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E:\SEM 6\Padhai\BTP\NEW2\"/>
    </mc:Choice>
  </mc:AlternateContent>
  <xr:revisionPtr revIDLastSave="0" documentId="13_ncr:1_{6EDE3326-46A2-4A01-9E1D-EF860F124ACA}" xr6:coauthVersionLast="47" xr6:coauthVersionMax="47" xr10:uidLastSave="{00000000-0000-0000-0000-000000000000}"/>
  <bookViews>
    <workbookView xWindow="-120" yWindow="-120" windowWidth="20730" windowHeight="11040" tabRatio="668" firstSheet="1" activeTab="1" xr2:uid="{00000000-000D-0000-FFFF-FFFF00000000}"/>
  </bookViews>
  <sheets>
    <sheet name="Sheet1" sheetId="6" state="hidden" r:id="rId1"/>
    <sheet name="Rake Load" sheetId="2" r:id="rId2"/>
    <sheet name="Unloader" sheetId="3" state="hidden" r:id="rId3"/>
    <sheet name="Summary" sheetId="4" state="hidden" r:id="rId4"/>
    <sheet name="Loader" sheetId="5" state="hidden" r:id="rId5"/>
  </sheets>
  <externalReferences>
    <externalReference r:id="rId6"/>
    <externalReference r:id="rId7"/>
    <externalReference r:id="rId8"/>
  </externalReferences>
  <definedNames>
    <definedName name="_xlnm._FilterDatabase" localSheetId="1" hidden="1">'Rake Load'!$A$1:$BK$1187</definedName>
    <definedName name="_xlnm._FilterDatabase" localSheetId="2" hidden="1">Unloader!$A$1:$CK$315</definedName>
    <definedName name="_xlnm.Print_Area" localSheetId="1">'Rake Load'!#REF!</definedName>
    <definedName name="_xlnm.Print_Area" localSheetId="2">Unloader!$A$2:$CU$246</definedName>
  </definedNames>
  <calcPr calcId="191029"/>
  <pivotCaches>
    <pivotCache cacheId="3" r:id="rId9"/>
  </pivotCaches>
</workbook>
</file>

<file path=xl/calcChain.xml><?xml version="1.0" encoding="utf-8"?>
<calcChain xmlns="http://schemas.openxmlformats.org/spreadsheetml/2006/main">
  <c r="BK1536" i="2" l="1"/>
  <c r="BJ1536" i="2"/>
  <c r="BI1536" i="2"/>
  <c r="BG1536" i="2"/>
  <c r="BF1536" i="2"/>
  <c r="BD1536" i="2"/>
  <c r="BC1536" i="2"/>
  <c r="BA1536" i="2"/>
  <c r="AZ1536" i="2"/>
  <c r="AX1536" i="2"/>
  <c r="AW1536" i="2"/>
  <c r="AO1536" i="2"/>
  <c r="AN1536" i="2"/>
  <c r="AP1536" i="2" s="1"/>
  <c r="AM1536" i="2"/>
  <c r="AH1536" i="2"/>
  <c r="AE1536" i="2"/>
  <c r="AB1536" i="2"/>
  <c r="AQ1536" i="2" s="1"/>
  <c r="Z1536" i="2"/>
  <c r="V1536" i="2"/>
  <c r="S1536" i="2"/>
  <c r="P1536" i="2"/>
  <c r="N1536" i="2"/>
  <c r="L1536" i="2"/>
  <c r="B1536" i="2"/>
  <c r="BK1535" i="2"/>
  <c r="BJ1535" i="2"/>
  <c r="BI1535" i="2"/>
  <c r="BG1535" i="2"/>
  <c r="BF1535" i="2"/>
  <c r="BD1535" i="2"/>
  <c r="BC1535" i="2"/>
  <c r="BA1535" i="2"/>
  <c r="AZ1535" i="2"/>
  <c r="AX1535" i="2"/>
  <c r="AW1535" i="2"/>
  <c r="AN1535" i="2"/>
  <c r="AM1535" i="2"/>
  <c r="AH1535" i="2"/>
  <c r="AE1535" i="2"/>
  <c r="AB1535" i="2"/>
  <c r="AQ1535" i="2" s="1"/>
  <c r="AS1535" i="2" s="1"/>
  <c r="Z1535" i="2"/>
  <c r="V1535" i="2"/>
  <c r="S1535" i="2"/>
  <c r="P1535" i="2"/>
  <c r="N1535" i="2"/>
  <c r="L1535" i="2"/>
  <c r="B1535" i="2"/>
  <c r="BK1534" i="2"/>
  <c r="BJ1534" i="2"/>
  <c r="BI1534" i="2"/>
  <c r="BG1534" i="2"/>
  <c r="BF1534" i="2"/>
  <c r="BD1534" i="2"/>
  <c r="BC1534" i="2"/>
  <c r="BA1534" i="2"/>
  <c r="AZ1534" i="2"/>
  <c r="AX1534" i="2"/>
  <c r="AW1534" i="2"/>
  <c r="AN1534" i="2"/>
  <c r="AM1534" i="2"/>
  <c r="AH1534" i="2"/>
  <c r="AE1534" i="2"/>
  <c r="AB1534" i="2"/>
  <c r="AQ1534" i="2" s="1"/>
  <c r="AR1534" i="2" s="1"/>
  <c r="Z1534" i="2"/>
  <c r="V1534" i="2"/>
  <c r="S1534" i="2"/>
  <c r="P1534" i="2"/>
  <c r="N1534" i="2"/>
  <c r="L1534" i="2"/>
  <c r="B1534" i="2"/>
  <c r="BK1533" i="2"/>
  <c r="BJ1533" i="2"/>
  <c r="BI1533" i="2"/>
  <c r="BG1533" i="2"/>
  <c r="BF1533" i="2"/>
  <c r="BD1533" i="2"/>
  <c r="BC1533" i="2"/>
  <c r="BA1533" i="2"/>
  <c r="AZ1533" i="2"/>
  <c r="AX1533" i="2"/>
  <c r="AW1533" i="2"/>
  <c r="AN1533" i="2"/>
  <c r="AM1533" i="2"/>
  <c r="AH1533" i="2"/>
  <c r="AE1533" i="2"/>
  <c r="AB1533" i="2"/>
  <c r="AQ1533" i="2" s="1"/>
  <c r="AS1533" i="2" s="1"/>
  <c r="Z1533" i="2"/>
  <c r="V1533" i="2"/>
  <c r="S1533" i="2"/>
  <c r="P1533" i="2"/>
  <c r="N1533" i="2"/>
  <c r="L1533" i="2"/>
  <c r="B1533" i="2"/>
  <c r="BK1532" i="2"/>
  <c r="BJ1532" i="2"/>
  <c r="BI1532" i="2"/>
  <c r="BG1532" i="2"/>
  <c r="BF1532" i="2"/>
  <c r="BD1532" i="2"/>
  <c r="BC1532" i="2"/>
  <c r="BA1532" i="2"/>
  <c r="AZ1532" i="2"/>
  <c r="AX1532" i="2"/>
  <c r="AW1532" i="2"/>
  <c r="AN1532" i="2"/>
  <c r="AM1532" i="2"/>
  <c r="AH1532" i="2"/>
  <c r="AE1532" i="2"/>
  <c r="AB1532" i="2"/>
  <c r="AQ1532" i="2" s="1"/>
  <c r="Z1532" i="2"/>
  <c r="V1532" i="2"/>
  <c r="S1532" i="2"/>
  <c r="P1532" i="2"/>
  <c r="N1532" i="2"/>
  <c r="L1532" i="2"/>
  <c r="B1532" i="2"/>
  <c r="BK1531" i="2"/>
  <c r="BJ1531" i="2"/>
  <c r="BI1531" i="2"/>
  <c r="BG1531" i="2"/>
  <c r="BF1531" i="2"/>
  <c r="BD1531" i="2"/>
  <c r="BC1531" i="2"/>
  <c r="BA1531" i="2"/>
  <c r="AZ1531" i="2"/>
  <c r="AX1531" i="2"/>
  <c r="AW1531" i="2"/>
  <c r="AN1531" i="2"/>
  <c r="AM1531" i="2"/>
  <c r="AH1531" i="2"/>
  <c r="AE1531" i="2"/>
  <c r="AB1531" i="2"/>
  <c r="AQ1531" i="2" s="1"/>
  <c r="AS1531" i="2" s="1"/>
  <c r="Z1531" i="2"/>
  <c r="V1531" i="2"/>
  <c r="S1531" i="2"/>
  <c r="P1531" i="2"/>
  <c r="N1531" i="2"/>
  <c r="L1531" i="2"/>
  <c r="B1531" i="2"/>
  <c r="BK1530" i="2"/>
  <c r="BJ1530" i="2"/>
  <c r="BI1530" i="2"/>
  <c r="BG1530" i="2"/>
  <c r="BF1530" i="2"/>
  <c r="BD1530" i="2"/>
  <c r="BC1530" i="2"/>
  <c r="BA1530" i="2"/>
  <c r="AZ1530" i="2"/>
  <c r="AX1530" i="2"/>
  <c r="AW1530" i="2"/>
  <c r="AN1530" i="2"/>
  <c r="AM1530" i="2"/>
  <c r="AH1530" i="2"/>
  <c r="AE1530" i="2"/>
  <c r="AB1530" i="2"/>
  <c r="AQ1530" i="2" s="1"/>
  <c r="AR1530" i="2" s="1"/>
  <c r="Z1530" i="2"/>
  <c r="V1530" i="2"/>
  <c r="S1530" i="2"/>
  <c r="P1530" i="2"/>
  <c r="N1530" i="2"/>
  <c r="L1530" i="2"/>
  <c r="B1530" i="2"/>
  <c r="BK1529" i="2"/>
  <c r="BJ1529" i="2"/>
  <c r="BI1529" i="2"/>
  <c r="BG1529" i="2"/>
  <c r="BF1529" i="2"/>
  <c r="BD1529" i="2"/>
  <c r="BC1529" i="2"/>
  <c r="BA1529" i="2"/>
  <c r="AZ1529" i="2"/>
  <c r="AX1529" i="2"/>
  <c r="AW1529" i="2"/>
  <c r="AN1529" i="2"/>
  <c r="AM1529" i="2"/>
  <c r="AH1529" i="2"/>
  <c r="AE1529" i="2"/>
  <c r="AB1529" i="2"/>
  <c r="AQ1529" i="2" s="1"/>
  <c r="AS1529" i="2" s="1"/>
  <c r="Z1529" i="2"/>
  <c r="V1529" i="2"/>
  <c r="S1529" i="2"/>
  <c r="P1529" i="2"/>
  <c r="N1529" i="2"/>
  <c r="L1529" i="2"/>
  <c r="B1529" i="2"/>
  <c r="BK1528" i="2"/>
  <c r="BJ1528" i="2"/>
  <c r="BI1528" i="2"/>
  <c r="BG1528" i="2"/>
  <c r="BF1528" i="2"/>
  <c r="BD1528" i="2"/>
  <c r="BC1528" i="2"/>
  <c r="BA1528" i="2"/>
  <c r="AZ1528" i="2"/>
  <c r="AX1528" i="2"/>
  <c r="AW1528" i="2"/>
  <c r="AN1528" i="2"/>
  <c r="AM1528" i="2"/>
  <c r="AH1528" i="2"/>
  <c r="AJ1528" i="2" s="1"/>
  <c r="AE1528" i="2"/>
  <c r="AB1528" i="2"/>
  <c r="AQ1528" i="2" s="1"/>
  <c r="Z1528" i="2"/>
  <c r="X1528" i="2"/>
  <c r="V1528" i="2"/>
  <c r="S1528" i="2"/>
  <c r="P1528" i="2"/>
  <c r="N1528" i="2"/>
  <c r="L1528" i="2"/>
  <c r="B1528" i="2"/>
  <c r="BK1527" i="2"/>
  <c r="BJ1527" i="2"/>
  <c r="BI1527" i="2"/>
  <c r="BG1527" i="2"/>
  <c r="BF1527" i="2"/>
  <c r="BD1527" i="2"/>
  <c r="BC1527" i="2"/>
  <c r="BA1527" i="2"/>
  <c r="AZ1527" i="2"/>
  <c r="AX1527" i="2"/>
  <c r="AW1527" i="2"/>
  <c r="AN1527" i="2"/>
  <c r="AM1527" i="2"/>
  <c r="AH1527" i="2"/>
  <c r="AE1527" i="2"/>
  <c r="AB1527" i="2"/>
  <c r="AQ1527" i="2" s="1"/>
  <c r="Z1527" i="2"/>
  <c r="X1527" i="2"/>
  <c r="V1527" i="2"/>
  <c r="S1527" i="2"/>
  <c r="P1527" i="2"/>
  <c r="N1527" i="2"/>
  <c r="L1527" i="2"/>
  <c r="B1527" i="2"/>
  <c r="BK1526" i="2"/>
  <c r="BJ1526" i="2"/>
  <c r="BI1526" i="2"/>
  <c r="BG1526" i="2"/>
  <c r="BF1526" i="2"/>
  <c r="BD1526" i="2"/>
  <c r="BC1526" i="2"/>
  <c r="BA1526" i="2"/>
  <c r="AZ1526" i="2"/>
  <c r="AX1526" i="2"/>
  <c r="AW1526" i="2"/>
  <c r="AN1526" i="2"/>
  <c r="AM1526" i="2"/>
  <c r="AI1526" i="2"/>
  <c r="AH1526" i="2"/>
  <c r="AJ1526" i="2" s="1"/>
  <c r="AE1526" i="2"/>
  <c r="AB1526" i="2"/>
  <c r="AQ1526" i="2" s="1"/>
  <c r="Z1526" i="2"/>
  <c r="X1526" i="2"/>
  <c r="V1526" i="2"/>
  <c r="S1526" i="2"/>
  <c r="P1526" i="2"/>
  <c r="N1526" i="2"/>
  <c r="L1526" i="2"/>
  <c r="B1526" i="2"/>
  <c r="BK1525" i="2"/>
  <c r="BJ1525" i="2"/>
  <c r="BI1525" i="2"/>
  <c r="BG1525" i="2"/>
  <c r="BF1525" i="2"/>
  <c r="BD1525" i="2"/>
  <c r="BC1525" i="2"/>
  <c r="BA1525" i="2"/>
  <c r="AZ1525" i="2"/>
  <c r="AX1525" i="2"/>
  <c r="AW1525" i="2"/>
  <c r="AN1525" i="2"/>
  <c r="AM1525" i="2"/>
  <c r="AH1525" i="2"/>
  <c r="AE1525" i="2"/>
  <c r="AB1525" i="2"/>
  <c r="AQ1525" i="2" s="1"/>
  <c r="Z1525" i="2"/>
  <c r="X1525" i="2"/>
  <c r="V1525" i="2"/>
  <c r="S1525" i="2"/>
  <c r="P1525" i="2"/>
  <c r="N1525" i="2"/>
  <c r="L1525" i="2"/>
  <c r="B1525" i="2"/>
  <c r="BK1524" i="2"/>
  <c r="BJ1524" i="2"/>
  <c r="BI1524" i="2"/>
  <c r="BG1524" i="2"/>
  <c r="BF1524" i="2"/>
  <c r="BD1524" i="2"/>
  <c r="BC1524" i="2"/>
  <c r="BA1524" i="2"/>
  <c r="AZ1524" i="2"/>
  <c r="AX1524" i="2"/>
  <c r="AW1524" i="2"/>
  <c r="AN1524" i="2"/>
  <c r="AM1524" i="2"/>
  <c r="AH1524" i="2"/>
  <c r="AJ1524" i="2" s="1"/>
  <c r="AE1524" i="2"/>
  <c r="AB1524" i="2"/>
  <c r="AQ1524" i="2" s="1"/>
  <c r="Z1524" i="2"/>
  <c r="V1524" i="2"/>
  <c r="S1524" i="2"/>
  <c r="P1524" i="2"/>
  <c r="N1524" i="2"/>
  <c r="L1524" i="2"/>
  <c r="B1524" i="2"/>
  <c r="BK1523" i="2"/>
  <c r="BJ1523" i="2"/>
  <c r="BI1523" i="2"/>
  <c r="BG1523" i="2"/>
  <c r="BF1523" i="2"/>
  <c r="BD1523" i="2"/>
  <c r="BC1523" i="2"/>
  <c r="BA1523" i="2"/>
  <c r="AZ1523" i="2"/>
  <c r="AX1523" i="2"/>
  <c r="AW1523" i="2"/>
  <c r="AN1523" i="2"/>
  <c r="AM1523" i="2"/>
  <c r="AH1523" i="2"/>
  <c r="AI1523" i="2" s="1"/>
  <c r="AE1523" i="2"/>
  <c r="AB1523" i="2"/>
  <c r="AQ1523" i="2" s="1"/>
  <c r="AS1523" i="2" s="1"/>
  <c r="Z1523" i="2"/>
  <c r="V1523" i="2"/>
  <c r="S1523" i="2"/>
  <c r="P1523" i="2"/>
  <c r="N1523" i="2"/>
  <c r="L1523" i="2"/>
  <c r="B1523" i="2"/>
  <c r="BK1522" i="2"/>
  <c r="BJ1522" i="2"/>
  <c r="BI1522" i="2"/>
  <c r="BG1522" i="2"/>
  <c r="BF1522" i="2"/>
  <c r="BD1522" i="2"/>
  <c r="BC1522" i="2"/>
  <c r="BA1522" i="2"/>
  <c r="AZ1522" i="2"/>
  <c r="AX1522" i="2"/>
  <c r="AW1522" i="2"/>
  <c r="AN1522" i="2"/>
  <c r="AP1522" i="2" s="1"/>
  <c r="AM1522" i="2"/>
  <c r="AH1522" i="2"/>
  <c r="AE1522" i="2"/>
  <c r="AB1522" i="2"/>
  <c r="AQ1522" i="2" s="1"/>
  <c r="AR1522" i="2" s="1"/>
  <c r="Z1522" i="2"/>
  <c r="V1522" i="2"/>
  <c r="S1522" i="2"/>
  <c r="P1522" i="2"/>
  <c r="N1522" i="2"/>
  <c r="L1522" i="2"/>
  <c r="B1522" i="2"/>
  <c r="BK1521" i="2"/>
  <c r="BJ1521" i="2"/>
  <c r="BI1521" i="2"/>
  <c r="BG1521" i="2"/>
  <c r="BF1521" i="2"/>
  <c r="BD1521" i="2"/>
  <c r="BC1521" i="2"/>
  <c r="BA1521" i="2"/>
  <c r="AZ1521" i="2"/>
  <c r="AX1521" i="2"/>
  <c r="AW1521" i="2"/>
  <c r="AN1521" i="2"/>
  <c r="AM1521" i="2"/>
  <c r="AH1521" i="2"/>
  <c r="AE1521" i="2"/>
  <c r="AB1521" i="2"/>
  <c r="AQ1521" i="2" s="1"/>
  <c r="AS1521" i="2" s="1"/>
  <c r="Z1521" i="2"/>
  <c r="X1521" i="2"/>
  <c r="V1521" i="2"/>
  <c r="S1521" i="2"/>
  <c r="P1521" i="2"/>
  <c r="N1521" i="2"/>
  <c r="L1521" i="2"/>
  <c r="B1521" i="2"/>
  <c r="BK1520" i="2"/>
  <c r="BJ1520" i="2"/>
  <c r="BI1520" i="2"/>
  <c r="BG1520" i="2"/>
  <c r="BF1520" i="2"/>
  <c r="BD1520" i="2"/>
  <c r="BC1520" i="2"/>
  <c r="BA1520" i="2"/>
  <c r="AZ1520" i="2"/>
  <c r="AX1520" i="2"/>
  <c r="AW1520" i="2"/>
  <c r="AN1520" i="2"/>
  <c r="AM1520" i="2"/>
  <c r="AH1520" i="2"/>
  <c r="AI1520" i="2" s="1"/>
  <c r="AE1520" i="2"/>
  <c r="AB1520" i="2"/>
  <c r="AQ1520" i="2" s="1"/>
  <c r="AS1520" i="2" s="1"/>
  <c r="Z1520" i="2"/>
  <c r="X1520" i="2"/>
  <c r="V1520" i="2"/>
  <c r="S1520" i="2"/>
  <c r="P1520" i="2"/>
  <c r="N1520" i="2"/>
  <c r="L1520" i="2"/>
  <c r="B1520" i="2"/>
  <c r="BK1519" i="2"/>
  <c r="BJ1519" i="2"/>
  <c r="BI1519" i="2"/>
  <c r="BG1519" i="2"/>
  <c r="BF1519" i="2"/>
  <c r="BD1519" i="2"/>
  <c r="BC1519" i="2"/>
  <c r="BA1519" i="2"/>
  <c r="AZ1519" i="2"/>
  <c r="AX1519" i="2"/>
  <c r="AW1519" i="2"/>
  <c r="AN1519" i="2"/>
  <c r="AM1519" i="2"/>
  <c r="AH1519" i="2"/>
  <c r="AE1519" i="2"/>
  <c r="AB1519" i="2"/>
  <c r="AQ1519" i="2" s="1"/>
  <c r="AS1519" i="2" s="1"/>
  <c r="Z1519" i="2"/>
  <c r="X1519" i="2"/>
  <c r="V1519" i="2"/>
  <c r="S1519" i="2"/>
  <c r="P1519" i="2"/>
  <c r="N1519" i="2"/>
  <c r="L1519" i="2"/>
  <c r="B1519" i="2"/>
  <c r="BK1518" i="2"/>
  <c r="BJ1518" i="2"/>
  <c r="BI1518" i="2"/>
  <c r="BG1518" i="2"/>
  <c r="BF1518" i="2"/>
  <c r="BD1518" i="2"/>
  <c r="BC1518" i="2"/>
  <c r="BA1518" i="2"/>
  <c r="AZ1518" i="2"/>
  <c r="AX1518" i="2"/>
  <c r="AW1518" i="2"/>
  <c r="AN1518" i="2"/>
  <c r="AM1518" i="2"/>
  <c r="AH1518" i="2"/>
  <c r="AE1518" i="2"/>
  <c r="AB1518" i="2"/>
  <c r="AQ1518" i="2" s="1"/>
  <c r="AS1518" i="2" s="1"/>
  <c r="Z1518" i="2"/>
  <c r="V1518" i="2"/>
  <c r="S1518" i="2"/>
  <c r="P1518" i="2"/>
  <c r="N1518" i="2"/>
  <c r="L1518" i="2"/>
  <c r="B1518" i="2"/>
  <c r="BK1517" i="2"/>
  <c r="BJ1517" i="2"/>
  <c r="BI1517" i="2"/>
  <c r="BG1517" i="2"/>
  <c r="BF1517" i="2"/>
  <c r="BD1517" i="2"/>
  <c r="BC1517" i="2"/>
  <c r="BA1517" i="2"/>
  <c r="AZ1517" i="2"/>
  <c r="AX1517" i="2"/>
  <c r="AW1517" i="2"/>
  <c r="AN1517" i="2"/>
  <c r="AO1517" i="2" s="1"/>
  <c r="AM1517" i="2"/>
  <c r="AH1517" i="2"/>
  <c r="AE1517" i="2"/>
  <c r="AB1517" i="2"/>
  <c r="AQ1517" i="2" s="1"/>
  <c r="AS1517" i="2" s="1"/>
  <c r="Z1517" i="2"/>
  <c r="X1517" i="2"/>
  <c r="V1517" i="2"/>
  <c r="S1517" i="2"/>
  <c r="P1517" i="2"/>
  <c r="N1517" i="2"/>
  <c r="L1517" i="2"/>
  <c r="B1517" i="2"/>
  <c r="BK1516" i="2"/>
  <c r="BJ1516" i="2"/>
  <c r="BI1516" i="2"/>
  <c r="BG1516" i="2"/>
  <c r="BF1516" i="2"/>
  <c r="BD1516" i="2"/>
  <c r="BC1516" i="2"/>
  <c r="BA1516" i="2"/>
  <c r="AZ1516" i="2"/>
  <c r="AX1516" i="2"/>
  <c r="AW1516" i="2"/>
  <c r="AN1516" i="2"/>
  <c r="AM1516" i="2"/>
  <c r="AH1516" i="2"/>
  <c r="AI1516" i="2" s="1"/>
  <c r="AE1516" i="2"/>
  <c r="AB1516" i="2"/>
  <c r="AQ1516" i="2" s="1"/>
  <c r="AS1516" i="2" s="1"/>
  <c r="Z1516" i="2"/>
  <c r="X1516" i="2"/>
  <c r="V1516" i="2"/>
  <c r="S1516" i="2"/>
  <c r="P1516" i="2"/>
  <c r="N1516" i="2"/>
  <c r="L1516" i="2"/>
  <c r="B1516" i="2"/>
  <c r="BK1515" i="2"/>
  <c r="BJ1515" i="2"/>
  <c r="BI1515" i="2"/>
  <c r="BG1515" i="2"/>
  <c r="BF1515" i="2"/>
  <c r="BD1515" i="2"/>
  <c r="BC1515" i="2"/>
  <c r="BA1515" i="2"/>
  <c r="AZ1515" i="2"/>
  <c r="AX1515" i="2"/>
  <c r="AW1515" i="2"/>
  <c r="AN1515" i="2"/>
  <c r="AO1515" i="2" s="1"/>
  <c r="AM1515" i="2"/>
  <c r="AH1515" i="2"/>
  <c r="AI1515" i="2" s="1"/>
  <c r="AE1515" i="2"/>
  <c r="AB1515" i="2"/>
  <c r="AQ1515" i="2" s="1"/>
  <c r="AS1515" i="2" s="1"/>
  <c r="Z1515" i="2"/>
  <c r="X1515" i="2"/>
  <c r="V1515" i="2"/>
  <c r="S1515" i="2"/>
  <c r="P1515" i="2"/>
  <c r="N1515" i="2"/>
  <c r="L1515" i="2"/>
  <c r="B1515" i="2"/>
  <c r="BK1514" i="2"/>
  <c r="BJ1514" i="2"/>
  <c r="BI1514" i="2"/>
  <c r="BG1514" i="2"/>
  <c r="BF1514" i="2"/>
  <c r="BD1514" i="2"/>
  <c r="BC1514" i="2"/>
  <c r="BA1514" i="2"/>
  <c r="AZ1514" i="2"/>
  <c r="AX1514" i="2"/>
  <c r="AW1514" i="2"/>
  <c r="AN1514" i="2"/>
  <c r="AM1514" i="2"/>
  <c r="AH1514" i="2"/>
  <c r="AI1514" i="2" s="1"/>
  <c r="AE1514" i="2"/>
  <c r="AB1514" i="2"/>
  <c r="AQ1514" i="2" s="1"/>
  <c r="AS1514" i="2" s="1"/>
  <c r="Z1514" i="2"/>
  <c r="X1514" i="2"/>
  <c r="V1514" i="2"/>
  <c r="S1514" i="2"/>
  <c r="P1514" i="2"/>
  <c r="N1514" i="2"/>
  <c r="L1514" i="2"/>
  <c r="B1514" i="2"/>
  <c r="BK1513" i="2"/>
  <c r="BJ1513" i="2"/>
  <c r="BI1513" i="2"/>
  <c r="BG1513" i="2"/>
  <c r="BF1513" i="2"/>
  <c r="BD1513" i="2"/>
  <c r="BC1513" i="2"/>
  <c r="BA1513" i="2"/>
  <c r="AZ1513" i="2"/>
  <c r="AX1513" i="2"/>
  <c r="AW1513" i="2"/>
  <c r="AN1513" i="2"/>
  <c r="AO1513" i="2" s="1"/>
  <c r="AM1513" i="2"/>
  <c r="AH1513" i="2"/>
  <c r="AE1513" i="2"/>
  <c r="AB1513" i="2"/>
  <c r="AQ1513" i="2" s="1"/>
  <c r="AS1513" i="2" s="1"/>
  <c r="Z1513" i="2"/>
  <c r="X1513" i="2"/>
  <c r="V1513" i="2"/>
  <c r="S1513" i="2"/>
  <c r="P1513" i="2"/>
  <c r="N1513" i="2"/>
  <c r="L1513" i="2"/>
  <c r="B1513" i="2"/>
  <c r="BK1512" i="2"/>
  <c r="BJ1512" i="2"/>
  <c r="BI1512" i="2"/>
  <c r="BG1512" i="2"/>
  <c r="BF1512" i="2"/>
  <c r="BD1512" i="2"/>
  <c r="BC1512" i="2"/>
  <c r="BA1512" i="2"/>
  <c r="AZ1512" i="2"/>
  <c r="AX1512" i="2"/>
  <c r="AW1512" i="2"/>
  <c r="AN1512" i="2"/>
  <c r="AM1512" i="2"/>
  <c r="AH1512" i="2"/>
  <c r="AI1512" i="2" s="1"/>
  <c r="AE1512" i="2"/>
  <c r="AB1512" i="2"/>
  <c r="AQ1512" i="2" s="1"/>
  <c r="AS1512" i="2" s="1"/>
  <c r="Z1512" i="2"/>
  <c r="X1512" i="2"/>
  <c r="V1512" i="2"/>
  <c r="S1512" i="2"/>
  <c r="P1512" i="2"/>
  <c r="N1512" i="2"/>
  <c r="L1512" i="2"/>
  <c r="B1512" i="2"/>
  <c r="BK1511" i="2"/>
  <c r="BJ1511" i="2"/>
  <c r="BI1511" i="2"/>
  <c r="BG1511" i="2"/>
  <c r="BF1511" i="2"/>
  <c r="BD1511" i="2"/>
  <c r="BC1511" i="2"/>
  <c r="BA1511" i="2"/>
  <c r="AZ1511" i="2"/>
  <c r="AX1511" i="2"/>
  <c r="AW1511" i="2"/>
  <c r="AN1511" i="2"/>
  <c r="AO1511" i="2" s="1"/>
  <c r="AM1511" i="2"/>
  <c r="AJ1511" i="2"/>
  <c r="AH1511" i="2"/>
  <c r="AI1511" i="2" s="1"/>
  <c r="AE1511" i="2"/>
  <c r="AB1511" i="2"/>
  <c r="AQ1511" i="2" s="1"/>
  <c r="AS1511" i="2" s="1"/>
  <c r="Z1511" i="2"/>
  <c r="X1511" i="2"/>
  <c r="V1511" i="2"/>
  <c r="S1511" i="2"/>
  <c r="P1511" i="2"/>
  <c r="N1511" i="2"/>
  <c r="L1511" i="2"/>
  <c r="B1511" i="2"/>
  <c r="BK1510" i="2"/>
  <c r="BJ1510" i="2"/>
  <c r="BI1510" i="2"/>
  <c r="BG1510" i="2"/>
  <c r="BF1510" i="2"/>
  <c r="BD1510" i="2"/>
  <c r="BC1510" i="2"/>
  <c r="BA1510" i="2"/>
  <c r="AZ1510" i="2"/>
  <c r="AX1510" i="2"/>
  <c r="AW1510" i="2"/>
  <c r="AN1510" i="2"/>
  <c r="AM1510" i="2"/>
  <c r="AH1510" i="2"/>
  <c r="AI1510" i="2" s="1"/>
  <c r="AE1510" i="2"/>
  <c r="AB1510" i="2"/>
  <c r="AQ1510" i="2" s="1"/>
  <c r="AS1510" i="2" s="1"/>
  <c r="Z1510" i="2"/>
  <c r="V1510" i="2"/>
  <c r="S1510" i="2"/>
  <c r="P1510" i="2"/>
  <c r="N1510" i="2"/>
  <c r="L1510" i="2"/>
  <c r="B1510" i="2"/>
  <c r="BK1509" i="2"/>
  <c r="BJ1509" i="2"/>
  <c r="BI1509" i="2"/>
  <c r="BG1509" i="2"/>
  <c r="BF1509" i="2"/>
  <c r="BD1509" i="2"/>
  <c r="BC1509" i="2"/>
  <c r="BA1509" i="2"/>
  <c r="AZ1509" i="2"/>
  <c r="AX1509" i="2"/>
  <c r="AW1509" i="2"/>
  <c r="AN1509" i="2"/>
  <c r="AM1509" i="2"/>
  <c r="AI1509" i="2"/>
  <c r="AH1509" i="2"/>
  <c r="AJ1509" i="2" s="1"/>
  <c r="AE1509" i="2"/>
  <c r="AB1509" i="2"/>
  <c r="AQ1509" i="2" s="1"/>
  <c r="Z1509" i="2"/>
  <c r="V1509" i="2"/>
  <c r="S1509" i="2"/>
  <c r="P1509" i="2"/>
  <c r="N1509" i="2"/>
  <c r="L1509" i="2"/>
  <c r="B1509" i="2"/>
  <c r="BK1508" i="2"/>
  <c r="BJ1508" i="2"/>
  <c r="BI1508" i="2"/>
  <c r="BG1508" i="2"/>
  <c r="BF1508" i="2"/>
  <c r="BD1508" i="2"/>
  <c r="BC1508" i="2"/>
  <c r="BA1508" i="2"/>
  <c r="AZ1508" i="2"/>
  <c r="AX1508" i="2"/>
  <c r="AW1508" i="2"/>
  <c r="AN1508" i="2"/>
  <c r="AO1508" i="2" s="1"/>
  <c r="AM1508" i="2"/>
  <c r="AJ1508" i="2"/>
  <c r="AH1508" i="2"/>
  <c r="AI1508" i="2" s="1"/>
  <c r="AE1508" i="2"/>
  <c r="AB1508" i="2"/>
  <c r="AQ1508" i="2" s="1"/>
  <c r="AS1508" i="2" s="1"/>
  <c r="X1508" i="2"/>
  <c r="V1508" i="2"/>
  <c r="S1508" i="2"/>
  <c r="P1508" i="2"/>
  <c r="N1508" i="2"/>
  <c r="L1508" i="2"/>
  <c r="B1508" i="2"/>
  <c r="BK1507" i="2"/>
  <c r="BJ1507" i="2"/>
  <c r="BI1507" i="2"/>
  <c r="BG1507" i="2"/>
  <c r="BF1507" i="2"/>
  <c r="BD1507" i="2"/>
  <c r="BC1507" i="2"/>
  <c r="BA1507" i="2"/>
  <c r="AZ1507" i="2"/>
  <c r="AX1507" i="2"/>
  <c r="AW1507" i="2"/>
  <c r="AO1507" i="2"/>
  <c r="AN1507" i="2"/>
  <c r="AP1507" i="2" s="1"/>
  <c r="AM1507" i="2"/>
  <c r="AH1507" i="2"/>
  <c r="AE1507" i="2"/>
  <c r="AB1507" i="2"/>
  <c r="AQ1507" i="2" s="1"/>
  <c r="Z1507" i="2"/>
  <c r="X1507" i="2"/>
  <c r="V1507" i="2"/>
  <c r="S1507" i="2"/>
  <c r="P1507" i="2"/>
  <c r="N1507" i="2"/>
  <c r="L1507" i="2"/>
  <c r="B1507" i="2"/>
  <c r="BK1506" i="2"/>
  <c r="BJ1506" i="2"/>
  <c r="BI1506" i="2"/>
  <c r="BG1506" i="2"/>
  <c r="BF1506" i="2"/>
  <c r="BD1506" i="2"/>
  <c r="BC1506" i="2"/>
  <c r="BA1506" i="2"/>
  <c r="AZ1506" i="2"/>
  <c r="AX1506" i="2"/>
  <c r="AW1506" i="2"/>
  <c r="AN1506" i="2"/>
  <c r="AM1506" i="2"/>
  <c r="AH1506" i="2"/>
  <c r="AE1506" i="2"/>
  <c r="AB1506" i="2"/>
  <c r="AQ1506" i="2" s="1"/>
  <c r="Z1506" i="2"/>
  <c r="X1506" i="2"/>
  <c r="V1506" i="2"/>
  <c r="S1506" i="2"/>
  <c r="P1506" i="2"/>
  <c r="N1506" i="2"/>
  <c r="L1506" i="2"/>
  <c r="B1506" i="2"/>
  <c r="BK1505" i="2"/>
  <c r="BJ1505" i="2"/>
  <c r="BI1505" i="2"/>
  <c r="BG1505" i="2"/>
  <c r="BF1505" i="2"/>
  <c r="BD1505" i="2"/>
  <c r="BC1505" i="2"/>
  <c r="BA1505" i="2"/>
  <c r="AZ1505" i="2"/>
  <c r="AX1505" i="2"/>
  <c r="AW1505" i="2"/>
  <c r="AN1505" i="2"/>
  <c r="AP1505" i="2" s="1"/>
  <c r="AM1505" i="2"/>
  <c r="AH1505" i="2"/>
  <c r="AE1505" i="2"/>
  <c r="AB1505" i="2"/>
  <c r="AQ1505" i="2" s="1"/>
  <c r="Z1505" i="2"/>
  <c r="X1505" i="2"/>
  <c r="V1505" i="2"/>
  <c r="S1505" i="2"/>
  <c r="P1505" i="2"/>
  <c r="N1505" i="2"/>
  <c r="L1505" i="2"/>
  <c r="B1505" i="2"/>
  <c r="BK1504" i="2"/>
  <c r="BJ1504" i="2"/>
  <c r="BI1504" i="2"/>
  <c r="BG1504" i="2"/>
  <c r="BF1504" i="2"/>
  <c r="BD1504" i="2"/>
  <c r="BC1504" i="2"/>
  <c r="BA1504" i="2"/>
  <c r="AZ1504" i="2"/>
  <c r="AX1504" i="2"/>
  <c r="AW1504" i="2"/>
  <c r="AN1504" i="2"/>
  <c r="AM1504" i="2"/>
  <c r="AH1504" i="2"/>
  <c r="AE1504" i="2"/>
  <c r="AB1504" i="2"/>
  <c r="AQ1504" i="2" s="1"/>
  <c r="Z1504" i="2"/>
  <c r="X1504" i="2"/>
  <c r="V1504" i="2"/>
  <c r="S1504" i="2"/>
  <c r="P1504" i="2"/>
  <c r="N1504" i="2"/>
  <c r="L1504" i="2"/>
  <c r="B1504" i="2"/>
  <c r="BK1503" i="2"/>
  <c r="BJ1503" i="2"/>
  <c r="BI1503" i="2"/>
  <c r="BG1503" i="2"/>
  <c r="BF1503" i="2"/>
  <c r="BD1503" i="2"/>
  <c r="BC1503" i="2"/>
  <c r="BA1503" i="2"/>
  <c r="AZ1503" i="2"/>
  <c r="AX1503" i="2"/>
  <c r="AW1503" i="2"/>
  <c r="AO1503" i="2"/>
  <c r="AN1503" i="2"/>
  <c r="AP1503" i="2" s="1"/>
  <c r="AM1503" i="2"/>
  <c r="AH1503" i="2"/>
  <c r="AE1503" i="2"/>
  <c r="AB1503" i="2"/>
  <c r="AQ1503" i="2" s="1"/>
  <c r="Z1503" i="2"/>
  <c r="X1503" i="2"/>
  <c r="V1503" i="2"/>
  <c r="S1503" i="2"/>
  <c r="P1503" i="2"/>
  <c r="N1503" i="2"/>
  <c r="L1503" i="2"/>
  <c r="B1503" i="2"/>
  <c r="BK1502" i="2"/>
  <c r="BJ1502" i="2"/>
  <c r="BI1502" i="2"/>
  <c r="BG1502" i="2"/>
  <c r="BF1502" i="2"/>
  <c r="BD1502" i="2"/>
  <c r="BC1502" i="2"/>
  <c r="BA1502" i="2"/>
  <c r="AZ1502" i="2"/>
  <c r="AX1502" i="2"/>
  <c r="AW1502" i="2"/>
  <c r="AN1502" i="2"/>
  <c r="AM1502" i="2"/>
  <c r="AH1502" i="2"/>
  <c r="AE1502" i="2"/>
  <c r="AB1502" i="2"/>
  <c r="AQ1502" i="2" s="1"/>
  <c r="AR1502" i="2" s="1"/>
  <c r="Z1502" i="2"/>
  <c r="X1502" i="2"/>
  <c r="V1502" i="2"/>
  <c r="S1502" i="2"/>
  <c r="P1502" i="2"/>
  <c r="N1502" i="2"/>
  <c r="L1502" i="2"/>
  <c r="B1502" i="2"/>
  <c r="BK1501" i="2"/>
  <c r="BJ1501" i="2"/>
  <c r="BI1501" i="2"/>
  <c r="BG1501" i="2"/>
  <c r="BF1501" i="2"/>
  <c r="BD1501" i="2"/>
  <c r="BC1501" i="2"/>
  <c r="BA1501" i="2"/>
  <c r="AZ1501" i="2"/>
  <c r="AX1501" i="2"/>
  <c r="AW1501" i="2"/>
  <c r="AN1501" i="2"/>
  <c r="AP1501" i="2" s="1"/>
  <c r="AM1501" i="2"/>
  <c r="AH1501" i="2"/>
  <c r="AE1501" i="2"/>
  <c r="AB1501" i="2"/>
  <c r="AQ1501" i="2" s="1"/>
  <c r="AR1501" i="2" s="1"/>
  <c r="Z1501" i="2"/>
  <c r="X1501" i="2"/>
  <c r="V1501" i="2"/>
  <c r="S1501" i="2"/>
  <c r="P1501" i="2"/>
  <c r="N1501" i="2"/>
  <c r="L1501" i="2"/>
  <c r="B1501" i="2"/>
  <c r="BK1500" i="2"/>
  <c r="BJ1500" i="2"/>
  <c r="BI1500" i="2"/>
  <c r="BG1500" i="2"/>
  <c r="BF1500" i="2"/>
  <c r="BD1500" i="2"/>
  <c r="BC1500" i="2"/>
  <c r="BA1500" i="2"/>
  <c r="AZ1500" i="2"/>
  <c r="AX1500" i="2"/>
  <c r="AW1500" i="2"/>
  <c r="AN1500" i="2"/>
  <c r="AM1500" i="2"/>
  <c r="AH1500" i="2"/>
  <c r="AE1500" i="2"/>
  <c r="AB1500" i="2"/>
  <c r="AQ1500" i="2" s="1"/>
  <c r="AR1500" i="2" s="1"/>
  <c r="Z1500" i="2"/>
  <c r="X1500" i="2"/>
  <c r="V1500" i="2"/>
  <c r="S1500" i="2"/>
  <c r="P1500" i="2"/>
  <c r="N1500" i="2"/>
  <c r="L1500" i="2"/>
  <c r="B1500" i="2"/>
  <c r="BK1499" i="2"/>
  <c r="BJ1499" i="2"/>
  <c r="BI1499" i="2"/>
  <c r="BG1499" i="2"/>
  <c r="BF1499" i="2"/>
  <c r="BD1499" i="2"/>
  <c r="BC1499" i="2"/>
  <c r="BA1499" i="2"/>
  <c r="AZ1499" i="2"/>
  <c r="AX1499" i="2"/>
  <c r="AW1499" i="2"/>
  <c r="AO1499" i="2"/>
  <c r="AN1499" i="2"/>
  <c r="AP1499" i="2" s="1"/>
  <c r="AM1499" i="2"/>
  <c r="AH1499" i="2"/>
  <c r="AE1499" i="2"/>
  <c r="AB1499" i="2"/>
  <c r="AQ1499" i="2" s="1"/>
  <c r="AR1499" i="2" s="1"/>
  <c r="Z1499" i="2"/>
  <c r="X1499" i="2"/>
  <c r="V1499" i="2"/>
  <c r="S1499" i="2"/>
  <c r="P1499" i="2"/>
  <c r="N1499" i="2"/>
  <c r="L1499" i="2"/>
  <c r="B1499" i="2"/>
  <c r="BK1498" i="2"/>
  <c r="BJ1498" i="2"/>
  <c r="BI1498" i="2"/>
  <c r="BG1498" i="2"/>
  <c r="BF1498" i="2"/>
  <c r="BD1498" i="2"/>
  <c r="BC1498" i="2"/>
  <c r="BA1498" i="2"/>
  <c r="AZ1498" i="2"/>
  <c r="AX1498" i="2"/>
  <c r="AW1498" i="2"/>
  <c r="AN1498" i="2"/>
  <c r="AM1498" i="2"/>
  <c r="AH1498" i="2"/>
  <c r="AE1498" i="2"/>
  <c r="AB1498" i="2"/>
  <c r="AQ1498" i="2" s="1"/>
  <c r="AR1498" i="2" s="1"/>
  <c r="Z1498" i="2"/>
  <c r="X1498" i="2"/>
  <c r="V1498" i="2"/>
  <c r="S1498" i="2"/>
  <c r="P1498" i="2"/>
  <c r="N1498" i="2"/>
  <c r="L1498" i="2"/>
  <c r="B1498" i="2"/>
  <c r="BK1497" i="2"/>
  <c r="BJ1497" i="2"/>
  <c r="BI1497" i="2"/>
  <c r="BG1497" i="2"/>
  <c r="BF1497" i="2"/>
  <c r="BD1497" i="2"/>
  <c r="BC1497" i="2"/>
  <c r="BA1497" i="2"/>
  <c r="AZ1497" i="2"/>
  <c r="AX1497" i="2"/>
  <c r="AW1497" i="2"/>
  <c r="AN1497" i="2"/>
  <c r="AP1497" i="2" s="1"/>
  <c r="AM1497" i="2"/>
  <c r="AH1497" i="2"/>
  <c r="AE1497" i="2"/>
  <c r="AB1497" i="2"/>
  <c r="AQ1497" i="2" s="1"/>
  <c r="AR1497" i="2" s="1"/>
  <c r="Z1497" i="2"/>
  <c r="V1497" i="2"/>
  <c r="S1497" i="2"/>
  <c r="P1497" i="2"/>
  <c r="N1497" i="2"/>
  <c r="L1497" i="2"/>
  <c r="B1497" i="2"/>
  <c r="BK1496" i="2"/>
  <c r="BJ1496" i="2"/>
  <c r="BI1496" i="2"/>
  <c r="BG1496" i="2"/>
  <c r="BF1496" i="2"/>
  <c r="BD1496" i="2"/>
  <c r="BC1496" i="2"/>
  <c r="BA1496" i="2"/>
  <c r="AZ1496" i="2"/>
  <c r="AX1496" i="2"/>
  <c r="AW1496" i="2"/>
  <c r="AN1496" i="2"/>
  <c r="AM1496" i="2"/>
  <c r="AH1496" i="2"/>
  <c r="AE1496" i="2"/>
  <c r="AB1496" i="2"/>
  <c r="AQ1496" i="2" s="1"/>
  <c r="AS1496" i="2" s="1"/>
  <c r="Z1496" i="2"/>
  <c r="X1496" i="2"/>
  <c r="V1496" i="2"/>
  <c r="S1496" i="2"/>
  <c r="P1496" i="2"/>
  <c r="N1496" i="2"/>
  <c r="L1496" i="2"/>
  <c r="B1496" i="2"/>
  <c r="BK1495" i="2"/>
  <c r="BJ1495" i="2"/>
  <c r="BI1495" i="2"/>
  <c r="BG1495" i="2"/>
  <c r="BF1495" i="2"/>
  <c r="BD1495" i="2"/>
  <c r="BC1495" i="2"/>
  <c r="BA1495" i="2"/>
  <c r="AZ1495" i="2"/>
  <c r="AX1495" i="2"/>
  <c r="AW1495" i="2"/>
  <c r="AN1495" i="2"/>
  <c r="AM1495" i="2"/>
  <c r="AH1495" i="2"/>
  <c r="AE1495" i="2"/>
  <c r="AB1495" i="2"/>
  <c r="AQ1495" i="2" s="1"/>
  <c r="AS1495" i="2" s="1"/>
  <c r="Z1495" i="2"/>
  <c r="X1495" i="2"/>
  <c r="V1495" i="2"/>
  <c r="S1495" i="2"/>
  <c r="P1495" i="2"/>
  <c r="N1495" i="2"/>
  <c r="L1495" i="2"/>
  <c r="B1495" i="2"/>
  <c r="BK1494" i="2"/>
  <c r="BJ1494" i="2"/>
  <c r="BI1494" i="2"/>
  <c r="BG1494" i="2"/>
  <c r="BF1494" i="2"/>
  <c r="BD1494" i="2"/>
  <c r="BC1494" i="2"/>
  <c r="BA1494" i="2"/>
  <c r="AZ1494" i="2"/>
  <c r="AX1494" i="2"/>
  <c r="AW1494" i="2"/>
  <c r="AN1494" i="2"/>
  <c r="AM1494" i="2"/>
  <c r="AH1494" i="2"/>
  <c r="AE1494" i="2"/>
  <c r="AB1494" i="2"/>
  <c r="AQ1494" i="2" s="1"/>
  <c r="AS1494" i="2" s="1"/>
  <c r="Z1494" i="2"/>
  <c r="X1494" i="2"/>
  <c r="V1494" i="2"/>
  <c r="S1494" i="2"/>
  <c r="P1494" i="2"/>
  <c r="N1494" i="2"/>
  <c r="L1494" i="2"/>
  <c r="B1494" i="2"/>
  <c r="BK1493" i="2"/>
  <c r="BJ1493" i="2"/>
  <c r="BI1493" i="2"/>
  <c r="BG1493" i="2"/>
  <c r="BF1493" i="2"/>
  <c r="BD1493" i="2"/>
  <c r="BC1493" i="2"/>
  <c r="BA1493" i="2"/>
  <c r="AZ1493" i="2"/>
  <c r="AX1493" i="2"/>
  <c r="AW1493" i="2"/>
  <c r="AN1493" i="2"/>
  <c r="AM1493" i="2"/>
  <c r="AJ1493" i="2"/>
  <c r="AH1493" i="2"/>
  <c r="AI1493" i="2" s="1"/>
  <c r="AE1493" i="2"/>
  <c r="AB1493" i="2"/>
  <c r="AQ1493" i="2" s="1"/>
  <c r="AS1493" i="2" s="1"/>
  <c r="Z1493" i="2"/>
  <c r="V1493" i="2"/>
  <c r="S1493" i="2"/>
  <c r="P1493" i="2"/>
  <c r="N1493" i="2"/>
  <c r="L1493" i="2"/>
  <c r="B1493" i="2"/>
  <c r="BK1492" i="2"/>
  <c r="BJ1492" i="2"/>
  <c r="BI1492" i="2"/>
  <c r="BG1492" i="2"/>
  <c r="BF1492" i="2"/>
  <c r="BD1492" i="2"/>
  <c r="BC1492" i="2"/>
  <c r="BA1492" i="2"/>
  <c r="AZ1492" i="2"/>
  <c r="AX1492" i="2"/>
  <c r="AW1492" i="2"/>
  <c r="AO1492" i="2"/>
  <c r="AN1492" i="2"/>
  <c r="AP1492" i="2" s="1"/>
  <c r="AM1492" i="2"/>
  <c r="AH1492" i="2"/>
  <c r="AE1492" i="2"/>
  <c r="AB1492" i="2"/>
  <c r="AQ1492" i="2" s="1"/>
  <c r="AR1492" i="2" s="1"/>
  <c r="Z1492" i="2"/>
  <c r="X1492" i="2"/>
  <c r="V1492" i="2"/>
  <c r="S1492" i="2"/>
  <c r="P1492" i="2"/>
  <c r="N1492" i="2"/>
  <c r="L1492" i="2"/>
  <c r="B1492" i="2"/>
  <c r="BK1491" i="2"/>
  <c r="BJ1491" i="2"/>
  <c r="BI1491" i="2"/>
  <c r="BG1491" i="2"/>
  <c r="BF1491" i="2"/>
  <c r="BD1491" i="2"/>
  <c r="BC1491" i="2"/>
  <c r="BA1491" i="2"/>
  <c r="AZ1491" i="2"/>
  <c r="AX1491" i="2"/>
  <c r="AW1491" i="2"/>
  <c r="AN1491" i="2"/>
  <c r="AM1491" i="2"/>
  <c r="AH1491" i="2"/>
  <c r="AE1491" i="2"/>
  <c r="AB1491" i="2"/>
  <c r="AQ1491" i="2" s="1"/>
  <c r="AR1491" i="2" s="1"/>
  <c r="Z1491" i="2"/>
  <c r="V1491" i="2"/>
  <c r="S1491" i="2"/>
  <c r="P1491" i="2"/>
  <c r="N1491" i="2"/>
  <c r="L1491" i="2"/>
  <c r="B1491" i="2"/>
  <c r="BK1490" i="2"/>
  <c r="BJ1490" i="2"/>
  <c r="BI1490" i="2"/>
  <c r="BG1490" i="2"/>
  <c r="BF1490" i="2"/>
  <c r="BD1490" i="2"/>
  <c r="BC1490" i="2"/>
  <c r="BA1490" i="2"/>
  <c r="AZ1490" i="2"/>
  <c r="AX1490" i="2"/>
  <c r="AW1490" i="2"/>
  <c r="AN1490" i="2"/>
  <c r="AM1490" i="2"/>
  <c r="AH1490" i="2"/>
  <c r="AE1490" i="2"/>
  <c r="AB1490" i="2"/>
  <c r="AQ1490" i="2" s="1"/>
  <c r="AS1490" i="2" s="1"/>
  <c r="Z1490" i="2"/>
  <c r="X1490" i="2"/>
  <c r="V1490" i="2"/>
  <c r="S1490" i="2"/>
  <c r="P1490" i="2"/>
  <c r="N1490" i="2"/>
  <c r="L1490" i="2"/>
  <c r="B1490" i="2"/>
  <c r="BK1489" i="2"/>
  <c r="BJ1489" i="2"/>
  <c r="BI1489" i="2"/>
  <c r="BG1489" i="2"/>
  <c r="BF1489" i="2"/>
  <c r="BD1489" i="2"/>
  <c r="BC1489" i="2"/>
  <c r="BA1489" i="2"/>
  <c r="AZ1489" i="2"/>
  <c r="AX1489" i="2"/>
  <c r="AW1489" i="2"/>
  <c r="AN1489" i="2"/>
  <c r="AM1489" i="2"/>
  <c r="AH1489" i="2"/>
  <c r="AE1489" i="2"/>
  <c r="AB1489" i="2"/>
  <c r="AQ1489" i="2" s="1"/>
  <c r="AS1489" i="2" s="1"/>
  <c r="Z1489" i="2"/>
  <c r="X1489" i="2"/>
  <c r="V1489" i="2"/>
  <c r="S1489" i="2"/>
  <c r="P1489" i="2"/>
  <c r="N1489" i="2"/>
  <c r="L1489" i="2"/>
  <c r="B1489" i="2"/>
  <c r="BK1488" i="2"/>
  <c r="BJ1488" i="2"/>
  <c r="BI1488" i="2"/>
  <c r="BG1488" i="2"/>
  <c r="BF1488" i="2"/>
  <c r="BD1488" i="2"/>
  <c r="BC1488" i="2"/>
  <c r="BA1488" i="2"/>
  <c r="AZ1488" i="2"/>
  <c r="AX1488" i="2"/>
  <c r="AW1488" i="2"/>
  <c r="AN1488" i="2"/>
  <c r="AM1488" i="2"/>
  <c r="AH1488" i="2"/>
  <c r="AE1488" i="2"/>
  <c r="AB1488" i="2"/>
  <c r="AQ1488" i="2" s="1"/>
  <c r="AS1488" i="2" s="1"/>
  <c r="Z1488" i="2"/>
  <c r="V1488" i="2"/>
  <c r="S1488" i="2"/>
  <c r="P1488" i="2"/>
  <c r="N1488" i="2"/>
  <c r="L1488" i="2"/>
  <c r="B1488" i="2"/>
  <c r="BK1487" i="2"/>
  <c r="BJ1487" i="2"/>
  <c r="BI1487" i="2"/>
  <c r="BG1487" i="2"/>
  <c r="BF1487" i="2"/>
  <c r="BD1487" i="2"/>
  <c r="BC1487" i="2"/>
  <c r="BA1487" i="2"/>
  <c r="AZ1487" i="2"/>
  <c r="AX1487" i="2"/>
  <c r="AW1487" i="2"/>
  <c r="AN1487" i="2"/>
  <c r="AM1487" i="2"/>
  <c r="AH1487" i="2"/>
  <c r="AI1487" i="2" s="1"/>
  <c r="AE1487" i="2"/>
  <c r="AB1487" i="2"/>
  <c r="AQ1487" i="2" s="1"/>
  <c r="Z1487" i="2"/>
  <c r="X1487" i="2"/>
  <c r="V1487" i="2"/>
  <c r="S1487" i="2"/>
  <c r="P1487" i="2"/>
  <c r="N1487" i="2"/>
  <c r="L1487" i="2"/>
  <c r="B1487" i="2"/>
  <c r="BK1486" i="2"/>
  <c r="BJ1486" i="2"/>
  <c r="BI1486" i="2"/>
  <c r="BG1486" i="2"/>
  <c r="BF1486" i="2"/>
  <c r="BD1486" i="2"/>
  <c r="BC1486" i="2"/>
  <c r="BA1486" i="2"/>
  <c r="AZ1486" i="2"/>
  <c r="AX1486" i="2"/>
  <c r="AW1486" i="2"/>
  <c r="AN1486" i="2"/>
  <c r="AO1486" i="2" s="1"/>
  <c r="AM1486" i="2"/>
  <c r="AH1486" i="2"/>
  <c r="AE1486" i="2"/>
  <c r="AB1486" i="2"/>
  <c r="AQ1486" i="2" s="1"/>
  <c r="AS1486" i="2" s="1"/>
  <c r="Z1486" i="2"/>
  <c r="X1486" i="2"/>
  <c r="V1486" i="2"/>
  <c r="S1486" i="2"/>
  <c r="P1486" i="2"/>
  <c r="N1486" i="2"/>
  <c r="L1486" i="2"/>
  <c r="B1486" i="2"/>
  <c r="BK1485" i="2"/>
  <c r="BJ1485" i="2"/>
  <c r="BI1485" i="2"/>
  <c r="BG1485" i="2"/>
  <c r="BF1485" i="2"/>
  <c r="BD1485" i="2"/>
  <c r="BC1485" i="2"/>
  <c r="BA1485" i="2"/>
  <c r="AZ1485" i="2"/>
  <c r="AX1485" i="2"/>
  <c r="AW1485" i="2"/>
  <c r="AN1485" i="2"/>
  <c r="AO1485" i="2" s="1"/>
  <c r="AM1485" i="2"/>
  <c r="AH1485" i="2"/>
  <c r="AI1485" i="2" s="1"/>
  <c r="AE1485" i="2"/>
  <c r="AB1485" i="2"/>
  <c r="AQ1485" i="2" s="1"/>
  <c r="AS1485" i="2" s="1"/>
  <c r="Z1485" i="2"/>
  <c r="V1485" i="2"/>
  <c r="S1485" i="2"/>
  <c r="P1485" i="2"/>
  <c r="N1485" i="2"/>
  <c r="L1485" i="2"/>
  <c r="B1485" i="2"/>
  <c r="BK1484" i="2"/>
  <c r="BJ1484" i="2"/>
  <c r="BI1484" i="2"/>
  <c r="BG1484" i="2"/>
  <c r="BF1484" i="2"/>
  <c r="BD1484" i="2"/>
  <c r="BC1484" i="2"/>
  <c r="BA1484" i="2"/>
  <c r="AZ1484" i="2"/>
  <c r="AX1484" i="2"/>
  <c r="AW1484" i="2"/>
  <c r="AN1484" i="2"/>
  <c r="AP1484" i="2" s="1"/>
  <c r="AM1484" i="2"/>
  <c r="AH1484" i="2"/>
  <c r="AE1484" i="2"/>
  <c r="AB1484" i="2"/>
  <c r="AQ1484" i="2" s="1"/>
  <c r="Z1484" i="2"/>
  <c r="X1484" i="2"/>
  <c r="V1484" i="2"/>
  <c r="S1484" i="2"/>
  <c r="P1484" i="2"/>
  <c r="N1484" i="2"/>
  <c r="L1484" i="2"/>
  <c r="B1484" i="2"/>
  <c r="BK1483" i="2"/>
  <c r="BJ1483" i="2"/>
  <c r="BI1483" i="2"/>
  <c r="BG1483" i="2"/>
  <c r="BF1483" i="2"/>
  <c r="BD1483" i="2"/>
  <c r="BC1483" i="2"/>
  <c r="BA1483" i="2"/>
  <c r="AZ1483" i="2"/>
  <c r="AX1483" i="2"/>
  <c r="AW1483" i="2"/>
  <c r="AN1483" i="2"/>
  <c r="AM1483" i="2"/>
  <c r="AH1483" i="2"/>
  <c r="AE1483" i="2"/>
  <c r="AB1483" i="2"/>
  <c r="AQ1483" i="2" s="1"/>
  <c r="Z1483" i="2"/>
  <c r="X1483" i="2"/>
  <c r="V1483" i="2"/>
  <c r="S1483" i="2"/>
  <c r="P1483" i="2"/>
  <c r="N1483" i="2"/>
  <c r="L1483" i="2"/>
  <c r="B1483" i="2"/>
  <c r="BK1482" i="2"/>
  <c r="BJ1482" i="2"/>
  <c r="BI1482" i="2"/>
  <c r="BG1482" i="2"/>
  <c r="BF1482" i="2"/>
  <c r="BD1482" i="2"/>
  <c r="BC1482" i="2"/>
  <c r="BA1482" i="2"/>
  <c r="AZ1482" i="2"/>
  <c r="AX1482" i="2"/>
  <c r="AW1482" i="2"/>
  <c r="AO1482" i="2"/>
  <c r="AN1482" i="2"/>
  <c r="AP1482" i="2" s="1"/>
  <c r="AM1482" i="2"/>
  <c r="AH1482" i="2"/>
  <c r="AE1482" i="2"/>
  <c r="AB1482" i="2"/>
  <c r="AQ1482" i="2" s="1"/>
  <c r="Z1482" i="2"/>
  <c r="X1482" i="2"/>
  <c r="V1482" i="2"/>
  <c r="S1482" i="2"/>
  <c r="P1482" i="2"/>
  <c r="N1482" i="2"/>
  <c r="L1482" i="2"/>
  <c r="B1482" i="2"/>
  <c r="BK1481" i="2"/>
  <c r="BJ1481" i="2"/>
  <c r="BI1481" i="2"/>
  <c r="BG1481" i="2"/>
  <c r="BF1481" i="2"/>
  <c r="BD1481" i="2"/>
  <c r="BC1481" i="2"/>
  <c r="BA1481" i="2"/>
  <c r="AZ1481" i="2"/>
  <c r="AX1481" i="2"/>
  <c r="AW1481" i="2"/>
  <c r="AN1481" i="2"/>
  <c r="AM1481" i="2"/>
  <c r="AH1481" i="2"/>
  <c r="AE1481" i="2"/>
  <c r="AB1481" i="2"/>
  <c r="AQ1481" i="2" s="1"/>
  <c r="Z1481" i="2"/>
  <c r="X1481" i="2"/>
  <c r="V1481" i="2"/>
  <c r="S1481" i="2"/>
  <c r="P1481" i="2"/>
  <c r="N1481" i="2"/>
  <c r="L1481" i="2"/>
  <c r="B1481" i="2"/>
  <c r="BK1480" i="2"/>
  <c r="BJ1480" i="2"/>
  <c r="BI1480" i="2"/>
  <c r="BG1480" i="2"/>
  <c r="BF1480" i="2"/>
  <c r="BD1480" i="2"/>
  <c r="BC1480" i="2"/>
  <c r="BA1480" i="2"/>
  <c r="AZ1480" i="2"/>
  <c r="AX1480" i="2"/>
  <c r="AW1480" i="2"/>
  <c r="AN1480" i="2"/>
  <c r="AP1480" i="2" s="1"/>
  <c r="AM1480" i="2"/>
  <c r="AH1480" i="2"/>
  <c r="AE1480" i="2"/>
  <c r="AB1480" i="2"/>
  <c r="AQ1480" i="2" s="1"/>
  <c r="Z1480" i="2"/>
  <c r="X1480" i="2"/>
  <c r="V1480" i="2"/>
  <c r="S1480" i="2"/>
  <c r="P1480" i="2"/>
  <c r="N1480" i="2"/>
  <c r="L1480" i="2"/>
  <c r="B1480" i="2"/>
  <c r="BK1479" i="2"/>
  <c r="BJ1479" i="2"/>
  <c r="BI1479" i="2"/>
  <c r="BG1479" i="2"/>
  <c r="BF1479" i="2"/>
  <c r="BD1479" i="2"/>
  <c r="BC1479" i="2"/>
  <c r="BA1479" i="2"/>
  <c r="AZ1479" i="2"/>
  <c r="AX1479" i="2"/>
  <c r="AW1479" i="2"/>
  <c r="AN1479" i="2"/>
  <c r="AM1479" i="2"/>
  <c r="AH1479" i="2"/>
  <c r="AE1479" i="2"/>
  <c r="AB1479" i="2"/>
  <c r="AQ1479" i="2" s="1"/>
  <c r="Z1479" i="2"/>
  <c r="X1479" i="2"/>
  <c r="V1479" i="2"/>
  <c r="S1479" i="2"/>
  <c r="P1479" i="2"/>
  <c r="N1479" i="2"/>
  <c r="L1479" i="2"/>
  <c r="B1479" i="2"/>
  <c r="BK1478" i="2"/>
  <c r="BJ1478" i="2"/>
  <c r="BI1478" i="2"/>
  <c r="BG1478" i="2"/>
  <c r="BF1478" i="2"/>
  <c r="BD1478" i="2"/>
  <c r="BC1478" i="2"/>
  <c r="BA1478" i="2"/>
  <c r="AZ1478" i="2"/>
  <c r="AX1478" i="2"/>
  <c r="AW1478" i="2"/>
  <c r="AO1478" i="2"/>
  <c r="AN1478" i="2"/>
  <c r="AP1478" i="2" s="1"/>
  <c r="AM1478" i="2"/>
  <c r="AH1478" i="2"/>
  <c r="AE1478" i="2"/>
  <c r="AB1478" i="2"/>
  <c r="AQ1478" i="2" s="1"/>
  <c r="Z1478" i="2"/>
  <c r="V1478" i="2"/>
  <c r="S1478" i="2"/>
  <c r="P1478" i="2"/>
  <c r="N1478" i="2"/>
  <c r="L1478" i="2"/>
  <c r="B1478" i="2"/>
  <c r="BK1477" i="2"/>
  <c r="BJ1477" i="2"/>
  <c r="BI1477" i="2"/>
  <c r="BG1477" i="2"/>
  <c r="BF1477" i="2"/>
  <c r="BD1477" i="2"/>
  <c r="BC1477" i="2"/>
  <c r="BA1477" i="2"/>
  <c r="AZ1477" i="2"/>
  <c r="AX1477" i="2"/>
  <c r="AW1477" i="2"/>
  <c r="AN1477" i="2"/>
  <c r="AO1477" i="2" s="1"/>
  <c r="AM1477" i="2"/>
  <c r="AH1477" i="2"/>
  <c r="AE1477" i="2"/>
  <c r="AB1477" i="2"/>
  <c r="AQ1477" i="2" s="1"/>
  <c r="AS1477" i="2" s="1"/>
  <c r="Z1477" i="2"/>
  <c r="X1477" i="2"/>
  <c r="V1477" i="2"/>
  <c r="S1477" i="2"/>
  <c r="P1477" i="2"/>
  <c r="N1477" i="2"/>
  <c r="L1477" i="2"/>
  <c r="B1477" i="2"/>
  <c r="BK1476" i="2"/>
  <c r="BJ1476" i="2"/>
  <c r="BI1476" i="2"/>
  <c r="BG1476" i="2"/>
  <c r="BF1476" i="2"/>
  <c r="BD1476" i="2"/>
  <c r="BC1476" i="2"/>
  <c r="BA1476" i="2"/>
  <c r="AZ1476" i="2"/>
  <c r="AX1476" i="2"/>
  <c r="AW1476" i="2"/>
  <c r="AP1476" i="2"/>
  <c r="AN1476" i="2"/>
  <c r="AO1476" i="2" s="1"/>
  <c r="AM1476" i="2"/>
  <c r="AH1476" i="2"/>
  <c r="AI1476" i="2" s="1"/>
  <c r="AE1476" i="2"/>
  <c r="AB1476" i="2"/>
  <c r="AQ1476" i="2" s="1"/>
  <c r="AS1476" i="2" s="1"/>
  <c r="Z1476" i="2"/>
  <c r="V1476" i="2"/>
  <c r="S1476" i="2"/>
  <c r="P1476" i="2"/>
  <c r="N1476" i="2"/>
  <c r="L1476" i="2"/>
  <c r="B1476" i="2"/>
  <c r="BK1475" i="2"/>
  <c r="BJ1475" i="2"/>
  <c r="BI1475" i="2"/>
  <c r="BG1475" i="2"/>
  <c r="BF1475" i="2"/>
  <c r="BD1475" i="2"/>
  <c r="BC1475" i="2"/>
  <c r="BA1475" i="2"/>
  <c r="AZ1475" i="2"/>
  <c r="AX1475" i="2"/>
  <c r="AW1475" i="2"/>
  <c r="AO1475" i="2"/>
  <c r="AN1475" i="2"/>
  <c r="AP1475" i="2" s="1"/>
  <c r="AM1475" i="2"/>
  <c r="AH1475" i="2"/>
  <c r="AE1475" i="2"/>
  <c r="AB1475" i="2"/>
  <c r="AQ1475" i="2" s="1"/>
  <c r="Z1475" i="2"/>
  <c r="X1475" i="2"/>
  <c r="V1475" i="2"/>
  <c r="S1475" i="2"/>
  <c r="P1475" i="2"/>
  <c r="N1475" i="2"/>
  <c r="L1475" i="2"/>
  <c r="B1475" i="2"/>
  <c r="BK1474" i="2"/>
  <c r="BJ1474" i="2"/>
  <c r="BI1474" i="2"/>
  <c r="BG1474" i="2"/>
  <c r="BF1474" i="2"/>
  <c r="BD1474" i="2"/>
  <c r="BC1474" i="2"/>
  <c r="BA1474" i="2"/>
  <c r="AZ1474" i="2"/>
  <c r="AX1474" i="2"/>
  <c r="AW1474" i="2"/>
  <c r="AN1474" i="2"/>
  <c r="AM1474" i="2"/>
  <c r="AH1474" i="2"/>
  <c r="AE1474" i="2"/>
  <c r="AB1474" i="2"/>
  <c r="AQ1474" i="2" s="1"/>
  <c r="Z1474" i="2"/>
  <c r="X1474" i="2"/>
  <c r="V1474" i="2"/>
  <c r="S1474" i="2"/>
  <c r="P1474" i="2"/>
  <c r="N1474" i="2"/>
  <c r="L1474" i="2"/>
  <c r="B1474" i="2"/>
  <c r="BK1473" i="2"/>
  <c r="BJ1473" i="2"/>
  <c r="BI1473" i="2"/>
  <c r="BG1473" i="2"/>
  <c r="BF1473" i="2"/>
  <c r="BD1473" i="2"/>
  <c r="BC1473" i="2"/>
  <c r="BA1473" i="2"/>
  <c r="AZ1473" i="2"/>
  <c r="AX1473" i="2"/>
  <c r="AW1473" i="2"/>
  <c r="AN1473" i="2"/>
  <c r="AP1473" i="2" s="1"/>
  <c r="AM1473" i="2"/>
  <c r="AH1473" i="2"/>
  <c r="AE1473" i="2"/>
  <c r="AB1473" i="2"/>
  <c r="AQ1473" i="2" s="1"/>
  <c r="Z1473" i="2"/>
  <c r="X1473" i="2"/>
  <c r="V1473" i="2"/>
  <c r="S1473" i="2"/>
  <c r="P1473" i="2"/>
  <c r="N1473" i="2"/>
  <c r="L1473" i="2"/>
  <c r="B1473" i="2"/>
  <c r="BK1472" i="2"/>
  <c r="BJ1472" i="2"/>
  <c r="BI1472" i="2"/>
  <c r="BG1472" i="2"/>
  <c r="BF1472" i="2"/>
  <c r="BD1472" i="2"/>
  <c r="BC1472" i="2"/>
  <c r="BA1472" i="2"/>
  <c r="AZ1472" i="2"/>
  <c r="AX1472" i="2"/>
  <c r="AW1472" i="2"/>
  <c r="AN1472" i="2"/>
  <c r="AM1472" i="2"/>
  <c r="AH1472" i="2"/>
  <c r="AE1472" i="2"/>
  <c r="AB1472" i="2"/>
  <c r="AQ1472" i="2" s="1"/>
  <c r="Z1472" i="2"/>
  <c r="X1472" i="2"/>
  <c r="V1472" i="2"/>
  <c r="S1472" i="2"/>
  <c r="P1472" i="2"/>
  <c r="N1472" i="2"/>
  <c r="L1472" i="2"/>
  <c r="B1472" i="2"/>
  <c r="BK1471" i="2"/>
  <c r="BJ1471" i="2"/>
  <c r="BI1471" i="2"/>
  <c r="BG1471" i="2"/>
  <c r="BF1471" i="2"/>
  <c r="BD1471" i="2"/>
  <c r="BC1471" i="2"/>
  <c r="BA1471" i="2"/>
  <c r="AZ1471" i="2"/>
  <c r="AX1471" i="2"/>
  <c r="AW1471" i="2"/>
  <c r="AO1471" i="2"/>
  <c r="AN1471" i="2"/>
  <c r="AP1471" i="2" s="1"/>
  <c r="AM1471" i="2"/>
  <c r="AH1471" i="2"/>
  <c r="AE1471" i="2"/>
  <c r="AB1471" i="2"/>
  <c r="AQ1471" i="2" s="1"/>
  <c r="Z1471" i="2"/>
  <c r="X1471" i="2"/>
  <c r="V1471" i="2"/>
  <c r="S1471" i="2"/>
  <c r="P1471" i="2"/>
  <c r="N1471" i="2"/>
  <c r="L1471" i="2"/>
  <c r="B1471" i="2"/>
  <c r="BK1470" i="2"/>
  <c r="BJ1470" i="2"/>
  <c r="BI1470" i="2"/>
  <c r="BG1470" i="2"/>
  <c r="BF1470" i="2"/>
  <c r="BD1470" i="2"/>
  <c r="BC1470" i="2"/>
  <c r="BA1470" i="2"/>
  <c r="AZ1470" i="2"/>
  <c r="AX1470" i="2"/>
  <c r="AW1470" i="2"/>
  <c r="AN1470" i="2"/>
  <c r="AM1470" i="2"/>
  <c r="AH1470" i="2"/>
  <c r="AE1470" i="2"/>
  <c r="AB1470" i="2"/>
  <c r="AQ1470" i="2" s="1"/>
  <c r="Z1470" i="2"/>
  <c r="V1470" i="2"/>
  <c r="S1470" i="2"/>
  <c r="P1470" i="2"/>
  <c r="N1470" i="2"/>
  <c r="L1470" i="2"/>
  <c r="B1470" i="2"/>
  <c r="BK1469" i="2"/>
  <c r="BJ1469" i="2"/>
  <c r="BI1469" i="2"/>
  <c r="BG1469" i="2"/>
  <c r="BF1469" i="2"/>
  <c r="BD1469" i="2"/>
  <c r="BC1469" i="2"/>
  <c r="BA1469" i="2"/>
  <c r="AZ1469" i="2"/>
  <c r="AX1469" i="2"/>
  <c r="AW1469" i="2"/>
  <c r="AN1469" i="2"/>
  <c r="AM1469" i="2"/>
  <c r="AH1469" i="2"/>
  <c r="AI1469" i="2" s="1"/>
  <c r="AE1469" i="2"/>
  <c r="AB1469" i="2"/>
  <c r="AQ1469" i="2" s="1"/>
  <c r="AS1469" i="2" s="1"/>
  <c r="Z1469" i="2"/>
  <c r="X1469" i="2"/>
  <c r="V1469" i="2"/>
  <c r="S1469" i="2"/>
  <c r="P1469" i="2"/>
  <c r="N1469" i="2"/>
  <c r="L1469" i="2"/>
  <c r="B1469" i="2"/>
  <c r="BK1468" i="2"/>
  <c r="BJ1468" i="2"/>
  <c r="BI1468" i="2"/>
  <c r="BG1468" i="2"/>
  <c r="BF1468" i="2"/>
  <c r="BD1468" i="2"/>
  <c r="BC1468" i="2"/>
  <c r="BA1468" i="2"/>
  <c r="AZ1468" i="2"/>
  <c r="AX1468" i="2"/>
  <c r="AW1468" i="2"/>
  <c r="AN1468" i="2"/>
  <c r="AO1468" i="2" s="1"/>
  <c r="AM1468" i="2"/>
  <c r="AH1468" i="2"/>
  <c r="AE1468" i="2"/>
  <c r="AB1468" i="2"/>
  <c r="AQ1468" i="2" s="1"/>
  <c r="AS1468" i="2" s="1"/>
  <c r="Z1468" i="2"/>
  <c r="X1468" i="2"/>
  <c r="V1468" i="2"/>
  <c r="S1468" i="2"/>
  <c r="P1468" i="2"/>
  <c r="N1468" i="2"/>
  <c r="L1468" i="2"/>
  <c r="B1468" i="2"/>
  <c r="BK1467" i="2"/>
  <c r="BJ1467" i="2"/>
  <c r="BI1467" i="2"/>
  <c r="BG1467" i="2"/>
  <c r="BF1467" i="2"/>
  <c r="BD1467" i="2"/>
  <c r="BC1467" i="2"/>
  <c r="BA1467" i="2"/>
  <c r="AZ1467" i="2"/>
  <c r="AX1467" i="2"/>
  <c r="AW1467" i="2"/>
  <c r="AN1467" i="2"/>
  <c r="AM1467" i="2"/>
  <c r="AH1467" i="2"/>
  <c r="AI1467" i="2" s="1"/>
  <c r="AE1467" i="2"/>
  <c r="AB1467" i="2"/>
  <c r="AQ1467" i="2" s="1"/>
  <c r="AS1467" i="2" s="1"/>
  <c r="Z1467" i="2"/>
  <c r="V1467" i="2"/>
  <c r="S1467" i="2"/>
  <c r="P1467" i="2"/>
  <c r="N1467" i="2"/>
  <c r="L1467" i="2"/>
  <c r="B1467" i="2"/>
  <c r="BK1466" i="2"/>
  <c r="BJ1466" i="2"/>
  <c r="BI1466" i="2"/>
  <c r="BG1466" i="2"/>
  <c r="BF1466" i="2"/>
  <c r="BD1466" i="2"/>
  <c r="BC1466" i="2"/>
  <c r="BA1466" i="2"/>
  <c r="AZ1466" i="2"/>
  <c r="AX1466" i="2"/>
  <c r="AW1466" i="2"/>
  <c r="AN1466" i="2"/>
  <c r="AM1466" i="2"/>
  <c r="AH1466" i="2"/>
  <c r="AE1466" i="2"/>
  <c r="AB1466" i="2"/>
  <c r="AQ1466" i="2" s="1"/>
  <c r="Z1466" i="2"/>
  <c r="X1466" i="2"/>
  <c r="V1466" i="2"/>
  <c r="S1466" i="2"/>
  <c r="P1466" i="2"/>
  <c r="N1466" i="2"/>
  <c r="L1466" i="2"/>
  <c r="B1466" i="2"/>
  <c r="BK1465" i="2"/>
  <c r="BJ1465" i="2"/>
  <c r="BI1465" i="2"/>
  <c r="BG1465" i="2"/>
  <c r="BF1465" i="2"/>
  <c r="BD1465" i="2"/>
  <c r="BC1465" i="2"/>
  <c r="BA1465" i="2"/>
  <c r="AZ1465" i="2"/>
  <c r="AX1465" i="2"/>
  <c r="AW1465" i="2"/>
  <c r="AN1465" i="2"/>
  <c r="AM1465" i="2"/>
  <c r="AH1465" i="2"/>
  <c r="AJ1465" i="2" s="1"/>
  <c r="AE1465" i="2"/>
  <c r="AB1465" i="2"/>
  <c r="AQ1465" i="2" s="1"/>
  <c r="Z1465" i="2"/>
  <c r="X1465" i="2"/>
  <c r="V1465" i="2"/>
  <c r="S1465" i="2"/>
  <c r="P1465" i="2"/>
  <c r="N1465" i="2"/>
  <c r="L1465" i="2"/>
  <c r="B1465" i="2"/>
  <c r="BK1464" i="2"/>
  <c r="BJ1464" i="2"/>
  <c r="BI1464" i="2"/>
  <c r="BG1464" i="2"/>
  <c r="BF1464" i="2"/>
  <c r="BD1464" i="2"/>
  <c r="BC1464" i="2"/>
  <c r="BA1464" i="2"/>
  <c r="AZ1464" i="2"/>
  <c r="AX1464" i="2"/>
  <c r="AW1464" i="2"/>
  <c r="AN1464" i="2"/>
  <c r="AM1464" i="2"/>
  <c r="AH1464" i="2"/>
  <c r="AE1464" i="2"/>
  <c r="AB1464" i="2"/>
  <c r="AQ1464" i="2" s="1"/>
  <c r="Z1464" i="2"/>
  <c r="V1464" i="2"/>
  <c r="S1464" i="2"/>
  <c r="P1464" i="2"/>
  <c r="N1464" i="2"/>
  <c r="L1464" i="2"/>
  <c r="B1464" i="2"/>
  <c r="BK1463" i="2"/>
  <c r="BJ1463" i="2"/>
  <c r="BI1463" i="2"/>
  <c r="BG1463" i="2"/>
  <c r="BF1463" i="2"/>
  <c r="BD1463" i="2"/>
  <c r="BC1463" i="2"/>
  <c r="BA1463" i="2"/>
  <c r="AZ1463" i="2"/>
  <c r="AX1463" i="2"/>
  <c r="AW1463" i="2"/>
  <c r="AN1463" i="2"/>
  <c r="AO1463" i="2" s="1"/>
  <c r="AM1463" i="2"/>
  <c r="AH1463" i="2"/>
  <c r="AE1463" i="2"/>
  <c r="AB1463" i="2"/>
  <c r="AQ1463" i="2" s="1"/>
  <c r="AS1463" i="2" s="1"/>
  <c r="Z1463" i="2"/>
  <c r="X1463" i="2"/>
  <c r="V1463" i="2"/>
  <c r="S1463" i="2"/>
  <c r="P1463" i="2"/>
  <c r="N1463" i="2"/>
  <c r="L1463" i="2"/>
  <c r="B1463" i="2"/>
  <c r="BK1462" i="2"/>
  <c r="BJ1462" i="2"/>
  <c r="BI1462" i="2"/>
  <c r="BG1462" i="2"/>
  <c r="BF1462" i="2"/>
  <c r="BD1462" i="2"/>
  <c r="BC1462" i="2"/>
  <c r="BA1462" i="2"/>
  <c r="AZ1462" i="2"/>
  <c r="AX1462" i="2"/>
  <c r="AW1462" i="2"/>
  <c r="AN1462" i="2"/>
  <c r="AM1462" i="2"/>
  <c r="AH1462" i="2"/>
  <c r="AI1462" i="2" s="1"/>
  <c r="AE1462" i="2"/>
  <c r="AB1462" i="2"/>
  <c r="AQ1462" i="2" s="1"/>
  <c r="AS1462" i="2" s="1"/>
  <c r="Z1462" i="2"/>
  <c r="X1462" i="2"/>
  <c r="V1462" i="2"/>
  <c r="S1462" i="2"/>
  <c r="P1462" i="2"/>
  <c r="N1462" i="2"/>
  <c r="L1462" i="2"/>
  <c r="B1462" i="2"/>
  <c r="BK1461" i="2"/>
  <c r="BJ1461" i="2"/>
  <c r="BI1461" i="2"/>
  <c r="BG1461" i="2"/>
  <c r="BF1461" i="2"/>
  <c r="BD1461" i="2"/>
  <c r="BC1461" i="2"/>
  <c r="BA1461" i="2"/>
  <c r="AZ1461" i="2"/>
  <c r="AX1461" i="2"/>
  <c r="AW1461" i="2"/>
  <c r="AN1461" i="2"/>
  <c r="AO1461" i="2" s="1"/>
  <c r="AM1461" i="2"/>
  <c r="AH1461" i="2"/>
  <c r="AI1461" i="2" s="1"/>
  <c r="AE1461" i="2"/>
  <c r="AB1461" i="2"/>
  <c r="AQ1461" i="2" s="1"/>
  <c r="AS1461" i="2" s="1"/>
  <c r="Z1461" i="2"/>
  <c r="X1461" i="2"/>
  <c r="V1461" i="2"/>
  <c r="S1461" i="2"/>
  <c r="P1461" i="2"/>
  <c r="N1461" i="2"/>
  <c r="L1461" i="2"/>
  <c r="B1461" i="2"/>
  <c r="BK1460" i="2"/>
  <c r="BJ1460" i="2"/>
  <c r="BI1460" i="2"/>
  <c r="BG1460" i="2"/>
  <c r="BF1460" i="2"/>
  <c r="BD1460" i="2"/>
  <c r="BC1460" i="2"/>
  <c r="BA1460" i="2"/>
  <c r="AZ1460" i="2"/>
  <c r="AX1460" i="2"/>
  <c r="AW1460" i="2"/>
  <c r="AN1460" i="2"/>
  <c r="AM1460" i="2"/>
  <c r="AH1460" i="2"/>
  <c r="AI1460" i="2" s="1"/>
  <c r="AE1460" i="2"/>
  <c r="AB1460" i="2"/>
  <c r="AQ1460" i="2" s="1"/>
  <c r="AS1460" i="2" s="1"/>
  <c r="Z1460" i="2"/>
  <c r="X1460" i="2"/>
  <c r="V1460" i="2"/>
  <c r="S1460" i="2"/>
  <c r="P1460" i="2"/>
  <c r="N1460" i="2"/>
  <c r="L1460" i="2"/>
  <c r="B1460" i="2"/>
  <c r="BK1459" i="2"/>
  <c r="BJ1459" i="2"/>
  <c r="BI1459" i="2"/>
  <c r="BG1459" i="2"/>
  <c r="BF1459" i="2"/>
  <c r="BD1459" i="2"/>
  <c r="BC1459" i="2"/>
  <c r="BA1459" i="2"/>
  <c r="AZ1459" i="2"/>
  <c r="AX1459" i="2"/>
  <c r="AW1459" i="2"/>
  <c r="AN1459" i="2"/>
  <c r="AO1459" i="2" s="1"/>
  <c r="AM1459" i="2"/>
  <c r="AH1459" i="2"/>
  <c r="AE1459" i="2"/>
  <c r="AB1459" i="2"/>
  <c r="AQ1459" i="2" s="1"/>
  <c r="AS1459" i="2" s="1"/>
  <c r="Z1459" i="2"/>
  <c r="X1459" i="2"/>
  <c r="V1459" i="2"/>
  <c r="S1459" i="2"/>
  <c r="P1459" i="2"/>
  <c r="N1459" i="2"/>
  <c r="L1459" i="2"/>
  <c r="B1459" i="2"/>
  <c r="BK1458" i="2"/>
  <c r="BJ1458" i="2"/>
  <c r="BI1458" i="2"/>
  <c r="BG1458" i="2"/>
  <c r="BF1458" i="2"/>
  <c r="BD1458" i="2"/>
  <c r="BC1458" i="2"/>
  <c r="BA1458" i="2"/>
  <c r="AZ1458" i="2"/>
  <c r="AX1458" i="2"/>
  <c r="AW1458" i="2"/>
  <c r="AN1458" i="2"/>
  <c r="AM1458" i="2"/>
  <c r="AH1458" i="2"/>
  <c r="AI1458" i="2" s="1"/>
  <c r="AE1458" i="2"/>
  <c r="AB1458" i="2"/>
  <c r="AQ1458" i="2" s="1"/>
  <c r="AS1458" i="2" s="1"/>
  <c r="Z1458" i="2"/>
  <c r="V1458" i="2"/>
  <c r="S1458" i="2"/>
  <c r="P1458" i="2"/>
  <c r="N1458" i="2"/>
  <c r="L1458" i="2"/>
  <c r="B1458" i="2"/>
  <c r="BK1457" i="2"/>
  <c r="BJ1457" i="2"/>
  <c r="BI1457" i="2"/>
  <c r="BG1457" i="2"/>
  <c r="BF1457" i="2"/>
  <c r="BD1457" i="2"/>
  <c r="BC1457" i="2"/>
  <c r="BA1457" i="2"/>
  <c r="AZ1457" i="2"/>
  <c r="AX1457" i="2"/>
  <c r="AW1457" i="2"/>
  <c r="AN1457" i="2"/>
  <c r="AM1457" i="2"/>
  <c r="AH1457" i="2"/>
  <c r="AE1457" i="2"/>
  <c r="AB1457" i="2"/>
  <c r="AQ1457" i="2" s="1"/>
  <c r="Z1457" i="2"/>
  <c r="X1457" i="2"/>
  <c r="V1457" i="2"/>
  <c r="S1457" i="2"/>
  <c r="P1457" i="2"/>
  <c r="N1457" i="2"/>
  <c r="L1457" i="2"/>
  <c r="B1457" i="2"/>
  <c r="BK1456" i="2"/>
  <c r="BJ1456" i="2"/>
  <c r="BI1456" i="2"/>
  <c r="BG1456" i="2"/>
  <c r="BF1456" i="2"/>
  <c r="BD1456" i="2"/>
  <c r="BC1456" i="2"/>
  <c r="BA1456" i="2"/>
  <c r="AZ1456" i="2"/>
  <c r="AX1456" i="2"/>
  <c r="AW1456" i="2"/>
  <c r="AN1456" i="2"/>
  <c r="AM1456" i="2"/>
  <c r="AH1456" i="2"/>
  <c r="AJ1456" i="2" s="1"/>
  <c r="AE1456" i="2"/>
  <c r="AB1456" i="2"/>
  <c r="AQ1456" i="2" s="1"/>
  <c r="Z1456" i="2"/>
  <c r="X1456" i="2"/>
  <c r="V1456" i="2"/>
  <c r="S1456" i="2"/>
  <c r="P1456" i="2"/>
  <c r="N1456" i="2"/>
  <c r="L1456" i="2"/>
  <c r="B1456" i="2"/>
  <c r="BK1455" i="2"/>
  <c r="BJ1455" i="2"/>
  <c r="BI1455" i="2"/>
  <c r="BG1455" i="2"/>
  <c r="BF1455" i="2"/>
  <c r="BD1455" i="2"/>
  <c r="BC1455" i="2"/>
  <c r="BA1455" i="2"/>
  <c r="AZ1455" i="2"/>
  <c r="AX1455" i="2"/>
  <c r="AW1455" i="2"/>
  <c r="AN1455" i="2"/>
  <c r="AM1455" i="2"/>
  <c r="AH1455" i="2"/>
  <c r="AE1455" i="2"/>
  <c r="AB1455" i="2"/>
  <c r="AQ1455" i="2" s="1"/>
  <c r="Z1455" i="2"/>
  <c r="X1455" i="2"/>
  <c r="V1455" i="2"/>
  <c r="S1455" i="2"/>
  <c r="P1455" i="2"/>
  <c r="N1455" i="2"/>
  <c r="L1455" i="2"/>
  <c r="B1455" i="2"/>
  <c r="BK1454" i="2"/>
  <c r="BJ1454" i="2"/>
  <c r="BI1454" i="2"/>
  <c r="BG1454" i="2"/>
  <c r="BF1454" i="2"/>
  <c r="BD1454" i="2"/>
  <c r="BC1454" i="2"/>
  <c r="BA1454" i="2"/>
  <c r="AZ1454" i="2"/>
  <c r="AX1454" i="2"/>
  <c r="AW1454" i="2"/>
  <c r="AS1454" i="2"/>
  <c r="AR1454" i="2"/>
  <c r="AN1454" i="2"/>
  <c r="AM1454" i="2"/>
  <c r="AH1454" i="2"/>
  <c r="AE1454" i="2"/>
  <c r="AB1454" i="2"/>
  <c r="Z1454" i="2"/>
  <c r="X1454" i="2"/>
  <c r="V1454" i="2"/>
  <c r="S1454" i="2"/>
  <c r="P1454" i="2"/>
  <c r="N1454" i="2"/>
  <c r="L1454" i="2"/>
  <c r="B1454" i="2"/>
  <c r="BK1453" i="2"/>
  <c r="BJ1453" i="2"/>
  <c r="BI1453" i="2"/>
  <c r="BG1453" i="2"/>
  <c r="BF1453" i="2"/>
  <c r="BD1453" i="2"/>
  <c r="BC1453" i="2"/>
  <c r="BA1453" i="2"/>
  <c r="AZ1453" i="2"/>
  <c r="AX1453" i="2"/>
  <c r="AW1453" i="2"/>
  <c r="AP1453" i="2"/>
  <c r="AN1453" i="2"/>
  <c r="AO1453" i="2" s="1"/>
  <c r="AM1453" i="2"/>
  <c r="AH1453" i="2"/>
  <c r="AE1453" i="2"/>
  <c r="AB1453" i="2"/>
  <c r="AQ1453" i="2" s="1"/>
  <c r="AS1453" i="2" s="1"/>
  <c r="Z1453" i="2"/>
  <c r="X1453" i="2"/>
  <c r="V1453" i="2"/>
  <c r="S1453" i="2"/>
  <c r="P1453" i="2"/>
  <c r="N1453" i="2"/>
  <c r="L1453" i="2"/>
  <c r="B1453" i="2"/>
  <c r="BK1452" i="2"/>
  <c r="BJ1452" i="2"/>
  <c r="BI1452" i="2"/>
  <c r="BG1452" i="2"/>
  <c r="BF1452" i="2"/>
  <c r="BD1452" i="2"/>
  <c r="BC1452" i="2"/>
  <c r="BA1452" i="2"/>
  <c r="AZ1452" i="2"/>
  <c r="AX1452" i="2"/>
  <c r="AW1452" i="2"/>
  <c r="AN1452" i="2"/>
  <c r="AM1452" i="2"/>
  <c r="AH1452" i="2"/>
  <c r="AE1452" i="2"/>
  <c r="AB1452" i="2"/>
  <c r="AQ1452" i="2" s="1"/>
  <c r="AS1452" i="2" s="1"/>
  <c r="Z1452" i="2"/>
  <c r="X1452" i="2"/>
  <c r="V1452" i="2"/>
  <c r="S1452" i="2"/>
  <c r="P1452" i="2"/>
  <c r="N1452" i="2"/>
  <c r="L1452" i="2"/>
  <c r="B1452" i="2"/>
  <c r="BK1451" i="2"/>
  <c r="BJ1451" i="2"/>
  <c r="BI1451" i="2"/>
  <c r="BG1451" i="2"/>
  <c r="BF1451" i="2"/>
  <c r="BD1451" i="2"/>
  <c r="BC1451" i="2"/>
  <c r="BA1451" i="2"/>
  <c r="AZ1451" i="2"/>
  <c r="AX1451" i="2"/>
  <c r="AW1451" i="2"/>
  <c r="AN1451" i="2"/>
  <c r="AM1451" i="2"/>
  <c r="AH1451" i="2"/>
  <c r="AE1451" i="2"/>
  <c r="AB1451" i="2"/>
  <c r="AQ1451" i="2" s="1"/>
  <c r="AS1451" i="2" s="1"/>
  <c r="Z1451" i="2"/>
  <c r="V1451" i="2"/>
  <c r="S1451" i="2"/>
  <c r="P1451" i="2"/>
  <c r="N1451" i="2"/>
  <c r="L1451" i="2"/>
  <c r="B1451" i="2"/>
  <c r="BK1450" i="2"/>
  <c r="BJ1450" i="2"/>
  <c r="BI1450" i="2"/>
  <c r="BG1450" i="2"/>
  <c r="BF1450" i="2"/>
  <c r="BD1450" i="2"/>
  <c r="BC1450" i="2"/>
  <c r="BA1450" i="2"/>
  <c r="AZ1450" i="2"/>
  <c r="AX1450" i="2"/>
  <c r="AW1450" i="2"/>
  <c r="AN1450" i="2"/>
  <c r="AM1450" i="2"/>
  <c r="AH1450" i="2"/>
  <c r="AE1450" i="2"/>
  <c r="AB1450" i="2"/>
  <c r="AQ1450" i="2" s="1"/>
  <c r="Z1450" i="2"/>
  <c r="X1450" i="2"/>
  <c r="V1450" i="2"/>
  <c r="S1450" i="2"/>
  <c r="P1450" i="2"/>
  <c r="N1450" i="2"/>
  <c r="L1450" i="2"/>
  <c r="B1450" i="2"/>
  <c r="BK1449" i="2"/>
  <c r="BJ1449" i="2"/>
  <c r="BI1449" i="2"/>
  <c r="BG1449" i="2"/>
  <c r="BF1449" i="2"/>
  <c r="BD1449" i="2"/>
  <c r="BC1449" i="2"/>
  <c r="BA1449" i="2"/>
  <c r="AZ1449" i="2"/>
  <c r="AX1449" i="2"/>
  <c r="AW1449" i="2"/>
  <c r="AO1449" i="2"/>
  <c r="AN1449" i="2"/>
  <c r="AP1449" i="2" s="1"/>
  <c r="AM1449" i="2"/>
  <c r="AH1449" i="2"/>
  <c r="AE1449" i="2"/>
  <c r="AB1449" i="2"/>
  <c r="AQ1449" i="2" s="1"/>
  <c r="Z1449" i="2"/>
  <c r="X1449" i="2"/>
  <c r="V1449" i="2"/>
  <c r="S1449" i="2"/>
  <c r="P1449" i="2"/>
  <c r="N1449" i="2"/>
  <c r="L1449" i="2"/>
  <c r="B1449" i="2"/>
  <c r="BK1448" i="2"/>
  <c r="BJ1448" i="2"/>
  <c r="BI1448" i="2"/>
  <c r="BG1448" i="2"/>
  <c r="BF1448" i="2"/>
  <c r="BD1448" i="2"/>
  <c r="BC1448" i="2"/>
  <c r="BA1448" i="2"/>
  <c r="AZ1448" i="2"/>
  <c r="AX1448" i="2"/>
  <c r="AW1448" i="2"/>
  <c r="AN1448" i="2"/>
  <c r="AM1448" i="2"/>
  <c r="AH1448" i="2"/>
  <c r="AE1448" i="2"/>
  <c r="AB1448" i="2"/>
  <c r="AQ1448" i="2" s="1"/>
  <c r="Z1448" i="2"/>
  <c r="X1448" i="2"/>
  <c r="V1448" i="2"/>
  <c r="S1448" i="2"/>
  <c r="P1448" i="2"/>
  <c r="N1448" i="2"/>
  <c r="L1448" i="2"/>
  <c r="B1448" i="2"/>
  <c r="BK1447" i="2"/>
  <c r="BJ1447" i="2"/>
  <c r="BI1447" i="2"/>
  <c r="BG1447" i="2"/>
  <c r="BF1447" i="2"/>
  <c r="BD1447" i="2"/>
  <c r="BC1447" i="2"/>
  <c r="BA1447" i="2"/>
  <c r="AZ1447" i="2"/>
  <c r="AX1447" i="2"/>
  <c r="AW1447" i="2"/>
  <c r="AN1447" i="2"/>
  <c r="AP1447" i="2" s="1"/>
  <c r="AM1447" i="2"/>
  <c r="AH1447" i="2"/>
  <c r="AE1447" i="2"/>
  <c r="AB1447" i="2"/>
  <c r="AQ1447" i="2" s="1"/>
  <c r="Z1447" i="2"/>
  <c r="X1447" i="2"/>
  <c r="V1447" i="2"/>
  <c r="S1447" i="2"/>
  <c r="P1447" i="2"/>
  <c r="N1447" i="2"/>
  <c r="L1447" i="2"/>
  <c r="B1447" i="2"/>
  <c r="BK1446" i="2"/>
  <c r="BJ1446" i="2"/>
  <c r="BI1446" i="2"/>
  <c r="BG1446" i="2"/>
  <c r="BF1446" i="2"/>
  <c r="BD1446" i="2"/>
  <c r="BC1446" i="2"/>
  <c r="BA1446" i="2"/>
  <c r="AZ1446" i="2"/>
  <c r="AX1446" i="2"/>
  <c r="AW1446" i="2"/>
  <c r="AN1446" i="2"/>
  <c r="AM1446" i="2"/>
  <c r="AH1446" i="2"/>
  <c r="AE1446" i="2"/>
  <c r="AB1446" i="2"/>
  <c r="AQ1446" i="2" s="1"/>
  <c r="Z1446" i="2"/>
  <c r="X1446" i="2"/>
  <c r="V1446" i="2"/>
  <c r="S1446" i="2"/>
  <c r="P1446" i="2"/>
  <c r="N1446" i="2"/>
  <c r="L1446" i="2"/>
  <c r="B1446" i="2"/>
  <c r="BK1445" i="2"/>
  <c r="BJ1445" i="2"/>
  <c r="BI1445" i="2"/>
  <c r="BG1445" i="2"/>
  <c r="BF1445" i="2"/>
  <c r="BD1445" i="2"/>
  <c r="BC1445" i="2"/>
  <c r="BA1445" i="2"/>
  <c r="AZ1445" i="2"/>
  <c r="AX1445" i="2"/>
  <c r="AW1445" i="2"/>
  <c r="AO1445" i="2"/>
  <c r="AN1445" i="2"/>
  <c r="AP1445" i="2" s="1"/>
  <c r="AM1445" i="2"/>
  <c r="AH1445" i="2"/>
  <c r="AE1445" i="2"/>
  <c r="AB1445" i="2"/>
  <c r="AQ1445" i="2" s="1"/>
  <c r="Z1445" i="2"/>
  <c r="X1445" i="2"/>
  <c r="V1445" i="2"/>
  <c r="S1445" i="2"/>
  <c r="P1445" i="2"/>
  <c r="N1445" i="2"/>
  <c r="L1445" i="2"/>
  <c r="B1445" i="2"/>
  <c r="BK1444" i="2"/>
  <c r="BJ1444" i="2"/>
  <c r="BI1444" i="2"/>
  <c r="BG1444" i="2"/>
  <c r="BF1444" i="2"/>
  <c r="BD1444" i="2"/>
  <c r="BC1444" i="2"/>
  <c r="BA1444" i="2"/>
  <c r="AZ1444" i="2"/>
  <c r="AX1444" i="2"/>
  <c r="AW1444" i="2"/>
  <c r="AN1444" i="2"/>
  <c r="AM1444" i="2"/>
  <c r="AH1444" i="2"/>
  <c r="AE1444" i="2"/>
  <c r="AB1444" i="2"/>
  <c r="AQ1444" i="2" s="1"/>
  <c r="Z1444" i="2"/>
  <c r="V1444" i="2"/>
  <c r="S1444" i="2"/>
  <c r="P1444" i="2"/>
  <c r="N1444" i="2"/>
  <c r="L1444" i="2"/>
  <c r="B1444" i="2"/>
  <c r="BK1443" i="2"/>
  <c r="BJ1443" i="2"/>
  <c r="BI1443" i="2"/>
  <c r="BG1443" i="2"/>
  <c r="BF1443" i="2"/>
  <c r="BD1443" i="2"/>
  <c r="BC1443" i="2"/>
  <c r="BA1443" i="2"/>
  <c r="AZ1443" i="2"/>
  <c r="AX1443" i="2"/>
  <c r="AW1443" i="2"/>
  <c r="AN1443" i="2"/>
  <c r="AM1443" i="2"/>
  <c r="AH1443" i="2"/>
  <c r="AE1443" i="2"/>
  <c r="AB1443" i="2"/>
  <c r="AQ1443" i="2" s="1"/>
  <c r="AS1443" i="2" s="1"/>
  <c r="Z1443" i="2"/>
  <c r="X1443" i="2"/>
  <c r="V1443" i="2"/>
  <c r="S1443" i="2"/>
  <c r="P1443" i="2"/>
  <c r="N1443" i="2"/>
  <c r="L1443" i="2"/>
  <c r="B1443" i="2"/>
  <c r="BK1442" i="2"/>
  <c r="BJ1442" i="2"/>
  <c r="BI1442" i="2"/>
  <c r="BG1442" i="2"/>
  <c r="BF1442" i="2"/>
  <c r="BD1442" i="2"/>
  <c r="BC1442" i="2"/>
  <c r="BA1442" i="2"/>
  <c r="AZ1442" i="2"/>
  <c r="AX1442" i="2"/>
  <c r="AW1442" i="2"/>
  <c r="AN1442" i="2"/>
  <c r="AM1442" i="2"/>
  <c r="AH1442" i="2"/>
  <c r="AE1442" i="2"/>
  <c r="AB1442" i="2"/>
  <c r="AQ1442" i="2" s="1"/>
  <c r="AS1442" i="2" s="1"/>
  <c r="Z1442" i="2"/>
  <c r="X1442" i="2"/>
  <c r="V1442" i="2"/>
  <c r="S1442" i="2"/>
  <c r="P1442" i="2"/>
  <c r="N1442" i="2"/>
  <c r="L1442" i="2"/>
  <c r="B1442" i="2"/>
  <c r="BK1441" i="2"/>
  <c r="BJ1441" i="2"/>
  <c r="BI1441" i="2"/>
  <c r="BG1441" i="2"/>
  <c r="BF1441" i="2"/>
  <c r="BD1441" i="2"/>
  <c r="BC1441" i="2"/>
  <c r="BA1441" i="2"/>
  <c r="AZ1441" i="2"/>
  <c r="AX1441" i="2"/>
  <c r="AW1441" i="2"/>
  <c r="AN1441" i="2"/>
  <c r="AM1441" i="2"/>
  <c r="AH1441" i="2"/>
  <c r="AE1441" i="2"/>
  <c r="AB1441" i="2"/>
  <c r="AQ1441" i="2" s="1"/>
  <c r="AS1441" i="2" s="1"/>
  <c r="Z1441" i="2"/>
  <c r="X1441" i="2"/>
  <c r="V1441" i="2"/>
  <c r="S1441" i="2"/>
  <c r="P1441" i="2"/>
  <c r="N1441" i="2"/>
  <c r="L1441" i="2"/>
  <c r="B1441" i="2"/>
  <c r="BK1440" i="2"/>
  <c r="BJ1440" i="2"/>
  <c r="BI1440" i="2"/>
  <c r="BG1440" i="2"/>
  <c r="BF1440" i="2"/>
  <c r="BD1440" i="2"/>
  <c r="BC1440" i="2"/>
  <c r="BA1440" i="2"/>
  <c r="AZ1440" i="2"/>
  <c r="AX1440" i="2"/>
  <c r="AW1440" i="2"/>
  <c r="AN1440" i="2"/>
  <c r="AO1440" i="2" s="1"/>
  <c r="AM1440" i="2"/>
  <c r="AJ1440" i="2"/>
  <c r="AH1440" i="2"/>
  <c r="AI1440" i="2" s="1"/>
  <c r="AE1440" i="2"/>
  <c r="AB1440" i="2"/>
  <c r="AQ1440" i="2" s="1"/>
  <c r="Z1440" i="2"/>
  <c r="X1440" i="2"/>
  <c r="V1440" i="2"/>
  <c r="S1440" i="2"/>
  <c r="P1440" i="2"/>
  <c r="N1440" i="2"/>
  <c r="L1440" i="2"/>
  <c r="B1440" i="2"/>
  <c r="BK1439" i="2"/>
  <c r="BJ1439" i="2"/>
  <c r="BI1439" i="2"/>
  <c r="BG1439" i="2"/>
  <c r="BF1439" i="2"/>
  <c r="BD1439" i="2"/>
  <c r="BC1439" i="2"/>
  <c r="BA1439" i="2"/>
  <c r="AZ1439" i="2"/>
  <c r="AX1439" i="2"/>
  <c r="AW1439" i="2"/>
  <c r="AN1439" i="2"/>
  <c r="AM1439" i="2"/>
  <c r="AH1439" i="2"/>
  <c r="AI1439" i="2" s="1"/>
  <c r="AE1439" i="2"/>
  <c r="AB1439" i="2"/>
  <c r="AQ1439" i="2" s="1"/>
  <c r="AS1439" i="2" s="1"/>
  <c r="Z1439" i="2"/>
  <c r="X1439" i="2"/>
  <c r="V1439" i="2"/>
  <c r="S1439" i="2"/>
  <c r="P1439" i="2"/>
  <c r="N1439" i="2"/>
  <c r="L1439" i="2"/>
  <c r="B1439" i="2"/>
  <c r="BK1438" i="2"/>
  <c r="BJ1438" i="2"/>
  <c r="BI1438" i="2"/>
  <c r="BG1438" i="2"/>
  <c r="BF1438" i="2"/>
  <c r="BD1438" i="2"/>
  <c r="BC1438" i="2"/>
  <c r="BA1438" i="2"/>
  <c r="AZ1438" i="2"/>
  <c r="AX1438" i="2"/>
  <c r="AW1438" i="2"/>
  <c r="AN1438" i="2"/>
  <c r="AO1438" i="2" s="1"/>
  <c r="AM1438" i="2"/>
  <c r="AH1438" i="2"/>
  <c r="AE1438" i="2"/>
  <c r="AB1438" i="2"/>
  <c r="AQ1438" i="2" s="1"/>
  <c r="AS1438" i="2" s="1"/>
  <c r="Z1438" i="2"/>
  <c r="X1438" i="2"/>
  <c r="V1438" i="2"/>
  <c r="S1438" i="2"/>
  <c r="P1438" i="2"/>
  <c r="N1438" i="2"/>
  <c r="L1438" i="2"/>
  <c r="B1438" i="2"/>
  <c r="BK1437" i="2"/>
  <c r="BJ1437" i="2"/>
  <c r="BI1437" i="2"/>
  <c r="BG1437" i="2"/>
  <c r="BF1437" i="2"/>
  <c r="BD1437" i="2"/>
  <c r="BC1437" i="2"/>
  <c r="BA1437" i="2"/>
  <c r="AZ1437" i="2"/>
  <c r="AX1437" i="2"/>
  <c r="AW1437" i="2"/>
  <c r="AN1437" i="2"/>
  <c r="AM1437" i="2"/>
  <c r="AH1437" i="2"/>
  <c r="AI1437" i="2" s="1"/>
  <c r="AE1437" i="2"/>
  <c r="AB1437" i="2"/>
  <c r="AQ1437" i="2" s="1"/>
  <c r="AS1437" i="2" s="1"/>
  <c r="Z1437" i="2"/>
  <c r="V1437" i="2"/>
  <c r="S1437" i="2"/>
  <c r="P1437" i="2"/>
  <c r="N1437" i="2"/>
  <c r="L1437" i="2"/>
  <c r="B1437" i="2"/>
  <c r="BK1436" i="2"/>
  <c r="BJ1436" i="2"/>
  <c r="BI1436" i="2"/>
  <c r="BG1436" i="2"/>
  <c r="BF1436" i="2"/>
  <c r="BD1436" i="2"/>
  <c r="BC1436" i="2"/>
  <c r="BA1436" i="2"/>
  <c r="AZ1436" i="2"/>
  <c r="AX1436" i="2"/>
  <c r="AW1436" i="2"/>
  <c r="AN1436" i="2"/>
  <c r="AM1436" i="2"/>
  <c r="AH1436" i="2"/>
  <c r="AE1436" i="2"/>
  <c r="AB1436" i="2"/>
  <c r="AQ1436" i="2" s="1"/>
  <c r="Z1436" i="2"/>
  <c r="X1436" i="2"/>
  <c r="V1436" i="2"/>
  <c r="S1436" i="2"/>
  <c r="P1436" i="2"/>
  <c r="N1436" i="2"/>
  <c r="L1436" i="2"/>
  <c r="B1436" i="2"/>
  <c r="BK1435" i="2"/>
  <c r="BJ1435" i="2"/>
  <c r="BI1435" i="2"/>
  <c r="BG1435" i="2"/>
  <c r="BF1435" i="2"/>
  <c r="BD1435" i="2"/>
  <c r="BC1435" i="2"/>
  <c r="BA1435" i="2"/>
  <c r="AZ1435" i="2"/>
  <c r="AX1435" i="2"/>
  <c r="AW1435" i="2"/>
  <c r="AN1435" i="2"/>
  <c r="AM1435" i="2"/>
  <c r="AI1435" i="2"/>
  <c r="AH1435" i="2"/>
  <c r="AJ1435" i="2" s="1"/>
  <c r="AE1435" i="2"/>
  <c r="AB1435" i="2"/>
  <c r="AQ1435" i="2" s="1"/>
  <c r="Z1435" i="2"/>
  <c r="X1435" i="2"/>
  <c r="V1435" i="2"/>
  <c r="S1435" i="2"/>
  <c r="P1435" i="2"/>
  <c r="N1435" i="2"/>
  <c r="L1435" i="2"/>
  <c r="B1435" i="2"/>
  <c r="BK1434" i="2"/>
  <c r="BJ1434" i="2"/>
  <c r="BI1434" i="2"/>
  <c r="BG1434" i="2"/>
  <c r="BF1434" i="2"/>
  <c r="BD1434" i="2"/>
  <c r="BC1434" i="2"/>
  <c r="BA1434" i="2"/>
  <c r="AZ1434" i="2"/>
  <c r="AX1434" i="2"/>
  <c r="AW1434" i="2"/>
  <c r="AN1434" i="2"/>
  <c r="AM1434" i="2"/>
  <c r="AH1434" i="2"/>
  <c r="AE1434" i="2"/>
  <c r="AB1434" i="2"/>
  <c r="AQ1434" i="2" s="1"/>
  <c r="Z1434" i="2"/>
  <c r="X1434" i="2"/>
  <c r="V1434" i="2"/>
  <c r="S1434" i="2"/>
  <c r="P1434" i="2"/>
  <c r="N1434" i="2"/>
  <c r="L1434" i="2"/>
  <c r="B1434" i="2"/>
  <c r="BK1433" i="2"/>
  <c r="BJ1433" i="2"/>
  <c r="BI1433" i="2"/>
  <c r="BG1433" i="2"/>
  <c r="BF1433" i="2"/>
  <c r="BD1433" i="2"/>
  <c r="BC1433" i="2"/>
  <c r="BA1433" i="2"/>
  <c r="AZ1433" i="2"/>
  <c r="AX1433" i="2"/>
  <c r="AW1433" i="2"/>
  <c r="AN1433" i="2"/>
  <c r="AM1433" i="2"/>
  <c r="AH1433" i="2"/>
  <c r="AJ1433" i="2" s="1"/>
  <c r="AE1433" i="2"/>
  <c r="AB1433" i="2"/>
  <c r="AQ1433" i="2" s="1"/>
  <c r="Z1433" i="2"/>
  <c r="V1433" i="2"/>
  <c r="S1433" i="2"/>
  <c r="P1433" i="2"/>
  <c r="N1433" i="2"/>
  <c r="L1433" i="2"/>
  <c r="B1433" i="2"/>
  <c r="BK1432" i="2"/>
  <c r="BJ1432" i="2"/>
  <c r="BI1432" i="2"/>
  <c r="BG1432" i="2"/>
  <c r="BF1432" i="2"/>
  <c r="BD1432" i="2"/>
  <c r="BC1432" i="2"/>
  <c r="BA1432" i="2"/>
  <c r="AZ1432" i="2"/>
  <c r="AX1432" i="2"/>
  <c r="AW1432" i="2"/>
  <c r="AN1432" i="2"/>
  <c r="AO1432" i="2" s="1"/>
  <c r="AM1432" i="2"/>
  <c r="AH1432" i="2"/>
  <c r="AI1432" i="2" s="1"/>
  <c r="AE1432" i="2"/>
  <c r="AB1432" i="2"/>
  <c r="AQ1432" i="2" s="1"/>
  <c r="AS1432" i="2" s="1"/>
  <c r="Z1432" i="2"/>
  <c r="X1432" i="2"/>
  <c r="V1432" i="2"/>
  <c r="S1432" i="2"/>
  <c r="P1432" i="2"/>
  <c r="N1432" i="2"/>
  <c r="L1432" i="2"/>
  <c r="B1432" i="2"/>
  <c r="BK1431" i="2"/>
  <c r="BJ1431" i="2"/>
  <c r="BI1431" i="2"/>
  <c r="BG1431" i="2"/>
  <c r="BF1431" i="2"/>
  <c r="BD1431" i="2"/>
  <c r="BC1431" i="2"/>
  <c r="BA1431" i="2"/>
  <c r="AZ1431" i="2"/>
  <c r="AX1431" i="2"/>
  <c r="AW1431" i="2"/>
  <c r="AN1431" i="2"/>
  <c r="AM1431" i="2"/>
  <c r="AH1431" i="2"/>
  <c r="AI1431" i="2" s="1"/>
  <c r="AE1431" i="2"/>
  <c r="AB1431" i="2"/>
  <c r="AQ1431" i="2" s="1"/>
  <c r="AS1431" i="2" s="1"/>
  <c r="Z1431" i="2"/>
  <c r="X1431" i="2"/>
  <c r="V1431" i="2"/>
  <c r="S1431" i="2"/>
  <c r="P1431" i="2"/>
  <c r="N1431" i="2"/>
  <c r="L1431" i="2"/>
  <c r="B1431" i="2"/>
  <c r="BK1430" i="2"/>
  <c r="BJ1430" i="2"/>
  <c r="BI1430" i="2"/>
  <c r="BG1430" i="2"/>
  <c r="BF1430" i="2"/>
  <c r="BD1430" i="2"/>
  <c r="BC1430" i="2"/>
  <c r="BA1430" i="2"/>
  <c r="AZ1430" i="2"/>
  <c r="AX1430" i="2"/>
  <c r="AW1430" i="2"/>
  <c r="AN1430" i="2"/>
  <c r="AO1430" i="2" s="1"/>
  <c r="AM1430" i="2"/>
  <c r="AH1430" i="2"/>
  <c r="AE1430" i="2"/>
  <c r="AB1430" i="2"/>
  <c r="AQ1430" i="2" s="1"/>
  <c r="AS1430" i="2" s="1"/>
  <c r="Z1430" i="2"/>
  <c r="V1430" i="2"/>
  <c r="S1430" i="2"/>
  <c r="P1430" i="2"/>
  <c r="N1430" i="2"/>
  <c r="L1430" i="2"/>
  <c r="B1430" i="2"/>
  <c r="BK1429" i="2"/>
  <c r="BJ1429" i="2"/>
  <c r="BI1429" i="2"/>
  <c r="BG1429" i="2"/>
  <c r="BF1429" i="2"/>
  <c r="BD1429" i="2"/>
  <c r="BC1429" i="2"/>
  <c r="BA1429" i="2"/>
  <c r="AZ1429" i="2"/>
  <c r="AX1429" i="2"/>
  <c r="AW1429" i="2"/>
  <c r="AN1429" i="2"/>
  <c r="AM1429" i="2"/>
  <c r="AH1429" i="2"/>
  <c r="AE1429" i="2"/>
  <c r="AB1429" i="2"/>
  <c r="AQ1429" i="2" s="1"/>
  <c r="Z1429" i="2"/>
  <c r="X1429" i="2"/>
  <c r="V1429" i="2"/>
  <c r="S1429" i="2"/>
  <c r="P1429" i="2"/>
  <c r="N1429" i="2"/>
  <c r="L1429" i="2"/>
  <c r="B1429" i="2"/>
  <c r="BK1428" i="2"/>
  <c r="BJ1428" i="2"/>
  <c r="BI1428" i="2"/>
  <c r="BG1428" i="2"/>
  <c r="BF1428" i="2"/>
  <c r="BD1428" i="2"/>
  <c r="BC1428" i="2"/>
  <c r="BA1428" i="2"/>
  <c r="AZ1428" i="2"/>
  <c r="AX1428" i="2"/>
  <c r="AW1428" i="2"/>
  <c r="AN1428" i="2"/>
  <c r="AP1428" i="2" s="1"/>
  <c r="AM1428" i="2"/>
  <c r="AH1428" i="2"/>
  <c r="AE1428" i="2"/>
  <c r="AB1428" i="2"/>
  <c r="AQ1428" i="2" s="1"/>
  <c r="Z1428" i="2"/>
  <c r="X1428" i="2"/>
  <c r="V1428" i="2"/>
  <c r="S1428" i="2"/>
  <c r="P1428" i="2"/>
  <c r="N1428" i="2"/>
  <c r="L1428" i="2"/>
  <c r="B1428" i="2"/>
  <c r="BK1427" i="2"/>
  <c r="BJ1427" i="2"/>
  <c r="BI1427" i="2"/>
  <c r="BG1427" i="2"/>
  <c r="BF1427" i="2"/>
  <c r="BD1427" i="2"/>
  <c r="BC1427" i="2"/>
  <c r="BA1427" i="2"/>
  <c r="AZ1427" i="2"/>
  <c r="AX1427" i="2"/>
  <c r="AW1427" i="2"/>
  <c r="AN1427" i="2"/>
  <c r="AM1427" i="2"/>
  <c r="AH1427" i="2"/>
  <c r="AJ1427" i="2" s="1"/>
  <c r="AE1427" i="2"/>
  <c r="AB1427" i="2"/>
  <c r="AQ1427" i="2" s="1"/>
  <c r="Z1427" i="2"/>
  <c r="X1427" i="2"/>
  <c r="V1427" i="2"/>
  <c r="S1427" i="2"/>
  <c r="P1427" i="2"/>
  <c r="N1427" i="2"/>
  <c r="L1427" i="2"/>
  <c r="B1427" i="2"/>
  <c r="BK1426" i="2"/>
  <c r="BJ1426" i="2"/>
  <c r="BI1426" i="2"/>
  <c r="BG1426" i="2"/>
  <c r="BF1426" i="2"/>
  <c r="BD1426" i="2"/>
  <c r="BC1426" i="2"/>
  <c r="BA1426" i="2"/>
  <c r="AZ1426" i="2"/>
  <c r="AX1426" i="2"/>
  <c r="AW1426" i="2"/>
  <c r="AN1426" i="2"/>
  <c r="AP1426" i="2" s="1"/>
  <c r="AM1426" i="2"/>
  <c r="AH1426" i="2"/>
  <c r="AJ1426" i="2" s="1"/>
  <c r="AE1426" i="2"/>
  <c r="AB1426" i="2"/>
  <c r="AQ1426" i="2" s="1"/>
  <c r="Z1426" i="2"/>
  <c r="X1426" i="2"/>
  <c r="V1426" i="2"/>
  <c r="S1426" i="2"/>
  <c r="P1426" i="2"/>
  <c r="N1426" i="2"/>
  <c r="L1426" i="2"/>
  <c r="B1426" i="2"/>
  <c r="BK1425" i="2"/>
  <c r="BJ1425" i="2"/>
  <c r="BI1425" i="2"/>
  <c r="BG1425" i="2"/>
  <c r="BF1425" i="2"/>
  <c r="BD1425" i="2"/>
  <c r="BC1425" i="2"/>
  <c r="BA1425" i="2"/>
  <c r="AZ1425" i="2"/>
  <c r="AX1425" i="2"/>
  <c r="AW1425" i="2"/>
  <c r="AN1425" i="2"/>
  <c r="AP1425" i="2" s="1"/>
  <c r="AM1425" i="2"/>
  <c r="AH1425" i="2"/>
  <c r="AJ1425" i="2" s="1"/>
  <c r="AE1425" i="2"/>
  <c r="AB1425" i="2"/>
  <c r="AQ1425" i="2" s="1"/>
  <c r="Z1425" i="2"/>
  <c r="X1425" i="2"/>
  <c r="V1425" i="2"/>
  <c r="S1425" i="2"/>
  <c r="P1425" i="2"/>
  <c r="N1425" i="2"/>
  <c r="L1425" i="2"/>
  <c r="B1425" i="2"/>
  <c r="BK1424" i="2"/>
  <c r="BJ1424" i="2"/>
  <c r="BI1424" i="2"/>
  <c r="BG1424" i="2"/>
  <c r="BF1424" i="2"/>
  <c r="BD1424" i="2"/>
  <c r="BC1424" i="2"/>
  <c r="BA1424" i="2"/>
  <c r="AZ1424" i="2"/>
  <c r="AX1424" i="2"/>
  <c r="AW1424" i="2"/>
  <c r="AN1424" i="2"/>
  <c r="AP1424" i="2" s="1"/>
  <c r="AM1424" i="2"/>
  <c r="AH1424" i="2"/>
  <c r="AJ1424" i="2" s="1"/>
  <c r="AE1424" i="2"/>
  <c r="AB1424" i="2"/>
  <c r="AQ1424" i="2" s="1"/>
  <c r="Z1424" i="2"/>
  <c r="V1424" i="2"/>
  <c r="S1424" i="2"/>
  <c r="P1424" i="2"/>
  <c r="N1424" i="2"/>
  <c r="L1424" i="2"/>
  <c r="B1424" i="2"/>
  <c r="BK1423" i="2"/>
  <c r="BJ1423" i="2"/>
  <c r="BI1423" i="2"/>
  <c r="BG1423" i="2"/>
  <c r="BF1423" i="2"/>
  <c r="BD1423" i="2"/>
  <c r="BC1423" i="2"/>
  <c r="BA1423" i="2"/>
  <c r="AZ1423" i="2"/>
  <c r="AX1423" i="2"/>
  <c r="AW1423" i="2"/>
  <c r="AN1423" i="2"/>
  <c r="AM1423" i="2"/>
  <c r="AH1423" i="2"/>
  <c r="AE1423" i="2"/>
  <c r="AB1423" i="2"/>
  <c r="AQ1423" i="2" s="1"/>
  <c r="Z1423" i="2"/>
  <c r="V1423" i="2"/>
  <c r="S1423" i="2"/>
  <c r="P1423" i="2"/>
  <c r="N1423" i="2"/>
  <c r="L1423" i="2"/>
  <c r="B1423" i="2"/>
  <c r="BK1422" i="2"/>
  <c r="BJ1422" i="2"/>
  <c r="BI1422" i="2"/>
  <c r="BG1422" i="2"/>
  <c r="BF1422" i="2"/>
  <c r="BD1422" i="2"/>
  <c r="BC1422" i="2"/>
  <c r="BA1422" i="2"/>
  <c r="AZ1422" i="2"/>
  <c r="AX1422" i="2"/>
  <c r="AW1422" i="2"/>
  <c r="AN1422" i="2"/>
  <c r="AP1422" i="2" s="1"/>
  <c r="AM1422" i="2"/>
  <c r="AH1422" i="2"/>
  <c r="AJ1422" i="2" s="1"/>
  <c r="AE1422" i="2"/>
  <c r="AB1422" i="2"/>
  <c r="AQ1422" i="2" s="1"/>
  <c r="Z1422" i="2"/>
  <c r="X1422" i="2"/>
  <c r="V1422" i="2"/>
  <c r="S1422" i="2"/>
  <c r="P1422" i="2"/>
  <c r="N1422" i="2"/>
  <c r="L1422" i="2"/>
  <c r="B1422" i="2"/>
  <c r="BK1421" i="2"/>
  <c r="BJ1421" i="2"/>
  <c r="BI1421" i="2"/>
  <c r="BG1421" i="2"/>
  <c r="BF1421" i="2"/>
  <c r="BD1421" i="2"/>
  <c r="BC1421" i="2"/>
  <c r="BA1421" i="2"/>
  <c r="AZ1421" i="2"/>
  <c r="AX1421" i="2"/>
  <c r="AW1421" i="2"/>
  <c r="AN1421" i="2"/>
  <c r="AP1421" i="2" s="1"/>
  <c r="AM1421" i="2"/>
  <c r="AH1421" i="2"/>
  <c r="AJ1421" i="2" s="1"/>
  <c r="AE1421" i="2"/>
  <c r="AB1421" i="2"/>
  <c r="AQ1421" i="2" s="1"/>
  <c r="Z1421" i="2"/>
  <c r="X1421" i="2"/>
  <c r="V1421" i="2"/>
  <c r="S1421" i="2"/>
  <c r="P1421" i="2"/>
  <c r="N1421" i="2"/>
  <c r="L1421" i="2"/>
  <c r="B1421" i="2"/>
  <c r="BK1420" i="2"/>
  <c r="BJ1420" i="2"/>
  <c r="BI1420" i="2"/>
  <c r="BG1420" i="2"/>
  <c r="BF1420" i="2"/>
  <c r="BD1420" i="2"/>
  <c r="BC1420" i="2"/>
  <c r="BA1420" i="2"/>
  <c r="AZ1420" i="2"/>
  <c r="AX1420" i="2"/>
  <c r="AW1420" i="2"/>
  <c r="AN1420" i="2"/>
  <c r="AP1420" i="2" s="1"/>
  <c r="AM1420" i="2"/>
  <c r="AH1420" i="2"/>
  <c r="AJ1420" i="2" s="1"/>
  <c r="AE1420" i="2"/>
  <c r="AB1420" i="2"/>
  <c r="AQ1420" i="2" s="1"/>
  <c r="Z1420" i="2"/>
  <c r="V1420" i="2"/>
  <c r="S1420" i="2"/>
  <c r="P1420" i="2"/>
  <c r="N1420" i="2"/>
  <c r="L1420" i="2"/>
  <c r="B1420" i="2"/>
  <c r="BK1419" i="2"/>
  <c r="BJ1419" i="2"/>
  <c r="BI1419" i="2"/>
  <c r="BG1419" i="2"/>
  <c r="BF1419" i="2"/>
  <c r="BD1419" i="2"/>
  <c r="BC1419" i="2"/>
  <c r="BA1419" i="2"/>
  <c r="AZ1419" i="2"/>
  <c r="AX1419" i="2"/>
  <c r="AW1419" i="2"/>
  <c r="AN1419" i="2"/>
  <c r="AP1419" i="2" s="1"/>
  <c r="AM1419" i="2"/>
  <c r="AH1419" i="2"/>
  <c r="AJ1419" i="2" s="1"/>
  <c r="AE1419" i="2"/>
  <c r="AB1419" i="2"/>
  <c r="AQ1419" i="2" s="1"/>
  <c r="Z1419" i="2"/>
  <c r="X1419" i="2"/>
  <c r="V1419" i="2"/>
  <c r="S1419" i="2"/>
  <c r="P1419" i="2"/>
  <c r="N1419" i="2"/>
  <c r="L1419" i="2"/>
  <c r="B1419" i="2"/>
  <c r="BK1418" i="2"/>
  <c r="BJ1418" i="2"/>
  <c r="BI1418" i="2"/>
  <c r="BG1418" i="2"/>
  <c r="BF1418" i="2"/>
  <c r="BD1418" i="2"/>
  <c r="BC1418" i="2"/>
  <c r="BA1418" i="2"/>
  <c r="AZ1418" i="2"/>
  <c r="AX1418" i="2"/>
  <c r="AW1418" i="2"/>
  <c r="AN1418" i="2"/>
  <c r="AP1418" i="2" s="1"/>
  <c r="AM1418" i="2"/>
  <c r="AH1418" i="2"/>
  <c r="AE1418" i="2"/>
  <c r="AB1418" i="2"/>
  <c r="AQ1418" i="2" s="1"/>
  <c r="Z1418" i="2"/>
  <c r="X1418" i="2"/>
  <c r="V1418" i="2"/>
  <c r="S1418" i="2"/>
  <c r="P1418" i="2"/>
  <c r="N1418" i="2"/>
  <c r="L1418" i="2"/>
  <c r="B1418" i="2"/>
  <c r="BK1417" i="2"/>
  <c r="BJ1417" i="2"/>
  <c r="BI1417" i="2"/>
  <c r="BG1417" i="2"/>
  <c r="BF1417" i="2"/>
  <c r="BD1417" i="2"/>
  <c r="BC1417" i="2"/>
  <c r="BA1417" i="2"/>
  <c r="AZ1417" i="2"/>
  <c r="AX1417" i="2"/>
  <c r="AW1417" i="2"/>
  <c r="AN1417" i="2"/>
  <c r="AP1417" i="2" s="1"/>
  <c r="AM1417" i="2"/>
  <c r="AI1417" i="2"/>
  <c r="AH1417" i="2"/>
  <c r="AJ1417" i="2" s="1"/>
  <c r="AE1417" i="2"/>
  <c r="AB1417" i="2"/>
  <c r="AQ1417" i="2" s="1"/>
  <c r="Z1417" i="2"/>
  <c r="V1417" i="2"/>
  <c r="S1417" i="2"/>
  <c r="P1417" i="2"/>
  <c r="N1417" i="2"/>
  <c r="L1417" i="2"/>
  <c r="B1417" i="2"/>
  <c r="BK1416" i="2"/>
  <c r="BJ1416" i="2"/>
  <c r="BI1416" i="2"/>
  <c r="BG1416" i="2"/>
  <c r="BF1416" i="2"/>
  <c r="BD1416" i="2"/>
  <c r="BC1416" i="2"/>
  <c r="BA1416" i="2"/>
  <c r="AZ1416" i="2"/>
  <c r="AX1416" i="2"/>
  <c r="AW1416" i="2"/>
  <c r="AN1416" i="2"/>
  <c r="AP1416" i="2" s="1"/>
  <c r="AM1416" i="2"/>
  <c r="AH1416" i="2"/>
  <c r="AJ1416" i="2" s="1"/>
  <c r="AE1416" i="2"/>
  <c r="AB1416" i="2"/>
  <c r="AQ1416" i="2" s="1"/>
  <c r="Z1416" i="2"/>
  <c r="X1416" i="2"/>
  <c r="V1416" i="2"/>
  <c r="S1416" i="2"/>
  <c r="P1416" i="2"/>
  <c r="N1416" i="2"/>
  <c r="L1416" i="2"/>
  <c r="B1416" i="2"/>
  <c r="BK1415" i="2"/>
  <c r="BJ1415" i="2"/>
  <c r="BI1415" i="2"/>
  <c r="BG1415" i="2"/>
  <c r="BF1415" i="2"/>
  <c r="BD1415" i="2"/>
  <c r="BC1415" i="2"/>
  <c r="BA1415" i="2"/>
  <c r="AZ1415" i="2"/>
  <c r="AX1415" i="2"/>
  <c r="AW1415" i="2"/>
  <c r="AN1415" i="2"/>
  <c r="AP1415" i="2" s="1"/>
  <c r="AM1415" i="2"/>
  <c r="AH1415" i="2"/>
  <c r="AJ1415" i="2" s="1"/>
  <c r="AE1415" i="2"/>
  <c r="AB1415" i="2"/>
  <c r="AQ1415" i="2" s="1"/>
  <c r="Z1415" i="2"/>
  <c r="X1415" i="2"/>
  <c r="V1415" i="2"/>
  <c r="S1415" i="2"/>
  <c r="P1415" i="2"/>
  <c r="N1415" i="2"/>
  <c r="L1415" i="2"/>
  <c r="B1415" i="2"/>
  <c r="BK1414" i="2"/>
  <c r="BJ1414" i="2"/>
  <c r="BI1414" i="2"/>
  <c r="BG1414" i="2"/>
  <c r="BF1414" i="2"/>
  <c r="BD1414" i="2"/>
  <c r="BC1414" i="2"/>
  <c r="BA1414" i="2"/>
  <c r="AZ1414" i="2"/>
  <c r="AX1414" i="2"/>
  <c r="AW1414" i="2"/>
  <c r="AN1414" i="2"/>
  <c r="AP1414" i="2" s="1"/>
  <c r="AM1414" i="2"/>
  <c r="AH1414" i="2"/>
  <c r="AJ1414" i="2" s="1"/>
  <c r="AE1414" i="2"/>
  <c r="AB1414" i="2"/>
  <c r="AQ1414" i="2" s="1"/>
  <c r="Z1414" i="2"/>
  <c r="X1414" i="2"/>
  <c r="V1414" i="2"/>
  <c r="S1414" i="2"/>
  <c r="P1414" i="2"/>
  <c r="N1414" i="2"/>
  <c r="L1414" i="2"/>
  <c r="B1414" i="2"/>
  <c r="BK1413" i="2"/>
  <c r="BJ1413" i="2"/>
  <c r="BI1413" i="2"/>
  <c r="BG1413" i="2"/>
  <c r="BF1413" i="2"/>
  <c r="BD1413" i="2"/>
  <c r="BC1413" i="2"/>
  <c r="BA1413" i="2"/>
  <c r="AZ1413" i="2"/>
  <c r="AX1413" i="2"/>
  <c r="AW1413" i="2"/>
  <c r="AN1413" i="2"/>
  <c r="AP1413" i="2" s="1"/>
  <c r="AM1413" i="2"/>
  <c r="AH1413" i="2"/>
  <c r="AJ1413" i="2" s="1"/>
  <c r="AE1413" i="2"/>
  <c r="AB1413" i="2"/>
  <c r="AQ1413" i="2" s="1"/>
  <c r="Z1413" i="2"/>
  <c r="X1413" i="2"/>
  <c r="V1413" i="2"/>
  <c r="S1413" i="2"/>
  <c r="P1413" i="2"/>
  <c r="N1413" i="2"/>
  <c r="L1413" i="2"/>
  <c r="B1413" i="2"/>
  <c r="BK1412" i="2"/>
  <c r="BJ1412" i="2"/>
  <c r="BI1412" i="2"/>
  <c r="BG1412" i="2"/>
  <c r="BF1412" i="2"/>
  <c r="BD1412" i="2"/>
  <c r="BC1412" i="2"/>
  <c r="BA1412" i="2"/>
  <c r="AZ1412" i="2"/>
  <c r="AX1412" i="2"/>
  <c r="AW1412" i="2"/>
  <c r="AN1412" i="2"/>
  <c r="AP1412" i="2" s="1"/>
  <c r="AM1412" i="2"/>
  <c r="AH1412" i="2"/>
  <c r="AJ1412" i="2" s="1"/>
  <c r="AE1412" i="2"/>
  <c r="AB1412" i="2"/>
  <c r="AQ1412" i="2" s="1"/>
  <c r="Z1412" i="2"/>
  <c r="V1412" i="2"/>
  <c r="S1412" i="2"/>
  <c r="P1412" i="2"/>
  <c r="N1412" i="2"/>
  <c r="L1412" i="2"/>
  <c r="B1412" i="2"/>
  <c r="BK1411" i="2"/>
  <c r="BJ1411" i="2"/>
  <c r="BI1411" i="2"/>
  <c r="BG1411" i="2"/>
  <c r="BF1411" i="2"/>
  <c r="BD1411" i="2"/>
  <c r="BC1411" i="2"/>
  <c r="BA1411" i="2"/>
  <c r="AZ1411" i="2"/>
  <c r="AX1411" i="2"/>
  <c r="AW1411" i="2"/>
  <c r="AN1411" i="2"/>
  <c r="AP1411" i="2" s="1"/>
  <c r="AM1411" i="2"/>
  <c r="AH1411" i="2"/>
  <c r="AE1411" i="2"/>
  <c r="AB1411" i="2"/>
  <c r="AQ1411" i="2" s="1"/>
  <c r="Z1411" i="2"/>
  <c r="X1411" i="2"/>
  <c r="V1411" i="2"/>
  <c r="S1411" i="2"/>
  <c r="P1411" i="2"/>
  <c r="N1411" i="2"/>
  <c r="L1411" i="2"/>
  <c r="B1411" i="2"/>
  <c r="BK1410" i="2"/>
  <c r="BJ1410" i="2"/>
  <c r="BI1410" i="2"/>
  <c r="BG1410" i="2"/>
  <c r="BF1410" i="2"/>
  <c r="BD1410" i="2"/>
  <c r="BC1410" i="2"/>
  <c r="BA1410" i="2"/>
  <c r="AZ1410" i="2"/>
  <c r="AX1410" i="2"/>
  <c r="AW1410" i="2"/>
  <c r="AN1410" i="2"/>
  <c r="AP1410" i="2" s="1"/>
  <c r="AM1410" i="2"/>
  <c r="AH1410" i="2"/>
  <c r="AJ1410" i="2" s="1"/>
  <c r="AE1410" i="2"/>
  <c r="AB1410" i="2"/>
  <c r="AQ1410" i="2" s="1"/>
  <c r="Z1410" i="2"/>
  <c r="X1410" i="2"/>
  <c r="V1410" i="2"/>
  <c r="S1410" i="2"/>
  <c r="P1410" i="2"/>
  <c r="N1410" i="2"/>
  <c r="L1410" i="2"/>
  <c r="B1410" i="2"/>
  <c r="BK1409" i="2"/>
  <c r="BJ1409" i="2"/>
  <c r="BI1409" i="2"/>
  <c r="BG1409" i="2"/>
  <c r="BF1409" i="2"/>
  <c r="BD1409" i="2"/>
  <c r="BC1409" i="2"/>
  <c r="BA1409" i="2"/>
  <c r="AZ1409" i="2"/>
  <c r="AX1409" i="2"/>
  <c r="AW1409" i="2"/>
  <c r="AN1409" i="2"/>
  <c r="AP1409" i="2" s="1"/>
  <c r="AM1409" i="2"/>
  <c r="AH1409" i="2"/>
  <c r="AE1409" i="2"/>
  <c r="AB1409" i="2"/>
  <c r="AQ1409" i="2" s="1"/>
  <c r="Z1409" i="2"/>
  <c r="X1409" i="2"/>
  <c r="V1409" i="2"/>
  <c r="S1409" i="2"/>
  <c r="P1409" i="2"/>
  <c r="N1409" i="2"/>
  <c r="L1409" i="2"/>
  <c r="B1409" i="2"/>
  <c r="BK1408" i="2"/>
  <c r="BJ1408" i="2"/>
  <c r="BI1408" i="2"/>
  <c r="BG1408" i="2"/>
  <c r="BF1408" i="2"/>
  <c r="BD1408" i="2"/>
  <c r="BC1408" i="2"/>
  <c r="BA1408" i="2"/>
  <c r="AZ1408" i="2"/>
  <c r="AX1408" i="2"/>
  <c r="AW1408" i="2"/>
  <c r="AN1408" i="2"/>
  <c r="AP1408" i="2" s="1"/>
  <c r="AM1408" i="2"/>
  <c r="AI1408" i="2"/>
  <c r="AH1408" i="2"/>
  <c r="AJ1408" i="2" s="1"/>
  <c r="AE1408" i="2"/>
  <c r="AB1408" i="2"/>
  <c r="AQ1408" i="2" s="1"/>
  <c r="Z1408" i="2"/>
  <c r="X1408" i="2"/>
  <c r="V1408" i="2"/>
  <c r="S1408" i="2"/>
  <c r="P1408" i="2"/>
  <c r="N1408" i="2"/>
  <c r="L1408" i="2"/>
  <c r="B1408" i="2"/>
  <c r="BK1407" i="2"/>
  <c r="BJ1407" i="2"/>
  <c r="BI1407" i="2"/>
  <c r="BG1407" i="2"/>
  <c r="BF1407" i="2"/>
  <c r="BD1407" i="2"/>
  <c r="BC1407" i="2"/>
  <c r="BA1407" i="2"/>
  <c r="AZ1407" i="2"/>
  <c r="AX1407" i="2"/>
  <c r="AW1407" i="2"/>
  <c r="AN1407" i="2"/>
  <c r="AP1407" i="2" s="1"/>
  <c r="AM1407" i="2"/>
  <c r="AH1407" i="2"/>
  <c r="AE1407" i="2"/>
  <c r="AB1407" i="2"/>
  <c r="AQ1407" i="2" s="1"/>
  <c r="Z1407" i="2"/>
  <c r="X1407" i="2"/>
  <c r="V1407" i="2"/>
  <c r="S1407" i="2"/>
  <c r="P1407" i="2"/>
  <c r="N1407" i="2"/>
  <c r="L1407" i="2"/>
  <c r="B1407" i="2"/>
  <c r="BK1406" i="2"/>
  <c r="BJ1406" i="2"/>
  <c r="BI1406" i="2"/>
  <c r="BG1406" i="2"/>
  <c r="BF1406" i="2"/>
  <c r="BD1406" i="2"/>
  <c r="BC1406" i="2"/>
  <c r="BA1406" i="2"/>
  <c r="AZ1406" i="2"/>
  <c r="AX1406" i="2"/>
  <c r="AW1406" i="2"/>
  <c r="AN1406" i="2"/>
  <c r="AP1406" i="2" s="1"/>
  <c r="AM1406" i="2"/>
  <c r="AH1406" i="2"/>
  <c r="AJ1406" i="2" s="1"/>
  <c r="AE1406" i="2"/>
  <c r="AB1406" i="2"/>
  <c r="AQ1406" i="2" s="1"/>
  <c r="Z1406" i="2"/>
  <c r="X1406" i="2"/>
  <c r="V1406" i="2"/>
  <c r="S1406" i="2"/>
  <c r="P1406" i="2"/>
  <c r="N1406" i="2"/>
  <c r="L1406" i="2"/>
  <c r="B1406" i="2"/>
  <c r="BK1405" i="2"/>
  <c r="BJ1405" i="2"/>
  <c r="BI1405" i="2"/>
  <c r="BG1405" i="2"/>
  <c r="BF1405" i="2"/>
  <c r="BD1405" i="2"/>
  <c r="BC1405" i="2"/>
  <c r="BA1405" i="2"/>
  <c r="AZ1405" i="2"/>
  <c r="AX1405" i="2"/>
  <c r="AW1405" i="2"/>
  <c r="AN1405" i="2"/>
  <c r="AP1405" i="2" s="1"/>
  <c r="AM1405" i="2"/>
  <c r="AH1405" i="2"/>
  <c r="AE1405" i="2"/>
  <c r="AB1405" i="2"/>
  <c r="AQ1405" i="2" s="1"/>
  <c r="Z1405" i="2"/>
  <c r="X1405" i="2"/>
  <c r="V1405" i="2"/>
  <c r="S1405" i="2"/>
  <c r="P1405" i="2"/>
  <c r="N1405" i="2"/>
  <c r="L1405" i="2"/>
  <c r="B1405" i="2"/>
  <c r="BK1404" i="2"/>
  <c r="BJ1404" i="2"/>
  <c r="BI1404" i="2"/>
  <c r="BG1404" i="2"/>
  <c r="BF1404" i="2"/>
  <c r="BD1404" i="2"/>
  <c r="BC1404" i="2"/>
  <c r="BA1404" i="2"/>
  <c r="AZ1404" i="2"/>
  <c r="AX1404" i="2"/>
  <c r="AW1404" i="2"/>
  <c r="AN1404" i="2"/>
  <c r="AP1404" i="2" s="1"/>
  <c r="AM1404" i="2"/>
  <c r="AI1404" i="2"/>
  <c r="AH1404" i="2"/>
  <c r="AJ1404" i="2" s="1"/>
  <c r="AE1404" i="2"/>
  <c r="AB1404" i="2"/>
  <c r="AQ1404" i="2" s="1"/>
  <c r="Z1404" i="2"/>
  <c r="V1404" i="2"/>
  <c r="S1404" i="2"/>
  <c r="P1404" i="2"/>
  <c r="N1404" i="2"/>
  <c r="L1404" i="2"/>
  <c r="B1404" i="2"/>
  <c r="BK1403" i="2"/>
  <c r="BJ1403" i="2"/>
  <c r="BI1403" i="2"/>
  <c r="BG1403" i="2"/>
  <c r="BF1403" i="2"/>
  <c r="BD1403" i="2"/>
  <c r="BC1403" i="2"/>
  <c r="BA1403" i="2"/>
  <c r="AZ1403" i="2"/>
  <c r="AX1403" i="2"/>
  <c r="AW1403" i="2"/>
  <c r="AN1403" i="2"/>
  <c r="AO1403" i="2" s="1"/>
  <c r="AM1403" i="2"/>
  <c r="AJ1403" i="2"/>
  <c r="AH1403" i="2"/>
  <c r="AI1403" i="2" s="1"/>
  <c r="AE1403" i="2"/>
  <c r="AB1403" i="2"/>
  <c r="AQ1403" i="2" s="1"/>
  <c r="AS1403" i="2" s="1"/>
  <c r="X1403" i="2"/>
  <c r="V1403" i="2"/>
  <c r="S1403" i="2"/>
  <c r="P1403" i="2"/>
  <c r="N1403" i="2"/>
  <c r="L1403" i="2"/>
  <c r="B1403" i="2"/>
  <c r="BK1402" i="2"/>
  <c r="BJ1402" i="2"/>
  <c r="BI1402" i="2"/>
  <c r="BG1402" i="2"/>
  <c r="BF1402" i="2"/>
  <c r="BD1402" i="2"/>
  <c r="BC1402" i="2"/>
  <c r="BA1402" i="2"/>
  <c r="AZ1402" i="2"/>
  <c r="AX1402" i="2"/>
  <c r="AW1402" i="2"/>
  <c r="AO1402" i="2"/>
  <c r="AN1402" i="2"/>
  <c r="AP1402" i="2" s="1"/>
  <c r="AM1402" i="2"/>
  <c r="AH1402" i="2"/>
  <c r="AJ1402" i="2" s="1"/>
  <c r="AE1402" i="2"/>
  <c r="AB1402" i="2"/>
  <c r="AQ1402" i="2" s="1"/>
  <c r="Z1402" i="2"/>
  <c r="X1402" i="2"/>
  <c r="V1402" i="2"/>
  <c r="S1402" i="2"/>
  <c r="P1402" i="2"/>
  <c r="N1402" i="2"/>
  <c r="L1402" i="2"/>
  <c r="B1402" i="2"/>
  <c r="BK1401" i="2"/>
  <c r="BJ1401" i="2"/>
  <c r="BI1401" i="2"/>
  <c r="BG1401" i="2"/>
  <c r="BF1401" i="2"/>
  <c r="BD1401" i="2"/>
  <c r="BC1401" i="2"/>
  <c r="BA1401" i="2"/>
  <c r="AZ1401" i="2"/>
  <c r="AX1401" i="2"/>
  <c r="AW1401" i="2"/>
  <c r="AN1401" i="2"/>
  <c r="AM1401" i="2"/>
  <c r="AH1401" i="2"/>
  <c r="AJ1401" i="2" s="1"/>
  <c r="AE1401" i="2"/>
  <c r="AB1401" i="2"/>
  <c r="AQ1401" i="2" s="1"/>
  <c r="Z1401" i="2"/>
  <c r="X1401" i="2"/>
  <c r="V1401" i="2"/>
  <c r="S1401" i="2"/>
  <c r="P1401" i="2"/>
  <c r="N1401" i="2"/>
  <c r="L1401" i="2"/>
  <c r="B1401" i="2"/>
  <c r="BK1400" i="2"/>
  <c r="BJ1400" i="2"/>
  <c r="BI1400" i="2"/>
  <c r="BG1400" i="2"/>
  <c r="BF1400" i="2"/>
  <c r="BD1400" i="2"/>
  <c r="BC1400" i="2"/>
  <c r="BA1400" i="2"/>
  <c r="AZ1400" i="2"/>
  <c r="AX1400" i="2"/>
  <c r="AW1400" i="2"/>
  <c r="AN1400" i="2"/>
  <c r="AP1400" i="2" s="1"/>
  <c r="AM1400" i="2"/>
  <c r="AH1400" i="2"/>
  <c r="AJ1400" i="2" s="1"/>
  <c r="AE1400" i="2"/>
  <c r="AB1400" i="2"/>
  <c r="AQ1400" i="2" s="1"/>
  <c r="Z1400" i="2"/>
  <c r="X1400" i="2"/>
  <c r="V1400" i="2"/>
  <c r="S1400" i="2"/>
  <c r="P1400" i="2"/>
  <c r="N1400" i="2"/>
  <c r="L1400" i="2"/>
  <c r="B1400" i="2"/>
  <c r="BK1399" i="2"/>
  <c r="BJ1399" i="2"/>
  <c r="BI1399" i="2"/>
  <c r="BG1399" i="2"/>
  <c r="BF1399" i="2"/>
  <c r="BD1399" i="2"/>
  <c r="BC1399" i="2"/>
  <c r="BA1399" i="2"/>
  <c r="AZ1399" i="2"/>
  <c r="AX1399" i="2"/>
  <c r="AW1399" i="2"/>
  <c r="AN1399" i="2"/>
  <c r="AM1399" i="2"/>
  <c r="AH1399" i="2"/>
  <c r="AJ1399" i="2" s="1"/>
  <c r="AE1399" i="2"/>
  <c r="AB1399" i="2"/>
  <c r="AQ1399" i="2" s="1"/>
  <c r="Z1399" i="2"/>
  <c r="X1399" i="2"/>
  <c r="V1399" i="2"/>
  <c r="S1399" i="2"/>
  <c r="P1399" i="2"/>
  <c r="N1399" i="2"/>
  <c r="L1399" i="2"/>
  <c r="B1399" i="2"/>
  <c r="BK1398" i="2"/>
  <c r="BJ1398" i="2"/>
  <c r="BI1398" i="2"/>
  <c r="BG1398" i="2"/>
  <c r="BF1398" i="2"/>
  <c r="BD1398" i="2"/>
  <c r="BC1398" i="2"/>
  <c r="BA1398" i="2"/>
  <c r="AZ1398" i="2"/>
  <c r="AX1398" i="2"/>
  <c r="AW1398" i="2"/>
  <c r="AO1398" i="2"/>
  <c r="AN1398" i="2"/>
  <c r="AP1398" i="2" s="1"/>
  <c r="AM1398" i="2"/>
  <c r="AH1398" i="2"/>
  <c r="AJ1398" i="2" s="1"/>
  <c r="AE1398" i="2"/>
  <c r="AB1398" i="2"/>
  <c r="AQ1398" i="2" s="1"/>
  <c r="Z1398" i="2"/>
  <c r="V1398" i="2"/>
  <c r="S1398" i="2"/>
  <c r="P1398" i="2"/>
  <c r="N1398" i="2"/>
  <c r="L1398" i="2"/>
  <c r="B1398" i="2"/>
  <c r="BK1397" i="2"/>
  <c r="BJ1397" i="2"/>
  <c r="BI1397" i="2"/>
  <c r="BG1397" i="2"/>
  <c r="BF1397" i="2"/>
  <c r="BD1397" i="2"/>
  <c r="BC1397" i="2"/>
  <c r="BA1397" i="2"/>
  <c r="AZ1397" i="2"/>
  <c r="AX1397" i="2"/>
  <c r="AW1397" i="2"/>
  <c r="AN1397" i="2"/>
  <c r="AP1397" i="2" s="1"/>
  <c r="AM1397" i="2"/>
  <c r="AI1397" i="2"/>
  <c r="AH1397" i="2"/>
  <c r="AJ1397" i="2" s="1"/>
  <c r="AE1397" i="2"/>
  <c r="AB1397" i="2"/>
  <c r="AQ1397" i="2" s="1"/>
  <c r="Z1397" i="2"/>
  <c r="X1397" i="2"/>
  <c r="V1397" i="2"/>
  <c r="S1397" i="2"/>
  <c r="P1397" i="2"/>
  <c r="N1397" i="2"/>
  <c r="L1397" i="2"/>
  <c r="B1397" i="2"/>
  <c r="BK1396" i="2"/>
  <c r="BJ1396" i="2"/>
  <c r="BI1396" i="2"/>
  <c r="BG1396" i="2"/>
  <c r="BF1396" i="2"/>
  <c r="BD1396" i="2"/>
  <c r="BC1396" i="2"/>
  <c r="BA1396" i="2"/>
  <c r="AZ1396" i="2"/>
  <c r="AX1396" i="2"/>
  <c r="AW1396" i="2"/>
  <c r="AN1396" i="2"/>
  <c r="AP1396" i="2" s="1"/>
  <c r="AM1396" i="2"/>
  <c r="AH1396" i="2"/>
  <c r="AE1396" i="2"/>
  <c r="AB1396" i="2"/>
  <c r="AQ1396" i="2" s="1"/>
  <c r="Z1396" i="2"/>
  <c r="X1396" i="2"/>
  <c r="V1396" i="2"/>
  <c r="S1396" i="2"/>
  <c r="P1396" i="2"/>
  <c r="N1396" i="2"/>
  <c r="L1396" i="2"/>
  <c r="B1396" i="2"/>
  <c r="BK1395" i="2"/>
  <c r="BJ1395" i="2"/>
  <c r="BI1395" i="2"/>
  <c r="BG1395" i="2"/>
  <c r="BF1395" i="2"/>
  <c r="BD1395" i="2"/>
  <c r="BC1395" i="2"/>
  <c r="BA1395" i="2"/>
  <c r="AZ1395" i="2"/>
  <c r="AX1395" i="2"/>
  <c r="AW1395" i="2"/>
  <c r="AN1395" i="2"/>
  <c r="AP1395" i="2" s="1"/>
  <c r="AM1395" i="2"/>
  <c r="AH1395" i="2"/>
  <c r="AJ1395" i="2" s="1"/>
  <c r="AE1395" i="2"/>
  <c r="AB1395" i="2"/>
  <c r="AQ1395" i="2" s="1"/>
  <c r="Z1395" i="2"/>
  <c r="V1395" i="2"/>
  <c r="S1395" i="2"/>
  <c r="P1395" i="2"/>
  <c r="N1395" i="2"/>
  <c r="L1395" i="2"/>
  <c r="B1395" i="2"/>
  <c r="BK1394" i="2"/>
  <c r="BJ1394" i="2"/>
  <c r="BI1394" i="2"/>
  <c r="BG1394" i="2"/>
  <c r="BF1394" i="2"/>
  <c r="BD1394" i="2"/>
  <c r="BC1394" i="2"/>
  <c r="BA1394" i="2"/>
  <c r="AZ1394" i="2"/>
  <c r="AX1394" i="2"/>
  <c r="AW1394" i="2"/>
  <c r="AN1394" i="2"/>
  <c r="AP1394" i="2" s="1"/>
  <c r="AM1394" i="2"/>
  <c r="AH1394" i="2"/>
  <c r="AJ1394" i="2" s="1"/>
  <c r="AE1394" i="2"/>
  <c r="AB1394" i="2"/>
  <c r="AQ1394" i="2" s="1"/>
  <c r="Z1394" i="2"/>
  <c r="X1394" i="2"/>
  <c r="V1394" i="2"/>
  <c r="S1394" i="2"/>
  <c r="P1394" i="2"/>
  <c r="N1394" i="2"/>
  <c r="L1394" i="2"/>
  <c r="B1394" i="2"/>
  <c r="BK1393" i="2"/>
  <c r="BJ1393" i="2"/>
  <c r="BI1393" i="2"/>
  <c r="BG1393" i="2"/>
  <c r="BF1393" i="2"/>
  <c r="BD1393" i="2"/>
  <c r="BC1393" i="2"/>
  <c r="BA1393" i="2"/>
  <c r="AZ1393" i="2"/>
  <c r="AX1393" i="2"/>
  <c r="AW1393" i="2"/>
  <c r="AN1393" i="2"/>
  <c r="AP1393" i="2" s="1"/>
  <c r="AM1393" i="2"/>
  <c r="AH1393" i="2"/>
  <c r="AJ1393" i="2" s="1"/>
  <c r="AE1393" i="2"/>
  <c r="AB1393" i="2"/>
  <c r="AQ1393" i="2" s="1"/>
  <c r="Z1393" i="2"/>
  <c r="X1393" i="2"/>
  <c r="V1393" i="2"/>
  <c r="S1393" i="2"/>
  <c r="P1393" i="2"/>
  <c r="N1393" i="2"/>
  <c r="L1393" i="2"/>
  <c r="B1393" i="2"/>
  <c r="BK1392" i="2"/>
  <c r="BJ1392" i="2"/>
  <c r="BI1392" i="2"/>
  <c r="BG1392" i="2"/>
  <c r="BF1392" i="2"/>
  <c r="BD1392" i="2"/>
  <c r="BC1392" i="2"/>
  <c r="BA1392" i="2"/>
  <c r="AZ1392" i="2"/>
  <c r="AX1392" i="2"/>
  <c r="AW1392" i="2"/>
  <c r="AN1392" i="2"/>
  <c r="AM1392" i="2"/>
  <c r="AH1392" i="2"/>
  <c r="AJ1392" i="2" s="1"/>
  <c r="AE1392" i="2"/>
  <c r="AB1392" i="2"/>
  <c r="AQ1392" i="2" s="1"/>
  <c r="Z1392" i="2"/>
  <c r="X1392" i="2"/>
  <c r="V1392" i="2"/>
  <c r="S1392" i="2"/>
  <c r="P1392" i="2"/>
  <c r="N1392" i="2"/>
  <c r="L1392" i="2"/>
  <c r="B1392" i="2"/>
  <c r="BK1391" i="2"/>
  <c r="BJ1391" i="2"/>
  <c r="BI1391" i="2"/>
  <c r="BG1391" i="2"/>
  <c r="BF1391" i="2"/>
  <c r="BD1391" i="2"/>
  <c r="BC1391" i="2"/>
  <c r="BA1391" i="2"/>
  <c r="AZ1391" i="2"/>
  <c r="AX1391" i="2"/>
  <c r="AW1391" i="2"/>
  <c r="AO1391" i="2"/>
  <c r="AN1391" i="2"/>
  <c r="AP1391" i="2" s="1"/>
  <c r="AM1391" i="2"/>
  <c r="AH1391" i="2"/>
  <c r="AJ1391" i="2" s="1"/>
  <c r="AE1391" i="2"/>
  <c r="AB1391" i="2"/>
  <c r="AQ1391" i="2" s="1"/>
  <c r="Z1391" i="2"/>
  <c r="X1391" i="2"/>
  <c r="V1391" i="2"/>
  <c r="S1391" i="2"/>
  <c r="P1391" i="2"/>
  <c r="N1391" i="2"/>
  <c r="L1391" i="2"/>
  <c r="B1391" i="2"/>
  <c r="BK1390" i="2"/>
  <c r="BJ1390" i="2"/>
  <c r="BI1390" i="2"/>
  <c r="BG1390" i="2"/>
  <c r="BF1390" i="2"/>
  <c r="BD1390" i="2"/>
  <c r="BC1390" i="2"/>
  <c r="BA1390" i="2"/>
  <c r="AZ1390" i="2"/>
  <c r="AX1390" i="2"/>
  <c r="AW1390" i="2"/>
  <c r="AN1390" i="2"/>
  <c r="AM1390" i="2"/>
  <c r="AH1390" i="2"/>
  <c r="AJ1390" i="2" s="1"/>
  <c r="AE1390" i="2"/>
  <c r="AB1390" i="2"/>
  <c r="AQ1390" i="2" s="1"/>
  <c r="Z1390" i="2"/>
  <c r="X1390" i="2"/>
  <c r="V1390" i="2"/>
  <c r="S1390" i="2"/>
  <c r="P1390" i="2"/>
  <c r="N1390" i="2"/>
  <c r="L1390" i="2"/>
  <c r="B1390" i="2"/>
  <c r="BK1389" i="2"/>
  <c r="BJ1389" i="2"/>
  <c r="BI1389" i="2"/>
  <c r="BG1389" i="2"/>
  <c r="BF1389" i="2"/>
  <c r="BD1389" i="2"/>
  <c r="BC1389" i="2"/>
  <c r="BA1389" i="2"/>
  <c r="AZ1389" i="2"/>
  <c r="AX1389" i="2"/>
  <c r="AW1389" i="2"/>
  <c r="AN1389" i="2"/>
  <c r="AP1389" i="2" s="1"/>
  <c r="AM1389" i="2"/>
  <c r="AH1389" i="2"/>
  <c r="AJ1389" i="2" s="1"/>
  <c r="AE1389" i="2"/>
  <c r="AB1389" i="2"/>
  <c r="AQ1389" i="2" s="1"/>
  <c r="Z1389" i="2"/>
  <c r="X1389" i="2"/>
  <c r="V1389" i="2"/>
  <c r="S1389" i="2"/>
  <c r="P1389" i="2"/>
  <c r="N1389" i="2"/>
  <c r="L1389" i="2"/>
  <c r="B1389" i="2"/>
  <c r="BK1388" i="2"/>
  <c r="BJ1388" i="2"/>
  <c r="BI1388" i="2"/>
  <c r="BG1388" i="2"/>
  <c r="BF1388" i="2"/>
  <c r="BD1388" i="2"/>
  <c r="BC1388" i="2"/>
  <c r="BA1388" i="2"/>
  <c r="AZ1388" i="2"/>
  <c r="AX1388" i="2"/>
  <c r="AW1388" i="2"/>
  <c r="AN1388" i="2"/>
  <c r="AM1388" i="2"/>
  <c r="AH1388" i="2"/>
  <c r="AJ1388" i="2" s="1"/>
  <c r="AE1388" i="2"/>
  <c r="AB1388" i="2"/>
  <c r="AQ1388" i="2" s="1"/>
  <c r="Z1388" i="2"/>
  <c r="X1388" i="2"/>
  <c r="V1388" i="2"/>
  <c r="S1388" i="2"/>
  <c r="P1388" i="2"/>
  <c r="N1388" i="2"/>
  <c r="L1388" i="2"/>
  <c r="B1388" i="2"/>
  <c r="BK1387" i="2"/>
  <c r="BJ1387" i="2"/>
  <c r="BI1387" i="2"/>
  <c r="BG1387" i="2"/>
  <c r="BF1387" i="2"/>
  <c r="BD1387" i="2"/>
  <c r="BC1387" i="2"/>
  <c r="BA1387" i="2"/>
  <c r="AZ1387" i="2"/>
  <c r="AX1387" i="2"/>
  <c r="AW1387" i="2"/>
  <c r="AO1387" i="2"/>
  <c r="AN1387" i="2"/>
  <c r="AP1387" i="2" s="1"/>
  <c r="AM1387" i="2"/>
  <c r="AH1387" i="2"/>
  <c r="AJ1387" i="2" s="1"/>
  <c r="AE1387" i="2"/>
  <c r="AB1387" i="2"/>
  <c r="AQ1387" i="2" s="1"/>
  <c r="Z1387" i="2"/>
  <c r="V1387" i="2"/>
  <c r="S1387" i="2"/>
  <c r="P1387" i="2"/>
  <c r="N1387" i="2"/>
  <c r="L1387" i="2"/>
  <c r="B1387" i="2"/>
  <c r="BK1386" i="2"/>
  <c r="BJ1386" i="2"/>
  <c r="BI1386" i="2"/>
  <c r="BG1386" i="2"/>
  <c r="BF1386" i="2"/>
  <c r="BD1386" i="2"/>
  <c r="BC1386" i="2"/>
  <c r="BA1386" i="2"/>
  <c r="AZ1386" i="2"/>
  <c r="AX1386" i="2"/>
  <c r="AW1386" i="2"/>
  <c r="AN1386" i="2"/>
  <c r="AO1386" i="2" s="1"/>
  <c r="AM1386" i="2"/>
  <c r="AH1386" i="2"/>
  <c r="AI1386" i="2" s="1"/>
  <c r="AE1386" i="2"/>
  <c r="AB1386" i="2"/>
  <c r="AQ1386" i="2" s="1"/>
  <c r="Z1386" i="2"/>
  <c r="V1386" i="2"/>
  <c r="S1386" i="2"/>
  <c r="P1386" i="2"/>
  <c r="N1386" i="2"/>
  <c r="L1386" i="2"/>
  <c r="B1386" i="2"/>
  <c r="BK1385" i="2"/>
  <c r="BJ1385" i="2"/>
  <c r="BI1385" i="2"/>
  <c r="BG1385" i="2"/>
  <c r="BF1385" i="2"/>
  <c r="BD1385" i="2"/>
  <c r="BC1385" i="2"/>
  <c r="BA1385" i="2"/>
  <c r="AZ1385" i="2"/>
  <c r="AX1385" i="2"/>
  <c r="AW1385" i="2"/>
  <c r="AN1385" i="2"/>
  <c r="AM1385" i="2"/>
  <c r="AH1385" i="2"/>
  <c r="AJ1385" i="2" s="1"/>
  <c r="AE1385" i="2"/>
  <c r="AB1385" i="2"/>
  <c r="AQ1385" i="2" s="1"/>
  <c r="Z1385" i="2"/>
  <c r="X1385" i="2"/>
  <c r="V1385" i="2"/>
  <c r="S1385" i="2"/>
  <c r="P1385" i="2"/>
  <c r="N1385" i="2"/>
  <c r="L1385" i="2"/>
  <c r="B1385" i="2"/>
  <c r="BK1384" i="2"/>
  <c r="BJ1384" i="2"/>
  <c r="BI1384" i="2"/>
  <c r="BG1384" i="2"/>
  <c r="BF1384" i="2"/>
  <c r="BD1384" i="2"/>
  <c r="BC1384" i="2"/>
  <c r="BA1384" i="2"/>
  <c r="AZ1384" i="2"/>
  <c r="AX1384" i="2"/>
  <c r="AW1384" i="2"/>
  <c r="AN1384" i="2"/>
  <c r="AP1384" i="2" s="1"/>
  <c r="AM1384" i="2"/>
  <c r="AH1384" i="2"/>
  <c r="AJ1384" i="2" s="1"/>
  <c r="AE1384" i="2"/>
  <c r="AB1384" i="2"/>
  <c r="AQ1384" i="2" s="1"/>
  <c r="Z1384" i="2"/>
  <c r="X1384" i="2"/>
  <c r="V1384" i="2"/>
  <c r="S1384" i="2"/>
  <c r="P1384" i="2"/>
  <c r="N1384" i="2"/>
  <c r="L1384" i="2"/>
  <c r="B1384" i="2"/>
  <c r="BK1383" i="2"/>
  <c r="BJ1383" i="2"/>
  <c r="BI1383" i="2"/>
  <c r="BG1383" i="2"/>
  <c r="BF1383" i="2"/>
  <c r="BD1383" i="2"/>
  <c r="BC1383" i="2"/>
  <c r="BA1383" i="2"/>
  <c r="AZ1383" i="2"/>
  <c r="AX1383" i="2"/>
  <c r="AW1383" i="2"/>
  <c r="AN1383" i="2"/>
  <c r="AM1383" i="2"/>
  <c r="AH1383" i="2"/>
  <c r="AJ1383" i="2" s="1"/>
  <c r="AE1383" i="2"/>
  <c r="AB1383" i="2"/>
  <c r="AQ1383" i="2" s="1"/>
  <c r="Z1383" i="2"/>
  <c r="X1383" i="2"/>
  <c r="V1383" i="2"/>
  <c r="S1383" i="2"/>
  <c r="P1383" i="2"/>
  <c r="N1383" i="2"/>
  <c r="L1383" i="2"/>
  <c r="B1383" i="2"/>
  <c r="BK1382" i="2"/>
  <c r="BJ1382" i="2"/>
  <c r="BI1382" i="2"/>
  <c r="BG1382" i="2"/>
  <c r="BF1382" i="2"/>
  <c r="BD1382" i="2"/>
  <c r="BC1382" i="2"/>
  <c r="BA1382" i="2"/>
  <c r="AZ1382" i="2"/>
  <c r="AX1382" i="2"/>
  <c r="AW1382" i="2"/>
  <c r="AO1382" i="2"/>
  <c r="AN1382" i="2"/>
  <c r="AP1382" i="2" s="1"/>
  <c r="AM1382" i="2"/>
  <c r="AH1382" i="2"/>
  <c r="AJ1382" i="2" s="1"/>
  <c r="AE1382" i="2"/>
  <c r="AB1382" i="2"/>
  <c r="AQ1382" i="2" s="1"/>
  <c r="Z1382" i="2"/>
  <c r="V1382" i="2"/>
  <c r="S1382" i="2"/>
  <c r="P1382" i="2"/>
  <c r="N1382" i="2"/>
  <c r="L1382" i="2"/>
  <c r="B1382" i="2"/>
  <c r="BK1381" i="2"/>
  <c r="BJ1381" i="2"/>
  <c r="BI1381" i="2"/>
  <c r="BG1381" i="2"/>
  <c r="BF1381" i="2"/>
  <c r="BD1381" i="2"/>
  <c r="BC1381" i="2"/>
  <c r="BA1381" i="2"/>
  <c r="AZ1381" i="2"/>
  <c r="AX1381" i="2"/>
  <c r="AW1381" i="2"/>
  <c r="AN1381" i="2"/>
  <c r="AO1381" i="2" s="1"/>
  <c r="AM1381" i="2"/>
  <c r="AH1381" i="2"/>
  <c r="AI1381" i="2" s="1"/>
  <c r="AE1381" i="2"/>
  <c r="AB1381" i="2"/>
  <c r="AQ1381" i="2" s="1"/>
  <c r="Z1381" i="2"/>
  <c r="V1381" i="2"/>
  <c r="S1381" i="2"/>
  <c r="P1381" i="2"/>
  <c r="N1381" i="2"/>
  <c r="L1381" i="2"/>
  <c r="B1381" i="2"/>
  <c r="BK1380" i="2"/>
  <c r="BJ1380" i="2"/>
  <c r="BI1380" i="2"/>
  <c r="BG1380" i="2"/>
  <c r="BF1380" i="2"/>
  <c r="BD1380" i="2"/>
  <c r="BC1380" i="2"/>
  <c r="BA1380" i="2"/>
  <c r="AZ1380" i="2"/>
  <c r="AX1380" i="2"/>
  <c r="AW1380" i="2"/>
  <c r="AN1380" i="2"/>
  <c r="AM1380" i="2"/>
  <c r="AH1380" i="2"/>
  <c r="AJ1380" i="2" s="1"/>
  <c r="AE1380" i="2"/>
  <c r="AB1380" i="2"/>
  <c r="AQ1380" i="2" s="1"/>
  <c r="Z1380" i="2"/>
  <c r="X1380" i="2"/>
  <c r="V1380" i="2"/>
  <c r="S1380" i="2"/>
  <c r="P1380" i="2"/>
  <c r="N1380" i="2"/>
  <c r="L1380" i="2"/>
  <c r="B1380" i="2"/>
  <c r="BK1379" i="2"/>
  <c r="BJ1379" i="2"/>
  <c r="BI1379" i="2"/>
  <c r="BG1379" i="2"/>
  <c r="BF1379" i="2"/>
  <c r="BD1379" i="2"/>
  <c r="BC1379" i="2"/>
  <c r="BA1379" i="2"/>
  <c r="AZ1379" i="2"/>
  <c r="AX1379" i="2"/>
  <c r="AW1379" i="2"/>
  <c r="AN1379" i="2"/>
  <c r="AP1379" i="2" s="1"/>
  <c r="AM1379" i="2"/>
  <c r="AH1379" i="2"/>
  <c r="AJ1379" i="2" s="1"/>
  <c r="AE1379" i="2"/>
  <c r="AB1379" i="2"/>
  <c r="AQ1379" i="2" s="1"/>
  <c r="Z1379" i="2"/>
  <c r="V1379" i="2"/>
  <c r="S1379" i="2"/>
  <c r="P1379" i="2"/>
  <c r="N1379" i="2"/>
  <c r="L1379" i="2"/>
  <c r="B1379" i="2"/>
  <c r="BK1378" i="2"/>
  <c r="BJ1378" i="2"/>
  <c r="BI1378" i="2"/>
  <c r="BG1378" i="2"/>
  <c r="BF1378" i="2"/>
  <c r="BD1378" i="2"/>
  <c r="BC1378" i="2"/>
  <c r="BA1378" i="2"/>
  <c r="AZ1378" i="2"/>
  <c r="AX1378" i="2"/>
  <c r="AW1378" i="2"/>
  <c r="AN1378" i="2"/>
  <c r="AO1378" i="2" s="1"/>
  <c r="AM1378" i="2"/>
  <c r="AH1378" i="2"/>
  <c r="AI1378" i="2" s="1"/>
  <c r="AE1378" i="2"/>
  <c r="AB1378" i="2"/>
  <c r="AQ1378" i="2" s="1"/>
  <c r="Z1378" i="2"/>
  <c r="X1378" i="2"/>
  <c r="V1378" i="2"/>
  <c r="S1378" i="2"/>
  <c r="P1378" i="2"/>
  <c r="N1378" i="2"/>
  <c r="L1378" i="2"/>
  <c r="B1378" i="2"/>
  <c r="BK1377" i="2"/>
  <c r="BJ1377" i="2"/>
  <c r="BI1377" i="2"/>
  <c r="BG1377" i="2"/>
  <c r="BF1377" i="2"/>
  <c r="BD1377" i="2"/>
  <c r="BC1377" i="2"/>
  <c r="BA1377" i="2"/>
  <c r="AZ1377" i="2"/>
  <c r="AX1377" i="2"/>
  <c r="AW1377" i="2"/>
  <c r="AN1377" i="2"/>
  <c r="AO1377" i="2" s="1"/>
  <c r="AM1377" i="2"/>
  <c r="AH1377" i="2"/>
  <c r="AI1377" i="2" s="1"/>
  <c r="AE1377" i="2"/>
  <c r="AB1377" i="2"/>
  <c r="AQ1377" i="2" s="1"/>
  <c r="Z1377" i="2"/>
  <c r="X1377" i="2"/>
  <c r="V1377" i="2"/>
  <c r="S1377" i="2"/>
  <c r="P1377" i="2"/>
  <c r="N1377" i="2"/>
  <c r="L1377" i="2"/>
  <c r="B1377" i="2"/>
  <c r="BK1376" i="2"/>
  <c r="BJ1376" i="2"/>
  <c r="BI1376" i="2"/>
  <c r="BG1376" i="2"/>
  <c r="BF1376" i="2"/>
  <c r="BD1376" i="2"/>
  <c r="BC1376" i="2"/>
  <c r="BA1376" i="2"/>
  <c r="AZ1376" i="2"/>
  <c r="AX1376" i="2"/>
  <c r="AW1376" i="2"/>
  <c r="AN1376" i="2"/>
  <c r="AO1376" i="2" s="1"/>
  <c r="AM1376" i="2"/>
  <c r="AH1376" i="2"/>
  <c r="AI1376" i="2" s="1"/>
  <c r="AE1376" i="2"/>
  <c r="AB1376" i="2"/>
  <c r="AQ1376" i="2" s="1"/>
  <c r="Z1376" i="2"/>
  <c r="X1376" i="2"/>
  <c r="V1376" i="2"/>
  <c r="S1376" i="2"/>
  <c r="P1376" i="2"/>
  <c r="N1376" i="2"/>
  <c r="L1376" i="2"/>
  <c r="B1376" i="2"/>
  <c r="BK1375" i="2"/>
  <c r="BJ1375" i="2"/>
  <c r="BI1375" i="2"/>
  <c r="BG1375" i="2"/>
  <c r="BF1375" i="2"/>
  <c r="BD1375" i="2"/>
  <c r="BC1375" i="2"/>
  <c r="BA1375" i="2"/>
  <c r="AZ1375" i="2"/>
  <c r="AX1375" i="2"/>
  <c r="AW1375" i="2"/>
  <c r="AN1375" i="2"/>
  <c r="AO1375" i="2" s="1"/>
  <c r="AM1375" i="2"/>
  <c r="AH1375" i="2"/>
  <c r="AI1375" i="2" s="1"/>
  <c r="AE1375" i="2"/>
  <c r="AB1375" i="2"/>
  <c r="AQ1375" i="2" s="1"/>
  <c r="Z1375" i="2"/>
  <c r="X1375" i="2"/>
  <c r="V1375" i="2"/>
  <c r="S1375" i="2"/>
  <c r="P1375" i="2"/>
  <c r="N1375" i="2"/>
  <c r="L1375" i="2"/>
  <c r="B1375" i="2"/>
  <c r="BK1374" i="2"/>
  <c r="BJ1374" i="2"/>
  <c r="BI1374" i="2"/>
  <c r="BG1374" i="2"/>
  <c r="BF1374" i="2"/>
  <c r="BD1374" i="2"/>
  <c r="BC1374" i="2"/>
  <c r="BA1374" i="2"/>
  <c r="AZ1374" i="2"/>
  <c r="AX1374" i="2"/>
  <c r="AW1374" i="2"/>
  <c r="AN1374" i="2"/>
  <c r="AO1374" i="2" s="1"/>
  <c r="AM1374" i="2"/>
  <c r="AH1374" i="2"/>
  <c r="AI1374" i="2" s="1"/>
  <c r="AE1374" i="2"/>
  <c r="AB1374" i="2"/>
  <c r="AQ1374" i="2" s="1"/>
  <c r="Z1374" i="2"/>
  <c r="X1374" i="2"/>
  <c r="V1374" i="2"/>
  <c r="S1374" i="2"/>
  <c r="P1374" i="2"/>
  <c r="N1374" i="2"/>
  <c r="L1374" i="2"/>
  <c r="B1374" i="2"/>
  <c r="BK1373" i="2"/>
  <c r="BJ1373" i="2"/>
  <c r="BI1373" i="2"/>
  <c r="BG1373" i="2"/>
  <c r="BF1373" i="2"/>
  <c r="BD1373" i="2"/>
  <c r="BC1373" i="2"/>
  <c r="BA1373" i="2"/>
  <c r="AZ1373" i="2"/>
  <c r="AX1373" i="2"/>
  <c r="AW1373" i="2"/>
  <c r="AN1373" i="2"/>
  <c r="AO1373" i="2" s="1"/>
  <c r="AM1373" i="2"/>
  <c r="AH1373" i="2"/>
  <c r="AI1373" i="2" s="1"/>
  <c r="AE1373" i="2"/>
  <c r="AB1373" i="2"/>
  <c r="AQ1373" i="2" s="1"/>
  <c r="Z1373" i="2"/>
  <c r="X1373" i="2"/>
  <c r="V1373" i="2"/>
  <c r="S1373" i="2"/>
  <c r="P1373" i="2"/>
  <c r="N1373" i="2"/>
  <c r="L1373" i="2"/>
  <c r="B1373" i="2"/>
  <c r="BK1372" i="2"/>
  <c r="BJ1372" i="2"/>
  <c r="BI1372" i="2"/>
  <c r="BG1372" i="2"/>
  <c r="BF1372" i="2"/>
  <c r="BD1372" i="2"/>
  <c r="BC1372" i="2"/>
  <c r="BA1372" i="2"/>
  <c r="AZ1372" i="2"/>
  <c r="AX1372" i="2"/>
  <c r="AW1372" i="2"/>
  <c r="AN1372" i="2"/>
  <c r="AO1372" i="2" s="1"/>
  <c r="AM1372" i="2"/>
  <c r="AH1372" i="2"/>
  <c r="AI1372" i="2" s="1"/>
  <c r="AE1372" i="2"/>
  <c r="AB1372" i="2"/>
  <c r="AQ1372" i="2" s="1"/>
  <c r="Z1372" i="2"/>
  <c r="V1372" i="2"/>
  <c r="S1372" i="2"/>
  <c r="P1372" i="2"/>
  <c r="N1372" i="2"/>
  <c r="L1372" i="2"/>
  <c r="B1372" i="2"/>
  <c r="BK1371" i="2"/>
  <c r="BJ1371" i="2"/>
  <c r="BI1371" i="2"/>
  <c r="BG1371" i="2"/>
  <c r="BF1371" i="2"/>
  <c r="BD1371" i="2"/>
  <c r="BC1371" i="2"/>
  <c r="BA1371" i="2"/>
  <c r="AZ1371" i="2"/>
  <c r="AX1371" i="2"/>
  <c r="AW1371" i="2"/>
  <c r="AN1371" i="2"/>
  <c r="AM1371" i="2"/>
  <c r="AH1371" i="2"/>
  <c r="AJ1371" i="2" s="1"/>
  <c r="AE1371" i="2"/>
  <c r="AB1371" i="2"/>
  <c r="AQ1371" i="2" s="1"/>
  <c r="Z1371" i="2"/>
  <c r="X1371" i="2"/>
  <c r="V1371" i="2"/>
  <c r="S1371" i="2"/>
  <c r="P1371" i="2"/>
  <c r="N1371" i="2"/>
  <c r="L1371" i="2"/>
  <c r="B1371" i="2"/>
  <c r="BK1370" i="2"/>
  <c r="BJ1370" i="2"/>
  <c r="BI1370" i="2"/>
  <c r="BG1370" i="2"/>
  <c r="BF1370" i="2"/>
  <c r="BD1370" i="2"/>
  <c r="BC1370" i="2"/>
  <c r="BA1370" i="2"/>
  <c r="AZ1370" i="2"/>
  <c r="AX1370" i="2"/>
  <c r="AW1370" i="2"/>
  <c r="AO1370" i="2"/>
  <c r="AN1370" i="2"/>
  <c r="AP1370" i="2" s="1"/>
  <c r="AM1370" i="2"/>
  <c r="AH1370" i="2"/>
  <c r="AJ1370" i="2" s="1"/>
  <c r="AE1370" i="2"/>
  <c r="AB1370" i="2"/>
  <c r="AQ1370" i="2" s="1"/>
  <c r="Z1370" i="2"/>
  <c r="V1370" i="2"/>
  <c r="S1370" i="2"/>
  <c r="P1370" i="2"/>
  <c r="N1370" i="2"/>
  <c r="L1370" i="2"/>
  <c r="B1370" i="2"/>
  <c r="BK1369" i="2"/>
  <c r="BJ1369" i="2"/>
  <c r="BI1369" i="2"/>
  <c r="BG1369" i="2"/>
  <c r="BF1369" i="2"/>
  <c r="BD1369" i="2"/>
  <c r="BC1369" i="2"/>
  <c r="BA1369" i="2"/>
  <c r="AZ1369" i="2"/>
  <c r="AX1369" i="2"/>
  <c r="AW1369" i="2"/>
  <c r="AN1369" i="2"/>
  <c r="AO1369" i="2" s="1"/>
  <c r="AM1369" i="2"/>
  <c r="AH1369" i="2"/>
  <c r="AI1369" i="2" s="1"/>
  <c r="AE1369" i="2"/>
  <c r="AB1369" i="2"/>
  <c r="AQ1369" i="2" s="1"/>
  <c r="Z1369" i="2"/>
  <c r="X1369" i="2"/>
  <c r="V1369" i="2"/>
  <c r="S1369" i="2"/>
  <c r="P1369" i="2"/>
  <c r="N1369" i="2"/>
  <c r="L1369" i="2"/>
  <c r="B1369" i="2"/>
  <c r="BK1368" i="2"/>
  <c r="BJ1368" i="2"/>
  <c r="BI1368" i="2"/>
  <c r="BG1368" i="2"/>
  <c r="BF1368" i="2"/>
  <c r="BD1368" i="2"/>
  <c r="BC1368" i="2"/>
  <c r="BA1368" i="2"/>
  <c r="AZ1368" i="2"/>
  <c r="AX1368" i="2"/>
  <c r="AW1368" i="2"/>
  <c r="AN1368" i="2"/>
  <c r="AO1368" i="2" s="1"/>
  <c r="AM1368" i="2"/>
  <c r="AH1368" i="2"/>
  <c r="AI1368" i="2" s="1"/>
  <c r="AE1368" i="2"/>
  <c r="AB1368" i="2"/>
  <c r="AQ1368" i="2" s="1"/>
  <c r="Z1368" i="2"/>
  <c r="X1368" i="2"/>
  <c r="V1368" i="2"/>
  <c r="S1368" i="2"/>
  <c r="P1368" i="2"/>
  <c r="N1368" i="2"/>
  <c r="L1368" i="2"/>
  <c r="B1368" i="2"/>
  <c r="BK1367" i="2"/>
  <c r="BJ1367" i="2"/>
  <c r="BI1367" i="2"/>
  <c r="BG1367" i="2"/>
  <c r="BF1367" i="2"/>
  <c r="BD1367" i="2"/>
  <c r="BC1367" i="2"/>
  <c r="BA1367" i="2"/>
  <c r="AZ1367" i="2"/>
  <c r="AX1367" i="2"/>
  <c r="AW1367" i="2"/>
  <c r="AN1367" i="2"/>
  <c r="AO1367" i="2" s="1"/>
  <c r="AM1367" i="2"/>
  <c r="AH1367" i="2"/>
  <c r="AI1367" i="2" s="1"/>
  <c r="AE1367" i="2"/>
  <c r="AB1367" i="2"/>
  <c r="AQ1367" i="2" s="1"/>
  <c r="Z1367" i="2"/>
  <c r="X1367" i="2"/>
  <c r="V1367" i="2"/>
  <c r="S1367" i="2"/>
  <c r="P1367" i="2"/>
  <c r="N1367" i="2"/>
  <c r="L1367" i="2"/>
  <c r="B1367" i="2"/>
  <c r="BK1366" i="2"/>
  <c r="BJ1366" i="2"/>
  <c r="BI1366" i="2"/>
  <c r="BG1366" i="2"/>
  <c r="BF1366" i="2"/>
  <c r="BD1366" i="2"/>
  <c r="BC1366" i="2"/>
  <c r="BA1366" i="2"/>
  <c r="AZ1366" i="2"/>
  <c r="AX1366" i="2"/>
  <c r="AW1366" i="2"/>
  <c r="AN1366" i="2"/>
  <c r="AO1366" i="2" s="1"/>
  <c r="AM1366" i="2"/>
  <c r="AH1366" i="2"/>
  <c r="AI1366" i="2" s="1"/>
  <c r="AE1366" i="2"/>
  <c r="AB1366" i="2"/>
  <c r="AQ1366" i="2" s="1"/>
  <c r="Z1366" i="2"/>
  <c r="X1366" i="2"/>
  <c r="V1366" i="2"/>
  <c r="S1366" i="2"/>
  <c r="P1366" i="2"/>
  <c r="N1366" i="2"/>
  <c r="L1366" i="2"/>
  <c r="B1366" i="2"/>
  <c r="BK1365" i="2"/>
  <c r="BJ1365" i="2"/>
  <c r="BI1365" i="2"/>
  <c r="BG1365" i="2"/>
  <c r="BF1365" i="2"/>
  <c r="BD1365" i="2"/>
  <c r="BC1365" i="2"/>
  <c r="BA1365" i="2"/>
  <c r="AZ1365" i="2"/>
  <c r="AX1365" i="2"/>
  <c r="AW1365" i="2"/>
  <c r="AN1365" i="2"/>
  <c r="AO1365" i="2" s="1"/>
  <c r="AM1365" i="2"/>
  <c r="AH1365" i="2"/>
  <c r="AI1365" i="2" s="1"/>
  <c r="AE1365" i="2"/>
  <c r="AB1365" i="2"/>
  <c r="AQ1365" i="2" s="1"/>
  <c r="Z1365" i="2"/>
  <c r="X1365" i="2"/>
  <c r="V1365" i="2"/>
  <c r="S1365" i="2"/>
  <c r="P1365" i="2"/>
  <c r="N1365" i="2"/>
  <c r="L1365" i="2"/>
  <c r="B1365" i="2"/>
  <c r="BK1364" i="2"/>
  <c r="BJ1364" i="2"/>
  <c r="BI1364" i="2"/>
  <c r="BG1364" i="2"/>
  <c r="BF1364" i="2"/>
  <c r="BD1364" i="2"/>
  <c r="BC1364" i="2"/>
  <c r="BA1364" i="2"/>
  <c r="AZ1364" i="2"/>
  <c r="AX1364" i="2"/>
  <c r="AW1364" i="2"/>
  <c r="AN1364" i="2"/>
  <c r="AO1364" i="2" s="1"/>
  <c r="AM1364" i="2"/>
  <c r="AH1364" i="2"/>
  <c r="AI1364" i="2" s="1"/>
  <c r="AE1364" i="2"/>
  <c r="AB1364" i="2"/>
  <c r="AQ1364" i="2" s="1"/>
  <c r="Z1364" i="2"/>
  <c r="X1364" i="2"/>
  <c r="V1364" i="2"/>
  <c r="S1364" i="2"/>
  <c r="P1364" i="2"/>
  <c r="N1364" i="2"/>
  <c r="L1364" i="2"/>
  <c r="B1364" i="2"/>
  <c r="BK1363" i="2"/>
  <c r="BJ1363" i="2"/>
  <c r="BI1363" i="2"/>
  <c r="BG1363" i="2"/>
  <c r="BF1363" i="2"/>
  <c r="BD1363" i="2"/>
  <c r="BC1363" i="2"/>
  <c r="BA1363" i="2"/>
  <c r="AZ1363" i="2"/>
  <c r="AX1363" i="2"/>
  <c r="AW1363" i="2"/>
  <c r="AN1363" i="2"/>
  <c r="AO1363" i="2" s="1"/>
  <c r="AM1363" i="2"/>
  <c r="AH1363" i="2"/>
  <c r="AI1363" i="2" s="1"/>
  <c r="AE1363" i="2"/>
  <c r="AB1363" i="2"/>
  <c r="AQ1363" i="2" s="1"/>
  <c r="Z1363" i="2"/>
  <c r="X1363" i="2"/>
  <c r="V1363" i="2"/>
  <c r="S1363" i="2"/>
  <c r="P1363" i="2"/>
  <c r="N1363" i="2"/>
  <c r="L1363" i="2"/>
  <c r="B1363" i="2"/>
  <c r="BK1362" i="2"/>
  <c r="BJ1362" i="2"/>
  <c r="BI1362" i="2"/>
  <c r="BG1362" i="2"/>
  <c r="BF1362" i="2"/>
  <c r="BD1362" i="2"/>
  <c r="BC1362" i="2"/>
  <c r="BA1362" i="2"/>
  <c r="AZ1362" i="2"/>
  <c r="AX1362" i="2"/>
  <c r="AW1362" i="2"/>
  <c r="AN1362" i="2"/>
  <c r="AO1362" i="2" s="1"/>
  <c r="AM1362" i="2"/>
  <c r="AH1362" i="2"/>
  <c r="AI1362" i="2" s="1"/>
  <c r="AE1362" i="2"/>
  <c r="AB1362" i="2"/>
  <c r="AQ1362" i="2" s="1"/>
  <c r="Z1362" i="2"/>
  <c r="X1362" i="2"/>
  <c r="V1362" i="2"/>
  <c r="S1362" i="2"/>
  <c r="P1362" i="2"/>
  <c r="N1362" i="2"/>
  <c r="L1362" i="2"/>
  <c r="B1362" i="2"/>
  <c r="BK1361" i="2"/>
  <c r="BJ1361" i="2"/>
  <c r="BI1361" i="2"/>
  <c r="BG1361" i="2"/>
  <c r="BF1361" i="2"/>
  <c r="BD1361" i="2"/>
  <c r="BC1361" i="2"/>
  <c r="BA1361" i="2"/>
  <c r="AZ1361" i="2"/>
  <c r="AX1361" i="2"/>
  <c r="AW1361" i="2"/>
  <c r="AN1361" i="2"/>
  <c r="AO1361" i="2" s="1"/>
  <c r="AM1361" i="2"/>
  <c r="AH1361" i="2"/>
  <c r="AI1361" i="2" s="1"/>
  <c r="AE1361" i="2"/>
  <c r="AB1361" i="2"/>
  <c r="AQ1361" i="2" s="1"/>
  <c r="Z1361" i="2"/>
  <c r="X1361" i="2"/>
  <c r="V1361" i="2"/>
  <c r="S1361" i="2"/>
  <c r="P1361" i="2"/>
  <c r="N1361" i="2"/>
  <c r="L1361" i="2"/>
  <c r="B1361" i="2"/>
  <c r="BK1360" i="2"/>
  <c r="BJ1360" i="2"/>
  <c r="BI1360" i="2"/>
  <c r="BG1360" i="2"/>
  <c r="BF1360" i="2"/>
  <c r="BD1360" i="2"/>
  <c r="BC1360" i="2"/>
  <c r="BA1360" i="2"/>
  <c r="AZ1360" i="2"/>
  <c r="AX1360" i="2"/>
  <c r="AW1360" i="2"/>
  <c r="AN1360" i="2"/>
  <c r="AO1360" i="2" s="1"/>
  <c r="AM1360" i="2"/>
  <c r="AH1360" i="2"/>
  <c r="AI1360" i="2" s="1"/>
  <c r="AE1360" i="2"/>
  <c r="AB1360" i="2"/>
  <c r="AQ1360" i="2" s="1"/>
  <c r="Z1360" i="2"/>
  <c r="X1360" i="2"/>
  <c r="V1360" i="2"/>
  <c r="S1360" i="2"/>
  <c r="P1360" i="2"/>
  <c r="N1360" i="2"/>
  <c r="L1360" i="2"/>
  <c r="B1360" i="2"/>
  <c r="BK1359" i="2"/>
  <c r="BJ1359" i="2"/>
  <c r="BI1359" i="2"/>
  <c r="BG1359" i="2"/>
  <c r="BF1359" i="2"/>
  <c r="BD1359" i="2"/>
  <c r="BC1359" i="2"/>
  <c r="BA1359" i="2"/>
  <c r="AZ1359" i="2"/>
  <c r="AX1359" i="2"/>
  <c r="AW1359" i="2"/>
  <c r="AN1359" i="2"/>
  <c r="AO1359" i="2" s="1"/>
  <c r="AM1359" i="2"/>
  <c r="AH1359" i="2"/>
  <c r="AI1359" i="2" s="1"/>
  <c r="AE1359" i="2"/>
  <c r="AB1359" i="2"/>
  <c r="AQ1359" i="2" s="1"/>
  <c r="Z1359" i="2"/>
  <c r="X1359" i="2"/>
  <c r="V1359" i="2"/>
  <c r="S1359" i="2"/>
  <c r="P1359" i="2"/>
  <c r="N1359" i="2"/>
  <c r="L1359" i="2"/>
  <c r="B1359" i="2"/>
  <c r="BK1358" i="2"/>
  <c r="BJ1358" i="2"/>
  <c r="BI1358" i="2"/>
  <c r="BG1358" i="2"/>
  <c r="BF1358" i="2"/>
  <c r="BD1358" i="2"/>
  <c r="BC1358" i="2"/>
  <c r="BA1358" i="2"/>
  <c r="AZ1358" i="2"/>
  <c r="AX1358" i="2"/>
  <c r="AW1358" i="2"/>
  <c r="AN1358" i="2"/>
  <c r="AO1358" i="2" s="1"/>
  <c r="AM1358" i="2"/>
  <c r="AH1358" i="2"/>
  <c r="AI1358" i="2" s="1"/>
  <c r="AE1358" i="2"/>
  <c r="AB1358" i="2"/>
  <c r="AQ1358" i="2" s="1"/>
  <c r="Z1358" i="2"/>
  <c r="X1358" i="2"/>
  <c r="V1358" i="2"/>
  <c r="S1358" i="2"/>
  <c r="P1358" i="2"/>
  <c r="N1358" i="2"/>
  <c r="L1358" i="2"/>
  <c r="B1358" i="2"/>
  <c r="BK1357" i="2"/>
  <c r="BJ1357" i="2"/>
  <c r="BI1357" i="2"/>
  <c r="BG1357" i="2"/>
  <c r="BF1357" i="2"/>
  <c r="BD1357" i="2"/>
  <c r="BC1357" i="2"/>
  <c r="BA1357" i="2"/>
  <c r="AZ1357" i="2"/>
  <c r="AX1357" i="2"/>
  <c r="AW1357" i="2"/>
  <c r="AN1357" i="2"/>
  <c r="AO1357" i="2" s="1"/>
  <c r="AM1357" i="2"/>
  <c r="AH1357" i="2"/>
  <c r="AI1357" i="2" s="1"/>
  <c r="AE1357" i="2"/>
  <c r="AB1357" i="2"/>
  <c r="AQ1357" i="2" s="1"/>
  <c r="Z1357" i="2"/>
  <c r="X1357" i="2"/>
  <c r="V1357" i="2"/>
  <c r="S1357" i="2"/>
  <c r="P1357" i="2"/>
  <c r="N1357" i="2"/>
  <c r="L1357" i="2"/>
  <c r="B1357" i="2"/>
  <c r="BK1356" i="2"/>
  <c r="BJ1356" i="2"/>
  <c r="BI1356" i="2"/>
  <c r="BG1356" i="2"/>
  <c r="BF1356" i="2"/>
  <c r="BD1356" i="2"/>
  <c r="BC1356" i="2"/>
  <c r="BA1356" i="2"/>
  <c r="AZ1356" i="2"/>
  <c r="AX1356" i="2"/>
  <c r="AW1356" i="2"/>
  <c r="AN1356" i="2"/>
  <c r="AO1356" i="2" s="1"/>
  <c r="AM1356" i="2"/>
  <c r="AH1356" i="2"/>
  <c r="AI1356" i="2" s="1"/>
  <c r="AE1356" i="2"/>
  <c r="AB1356" i="2"/>
  <c r="AQ1356" i="2" s="1"/>
  <c r="Z1356" i="2"/>
  <c r="X1356" i="2"/>
  <c r="V1356" i="2"/>
  <c r="S1356" i="2"/>
  <c r="P1356" i="2"/>
  <c r="N1356" i="2"/>
  <c r="L1356" i="2"/>
  <c r="B1356" i="2"/>
  <c r="BK1355" i="2"/>
  <c r="BJ1355" i="2"/>
  <c r="BI1355" i="2"/>
  <c r="BG1355" i="2"/>
  <c r="BF1355" i="2"/>
  <c r="BD1355" i="2"/>
  <c r="BC1355" i="2"/>
  <c r="BA1355" i="2"/>
  <c r="AZ1355" i="2"/>
  <c r="AX1355" i="2"/>
  <c r="AW1355" i="2"/>
  <c r="AN1355" i="2"/>
  <c r="AO1355" i="2" s="1"/>
  <c r="AM1355" i="2"/>
  <c r="AH1355" i="2"/>
  <c r="AI1355" i="2" s="1"/>
  <c r="AE1355" i="2"/>
  <c r="AB1355" i="2"/>
  <c r="AQ1355" i="2" s="1"/>
  <c r="Z1355" i="2"/>
  <c r="X1355" i="2"/>
  <c r="V1355" i="2"/>
  <c r="S1355" i="2"/>
  <c r="P1355" i="2"/>
  <c r="N1355" i="2"/>
  <c r="L1355" i="2"/>
  <c r="B1355" i="2"/>
  <c r="BK1354" i="2"/>
  <c r="BJ1354" i="2"/>
  <c r="BI1354" i="2"/>
  <c r="BG1354" i="2"/>
  <c r="BF1354" i="2"/>
  <c r="BD1354" i="2"/>
  <c r="BC1354" i="2"/>
  <c r="BA1354" i="2"/>
  <c r="AZ1354" i="2"/>
  <c r="AX1354" i="2"/>
  <c r="AW1354" i="2"/>
  <c r="AN1354" i="2"/>
  <c r="AO1354" i="2" s="1"/>
  <c r="AM1354" i="2"/>
  <c r="AH1354" i="2"/>
  <c r="AI1354" i="2" s="1"/>
  <c r="AE1354" i="2"/>
  <c r="AB1354" i="2"/>
  <c r="AQ1354" i="2" s="1"/>
  <c r="Z1354" i="2"/>
  <c r="X1354" i="2"/>
  <c r="V1354" i="2"/>
  <c r="S1354" i="2"/>
  <c r="P1354" i="2"/>
  <c r="N1354" i="2"/>
  <c r="L1354" i="2"/>
  <c r="B1354" i="2"/>
  <c r="BK1353" i="2"/>
  <c r="BJ1353" i="2"/>
  <c r="BI1353" i="2"/>
  <c r="BG1353" i="2"/>
  <c r="BF1353" i="2"/>
  <c r="BD1353" i="2"/>
  <c r="BC1353" i="2"/>
  <c r="BA1353" i="2"/>
  <c r="AZ1353" i="2"/>
  <c r="AX1353" i="2"/>
  <c r="AW1353" i="2"/>
  <c r="AN1353" i="2"/>
  <c r="AO1353" i="2" s="1"/>
  <c r="AM1353" i="2"/>
  <c r="AH1353" i="2"/>
  <c r="AI1353" i="2" s="1"/>
  <c r="AE1353" i="2"/>
  <c r="AB1353" i="2"/>
  <c r="AQ1353" i="2" s="1"/>
  <c r="Z1353" i="2"/>
  <c r="X1353" i="2"/>
  <c r="V1353" i="2"/>
  <c r="S1353" i="2"/>
  <c r="P1353" i="2"/>
  <c r="N1353" i="2"/>
  <c r="L1353" i="2"/>
  <c r="B1353" i="2"/>
  <c r="BK1352" i="2"/>
  <c r="BJ1352" i="2"/>
  <c r="BI1352" i="2"/>
  <c r="BG1352" i="2"/>
  <c r="BF1352" i="2"/>
  <c r="BD1352" i="2"/>
  <c r="BC1352" i="2"/>
  <c r="BA1352" i="2"/>
  <c r="AZ1352" i="2"/>
  <c r="AX1352" i="2"/>
  <c r="AW1352" i="2"/>
  <c r="AN1352" i="2"/>
  <c r="AO1352" i="2" s="1"/>
  <c r="AM1352" i="2"/>
  <c r="AH1352" i="2"/>
  <c r="AI1352" i="2" s="1"/>
  <c r="AE1352" i="2"/>
  <c r="AB1352" i="2"/>
  <c r="AQ1352" i="2" s="1"/>
  <c r="Z1352" i="2"/>
  <c r="X1352" i="2"/>
  <c r="V1352" i="2"/>
  <c r="S1352" i="2"/>
  <c r="P1352" i="2"/>
  <c r="N1352" i="2"/>
  <c r="L1352" i="2"/>
  <c r="B1352" i="2"/>
  <c r="BK1351" i="2"/>
  <c r="BJ1351" i="2"/>
  <c r="BI1351" i="2"/>
  <c r="BG1351" i="2"/>
  <c r="BF1351" i="2"/>
  <c r="BD1351" i="2"/>
  <c r="BC1351" i="2"/>
  <c r="BA1351" i="2"/>
  <c r="AZ1351" i="2"/>
  <c r="AX1351" i="2"/>
  <c r="AW1351" i="2"/>
  <c r="AN1351" i="2"/>
  <c r="AO1351" i="2" s="1"/>
  <c r="AM1351" i="2"/>
  <c r="AH1351" i="2"/>
  <c r="AI1351" i="2" s="1"/>
  <c r="AE1351" i="2"/>
  <c r="AB1351" i="2"/>
  <c r="AQ1351" i="2" s="1"/>
  <c r="Z1351" i="2"/>
  <c r="V1351" i="2"/>
  <c r="S1351" i="2"/>
  <c r="P1351" i="2"/>
  <c r="N1351" i="2"/>
  <c r="L1351" i="2"/>
  <c r="B1351" i="2"/>
  <c r="BK1350" i="2"/>
  <c r="BJ1350" i="2"/>
  <c r="BI1350" i="2"/>
  <c r="BG1350" i="2"/>
  <c r="BF1350" i="2"/>
  <c r="BD1350" i="2"/>
  <c r="BC1350" i="2"/>
  <c r="BA1350" i="2"/>
  <c r="AZ1350" i="2"/>
  <c r="AX1350" i="2"/>
  <c r="AW1350" i="2"/>
  <c r="AN1350" i="2"/>
  <c r="AM1350" i="2"/>
  <c r="AH1350" i="2"/>
  <c r="AJ1350" i="2" s="1"/>
  <c r="AE1350" i="2"/>
  <c r="AB1350" i="2"/>
  <c r="AQ1350" i="2" s="1"/>
  <c r="Z1350" i="2"/>
  <c r="V1350" i="2"/>
  <c r="S1350" i="2"/>
  <c r="P1350" i="2"/>
  <c r="N1350" i="2"/>
  <c r="L1350" i="2"/>
  <c r="B1350" i="2"/>
  <c r="BK1349" i="2"/>
  <c r="BJ1349" i="2"/>
  <c r="BI1349" i="2"/>
  <c r="BG1349" i="2"/>
  <c r="BF1349" i="2"/>
  <c r="BD1349" i="2"/>
  <c r="BC1349" i="2"/>
  <c r="BA1349" i="2"/>
  <c r="AZ1349" i="2"/>
  <c r="AX1349" i="2"/>
  <c r="AW1349" i="2"/>
  <c r="AN1349" i="2"/>
  <c r="AO1349" i="2" s="1"/>
  <c r="AM1349" i="2"/>
  <c r="AH1349" i="2"/>
  <c r="AI1349" i="2" s="1"/>
  <c r="AE1349" i="2"/>
  <c r="AB1349" i="2"/>
  <c r="AQ1349" i="2" s="1"/>
  <c r="Z1349" i="2"/>
  <c r="X1349" i="2"/>
  <c r="V1349" i="2"/>
  <c r="S1349" i="2"/>
  <c r="P1349" i="2"/>
  <c r="N1349" i="2"/>
  <c r="L1349" i="2"/>
  <c r="B1349" i="2"/>
  <c r="BK1348" i="2"/>
  <c r="BJ1348" i="2"/>
  <c r="BI1348" i="2"/>
  <c r="BG1348" i="2"/>
  <c r="BF1348" i="2"/>
  <c r="BD1348" i="2"/>
  <c r="BC1348" i="2"/>
  <c r="BA1348" i="2"/>
  <c r="AZ1348" i="2"/>
  <c r="AX1348" i="2"/>
  <c r="AW1348" i="2"/>
  <c r="AN1348" i="2"/>
  <c r="AO1348" i="2" s="1"/>
  <c r="AM1348" i="2"/>
  <c r="AH1348" i="2"/>
  <c r="AI1348" i="2" s="1"/>
  <c r="AE1348" i="2"/>
  <c r="AB1348" i="2"/>
  <c r="AQ1348" i="2" s="1"/>
  <c r="Z1348" i="2"/>
  <c r="X1348" i="2"/>
  <c r="V1348" i="2"/>
  <c r="S1348" i="2"/>
  <c r="P1348" i="2"/>
  <c r="N1348" i="2"/>
  <c r="L1348" i="2"/>
  <c r="B1348" i="2"/>
  <c r="BK1347" i="2"/>
  <c r="BJ1347" i="2"/>
  <c r="BI1347" i="2"/>
  <c r="BG1347" i="2"/>
  <c r="BF1347" i="2"/>
  <c r="BD1347" i="2"/>
  <c r="BC1347" i="2"/>
  <c r="BA1347" i="2"/>
  <c r="AZ1347" i="2"/>
  <c r="AX1347" i="2"/>
  <c r="AW1347" i="2"/>
  <c r="AN1347" i="2"/>
  <c r="AO1347" i="2" s="1"/>
  <c r="AM1347" i="2"/>
  <c r="AH1347" i="2"/>
  <c r="AI1347" i="2" s="1"/>
  <c r="AE1347" i="2"/>
  <c r="AB1347" i="2"/>
  <c r="AQ1347" i="2" s="1"/>
  <c r="Z1347" i="2"/>
  <c r="X1347" i="2"/>
  <c r="V1347" i="2"/>
  <c r="S1347" i="2"/>
  <c r="P1347" i="2"/>
  <c r="N1347" i="2"/>
  <c r="L1347" i="2"/>
  <c r="B1347" i="2"/>
  <c r="BK1346" i="2"/>
  <c r="BJ1346" i="2"/>
  <c r="BI1346" i="2"/>
  <c r="BG1346" i="2"/>
  <c r="BF1346" i="2"/>
  <c r="BD1346" i="2"/>
  <c r="BC1346" i="2"/>
  <c r="BA1346" i="2"/>
  <c r="AZ1346" i="2"/>
  <c r="AX1346" i="2"/>
  <c r="AW1346" i="2"/>
  <c r="AN1346" i="2"/>
  <c r="AO1346" i="2" s="1"/>
  <c r="AM1346" i="2"/>
  <c r="AH1346" i="2"/>
  <c r="AI1346" i="2" s="1"/>
  <c r="AE1346" i="2"/>
  <c r="AB1346" i="2"/>
  <c r="AQ1346" i="2" s="1"/>
  <c r="Z1346" i="2"/>
  <c r="X1346" i="2"/>
  <c r="V1346" i="2"/>
  <c r="S1346" i="2"/>
  <c r="P1346" i="2"/>
  <c r="N1346" i="2"/>
  <c r="L1346" i="2"/>
  <c r="B1346" i="2"/>
  <c r="BK1345" i="2"/>
  <c r="BJ1345" i="2"/>
  <c r="BI1345" i="2"/>
  <c r="BG1345" i="2"/>
  <c r="BF1345" i="2"/>
  <c r="BD1345" i="2"/>
  <c r="BC1345" i="2"/>
  <c r="BA1345" i="2"/>
  <c r="AZ1345" i="2"/>
  <c r="AX1345" i="2"/>
  <c r="AW1345" i="2"/>
  <c r="AN1345" i="2"/>
  <c r="AO1345" i="2" s="1"/>
  <c r="AM1345" i="2"/>
  <c r="AH1345" i="2"/>
  <c r="AI1345" i="2" s="1"/>
  <c r="AE1345" i="2"/>
  <c r="AB1345" i="2"/>
  <c r="AQ1345" i="2" s="1"/>
  <c r="Z1345" i="2"/>
  <c r="V1345" i="2"/>
  <c r="S1345" i="2"/>
  <c r="P1345" i="2"/>
  <c r="N1345" i="2"/>
  <c r="L1345" i="2"/>
  <c r="B1345" i="2"/>
  <c r="BK1344" i="2"/>
  <c r="BJ1344" i="2"/>
  <c r="BI1344" i="2"/>
  <c r="BG1344" i="2"/>
  <c r="BF1344" i="2"/>
  <c r="BD1344" i="2"/>
  <c r="BC1344" i="2"/>
  <c r="BA1344" i="2"/>
  <c r="AZ1344" i="2"/>
  <c r="AX1344" i="2"/>
  <c r="AW1344" i="2"/>
  <c r="AN1344" i="2"/>
  <c r="AP1344" i="2" s="1"/>
  <c r="AM1344" i="2"/>
  <c r="AH1344" i="2"/>
  <c r="AJ1344" i="2" s="1"/>
  <c r="AE1344" i="2"/>
  <c r="AB1344" i="2"/>
  <c r="AQ1344" i="2" s="1"/>
  <c r="Z1344" i="2"/>
  <c r="X1344" i="2"/>
  <c r="V1344" i="2"/>
  <c r="S1344" i="2"/>
  <c r="P1344" i="2"/>
  <c r="N1344" i="2"/>
  <c r="L1344" i="2"/>
  <c r="B1344" i="2"/>
  <c r="BK1343" i="2"/>
  <c r="BJ1343" i="2"/>
  <c r="BI1343" i="2"/>
  <c r="BG1343" i="2"/>
  <c r="BF1343" i="2"/>
  <c r="BD1343" i="2"/>
  <c r="BC1343" i="2"/>
  <c r="BA1343" i="2"/>
  <c r="AZ1343" i="2"/>
  <c r="AX1343" i="2"/>
  <c r="AW1343" i="2"/>
  <c r="AN1343" i="2"/>
  <c r="AM1343" i="2"/>
  <c r="AH1343" i="2"/>
  <c r="AJ1343" i="2" s="1"/>
  <c r="AE1343" i="2"/>
  <c r="AB1343" i="2"/>
  <c r="AQ1343" i="2" s="1"/>
  <c r="Z1343" i="2"/>
  <c r="X1343" i="2"/>
  <c r="V1343" i="2"/>
  <c r="S1343" i="2"/>
  <c r="P1343" i="2"/>
  <c r="N1343" i="2"/>
  <c r="L1343" i="2"/>
  <c r="B1343" i="2"/>
  <c r="BK1342" i="2"/>
  <c r="BJ1342" i="2"/>
  <c r="BI1342" i="2"/>
  <c r="BG1342" i="2"/>
  <c r="BF1342" i="2"/>
  <c r="BD1342" i="2"/>
  <c r="BC1342" i="2"/>
  <c r="BA1342" i="2"/>
  <c r="AZ1342" i="2"/>
  <c r="AX1342" i="2"/>
  <c r="AW1342" i="2"/>
  <c r="AO1342" i="2"/>
  <c r="AN1342" i="2"/>
  <c r="AP1342" i="2" s="1"/>
  <c r="AM1342" i="2"/>
  <c r="AH1342" i="2"/>
  <c r="AJ1342" i="2" s="1"/>
  <c r="AE1342" i="2"/>
  <c r="AB1342" i="2"/>
  <c r="AQ1342" i="2" s="1"/>
  <c r="Z1342" i="2"/>
  <c r="X1342" i="2"/>
  <c r="V1342" i="2"/>
  <c r="S1342" i="2"/>
  <c r="P1342" i="2"/>
  <c r="N1342" i="2"/>
  <c r="L1342" i="2"/>
  <c r="B1342" i="2"/>
  <c r="BK1341" i="2"/>
  <c r="BJ1341" i="2"/>
  <c r="BI1341" i="2"/>
  <c r="BG1341" i="2"/>
  <c r="BF1341" i="2"/>
  <c r="BD1341" i="2"/>
  <c r="BC1341" i="2"/>
  <c r="BA1341" i="2"/>
  <c r="AZ1341" i="2"/>
  <c r="AX1341" i="2"/>
  <c r="AW1341" i="2"/>
  <c r="AN1341" i="2"/>
  <c r="AM1341" i="2"/>
  <c r="AH1341" i="2"/>
  <c r="AJ1341" i="2" s="1"/>
  <c r="AE1341" i="2"/>
  <c r="AB1341" i="2"/>
  <c r="AQ1341" i="2" s="1"/>
  <c r="Z1341" i="2"/>
  <c r="X1341" i="2"/>
  <c r="V1341" i="2"/>
  <c r="S1341" i="2"/>
  <c r="P1341" i="2"/>
  <c r="N1341" i="2"/>
  <c r="L1341" i="2"/>
  <c r="B1341" i="2"/>
  <c r="BK1340" i="2"/>
  <c r="BJ1340" i="2"/>
  <c r="BI1340" i="2"/>
  <c r="BG1340" i="2"/>
  <c r="BF1340" i="2"/>
  <c r="BD1340" i="2"/>
  <c r="BC1340" i="2"/>
  <c r="BA1340" i="2"/>
  <c r="AZ1340" i="2"/>
  <c r="AX1340" i="2"/>
  <c r="AW1340" i="2"/>
  <c r="AN1340" i="2"/>
  <c r="AP1340" i="2" s="1"/>
  <c r="AM1340" i="2"/>
  <c r="AH1340" i="2"/>
  <c r="AJ1340" i="2" s="1"/>
  <c r="AE1340" i="2"/>
  <c r="AB1340" i="2"/>
  <c r="AQ1340" i="2" s="1"/>
  <c r="Z1340" i="2"/>
  <c r="X1340" i="2"/>
  <c r="V1340" i="2"/>
  <c r="S1340" i="2"/>
  <c r="P1340" i="2"/>
  <c r="N1340" i="2"/>
  <c r="L1340" i="2"/>
  <c r="B1340" i="2"/>
  <c r="BK1339" i="2"/>
  <c r="BJ1339" i="2"/>
  <c r="BI1339" i="2"/>
  <c r="BG1339" i="2"/>
  <c r="BF1339" i="2"/>
  <c r="BD1339" i="2"/>
  <c r="BC1339" i="2"/>
  <c r="BA1339" i="2"/>
  <c r="AZ1339" i="2"/>
  <c r="AX1339" i="2"/>
  <c r="AW1339" i="2"/>
  <c r="AN1339" i="2"/>
  <c r="AM1339" i="2"/>
  <c r="AH1339" i="2"/>
  <c r="AJ1339" i="2" s="1"/>
  <c r="AE1339" i="2"/>
  <c r="AB1339" i="2"/>
  <c r="AQ1339" i="2" s="1"/>
  <c r="Z1339" i="2"/>
  <c r="V1339" i="2"/>
  <c r="S1339" i="2"/>
  <c r="P1339" i="2"/>
  <c r="N1339" i="2"/>
  <c r="L1339" i="2"/>
  <c r="B1339" i="2"/>
  <c r="BK1338" i="2"/>
  <c r="BJ1338" i="2"/>
  <c r="BI1338" i="2"/>
  <c r="BG1338" i="2"/>
  <c r="BF1338" i="2"/>
  <c r="BD1338" i="2"/>
  <c r="BC1338" i="2"/>
  <c r="BA1338" i="2"/>
  <c r="AZ1338" i="2"/>
  <c r="AX1338" i="2"/>
  <c r="AW1338" i="2"/>
  <c r="AN1338" i="2"/>
  <c r="AO1338" i="2" s="1"/>
  <c r="AM1338" i="2"/>
  <c r="AH1338" i="2"/>
  <c r="AI1338" i="2" s="1"/>
  <c r="AE1338" i="2"/>
  <c r="AB1338" i="2"/>
  <c r="AQ1338" i="2" s="1"/>
  <c r="Z1338" i="2"/>
  <c r="X1338" i="2"/>
  <c r="V1338" i="2"/>
  <c r="S1338" i="2"/>
  <c r="P1338" i="2"/>
  <c r="N1338" i="2"/>
  <c r="L1338" i="2"/>
  <c r="B1338" i="2"/>
  <c r="BK1337" i="2"/>
  <c r="BJ1337" i="2"/>
  <c r="BI1337" i="2"/>
  <c r="BG1337" i="2"/>
  <c r="BF1337" i="2"/>
  <c r="BD1337" i="2"/>
  <c r="BC1337" i="2"/>
  <c r="BA1337" i="2"/>
  <c r="AZ1337" i="2"/>
  <c r="AX1337" i="2"/>
  <c r="AW1337" i="2"/>
  <c r="AN1337" i="2"/>
  <c r="AO1337" i="2" s="1"/>
  <c r="AM1337" i="2"/>
  <c r="AH1337" i="2"/>
  <c r="AI1337" i="2" s="1"/>
  <c r="AE1337" i="2"/>
  <c r="AB1337" i="2"/>
  <c r="AQ1337" i="2" s="1"/>
  <c r="Z1337" i="2"/>
  <c r="V1337" i="2"/>
  <c r="S1337" i="2"/>
  <c r="P1337" i="2"/>
  <c r="N1337" i="2"/>
  <c r="L1337" i="2"/>
  <c r="B1337" i="2"/>
  <c r="BK1336" i="2"/>
  <c r="BJ1336" i="2"/>
  <c r="BI1336" i="2"/>
  <c r="BG1336" i="2"/>
  <c r="BF1336" i="2"/>
  <c r="BD1336" i="2"/>
  <c r="BC1336" i="2"/>
  <c r="BA1336" i="2"/>
  <c r="AZ1336" i="2"/>
  <c r="AX1336" i="2"/>
  <c r="AW1336" i="2"/>
  <c r="AO1336" i="2"/>
  <c r="AN1336" i="2"/>
  <c r="AP1336" i="2" s="1"/>
  <c r="AM1336" i="2"/>
  <c r="AH1336" i="2"/>
  <c r="AJ1336" i="2" s="1"/>
  <c r="AE1336" i="2"/>
  <c r="AB1336" i="2"/>
  <c r="AQ1336" i="2" s="1"/>
  <c r="Z1336" i="2"/>
  <c r="X1336" i="2"/>
  <c r="V1336" i="2"/>
  <c r="S1336" i="2"/>
  <c r="P1336" i="2"/>
  <c r="N1336" i="2"/>
  <c r="L1336" i="2"/>
  <c r="B1336" i="2"/>
  <c r="BK1335" i="2"/>
  <c r="BJ1335" i="2"/>
  <c r="BI1335" i="2"/>
  <c r="BG1335" i="2"/>
  <c r="BF1335" i="2"/>
  <c r="BD1335" i="2"/>
  <c r="BC1335" i="2"/>
  <c r="BA1335" i="2"/>
  <c r="AZ1335" i="2"/>
  <c r="AX1335" i="2"/>
  <c r="AW1335" i="2"/>
  <c r="AN1335" i="2"/>
  <c r="AM1335" i="2"/>
  <c r="AH1335" i="2"/>
  <c r="AJ1335" i="2" s="1"/>
  <c r="AE1335" i="2"/>
  <c r="AB1335" i="2"/>
  <c r="AQ1335" i="2" s="1"/>
  <c r="Z1335" i="2"/>
  <c r="X1335" i="2"/>
  <c r="V1335" i="2"/>
  <c r="S1335" i="2"/>
  <c r="P1335" i="2"/>
  <c r="N1335" i="2"/>
  <c r="L1335" i="2"/>
  <c r="B1335" i="2"/>
  <c r="BK1334" i="2"/>
  <c r="BJ1334" i="2"/>
  <c r="BI1334" i="2"/>
  <c r="BG1334" i="2"/>
  <c r="BF1334" i="2"/>
  <c r="BD1334" i="2"/>
  <c r="BC1334" i="2"/>
  <c r="BA1334" i="2"/>
  <c r="AZ1334" i="2"/>
  <c r="AX1334" i="2"/>
  <c r="AW1334" i="2"/>
  <c r="AN1334" i="2"/>
  <c r="AP1334" i="2" s="1"/>
  <c r="AM1334" i="2"/>
  <c r="AH1334" i="2"/>
  <c r="AJ1334" i="2" s="1"/>
  <c r="AE1334" i="2"/>
  <c r="AB1334" i="2"/>
  <c r="AQ1334" i="2" s="1"/>
  <c r="Z1334" i="2"/>
  <c r="X1334" i="2"/>
  <c r="V1334" i="2"/>
  <c r="S1334" i="2"/>
  <c r="P1334" i="2"/>
  <c r="N1334" i="2"/>
  <c r="L1334" i="2"/>
  <c r="B1334" i="2"/>
  <c r="BK1333" i="2"/>
  <c r="BJ1333" i="2"/>
  <c r="BI1333" i="2"/>
  <c r="BG1333" i="2"/>
  <c r="BF1333" i="2"/>
  <c r="BD1333" i="2"/>
  <c r="BC1333" i="2"/>
  <c r="BA1333" i="2"/>
  <c r="AZ1333" i="2"/>
  <c r="AX1333" i="2"/>
  <c r="AW1333" i="2"/>
  <c r="AN1333" i="2"/>
  <c r="AM1333" i="2"/>
  <c r="AH1333" i="2"/>
  <c r="AJ1333" i="2" s="1"/>
  <c r="AE1333" i="2"/>
  <c r="AB1333" i="2"/>
  <c r="AQ1333" i="2" s="1"/>
  <c r="Z1333" i="2"/>
  <c r="X1333" i="2"/>
  <c r="V1333" i="2"/>
  <c r="S1333" i="2"/>
  <c r="P1333" i="2"/>
  <c r="N1333" i="2"/>
  <c r="L1333" i="2"/>
  <c r="B1333" i="2"/>
  <c r="BK1332" i="2"/>
  <c r="BJ1332" i="2"/>
  <c r="BI1332" i="2"/>
  <c r="BG1332" i="2"/>
  <c r="BF1332" i="2"/>
  <c r="BD1332" i="2"/>
  <c r="BC1332" i="2"/>
  <c r="BA1332" i="2"/>
  <c r="AZ1332" i="2"/>
  <c r="AX1332" i="2"/>
  <c r="AW1332" i="2"/>
  <c r="AO1332" i="2"/>
  <c r="AN1332" i="2"/>
  <c r="AP1332" i="2" s="1"/>
  <c r="AM1332" i="2"/>
  <c r="AH1332" i="2"/>
  <c r="AJ1332" i="2" s="1"/>
  <c r="AE1332" i="2"/>
  <c r="AB1332" i="2"/>
  <c r="AQ1332" i="2" s="1"/>
  <c r="Z1332" i="2"/>
  <c r="X1332" i="2"/>
  <c r="V1332" i="2"/>
  <c r="S1332" i="2"/>
  <c r="P1332" i="2"/>
  <c r="N1332" i="2"/>
  <c r="L1332" i="2"/>
  <c r="B1332" i="2"/>
  <c r="BK1331" i="2"/>
  <c r="BJ1331" i="2"/>
  <c r="BI1331" i="2"/>
  <c r="BG1331" i="2"/>
  <c r="BF1331" i="2"/>
  <c r="BD1331" i="2"/>
  <c r="BC1331" i="2"/>
  <c r="BA1331" i="2"/>
  <c r="AZ1331" i="2"/>
  <c r="AX1331" i="2"/>
  <c r="AW1331" i="2"/>
  <c r="AN1331" i="2"/>
  <c r="AM1331" i="2"/>
  <c r="AH1331" i="2"/>
  <c r="AJ1331" i="2" s="1"/>
  <c r="AE1331" i="2"/>
  <c r="AB1331" i="2"/>
  <c r="AQ1331" i="2" s="1"/>
  <c r="Z1331" i="2"/>
  <c r="X1331" i="2"/>
  <c r="V1331" i="2"/>
  <c r="S1331" i="2"/>
  <c r="P1331" i="2"/>
  <c r="N1331" i="2"/>
  <c r="L1331" i="2"/>
  <c r="B1331" i="2"/>
  <c r="BK1330" i="2"/>
  <c r="BJ1330" i="2"/>
  <c r="BI1330" i="2"/>
  <c r="BG1330" i="2"/>
  <c r="BF1330" i="2"/>
  <c r="BD1330" i="2"/>
  <c r="BC1330" i="2"/>
  <c r="BA1330" i="2"/>
  <c r="AZ1330" i="2"/>
  <c r="AX1330" i="2"/>
  <c r="AW1330" i="2"/>
  <c r="AN1330" i="2"/>
  <c r="AP1330" i="2" s="1"/>
  <c r="AM1330" i="2"/>
  <c r="AH1330" i="2"/>
  <c r="AJ1330" i="2" s="1"/>
  <c r="AE1330" i="2"/>
  <c r="AB1330" i="2"/>
  <c r="AQ1330" i="2" s="1"/>
  <c r="Z1330" i="2"/>
  <c r="X1330" i="2"/>
  <c r="V1330" i="2"/>
  <c r="S1330" i="2"/>
  <c r="P1330" i="2"/>
  <c r="N1330" i="2"/>
  <c r="L1330" i="2"/>
  <c r="B1330" i="2"/>
  <c r="BK1329" i="2"/>
  <c r="BJ1329" i="2"/>
  <c r="BI1329" i="2"/>
  <c r="BG1329" i="2"/>
  <c r="BF1329" i="2"/>
  <c r="BD1329" i="2"/>
  <c r="BC1329" i="2"/>
  <c r="BA1329" i="2"/>
  <c r="AZ1329" i="2"/>
  <c r="AX1329" i="2"/>
  <c r="AW1329" i="2"/>
  <c r="AN1329" i="2"/>
  <c r="AM1329" i="2"/>
  <c r="AH1329" i="2"/>
  <c r="AJ1329" i="2" s="1"/>
  <c r="AE1329" i="2"/>
  <c r="AB1329" i="2"/>
  <c r="AQ1329" i="2" s="1"/>
  <c r="Z1329" i="2"/>
  <c r="V1329" i="2"/>
  <c r="S1329" i="2"/>
  <c r="P1329" i="2"/>
  <c r="N1329" i="2"/>
  <c r="L1329" i="2"/>
  <c r="B1329" i="2"/>
  <c r="BK1328" i="2"/>
  <c r="BJ1328" i="2"/>
  <c r="BI1328" i="2"/>
  <c r="BG1328" i="2"/>
  <c r="BF1328" i="2"/>
  <c r="BD1328" i="2"/>
  <c r="BC1328" i="2"/>
  <c r="BA1328" i="2"/>
  <c r="AZ1328" i="2"/>
  <c r="AX1328" i="2"/>
  <c r="AW1328" i="2"/>
  <c r="AN1328" i="2"/>
  <c r="AO1328" i="2" s="1"/>
  <c r="AM1328" i="2"/>
  <c r="AH1328" i="2"/>
  <c r="AI1328" i="2" s="1"/>
  <c r="AE1328" i="2"/>
  <c r="AB1328" i="2"/>
  <c r="AQ1328" i="2" s="1"/>
  <c r="Z1328" i="2"/>
  <c r="V1328" i="2"/>
  <c r="S1328" i="2"/>
  <c r="P1328" i="2"/>
  <c r="N1328" i="2"/>
  <c r="L1328" i="2"/>
  <c r="B1328" i="2"/>
  <c r="BK1327" i="2"/>
  <c r="BJ1327" i="2"/>
  <c r="BI1327" i="2"/>
  <c r="BG1327" i="2"/>
  <c r="BF1327" i="2"/>
  <c r="BD1327" i="2"/>
  <c r="BC1327" i="2"/>
  <c r="BA1327" i="2"/>
  <c r="AZ1327" i="2"/>
  <c r="AX1327" i="2"/>
  <c r="AW1327" i="2"/>
  <c r="AO1327" i="2"/>
  <c r="AN1327" i="2"/>
  <c r="AP1327" i="2" s="1"/>
  <c r="AM1327" i="2"/>
  <c r="AH1327" i="2"/>
  <c r="AJ1327" i="2" s="1"/>
  <c r="AE1327" i="2"/>
  <c r="AB1327" i="2"/>
  <c r="AQ1327" i="2" s="1"/>
  <c r="Z1327" i="2"/>
  <c r="X1327" i="2"/>
  <c r="V1327" i="2"/>
  <c r="S1327" i="2"/>
  <c r="P1327" i="2"/>
  <c r="N1327" i="2"/>
  <c r="L1327" i="2"/>
  <c r="B1327" i="2"/>
  <c r="BK1326" i="2"/>
  <c r="BJ1326" i="2"/>
  <c r="BI1326" i="2"/>
  <c r="BG1326" i="2"/>
  <c r="BF1326" i="2"/>
  <c r="BD1326" i="2"/>
  <c r="BC1326" i="2"/>
  <c r="BA1326" i="2"/>
  <c r="AZ1326" i="2"/>
  <c r="AX1326" i="2"/>
  <c r="AW1326" i="2"/>
  <c r="AN1326" i="2"/>
  <c r="AM1326" i="2"/>
  <c r="AH1326" i="2"/>
  <c r="AJ1326" i="2" s="1"/>
  <c r="AE1326" i="2"/>
  <c r="AB1326" i="2"/>
  <c r="AQ1326" i="2" s="1"/>
  <c r="Z1326" i="2"/>
  <c r="X1326" i="2"/>
  <c r="V1326" i="2"/>
  <c r="S1326" i="2"/>
  <c r="P1326" i="2"/>
  <c r="N1326" i="2"/>
  <c r="L1326" i="2"/>
  <c r="B1326" i="2"/>
  <c r="BK1325" i="2"/>
  <c r="BJ1325" i="2"/>
  <c r="BI1325" i="2"/>
  <c r="BG1325" i="2"/>
  <c r="BF1325" i="2"/>
  <c r="BD1325" i="2"/>
  <c r="BC1325" i="2"/>
  <c r="BA1325" i="2"/>
  <c r="AZ1325" i="2"/>
  <c r="AX1325" i="2"/>
  <c r="AW1325" i="2"/>
  <c r="AN1325" i="2"/>
  <c r="AP1325" i="2" s="1"/>
  <c r="AM1325" i="2"/>
  <c r="AH1325" i="2"/>
  <c r="AJ1325" i="2" s="1"/>
  <c r="AE1325" i="2"/>
  <c r="AB1325" i="2"/>
  <c r="AQ1325" i="2" s="1"/>
  <c r="Z1325" i="2"/>
  <c r="X1325" i="2"/>
  <c r="V1325" i="2"/>
  <c r="S1325" i="2"/>
  <c r="P1325" i="2"/>
  <c r="N1325" i="2"/>
  <c r="L1325" i="2"/>
  <c r="B1325" i="2"/>
  <c r="BK1324" i="2"/>
  <c r="BJ1324" i="2"/>
  <c r="BI1324" i="2"/>
  <c r="BG1324" i="2"/>
  <c r="BF1324" i="2"/>
  <c r="BD1324" i="2"/>
  <c r="BC1324" i="2"/>
  <c r="BA1324" i="2"/>
  <c r="AZ1324" i="2"/>
  <c r="AX1324" i="2"/>
  <c r="AW1324" i="2"/>
  <c r="AN1324" i="2"/>
  <c r="AM1324" i="2"/>
  <c r="AH1324" i="2"/>
  <c r="AJ1324" i="2" s="1"/>
  <c r="AE1324" i="2"/>
  <c r="AB1324" i="2"/>
  <c r="AQ1324" i="2" s="1"/>
  <c r="Z1324" i="2"/>
  <c r="X1324" i="2"/>
  <c r="V1324" i="2"/>
  <c r="S1324" i="2"/>
  <c r="P1324" i="2"/>
  <c r="N1324" i="2"/>
  <c r="L1324" i="2"/>
  <c r="B1324" i="2"/>
  <c r="BK1323" i="2"/>
  <c r="BJ1323" i="2"/>
  <c r="BI1323" i="2"/>
  <c r="BG1323" i="2"/>
  <c r="BF1323" i="2"/>
  <c r="BD1323" i="2"/>
  <c r="BC1323" i="2"/>
  <c r="BA1323" i="2"/>
  <c r="AZ1323" i="2"/>
  <c r="AX1323" i="2"/>
  <c r="AW1323" i="2"/>
  <c r="AO1323" i="2"/>
  <c r="AN1323" i="2"/>
  <c r="AP1323" i="2" s="1"/>
  <c r="AM1323" i="2"/>
  <c r="AH1323" i="2"/>
  <c r="AJ1323" i="2" s="1"/>
  <c r="AE1323" i="2"/>
  <c r="AB1323" i="2"/>
  <c r="AQ1323" i="2" s="1"/>
  <c r="Z1323" i="2"/>
  <c r="X1323" i="2"/>
  <c r="V1323" i="2"/>
  <c r="S1323" i="2"/>
  <c r="P1323" i="2"/>
  <c r="N1323" i="2"/>
  <c r="L1323" i="2"/>
  <c r="B1323" i="2"/>
  <c r="BK1322" i="2"/>
  <c r="BJ1322" i="2"/>
  <c r="BI1322" i="2"/>
  <c r="BG1322" i="2"/>
  <c r="BF1322" i="2"/>
  <c r="BD1322" i="2"/>
  <c r="BC1322" i="2"/>
  <c r="BA1322" i="2"/>
  <c r="AZ1322" i="2"/>
  <c r="AX1322" i="2"/>
  <c r="AW1322" i="2"/>
  <c r="AN1322" i="2"/>
  <c r="AM1322" i="2"/>
  <c r="AH1322" i="2"/>
  <c r="AJ1322" i="2" s="1"/>
  <c r="AE1322" i="2"/>
  <c r="AB1322" i="2"/>
  <c r="AQ1322" i="2" s="1"/>
  <c r="Z1322" i="2"/>
  <c r="X1322" i="2"/>
  <c r="V1322" i="2"/>
  <c r="S1322" i="2"/>
  <c r="P1322" i="2"/>
  <c r="N1322" i="2"/>
  <c r="L1322" i="2"/>
  <c r="B1322" i="2"/>
  <c r="BK1321" i="2"/>
  <c r="BJ1321" i="2"/>
  <c r="BI1321" i="2"/>
  <c r="BG1321" i="2"/>
  <c r="BF1321" i="2"/>
  <c r="BD1321" i="2"/>
  <c r="BC1321" i="2"/>
  <c r="BA1321" i="2"/>
  <c r="AZ1321" i="2"/>
  <c r="AX1321" i="2"/>
  <c r="AW1321" i="2"/>
  <c r="AN1321" i="2"/>
  <c r="AP1321" i="2" s="1"/>
  <c r="AM1321" i="2"/>
  <c r="AH1321" i="2"/>
  <c r="AJ1321" i="2" s="1"/>
  <c r="AE1321" i="2"/>
  <c r="AB1321" i="2"/>
  <c r="AQ1321" i="2" s="1"/>
  <c r="Z1321" i="2"/>
  <c r="V1321" i="2"/>
  <c r="S1321" i="2"/>
  <c r="P1321" i="2"/>
  <c r="N1321" i="2"/>
  <c r="L1321" i="2"/>
  <c r="B1321" i="2"/>
  <c r="BK1320" i="2"/>
  <c r="BJ1320" i="2"/>
  <c r="BI1320" i="2"/>
  <c r="BG1320" i="2"/>
  <c r="BF1320" i="2"/>
  <c r="BD1320" i="2"/>
  <c r="BC1320" i="2"/>
  <c r="BA1320" i="2"/>
  <c r="AZ1320" i="2"/>
  <c r="AX1320" i="2"/>
  <c r="AW1320" i="2"/>
  <c r="AN1320" i="2"/>
  <c r="AP1320" i="2" s="1"/>
  <c r="AM1320" i="2"/>
  <c r="AH1320" i="2"/>
  <c r="AE1320" i="2"/>
  <c r="AB1320" i="2"/>
  <c r="AQ1320" i="2" s="1"/>
  <c r="Z1320" i="2"/>
  <c r="X1320" i="2"/>
  <c r="V1320" i="2"/>
  <c r="S1320" i="2"/>
  <c r="P1320" i="2"/>
  <c r="N1320" i="2"/>
  <c r="L1320" i="2"/>
  <c r="B1320" i="2"/>
  <c r="BK1319" i="2"/>
  <c r="BJ1319" i="2"/>
  <c r="BI1319" i="2"/>
  <c r="BG1319" i="2"/>
  <c r="BF1319" i="2"/>
  <c r="BD1319" i="2"/>
  <c r="BC1319" i="2"/>
  <c r="BA1319" i="2"/>
  <c r="AZ1319" i="2"/>
  <c r="AX1319" i="2"/>
  <c r="AW1319" i="2"/>
  <c r="AN1319" i="2"/>
  <c r="AP1319" i="2" s="1"/>
  <c r="AM1319" i="2"/>
  <c r="AI1319" i="2"/>
  <c r="AH1319" i="2"/>
  <c r="AJ1319" i="2" s="1"/>
  <c r="AE1319" i="2"/>
  <c r="AB1319" i="2"/>
  <c r="AQ1319" i="2" s="1"/>
  <c r="Z1319" i="2"/>
  <c r="V1319" i="2"/>
  <c r="S1319" i="2"/>
  <c r="P1319" i="2"/>
  <c r="N1319" i="2"/>
  <c r="L1319" i="2"/>
  <c r="B1319" i="2"/>
  <c r="BK1318" i="2"/>
  <c r="BJ1318" i="2"/>
  <c r="BI1318" i="2"/>
  <c r="BG1318" i="2"/>
  <c r="BF1318" i="2"/>
  <c r="BD1318" i="2"/>
  <c r="BC1318" i="2"/>
  <c r="BA1318" i="2"/>
  <c r="AZ1318" i="2"/>
  <c r="AX1318" i="2"/>
  <c r="AW1318" i="2"/>
  <c r="AN1318" i="2"/>
  <c r="AP1318" i="2" s="1"/>
  <c r="AM1318" i="2"/>
  <c r="AH1318" i="2"/>
  <c r="AJ1318" i="2" s="1"/>
  <c r="AE1318" i="2"/>
  <c r="AB1318" i="2"/>
  <c r="AQ1318" i="2" s="1"/>
  <c r="Z1318" i="2"/>
  <c r="V1318" i="2"/>
  <c r="S1318" i="2"/>
  <c r="P1318" i="2"/>
  <c r="N1318" i="2"/>
  <c r="L1318" i="2"/>
  <c r="B1318" i="2"/>
  <c r="BK1317" i="2"/>
  <c r="BJ1317" i="2"/>
  <c r="BI1317" i="2"/>
  <c r="BG1317" i="2"/>
  <c r="BF1317" i="2"/>
  <c r="BD1317" i="2"/>
  <c r="BC1317" i="2"/>
  <c r="BA1317" i="2"/>
  <c r="AZ1317" i="2"/>
  <c r="AX1317" i="2"/>
  <c r="AW1317" i="2"/>
  <c r="AN1317" i="2"/>
  <c r="AP1317" i="2" s="1"/>
  <c r="AM1317" i="2"/>
  <c r="AH1317" i="2"/>
  <c r="AE1317" i="2"/>
  <c r="AB1317" i="2"/>
  <c r="AQ1317" i="2" s="1"/>
  <c r="Z1317" i="2"/>
  <c r="X1317" i="2"/>
  <c r="V1317" i="2"/>
  <c r="S1317" i="2"/>
  <c r="P1317" i="2"/>
  <c r="N1317" i="2"/>
  <c r="L1317" i="2"/>
  <c r="B1317" i="2"/>
  <c r="BK1316" i="2"/>
  <c r="BJ1316" i="2"/>
  <c r="BI1316" i="2"/>
  <c r="BG1316" i="2"/>
  <c r="BF1316" i="2"/>
  <c r="BD1316" i="2"/>
  <c r="BC1316" i="2"/>
  <c r="BA1316" i="2"/>
  <c r="AZ1316" i="2"/>
  <c r="AX1316" i="2"/>
  <c r="AW1316" i="2"/>
  <c r="AN1316" i="2"/>
  <c r="AP1316" i="2" s="1"/>
  <c r="AM1316" i="2"/>
  <c r="AH1316" i="2"/>
  <c r="AJ1316" i="2" s="1"/>
  <c r="AE1316" i="2"/>
  <c r="AB1316" i="2"/>
  <c r="AQ1316" i="2" s="1"/>
  <c r="Z1316" i="2"/>
  <c r="X1316" i="2"/>
  <c r="V1316" i="2"/>
  <c r="S1316" i="2"/>
  <c r="P1316" i="2"/>
  <c r="N1316" i="2"/>
  <c r="L1316" i="2"/>
  <c r="B1316" i="2"/>
  <c r="BK1315" i="2"/>
  <c r="BJ1315" i="2"/>
  <c r="BI1315" i="2"/>
  <c r="BG1315" i="2"/>
  <c r="BF1315" i="2"/>
  <c r="BD1315" i="2"/>
  <c r="BC1315" i="2"/>
  <c r="BA1315" i="2"/>
  <c r="AZ1315" i="2"/>
  <c r="AX1315" i="2"/>
  <c r="AW1315" i="2"/>
  <c r="AN1315" i="2"/>
  <c r="AP1315" i="2" s="1"/>
  <c r="AM1315" i="2"/>
  <c r="AH1315" i="2"/>
  <c r="AE1315" i="2"/>
  <c r="AB1315" i="2"/>
  <c r="AQ1315" i="2" s="1"/>
  <c r="Z1315" i="2"/>
  <c r="V1315" i="2"/>
  <c r="S1315" i="2"/>
  <c r="P1315" i="2"/>
  <c r="N1315" i="2"/>
  <c r="L1315" i="2"/>
  <c r="B1315" i="2"/>
  <c r="BK1314" i="2"/>
  <c r="BJ1314" i="2"/>
  <c r="BI1314" i="2"/>
  <c r="BG1314" i="2"/>
  <c r="BF1314" i="2"/>
  <c r="BD1314" i="2"/>
  <c r="BC1314" i="2"/>
  <c r="BA1314" i="2"/>
  <c r="AZ1314" i="2"/>
  <c r="AX1314" i="2"/>
  <c r="AW1314" i="2"/>
  <c r="AN1314" i="2"/>
  <c r="AM1314" i="2"/>
  <c r="AH1314" i="2"/>
  <c r="AI1314" i="2" s="1"/>
  <c r="AE1314" i="2"/>
  <c r="AB1314" i="2"/>
  <c r="AQ1314" i="2" s="1"/>
  <c r="AS1314" i="2" s="1"/>
  <c r="Z1314" i="2"/>
  <c r="X1314" i="2"/>
  <c r="V1314" i="2"/>
  <c r="S1314" i="2"/>
  <c r="P1314" i="2"/>
  <c r="N1314" i="2"/>
  <c r="L1314" i="2"/>
  <c r="B1314" i="2"/>
  <c r="BK1313" i="2"/>
  <c r="BJ1313" i="2"/>
  <c r="BI1313" i="2"/>
  <c r="BG1313" i="2"/>
  <c r="BF1313" i="2"/>
  <c r="BD1313" i="2"/>
  <c r="BC1313" i="2"/>
  <c r="BA1313" i="2"/>
  <c r="AZ1313" i="2"/>
  <c r="AX1313" i="2"/>
  <c r="AW1313" i="2"/>
  <c r="AN1313" i="2"/>
  <c r="AO1313" i="2" s="1"/>
  <c r="AM1313" i="2"/>
  <c r="AH1313" i="2"/>
  <c r="AI1313" i="2" s="1"/>
  <c r="AE1313" i="2"/>
  <c r="AB1313" i="2"/>
  <c r="AQ1313" i="2" s="1"/>
  <c r="AS1313" i="2" s="1"/>
  <c r="Z1313" i="2"/>
  <c r="X1313" i="2"/>
  <c r="V1313" i="2"/>
  <c r="S1313" i="2"/>
  <c r="P1313" i="2"/>
  <c r="N1313" i="2"/>
  <c r="L1313" i="2"/>
  <c r="B1313" i="2"/>
  <c r="BK1312" i="2"/>
  <c r="BJ1312" i="2"/>
  <c r="BI1312" i="2"/>
  <c r="BG1312" i="2"/>
  <c r="BF1312" i="2"/>
  <c r="BD1312" i="2"/>
  <c r="BC1312" i="2"/>
  <c r="BA1312" i="2"/>
  <c r="AZ1312" i="2"/>
  <c r="AX1312" i="2"/>
  <c r="AW1312" i="2"/>
  <c r="AN1312" i="2"/>
  <c r="AO1312" i="2" s="1"/>
  <c r="AM1312" i="2"/>
  <c r="AH1312" i="2"/>
  <c r="AI1312" i="2" s="1"/>
  <c r="AE1312" i="2"/>
  <c r="AB1312" i="2"/>
  <c r="AQ1312" i="2" s="1"/>
  <c r="AS1312" i="2" s="1"/>
  <c r="Z1312" i="2"/>
  <c r="X1312" i="2"/>
  <c r="V1312" i="2"/>
  <c r="S1312" i="2"/>
  <c r="P1312" i="2"/>
  <c r="N1312" i="2"/>
  <c r="L1312" i="2"/>
  <c r="B1312" i="2"/>
  <c r="BK1311" i="2"/>
  <c r="BJ1311" i="2"/>
  <c r="BI1311" i="2"/>
  <c r="BG1311" i="2"/>
  <c r="BF1311" i="2"/>
  <c r="BD1311" i="2"/>
  <c r="BC1311" i="2"/>
  <c r="BA1311" i="2"/>
  <c r="AZ1311" i="2"/>
  <c r="AX1311" i="2"/>
  <c r="AW1311" i="2"/>
  <c r="AN1311" i="2"/>
  <c r="AO1311" i="2" s="1"/>
  <c r="AM1311" i="2"/>
  <c r="AH1311" i="2"/>
  <c r="AI1311" i="2" s="1"/>
  <c r="AE1311" i="2"/>
  <c r="AB1311" i="2"/>
  <c r="AQ1311" i="2" s="1"/>
  <c r="AS1311" i="2" s="1"/>
  <c r="Z1311" i="2"/>
  <c r="X1311" i="2"/>
  <c r="V1311" i="2"/>
  <c r="S1311" i="2"/>
  <c r="P1311" i="2"/>
  <c r="N1311" i="2"/>
  <c r="L1311" i="2"/>
  <c r="B1311" i="2"/>
  <c r="BK1310" i="2"/>
  <c r="BJ1310" i="2"/>
  <c r="BI1310" i="2"/>
  <c r="BG1310" i="2"/>
  <c r="BF1310" i="2"/>
  <c r="BD1310" i="2"/>
  <c r="BC1310" i="2"/>
  <c r="BA1310" i="2"/>
  <c r="AZ1310" i="2"/>
  <c r="AX1310" i="2"/>
  <c r="AW1310" i="2"/>
  <c r="AN1310" i="2"/>
  <c r="AP1310" i="2" s="1"/>
  <c r="AM1310" i="2"/>
  <c r="AH1310" i="2"/>
  <c r="AJ1310" i="2" s="1"/>
  <c r="AE1310" i="2"/>
  <c r="AB1310" i="2"/>
  <c r="AQ1310" i="2" s="1"/>
  <c r="Z1310" i="2"/>
  <c r="X1310" i="2"/>
  <c r="V1310" i="2"/>
  <c r="S1310" i="2"/>
  <c r="P1310" i="2"/>
  <c r="N1310" i="2"/>
  <c r="L1310" i="2"/>
  <c r="B1310" i="2"/>
  <c r="BK1309" i="2"/>
  <c r="BJ1309" i="2"/>
  <c r="BI1309" i="2"/>
  <c r="BG1309" i="2"/>
  <c r="BF1309" i="2"/>
  <c r="BD1309" i="2"/>
  <c r="BC1309" i="2"/>
  <c r="BA1309" i="2"/>
  <c r="AZ1309" i="2"/>
  <c r="AX1309" i="2"/>
  <c r="AW1309" i="2"/>
  <c r="AN1309" i="2"/>
  <c r="AP1309" i="2" s="1"/>
  <c r="AM1309" i="2"/>
  <c r="AH1309" i="2"/>
  <c r="AJ1309" i="2" s="1"/>
  <c r="AE1309" i="2"/>
  <c r="AB1309" i="2"/>
  <c r="AQ1309" i="2" s="1"/>
  <c r="Z1309" i="2"/>
  <c r="X1309" i="2"/>
  <c r="V1309" i="2"/>
  <c r="S1309" i="2"/>
  <c r="P1309" i="2"/>
  <c r="N1309" i="2"/>
  <c r="L1309" i="2"/>
  <c r="B1309" i="2"/>
  <c r="BK1308" i="2"/>
  <c r="BJ1308" i="2"/>
  <c r="BI1308" i="2"/>
  <c r="BG1308" i="2"/>
  <c r="BF1308" i="2"/>
  <c r="BD1308" i="2"/>
  <c r="BC1308" i="2"/>
  <c r="BA1308" i="2"/>
  <c r="AZ1308" i="2"/>
  <c r="AX1308" i="2"/>
  <c r="AW1308" i="2"/>
  <c r="AN1308" i="2"/>
  <c r="AP1308" i="2" s="1"/>
  <c r="AM1308" i="2"/>
  <c r="AH1308" i="2"/>
  <c r="AJ1308" i="2" s="1"/>
  <c r="AE1308" i="2"/>
  <c r="AB1308" i="2"/>
  <c r="AQ1308" i="2" s="1"/>
  <c r="Z1308" i="2"/>
  <c r="X1308" i="2"/>
  <c r="V1308" i="2"/>
  <c r="S1308" i="2"/>
  <c r="P1308" i="2"/>
  <c r="N1308" i="2"/>
  <c r="L1308" i="2"/>
  <c r="B1308" i="2"/>
  <c r="BK1307" i="2"/>
  <c r="BJ1307" i="2"/>
  <c r="BI1307" i="2"/>
  <c r="BG1307" i="2"/>
  <c r="BF1307" i="2"/>
  <c r="BD1307" i="2"/>
  <c r="BC1307" i="2"/>
  <c r="BA1307" i="2"/>
  <c r="AZ1307" i="2"/>
  <c r="AX1307" i="2"/>
  <c r="AW1307" i="2"/>
  <c r="AN1307" i="2"/>
  <c r="AP1307" i="2" s="1"/>
  <c r="AM1307" i="2"/>
  <c r="AH1307" i="2"/>
  <c r="AJ1307" i="2" s="1"/>
  <c r="AE1307" i="2"/>
  <c r="AB1307" i="2"/>
  <c r="AQ1307" i="2" s="1"/>
  <c r="Z1307" i="2"/>
  <c r="V1307" i="2"/>
  <c r="S1307" i="2"/>
  <c r="P1307" i="2"/>
  <c r="N1307" i="2"/>
  <c r="L1307" i="2"/>
  <c r="B1307" i="2"/>
  <c r="BK1306" i="2"/>
  <c r="BJ1306" i="2"/>
  <c r="BI1306" i="2"/>
  <c r="BG1306" i="2"/>
  <c r="BF1306" i="2"/>
  <c r="BD1306" i="2"/>
  <c r="BC1306" i="2"/>
  <c r="BA1306" i="2"/>
  <c r="AZ1306" i="2"/>
  <c r="AX1306" i="2"/>
  <c r="AW1306" i="2"/>
  <c r="AN1306" i="2"/>
  <c r="AO1306" i="2" s="1"/>
  <c r="AM1306" i="2"/>
  <c r="AH1306" i="2"/>
  <c r="AI1306" i="2" s="1"/>
  <c r="AE1306" i="2"/>
  <c r="AB1306" i="2"/>
  <c r="AQ1306" i="2" s="1"/>
  <c r="Z1306" i="2"/>
  <c r="X1306" i="2"/>
  <c r="V1306" i="2"/>
  <c r="S1306" i="2"/>
  <c r="P1306" i="2"/>
  <c r="N1306" i="2"/>
  <c r="L1306" i="2"/>
  <c r="B1306" i="2"/>
  <c r="BK1305" i="2"/>
  <c r="BJ1305" i="2"/>
  <c r="BI1305" i="2"/>
  <c r="BG1305" i="2"/>
  <c r="BF1305" i="2"/>
  <c r="BD1305" i="2"/>
  <c r="BC1305" i="2"/>
  <c r="BA1305" i="2"/>
  <c r="AZ1305" i="2"/>
  <c r="AX1305" i="2"/>
  <c r="AW1305" i="2"/>
  <c r="AN1305" i="2"/>
  <c r="AO1305" i="2" s="1"/>
  <c r="AM1305" i="2"/>
  <c r="AH1305" i="2"/>
  <c r="AI1305" i="2" s="1"/>
  <c r="AE1305" i="2"/>
  <c r="AB1305" i="2"/>
  <c r="AQ1305" i="2" s="1"/>
  <c r="Z1305" i="2"/>
  <c r="X1305" i="2"/>
  <c r="V1305" i="2"/>
  <c r="S1305" i="2"/>
  <c r="P1305" i="2"/>
  <c r="N1305" i="2"/>
  <c r="L1305" i="2"/>
  <c r="B1305" i="2"/>
  <c r="BK1304" i="2"/>
  <c r="BJ1304" i="2"/>
  <c r="BI1304" i="2"/>
  <c r="BG1304" i="2"/>
  <c r="BF1304" i="2"/>
  <c r="BD1304" i="2"/>
  <c r="BC1304" i="2"/>
  <c r="BA1304" i="2"/>
  <c r="AZ1304" i="2"/>
  <c r="AX1304" i="2"/>
  <c r="AW1304" i="2"/>
  <c r="AN1304" i="2"/>
  <c r="AO1304" i="2" s="1"/>
  <c r="AM1304" i="2"/>
  <c r="AH1304" i="2"/>
  <c r="AI1304" i="2" s="1"/>
  <c r="AE1304" i="2"/>
  <c r="AB1304" i="2"/>
  <c r="AQ1304" i="2" s="1"/>
  <c r="Z1304" i="2"/>
  <c r="V1304" i="2"/>
  <c r="S1304" i="2"/>
  <c r="P1304" i="2"/>
  <c r="N1304" i="2"/>
  <c r="L1304" i="2"/>
  <c r="B1304" i="2"/>
  <c r="BK1303" i="2"/>
  <c r="BJ1303" i="2"/>
  <c r="BI1303" i="2"/>
  <c r="BG1303" i="2"/>
  <c r="BF1303" i="2"/>
  <c r="BD1303" i="2"/>
  <c r="BC1303" i="2"/>
  <c r="BA1303" i="2"/>
  <c r="AZ1303" i="2"/>
  <c r="AX1303" i="2"/>
  <c r="AW1303" i="2"/>
  <c r="AN1303" i="2"/>
  <c r="AM1303" i="2"/>
  <c r="AH1303" i="2"/>
  <c r="AJ1303" i="2" s="1"/>
  <c r="AE1303" i="2"/>
  <c r="AB1303" i="2"/>
  <c r="AQ1303" i="2" s="1"/>
  <c r="Z1303" i="2"/>
  <c r="V1303" i="2"/>
  <c r="S1303" i="2"/>
  <c r="P1303" i="2"/>
  <c r="N1303" i="2"/>
  <c r="L1303" i="2"/>
  <c r="B1303" i="2"/>
  <c r="BK1302" i="2"/>
  <c r="BJ1302" i="2"/>
  <c r="BI1302" i="2"/>
  <c r="BG1302" i="2"/>
  <c r="BF1302" i="2"/>
  <c r="BD1302" i="2"/>
  <c r="BC1302" i="2"/>
  <c r="BA1302" i="2"/>
  <c r="AZ1302" i="2"/>
  <c r="AX1302" i="2"/>
  <c r="AW1302" i="2"/>
  <c r="AN1302" i="2"/>
  <c r="AO1302" i="2" s="1"/>
  <c r="AM1302" i="2"/>
  <c r="AH1302" i="2"/>
  <c r="AI1302" i="2" s="1"/>
  <c r="AE1302" i="2"/>
  <c r="AB1302" i="2"/>
  <c r="AQ1302" i="2" s="1"/>
  <c r="Z1302" i="2"/>
  <c r="X1302" i="2"/>
  <c r="V1302" i="2"/>
  <c r="S1302" i="2"/>
  <c r="P1302" i="2"/>
  <c r="N1302" i="2"/>
  <c r="L1302" i="2"/>
  <c r="B1302" i="2"/>
  <c r="BK1301" i="2"/>
  <c r="BJ1301" i="2"/>
  <c r="BI1301" i="2"/>
  <c r="BG1301" i="2"/>
  <c r="BF1301" i="2"/>
  <c r="BD1301" i="2"/>
  <c r="BC1301" i="2"/>
  <c r="BA1301" i="2"/>
  <c r="AZ1301" i="2"/>
  <c r="AX1301" i="2"/>
  <c r="AW1301" i="2"/>
  <c r="AN1301" i="2"/>
  <c r="AO1301" i="2" s="1"/>
  <c r="AM1301" i="2"/>
  <c r="AH1301" i="2"/>
  <c r="AI1301" i="2" s="1"/>
  <c r="AE1301" i="2"/>
  <c r="AB1301" i="2"/>
  <c r="AQ1301" i="2" s="1"/>
  <c r="Z1301" i="2"/>
  <c r="X1301" i="2"/>
  <c r="V1301" i="2"/>
  <c r="S1301" i="2"/>
  <c r="P1301" i="2"/>
  <c r="N1301" i="2"/>
  <c r="L1301" i="2"/>
  <c r="B1301" i="2"/>
  <c r="BK1300" i="2"/>
  <c r="BJ1300" i="2"/>
  <c r="BI1300" i="2"/>
  <c r="BG1300" i="2"/>
  <c r="BF1300" i="2"/>
  <c r="BD1300" i="2"/>
  <c r="BC1300" i="2"/>
  <c r="BA1300" i="2"/>
  <c r="AZ1300" i="2"/>
  <c r="AX1300" i="2"/>
  <c r="AW1300" i="2"/>
  <c r="AN1300" i="2"/>
  <c r="AO1300" i="2" s="1"/>
  <c r="AM1300" i="2"/>
  <c r="AH1300" i="2"/>
  <c r="AI1300" i="2" s="1"/>
  <c r="AE1300" i="2"/>
  <c r="AB1300" i="2"/>
  <c r="AQ1300" i="2" s="1"/>
  <c r="Z1300" i="2"/>
  <c r="X1300" i="2"/>
  <c r="V1300" i="2"/>
  <c r="S1300" i="2"/>
  <c r="P1300" i="2"/>
  <c r="N1300" i="2"/>
  <c r="L1300" i="2"/>
  <c r="B1300" i="2"/>
  <c r="BK1299" i="2"/>
  <c r="BJ1299" i="2"/>
  <c r="BI1299" i="2"/>
  <c r="BG1299" i="2"/>
  <c r="BF1299" i="2"/>
  <c r="BD1299" i="2"/>
  <c r="BC1299" i="2"/>
  <c r="BA1299" i="2"/>
  <c r="AZ1299" i="2"/>
  <c r="AX1299" i="2"/>
  <c r="AW1299" i="2"/>
  <c r="AN1299" i="2"/>
  <c r="AO1299" i="2" s="1"/>
  <c r="AM1299" i="2"/>
  <c r="AH1299" i="2"/>
  <c r="AI1299" i="2" s="1"/>
  <c r="AE1299" i="2"/>
  <c r="AB1299" i="2"/>
  <c r="AQ1299" i="2" s="1"/>
  <c r="Z1299" i="2"/>
  <c r="V1299" i="2"/>
  <c r="S1299" i="2"/>
  <c r="P1299" i="2"/>
  <c r="N1299" i="2"/>
  <c r="L1299" i="2"/>
  <c r="B1299" i="2"/>
  <c r="BK1298" i="2"/>
  <c r="BJ1298" i="2"/>
  <c r="BI1298" i="2"/>
  <c r="BG1298" i="2"/>
  <c r="BF1298" i="2"/>
  <c r="BD1298" i="2"/>
  <c r="BC1298" i="2"/>
  <c r="BA1298" i="2"/>
  <c r="AZ1298" i="2"/>
  <c r="AX1298" i="2"/>
  <c r="AW1298" i="2"/>
  <c r="AO1298" i="2"/>
  <c r="AN1298" i="2"/>
  <c r="AP1298" i="2" s="1"/>
  <c r="AM1298" i="2"/>
  <c r="AH1298" i="2"/>
  <c r="AJ1298" i="2" s="1"/>
  <c r="AE1298" i="2"/>
  <c r="AB1298" i="2"/>
  <c r="AQ1298" i="2" s="1"/>
  <c r="Z1298" i="2"/>
  <c r="X1298" i="2"/>
  <c r="V1298" i="2"/>
  <c r="S1298" i="2"/>
  <c r="P1298" i="2"/>
  <c r="N1298" i="2"/>
  <c r="L1298" i="2"/>
  <c r="B1298" i="2"/>
  <c r="BK1297" i="2"/>
  <c r="BJ1297" i="2"/>
  <c r="BI1297" i="2"/>
  <c r="BG1297" i="2"/>
  <c r="BF1297" i="2"/>
  <c r="BD1297" i="2"/>
  <c r="BC1297" i="2"/>
  <c r="BA1297" i="2"/>
  <c r="AZ1297" i="2"/>
  <c r="AX1297" i="2"/>
  <c r="AW1297" i="2"/>
  <c r="AN1297" i="2"/>
  <c r="AM1297" i="2"/>
  <c r="AH1297" i="2"/>
  <c r="AJ1297" i="2" s="1"/>
  <c r="AE1297" i="2"/>
  <c r="AB1297" i="2"/>
  <c r="AQ1297" i="2" s="1"/>
  <c r="Z1297" i="2"/>
  <c r="X1297" i="2"/>
  <c r="V1297" i="2"/>
  <c r="S1297" i="2"/>
  <c r="P1297" i="2"/>
  <c r="N1297" i="2"/>
  <c r="L1297" i="2"/>
  <c r="B1297" i="2"/>
  <c r="BK1296" i="2"/>
  <c r="BJ1296" i="2"/>
  <c r="BI1296" i="2"/>
  <c r="BG1296" i="2"/>
  <c r="BF1296" i="2"/>
  <c r="BD1296" i="2"/>
  <c r="BC1296" i="2"/>
  <c r="BA1296" i="2"/>
  <c r="AZ1296" i="2"/>
  <c r="AX1296" i="2"/>
  <c r="AW1296" i="2"/>
  <c r="AN1296" i="2"/>
  <c r="AP1296" i="2" s="1"/>
  <c r="AM1296" i="2"/>
  <c r="AH1296" i="2"/>
  <c r="AJ1296" i="2" s="1"/>
  <c r="AE1296" i="2"/>
  <c r="AB1296" i="2"/>
  <c r="AQ1296" i="2" s="1"/>
  <c r="Z1296" i="2"/>
  <c r="X1296" i="2"/>
  <c r="V1296" i="2"/>
  <c r="S1296" i="2"/>
  <c r="P1296" i="2"/>
  <c r="N1296" i="2"/>
  <c r="L1296" i="2"/>
  <c r="B1296" i="2"/>
  <c r="BK1295" i="2"/>
  <c r="BJ1295" i="2"/>
  <c r="BI1295" i="2"/>
  <c r="BG1295" i="2"/>
  <c r="BF1295" i="2"/>
  <c r="BD1295" i="2"/>
  <c r="BC1295" i="2"/>
  <c r="BA1295" i="2"/>
  <c r="AZ1295" i="2"/>
  <c r="AX1295" i="2"/>
  <c r="AW1295" i="2"/>
  <c r="AN1295" i="2"/>
  <c r="AM1295" i="2"/>
  <c r="AH1295" i="2"/>
  <c r="AJ1295" i="2" s="1"/>
  <c r="AE1295" i="2"/>
  <c r="AB1295" i="2"/>
  <c r="AQ1295" i="2" s="1"/>
  <c r="Z1295" i="2"/>
  <c r="X1295" i="2"/>
  <c r="V1295" i="2"/>
  <c r="S1295" i="2"/>
  <c r="P1295" i="2"/>
  <c r="N1295" i="2"/>
  <c r="L1295" i="2"/>
  <c r="B1295" i="2"/>
  <c r="BK1294" i="2"/>
  <c r="BJ1294" i="2"/>
  <c r="BI1294" i="2"/>
  <c r="BG1294" i="2"/>
  <c r="BF1294" i="2"/>
  <c r="BD1294" i="2"/>
  <c r="BC1294" i="2"/>
  <c r="BA1294" i="2"/>
  <c r="AZ1294" i="2"/>
  <c r="AX1294" i="2"/>
  <c r="AW1294" i="2"/>
  <c r="AO1294" i="2"/>
  <c r="AN1294" i="2"/>
  <c r="AP1294" i="2" s="1"/>
  <c r="AM1294" i="2"/>
  <c r="AH1294" i="2"/>
  <c r="AJ1294" i="2" s="1"/>
  <c r="AE1294" i="2"/>
  <c r="AB1294" i="2"/>
  <c r="AQ1294" i="2" s="1"/>
  <c r="Z1294" i="2"/>
  <c r="X1294" i="2"/>
  <c r="V1294" i="2"/>
  <c r="S1294" i="2"/>
  <c r="P1294" i="2"/>
  <c r="N1294" i="2"/>
  <c r="L1294" i="2"/>
  <c r="B1294" i="2"/>
  <c r="BK1293" i="2"/>
  <c r="BJ1293" i="2"/>
  <c r="BI1293" i="2"/>
  <c r="BG1293" i="2"/>
  <c r="BF1293" i="2"/>
  <c r="BD1293" i="2"/>
  <c r="BC1293" i="2"/>
  <c r="BA1293" i="2"/>
  <c r="AZ1293" i="2"/>
  <c r="AX1293" i="2"/>
  <c r="AW1293" i="2"/>
  <c r="AN1293" i="2"/>
  <c r="AM1293" i="2"/>
  <c r="AH1293" i="2"/>
  <c r="AJ1293" i="2" s="1"/>
  <c r="AE1293" i="2"/>
  <c r="AB1293" i="2"/>
  <c r="AQ1293" i="2" s="1"/>
  <c r="Z1293" i="2"/>
  <c r="V1293" i="2"/>
  <c r="S1293" i="2"/>
  <c r="P1293" i="2"/>
  <c r="N1293" i="2"/>
  <c r="L1293" i="2"/>
  <c r="B1293" i="2"/>
  <c r="BK1292" i="2"/>
  <c r="BJ1292" i="2"/>
  <c r="BI1292" i="2"/>
  <c r="BG1292" i="2"/>
  <c r="BF1292" i="2"/>
  <c r="BD1292" i="2"/>
  <c r="BC1292" i="2"/>
  <c r="BA1292" i="2"/>
  <c r="AZ1292" i="2"/>
  <c r="AX1292" i="2"/>
  <c r="AW1292" i="2"/>
  <c r="AN1292" i="2"/>
  <c r="AO1292" i="2" s="1"/>
  <c r="AM1292" i="2"/>
  <c r="AH1292" i="2"/>
  <c r="AI1292" i="2" s="1"/>
  <c r="AE1292" i="2"/>
  <c r="AB1292" i="2"/>
  <c r="AQ1292" i="2" s="1"/>
  <c r="Z1292" i="2"/>
  <c r="V1292" i="2"/>
  <c r="S1292" i="2"/>
  <c r="P1292" i="2"/>
  <c r="N1292" i="2"/>
  <c r="L1292" i="2"/>
  <c r="B1292" i="2"/>
  <c r="BK1291" i="2"/>
  <c r="BJ1291" i="2"/>
  <c r="BI1291" i="2"/>
  <c r="BG1291" i="2"/>
  <c r="BF1291" i="2"/>
  <c r="BD1291" i="2"/>
  <c r="BC1291" i="2"/>
  <c r="BA1291" i="2"/>
  <c r="AZ1291" i="2"/>
  <c r="AX1291" i="2"/>
  <c r="AW1291" i="2"/>
  <c r="AN1291" i="2"/>
  <c r="AP1291" i="2" s="1"/>
  <c r="AM1291" i="2"/>
  <c r="AH1291" i="2"/>
  <c r="AJ1291" i="2" s="1"/>
  <c r="AE1291" i="2"/>
  <c r="AB1291" i="2"/>
  <c r="AQ1291" i="2" s="1"/>
  <c r="Z1291" i="2"/>
  <c r="X1291" i="2"/>
  <c r="V1291" i="2"/>
  <c r="S1291" i="2"/>
  <c r="P1291" i="2"/>
  <c r="N1291" i="2"/>
  <c r="L1291" i="2"/>
  <c r="B1291" i="2"/>
  <c r="BK1290" i="2"/>
  <c r="BJ1290" i="2"/>
  <c r="BI1290" i="2"/>
  <c r="BG1290" i="2"/>
  <c r="BF1290" i="2"/>
  <c r="BD1290" i="2"/>
  <c r="BC1290" i="2"/>
  <c r="BA1290" i="2"/>
  <c r="AZ1290" i="2"/>
  <c r="AX1290" i="2"/>
  <c r="AW1290" i="2"/>
  <c r="AN1290" i="2"/>
  <c r="AM1290" i="2"/>
  <c r="AH1290" i="2"/>
  <c r="AJ1290" i="2" s="1"/>
  <c r="AE1290" i="2"/>
  <c r="AB1290" i="2"/>
  <c r="AQ1290" i="2" s="1"/>
  <c r="Z1290" i="2"/>
  <c r="X1290" i="2"/>
  <c r="V1290" i="2"/>
  <c r="S1290" i="2"/>
  <c r="P1290" i="2"/>
  <c r="N1290" i="2"/>
  <c r="L1290" i="2"/>
  <c r="B1290" i="2"/>
  <c r="BK1289" i="2"/>
  <c r="BJ1289" i="2"/>
  <c r="BI1289" i="2"/>
  <c r="BG1289" i="2"/>
  <c r="BF1289" i="2"/>
  <c r="BD1289" i="2"/>
  <c r="BC1289" i="2"/>
  <c r="BA1289" i="2"/>
  <c r="AZ1289" i="2"/>
  <c r="AX1289" i="2"/>
  <c r="AW1289" i="2"/>
  <c r="AO1289" i="2"/>
  <c r="AN1289" i="2"/>
  <c r="AP1289" i="2" s="1"/>
  <c r="AM1289" i="2"/>
  <c r="AH1289" i="2"/>
  <c r="AJ1289" i="2" s="1"/>
  <c r="AE1289" i="2"/>
  <c r="AB1289" i="2"/>
  <c r="AQ1289" i="2" s="1"/>
  <c r="X1289" i="2"/>
  <c r="V1289" i="2"/>
  <c r="S1289" i="2"/>
  <c r="P1289" i="2"/>
  <c r="N1289" i="2"/>
  <c r="L1289" i="2"/>
  <c r="B1289" i="2"/>
  <c r="BK1288" i="2"/>
  <c r="BJ1288" i="2"/>
  <c r="BI1288" i="2"/>
  <c r="BG1288" i="2"/>
  <c r="BF1288" i="2"/>
  <c r="BD1288" i="2"/>
  <c r="BC1288" i="2"/>
  <c r="BA1288" i="2"/>
  <c r="AZ1288" i="2"/>
  <c r="AX1288" i="2"/>
  <c r="AW1288" i="2"/>
  <c r="AN1288" i="2"/>
  <c r="AO1288" i="2" s="1"/>
  <c r="AM1288" i="2"/>
  <c r="AH1288" i="2"/>
  <c r="AI1288" i="2" s="1"/>
  <c r="AE1288" i="2"/>
  <c r="AB1288" i="2"/>
  <c r="AQ1288" i="2" s="1"/>
  <c r="Z1288" i="2"/>
  <c r="X1288" i="2"/>
  <c r="V1288" i="2"/>
  <c r="S1288" i="2"/>
  <c r="P1288" i="2"/>
  <c r="N1288" i="2"/>
  <c r="L1288" i="2"/>
  <c r="B1288" i="2"/>
  <c r="BK1287" i="2"/>
  <c r="BJ1287" i="2"/>
  <c r="BI1287" i="2"/>
  <c r="BG1287" i="2"/>
  <c r="BF1287" i="2"/>
  <c r="BD1287" i="2"/>
  <c r="BC1287" i="2"/>
  <c r="BA1287" i="2"/>
  <c r="AZ1287" i="2"/>
  <c r="AX1287" i="2"/>
  <c r="AW1287" i="2"/>
  <c r="AN1287" i="2"/>
  <c r="AO1287" i="2" s="1"/>
  <c r="AM1287" i="2"/>
  <c r="AH1287" i="2"/>
  <c r="AI1287" i="2" s="1"/>
  <c r="AE1287" i="2"/>
  <c r="AB1287" i="2"/>
  <c r="AQ1287" i="2" s="1"/>
  <c r="Z1287" i="2"/>
  <c r="X1287" i="2"/>
  <c r="V1287" i="2"/>
  <c r="S1287" i="2"/>
  <c r="P1287" i="2"/>
  <c r="N1287" i="2"/>
  <c r="L1287" i="2"/>
  <c r="B1287" i="2"/>
  <c r="BK1286" i="2"/>
  <c r="BJ1286" i="2"/>
  <c r="BI1286" i="2"/>
  <c r="BG1286" i="2"/>
  <c r="BF1286" i="2"/>
  <c r="BD1286" i="2"/>
  <c r="BC1286" i="2"/>
  <c r="BA1286" i="2"/>
  <c r="AZ1286" i="2"/>
  <c r="AX1286" i="2"/>
  <c r="AW1286" i="2"/>
  <c r="AS1286" i="2"/>
  <c r="AR1286" i="2"/>
  <c r="AN1286" i="2"/>
  <c r="AP1286" i="2" s="1"/>
  <c r="AM1286" i="2"/>
  <c r="AI1286" i="2"/>
  <c r="AH1286" i="2"/>
  <c r="AJ1286" i="2" s="1"/>
  <c r="AE1286" i="2"/>
  <c r="AB1286" i="2"/>
  <c r="Z1286" i="2"/>
  <c r="X1286" i="2"/>
  <c r="V1286" i="2"/>
  <c r="S1286" i="2"/>
  <c r="P1286" i="2"/>
  <c r="N1286" i="2"/>
  <c r="L1286" i="2"/>
  <c r="B1286" i="2"/>
  <c r="BK1285" i="2"/>
  <c r="BJ1285" i="2"/>
  <c r="BI1285" i="2"/>
  <c r="BG1285" i="2"/>
  <c r="BF1285" i="2"/>
  <c r="BD1285" i="2"/>
  <c r="BC1285" i="2"/>
  <c r="BA1285" i="2"/>
  <c r="AZ1285" i="2"/>
  <c r="AX1285" i="2"/>
  <c r="AW1285" i="2"/>
  <c r="AN1285" i="2"/>
  <c r="AP1285" i="2" s="1"/>
  <c r="AM1285" i="2"/>
  <c r="AH1285" i="2"/>
  <c r="AE1285" i="2"/>
  <c r="AB1285" i="2"/>
  <c r="AQ1285" i="2" s="1"/>
  <c r="Z1285" i="2"/>
  <c r="X1285" i="2"/>
  <c r="V1285" i="2"/>
  <c r="S1285" i="2"/>
  <c r="P1285" i="2"/>
  <c r="N1285" i="2"/>
  <c r="L1285" i="2"/>
  <c r="B1285" i="2"/>
  <c r="BK1284" i="2"/>
  <c r="BJ1284" i="2"/>
  <c r="BI1284" i="2"/>
  <c r="BG1284" i="2"/>
  <c r="BF1284" i="2"/>
  <c r="BD1284" i="2"/>
  <c r="BC1284" i="2"/>
  <c r="BA1284" i="2"/>
  <c r="AZ1284" i="2"/>
  <c r="AX1284" i="2"/>
  <c r="AW1284" i="2"/>
  <c r="AS1284" i="2"/>
  <c r="AR1284" i="2"/>
  <c r="AN1284" i="2"/>
  <c r="AO1284" i="2" s="1"/>
  <c r="AM1284" i="2"/>
  <c r="AH1284" i="2"/>
  <c r="AI1284" i="2" s="1"/>
  <c r="AE1284" i="2"/>
  <c r="AB1284" i="2"/>
  <c r="Z1284" i="2"/>
  <c r="X1284" i="2"/>
  <c r="V1284" i="2"/>
  <c r="S1284" i="2"/>
  <c r="P1284" i="2"/>
  <c r="N1284" i="2"/>
  <c r="L1284" i="2"/>
  <c r="B1284" i="2"/>
  <c r="BK1283" i="2"/>
  <c r="BJ1283" i="2"/>
  <c r="BI1283" i="2"/>
  <c r="BG1283" i="2"/>
  <c r="BF1283" i="2"/>
  <c r="BD1283" i="2"/>
  <c r="BC1283" i="2"/>
  <c r="BA1283" i="2"/>
  <c r="AZ1283" i="2"/>
  <c r="AX1283" i="2"/>
  <c r="AW1283" i="2"/>
  <c r="AN1283" i="2"/>
  <c r="AO1283" i="2" s="1"/>
  <c r="AM1283" i="2"/>
  <c r="AH1283" i="2"/>
  <c r="AI1283" i="2" s="1"/>
  <c r="AE1283" i="2"/>
  <c r="AB1283" i="2"/>
  <c r="AQ1283" i="2" s="1"/>
  <c r="Z1283" i="2"/>
  <c r="X1283" i="2"/>
  <c r="V1283" i="2"/>
  <c r="S1283" i="2"/>
  <c r="P1283" i="2"/>
  <c r="N1283" i="2"/>
  <c r="L1283" i="2"/>
  <c r="B1283" i="2"/>
  <c r="BK1282" i="2"/>
  <c r="BJ1282" i="2"/>
  <c r="BI1282" i="2"/>
  <c r="BG1282" i="2"/>
  <c r="BF1282" i="2"/>
  <c r="BD1282" i="2"/>
  <c r="BC1282" i="2"/>
  <c r="BA1282" i="2"/>
  <c r="AZ1282" i="2"/>
  <c r="AX1282" i="2"/>
  <c r="AW1282" i="2"/>
  <c r="AN1282" i="2"/>
  <c r="AO1282" i="2" s="1"/>
  <c r="AM1282" i="2"/>
  <c r="AH1282" i="2"/>
  <c r="AI1282" i="2" s="1"/>
  <c r="AE1282" i="2"/>
  <c r="AB1282" i="2"/>
  <c r="AQ1282" i="2" s="1"/>
  <c r="Z1282" i="2"/>
  <c r="V1282" i="2"/>
  <c r="S1282" i="2"/>
  <c r="P1282" i="2"/>
  <c r="N1282" i="2"/>
  <c r="L1282" i="2"/>
  <c r="B1282" i="2"/>
  <c r="BK1281" i="2"/>
  <c r="BJ1281" i="2"/>
  <c r="BI1281" i="2"/>
  <c r="BG1281" i="2"/>
  <c r="BF1281" i="2"/>
  <c r="BD1281" i="2"/>
  <c r="BC1281" i="2"/>
  <c r="BA1281" i="2"/>
  <c r="AZ1281" i="2"/>
  <c r="AX1281" i="2"/>
  <c r="AW1281" i="2"/>
  <c r="AN1281" i="2"/>
  <c r="AM1281" i="2"/>
  <c r="AH1281" i="2"/>
  <c r="AJ1281" i="2" s="1"/>
  <c r="AE1281" i="2"/>
  <c r="AB1281" i="2"/>
  <c r="AQ1281" i="2" s="1"/>
  <c r="Z1281" i="2"/>
  <c r="X1281" i="2"/>
  <c r="V1281" i="2"/>
  <c r="S1281" i="2"/>
  <c r="P1281" i="2"/>
  <c r="N1281" i="2"/>
  <c r="L1281" i="2"/>
  <c r="B1281" i="2"/>
  <c r="BK1280" i="2"/>
  <c r="BJ1280" i="2"/>
  <c r="BI1280" i="2"/>
  <c r="BG1280" i="2"/>
  <c r="BF1280" i="2"/>
  <c r="BD1280" i="2"/>
  <c r="BC1280" i="2"/>
  <c r="BA1280" i="2"/>
  <c r="AZ1280" i="2"/>
  <c r="AX1280" i="2"/>
  <c r="AW1280" i="2"/>
  <c r="AO1280" i="2"/>
  <c r="AN1280" i="2"/>
  <c r="AP1280" i="2" s="1"/>
  <c r="AM1280" i="2"/>
  <c r="AH1280" i="2"/>
  <c r="AJ1280" i="2" s="1"/>
  <c r="AE1280" i="2"/>
  <c r="AB1280" i="2"/>
  <c r="AQ1280" i="2" s="1"/>
  <c r="Z1280" i="2"/>
  <c r="X1280" i="2"/>
  <c r="V1280" i="2"/>
  <c r="S1280" i="2"/>
  <c r="P1280" i="2"/>
  <c r="N1280" i="2"/>
  <c r="L1280" i="2"/>
  <c r="B1280" i="2"/>
  <c r="BK1279" i="2"/>
  <c r="BJ1279" i="2"/>
  <c r="BI1279" i="2"/>
  <c r="BG1279" i="2"/>
  <c r="BF1279" i="2"/>
  <c r="BD1279" i="2"/>
  <c r="BC1279" i="2"/>
  <c r="BA1279" i="2"/>
  <c r="AZ1279" i="2"/>
  <c r="AX1279" i="2"/>
  <c r="AW1279" i="2"/>
  <c r="AS1279" i="2"/>
  <c r="AR1279" i="2"/>
  <c r="AN1279" i="2"/>
  <c r="AO1279" i="2" s="1"/>
  <c r="AM1279" i="2"/>
  <c r="AH1279" i="2"/>
  <c r="AI1279" i="2" s="1"/>
  <c r="AE1279" i="2"/>
  <c r="AB1279" i="2"/>
  <c r="Z1279" i="2"/>
  <c r="X1279" i="2"/>
  <c r="V1279" i="2"/>
  <c r="S1279" i="2"/>
  <c r="P1279" i="2"/>
  <c r="N1279" i="2"/>
  <c r="L1279" i="2"/>
  <c r="B1279" i="2"/>
  <c r="BK1278" i="2"/>
  <c r="BJ1278" i="2"/>
  <c r="BI1278" i="2"/>
  <c r="BG1278" i="2"/>
  <c r="BF1278" i="2"/>
  <c r="BD1278" i="2"/>
  <c r="BC1278" i="2"/>
  <c r="BA1278" i="2"/>
  <c r="AZ1278" i="2"/>
  <c r="AX1278" i="2"/>
  <c r="AW1278" i="2"/>
  <c r="AN1278" i="2"/>
  <c r="AO1278" i="2" s="1"/>
  <c r="AM1278" i="2"/>
  <c r="AH1278" i="2"/>
  <c r="AI1278" i="2" s="1"/>
  <c r="AE1278" i="2"/>
  <c r="AB1278" i="2"/>
  <c r="AQ1278" i="2" s="1"/>
  <c r="Z1278" i="2"/>
  <c r="X1278" i="2"/>
  <c r="V1278" i="2"/>
  <c r="S1278" i="2"/>
  <c r="P1278" i="2"/>
  <c r="N1278" i="2"/>
  <c r="L1278" i="2"/>
  <c r="B1278" i="2"/>
  <c r="BK1277" i="2"/>
  <c r="BJ1277" i="2"/>
  <c r="BI1277" i="2"/>
  <c r="BG1277" i="2"/>
  <c r="BF1277" i="2"/>
  <c r="BD1277" i="2"/>
  <c r="BC1277" i="2"/>
  <c r="BA1277" i="2"/>
  <c r="AZ1277" i="2"/>
  <c r="AX1277" i="2"/>
  <c r="AW1277" i="2"/>
  <c r="AN1277" i="2"/>
  <c r="AO1277" i="2" s="1"/>
  <c r="AM1277" i="2"/>
  <c r="AH1277" i="2"/>
  <c r="AI1277" i="2" s="1"/>
  <c r="AE1277" i="2"/>
  <c r="AB1277" i="2"/>
  <c r="AQ1277" i="2" s="1"/>
  <c r="Z1277" i="2"/>
  <c r="X1277" i="2"/>
  <c r="V1277" i="2"/>
  <c r="S1277" i="2"/>
  <c r="P1277" i="2"/>
  <c r="N1277" i="2"/>
  <c r="L1277" i="2"/>
  <c r="B1277" i="2"/>
  <c r="BK1276" i="2"/>
  <c r="BJ1276" i="2"/>
  <c r="BI1276" i="2"/>
  <c r="BG1276" i="2"/>
  <c r="BF1276" i="2"/>
  <c r="BD1276" i="2"/>
  <c r="BC1276" i="2"/>
  <c r="BA1276" i="2"/>
  <c r="AZ1276" i="2"/>
  <c r="AX1276" i="2"/>
  <c r="AW1276" i="2"/>
  <c r="AN1276" i="2"/>
  <c r="AO1276" i="2" s="1"/>
  <c r="AM1276" i="2"/>
  <c r="AH1276" i="2"/>
  <c r="AI1276" i="2" s="1"/>
  <c r="AE1276" i="2"/>
  <c r="AB1276" i="2"/>
  <c r="AQ1276" i="2" s="1"/>
  <c r="Z1276" i="2"/>
  <c r="X1276" i="2"/>
  <c r="V1276" i="2"/>
  <c r="S1276" i="2"/>
  <c r="P1276" i="2"/>
  <c r="N1276" i="2"/>
  <c r="L1276" i="2"/>
  <c r="B1276" i="2"/>
  <c r="BK1275" i="2"/>
  <c r="BJ1275" i="2"/>
  <c r="BI1275" i="2"/>
  <c r="BG1275" i="2"/>
  <c r="BF1275" i="2"/>
  <c r="BD1275" i="2"/>
  <c r="BC1275" i="2"/>
  <c r="BA1275" i="2"/>
  <c r="AZ1275" i="2"/>
  <c r="AX1275" i="2"/>
  <c r="AW1275" i="2"/>
  <c r="AN1275" i="2"/>
  <c r="AO1275" i="2" s="1"/>
  <c r="AM1275" i="2"/>
  <c r="AH1275" i="2"/>
  <c r="AI1275" i="2" s="1"/>
  <c r="AE1275" i="2"/>
  <c r="AB1275" i="2"/>
  <c r="AQ1275" i="2" s="1"/>
  <c r="Z1275" i="2"/>
  <c r="X1275" i="2"/>
  <c r="V1275" i="2"/>
  <c r="S1275" i="2"/>
  <c r="P1275" i="2"/>
  <c r="N1275" i="2"/>
  <c r="L1275" i="2"/>
  <c r="B1275" i="2"/>
  <c r="BK1274" i="2"/>
  <c r="BJ1274" i="2"/>
  <c r="BI1274" i="2"/>
  <c r="BG1274" i="2"/>
  <c r="BF1274" i="2"/>
  <c r="BD1274" i="2"/>
  <c r="BC1274" i="2"/>
  <c r="BA1274" i="2"/>
  <c r="AZ1274" i="2"/>
  <c r="AX1274" i="2"/>
  <c r="AW1274" i="2"/>
  <c r="AN1274" i="2"/>
  <c r="AO1274" i="2" s="1"/>
  <c r="AM1274" i="2"/>
  <c r="AH1274" i="2"/>
  <c r="AI1274" i="2" s="1"/>
  <c r="AE1274" i="2"/>
  <c r="AB1274" i="2"/>
  <c r="AQ1274" i="2" s="1"/>
  <c r="Z1274" i="2"/>
  <c r="X1274" i="2"/>
  <c r="V1274" i="2"/>
  <c r="S1274" i="2"/>
  <c r="P1274" i="2"/>
  <c r="N1274" i="2"/>
  <c r="L1274" i="2"/>
  <c r="B1274" i="2"/>
  <c r="BK1273" i="2"/>
  <c r="BJ1273" i="2"/>
  <c r="BI1273" i="2"/>
  <c r="BG1273" i="2"/>
  <c r="BF1273" i="2"/>
  <c r="BD1273" i="2"/>
  <c r="BC1273" i="2"/>
  <c r="BA1273" i="2"/>
  <c r="AZ1273" i="2"/>
  <c r="AX1273" i="2"/>
  <c r="AW1273" i="2"/>
  <c r="AN1273" i="2"/>
  <c r="AO1273" i="2" s="1"/>
  <c r="AM1273" i="2"/>
  <c r="AH1273" i="2"/>
  <c r="AI1273" i="2" s="1"/>
  <c r="AE1273" i="2"/>
  <c r="AB1273" i="2"/>
  <c r="AQ1273" i="2" s="1"/>
  <c r="Z1273" i="2"/>
  <c r="X1273" i="2"/>
  <c r="V1273" i="2"/>
  <c r="S1273" i="2"/>
  <c r="P1273" i="2"/>
  <c r="N1273" i="2"/>
  <c r="L1273" i="2"/>
  <c r="B1273" i="2"/>
  <c r="BK1272" i="2"/>
  <c r="BJ1272" i="2"/>
  <c r="BI1272" i="2"/>
  <c r="BG1272" i="2"/>
  <c r="BF1272" i="2"/>
  <c r="BD1272" i="2"/>
  <c r="BC1272" i="2"/>
  <c r="BA1272" i="2"/>
  <c r="AZ1272" i="2"/>
  <c r="AX1272" i="2"/>
  <c r="AW1272" i="2"/>
  <c r="AN1272" i="2"/>
  <c r="AO1272" i="2" s="1"/>
  <c r="AM1272" i="2"/>
  <c r="AH1272" i="2"/>
  <c r="AI1272" i="2" s="1"/>
  <c r="AE1272" i="2"/>
  <c r="AB1272" i="2"/>
  <c r="AQ1272" i="2" s="1"/>
  <c r="Z1272" i="2"/>
  <c r="X1272" i="2"/>
  <c r="V1272" i="2"/>
  <c r="S1272" i="2"/>
  <c r="P1272" i="2"/>
  <c r="N1272" i="2"/>
  <c r="L1272" i="2"/>
  <c r="B1272" i="2"/>
  <c r="BK1271" i="2"/>
  <c r="BJ1271" i="2"/>
  <c r="BI1271" i="2"/>
  <c r="BG1271" i="2"/>
  <c r="BF1271" i="2"/>
  <c r="BD1271" i="2"/>
  <c r="BC1271" i="2"/>
  <c r="BA1271" i="2"/>
  <c r="AZ1271" i="2"/>
  <c r="AX1271" i="2"/>
  <c r="AW1271" i="2"/>
  <c r="AN1271" i="2"/>
  <c r="AO1271" i="2" s="1"/>
  <c r="AM1271" i="2"/>
  <c r="AH1271" i="2"/>
  <c r="AI1271" i="2" s="1"/>
  <c r="AE1271" i="2"/>
  <c r="AB1271" i="2"/>
  <c r="AQ1271" i="2" s="1"/>
  <c r="Z1271" i="2"/>
  <c r="X1271" i="2"/>
  <c r="V1271" i="2"/>
  <c r="S1271" i="2"/>
  <c r="P1271" i="2"/>
  <c r="N1271" i="2"/>
  <c r="L1271" i="2"/>
  <c r="B1271" i="2"/>
  <c r="BK1270" i="2"/>
  <c r="BJ1270" i="2"/>
  <c r="BI1270" i="2"/>
  <c r="BG1270" i="2"/>
  <c r="BF1270" i="2"/>
  <c r="BD1270" i="2"/>
  <c r="BC1270" i="2"/>
  <c r="BA1270" i="2"/>
  <c r="AZ1270" i="2"/>
  <c r="AX1270" i="2"/>
  <c r="AW1270" i="2"/>
  <c r="AN1270" i="2"/>
  <c r="AO1270" i="2" s="1"/>
  <c r="AM1270" i="2"/>
  <c r="AH1270" i="2"/>
  <c r="AI1270" i="2" s="1"/>
  <c r="AE1270" i="2"/>
  <c r="AB1270" i="2"/>
  <c r="AQ1270" i="2" s="1"/>
  <c r="Z1270" i="2"/>
  <c r="X1270" i="2"/>
  <c r="V1270" i="2"/>
  <c r="S1270" i="2"/>
  <c r="P1270" i="2"/>
  <c r="N1270" i="2"/>
  <c r="L1270" i="2"/>
  <c r="B1270" i="2"/>
  <c r="BK1269" i="2"/>
  <c r="BJ1269" i="2"/>
  <c r="BI1269" i="2"/>
  <c r="BG1269" i="2"/>
  <c r="BF1269" i="2"/>
  <c r="BD1269" i="2"/>
  <c r="BC1269" i="2"/>
  <c r="BA1269" i="2"/>
  <c r="AZ1269" i="2"/>
  <c r="AX1269" i="2"/>
  <c r="AW1269" i="2"/>
  <c r="AN1269" i="2"/>
  <c r="AO1269" i="2" s="1"/>
  <c r="AM1269" i="2"/>
  <c r="AH1269" i="2"/>
  <c r="AI1269" i="2" s="1"/>
  <c r="AE1269" i="2"/>
  <c r="AB1269" i="2"/>
  <c r="AQ1269" i="2" s="1"/>
  <c r="Z1269" i="2"/>
  <c r="X1269" i="2"/>
  <c r="V1269" i="2"/>
  <c r="S1269" i="2"/>
  <c r="P1269" i="2"/>
  <c r="N1269" i="2"/>
  <c r="L1269" i="2"/>
  <c r="B1269" i="2"/>
  <c r="BK1268" i="2"/>
  <c r="BJ1268" i="2"/>
  <c r="BI1268" i="2"/>
  <c r="BG1268" i="2"/>
  <c r="BF1268" i="2"/>
  <c r="BD1268" i="2"/>
  <c r="BC1268" i="2"/>
  <c r="BA1268" i="2"/>
  <c r="AZ1268" i="2"/>
  <c r="AX1268" i="2"/>
  <c r="AW1268" i="2"/>
  <c r="AN1268" i="2"/>
  <c r="AO1268" i="2" s="1"/>
  <c r="AM1268" i="2"/>
  <c r="AH1268" i="2"/>
  <c r="AI1268" i="2" s="1"/>
  <c r="AE1268" i="2"/>
  <c r="AB1268" i="2"/>
  <c r="AQ1268" i="2" s="1"/>
  <c r="Z1268" i="2"/>
  <c r="X1268" i="2"/>
  <c r="V1268" i="2"/>
  <c r="S1268" i="2"/>
  <c r="P1268" i="2"/>
  <c r="N1268" i="2"/>
  <c r="L1268" i="2"/>
  <c r="B1268" i="2"/>
  <c r="BK1267" i="2"/>
  <c r="BJ1267" i="2"/>
  <c r="BI1267" i="2"/>
  <c r="BG1267" i="2"/>
  <c r="BF1267" i="2"/>
  <c r="BD1267" i="2"/>
  <c r="BC1267" i="2"/>
  <c r="BA1267" i="2"/>
  <c r="AZ1267" i="2"/>
  <c r="AX1267" i="2"/>
  <c r="AW1267" i="2"/>
  <c r="AN1267" i="2"/>
  <c r="AO1267" i="2" s="1"/>
  <c r="AM1267" i="2"/>
  <c r="AH1267" i="2"/>
  <c r="AI1267" i="2" s="1"/>
  <c r="AE1267" i="2"/>
  <c r="AB1267" i="2"/>
  <c r="AQ1267" i="2" s="1"/>
  <c r="Z1267" i="2"/>
  <c r="V1267" i="2"/>
  <c r="S1267" i="2"/>
  <c r="P1267" i="2"/>
  <c r="N1267" i="2"/>
  <c r="L1267" i="2"/>
  <c r="B1267" i="2"/>
  <c r="BK1266" i="2"/>
  <c r="BJ1266" i="2"/>
  <c r="BI1266" i="2"/>
  <c r="BG1266" i="2"/>
  <c r="BF1266" i="2"/>
  <c r="BD1266" i="2"/>
  <c r="BC1266" i="2"/>
  <c r="BA1266" i="2"/>
  <c r="AZ1266" i="2"/>
  <c r="AX1266" i="2"/>
  <c r="AW1266" i="2"/>
  <c r="AN1266" i="2"/>
  <c r="AP1266" i="2" s="1"/>
  <c r="AM1266" i="2"/>
  <c r="AI1266" i="2"/>
  <c r="AH1266" i="2"/>
  <c r="AJ1266" i="2" s="1"/>
  <c r="AE1266" i="2"/>
  <c r="AB1266" i="2"/>
  <c r="AQ1266" i="2" s="1"/>
  <c r="Z1266" i="2"/>
  <c r="V1266" i="2"/>
  <c r="S1266" i="2"/>
  <c r="P1266" i="2"/>
  <c r="N1266" i="2"/>
  <c r="L1266" i="2"/>
  <c r="B1266" i="2"/>
  <c r="BK1265" i="2"/>
  <c r="BJ1265" i="2"/>
  <c r="BI1265" i="2"/>
  <c r="BG1265" i="2"/>
  <c r="BF1265" i="2"/>
  <c r="BD1265" i="2"/>
  <c r="BC1265" i="2"/>
  <c r="BA1265" i="2"/>
  <c r="AZ1265" i="2"/>
  <c r="AX1265" i="2"/>
  <c r="AW1265" i="2"/>
  <c r="AN1265" i="2"/>
  <c r="AO1265" i="2" s="1"/>
  <c r="AM1265" i="2"/>
  <c r="AH1265" i="2"/>
  <c r="AI1265" i="2" s="1"/>
  <c r="AE1265" i="2"/>
  <c r="AB1265" i="2"/>
  <c r="AQ1265" i="2" s="1"/>
  <c r="Z1265" i="2"/>
  <c r="X1265" i="2"/>
  <c r="V1265" i="2"/>
  <c r="S1265" i="2"/>
  <c r="P1265" i="2"/>
  <c r="N1265" i="2"/>
  <c r="L1265" i="2"/>
  <c r="B1265" i="2"/>
  <c r="BK1264" i="2"/>
  <c r="BJ1264" i="2"/>
  <c r="BI1264" i="2"/>
  <c r="BG1264" i="2"/>
  <c r="BF1264" i="2"/>
  <c r="BD1264" i="2"/>
  <c r="BC1264" i="2"/>
  <c r="BA1264" i="2"/>
  <c r="AZ1264" i="2"/>
  <c r="AX1264" i="2"/>
  <c r="AW1264" i="2"/>
  <c r="AN1264" i="2"/>
  <c r="AO1264" i="2" s="1"/>
  <c r="AM1264" i="2"/>
  <c r="AH1264" i="2"/>
  <c r="AI1264" i="2" s="1"/>
  <c r="AE1264" i="2"/>
  <c r="AB1264" i="2"/>
  <c r="AQ1264" i="2" s="1"/>
  <c r="Z1264" i="2"/>
  <c r="X1264" i="2"/>
  <c r="V1264" i="2"/>
  <c r="S1264" i="2"/>
  <c r="P1264" i="2"/>
  <c r="N1264" i="2"/>
  <c r="L1264" i="2"/>
  <c r="B1264" i="2"/>
  <c r="BK1263" i="2"/>
  <c r="BJ1263" i="2"/>
  <c r="BI1263" i="2"/>
  <c r="BG1263" i="2"/>
  <c r="BF1263" i="2"/>
  <c r="BD1263" i="2"/>
  <c r="BC1263" i="2"/>
  <c r="BA1263" i="2"/>
  <c r="AZ1263" i="2"/>
  <c r="AX1263" i="2"/>
  <c r="AW1263" i="2"/>
  <c r="AN1263" i="2"/>
  <c r="AO1263" i="2" s="1"/>
  <c r="AM1263" i="2"/>
  <c r="AH1263" i="2"/>
  <c r="AI1263" i="2" s="1"/>
  <c r="AE1263" i="2"/>
  <c r="AB1263" i="2"/>
  <c r="AQ1263" i="2" s="1"/>
  <c r="Z1263" i="2"/>
  <c r="X1263" i="2"/>
  <c r="V1263" i="2"/>
  <c r="S1263" i="2"/>
  <c r="P1263" i="2"/>
  <c r="N1263" i="2"/>
  <c r="L1263" i="2"/>
  <c r="B1263" i="2"/>
  <c r="BK1262" i="2"/>
  <c r="BJ1262" i="2"/>
  <c r="BI1262" i="2"/>
  <c r="BG1262" i="2"/>
  <c r="BF1262" i="2"/>
  <c r="BD1262" i="2"/>
  <c r="BC1262" i="2"/>
  <c r="BA1262" i="2"/>
  <c r="AZ1262" i="2"/>
  <c r="AX1262" i="2"/>
  <c r="AW1262" i="2"/>
  <c r="AN1262" i="2"/>
  <c r="AO1262" i="2" s="1"/>
  <c r="AM1262" i="2"/>
  <c r="AH1262" i="2"/>
  <c r="AI1262" i="2" s="1"/>
  <c r="AE1262" i="2"/>
  <c r="AB1262" i="2"/>
  <c r="AQ1262" i="2" s="1"/>
  <c r="Z1262" i="2"/>
  <c r="X1262" i="2"/>
  <c r="V1262" i="2"/>
  <c r="S1262" i="2"/>
  <c r="P1262" i="2"/>
  <c r="N1262" i="2"/>
  <c r="L1262" i="2"/>
  <c r="B1262" i="2"/>
  <c r="BK1261" i="2"/>
  <c r="BJ1261" i="2"/>
  <c r="BI1261" i="2"/>
  <c r="BG1261" i="2"/>
  <c r="BF1261" i="2"/>
  <c r="BD1261" i="2"/>
  <c r="BC1261" i="2"/>
  <c r="BA1261" i="2"/>
  <c r="AZ1261" i="2"/>
  <c r="AX1261" i="2"/>
  <c r="AW1261" i="2"/>
  <c r="AN1261" i="2"/>
  <c r="AO1261" i="2" s="1"/>
  <c r="AM1261" i="2"/>
  <c r="AH1261" i="2"/>
  <c r="AI1261" i="2" s="1"/>
  <c r="AE1261" i="2"/>
  <c r="AB1261" i="2"/>
  <c r="AQ1261" i="2" s="1"/>
  <c r="Z1261" i="2"/>
  <c r="X1261" i="2"/>
  <c r="V1261" i="2"/>
  <c r="S1261" i="2"/>
  <c r="P1261" i="2"/>
  <c r="N1261" i="2"/>
  <c r="L1261" i="2"/>
  <c r="B1261" i="2"/>
  <c r="BK1260" i="2"/>
  <c r="BJ1260" i="2"/>
  <c r="BI1260" i="2"/>
  <c r="BG1260" i="2"/>
  <c r="BF1260" i="2"/>
  <c r="BD1260" i="2"/>
  <c r="BC1260" i="2"/>
  <c r="BA1260" i="2"/>
  <c r="AZ1260" i="2"/>
  <c r="AX1260" i="2"/>
  <c r="AW1260" i="2"/>
  <c r="AN1260" i="2"/>
  <c r="AO1260" i="2" s="1"/>
  <c r="AM1260" i="2"/>
  <c r="AH1260" i="2"/>
  <c r="AI1260" i="2" s="1"/>
  <c r="AE1260" i="2"/>
  <c r="AB1260" i="2"/>
  <c r="AQ1260" i="2" s="1"/>
  <c r="Z1260" i="2"/>
  <c r="X1260" i="2"/>
  <c r="V1260" i="2"/>
  <c r="S1260" i="2"/>
  <c r="P1260" i="2"/>
  <c r="N1260" i="2"/>
  <c r="L1260" i="2"/>
  <c r="B1260" i="2"/>
  <c r="BK1259" i="2"/>
  <c r="BJ1259" i="2"/>
  <c r="BI1259" i="2"/>
  <c r="BG1259" i="2"/>
  <c r="BF1259" i="2"/>
  <c r="BD1259" i="2"/>
  <c r="BC1259" i="2"/>
  <c r="BA1259" i="2"/>
  <c r="AZ1259" i="2"/>
  <c r="AX1259" i="2"/>
  <c r="AW1259" i="2"/>
  <c r="AN1259" i="2"/>
  <c r="AO1259" i="2" s="1"/>
  <c r="AM1259" i="2"/>
  <c r="AH1259" i="2"/>
  <c r="AI1259" i="2" s="1"/>
  <c r="AE1259" i="2"/>
  <c r="AB1259" i="2"/>
  <c r="AQ1259" i="2" s="1"/>
  <c r="Z1259" i="2"/>
  <c r="X1259" i="2"/>
  <c r="V1259" i="2"/>
  <c r="S1259" i="2"/>
  <c r="P1259" i="2"/>
  <c r="N1259" i="2"/>
  <c r="L1259" i="2"/>
  <c r="B1259" i="2"/>
  <c r="BK1258" i="2"/>
  <c r="BJ1258" i="2"/>
  <c r="BI1258" i="2"/>
  <c r="BG1258" i="2"/>
  <c r="BF1258" i="2"/>
  <c r="BD1258" i="2"/>
  <c r="BC1258" i="2"/>
  <c r="BA1258" i="2"/>
  <c r="AZ1258" i="2"/>
  <c r="AX1258" i="2"/>
  <c r="AW1258" i="2"/>
  <c r="AN1258" i="2"/>
  <c r="AO1258" i="2" s="1"/>
  <c r="AM1258" i="2"/>
  <c r="AH1258" i="2"/>
  <c r="AI1258" i="2" s="1"/>
  <c r="AE1258" i="2"/>
  <c r="AB1258" i="2"/>
  <c r="AQ1258" i="2" s="1"/>
  <c r="Z1258" i="2"/>
  <c r="V1258" i="2"/>
  <c r="S1258" i="2"/>
  <c r="P1258" i="2"/>
  <c r="N1258" i="2"/>
  <c r="L1258" i="2"/>
  <c r="B1258" i="2"/>
  <c r="BK1257" i="2"/>
  <c r="BJ1257" i="2"/>
  <c r="BI1257" i="2"/>
  <c r="BG1257" i="2"/>
  <c r="BF1257" i="2"/>
  <c r="BD1257" i="2"/>
  <c r="BC1257" i="2"/>
  <c r="BA1257" i="2"/>
  <c r="AZ1257" i="2"/>
  <c r="AX1257" i="2"/>
  <c r="AW1257" i="2"/>
  <c r="AN1257" i="2"/>
  <c r="AP1257" i="2" s="1"/>
  <c r="AM1257" i="2"/>
  <c r="AH1257" i="2"/>
  <c r="AE1257" i="2"/>
  <c r="AB1257" i="2"/>
  <c r="AQ1257" i="2" s="1"/>
  <c r="Z1257" i="2"/>
  <c r="X1257" i="2"/>
  <c r="V1257" i="2"/>
  <c r="S1257" i="2"/>
  <c r="P1257" i="2"/>
  <c r="N1257" i="2"/>
  <c r="L1257" i="2"/>
  <c r="B1257" i="2"/>
  <c r="BK1256" i="2"/>
  <c r="BJ1256" i="2"/>
  <c r="BI1256" i="2"/>
  <c r="BG1256" i="2"/>
  <c r="BF1256" i="2"/>
  <c r="BD1256" i="2"/>
  <c r="BC1256" i="2"/>
  <c r="BA1256" i="2"/>
  <c r="AZ1256" i="2"/>
  <c r="AX1256" i="2"/>
  <c r="AW1256" i="2"/>
  <c r="AN1256" i="2"/>
  <c r="AP1256" i="2" s="1"/>
  <c r="AM1256" i="2"/>
  <c r="AH1256" i="2"/>
  <c r="AJ1256" i="2" s="1"/>
  <c r="AE1256" i="2"/>
  <c r="AB1256" i="2"/>
  <c r="AQ1256" i="2" s="1"/>
  <c r="Z1256" i="2"/>
  <c r="X1256" i="2"/>
  <c r="V1256" i="2"/>
  <c r="S1256" i="2"/>
  <c r="P1256" i="2"/>
  <c r="N1256" i="2"/>
  <c r="L1256" i="2"/>
  <c r="B1256" i="2"/>
  <c r="BK1255" i="2"/>
  <c r="BJ1255" i="2"/>
  <c r="BI1255" i="2"/>
  <c r="BG1255" i="2"/>
  <c r="BF1255" i="2"/>
  <c r="BD1255" i="2"/>
  <c r="BC1255" i="2"/>
  <c r="BA1255" i="2"/>
  <c r="AZ1255" i="2"/>
  <c r="AX1255" i="2"/>
  <c r="AW1255" i="2"/>
  <c r="AN1255" i="2"/>
  <c r="AP1255" i="2" s="1"/>
  <c r="AM1255" i="2"/>
  <c r="AH1255" i="2"/>
  <c r="AE1255" i="2"/>
  <c r="AB1255" i="2"/>
  <c r="AQ1255" i="2" s="1"/>
  <c r="Z1255" i="2"/>
  <c r="X1255" i="2"/>
  <c r="V1255" i="2"/>
  <c r="S1255" i="2"/>
  <c r="P1255" i="2"/>
  <c r="N1255" i="2"/>
  <c r="L1255" i="2"/>
  <c r="B1255" i="2"/>
  <c r="BK1254" i="2"/>
  <c r="BJ1254" i="2"/>
  <c r="BI1254" i="2"/>
  <c r="BG1254" i="2"/>
  <c r="BF1254" i="2"/>
  <c r="BD1254" i="2"/>
  <c r="BC1254" i="2"/>
  <c r="BA1254" i="2"/>
  <c r="AZ1254" i="2"/>
  <c r="AX1254" i="2"/>
  <c r="AW1254" i="2"/>
  <c r="AN1254" i="2"/>
  <c r="AP1254" i="2" s="1"/>
  <c r="AM1254" i="2"/>
  <c r="AI1254" i="2"/>
  <c r="AH1254" i="2"/>
  <c r="AJ1254" i="2" s="1"/>
  <c r="AE1254" i="2"/>
  <c r="AB1254" i="2"/>
  <c r="AQ1254" i="2" s="1"/>
  <c r="Z1254" i="2"/>
  <c r="X1254" i="2"/>
  <c r="V1254" i="2"/>
  <c r="S1254" i="2"/>
  <c r="P1254" i="2"/>
  <c r="N1254" i="2"/>
  <c r="L1254" i="2"/>
  <c r="B1254" i="2"/>
  <c r="BK1253" i="2"/>
  <c r="BJ1253" i="2"/>
  <c r="BI1253" i="2"/>
  <c r="BG1253" i="2"/>
  <c r="BF1253" i="2"/>
  <c r="BD1253" i="2"/>
  <c r="BC1253" i="2"/>
  <c r="BA1253" i="2"/>
  <c r="AZ1253" i="2"/>
  <c r="AX1253" i="2"/>
  <c r="AW1253" i="2"/>
  <c r="AN1253" i="2"/>
  <c r="AP1253" i="2" s="1"/>
  <c r="AM1253" i="2"/>
  <c r="AH1253" i="2"/>
  <c r="AE1253" i="2"/>
  <c r="AB1253" i="2"/>
  <c r="AQ1253" i="2" s="1"/>
  <c r="Z1253" i="2"/>
  <c r="X1253" i="2"/>
  <c r="V1253" i="2"/>
  <c r="S1253" i="2"/>
  <c r="P1253" i="2"/>
  <c r="N1253" i="2"/>
  <c r="L1253" i="2"/>
  <c r="B1253" i="2"/>
  <c r="BK1252" i="2"/>
  <c r="BJ1252" i="2"/>
  <c r="BI1252" i="2"/>
  <c r="BG1252" i="2"/>
  <c r="BF1252" i="2"/>
  <c r="BD1252" i="2"/>
  <c r="BC1252" i="2"/>
  <c r="BA1252" i="2"/>
  <c r="AZ1252" i="2"/>
  <c r="AX1252" i="2"/>
  <c r="AW1252" i="2"/>
  <c r="AN1252" i="2"/>
  <c r="AP1252" i="2" s="1"/>
  <c r="AM1252" i="2"/>
  <c r="AH1252" i="2"/>
  <c r="AJ1252" i="2" s="1"/>
  <c r="AE1252" i="2"/>
  <c r="AB1252" i="2"/>
  <c r="AQ1252" i="2" s="1"/>
  <c r="Z1252" i="2"/>
  <c r="X1252" i="2"/>
  <c r="V1252" i="2"/>
  <c r="S1252" i="2"/>
  <c r="P1252" i="2"/>
  <c r="N1252" i="2"/>
  <c r="L1252" i="2"/>
  <c r="B1252" i="2"/>
  <c r="BK1251" i="2"/>
  <c r="BJ1251" i="2"/>
  <c r="BI1251" i="2"/>
  <c r="BG1251" i="2"/>
  <c r="BF1251" i="2"/>
  <c r="BD1251" i="2"/>
  <c r="BC1251" i="2"/>
  <c r="BA1251" i="2"/>
  <c r="AZ1251" i="2"/>
  <c r="AX1251" i="2"/>
  <c r="AW1251" i="2"/>
  <c r="AN1251" i="2"/>
  <c r="AP1251" i="2" s="1"/>
  <c r="AM1251" i="2"/>
  <c r="AH1251" i="2"/>
  <c r="AJ1251" i="2" s="1"/>
  <c r="AE1251" i="2"/>
  <c r="AB1251" i="2"/>
  <c r="AQ1251" i="2" s="1"/>
  <c r="Z1251" i="2"/>
  <c r="X1251" i="2"/>
  <c r="V1251" i="2"/>
  <c r="S1251" i="2"/>
  <c r="P1251" i="2"/>
  <c r="N1251" i="2"/>
  <c r="L1251" i="2"/>
  <c r="B1251" i="2"/>
  <c r="BK1250" i="2"/>
  <c r="BJ1250" i="2"/>
  <c r="BI1250" i="2"/>
  <c r="BG1250" i="2"/>
  <c r="BF1250" i="2"/>
  <c r="BD1250" i="2"/>
  <c r="BC1250" i="2"/>
  <c r="BA1250" i="2"/>
  <c r="AZ1250" i="2"/>
  <c r="AX1250" i="2"/>
  <c r="AW1250" i="2"/>
  <c r="AN1250" i="2"/>
  <c r="AP1250" i="2" s="1"/>
  <c r="AM1250" i="2"/>
  <c r="AH1250" i="2"/>
  <c r="AJ1250" i="2" s="1"/>
  <c r="AE1250" i="2"/>
  <c r="AB1250" i="2"/>
  <c r="AQ1250" i="2" s="1"/>
  <c r="Z1250" i="2"/>
  <c r="X1250" i="2"/>
  <c r="V1250" i="2"/>
  <c r="S1250" i="2"/>
  <c r="P1250" i="2"/>
  <c r="N1250" i="2"/>
  <c r="L1250" i="2"/>
  <c r="B1250" i="2"/>
  <c r="BK1249" i="2"/>
  <c r="BJ1249" i="2"/>
  <c r="BI1249" i="2"/>
  <c r="BG1249" i="2"/>
  <c r="BF1249" i="2"/>
  <c r="BD1249" i="2"/>
  <c r="BC1249" i="2"/>
  <c r="BA1249" i="2"/>
  <c r="AZ1249" i="2"/>
  <c r="AX1249" i="2"/>
  <c r="AW1249" i="2"/>
  <c r="AN1249" i="2"/>
  <c r="AP1249" i="2" s="1"/>
  <c r="AM1249" i="2"/>
  <c r="AI1249" i="2"/>
  <c r="AH1249" i="2"/>
  <c r="AJ1249" i="2" s="1"/>
  <c r="AE1249" i="2"/>
  <c r="AB1249" i="2"/>
  <c r="AQ1249" i="2" s="1"/>
  <c r="Z1249" i="2"/>
  <c r="X1249" i="2"/>
  <c r="V1249" i="2"/>
  <c r="S1249" i="2"/>
  <c r="P1249" i="2"/>
  <c r="N1249" i="2"/>
  <c r="L1249" i="2"/>
  <c r="B1249" i="2"/>
  <c r="BK1248" i="2"/>
  <c r="BJ1248" i="2"/>
  <c r="BI1248" i="2"/>
  <c r="BG1248" i="2"/>
  <c r="BF1248" i="2"/>
  <c r="BD1248" i="2"/>
  <c r="BC1248" i="2"/>
  <c r="BA1248" i="2"/>
  <c r="AZ1248" i="2"/>
  <c r="AX1248" i="2"/>
  <c r="AW1248" i="2"/>
  <c r="AS1248" i="2"/>
  <c r="AR1248" i="2"/>
  <c r="AN1248" i="2"/>
  <c r="AO1248" i="2" s="1"/>
  <c r="AM1248" i="2"/>
  <c r="AH1248" i="2"/>
  <c r="AI1248" i="2" s="1"/>
  <c r="AE1248" i="2"/>
  <c r="AB1248" i="2"/>
  <c r="Z1248" i="2"/>
  <c r="X1248" i="2"/>
  <c r="V1248" i="2"/>
  <c r="S1248" i="2"/>
  <c r="P1248" i="2"/>
  <c r="N1248" i="2"/>
  <c r="L1248" i="2"/>
  <c r="B1248" i="2"/>
  <c r="BK1247" i="2"/>
  <c r="BJ1247" i="2"/>
  <c r="BI1247" i="2"/>
  <c r="BG1247" i="2"/>
  <c r="BF1247" i="2"/>
  <c r="BD1247" i="2"/>
  <c r="BC1247" i="2"/>
  <c r="BA1247" i="2"/>
  <c r="AZ1247" i="2"/>
  <c r="AX1247" i="2"/>
  <c r="AW1247" i="2"/>
  <c r="AN1247" i="2"/>
  <c r="AO1247" i="2" s="1"/>
  <c r="AM1247" i="2"/>
  <c r="AH1247" i="2"/>
  <c r="AI1247" i="2" s="1"/>
  <c r="AE1247" i="2"/>
  <c r="AB1247" i="2"/>
  <c r="AQ1247" i="2" s="1"/>
  <c r="Z1247" i="2"/>
  <c r="X1247" i="2"/>
  <c r="V1247" i="2"/>
  <c r="S1247" i="2"/>
  <c r="P1247" i="2"/>
  <c r="N1247" i="2"/>
  <c r="L1247" i="2"/>
  <c r="B1247" i="2"/>
  <c r="BK1246" i="2"/>
  <c r="BJ1246" i="2"/>
  <c r="BI1246" i="2"/>
  <c r="BG1246" i="2"/>
  <c r="BF1246" i="2"/>
  <c r="BD1246" i="2"/>
  <c r="BC1246" i="2"/>
  <c r="BA1246" i="2"/>
  <c r="AZ1246" i="2"/>
  <c r="AX1246" i="2"/>
  <c r="AW1246" i="2"/>
  <c r="AN1246" i="2"/>
  <c r="AO1246" i="2" s="1"/>
  <c r="AM1246" i="2"/>
  <c r="AH1246" i="2"/>
  <c r="AI1246" i="2" s="1"/>
  <c r="AE1246" i="2"/>
  <c r="AB1246" i="2"/>
  <c r="AQ1246" i="2" s="1"/>
  <c r="Z1246" i="2"/>
  <c r="X1246" i="2"/>
  <c r="V1246" i="2"/>
  <c r="S1246" i="2"/>
  <c r="P1246" i="2"/>
  <c r="N1246" i="2"/>
  <c r="L1246" i="2"/>
  <c r="B1246" i="2"/>
  <c r="BK1245" i="2"/>
  <c r="BJ1245" i="2"/>
  <c r="BI1245" i="2"/>
  <c r="BG1245" i="2"/>
  <c r="BF1245" i="2"/>
  <c r="BD1245" i="2"/>
  <c r="BC1245" i="2"/>
  <c r="BA1245" i="2"/>
  <c r="AZ1245" i="2"/>
  <c r="AX1245" i="2"/>
  <c r="AW1245" i="2"/>
  <c r="AN1245" i="2"/>
  <c r="AO1245" i="2" s="1"/>
  <c r="AM1245" i="2"/>
  <c r="AH1245" i="2"/>
  <c r="AI1245" i="2" s="1"/>
  <c r="AE1245" i="2"/>
  <c r="AB1245" i="2"/>
  <c r="AQ1245" i="2" s="1"/>
  <c r="Z1245" i="2"/>
  <c r="X1245" i="2"/>
  <c r="V1245" i="2"/>
  <c r="S1245" i="2"/>
  <c r="P1245" i="2"/>
  <c r="N1245" i="2"/>
  <c r="L1245" i="2"/>
  <c r="B1245" i="2"/>
  <c r="BK1244" i="2"/>
  <c r="BJ1244" i="2"/>
  <c r="BI1244" i="2"/>
  <c r="BG1244" i="2"/>
  <c r="BF1244" i="2"/>
  <c r="BD1244" i="2"/>
  <c r="BC1244" i="2"/>
  <c r="BA1244" i="2"/>
  <c r="AZ1244" i="2"/>
  <c r="AX1244" i="2"/>
  <c r="AW1244" i="2"/>
  <c r="AN1244" i="2"/>
  <c r="AO1244" i="2" s="1"/>
  <c r="AM1244" i="2"/>
  <c r="AH1244" i="2"/>
  <c r="AI1244" i="2" s="1"/>
  <c r="AE1244" i="2"/>
  <c r="AB1244" i="2"/>
  <c r="AQ1244" i="2" s="1"/>
  <c r="Z1244" i="2"/>
  <c r="X1244" i="2"/>
  <c r="V1244" i="2"/>
  <c r="S1244" i="2"/>
  <c r="P1244" i="2"/>
  <c r="N1244" i="2"/>
  <c r="L1244" i="2"/>
  <c r="B1244" i="2"/>
  <c r="BK1243" i="2"/>
  <c r="BJ1243" i="2"/>
  <c r="BI1243" i="2"/>
  <c r="BG1243" i="2"/>
  <c r="BF1243" i="2"/>
  <c r="BD1243" i="2"/>
  <c r="BC1243" i="2"/>
  <c r="BA1243" i="2"/>
  <c r="AZ1243" i="2"/>
  <c r="AX1243" i="2"/>
  <c r="AW1243" i="2"/>
  <c r="AN1243" i="2"/>
  <c r="AO1243" i="2" s="1"/>
  <c r="AM1243" i="2"/>
  <c r="AH1243" i="2"/>
  <c r="AI1243" i="2" s="1"/>
  <c r="AE1243" i="2"/>
  <c r="AB1243" i="2"/>
  <c r="AQ1243" i="2" s="1"/>
  <c r="Z1243" i="2"/>
  <c r="X1243" i="2"/>
  <c r="V1243" i="2"/>
  <c r="S1243" i="2"/>
  <c r="P1243" i="2"/>
  <c r="N1243" i="2"/>
  <c r="L1243" i="2"/>
  <c r="B1243" i="2"/>
  <c r="BK1242" i="2"/>
  <c r="BJ1242" i="2"/>
  <c r="BI1242" i="2"/>
  <c r="BG1242" i="2"/>
  <c r="BF1242" i="2"/>
  <c r="BD1242" i="2"/>
  <c r="BC1242" i="2"/>
  <c r="BA1242" i="2"/>
  <c r="AZ1242" i="2"/>
  <c r="AX1242" i="2"/>
  <c r="AW1242" i="2"/>
  <c r="AN1242" i="2"/>
  <c r="AO1242" i="2" s="1"/>
  <c r="AM1242" i="2"/>
  <c r="AH1242" i="2"/>
  <c r="AI1242" i="2" s="1"/>
  <c r="AE1242" i="2"/>
  <c r="AB1242" i="2"/>
  <c r="AQ1242" i="2" s="1"/>
  <c r="Z1242" i="2"/>
  <c r="X1242" i="2"/>
  <c r="V1242" i="2"/>
  <c r="S1242" i="2"/>
  <c r="P1242" i="2"/>
  <c r="N1242" i="2"/>
  <c r="L1242" i="2"/>
  <c r="B1242" i="2"/>
  <c r="BK1241" i="2"/>
  <c r="BJ1241" i="2"/>
  <c r="BI1241" i="2"/>
  <c r="BG1241" i="2"/>
  <c r="BF1241" i="2"/>
  <c r="BD1241" i="2"/>
  <c r="BC1241" i="2"/>
  <c r="BA1241" i="2"/>
  <c r="AZ1241" i="2"/>
  <c r="AX1241" i="2"/>
  <c r="AW1241" i="2"/>
  <c r="AN1241" i="2"/>
  <c r="AO1241" i="2" s="1"/>
  <c r="AM1241" i="2"/>
  <c r="AH1241" i="2"/>
  <c r="AI1241" i="2" s="1"/>
  <c r="AE1241" i="2"/>
  <c r="AB1241" i="2"/>
  <c r="AQ1241" i="2" s="1"/>
  <c r="Z1241" i="2"/>
  <c r="X1241" i="2"/>
  <c r="V1241" i="2"/>
  <c r="S1241" i="2"/>
  <c r="P1241" i="2"/>
  <c r="N1241" i="2"/>
  <c r="L1241" i="2"/>
  <c r="B1241" i="2"/>
  <c r="BK1240" i="2"/>
  <c r="BJ1240" i="2"/>
  <c r="BI1240" i="2"/>
  <c r="BG1240" i="2"/>
  <c r="BF1240" i="2"/>
  <c r="BD1240" i="2"/>
  <c r="BC1240" i="2"/>
  <c r="BA1240" i="2"/>
  <c r="AZ1240" i="2"/>
  <c r="AX1240" i="2"/>
  <c r="AW1240" i="2"/>
  <c r="AN1240" i="2"/>
  <c r="AO1240" i="2" s="1"/>
  <c r="AM1240" i="2"/>
  <c r="AH1240" i="2"/>
  <c r="AI1240" i="2" s="1"/>
  <c r="AE1240" i="2"/>
  <c r="AB1240" i="2"/>
  <c r="AQ1240" i="2" s="1"/>
  <c r="X1240" i="2"/>
  <c r="V1240" i="2"/>
  <c r="S1240" i="2"/>
  <c r="P1240" i="2"/>
  <c r="N1240" i="2"/>
  <c r="L1240" i="2"/>
  <c r="B1240" i="2"/>
  <c r="BK1239" i="2"/>
  <c r="BJ1239" i="2"/>
  <c r="BI1239" i="2"/>
  <c r="BG1239" i="2"/>
  <c r="BF1239" i="2"/>
  <c r="BD1239" i="2"/>
  <c r="BC1239" i="2"/>
  <c r="BA1239" i="2"/>
  <c r="AZ1239" i="2"/>
  <c r="AX1239" i="2"/>
  <c r="AW1239" i="2"/>
  <c r="AO1239" i="2"/>
  <c r="AN1239" i="2"/>
  <c r="AP1239" i="2" s="1"/>
  <c r="AM1239" i="2"/>
  <c r="AH1239" i="2"/>
  <c r="AJ1239" i="2" s="1"/>
  <c r="AE1239" i="2"/>
  <c r="AB1239" i="2"/>
  <c r="AQ1239" i="2" s="1"/>
  <c r="Z1239" i="2"/>
  <c r="X1239" i="2"/>
  <c r="V1239" i="2"/>
  <c r="S1239" i="2"/>
  <c r="P1239" i="2"/>
  <c r="N1239" i="2"/>
  <c r="L1239" i="2"/>
  <c r="B1239" i="2"/>
  <c r="BK1238" i="2"/>
  <c r="BJ1238" i="2"/>
  <c r="BI1238" i="2"/>
  <c r="BG1238" i="2"/>
  <c r="BF1238" i="2"/>
  <c r="BD1238" i="2"/>
  <c r="BC1238" i="2"/>
  <c r="BA1238" i="2"/>
  <c r="AZ1238" i="2"/>
  <c r="AX1238" i="2"/>
  <c r="AW1238" i="2"/>
  <c r="AN1238" i="2"/>
  <c r="AP1238" i="2" s="1"/>
  <c r="AM1238" i="2"/>
  <c r="AH1238" i="2"/>
  <c r="AJ1238" i="2" s="1"/>
  <c r="AE1238" i="2"/>
  <c r="AB1238" i="2"/>
  <c r="AQ1238" i="2" s="1"/>
  <c r="Z1238" i="2"/>
  <c r="X1238" i="2"/>
  <c r="V1238" i="2"/>
  <c r="S1238" i="2"/>
  <c r="P1238" i="2"/>
  <c r="N1238" i="2"/>
  <c r="L1238" i="2"/>
  <c r="B1238" i="2"/>
  <c r="BK1237" i="2"/>
  <c r="BJ1237" i="2"/>
  <c r="BI1237" i="2"/>
  <c r="BG1237" i="2"/>
  <c r="BF1237" i="2"/>
  <c r="BD1237" i="2"/>
  <c r="BC1237" i="2"/>
  <c r="BA1237" i="2"/>
  <c r="AZ1237" i="2"/>
  <c r="AX1237" i="2"/>
  <c r="AW1237" i="2"/>
  <c r="AN1237" i="2"/>
  <c r="AP1237" i="2" s="1"/>
  <c r="AM1237" i="2"/>
  <c r="AH1237" i="2"/>
  <c r="AJ1237" i="2" s="1"/>
  <c r="AE1237" i="2"/>
  <c r="AB1237" i="2"/>
  <c r="AQ1237" i="2" s="1"/>
  <c r="Z1237" i="2"/>
  <c r="X1237" i="2"/>
  <c r="V1237" i="2"/>
  <c r="S1237" i="2"/>
  <c r="P1237" i="2"/>
  <c r="N1237" i="2"/>
  <c r="L1237" i="2"/>
  <c r="B1237" i="2"/>
  <c r="BK1236" i="2"/>
  <c r="BJ1236" i="2"/>
  <c r="BI1236" i="2"/>
  <c r="BG1236" i="2"/>
  <c r="BF1236" i="2"/>
  <c r="BD1236" i="2"/>
  <c r="BC1236" i="2"/>
  <c r="BA1236" i="2"/>
  <c r="AZ1236" i="2"/>
  <c r="AX1236" i="2"/>
  <c r="AW1236" i="2"/>
  <c r="AN1236" i="2"/>
  <c r="AP1236" i="2" s="1"/>
  <c r="AM1236" i="2"/>
  <c r="AH1236" i="2"/>
  <c r="AJ1236" i="2" s="1"/>
  <c r="AE1236" i="2"/>
  <c r="AB1236" i="2"/>
  <c r="AQ1236" i="2" s="1"/>
  <c r="Z1236" i="2"/>
  <c r="X1236" i="2"/>
  <c r="V1236" i="2"/>
  <c r="S1236" i="2"/>
  <c r="P1236" i="2"/>
  <c r="N1236" i="2"/>
  <c r="L1236" i="2"/>
  <c r="B1236" i="2"/>
  <c r="BK1235" i="2"/>
  <c r="BJ1235" i="2"/>
  <c r="BI1235" i="2"/>
  <c r="BG1235" i="2"/>
  <c r="BF1235" i="2"/>
  <c r="BD1235" i="2"/>
  <c r="BC1235" i="2"/>
  <c r="BA1235" i="2"/>
  <c r="AZ1235" i="2"/>
  <c r="AX1235" i="2"/>
  <c r="AW1235" i="2"/>
  <c r="AN1235" i="2"/>
  <c r="AP1235" i="2" s="1"/>
  <c r="AM1235" i="2"/>
  <c r="AH1235" i="2"/>
  <c r="AJ1235" i="2" s="1"/>
  <c r="AE1235" i="2"/>
  <c r="AB1235" i="2"/>
  <c r="AQ1235" i="2" s="1"/>
  <c r="Z1235" i="2"/>
  <c r="X1235" i="2"/>
  <c r="V1235" i="2"/>
  <c r="S1235" i="2"/>
  <c r="P1235" i="2"/>
  <c r="N1235" i="2"/>
  <c r="L1235" i="2"/>
  <c r="B1235" i="2"/>
  <c r="BK1234" i="2"/>
  <c r="BJ1234" i="2"/>
  <c r="BI1234" i="2"/>
  <c r="BG1234" i="2"/>
  <c r="BF1234" i="2"/>
  <c r="BD1234" i="2"/>
  <c r="BC1234" i="2"/>
  <c r="BA1234" i="2"/>
  <c r="AZ1234" i="2"/>
  <c r="AX1234" i="2"/>
  <c r="AW1234" i="2"/>
  <c r="AN1234" i="2"/>
  <c r="AP1234" i="2" s="1"/>
  <c r="AM1234" i="2"/>
  <c r="AH1234" i="2"/>
  <c r="AJ1234" i="2" s="1"/>
  <c r="AE1234" i="2"/>
  <c r="AB1234" i="2"/>
  <c r="AQ1234" i="2" s="1"/>
  <c r="Z1234" i="2"/>
  <c r="X1234" i="2"/>
  <c r="V1234" i="2"/>
  <c r="S1234" i="2"/>
  <c r="P1234" i="2"/>
  <c r="N1234" i="2"/>
  <c r="L1234" i="2"/>
  <c r="B1234" i="2"/>
  <c r="BK1233" i="2"/>
  <c r="BJ1233" i="2"/>
  <c r="BI1233" i="2"/>
  <c r="BG1233" i="2"/>
  <c r="BF1233" i="2"/>
  <c r="BD1233" i="2"/>
  <c r="BC1233" i="2"/>
  <c r="BA1233" i="2"/>
  <c r="AZ1233" i="2"/>
  <c r="AX1233" i="2"/>
  <c r="AW1233" i="2"/>
  <c r="AN1233" i="2"/>
  <c r="AP1233" i="2" s="1"/>
  <c r="AM1233" i="2"/>
  <c r="AH1233" i="2"/>
  <c r="AJ1233" i="2" s="1"/>
  <c r="AE1233" i="2"/>
  <c r="AB1233" i="2"/>
  <c r="AQ1233" i="2" s="1"/>
  <c r="Z1233" i="2"/>
  <c r="V1233" i="2"/>
  <c r="S1233" i="2"/>
  <c r="P1233" i="2"/>
  <c r="N1233" i="2"/>
  <c r="L1233" i="2"/>
  <c r="B1233" i="2"/>
  <c r="BK1232" i="2"/>
  <c r="BJ1232" i="2"/>
  <c r="BI1232" i="2"/>
  <c r="BG1232" i="2"/>
  <c r="BF1232" i="2"/>
  <c r="BD1232" i="2"/>
  <c r="BC1232" i="2"/>
  <c r="BA1232" i="2"/>
  <c r="AZ1232" i="2"/>
  <c r="AX1232" i="2"/>
  <c r="AW1232" i="2"/>
  <c r="AN1232" i="2"/>
  <c r="AP1232" i="2" s="1"/>
  <c r="AM1232" i="2"/>
  <c r="AH1232" i="2"/>
  <c r="AJ1232" i="2" s="1"/>
  <c r="AE1232" i="2"/>
  <c r="AB1232" i="2"/>
  <c r="AQ1232" i="2" s="1"/>
  <c r="Z1232" i="2"/>
  <c r="X1232" i="2"/>
  <c r="V1232" i="2"/>
  <c r="S1232" i="2"/>
  <c r="P1232" i="2"/>
  <c r="N1232" i="2"/>
  <c r="L1232" i="2"/>
  <c r="B1232" i="2"/>
  <c r="BK1231" i="2"/>
  <c r="BJ1231" i="2"/>
  <c r="BI1231" i="2"/>
  <c r="BG1231" i="2"/>
  <c r="BF1231" i="2"/>
  <c r="BD1231" i="2"/>
  <c r="BC1231" i="2"/>
  <c r="BA1231" i="2"/>
  <c r="AZ1231" i="2"/>
  <c r="AX1231" i="2"/>
  <c r="AW1231" i="2"/>
  <c r="AN1231" i="2"/>
  <c r="AP1231" i="2" s="1"/>
  <c r="AM1231" i="2"/>
  <c r="AH1231" i="2"/>
  <c r="AJ1231" i="2" s="1"/>
  <c r="AE1231" i="2"/>
  <c r="AB1231" i="2"/>
  <c r="AQ1231" i="2" s="1"/>
  <c r="Z1231" i="2"/>
  <c r="X1231" i="2"/>
  <c r="V1231" i="2"/>
  <c r="S1231" i="2"/>
  <c r="P1231" i="2"/>
  <c r="N1231" i="2"/>
  <c r="L1231" i="2"/>
  <c r="B1231" i="2"/>
  <c r="BK1230" i="2"/>
  <c r="BJ1230" i="2"/>
  <c r="BI1230" i="2"/>
  <c r="BG1230" i="2"/>
  <c r="BF1230" i="2"/>
  <c r="BD1230" i="2"/>
  <c r="BC1230" i="2"/>
  <c r="BA1230" i="2"/>
  <c r="AZ1230" i="2"/>
  <c r="AX1230" i="2"/>
  <c r="AW1230" i="2"/>
  <c r="AN1230" i="2"/>
  <c r="AP1230" i="2" s="1"/>
  <c r="AM1230" i="2"/>
  <c r="AH1230" i="2"/>
  <c r="AJ1230" i="2" s="1"/>
  <c r="AE1230" i="2"/>
  <c r="AB1230" i="2"/>
  <c r="AQ1230" i="2" s="1"/>
  <c r="Z1230" i="2"/>
  <c r="X1230" i="2"/>
  <c r="V1230" i="2"/>
  <c r="S1230" i="2"/>
  <c r="P1230" i="2"/>
  <c r="N1230" i="2"/>
  <c r="L1230" i="2"/>
  <c r="B1230" i="2"/>
  <c r="BK1229" i="2"/>
  <c r="BJ1229" i="2"/>
  <c r="BI1229" i="2"/>
  <c r="BG1229" i="2"/>
  <c r="BF1229" i="2"/>
  <c r="BD1229" i="2"/>
  <c r="BC1229" i="2"/>
  <c r="BA1229" i="2"/>
  <c r="AZ1229" i="2"/>
  <c r="AX1229" i="2"/>
  <c r="AW1229" i="2"/>
  <c r="AN1229" i="2"/>
  <c r="AP1229" i="2" s="1"/>
  <c r="AM1229" i="2"/>
  <c r="AI1229" i="2"/>
  <c r="AH1229" i="2"/>
  <c r="AJ1229" i="2" s="1"/>
  <c r="AE1229" i="2"/>
  <c r="AB1229" i="2"/>
  <c r="AQ1229" i="2" s="1"/>
  <c r="Z1229" i="2"/>
  <c r="X1229" i="2"/>
  <c r="V1229" i="2"/>
  <c r="S1229" i="2"/>
  <c r="P1229" i="2"/>
  <c r="N1229" i="2"/>
  <c r="L1229" i="2"/>
  <c r="B1229" i="2"/>
  <c r="BK1228" i="2"/>
  <c r="BJ1228" i="2"/>
  <c r="BI1228" i="2"/>
  <c r="BG1228" i="2"/>
  <c r="BF1228" i="2"/>
  <c r="BD1228" i="2"/>
  <c r="BC1228" i="2"/>
  <c r="BA1228" i="2"/>
  <c r="AZ1228" i="2"/>
  <c r="AX1228" i="2"/>
  <c r="AW1228" i="2"/>
  <c r="AN1228" i="2"/>
  <c r="AP1228" i="2" s="1"/>
  <c r="AM1228" i="2"/>
  <c r="AH1228" i="2"/>
  <c r="AJ1228" i="2" s="1"/>
  <c r="AE1228" i="2"/>
  <c r="AB1228" i="2"/>
  <c r="AQ1228" i="2" s="1"/>
  <c r="Z1228" i="2"/>
  <c r="X1228" i="2"/>
  <c r="V1228" i="2"/>
  <c r="S1228" i="2"/>
  <c r="P1228" i="2"/>
  <c r="N1228" i="2"/>
  <c r="L1228" i="2"/>
  <c r="B1228" i="2"/>
  <c r="BK1227" i="2"/>
  <c r="BJ1227" i="2"/>
  <c r="BI1227" i="2"/>
  <c r="BG1227" i="2"/>
  <c r="BF1227" i="2"/>
  <c r="BD1227" i="2"/>
  <c r="BC1227" i="2"/>
  <c r="BA1227" i="2"/>
  <c r="AZ1227" i="2"/>
  <c r="AX1227" i="2"/>
  <c r="AW1227" i="2"/>
  <c r="AN1227" i="2"/>
  <c r="AP1227" i="2" s="1"/>
  <c r="AM1227" i="2"/>
  <c r="AH1227" i="2"/>
  <c r="AJ1227" i="2" s="1"/>
  <c r="AE1227" i="2"/>
  <c r="AB1227" i="2"/>
  <c r="AQ1227" i="2" s="1"/>
  <c r="Z1227" i="2"/>
  <c r="V1227" i="2"/>
  <c r="S1227" i="2"/>
  <c r="P1227" i="2"/>
  <c r="N1227" i="2"/>
  <c r="L1227" i="2"/>
  <c r="B1227" i="2"/>
  <c r="BK1226" i="2"/>
  <c r="BJ1226" i="2"/>
  <c r="BI1226" i="2"/>
  <c r="BG1226" i="2"/>
  <c r="BF1226" i="2"/>
  <c r="BD1226" i="2"/>
  <c r="BC1226" i="2"/>
  <c r="BA1226" i="2"/>
  <c r="AZ1226" i="2"/>
  <c r="AX1226" i="2"/>
  <c r="AW1226" i="2"/>
  <c r="AN1226" i="2"/>
  <c r="AP1226" i="2" s="1"/>
  <c r="AM1226" i="2"/>
  <c r="AH1226" i="2"/>
  <c r="AJ1226" i="2" s="1"/>
  <c r="AE1226" i="2"/>
  <c r="AB1226" i="2"/>
  <c r="AQ1226" i="2" s="1"/>
  <c r="Z1226" i="2"/>
  <c r="X1226" i="2"/>
  <c r="V1226" i="2"/>
  <c r="S1226" i="2"/>
  <c r="P1226" i="2"/>
  <c r="N1226" i="2"/>
  <c r="L1226" i="2"/>
  <c r="B1226" i="2"/>
  <c r="BK1225" i="2"/>
  <c r="BJ1225" i="2"/>
  <c r="BI1225" i="2"/>
  <c r="BG1225" i="2"/>
  <c r="BF1225" i="2"/>
  <c r="BD1225" i="2"/>
  <c r="BC1225" i="2"/>
  <c r="BA1225" i="2"/>
  <c r="AZ1225" i="2"/>
  <c r="AX1225" i="2"/>
  <c r="AW1225" i="2"/>
  <c r="AN1225" i="2"/>
  <c r="AP1225" i="2" s="1"/>
  <c r="AM1225" i="2"/>
  <c r="AH1225" i="2"/>
  <c r="AJ1225" i="2" s="1"/>
  <c r="AE1225" i="2"/>
  <c r="AB1225" i="2"/>
  <c r="AQ1225" i="2" s="1"/>
  <c r="Z1225" i="2"/>
  <c r="X1225" i="2"/>
  <c r="V1225" i="2"/>
  <c r="S1225" i="2"/>
  <c r="P1225" i="2"/>
  <c r="N1225" i="2"/>
  <c r="L1225" i="2"/>
  <c r="B1225" i="2"/>
  <c r="BK1224" i="2"/>
  <c r="BJ1224" i="2"/>
  <c r="BI1224" i="2"/>
  <c r="BG1224" i="2"/>
  <c r="BF1224" i="2"/>
  <c r="BD1224" i="2"/>
  <c r="BC1224" i="2"/>
  <c r="BA1224" i="2"/>
  <c r="AZ1224" i="2"/>
  <c r="AX1224" i="2"/>
  <c r="AW1224" i="2"/>
  <c r="AN1224" i="2"/>
  <c r="AP1224" i="2" s="1"/>
  <c r="AM1224" i="2"/>
  <c r="AH1224" i="2"/>
  <c r="AJ1224" i="2" s="1"/>
  <c r="AE1224" i="2"/>
  <c r="AB1224" i="2"/>
  <c r="AQ1224" i="2" s="1"/>
  <c r="Z1224" i="2"/>
  <c r="X1224" i="2"/>
  <c r="V1224" i="2"/>
  <c r="S1224" i="2"/>
  <c r="P1224" i="2"/>
  <c r="N1224" i="2"/>
  <c r="L1224" i="2"/>
  <c r="B1224" i="2"/>
  <c r="BK1223" i="2"/>
  <c r="BJ1223" i="2"/>
  <c r="BI1223" i="2"/>
  <c r="BG1223" i="2"/>
  <c r="BF1223" i="2"/>
  <c r="BD1223" i="2"/>
  <c r="BC1223" i="2"/>
  <c r="BA1223" i="2"/>
  <c r="AZ1223" i="2"/>
  <c r="AX1223" i="2"/>
  <c r="AW1223" i="2"/>
  <c r="AN1223" i="2"/>
  <c r="AP1223" i="2" s="1"/>
  <c r="AM1223" i="2"/>
  <c r="AH1223" i="2"/>
  <c r="AJ1223" i="2" s="1"/>
  <c r="AE1223" i="2"/>
  <c r="AB1223" i="2"/>
  <c r="AQ1223" i="2" s="1"/>
  <c r="Z1223" i="2"/>
  <c r="X1223" i="2"/>
  <c r="V1223" i="2"/>
  <c r="S1223" i="2"/>
  <c r="P1223" i="2"/>
  <c r="N1223" i="2"/>
  <c r="L1223" i="2"/>
  <c r="B1223" i="2"/>
  <c r="BK1222" i="2"/>
  <c r="BJ1222" i="2"/>
  <c r="BI1222" i="2"/>
  <c r="BG1222" i="2"/>
  <c r="BF1222" i="2"/>
  <c r="BD1222" i="2"/>
  <c r="BC1222" i="2"/>
  <c r="BA1222" i="2"/>
  <c r="AZ1222" i="2"/>
  <c r="AX1222" i="2"/>
  <c r="AW1222" i="2"/>
  <c r="AN1222" i="2"/>
  <c r="AP1222" i="2" s="1"/>
  <c r="AM1222" i="2"/>
  <c r="AH1222" i="2"/>
  <c r="AJ1222" i="2" s="1"/>
  <c r="AE1222" i="2"/>
  <c r="AB1222" i="2"/>
  <c r="AQ1222" i="2" s="1"/>
  <c r="Z1222" i="2"/>
  <c r="X1222" i="2"/>
  <c r="V1222" i="2"/>
  <c r="S1222" i="2"/>
  <c r="P1222" i="2"/>
  <c r="N1222" i="2"/>
  <c r="L1222" i="2"/>
  <c r="B1222" i="2"/>
  <c r="BK1221" i="2"/>
  <c r="BJ1221" i="2"/>
  <c r="BI1221" i="2"/>
  <c r="BG1221" i="2"/>
  <c r="BF1221" i="2"/>
  <c r="BD1221" i="2"/>
  <c r="BC1221" i="2"/>
  <c r="BA1221" i="2"/>
  <c r="AZ1221" i="2"/>
  <c r="AX1221" i="2"/>
  <c r="AW1221" i="2"/>
  <c r="AN1221" i="2"/>
  <c r="AP1221" i="2" s="1"/>
  <c r="AM1221" i="2"/>
  <c r="AH1221" i="2"/>
  <c r="AJ1221" i="2" s="1"/>
  <c r="AE1221" i="2"/>
  <c r="AB1221" i="2"/>
  <c r="AQ1221" i="2" s="1"/>
  <c r="Z1221" i="2"/>
  <c r="X1221" i="2"/>
  <c r="V1221" i="2"/>
  <c r="S1221" i="2"/>
  <c r="P1221" i="2"/>
  <c r="N1221" i="2"/>
  <c r="L1221" i="2"/>
  <c r="B1221" i="2"/>
  <c r="BK1220" i="2"/>
  <c r="BJ1220" i="2"/>
  <c r="BI1220" i="2"/>
  <c r="BG1220" i="2"/>
  <c r="BF1220" i="2"/>
  <c r="BD1220" i="2"/>
  <c r="BC1220" i="2"/>
  <c r="BA1220" i="2"/>
  <c r="AZ1220" i="2"/>
  <c r="AX1220" i="2"/>
  <c r="AW1220" i="2"/>
  <c r="AN1220" i="2"/>
  <c r="AP1220" i="2" s="1"/>
  <c r="AM1220" i="2"/>
  <c r="AH1220" i="2"/>
  <c r="AJ1220" i="2" s="1"/>
  <c r="AE1220" i="2"/>
  <c r="AB1220" i="2"/>
  <c r="AQ1220" i="2" s="1"/>
  <c r="Z1220" i="2"/>
  <c r="X1220" i="2"/>
  <c r="V1220" i="2"/>
  <c r="S1220" i="2"/>
  <c r="P1220" i="2"/>
  <c r="N1220" i="2"/>
  <c r="L1220" i="2"/>
  <c r="B1220" i="2"/>
  <c r="BK1219" i="2"/>
  <c r="BJ1219" i="2"/>
  <c r="BI1219" i="2"/>
  <c r="BG1219" i="2"/>
  <c r="BF1219" i="2"/>
  <c r="BD1219" i="2"/>
  <c r="BC1219" i="2"/>
  <c r="BA1219" i="2"/>
  <c r="AZ1219" i="2"/>
  <c r="AX1219" i="2"/>
  <c r="AW1219" i="2"/>
  <c r="AN1219" i="2"/>
  <c r="AP1219" i="2" s="1"/>
  <c r="AM1219" i="2"/>
  <c r="AH1219" i="2"/>
  <c r="AJ1219" i="2" s="1"/>
  <c r="AE1219" i="2"/>
  <c r="AB1219" i="2"/>
  <c r="AQ1219" i="2" s="1"/>
  <c r="Z1219" i="2"/>
  <c r="X1219" i="2"/>
  <c r="V1219" i="2"/>
  <c r="S1219" i="2"/>
  <c r="P1219" i="2"/>
  <c r="N1219" i="2"/>
  <c r="L1219" i="2"/>
  <c r="B1219" i="2"/>
  <c r="BK1218" i="2"/>
  <c r="BJ1218" i="2"/>
  <c r="BI1218" i="2"/>
  <c r="BG1218" i="2"/>
  <c r="BF1218" i="2"/>
  <c r="BD1218" i="2"/>
  <c r="BC1218" i="2"/>
  <c r="BA1218" i="2"/>
  <c r="AZ1218" i="2"/>
  <c r="AX1218" i="2"/>
  <c r="AW1218" i="2"/>
  <c r="AN1218" i="2"/>
  <c r="AP1218" i="2" s="1"/>
  <c r="AM1218" i="2"/>
  <c r="AH1218" i="2"/>
  <c r="AJ1218" i="2" s="1"/>
  <c r="AE1218" i="2"/>
  <c r="AB1218" i="2"/>
  <c r="AQ1218" i="2" s="1"/>
  <c r="Z1218" i="2"/>
  <c r="X1218" i="2"/>
  <c r="V1218" i="2"/>
  <c r="S1218" i="2"/>
  <c r="P1218" i="2"/>
  <c r="N1218" i="2"/>
  <c r="L1218" i="2"/>
  <c r="B1218" i="2"/>
  <c r="BK1217" i="2"/>
  <c r="BJ1217" i="2"/>
  <c r="BI1217" i="2"/>
  <c r="BG1217" i="2"/>
  <c r="BF1217" i="2"/>
  <c r="BD1217" i="2"/>
  <c r="BC1217" i="2"/>
  <c r="BA1217" i="2"/>
  <c r="AZ1217" i="2"/>
  <c r="AX1217" i="2"/>
  <c r="AW1217" i="2"/>
  <c r="AN1217" i="2"/>
  <c r="AP1217" i="2" s="1"/>
  <c r="AM1217" i="2"/>
  <c r="AH1217" i="2"/>
  <c r="AJ1217" i="2" s="1"/>
  <c r="AE1217" i="2"/>
  <c r="AB1217" i="2"/>
  <c r="AQ1217" i="2" s="1"/>
  <c r="Z1217" i="2"/>
  <c r="X1217" i="2"/>
  <c r="V1217" i="2"/>
  <c r="S1217" i="2"/>
  <c r="P1217" i="2"/>
  <c r="N1217" i="2"/>
  <c r="L1217" i="2"/>
  <c r="B1217" i="2"/>
  <c r="BK1216" i="2"/>
  <c r="BJ1216" i="2"/>
  <c r="BI1216" i="2"/>
  <c r="BG1216" i="2"/>
  <c r="BF1216" i="2"/>
  <c r="BD1216" i="2"/>
  <c r="BC1216" i="2"/>
  <c r="BA1216" i="2"/>
  <c r="AZ1216" i="2"/>
  <c r="AX1216" i="2"/>
  <c r="AW1216" i="2"/>
  <c r="AN1216" i="2"/>
  <c r="AP1216" i="2" s="1"/>
  <c r="AM1216" i="2"/>
  <c r="AH1216" i="2"/>
  <c r="AJ1216" i="2" s="1"/>
  <c r="AE1216" i="2"/>
  <c r="AB1216" i="2"/>
  <c r="AQ1216" i="2" s="1"/>
  <c r="Z1216" i="2"/>
  <c r="V1216" i="2"/>
  <c r="S1216" i="2"/>
  <c r="P1216" i="2"/>
  <c r="N1216" i="2"/>
  <c r="L1216" i="2"/>
  <c r="B1216" i="2"/>
  <c r="BK1215" i="2"/>
  <c r="BJ1215" i="2"/>
  <c r="BI1215" i="2"/>
  <c r="BG1215" i="2"/>
  <c r="BF1215" i="2"/>
  <c r="BD1215" i="2"/>
  <c r="BC1215" i="2"/>
  <c r="BA1215" i="2"/>
  <c r="AZ1215" i="2"/>
  <c r="AX1215" i="2"/>
  <c r="AW1215" i="2"/>
  <c r="AN1215" i="2"/>
  <c r="AP1215" i="2" s="1"/>
  <c r="AM1215" i="2"/>
  <c r="AH1215" i="2"/>
  <c r="AJ1215" i="2" s="1"/>
  <c r="AE1215" i="2"/>
  <c r="AB1215" i="2"/>
  <c r="AQ1215" i="2" s="1"/>
  <c r="Z1215" i="2"/>
  <c r="V1215" i="2"/>
  <c r="S1215" i="2"/>
  <c r="P1215" i="2"/>
  <c r="N1215" i="2"/>
  <c r="L1215" i="2"/>
  <c r="B1215" i="2"/>
  <c r="BK1214" i="2"/>
  <c r="BJ1214" i="2"/>
  <c r="BI1214" i="2"/>
  <c r="BG1214" i="2"/>
  <c r="BF1214" i="2"/>
  <c r="BD1214" i="2"/>
  <c r="BC1214" i="2"/>
  <c r="BA1214" i="2"/>
  <c r="AZ1214" i="2"/>
  <c r="AX1214" i="2"/>
  <c r="AW1214" i="2"/>
  <c r="AN1214" i="2"/>
  <c r="AP1214" i="2" s="1"/>
  <c r="AM1214" i="2"/>
  <c r="AH1214" i="2"/>
  <c r="AJ1214" i="2" s="1"/>
  <c r="AE1214" i="2"/>
  <c r="AB1214" i="2"/>
  <c r="AQ1214" i="2" s="1"/>
  <c r="Z1214" i="2"/>
  <c r="X1214" i="2"/>
  <c r="V1214" i="2"/>
  <c r="S1214" i="2"/>
  <c r="P1214" i="2"/>
  <c r="N1214" i="2"/>
  <c r="L1214" i="2"/>
  <c r="B1214" i="2"/>
  <c r="BK1213" i="2"/>
  <c r="BJ1213" i="2"/>
  <c r="BI1213" i="2"/>
  <c r="BG1213" i="2"/>
  <c r="BF1213" i="2"/>
  <c r="BD1213" i="2"/>
  <c r="BC1213" i="2"/>
  <c r="BA1213" i="2"/>
  <c r="AZ1213" i="2"/>
  <c r="AX1213" i="2"/>
  <c r="AW1213" i="2"/>
  <c r="AN1213" i="2"/>
  <c r="AP1213" i="2" s="1"/>
  <c r="AM1213" i="2"/>
  <c r="AH1213" i="2"/>
  <c r="AJ1213" i="2" s="1"/>
  <c r="AE1213" i="2"/>
  <c r="AB1213" i="2"/>
  <c r="AQ1213" i="2" s="1"/>
  <c r="Z1213" i="2"/>
  <c r="X1213" i="2"/>
  <c r="V1213" i="2"/>
  <c r="S1213" i="2"/>
  <c r="P1213" i="2"/>
  <c r="N1213" i="2"/>
  <c r="L1213" i="2"/>
  <c r="B1213" i="2"/>
  <c r="BK1212" i="2"/>
  <c r="BJ1212" i="2"/>
  <c r="BI1212" i="2"/>
  <c r="BG1212" i="2"/>
  <c r="BF1212" i="2"/>
  <c r="BD1212" i="2"/>
  <c r="BC1212" i="2"/>
  <c r="BA1212" i="2"/>
  <c r="AZ1212" i="2"/>
  <c r="AX1212" i="2"/>
  <c r="AW1212" i="2"/>
  <c r="AN1212" i="2"/>
  <c r="AP1212" i="2" s="1"/>
  <c r="AM1212" i="2"/>
  <c r="AH1212" i="2"/>
  <c r="AJ1212" i="2" s="1"/>
  <c r="AE1212" i="2"/>
  <c r="AB1212" i="2"/>
  <c r="AQ1212" i="2" s="1"/>
  <c r="Z1212" i="2"/>
  <c r="X1212" i="2"/>
  <c r="V1212" i="2"/>
  <c r="S1212" i="2"/>
  <c r="P1212" i="2"/>
  <c r="N1212" i="2"/>
  <c r="L1212" i="2"/>
  <c r="B1212" i="2"/>
  <c r="BK1211" i="2"/>
  <c r="BJ1211" i="2"/>
  <c r="BI1211" i="2"/>
  <c r="BG1211" i="2"/>
  <c r="BF1211" i="2"/>
  <c r="BD1211" i="2"/>
  <c r="BC1211" i="2"/>
  <c r="BA1211" i="2"/>
  <c r="AZ1211" i="2"/>
  <c r="AX1211" i="2"/>
  <c r="AW1211" i="2"/>
  <c r="AN1211" i="2"/>
  <c r="AP1211" i="2" s="1"/>
  <c r="AM1211" i="2"/>
  <c r="AH1211" i="2"/>
  <c r="AJ1211" i="2" s="1"/>
  <c r="AE1211" i="2"/>
  <c r="AB1211" i="2"/>
  <c r="AQ1211" i="2" s="1"/>
  <c r="Z1211" i="2"/>
  <c r="X1211" i="2"/>
  <c r="V1211" i="2"/>
  <c r="S1211" i="2"/>
  <c r="P1211" i="2"/>
  <c r="N1211" i="2"/>
  <c r="L1211" i="2"/>
  <c r="B1211" i="2"/>
  <c r="BK1210" i="2"/>
  <c r="BJ1210" i="2"/>
  <c r="BI1210" i="2"/>
  <c r="BG1210" i="2"/>
  <c r="BF1210" i="2"/>
  <c r="BD1210" i="2"/>
  <c r="BC1210" i="2"/>
  <c r="BA1210" i="2"/>
  <c r="AZ1210" i="2"/>
  <c r="AX1210" i="2"/>
  <c r="AW1210" i="2"/>
  <c r="AN1210" i="2"/>
  <c r="AP1210" i="2" s="1"/>
  <c r="AM1210" i="2"/>
  <c r="AH1210" i="2"/>
  <c r="AJ1210" i="2" s="1"/>
  <c r="AE1210" i="2"/>
  <c r="AB1210" i="2"/>
  <c r="AQ1210" i="2" s="1"/>
  <c r="Z1210" i="2"/>
  <c r="X1210" i="2"/>
  <c r="V1210" i="2"/>
  <c r="S1210" i="2"/>
  <c r="P1210" i="2"/>
  <c r="N1210" i="2"/>
  <c r="L1210" i="2"/>
  <c r="B1210" i="2"/>
  <c r="BK1209" i="2"/>
  <c r="BJ1209" i="2"/>
  <c r="BI1209" i="2"/>
  <c r="BG1209" i="2"/>
  <c r="BF1209" i="2"/>
  <c r="BD1209" i="2"/>
  <c r="BC1209" i="2"/>
  <c r="BA1209" i="2"/>
  <c r="AZ1209" i="2"/>
  <c r="AX1209" i="2"/>
  <c r="AW1209" i="2"/>
  <c r="AN1209" i="2"/>
  <c r="AP1209" i="2" s="1"/>
  <c r="AM1209" i="2"/>
  <c r="AH1209" i="2"/>
  <c r="AJ1209" i="2" s="1"/>
  <c r="AE1209" i="2"/>
  <c r="AB1209" i="2"/>
  <c r="AQ1209" i="2" s="1"/>
  <c r="Z1209" i="2"/>
  <c r="X1209" i="2"/>
  <c r="V1209" i="2"/>
  <c r="S1209" i="2"/>
  <c r="P1209" i="2"/>
  <c r="N1209" i="2"/>
  <c r="L1209" i="2"/>
  <c r="B1209" i="2"/>
  <c r="BK1208" i="2"/>
  <c r="BJ1208" i="2"/>
  <c r="BI1208" i="2"/>
  <c r="BG1208" i="2"/>
  <c r="BF1208" i="2"/>
  <c r="BD1208" i="2"/>
  <c r="BC1208" i="2"/>
  <c r="BA1208" i="2"/>
  <c r="AZ1208" i="2"/>
  <c r="AX1208" i="2"/>
  <c r="AW1208" i="2"/>
  <c r="AN1208" i="2"/>
  <c r="AP1208" i="2" s="1"/>
  <c r="AM1208" i="2"/>
  <c r="AH1208" i="2"/>
  <c r="AJ1208" i="2" s="1"/>
  <c r="AE1208" i="2"/>
  <c r="AB1208" i="2"/>
  <c r="AQ1208" i="2" s="1"/>
  <c r="Z1208" i="2"/>
  <c r="V1208" i="2"/>
  <c r="S1208" i="2"/>
  <c r="P1208" i="2"/>
  <c r="N1208" i="2"/>
  <c r="L1208" i="2"/>
  <c r="B1208" i="2"/>
  <c r="BK1207" i="2"/>
  <c r="BJ1207" i="2"/>
  <c r="BI1207" i="2"/>
  <c r="BG1207" i="2"/>
  <c r="BF1207" i="2"/>
  <c r="BD1207" i="2"/>
  <c r="BC1207" i="2"/>
  <c r="BA1207" i="2"/>
  <c r="AZ1207" i="2"/>
  <c r="AX1207" i="2"/>
  <c r="AW1207" i="2"/>
  <c r="AN1207" i="2"/>
  <c r="AP1207" i="2" s="1"/>
  <c r="AM1207" i="2"/>
  <c r="AI1207" i="2"/>
  <c r="AH1207" i="2"/>
  <c r="AJ1207" i="2" s="1"/>
  <c r="AE1207" i="2"/>
  <c r="AB1207" i="2"/>
  <c r="AQ1207" i="2" s="1"/>
  <c r="Z1207" i="2"/>
  <c r="X1207" i="2"/>
  <c r="V1207" i="2"/>
  <c r="S1207" i="2"/>
  <c r="P1207" i="2"/>
  <c r="N1207" i="2"/>
  <c r="L1207" i="2"/>
  <c r="B1207" i="2"/>
  <c r="BK1206" i="2"/>
  <c r="BJ1206" i="2"/>
  <c r="BI1206" i="2"/>
  <c r="BG1206" i="2"/>
  <c r="BF1206" i="2"/>
  <c r="BD1206" i="2"/>
  <c r="BC1206" i="2"/>
  <c r="BA1206" i="2"/>
  <c r="AZ1206" i="2"/>
  <c r="AX1206" i="2"/>
  <c r="AW1206" i="2"/>
  <c r="AN1206" i="2"/>
  <c r="AP1206" i="2" s="1"/>
  <c r="AM1206" i="2"/>
  <c r="AH1206" i="2"/>
  <c r="AJ1206" i="2" s="1"/>
  <c r="AE1206" i="2"/>
  <c r="AB1206" i="2"/>
  <c r="AQ1206" i="2" s="1"/>
  <c r="Z1206" i="2"/>
  <c r="X1206" i="2"/>
  <c r="V1206" i="2"/>
  <c r="S1206" i="2"/>
  <c r="P1206" i="2"/>
  <c r="N1206" i="2"/>
  <c r="L1206" i="2"/>
  <c r="B1206" i="2"/>
  <c r="BK1205" i="2"/>
  <c r="BJ1205" i="2"/>
  <c r="BI1205" i="2"/>
  <c r="BG1205" i="2"/>
  <c r="BF1205" i="2"/>
  <c r="BD1205" i="2"/>
  <c r="BC1205" i="2"/>
  <c r="BA1205" i="2"/>
  <c r="AZ1205" i="2"/>
  <c r="AX1205" i="2"/>
  <c r="AW1205" i="2"/>
  <c r="AN1205" i="2"/>
  <c r="AP1205" i="2" s="1"/>
  <c r="AM1205" i="2"/>
  <c r="AH1205" i="2"/>
  <c r="AJ1205" i="2" s="1"/>
  <c r="AE1205" i="2"/>
  <c r="AB1205" i="2"/>
  <c r="AQ1205" i="2" s="1"/>
  <c r="Z1205" i="2"/>
  <c r="X1205" i="2"/>
  <c r="V1205" i="2"/>
  <c r="S1205" i="2"/>
  <c r="P1205" i="2"/>
  <c r="N1205" i="2"/>
  <c r="L1205" i="2"/>
  <c r="B1205" i="2"/>
  <c r="BK1204" i="2"/>
  <c r="BJ1204" i="2"/>
  <c r="BI1204" i="2"/>
  <c r="BG1204" i="2"/>
  <c r="BF1204" i="2"/>
  <c r="BD1204" i="2"/>
  <c r="BC1204" i="2"/>
  <c r="BA1204" i="2"/>
  <c r="AZ1204" i="2"/>
  <c r="AX1204" i="2"/>
  <c r="AW1204" i="2"/>
  <c r="AN1204" i="2"/>
  <c r="AP1204" i="2" s="1"/>
  <c r="AM1204" i="2"/>
  <c r="AH1204" i="2"/>
  <c r="AJ1204" i="2" s="1"/>
  <c r="AE1204" i="2"/>
  <c r="AB1204" i="2"/>
  <c r="AQ1204" i="2" s="1"/>
  <c r="Z1204" i="2"/>
  <c r="X1204" i="2"/>
  <c r="V1204" i="2"/>
  <c r="S1204" i="2"/>
  <c r="P1204" i="2"/>
  <c r="N1204" i="2"/>
  <c r="L1204" i="2"/>
  <c r="B1204" i="2"/>
  <c r="BK1203" i="2"/>
  <c r="BJ1203" i="2"/>
  <c r="BI1203" i="2"/>
  <c r="BG1203" i="2"/>
  <c r="BF1203" i="2"/>
  <c r="BD1203" i="2"/>
  <c r="BC1203" i="2"/>
  <c r="BA1203" i="2"/>
  <c r="AZ1203" i="2"/>
  <c r="AX1203" i="2"/>
  <c r="AW1203" i="2"/>
  <c r="AN1203" i="2"/>
  <c r="AP1203" i="2" s="1"/>
  <c r="AM1203" i="2"/>
  <c r="AI1203" i="2"/>
  <c r="AH1203" i="2"/>
  <c r="AJ1203" i="2" s="1"/>
  <c r="AE1203" i="2"/>
  <c r="AB1203" i="2"/>
  <c r="AQ1203" i="2" s="1"/>
  <c r="Z1203" i="2"/>
  <c r="X1203" i="2"/>
  <c r="V1203" i="2"/>
  <c r="S1203" i="2"/>
  <c r="P1203" i="2"/>
  <c r="N1203" i="2"/>
  <c r="L1203" i="2"/>
  <c r="B1203" i="2"/>
  <c r="BK1202" i="2"/>
  <c r="BJ1202" i="2"/>
  <c r="BI1202" i="2"/>
  <c r="BG1202" i="2"/>
  <c r="BF1202" i="2"/>
  <c r="BD1202" i="2"/>
  <c r="BC1202" i="2"/>
  <c r="BA1202" i="2"/>
  <c r="AZ1202" i="2"/>
  <c r="AX1202" i="2"/>
  <c r="AW1202" i="2"/>
  <c r="AN1202" i="2"/>
  <c r="AP1202" i="2" s="1"/>
  <c r="AM1202" i="2"/>
  <c r="AH1202" i="2"/>
  <c r="AJ1202" i="2" s="1"/>
  <c r="AE1202" i="2"/>
  <c r="AB1202" i="2"/>
  <c r="AQ1202" i="2" s="1"/>
  <c r="Z1202" i="2"/>
  <c r="X1202" i="2"/>
  <c r="V1202" i="2"/>
  <c r="S1202" i="2"/>
  <c r="P1202" i="2"/>
  <c r="N1202" i="2"/>
  <c r="L1202" i="2"/>
  <c r="B1202" i="2"/>
  <c r="BK1201" i="2"/>
  <c r="BJ1201" i="2"/>
  <c r="BI1201" i="2"/>
  <c r="BG1201" i="2"/>
  <c r="BF1201" i="2"/>
  <c r="BD1201" i="2"/>
  <c r="BC1201" i="2"/>
  <c r="BA1201" i="2"/>
  <c r="AZ1201" i="2"/>
  <c r="AX1201" i="2"/>
  <c r="AW1201" i="2"/>
  <c r="AN1201" i="2"/>
  <c r="AP1201" i="2" s="1"/>
  <c r="AM1201" i="2"/>
  <c r="AH1201" i="2"/>
  <c r="AJ1201" i="2" s="1"/>
  <c r="AE1201" i="2"/>
  <c r="AB1201" i="2"/>
  <c r="AQ1201" i="2" s="1"/>
  <c r="Z1201" i="2"/>
  <c r="X1201" i="2"/>
  <c r="V1201" i="2"/>
  <c r="S1201" i="2"/>
  <c r="P1201" i="2"/>
  <c r="N1201" i="2"/>
  <c r="L1201" i="2"/>
  <c r="B1201" i="2"/>
  <c r="BK1200" i="2"/>
  <c r="BJ1200" i="2"/>
  <c r="BI1200" i="2"/>
  <c r="BG1200" i="2"/>
  <c r="BF1200" i="2"/>
  <c r="BD1200" i="2"/>
  <c r="BC1200" i="2"/>
  <c r="BA1200" i="2"/>
  <c r="AZ1200" i="2"/>
  <c r="AX1200" i="2"/>
  <c r="AW1200" i="2"/>
  <c r="AN1200" i="2"/>
  <c r="AP1200" i="2" s="1"/>
  <c r="AM1200" i="2"/>
  <c r="AH1200" i="2"/>
  <c r="AJ1200" i="2" s="1"/>
  <c r="AE1200" i="2"/>
  <c r="AB1200" i="2"/>
  <c r="AQ1200" i="2" s="1"/>
  <c r="Z1200" i="2"/>
  <c r="X1200" i="2"/>
  <c r="V1200" i="2"/>
  <c r="S1200" i="2"/>
  <c r="P1200" i="2"/>
  <c r="N1200" i="2"/>
  <c r="L1200" i="2"/>
  <c r="B1200" i="2"/>
  <c r="BK1199" i="2"/>
  <c r="BJ1199" i="2"/>
  <c r="BI1199" i="2"/>
  <c r="BG1199" i="2"/>
  <c r="BF1199" i="2"/>
  <c r="BD1199" i="2"/>
  <c r="BC1199" i="2"/>
  <c r="BA1199" i="2"/>
  <c r="AZ1199" i="2"/>
  <c r="AX1199" i="2"/>
  <c r="AW1199" i="2"/>
  <c r="AN1199" i="2"/>
  <c r="AP1199" i="2" s="1"/>
  <c r="AM1199" i="2"/>
  <c r="AI1199" i="2"/>
  <c r="AH1199" i="2"/>
  <c r="AJ1199" i="2" s="1"/>
  <c r="AE1199" i="2"/>
  <c r="AB1199" i="2"/>
  <c r="AQ1199" i="2" s="1"/>
  <c r="Z1199" i="2"/>
  <c r="X1199" i="2"/>
  <c r="V1199" i="2"/>
  <c r="S1199" i="2"/>
  <c r="P1199" i="2"/>
  <c r="N1199" i="2"/>
  <c r="L1199" i="2"/>
  <c r="B1199" i="2"/>
  <c r="BK1198" i="2"/>
  <c r="BJ1198" i="2"/>
  <c r="BI1198" i="2"/>
  <c r="BG1198" i="2"/>
  <c r="BF1198" i="2"/>
  <c r="BD1198" i="2"/>
  <c r="BC1198" i="2"/>
  <c r="BA1198" i="2"/>
  <c r="AZ1198" i="2"/>
  <c r="AX1198" i="2"/>
  <c r="AW1198" i="2"/>
  <c r="AN1198" i="2"/>
  <c r="AP1198" i="2" s="1"/>
  <c r="AM1198" i="2"/>
  <c r="AH1198" i="2"/>
  <c r="AJ1198" i="2" s="1"/>
  <c r="AE1198" i="2"/>
  <c r="AB1198" i="2"/>
  <c r="AQ1198" i="2" s="1"/>
  <c r="Z1198" i="2"/>
  <c r="X1198" i="2"/>
  <c r="V1198" i="2"/>
  <c r="S1198" i="2"/>
  <c r="P1198" i="2"/>
  <c r="N1198" i="2"/>
  <c r="L1198" i="2"/>
  <c r="B1198" i="2"/>
  <c r="BK1197" i="2"/>
  <c r="BJ1197" i="2"/>
  <c r="BI1197" i="2"/>
  <c r="BG1197" i="2"/>
  <c r="BF1197" i="2"/>
  <c r="BD1197" i="2"/>
  <c r="BC1197" i="2"/>
  <c r="BA1197" i="2"/>
  <c r="AZ1197" i="2"/>
  <c r="AX1197" i="2"/>
  <c r="AW1197" i="2"/>
  <c r="AN1197" i="2"/>
  <c r="AP1197" i="2" s="1"/>
  <c r="AM1197" i="2"/>
  <c r="AH1197" i="2"/>
  <c r="AJ1197" i="2" s="1"/>
  <c r="AE1197" i="2"/>
  <c r="AB1197" i="2"/>
  <c r="AQ1197" i="2" s="1"/>
  <c r="Z1197" i="2"/>
  <c r="V1197" i="2"/>
  <c r="S1197" i="2"/>
  <c r="P1197" i="2"/>
  <c r="N1197" i="2"/>
  <c r="L1197" i="2"/>
  <c r="B1197" i="2"/>
  <c r="BK1196" i="2"/>
  <c r="BJ1196" i="2"/>
  <c r="BI1196" i="2"/>
  <c r="BG1196" i="2"/>
  <c r="BF1196" i="2"/>
  <c r="BD1196" i="2"/>
  <c r="BC1196" i="2"/>
  <c r="BA1196" i="2"/>
  <c r="AZ1196" i="2"/>
  <c r="AX1196" i="2"/>
  <c r="AW1196" i="2"/>
  <c r="AN1196" i="2"/>
  <c r="AP1196" i="2" s="1"/>
  <c r="AM1196" i="2"/>
  <c r="AH1196" i="2"/>
  <c r="AJ1196" i="2" s="1"/>
  <c r="AE1196" i="2"/>
  <c r="AB1196" i="2"/>
  <c r="AQ1196" i="2" s="1"/>
  <c r="Z1196" i="2"/>
  <c r="X1196" i="2"/>
  <c r="V1196" i="2"/>
  <c r="S1196" i="2"/>
  <c r="P1196" i="2"/>
  <c r="N1196" i="2"/>
  <c r="L1196" i="2"/>
  <c r="B1196" i="2"/>
  <c r="BK1195" i="2"/>
  <c r="BJ1195" i="2"/>
  <c r="BI1195" i="2"/>
  <c r="BG1195" i="2"/>
  <c r="BF1195" i="2"/>
  <c r="BD1195" i="2"/>
  <c r="BC1195" i="2"/>
  <c r="BA1195" i="2"/>
  <c r="AZ1195" i="2"/>
  <c r="AX1195" i="2"/>
  <c r="AW1195" i="2"/>
  <c r="AN1195" i="2"/>
  <c r="AP1195" i="2" s="1"/>
  <c r="AM1195" i="2"/>
  <c r="AH1195" i="2"/>
  <c r="AJ1195" i="2" s="1"/>
  <c r="AE1195" i="2"/>
  <c r="AB1195" i="2"/>
  <c r="AQ1195" i="2" s="1"/>
  <c r="Z1195" i="2"/>
  <c r="V1195" i="2"/>
  <c r="S1195" i="2"/>
  <c r="P1195" i="2"/>
  <c r="N1195" i="2"/>
  <c r="L1195" i="2"/>
  <c r="B1195" i="2"/>
  <c r="BK1194" i="2"/>
  <c r="BJ1194" i="2"/>
  <c r="BI1194" i="2"/>
  <c r="BG1194" i="2"/>
  <c r="BF1194" i="2"/>
  <c r="BD1194" i="2"/>
  <c r="BC1194" i="2"/>
  <c r="BA1194" i="2"/>
  <c r="AZ1194" i="2"/>
  <c r="AX1194" i="2"/>
  <c r="AW1194" i="2"/>
  <c r="AN1194" i="2"/>
  <c r="AP1194" i="2" s="1"/>
  <c r="AM1194" i="2"/>
  <c r="AH1194" i="2"/>
  <c r="AJ1194" i="2" s="1"/>
  <c r="AE1194" i="2"/>
  <c r="AB1194" i="2"/>
  <c r="AQ1194" i="2" s="1"/>
  <c r="Z1194" i="2"/>
  <c r="X1194" i="2"/>
  <c r="V1194" i="2"/>
  <c r="S1194" i="2"/>
  <c r="P1194" i="2"/>
  <c r="N1194" i="2"/>
  <c r="L1194" i="2"/>
  <c r="B1194" i="2"/>
  <c r="BK1193" i="2"/>
  <c r="BJ1193" i="2"/>
  <c r="BI1193" i="2"/>
  <c r="BG1193" i="2"/>
  <c r="BF1193" i="2"/>
  <c r="BD1193" i="2"/>
  <c r="BC1193" i="2"/>
  <c r="BA1193" i="2"/>
  <c r="AZ1193" i="2"/>
  <c r="AX1193" i="2"/>
  <c r="AW1193" i="2"/>
  <c r="AN1193" i="2"/>
  <c r="AP1193" i="2" s="1"/>
  <c r="AM1193" i="2"/>
  <c r="AI1193" i="2"/>
  <c r="AH1193" i="2"/>
  <c r="AJ1193" i="2" s="1"/>
  <c r="AE1193" i="2"/>
  <c r="AB1193" i="2"/>
  <c r="AQ1193" i="2" s="1"/>
  <c r="Z1193" i="2"/>
  <c r="X1193" i="2"/>
  <c r="V1193" i="2"/>
  <c r="S1193" i="2"/>
  <c r="P1193" i="2"/>
  <c r="N1193" i="2"/>
  <c r="L1193" i="2"/>
  <c r="B1193" i="2"/>
  <c r="BK1192" i="2"/>
  <c r="BJ1192" i="2"/>
  <c r="BI1192" i="2"/>
  <c r="BG1192" i="2"/>
  <c r="BF1192" i="2"/>
  <c r="BD1192" i="2"/>
  <c r="BC1192" i="2"/>
  <c r="BA1192" i="2"/>
  <c r="AZ1192" i="2"/>
  <c r="AX1192" i="2"/>
  <c r="AW1192" i="2"/>
  <c r="AN1192" i="2"/>
  <c r="AP1192" i="2" s="1"/>
  <c r="AM1192" i="2"/>
  <c r="AH1192" i="2"/>
  <c r="AJ1192" i="2" s="1"/>
  <c r="AE1192" i="2"/>
  <c r="AB1192" i="2"/>
  <c r="AQ1192" i="2" s="1"/>
  <c r="Z1192" i="2"/>
  <c r="X1192" i="2"/>
  <c r="V1192" i="2"/>
  <c r="S1192" i="2"/>
  <c r="P1192" i="2"/>
  <c r="N1192" i="2"/>
  <c r="L1192" i="2"/>
  <c r="B1192" i="2"/>
  <c r="BK1191" i="2"/>
  <c r="BJ1191" i="2"/>
  <c r="BI1191" i="2"/>
  <c r="BG1191" i="2"/>
  <c r="BF1191" i="2"/>
  <c r="BD1191" i="2"/>
  <c r="BC1191" i="2"/>
  <c r="BA1191" i="2"/>
  <c r="AZ1191" i="2"/>
  <c r="AX1191" i="2"/>
  <c r="AW1191" i="2"/>
  <c r="AN1191" i="2"/>
  <c r="AP1191" i="2" s="1"/>
  <c r="AM1191" i="2"/>
  <c r="AH1191" i="2"/>
  <c r="AJ1191" i="2" s="1"/>
  <c r="AE1191" i="2"/>
  <c r="AB1191" i="2"/>
  <c r="AQ1191" i="2" s="1"/>
  <c r="Z1191" i="2"/>
  <c r="X1191" i="2"/>
  <c r="V1191" i="2"/>
  <c r="S1191" i="2"/>
  <c r="P1191" i="2"/>
  <c r="N1191" i="2"/>
  <c r="L1191" i="2"/>
  <c r="B1191" i="2"/>
  <c r="BK1190" i="2"/>
  <c r="BJ1190" i="2"/>
  <c r="BI1190" i="2"/>
  <c r="BG1190" i="2"/>
  <c r="BF1190" i="2"/>
  <c r="BD1190" i="2"/>
  <c r="BC1190" i="2"/>
  <c r="BA1190" i="2"/>
  <c r="AZ1190" i="2"/>
  <c r="AX1190" i="2"/>
  <c r="AW1190" i="2"/>
  <c r="AN1190" i="2"/>
  <c r="AP1190" i="2" s="1"/>
  <c r="AM1190" i="2"/>
  <c r="AH1190" i="2"/>
  <c r="AJ1190" i="2" s="1"/>
  <c r="AE1190" i="2"/>
  <c r="AB1190" i="2"/>
  <c r="AQ1190" i="2" s="1"/>
  <c r="Z1190" i="2"/>
  <c r="X1190" i="2"/>
  <c r="V1190" i="2"/>
  <c r="S1190" i="2"/>
  <c r="P1190" i="2"/>
  <c r="N1190" i="2"/>
  <c r="L1190" i="2"/>
  <c r="B1190" i="2"/>
  <c r="BK1189" i="2"/>
  <c r="BJ1189" i="2"/>
  <c r="BI1189" i="2"/>
  <c r="BG1189" i="2"/>
  <c r="BF1189" i="2"/>
  <c r="BD1189" i="2"/>
  <c r="BC1189" i="2"/>
  <c r="BA1189" i="2"/>
  <c r="AZ1189" i="2"/>
  <c r="AX1189" i="2"/>
  <c r="AW1189" i="2"/>
  <c r="AN1189" i="2"/>
  <c r="AP1189" i="2" s="1"/>
  <c r="AM1189" i="2"/>
  <c r="AI1189" i="2"/>
  <c r="AH1189" i="2"/>
  <c r="AJ1189" i="2" s="1"/>
  <c r="AE1189" i="2"/>
  <c r="AB1189" i="2"/>
  <c r="AQ1189" i="2" s="1"/>
  <c r="Z1189" i="2"/>
  <c r="X1189" i="2"/>
  <c r="V1189" i="2"/>
  <c r="S1189" i="2"/>
  <c r="P1189" i="2"/>
  <c r="N1189" i="2"/>
  <c r="L1189" i="2"/>
  <c r="B1189" i="2"/>
  <c r="BK1188" i="2"/>
  <c r="BJ1188" i="2"/>
  <c r="BI1188" i="2"/>
  <c r="BG1188" i="2"/>
  <c r="BF1188" i="2"/>
  <c r="BD1188" i="2"/>
  <c r="BC1188" i="2"/>
  <c r="BA1188" i="2"/>
  <c r="AZ1188" i="2"/>
  <c r="AX1188" i="2"/>
  <c r="AW1188" i="2"/>
  <c r="AN1188" i="2"/>
  <c r="AP1188" i="2" s="1"/>
  <c r="AM1188" i="2"/>
  <c r="AH1188" i="2"/>
  <c r="AJ1188" i="2" s="1"/>
  <c r="AE1188" i="2"/>
  <c r="AB1188" i="2"/>
  <c r="AQ1188" i="2" s="1"/>
  <c r="Z1188" i="2"/>
  <c r="X1188" i="2"/>
  <c r="V1188" i="2"/>
  <c r="S1188" i="2"/>
  <c r="P1188" i="2"/>
  <c r="N1188" i="2"/>
  <c r="L1188" i="2"/>
  <c r="B1188" i="2"/>
  <c r="BK1187" i="2"/>
  <c r="BJ1187" i="2"/>
  <c r="BI1187" i="2"/>
  <c r="BG1187" i="2"/>
  <c r="BF1187" i="2"/>
  <c r="BD1187" i="2"/>
  <c r="BC1187" i="2"/>
  <c r="BA1187" i="2"/>
  <c r="AZ1187" i="2"/>
  <c r="AX1187" i="2"/>
  <c r="AW1187" i="2"/>
  <c r="AN1187" i="2"/>
  <c r="AP1187" i="2" s="1"/>
  <c r="AM1187" i="2"/>
  <c r="AH1187" i="2"/>
  <c r="AJ1187" i="2" s="1"/>
  <c r="AE1187" i="2"/>
  <c r="AB1187" i="2"/>
  <c r="AQ1187" i="2" s="1"/>
  <c r="Z1187" i="2"/>
  <c r="X1187" i="2"/>
  <c r="V1187" i="2"/>
  <c r="S1187" i="2"/>
  <c r="P1187" i="2"/>
  <c r="N1187" i="2"/>
  <c r="L1187" i="2"/>
  <c r="B1187" i="2"/>
  <c r="BK1186" i="2"/>
  <c r="BJ1186" i="2"/>
  <c r="BI1186" i="2"/>
  <c r="BG1186" i="2"/>
  <c r="BF1186" i="2"/>
  <c r="BD1186" i="2"/>
  <c r="BC1186" i="2"/>
  <c r="BA1186" i="2"/>
  <c r="AZ1186" i="2"/>
  <c r="AX1186" i="2"/>
  <c r="AW1186" i="2"/>
  <c r="AN1186" i="2"/>
  <c r="AP1186" i="2" s="1"/>
  <c r="AM1186" i="2"/>
  <c r="AH1186" i="2"/>
  <c r="AJ1186" i="2" s="1"/>
  <c r="AE1186" i="2"/>
  <c r="AB1186" i="2"/>
  <c r="AQ1186" i="2" s="1"/>
  <c r="Z1186" i="2"/>
  <c r="X1186" i="2"/>
  <c r="V1186" i="2"/>
  <c r="S1186" i="2"/>
  <c r="P1186" i="2"/>
  <c r="N1186" i="2"/>
  <c r="L1186" i="2"/>
  <c r="B1186" i="2"/>
  <c r="BK1185" i="2"/>
  <c r="BJ1185" i="2"/>
  <c r="BI1185" i="2"/>
  <c r="BG1185" i="2"/>
  <c r="BF1185" i="2"/>
  <c r="BD1185" i="2"/>
  <c r="BC1185" i="2"/>
  <c r="BA1185" i="2"/>
  <c r="AZ1185" i="2"/>
  <c r="AX1185" i="2"/>
  <c r="AW1185" i="2"/>
  <c r="AN1185" i="2"/>
  <c r="AP1185" i="2" s="1"/>
  <c r="AM1185" i="2"/>
  <c r="AI1185" i="2"/>
  <c r="AH1185" i="2"/>
  <c r="AJ1185" i="2" s="1"/>
  <c r="AE1185" i="2"/>
  <c r="AB1185" i="2"/>
  <c r="AQ1185" i="2" s="1"/>
  <c r="Z1185" i="2"/>
  <c r="X1185" i="2"/>
  <c r="V1185" i="2"/>
  <c r="S1185" i="2"/>
  <c r="P1185" i="2"/>
  <c r="N1185" i="2"/>
  <c r="L1185" i="2"/>
  <c r="B1185" i="2"/>
  <c r="BK1184" i="2"/>
  <c r="BJ1184" i="2"/>
  <c r="BI1184" i="2"/>
  <c r="BG1184" i="2"/>
  <c r="BF1184" i="2"/>
  <c r="BD1184" i="2"/>
  <c r="BC1184" i="2"/>
  <c r="BA1184" i="2"/>
  <c r="AZ1184" i="2"/>
  <c r="AX1184" i="2"/>
  <c r="AW1184" i="2"/>
  <c r="AN1184" i="2"/>
  <c r="AP1184" i="2" s="1"/>
  <c r="AM1184" i="2"/>
  <c r="AH1184" i="2"/>
  <c r="AJ1184" i="2" s="1"/>
  <c r="AE1184" i="2"/>
  <c r="AB1184" i="2"/>
  <c r="AQ1184" i="2" s="1"/>
  <c r="Z1184" i="2"/>
  <c r="X1184" i="2"/>
  <c r="V1184" i="2"/>
  <c r="S1184" i="2"/>
  <c r="P1184" i="2"/>
  <c r="N1184" i="2"/>
  <c r="L1184" i="2"/>
  <c r="B1184" i="2"/>
  <c r="BK1183" i="2"/>
  <c r="BJ1183" i="2"/>
  <c r="BI1183" i="2"/>
  <c r="BG1183" i="2"/>
  <c r="BF1183" i="2"/>
  <c r="BD1183" i="2"/>
  <c r="BC1183" i="2"/>
  <c r="BA1183" i="2"/>
  <c r="AZ1183" i="2"/>
  <c r="AX1183" i="2"/>
  <c r="AW1183" i="2"/>
  <c r="AN1183" i="2"/>
  <c r="AP1183" i="2" s="1"/>
  <c r="AM1183" i="2"/>
  <c r="AH1183" i="2"/>
  <c r="AJ1183" i="2" s="1"/>
  <c r="AE1183" i="2"/>
  <c r="AB1183" i="2"/>
  <c r="AQ1183" i="2" s="1"/>
  <c r="Z1183" i="2"/>
  <c r="X1183" i="2"/>
  <c r="V1183" i="2"/>
  <c r="S1183" i="2"/>
  <c r="P1183" i="2"/>
  <c r="N1183" i="2"/>
  <c r="L1183" i="2"/>
  <c r="B1183" i="2"/>
  <c r="BK1182" i="2"/>
  <c r="BJ1182" i="2"/>
  <c r="BI1182" i="2"/>
  <c r="BG1182" i="2"/>
  <c r="BF1182" i="2"/>
  <c r="BD1182" i="2"/>
  <c r="BC1182" i="2"/>
  <c r="BA1182" i="2"/>
  <c r="AZ1182" i="2"/>
  <c r="AX1182" i="2"/>
  <c r="AW1182" i="2"/>
  <c r="AN1182" i="2"/>
  <c r="AP1182" i="2" s="1"/>
  <c r="AM1182" i="2"/>
  <c r="AH1182" i="2"/>
  <c r="AJ1182" i="2" s="1"/>
  <c r="AE1182" i="2"/>
  <c r="AB1182" i="2"/>
  <c r="AQ1182" i="2" s="1"/>
  <c r="Z1182" i="2"/>
  <c r="X1182" i="2"/>
  <c r="V1182" i="2"/>
  <c r="S1182" i="2"/>
  <c r="P1182" i="2"/>
  <c r="N1182" i="2"/>
  <c r="L1182" i="2"/>
  <c r="B1182" i="2"/>
  <c r="BK1181" i="2"/>
  <c r="BJ1181" i="2"/>
  <c r="BI1181" i="2"/>
  <c r="BG1181" i="2"/>
  <c r="BF1181" i="2"/>
  <c r="BD1181" i="2"/>
  <c r="BC1181" i="2"/>
  <c r="BA1181" i="2"/>
  <c r="AZ1181" i="2"/>
  <c r="AX1181" i="2"/>
  <c r="AW1181" i="2"/>
  <c r="AN1181" i="2"/>
  <c r="AP1181" i="2" s="1"/>
  <c r="AM1181" i="2"/>
  <c r="AI1181" i="2"/>
  <c r="AH1181" i="2"/>
  <c r="AJ1181" i="2" s="1"/>
  <c r="AE1181" i="2"/>
  <c r="AB1181" i="2"/>
  <c r="AQ1181" i="2" s="1"/>
  <c r="Z1181" i="2"/>
  <c r="X1181" i="2"/>
  <c r="V1181" i="2"/>
  <c r="S1181" i="2"/>
  <c r="P1181" i="2"/>
  <c r="N1181" i="2"/>
  <c r="L1181" i="2"/>
  <c r="B1181" i="2"/>
  <c r="BK1180" i="2"/>
  <c r="BJ1180" i="2"/>
  <c r="BI1180" i="2"/>
  <c r="BG1180" i="2"/>
  <c r="BF1180" i="2"/>
  <c r="BD1180" i="2"/>
  <c r="BC1180" i="2"/>
  <c r="BA1180" i="2"/>
  <c r="AZ1180" i="2"/>
  <c r="AX1180" i="2"/>
  <c r="AW1180" i="2"/>
  <c r="AN1180" i="2"/>
  <c r="AP1180" i="2" s="1"/>
  <c r="AM1180" i="2"/>
  <c r="AH1180" i="2"/>
  <c r="AJ1180" i="2" s="1"/>
  <c r="AE1180" i="2"/>
  <c r="AB1180" i="2"/>
  <c r="AQ1180" i="2" s="1"/>
  <c r="Z1180" i="2"/>
  <c r="X1180" i="2"/>
  <c r="V1180" i="2"/>
  <c r="S1180" i="2"/>
  <c r="P1180" i="2"/>
  <c r="N1180" i="2"/>
  <c r="L1180" i="2"/>
  <c r="B1180" i="2"/>
  <c r="BK1179" i="2"/>
  <c r="BJ1179" i="2"/>
  <c r="BI1179" i="2"/>
  <c r="BG1179" i="2"/>
  <c r="BF1179" i="2"/>
  <c r="BD1179" i="2"/>
  <c r="BC1179" i="2"/>
  <c r="BA1179" i="2"/>
  <c r="AZ1179" i="2"/>
  <c r="AX1179" i="2"/>
  <c r="AW1179" i="2"/>
  <c r="AN1179" i="2"/>
  <c r="AP1179" i="2" s="1"/>
  <c r="AM1179" i="2"/>
  <c r="AH1179" i="2"/>
  <c r="AJ1179" i="2" s="1"/>
  <c r="AE1179" i="2"/>
  <c r="AB1179" i="2"/>
  <c r="AQ1179" i="2" s="1"/>
  <c r="X1179" i="2"/>
  <c r="V1179" i="2"/>
  <c r="S1179" i="2"/>
  <c r="P1179" i="2"/>
  <c r="N1179" i="2"/>
  <c r="L1179" i="2"/>
  <c r="B1179" i="2"/>
  <c r="BK1178" i="2"/>
  <c r="BJ1178" i="2"/>
  <c r="BI1178" i="2"/>
  <c r="BG1178" i="2"/>
  <c r="BF1178" i="2"/>
  <c r="BD1178" i="2"/>
  <c r="BC1178" i="2"/>
  <c r="BA1178" i="2"/>
  <c r="AZ1178" i="2"/>
  <c r="AX1178" i="2"/>
  <c r="AW1178" i="2"/>
  <c r="AN1178" i="2"/>
  <c r="AP1178" i="2" s="1"/>
  <c r="AM1178" i="2"/>
  <c r="AH1178" i="2"/>
  <c r="AJ1178" i="2" s="1"/>
  <c r="AE1178" i="2"/>
  <c r="AB1178" i="2"/>
  <c r="AQ1178" i="2" s="1"/>
  <c r="Z1178" i="2"/>
  <c r="X1178" i="2"/>
  <c r="V1178" i="2"/>
  <c r="S1178" i="2"/>
  <c r="P1178" i="2"/>
  <c r="N1178" i="2"/>
  <c r="L1178" i="2"/>
  <c r="B1178" i="2"/>
  <c r="BK1177" i="2"/>
  <c r="BJ1177" i="2"/>
  <c r="BI1177" i="2"/>
  <c r="BG1177" i="2"/>
  <c r="BF1177" i="2"/>
  <c r="BD1177" i="2"/>
  <c r="BC1177" i="2"/>
  <c r="BA1177" i="2"/>
  <c r="AZ1177" i="2"/>
  <c r="AX1177" i="2"/>
  <c r="AW1177" i="2"/>
  <c r="AN1177" i="2"/>
  <c r="AP1177" i="2" s="1"/>
  <c r="AM1177" i="2"/>
  <c r="AH1177" i="2"/>
  <c r="AJ1177" i="2" s="1"/>
  <c r="AE1177" i="2"/>
  <c r="AB1177" i="2"/>
  <c r="AQ1177" i="2" s="1"/>
  <c r="Z1177" i="2"/>
  <c r="X1177" i="2"/>
  <c r="V1177" i="2"/>
  <c r="S1177" i="2"/>
  <c r="P1177" i="2"/>
  <c r="N1177" i="2"/>
  <c r="L1177" i="2"/>
  <c r="B1177" i="2"/>
  <c r="BK1176" i="2"/>
  <c r="BJ1176" i="2"/>
  <c r="BI1176" i="2"/>
  <c r="BG1176" i="2"/>
  <c r="BF1176" i="2"/>
  <c r="BD1176" i="2"/>
  <c r="BC1176" i="2"/>
  <c r="BA1176" i="2"/>
  <c r="AZ1176" i="2"/>
  <c r="AX1176" i="2"/>
  <c r="AW1176" i="2"/>
  <c r="AN1176" i="2"/>
  <c r="AP1176" i="2" s="1"/>
  <c r="AM1176" i="2"/>
  <c r="AH1176" i="2"/>
  <c r="AJ1176" i="2" s="1"/>
  <c r="AE1176" i="2"/>
  <c r="AB1176" i="2"/>
  <c r="AQ1176" i="2" s="1"/>
  <c r="Z1176" i="2"/>
  <c r="X1176" i="2"/>
  <c r="V1176" i="2"/>
  <c r="S1176" i="2"/>
  <c r="P1176" i="2"/>
  <c r="N1176" i="2"/>
  <c r="L1176" i="2"/>
  <c r="B1176" i="2"/>
  <c r="BK1175" i="2"/>
  <c r="BJ1175" i="2"/>
  <c r="BI1175" i="2"/>
  <c r="BG1175" i="2"/>
  <c r="BF1175" i="2"/>
  <c r="BD1175" i="2"/>
  <c r="BC1175" i="2"/>
  <c r="BA1175" i="2"/>
  <c r="AZ1175" i="2"/>
  <c r="AX1175" i="2"/>
  <c r="AW1175" i="2"/>
  <c r="AN1175" i="2"/>
  <c r="AP1175" i="2" s="1"/>
  <c r="AM1175" i="2"/>
  <c r="AH1175" i="2"/>
  <c r="AJ1175" i="2" s="1"/>
  <c r="AE1175" i="2"/>
  <c r="AB1175" i="2"/>
  <c r="AQ1175" i="2" s="1"/>
  <c r="Z1175" i="2"/>
  <c r="X1175" i="2"/>
  <c r="V1175" i="2"/>
  <c r="S1175" i="2"/>
  <c r="P1175" i="2"/>
  <c r="N1175" i="2"/>
  <c r="L1175" i="2"/>
  <c r="B1175" i="2"/>
  <c r="BK1174" i="2"/>
  <c r="BJ1174" i="2"/>
  <c r="BI1174" i="2"/>
  <c r="BG1174" i="2"/>
  <c r="BF1174" i="2"/>
  <c r="BD1174" i="2"/>
  <c r="BC1174" i="2"/>
  <c r="BA1174" i="2"/>
  <c r="AZ1174" i="2"/>
  <c r="AX1174" i="2"/>
  <c r="AW1174" i="2"/>
  <c r="AN1174" i="2"/>
  <c r="AP1174" i="2" s="1"/>
  <c r="AM1174" i="2"/>
  <c r="AH1174" i="2"/>
  <c r="AJ1174" i="2" s="1"/>
  <c r="AE1174" i="2"/>
  <c r="AB1174" i="2"/>
  <c r="AQ1174" i="2" s="1"/>
  <c r="Z1174" i="2"/>
  <c r="X1174" i="2"/>
  <c r="V1174" i="2"/>
  <c r="S1174" i="2"/>
  <c r="P1174" i="2"/>
  <c r="N1174" i="2"/>
  <c r="L1174" i="2"/>
  <c r="B1174" i="2"/>
  <c r="BK1173" i="2"/>
  <c r="BJ1173" i="2"/>
  <c r="BI1173" i="2"/>
  <c r="BG1173" i="2"/>
  <c r="BF1173" i="2"/>
  <c r="BD1173" i="2"/>
  <c r="BC1173" i="2"/>
  <c r="BA1173" i="2"/>
  <c r="AZ1173" i="2"/>
  <c r="AX1173" i="2"/>
  <c r="AW1173" i="2"/>
  <c r="AN1173" i="2"/>
  <c r="AP1173" i="2" s="1"/>
  <c r="AM1173" i="2"/>
  <c r="AH1173" i="2"/>
  <c r="AJ1173" i="2" s="1"/>
  <c r="AE1173" i="2"/>
  <c r="AB1173" i="2"/>
  <c r="AQ1173" i="2" s="1"/>
  <c r="Z1173" i="2"/>
  <c r="X1173" i="2"/>
  <c r="V1173" i="2"/>
  <c r="S1173" i="2"/>
  <c r="P1173" i="2"/>
  <c r="N1173" i="2"/>
  <c r="L1173" i="2"/>
  <c r="B1173" i="2"/>
  <c r="BK1172" i="2"/>
  <c r="BJ1172" i="2"/>
  <c r="BI1172" i="2"/>
  <c r="BG1172" i="2"/>
  <c r="BF1172" i="2"/>
  <c r="BD1172" i="2"/>
  <c r="BC1172" i="2"/>
  <c r="BA1172" i="2"/>
  <c r="AZ1172" i="2"/>
  <c r="AX1172" i="2"/>
  <c r="AW1172" i="2"/>
  <c r="AN1172" i="2"/>
  <c r="AP1172" i="2" s="1"/>
  <c r="AM1172" i="2"/>
  <c r="AH1172" i="2"/>
  <c r="AJ1172" i="2" s="1"/>
  <c r="AE1172" i="2"/>
  <c r="AB1172" i="2"/>
  <c r="AQ1172" i="2" s="1"/>
  <c r="Z1172" i="2"/>
  <c r="X1172" i="2"/>
  <c r="V1172" i="2"/>
  <c r="S1172" i="2"/>
  <c r="P1172" i="2"/>
  <c r="N1172" i="2"/>
  <c r="L1172" i="2"/>
  <c r="B1172" i="2"/>
  <c r="BK1171" i="2"/>
  <c r="BJ1171" i="2"/>
  <c r="BI1171" i="2"/>
  <c r="BG1171" i="2"/>
  <c r="BF1171" i="2"/>
  <c r="BD1171" i="2"/>
  <c r="BC1171" i="2"/>
  <c r="BA1171" i="2"/>
  <c r="AZ1171" i="2"/>
  <c r="AX1171" i="2"/>
  <c r="AW1171" i="2"/>
  <c r="AN1171" i="2"/>
  <c r="AP1171" i="2" s="1"/>
  <c r="AM1171" i="2"/>
  <c r="AH1171" i="2"/>
  <c r="AJ1171" i="2" s="1"/>
  <c r="AE1171" i="2"/>
  <c r="AB1171" i="2"/>
  <c r="AQ1171" i="2" s="1"/>
  <c r="X1171" i="2"/>
  <c r="V1171" i="2"/>
  <c r="S1171" i="2"/>
  <c r="P1171" i="2"/>
  <c r="N1171" i="2"/>
  <c r="L1171" i="2"/>
  <c r="B1171" i="2"/>
  <c r="BK1170" i="2"/>
  <c r="BJ1170" i="2"/>
  <c r="BI1170" i="2"/>
  <c r="BG1170" i="2"/>
  <c r="BF1170" i="2"/>
  <c r="BD1170" i="2"/>
  <c r="BC1170" i="2"/>
  <c r="BA1170" i="2"/>
  <c r="AZ1170" i="2"/>
  <c r="AX1170" i="2"/>
  <c r="AW1170" i="2"/>
  <c r="AN1170" i="2"/>
  <c r="AP1170" i="2" s="1"/>
  <c r="AM1170" i="2"/>
  <c r="AH1170" i="2"/>
  <c r="AJ1170" i="2" s="1"/>
  <c r="AE1170" i="2"/>
  <c r="AB1170" i="2"/>
  <c r="AQ1170" i="2" s="1"/>
  <c r="Z1170" i="2"/>
  <c r="V1170" i="2"/>
  <c r="S1170" i="2"/>
  <c r="P1170" i="2"/>
  <c r="N1170" i="2"/>
  <c r="L1170" i="2"/>
  <c r="B1170" i="2"/>
  <c r="BK1169" i="2"/>
  <c r="BJ1169" i="2"/>
  <c r="BI1169" i="2"/>
  <c r="BG1169" i="2"/>
  <c r="BF1169" i="2"/>
  <c r="BD1169" i="2"/>
  <c r="BC1169" i="2"/>
  <c r="BA1169" i="2"/>
  <c r="AZ1169" i="2"/>
  <c r="AX1169" i="2"/>
  <c r="AW1169" i="2"/>
  <c r="AN1169" i="2"/>
  <c r="AP1169" i="2" s="1"/>
  <c r="AM1169" i="2"/>
  <c r="AH1169" i="2"/>
  <c r="AJ1169" i="2" s="1"/>
  <c r="AE1169" i="2"/>
  <c r="AB1169" i="2"/>
  <c r="AQ1169" i="2" s="1"/>
  <c r="Z1169" i="2"/>
  <c r="X1169" i="2"/>
  <c r="V1169" i="2"/>
  <c r="S1169" i="2"/>
  <c r="P1169" i="2"/>
  <c r="N1169" i="2"/>
  <c r="L1169" i="2"/>
  <c r="B1169" i="2"/>
  <c r="BK1168" i="2"/>
  <c r="BJ1168" i="2"/>
  <c r="BI1168" i="2"/>
  <c r="BG1168" i="2"/>
  <c r="BF1168" i="2"/>
  <c r="BD1168" i="2"/>
  <c r="BC1168" i="2"/>
  <c r="BA1168" i="2"/>
  <c r="AZ1168" i="2"/>
  <c r="AX1168" i="2"/>
  <c r="AW1168" i="2"/>
  <c r="AN1168" i="2"/>
  <c r="AP1168" i="2" s="1"/>
  <c r="AM1168" i="2"/>
  <c r="AH1168" i="2"/>
  <c r="AJ1168" i="2" s="1"/>
  <c r="AE1168" i="2"/>
  <c r="AB1168" i="2"/>
  <c r="AQ1168" i="2" s="1"/>
  <c r="Z1168" i="2"/>
  <c r="X1168" i="2"/>
  <c r="V1168" i="2"/>
  <c r="S1168" i="2"/>
  <c r="P1168" i="2"/>
  <c r="N1168" i="2"/>
  <c r="L1168" i="2"/>
  <c r="B1168" i="2"/>
  <c r="BK1167" i="2"/>
  <c r="BJ1167" i="2"/>
  <c r="BI1167" i="2"/>
  <c r="BG1167" i="2"/>
  <c r="BF1167" i="2"/>
  <c r="BD1167" i="2"/>
  <c r="BC1167" i="2"/>
  <c r="BA1167" i="2"/>
  <c r="AZ1167" i="2"/>
  <c r="AX1167" i="2"/>
  <c r="AW1167" i="2"/>
  <c r="AN1167" i="2"/>
  <c r="AP1167" i="2" s="1"/>
  <c r="AM1167" i="2"/>
  <c r="AH1167" i="2"/>
  <c r="AJ1167" i="2" s="1"/>
  <c r="AE1167" i="2"/>
  <c r="AB1167" i="2"/>
  <c r="AQ1167" i="2" s="1"/>
  <c r="Z1167" i="2"/>
  <c r="X1167" i="2"/>
  <c r="V1167" i="2"/>
  <c r="S1167" i="2"/>
  <c r="P1167" i="2"/>
  <c r="N1167" i="2"/>
  <c r="L1167" i="2"/>
  <c r="B1167" i="2"/>
  <c r="BJ2" i="2"/>
  <c r="BJ3" i="2"/>
  <c r="BJ4" i="2"/>
  <c r="BJ5" i="2"/>
  <c r="BJ6" i="2"/>
  <c r="BJ7" i="2"/>
  <c r="BJ8" i="2"/>
  <c r="BJ9" i="2"/>
  <c r="BJ10" i="2"/>
  <c r="BJ11" i="2"/>
  <c r="BJ12" i="2"/>
  <c r="BJ13" i="2"/>
  <c r="BJ14" i="2"/>
  <c r="BJ15" i="2"/>
  <c r="BJ16" i="2"/>
  <c r="BJ17" i="2"/>
  <c r="BJ18" i="2"/>
  <c r="BJ19" i="2"/>
  <c r="BJ20" i="2"/>
  <c r="BJ21" i="2"/>
  <c r="BJ22" i="2"/>
  <c r="BJ23" i="2"/>
  <c r="BJ24" i="2"/>
  <c r="BJ25" i="2"/>
  <c r="BJ26" i="2"/>
  <c r="BJ27" i="2"/>
  <c r="BJ28" i="2"/>
  <c r="BJ29" i="2"/>
  <c r="BJ30" i="2"/>
  <c r="BJ31" i="2"/>
  <c r="BJ32" i="2"/>
  <c r="BJ33" i="2"/>
  <c r="BJ34" i="2"/>
  <c r="BJ35" i="2"/>
  <c r="BJ36" i="2"/>
  <c r="BJ37" i="2"/>
  <c r="BJ38" i="2"/>
  <c r="BJ39" i="2"/>
  <c r="BJ40" i="2"/>
  <c r="BJ41" i="2"/>
  <c r="BJ42" i="2"/>
  <c r="BJ43" i="2"/>
  <c r="BJ44" i="2"/>
  <c r="BJ45" i="2"/>
  <c r="BJ46" i="2"/>
  <c r="BJ47" i="2"/>
  <c r="BJ48" i="2"/>
  <c r="BJ49" i="2"/>
  <c r="BJ50" i="2"/>
  <c r="BJ51" i="2"/>
  <c r="BJ52" i="2"/>
  <c r="BJ53" i="2"/>
  <c r="BJ54" i="2"/>
  <c r="BJ55" i="2"/>
  <c r="BJ56" i="2"/>
  <c r="BJ57" i="2"/>
  <c r="BJ58" i="2"/>
  <c r="BJ59" i="2"/>
  <c r="BJ60" i="2"/>
  <c r="BJ61" i="2"/>
  <c r="BJ62" i="2"/>
  <c r="BJ63" i="2"/>
  <c r="BJ64" i="2"/>
  <c r="BJ65" i="2"/>
  <c r="BJ66" i="2"/>
  <c r="BJ67" i="2"/>
  <c r="BJ68" i="2"/>
  <c r="BJ69" i="2"/>
  <c r="BJ70" i="2"/>
  <c r="BJ71" i="2"/>
  <c r="BJ72" i="2"/>
  <c r="BJ73" i="2"/>
  <c r="BJ74" i="2"/>
  <c r="BJ75" i="2"/>
  <c r="BJ76" i="2"/>
  <c r="BJ77" i="2"/>
  <c r="BJ78" i="2"/>
  <c r="BJ79" i="2"/>
  <c r="BJ80" i="2"/>
  <c r="BJ81" i="2"/>
  <c r="BJ82" i="2"/>
  <c r="BJ83" i="2"/>
  <c r="BJ84" i="2"/>
  <c r="BJ85" i="2"/>
  <c r="BJ86" i="2"/>
  <c r="BJ87" i="2"/>
  <c r="BJ88" i="2"/>
  <c r="BJ89" i="2"/>
  <c r="BJ90" i="2"/>
  <c r="BJ91" i="2"/>
  <c r="BJ92" i="2"/>
  <c r="BJ93" i="2"/>
  <c r="BJ94" i="2"/>
  <c r="BJ95" i="2"/>
  <c r="BJ96" i="2"/>
  <c r="BJ97" i="2"/>
  <c r="BJ98" i="2"/>
  <c r="BJ99" i="2"/>
  <c r="BJ100" i="2"/>
  <c r="BJ101" i="2"/>
  <c r="BJ102" i="2"/>
  <c r="BJ103" i="2"/>
  <c r="BJ104" i="2"/>
  <c r="BJ105" i="2"/>
  <c r="BJ106" i="2"/>
  <c r="BJ107" i="2"/>
  <c r="BJ108" i="2"/>
  <c r="BJ109" i="2"/>
  <c r="BJ110" i="2"/>
  <c r="BJ111" i="2"/>
  <c r="BJ112" i="2"/>
  <c r="BJ113" i="2"/>
  <c r="BJ114" i="2"/>
  <c r="BJ115" i="2"/>
  <c r="BJ116" i="2"/>
  <c r="BJ117" i="2"/>
  <c r="BJ118" i="2"/>
  <c r="BJ119" i="2"/>
  <c r="BJ120" i="2"/>
  <c r="BJ121" i="2"/>
  <c r="BJ122" i="2"/>
  <c r="BJ123" i="2"/>
  <c r="BJ124" i="2"/>
  <c r="BJ125" i="2"/>
  <c r="BJ126" i="2"/>
  <c r="BJ127" i="2"/>
  <c r="BJ128" i="2"/>
  <c r="BJ129" i="2"/>
  <c r="BJ130" i="2"/>
  <c r="BJ131" i="2"/>
  <c r="BJ132" i="2"/>
  <c r="BJ133" i="2"/>
  <c r="BJ134" i="2"/>
  <c r="BJ135" i="2"/>
  <c r="BJ136" i="2"/>
  <c r="BJ137" i="2"/>
  <c r="BJ138" i="2"/>
  <c r="BJ139" i="2"/>
  <c r="BJ140" i="2"/>
  <c r="BJ141" i="2"/>
  <c r="BJ142" i="2"/>
  <c r="BJ143" i="2"/>
  <c r="BJ144" i="2"/>
  <c r="BJ145" i="2"/>
  <c r="BJ146" i="2"/>
  <c r="BJ147" i="2"/>
  <c r="BJ149" i="2"/>
  <c r="BJ150" i="2"/>
  <c r="BJ151" i="2"/>
  <c r="BJ152" i="2"/>
  <c r="BJ153" i="2"/>
  <c r="BJ154" i="2"/>
  <c r="BJ155" i="2"/>
  <c r="BJ156" i="2"/>
  <c r="BJ157" i="2"/>
  <c r="BJ158" i="2"/>
  <c r="BJ159" i="2"/>
  <c r="BJ160" i="2"/>
  <c r="BJ161" i="2"/>
  <c r="BJ162" i="2"/>
  <c r="BJ163" i="2"/>
  <c r="BJ164" i="2"/>
  <c r="BJ165" i="2"/>
  <c r="BJ166" i="2"/>
  <c r="BJ167" i="2"/>
  <c r="BJ168" i="2"/>
  <c r="BJ169" i="2"/>
  <c r="BJ170" i="2"/>
  <c r="BJ171" i="2"/>
  <c r="BJ172" i="2"/>
  <c r="BJ173" i="2"/>
  <c r="BJ174" i="2"/>
  <c r="BJ175" i="2"/>
  <c r="BJ176" i="2"/>
  <c r="BJ177" i="2"/>
  <c r="BJ178" i="2"/>
  <c r="BJ179" i="2"/>
  <c r="BJ180" i="2"/>
  <c r="BJ181" i="2"/>
  <c r="BJ182" i="2"/>
  <c r="BJ183" i="2"/>
  <c r="BJ184" i="2"/>
  <c r="BJ185" i="2"/>
  <c r="BJ186" i="2"/>
  <c r="BJ187" i="2"/>
  <c r="BJ188" i="2"/>
  <c r="BJ189" i="2"/>
  <c r="BJ190" i="2"/>
  <c r="BJ191" i="2"/>
  <c r="BJ192" i="2"/>
  <c r="BJ193" i="2"/>
  <c r="BJ194" i="2"/>
  <c r="BJ195" i="2"/>
  <c r="BJ196" i="2"/>
  <c r="BJ197" i="2"/>
  <c r="BJ198" i="2"/>
  <c r="BJ199" i="2"/>
  <c r="BJ200" i="2"/>
  <c r="BJ201" i="2"/>
  <c r="BJ202" i="2"/>
  <c r="BJ203" i="2"/>
  <c r="BJ204" i="2"/>
  <c r="BJ205" i="2"/>
  <c r="BJ206" i="2"/>
  <c r="BJ207" i="2"/>
  <c r="BJ208" i="2"/>
  <c r="BJ209" i="2"/>
  <c r="BJ210" i="2"/>
  <c r="BJ211" i="2"/>
  <c r="BJ212" i="2"/>
  <c r="BJ213" i="2"/>
  <c r="BJ214" i="2"/>
  <c r="BJ215" i="2"/>
  <c r="BJ216" i="2"/>
  <c r="BJ217" i="2"/>
  <c r="BJ218" i="2"/>
  <c r="BJ219" i="2"/>
  <c r="BJ220" i="2"/>
  <c r="BJ221" i="2"/>
  <c r="BJ222" i="2"/>
  <c r="BJ223" i="2"/>
  <c r="BJ224" i="2"/>
  <c r="BJ225" i="2"/>
  <c r="BJ226" i="2"/>
  <c r="BJ227" i="2"/>
  <c r="BJ228" i="2"/>
  <c r="BJ229" i="2"/>
  <c r="BJ230" i="2"/>
  <c r="BJ231" i="2"/>
  <c r="BJ232" i="2"/>
  <c r="BJ233" i="2"/>
  <c r="BJ234" i="2"/>
  <c r="BJ235" i="2"/>
  <c r="BJ236" i="2"/>
  <c r="BJ237" i="2"/>
  <c r="BJ238" i="2"/>
  <c r="BJ239" i="2"/>
  <c r="BJ240" i="2"/>
  <c r="BJ241" i="2"/>
  <c r="BJ242" i="2"/>
  <c r="BJ243" i="2"/>
  <c r="BJ244" i="2"/>
  <c r="BJ245" i="2"/>
  <c r="BJ246" i="2"/>
  <c r="BJ247" i="2"/>
  <c r="BJ248" i="2"/>
  <c r="BJ249" i="2"/>
  <c r="BJ250" i="2"/>
  <c r="BJ251" i="2"/>
  <c r="BJ252" i="2"/>
  <c r="BJ253" i="2"/>
  <c r="BJ254" i="2"/>
  <c r="BJ255" i="2"/>
  <c r="BJ256" i="2"/>
  <c r="BJ257" i="2"/>
  <c r="BJ258" i="2"/>
  <c r="BJ259" i="2"/>
  <c r="BJ260" i="2"/>
  <c r="BJ261" i="2"/>
  <c r="BJ262" i="2"/>
  <c r="BJ263" i="2"/>
  <c r="BJ264" i="2"/>
  <c r="BJ265" i="2"/>
  <c r="BJ266" i="2"/>
  <c r="BJ267" i="2"/>
  <c r="BJ268" i="2"/>
  <c r="BJ269" i="2"/>
  <c r="BJ270" i="2"/>
  <c r="BJ271" i="2"/>
  <c r="BJ272" i="2"/>
  <c r="BJ273" i="2"/>
  <c r="BJ274" i="2"/>
  <c r="BJ275" i="2"/>
  <c r="BJ276" i="2"/>
  <c r="BJ277" i="2"/>
  <c r="BJ278" i="2"/>
  <c r="BJ279" i="2"/>
  <c r="BJ280" i="2"/>
  <c r="BJ281" i="2"/>
  <c r="BJ282" i="2"/>
  <c r="BJ283" i="2"/>
  <c r="BJ284" i="2"/>
  <c r="BJ285" i="2"/>
  <c r="BJ286" i="2"/>
  <c r="BJ287" i="2"/>
  <c r="BJ288" i="2"/>
  <c r="BJ289" i="2"/>
  <c r="BJ290" i="2"/>
  <c r="BJ291" i="2"/>
  <c r="BJ292" i="2"/>
  <c r="BJ293" i="2"/>
  <c r="BJ294" i="2"/>
  <c r="BJ295" i="2"/>
  <c r="BJ296" i="2"/>
  <c r="BJ297" i="2"/>
  <c r="BJ298" i="2"/>
  <c r="BJ299" i="2"/>
  <c r="BJ300" i="2"/>
  <c r="BJ301" i="2"/>
  <c r="BJ302" i="2"/>
  <c r="BJ303" i="2"/>
  <c r="BJ304" i="2"/>
  <c r="BJ305" i="2"/>
  <c r="BJ306" i="2"/>
  <c r="BJ307" i="2"/>
  <c r="BJ308" i="2"/>
  <c r="BJ309" i="2"/>
  <c r="BJ310" i="2"/>
  <c r="BJ311" i="2"/>
  <c r="BJ312" i="2"/>
  <c r="BJ313" i="2"/>
  <c r="BJ314" i="2"/>
  <c r="BJ315" i="2"/>
  <c r="BJ316" i="2"/>
  <c r="BJ317" i="2"/>
  <c r="BJ318" i="2"/>
  <c r="BJ319" i="2"/>
  <c r="BJ320" i="2"/>
  <c r="BJ321" i="2"/>
  <c r="BJ322" i="2"/>
  <c r="BJ323" i="2"/>
  <c r="BJ324" i="2"/>
  <c r="BJ325" i="2"/>
  <c r="BJ326" i="2"/>
  <c r="BJ327" i="2"/>
  <c r="BJ328" i="2"/>
  <c r="BJ329" i="2"/>
  <c r="BJ330" i="2"/>
  <c r="BJ331" i="2"/>
  <c r="BJ332" i="2"/>
  <c r="BJ333" i="2"/>
  <c r="BJ334" i="2"/>
  <c r="BJ335" i="2"/>
  <c r="BJ336" i="2"/>
  <c r="BJ337" i="2"/>
  <c r="BJ338" i="2"/>
  <c r="BJ339" i="2"/>
  <c r="BJ340" i="2"/>
  <c r="BJ341" i="2"/>
  <c r="BJ342" i="2"/>
  <c r="BJ343" i="2"/>
  <c r="BJ344" i="2"/>
  <c r="BJ345" i="2"/>
  <c r="BJ346" i="2"/>
  <c r="BJ347" i="2"/>
  <c r="BJ348" i="2"/>
  <c r="BJ349" i="2"/>
  <c r="BJ350" i="2"/>
  <c r="BJ351" i="2"/>
  <c r="BJ352" i="2"/>
  <c r="BJ353" i="2"/>
  <c r="BJ354" i="2"/>
  <c r="BJ355" i="2"/>
  <c r="BJ356" i="2"/>
  <c r="BJ357" i="2"/>
  <c r="BJ358" i="2"/>
  <c r="BJ359" i="2"/>
  <c r="BJ360" i="2"/>
  <c r="BJ361" i="2"/>
  <c r="BJ362" i="2"/>
  <c r="BJ363" i="2"/>
  <c r="BJ364" i="2"/>
  <c r="BJ365" i="2"/>
  <c r="BJ366" i="2"/>
  <c r="BJ367" i="2"/>
  <c r="BJ368" i="2"/>
  <c r="BJ369" i="2"/>
  <c r="BJ370" i="2"/>
  <c r="BJ371" i="2"/>
  <c r="BJ372" i="2"/>
  <c r="BJ373" i="2"/>
  <c r="BJ374" i="2"/>
  <c r="BJ375" i="2"/>
  <c r="BJ376" i="2"/>
  <c r="BJ377" i="2"/>
  <c r="BJ378" i="2"/>
  <c r="BJ379" i="2"/>
  <c r="BJ380" i="2"/>
  <c r="BJ381" i="2"/>
  <c r="BJ382" i="2"/>
  <c r="BJ383" i="2"/>
  <c r="BJ384" i="2"/>
  <c r="BJ385" i="2"/>
  <c r="BJ386" i="2"/>
  <c r="BJ387" i="2"/>
  <c r="BJ388" i="2"/>
  <c r="BJ389" i="2"/>
  <c r="BJ390" i="2"/>
  <c r="BJ391" i="2"/>
  <c r="BJ392" i="2"/>
  <c r="BJ393" i="2"/>
  <c r="BJ394" i="2"/>
  <c r="BJ395" i="2"/>
  <c r="BJ396" i="2"/>
  <c r="BJ397" i="2"/>
  <c r="BJ398" i="2"/>
  <c r="BJ399" i="2"/>
  <c r="BJ400" i="2"/>
  <c r="BJ401" i="2"/>
  <c r="BJ402" i="2"/>
  <c r="BJ403" i="2"/>
  <c r="BJ404" i="2"/>
  <c r="BJ405" i="2"/>
  <c r="BJ406" i="2"/>
  <c r="BJ407" i="2"/>
  <c r="BJ408" i="2"/>
  <c r="BJ409" i="2"/>
  <c r="BJ410" i="2"/>
  <c r="BJ411" i="2"/>
  <c r="BJ412" i="2"/>
  <c r="BJ413" i="2"/>
  <c r="BJ414" i="2"/>
  <c r="BJ415" i="2"/>
  <c r="BJ416" i="2"/>
  <c r="BJ417" i="2"/>
  <c r="BJ418" i="2"/>
  <c r="BJ419" i="2"/>
  <c r="BJ420" i="2"/>
  <c r="BJ421" i="2"/>
  <c r="BJ422" i="2"/>
  <c r="BJ423" i="2"/>
  <c r="BJ424" i="2"/>
  <c r="BJ425" i="2"/>
  <c r="BJ426" i="2"/>
  <c r="BJ427" i="2"/>
  <c r="BJ428" i="2"/>
  <c r="BJ429" i="2"/>
  <c r="BJ430" i="2"/>
  <c r="BJ431" i="2"/>
  <c r="BJ432" i="2"/>
  <c r="BJ433" i="2"/>
  <c r="BJ434" i="2"/>
  <c r="BJ435" i="2"/>
  <c r="BJ436" i="2"/>
  <c r="BJ437" i="2"/>
  <c r="BJ438" i="2"/>
  <c r="BJ439" i="2"/>
  <c r="BJ440" i="2"/>
  <c r="BJ441" i="2"/>
  <c r="BJ442" i="2"/>
  <c r="BJ443" i="2"/>
  <c r="BJ444" i="2"/>
  <c r="BJ445" i="2"/>
  <c r="BJ446" i="2"/>
  <c r="BJ447" i="2"/>
  <c r="BJ448" i="2"/>
  <c r="BJ449" i="2"/>
  <c r="BJ450" i="2"/>
  <c r="BJ451" i="2"/>
  <c r="BJ452" i="2"/>
  <c r="BJ453" i="2"/>
  <c r="BJ454" i="2"/>
  <c r="BJ455" i="2"/>
  <c r="BJ456" i="2"/>
  <c r="BJ457" i="2"/>
  <c r="BJ458" i="2"/>
  <c r="BJ459" i="2"/>
  <c r="BJ460" i="2"/>
  <c r="BJ461" i="2"/>
  <c r="BJ462" i="2"/>
  <c r="BJ463" i="2"/>
  <c r="BJ464" i="2"/>
  <c r="BJ465" i="2"/>
  <c r="BJ466" i="2"/>
  <c r="BJ467" i="2"/>
  <c r="BJ468" i="2"/>
  <c r="BJ469" i="2"/>
  <c r="BJ470" i="2"/>
  <c r="BJ471" i="2"/>
  <c r="BJ472" i="2"/>
  <c r="BJ473" i="2"/>
  <c r="BJ474" i="2"/>
  <c r="BJ475" i="2"/>
  <c r="BJ476" i="2"/>
  <c r="BJ477" i="2"/>
  <c r="BJ478" i="2"/>
  <c r="BJ479" i="2"/>
  <c r="BJ480" i="2"/>
  <c r="BJ481" i="2"/>
  <c r="BJ482" i="2"/>
  <c r="BJ483" i="2"/>
  <c r="BJ484" i="2"/>
  <c r="BJ485" i="2"/>
  <c r="BJ486" i="2"/>
  <c r="BJ487" i="2"/>
  <c r="BJ488" i="2"/>
  <c r="BJ489" i="2"/>
  <c r="BJ490" i="2"/>
  <c r="BJ491" i="2"/>
  <c r="BJ492" i="2"/>
  <c r="BJ493" i="2"/>
  <c r="BJ494" i="2"/>
  <c r="BJ495" i="2"/>
  <c r="BJ496" i="2"/>
  <c r="BJ497" i="2"/>
  <c r="BJ498" i="2"/>
  <c r="BJ499" i="2"/>
  <c r="BJ500" i="2"/>
  <c r="BJ501" i="2"/>
  <c r="BJ502" i="2"/>
  <c r="BJ503" i="2"/>
  <c r="BJ504" i="2"/>
  <c r="BJ505" i="2"/>
  <c r="BJ506" i="2"/>
  <c r="BJ507" i="2"/>
  <c r="BJ508" i="2"/>
  <c r="BJ509" i="2"/>
  <c r="BJ510" i="2"/>
  <c r="BJ511" i="2"/>
  <c r="BJ512" i="2"/>
  <c r="BJ513" i="2"/>
  <c r="BJ514" i="2"/>
  <c r="BJ515" i="2"/>
  <c r="BJ516" i="2"/>
  <c r="BJ517" i="2"/>
  <c r="BJ518" i="2"/>
  <c r="BJ519" i="2"/>
  <c r="BJ520" i="2"/>
  <c r="BJ521" i="2"/>
  <c r="BJ522" i="2"/>
  <c r="BJ523" i="2"/>
  <c r="BJ524" i="2"/>
  <c r="BJ525" i="2"/>
  <c r="BJ526" i="2"/>
  <c r="BJ527" i="2"/>
  <c r="BJ528" i="2"/>
  <c r="BJ529" i="2"/>
  <c r="BJ530" i="2"/>
  <c r="BJ531" i="2"/>
  <c r="BJ532" i="2"/>
  <c r="BJ533" i="2"/>
  <c r="BJ534" i="2"/>
  <c r="BJ535" i="2"/>
  <c r="BJ536" i="2"/>
  <c r="BJ537" i="2"/>
  <c r="BJ538" i="2"/>
  <c r="BJ539" i="2"/>
  <c r="BJ540" i="2"/>
  <c r="BJ541" i="2"/>
  <c r="BJ542" i="2"/>
  <c r="BJ543" i="2"/>
  <c r="BJ544" i="2"/>
  <c r="BJ545" i="2"/>
  <c r="BJ546" i="2"/>
  <c r="BJ547" i="2"/>
  <c r="BJ548" i="2"/>
  <c r="BJ549" i="2"/>
  <c r="BJ550" i="2"/>
  <c r="BJ551" i="2"/>
  <c r="BJ552" i="2"/>
  <c r="BJ553" i="2"/>
  <c r="BJ554" i="2"/>
  <c r="BJ555" i="2"/>
  <c r="BJ556" i="2"/>
  <c r="BJ557" i="2"/>
  <c r="BJ558" i="2"/>
  <c r="BJ559" i="2"/>
  <c r="BJ560" i="2"/>
  <c r="BJ561" i="2"/>
  <c r="BJ562" i="2"/>
  <c r="BJ563" i="2"/>
  <c r="BJ564" i="2"/>
  <c r="BJ565" i="2"/>
  <c r="BJ566" i="2"/>
  <c r="BJ567" i="2"/>
  <c r="BJ568" i="2"/>
  <c r="BJ569" i="2"/>
  <c r="BJ570" i="2"/>
  <c r="BJ571" i="2"/>
  <c r="BJ572" i="2"/>
  <c r="BJ573" i="2"/>
  <c r="BJ574" i="2"/>
  <c r="BJ575" i="2"/>
  <c r="BJ576" i="2"/>
  <c r="BJ577" i="2"/>
  <c r="BJ578" i="2"/>
  <c r="BJ579" i="2"/>
  <c r="BJ580" i="2"/>
  <c r="BJ581" i="2"/>
  <c r="BJ582" i="2"/>
  <c r="BJ583" i="2"/>
  <c r="BJ584" i="2"/>
  <c r="BJ585" i="2"/>
  <c r="BJ586" i="2"/>
  <c r="BJ587" i="2"/>
  <c r="BJ588" i="2"/>
  <c r="BJ589" i="2"/>
  <c r="BJ590" i="2"/>
  <c r="BJ591" i="2"/>
  <c r="BJ592" i="2"/>
  <c r="BJ593" i="2"/>
  <c r="BJ594" i="2"/>
  <c r="BJ595" i="2"/>
  <c r="BJ596" i="2"/>
  <c r="BJ597" i="2"/>
  <c r="BJ598" i="2"/>
  <c r="BJ599" i="2"/>
  <c r="BJ600" i="2"/>
  <c r="BJ601" i="2"/>
  <c r="BJ602" i="2"/>
  <c r="BJ603" i="2"/>
  <c r="BJ604" i="2"/>
  <c r="BJ605" i="2"/>
  <c r="BJ606" i="2"/>
  <c r="BJ607" i="2"/>
  <c r="BJ608" i="2"/>
  <c r="BJ609" i="2"/>
  <c r="BJ610" i="2"/>
  <c r="BJ611" i="2"/>
  <c r="BJ612" i="2"/>
  <c r="BJ613" i="2"/>
  <c r="BJ614" i="2"/>
  <c r="BJ615" i="2"/>
  <c r="BJ616" i="2"/>
  <c r="BJ617" i="2"/>
  <c r="BJ618" i="2"/>
  <c r="BJ619" i="2"/>
  <c r="BJ620" i="2"/>
  <c r="BJ621" i="2"/>
  <c r="BJ622" i="2"/>
  <c r="BJ623" i="2"/>
  <c r="BJ624" i="2"/>
  <c r="BJ625" i="2"/>
  <c r="BJ626" i="2"/>
  <c r="BJ627" i="2"/>
  <c r="BJ628" i="2"/>
  <c r="BJ629" i="2"/>
  <c r="BJ630" i="2"/>
  <c r="BJ631" i="2"/>
  <c r="BJ632" i="2"/>
  <c r="BJ633" i="2"/>
  <c r="BJ634" i="2"/>
  <c r="BJ635" i="2"/>
  <c r="BJ636" i="2"/>
  <c r="BJ637" i="2"/>
  <c r="BJ638" i="2"/>
  <c r="BJ639" i="2"/>
  <c r="BJ640" i="2"/>
  <c r="BJ641" i="2"/>
  <c r="BJ642" i="2"/>
  <c r="BJ643" i="2"/>
  <c r="BJ644" i="2"/>
  <c r="BJ645" i="2"/>
  <c r="BJ646" i="2"/>
  <c r="BJ647" i="2"/>
  <c r="BJ648" i="2"/>
  <c r="BJ649" i="2"/>
  <c r="BJ650" i="2"/>
  <c r="BJ651" i="2"/>
  <c r="BJ652" i="2"/>
  <c r="BJ653" i="2"/>
  <c r="BJ654" i="2"/>
  <c r="BJ655" i="2"/>
  <c r="BJ656" i="2"/>
  <c r="BJ657" i="2"/>
  <c r="BJ658" i="2"/>
  <c r="BJ659" i="2"/>
  <c r="BJ660" i="2"/>
  <c r="BJ661" i="2"/>
  <c r="BJ662" i="2"/>
  <c r="BJ663" i="2"/>
  <c r="BJ664" i="2"/>
  <c r="BJ665" i="2"/>
  <c r="BJ666" i="2"/>
  <c r="BJ667" i="2"/>
  <c r="BJ668" i="2"/>
  <c r="BJ669" i="2"/>
  <c r="BJ670" i="2"/>
  <c r="BJ671" i="2"/>
  <c r="BJ672" i="2"/>
  <c r="BJ673" i="2"/>
  <c r="BJ674" i="2"/>
  <c r="BJ675" i="2"/>
  <c r="BJ676" i="2"/>
  <c r="BJ677" i="2"/>
  <c r="BJ678" i="2"/>
  <c r="BJ679" i="2"/>
  <c r="BJ680" i="2"/>
  <c r="BJ681" i="2"/>
  <c r="BJ682" i="2"/>
  <c r="BJ683" i="2"/>
  <c r="BJ684" i="2"/>
  <c r="BJ685" i="2"/>
  <c r="BJ686" i="2"/>
  <c r="BJ687" i="2"/>
  <c r="BJ688" i="2"/>
  <c r="BJ689" i="2"/>
  <c r="BJ690" i="2"/>
  <c r="BJ691" i="2"/>
  <c r="BJ692" i="2"/>
  <c r="BJ693" i="2"/>
  <c r="BJ694" i="2"/>
  <c r="BJ695" i="2"/>
  <c r="BJ696" i="2"/>
  <c r="BJ697" i="2"/>
  <c r="BJ698" i="2"/>
  <c r="BJ699" i="2"/>
  <c r="BJ700" i="2"/>
  <c r="BJ701" i="2"/>
  <c r="BJ702" i="2"/>
  <c r="BJ703" i="2"/>
  <c r="BJ704" i="2"/>
  <c r="BJ705" i="2"/>
  <c r="BJ706" i="2"/>
  <c r="BJ707" i="2"/>
  <c r="BJ708" i="2"/>
  <c r="BJ709" i="2"/>
  <c r="BJ710" i="2"/>
  <c r="BJ711" i="2"/>
  <c r="BJ712" i="2"/>
  <c r="BJ713" i="2"/>
  <c r="BJ714" i="2"/>
  <c r="BJ715" i="2"/>
  <c r="BJ716" i="2"/>
  <c r="BJ717" i="2"/>
  <c r="BJ718" i="2"/>
  <c r="BJ719" i="2"/>
  <c r="BJ720" i="2"/>
  <c r="BJ721" i="2"/>
  <c r="BJ722" i="2"/>
  <c r="BJ723" i="2"/>
  <c r="BJ724" i="2"/>
  <c r="BJ725" i="2"/>
  <c r="BJ726" i="2"/>
  <c r="BJ727" i="2"/>
  <c r="BJ728" i="2"/>
  <c r="BJ729" i="2"/>
  <c r="BJ730" i="2"/>
  <c r="BJ731" i="2"/>
  <c r="BJ732" i="2"/>
  <c r="BJ733" i="2"/>
  <c r="BJ734" i="2"/>
  <c r="BJ735" i="2"/>
  <c r="BJ736" i="2"/>
  <c r="BJ737" i="2"/>
  <c r="BJ738" i="2"/>
  <c r="BJ739" i="2"/>
  <c r="BJ740" i="2"/>
  <c r="BJ741" i="2"/>
  <c r="BJ742" i="2"/>
  <c r="BJ743" i="2"/>
  <c r="BJ744" i="2"/>
  <c r="BJ745" i="2"/>
  <c r="BJ746" i="2"/>
  <c r="BJ747" i="2"/>
  <c r="BJ748" i="2"/>
  <c r="BJ749" i="2"/>
  <c r="BJ750" i="2"/>
  <c r="BJ751" i="2"/>
  <c r="BJ752" i="2"/>
  <c r="BJ753" i="2"/>
  <c r="BJ754" i="2"/>
  <c r="BJ755" i="2"/>
  <c r="BJ756" i="2"/>
  <c r="BJ757" i="2"/>
  <c r="BJ758" i="2"/>
  <c r="BJ759" i="2"/>
  <c r="BJ760" i="2"/>
  <c r="BJ761" i="2"/>
  <c r="BJ762" i="2"/>
  <c r="BJ763" i="2"/>
  <c r="BJ764" i="2"/>
  <c r="BJ765" i="2"/>
  <c r="BJ766" i="2"/>
  <c r="BJ767" i="2"/>
  <c r="BJ768" i="2"/>
  <c r="BJ769" i="2"/>
  <c r="BJ770" i="2"/>
  <c r="BJ771" i="2"/>
  <c r="BJ772" i="2"/>
  <c r="BJ773" i="2"/>
  <c r="BJ774" i="2"/>
  <c r="BJ775" i="2"/>
  <c r="BJ776" i="2"/>
  <c r="BJ777" i="2"/>
  <c r="BJ778" i="2"/>
  <c r="BJ779" i="2"/>
  <c r="BJ780" i="2"/>
  <c r="BJ781" i="2"/>
  <c r="BJ782" i="2"/>
  <c r="BJ783" i="2"/>
  <c r="BJ784" i="2"/>
  <c r="BJ785" i="2"/>
  <c r="BJ786" i="2"/>
  <c r="BJ787" i="2"/>
  <c r="BJ788" i="2"/>
  <c r="BJ789" i="2"/>
  <c r="BJ790" i="2"/>
  <c r="BJ791" i="2"/>
  <c r="BJ792" i="2"/>
  <c r="BJ793" i="2"/>
  <c r="BJ794" i="2"/>
  <c r="BJ795" i="2"/>
  <c r="BJ796" i="2"/>
  <c r="BJ797" i="2"/>
  <c r="BJ798" i="2"/>
  <c r="BJ799" i="2"/>
  <c r="BJ800" i="2"/>
  <c r="BJ801" i="2"/>
  <c r="BJ802" i="2"/>
  <c r="BJ803" i="2"/>
  <c r="BJ804" i="2"/>
  <c r="BJ805" i="2"/>
  <c r="BJ806" i="2"/>
  <c r="BJ807" i="2"/>
  <c r="BJ808" i="2"/>
  <c r="BJ809" i="2"/>
  <c r="BJ810" i="2"/>
  <c r="BJ811" i="2"/>
  <c r="BJ812" i="2"/>
  <c r="BJ813" i="2"/>
  <c r="BJ814" i="2"/>
  <c r="BJ815" i="2"/>
  <c r="BJ816" i="2"/>
  <c r="BJ817" i="2"/>
  <c r="BJ818" i="2"/>
  <c r="BJ819" i="2"/>
  <c r="BJ820" i="2"/>
  <c r="BJ821" i="2"/>
  <c r="BJ822" i="2"/>
  <c r="BJ823" i="2"/>
  <c r="BJ824" i="2"/>
  <c r="BJ825" i="2"/>
  <c r="BJ826" i="2"/>
  <c r="BJ827" i="2"/>
  <c r="BJ828" i="2"/>
  <c r="BJ829" i="2"/>
  <c r="BJ830" i="2"/>
  <c r="BJ831" i="2"/>
  <c r="BJ832" i="2"/>
  <c r="BJ833" i="2"/>
  <c r="BJ834" i="2"/>
  <c r="BJ835" i="2"/>
  <c r="BJ836" i="2"/>
  <c r="BJ837" i="2"/>
  <c r="BJ838" i="2"/>
  <c r="BJ839" i="2"/>
  <c r="BJ840" i="2"/>
  <c r="BJ841" i="2"/>
  <c r="BJ842" i="2"/>
  <c r="BJ843" i="2"/>
  <c r="BJ844" i="2"/>
  <c r="BJ845" i="2"/>
  <c r="BJ846" i="2"/>
  <c r="BJ847" i="2"/>
  <c r="BJ848" i="2"/>
  <c r="BJ849" i="2"/>
  <c r="BJ850" i="2"/>
  <c r="BJ851" i="2"/>
  <c r="BJ852" i="2"/>
  <c r="BJ853" i="2"/>
  <c r="BJ854" i="2"/>
  <c r="BJ855" i="2"/>
  <c r="BJ856" i="2"/>
  <c r="BJ857" i="2"/>
  <c r="BJ858" i="2"/>
  <c r="BJ859" i="2"/>
  <c r="BJ860" i="2"/>
  <c r="BJ861" i="2"/>
  <c r="BJ862" i="2"/>
  <c r="BJ863" i="2"/>
  <c r="BJ864" i="2"/>
  <c r="BJ865" i="2"/>
  <c r="BJ866" i="2"/>
  <c r="BJ867" i="2"/>
  <c r="BJ868" i="2"/>
  <c r="BJ869" i="2"/>
  <c r="BJ870" i="2"/>
  <c r="BJ871" i="2"/>
  <c r="BJ872" i="2"/>
  <c r="BJ873" i="2"/>
  <c r="BJ874" i="2"/>
  <c r="BJ875" i="2"/>
  <c r="BJ876" i="2"/>
  <c r="BJ877" i="2"/>
  <c r="BJ878" i="2"/>
  <c r="BJ879" i="2"/>
  <c r="BJ880" i="2"/>
  <c r="BJ881" i="2"/>
  <c r="BJ882" i="2"/>
  <c r="BJ883" i="2"/>
  <c r="BJ884" i="2"/>
  <c r="BJ885" i="2"/>
  <c r="BJ886" i="2"/>
  <c r="BJ887" i="2"/>
  <c r="BJ888" i="2"/>
  <c r="BJ889" i="2"/>
  <c r="BJ890" i="2"/>
  <c r="BJ891" i="2"/>
  <c r="BJ892" i="2"/>
  <c r="BJ893" i="2"/>
  <c r="BJ894" i="2"/>
  <c r="BJ895" i="2"/>
  <c r="BJ896" i="2"/>
  <c r="BJ897" i="2"/>
  <c r="BJ898" i="2"/>
  <c r="BJ899" i="2"/>
  <c r="BJ900" i="2"/>
  <c r="BJ901" i="2"/>
  <c r="BJ902" i="2"/>
  <c r="BJ903" i="2"/>
  <c r="BJ904" i="2"/>
  <c r="BJ905" i="2"/>
  <c r="BJ906" i="2"/>
  <c r="BJ907" i="2"/>
  <c r="BJ908" i="2"/>
  <c r="BJ909" i="2"/>
  <c r="BJ910" i="2"/>
  <c r="BJ911" i="2"/>
  <c r="BJ912" i="2"/>
  <c r="BJ913" i="2"/>
  <c r="BJ914" i="2"/>
  <c r="BJ915" i="2"/>
  <c r="BJ916" i="2"/>
  <c r="BJ917" i="2"/>
  <c r="BJ918" i="2"/>
  <c r="BJ919" i="2"/>
  <c r="BJ920" i="2"/>
  <c r="BJ921" i="2"/>
  <c r="BJ922" i="2"/>
  <c r="BJ923" i="2"/>
  <c r="BJ924" i="2"/>
  <c r="BJ925" i="2"/>
  <c r="BJ926" i="2"/>
  <c r="BJ927" i="2"/>
  <c r="BJ928" i="2"/>
  <c r="BJ929" i="2"/>
  <c r="BJ930" i="2"/>
  <c r="BJ931" i="2"/>
  <c r="BJ932" i="2"/>
  <c r="BJ933" i="2"/>
  <c r="BJ934" i="2"/>
  <c r="BJ935" i="2"/>
  <c r="BJ936" i="2"/>
  <c r="BJ937" i="2"/>
  <c r="BJ938" i="2"/>
  <c r="BJ939" i="2"/>
  <c r="BJ940" i="2"/>
  <c r="BJ941" i="2"/>
  <c r="BJ942" i="2"/>
  <c r="BJ943" i="2"/>
  <c r="BJ944" i="2"/>
  <c r="BJ945" i="2"/>
  <c r="BJ946" i="2"/>
  <c r="BJ947" i="2"/>
  <c r="BJ948" i="2"/>
  <c r="BJ949" i="2"/>
  <c r="BJ950" i="2"/>
  <c r="BJ951" i="2"/>
  <c r="BJ952" i="2"/>
  <c r="BJ953" i="2"/>
  <c r="BJ954" i="2"/>
  <c r="BJ955" i="2"/>
  <c r="BJ956" i="2"/>
  <c r="BJ957" i="2"/>
  <c r="BJ958" i="2"/>
  <c r="BJ959" i="2"/>
  <c r="BJ960" i="2"/>
  <c r="BJ961" i="2"/>
  <c r="BJ962" i="2"/>
  <c r="BJ963" i="2"/>
  <c r="BJ964" i="2"/>
  <c r="BJ965" i="2"/>
  <c r="BJ966" i="2"/>
  <c r="BJ967" i="2"/>
  <c r="BJ968" i="2"/>
  <c r="BJ969" i="2"/>
  <c r="BJ970" i="2"/>
  <c r="BJ971" i="2"/>
  <c r="BJ972" i="2"/>
  <c r="BJ973" i="2"/>
  <c r="BJ974" i="2"/>
  <c r="BJ975" i="2"/>
  <c r="BJ976" i="2"/>
  <c r="BJ977" i="2"/>
  <c r="BJ978" i="2"/>
  <c r="BJ979" i="2"/>
  <c r="BJ980" i="2"/>
  <c r="BJ981" i="2"/>
  <c r="BJ982" i="2"/>
  <c r="BJ983" i="2"/>
  <c r="BJ984" i="2"/>
  <c r="BJ985" i="2"/>
  <c r="BJ986" i="2"/>
  <c r="BJ987" i="2"/>
  <c r="BJ988" i="2"/>
  <c r="BJ989" i="2"/>
  <c r="BJ990" i="2"/>
  <c r="BJ991" i="2"/>
  <c r="BJ992" i="2"/>
  <c r="BJ993" i="2"/>
  <c r="BJ994" i="2"/>
  <c r="BJ995" i="2"/>
  <c r="BJ996" i="2"/>
  <c r="BJ997" i="2"/>
  <c r="BJ998" i="2"/>
  <c r="BJ999" i="2"/>
  <c r="BJ1000" i="2"/>
  <c r="BJ1001" i="2"/>
  <c r="BJ1002" i="2"/>
  <c r="BJ1003" i="2"/>
  <c r="BJ1004" i="2"/>
  <c r="BJ1005" i="2"/>
  <c r="BJ1006" i="2"/>
  <c r="BJ1007" i="2"/>
  <c r="BJ1008" i="2"/>
  <c r="BJ1009" i="2"/>
  <c r="BJ1010" i="2"/>
  <c r="BJ1011" i="2"/>
  <c r="BJ1012" i="2"/>
  <c r="BJ1013" i="2"/>
  <c r="BJ1014" i="2"/>
  <c r="BJ1015" i="2"/>
  <c r="BJ1016" i="2"/>
  <c r="BJ1017" i="2"/>
  <c r="BJ1018" i="2"/>
  <c r="BJ1019" i="2"/>
  <c r="BJ1020" i="2"/>
  <c r="BJ1021" i="2"/>
  <c r="BJ1022" i="2"/>
  <c r="BJ1023" i="2"/>
  <c r="BJ1024" i="2"/>
  <c r="BJ1025" i="2"/>
  <c r="BJ1026" i="2"/>
  <c r="BJ1027" i="2"/>
  <c r="BJ1028" i="2"/>
  <c r="BJ1029" i="2"/>
  <c r="BJ1030" i="2"/>
  <c r="BJ1031" i="2"/>
  <c r="BJ1032" i="2"/>
  <c r="BJ1033" i="2"/>
  <c r="BJ1034" i="2"/>
  <c r="BJ1035" i="2"/>
  <c r="BJ1036" i="2"/>
  <c r="BJ1037" i="2"/>
  <c r="BJ1038" i="2"/>
  <c r="BJ1039" i="2"/>
  <c r="BJ1040" i="2"/>
  <c r="BJ1041" i="2"/>
  <c r="BJ1042" i="2"/>
  <c r="BJ1043" i="2"/>
  <c r="BJ1044" i="2"/>
  <c r="BJ1045" i="2"/>
  <c r="BJ1046" i="2"/>
  <c r="BJ1047" i="2"/>
  <c r="BJ1048" i="2"/>
  <c r="BJ1049" i="2"/>
  <c r="BJ1050" i="2"/>
  <c r="BJ1051" i="2"/>
  <c r="BJ1052" i="2"/>
  <c r="BJ1053" i="2"/>
  <c r="BJ1054" i="2"/>
  <c r="BJ1055" i="2"/>
  <c r="BJ1056" i="2"/>
  <c r="BJ1057" i="2"/>
  <c r="BJ1058" i="2"/>
  <c r="BJ1059" i="2"/>
  <c r="BJ1060" i="2"/>
  <c r="BJ1061" i="2"/>
  <c r="BJ1062" i="2"/>
  <c r="BJ1063" i="2"/>
  <c r="BJ1064" i="2"/>
  <c r="BJ1065" i="2"/>
  <c r="BJ1066" i="2"/>
  <c r="BJ1067" i="2"/>
  <c r="BJ1068" i="2"/>
  <c r="BJ1069" i="2"/>
  <c r="BJ1070" i="2"/>
  <c r="BJ1071" i="2"/>
  <c r="BJ1072" i="2"/>
  <c r="BJ1073" i="2"/>
  <c r="BJ1074" i="2"/>
  <c r="BJ1075" i="2"/>
  <c r="BJ1076" i="2"/>
  <c r="BJ1077" i="2"/>
  <c r="BJ1078" i="2"/>
  <c r="BJ1079" i="2"/>
  <c r="BJ1080" i="2"/>
  <c r="BJ1081" i="2"/>
  <c r="BJ1082" i="2"/>
  <c r="BJ1083" i="2"/>
  <c r="BJ1084" i="2"/>
  <c r="BJ1085" i="2"/>
  <c r="BJ1086" i="2"/>
  <c r="BJ1087" i="2"/>
  <c r="BJ1088" i="2"/>
  <c r="BJ1089" i="2"/>
  <c r="BJ1090" i="2"/>
  <c r="BJ1091" i="2"/>
  <c r="BJ1092" i="2"/>
  <c r="BJ1093" i="2"/>
  <c r="BJ1094" i="2"/>
  <c r="BJ1095" i="2"/>
  <c r="BJ1096" i="2"/>
  <c r="BJ1097" i="2"/>
  <c r="BJ1098" i="2"/>
  <c r="BJ1099" i="2"/>
  <c r="BJ1100" i="2"/>
  <c r="BJ1101" i="2"/>
  <c r="BJ1102" i="2"/>
  <c r="BJ1103" i="2"/>
  <c r="BJ1104" i="2"/>
  <c r="BJ1105" i="2"/>
  <c r="BJ1106" i="2"/>
  <c r="BJ1107" i="2"/>
  <c r="BJ1108" i="2"/>
  <c r="BJ1109" i="2"/>
  <c r="BJ1110" i="2"/>
  <c r="BJ1111" i="2"/>
  <c r="BJ1112" i="2"/>
  <c r="BJ1113" i="2"/>
  <c r="BJ1114" i="2"/>
  <c r="BJ1115" i="2"/>
  <c r="BJ1116" i="2"/>
  <c r="BJ1117" i="2"/>
  <c r="BJ1118" i="2"/>
  <c r="BJ1119" i="2"/>
  <c r="BJ1120" i="2"/>
  <c r="BJ1121" i="2"/>
  <c r="BJ1122" i="2"/>
  <c r="BJ1123" i="2"/>
  <c r="BJ1124" i="2"/>
  <c r="BJ1125" i="2"/>
  <c r="BJ1126" i="2"/>
  <c r="BJ1127" i="2"/>
  <c r="BJ1128" i="2"/>
  <c r="BJ1129" i="2"/>
  <c r="BJ1130" i="2"/>
  <c r="BJ1131" i="2"/>
  <c r="BJ1132" i="2"/>
  <c r="BJ1133" i="2"/>
  <c r="BJ1134" i="2"/>
  <c r="BJ1135" i="2"/>
  <c r="BJ1136" i="2"/>
  <c r="BJ1137" i="2"/>
  <c r="BJ1138" i="2"/>
  <c r="BJ1139" i="2"/>
  <c r="BJ1140" i="2"/>
  <c r="BJ1141" i="2"/>
  <c r="BJ1142" i="2"/>
  <c r="BJ1143" i="2"/>
  <c r="BJ1144" i="2"/>
  <c r="BJ1145" i="2"/>
  <c r="BJ1146" i="2"/>
  <c r="BJ1147" i="2"/>
  <c r="BJ1148" i="2"/>
  <c r="BJ1149" i="2"/>
  <c r="BJ1150" i="2"/>
  <c r="BJ1151" i="2"/>
  <c r="BJ1152" i="2"/>
  <c r="BJ1153" i="2"/>
  <c r="BJ1154" i="2"/>
  <c r="BJ1155" i="2"/>
  <c r="BJ1156" i="2"/>
  <c r="BJ1157" i="2"/>
  <c r="BJ1158" i="2"/>
  <c r="BJ1159" i="2"/>
  <c r="BJ1160" i="2"/>
  <c r="BJ1161" i="2"/>
  <c r="BJ1162" i="2"/>
  <c r="BJ1163" i="2"/>
  <c r="BJ1164" i="2"/>
  <c r="BJ1165" i="2"/>
  <c r="BJ1166" i="2"/>
  <c r="AW2" i="2"/>
  <c r="AW3" i="2"/>
  <c r="AW4" i="2"/>
  <c r="AW5" i="2"/>
  <c r="AW6" i="2"/>
  <c r="AW7" i="2"/>
  <c r="AW8" i="2"/>
  <c r="AW9" i="2"/>
  <c r="AW10" i="2"/>
  <c r="AW11" i="2"/>
  <c r="AW12" i="2"/>
  <c r="AW13" i="2"/>
  <c r="AW14" i="2"/>
  <c r="AW15" i="2"/>
  <c r="AW16" i="2"/>
  <c r="AW17" i="2"/>
  <c r="AW18" i="2"/>
  <c r="AW19" i="2"/>
  <c r="AW20" i="2"/>
  <c r="AW21" i="2"/>
  <c r="AW22" i="2"/>
  <c r="AW23" i="2"/>
  <c r="AW24" i="2"/>
  <c r="AW25" i="2"/>
  <c r="AW26" i="2"/>
  <c r="AW27" i="2"/>
  <c r="AW28" i="2"/>
  <c r="AW29" i="2"/>
  <c r="AW30" i="2"/>
  <c r="AW31" i="2"/>
  <c r="AW32" i="2"/>
  <c r="AW33" i="2"/>
  <c r="AW34" i="2"/>
  <c r="AW35" i="2"/>
  <c r="AW36" i="2"/>
  <c r="AW37" i="2"/>
  <c r="AW38" i="2"/>
  <c r="AW39" i="2"/>
  <c r="AW40" i="2"/>
  <c r="AW41" i="2"/>
  <c r="AW42" i="2"/>
  <c r="AW43" i="2"/>
  <c r="AW44" i="2"/>
  <c r="AW45" i="2"/>
  <c r="AW46" i="2"/>
  <c r="AW47" i="2"/>
  <c r="AW48" i="2"/>
  <c r="AW49" i="2"/>
  <c r="AW50" i="2"/>
  <c r="AW51" i="2"/>
  <c r="AW52" i="2"/>
  <c r="AW53" i="2"/>
  <c r="AW54" i="2"/>
  <c r="AW55" i="2"/>
  <c r="AW56" i="2"/>
  <c r="AW57" i="2"/>
  <c r="AW58" i="2"/>
  <c r="AW59" i="2"/>
  <c r="AW60" i="2"/>
  <c r="AW61" i="2"/>
  <c r="AW62" i="2"/>
  <c r="AW63" i="2"/>
  <c r="AW64" i="2"/>
  <c r="AW65" i="2"/>
  <c r="AW66" i="2"/>
  <c r="AW67" i="2"/>
  <c r="AW68" i="2"/>
  <c r="AW69" i="2"/>
  <c r="AW70" i="2"/>
  <c r="AW71" i="2"/>
  <c r="AW72" i="2"/>
  <c r="AW73" i="2"/>
  <c r="AW74" i="2"/>
  <c r="AW75" i="2"/>
  <c r="AW76" i="2"/>
  <c r="AW77" i="2"/>
  <c r="AW78" i="2"/>
  <c r="AW79" i="2"/>
  <c r="AW80" i="2"/>
  <c r="AW81" i="2"/>
  <c r="AW82" i="2"/>
  <c r="AW83" i="2"/>
  <c r="AW84" i="2"/>
  <c r="AW85" i="2"/>
  <c r="AW86" i="2"/>
  <c r="AW87" i="2"/>
  <c r="AW88" i="2"/>
  <c r="AW89" i="2"/>
  <c r="AW90" i="2"/>
  <c r="AW91" i="2"/>
  <c r="AW92" i="2"/>
  <c r="AW93" i="2"/>
  <c r="AW94" i="2"/>
  <c r="AW95" i="2"/>
  <c r="AW96" i="2"/>
  <c r="AW97" i="2"/>
  <c r="AW98" i="2"/>
  <c r="AW99" i="2"/>
  <c r="AW100" i="2"/>
  <c r="AW101" i="2"/>
  <c r="AW102" i="2"/>
  <c r="AW103" i="2"/>
  <c r="AW104" i="2"/>
  <c r="AW105" i="2"/>
  <c r="AW106" i="2"/>
  <c r="AW107" i="2"/>
  <c r="AW108" i="2"/>
  <c r="AW109" i="2"/>
  <c r="AW110" i="2"/>
  <c r="AW111" i="2"/>
  <c r="AW112" i="2"/>
  <c r="AW113" i="2"/>
  <c r="AW114" i="2"/>
  <c r="AW115" i="2"/>
  <c r="AW116" i="2"/>
  <c r="AW117" i="2"/>
  <c r="AW118" i="2"/>
  <c r="AW119" i="2"/>
  <c r="AW120" i="2"/>
  <c r="AW121" i="2"/>
  <c r="AW122" i="2"/>
  <c r="AW123" i="2"/>
  <c r="AW124" i="2"/>
  <c r="AW125" i="2"/>
  <c r="AW126" i="2"/>
  <c r="AW127" i="2"/>
  <c r="AW128" i="2"/>
  <c r="AW129" i="2"/>
  <c r="AW130" i="2"/>
  <c r="AW131" i="2"/>
  <c r="AW132" i="2"/>
  <c r="AW133" i="2"/>
  <c r="AW134" i="2"/>
  <c r="AW135" i="2"/>
  <c r="AW136" i="2"/>
  <c r="AW137" i="2"/>
  <c r="AW138" i="2"/>
  <c r="AW139" i="2"/>
  <c r="AW140" i="2"/>
  <c r="AW141" i="2"/>
  <c r="AW142" i="2"/>
  <c r="AW143" i="2"/>
  <c r="AW144" i="2"/>
  <c r="AW145" i="2"/>
  <c r="AW146" i="2"/>
  <c r="AW147" i="2"/>
  <c r="AW149" i="2"/>
  <c r="AW150" i="2"/>
  <c r="AW151" i="2"/>
  <c r="AW152" i="2"/>
  <c r="AW153" i="2"/>
  <c r="AW154" i="2"/>
  <c r="AW155" i="2"/>
  <c r="AW156" i="2"/>
  <c r="AW157" i="2"/>
  <c r="AW158" i="2"/>
  <c r="AW159" i="2"/>
  <c r="AW160" i="2"/>
  <c r="AW161" i="2"/>
  <c r="AW162" i="2"/>
  <c r="AW163" i="2"/>
  <c r="AW164" i="2"/>
  <c r="AW165" i="2"/>
  <c r="AW166" i="2"/>
  <c r="AW167" i="2"/>
  <c r="AW168" i="2"/>
  <c r="AW169" i="2"/>
  <c r="AW170" i="2"/>
  <c r="AW171" i="2"/>
  <c r="AW172" i="2"/>
  <c r="AW173" i="2"/>
  <c r="AW174" i="2"/>
  <c r="AW175" i="2"/>
  <c r="AW176" i="2"/>
  <c r="AW177" i="2"/>
  <c r="AW178" i="2"/>
  <c r="AW179" i="2"/>
  <c r="AW180" i="2"/>
  <c r="AW181" i="2"/>
  <c r="AW182" i="2"/>
  <c r="AW183" i="2"/>
  <c r="AW184" i="2"/>
  <c r="AW185" i="2"/>
  <c r="AW186" i="2"/>
  <c r="AW187" i="2"/>
  <c r="AW188" i="2"/>
  <c r="AW189" i="2"/>
  <c r="AW190" i="2"/>
  <c r="AW191" i="2"/>
  <c r="AW192" i="2"/>
  <c r="AW193" i="2"/>
  <c r="AW194" i="2"/>
  <c r="AW195" i="2"/>
  <c r="AW196" i="2"/>
  <c r="AW197" i="2"/>
  <c r="AW198" i="2"/>
  <c r="AW199" i="2"/>
  <c r="AW200" i="2"/>
  <c r="AW201" i="2"/>
  <c r="AW202" i="2"/>
  <c r="AW203" i="2"/>
  <c r="AW204" i="2"/>
  <c r="AW205" i="2"/>
  <c r="AW206" i="2"/>
  <c r="AW207" i="2"/>
  <c r="AW208" i="2"/>
  <c r="AW209" i="2"/>
  <c r="AW210" i="2"/>
  <c r="AW211" i="2"/>
  <c r="AW212" i="2"/>
  <c r="AW213" i="2"/>
  <c r="AW214" i="2"/>
  <c r="AW215" i="2"/>
  <c r="AW216" i="2"/>
  <c r="AW217" i="2"/>
  <c r="AW218" i="2"/>
  <c r="AW219" i="2"/>
  <c r="AW220" i="2"/>
  <c r="AW221" i="2"/>
  <c r="AW222" i="2"/>
  <c r="AW223" i="2"/>
  <c r="AW224" i="2"/>
  <c r="AW225" i="2"/>
  <c r="AW226" i="2"/>
  <c r="AW227" i="2"/>
  <c r="AW228" i="2"/>
  <c r="AW229" i="2"/>
  <c r="AW230" i="2"/>
  <c r="AW231" i="2"/>
  <c r="AW232" i="2"/>
  <c r="AW233" i="2"/>
  <c r="AW234" i="2"/>
  <c r="AW235" i="2"/>
  <c r="AW236" i="2"/>
  <c r="AW237" i="2"/>
  <c r="AW238" i="2"/>
  <c r="AW239" i="2"/>
  <c r="AW240" i="2"/>
  <c r="AW241" i="2"/>
  <c r="AW242" i="2"/>
  <c r="AW243" i="2"/>
  <c r="AW244" i="2"/>
  <c r="AW245" i="2"/>
  <c r="AW246" i="2"/>
  <c r="AW247" i="2"/>
  <c r="AW248" i="2"/>
  <c r="AW249" i="2"/>
  <c r="AW250" i="2"/>
  <c r="AW251" i="2"/>
  <c r="AW252" i="2"/>
  <c r="AW253" i="2"/>
  <c r="AW254" i="2"/>
  <c r="AW255" i="2"/>
  <c r="AW256" i="2"/>
  <c r="AW257" i="2"/>
  <c r="AW258" i="2"/>
  <c r="AW259" i="2"/>
  <c r="AW260" i="2"/>
  <c r="AW261" i="2"/>
  <c r="AW262" i="2"/>
  <c r="AW263" i="2"/>
  <c r="AW264" i="2"/>
  <c r="AW265" i="2"/>
  <c r="AW266" i="2"/>
  <c r="AW267" i="2"/>
  <c r="AW268" i="2"/>
  <c r="AW269" i="2"/>
  <c r="AW270" i="2"/>
  <c r="AW271" i="2"/>
  <c r="AW272" i="2"/>
  <c r="AW273" i="2"/>
  <c r="AW274" i="2"/>
  <c r="AW275" i="2"/>
  <c r="AW276" i="2"/>
  <c r="AW277" i="2"/>
  <c r="AW278" i="2"/>
  <c r="AW279" i="2"/>
  <c r="AW280" i="2"/>
  <c r="AW281" i="2"/>
  <c r="AW282" i="2"/>
  <c r="AW283" i="2"/>
  <c r="AW284" i="2"/>
  <c r="AW285" i="2"/>
  <c r="AW286" i="2"/>
  <c r="AW287" i="2"/>
  <c r="AW288" i="2"/>
  <c r="AW289" i="2"/>
  <c r="AW290" i="2"/>
  <c r="AW291" i="2"/>
  <c r="AW292" i="2"/>
  <c r="AW293" i="2"/>
  <c r="AW294" i="2"/>
  <c r="AW295" i="2"/>
  <c r="AW296" i="2"/>
  <c r="AW297" i="2"/>
  <c r="AW298" i="2"/>
  <c r="AW299" i="2"/>
  <c r="AW300" i="2"/>
  <c r="AW301" i="2"/>
  <c r="AW302" i="2"/>
  <c r="AW303" i="2"/>
  <c r="AW304" i="2"/>
  <c r="AW305" i="2"/>
  <c r="AW306" i="2"/>
  <c r="AW307" i="2"/>
  <c r="AW308" i="2"/>
  <c r="AW309" i="2"/>
  <c r="AW310" i="2"/>
  <c r="AW311" i="2"/>
  <c r="AW312" i="2"/>
  <c r="AW313" i="2"/>
  <c r="AW314" i="2"/>
  <c r="AW315" i="2"/>
  <c r="AW316" i="2"/>
  <c r="AW317" i="2"/>
  <c r="AW318" i="2"/>
  <c r="AW319" i="2"/>
  <c r="AW320" i="2"/>
  <c r="AW321" i="2"/>
  <c r="AW322" i="2"/>
  <c r="AW323" i="2"/>
  <c r="AW324" i="2"/>
  <c r="AW325" i="2"/>
  <c r="AW326" i="2"/>
  <c r="AW327" i="2"/>
  <c r="AW328" i="2"/>
  <c r="AW329" i="2"/>
  <c r="AW330" i="2"/>
  <c r="AW331" i="2"/>
  <c r="AW332" i="2"/>
  <c r="AW333" i="2"/>
  <c r="AW334" i="2"/>
  <c r="AW335" i="2"/>
  <c r="AW336" i="2"/>
  <c r="AW337" i="2"/>
  <c r="AW338" i="2"/>
  <c r="AW339" i="2"/>
  <c r="AW340" i="2"/>
  <c r="AW341" i="2"/>
  <c r="AW342" i="2"/>
  <c r="AW343" i="2"/>
  <c r="AW344" i="2"/>
  <c r="AW345" i="2"/>
  <c r="AW346" i="2"/>
  <c r="AW347" i="2"/>
  <c r="AW348" i="2"/>
  <c r="AW349" i="2"/>
  <c r="AW350" i="2"/>
  <c r="AW351" i="2"/>
  <c r="AW352" i="2"/>
  <c r="AW353" i="2"/>
  <c r="AW354" i="2"/>
  <c r="AW355" i="2"/>
  <c r="AW356" i="2"/>
  <c r="AW357" i="2"/>
  <c r="AW358" i="2"/>
  <c r="AW359" i="2"/>
  <c r="AW360" i="2"/>
  <c r="AW361" i="2"/>
  <c r="AW362" i="2"/>
  <c r="AW363" i="2"/>
  <c r="AW364" i="2"/>
  <c r="AW365" i="2"/>
  <c r="AW366" i="2"/>
  <c r="AW367" i="2"/>
  <c r="AW368" i="2"/>
  <c r="AW369" i="2"/>
  <c r="AW370" i="2"/>
  <c r="AW371" i="2"/>
  <c r="AW372" i="2"/>
  <c r="AW373" i="2"/>
  <c r="AW374" i="2"/>
  <c r="AW375" i="2"/>
  <c r="AW376" i="2"/>
  <c r="AW377" i="2"/>
  <c r="AW378" i="2"/>
  <c r="AW379" i="2"/>
  <c r="AW380" i="2"/>
  <c r="AW381" i="2"/>
  <c r="AW382" i="2"/>
  <c r="AW383" i="2"/>
  <c r="AW384" i="2"/>
  <c r="AW385" i="2"/>
  <c r="AW386" i="2"/>
  <c r="AW387" i="2"/>
  <c r="AW388" i="2"/>
  <c r="AW389" i="2"/>
  <c r="AW390" i="2"/>
  <c r="AW391" i="2"/>
  <c r="AW392" i="2"/>
  <c r="AW393" i="2"/>
  <c r="AW394" i="2"/>
  <c r="AW395" i="2"/>
  <c r="AW396" i="2"/>
  <c r="AW397" i="2"/>
  <c r="AW398" i="2"/>
  <c r="AW399" i="2"/>
  <c r="AW400" i="2"/>
  <c r="AW401" i="2"/>
  <c r="AW402" i="2"/>
  <c r="AW403" i="2"/>
  <c r="AW404" i="2"/>
  <c r="AW405" i="2"/>
  <c r="AW406" i="2"/>
  <c r="AW407" i="2"/>
  <c r="AW408" i="2"/>
  <c r="AW409" i="2"/>
  <c r="AW410" i="2"/>
  <c r="AW411" i="2"/>
  <c r="AW412" i="2"/>
  <c r="AW413" i="2"/>
  <c r="AW414" i="2"/>
  <c r="AW415" i="2"/>
  <c r="AW416" i="2"/>
  <c r="AW417" i="2"/>
  <c r="AW418" i="2"/>
  <c r="AW419" i="2"/>
  <c r="AW420" i="2"/>
  <c r="AW421" i="2"/>
  <c r="AW422" i="2"/>
  <c r="AW423" i="2"/>
  <c r="AW424" i="2"/>
  <c r="AW425" i="2"/>
  <c r="AW426" i="2"/>
  <c r="AW427" i="2"/>
  <c r="AW428" i="2"/>
  <c r="AW429" i="2"/>
  <c r="AW430" i="2"/>
  <c r="AW431" i="2"/>
  <c r="AW432" i="2"/>
  <c r="AW433" i="2"/>
  <c r="AW434" i="2"/>
  <c r="AW435" i="2"/>
  <c r="AW436" i="2"/>
  <c r="AW437" i="2"/>
  <c r="AW438" i="2"/>
  <c r="AW439" i="2"/>
  <c r="AW440" i="2"/>
  <c r="AW441" i="2"/>
  <c r="AW442" i="2"/>
  <c r="AW443" i="2"/>
  <c r="AW444" i="2"/>
  <c r="AW445" i="2"/>
  <c r="AW446" i="2"/>
  <c r="AW447" i="2"/>
  <c r="AW448" i="2"/>
  <c r="AW449" i="2"/>
  <c r="AW450" i="2"/>
  <c r="AW451" i="2"/>
  <c r="AW452" i="2"/>
  <c r="AW453" i="2"/>
  <c r="AW454" i="2"/>
  <c r="AW455" i="2"/>
  <c r="AW456" i="2"/>
  <c r="AW457" i="2"/>
  <c r="AW458" i="2"/>
  <c r="AW459" i="2"/>
  <c r="AW460" i="2"/>
  <c r="AW461" i="2"/>
  <c r="AW462" i="2"/>
  <c r="AW463" i="2"/>
  <c r="AW464" i="2"/>
  <c r="AW465" i="2"/>
  <c r="AW466" i="2"/>
  <c r="AW467" i="2"/>
  <c r="AW468" i="2"/>
  <c r="AW469" i="2"/>
  <c r="AW470" i="2"/>
  <c r="AW471" i="2"/>
  <c r="AW472" i="2"/>
  <c r="AW473" i="2"/>
  <c r="AW474" i="2"/>
  <c r="AW475" i="2"/>
  <c r="AW476" i="2"/>
  <c r="AW477" i="2"/>
  <c r="AW478" i="2"/>
  <c r="AW479" i="2"/>
  <c r="AW480" i="2"/>
  <c r="AW481" i="2"/>
  <c r="AW482" i="2"/>
  <c r="AW483" i="2"/>
  <c r="AW484" i="2"/>
  <c r="AW485" i="2"/>
  <c r="AW486" i="2"/>
  <c r="AW487" i="2"/>
  <c r="AW488" i="2"/>
  <c r="AW489" i="2"/>
  <c r="AW490" i="2"/>
  <c r="AW491" i="2"/>
  <c r="AW492" i="2"/>
  <c r="AW493" i="2"/>
  <c r="AW494" i="2"/>
  <c r="AW495" i="2"/>
  <c r="AW496" i="2"/>
  <c r="AW497" i="2"/>
  <c r="AW498" i="2"/>
  <c r="AW499" i="2"/>
  <c r="AW500" i="2"/>
  <c r="AW501" i="2"/>
  <c r="AW502" i="2"/>
  <c r="AW503" i="2"/>
  <c r="AW504" i="2"/>
  <c r="AW505" i="2"/>
  <c r="AW506" i="2"/>
  <c r="AW507" i="2"/>
  <c r="AW508" i="2"/>
  <c r="AW509" i="2"/>
  <c r="AW510" i="2"/>
  <c r="AW511" i="2"/>
  <c r="AW512" i="2"/>
  <c r="AW513" i="2"/>
  <c r="AW514" i="2"/>
  <c r="AW515" i="2"/>
  <c r="AW516" i="2"/>
  <c r="AW517" i="2"/>
  <c r="AW518" i="2"/>
  <c r="AW519" i="2"/>
  <c r="AW520" i="2"/>
  <c r="AW521" i="2"/>
  <c r="AW522" i="2"/>
  <c r="AW523" i="2"/>
  <c r="AW546" i="2"/>
  <c r="AW547" i="2"/>
  <c r="AW548" i="2"/>
  <c r="AW549" i="2"/>
  <c r="AW550" i="2"/>
  <c r="AW551" i="2"/>
  <c r="AW552" i="2"/>
  <c r="AW553" i="2"/>
  <c r="AW554" i="2"/>
  <c r="AW555" i="2"/>
  <c r="AW556" i="2"/>
  <c r="AW557" i="2"/>
  <c r="AW558" i="2"/>
  <c r="AW559" i="2"/>
  <c r="AW560" i="2"/>
  <c r="AW561" i="2"/>
  <c r="AW562" i="2"/>
  <c r="AW563" i="2"/>
  <c r="AW564" i="2"/>
  <c r="AW565" i="2"/>
  <c r="AW566" i="2"/>
  <c r="AW567" i="2"/>
  <c r="AW568" i="2"/>
  <c r="AW569" i="2"/>
  <c r="AW570" i="2"/>
  <c r="AW571" i="2"/>
  <c r="AW572" i="2"/>
  <c r="AW573" i="2"/>
  <c r="AW574" i="2"/>
  <c r="AW575" i="2"/>
  <c r="AW576" i="2"/>
  <c r="AW577" i="2"/>
  <c r="AW578" i="2"/>
  <c r="AW579" i="2"/>
  <c r="AW580" i="2"/>
  <c r="AW581" i="2"/>
  <c r="AW582" i="2"/>
  <c r="AW583" i="2"/>
  <c r="AW584" i="2"/>
  <c r="AW585" i="2"/>
  <c r="AW586" i="2"/>
  <c r="AW587" i="2"/>
  <c r="AW588" i="2"/>
  <c r="AW589" i="2"/>
  <c r="AW590" i="2"/>
  <c r="AW591" i="2"/>
  <c r="AW592" i="2"/>
  <c r="AW593" i="2"/>
  <c r="AW594" i="2"/>
  <c r="AW595" i="2"/>
  <c r="AW596" i="2"/>
  <c r="AW597" i="2"/>
  <c r="AW598" i="2"/>
  <c r="AW599" i="2"/>
  <c r="AW600" i="2"/>
  <c r="AW601" i="2"/>
  <c r="AW602" i="2"/>
  <c r="AW603" i="2"/>
  <c r="AW604" i="2"/>
  <c r="AW605" i="2"/>
  <c r="AW606" i="2"/>
  <c r="AW607" i="2"/>
  <c r="AW608" i="2"/>
  <c r="AW609" i="2"/>
  <c r="AW610" i="2"/>
  <c r="AW611" i="2"/>
  <c r="AW612" i="2"/>
  <c r="AW613" i="2"/>
  <c r="AW614" i="2"/>
  <c r="AW615" i="2"/>
  <c r="AW616" i="2"/>
  <c r="AW617" i="2"/>
  <c r="AW618" i="2"/>
  <c r="AW619" i="2"/>
  <c r="AW620" i="2"/>
  <c r="AW621" i="2"/>
  <c r="AW622" i="2"/>
  <c r="AW623" i="2"/>
  <c r="AW624" i="2"/>
  <c r="AW625" i="2"/>
  <c r="AW626" i="2"/>
  <c r="AW627" i="2"/>
  <c r="AW628" i="2"/>
  <c r="AW629" i="2"/>
  <c r="AW630" i="2"/>
  <c r="AW631" i="2"/>
  <c r="AW632" i="2"/>
  <c r="AW633" i="2"/>
  <c r="AW634" i="2"/>
  <c r="AW635" i="2"/>
  <c r="AW636" i="2"/>
  <c r="AW637" i="2"/>
  <c r="AW638" i="2"/>
  <c r="AW639" i="2"/>
  <c r="AW640" i="2"/>
  <c r="AW641" i="2"/>
  <c r="AW642" i="2"/>
  <c r="AW643" i="2"/>
  <c r="AW644" i="2"/>
  <c r="AW645" i="2"/>
  <c r="AW646" i="2"/>
  <c r="AW647" i="2"/>
  <c r="AW648" i="2"/>
  <c r="AW649" i="2"/>
  <c r="AW650" i="2"/>
  <c r="AW651" i="2"/>
  <c r="AW652" i="2"/>
  <c r="AW653" i="2"/>
  <c r="AW654" i="2"/>
  <c r="AW655" i="2"/>
  <c r="AW656" i="2"/>
  <c r="AW657" i="2"/>
  <c r="AW658" i="2"/>
  <c r="AW659" i="2"/>
  <c r="AW660" i="2"/>
  <c r="AW661" i="2"/>
  <c r="AW662" i="2"/>
  <c r="AW663" i="2"/>
  <c r="AW664" i="2"/>
  <c r="AW665" i="2"/>
  <c r="AW666" i="2"/>
  <c r="AW667" i="2"/>
  <c r="AW668" i="2"/>
  <c r="AW669" i="2"/>
  <c r="AW670" i="2"/>
  <c r="AW671" i="2"/>
  <c r="AW672" i="2"/>
  <c r="AW673" i="2"/>
  <c r="AW674" i="2"/>
  <c r="AW675" i="2"/>
  <c r="AW676" i="2"/>
  <c r="AW677" i="2"/>
  <c r="AW678" i="2"/>
  <c r="AW679" i="2"/>
  <c r="AW680" i="2"/>
  <c r="AW681" i="2"/>
  <c r="AW682" i="2"/>
  <c r="AW683" i="2"/>
  <c r="AW684" i="2"/>
  <c r="AW685" i="2"/>
  <c r="AW686" i="2"/>
  <c r="AW687" i="2"/>
  <c r="AW688" i="2"/>
  <c r="AW689" i="2"/>
  <c r="AW690" i="2"/>
  <c r="AW691" i="2"/>
  <c r="AW692" i="2"/>
  <c r="AW693" i="2"/>
  <c r="AW694" i="2"/>
  <c r="AW695" i="2"/>
  <c r="AW696" i="2"/>
  <c r="AW697" i="2"/>
  <c r="AW698" i="2"/>
  <c r="AW699" i="2"/>
  <c r="AW700" i="2"/>
  <c r="AW701" i="2"/>
  <c r="AW702" i="2"/>
  <c r="AW703" i="2"/>
  <c r="AW704" i="2"/>
  <c r="AW705" i="2"/>
  <c r="AW706" i="2"/>
  <c r="AW707" i="2"/>
  <c r="AW708" i="2"/>
  <c r="AW709" i="2"/>
  <c r="AW710" i="2"/>
  <c r="AW711" i="2"/>
  <c r="AW712" i="2"/>
  <c r="AW713" i="2"/>
  <c r="AW714" i="2"/>
  <c r="AW715" i="2"/>
  <c r="AW716" i="2"/>
  <c r="AW717" i="2"/>
  <c r="AW718" i="2"/>
  <c r="AW719" i="2"/>
  <c r="AW720" i="2"/>
  <c r="AW721" i="2"/>
  <c r="AW722" i="2"/>
  <c r="AW723" i="2"/>
  <c r="AW724" i="2"/>
  <c r="AW725" i="2"/>
  <c r="AW726" i="2"/>
  <c r="AW727" i="2"/>
  <c r="AW728" i="2"/>
  <c r="AW729" i="2"/>
  <c r="AW730" i="2"/>
  <c r="AW731" i="2"/>
  <c r="AW732" i="2"/>
  <c r="AW733" i="2"/>
  <c r="AW734" i="2"/>
  <c r="AW735" i="2"/>
  <c r="AW736" i="2"/>
  <c r="AW737" i="2"/>
  <c r="AW738" i="2"/>
  <c r="AW739" i="2"/>
  <c r="AW740" i="2"/>
  <c r="AW741" i="2"/>
  <c r="AW742" i="2"/>
  <c r="AW743" i="2"/>
  <c r="AW744" i="2"/>
  <c r="AW745" i="2"/>
  <c r="AW746" i="2"/>
  <c r="AW747" i="2"/>
  <c r="AW748" i="2"/>
  <c r="AW749" i="2"/>
  <c r="AW750" i="2"/>
  <c r="AW751" i="2"/>
  <c r="AW752" i="2"/>
  <c r="AW753" i="2"/>
  <c r="AW754" i="2"/>
  <c r="AW755" i="2"/>
  <c r="AW756" i="2"/>
  <c r="AW757" i="2"/>
  <c r="AW758" i="2"/>
  <c r="AW759" i="2"/>
  <c r="AW760" i="2"/>
  <c r="AW761" i="2"/>
  <c r="AW762" i="2"/>
  <c r="AW763" i="2"/>
  <c r="AW764" i="2"/>
  <c r="AW765" i="2"/>
  <c r="AW766" i="2"/>
  <c r="AW767" i="2"/>
  <c r="AW768" i="2"/>
  <c r="AW769" i="2"/>
  <c r="AW770" i="2"/>
  <c r="AW771" i="2"/>
  <c r="AW772" i="2"/>
  <c r="AW773" i="2"/>
  <c r="AW774" i="2"/>
  <c r="AW775" i="2"/>
  <c r="AW776" i="2"/>
  <c r="AW777" i="2"/>
  <c r="AW778" i="2"/>
  <c r="AW779" i="2"/>
  <c r="AW780" i="2"/>
  <c r="AW781" i="2"/>
  <c r="AW782" i="2"/>
  <c r="AW783" i="2"/>
  <c r="AW784" i="2"/>
  <c r="AW785" i="2"/>
  <c r="AW786" i="2"/>
  <c r="AW787" i="2"/>
  <c r="AW788" i="2"/>
  <c r="AW789" i="2"/>
  <c r="AW790" i="2"/>
  <c r="AW791" i="2"/>
  <c r="AW792" i="2"/>
  <c r="AW793" i="2"/>
  <c r="AW794" i="2"/>
  <c r="AW795" i="2"/>
  <c r="AW796" i="2"/>
  <c r="AW797" i="2"/>
  <c r="AW798" i="2"/>
  <c r="AW799" i="2"/>
  <c r="AW800" i="2"/>
  <c r="AW801" i="2"/>
  <c r="AW802" i="2"/>
  <c r="AW803" i="2"/>
  <c r="AW804" i="2"/>
  <c r="AW805" i="2"/>
  <c r="AW806" i="2"/>
  <c r="AW807" i="2"/>
  <c r="AW808" i="2"/>
  <c r="AW809" i="2"/>
  <c r="AW810" i="2"/>
  <c r="AW811" i="2"/>
  <c r="AW812" i="2"/>
  <c r="AW813" i="2"/>
  <c r="AW814" i="2"/>
  <c r="AW815" i="2"/>
  <c r="AW816" i="2"/>
  <c r="AW817" i="2"/>
  <c r="AW818" i="2"/>
  <c r="AW819" i="2"/>
  <c r="AW820" i="2"/>
  <c r="AW821" i="2"/>
  <c r="AW822" i="2"/>
  <c r="AW823" i="2"/>
  <c r="AW824" i="2"/>
  <c r="AW825" i="2"/>
  <c r="AW826" i="2"/>
  <c r="AW827" i="2"/>
  <c r="AW828" i="2"/>
  <c r="AW829" i="2"/>
  <c r="AW830" i="2"/>
  <c r="AW831" i="2"/>
  <c r="AW832" i="2"/>
  <c r="AW833" i="2"/>
  <c r="AW834" i="2"/>
  <c r="AW835" i="2"/>
  <c r="AW836" i="2"/>
  <c r="AW837" i="2"/>
  <c r="AW838" i="2"/>
  <c r="AW839" i="2"/>
  <c r="AW840" i="2"/>
  <c r="AW841" i="2"/>
  <c r="AW842" i="2"/>
  <c r="AW843" i="2"/>
  <c r="AW844" i="2"/>
  <c r="AW845" i="2"/>
  <c r="AW846" i="2"/>
  <c r="AW847" i="2"/>
  <c r="AW848" i="2"/>
  <c r="AW849" i="2"/>
  <c r="AW850" i="2"/>
  <c r="AW851" i="2"/>
  <c r="AW852" i="2"/>
  <c r="AW853" i="2"/>
  <c r="AW854" i="2"/>
  <c r="AW855" i="2"/>
  <c r="AW856" i="2"/>
  <c r="AW857" i="2"/>
  <c r="AW858" i="2"/>
  <c r="AW859" i="2"/>
  <c r="AW860" i="2"/>
  <c r="AW861" i="2"/>
  <c r="AW862" i="2"/>
  <c r="AW863" i="2"/>
  <c r="AW864" i="2"/>
  <c r="AW865" i="2"/>
  <c r="AW866" i="2"/>
  <c r="AW867" i="2"/>
  <c r="AW868" i="2"/>
  <c r="AW869" i="2"/>
  <c r="AW870" i="2"/>
  <c r="AW871" i="2"/>
  <c r="AW872" i="2"/>
  <c r="AW873" i="2"/>
  <c r="AW874" i="2"/>
  <c r="AW875" i="2"/>
  <c r="AW876" i="2"/>
  <c r="AW877" i="2"/>
  <c r="AW878" i="2"/>
  <c r="AW879" i="2"/>
  <c r="AW880" i="2"/>
  <c r="AW881" i="2"/>
  <c r="AW882" i="2"/>
  <c r="AW883" i="2"/>
  <c r="AW884" i="2"/>
  <c r="AW885" i="2"/>
  <c r="AW886" i="2"/>
  <c r="AW887" i="2"/>
  <c r="AW888" i="2"/>
  <c r="AW889" i="2"/>
  <c r="AW890" i="2"/>
  <c r="AW891" i="2"/>
  <c r="AW892" i="2"/>
  <c r="AW893" i="2"/>
  <c r="AW894" i="2"/>
  <c r="AW895" i="2"/>
  <c r="AW896" i="2"/>
  <c r="AW897" i="2"/>
  <c r="AW898" i="2"/>
  <c r="AW899" i="2"/>
  <c r="AW900" i="2"/>
  <c r="AW901" i="2"/>
  <c r="AW902" i="2"/>
  <c r="AW903" i="2"/>
  <c r="AW904" i="2"/>
  <c r="AW905" i="2"/>
  <c r="AW906" i="2"/>
  <c r="AW907" i="2"/>
  <c r="AW908" i="2"/>
  <c r="AW909" i="2"/>
  <c r="AW910" i="2"/>
  <c r="AW911" i="2"/>
  <c r="AW912" i="2"/>
  <c r="AW913" i="2"/>
  <c r="AW914" i="2"/>
  <c r="AW915" i="2"/>
  <c r="AW916" i="2"/>
  <c r="AW917" i="2"/>
  <c r="AW918" i="2"/>
  <c r="AW919" i="2"/>
  <c r="AW920" i="2"/>
  <c r="AW921" i="2"/>
  <c r="AW922" i="2"/>
  <c r="AW923" i="2"/>
  <c r="AW924" i="2"/>
  <c r="AW925" i="2"/>
  <c r="AW926" i="2"/>
  <c r="AW927" i="2"/>
  <c r="AW928" i="2"/>
  <c r="AW929" i="2"/>
  <c r="AW930" i="2"/>
  <c r="AW931" i="2"/>
  <c r="AW932" i="2"/>
  <c r="AW933" i="2"/>
  <c r="AW934" i="2"/>
  <c r="AW935" i="2"/>
  <c r="AW936" i="2"/>
  <c r="AW937" i="2"/>
  <c r="AW938" i="2"/>
  <c r="AW939" i="2"/>
  <c r="AW940" i="2"/>
  <c r="AW941" i="2"/>
  <c r="AW942" i="2"/>
  <c r="AW943" i="2"/>
  <c r="AW944" i="2"/>
  <c r="AW945" i="2"/>
  <c r="AW946" i="2"/>
  <c r="AW947" i="2"/>
  <c r="AW948" i="2"/>
  <c r="AW949" i="2"/>
  <c r="AW950" i="2"/>
  <c r="AW951" i="2"/>
  <c r="AW952" i="2"/>
  <c r="AW953" i="2"/>
  <c r="AW954" i="2"/>
  <c r="AW955" i="2"/>
  <c r="AW956" i="2"/>
  <c r="AW957" i="2"/>
  <c r="AW958" i="2"/>
  <c r="AW959" i="2"/>
  <c r="AW960" i="2"/>
  <c r="AW961" i="2"/>
  <c r="AW962" i="2"/>
  <c r="AW963" i="2"/>
  <c r="AW964" i="2"/>
  <c r="AW965" i="2"/>
  <c r="AW966" i="2"/>
  <c r="AW967" i="2"/>
  <c r="AW968" i="2"/>
  <c r="AW969" i="2"/>
  <c r="AW970" i="2"/>
  <c r="AW971" i="2"/>
  <c r="AW972" i="2"/>
  <c r="AW973" i="2"/>
  <c r="AW974" i="2"/>
  <c r="AW975" i="2"/>
  <c r="AW976" i="2"/>
  <c r="AW977" i="2"/>
  <c r="AW978" i="2"/>
  <c r="AW979" i="2"/>
  <c r="AW980" i="2"/>
  <c r="AW981" i="2"/>
  <c r="AW982" i="2"/>
  <c r="AW983" i="2"/>
  <c r="AW984" i="2"/>
  <c r="AW985" i="2"/>
  <c r="AW986" i="2"/>
  <c r="AW987" i="2"/>
  <c r="AW988" i="2"/>
  <c r="AW989" i="2"/>
  <c r="AW990" i="2"/>
  <c r="AW991" i="2"/>
  <c r="AW992" i="2"/>
  <c r="AW993" i="2"/>
  <c r="AW994" i="2"/>
  <c r="AW995" i="2"/>
  <c r="AW996" i="2"/>
  <c r="AW997" i="2"/>
  <c r="AW998" i="2"/>
  <c r="AW999" i="2"/>
  <c r="AW1000" i="2"/>
  <c r="AW1001" i="2"/>
  <c r="AW1002" i="2"/>
  <c r="AW1003" i="2"/>
  <c r="AW1004" i="2"/>
  <c r="AW1005" i="2"/>
  <c r="AW1006" i="2"/>
  <c r="AW1007" i="2"/>
  <c r="AW1008" i="2"/>
  <c r="AW1009" i="2"/>
  <c r="AW1010" i="2"/>
  <c r="AW1011" i="2"/>
  <c r="AW1012" i="2"/>
  <c r="AW1013" i="2"/>
  <c r="AW1014" i="2"/>
  <c r="AW1015" i="2"/>
  <c r="AW1016" i="2"/>
  <c r="AW1017" i="2"/>
  <c r="AW1018" i="2"/>
  <c r="AW1019" i="2"/>
  <c r="AW1020" i="2"/>
  <c r="AW1021" i="2"/>
  <c r="AW1022" i="2"/>
  <c r="AW1023" i="2"/>
  <c r="AW1024" i="2"/>
  <c r="AW1025" i="2"/>
  <c r="AW1026" i="2"/>
  <c r="AW1027" i="2"/>
  <c r="AW1028" i="2"/>
  <c r="AW1029" i="2"/>
  <c r="AW1030" i="2"/>
  <c r="AW1031" i="2"/>
  <c r="AW1032" i="2"/>
  <c r="AW1033" i="2"/>
  <c r="AW1034" i="2"/>
  <c r="AW1035" i="2"/>
  <c r="AW1036" i="2"/>
  <c r="AW1037" i="2"/>
  <c r="AW1038" i="2"/>
  <c r="AW1039" i="2"/>
  <c r="AW1040" i="2"/>
  <c r="AW1041" i="2"/>
  <c r="AW1042" i="2"/>
  <c r="AW1043" i="2"/>
  <c r="AW1044" i="2"/>
  <c r="AW1045" i="2"/>
  <c r="AW1046" i="2"/>
  <c r="AW1047" i="2"/>
  <c r="AW1048" i="2"/>
  <c r="AW1049" i="2"/>
  <c r="AW1050" i="2"/>
  <c r="AW1051" i="2"/>
  <c r="AW1052" i="2"/>
  <c r="AW1053" i="2"/>
  <c r="AW1054" i="2"/>
  <c r="AW1055" i="2"/>
  <c r="AW1056" i="2"/>
  <c r="AW1057" i="2"/>
  <c r="AW1058" i="2"/>
  <c r="AW1059" i="2"/>
  <c r="AW1060" i="2"/>
  <c r="AW1061" i="2"/>
  <c r="AW1062" i="2"/>
  <c r="AW1063" i="2"/>
  <c r="AW1064" i="2"/>
  <c r="AW1065" i="2"/>
  <c r="AW1066" i="2"/>
  <c r="AW1067" i="2"/>
  <c r="AW1068" i="2"/>
  <c r="AW1069" i="2"/>
  <c r="AW1070" i="2"/>
  <c r="AW1071" i="2"/>
  <c r="AW1072" i="2"/>
  <c r="AW1073" i="2"/>
  <c r="AW1074" i="2"/>
  <c r="AW1075" i="2"/>
  <c r="AW1076" i="2"/>
  <c r="AW1077" i="2"/>
  <c r="AW1078" i="2"/>
  <c r="AW1079" i="2"/>
  <c r="AW1080" i="2"/>
  <c r="AW1081" i="2"/>
  <c r="AW1082" i="2"/>
  <c r="AW1083" i="2"/>
  <c r="AW1084" i="2"/>
  <c r="AW1085" i="2"/>
  <c r="AW1086" i="2"/>
  <c r="AW1087" i="2"/>
  <c r="AW1088" i="2"/>
  <c r="AW1089" i="2"/>
  <c r="AW1090" i="2"/>
  <c r="AW1091" i="2"/>
  <c r="AW1092" i="2"/>
  <c r="AW1093" i="2"/>
  <c r="AW1094" i="2"/>
  <c r="AW1095" i="2"/>
  <c r="AW1096" i="2"/>
  <c r="AW1097" i="2"/>
  <c r="AW1098" i="2"/>
  <c r="AW1099" i="2"/>
  <c r="AW1100" i="2"/>
  <c r="AW1101" i="2"/>
  <c r="AW1102" i="2"/>
  <c r="AW1103" i="2"/>
  <c r="AW1104" i="2"/>
  <c r="AW1105" i="2"/>
  <c r="AW1106" i="2"/>
  <c r="AW1107" i="2"/>
  <c r="AW1108" i="2"/>
  <c r="AW1109" i="2"/>
  <c r="AW1110" i="2"/>
  <c r="AW1111" i="2"/>
  <c r="AW1112" i="2"/>
  <c r="AW1113" i="2"/>
  <c r="AW1114" i="2"/>
  <c r="AW1115" i="2"/>
  <c r="AW1116" i="2"/>
  <c r="AW1117" i="2"/>
  <c r="AW1118" i="2"/>
  <c r="AW1119" i="2"/>
  <c r="AW1120" i="2"/>
  <c r="AW1121" i="2"/>
  <c r="AW1122" i="2"/>
  <c r="AW1123" i="2"/>
  <c r="AW1124" i="2"/>
  <c r="AW1125" i="2"/>
  <c r="AW1126" i="2"/>
  <c r="AW1127" i="2"/>
  <c r="AW1128" i="2"/>
  <c r="AW1129" i="2"/>
  <c r="AW1130" i="2"/>
  <c r="AW1131" i="2"/>
  <c r="AW1132" i="2"/>
  <c r="AW1133" i="2"/>
  <c r="AW1134" i="2"/>
  <c r="AW1135" i="2"/>
  <c r="AW1136" i="2"/>
  <c r="AW1137" i="2"/>
  <c r="AW1138" i="2"/>
  <c r="AW1139" i="2"/>
  <c r="AW1140" i="2"/>
  <c r="AW1141" i="2"/>
  <c r="AW1142" i="2"/>
  <c r="AW1143" i="2"/>
  <c r="AW1144" i="2"/>
  <c r="AW1145" i="2"/>
  <c r="AW1146" i="2"/>
  <c r="AW1147" i="2"/>
  <c r="AW1148" i="2"/>
  <c r="AW1149" i="2"/>
  <c r="AW1150" i="2"/>
  <c r="AW1151" i="2"/>
  <c r="AW1152" i="2"/>
  <c r="AW1153" i="2"/>
  <c r="AW1154" i="2"/>
  <c r="AW1155" i="2"/>
  <c r="AW1156" i="2"/>
  <c r="AW1157" i="2"/>
  <c r="AW1158" i="2"/>
  <c r="AW1159" i="2"/>
  <c r="AW1160" i="2"/>
  <c r="AW1161" i="2"/>
  <c r="AW1162" i="2"/>
  <c r="AW1163" i="2"/>
  <c r="AW1164" i="2"/>
  <c r="AW1165" i="2"/>
  <c r="AW1166" i="2"/>
  <c r="AX2" i="2"/>
  <c r="AX3" i="2"/>
  <c r="AX4" i="2"/>
  <c r="AX5" i="2"/>
  <c r="AX6" i="2"/>
  <c r="AX7" i="2"/>
  <c r="AX8" i="2"/>
  <c r="AX9" i="2"/>
  <c r="AX10" i="2"/>
  <c r="AX11" i="2"/>
  <c r="AX12" i="2"/>
  <c r="AX13" i="2"/>
  <c r="AX14" i="2"/>
  <c r="AX15" i="2"/>
  <c r="AX16" i="2"/>
  <c r="AX17" i="2"/>
  <c r="AX18" i="2"/>
  <c r="AX19" i="2"/>
  <c r="AX20" i="2"/>
  <c r="AX21" i="2"/>
  <c r="AX22" i="2"/>
  <c r="AX23" i="2"/>
  <c r="AX24" i="2"/>
  <c r="AX25" i="2"/>
  <c r="AX26" i="2"/>
  <c r="AX27" i="2"/>
  <c r="AX28" i="2"/>
  <c r="AX29" i="2"/>
  <c r="AX30" i="2"/>
  <c r="AX31" i="2"/>
  <c r="AX32" i="2"/>
  <c r="AX33" i="2"/>
  <c r="AX34" i="2"/>
  <c r="AX35" i="2"/>
  <c r="AX36" i="2"/>
  <c r="AX37" i="2"/>
  <c r="AX38" i="2"/>
  <c r="AX39" i="2"/>
  <c r="AX40" i="2"/>
  <c r="AX41" i="2"/>
  <c r="AX42" i="2"/>
  <c r="AX43" i="2"/>
  <c r="AX44" i="2"/>
  <c r="AX45" i="2"/>
  <c r="AX46" i="2"/>
  <c r="AX47" i="2"/>
  <c r="AX48" i="2"/>
  <c r="AX49" i="2"/>
  <c r="AX50" i="2"/>
  <c r="AX51" i="2"/>
  <c r="AX52" i="2"/>
  <c r="AX53" i="2"/>
  <c r="AX54" i="2"/>
  <c r="AX55" i="2"/>
  <c r="AX56" i="2"/>
  <c r="AX57" i="2"/>
  <c r="AX58" i="2"/>
  <c r="AX59" i="2"/>
  <c r="AX60" i="2"/>
  <c r="AX61" i="2"/>
  <c r="AX62" i="2"/>
  <c r="AX63" i="2"/>
  <c r="AX64" i="2"/>
  <c r="AX65" i="2"/>
  <c r="AX66" i="2"/>
  <c r="AX67" i="2"/>
  <c r="AX68" i="2"/>
  <c r="AX69" i="2"/>
  <c r="AX70" i="2"/>
  <c r="AX71" i="2"/>
  <c r="AX72" i="2"/>
  <c r="AX73" i="2"/>
  <c r="AX74" i="2"/>
  <c r="AX75" i="2"/>
  <c r="AX76" i="2"/>
  <c r="AX77" i="2"/>
  <c r="AX78" i="2"/>
  <c r="AX79" i="2"/>
  <c r="AX80" i="2"/>
  <c r="AX81" i="2"/>
  <c r="AX82" i="2"/>
  <c r="AX83" i="2"/>
  <c r="AX84" i="2"/>
  <c r="AX85" i="2"/>
  <c r="AX86" i="2"/>
  <c r="AX87" i="2"/>
  <c r="AX88" i="2"/>
  <c r="AX89" i="2"/>
  <c r="AX90" i="2"/>
  <c r="AX91" i="2"/>
  <c r="AX92" i="2"/>
  <c r="AX93" i="2"/>
  <c r="AX94" i="2"/>
  <c r="AX95" i="2"/>
  <c r="AX96" i="2"/>
  <c r="AX97" i="2"/>
  <c r="AX98" i="2"/>
  <c r="AX99" i="2"/>
  <c r="AX100" i="2"/>
  <c r="AX101" i="2"/>
  <c r="AX102" i="2"/>
  <c r="AX103" i="2"/>
  <c r="AX104" i="2"/>
  <c r="AX105" i="2"/>
  <c r="AX106" i="2"/>
  <c r="AX107" i="2"/>
  <c r="AX108" i="2"/>
  <c r="AX109" i="2"/>
  <c r="AX110" i="2"/>
  <c r="AX111" i="2"/>
  <c r="AX112" i="2"/>
  <c r="AX113" i="2"/>
  <c r="AX114" i="2"/>
  <c r="AX115" i="2"/>
  <c r="AX116" i="2"/>
  <c r="AX117" i="2"/>
  <c r="AX118" i="2"/>
  <c r="AX119" i="2"/>
  <c r="AX120" i="2"/>
  <c r="AX121" i="2"/>
  <c r="AX122" i="2"/>
  <c r="AX123" i="2"/>
  <c r="AX124" i="2"/>
  <c r="AX125" i="2"/>
  <c r="AX126" i="2"/>
  <c r="AX127" i="2"/>
  <c r="AX128" i="2"/>
  <c r="AX129" i="2"/>
  <c r="AX130" i="2"/>
  <c r="AX131" i="2"/>
  <c r="AX132" i="2"/>
  <c r="AX133" i="2"/>
  <c r="AX134" i="2"/>
  <c r="AX135" i="2"/>
  <c r="AX136" i="2"/>
  <c r="AX137" i="2"/>
  <c r="AX138" i="2"/>
  <c r="AX139" i="2"/>
  <c r="AX140" i="2"/>
  <c r="AX141" i="2"/>
  <c r="AX142" i="2"/>
  <c r="AX143" i="2"/>
  <c r="AX144" i="2"/>
  <c r="AX145" i="2"/>
  <c r="AX146" i="2"/>
  <c r="AX147" i="2"/>
  <c r="AX149" i="2"/>
  <c r="AX150" i="2"/>
  <c r="AX151" i="2"/>
  <c r="AX152" i="2"/>
  <c r="AX153" i="2"/>
  <c r="AX154" i="2"/>
  <c r="AX155" i="2"/>
  <c r="AX156" i="2"/>
  <c r="AX157" i="2"/>
  <c r="AX158" i="2"/>
  <c r="AX159" i="2"/>
  <c r="AX160" i="2"/>
  <c r="AX161" i="2"/>
  <c r="AX162" i="2"/>
  <c r="AX163" i="2"/>
  <c r="AX164" i="2"/>
  <c r="AX165" i="2"/>
  <c r="AX166" i="2"/>
  <c r="AX167" i="2"/>
  <c r="AX168" i="2"/>
  <c r="AX169" i="2"/>
  <c r="AX170" i="2"/>
  <c r="AX171" i="2"/>
  <c r="AX172" i="2"/>
  <c r="AX173" i="2"/>
  <c r="AX174" i="2"/>
  <c r="AX175" i="2"/>
  <c r="AX176" i="2"/>
  <c r="AX177" i="2"/>
  <c r="AX178" i="2"/>
  <c r="AX179" i="2"/>
  <c r="AX180" i="2"/>
  <c r="AX181" i="2"/>
  <c r="AX182" i="2"/>
  <c r="AX183" i="2"/>
  <c r="AX184" i="2"/>
  <c r="AX185" i="2"/>
  <c r="AX186" i="2"/>
  <c r="AX187" i="2"/>
  <c r="AX188" i="2"/>
  <c r="AX189" i="2"/>
  <c r="AX190" i="2"/>
  <c r="AX191" i="2"/>
  <c r="AX192" i="2"/>
  <c r="AX193" i="2"/>
  <c r="AX194" i="2"/>
  <c r="AX195" i="2"/>
  <c r="AX196" i="2"/>
  <c r="AX197" i="2"/>
  <c r="AX198" i="2"/>
  <c r="AX199" i="2"/>
  <c r="AX200" i="2"/>
  <c r="AX201" i="2"/>
  <c r="AX202" i="2"/>
  <c r="AX203" i="2"/>
  <c r="AX204" i="2"/>
  <c r="AX205" i="2"/>
  <c r="AX206" i="2"/>
  <c r="AX207" i="2"/>
  <c r="AX208" i="2"/>
  <c r="AX209" i="2"/>
  <c r="AX210" i="2"/>
  <c r="AX211" i="2"/>
  <c r="AX212" i="2"/>
  <c r="AX213" i="2"/>
  <c r="AX214" i="2"/>
  <c r="AX215" i="2"/>
  <c r="AX216" i="2"/>
  <c r="AX217" i="2"/>
  <c r="AX218" i="2"/>
  <c r="AX219" i="2"/>
  <c r="AX220" i="2"/>
  <c r="AX221" i="2"/>
  <c r="AX222" i="2"/>
  <c r="AX223" i="2"/>
  <c r="AX224" i="2"/>
  <c r="AX225" i="2"/>
  <c r="AX226" i="2"/>
  <c r="AX227" i="2"/>
  <c r="AX228" i="2"/>
  <c r="AX229" i="2"/>
  <c r="AX230" i="2"/>
  <c r="AX231" i="2"/>
  <c r="AX232" i="2"/>
  <c r="AX233" i="2"/>
  <c r="AX234" i="2"/>
  <c r="AX235" i="2"/>
  <c r="AX236" i="2"/>
  <c r="AX237" i="2"/>
  <c r="AX238" i="2"/>
  <c r="AX239" i="2"/>
  <c r="AX240" i="2"/>
  <c r="AX241" i="2"/>
  <c r="AX242" i="2"/>
  <c r="AX243" i="2"/>
  <c r="AX244" i="2"/>
  <c r="AX245" i="2"/>
  <c r="AX246" i="2"/>
  <c r="AX247" i="2"/>
  <c r="AX248" i="2"/>
  <c r="AX249" i="2"/>
  <c r="AX250" i="2"/>
  <c r="AX251" i="2"/>
  <c r="AX252" i="2"/>
  <c r="AX253" i="2"/>
  <c r="AX254" i="2"/>
  <c r="AX255" i="2"/>
  <c r="AX256" i="2"/>
  <c r="AX257" i="2"/>
  <c r="AX258" i="2"/>
  <c r="AX259" i="2"/>
  <c r="AX260" i="2"/>
  <c r="AX261" i="2"/>
  <c r="AX262" i="2"/>
  <c r="AX263" i="2"/>
  <c r="AX264" i="2"/>
  <c r="AX265" i="2"/>
  <c r="AX266" i="2"/>
  <c r="AX267" i="2"/>
  <c r="AX268" i="2"/>
  <c r="AX269" i="2"/>
  <c r="AX270" i="2"/>
  <c r="AX271" i="2"/>
  <c r="AX272" i="2"/>
  <c r="AX273" i="2"/>
  <c r="AX274" i="2"/>
  <c r="AX275" i="2"/>
  <c r="AX276" i="2"/>
  <c r="AX277" i="2"/>
  <c r="AX278" i="2"/>
  <c r="AX279" i="2"/>
  <c r="AX280" i="2"/>
  <c r="AX281" i="2"/>
  <c r="AX282" i="2"/>
  <c r="AX283" i="2"/>
  <c r="AX284" i="2"/>
  <c r="AX285" i="2"/>
  <c r="AX286" i="2"/>
  <c r="AX287" i="2"/>
  <c r="AX288" i="2"/>
  <c r="AX289" i="2"/>
  <c r="AX290" i="2"/>
  <c r="AX291" i="2"/>
  <c r="AX292" i="2"/>
  <c r="AX293" i="2"/>
  <c r="AX294" i="2"/>
  <c r="AX295" i="2"/>
  <c r="AX296" i="2"/>
  <c r="AX297" i="2"/>
  <c r="AX298" i="2"/>
  <c r="AX299" i="2"/>
  <c r="AX300" i="2"/>
  <c r="AX301" i="2"/>
  <c r="AX302" i="2"/>
  <c r="AX303" i="2"/>
  <c r="AX304" i="2"/>
  <c r="AX305" i="2"/>
  <c r="AX306" i="2"/>
  <c r="AX307" i="2"/>
  <c r="AX308" i="2"/>
  <c r="AX309" i="2"/>
  <c r="AX310" i="2"/>
  <c r="AX311" i="2"/>
  <c r="AX312" i="2"/>
  <c r="AX313" i="2"/>
  <c r="AX314" i="2"/>
  <c r="AX315" i="2"/>
  <c r="AX316" i="2"/>
  <c r="AX317" i="2"/>
  <c r="AX318" i="2"/>
  <c r="AX319" i="2"/>
  <c r="AX320" i="2"/>
  <c r="AX321" i="2"/>
  <c r="AX322" i="2"/>
  <c r="AX323" i="2"/>
  <c r="AX324" i="2"/>
  <c r="AX325" i="2"/>
  <c r="AX326" i="2"/>
  <c r="AX327" i="2"/>
  <c r="AX328" i="2"/>
  <c r="AX329" i="2"/>
  <c r="AX330" i="2"/>
  <c r="AX331" i="2"/>
  <c r="AX332" i="2"/>
  <c r="AX333" i="2"/>
  <c r="AX334" i="2"/>
  <c r="AX335" i="2"/>
  <c r="AX336" i="2"/>
  <c r="AX337" i="2"/>
  <c r="AX338" i="2"/>
  <c r="AX339" i="2"/>
  <c r="AX340" i="2"/>
  <c r="AX341" i="2"/>
  <c r="AX342" i="2"/>
  <c r="AX343" i="2"/>
  <c r="AX344" i="2"/>
  <c r="AX345" i="2"/>
  <c r="AX346" i="2"/>
  <c r="AX347" i="2"/>
  <c r="AX348" i="2"/>
  <c r="AX349" i="2"/>
  <c r="AX350" i="2"/>
  <c r="AX351" i="2"/>
  <c r="AX352" i="2"/>
  <c r="AX353" i="2"/>
  <c r="AX354" i="2"/>
  <c r="AX355" i="2"/>
  <c r="AX356" i="2"/>
  <c r="AX357" i="2"/>
  <c r="AX358" i="2"/>
  <c r="AX359" i="2"/>
  <c r="AX360" i="2"/>
  <c r="AX361" i="2"/>
  <c r="AX362" i="2"/>
  <c r="AX363" i="2"/>
  <c r="AX364" i="2"/>
  <c r="AX365" i="2"/>
  <c r="AX366" i="2"/>
  <c r="AX367" i="2"/>
  <c r="AX368" i="2"/>
  <c r="AX369" i="2"/>
  <c r="AX370" i="2"/>
  <c r="AX371" i="2"/>
  <c r="AX372" i="2"/>
  <c r="AX373" i="2"/>
  <c r="AX374" i="2"/>
  <c r="AX375" i="2"/>
  <c r="AX376" i="2"/>
  <c r="AX377" i="2"/>
  <c r="AX378" i="2"/>
  <c r="AX379" i="2"/>
  <c r="AX380" i="2"/>
  <c r="AX381" i="2"/>
  <c r="AX382" i="2"/>
  <c r="AX383" i="2"/>
  <c r="AX384" i="2"/>
  <c r="AX385" i="2"/>
  <c r="AX386" i="2"/>
  <c r="AX387" i="2"/>
  <c r="AX388" i="2"/>
  <c r="AX389" i="2"/>
  <c r="AX390" i="2"/>
  <c r="AX391" i="2"/>
  <c r="AX392" i="2"/>
  <c r="AX393" i="2"/>
  <c r="AX394" i="2"/>
  <c r="AX395" i="2"/>
  <c r="AX396" i="2"/>
  <c r="AX397" i="2"/>
  <c r="AX398" i="2"/>
  <c r="AX399" i="2"/>
  <c r="AX400" i="2"/>
  <c r="AX401" i="2"/>
  <c r="AX402" i="2"/>
  <c r="AX403" i="2"/>
  <c r="AX404" i="2"/>
  <c r="AX405" i="2"/>
  <c r="AX406" i="2"/>
  <c r="AX407" i="2"/>
  <c r="AX408" i="2"/>
  <c r="AX409" i="2"/>
  <c r="AX410" i="2"/>
  <c r="AX411" i="2"/>
  <c r="AX412" i="2"/>
  <c r="AX413" i="2"/>
  <c r="AX414" i="2"/>
  <c r="AX415" i="2"/>
  <c r="AX416" i="2"/>
  <c r="AX417" i="2"/>
  <c r="AX418" i="2"/>
  <c r="AX419" i="2"/>
  <c r="AX420" i="2"/>
  <c r="AX421" i="2"/>
  <c r="AX422" i="2"/>
  <c r="AX423" i="2"/>
  <c r="AX424" i="2"/>
  <c r="AX425" i="2"/>
  <c r="AX426" i="2"/>
  <c r="AX427" i="2"/>
  <c r="AX428" i="2"/>
  <c r="AX429" i="2"/>
  <c r="AX430" i="2"/>
  <c r="AX431" i="2"/>
  <c r="AX432" i="2"/>
  <c r="AX433" i="2"/>
  <c r="AX434" i="2"/>
  <c r="AX435" i="2"/>
  <c r="AX436" i="2"/>
  <c r="AX437" i="2"/>
  <c r="AX438" i="2"/>
  <c r="AX439" i="2"/>
  <c r="AX440" i="2"/>
  <c r="AX441" i="2"/>
  <c r="AX442" i="2"/>
  <c r="AX443" i="2"/>
  <c r="AX444" i="2"/>
  <c r="AX445" i="2"/>
  <c r="AX446" i="2"/>
  <c r="AX447" i="2"/>
  <c r="AX448" i="2"/>
  <c r="AX449" i="2"/>
  <c r="AX450" i="2"/>
  <c r="AX451" i="2"/>
  <c r="AX452" i="2"/>
  <c r="AX453" i="2"/>
  <c r="AX454" i="2"/>
  <c r="AX455" i="2"/>
  <c r="AX456" i="2"/>
  <c r="AX457" i="2"/>
  <c r="AX458" i="2"/>
  <c r="AX459" i="2"/>
  <c r="AX460" i="2"/>
  <c r="AX461" i="2"/>
  <c r="AX462" i="2"/>
  <c r="AX463" i="2"/>
  <c r="AX464" i="2"/>
  <c r="AX465" i="2"/>
  <c r="AX466" i="2"/>
  <c r="AX467" i="2"/>
  <c r="AX468" i="2"/>
  <c r="AX469" i="2"/>
  <c r="AX470" i="2"/>
  <c r="AX471" i="2"/>
  <c r="AX472" i="2"/>
  <c r="AX473" i="2"/>
  <c r="AX474" i="2"/>
  <c r="AX475" i="2"/>
  <c r="AX476" i="2"/>
  <c r="AX477" i="2"/>
  <c r="AX478" i="2"/>
  <c r="AX479" i="2"/>
  <c r="AX480" i="2"/>
  <c r="AX481" i="2"/>
  <c r="AX482" i="2"/>
  <c r="AX483" i="2"/>
  <c r="AX484" i="2"/>
  <c r="AX485" i="2"/>
  <c r="AX486" i="2"/>
  <c r="AX487" i="2"/>
  <c r="AX488" i="2"/>
  <c r="AX489" i="2"/>
  <c r="AX490" i="2"/>
  <c r="AX491" i="2"/>
  <c r="AX492" i="2"/>
  <c r="AX493" i="2"/>
  <c r="AX494" i="2"/>
  <c r="AX495" i="2"/>
  <c r="AX496" i="2"/>
  <c r="AX497" i="2"/>
  <c r="AX498" i="2"/>
  <c r="AX499" i="2"/>
  <c r="AX500" i="2"/>
  <c r="AX501" i="2"/>
  <c r="AX502" i="2"/>
  <c r="AX503" i="2"/>
  <c r="AX504" i="2"/>
  <c r="AX505" i="2"/>
  <c r="AX506" i="2"/>
  <c r="AX507" i="2"/>
  <c r="AX508" i="2"/>
  <c r="AX509" i="2"/>
  <c r="AX510" i="2"/>
  <c r="AX511" i="2"/>
  <c r="AX512" i="2"/>
  <c r="AX513" i="2"/>
  <c r="AX514" i="2"/>
  <c r="AX515" i="2"/>
  <c r="AX516" i="2"/>
  <c r="AX517" i="2"/>
  <c r="AX518" i="2"/>
  <c r="AX519" i="2"/>
  <c r="AX520" i="2"/>
  <c r="AX521" i="2"/>
  <c r="AX522" i="2"/>
  <c r="AX523" i="2"/>
  <c r="AX546" i="2"/>
  <c r="AX547" i="2"/>
  <c r="AX548" i="2"/>
  <c r="AX549" i="2"/>
  <c r="AX550" i="2"/>
  <c r="AX551" i="2"/>
  <c r="AX552" i="2"/>
  <c r="AX553" i="2"/>
  <c r="AX554" i="2"/>
  <c r="AX555" i="2"/>
  <c r="AX556" i="2"/>
  <c r="AX557" i="2"/>
  <c r="AX558" i="2"/>
  <c r="AX559" i="2"/>
  <c r="AX560" i="2"/>
  <c r="AX561" i="2"/>
  <c r="AX562" i="2"/>
  <c r="AX563" i="2"/>
  <c r="AX564" i="2"/>
  <c r="AX565" i="2"/>
  <c r="AX566" i="2"/>
  <c r="AX567" i="2"/>
  <c r="AX568" i="2"/>
  <c r="AX569" i="2"/>
  <c r="AX570" i="2"/>
  <c r="AX571" i="2"/>
  <c r="AX572" i="2"/>
  <c r="AX573" i="2"/>
  <c r="AX574" i="2"/>
  <c r="AX575" i="2"/>
  <c r="AX576" i="2"/>
  <c r="AX577" i="2"/>
  <c r="AX578" i="2"/>
  <c r="AX579" i="2"/>
  <c r="AX580" i="2"/>
  <c r="AX581" i="2"/>
  <c r="AX582" i="2"/>
  <c r="AX583" i="2"/>
  <c r="AX584" i="2"/>
  <c r="AX585" i="2"/>
  <c r="AX586" i="2"/>
  <c r="AX587" i="2"/>
  <c r="AX588" i="2"/>
  <c r="AX589" i="2"/>
  <c r="AX590" i="2"/>
  <c r="AX591" i="2"/>
  <c r="AX592" i="2"/>
  <c r="AX593" i="2"/>
  <c r="AX594" i="2"/>
  <c r="AX595" i="2"/>
  <c r="AX596" i="2"/>
  <c r="AX597" i="2"/>
  <c r="AX598" i="2"/>
  <c r="AX599" i="2"/>
  <c r="AX600" i="2"/>
  <c r="AX601" i="2"/>
  <c r="AX602" i="2"/>
  <c r="AX603" i="2"/>
  <c r="AX604" i="2"/>
  <c r="AX605" i="2"/>
  <c r="AX606" i="2"/>
  <c r="AX607" i="2"/>
  <c r="AX608" i="2"/>
  <c r="AX609" i="2"/>
  <c r="AX610" i="2"/>
  <c r="AX611" i="2"/>
  <c r="AX612" i="2"/>
  <c r="AX613" i="2"/>
  <c r="AX614" i="2"/>
  <c r="AX615" i="2"/>
  <c r="AX616" i="2"/>
  <c r="AX617" i="2"/>
  <c r="AX618" i="2"/>
  <c r="AX619" i="2"/>
  <c r="AX620" i="2"/>
  <c r="AX621" i="2"/>
  <c r="AX622" i="2"/>
  <c r="AX623" i="2"/>
  <c r="AX624" i="2"/>
  <c r="AX625" i="2"/>
  <c r="AX626" i="2"/>
  <c r="AX627" i="2"/>
  <c r="AX628" i="2"/>
  <c r="AX629" i="2"/>
  <c r="AX630" i="2"/>
  <c r="AX631" i="2"/>
  <c r="AX632" i="2"/>
  <c r="AX633" i="2"/>
  <c r="AX634" i="2"/>
  <c r="AX635" i="2"/>
  <c r="AX636" i="2"/>
  <c r="AX637" i="2"/>
  <c r="AX638" i="2"/>
  <c r="AX639" i="2"/>
  <c r="AX640" i="2"/>
  <c r="AX641" i="2"/>
  <c r="AX642" i="2"/>
  <c r="AX643" i="2"/>
  <c r="AX644" i="2"/>
  <c r="AX645" i="2"/>
  <c r="AX646" i="2"/>
  <c r="AX647" i="2"/>
  <c r="AX648" i="2"/>
  <c r="AX649" i="2"/>
  <c r="AX650" i="2"/>
  <c r="AX651" i="2"/>
  <c r="AX652" i="2"/>
  <c r="AX653" i="2"/>
  <c r="AX654" i="2"/>
  <c r="AX655" i="2"/>
  <c r="AX656" i="2"/>
  <c r="AX657" i="2"/>
  <c r="AX658" i="2"/>
  <c r="AX659" i="2"/>
  <c r="AX660" i="2"/>
  <c r="AX661" i="2"/>
  <c r="AX662" i="2"/>
  <c r="AX663" i="2"/>
  <c r="AX664" i="2"/>
  <c r="AX665" i="2"/>
  <c r="AX666" i="2"/>
  <c r="AX667" i="2"/>
  <c r="AX668" i="2"/>
  <c r="AX669" i="2"/>
  <c r="AX670" i="2"/>
  <c r="AX671" i="2"/>
  <c r="AX672" i="2"/>
  <c r="AX673" i="2"/>
  <c r="AX674" i="2"/>
  <c r="AX675" i="2"/>
  <c r="AX676" i="2"/>
  <c r="AX677" i="2"/>
  <c r="AX678" i="2"/>
  <c r="AX679" i="2"/>
  <c r="AX680" i="2"/>
  <c r="AX681" i="2"/>
  <c r="AX682" i="2"/>
  <c r="AX683" i="2"/>
  <c r="AX684" i="2"/>
  <c r="AX685" i="2"/>
  <c r="AX686" i="2"/>
  <c r="AX687" i="2"/>
  <c r="AX688" i="2"/>
  <c r="AX689" i="2"/>
  <c r="AX690" i="2"/>
  <c r="AX691" i="2"/>
  <c r="AX692" i="2"/>
  <c r="AX693" i="2"/>
  <c r="AX694" i="2"/>
  <c r="AX695" i="2"/>
  <c r="AX696" i="2"/>
  <c r="AX697" i="2"/>
  <c r="AX698" i="2"/>
  <c r="AX699" i="2"/>
  <c r="AX700" i="2"/>
  <c r="AX701" i="2"/>
  <c r="AX702" i="2"/>
  <c r="AX703" i="2"/>
  <c r="AX704" i="2"/>
  <c r="AX705" i="2"/>
  <c r="AX706" i="2"/>
  <c r="AX707" i="2"/>
  <c r="AX708" i="2"/>
  <c r="AX709" i="2"/>
  <c r="AX710" i="2"/>
  <c r="AX711" i="2"/>
  <c r="AX712" i="2"/>
  <c r="AX713" i="2"/>
  <c r="AX714" i="2"/>
  <c r="AX715" i="2"/>
  <c r="AX716" i="2"/>
  <c r="AX717" i="2"/>
  <c r="AX718" i="2"/>
  <c r="AX719" i="2"/>
  <c r="AX720" i="2"/>
  <c r="AX721" i="2"/>
  <c r="AX722" i="2"/>
  <c r="AX723" i="2"/>
  <c r="AX724" i="2"/>
  <c r="AX725" i="2"/>
  <c r="AX726" i="2"/>
  <c r="AX727" i="2"/>
  <c r="AX728" i="2"/>
  <c r="AX729" i="2"/>
  <c r="AX730" i="2"/>
  <c r="AX731" i="2"/>
  <c r="AX732" i="2"/>
  <c r="AX733" i="2"/>
  <c r="AX734" i="2"/>
  <c r="AX735" i="2"/>
  <c r="AX736" i="2"/>
  <c r="AX737" i="2"/>
  <c r="AX738" i="2"/>
  <c r="AX739" i="2"/>
  <c r="AX740" i="2"/>
  <c r="AX741" i="2"/>
  <c r="AX742" i="2"/>
  <c r="AX743" i="2"/>
  <c r="AX744" i="2"/>
  <c r="AX745" i="2"/>
  <c r="AX746" i="2"/>
  <c r="AX747" i="2"/>
  <c r="AX748" i="2"/>
  <c r="AX749" i="2"/>
  <c r="AX750" i="2"/>
  <c r="AX751" i="2"/>
  <c r="AX752" i="2"/>
  <c r="AX753" i="2"/>
  <c r="AX754" i="2"/>
  <c r="AX755" i="2"/>
  <c r="AX756" i="2"/>
  <c r="AX757" i="2"/>
  <c r="AX758" i="2"/>
  <c r="AX759" i="2"/>
  <c r="AX760" i="2"/>
  <c r="AX761" i="2"/>
  <c r="AX762" i="2"/>
  <c r="AX763" i="2"/>
  <c r="AX764" i="2"/>
  <c r="AX765" i="2"/>
  <c r="AX766" i="2"/>
  <c r="AX767" i="2"/>
  <c r="AX768" i="2"/>
  <c r="AX769" i="2"/>
  <c r="AX770" i="2"/>
  <c r="AX771" i="2"/>
  <c r="AX772" i="2"/>
  <c r="AX773" i="2"/>
  <c r="AX774" i="2"/>
  <c r="AX775" i="2"/>
  <c r="AX776" i="2"/>
  <c r="AX777" i="2"/>
  <c r="AX778" i="2"/>
  <c r="AX779" i="2"/>
  <c r="AX780" i="2"/>
  <c r="AX781" i="2"/>
  <c r="AX782" i="2"/>
  <c r="AX783" i="2"/>
  <c r="AX784" i="2"/>
  <c r="AX785" i="2"/>
  <c r="AX786" i="2"/>
  <c r="AX787" i="2"/>
  <c r="AX788" i="2"/>
  <c r="AX789" i="2"/>
  <c r="AX790" i="2"/>
  <c r="AX791" i="2"/>
  <c r="AX792" i="2"/>
  <c r="AX793" i="2"/>
  <c r="AX794" i="2"/>
  <c r="AX795" i="2"/>
  <c r="AX796" i="2"/>
  <c r="AX797" i="2"/>
  <c r="AX798" i="2"/>
  <c r="AX799" i="2"/>
  <c r="AX800" i="2"/>
  <c r="AX801" i="2"/>
  <c r="AX802" i="2"/>
  <c r="AX803" i="2"/>
  <c r="AX804" i="2"/>
  <c r="AX805" i="2"/>
  <c r="AX806" i="2"/>
  <c r="AX807" i="2"/>
  <c r="AX808" i="2"/>
  <c r="AX809" i="2"/>
  <c r="AX810" i="2"/>
  <c r="AX811" i="2"/>
  <c r="AX812" i="2"/>
  <c r="AX813" i="2"/>
  <c r="AX814" i="2"/>
  <c r="AX815" i="2"/>
  <c r="AX816" i="2"/>
  <c r="AX817" i="2"/>
  <c r="AX818" i="2"/>
  <c r="AX819" i="2"/>
  <c r="AX820" i="2"/>
  <c r="AX821" i="2"/>
  <c r="AX822" i="2"/>
  <c r="AX823" i="2"/>
  <c r="AX824" i="2"/>
  <c r="AX825" i="2"/>
  <c r="AX826" i="2"/>
  <c r="AX827" i="2"/>
  <c r="AX828" i="2"/>
  <c r="AX829" i="2"/>
  <c r="AX830" i="2"/>
  <c r="AX831" i="2"/>
  <c r="AX832" i="2"/>
  <c r="AX833" i="2"/>
  <c r="AX834" i="2"/>
  <c r="AX835" i="2"/>
  <c r="AX836" i="2"/>
  <c r="AX837" i="2"/>
  <c r="AX838" i="2"/>
  <c r="AX839" i="2"/>
  <c r="AX840" i="2"/>
  <c r="AX841" i="2"/>
  <c r="AX842" i="2"/>
  <c r="AX843" i="2"/>
  <c r="AX844" i="2"/>
  <c r="AX845" i="2"/>
  <c r="AX846" i="2"/>
  <c r="AX847" i="2"/>
  <c r="AX848" i="2"/>
  <c r="AX849" i="2"/>
  <c r="AX850" i="2"/>
  <c r="AX851" i="2"/>
  <c r="AX852" i="2"/>
  <c r="AX853" i="2"/>
  <c r="AX854" i="2"/>
  <c r="AX855" i="2"/>
  <c r="AX856" i="2"/>
  <c r="AX857" i="2"/>
  <c r="AX858" i="2"/>
  <c r="AX859" i="2"/>
  <c r="AX860" i="2"/>
  <c r="AX861" i="2"/>
  <c r="AX862" i="2"/>
  <c r="AX863" i="2"/>
  <c r="AX864" i="2"/>
  <c r="AX865" i="2"/>
  <c r="AX866" i="2"/>
  <c r="AX867" i="2"/>
  <c r="AX868" i="2"/>
  <c r="AX869" i="2"/>
  <c r="AX870" i="2"/>
  <c r="AX871" i="2"/>
  <c r="AX872" i="2"/>
  <c r="AX873" i="2"/>
  <c r="AX874" i="2"/>
  <c r="AX875" i="2"/>
  <c r="AX876" i="2"/>
  <c r="AX877" i="2"/>
  <c r="AX878" i="2"/>
  <c r="AX879" i="2"/>
  <c r="AX880" i="2"/>
  <c r="AX881" i="2"/>
  <c r="AX882" i="2"/>
  <c r="AX883" i="2"/>
  <c r="AX884" i="2"/>
  <c r="AX885" i="2"/>
  <c r="AX886" i="2"/>
  <c r="AX887" i="2"/>
  <c r="AX888" i="2"/>
  <c r="AX889" i="2"/>
  <c r="AX890" i="2"/>
  <c r="AX891" i="2"/>
  <c r="AX892" i="2"/>
  <c r="AX893" i="2"/>
  <c r="AX894" i="2"/>
  <c r="AX895" i="2"/>
  <c r="AX896" i="2"/>
  <c r="AX897" i="2"/>
  <c r="AX898" i="2"/>
  <c r="AX899" i="2"/>
  <c r="AX900" i="2"/>
  <c r="AX901" i="2"/>
  <c r="AX902" i="2"/>
  <c r="AX903" i="2"/>
  <c r="AX904" i="2"/>
  <c r="AX905" i="2"/>
  <c r="AX906" i="2"/>
  <c r="AX907" i="2"/>
  <c r="AX908" i="2"/>
  <c r="AX909" i="2"/>
  <c r="AX910" i="2"/>
  <c r="AX911" i="2"/>
  <c r="AX912" i="2"/>
  <c r="AX913" i="2"/>
  <c r="AX914" i="2"/>
  <c r="AX915" i="2"/>
  <c r="AX916" i="2"/>
  <c r="AX917" i="2"/>
  <c r="AX918" i="2"/>
  <c r="AX919" i="2"/>
  <c r="AX920" i="2"/>
  <c r="AX921" i="2"/>
  <c r="AX922" i="2"/>
  <c r="AX923" i="2"/>
  <c r="AX924" i="2"/>
  <c r="AX925" i="2"/>
  <c r="AX926" i="2"/>
  <c r="AX927" i="2"/>
  <c r="AX928" i="2"/>
  <c r="AX929" i="2"/>
  <c r="AX930" i="2"/>
  <c r="AX931" i="2"/>
  <c r="AX932" i="2"/>
  <c r="AX933" i="2"/>
  <c r="AX934" i="2"/>
  <c r="AX935" i="2"/>
  <c r="AX936" i="2"/>
  <c r="AX937" i="2"/>
  <c r="AX938" i="2"/>
  <c r="AX939" i="2"/>
  <c r="AX940" i="2"/>
  <c r="AX941" i="2"/>
  <c r="AX942" i="2"/>
  <c r="AX943" i="2"/>
  <c r="AX944" i="2"/>
  <c r="AX945" i="2"/>
  <c r="AX946" i="2"/>
  <c r="AX947" i="2"/>
  <c r="AX948" i="2"/>
  <c r="AX949" i="2"/>
  <c r="AX950" i="2"/>
  <c r="AX951" i="2"/>
  <c r="AX952" i="2"/>
  <c r="AX953" i="2"/>
  <c r="AX954" i="2"/>
  <c r="AX955" i="2"/>
  <c r="AX956" i="2"/>
  <c r="AX957" i="2"/>
  <c r="AX958" i="2"/>
  <c r="AX959" i="2"/>
  <c r="AX960" i="2"/>
  <c r="AX961" i="2"/>
  <c r="AX962" i="2"/>
  <c r="AX963" i="2"/>
  <c r="AX964" i="2"/>
  <c r="AX965" i="2"/>
  <c r="AX966" i="2"/>
  <c r="AX967" i="2"/>
  <c r="AX968" i="2"/>
  <c r="AX969" i="2"/>
  <c r="AX970" i="2"/>
  <c r="AX971" i="2"/>
  <c r="AX972" i="2"/>
  <c r="AX973" i="2"/>
  <c r="AX974" i="2"/>
  <c r="AX975" i="2"/>
  <c r="AX976" i="2"/>
  <c r="AX977" i="2"/>
  <c r="AX978" i="2"/>
  <c r="AX979" i="2"/>
  <c r="AX980" i="2"/>
  <c r="AX981" i="2"/>
  <c r="AX982" i="2"/>
  <c r="AX983" i="2"/>
  <c r="AX984" i="2"/>
  <c r="AX985" i="2"/>
  <c r="AX986" i="2"/>
  <c r="AX987" i="2"/>
  <c r="AX988" i="2"/>
  <c r="AX989" i="2"/>
  <c r="AX990" i="2"/>
  <c r="AX991" i="2"/>
  <c r="AX992" i="2"/>
  <c r="AX993" i="2"/>
  <c r="AX994" i="2"/>
  <c r="AX995" i="2"/>
  <c r="AX996" i="2"/>
  <c r="AX997" i="2"/>
  <c r="AX998" i="2"/>
  <c r="AX999" i="2"/>
  <c r="AX1000" i="2"/>
  <c r="AX1001" i="2"/>
  <c r="AX1002" i="2"/>
  <c r="AX1003" i="2"/>
  <c r="AX1004" i="2"/>
  <c r="AX1005" i="2"/>
  <c r="AX1006" i="2"/>
  <c r="AX1007" i="2"/>
  <c r="AX1008" i="2"/>
  <c r="AX1009" i="2"/>
  <c r="AX1010" i="2"/>
  <c r="AX1011" i="2"/>
  <c r="AX1012" i="2"/>
  <c r="AX1013" i="2"/>
  <c r="AX1014" i="2"/>
  <c r="AX1015" i="2"/>
  <c r="AX1016" i="2"/>
  <c r="AX1017" i="2"/>
  <c r="AX1018" i="2"/>
  <c r="AX1019" i="2"/>
  <c r="AX1020" i="2"/>
  <c r="AX1021" i="2"/>
  <c r="AX1022" i="2"/>
  <c r="AX1023" i="2"/>
  <c r="AX1024" i="2"/>
  <c r="AX1025" i="2"/>
  <c r="AX1026" i="2"/>
  <c r="AX1027" i="2"/>
  <c r="AX1028" i="2"/>
  <c r="AX1029" i="2"/>
  <c r="AX1030" i="2"/>
  <c r="AX1031" i="2"/>
  <c r="AX1032" i="2"/>
  <c r="AX1033" i="2"/>
  <c r="AX1034" i="2"/>
  <c r="AX1035" i="2"/>
  <c r="AX1036" i="2"/>
  <c r="AX1037" i="2"/>
  <c r="AX1038" i="2"/>
  <c r="AX1039" i="2"/>
  <c r="AX1040" i="2"/>
  <c r="AX1041" i="2"/>
  <c r="AX1042" i="2"/>
  <c r="AX1043" i="2"/>
  <c r="AX1044" i="2"/>
  <c r="AX1045" i="2"/>
  <c r="AX1046" i="2"/>
  <c r="AX1047" i="2"/>
  <c r="AX1048" i="2"/>
  <c r="AX1049" i="2"/>
  <c r="AX1050" i="2"/>
  <c r="AX1051" i="2"/>
  <c r="AX1052" i="2"/>
  <c r="AX1053" i="2"/>
  <c r="AX1054" i="2"/>
  <c r="AX1055" i="2"/>
  <c r="AX1056" i="2"/>
  <c r="AX1057" i="2"/>
  <c r="AX1058" i="2"/>
  <c r="AX1059" i="2"/>
  <c r="AX1060" i="2"/>
  <c r="AX1061" i="2"/>
  <c r="AX1062" i="2"/>
  <c r="AX1063" i="2"/>
  <c r="AX1064" i="2"/>
  <c r="AX1065" i="2"/>
  <c r="AX1066" i="2"/>
  <c r="AX1067" i="2"/>
  <c r="AX1068" i="2"/>
  <c r="AX1069" i="2"/>
  <c r="AX1070" i="2"/>
  <c r="AX1071" i="2"/>
  <c r="AX1072" i="2"/>
  <c r="AX1073" i="2"/>
  <c r="AX1074" i="2"/>
  <c r="AX1075" i="2"/>
  <c r="AX1076" i="2"/>
  <c r="AX1077" i="2"/>
  <c r="AX1078" i="2"/>
  <c r="AX1079" i="2"/>
  <c r="AX1080" i="2"/>
  <c r="AX1081" i="2"/>
  <c r="AX1082" i="2"/>
  <c r="AX1083" i="2"/>
  <c r="AX1084" i="2"/>
  <c r="AX1085" i="2"/>
  <c r="AX1086" i="2"/>
  <c r="AX1087" i="2"/>
  <c r="AX1088" i="2"/>
  <c r="AX1089" i="2"/>
  <c r="AX1090" i="2"/>
  <c r="AX1091" i="2"/>
  <c r="AX1092" i="2"/>
  <c r="AX1093" i="2"/>
  <c r="AX1094" i="2"/>
  <c r="AX1095" i="2"/>
  <c r="AX1096" i="2"/>
  <c r="AX1097" i="2"/>
  <c r="AX1098" i="2"/>
  <c r="AX1099" i="2"/>
  <c r="AX1100" i="2"/>
  <c r="AX1101" i="2"/>
  <c r="AX1102" i="2"/>
  <c r="AX1103" i="2"/>
  <c r="AX1104" i="2"/>
  <c r="AX1105" i="2"/>
  <c r="AX1106" i="2"/>
  <c r="AX1107" i="2"/>
  <c r="AX1108" i="2"/>
  <c r="AX1109" i="2"/>
  <c r="AX1110" i="2"/>
  <c r="AX1111" i="2"/>
  <c r="AX1112" i="2"/>
  <c r="AX1113" i="2"/>
  <c r="AX1114" i="2"/>
  <c r="AX1115" i="2"/>
  <c r="AX1116" i="2"/>
  <c r="AX1117" i="2"/>
  <c r="AX1118" i="2"/>
  <c r="AX1119" i="2"/>
  <c r="AX1120" i="2"/>
  <c r="AX1121" i="2"/>
  <c r="AX1122" i="2"/>
  <c r="AX1123" i="2"/>
  <c r="AX1124" i="2"/>
  <c r="AX1125" i="2"/>
  <c r="AX1126" i="2"/>
  <c r="AX1127" i="2"/>
  <c r="AX1128" i="2"/>
  <c r="AX1129" i="2"/>
  <c r="AX1130" i="2"/>
  <c r="AX1131" i="2"/>
  <c r="AX1132" i="2"/>
  <c r="AX1133" i="2"/>
  <c r="AX1134" i="2"/>
  <c r="AX1135" i="2"/>
  <c r="AX1136" i="2"/>
  <c r="AX1137" i="2"/>
  <c r="AX1138" i="2"/>
  <c r="AX1139" i="2"/>
  <c r="AX1140" i="2"/>
  <c r="AX1141" i="2"/>
  <c r="AX1142" i="2"/>
  <c r="AX1143" i="2"/>
  <c r="AX1144" i="2"/>
  <c r="AX1145" i="2"/>
  <c r="AX1146" i="2"/>
  <c r="AX1147" i="2"/>
  <c r="AX1148" i="2"/>
  <c r="AX1149" i="2"/>
  <c r="AX1150" i="2"/>
  <c r="AX1151" i="2"/>
  <c r="AX1152" i="2"/>
  <c r="AX1153" i="2"/>
  <c r="AX1154" i="2"/>
  <c r="AX1155" i="2"/>
  <c r="AX1156" i="2"/>
  <c r="AX1157" i="2"/>
  <c r="AX1158" i="2"/>
  <c r="AX1159" i="2"/>
  <c r="AX1160" i="2"/>
  <c r="AX1161" i="2"/>
  <c r="AX1162" i="2"/>
  <c r="AX1163" i="2"/>
  <c r="AX1164" i="2"/>
  <c r="AX1165" i="2"/>
  <c r="AX1166" i="2"/>
  <c r="AZ2" i="2"/>
  <c r="BA2" i="2"/>
  <c r="BC2" i="2"/>
  <c r="BD2" i="2"/>
  <c r="BF2" i="2"/>
  <c r="BG2" i="2"/>
  <c r="BI2" i="2"/>
  <c r="AZ3" i="2"/>
  <c r="BA3" i="2"/>
  <c r="BC3" i="2"/>
  <c r="BD3" i="2"/>
  <c r="BF3" i="2"/>
  <c r="BG3" i="2"/>
  <c r="BI3" i="2"/>
  <c r="AZ4" i="2"/>
  <c r="BA4" i="2"/>
  <c r="BC4" i="2"/>
  <c r="BD4" i="2"/>
  <c r="BF4" i="2"/>
  <c r="BG4" i="2"/>
  <c r="BI4" i="2"/>
  <c r="AZ5" i="2"/>
  <c r="BA5" i="2"/>
  <c r="BC5" i="2"/>
  <c r="BD5" i="2"/>
  <c r="BF5" i="2"/>
  <c r="BG5" i="2"/>
  <c r="BI5" i="2"/>
  <c r="AZ6" i="2"/>
  <c r="BA6" i="2"/>
  <c r="BC6" i="2"/>
  <c r="BD6" i="2"/>
  <c r="BF6" i="2"/>
  <c r="BG6" i="2"/>
  <c r="BI6" i="2"/>
  <c r="AZ7" i="2"/>
  <c r="BA7" i="2"/>
  <c r="BC7" i="2"/>
  <c r="BD7" i="2"/>
  <c r="BF7" i="2"/>
  <c r="BG7" i="2"/>
  <c r="BI7" i="2"/>
  <c r="AZ8" i="2"/>
  <c r="BA8" i="2"/>
  <c r="BC8" i="2"/>
  <c r="BD8" i="2"/>
  <c r="BF8" i="2"/>
  <c r="BG8" i="2"/>
  <c r="BI8" i="2"/>
  <c r="AZ9" i="2"/>
  <c r="BA9" i="2"/>
  <c r="BC9" i="2"/>
  <c r="BD9" i="2"/>
  <c r="BF9" i="2"/>
  <c r="BG9" i="2"/>
  <c r="BI9" i="2"/>
  <c r="AZ10" i="2"/>
  <c r="BA10" i="2"/>
  <c r="BC10" i="2"/>
  <c r="BD10" i="2"/>
  <c r="BF10" i="2"/>
  <c r="BG10" i="2"/>
  <c r="BI10" i="2"/>
  <c r="AZ11" i="2"/>
  <c r="BA11" i="2"/>
  <c r="BC11" i="2"/>
  <c r="BD11" i="2"/>
  <c r="BF11" i="2"/>
  <c r="BG11" i="2"/>
  <c r="BI11" i="2"/>
  <c r="AZ12" i="2"/>
  <c r="BA12" i="2"/>
  <c r="BC12" i="2"/>
  <c r="BD12" i="2"/>
  <c r="BF12" i="2"/>
  <c r="BG12" i="2"/>
  <c r="BI12" i="2"/>
  <c r="AZ13" i="2"/>
  <c r="BA13" i="2"/>
  <c r="BC13" i="2"/>
  <c r="BD13" i="2"/>
  <c r="BF13" i="2"/>
  <c r="BG13" i="2"/>
  <c r="BI13" i="2"/>
  <c r="AZ14" i="2"/>
  <c r="BA14" i="2"/>
  <c r="BC14" i="2"/>
  <c r="BD14" i="2"/>
  <c r="BF14" i="2"/>
  <c r="BG14" i="2"/>
  <c r="BI14" i="2"/>
  <c r="AZ15" i="2"/>
  <c r="BA15" i="2"/>
  <c r="BC15" i="2"/>
  <c r="BD15" i="2"/>
  <c r="BF15" i="2"/>
  <c r="BG15" i="2"/>
  <c r="BI15" i="2"/>
  <c r="AZ16" i="2"/>
  <c r="BA16" i="2"/>
  <c r="BC16" i="2"/>
  <c r="BD16" i="2"/>
  <c r="BF16" i="2"/>
  <c r="BG16" i="2"/>
  <c r="BI16" i="2"/>
  <c r="AZ17" i="2"/>
  <c r="BA17" i="2"/>
  <c r="BC17" i="2"/>
  <c r="BD17" i="2"/>
  <c r="BF17" i="2"/>
  <c r="BG17" i="2"/>
  <c r="BI17" i="2"/>
  <c r="AZ18" i="2"/>
  <c r="BA18" i="2"/>
  <c r="BC18" i="2"/>
  <c r="BD18" i="2"/>
  <c r="BF18" i="2"/>
  <c r="BG18" i="2"/>
  <c r="BI18" i="2"/>
  <c r="AZ19" i="2"/>
  <c r="BA19" i="2"/>
  <c r="BC19" i="2"/>
  <c r="BD19" i="2"/>
  <c r="BF19" i="2"/>
  <c r="BG19" i="2"/>
  <c r="BI19" i="2"/>
  <c r="AZ20" i="2"/>
  <c r="BA20" i="2"/>
  <c r="BC20" i="2"/>
  <c r="BD20" i="2"/>
  <c r="BF20" i="2"/>
  <c r="BG20" i="2"/>
  <c r="BI20" i="2"/>
  <c r="AZ21" i="2"/>
  <c r="BA21" i="2"/>
  <c r="BC21" i="2"/>
  <c r="BD21" i="2"/>
  <c r="BF21" i="2"/>
  <c r="BG21" i="2"/>
  <c r="BI21" i="2"/>
  <c r="AZ22" i="2"/>
  <c r="BA22" i="2"/>
  <c r="BC22" i="2"/>
  <c r="BD22" i="2"/>
  <c r="BF22" i="2"/>
  <c r="BG22" i="2"/>
  <c r="BI22" i="2"/>
  <c r="AZ23" i="2"/>
  <c r="BA23" i="2"/>
  <c r="BC23" i="2"/>
  <c r="BD23" i="2"/>
  <c r="BF23" i="2"/>
  <c r="BG23" i="2"/>
  <c r="BI23" i="2"/>
  <c r="AZ24" i="2"/>
  <c r="BA24" i="2"/>
  <c r="BC24" i="2"/>
  <c r="BD24" i="2"/>
  <c r="BF24" i="2"/>
  <c r="BG24" i="2"/>
  <c r="BI24" i="2"/>
  <c r="AZ25" i="2"/>
  <c r="BA25" i="2"/>
  <c r="BC25" i="2"/>
  <c r="BD25" i="2"/>
  <c r="BF25" i="2"/>
  <c r="BG25" i="2"/>
  <c r="BI25" i="2"/>
  <c r="AZ26" i="2"/>
  <c r="BA26" i="2"/>
  <c r="BC26" i="2"/>
  <c r="BD26" i="2"/>
  <c r="BF26" i="2"/>
  <c r="BG26" i="2"/>
  <c r="BI26" i="2"/>
  <c r="AZ27" i="2"/>
  <c r="BA27" i="2"/>
  <c r="BC27" i="2"/>
  <c r="BD27" i="2"/>
  <c r="BF27" i="2"/>
  <c r="BG27" i="2"/>
  <c r="BI27" i="2"/>
  <c r="AZ28" i="2"/>
  <c r="BA28" i="2"/>
  <c r="BC28" i="2"/>
  <c r="BD28" i="2"/>
  <c r="BF28" i="2"/>
  <c r="BG28" i="2"/>
  <c r="BI28" i="2"/>
  <c r="AZ29" i="2"/>
  <c r="BA29" i="2"/>
  <c r="BC29" i="2"/>
  <c r="BD29" i="2"/>
  <c r="BF29" i="2"/>
  <c r="BG29" i="2"/>
  <c r="BI29" i="2"/>
  <c r="AZ30" i="2"/>
  <c r="BA30" i="2"/>
  <c r="BC30" i="2"/>
  <c r="BD30" i="2"/>
  <c r="BF30" i="2"/>
  <c r="BG30" i="2"/>
  <c r="BI30" i="2"/>
  <c r="AZ31" i="2"/>
  <c r="BA31" i="2"/>
  <c r="BC31" i="2"/>
  <c r="BD31" i="2"/>
  <c r="BF31" i="2"/>
  <c r="BG31" i="2"/>
  <c r="BI31" i="2"/>
  <c r="AZ32" i="2"/>
  <c r="BA32" i="2"/>
  <c r="BC32" i="2"/>
  <c r="BD32" i="2"/>
  <c r="BF32" i="2"/>
  <c r="BG32" i="2"/>
  <c r="BI32" i="2"/>
  <c r="AZ33" i="2"/>
  <c r="BA33" i="2"/>
  <c r="BC33" i="2"/>
  <c r="BD33" i="2"/>
  <c r="BF33" i="2"/>
  <c r="BG33" i="2"/>
  <c r="BI33" i="2"/>
  <c r="AZ34" i="2"/>
  <c r="BA34" i="2"/>
  <c r="BC34" i="2"/>
  <c r="BD34" i="2"/>
  <c r="BF34" i="2"/>
  <c r="BG34" i="2"/>
  <c r="BI34" i="2"/>
  <c r="AZ35" i="2"/>
  <c r="BA35" i="2"/>
  <c r="BC35" i="2"/>
  <c r="BD35" i="2"/>
  <c r="BF35" i="2"/>
  <c r="BG35" i="2"/>
  <c r="BI35" i="2"/>
  <c r="AZ36" i="2"/>
  <c r="BA36" i="2"/>
  <c r="BC36" i="2"/>
  <c r="BD36" i="2"/>
  <c r="BF36" i="2"/>
  <c r="BG36" i="2"/>
  <c r="BI36" i="2"/>
  <c r="AZ37" i="2"/>
  <c r="BA37" i="2"/>
  <c r="BC37" i="2"/>
  <c r="BD37" i="2"/>
  <c r="BF37" i="2"/>
  <c r="BG37" i="2"/>
  <c r="BI37" i="2"/>
  <c r="AZ38" i="2"/>
  <c r="BA38" i="2"/>
  <c r="BC38" i="2"/>
  <c r="BD38" i="2"/>
  <c r="BF38" i="2"/>
  <c r="BG38" i="2"/>
  <c r="BI38" i="2"/>
  <c r="AZ39" i="2"/>
  <c r="BA39" i="2"/>
  <c r="BC39" i="2"/>
  <c r="BD39" i="2"/>
  <c r="BF39" i="2"/>
  <c r="BG39" i="2"/>
  <c r="BI39" i="2"/>
  <c r="AZ40" i="2"/>
  <c r="BA40" i="2"/>
  <c r="BC40" i="2"/>
  <c r="BD40" i="2"/>
  <c r="BF40" i="2"/>
  <c r="BG40" i="2"/>
  <c r="BI40" i="2"/>
  <c r="AZ41" i="2"/>
  <c r="BA41" i="2"/>
  <c r="BC41" i="2"/>
  <c r="BD41" i="2"/>
  <c r="BF41" i="2"/>
  <c r="BG41" i="2"/>
  <c r="BI41" i="2"/>
  <c r="AZ42" i="2"/>
  <c r="BA42" i="2"/>
  <c r="BC42" i="2"/>
  <c r="BD42" i="2"/>
  <c r="BF42" i="2"/>
  <c r="BG42" i="2"/>
  <c r="BI42" i="2"/>
  <c r="AZ43" i="2"/>
  <c r="BA43" i="2"/>
  <c r="BC43" i="2"/>
  <c r="BD43" i="2"/>
  <c r="BF43" i="2"/>
  <c r="BG43" i="2"/>
  <c r="BI43" i="2"/>
  <c r="AZ44" i="2"/>
  <c r="BA44" i="2"/>
  <c r="BC44" i="2"/>
  <c r="BD44" i="2"/>
  <c r="BF44" i="2"/>
  <c r="BG44" i="2"/>
  <c r="BI44" i="2"/>
  <c r="AZ45" i="2"/>
  <c r="BA45" i="2"/>
  <c r="BC45" i="2"/>
  <c r="BD45" i="2"/>
  <c r="BF45" i="2"/>
  <c r="BG45" i="2"/>
  <c r="BI45" i="2"/>
  <c r="AZ46" i="2"/>
  <c r="BA46" i="2"/>
  <c r="BC46" i="2"/>
  <c r="BD46" i="2"/>
  <c r="BF46" i="2"/>
  <c r="BG46" i="2"/>
  <c r="BI46" i="2"/>
  <c r="AZ47" i="2"/>
  <c r="BA47" i="2"/>
  <c r="BC47" i="2"/>
  <c r="BD47" i="2"/>
  <c r="BF47" i="2"/>
  <c r="BG47" i="2"/>
  <c r="BI47" i="2"/>
  <c r="AZ48" i="2"/>
  <c r="BA48" i="2"/>
  <c r="BC48" i="2"/>
  <c r="BD48" i="2"/>
  <c r="BF48" i="2"/>
  <c r="BG48" i="2"/>
  <c r="BI48" i="2"/>
  <c r="AZ49" i="2"/>
  <c r="BA49" i="2"/>
  <c r="BC49" i="2"/>
  <c r="BD49" i="2"/>
  <c r="BF49" i="2"/>
  <c r="BG49" i="2"/>
  <c r="BI49" i="2"/>
  <c r="AZ50" i="2"/>
  <c r="BA50" i="2"/>
  <c r="BC50" i="2"/>
  <c r="BD50" i="2"/>
  <c r="BF50" i="2"/>
  <c r="BG50" i="2"/>
  <c r="BI50" i="2"/>
  <c r="AZ51" i="2"/>
  <c r="BA51" i="2"/>
  <c r="BC51" i="2"/>
  <c r="BD51" i="2"/>
  <c r="BF51" i="2"/>
  <c r="BG51" i="2"/>
  <c r="BI51" i="2"/>
  <c r="AZ52" i="2"/>
  <c r="BA52" i="2"/>
  <c r="BC52" i="2"/>
  <c r="BD52" i="2"/>
  <c r="BF52" i="2"/>
  <c r="BG52" i="2"/>
  <c r="BI52" i="2"/>
  <c r="AZ53" i="2"/>
  <c r="BA53" i="2"/>
  <c r="BC53" i="2"/>
  <c r="BD53" i="2"/>
  <c r="BF53" i="2"/>
  <c r="BG53" i="2"/>
  <c r="BI53" i="2"/>
  <c r="AZ54" i="2"/>
  <c r="BA54" i="2"/>
  <c r="BC54" i="2"/>
  <c r="BD54" i="2"/>
  <c r="BF54" i="2"/>
  <c r="BG54" i="2"/>
  <c r="BI54" i="2"/>
  <c r="AZ55" i="2"/>
  <c r="BA55" i="2"/>
  <c r="BC55" i="2"/>
  <c r="BD55" i="2"/>
  <c r="BF55" i="2"/>
  <c r="BG55" i="2"/>
  <c r="BI55" i="2"/>
  <c r="AZ56" i="2"/>
  <c r="BA56" i="2"/>
  <c r="BC56" i="2"/>
  <c r="BD56" i="2"/>
  <c r="BF56" i="2"/>
  <c r="BG56" i="2"/>
  <c r="BI56" i="2"/>
  <c r="AZ57" i="2"/>
  <c r="BA57" i="2"/>
  <c r="BC57" i="2"/>
  <c r="BD57" i="2"/>
  <c r="BF57" i="2"/>
  <c r="BG57" i="2"/>
  <c r="BI57" i="2"/>
  <c r="AZ58" i="2"/>
  <c r="BA58" i="2"/>
  <c r="BC58" i="2"/>
  <c r="BD58" i="2"/>
  <c r="BF58" i="2"/>
  <c r="BG58" i="2"/>
  <c r="BI58" i="2"/>
  <c r="AZ59" i="2"/>
  <c r="BA59" i="2"/>
  <c r="BC59" i="2"/>
  <c r="BD59" i="2"/>
  <c r="BF59" i="2"/>
  <c r="BG59" i="2"/>
  <c r="BI59" i="2"/>
  <c r="AZ60" i="2"/>
  <c r="BA60" i="2"/>
  <c r="BC60" i="2"/>
  <c r="BD60" i="2"/>
  <c r="BF60" i="2"/>
  <c r="BG60" i="2"/>
  <c r="BI60" i="2"/>
  <c r="AZ61" i="2"/>
  <c r="BA61" i="2"/>
  <c r="BC61" i="2"/>
  <c r="BD61" i="2"/>
  <c r="BF61" i="2"/>
  <c r="BG61" i="2"/>
  <c r="BI61" i="2"/>
  <c r="AZ62" i="2"/>
  <c r="BA62" i="2"/>
  <c r="BC62" i="2"/>
  <c r="BD62" i="2"/>
  <c r="BF62" i="2"/>
  <c r="BG62" i="2"/>
  <c r="BI62" i="2"/>
  <c r="AZ63" i="2"/>
  <c r="BA63" i="2"/>
  <c r="BC63" i="2"/>
  <c r="BD63" i="2"/>
  <c r="BF63" i="2"/>
  <c r="BG63" i="2"/>
  <c r="BI63" i="2"/>
  <c r="AZ64" i="2"/>
  <c r="BA64" i="2"/>
  <c r="BC64" i="2"/>
  <c r="BD64" i="2"/>
  <c r="BF64" i="2"/>
  <c r="BG64" i="2"/>
  <c r="BI64" i="2"/>
  <c r="AZ65" i="2"/>
  <c r="BA65" i="2"/>
  <c r="BC65" i="2"/>
  <c r="BD65" i="2"/>
  <c r="BF65" i="2"/>
  <c r="BG65" i="2"/>
  <c r="BI65" i="2"/>
  <c r="AZ66" i="2"/>
  <c r="BA66" i="2"/>
  <c r="BC66" i="2"/>
  <c r="BD66" i="2"/>
  <c r="BF66" i="2"/>
  <c r="BG66" i="2"/>
  <c r="BI66" i="2"/>
  <c r="AZ67" i="2"/>
  <c r="BA67" i="2"/>
  <c r="BC67" i="2"/>
  <c r="BD67" i="2"/>
  <c r="BF67" i="2"/>
  <c r="BG67" i="2"/>
  <c r="BI67" i="2"/>
  <c r="AZ68" i="2"/>
  <c r="BA68" i="2"/>
  <c r="BC68" i="2"/>
  <c r="BD68" i="2"/>
  <c r="BF68" i="2"/>
  <c r="BG68" i="2"/>
  <c r="BI68" i="2"/>
  <c r="AZ69" i="2"/>
  <c r="BA69" i="2"/>
  <c r="BC69" i="2"/>
  <c r="BD69" i="2"/>
  <c r="BF69" i="2"/>
  <c r="BG69" i="2"/>
  <c r="BI69" i="2"/>
  <c r="AZ70" i="2"/>
  <c r="BA70" i="2"/>
  <c r="BC70" i="2"/>
  <c r="BD70" i="2"/>
  <c r="BF70" i="2"/>
  <c r="BG70" i="2"/>
  <c r="BI70" i="2"/>
  <c r="AZ71" i="2"/>
  <c r="BA71" i="2"/>
  <c r="BC71" i="2"/>
  <c r="BD71" i="2"/>
  <c r="BF71" i="2"/>
  <c r="BG71" i="2"/>
  <c r="BI71" i="2"/>
  <c r="AZ72" i="2"/>
  <c r="BA72" i="2"/>
  <c r="BC72" i="2"/>
  <c r="BD72" i="2"/>
  <c r="BF72" i="2"/>
  <c r="BG72" i="2"/>
  <c r="BI72" i="2"/>
  <c r="AZ73" i="2"/>
  <c r="BA73" i="2"/>
  <c r="BC73" i="2"/>
  <c r="BD73" i="2"/>
  <c r="BF73" i="2"/>
  <c r="BG73" i="2"/>
  <c r="BI73" i="2"/>
  <c r="AZ74" i="2"/>
  <c r="BA74" i="2"/>
  <c r="BC74" i="2"/>
  <c r="BD74" i="2"/>
  <c r="BF74" i="2"/>
  <c r="BG74" i="2"/>
  <c r="BI74" i="2"/>
  <c r="AZ75" i="2"/>
  <c r="BA75" i="2"/>
  <c r="BC75" i="2"/>
  <c r="BD75" i="2"/>
  <c r="BF75" i="2"/>
  <c r="BG75" i="2"/>
  <c r="BI75" i="2"/>
  <c r="AZ76" i="2"/>
  <c r="BA76" i="2"/>
  <c r="BC76" i="2"/>
  <c r="BD76" i="2"/>
  <c r="BF76" i="2"/>
  <c r="BG76" i="2"/>
  <c r="BI76" i="2"/>
  <c r="AZ77" i="2"/>
  <c r="BA77" i="2"/>
  <c r="BC77" i="2"/>
  <c r="BD77" i="2"/>
  <c r="BF77" i="2"/>
  <c r="BG77" i="2"/>
  <c r="BI77" i="2"/>
  <c r="AZ78" i="2"/>
  <c r="BA78" i="2"/>
  <c r="BC78" i="2"/>
  <c r="BD78" i="2"/>
  <c r="BF78" i="2"/>
  <c r="BG78" i="2"/>
  <c r="BI78" i="2"/>
  <c r="AZ79" i="2"/>
  <c r="BA79" i="2"/>
  <c r="BC79" i="2"/>
  <c r="BD79" i="2"/>
  <c r="BF79" i="2"/>
  <c r="BG79" i="2"/>
  <c r="BI79" i="2"/>
  <c r="AZ80" i="2"/>
  <c r="BA80" i="2"/>
  <c r="BC80" i="2"/>
  <c r="BD80" i="2"/>
  <c r="BF80" i="2"/>
  <c r="BG80" i="2"/>
  <c r="BI80" i="2"/>
  <c r="AZ81" i="2"/>
  <c r="BA81" i="2"/>
  <c r="BC81" i="2"/>
  <c r="BD81" i="2"/>
  <c r="BF81" i="2"/>
  <c r="BG81" i="2"/>
  <c r="BI81" i="2"/>
  <c r="AZ82" i="2"/>
  <c r="BA82" i="2"/>
  <c r="BC82" i="2"/>
  <c r="BD82" i="2"/>
  <c r="BF82" i="2"/>
  <c r="BG82" i="2"/>
  <c r="BI82" i="2"/>
  <c r="AZ83" i="2"/>
  <c r="BA83" i="2"/>
  <c r="BC83" i="2"/>
  <c r="BD83" i="2"/>
  <c r="BF83" i="2"/>
  <c r="BG83" i="2"/>
  <c r="BI83" i="2"/>
  <c r="AZ84" i="2"/>
  <c r="BA84" i="2"/>
  <c r="BC84" i="2"/>
  <c r="BD84" i="2"/>
  <c r="BF84" i="2"/>
  <c r="BG84" i="2"/>
  <c r="BI84" i="2"/>
  <c r="AZ85" i="2"/>
  <c r="BA85" i="2"/>
  <c r="BC85" i="2"/>
  <c r="BD85" i="2"/>
  <c r="BF85" i="2"/>
  <c r="BG85" i="2"/>
  <c r="BI85" i="2"/>
  <c r="AZ86" i="2"/>
  <c r="BA86" i="2"/>
  <c r="BC86" i="2"/>
  <c r="BD86" i="2"/>
  <c r="BF86" i="2"/>
  <c r="BG86" i="2"/>
  <c r="BI86" i="2"/>
  <c r="AZ87" i="2"/>
  <c r="BA87" i="2"/>
  <c r="BC87" i="2"/>
  <c r="BD87" i="2"/>
  <c r="BF87" i="2"/>
  <c r="BG87" i="2"/>
  <c r="BI87" i="2"/>
  <c r="AZ88" i="2"/>
  <c r="BA88" i="2"/>
  <c r="BC88" i="2"/>
  <c r="BD88" i="2"/>
  <c r="BF88" i="2"/>
  <c r="BG88" i="2"/>
  <c r="BI88" i="2"/>
  <c r="AZ89" i="2"/>
  <c r="BA89" i="2"/>
  <c r="BC89" i="2"/>
  <c r="BD89" i="2"/>
  <c r="BF89" i="2"/>
  <c r="BG89" i="2"/>
  <c r="BI89" i="2"/>
  <c r="AZ90" i="2"/>
  <c r="BA90" i="2"/>
  <c r="BC90" i="2"/>
  <c r="BD90" i="2"/>
  <c r="BF90" i="2"/>
  <c r="BG90" i="2"/>
  <c r="BI90" i="2"/>
  <c r="AZ91" i="2"/>
  <c r="BA91" i="2"/>
  <c r="BC91" i="2"/>
  <c r="BD91" i="2"/>
  <c r="BF91" i="2"/>
  <c r="BG91" i="2"/>
  <c r="BI91" i="2"/>
  <c r="AZ92" i="2"/>
  <c r="BA92" i="2"/>
  <c r="BC92" i="2"/>
  <c r="BD92" i="2"/>
  <c r="BF92" i="2"/>
  <c r="BG92" i="2"/>
  <c r="BI92" i="2"/>
  <c r="AZ93" i="2"/>
  <c r="BA93" i="2"/>
  <c r="BD93" i="2"/>
  <c r="BF93" i="2"/>
  <c r="BG93" i="2"/>
  <c r="BI93" i="2"/>
  <c r="AZ94" i="2"/>
  <c r="BA94" i="2"/>
  <c r="BC94" i="2"/>
  <c r="BD94" i="2"/>
  <c r="BF94" i="2"/>
  <c r="BG94" i="2"/>
  <c r="BI94" i="2"/>
  <c r="AZ95" i="2"/>
  <c r="BA95" i="2"/>
  <c r="BC95" i="2"/>
  <c r="BD95" i="2"/>
  <c r="BF95" i="2"/>
  <c r="BG95" i="2"/>
  <c r="BI95" i="2"/>
  <c r="AZ96" i="2"/>
  <c r="BA96" i="2"/>
  <c r="BC96" i="2"/>
  <c r="BD96" i="2"/>
  <c r="BF96" i="2"/>
  <c r="BG96" i="2"/>
  <c r="BI96" i="2"/>
  <c r="AZ97" i="2"/>
  <c r="BA97" i="2"/>
  <c r="BC97" i="2"/>
  <c r="BD97" i="2"/>
  <c r="BF97" i="2"/>
  <c r="BG97" i="2"/>
  <c r="BI97" i="2"/>
  <c r="AZ98" i="2"/>
  <c r="BA98" i="2"/>
  <c r="BC98" i="2"/>
  <c r="BD98" i="2"/>
  <c r="BF98" i="2"/>
  <c r="BG98" i="2"/>
  <c r="BI98" i="2"/>
  <c r="AZ99" i="2"/>
  <c r="BA99" i="2"/>
  <c r="BC99" i="2"/>
  <c r="BD99" i="2"/>
  <c r="BF99" i="2"/>
  <c r="BG99" i="2"/>
  <c r="BI99" i="2"/>
  <c r="AZ100" i="2"/>
  <c r="BA100" i="2"/>
  <c r="BC100" i="2"/>
  <c r="BD100" i="2"/>
  <c r="BF100" i="2"/>
  <c r="BG100" i="2"/>
  <c r="BI100" i="2"/>
  <c r="AZ101" i="2"/>
  <c r="BA101" i="2"/>
  <c r="BC101" i="2"/>
  <c r="BD101" i="2"/>
  <c r="BF101" i="2"/>
  <c r="BG101" i="2"/>
  <c r="BI101" i="2"/>
  <c r="AZ102" i="2"/>
  <c r="BA102" i="2"/>
  <c r="BC102" i="2"/>
  <c r="BD102" i="2"/>
  <c r="BF102" i="2"/>
  <c r="BG102" i="2"/>
  <c r="BI102" i="2"/>
  <c r="AZ103" i="2"/>
  <c r="BA103" i="2"/>
  <c r="BC103" i="2"/>
  <c r="BD103" i="2"/>
  <c r="BF103" i="2"/>
  <c r="BG103" i="2"/>
  <c r="BI103" i="2"/>
  <c r="AZ104" i="2"/>
  <c r="BA104" i="2"/>
  <c r="BC104" i="2"/>
  <c r="BD104" i="2"/>
  <c r="BF104" i="2"/>
  <c r="BG104" i="2"/>
  <c r="BI104" i="2"/>
  <c r="AZ105" i="2"/>
  <c r="BA105" i="2"/>
  <c r="BC105" i="2"/>
  <c r="BD105" i="2"/>
  <c r="BF105" i="2"/>
  <c r="BG105" i="2"/>
  <c r="BI105" i="2"/>
  <c r="AZ106" i="2"/>
  <c r="BA106" i="2"/>
  <c r="BC106" i="2"/>
  <c r="BD106" i="2"/>
  <c r="BF106" i="2"/>
  <c r="BG106" i="2"/>
  <c r="BI106" i="2"/>
  <c r="AZ107" i="2"/>
  <c r="BA107" i="2"/>
  <c r="BC107" i="2"/>
  <c r="BD107" i="2"/>
  <c r="BF107" i="2"/>
  <c r="BG107" i="2"/>
  <c r="BI107" i="2"/>
  <c r="AZ108" i="2"/>
  <c r="BA108" i="2"/>
  <c r="BC108" i="2"/>
  <c r="BD108" i="2"/>
  <c r="BF108" i="2"/>
  <c r="BG108" i="2"/>
  <c r="BI108" i="2"/>
  <c r="AZ109" i="2"/>
  <c r="BA109" i="2"/>
  <c r="BC109" i="2"/>
  <c r="BD109" i="2"/>
  <c r="BF109" i="2"/>
  <c r="BG109" i="2"/>
  <c r="BI109" i="2"/>
  <c r="AZ110" i="2"/>
  <c r="BA110" i="2"/>
  <c r="BC110" i="2"/>
  <c r="BD110" i="2"/>
  <c r="BF110" i="2"/>
  <c r="BG110" i="2"/>
  <c r="BI110" i="2"/>
  <c r="AZ111" i="2"/>
  <c r="BA111" i="2"/>
  <c r="BC111" i="2"/>
  <c r="BD111" i="2"/>
  <c r="BF111" i="2"/>
  <c r="BG111" i="2"/>
  <c r="BI111" i="2"/>
  <c r="AZ112" i="2"/>
  <c r="BA112" i="2"/>
  <c r="BC112" i="2"/>
  <c r="BD112" i="2"/>
  <c r="BF112" i="2"/>
  <c r="BG112" i="2"/>
  <c r="BI112" i="2"/>
  <c r="AZ113" i="2"/>
  <c r="BA113" i="2"/>
  <c r="BC113" i="2"/>
  <c r="BD113" i="2"/>
  <c r="BF113" i="2"/>
  <c r="BG113" i="2"/>
  <c r="BI113" i="2"/>
  <c r="AZ114" i="2"/>
  <c r="BA114" i="2"/>
  <c r="BC114" i="2"/>
  <c r="BD114" i="2"/>
  <c r="BF114" i="2"/>
  <c r="BG114" i="2"/>
  <c r="BI114" i="2"/>
  <c r="AZ115" i="2"/>
  <c r="BA115" i="2"/>
  <c r="BC115" i="2"/>
  <c r="BD115" i="2"/>
  <c r="BF115" i="2"/>
  <c r="BG115" i="2"/>
  <c r="BI115" i="2"/>
  <c r="AZ116" i="2"/>
  <c r="BA116" i="2"/>
  <c r="BC116" i="2"/>
  <c r="BD116" i="2"/>
  <c r="BF116" i="2"/>
  <c r="BG116" i="2"/>
  <c r="BI116" i="2"/>
  <c r="AZ117" i="2"/>
  <c r="BA117" i="2"/>
  <c r="BC117" i="2"/>
  <c r="BD117" i="2"/>
  <c r="BF117" i="2"/>
  <c r="BG117" i="2"/>
  <c r="BI117" i="2"/>
  <c r="AZ118" i="2"/>
  <c r="BA118" i="2"/>
  <c r="BC118" i="2"/>
  <c r="BD118" i="2"/>
  <c r="BF118" i="2"/>
  <c r="BG118" i="2"/>
  <c r="BI118" i="2"/>
  <c r="AZ119" i="2"/>
  <c r="BA119" i="2"/>
  <c r="BC119" i="2"/>
  <c r="BD119" i="2"/>
  <c r="BF119" i="2"/>
  <c r="BG119" i="2"/>
  <c r="BI119" i="2"/>
  <c r="AZ120" i="2"/>
  <c r="BA120" i="2"/>
  <c r="BC120" i="2"/>
  <c r="BD120" i="2"/>
  <c r="BF120" i="2"/>
  <c r="BG120" i="2"/>
  <c r="BI120" i="2"/>
  <c r="AZ121" i="2"/>
  <c r="BA121" i="2"/>
  <c r="BC121" i="2"/>
  <c r="BD121" i="2"/>
  <c r="BF121" i="2"/>
  <c r="BG121" i="2"/>
  <c r="BI121" i="2"/>
  <c r="AZ122" i="2"/>
  <c r="BA122" i="2"/>
  <c r="BC122" i="2"/>
  <c r="BD122" i="2"/>
  <c r="BF122" i="2"/>
  <c r="BG122" i="2"/>
  <c r="BI122" i="2"/>
  <c r="AZ123" i="2"/>
  <c r="BA123" i="2"/>
  <c r="BC123" i="2"/>
  <c r="BD123" i="2"/>
  <c r="BF123" i="2"/>
  <c r="BG123" i="2"/>
  <c r="BI123" i="2"/>
  <c r="AZ124" i="2"/>
  <c r="BA124" i="2"/>
  <c r="BC124" i="2"/>
  <c r="BD124" i="2"/>
  <c r="BF124" i="2"/>
  <c r="BG124" i="2"/>
  <c r="BI124" i="2"/>
  <c r="AZ125" i="2"/>
  <c r="BA125" i="2"/>
  <c r="BC125" i="2"/>
  <c r="BD125" i="2"/>
  <c r="BF125" i="2"/>
  <c r="BG125" i="2"/>
  <c r="BI125" i="2"/>
  <c r="AZ126" i="2"/>
  <c r="BA126" i="2"/>
  <c r="BC126" i="2"/>
  <c r="BD126" i="2"/>
  <c r="BF126" i="2"/>
  <c r="BG126" i="2"/>
  <c r="BI126" i="2"/>
  <c r="AZ127" i="2"/>
  <c r="BA127" i="2"/>
  <c r="BC127" i="2"/>
  <c r="BD127" i="2"/>
  <c r="BF127" i="2"/>
  <c r="BG127" i="2"/>
  <c r="BI127" i="2"/>
  <c r="AZ128" i="2"/>
  <c r="BA128" i="2"/>
  <c r="BC128" i="2"/>
  <c r="BD128" i="2"/>
  <c r="BF128" i="2"/>
  <c r="BG128" i="2"/>
  <c r="BI128" i="2"/>
  <c r="AZ129" i="2"/>
  <c r="BA129" i="2"/>
  <c r="BC129" i="2"/>
  <c r="BD129" i="2"/>
  <c r="BF129" i="2"/>
  <c r="BG129" i="2"/>
  <c r="BI129" i="2"/>
  <c r="AZ130" i="2"/>
  <c r="BA130" i="2"/>
  <c r="BC130" i="2"/>
  <c r="BD130" i="2"/>
  <c r="BF130" i="2"/>
  <c r="BG130" i="2"/>
  <c r="BI130" i="2"/>
  <c r="AZ131" i="2"/>
  <c r="BA131" i="2"/>
  <c r="BC131" i="2"/>
  <c r="BD131" i="2"/>
  <c r="BF131" i="2"/>
  <c r="BG131" i="2"/>
  <c r="BI131" i="2"/>
  <c r="AZ132" i="2"/>
  <c r="BA132" i="2"/>
  <c r="BC132" i="2"/>
  <c r="BD132" i="2"/>
  <c r="BF132" i="2"/>
  <c r="BG132" i="2"/>
  <c r="BI132" i="2"/>
  <c r="AZ133" i="2"/>
  <c r="BA133" i="2"/>
  <c r="BC133" i="2"/>
  <c r="BD133" i="2"/>
  <c r="BF133" i="2"/>
  <c r="BG133" i="2"/>
  <c r="BI133" i="2"/>
  <c r="AZ134" i="2"/>
  <c r="BA134" i="2"/>
  <c r="BC134" i="2"/>
  <c r="BD134" i="2"/>
  <c r="BF134" i="2"/>
  <c r="BG134" i="2"/>
  <c r="BI134" i="2"/>
  <c r="AZ135" i="2"/>
  <c r="BA135" i="2"/>
  <c r="BC135" i="2"/>
  <c r="BD135" i="2"/>
  <c r="BF135" i="2"/>
  <c r="BG135" i="2"/>
  <c r="BI135" i="2"/>
  <c r="AZ136" i="2"/>
  <c r="BA136" i="2"/>
  <c r="BC136" i="2"/>
  <c r="BD136" i="2"/>
  <c r="BF136" i="2"/>
  <c r="BG136" i="2"/>
  <c r="BI136" i="2"/>
  <c r="AZ137" i="2"/>
  <c r="BA137" i="2"/>
  <c r="BC137" i="2"/>
  <c r="BD137" i="2"/>
  <c r="BF137" i="2"/>
  <c r="BG137" i="2"/>
  <c r="BI137" i="2"/>
  <c r="AZ138" i="2"/>
  <c r="BA138" i="2"/>
  <c r="BC138" i="2"/>
  <c r="BD138" i="2"/>
  <c r="BF138" i="2"/>
  <c r="BG138" i="2"/>
  <c r="BI138" i="2"/>
  <c r="AZ139" i="2"/>
  <c r="BA139" i="2"/>
  <c r="BC139" i="2"/>
  <c r="BD139" i="2"/>
  <c r="BF139" i="2"/>
  <c r="BG139" i="2"/>
  <c r="BI139" i="2"/>
  <c r="AZ140" i="2"/>
  <c r="BA140" i="2"/>
  <c r="BC140" i="2"/>
  <c r="BD140" i="2"/>
  <c r="BF140" i="2"/>
  <c r="BG140" i="2"/>
  <c r="BI140" i="2"/>
  <c r="AZ141" i="2"/>
  <c r="BA141" i="2"/>
  <c r="BC141" i="2"/>
  <c r="BD141" i="2"/>
  <c r="BF141" i="2"/>
  <c r="BG141" i="2"/>
  <c r="BI141" i="2"/>
  <c r="AZ142" i="2"/>
  <c r="BA142" i="2"/>
  <c r="BC142" i="2"/>
  <c r="BD142" i="2"/>
  <c r="BF142" i="2"/>
  <c r="BG142" i="2"/>
  <c r="BI142" i="2"/>
  <c r="AZ143" i="2"/>
  <c r="BA143" i="2"/>
  <c r="BC143" i="2"/>
  <c r="BD143" i="2"/>
  <c r="BF143" i="2"/>
  <c r="BG143" i="2"/>
  <c r="BI143" i="2"/>
  <c r="AZ144" i="2"/>
  <c r="BA144" i="2"/>
  <c r="BC144" i="2"/>
  <c r="BD144" i="2"/>
  <c r="BF144" i="2"/>
  <c r="BG144" i="2"/>
  <c r="BI144" i="2"/>
  <c r="AZ145" i="2"/>
  <c r="BA145" i="2"/>
  <c r="BC145" i="2"/>
  <c r="BD145" i="2"/>
  <c r="BF145" i="2"/>
  <c r="BG145" i="2"/>
  <c r="BI145" i="2"/>
  <c r="AZ146" i="2"/>
  <c r="BA146" i="2"/>
  <c r="BC146" i="2"/>
  <c r="BD146" i="2"/>
  <c r="BF146" i="2"/>
  <c r="BG146" i="2"/>
  <c r="BI146" i="2"/>
  <c r="AZ147" i="2"/>
  <c r="BA147" i="2"/>
  <c r="BC147" i="2"/>
  <c r="BD147" i="2"/>
  <c r="BF147" i="2"/>
  <c r="BG147" i="2"/>
  <c r="BI147" i="2"/>
  <c r="AZ149" i="2"/>
  <c r="BA149" i="2"/>
  <c r="BC149" i="2"/>
  <c r="BD149" i="2"/>
  <c r="BF149" i="2"/>
  <c r="BG149" i="2"/>
  <c r="BI149" i="2"/>
  <c r="AZ150" i="2"/>
  <c r="BA150" i="2"/>
  <c r="BC150" i="2"/>
  <c r="BD150" i="2"/>
  <c r="BF150" i="2"/>
  <c r="BG150" i="2"/>
  <c r="BI150" i="2"/>
  <c r="AZ151" i="2"/>
  <c r="BA151" i="2"/>
  <c r="BC151" i="2"/>
  <c r="BD151" i="2"/>
  <c r="BF151" i="2"/>
  <c r="BG151" i="2"/>
  <c r="BI151" i="2"/>
  <c r="AZ152" i="2"/>
  <c r="BA152" i="2"/>
  <c r="BC152" i="2"/>
  <c r="BD152" i="2"/>
  <c r="BF152" i="2"/>
  <c r="BG152" i="2"/>
  <c r="BI152" i="2"/>
  <c r="AZ153" i="2"/>
  <c r="BA153" i="2"/>
  <c r="BC153" i="2"/>
  <c r="BD153" i="2"/>
  <c r="BF153" i="2"/>
  <c r="BG153" i="2"/>
  <c r="BI153" i="2"/>
  <c r="AZ154" i="2"/>
  <c r="BA154" i="2"/>
  <c r="BC154" i="2"/>
  <c r="BD154" i="2"/>
  <c r="BF154" i="2"/>
  <c r="BG154" i="2"/>
  <c r="BI154" i="2"/>
  <c r="AZ155" i="2"/>
  <c r="BA155" i="2"/>
  <c r="BC155" i="2"/>
  <c r="BD155" i="2"/>
  <c r="BF155" i="2"/>
  <c r="BG155" i="2"/>
  <c r="BI155" i="2"/>
  <c r="AZ156" i="2"/>
  <c r="BA156" i="2"/>
  <c r="BC156" i="2"/>
  <c r="BD156" i="2"/>
  <c r="BF156" i="2"/>
  <c r="BG156" i="2"/>
  <c r="BI156" i="2"/>
  <c r="AZ157" i="2"/>
  <c r="BA157" i="2"/>
  <c r="BC157" i="2"/>
  <c r="BD157" i="2"/>
  <c r="BF157" i="2"/>
  <c r="BG157" i="2"/>
  <c r="BI157" i="2"/>
  <c r="AZ158" i="2"/>
  <c r="BA158" i="2"/>
  <c r="BC158" i="2"/>
  <c r="BD158" i="2"/>
  <c r="BF158" i="2"/>
  <c r="BG158" i="2"/>
  <c r="BI158" i="2"/>
  <c r="AZ159" i="2"/>
  <c r="BA159" i="2"/>
  <c r="BC159" i="2"/>
  <c r="BD159" i="2"/>
  <c r="BF159" i="2"/>
  <c r="BG159" i="2"/>
  <c r="BI159" i="2"/>
  <c r="AZ160" i="2"/>
  <c r="BA160" i="2"/>
  <c r="BC160" i="2"/>
  <c r="BD160" i="2"/>
  <c r="BF160" i="2"/>
  <c r="BG160" i="2"/>
  <c r="BI160" i="2"/>
  <c r="AZ161" i="2"/>
  <c r="BA161" i="2"/>
  <c r="BC161" i="2"/>
  <c r="BD161" i="2"/>
  <c r="BF161" i="2"/>
  <c r="BG161" i="2"/>
  <c r="BI161" i="2"/>
  <c r="AZ162" i="2"/>
  <c r="BA162" i="2"/>
  <c r="BC162" i="2"/>
  <c r="BD162" i="2"/>
  <c r="BF162" i="2"/>
  <c r="BG162" i="2"/>
  <c r="BI162" i="2"/>
  <c r="AZ163" i="2"/>
  <c r="BA163" i="2"/>
  <c r="BC163" i="2"/>
  <c r="BD163" i="2"/>
  <c r="BF163" i="2"/>
  <c r="BG163" i="2"/>
  <c r="BI163" i="2"/>
  <c r="AZ164" i="2"/>
  <c r="BA164" i="2"/>
  <c r="BC164" i="2"/>
  <c r="BD164" i="2"/>
  <c r="BF164" i="2"/>
  <c r="BG164" i="2"/>
  <c r="BI164" i="2"/>
  <c r="AZ165" i="2"/>
  <c r="BA165" i="2"/>
  <c r="BC165" i="2"/>
  <c r="BD165" i="2"/>
  <c r="BF165" i="2"/>
  <c r="BG165" i="2"/>
  <c r="BI165" i="2"/>
  <c r="AZ166" i="2"/>
  <c r="BA166" i="2"/>
  <c r="BC166" i="2"/>
  <c r="BD166" i="2"/>
  <c r="BF166" i="2"/>
  <c r="BG166" i="2"/>
  <c r="BI166" i="2"/>
  <c r="AZ167" i="2"/>
  <c r="BA167" i="2"/>
  <c r="BC167" i="2"/>
  <c r="BD167" i="2"/>
  <c r="BF167" i="2"/>
  <c r="BG167" i="2"/>
  <c r="BI167" i="2"/>
  <c r="AZ168" i="2"/>
  <c r="BA168" i="2"/>
  <c r="BC168" i="2"/>
  <c r="BD168" i="2"/>
  <c r="BF168" i="2"/>
  <c r="BG168" i="2"/>
  <c r="BI168" i="2"/>
  <c r="AZ169" i="2"/>
  <c r="BA169" i="2"/>
  <c r="BC169" i="2"/>
  <c r="BD169" i="2"/>
  <c r="BF169" i="2"/>
  <c r="BG169" i="2"/>
  <c r="BI169" i="2"/>
  <c r="AZ170" i="2"/>
  <c r="BA170" i="2"/>
  <c r="BC170" i="2"/>
  <c r="BD170" i="2"/>
  <c r="BF170" i="2"/>
  <c r="BG170" i="2"/>
  <c r="BI170" i="2"/>
  <c r="AZ171" i="2"/>
  <c r="BA171" i="2"/>
  <c r="BC171" i="2"/>
  <c r="BD171" i="2"/>
  <c r="BF171" i="2"/>
  <c r="BG171" i="2"/>
  <c r="BI171" i="2"/>
  <c r="AZ172" i="2"/>
  <c r="BA172" i="2"/>
  <c r="BC172" i="2"/>
  <c r="BD172" i="2"/>
  <c r="BF172" i="2"/>
  <c r="BG172" i="2"/>
  <c r="BI172" i="2"/>
  <c r="AZ173" i="2"/>
  <c r="BA173" i="2"/>
  <c r="BC173" i="2"/>
  <c r="BD173" i="2"/>
  <c r="BF173" i="2"/>
  <c r="BG173" i="2"/>
  <c r="BI173" i="2"/>
  <c r="AZ174" i="2"/>
  <c r="BA174" i="2"/>
  <c r="BC174" i="2"/>
  <c r="BD174" i="2"/>
  <c r="BF174" i="2"/>
  <c r="BG174" i="2"/>
  <c r="BI174" i="2"/>
  <c r="AZ175" i="2"/>
  <c r="BA175" i="2"/>
  <c r="BC175" i="2"/>
  <c r="BD175" i="2"/>
  <c r="BF175" i="2"/>
  <c r="BG175" i="2"/>
  <c r="BI175" i="2"/>
  <c r="AZ176" i="2"/>
  <c r="BA176" i="2"/>
  <c r="BC176" i="2"/>
  <c r="BD176" i="2"/>
  <c r="BF176" i="2"/>
  <c r="BG176" i="2"/>
  <c r="BI176" i="2"/>
  <c r="AZ177" i="2"/>
  <c r="BA177" i="2"/>
  <c r="BC177" i="2"/>
  <c r="BD177" i="2"/>
  <c r="BF177" i="2"/>
  <c r="BG177" i="2"/>
  <c r="BI177" i="2"/>
  <c r="AZ178" i="2"/>
  <c r="BA178" i="2"/>
  <c r="BC178" i="2"/>
  <c r="BD178" i="2"/>
  <c r="BF178" i="2"/>
  <c r="BG178" i="2"/>
  <c r="BI178" i="2"/>
  <c r="AZ179" i="2"/>
  <c r="BA179" i="2"/>
  <c r="BC179" i="2"/>
  <c r="BD179" i="2"/>
  <c r="BF179" i="2"/>
  <c r="BG179" i="2"/>
  <c r="BI179" i="2"/>
  <c r="AZ180" i="2"/>
  <c r="BA180" i="2"/>
  <c r="BC180" i="2"/>
  <c r="BD180" i="2"/>
  <c r="BF180" i="2"/>
  <c r="BG180" i="2"/>
  <c r="BI180" i="2"/>
  <c r="AZ181" i="2"/>
  <c r="BA181" i="2"/>
  <c r="BC181" i="2"/>
  <c r="BD181" i="2"/>
  <c r="BF181" i="2"/>
  <c r="BG181" i="2"/>
  <c r="BI181" i="2"/>
  <c r="AZ182" i="2"/>
  <c r="BA182" i="2"/>
  <c r="BC182" i="2"/>
  <c r="BD182" i="2"/>
  <c r="BF182" i="2"/>
  <c r="BG182" i="2"/>
  <c r="BI182" i="2"/>
  <c r="AZ183" i="2"/>
  <c r="BA183" i="2"/>
  <c r="BC183" i="2"/>
  <c r="BD183" i="2"/>
  <c r="BF183" i="2"/>
  <c r="BG183" i="2"/>
  <c r="BI183" i="2"/>
  <c r="AZ184" i="2"/>
  <c r="BA184" i="2"/>
  <c r="BC184" i="2"/>
  <c r="BD184" i="2"/>
  <c r="BF184" i="2"/>
  <c r="BG184" i="2"/>
  <c r="BI184" i="2"/>
  <c r="AZ185" i="2"/>
  <c r="BA185" i="2"/>
  <c r="BC185" i="2"/>
  <c r="BD185" i="2"/>
  <c r="BF185" i="2"/>
  <c r="BG185" i="2"/>
  <c r="BI185" i="2"/>
  <c r="AZ186" i="2"/>
  <c r="BA186" i="2"/>
  <c r="BC186" i="2"/>
  <c r="BD186" i="2"/>
  <c r="BF186" i="2"/>
  <c r="BG186" i="2"/>
  <c r="BI186" i="2"/>
  <c r="AZ187" i="2"/>
  <c r="BA187" i="2"/>
  <c r="BC187" i="2"/>
  <c r="BD187" i="2"/>
  <c r="BF187" i="2"/>
  <c r="BG187" i="2"/>
  <c r="BI187" i="2"/>
  <c r="AZ188" i="2"/>
  <c r="BA188" i="2"/>
  <c r="BC188" i="2"/>
  <c r="BD188" i="2"/>
  <c r="BF188" i="2"/>
  <c r="BG188" i="2"/>
  <c r="BI188" i="2"/>
  <c r="AZ189" i="2"/>
  <c r="BA189" i="2"/>
  <c r="BC189" i="2"/>
  <c r="BD189" i="2"/>
  <c r="BF189" i="2"/>
  <c r="BG189" i="2"/>
  <c r="BI189" i="2"/>
  <c r="AZ190" i="2"/>
  <c r="BA190" i="2"/>
  <c r="BC190" i="2"/>
  <c r="BD190" i="2"/>
  <c r="BF190" i="2"/>
  <c r="BG190" i="2"/>
  <c r="BI190" i="2"/>
  <c r="AZ191" i="2"/>
  <c r="BA191" i="2"/>
  <c r="BC191" i="2"/>
  <c r="BD191" i="2"/>
  <c r="BF191" i="2"/>
  <c r="BG191" i="2"/>
  <c r="BI191" i="2"/>
  <c r="AZ192" i="2"/>
  <c r="BA192" i="2"/>
  <c r="BC192" i="2"/>
  <c r="BD192" i="2"/>
  <c r="BF192" i="2"/>
  <c r="BG192" i="2"/>
  <c r="BI192" i="2"/>
  <c r="AZ193" i="2"/>
  <c r="BA193" i="2"/>
  <c r="BC193" i="2"/>
  <c r="BD193" i="2"/>
  <c r="BF193" i="2"/>
  <c r="BG193" i="2"/>
  <c r="BI193" i="2"/>
  <c r="AZ194" i="2"/>
  <c r="BA194" i="2"/>
  <c r="BC194" i="2"/>
  <c r="BD194" i="2"/>
  <c r="BF194" i="2"/>
  <c r="BG194" i="2"/>
  <c r="BI194" i="2"/>
  <c r="AZ195" i="2"/>
  <c r="BA195" i="2"/>
  <c r="BC195" i="2"/>
  <c r="BD195" i="2"/>
  <c r="BF195" i="2"/>
  <c r="BG195" i="2"/>
  <c r="BI195" i="2"/>
  <c r="AZ196" i="2"/>
  <c r="BA196" i="2"/>
  <c r="BC196" i="2"/>
  <c r="BD196" i="2"/>
  <c r="BF196" i="2"/>
  <c r="BG196" i="2"/>
  <c r="BI196" i="2"/>
  <c r="AZ197" i="2"/>
  <c r="BA197" i="2"/>
  <c r="BC197" i="2"/>
  <c r="BD197" i="2"/>
  <c r="BF197" i="2"/>
  <c r="BG197" i="2"/>
  <c r="BI197" i="2"/>
  <c r="AZ198" i="2"/>
  <c r="BA198" i="2"/>
  <c r="BC198" i="2"/>
  <c r="BD198" i="2"/>
  <c r="BF198" i="2"/>
  <c r="BG198" i="2"/>
  <c r="BI198" i="2"/>
  <c r="AZ199" i="2"/>
  <c r="BA199" i="2"/>
  <c r="BC199" i="2"/>
  <c r="BD199" i="2"/>
  <c r="BF199" i="2"/>
  <c r="BG199" i="2"/>
  <c r="BI199" i="2"/>
  <c r="AZ200" i="2"/>
  <c r="BA200" i="2"/>
  <c r="BC200" i="2"/>
  <c r="BD200" i="2"/>
  <c r="BF200" i="2"/>
  <c r="BG200" i="2"/>
  <c r="BI200" i="2"/>
  <c r="AZ201" i="2"/>
  <c r="BA201" i="2"/>
  <c r="BC201" i="2"/>
  <c r="BD201" i="2"/>
  <c r="BF201" i="2"/>
  <c r="BG201" i="2"/>
  <c r="BI201" i="2"/>
  <c r="AZ202" i="2"/>
  <c r="BA202" i="2"/>
  <c r="BC202" i="2"/>
  <c r="BD202" i="2"/>
  <c r="BF202" i="2"/>
  <c r="BG202" i="2"/>
  <c r="BI202" i="2"/>
  <c r="AZ203" i="2"/>
  <c r="BA203" i="2"/>
  <c r="BC203" i="2"/>
  <c r="BD203" i="2"/>
  <c r="BF203" i="2"/>
  <c r="BG203" i="2"/>
  <c r="BI203" i="2"/>
  <c r="AZ204" i="2"/>
  <c r="BA204" i="2"/>
  <c r="BC204" i="2"/>
  <c r="BD204" i="2"/>
  <c r="BF204" i="2"/>
  <c r="BG204" i="2"/>
  <c r="BI204" i="2"/>
  <c r="AZ205" i="2"/>
  <c r="BA205" i="2"/>
  <c r="BC205" i="2"/>
  <c r="BD205" i="2"/>
  <c r="BF205" i="2"/>
  <c r="BG205" i="2"/>
  <c r="BI205" i="2"/>
  <c r="AZ206" i="2"/>
  <c r="BA206" i="2"/>
  <c r="BC206" i="2"/>
  <c r="BD206" i="2"/>
  <c r="BF206" i="2"/>
  <c r="BG206" i="2"/>
  <c r="BI206" i="2"/>
  <c r="AZ207" i="2"/>
  <c r="BA207" i="2"/>
  <c r="BC207" i="2"/>
  <c r="BD207" i="2"/>
  <c r="BF207" i="2"/>
  <c r="BG207" i="2"/>
  <c r="BI207" i="2"/>
  <c r="AZ208" i="2"/>
  <c r="BA208" i="2"/>
  <c r="BC208" i="2"/>
  <c r="BD208" i="2"/>
  <c r="BF208" i="2"/>
  <c r="BG208" i="2"/>
  <c r="BI208" i="2"/>
  <c r="AZ209" i="2"/>
  <c r="BA209" i="2"/>
  <c r="BC209" i="2"/>
  <c r="BD209" i="2"/>
  <c r="BF209" i="2"/>
  <c r="BG209" i="2"/>
  <c r="BI209" i="2"/>
  <c r="AZ210" i="2"/>
  <c r="BA210" i="2"/>
  <c r="BC210" i="2"/>
  <c r="BD210" i="2"/>
  <c r="BF210" i="2"/>
  <c r="BG210" i="2"/>
  <c r="BI210" i="2"/>
  <c r="AZ211" i="2"/>
  <c r="BA211" i="2"/>
  <c r="BC211" i="2"/>
  <c r="BD211" i="2"/>
  <c r="BF211" i="2"/>
  <c r="BG211" i="2"/>
  <c r="BI211" i="2"/>
  <c r="AZ212" i="2"/>
  <c r="BA212" i="2"/>
  <c r="BC212" i="2"/>
  <c r="BD212" i="2"/>
  <c r="BF212" i="2"/>
  <c r="BG212" i="2"/>
  <c r="BI212" i="2"/>
  <c r="AZ213" i="2"/>
  <c r="BA213" i="2"/>
  <c r="BC213" i="2"/>
  <c r="BD213" i="2"/>
  <c r="BF213" i="2"/>
  <c r="BG213" i="2"/>
  <c r="BI213" i="2"/>
  <c r="AZ214" i="2"/>
  <c r="BA214" i="2"/>
  <c r="BC214" i="2"/>
  <c r="BD214" i="2"/>
  <c r="BF214" i="2"/>
  <c r="BG214" i="2"/>
  <c r="BI214" i="2"/>
  <c r="AZ215" i="2"/>
  <c r="BA215" i="2"/>
  <c r="BC215" i="2"/>
  <c r="BD215" i="2"/>
  <c r="BF215" i="2"/>
  <c r="BG215" i="2"/>
  <c r="BI215" i="2"/>
  <c r="AZ216" i="2"/>
  <c r="BA216" i="2"/>
  <c r="BC216" i="2"/>
  <c r="BD216" i="2"/>
  <c r="BF216" i="2"/>
  <c r="BG216" i="2"/>
  <c r="BI216" i="2"/>
  <c r="AZ217" i="2"/>
  <c r="BA217" i="2"/>
  <c r="BC217" i="2"/>
  <c r="BD217" i="2"/>
  <c r="BF217" i="2"/>
  <c r="BG217" i="2"/>
  <c r="BI217" i="2"/>
  <c r="AZ218" i="2"/>
  <c r="BA218" i="2"/>
  <c r="BC218" i="2"/>
  <c r="BD218" i="2"/>
  <c r="BF218" i="2"/>
  <c r="BG218" i="2"/>
  <c r="BI218" i="2"/>
  <c r="AZ219" i="2"/>
  <c r="BA219" i="2"/>
  <c r="BC219" i="2"/>
  <c r="BD219" i="2"/>
  <c r="BF219" i="2"/>
  <c r="BG219" i="2"/>
  <c r="BI219" i="2"/>
  <c r="AZ220" i="2"/>
  <c r="BA220" i="2"/>
  <c r="BC220" i="2"/>
  <c r="BD220" i="2"/>
  <c r="BF220" i="2"/>
  <c r="BG220" i="2"/>
  <c r="BI220" i="2"/>
  <c r="AZ221" i="2"/>
  <c r="BA221" i="2"/>
  <c r="BC221" i="2"/>
  <c r="BD221" i="2"/>
  <c r="BF221" i="2"/>
  <c r="BG221" i="2"/>
  <c r="BI221" i="2"/>
  <c r="AZ222" i="2"/>
  <c r="BA222" i="2"/>
  <c r="BC222" i="2"/>
  <c r="BD222" i="2"/>
  <c r="BF222" i="2"/>
  <c r="BG222" i="2"/>
  <c r="BI222" i="2"/>
  <c r="AZ223" i="2"/>
  <c r="BA223" i="2"/>
  <c r="BC223" i="2"/>
  <c r="BD223" i="2"/>
  <c r="BF223" i="2"/>
  <c r="BG223" i="2"/>
  <c r="BI223" i="2"/>
  <c r="AZ224" i="2"/>
  <c r="BA224" i="2"/>
  <c r="BC224" i="2"/>
  <c r="BD224" i="2"/>
  <c r="BF224" i="2"/>
  <c r="BG224" i="2"/>
  <c r="BI224" i="2"/>
  <c r="AZ225" i="2"/>
  <c r="BA225" i="2"/>
  <c r="BC225" i="2"/>
  <c r="BD225" i="2"/>
  <c r="BF225" i="2"/>
  <c r="BG225" i="2"/>
  <c r="BI225" i="2"/>
  <c r="AZ226" i="2"/>
  <c r="BA226" i="2"/>
  <c r="BC226" i="2"/>
  <c r="BD226" i="2"/>
  <c r="BF226" i="2"/>
  <c r="BG226" i="2"/>
  <c r="BI226" i="2"/>
  <c r="AZ227" i="2"/>
  <c r="BA227" i="2"/>
  <c r="BC227" i="2"/>
  <c r="BD227" i="2"/>
  <c r="BF227" i="2"/>
  <c r="BG227" i="2"/>
  <c r="BI227" i="2"/>
  <c r="AZ228" i="2"/>
  <c r="BA228" i="2"/>
  <c r="BC228" i="2"/>
  <c r="BD228" i="2"/>
  <c r="BF228" i="2"/>
  <c r="BG228" i="2"/>
  <c r="BI228" i="2"/>
  <c r="AZ229" i="2"/>
  <c r="BA229" i="2"/>
  <c r="BC229" i="2"/>
  <c r="BD229" i="2"/>
  <c r="BF229" i="2"/>
  <c r="BG229" i="2"/>
  <c r="BI229" i="2"/>
  <c r="AZ230" i="2"/>
  <c r="BA230" i="2"/>
  <c r="BC230" i="2"/>
  <c r="BD230" i="2"/>
  <c r="BF230" i="2"/>
  <c r="BG230" i="2"/>
  <c r="BI230" i="2"/>
  <c r="AZ231" i="2"/>
  <c r="BA231" i="2"/>
  <c r="BC231" i="2"/>
  <c r="BD231" i="2"/>
  <c r="BF231" i="2"/>
  <c r="BG231" i="2"/>
  <c r="BI231" i="2"/>
  <c r="AZ232" i="2"/>
  <c r="BA232" i="2"/>
  <c r="BC232" i="2"/>
  <c r="BD232" i="2"/>
  <c r="BF232" i="2"/>
  <c r="BG232" i="2"/>
  <c r="BI232" i="2"/>
  <c r="AZ233" i="2"/>
  <c r="BA233" i="2"/>
  <c r="BC233" i="2"/>
  <c r="BD233" i="2"/>
  <c r="BF233" i="2"/>
  <c r="BG233" i="2"/>
  <c r="BI233" i="2"/>
  <c r="AZ234" i="2"/>
  <c r="BA234" i="2"/>
  <c r="BC234" i="2"/>
  <c r="BD234" i="2"/>
  <c r="BF234" i="2"/>
  <c r="BG234" i="2"/>
  <c r="BI234" i="2"/>
  <c r="AZ235" i="2"/>
  <c r="BA235" i="2"/>
  <c r="BC235" i="2"/>
  <c r="BD235" i="2"/>
  <c r="BF235" i="2"/>
  <c r="BG235" i="2"/>
  <c r="BI235" i="2"/>
  <c r="AZ236" i="2"/>
  <c r="BA236" i="2"/>
  <c r="BC236" i="2"/>
  <c r="BD236" i="2"/>
  <c r="BF236" i="2"/>
  <c r="BG236" i="2"/>
  <c r="BI236" i="2"/>
  <c r="AZ237" i="2"/>
  <c r="BA237" i="2"/>
  <c r="BC237" i="2"/>
  <c r="BD237" i="2"/>
  <c r="BF237" i="2"/>
  <c r="BG237" i="2"/>
  <c r="BI237" i="2"/>
  <c r="AZ238" i="2"/>
  <c r="BA238" i="2"/>
  <c r="BC238" i="2"/>
  <c r="BD238" i="2"/>
  <c r="BF238" i="2"/>
  <c r="BG238" i="2"/>
  <c r="BI238" i="2"/>
  <c r="AZ239" i="2"/>
  <c r="BA239" i="2"/>
  <c r="BC239" i="2"/>
  <c r="BD239" i="2"/>
  <c r="BF239" i="2"/>
  <c r="BG239" i="2"/>
  <c r="BI239" i="2"/>
  <c r="AZ240" i="2"/>
  <c r="BA240" i="2"/>
  <c r="BC240" i="2"/>
  <c r="BD240" i="2"/>
  <c r="BF240" i="2"/>
  <c r="BG240" i="2"/>
  <c r="BI240" i="2"/>
  <c r="AZ241" i="2"/>
  <c r="BA241" i="2"/>
  <c r="BC241" i="2"/>
  <c r="BD241" i="2"/>
  <c r="BF241" i="2"/>
  <c r="BG241" i="2"/>
  <c r="BI241" i="2"/>
  <c r="AZ242" i="2"/>
  <c r="BA242" i="2"/>
  <c r="BC242" i="2"/>
  <c r="BD242" i="2"/>
  <c r="BF242" i="2"/>
  <c r="BG242" i="2"/>
  <c r="BI242" i="2"/>
  <c r="AZ243" i="2"/>
  <c r="BA243" i="2"/>
  <c r="BC243" i="2"/>
  <c r="BD243" i="2"/>
  <c r="BF243" i="2"/>
  <c r="BG243" i="2"/>
  <c r="BI243" i="2"/>
  <c r="AZ244" i="2"/>
  <c r="BA244" i="2"/>
  <c r="BC244" i="2"/>
  <c r="BD244" i="2"/>
  <c r="BF244" i="2"/>
  <c r="BG244" i="2"/>
  <c r="BI244" i="2"/>
  <c r="AZ245" i="2"/>
  <c r="BA245" i="2"/>
  <c r="BC245" i="2"/>
  <c r="BD245" i="2"/>
  <c r="BF245" i="2"/>
  <c r="BG245" i="2"/>
  <c r="BI245" i="2"/>
  <c r="AZ246" i="2"/>
  <c r="BA246" i="2"/>
  <c r="BC246" i="2"/>
  <c r="BD246" i="2"/>
  <c r="BF246" i="2"/>
  <c r="BG246" i="2"/>
  <c r="BI246" i="2"/>
  <c r="AZ247" i="2"/>
  <c r="BA247" i="2"/>
  <c r="BC247" i="2"/>
  <c r="BD247" i="2"/>
  <c r="BF247" i="2"/>
  <c r="BG247" i="2"/>
  <c r="BI247" i="2"/>
  <c r="AZ248" i="2"/>
  <c r="BA248" i="2"/>
  <c r="BC248" i="2"/>
  <c r="BD248" i="2"/>
  <c r="BF248" i="2"/>
  <c r="BG248" i="2"/>
  <c r="BI248" i="2"/>
  <c r="AZ249" i="2"/>
  <c r="BA249" i="2"/>
  <c r="BC249" i="2"/>
  <c r="BD249" i="2"/>
  <c r="BF249" i="2"/>
  <c r="BG249" i="2"/>
  <c r="BI249" i="2"/>
  <c r="AZ250" i="2"/>
  <c r="BA250" i="2"/>
  <c r="BC250" i="2"/>
  <c r="BD250" i="2"/>
  <c r="BF250" i="2"/>
  <c r="BG250" i="2"/>
  <c r="BI250" i="2"/>
  <c r="AZ251" i="2"/>
  <c r="BA251" i="2"/>
  <c r="BC251" i="2"/>
  <c r="BD251" i="2"/>
  <c r="BF251" i="2"/>
  <c r="BG251" i="2"/>
  <c r="BI251" i="2"/>
  <c r="AZ252" i="2"/>
  <c r="BA252" i="2"/>
  <c r="BC252" i="2"/>
  <c r="BD252" i="2"/>
  <c r="BF252" i="2"/>
  <c r="BG252" i="2"/>
  <c r="BI252" i="2"/>
  <c r="AZ253" i="2"/>
  <c r="BA253" i="2"/>
  <c r="BC253" i="2"/>
  <c r="BD253" i="2"/>
  <c r="BF253" i="2"/>
  <c r="BG253" i="2"/>
  <c r="BI253" i="2"/>
  <c r="AZ254" i="2"/>
  <c r="BA254" i="2"/>
  <c r="BC254" i="2"/>
  <c r="BD254" i="2"/>
  <c r="BF254" i="2"/>
  <c r="BG254" i="2"/>
  <c r="BI254" i="2"/>
  <c r="AZ255" i="2"/>
  <c r="BA255" i="2"/>
  <c r="BC255" i="2"/>
  <c r="BD255" i="2"/>
  <c r="BF255" i="2"/>
  <c r="BG255" i="2"/>
  <c r="BI255" i="2"/>
  <c r="AZ256" i="2"/>
  <c r="BA256" i="2"/>
  <c r="BC256" i="2"/>
  <c r="BD256" i="2"/>
  <c r="BF256" i="2"/>
  <c r="BG256" i="2"/>
  <c r="BI256" i="2"/>
  <c r="AZ257" i="2"/>
  <c r="BA257" i="2"/>
  <c r="BC257" i="2"/>
  <c r="BD257" i="2"/>
  <c r="BF257" i="2"/>
  <c r="BG257" i="2"/>
  <c r="BI257" i="2"/>
  <c r="AZ258" i="2"/>
  <c r="BA258" i="2"/>
  <c r="BC258" i="2"/>
  <c r="BD258" i="2"/>
  <c r="BF258" i="2"/>
  <c r="BG258" i="2"/>
  <c r="BI258" i="2"/>
  <c r="AZ259" i="2"/>
  <c r="BA259" i="2"/>
  <c r="BC259" i="2"/>
  <c r="BD259" i="2"/>
  <c r="BF259" i="2"/>
  <c r="BG259" i="2"/>
  <c r="BI259" i="2"/>
  <c r="AZ260" i="2"/>
  <c r="BA260" i="2"/>
  <c r="BC260" i="2"/>
  <c r="BD260" i="2"/>
  <c r="BF260" i="2"/>
  <c r="BG260" i="2"/>
  <c r="BI260" i="2"/>
  <c r="AZ261" i="2"/>
  <c r="BA261" i="2"/>
  <c r="BC261" i="2"/>
  <c r="BD261" i="2"/>
  <c r="BF261" i="2"/>
  <c r="BG261" i="2"/>
  <c r="BI261" i="2"/>
  <c r="AZ262" i="2"/>
  <c r="BA262" i="2"/>
  <c r="BC262" i="2"/>
  <c r="BD262" i="2"/>
  <c r="BF262" i="2"/>
  <c r="BG262" i="2"/>
  <c r="BI262" i="2"/>
  <c r="AZ263" i="2"/>
  <c r="BA263" i="2"/>
  <c r="BC263" i="2"/>
  <c r="BD263" i="2"/>
  <c r="BF263" i="2"/>
  <c r="BG263" i="2"/>
  <c r="BI263" i="2"/>
  <c r="AZ264" i="2"/>
  <c r="BA264" i="2"/>
  <c r="BC264" i="2"/>
  <c r="BD264" i="2"/>
  <c r="BF264" i="2"/>
  <c r="BG264" i="2"/>
  <c r="BI264" i="2"/>
  <c r="AZ265" i="2"/>
  <c r="BA265" i="2"/>
  <c r="BC265" i="2"/>
  <c r="BD265" i="2"/>
  <c r="BF265" i="2"/>
  <c r="BG265" i="2"/>
  <c r="BI265" i="2"/>
  <c r="AZ266" i="2"/>
  <c r="BA266" i="2"/>
  <c r="BC266" i="2"/>
  <c r="BD266" i="2"/>
  <c r="BF266" i="2"/>
  <c r="BG266" i="2"/>
  <c r="BI266" i="2"/>
  <c r="AZ267" i="2"/>
  <c r="BA267" i="2"/>
  <c r="BC267" i="2"/>
  <c r="BD267" i="2"/>
  <c r="BF267" i="2"/>
  <c r="BG267" i="2"/>
  <c r="BI267" i="2"/>
  <c r="AZ268" i="2"/>
  <c r="BA268" i="2"/>
  <c r="BC268" i="2"/>
  <c r="BD268" i="2"/>
  <c r="BF268" i="2"/>
  <c r="BG268" i="2"/>
  <c r="BI268" i="2"/>
  <c r="AZ269" i="2"/>
  <c r="BA269" i="2"/>
  <c r="BC269" i="2"/>
  <c r="BD269" i="2"/>
  <c r="BF269" i="2"/>
  <c r="BG269" i="2"/>
  <c r="BI269" i="2"/>
  <c r="AZ270" i="2"/>
  <c r="BA270" i="2"/>
  <c r="BC270" i="2"/>
  <c r="BD270" i="2"/>
  <c r="BF270" i="2"/>
  <c r="BG270" i="2"/>
  <c r="BI270" i="2"/>
  <c r="AZ271" i="2"/>
  <c r="BA271" i="2"/>
  <c r="BC271" i="2"/>
  <c r="BD271" i="2"/>
  <c r="BF271" i="2"/>
  <c r="BG271" i="2"/>
  <c r="BI271" i="2"/>
  <c r="AZ272" i="2"/>
  <c r="BA272" i="2"/>
  <c r="BC272" i="2"/>
  <c r="BD272" i="2"/>
  <c r="BF272" i="2"/>
  <c r="BG272" i="2"/>
  <c r="BI272" i="2"/>
  <c r="AZ273" i="2"/>
  <c r="BA273" i="2"/>
  <c r="BC273" i="2"/>
  <c r="BD273" i="2"/>
  <c r="BF273" i="2"/>
  <c r="BG273" i="2"/>
  <c r="BI273" i="2"/>
  <c r="AZ274" i="2"/>
  <c r="BA274" i="2"/>
  <c r="BC274" i="2"/>
  <c r="BD274" i="2"/>
  <c r="BF274" i="2"/>
  <c r="BG274" i="2"/>
  <c r="BI274" i="2"/>
  <c r="AZ275" i="2"/>
  <c r="BA275" i="2"/>
  <c r="BC275" i="2"/>
  <c r="BD275" i="2"/>
  <c r="BF275" i="2"/>
  <c r="BG275" i="2"/>
  <c r="BI275" i="2"/>
  <c r="AZ276" i="2"/>
  <c r="BA276" i="2"/>
  <c r="BC276" i="2"/>
  <c r="BD276" i="2"/>
  <c r="BF276" i="2"/>
  <c r="BG276" i="2"/>
  <c r="BI276" i="2"/>
  <c r="AZ277" i="2"/>
  <c r="BA277" i="2"/>
  <c r="BC277" i="2"/>
  <c r="BD277" i="2"/>
  <c r="BF277" i="2"/>
  <c r="BG277" i="2"/>
  <c r="BI277" i="2"/>
  <c r="AZ278" i="2"/>
  <c r="BA278" i="2"/>
  <c r="BC278" i="2"/>
  <c r="BD278" i="2"/>
  <c r="BF278" i="2"/>
  <c r="BG278" i="2"/>
  <c r="BI278" i="2"/>
  <c r="AZ279" i="2"/>
  <c r="BA279" i="2"/>
  <c r="BC279" i="2"/>
  <c r="BD279" i="2"/>
  <c r="BF279" i="2"/>
  <c r="BG279" i="2"/>
  <c r="BI279" i="2"/>
  <c r="AZ280" i="2"/>
  <c r="BA280" i="2"/>
  <c r="BC280" i="2"/>
  <c r="BD280" i="2"/>
  <c r="BF280" i="2"/>
  <c r="BG280" i="2"/>
  <c r="BI280" i="2"/>
  <c r="AZ281" i="2"/>
  <c r="BA281" i="2"/>
  <c r="BC281" i="2"/>
  <c r="BD281" i="2"/>
  <c r="BF281" i="2"/>
  <c r="BG281" i="2"/>
  <c r="BI281" i="2"/>
  <c r="AZ282" i="2"/>
  <c r="BA282" i="2"/>
  <c r="BC282" i="2"/>
  <c r="BD282" i="2"/>
  <c r="BF282" i="2"/>
  <c r="BG282" i="2"/>
  <c r="BI282" i="2"/>
  <c r="AZ283" i="2"/>
  <c r="BA283" i="2"/>
  <c r="BC283" i="2"/>
  <c r="BD283" i="2"/>
  <c r="BF283" i="2"/>
  <c r="BG283" i="2"/>
  <c r="BI283" i="2"/>
  <c r="AZ284" i="2"/>
  <c r="BA284" i="2"/>
  <c r="BC284" i="2"/>
  <c r="BD284" i="2"/>
  <c r="BF284" i="2"/>
  <c r="BG284" i="2"/>
  <c r="BI284" i="2"/>
  <c r="AZ285" i="2"/>
  <c r="BA285" i="2"/>
  <c r="BC285" i="2"/>
  <c r="BD285" i="2"/>
  <c r="BF285" i="2"/>
  <c r="BG285" i="2"/>
  <c r="BI285" i="2"/>
  <c r="AZ286" i="2"/>
  <c r="BA286" i="2"/>
  <c r="BC286" i="2"/>
  <c r="BD286" i="2"/>
  <c r="BF286" i="2"/>
  <c r="BG286" i="2"/>
  <c r="BI286" i="2"/>
  <c r="AZ287" i="2"/>
  <c r="BA287" i="2"/>
  <c r="BC287" i="2"/>
  <c r="BD287" i="2"/>
  <c r="BF287" i="2"/>
  <c r="BG287" i="2"/>
  <c r="BI287" i="2"/>
  <c r="AZ288" i="2"/>
  <c r="BA288" i="2"/>
  <c r="BC288" i="2"/>
  <c r="BD288" i="2"/>
  <c r="BF288" i="2"/>
  <c r="BG288" i="2"/>
  <c r="BI288" i="2"/>
  <c r="AZ289" i="2"/>
  <c r="BA289" i="2"/>
  <c r="BC289" i="2"/>
  <c r="BD289" i="2"/>
  <c r="BF289" i="2"/>
  <c r="BG289" i="2"/>
  <c r="BI289" i="2"/>
  <c r="AZ290" i="2"/>
  <c r="BA290" i="2"/>
  <c r="BC290" i="2"/>
  <c r="BD290" i="2"/>
  <c r="BF290" i="2"/>
  <c r="BG290" i="2"/>
  <c r="BI290" i="2"/>
  <c r="AZ291" i="2"/>
  <c r="BA291" i="2"/>
  <c r="BC291" i="2"/>
  <c r="BD291" i="2"/>
  <c r="BF291" i="2"/>
  <c r="BG291" i="2"/>
  <c r="BI291" i="2"/>
  <c r="AZ292" i="2"/>
  <c r="BA292" i="2"/>
  <c r="BC292" i="2"/>
  <c r="BD292" i="2"/>
  <c r="BF292" i="2"/>
  <c r="BG292" i="2"/>
  <c r="BI292" i="2"/>
  <c r="AZ293" i="2"/>
  <c r="BA293" i="2"/>
  <c r="BC293" i="2"/>
  <c r="BD293" i="2"/>
  <c r="BF293" i="2"/>
  <c r="BG293" i="2"/>
  <c r="BI293" i="2"/>
  <c r="AZ294" i="2"/>
  <c r="BA294" i="2"/>
  <c r="BC294" i="2"/>
  <c r="BD294" i="2"/>
  <c r="BF294" i="2"/>
  <c r="BG294" i="2"/>
  <c r="BI294" i="2"/>
  <c r="AZ295" i="2"/>
  <c r="BA295" i="2"/>
  <c r="BC295" i="2"/>
  <c r="BD295" i="2"/>
  <c r="BF295" i="2"/>
  <c r="BG295" i="2"/>
  <c r="BI295" i="2"/>
  <c r="AZ296" i="2"/>
  <c r="BA296" i="2"/>
  <c r="BC296" i="2"/>
  <c r="BD296" i="2"/>
  <c r="BF296" i="2"/>
  <c r="BG296" i="2"/>
  <c r="BI296" i="2"/>
  <c r="AZ297" i="2"/>
  <c r="BA297" i="2"/>
  <c r="BC297" i="2"/>
  <c r="BD297" i="2"/>
  <c r="BF297" i="2"/>
  <c r="BG297" i="2"/>
  <c r="BI297" i="2"/>
  <c r="AZ298" i="2"/>
  <c r="BA298" i="2"/>
  <c r="BC298" i="2"/>
  <c r="BD298" i="2"/>
  <c r="BF298" i="2"/>
  <c r="BG298" i="2"/>
  <c r="BI298" i="2"/>
  <c r="AZ299" i="2"/>
  <c r="BA299" i="2"/>
  <c r="BC299" i="2"/>
  <c r="BD299" i="2"/>
  <c r="BF299" i="2"/>
  <c r="BG299" i="2"/>
  <c r="BI299" i="2"/>
  <c r="AZ300" i="2"/>
  <c r="BA300" i="2"/>
  <c r="BC300" i="2"/>
  <c r="BD300" i="2"/>
  <c r="BF300" i="2"/>
  <c r="BG300" i="2"/>
  <c r="BI300" i="2"/>
  <c r="AZ301" i="2"/>
  <c r="BA301" i="2"/>
  <c r="BC301" i="2"/>
  <c r="BD301" i="2"/>
  <c r="BF301" i="2"/>
  <c r="BG301" i="2"/>
  <c r="BI301" i="2"/>
  <c r="AZ302" i="2"/>
  <c r="BA302" i="2"/>
  <c r="BC302" i="2"/>
  <c r="BD302" i="2"/>
  <c r="BF302" i="2"/>
  <c r="BG302" i="2"/>
  <c r="BI302" i="2"/>
  <c r="AZ303" i="2"/>
  <c r="BA303" i="2"/>
  <c r="BC303" i="2"/>
  <c r="BD303" i="2"/>
  <c r="BF303" i="2"/>
  <c r="BG303" i="2"/>
  <c r="BI303" i="2"/>
  <c r="AZ304" i="2"/>
  <c r="BA304" i="2"/>
  <c r="BC304" i="2"/>
  <c r="BD304" i="2"/>
  <c r="BF304" i="2"/>
  <c r="BG304" i="2"/>
  <c r="BI304" i="2"/>
  <c r="AZ305" i="2"/>
  <c r="BA305" i="2"/>
  <c r="BC305" i="2"/>
  <c r="BD305" i="2"/>
  <c r="BF305" i="2"/>
  <c r="BG305" i="2"/>
  <c r="BI305" i="2"/>
  <c r="AZ306" i="2"/>
  <c r="BA306" i="2"/>
  <c r="BC306" i="2"/>
  <c r="BD306" i="2"/>
  <c r="BF306" i="2"/>
  <c r="BG306" i="2"/>
  <c r="BI306" i="2"/>
  <c r="AZ307" i="2"/>
  <c r="BA307" i="2"/>
  <c r="BC307" i="2"/>
  <c r="BD307" i="2"/>
  <c r="BF307" i="2"/>
  <c r="BG307" i="2"/>
  <c r="BI307" i="2"/>
  <c r="AZ308" i="2"/>
  <c r="BA308" i="2"/>
  <c r="BC308" i="2"/>
  <c r="BD308" i="2"/>
  <c r="BF308" i="2"/>
  <c r="BG308" i="2"/>
  <c r="BI308" i="2"/>
  <c r="AZ309" i="2"/>
  <c r="BA309" i="2"/>
  <c r="BC309" i="2"/>
  <c r="BD309" i="2"/>
  <c r="BF309" i="2"/>
  <c r="BG309" i="2"/>
  <c r="BI309" i="2"/>
  <c r="AZ310" i="2"/>
  <c r="BA310" i="2"/>
  <c r="BC310" i="2"/>
  <c r="BD310" i="2"/>
  <c r="BF310" i="2"/>
  <c r="BG310" i="2"/>
  <c r="BI310" i="2"/>
  <c r="AZ311" i="2"/>
  <c r="BA311" i="2"/>
  <c r="BC311" i="2"/>
  <c r="BD311" i="2"/>
  <c r="BF311" i="2"/>
  <c r="BG311" i="2"/>
  <c r="BI311" i="2"/>
  <c r="AZ312" i="2"/>
  <c r="BA312" i="2"/>
  <c r="BC312" i="2"/>
  <c r="BD312" i="2"/>
  <c r="BF312" i="2"/>
  <c r="BG312" i="2"/>
  <c r="BI312" i="2"/>
  <c r="AZ313" i="2"/>
  <c r="BA313" i="2"/>
  <c r="BC313" i="2"/>
  <c r="BD313" i="2"/>
  <c r="BF313" i="2"/>
  <c r="BG313" i="2"/>
  <c r="BI313" i="2"/>
  <c r="AZ314" i="2"/>
  <c r="BA314" i="2"/>
  <c r="BC314" i="2"/>
  <c r="BD314" i="2"/>
  <c r="BF314" i="2"/>
  <c r="BG314" i="2"/>
  <c r="BI314" i="2"/>
  <c r="AZ315" i="2"/>
  <c r="BA315" i="2"/>
  <c r="BC315" i="2"/>
  <c r="BD315" i="2"/>
  <c r="BF315" i="2"/>
  <c r="BG315" i="2"/>
  <c r="BI315" i="2"/>
  <c r="AZ316" i="2"/>
  <c r="BA316" i="2"/>
  <c r="BC316" i="2"/>
  <c r="BD316" i="2"/>
  <c r="BF316" i="2"/>
  <c r="BG316" i="2"/>
  <c r="BI316" i="2"/>
  <c r="AZ317" i="2"/>
  <c r="BA317" i="2"/>
  <c r="BC317" i="2"/>
  <c r="BD317" i="2"/>
  <c r="BF317" i="2"/>
  <c r="BG317" i="2"/>
  <c r="BI317" i="2"/>
  <c r="AZ318" i="2"/>
  <c r="BA318" i="2"/>
  <c r="BC318" i="2"/>
  <c r="BD318" i="2"/>
  <c r="BF318" i="2"/>
  <c r="BG318" i="2"/>
  <c r="BI318" i="2"/>
  <c r="AZ319" i="2"/>
  <c r="BA319" i="2"/>
  <c r="BC319" i="2"/>
  <c r="BD319" i="2"/>
  <c r="BF319" i="2"/>
  <c r="BG319" i="2"/>
  <c r="BI319" i="2"/>
  <c r="AZ320" i="2"/>
  <c r="BA320" i="2"/>
  <c r="BC320" i="2"/>
  <c r="BD320" i="2"/>
  <c r="BF320" i="2"/>
  <c r="BG320" i="2"/>
  <c r="BI320" i="2"/>
  <c r="AZ321" i="2"/>
  <c r="BA321" i="2"/>
  <c r="BC321" i="2"/>
  <c r="BD321" i="2"/>
  <c r="BF321" i="2"/>
  <c r="BG321" i="2"/>
  <c r="BI321" i="2"/>
  <c r="AZ322" i="2"/>
  <c r="BA322" i="2"/>
  <c r="BC322" i="2"/>
  <c r="BD322" i="2"/>
  <c r="BF322" i="2"/>
  <c r="BG322" i="2"/>
  <c r="BI322" i="2"/>
  <c r="AZ323" i="2"/>
  <c r="BA323" i="2"/>
  <c r="BC323" i="2"/>
  <c r="BD323" i="2"/>
  <c r="BF323" i="2"/>
  <c r="BG323" i="2"/>
  <c r="BI323" i="2"/>
  <c r="AZ324" i="2"/>
  <c r="BA324" i="2"/>
  <c r="BC324" i="2"/>
  <c r="BD324" i="2"/>
  <c r="BF324" i="2"/>
  <c r="BG324" i="2"/>
  <c r="BI324" i="2"/>
  <c r="AZ325" i="2"/>
  <c r="BA325" i="2"/>
  <c r="BC325" i="2"/>
  <c r="BD325" i="2"/>
  <c r="BF325" i="2"/>
  <c r="BG325" i="2"/>
  <c r="BI325" i="2"/>
  <c r="AZ326" i="2"/>
  <c r="BA326" i="2"/>
  <c r="BC326" i="2"/>
  <c r="BD326" i="2"/>
  <c r="BF326" i="2"/>
  <c r="BG326" i="2"/>
  <c r="BI326" i="2"/>
  <c r="AZ327" i="2"/>
  <c r="BA327" i="2"/>
  <c r="BC327" i="2"/>
  <c r="BD327" i="2"/>
  <c r="BF327" i="2"/>
  <c r="BG327" i="2"/>
  <c r="BI327" i="2"/>
  <c r="AZ328" i="2"/>
  <c r="BA328" i="2"/>
  <c r="BC328" i="2"/>
  <c r="BD328" i="2"/>
  <c r="BF328" i="2"/>
  <c r="BG328" i="2"/>
  <c r="BI328" i="2"/>
  <c r="AZ329" i="2"/>
  <c r="BA329" i="2"/>
  <c r="BC329" i="2"/>
  <c r="BD329" i="2"/>
  <c r="BF329" i="2"/>
  <c r="BG329" i="2"/>
  <c r="BI329" i="2"/>
  <c r="AZ330" i="2"/>
  <c r="BA330" i="2"/>
  <c r="BC330" i="2"/>
  <c r="BD330" i="2"/>
  <c r="BF330" i="2"/>
  <c r="BG330" i="2"/>
  <c r="BI330" i="2"/>
  <c r="AZ331" i="2"/>
  <c r="BA331" i="2"/>
  <c r="BC331" i="2"/>
  <c r="BD331" i="2"/>
  <c r="BF331" i="2"/>
  <c r="BG331" i="2"/>
  <c r="BI331" i="2"/>
  <c r="AZ332" i="2"/>
  <c r="BA332" i="2"/>
  <c r="BC332" i="2"/>
  <c r="BD332" i="2"/>
  <c r="BF332" i="2"/>
  <c r="BG332" i="2"/>
  <c r="BI332" i="2"/>
  <c r="AZ333" i="2"/>
  <c r="BA333" i="2"/>
  <c r="BC333" i="2"/>
  <c r="BD333" i="2"/>
  <c r="BF333" i="2"/>
  <c r="BG333" i="2"/>
  <c r="BI333" i="2"/>
  <c r="AZ334" i="2"/>
  <c r="BA334" i="2"/>
  <c r="BC334" i="2"/>
  <c r="BD334" i="2"/>
  <c r="BF334" i="2"/>
  <c r="BG334" i="2"/>
  <c r="BI334" i="2"/>
  <c r="AZ335" i="2"/>
  <c r="BA335" i="2"/>
  <c r="BC335" i="2"/>
  <c r="BD335" i="2"/>
  <c r="BF335" i="2"/>
  <c r="BG335" i="2"/>
  <c r="BI335" i="2"/>
  <c r="AZ336" i="2"/>
  <c r="BA336" i="2"/>
  <c r="BC336" i="2"/>
  <c r="BD336" i="2"/>
  <c r="BF336" i="2"/>
  <c r="BG336" i="2"/>
  <c r="BI336" i="2"/>
  <c r="AZ337" i="2"/>
  <c r="BA337" i="2"/>
  <c r="BC337" i="2"/>
  <c r="BD337" i="2"/>
  <c r="BF337" i="2"/>
  <c r="BG337" i="2"/>
  <c r="BI337" i="2"/>
  <c r="AZ338" i="2"/>
  <c r="BA338" i="2"/>
  <c r="BC338" i="2"/>
  <c r="BD338" i="2"/>
  <c r="BF338" i="2"/>
  <c r="BG338" i="2"/>
  <c r="BI338" i="2"/>
  <c r="AZ339" i="2"/>
  <c r="BA339" i="2"/>
  <c r="BC339" i="2"/>
  <c r="BD339" i="2"/>
  <c r="BF339" i="2"/>
  <c r="BG339" i="2"/>
  <c r="BI339" i="2"/>
  <c r="AZ340" i="2"/>
  <c r="BA340" i="2"/>
  <c r="BC340" i="2"/>
  <c r="BD340" i="2"/>
  <c r="BF340" i="2"/>
  <c r="BG340" i="2"/>
  <c r="BI340" i="2"/>
  <c r="AZ341" i="2"/>
  <c r="BA341" i="2"/>
  <c r="BC341" i="2"/>
  <c r="BD341" i="2"/>
  <c r="BF341" i="2"/>
  <c r="BG341" i="2"/>
  <c r="BI341" i="2"/>
  <c r="AZ342" i="2"/>
  <c r="BA342" i="2"/>
  <c r="BC342" i="2"/>
  <c r="BD342" i="2"/>
  <c r="BF342" i="2"/>
  <c r="BG342" i="2"/>
  <c r="BI342" i="2"/>
  <c r="AZ343" i="2"/>
  <c r="BA343" i="2"/>
  <c r="BC343" i="2"/>
  <c r="BD343" i="2"/>
  <c r="BF343" i="2"/>
  <c r="BG343" i="2"/>
  <c r="BI343" i="2"/>
  <c r="AZ344" i="2"/>
  <c r="BA344" i="2"/>
  <c r="BC344" i="2"/>
  <c r="BD344" i="2"/>
  <c r="BF344" i="2"/>
  <c r="BG344" i="2"/>
  <c r="BI344" i="2"/>
  <c r="AZ345" i="2"/>
  <c r="BA345" i="2"/>
  <c r="BC345" i="2"/>
  <c r="BD345" i="2"/>
  <c r="BF345" i="2"/>
  <c r="BG345" i="2"/>
  <c r="BI345" i="2"/>
  <c r="AZ346" i="2"/>
  <c r="BA346" i="2"/>
  <c r="BC346" i="2"/>
  <c r="BD346" i="2"/>
  <c r="BF346" i="2"/>
  <c r="BG346" i="2"/>
  <c r="BI346" i="2"/>
  <c r="AZ347" i="2"/>
  <c r="BA347" i="2"/>
  <c r="BC347" i="2"/>
  <c r="BD347" i="2"/>
  <c r="BF347" i="2"/>
  <c r="BG347" i="2"/>
  <c r="BI347" i="2"/>
  <c r="AZ348" i="2"/>
  <c r="BA348" i="2"/>
  <c r="BC348" i="2"/>
  <c r="BD348" i="2"/>
  <c r="BF348" i="2"/>
  <c r="BG348" i="2"/>
  <c r="BI348" i="2"/>
  <c r="AZ349" i="2"/>
  <c r="BA349" i="2"/>
  <c r="BC349" i="2"/>
  <c r="BD349" i="2"/>
  <c r="BF349" i="2"/>
  <c r="BG349" i="2"/>
  <c r="BI349" i="2"/>
  <c r="AZ350" i="2"/>
  <c r="BA350" i="2"/>
  <c r="BC350" i="2"/>
  <c r="BD350" i="2"/>
  <c r="BF350" i="2"/>
  <c r="BG350" i="2"/>
  <c r="BI350" i="2"/>
  <c r="AZ351" i="2"/>
  <c r="BA351" i="2"/>
  <c r="BC351" i="2"/>
  <c r="BD351" i="2"/>
  <c r="BF351" i="2"/>
  <c r="BG351" i="2"/>
  <c r="BI351" i="2"/>
  <c r="AZ352" i="2"/>
  <c r="BA352" i="2"/>
  <c r="BC352" i="2"/>
  <c r="BD352" i="2"/>
  <c r="BF352" i="2"/>
  <c r="BG352" i="2"/>
  <c r="BI352" i="2"/>
  <c r="AZ353" i="2"/>
  <c r="BA353" i="2"/>
  <c r="BC353" i="2"/>
  <c r="BD353" i="2"/>
  <c r="BF353" i="2"/>
  <c r="BG353" i="2"/>
  <c r="BI353" i="2"/>
  <c r="AZ354" i="2"/>
  <c r="BA354" i="2"/>
  <c r="BC354" i="2"/>
  <c r="BD354" i="2"/>
  <c r="BF354" i="2"/>
  <c r="BG354" i="2"/>
  <c r="BI354" i="2"/>
  <c r="AZ355" i="2"/>
  <c r="BA355" i="2"/>
  <c r="BC355" i="2"/>
  <c r="BD355" i="2"/>
  <c r="BF355" i="2"/>
  <c r="BG355" i="2"/>
  <c r="BI355" i="2"/>
  <c r="AZ356" i="2"/>
  <c r="BA356" i="2"/>
  <c r="BC356" i="2"/>
  <c r="BD356" i="2"/>
  <c r="BF356" i="2"/>
  <c r="BG356" i="2"/>
  <c r="BI356" i="2"/>
  <c r="AZ357" i="2"/>
  <c r="BA357" i="2"/>
  <c r="BC357" i="2"/>
  <c r="BD357" i="2"/>
  <c r="BF357" i="2"/>
  <c r="BG357" i="2"/>
  <c r="BI357" i="2"/>
  <c r="AZ358" i="2"/>
  <c r="BA358" i="2"/>
  <c r="BC358" i="2"/>
  <c r="BD358" i="2"/>
  <c r="BF358" i="2"/>
  <c r="BG358" i="2"/>
  <c r="BI358" i="2"/>
  <c r="AZ359" i="2"/>
  <c r="BA359" i="2"/>
  <c r="BC359" i="2"/>
  <c r="BD359" i="2"/>
  <c r="BF359" i="2"/>
  <c r="BG359" i="2"/>
  <c r="BI359" i="2"/>
  <c r="AZ360" i="2"/>
  <c r="BA360" i="2"/>
  <c r="BC360" i="2"/>
  <c r="BD360" i="2"/>
  <c r="BF360" i="2"/>
  <c r="BG360" i="2"/>
  <c r="BI360" i="2"/>
  <c r="AZ361" i="2"/>
  <c r="BA361" i="2"/>
  <c r="BC361" i="2"/>
  <c r="BD361" i="2"/>
  <c r="BF361" i="2"/>
  <c r="BG361" i="2"/>
  <c r="BI361" i="2"/>
  <c r="AZ362" i="2"/>
  <c r="BA362" i="2"/>
  <c r="BC362" i="2"/>
  <c r="BD362" i="2"/>
  <c r="BF362" i="2"/>
  <c r="BG362" i="2"/>
  <c r="BI362" i="2"/>
  <c r="AZ363" i="2"/>
  <c r="BA363" i="2"/>
  <c r="BC363" i="2"/>
  <c r="BD363" i="2"/>
  <c r="BF363" i="2"/>
  <c r="BG363" i="2"/>
  <c r="BI363" i="2"/>
  <c r="AZ364" i="2"/>
  <c r="BA364" i="2"/>
  <c r="BC364" i="2"/>
  <c r="BD364" i="2"/>
  <c r="BF364" i="2"/>
  <c r="BG364" i="2"/>
  <c r="BI364" i="2"/>
  <c r="AZ365" i="2"/>
  <c r="BA365" i="2"/>
  <c r="BC365" i="2"/>
  <c r="BD365" i="2"/>
  <c r="BF365" i="2"/>
  <c r="BG365" i="2"/>
  <c r="BI365" i="2"/>
  <c r="AZ366" i="2"/>
  <c r="BA366" i="2"/>
  <c r="BC366" i="2"/>
  <c r="BD366" i="2"/>
  <c r="BF366" i="2"/>
  <c r="BG366" i="2"/>
  <c r="BI366" i="2"/>
  <c r="AZ367" i="2"/>
  <c r="BA367" i="2"/>
  <c r="BC367" i="2"/>
  <c r="BD367" i="2"/>
  <c r="BF367" i="2"/>
  <c r="BG367" i="2"/>
  <c r="BI367" i="2"/>
  <c r="AZ368" i="2"/>
  <c r="BA368" i="2"/>
  <c r="BC368" i="2"/>
  <c r="BD368" i="2"/>
  <c r="BF368" i="2"/>
  <c r="BG368" i="2"/>
  <c r="BI368" i="2"/>
  <c r="AZ369" i="2"/>
  <c r="BA369" i="2"/>
  <c r="BC369" i="2"/>
  <c r="BD369" i="2"/>
  <c r="BF369" i="2"/>
  <c r="BG369" i="2"/>
  <c r="BI369" i="2"/>
  <c r="AZ370" i="2"/>
  <c r="BA370" i="2"/>
  <c r="BC370" i="2"/>
  <c r="BD370" i="2"/>
  <c r="BF370" i="2"/>
  <c r="BG370" i="2"/>
  <c r="BI370" i="2"/>
  <c r="AZ371" i="2"/>
  <c r="BA371" i="2"/>
  <c r="BC371" i="2"/>
  <c r="BD371" i="2"/>
  <c r="BF371" i="2"/>
  <c r="BG371" i="2"/>
  <c r="BI371" i="2"/>
  <c r="AZ372" i="2"/>
  <c r="BA372" i="2"/>
  <c r="BC372" i="2"/>
  <c r="BD372" i="2"/>
  <c r="BF372" i="2"/>
  <c r="BG372" i="2"/>
  <c r="BI372" i="2"/>
  <c r="AZ373" i="2"/>
  <c r="BA373" i="2"/>
  <c r="BC373" i="2"/>
  <c r="BD373" i="2"/>
  <c r="BF373" i="2"/>
  <c r="BG373" i="2"/>
  <c r="BI373" i="2"/>
  <c r="AZ374" i="2"/>
  <c r="BA374" i="2"/>
  <c r="BC374" i="2"/>
  <c r="BD374" i="2"/>
  <c r="BF374" i="2"/>
  <c r="BG374" i="2"/>
  <c r="BI374" i="2"/>
  <c r="AZ375" i="2"/>
  <c r="BA375" i="2"/>
  <c r="BC375" i="2"/>
  <c r="BD375" i="2"/>
  <c r="BF375" i="2"/>
  <c r="BG375" i="2"/>
  <c r="BI375" i="2"/>
  <c r="AZ376" i="2"/>
  <c r="BA376" i="2"/>
  <c r="BC376" i="2"/>
  <c r="BD376" i="2"/>
  <c r="BF376" i="2"/>
  <c r="BG376" i="2"/>
  <c r="BI376" i="2"/>
  <c r="AZ377" i="2"/>
  <c r="BA377" i="2"/>
  <c r="BC377" i="2"/>
  <c r="BD377" i="2"/>
  <c r="BF377" i="2"/>
  <c r="BG377" i="2"/>
  <c r="BI377" i="2"/>
  <c r="AZ378" i="2"/>
  <c r="BA378" i="2"/>
  <c r="BC378" i="2"/>
  <c r="BD378" i="2"/>
  <c r="BF378" i="2"/>
  <c r="BG378" i="2"/>
  <c r="BI378" i="2"/>
  <c r="AZ379" i="2"/>
  <c r="BA379" i="2"/>
  <c r="BC379" i="2"/>
  <c r="BD379" i="2"/>
  <c r="BF379" i="2"/>
  <c r="BG379" i="2"/>
  <c r="BI379" i="2"/>
  <c r="AZ380" i="2"/>
  <c r="BA380" i="2"/>
  <c r="BC380" i="2"/>
  <c r="BD380" i="2"/>
  <c r="BF380" i="2"/>
  <c r="BG380" i="2"/>
  <c r="BI380" i="2"/>
  <c r="AZ381" i="2"/>
  <c r="BA381" i="2"/>
  <c r="BC381" i="2"/>
  <c r="BD381" i="2"/>
  <c r="BF381" i="2"/>
  <c r="BG381" i="2"/>
  <c r="BI381" i="2"/>
  <c r="AZ382" i="2"/>
  <c r="BA382" i="2"/>
  <c r="BC382" i="2"/>
  <c r="BD382" i="2"/>
  <c r="BF382" i="2"/>
  <c r="BG382" i="2"/>
  <c r="BI382" i="2"/>
  <c r="AZ383" i="2"/>
  <c r="BA383" i="2"/>
  <c r="BC383" i="2"/>
  <c r="BD383" i="2"/>
  <c r="BF383" i="2"/>
  <c r="BG383" i="2"/>
  <c r="BI383" i="2"/>
  <c r="AZ384" i="2"/>
  <c r="BA384" i="2"/>
  <c r="BC384" i="2"/>
  <c r="BD384" i="2"/>
  <c r="BF384" i="2"/>
  <c r="BG384" i="2"/>
  <c r="BI384" i="2"/>
  <c r="AZ385" i="2"/>
  <c r="BA385" i="2"/>
  <c r="BC385" i="2"/>
  <c r="BD385" i="2"/>
  <c r="BF385" i="2"/>
  <c r="BG385" i="2"/>
  <c r="BI385" i="2"/>
  <c r="AZ386" i="2"/>
  <c r="BA386" i="2"/>
  <c r="BC386" i="2"/>
  <c r="BD386" i="2"/>
  <c r="BF386" i="2"/>
  <c r="BG386" i="2"/>
  <c r="BI386" i="2"/>
  <c r="AZ387" i="2"/>
  <c r="BA387" i="2"/>
  <c r="BC387" i="2"/>
  <c r="BD387" i="2"/>
  <c r="BF387" i="2"/>
  <c r="BG387" i="2"/>
  <c r="BI387" i="2"/>
  <c r="AZ388" i="2"/>
  <c r="BA388" i="2"/>
  <c r="BC388" i="2"/>
  <c r="BD388" i="2"/>
  <c r="BF388" i="2"/>
  <c r="BG388" i="2"/>
  <c r="BI388" i="2"/>
  <c r="AZ389" i="2"/>
  <c r="BA389" i="2"/>
  <c r="BC389" i="2"/>
  <c r="BD389" i="2"/>
  <c r="BF389" i="2"/>
  <c r="BG389" i="2"/>
  <c r="BI389" i="2"/>
  <c r="AZ390" i="2"/>
  <c r="BA390" i="2"/>
  <c r="BC390" i="2"/>
  <c r="BD390" i="2"/>
  <c r="BF390" i="2"/>
  <c r="BG390" i="2"/>
  <c r="BI390" i="2"/>
  <c r="AZ391" i="2"/>
  <c r="BA391" i="2"/>
  <c r="BC391" i="2"/>
  <c r="BD391" i="2"/>
  <c r="BF391" i="2"/>
  <c r="BG391" i="2"/>
  <c r="BI391" i="2"/>
  <c r="AZ392" i="2"/>
  <c r="BA392" i="2"/>
  <c r="BC392" i="2"/>
  <c r="BD392" i="2"/>
  <c r="BF392" i="2"/>
  <c r="BG392" i="2"/>
  <c r="BI392" i="2"/>
  <c r="AZ393" i="2"/>
  <c r="BA393" i="2"/>
  <c r="BC393" i="2"/>
  <c r="BD393" i="2"/>
  <c r="BF393" i="2"/>
  <c r="BG393" i="2"/>
  <c r="BI393" i="2"/>
  <c r="AZ394" i="2"/>
  <c r="BA394" i="2"/>
  <c r="BC394" i="2"/>
  <c r="BD394" i="2"/>
  <c r="BF394" i="2"/>
  <c r="BG394" i="2"/>
  <c r="BI394" i="2"/>
  <c r="AZ395" i="2"/>
  <c r="BA395" i="2"/>
  <c r="BC395" i="2"/>
  <c r="BD395" i="2"/>
  <c r="BF395" i="2"/>
  <c r="BG395" i="2"/>
  <c r="BI395" i="2"/>
  <c r="AZ396" i="2"/>
  <c r="BA396" i="2"/>
  <c r="BC396" i="2"/>
  <c r="BD396" i="2"/>
  <c r="BF396" i="2"/>
  <c r="BG396" i="2"/>
  <c r="BI396" i="2"/>
  <c r="AZ397" i="2"/>
  <c r="BA397" i="2"/>
  <c r="BC397" i="2"/>
  <c r="BD397" i="2"/>
  <c r="BF397" i="2"/>
  <c r="BG397" i="2"/>
  <c r="BI397" i="2"/>
  <c r="AZ398" i="2"/>
  <c r="BA398" i="2"/>
  <c r="BC398" i="2"/>
  <c r="BD398" i="2"/>
  <c r="BF398" i="2"/>
  <c r="BG398" i="2"/>
  <c r="BI398" i="2"/>
  <c r="AZ399" i="2"/>
  <c r="BA399" i="2"/>
  <c r="BC399" i="2"/>
  <c r="BD399" i="2"/>
  <c r="BF399" i="2"/>
  <c r="BG399" i="2"/>
  <c r="BI399" i="2"/>
  <c r="AZ400" i="2"/>
  <c r="BA400" i="2"/>
  <c r="BC400" i="2"/>
  <c r="BD400" i="2"/>
  <c r="BF400" i="2"/>
  <c r="BG400" i="2"/>
  <c r="BI400" i="2"/>
  <c r="AZ401" i="2"/>
  <c r="BA401" i="2"/>
  <c r="BC401" i="2"/>
  <c r="BD401" i="2"/>
  <c r="BF401" i="2"/>
  <c r="BG401" i="2"/>
  <c r="BI401" i="2"/>
  <c r="AZ402" i="2"/>
  <c r="BA402" i="2"/>
  <c r="BC402" i="2"/>
  <c r="BD402" i="2"/>
  <c r="BF402" i="2"/>
  <c r="BG402" i="2"/>
  <c r="BI402" i="2"/>
  <c r="AZ403" i="2"/>
  <c r="BA403" i="2"/>
  <c r="BC403" i="2"/>
  <c r="BD403" i="2"/>
  <c r="BF403" i="2"/>
  <c r="BG403" i="2"/>
  <c r="BI403" i="2"/>
  <c r="AZ404" i="2"/>
  <c r="BA404" i="2"/>
  <c r="BC404" i="2"/>
  <c r="BD404" i="2"/>
  <c r="BF404" i="2"/>
  <c r="BG404" i="2"/>
  <c r="BI404" i="2"/>
  <c r="AZ405" i="2"/>
  <c r="BA405" i="2"/>
  <c r="BC405" i="2"/>
  <c r="BD405" i="2"/>
  <c r="BF405" i="2"/>
  <c r="BG405" i="2"/>
  <c r="BI405" i="2"/>
  <c r="AZ406" i="2"/>
  <c r="BA406" i="2"/>
  <c r="BC406" i="2"/>
  <c r="BD406" i="2"/>
  <c r="BF406" i="2"/>
  <c r="BG406" i="2"/>
  <c r="BI406" i="2"/>
  <c r="AZ407" i="2"/>
  <c r="BA407" i="2"/>
  <c r="BC407" i="2"/>
  <c r="BD407" i="2"/>
  <c r="BF407" i="2"/>
  <c r="BG407" i="2"/>
  <c r="BI407" i="2"/>
  <c r="AZ408" i="2"/>
  <c r="BA408" i="2"/>
  <c r="BC408" i="2"/>
  <c r="BD408" i="2"/>
  <c r="BF408" i="2"/>
  <c r="BG408" i="2"/>
  <c r="BI408" i="2"/>
  <c r="AZ409" i="2"/>
  <c r="BA409" i="2"/>
  <c r="BC409" i="2"/>
  <c r="BD409" i="2"/>
  <c r="BF409" i="2"/>
  <c r="BG409" i="2"/>
  <c r="BI409" i="2"/>
  <c r="AZ410" i="2"/>
  <c r="BA410" i="2"/>
  <c r="BC410" i="2"/>
  <c r="BD410" i="2"/>
  <c r="BF410" i="2"/>
  <c r="BG410" i="2"/>
  <c r="BI410" i="2"/>
  <c r="AZ411" i="2"/>
  <c r="BA411" i="2"/>
  <c r="BC411" i="2"/>
  <c r="BD411" i="2"/>
  <c r="BF411" i="2"/>
  <c r="BG411" i="2"/>
  <c r="BI411" i="2"/>
  <c r="AZ412" i="2"/>
  <c r="BA412" i="2"/>
  <c r="BC412" i="2"/>
  <c r="BD412" i="2"/>
  <c r="BF412" i="2"/>
  <c r="BG412" i="2"/>
  <c r="BI412" i="2"/>
  <c r="AZ413" i="2"/>
  <c r="BA413" i="2"/>
  <c r="BC413" i="2"/>
  <c r="BD413" i="2"/>
  <c r="BF413" i="2"/>
  <c r="BG413" i="2"/>
  <c r="BI413" i="2"/>
  <c r="AZ414" i="2"/>
  <c r="BA414" i="2"/>
  <c r="BC414" i="2"/>
  <c r="BD414" i="2"/>
  <c r="BF414" i="2"/>
  <c r="BG414" i="2"/>
  <c r="BI414" i="2"/>
  <c r="AZ415" i="2"/>
  <c r="BA415" i="2"/>
  <c r="BC415" i="2"/>
  <c r="BD415" i="2"/>
  <c r="BF415" i="2"/>
  <c r="BG415" i="2"/>
  <c r="BI415" i="2"/>
  <c r="AZ416" i="2"/>
  <c r="BA416" i="2"/>
  <c r="BC416" i="2"/>
  <c r="BD416" i="2"/>
  <c r="BF416" i="2"/>
  <c r="BG416" i="2"/>
  <c r="BI416" i="2"/>
  <c r="AZ417" i="2"/>
  <c r="BA417" i="2"/>
  <c r="BC417" i="2"/>
  <c r="BD417" i="2"/>
  <c r="BF417" i="2"/>
  <c r="BG417" i="2"/>
  <c r="BI417" i="2"/>
  <c r="AZ418" i="2"/>
  <c r="BA418" i="2"/>
  <c r="BC418" i="2"/>
  <c r="BD418" i="2"/>
  <c r="BF418" i="2"/>
  <c r="BG418" i="2"/>
  <c r="BI418" i="2"/>
  <c r="AZ419" i="2"/>
  <c r="BA419" i="2"/>
  <c r="BC419" i="2"/>
  <c r="BD419" i="2"/>
  <c r="BF419" i="2"/>
  <c r="BG419" i="2"/>
  <c r="BI419" i="2"/>
  <c r="AZ420" i="2"/>
  <c r="BA420" i="2"/>
  <c r="BC420" i="2"/>
  <c r="BD420" i="2"/>
  <c r="BF420" i="2"/>
  <c r="BG420" i="2"/>
  <c r="BI420" i="2"/>
  <c r="AZ421" i="2"/>
  <c r="BA421" i="2"/>
  <c r="BC421" i="2"/>
  <c r="BD421" i="2"/>
  <c r="BF421" i="2"/>
  <c r="BG421" i="2"/>
  <c r="BI421" i="2"/>
  <c r="AZ422" i="2"/>
  <c r="BA422" i="2"/>
  <c r="BC422" i="2"/>
  <c r="BD422" i="2"/>
  <c r="BF422" i="2"/>
  <c r="BG422" i="2"/>
  <c r="BI422" i="2"/>
  <c r="AZ423" i="2"/>
  <c r="BA423" i="2"/>
  <c r="BC423" i="2"/>
  <c r="BD423" i="2"/>
  <c r="BF423" i="2"/>
  <c r="BG423" i="2"/>
  <c r="BI423" i="2"/>
  <c r="AZ424" i="2"/>
  <c r="BA424" i="2"/>
  <c r="BC424" i="2"/>
  <c r="BD424" i="2"/>
  <c r="BF424" i="2"/>
  <c r="BG424" i="2"/>
  <c r="BI424" i="2"/>
  <c r="AZ425" i="2"/>
  <c r="BA425" i="2"/>
  <c r="BC425" i="2"/>
  <c r="BD425" i="2"/>
  <c r="BF425" i="2"/>
  <c r="BG425" i="2"/>
  <c r="BI425" i="2"/>
  <c r="AZ426" i="2"/>
  <c r="BA426" i="2"/>
  <c r="BC426" i="2"/>
  <c r="BD426" i="2"/>
  <c r="BF426" i="2"/>
  <c r="BG426" i="2"/>
  <c r="BI426" i="2"/>
  <c r="AZ427" i="2"/>
  <c r="BA427" i="2"/>
  <c r="BC427" i="2"/>
  <c r="BD427" i="2"/>
  <c r="BF427" i="2"/>
  <c r="BG427" i="2"/>
  <c r="BI427" i="2"/>
  <c r="AZ428" i="2"/>
  <c r="BA428" i="2"/>
  <c r="BC428" i="2"/>
  <c r="BD428" i="2"/>
  <c r="BF428" i="2"/>
  <c r="BG428" i="2"/>
  <c r="BI428" i="2"/>
  <c r="AZ429" i="2"/>
  <c r="BA429" i="2"/>
  <c r="BC429" i="2"/>
  <c r="BD429" i="2"/>
  <c r="BF429" i="2"/>
  <c r="BG429" i="2"/>
  <c r="BI429" i="2"/>
  <c r="AZ430" i="2"/>
  <c r="BA430" i="2"/>
  <c r="BC430" i="2"/>
  <c r="BD430" i="2"/>
  <c r="BF430" i="2"/>
  <c r="BG430" i="2"/>
  <c r="BI430" i="2"/>
  <c r="AZ431" i="2"/>
  <c r="BA431" i="2"/>
  <c r="BC431" i="2"/>
  <c r="BD431" i="2"/>
  <c r="BF431" i="2"/>
  <c r="BG431" i="2"/>
  <c r="BI431" i="2"/>
  <c r="AZ432" i="2"/>
  <c r="BA432" i="2"/>
  <c r="BC432" i="2"/>
  <c r="BD432" i="2"/>
  <c r="BF432" i="2"/>
  <c r="BG432" i="2"/>
  <c r="BI432" i="2"/>
  <c r="AZ433" i="2"/>
  <c r="BA433" i="2"/>
  <c r="BC433" i="2"/>
  <c r="BD433" i="2"/>
  <c r="BF433" i="2"/>
  <c r="BG433" i="2"/>
  <c r="BI433" i="2"/>
  <c r="AZ434" i="2"/>
  <c r="BA434" i="2"/>
  <c r="BC434" i="2"/>
  <c r="BD434" i="2"/>
  <c r="BF434" i="2"/>
  <c r="BG434" i="2"/>
  <c r="BI434" i="2"/>
  <c r="AZ435" i="2"/>
  <c r="BA435" i="2"/>
  <c r="BC435" i="2"/>
  <c r="BD435" i="2"/>
  <c r="BF435" i="2"/>
  <c r="BG435" i="2"/>
  <c r="BI435" i="2"/>
  <c r="AZ436" i="2"/>
  <c r="BA436" i="2"/>
  <c r="BC436" i="2"/>
  <c r="BD436" i="2"/>
  <c r="BF436" i="2"/>
  <c r="BG436" i="2"/>
  <c r="BI436" i="2"/>
  <c r="AZ437" i="2"/>
  <c r="BA437" i="2"/>
  <c r="BC437" i="2"/>
  <c r="BD437" i="2"/>
  <c r="BF437" i="2"/>
  <c r="BG437" i="2"/>
  <c r="BI437" i="2"/>
  <c r="AZ438" i="2"/>
  <c r="BA438" i="2"/>
  <c r="BC438" i="2"/>
  <c r="BD438" i="2"/>
  <c r="BF438" i="2"/>
  <c r="BG438" i="2"/>
  <c r="BI438" i="2"/>
  <c r="AZ439" i="2"/>
  <c r="BA439" i="2"/>
  <c r="BC439" i="2"/>
  <c r="BD439" i="2"/>
  <c r="BF439" i="2"/>
  <c r="BG439" i="2"/>
  <c r="BI439" i="2"/>
  <c r="AZ440" i="2"/>
  <c r="BA440" i="2"/>
  <c r="BC440" i="2"/>
  <c r="BD440" i="2"/>
  <c r="BF440" i="2"/>
  <c r="BG440" i="2"/>
  <c r="BI440" i="2"/>
  <c r="AZ441" i="2"/>
  <c r="BA441" i="2"/>
  <c r="BC441" i="2"/>
  <c r="BD441" i="2"/>
  <c r="BF441" i="2"/>
  <c r="BG441" i="2"/>
  <c r="BI441" i="2"/>
  <c r="AZ442" i="2"/>
  <c r="BA442" i="2"/>
  <c r="BC442" i="2"/>
  <c r="BD442" i="2"/>
  <c r="BF442" i="2"/>
  <c r="BG442" i="2"/>
  <c r="BI442" i="2"/>
  <c r="AZ443" i="2"/>
  <c r="BA443" i="2"/>
  <c r="BC443" i="2"/>
  <c r="BD443" i="2"/>
  <c r="BF443" i="2"/>
  <c r="BG443" i="2"/>
  <c r="BI443" i="2"/>
  <c r="AZ444" i="2"/>
  <c r="BA444" i="2"/>
  <c r="BC444" i="2"/>
  <c r="BD444" i="2"/>
  <c r="BF444" i="2"/>
  <c r="BG444" i="2"/>
  <c r="BI444" i="2"/>
  <c r="AZ445" i="2"/>
  <c r="BA445" i="2"/>
  <c r="BC445" i="2"/>
  <c r="BD445" i="2"/>
  <c r="BF445" i="2"/>
  <c r="BG445" i="2"/>
  <c r="BI445" i="2"/>
  <c r="AZ446" i="2"/>
  <c r="BA446" i="2"/>
  <c r="BC446" i="2"/>
  <c r="BD446" i="2"/>
  <c r="BF446" i="2"/>
  <c r="BG446" i="2"/>
  <c r="BI446" i="2"/>
  <c r="AZ447" i="2"/>
  <c r="BA447" i="2"/>
  <c r="BC447" i="2"/>
  <c r="BD447" i="2"/>
  <c r="BF447" i="2"/>
  <c r="BG447" i="2"/>
  <c r="BI447" i="2"/>
  <c r="AZ448" i="2"/>
  <c r="BA448" i="2"/>
  <c r="BC448" i="2"/>
  <c r="BD448" i="2"/>
  <c r="BF448" i="2"/>
  <c r="BG448" i="2"/>
  <c r="BI448" i="2"/>
  <c r="AZ449" i="2"/>
  <c r="BA449" i="2"/>
  <c r="BC449" i="2"/>
  <c r="BD449" i="2"/>
  <c r="BF449" i="2"/>
  <c r="BG449" i="2"/>
  <c r="BI449" i="2"/>
  <c r="AZ450" i="2"/>
  <c r="BA450" i="2"/>
  <c r="BC450" i="2"/>
  <c r="BD450" i="2"/>
  <c r="BF450" i="2"/>
  <c r="BG450" i="2"/>
  <c r="BI450" i="2"/>
  <c r="AZ451" i="2"/>
  <c r="BA451" i="2"/>
  <c r="BC451" i="2"/>
  <c r="BD451" i="2"/>
  <c r="BF451" i="2"/>
  <c r="BG451" i="2"/>
  <c r="BI451" i="2"/>
  <c r="AZ452" i="2"/>
  <c r="BA452" i="2"/>
  <c r="BC452" i="2"/>
  <c r="BD452" i="2"/>
  <c r="BF452" i="2"/>
  <c r="BG452" i="2"/>
  <c r="BI452" i="2"/>
  <c r="AZ453" i="2"/>
  <c r="BA453" i="2"/>
  <c r="BC453" i="2"/>
  <c r="BD453" i="2"/>
  <c r="BF453" i="2"/>
  <c r="BG453" i="2"/>
  <c r="BI453" i="2"/>
  <c r="AZ454" i="2"/>
  <c r="BA454" i="2"/>
  <c r="BC454" i="2"/>
  <c r="BD454" i="2"/>
  <c r="BF454" i="2"/>
  <c r="BG454" i="2"/>
  <c r="BI454" i="2"/>
  <c r="AZ455" i="2"/>
  <c r="BA455" i="2"/>
  <c r="BC455" i="2"/>
  <c r="BD455" i="2"/>
  <c r="BF455" i="2"/>
  <c r="BG455" i="2"/>
  <c r="BI455" i="2"/>
  <c r="AZ456" i="2"/>
  <c r="BA456" i="2"/>
  <c r="BC456" i="2"/>
  <c r="BD456" i="2"/>
  <c r="BF456" i="2"/>
  <c r="BG456" i="2"/>
  <c r="BI456" i="2"/>
  <c r="AZ457" i="2"/>
  <c r="BA457" i="2"/>
  <c r="BC457" i="2"/>
  <c r="BD457" i="2"/>
  <c r="BF457" i="2"/>
  <c r="BG457" i="2"/>
  <c r="BI457" i="2"/>
  <c r="AZ458" i="2"/>
  <c r="BA458" i="2"/>
  <c r="BC458" i="2"/>
  <c r="BD458" i="2"/>
  <c r="BF458" i="2"/>
  <c r="BG458" i="2"/>
  <c r="BI458" i="2"/>
  <c r="AZ459" i="2"/>
  <c r="BA459" i="2"/>
  <c r="BC459" i="2"/>
  <c r="BD459" i="2"/>
  <c r="BF459" i="2"/>
  <c r="BG459" i="2"/>
  <c r="BI459" i="2"/>
  <c r="AZ460" i="2"/>
  <c r="BA460" i="2"/>
  <c r="BC460" i="2"/>
  <c r="BD460" i="2"/>
  <c r="BF460" i="2"/>
  <c r="BG460" i="2"/>
  <c r="BI460" i="2"/>
  <c r="AZ461" i="2"/>
  <c r="BA461" i="2"/>
  <c r="BC461" i="2"/>
  <c r="BD461" i="2"/>
  <c r="BF461" i="2"/>
  <c r="BG461" i="2"/>
  <c r="BI461" i="2"/>
  <c r="AZ462" i="2"/>
  <c r="BA462" i="2"/>
  <c r="BC462" i="2"/>
  <c r="BD462" i="2"/>
  <c r="BF462" i="2"/>
  <c r="BG462" i="2"/>
  <c r="BI462" i="2"/>
  <c r="AZ463" i="2"/>
  <c r="BA463" i="2"/>
  <c r="BC463" i="2"/>
  <c r="BD463" i="2"/>
  <c r="BF463" i="2"/>
  <c r="BG463" i="2"/>
  <c r="BI463" i="2"/>
  <c r="AZ464" i="2"/>
  <c r="BA464" i="2"/>
  <c r="BC464" i="2"/>
  <c r="BD464" i="2"/>
  <c r="BF464" i="2"/>
  <c r="BG464" i="2"/>
  <c r="BI464" i="2"/>
  <c r="AZ465" i="2"/>
  <c r="BA465" i="2"/>
  <c r="BC465" i="2"/>
  <c r="BD465" i="2"/>
  <c r="BF465" i="2"/>
  <c r="BG465" i="2"/>
  <c r="BI465" i="2"/>
  <c r="AZ466" i="2"/>
  <c r="BA466" i="2"/>
  <c r="BC466" i="2"/>
  <c r="BD466" i="2"/>
  <c r="BF466" i="2"/>
  <c r="BG466" i="2"/>
  <c r="BI466" i="2"/>
  <c r="AZ467" i="2"/>
  <c r="BA467" i="2"/>
  <c r="BC467" i="2"/>
  <c r="BD467" i="2"/>
  <c r="BF467" i="2"/>
  <c r="BG467" i="2"/>
  <c r="BI467" i="2"/>
  <c r="AZ468" i="2"/>
  <c r="BA468" i="2"/>
  <c r="BC468" i="2"/>
  <c r="BD468" i="2"/>
  <c r="BF468" i="2"/>
  <c r="BG468" i="2"/>
  <c r="BI468" i="2"/>
  <c r="AZ469" i="2"/>
  <c r="BA469" i="2"/>
  <c r="BC469" i="2"/>
  <c r="BD469" i="2"/>
  <c r="BF469" i="2"/>
  <c r="BG469" i="2"/>
  <c r="BI469" i="2"/>
  <c r="AZ470" i="2"/>
  <c r="BA470" i="2"/>
  <c r="BC470" i="2"/>
  <c r="BD470" i="2"/>
  <c r="BF470" i="2"/>
  <c r="BG470" i="2"/>
  <c r="BI470" i="2"/>
  <c r="AZ471" i="2"/>
  <c r="BA471" i="2"/>
  <c r="BC471" i="2"/>
  <c r="BD471" i="2"/>
  <c r="BF471" i="2"/>
  <c r="BG471" i="2"/>
  <c r="BI471" i="2"/>
  <c r="AZ472" i="2"/>
  <c r="BA472" i="2"/>
  <c r="BC472" i="2"/>
  <c r="BD472" i="2"/>
  <c r="BF472" i="2"/>
  <c r="BG472" i="2"/>
  <c r="BI472" i="2"/>
  <c r="AZ473" i="2"/>
  <c r="BA473" i="2"/>
  <c r="BC473" i="2"/>
  <c r="BD473" i="2"/>
  <c r="BF473" i="2"/>
  <c r="BG473" i="2"/>
  <c r="BI473" i="2"/>
  <c r="AZ474" i="2"/>
  <c r="BA474" i="2"/>
  <c r="BC474" i="2"/>
  <c r="BD474" i="2"/>
  <c r="BF474" i="2"/>
  <c r="BG474" i="2"/>
  <c r="BI474" i="2"/>
  <c r="AZ475" i="2"/>
  <c r="BA475" i="2"/>
  <c r="BC475" i="2"/>
  <c r="BD475" i="2"/>
  <c r="BF475" i="2"/>
  <c r="BG475" i="2"/>
  <c r="BI475" i="2"/>
  <c r="AZ476" i="2"/>
  <c r="BA476" i="2"/>
  <c r="BC476" i="2"/>
  <c r="BD476" i="2"/>
  <c r="BF476" i="2"/>
  <c r="BG476" i="2"/>
  <c r="BI476" i="2"/>
  <c r="AZ477" i="2"/>
  <c r="BA477" i="2"/>
  <c r="BC477" i="2"/>
  <c r="BD477" i="2"/>
  <c r="BF477" i="2"/>
  <c r="BG477" i="2"/>
  <c r="BI477" i="2"/>
  <c r="AZ478" i="2"/>
  <c r="BA478" i="2"/>
  <c r="BC478" i="2"/>
  <c r="BD478" i="2"/>
  <c r="BF478" i="2"/>
  <c r="BG478" i="2"/>
  <c r="BI478" i="2"/>
  <c r="AZ479" i="2"/>
  <c r="BA479" i="2"/>
  <c r="BC479" i="2"/>
  <c r="BD479" i="2"/>
  <c r="BF479" i="2"/>
  <c r="BG479" i="2"/>
  <c r="BI479" i="2"/>
  <c r="AZ480" i="2"/>
  <c r="BA480" i="2"/>
  <c r="BC480" i="2"/>
  <c r="BD480" i="2"/>
  <c r="BF480" i="2"/>
  <c r="BG480" i="2"/>
  <c r="BI480" i="2"/>
  <c r="AZ481" i="2"/>
  <c r="BA481" i="2"/>
  <c r="BC481" i="2"/>
  <c r="BD481" i="2"/>
  <c r="BF481" i="2"/>
  <c r="BG481" i="2"/>
  <c r="BI481" i="2"/>
  <c r="AZ482" i="2"/>
  <c r="BA482" i="2"/>
  <c r="BC482" i="2"/>
  <c r="BD482" i="2"/>
  <c r="BF482" i="2"/>
  <c r="BG482" i="2"/>
  <c r="BI482" i="2"/>
  <c r="AZ483" i="2"/>
  <c r="BA483" i="2"/>
  <c r="BC483" i="2"/>
  <c r="BD483" i="2"/>
  <c r="BF483" i="2"/>
  <c r="BG483" i="2"/>
  <c r="BI483" i="2"/>
  <c r="AZ484" i="2"/>
  <c r="BA484" i="2"/>
  <c r="BC484" i="2"/>
  <c r="BD484" i="2"/>
  <c r="BF484" i="2"/>
  <c r="BG484" i="2"/>
  <c r="BI484" i="2"/>
  <c r="AZ485" i="2"/>
  <c r="BA485" i="2"/>
  <c r="BC485" i="2"/>
  <c r="BD485" i="2"/>
  <c r="BF485" i="2"/>
  <c r="BG485" i="2"/>
  <c r="BI485" i="2"/>
  <c r="AZ486" i="2"/>
  <c r="BA486" i="2"/>
  <c r="BC486" i="2"/>
  <c r="BD486" i="2"/>
  <c r="BF486" i="2"/>
  <c r="BG486" i="2"/>
  <c r="BI486" i="2"/>
  <c r="AZ487" i="2"/>
  <c r="BA487" i="2"/>
  <c r="BC487" i="2"/>
  <c r="BD487" i="2"/>
  <c r="BF487" i="2"/>
  <c r="BG487" i="2"/>
  <c r="BI487" i="2"/>
  <c r="AZ488" i="2"/>
  <c r="BA488" i="2"/>
  <c r="BC488" i="2"/>
  <c r="BD488" i="2"/>
  <c r="BF488" i="2"/>
  <c r="BG488" i="2"/>
  <c r="BI488" i="2"/>
  <c r="AZ489" i="2"/>
  <c r="BA489" i="2"/>
  <c r="BC489" i="2"/>
  <c r="BD489" i="2"/>
  <c r="BF489" i="2"/>
  <c r="BG489" i="2"/>
  <c r="BI489" i="2"/>
  <c r="AZ490" i="2"/>
  <c r="BA490" i="2"/>
  <c r="BC490" i="2"/>
  <c r="BD490" i="2"/>
  <c r="BF490" i="2"/>
  <c r="BG490" i="2"/>
  <c r="BI490" i="2"/>
  <c r="AZ491" i="2"/>
  <c r="BA491" i="2"/>
  <c r="BC491" i="2"/>
  <c r="BD491" i="2"/>
  <c r="BF491" i="2"/>
  <c r="BG491" i="2"/>
  <c r="BI491" i="2"/>
  <c r="AZ492" i="2"/>
  <c r="BA492" i="2"/>
  <c r="BC492" i="2"/>
  <c r="BD492" i="2"/>
  <c r="BF492" i="2"/>
  <c r="BG492" i="2"/>
  <c r="BI492" i="2"/>
  <c r="AZ493" i="2"/>
  <c r="BA493" i="2"/>
  <c r="BC493" i="2"/>
  <c r="BD493" i="2"/>
  <c r="BF493" i="2"/>
  <c r="BG493" i="2"/>
  <c r="BI493" i="2"/>
  <c r="AZ494" i="2"/>
  <c r="BA494" i="2"/>
  <c r="BC494" i="2"/>
  <c r="BD494" i="2"/>
  <c r="BF494" i="2"/>
  <c r="BG494" i="2"/>
  <c r="BI494" i="2"/>
  <c r="AZ495" i="2"/>
  <c r="BA495" i="2"/>
  <c r="BC495" i="2"/>
  <c r="BD495" i="2"/>
  <c r="BF495" i="2"/>
  <c r="BG495" i="2"/>
  <c r="BI495" i="2"/>
  <c r="AZ496" i="2"/>
  <c r="BA496" i="2"/>
  <c r="BC496" i="2"/>
  <c r="BD496" i="2"/>
  <c r="BF496" i="2"/>
  <c r="BG496" i="2"/>
  <c r="BI496" i="2"/>
  <c r="AZ497" i="2"/>
  <c r="BA497" i="2"/>
  <c r="BC497" i="2"/>
  <c r="BD497" i="2"/>
  <c r="BF497" i="2"/>
  <c r="BG497" i="2"/>
  <c r="BI497" i="2"/>
  <c r="AZ498" i="2"/>
  <c r="BA498" i="2"/>
  <c r="BC498" i="2"/>
  <c r="BD498" i="2"/>
  <c r="BF498" i="2"/>
  <c r="BG498" i="2"/>
  <c r="BI498" i="2"/>
  <c r="AZ499" i="2"/>
  <c r="BA499" i="2"/>
  <c r="BC499" i="2"/>
  <c r="BD499" i="2"/>
  <c r="BF499" i="2"/>
  <c r="BG499" i="2"/>
  <c r="BI499" i="2"/>
  <c r="AZ500" i="2"/>
  <c r="BA500" i="2"/>
  <c r="BC500" i="2"/>
  <c r="BD500" i="2"/>
  <c r="BF500" i="2"/>
  <c r="BG500" i="2"/>
  <c r="BI500" i="2"/>
  <c r="AZ501" i="2"/>
  <c r="BA501" i="2"/>
  <c r="BC501" i="2"/>
  <c r="BD501" i="2"/>
  <c r="BF501" i="2"/>
  <c r="BG501" i="2"/>
  <c r="BI501" i="2"/>
  <c r="AZ502" i="2"/>
  <c r="BA502" i="2"/>
  <c r="BC502" i="2"/>
  <c r="BD502" i="2"/>
  <c r="BF502" i="2"/>
  <c r="BG502" i="2"/>
  <c r="BI502" i="2"/>
  <c r="AZ503" i="2"/>
  <c r="BA503" i="2"/>
  <c r="BC503" i="2"/>
  <c r="BD503" i="2"/>
  <c r="BF503" i="2"/>
  <c r="BG503" i="2"/>
  <c r="BI503" i="2"/>
  <c r="AZ504" i="2"/>
  <c r="BA504" i="2"/>
  <c r="BC504" i="2"/>
  <c r="BD504" i="2"/>
  <c r="BF504" i="2"/>
  <c r="BG504" i="2"/>
  <c r="BI504" i="2"/>
  <c r="AZ505" i="2"/>
  <c r="BA505" i="2"/>
  <c r="BC505" i="2"/>
  <c r="BD505" i="2"/>
  <c r="BF505" i="2"/>
  <c r="BG505" i="2"/>
  <c r="BI505" i="2"/>
  <c r="AZ506" i="2"/>
  <c r="BA506" i="2"/>
  <c r="BC506" i="2"/>
  <c r="BD506" i="2"/>
  <c r="BF506" i="2"/>
  <c r="BG506" i="2"/>
  <c r="BI506" i="2"/>
  <c r="AZ507" i="2"/>
  <c r="BA507" i="2"/>
  <c r="BC507" i="2"/>
  <c r="BD507" i="2"/>
  <c r="BF507" i="2"/>
  <c r="BG507" i="2"/>
  <c r="BI507" i="2"/>
  <c r="AZ508" i="2"/>
  <c r="BA508" i="2"/>
  <c r="BC508" i="2"/>
  <c r="BD508" i="2"/>
  <c r="BF508" i="2"/>
  <c r="BG508" i="2"/>
  <c r="BI508" i="2"/>
  <c r="AZ509" i="2"/>
  <c r="BA509" i="2"/>
  <c r="BC509" i="2"/>
  <c r="BD509" i="2"/>
  <c r="BF509" i="2"/>
  <c r="BG509" i="2"/>
  <c r="BI509" i="2"/>
  <c r="AZ510" i="2"/>
  <c r="BA510" i="2"/>
  <c r="BC510" i="2"/>
  <c r="BD510" i="2"/>
  <c r="BF510" i="2"/>
  <c r="BG510" i="2"/>
  <c r="BI510" i="2"/>
  <c r="AZ511" i="2"/>
  <c r="BA511" i="2"/>
  <c r="BC511" i="2"/>
  <c r="BD511" i="2"/>
  <c r="BF511" i="2"/>
  <c r="BG511" i="2"/>
  <c r="BI511" i="2"/>
  <c r="AZ512" i="2"/>
  <c r="BA512" i="2"/>
  <c r="BC512" i="2"/>
  <c r="BD512" i="2"/>
  <c r="BF512" i="2"/>
  <c r="BG512" i="2"/>
  <c r="BI512" i="2"/>
  <c r="AZ513" i="2"/>
  <c r="BA513" i="2"/>
  <c r="BC513" i="2"/>
  <c r="BD513" i="2"/>
  <c r="BF513" i="2"/>
  <c r="BG513" i="2"/>
  <c r="BI513" i="2"/>
  <c r="AZ514" i="2"/>
  <c r="BA514" i="2"/>
  <c r="BC514" i="2"/>
  <c r="BD514" i="2"/>
  <c r="BF514" i="2"/>
  <c r="BG514" i="2"/>
  <c r="BI514" i="2"/>
  <c r="AZ515" i="2"/>
  <c r="BA515" i="2"/>
  <c r="BC515" i="2"/>
  <c r="BD515" i="2"/>
  <c r="BF515" i="2"/>
  <c r="BG515" i="2"/>
  <c r="BI515" i="2"/>
  <c r="AZ516" i="2"/>
  <c r="BA516" i="2"/>
  <c r="BC516" i="2"/>
  <c r="BD516" i="2"/>
  <c r="BF516" i="2"/>
  <c r="BG516" i="2"/>
  <c r="BI516" i="2"/>
  <c r="AZ517" i="2"/>
  <c r="BA517" i="2"/>
  <c r="BC517" i="2"/>
  <c r="BD517" i="2"/>
  <c r="BF517" i="2"/>
  <c r="BG517" i="2"/>
  <c r="BI517" i="2"/>
  <c r="AZ518" i="2"/>
  <c r="BA518" i="2"/>
  <c r="BC518" i="2"/>
  <c r="BD518" i="2"/>
  <c r="BF518" i="2"/>
  <c r="BG518" i="2"/>
  <c r="BI518" i="2"/>
  <c r="AZ519" i="2"/>
  <c r="BA519" i="2"/>
  <c r="BC519" i="2"/>
  <c r="BD519" i="2"/>
  <c r="BF519" i="2"/>
  <c r="BG519" i="2"/>
  <c r="BI519" i="2"/>
  <c r="AZ520" i="2"/>
  <c r="BA520" i="2"/>
  <c r="BC520" i="2"/>
  <c r="BD520" i="2"/>
  <c r="BF520" i="2"/>
  <c r="BG520" i="2"/>
  <c r="BI520" i="2"/>
  <c r="AZ521" i="2"/>
  <c r="BA521" i="2"/>
  <c r="BC521" i="2"/>
  <c r="BD521" i="2"/>
  <c r="BF521" i="2"/>
  <c r="BG521" i="2"/>
  <c r="BI521" i="2"/>
  <c r="AZ522" i="2"/>
  <c r="BA522" i="2"/>
  <c r="BC522" i="2"/>
  <c r="BD522" i="2"/>
  <c r="BF522" i="2"/>
  <c r="BG522" i="2"/>
  <c r="BI522" i="2"/>
  <c r="AZ523" i="2"/>
  <c r="BA523" i="2"/>
  <c r="BC523" i="2"/>
  <c r="BD523" i="2"/>
  <c r="BF523" i="2"/>
  <c r="BG523" i="2"/>
  <c r="BI523" i="2"/>
  <c r="AZ524" i="2"/>
  <c r="BA524" i="2"/>
  <c r="BC524" i="2"/>
  <c r="BD524" i="2"/>
  <c r="BF524" i="2"/>
  <c r="BG524" i="2"/>
  <c r="BI524" i="2"/>
  <c r="AZ525" i="2"/>
  <c r="BA525" i="2"/>
  <c r="BC525" i="2"/>
  <c r="BD525" i="2"/>
  <c r="BF525" i="2"/>
  <c r="BG525" i="2"/>
  <c r="BI525" i="2"/>
  <c r="AZ526" i="2"/>
  <c r="BA526" i="2"/>
  <c r="BC526" i="2"/>
  <c r="BD526" i="2"/>
  <c r="BF526" i="2"/>
  <c r="BG526" i="2"/>
  <c r="BI526" i="2"/>
  <c r="AZ527" i="2"/>
  <c r="BA527" i="2"/>
  <c r="BC527" i="2"/>
  <c r="BD527" i="2"/>
  <c r="BF527" i="2"/>
  <c r="BG527" i="2"/>
  <c r="BI527" i="2"/>
  <c r="AZ528" i="2"/>
  <c r="BA528" i="2"/>
  <c r="BC528" i="2"/>
  <c r="BD528" i="2"/>
  <c r="BF528" i="2"/>
  <c r="BG528" i="2"/>
  <c r="BI528" i="2"/>
  <c r="AZ529" i="2"/>
  <c r="BA529" i="2"/>
  <c r="BC529" i="2"/>
  <c r="BD529" i="2"/>
  <c r="BF529" i="2"/>
  <c r="BG529" i="2"/>
  <c r="BI529" i="2"/>
  <c r="AZ530" i="2"/>
  <c r="BA530" i="2"/>
  <c r="BC530" i="2"/>
  <c r="BD530" i="2"/>
  <c r="BF530" i="2"/>
  <c r="BG530" i="2"/>
  <c r="BI530" i="2"/>
  <c r="AZ531" i="2"/>
  <c r="BA531" i="2"/>
  <c r="BC531" i="2"/>
  <c r="BD531" i="2"/>
  <c r="BF531" i="2"/>
  <c r="BG531" i="2"/>
  <c r="BI531" i="2"/>
  <c r="AZ532" i="2"/>
  <c r="BA532" i="2"/>
  <c r="BC532" i="2"/>
  <c r="BD532" i="2"/>
  <c r="BF532" i="2"/>
  <c r="BG532" i="2"/>
  <c r="BI532" i="2"/>
  <c r="AZ533" i="2"/>
  <c r="BA533" i="2"/>
  <c r="BC533" i="2"/>
  <c r="BD533" i="2"/>
  <c r="BF533" i="2"/>
  <c r="BG533" i="2"/>
  <c r="BI533" i="2"/>
  <c r="AZ534" i="2"/>
  <c r="BA534" i="2"/>
  <c r="BC534" i="2"/>
  <c r="BD534" i="2"/>
  <c r="BF534" i="2"/>
  <c r="BG534" i="2"/>
  <c r="BI534" i="2"/>
  <c r="AZ535" i="2"/>
  <c r="BA535" i="2"/>
  <c r="BC535" i="2"/>
  <c r="BD535" i="2"/>
  <c r="BF535" i="2"/>
  <c r="BG535" i="2"/>
  <c r="BI535" i="2"/>
  <c r="AZ536" i="2"/>
  <c r="BA536" i="2"/>
  <c r="BC536" i="2"/>
  <c r="BD536" i="2"/>
  <c r="BF536" i="2"/>
  <c r="BG536" i="2"/>
  <c r="BI536" i="2"/>
  <c r="AZ537" i="2"/>
  <c r="BA537" i="2"/>
  <c r="BC537" i="2"/>
  <c r="BD537" i="2"/>
  <c r="BF537" i="2"/>
  <c r="BG537" i="2"/>
  <c r="BI537" i="2"/>
  <c r="AZ538" i="2"/>
  <c r="BA538" i="2"/>
  <c r="BC538" i="2"/>
  <c r="BD538" i="2"/>
  <c r="BF538" i="2"/>
  <c r="BG538" i="2"/>
  <c r="BI538" i="2"/>
  <c r="AZ539" i="2"/>
  <c r="BA539" i="2"/>
  <c r="BC539" i="2"/>
  <c r="BD539" i="2"/>
  <c r="BF539" i="2"/>
  <c r="BG539" i="2"/>
  <c r="BI539" i="2"/>
  <c r="AZ540" i="2"/>
  <c r="BA540" i="2"/>
  <c r="BC540" i="2"/>
  <c r="BD540" i="2"/>
  <c r="BF540" i="2"/>
  <c r="BG540" i="2"/>
  <c r="BI540" i="2"/>
  <c r="AZ541" i="2"/>
  <c r="BA541" i="2"/>
  <c r="BC541" i="2"/>
  <c r="BD541" i="2"/>
  <c r="BF541" i="2"/>
  <c r="BG541" i="2"/>
  <c r="BI541" i="2"/>
  <c r="AZ542" i="2"/>
  <c r="BA542" i="2"/>
  <c r="BC542" i="2"/>
  <c r="BD542" i="2"/>
  <c r="BF542" i="2"/>
  <c r="BG542" i="2"/>
  <c r="BI542" i="2"/>
  <c r="AZ543" i="2"/>
  <c r="BA543" i="2"/>
  <c r="BC543" i="2"/>
  <c r="BD543" i="2"/>
  <c r="BF543" i="2"/>
  <c r="BG543" i="2"/>
  <c r="BI543" i="2"/>
  <c r="AZ544" i="2"/>
  <c r="BA544" i="2"/>
  <c r="BC544" i="2"/>
  <c r="BD544" i="2"/>
  <c r="BF544" i="2"/>
  <c r="BG544" i="2"/>
  <c r="BI544" i="2"/>
  <c r="AZ545" i="2"/>
  <c r="BA545" i="2"/>
  <c r="BC545" i="2"/>
  <c r="BD545" i="2"/>
  <c r="BF545" i="2"/>
  <c r="BG545" i="2"/>
  <c r="BI545" i="2"/>
  <c r="AZ546" i="2"/>
  <c r="BA546" i="2"/>
  <c r="BC546" i="2"/>
  <c r="BD546" i="2"/>
  <c r="BF546" i="2"/>
  <c r="BG546" i="2"/>
  <c r="BI546" i="2"/>
  <c r="AZ547" i="2"/>
  <c r="BA547" i="2"/>
  <c r="BC547" i="2"/>
  <c r="BD547" i="2"/>
  <c r="BF547" i="2"/>
  <c r="BG547" i="2"/>
  <c r="BI547" i="2"/>
  <c r="AZ548" i="2"/>
  <c r="BA548" i="2"/>
  <c r="BC548" i="2"/>
  <c r="BD548" i="2"/>
  <c r="BF548" i="2"/>
  <c r="BG548" i="2"/>
  <c r="BI548" i="2"/>
  <c r="AZ549" i="2"/>
  <c r="BA549" i="2"/>
  <c r="BC549" i="2"/>
  <c r="BD549" i="2"/>
  <c r="BF549" i="2"/>
  <c r="BG549" i="2"/>
  <c r="BI549" i="2"/>
  <c r="AZ550" i="2"/>
  <c r="BA550" i="2"/>
  <c r="BC550" i="2"/>
  <c r="BD550" i="2"/>
  <c r="BF550" i="2"/>
  <c r="BG550" i="2"/>
  <c r="BI550" i="2"/>
  <c r="AZ551" i="2"/>
  <c r="BA551" i="2"/>
  <c r="BC551" i="2"/>
  <c r="BD551" i="2"/>
  <c r="BF551" i="2"/>
  <c r="BG551" i="2"/>
  <c r="BI551" i="2"/>
  <c r="AZ552" i="2"/>
  <c r="BA552" i="2"/>
  <c r="BC552" i="2"/>
  <c r="BD552" i="2"/>
  <c r="BF552" i="2"/>
  <c r="BG552" i="2"/>
  <c r="BI552" i="2"/>
  <c r="AZ553" i="2"/>
  <c r="BA553" i="2"/>
  <c r="BC553" i="2"/>
  <c r="BD553" i="2"/>
  <c r="BF553" i="2"/>
  <c r="BG553" i="2"/>
  <c r="BI553" i="2"/>
  <c r="AZ554" i="2"/>
  <c r="BA554" i="2"/>
  <c r="BC554" i="2"/>
  <c r="BD554" i="2"/>
  <c r="BF554" i="2"/>
  <c r="BG554" i="2"/>
  <c r="BI554" i="2"/>
  <c r="AZ555" i="2"/>
  <c r="BA555" i="2"/>
  <c r="BC555" i="2"/>
  <c r="BD555" i="2"/>
  <c r="BF555" i="2"/>
  <c r="BG555" i="2"/>
  <c r="BI555" i="2"/>
  <c r="AZ556" i="2"/>
  <c r="BA556" i="2"/>
  <c r="BC556" i="2"/>
  <c r="BD556" i="2"/>
  <c r="BF556" i="2"/>
  <c r="BG556" i="2"/>
  <c r="BI556" i="2"/>
  <c r="AZ557" i="2"/>
  <c r="BA557" i="2"/>
  <c r="BC557" i="2"/>
  <c r="BD557" i="2"/>
  <c r="BF557" i="2"/>
  <c r="BG557" i="2"/>
  <c r="BI557" i="2"/>
  <c r="AZ558" i="2"/>
  <c r="BA558" i="2"/>
  <c r="BC558" i="2"/>
  <c r="BD558" i="2"/>
  <c r="BF558" i="2"/>
  <c r="BG558" i="2"/>
  <c r="BI558" i="2"/>
  <c r="AZ559" i="2"/>
  <c r="BA559" i="2"/>
  <c r="BC559" i="2"/>
  <c r="BD559" i="2"/>
  <c r="BF559" i="2"/>
  <c r="BG559" i="2"/>
  <c r="BI559" i="2"/>
  <c r="AZ560" i="2"/>
  <c r="BA560" i="2"/>
  <c r="BC560" i="2"/>
  <c r="BD560" i="2"/>
  <c r="BF560" i="2"/>
  <c r="BG560" i="2"/>
  <c r="BI560" i="2"/>
  <c r="AZ561" i="2"/>
  <c r="BA561" i="2"/>
  <c r="BC561" i="2"/>
  <c r="BD561" i="2"/>
  <c r="BF561" i="2"/>
  <c r="BG561" i="2"/>
  <c r="BI561" i="2"/>
  <c r="AZ562" i="2"/>
  <c r="BA562" i="2"/>
  <c r="BC562" i="2"/>
  <c r="BD562" i="2"/>
  <c r="BF562" i="2"/>
  <c r="BG562" i="2"/>
  <c r="BI562" i="2"/>
  <c r="AZ563" i="2"/>
  <c r="BA563" i="2"/>
  <c r="BC563" i="2"/>
  <c r="BD563" i="2"/>
  <c r="BF563" i="2"/>
  <c r="BG563" i="2"/>
  <c r="BI563" i="2"/>
  <c r="AZ564" i="2"/>
  <c r="BA564" i="2"/>
  <c r="BC564" i="2"/>
  <c r="BD564" i="2"/>
  <c r="BF564" i="2"/>
  <c r="BG564" i="2"/>
  <c r="BI564" i="2"/>
  <c r="AZ565" i="2"/>
  <c r="BA565" i="2"/>
  <c r="BC565" i="2"/>
  <c r="BD565" i="2"/>
  <c r="BF565" i="2"/>
  <c r="BG565" i="2"/>
  <c r="BI565" i="2"/>
  <c r="AZ566" i="2"/>
  <c r="BA566" i="2"/>
  <c r="BC566" i="2"/>
  <c r="BD566" i="2"/>
  <c r="BF566" i="2"/>
  <c r="BG566" i="2"/>
  <c r="BI566" i="2"/>
  <c r="AZ567" i="2"/>
  <c r="BA567" i="2"/>
  <c r="BC567" i="2"/>
  <c r="BD567" i="2"/>
  <c r="BF567" i="2"/>
  <c r="BG567" i="2"/>
  <c r="BI567" i="2"/>
  <c r="AZ568" i="2"/>
  <c r="BA568" i="2"/>
  <c r="BC568" i="2"/>
  <c r="BD568" i="2"/>
  <c r="BF568" i="2"/>
  <c r="BG568" i="2"/>
  <c r="BI568" i="2"/>
  <c r="AZ569" i="2"/>
  <c r="BA569" i="2"/>
  <c r="BC569" i="2"/>
  <c r="BD569" i="2"/>
  <c r="BF569" i="2"/>
  <c r="BG569" i="2"/>
  <c r="BI569" i="2"/>
  <c r="AZ570" i="2"/>
  <c r="BA570" i="2"/>
  <c r="BC570" i="2"/>
  <c r="BD570" i="2"/>
  <c r="BF570" i="2"/>
  <c r="BG570" i="2"/>
  <c r="BI570" i="2"/>
  <c r="AZ571" i="2"/>
  <c r="BA571" i="2"/>
  <c r="BC571" i="2"/>
  <c r="BD571" i="2"/>
  <c r="BF571" i="2"/>
  <c r="BG571" i="2"/>
  <c r="BI571" i="2"/>
  <c r="AZ572" i="2"/>
  <c r="BA572" i="2"/>
  <c r="BC572" i="2"/>
  <c r="BD572" i="2"/>
  <c r="BF572" i="2"/>
  <c r="BG572" i="2"/>
  <c r="BI572" i="2"/>
  <c r="AZ573" i="2"/>
  <c r="BA573" i="2"/>
  <c r="BC573" i="2"/>
  <c r="BD573" i="2"/>
  <c r="BF573" i="2"/>
  <c r="BG573" i="2"/>
  <c r="BI573" i="2"/>
  <c r="AZ574" i="2"/>
  <c r="BA574" i="2"/>
  <c r="BC574" i="2"/>
  <c r="BD574" i="2"/>
  <c r="BF574" i="2"/>
  <c r="BG574" i="2"/>
  <c r="BI574" i="2"/>
  <c r="AZ575" i="2"/>
  <c r="BA575" i="2"/>
  <c r="BC575" i="2"/>
  <c r="BD575" i="2"/>
  <c r="BF575" i="2"/>
  <c r="BG575" i="2"/>
  <c r="BI575" i="2"/>
  <c r="AZ576" i="2"/>
  <c r="BA576" i="2"/>
  <c r="BC576" i="2"/>
  <c r="BD576" i="2"/>
  <c r="BF576" i="2"/>
  <c r="BG576" i="2"/>
  <c r="BI576" i="2"/>
  <c r="AZ577" i="2"/>
  <c r="BA577" i="2"/>
  <c r="BC577" i="2"/>
  <c r="BD577" i="2"/>
  <c r="BF577" i="2"/>
  <c r="BG577" i="2"/>
  <c r="BI577" i="2"/>
  <c r="AZ578" i="2"/>
  <c r="BA578" i="2"/>
  <c r="BC578" i="2"/>
  <c r="BD578" i="2"/>
  <c r="BF578" i="2"/>
  <c r="BG578" i="2"/>
  <c r="BI578" i="2"/>
  <c r="AZ579" i="2"/>
  <c r="BA579" i="2"/>
  <c r="BC579" i="2"/>
  <c r="BD579" i="2"/>
  <c r="BF579" i="2"/>
  <c r="BG579" i="2"/>
  <c r="BI579" i="2"/>
  <c r="AZ580" i="2"/>
  <c r="BA580" i="2"/>
  <c r="BC580" i="2"/>
  <c r="BD580" i="2"/>
  <c r="BF580" i="2"/>
  <c r="BG580" i="2"/>
  <c r="BI580" i="2"/>
  <c r="AZ581" i="2"/>
  <c r="BA581" i="2"/>
  <c r="BC581" i="2"/>
  <c r="BD581" i="2"/>
  <c r="BF581" i="2"/>
  <c r="BG581" i="2"/>
  <c r="BI581" i="2"/>
  <c r="AZ582" i="2"/>
  <c r="BA582" i="2"/>
  <c r="BC582" i="2"/>
  <c r="BD582" i="2"/>
  <c r="BF582" i="2"/>
  <c r="BG582" i="2"/>
  <c r="BI582" i="2"/>
  <c r="AZ583" i="2"/>
  <c r="BA583" i="2"/>
  <c r="BC583" i="2"/>
  <c r="BD583" i="2"/>
  <c r="BF583" i="2"/>
  <c r="BG583" i="2"/>
  <c r="BI583" i="2"/>
  <c r="AZ584" i="2"/>
  <c r="BA584" i="2"/>
  <c r="BC584" i="2"/>
  <c r="BD584" i="2"/>
  <c r="BF584" i="2"/>
  <c r="BG584" i="2"/>
  <c r="BI584" i="2"/>
  <c r="AZ585" i="2"/>
  <c r="BA585" i="2"/>
  <c r="BC585" i="2"/>
  <c r="BD585" i="2"/>
  <c r="BF585" i="2"/>
  <c r="BG585" i="2"/>
  <c r="BI585" i="2"/>
  <c r="AZ586" i="2"/>
  <c r="BA586" i="2"/>
  <c r="BC586" i="2"/>
  <c r="BD586" i="2"/>
  <c r="BF586" i="2"/>
  <c r="BG586" i="2"/>
  <c r="BI586" i="2"/>
  <c r="AZ587" i="2"/>
  <c r="BA587" i="2"/>
  <c r="BC587" i="2"/>
  <c r="BD587" i="2"/>
  <c r="BF587" i="2"/>
  <c r="BG587" i="2"/>
  <c r="BI587" i="2"/>
  <c r="AZ588" i="2"/>
  <c r="BA588" i="2"/>
  <c r="BC588" i="2"/>
  <c r="BD588" i="2"/>
  <c r="BF588" i="2"/>
  <c r="BG588" i="2"/>
  <c r="BI588" i="2"/>
  <c r="AZ589" i="2"/>
  <c r="BA589" i="2"/>
  <c r="BC589" i="2"/>
  <c r="BD589" i="2"/>
  <c r="BF589" i="2"/>
  <c r="BG589" i="2"/>
  <c r="BI589" i="2"/>
  <c r="AZ590" i="2"/>
  <c r="BA590" i="2"/>
  <c r="BC590" i="2"/>
  <c r="BD590" i="2"/>
  <c r="BF590" i="2"/>
  <c r="BG590" i="2"/>
  <c r="BI590" i="2"/>
  <c r="AZ591" i="2"/>
  <c r="BA591" i="2"/>
  <c r="BC591" i="2"/>
  <c r="BD591" i="2"/>
  <c r="BF591" i="2"/>
  <c r="BG591" i="2"/>
  <c r="BI591" i="2"/>
  <c r="AZ592" i="2"/>
  <c r="BA592" i="2"/>
  <c r="BC592" i="2"/>
  <c r="BD592" i="2"/>
  <c r="BF592" i="2"/>
  <c r="BG592" i="2"/>
  <c r="BI592" i="2"/>
  <c r="AZ593" i="2"/>
  <c r="BA593" i="2"/>
  <c r="BC593" i="2"/>
  <c r="BD593" i="2"/>
  <c r="BF593" i="2"/>
  <c r="BG593" i="2"/>
  <c r="BI593" i="2"/>
  <c r="AZ594" i="2"/>
  <c r="BA594" i="2"/>
  <c r="BC594" i="2"/>
  <c r="BD594" i="2"/>
  <c r="BF594" i="2"/>
  <c r="BG594" i="2"/>
  <c r="BI594" i="2"/>
  <c r="AZ595" i="2"/>
  <c r="BA595" i="2"/>
  <c r="BC595" i="2"/>
  <c r="BD595" i="2"/>
  <c r="BF595" i="2"/>
  <c r="BG595" i="2"/>
  <c r="BI595" i="2"/>
  <c r="AZ596" i="2"/>
  <c r="BA596" i="2"/>
  <c r="BC596" i="2"/>
  <c r="BD596" i="2"/>
  <c r="BF596" i="2"/>
  <c r="BG596" i="2"/>
  <c r="BI596" i="2"/>
  <c r="AZ597" i="2"/>
  <c r="BA597" i="2"/>
  <c r="BC597" i="2"/>
  <c r="BD597" i="2"/>
  <c r="BF597" i="2"/>
  <c r="BG597" i="2"/>
  <c r="BI597" i="2"/>
  <c r="AZ598" i="2"/>
  <c r="BA598" i="2"/>
  <c r="BC598" i="2"/>
  <c r="BD598" i="2"/>
  <c r="BF598" i="2"/>
  <c r="BG598" i="2"/>
  <c r="BI598" i="2"/>
  <c r="AZ599" i="2"/>
  <c r="BA599" i="2"/>
  <c r="BC599" i="2"/>
  <c r="BD599" i="2"/>
  <c r="BF599" i="2"/>
  <c r="BG599" i="2"/>
  <c r="BI599" i="2"/>
  <c r="AZ600" i="2"/>
  <c r="BA600" i="2"/>
  <c r="BC600" i="2"/>
  <c r="BD600" i="2"/>
  <c r="BF600" i="2"/>
  <c r="BG600" i="2"/>
  <c r="BI600" i="2"/>
  <c r="AZ601" i="2"/>
  <c r="BA601" i="2"/>
  <c r="BC601" i="2"/>
  <c r="BD601" i="2"/>
  <c r="BF601" i="2"/>
  <c r="BG601" i="2"/>
  <c r="BI601" i="2"/>
  <c r="AZ602" i="2"/>
  <c r="BA602" i="2"/>
  <c r="BC602" i="2"/>
  <c r="BD602" i="2"/>
  <c r="BF602" i="2"/>
  <c r="BG602" i="2"/>
  <c r="BI602" i="2"/>
  <c r="AZ603" i="2"/>
  <c r="BA603" i="2"/>
  <c r="BC603" i="2"/>
  <c r="BD603" i="2"/>
  <c r="BF603" i="2"/>
  <c r="BG603" i="2"/>
  <c r="BI603" i="2"/>
  <c r="AZ604" i="2"/>
  <c r="BA604" i="2"/>
  <c r="BC604" i="2"/>
  <c r="BD604" i="2"/>
  <c r="BF604" i="2"/>
  <c r="BG604" i="2"/>
  <c r="BI604" i="2"/>
  <c r="AZ605" i="2"/>
  <c r="BA605" i="2"/>
  <c r="BC605" i="2"/>
  <c r="BD605" i="2"/>
  <c r="BF605" i="2"/>
  <c r="BG605" i="2"/>
  <c r="BI605" i="2"/>
  <c r="AZ606" i="2"/>
  <c r="BA606" i="2"/>
  <c r="BC606" i="2"/>
  <c r="BD606" i="2"/>
  <c r="BF606" i="2"/>
  <c r="BG606" i="2"/>
  <c r="BI606" i="2"/>
  <c r="AZ607" i="2"/>
  <c r="BA607" i="2"/>
  <c r="BC607" i="2"/>
  <c r="BD607" i="2"/>
  <c r="BF607" i="2"/>
  <c r="BG607" i="2"/>
  <c r="BI607" i="2"/>
  <c r="AZ608" i="2"/>
  <c r="BA608" i="2"/>
  <c r="BC608" i="2"/>
  <c r="BD608" i="2"/>
  <c r="BF608" i="2"/>
  <c r="BG608" i="2"/>
  <c r="BI608" i="2"/>
  <c r="AZ609" i="2"/>
  <c r="BA609" i="2"/>
  <c r="BC609" i="2"/>
  <c r="BD609" i="2"/>
  <c r="BF609" i="2"/>
  <c r="BG609" i="2"/>
  <c r="BI609" i="2"/>
  <c r="AZ610" i="2"/>
  <c r="BA610" i="2"/>
  <c r="BC610" i="2"/>
  <c r="BD610" i="2"/>
  <c r="BF610" i="2"/>
  <c r="BG610" i="2"/>
  <c r="BI610" i="2"/>
  <c r="AZ611" i="2"/>
  <c r="BA611" i="2"/>
  <c r="BC611" i="2"/>
  <c r="BD611" i="2"/>
  <c r="BF611" i="2"/>
  <c r="BG611" i="2"/>
  <c r="BI611" i="2"/>
  <c r="AZ612" i="2"/>
  <c r="BA612" i="2"/>
  <c r="BC612" i="2"/>
  <c r="BD612" i="2"/>
  <c r="BF612" i="2"/>
  <c r="BG612" i="2"/>
  <c r="BI612" i="2"/>
  <c r="AZ613" i="2"/>
  <c r="BA613" i="2"/>
  <c r="BC613" i="2"/>
  <c r="BD613" i="2"/>
  <c r="BF613" i="2"/>
  <c r="BG613" i="2"/>
  <c r="BI613" i="2"/>
  <c r="AZ614" i="2"/>
  <c r="BA614" i="2"/>
  <c r="BC614" i="2"/>
  <c r="BD614" i="2"/>
  <c r="BF614" i="2"/>
  <c r="BG614" i="2"/>
  <c r="BI614" i="2"/>
  <c r="AZ615" i="2"/>
  <c r="BA615" i="2"/>
  <c r="BC615" i="2"/>
  <c r="BD615" i="2"/>
  <c r="BF615" i="2"/>
  <c r="BG615" i="2"/>
  <c r="BI615" i="2"/>
  <c r="AZ616" i="2"/>
  <c r="BA616" i="2"/>
  <c r="BC616" i="2"/>
  <c r="BD616" i="2"/>
  <c r="BF616" i="2"/>
  <c r="BG616" i="2"/>
  <c r="BI616" i="2"/>
  <c r="AZ617" i="2"/>
  <c r="BA617" i="2"/>
  <c r="BC617" i="2"/>
  <c r="BD617" i="2"/>
  <c r="BF617" i="2"/>
  <c r="BG617" i="2"/>
  <c r="BI617" i="2"/>
  <c r="AZ618" i="2"/>
  <c r="BA618" i="2"/>
  <c r="BC618" i="2"/>
  <c r="BD618" i="2"/>
  <c r="BF618" i="2"/>
  <c r="BG618" i="2"/>
  <c r="BI618" i="2"/>
  <c r="AZ619" i="2"/>
  <c r="BA619" i="2"/>
  <c r="BC619" i="2"/>
  <c r="BD619" i="2"/>
  <c r="BF619" i="2"/>
  <c r="BG619" i="2"/>
  <c r="BI619" i="2"/>
  <c r="AZ620" i="2"/>
  <c r="BA620" i="2"/>
  <c r="BC620" i="2"/>
  <c r="BD620" i="2"/>
  <c r="BF620" i="2"/>
  <c r="BG620" i="2"/>
  <c r="BI620" i="2"/>
  <c r="AZ621" i="2"/>
  <c r="BA621" i="2"/>
  <c r="BC621" i="2"/>
  <c r="BD621" i="2"/>
  <c r="BF621" i="2"/>
  <c r="BG621" i="2"/>
  <c r="BI621" i="2"/>
  <c r="AZ622" i="2"/>
  <c r="BA622" i="2"/>
  <c r="BC622" i="2"/>
  <c r="BD622" i="2"/>
  <c r="BF622" i="2"/>
  <c r="BG622" i="2"/>
  <c r="BI622" i="2"/>
  <c r="AZ623" i="2"/>
  <c r="BA623" i="2"/>
  <c r="BC623" i="2"/>
  <c r="BD623" i="2"/>
  <c r="BF623" i="2"/>
  <c r="BG623" i="2"/>
  <c r="BI623" i="2"/>
  <c r="AZ624" i="2"/>
  <c r="BA624" i="2"/>
  <c r="BC624" i="2"/>
  <c r="BD624" i="2"/>
  <c r="BF624" i="2"/>
  <c r="BG624" i="2"/>
  <c r="BI624" i="2"/>
  <c r="AZ625" i="2"/>
  <c r="BA625" i="2"/>
  <c r="BC625" i="2"/>
  <c r="BD625" i="2"/>
  <c r="BF625" i="2"/>
  <c r="BG625" i="2"/>
  <c r="BI625" i="2"/>
  <c r="AZ626" i="2"/>
  <c r="BA626" i="2"/>
  <c r="BC626" i="2"/>
  <c r="BD626" i="2"/>
  <c r="BF626" i="2"/>
  <c r="BG626" i="2"/>
  <c r="BI626" i="2"/>
  <c r="AZ627" i="2"/>
  <c r="BA627" i="2"/>
  <c r="BC627" i="2"/>
  <c r="BD627" i="2"/>
  <c r="BF627" i="2"/>
  <c r="BG627" i="2"/>
  <c r="BI627" i="2"/>
  <c r="AZ628" i="2"/>
  <c r="BA628" i="2"/>
  <c r="BC628" i="2"/>
  <c r="BD628" i="2"/>
  <c r="BF628" i="2"/>
  <c r="BG628" i="2"/>
  <c r="BI628" i="2"/>
  <c r="AZ629" i="2"/>
  <c r="BA629" i="2"/>
  <c r="BC629" i="2"/>
  <c r="BD629" i="2"/>
  <c r="BF629" i="2"/>
  <c r="BG629" i="2"/>
  <c r="BI629" i="2"/>
  <c r="AZ630" i="2"/>
  <c r="BA630" i="2"/>
  <c r="BC630" i="2"/>
  <c r="BD630" i="2"/>
  <c r="BF630" i="2"/>
  <c r="BG630" i="2"/>
  <c r="BI630" i="2"/>
  <c r="AZ631" i="2"/>
  <c r="BA631" i="2"/>
  <c r="BC631" i="2"/>
  <c r="BD631" i="2"/>
  <c r="BF631" i="2"/>
  <c r="BG631" i="2"/>
  <c r="BI631" i="2"/>
  <c r="AZ632" i="2"/>
  <c r="BA632" i="2"/>
  <c r="BC632" i="2"/>
  <c r="BD632" i="2"/>
  <c r="BF632" i="2"/>
  <c r="BG632" i="2"/>
  <c r="BI632" i="2"/>
  <c r="AZ633" i="2"/>
  <c r="BA633" i="2"/>
  <c r="BC633" i="2"/>
  <c r="BD633" i="2"/>
  <c r="BF633" i="2"/>
  <c r="BG633" i="2"/>
  <c r="BI633" i="2"/>
  <c r="AZ634" i="2"/>
  <c r="BA634" i="2"/>
  <c r="BC634" i="2"/>
  <c r="BD634" i="2"/>
  <c r="BF634" i="2"/>
  <c r="BG634" i="2"/>
  <c r="BI634" i="2"/>
  <c r="AZ635" i="2"/>
  <c r="BA635" i="2"/>
  <c r="BC635" i="2"/>
  <c r="BD635" i="2"/>
  <c r="BF635" i="2"/>
  <c r="BG635" i="2"/>
  <c r="BI635" i="2"/>
  <c r="AZ636" i="2"/>
  <c r="BA636" i="2"/>
  <c r="BC636" i="2"/>
  <c r="BD636" i="2"/>
  <c r="BF636" i="2"/>
  <c r="BG636" i="2"/>
  <c r="BI636" i="2"/>
  <c r="AZ637" i="2"/>
  <c r="BA637" i="2"/>
  <c r="BC637" i="2"/>
  <c r="BD637" i="2"/>
  <c r="BF637" i="2"/>
  <c r="BG637" i="2"/>
  <c r="BI637" i="2"/>
  <c r="AZ638" i="2"/>
  <c r="BA638" i="2"/>
  <c r="BC638" i="2"/>
  <c r="BD638" i="2"/>
  <c r="BF638" i="2"/>
  <c r="BG638" i="2"/>
  <c r="BI638" i="2"/>
  <c r="AZ639" i="2"/>
  <c r="BA639" i="2"/>
  <c r="BC639" i="2"/>
  <c r="BD639" i="2"/>
  <c r="BF639" i="2"/>
  <c r="BG639" i="2"/>
  <c r="BI639" i="2"/>
  <c r="AZ640" i="2"/>
  <c r="BA640" i="2"/>
  <c r="BC640" i="2"/>
  <c r="BD640" i="2"/>
  <c r="BF640" i="2"/>
  <c r="BG640" i="2"/>
  <c r="BI640" i="2"/>
  <c r="AZ641" i="2"/>
  <c r="BA641" i="2"/>
  <c r="BC641" i="2"/>
  <c r="BD641" i="2"/>
  <c r="BF641" i="2"/>
  <c r="BG641" i="2"/>
  <c r="BI641" i="2"/>
  <c r="AZ642" i="2"/>
  <c r="BA642" i="2"/>
  <c r="BC642" i="2"/>
  <c r="BD642" i="2"/>
  <c r="BF642" i="2"/>
  <c r="BG642" i="2"/>
  <c r="BI642" i="2"/>
  <c r="AZ643" i="2"/>
  <c r="BA643" i="2"/>
  <c r="BC643" i="2"/>
  <c r="BD643" i="2"/>
  <c r="BF643" i="2"/>
  <c r="BG643" i="2"/>
  <c r="BI643" i="2"/>
  <c r="AZ644" i="2"/>
  <c r="BA644" i="2"/>
  <c r="BC644" i="2"/>
  <c r="BD644" i="2"/>
  <c r="BF644" i="2"/>
  <c r="BG644" i="2"/>
  <c r="BI644" i="2"/>
  <c r="AZ645" i="2"/>
  <c r="BA645" i="2"/>
  <c r="BC645" i="2"/>
  <c r="BD645" i="2"/>
  <c r="BF645" i="2"/>
  <c r="BG645" i="2"/>
  <c r="BI645" i="2"/>
  <c r="AZ646" i="2"/>
  <c r="BA646" i="2"/>
  <c r="BC646" i="2"/>
  <c r="BD646" i="2"/>
  <c r="BF646" i="2"/>
  <c r="BG646" i="2"/>
  <c r="BI646" i="2"/>
  <c r="AZ647" i="2"/>
  <c r="BA647" i="2"/>
  <c r="BC647" i="2"/>
  <c r="BD647" i="2"/>
  <c r="BF647" i="2"/>
  <c r="BG647" i="2"/>
  <c r="BI647" i="2"/>
  <c r="AZ648" i="2"/>
  <c r="BA648" i="2"/>
  <c r="BC648" i="2"/>
  <c r="BD648" i="2"/>
  <c r="BF648" i="2"/>
  <c r="BG648" i="2"/>
  <c r="BI648" i="2"/>
  <c r="AZ649" i="2"/>
  <c r="BA649" i="2"/>
  <c r="BC649" i="2"/>
  <c r="BD649" i="2"/>
  <c r="BF649" i="2"/>
  <c r="BG649" i="2"/>
  <c r="BI649" i="2"/>
  <c r="AZ650" i="2"/>
  <c r="BA650" i="2"/>
  <c r="BC650" i="2"/>
  <c r="BD650" i="2"/>
  <c r="BF650" i="2"/>
  <c r="BG650" i="2"/>
  <c r="BI650" i="2"/>
  <c r="AZ651" i="2"/>
  <c r="BA651" i="2"/>
  <c r="BC651" i="2"/>
  <c r="BD651" i="2"/>
  <c r="BF651" i="2"/>
  <c r="BG651" i="2"/>
  <c r="BI651" i="2"/>
  <c r="AZ652" i="2"/>
  <c r="BA652" i="2"/>
  <c r="BC652" i="2"/>
  <c r="BD652" i="2"/>
  <c r="BF652" i="2"/>
  <c r="BG652" i="2"/>
  <c r="BI652" i="2"/>
  <c r="AZ653" i="2"/>
  <c r="BA653" i="2"/>
  <c r="BC653" i="2"/>
  <c r="BD653" i="2"/>
  <c r="BF653" i="2"/>
  <c r="BG653" i="2"/>
  <c r="BI653" i="2"/>
  <c r="AZ654" i="2"/>
  <c r="BA654" i="2"/>
  <c r="BC654" i="2"/>
  <c r="BD654" i="2"/>
  <c r="BF654" i="2"/>
  <c r="BG654" i="2"/>
  <c r="BI654" i="2"/>
  <c r="AZ655" i="2"/>
  <c r="BA655" i="2"/>
  <c r="BC655" i="2"/>
  <c r="BD655" i="2"/>
  <c r="BF655" i="2"/>
  <c r="BG655" i="2"/>
  <c r="BI655" i="2"/>
  <c r="AZ656" i="2"/>
  <c r="BA656" i="2"/>
  <c r="BC656" i="2"/>
  <c r="BD656" i="2"/>
  <c r="BF656" i="2"/>
  <c r="BG656" i="2"/>
  <c r="BI656" i="2"/>
  <c r="AZ657" i="2"/>
  <c r="BA657" i="2"/>
  <c r="BC657" i="2"/>
  <c r="BD657" i="2"/>
  <c r="BF657" i="2"/>
  <c r="BG657" i="2"/>
  <c r="BI657" i="2"/>
  <c r="AZ658" i="2"/>
  <c r="BA658" i="2"/>
  <c r="BC658" i="2"/>
  <c r="BD658" i="2"/>
  <c r="BF658" i="2"/>
  <c r="BG658" i="2"/>
  <c r="BI658" i="2"/>
  <c r="AZ659" i="2"/>
  <c r="BA659" i="2"/>
  <c r="BC659" i="2"/>
  <c r="BD659" i="2"/>
  <c r="BF659" i="2"/>
  <c r="BG659" i="2"/>
  <c r="BI659" i="2"/>
  <c r="AZ660" i="2"/>
  <c r="BA660" i="2"/>
  <c r="BC660" i="2"/>
  <c r="BD660" i="2"/>
  <c r="BF660" i="2"/>
  <c r="BG660" i="2"/>
  <c r="BI660" i="2"/>
  <c r="AZ661" i="2"/>
  <c r="BA661" i="2"/>
  <c r="BC661" i="2"/>
  <c r="BD661" i="2"/>
  <c r="BF661" i="2"/>
  <c r="BG661" i="2"/>
  <c r="BI661" i="2"/>
  <c r="AZ662" i="2"/>
  <c r="BA662" i="2"/>
  <c r="BC662" i="2"/>
  <c r="BD662" i="2"/>
  <c r="BF662" i="2"/>
  <c r="BG662" i="2"/>
  <c r="BI662" i="2"/>
  <c r="AZ663" i="2"/>
  <c r="BA663" i="2"/>
  <c r="BC663" i="2"/>
  <c r="BD663" i="2"/>
  <c r="BF663" i="2"/>
  <c r="BG663" i="2"/>
  <c r="BI663" i="2"/>
  <c r="AZ664" i="2"/>
  <c r="BA664" i="2"/>
  <c r="BC664" i="2"/>
  <c r="BD664" i="2"/>
  <c r="BF664" i="2"/>
  <c r="BG664" i="2"/>
  <c r="BI664" i="2"/>
  <c r="AZ665" i="2"/>
  <c r="BA665" i="2"/>
  <c r="BC665" i="2"/>
  <c r="BD665" i="2"/>
  <c r="BF665" i="2"/>
  <c r="BG665" i="2"/>
  <c r="BI665" i="2"/>
  <c r="AZ666" i="2"/>
  <c r="BA666" i="2"/>
  <c r="BC666" i="2"/>
  <c r="BD666" i="2"/>
  <c r="BF666" i="2"/>
  <c r="BG666" i="2"/>
  <c r="BI666" i="2"/>
  <c r="AZ667" i="2"/>
  <c r="BA667" i="2"/>
  <c r="BC667" i="2"/>
  <c r="BD667" i="2"/>
  <c r="BF667" i="2"/>
  <c r="BG667" i="2"/>
  <c r="BI667" i="2"/>
  <c r="AZ668" i="2"/>
  <c r="BA668" i="2"/>
  <c r="BC668" i="2"/>
  <c r="BD668" i="2"/>
  <c r="BF668" i="2"/>
  <c r="BG668" i="2"/>
  <c r="BI668" i="2"/>
  <c r="AZ669" i="2"/>
  <c r="BA669" i="2"/>
  <c r="BC669" i="2"/>
  <c r="BD669" i="2"/>
  <c r="BF669" i="2"/>
  <c r="BG669" i="2"/>
  <c r="BI669" i="2"/>
  <c r="AZ670" i="2"/>
  <c r="BA670" i="2"/>
  <c r="BC670" i="2"/>
  <c r="BD670" i="2"/>
  <c r="BF670" i="2"/>
  <c r="BG670" i="2"/>
  <c r="BI670" i="2"/>
  <c r="AZ671" i="2"/>
  <c r="BA671" i="2"/>
  <c r="BC671" i="2"/>
  <c r="BD671" i="2"/>
  <c r="BF671" i="2"/>
  <c r="BG671" i="2"/>
  <c r="BI671" i="2"/>
  <c r="AZ672" i="2"/>
  <c r="BA672" i="2"/>
  <c r="BC672" i="2"/>
  <c r="BD672" i="2"/>
  <c r="BF672" i="2"/>
  <c r="BG672" i="2"/>
  <c r="BI672" i="2"/>
  <c r="AZ673" i="2"/>
  <c r="BA673" i="2"/>
  <c r="BC673" i="2"/>
  <c r="BD673" i="2"/>
  <c r="BF673" i="2"/>
  <c r="BG673" i="2"/>
  <c r="BI673" i="2"/>
  <c r="AZ674" i="2"/>
  <c r="BA674" i="2"/>
  <c r="BC674" i="2"/>
  <c r="BD674" i="2"/>
  <c r="BF674" i="2"/>
  <c r="BG674" i="2"/>
  <c r="BI674" i="2"/>
  <c r="AZ675" i="2"/>
  <c r="BA675" i="2"/>
  <c r="BC675" i="2"/>
  <c r="BD675" i="2"/>
  <c r="BF675" i="2"/>
  <c r="BG675" i="2"/>
  <c r="BI675" i="2"/>
  <c r="AZ676" i="2"/>
  <c r="BA676" i="2"/>
  <c r="BC676" i="2"/>
  <c r="BD676" i="2"/>
  <c r="BF676" i="2"/>
  <c r="BG676" i="2"/>
  <c r="BI676" i="2"/>
  <c r="AZ677" i="2"/>
  <c r="BA677" i="2"/>
  <c r="BC677" i="2"/>
  <c r="BD677" i="2"/>
  <c r="BF677" i="2"/>
  <c r="BG677" i="2"/>
  <c r="BI677" i="2"/>
  <c r="AZ678" i="2"/>
  <c r="BA678" i="2"/>
  <c r="BC678" i="2"/>
  <c r="BD678" i="2"/>
  <c r="BF678" i="2"/>
  <c r="BG678" i="2"/>
  <c r="BI678" i="2"/>
  <c r="AZ679" i="2"/>
  <c r="BA679" i="2"/>
  <c r="BC679" i="2"/>
  <c r="BD679" i="2"/>
  <c r="BF679" i="2"/>
  <c r="BG679" i="2"/>
  <c r="BI679" i="2"/>
  <c r="AZ680" i="2"/>
  <c r="BA680" i="2"/>
  <c r="BC680" i="2"/>
  <c r="BD680" i="2"/>
  <c r="BF680" i="2"/>
  <c r="BG680" i="2"/>
  <c r="BI680" i="2"/>
  <c r="AZ681" i="2"/>
  <c r="BA681" i="2"/>
  <c r="BC681" i="2"/>
  <c r="BD681" i="2"/>
  <c r="BF681" i="2"/>
  <c r="BG681" i="2"/>
  <c r="BI681" i="2"/>
  <c r="AZ682" i="2"/>
  <c r="BA682" i="2"/>
  <c r="BC682" i="2"/>
  <c r="BD682" i="2"/>
  <c r="BF682" i="2"/>
  <c r="BG682" i="2"/>
  <c r="BI682" i="2"/>
  <c r="AZ683" i="2"/>
  <c r="BA683" i="2"/>
  <c r="BC683" i="2"/>
  <c r="BD683" i="2"/>
  <c r="BF683" i="2"/>
  <c r="BG683" i="2"/>
  <c r="BI683" i="2"/>
  <c r="AZ684" i="2"/>
  <c r="BA684" i="2"/>
  <c r="BC684" i="2"/>
  <c r="BD684" i="2"/>
  <c r="BF684" i="2"/>
  <c r="BG684" i="2"/>
  <c r="BI684" i="2"/>
  <c r="AZ685" i="2"/>
  <c r="BA685" i="2"/>
  <c r="BC685" i="2"/>
  <c r="BD685" i="2"/>
  <c r="BF685" i="2"/>
  <c r="BG685" i="2"/>
  <c r="BI685" i="2"/>
  <c r="AZ686" i="2"/>
  <c r="BA686" i="2"/>
  <c r="BC686" i="2"/>
  <c r="BD686" i="2"/>
  <c r="BF686" i="2"/>
  <c r="BG686" i="2"/>
  <c r="BI686" i="2"/>
  <c r="AZ687" i="2"/>
  <c r="BA687" i="2"/>
  <c r="BC687" i="2"/>
  <c r="BD687" i="2"/>
  <c r="BF687" i="2"/>
  <c r="BG687" i="2"/>
  <c r="BI687" i="2"/>
  <c r="AZ688" i="2"/>
  <c r="BA688" i="2"/>
  <c r="BC688" i="2"/>
  <c r="BD688" i="2"/>
  <c r="BF688" i="2"/>
  <c r="BG688" i="2"/>
  <c r="BI688" i="2"/>
  <c r="AZ689" i="2"/>
  <c r="BA689" i="2"/>
  <c r="BC689" i="2"/>
  <c r="BD689" i="2"/>
  <c r="BF689" i="2"/>
  <c r="BG689" i="2"/>
  <c r="BI689" i="2"/>
  <c r="AZ690" i="2"/>
  <c r="BA690" i="2"/>
  <c r="BC690" i="2"/>
  <c r="BD690" i="2"/>
  <c r="BF690" i="2"/>
  <c r="BG690" i="2"/>
  <c r="BI690" i="2"/>
  <c r="AZ691" i="2"/>
  <c r="BA691" i="2"/>
  <c r="BC691" i="2"/>
  <c r="BD691" i="2"/>
  <c r="BF691" i="2"/>
  <c r="BG691" i="2"/>
  <c r="BI691" i="2"/>
  <c r="AZ692" i="2"/>
  <c r="BA692" i="2"/>
  <c r="BC692" i="2"/>
  <c r="BD692" i="2"/>
  <c r="BF692" i="2"/>
  <c r="BG692" i="2"/>
  <c r="BI692" i="2"/>
  <c r="AZ693" i="2"/>
  <c r="BA693" i="2"/>
  <c r="BC693" i="2"/>
  <c r="BD693" i="2"/>
  <c r="BF693" i="2"/>
  <c r="BG693" i="2"/>
  <c r="BI693" i="2"/>
  <c r="AZ694" i="2"/>
  <c r="BA694" i="2"/>
  <c r="BC694" i="2"/>
  <c r="BD694" i="2"/>
  <c r="BF694" i="2"/>
  <c r="BG694" i="2"/>
  <c r="BI694" i="2"/>
  <c r="AZ695" i="2"/>
  <c r="BA695" i="2"/>
  <c r="BC695" i="2"/>
  <c r="BD695" i="2"/>
  <c r="BF695" i="2"/>
  <c r="BG695" i="2"/>
  <c r="BI695" i="2"/>
  <c r="AZ696" i="2"/>
  <c r="BA696" i="2"/>
  <c r="BC696" i="2"/>
  <c r="BD696" i="2"/>
  <c r="BF696" i="2"/>
  <c r="BG696" i="2"/>
  <c r="BI696" i="2"/>
  <c r="AZ697" i="2"/>
  <c r="BA697" i="2"/>
  <c r="BC697" i="2"/>
  <c r="BD697" i="2"/>
  <c r="BF697" i="2"/>
  <c r="BG697" i="2"/>
  <c r="BI697" i="2"/>
  <c r="AZ698" i="2"/>
  <c r="BA698" i="2"/>
  <c r="BC698" i="2"/>
  <c r="BD698" i="2"/>
  <c r="BF698" i="2"/>
  <c r="BG698" i="2"/>
  <c r="BI698" i="2"/>
  <c r="AZ699" i="2"/>
  <c r="BA699" i="2"/>
  <c r="BC699" i="2"/>
  <c r="BD699" i="2"/>
  <c r="BF699" i="2"/>
  <c r="BG699" i="2"/>
  <c r="BI699" i="2"/>
  <c r="AZ700" i="2"/>
  <c r="BA700" i="2"/>
  <c r="BC700" i="2"/>
  <c r="BD700" i="2"/>
  <c r="BF700" i="2"/>
  <c r="BG700" i="2"/>
  <c r="BI700" i="2"/>
  <c r="AZ701" i="2"/>
  <c r="BA701" i="2"/>
  <c r="BC701" i="2"/>
  <c r="BD701" i="2"/>
  <c r="BF701" i="2"/>
  <c r="BG701" i="2"/>
  <c r="BI701" i="2"/>
  <c r="AZ702" i="2"/>
  <c r="BA702" i="2"/>
  <c r="BC702" i="2"/>
  <c r="BD702" i="2"/>
  <c r="BF702" i="2"/>
  <c r="BG702" i="2"/>
  <c r="BI702" i="2"/>
  <c r="AZ703" i="2"/>
  <c r="BA703" i="2"/>
  <c r="BC703" i="2"/>
  <c r="BD703" i="2"/>
  <c r="BF703" i="2"/>
  <c r="BG703" i="2"/>
  <c r="BI703" i="2"/>
  <c r="AZ704" i="2"/>
  <c r="BA704" i="2"/>
  <c r="BC704" i="2"/>
  <c r="BD704" i="2"/>
  <c r="BF704" i="2"/>
  <c r="BG704" i="2"/>
  <c r="BI704" i="2"/>
  <c r="AZ705" i="2"/>
  <c r="BA705" i="2"/>
  <c r="BC705" i="2"/>
  <c r="BD705" i="2"/>
  <c r="BF705" i="2"/>
  <c r="BG705" i="2"/>
  <c r="BI705" i="2"/>
  <c r="AZ706" i="2"/>
  <c r="BA706" i="2"/>
  <c r="BC706" i="2"/>
  <c r="BD706" i="2"/>
  <c r="BF706" i="2"/>
  <c r="BG706" i="2"/>
  <c r="BI706" i="2"/>
  <c r="AZ707" i="2"/>
  <c r="BA707" i="2"/>
  <c r="BC707" i="2"/>
  <c r="BD707" i="2"/>
  <c r="BF707" i="2"/>
  <c r="BG707" i="2"/>
  <c r="BI707" i="2"/>
  <c r="AZ708" i="2"/>
  <c r="BA708" i="2"/>
  <c r="BC708" i="2"/>
  <c r="BD708" i="2"/>
  <c r="BF708" i="2"/>
  <c r="BG708" i="2"/>
  <c r="BI708" i="2"/>
  <c r="AZ709" i="2"/>
  <c r="BA709" i="2"/>
  <c r="BC709" i="2"/>
  <c r="BD709" i="2"/>
  <c r="BF709" i="2"/>
  <c r="BG709" i="2"/>
  <c r="BI709" i="2"/>
  <c r="AZ710" i="2"/>
  <c r="BA710" i="2"/>
  <c r="BC710" i="2"/>
  <c r="BD710" i="2"/>
  <c r="BF710" i="2"/>
  <c r="BG710" i="2"/>
  <c r="BI710" i="2"/>
  <c r="AZ711" i="2"/>
  <c r="BA711" i="2"/>
  <c r="BC711" i="2"/>
  <c r="BD711" i="2"/>
  <c r="BF711" i="2"/>
  <c r="BG711" i="2"/>
  <c r="BI711" i="2"/>
  <c r="AZ712" i="2"/>
  <c r="BA712" i="2"/>
  <c r="BC712" i="2"/>
  <c r="BD712" i="2"/>
  <c r="BF712" i="2"/>
  <c r="BG712" i="2"/>
  <c r="BI712" i="2"/>
  <c r="AZ713" i="2"/>
  <c r="BA713" i="2"/>
  <c r="BC713" i="2"/>
  <c r="BD713" i="2"/>
  <c r="BF713" i="2"/>
  <c r="BG713" i="2"/>
  <c r="BI713" i="2"/>
  <c r="AZ714" i="2"/>
  <c r="BA714" i="2"/>
  <c r="BC714" i="2"/>
  <c r="BD714" i="2"/>
  <c r="BF714" i="2"/>
  <c r="BG714" i="2"/>
  <c r="BI714" i="2"/>
  <c r="AZ715" i="2"/>
  <c r="BA715" i="2"/>
  <c r="BC715" i="2"/>
  <c r="BD715" i="2"/>
  <c r="BF715" i="2"/>
  <c r="BG715" i="2"/>
  <c r="BI715" i="2"/>
  <c r="AZ716" i="2"/>
  <c r="BA716" i="2"/>
  <c r="BC716" i="2"/>
  <c r="BD716" i="2"/>
  <c r="BF716" i="2"/>
  <c r="BG716" i="2"/>
  <c r="BI716" i="2"/>
  <c r="AZ717" i="2"/>
  <c r="BA717" i="2"/>
  <c r="BC717" i="2"/>
  <c r="BD717" i="2"/>
  <c r="BF717" i="2"/>
  <c r="BG717" i="2"/>
  <c r="BI717" i="2"/>
  <c r="AZ718" i="2"/>
  <c r="BA718" i="2"/>
  <c r="BC718" i="2"/>
  <c r="BD718" i="2"/>
  <c r="BF718" i="2"/>
  <c r="BG718" i="2"/>
  <c r="BI718" i="2"/>
  <c r="AZ719" i="2"/>
  <c r="BA719" i="2"/>
  <c r="BC719" i="2"/>
  <c r="BD719" i="2"/>
  <c r="BF719" i="2"/>
  <c r="BG719" i="2"/>
  <c r="BI719" i="2"/>
  <c r="AZ720" i="2"/>
  <c r="BA720" i="2"/>
  <c r="BC720" i="2"/>
  <c r="BD720" i="2"/>
  <c r="BF720" i="2"/>
  <c r="BG720" i="2"/>
  <c r="BI720" i="2"/>
  <c r="AZ721" i="2"/>
  <c r="BA721" i="2"/>
  <c r="BC721" i="2"/>
  <c r="BD721" i="2"/>
  <c r="BF721" i="2"/>
  <c r="BG721" i="2"/>
  <c r="BI721" i="2"/>
  <c r="AZ722" i="2"/>
  <c r="BA722" i="2"/>
  <c r="BC722" i="2"/>
  <c r="BD722" i="2"/>
  <c r="BF722" i="2"/>
  <c r="BG722" i="2"/>
  <c r="BI722" i="2"/>
  <c r="AZ723" i="2"/>
  <c r="BA723" i="2"/>
  <c r="BC723" i="2"/>
  <c r="BD723" i="2"/>
  <c r="BF723" i="2"/>
  <c r="BG723" i="2"/>
  <c r="BI723" i="2"/>
  <c r="AZ724" i="2"/>
  <c r="BA724" i="2"/>
  <c r="BC724" i="2"/>
  <c r="BD724" i="2"/>
  <c r="BF724" i="2"/>
  <c r="BG724" i="2"/>
  <c r="BI724" i="2"/>
  <c r="AZ725" i="2"/>
  <c r="BA725" i="2"/>
  <c r="BC725" i="2"/>
  <c r="BD725" i="2"/>
  <c r="BF725" i="2"/>
  <c r="BG725" i="2"/>
  <c r="BI725" i="2"/>
  <c r="AZ726" i="2"/>
  <c r="BA726" i="2"/>
  <c r="BC726" i="2"/>
  <c r="BD726" i="2"/>
  <c r="BF726" i="2"/>
  <c r="BG726" i="2"/>
  <c r="BI726" i="2"/>
  <c r="AZ727" i="2"/>
  <c r="BA727" i="2"/>
  <c r="BC727" i="2"/>
  <c r="BD727" i="2"/>
  <c r="BF727" i="2"/>
  <c r="BG727" i="2"/>
  <c r="BI727" i="2"/>
  <c r="AZ728" i="2"/>
  <c r="BA728" i="2"/>
  <c r="BC728" i="2"/>
  <c r="BD728" i="2"/>
  <c r="BF728" i="2"/>
  <c r="BG728" i="2"/>
  <c r="BI728" i="2"/>
  <c r="AZ729" i="2"/>
  <c r="BA729" i="2"/>
  <c r="BC729" i="2"/>
  <c r="BD729" i="2"/>
  <c r="BF729" i="2"/>
  <c r="BG729" i="2"/>
  <c r="BI729" i="2"/>
  <c r="AZ730" i="2"/>
  <c r="BA730" i="2"/>
  <c r="BC730" i="2"/>
  <c r="BD730" i="2"/>
  <c r="BF730" i="2"/>
  <c r="BG730" i="2"/>
  <c r="BI730" i="2"/>
  <c r="AZ731" i="2"/>
  <c r="BA731" i="2"/>
  <c r="BC731" i="2"/>
  <c r="BD731" i="2"/>
  <c r="BF731" i="2"/>
  <c r="BG731" i="2"/>
  <c r="BI731" i="2"/>
  <c r="AZ732" i="2"/>
  <c r="BA732" i="2"/>
  <c r="BC732" i="2"/>
  <c r="BD732" i="2"/>
  <c r="BF732" i="2"/>
  <c r="BG732" i="2"/>
  <c r="BI732" i="2"/>
  <c r="AZ733" i="2"/>
  <c r="BA733" i="2"/>
  <c r="BC733" i="2"/>
  <c r="BD733" i="2"/>
  <c r="BF733" i="2"/>
  <c r="BG733" i="2"/>
  <c r="BI733" i="2"/>
  <c r="AZ734" i="2"/>
  <c r="BA734" i="2"/>
  <c r="BC734" i="2"/>
  <c r="BD734" i="2"/>
  <c r="BF734" i="2"/>
  <c r="BG734" i="2"/>
  <c r="BI734" i="2"/>
  <c r="AZ735" i="2"/>
  <c r="BA735" i="2"/>
  <c r="BC735" i="2"/>
  <c r="BD735" i="2"/>
  <c r="BF735" i="2"/>
  <c r="BG735" i="2"/>
  <c r="BI735" i="2"/>
  <c r="AZ736" i="2"/>
  <c r="BA736" i="2"/>
  <c r="BC736" i="2"/>
  <c r="BD736" i="2"/>
  <c r="BF736" i="2"/>
  <c r="BG736" i="2"/>
  <c r="BI736" i="2"/>
  <c r="AZ737" i="2"/>
  <c r="BA737" i="2"/>
  <c r="BC737" i="2"/>
  <c r="BD737" i="2"/>
  <c r="BF737" i="2"/>
  <c r="BG737" i="2"/>
  <c r="BI737" i="2"/>
  <c r="AZ738" i="2"/>
  <c r="BA738" i="2"/>
  <c r="BC738" i="2"/>
  <c r="BD738" i="2"/>
  <c r="BF738" i="2"/>
  <c r="BG738" i="2"/>
  <c r="BI738" i="2"/>
  <c r="AZ739" i="2"/>
  <c r="BA739" i="2"/>
  <c r="BC739" i="2"/>
  <c r="BD739" i="2"/>
  <c r="BF739" i="2"/>
  <c r="BG739" i="2"/>
  <c r="BI739" i="2"/>
  <c r="AZ740" i="2"/>
  <c r="BA740" i="2"/>
  <c r="BC740" i="2"/>
  <c r="BD740" i="2"/>
  <c r="BF740" i="2"/>
  <c r="BG740" i="2"/>
  <c r="BI740" i="2"/>
  <c r="AZ741" i="2"/>
  <c r="BA741" i="2"/>
  <c r="BC741" i="2"/>
  <c r="BD741" i="2"/>
  <c r="BF741" i="2"/>
  <c r="BG741" i="2"/>
  <c r="BI741" i="2"/>
  <c r="AZ742" i="2"/>
  <c r="BA742" i="2"/>
  <c r="BC742" i="2"/>
  <c r="BD742" i="2"/>
  <c r="BF742" i="2"/>
  <c r="BG742" i="2"/>
  <c r="BI742" i="2"/>
  <c r="AZ743" i="2"/>
  <c r="BA743" i="2"/>
  <c r="BC743" i="2"/>
  <c r="BD743" i="2"/>
  <c r="BF743" i="2"/>
  <c r="BG743" i="2"/>
  <c r="BI743" i="2"/>
  <c r="AZ744" i="2"/>
  <c r="BA744" i="2"/>
  <c r="BC744" i="2"/>
  <c r="BD744" i="2"/>
  <c r="BF744" i="2"/>
  <c r="BG744" i="2"/>
  <c r="BI744" i="2"/>
  <c r="AZ745" i="2"/>
  <c r="BA745" i="2"/>
  <c r="BC745" i="2"/>
  <c r="BD745" i="2"/>
  <c r="BF745" i="2"/>
  <c r="BG745" i="2"/>
  <c r="BI745" i="2"/>
  <c r="AZ746" i="2"/>
  <c r="BA746" i="2"/>
  <c r="BC746" i="2"/>
  <c r="BD746" i="2"/>
  <c r="BF746" i="2"/>
  <c r="BG746" i="2"/>
  <c r="BI746" i="2"/>
  <c r="AZ747" i="2"/>
  <c r="BA747" i="2"/>
  <c r="BC747" i="2"/>
  <c r="BD747" i="2"/>
  <c r="BF747" i="2"/>
  <c r="BG747" i="2"/>
  <c r="BI747" i="2"/>
  <c r="AZ748" i="2"/>
  <c r="BA748" i="2"/>
  <c r="BC748" i="2"/>
  <c r="BD748" i="2"/>
  <c r="BF748" i="2"/>
  <c r="BG748" i="2"/>
  <c r="BI748" i="2"/>
  <c r="AZ749" i="2"/>
  <c r="BA749" i="2"/>
  <c r="BC749" i="2"/>
  <c r="BD749" i="2"/>
  <c r="BF749" i="2"/>
  <c r="BG749" i="2"/>
  <c r="BI749" i="2"/>
  <c r="AZ750" i="2"/>
  <c r="BA750" i="2"/>
  <c r="BC750" i="2"/>
  <c r="BD750" i="2"/>
  <c r="BF750" i="2"/>
  <c r="BG750" i="2"/>
  <c r="BI750" i="2"/>
  <c r="AZ751" i="2"/>
  <c r="BA751" i="2"/>
  <c r="BC751" i="2"/>
  <c r="BD751" i="2"/>
  <c r="BF751" i="2"/>
  <c r="BG751" i="2"/>
  <c r="BI751" i="2"/>
  <c r="AZ752" i="2"/>
  <c r="BA752" i="2"/>
  <c r="BC752" i="2"/>
  <c r="BD752" i="2"/>
  <c r="BF752" i="2"/>
  <c r="BG752" i="2"/>
  <c r="BI752" i="2"/>
  <c r="AZ753" i="2"/>
  <c r="BA753" i="2"/>
  <c r="BC753" i="2"/>
  <c r="BD753" i="2"/>
  <c r="BF753" i="2"/>
  <c r="BG753" i="2"/>
  <c r="BI753" i="2"/>
  <c r="AZ754" i="2"/>
  <c r="BA754" i="2"/>
  <c r="BC754" i="2"/>
  <c r="BD754" i="2"/>
  <c r="BF754" i="2"/>
  <c r="BG754" i="2"/>
  <c r="BI754" i="2"/>
  <c r="AZ755" i="2"/>
  <c r="BA755" i="2"/>
  <c r="BC755" i="2"/>
  <c r="BD755" i="2"/>
  <c r="BF755" i="2"/>
  <c r="BG755" i="2"/>
  <c r="BI755" i="2"/>
  <c r="AZ756" i="2"/>
  <c r="BA756" i="2"/>
  <c r="BC756" i="2"/>
  <c r="BD756" i="2"/>
  <c r="BF756" i="2"/>
  <c r="BG756" i="2"/>
  <c r="BI756" i="2"/>
  <c r="AZ757" i="2"/>
  <c r="BA757" i="2"/>
  <c r="BC757" i="2"/>
  <c r="BD757" i="2"/>
  <c r="BF757" i="2"/>
  <c r="BG757" i="2"/>
  <c r="BI757" i="2"/>
  <c r="AZ758" i="2"/>
  <c r="BA758" i="2"/>
  <c r="BC758" i="2"/>
  <c r="BD758" i="2"/>
  <c r="BF758" i="2"/>
  <c r="BG758" i="2"/>
  <c r="BI758" i="2"/>
  <c r="AZ759" i="2"/>
  <c r="BA759" i="2"/>
  <c r="BC759" i="2"/>
  <c r="BD759" i="2"/>
  <c r="BF759" i="2"/>
  <c r="BG759" i="2"/>
  <c r="BI759" i="2"/>
  <c r="AZ760" i="2"/>
  <c r="BA760" i="2"/>
  <c r="BC760" i="2"/>
  <c r="BD760" i="2"/>
  <c r="BF760" i="2"/>
  <c r="BG760" i="2"/>
  <c r="BI760" i="2"/>
  <c r="AZ761" i="2"/>
  <c r="BA761" i="2"/>
  <c r="BC761" i="2"/>
  <c r="BD761" i="2"/>
  <c r="BF761" i="2"/>
  <c r="BG761" i="2"/>
  <c r="BI761" i="2"/>
  <c r="AZ762" i="2"/>
  <c r="BA762" i="2"/>
  <c r="BC762" i="2"/>
  <c r="BD762" i="2"/>
  <c r="BF762" i="2"/>
  <c r="BG762" i="2"/>
  <c r="BI762" i="2"/>
  <c r="AZ763" i="2"/>
  <c r="BA763" i="2"/>
  <c r="BC763" i="2"/>
  <c r="BD763" i="2"/>
  <c r="BF763" i="2"/>
  <c r="BG763" i="2"/>
  <c r="BI763" i="2"/>
  <c r="AZ764" i="2"/>
  <c r="BA764" i="2"/>
  <c r="BC764" i="2"/>
  <c r="BD764" i="2"/>
  <c r="BF764" i="2"/>
  <c r="BG764" i="2"/>
  <c r="BI764" i="2"/>
  <c r="AZ765" i="2"/>
  <c r="BA765" i="2"/>
  <c r="BC765" i="2"/>
  <c r="BD765" i="2"/>
  <c r="BF765" i="2"/>
  <c r="BG765" i="2"/>
  <c r="BI765" i="2"/>
  <c r="AZ766" i="2"/>
  <c r="BA766" i="2"/>
  <c r="BC766" i="2"/>
  <c r="BD766" i="2"/>
  <c r="BF766" i="2"/>
  <c r="BG766" i="2"/>
  <c r="BI766" i="2"/>
  <c r="AZ767" i="2"/>
  <c r="BA767" i="2"/>
  <c r="BC767" i="2"/>
  <c r="BD767" i="2"/>
  <c r="BF767" i="2"/>
  <c r="BG767" i="2"/>
  <c r="BI767" i="2"/>
  <c r="AZ768" i="2"/>
  <c r="BA768" i="2"/>
  <c r="BC768" i="2"/>
  <c r="BD768" i="2"/>
  <c r="BF768" i="2"/>
  <c r="BG768" i="2"/>
  <c r="BI768" i="2"/>
  <c r="AZ769" i="2"/>
  <c r="BA769" i="2"/>
  <c r="BC769" i="2"/>
  <c r="BD769" i="2"/>
  <c r="BF769" i="2"/>
  <c r="BG769" i="2"/>
  <c r="BI769" i="2"/>
  <c r="AZ770" i="2"/>
  <c r="BA770" i="2"/>
  <c r="BC770" i="2"/>
  <c r="BD770" i="2"/>
  <c r="BF770" i="2"/>
  <c r="BG770" i="2"/>
  <c r="BI770" i="2"/>
  <c r="AZ771" i="2"/>
  <c r="BA771" i="2"/>
  <c r="BC771" i="2"/>
  <c r="BD771" i="2"/>
  <c r="BF771" i="2"/>
  <c r="BG771" i="2"/>
  <c r="BI771" i="2"/>
  <c r="AZ772" i="2"/>
  <c r="BA772" i="2"/>
  <c r="BC772" i="2"/>
  <c r="BD772" i="2"/>
  <c r="BF772" i="2"/>
  <c r="BG772" i="2"/>
  <c r="BI772" i="2"/>
  <c r="AZ773" i="2"/>
  <c r="BA773" i="2"/>
  <c r="BC773" i="2"/>
  <c r="BD773" i="2"/>
  <c r="BF773" i="2"/>
  <c r="BG773" i="2"/>
  <c r="BI773" i="2"/>
  <c r="AZ774" i="2"/>
  <c r="BA774" i="2"/>
  <c r="BC774" i="2"/>
  <c r="BD774" i="2"/>
  <c r="BF774" i="2"/>
  <c r="BG774" i="2"/>
  <c r="BI774" i="2"/>
  <c r="AZ775" i="2"/>
  <c r="BA775" i="2"/>
  <c r="BC775" i="2"/>
  <c r="BD775" i="2"/>
  <c r="BF775" i="2"/>
  <c r="BG775" i="2"/>
  <c r="BI775" i="2"/>
  <c r="AZ776" i="2"/>
  <c r="BA776" i="2"/>
  <c r="BC776" i="2"/>
  <c r="BD776" i="2"/>
  <c r="BF776" i="2"/>
  <c r="BG776" i="2"/>
  <c r="BI776" i="2"/>
  <c r="AZ777" i="2"/>
  <c r="BA777" i="2"/>
  <c r="BC777" i="2"/>
  <c r="BD777" i="2"/>
  <c r="BF777" i="2"/>
  <c r="BG777" i="2"/>
  <c r="BI777" i="2"/>
  <c r="AZ778" i="2"/>
  <c r="BA778" i="2"/>
  <c r="BC778" i="2"/>
  <c r="BD778" i="2"/>
  <c r="BF778" i="2"/>
  <c r="BG778" i="2"/>
  <c r="BI778" i="2"/>
  <c r="AZ779" i="2"/>
  <c r="BA779" i="2"/>
  <c r="BC779" i="2"/>
  <c r="BD779" i="2"/>
  <c r="BF779" i="2"/>
  <c r="BG779" i="2"/>
  <c r="BI779" i="2"/>
  <c r="AZ780" i="2"/>
  <c r="BA780" i="2"/>
  <c r="BC780" i="2"/>
  <c r="BD780" i="2"/>
  <c r="BF780" i="2"/>
  <c r="BG780" i="2"/>
  <c r="BI780" i="2"/>
  <c r="AZ781" i="2"/>
  <c r="BA781" i="2"/>
  <c r="BC781" i="2"/>
  <c r="BD781" i="2"/>
  <c r="BF781" i="2"/>
  <c r="BG781" i="2"/>
  <c r="BI781" i="2"/>
  <c r="AZ782" i="2"/>
  <c r="BA782" i="2"/>
  <c r="BC782" i="2"/>
  <c r="BD782" i="2"/>
  <c r="BF782" i="2"/>
  <c r="BG782" i="2"/>
  <c r="BI782" i="2"/>
  <c r="AZ783" i="2"/>
  <c r="BA783" i="2"/>
  <c r="BC783" i="2"/>
  <c r="BD783" i="2"/>
  <c r="BF783" i="2"/>
  <c r="BG783" i="2"/>
  <c r="BI783" i="2"/>
  <c r="AZ784" i="2"/>
  <c r="BA784" i="2"/>
  <c r="BC784" i="2"/>
  <c r="BD784" i="2"/>
  <c r="BF784" i="2"/>
  <c r="BG784" i="2"/>
  <c r="BI784" i="2"/>
  <c r="AZ785" i="2"/>
  <c r="BA785" i="2"/>
  <c r="BC785" i="2"/>
  <c r="BD785" i="2"/>
  <c r="BF785" i="2"/>
  <c r="BG785" i="2"/>
  <c r="BI785" i="2"/>
  <c r="AZ786" i="2"/>
  <c r="BA786" i="2"/>
  <c r="BC786" i="2"/>
  <c r="BD786" i="2"/>
  <c r="BF786" i="2"/>
  <c r="BG786" i="2"/>
  <c r="BI786" i="2"/>
  <c r="AZ787" i="2"/>
  <c r="BA787" i="2"/>
  <c r="BC787" i="2"/>
  <c r="BD787" i="2"/>
  <c r="BF787" i="2"/>
  <c r="BG787" i="2"/>
  <c r="BI787" i="2"/>
  <c r="AZ788" i="2"/>
  <c r="BA788" i="2"/>
  <c r="BC788" i="2"/>
  <c r="BD788" i="2"/>
  <c r="BF788" i="2"/>
  <c r="BG788" i="2"/>
  <c r="BI788" i="2"/>
  <c r="AZ789" i="2"/>
  <c r="BA789" i="2"/>
  <c r="BC789" i="2"/>
  <c r="BD789" i="2"/>
  <c r="BF789" i="2"/>
  <c r="BG789" i="2"/>
  <c r="BI789" i="2"/>
  <c r="AZ790" i="2"/>
  <c r="BA790" i="2"/>
  <c r="BC790" i="2"/>
  <c r="BD790" i="2"/>
  <c r="BF790" i="2"/>
  <c r="BG790" i="2"/>
  <c r="BI790" i="2"/>
  <c r="AZ791" i="2"/>
  <c r="BA791" i="2"/>
  <c r="BC791" i="2"/>
  <c r="BD791" i="2"/>
  <c r="BF791" i="2"/>
  <c r="BG791" i="2"/>
  <c r="BI791" i="2"/>
  <c r="AZ792" i="2"/>
  <c r="BA792" i="2"/>
  <c r="BC792" i="2"/>
  <c r="BD792" i="2"/>
  <c r="BF792" i="2"/>
  <c r="BG792" i="2"/>
  <c r="BI792" i="2"/>
  <c r="AZ793" i="2"/>
  <c r="BA793" i="2"/>
  <c r="BC793" i="2"/>
  <c r="BD793" i="2"/>
  <c r="BF793" i="2"/>
  <c r="BG793" i="2"/>
  <c r="BI793" i="2"/>
  <c r="AZ794" i="2"/>
  <c r="BA794" i="2"/>
  <c r="BC794" i="2"/>
  <c r="BD794" i="2"/>
  <c r="BF794" i="2"/>
  <c r="BG794" i="2"/>
  <c r="BI794" i="2"/>
  <c r="AZ795" i="2"/>
  <c r="BA795" i="2"/>
  <c r="BC795" i="2"/>
  <c r="BD795" i="2"/>
  <c r="BF795" i="2"/>
  <c r="BG795" i="2"/>
  <c r="BI795" i="2"/>
  <c r="AZ796" i="2"/>
  <c r="BA796" i="2"/>
  <c r="BC796" i="2"/>
  <c r="BD796" i="2"/>
  <c r="BF796" i="2"/>
  <c r="BG796" i="2"/>
  <c r="BI796" i="2"/>
  <c r="AZ797" i="2"/>
  <c r="BA797" i="2"/>
  <c r="BC797" i="2"/>
  <c r="BD797" i="2"/>
  <c r="BF797" i="2"/>
  <c r="BG797" i="2"/>
  <c r="BI797" i="2"/>
  <c r="AZ798" i="2"/>
  <c r="BA798" i="2"/>
  <c r="BC798" i="2"/>
  <c r="BD798" i="2"/>
  <c r="BF798" i="2"/>
  <c r="BG798" i="2"/>
  <c r="BI798" i="2"/>
  <c r="AZ799" i="2"/>
  <c r="BA799" i="2"/>
  <c r="BC799" i="2"/>
  <c r="BD799" i="2"/>
  <c r="BF799" i="2"/>
  <c r="BG799" i="2"/>
  <c r="BI799" i="2"/>
  <c r="AZ800" i="2"/>
  <c r="BA800" i="2"/>
  <c r="BC800" i="2"/>
  <c r="BD800" i="2"/>
  <c r="BF800" i="2"/>
  <c r="BG800" i="2"/>
  <c r="BI800" i="2"/>
  <c r="AZ801" i="2"/>
  <c r="BA801" i="2"/>
  <c r="BC801" i="2"/>
  <c r="BD801" i="2"/>
  <c r="BF801" i="2"/>
  <c r="BG801" i="2"/>
  <c r="BI801" i="2"/>
  <c r="AZ802" i="2"/>
  <c r="BA802" i="2"/>
  <c r="BC802" i="2"/>
  <c r="BD802" i="2"/>
  <c r="BF802" i="2"/>
  <c r="BG802" i="2"/>
  <c r="BI802" i="2"/>
  <c r="AZ803" i="2"/>
  <c r="BA803" i="2"/>
  <c r="BC803" i="2"/>
  <c r="BD803" i="2"/>
  <c r="BF803" i="2"/>
  <c r="BG803" i="2"/>
  <c r="BI803" i="2"/>
  <c r="AZ804" i="2"/>
  <c r="BA804" i="2"/>
  <c r="BC804" i="2"/>
  <c r="BD804" i="2"/>
  <c r="BF804" i="2"/>
  <c r="BG804" i="2"/>
  <c r="BI804" i="2"/>
  <c r="AZ805" i="2"/>
  <c r="BA805" i="2"/>
  <c r="BC805" i="2"/>
  <c r="BD805" i="2"/>
  <c r="BF805" i="2"/>
  <c r="BG805" i="2"/>
  <c r="BI805" i="2"/>
  <c r="AZ806" i="2"/>
  <c r="BA806" i="2"/>
  <c r="BC806" i="2"/>
  <c r="BD806" i="2"/>
  <c r="BF806" i="2"/>
  <c r="BG806" i="2"/>
  <c r="BI806" i="2"/>
  <c r="AZ807" i="2"/>
  <c r="BA807" i="2"/>
  <c r="BC807" i="2"/>
  <c r="BD807" i="2"/>
  <c r="BF807" i="2"/>
  <c r="BG807" i="2"/>
  <c r="BI807" i="2"/>
  <c r="AZ808" i="2"/>
  <c r="BA808" i="2"/>
  <c r="BC808" i="2"/>
  <c r="BD808" i="2"/>
  <c r="BF808" i="2"/>
  <c r="BG808" i="2"/>
  <c r="BI808" i="2"/>
  <c r="AZ809" i="2"/>
  <c r="BA809" i="2"/>
  <c r="BC809" i="2"/>
  <c r="BD809" i="2"/>
  <c r="BF809" i="2"/>
  <c r="BG809" i="2"/>
  <c r="BI809" i="2"/>
  <c r="AZ810" i="2"/>
  <c r="BA810" i="2"/>
  <c r="BC810" i="2"/>
  <c r="BD810" i="2"/>
  <c r="BF810" i="2"/>
  <c r="BG810" i="2"/>
  <c r="BI810" i="2"/>
  <c r="AZ811" i="2"/>
  <c r="BA811" i="2"/>
  <c r="BC811" i="2"/>
  <c r="BD811" i="2"/>
  <c r="BF811" i="2"/>
  <c r="BG811" i="2"/>
  <c r="BI811" i="2"/>
  <c r="AZ812" i="2"/>
  <c r="BA812" i="2"/>
  <c r="BC812" i="2"/>
  <c r="BD812" i="2"/>
  <c r="BF812" i="2"/>
  <c r="BG812" i="2"/>
  <c r="BI812" i="2"/>
  <c r="AZ813" i="2"/>
  <c r="BA813" i="2"/>
  <c r="BC813" i="2"/>
  <c r="BD813" i="2"/>
  <c r="BF813" i="2"/>
  <c r="BG813" i="2"/>
  <c r="BI813" i="2"/>
  <c r="AZ814" i="2"/>
  <c r="BA814" i="2"/>
  <c r="BC814" i="2"/>
  <c r="BD814" i="2"/>
  <c r="BF814" i="2"/>
  <c r="BG814" i="2"/>
  <c r="BI814" i="2"/>
  <c r="AZ815" i="2"/>
  <c r="BA815" i="2"/>
  <c r="BC815" i="2"/>
  <c r="BD815" i="2"/>
  <c r="BF815" i="2"/>
  <c r="BG815" i="2"/>
  <c r="BI815" i="2"/>
  <c r="AZ816" i="2"/>
  <c r="BA816" i="2"/>
  <c r="BC816" i="2"/>
  <c r="BD816" i="2"/>
  <c r="BF816" i="2"/>
  <c r="BG816" i="2"/>
  <c r="BI816" i="2"/>
  <c r="AZ817" i="2"/>
  <c r="BA817" i="2"/>
  <c r="BC817" i="2"/>
  <c r="BD817" i="2"/>
  <c r="BF817" i="2"/>
  <c r="BG817" i="2"/>
  <c r="BI817" i="2"/>
  <c r="AZ818" i="2"/>
  <c r="BA818" i="2"/>
  <c r="BC818" i="2"/>
  <c r="BD818" i="2"/>
  <c r="BF818" i="2"/>
  <c r="BG818" i="2"/>
  <c r="BI818" i="2"/>
  <c r="AZ819" i="2"/>
  <c r="BA819" i="2"/>
  <c r="BC819" i="2"/>
  <c r="BD819" i="2"/>
  <c r="BF819" i="2"/>
  <c r="BG819" i="2"/>
  <c r="BI819" i="2"/>
  <c r="AZ820" i="2"/>
  <c r="BA820" i="2"/>
  <c r="BC820" i="2"/>
  <c r="BD820" i="2"/>
  <c r="BF820" i="2"/>
  <c r="BG820" i="2"/>
  <c r="BI820" i="2"/>
  <c r="AZ821" i="2"/>
  <c r="BA821" i="2"/>
  <c r="BC821" i="2"/>
  <c r="BD821" i="2"/>
  <c r="BF821" i="2"/>
  <c r="BG821" i="2"/>
  <c r="BI821" i="2"/>
  <c r="AZ822" i="2"/>
  <c r="BA822" i="2"/>
  <c r="BC822" i="2"/>
  <c r="BD822" i="2"/>
  <c r="BF822" i="2"/>
  <c r="BG822" i="2"/>
  <c r="BI822" i="2"/>
  <c r="AZ823" i="2"/>
  <c r="BA823" i="2"/>
  <c r="BC823" i="2"/>
  <c r="BD823" i="2"/>
  <c r="BF823" i="2"/>
  <c r="BG823" i="2"/>
  <c r="BI823" i="2"/>
  <c r="AZ824" i="2"/>
  <c r="BA824" i="2"/>
  <c r="BC824" i="2"/>
  <c r="BD824" i="2"/>
  <c r="BF824" i="2"/>
  <c r="BG824" i="2"/>
  <c r="BI824" i="2"/>
  <c r="AZ825" i="2"/>
  <c r="BA825" i="2"/>
  <c r="BC825" i="2"/>
  <c r="BD825" i="2"/>
  <c r="BF825" i="2"/>
  <c r="BG825" i="2"/>
  <c r="BI825" i="2"/>
  <c r="AZ826" i="2"/>
  <c r="BA826" i="2"/>
  <c r="BC826" i="2"/>
  <c r="BD826" i="2"/>
  <c r="BF826" i="2"/>
  <c r="BG826" i="2"/>
  <c r="BI826" i="2"/>
  <c r="AZ827" i="2"/>
  <c r="BA827" i="2"/>
  <c r="BC827" i="2"/>
  <c r="BD827" i="2"/>
  <c r="BF827" i="2"/>
  <c r="BG827" i="2"/>
  <c r="BI827" i="2"/>
  <c r="AZ828" i="2"/>
  <c r="BA828" i="2"/>
  <c r="BC828" i="2"/>
  <c r="BD828" i="2"/>
  <c r="BF828" i="2"/>
  <c r="BG828" i="2"/>
  <c r="BI828" i="2"/>
  <c r="AZ829" i="2"/>
  <c r="BA829" i="2"/>
  <c r="BC829" i="2"/>
  <c r="BD829" i="2"/>
  <c r="BF829" i="2"/>
  <c r="BG829" i="2"/>
  <c r="BI829" i="2"/>
  <c r="AZ830" i="2"/>
  <c r="BA830" i="2"/>
  <c r="BC830" i="2"/>
  <c r="BD830" i="2"/>
  <c r="BF830" i="2"/>
  <c r="BG830" i="2"/>
  <c r="BI830" i="2"/>
  <c r="AZ831" i="2"/>
  <c r="BA831" i="2"/>
  <c r="BC831" i="2"/>
  <c r="BD831" i="2"/>
  <c r="BF831" i="2"/>
  <c r="BG831" i="2"/>
  <c r="BI831" i="2"/>
  <c r="AZ832" i="2"/>
  <c r="BA832" i="2"/>
  <c r="BC832" i="2"/>
  <c r="BD832" i="2"/>
  <c r="BF832" i="2"/>
  <c r="BG832" i="2"/>
  <c r="BI832" i="2"/>
  <c r="AZ833" i="2"/>
  <c r="BA833" i="2"/>
  <c r="BC833" i="2"/>
  <c r="BD833" i="2"/>
  <c r="BF833" i="2"/>
  <c r="BG833" i="2"/>
  <c r="BI833" i="2"/>
  <c r="AZ834" i="2"/>
  <c r="BA834" i="2"/>
  <c r="BC834" i="2"/>
  <c r="BD834" i="2"/>
  <c r="BF834" i="2"/>
  <c r="BG834" i="2"/>
  <c r="BI834" i="2"/>
  <c r="AZ835" i="2"/>
  <c r="BA835" i="2"/>
  <c r="BC835" i="2"/>
  <c r="BD835" i="2"/>
  <c r="BF835" i="2"/>
  <c r="BG835" i="2"/>
  <c r="BI835" i="2"/>
  <c r="AZ836" i="2"/>
  <c r="BA836" i="2"/>
  <c r="BC836" i="2"/>
  <c r="BD836" i="2"/>
  <c r="BF836" i="2"/>
  <c r="BG836" i="2"/>
  <c r="BI836" i="2"/>
  <c r="AZ837" i="2"/>
  <c r="BA837" i="2"/>
  <c r="BC837" i="2"/>
  <c r="BD837" i="2"/>
  <c r="BF837" i="2"/>
  <c r="BG837" i="2"/>
  <c r="BI837" i="2"/>
  <c r="AZ838" i="2"/>
  <c r="BA838" i="2"/>
  <c r="BC838" i="2"/>
  <c r="BD838" i="2"/>
  <c r="BF838" i="2"/>
  <c r="BG838" i="2"/>
  <c r="BI838" i="2"/>
  <c r="AZ839" i="2"/>
  <c r="BA839" i="2"/>
  <c r="BC839" i="2"/>
  <c r="BD839" i="2"/>
  <c r="BF839" i="2"/>
  <c r="BG839" i="2"/>
  <c r="BI839" i="2"/>
  <c r="AZ840" i="2"/>
  <c r="BA840" i="2"/>
  <c r="BC840" i="2"/>
  <c r="BD840" i="2"/>
  <c r="BF840" i="2"/>
  <c r="BG840" i="2"/>
  <c r="BI840" i="2"/>
  <c r="AZ841" i="2"/>
  <c r="BA841" i="2"/>
  <c r="BC841" i="2"/>
  <c r="BD841" i="2"/>
  <c r="BF841" i="2"/>
  <c r="BG841" i="2"/>
  <c r="BI841" i="2"/>
  <c r="AZ842" i="2"/>
  <c r="BA842" i="2"/>
  <c r="BC842" i="2"/>
  <c r="BD842" i="2"/>
  <c r="BF842" i="2"/>
  <c r="BG842" i="2"/>
  <c r="BI842" i="2"/>
  <c r="AZ843" i="2"/>
  <c r="BA843" i="2"/>
  <c r="BC843" i="2"/>
  <c r="BD843" i="2"/>
  <c r="BF843" i="2"/>
  <c r="BG843" i="2"/>
  <c r="BI843" i="2"/>
  <c r="AZ844" i="2"/>
  <c r="BA844" i="2"/>
  <c r="BC844" i="2"/>
  <c r="BD844" i="2"/>
  <c r="BF844" i="2"/>
  <c r="BG844" i="2"/>
  <c r="BI844" i="2"/>
  <c r="AZ845" i="2"/>
  <c r="BA845" i="2"/>
  <c r="BC845" i="2"/>
  <c r="BD845" i="2"/>
  <c r="BF845" i="2"/>
  <c r="BG845" i="2"/>
  <c r="BI845" i="2"/>
  <c r="AZ846" i="2"/>
  <c r="BA846" i="2"/>
  <c r="BC846" i="2"/>
  <c r="BD846" i="2"/>
  <c r="BF846" i="2"/>
  <c r="BG846" i="2"/>
  <c r="BI846" i="2"/>
  <c r="AZ847" i="2"/>
  <c r="BA847" i="2"/>
  <c r="BC847" i="2"/>
  <c r="BD847" i="2"/>
  <c r="BF847" i="2"/>
  <c r="BG847" i="2"/>
  <c r="BI847" i="2"/>
  <c r="AZ848" i="2"/>
  <c r="BA848" i="2"/>
  <c r="BC848" i="2"/>
  <c r="BD848" i="2"/>
  <c r="BF848" i="2"/>
  <c r="BG848" i="2"/>
  <c r="BI848" i="2"/>
  <c r="AZ849" i="2"/>
  <c r="BA849" i="2"/>
  <c r="BC849" i="2"/>
  <c r="BD849" i="2"/>
  <c r="BF849" i="2"/>
  <c r="BG849" i="2"/>
  <c r="BI849" i="2"/>
  <c r="AZ850" i="2"/>
  <c r="BA850" i="2"/>
  <c r="BC850" i="2"/>
  <c r="BD850" i="2"/>
  <c r="BF850" i="2"/>
  <c r="BG850" i="2"/>
  <c r="BI850" i="2"/>
  <c r="AZ851" i="2"/>
  <c r="BA851" i="2"/>
  <c r="BC851" i="2"/>
  <c r="BD851" i="2"/>
  <c r="BF851" i="2"/>
  <c r="BG851" i="2"/>
  <c r="BI851" i="2"/>
  <c r="AZ852" i="2"/>
  <c r="BA852" i="2"/>
  <c r="BC852" i="2"/>
  <c r="BD852" i="2"/>
  <c r="BF852" i="2"/>
  <c r="BG852" i="2"/>
  <c r="BI852" i="2"/>
  <c r="AZ853" i="2"/>
  <c r="BA853" i="2"/>
  <c r="BC853" i="2"/>
  <c r="BD853" i="2"/>
  <c r="BF853" i="2"/>
  <c r="BG853" i="2"/>
  <c r="BI853" i="2"/>
  <c r="AZ854" i="2"/>
  <c r="BA854" i="2"/>
  <c r="BC854" i="2"/>
  <c r="BD854" i="2"/>
  <c r="BF854" i="2"/>
  <c r="BG854" i="2"/>
  <c r="BI854" i="2"/>
  <c r="AZ855" i="2"/>
  <c r="BA855" i="2"/>
  <c r="BC855" i="2"/>
  <c r="BD855" i="2"/>
  <c r="BF855" i="2"/>
  <c r="BG855" i="2"/>
  <c r="BI855" i="2"/>
  <c r="AZ856" i="2"/>
  <c r="BA856" i="2"/>
  <c r="BC856" i="2"/>
  <c r="BD856" i="2"/>
  <c r="BF856" i="2"/>
  <c r="BG856" i="2"/>
  <c r="BI856" i="2"/>
  <c r="AZ857" i="2"/>
  <c r="BA857" i="2"/>
  <c r="BC857" i="2"/>
  <c r="BD857" i="2"/>
  <c r="BF857" i="2"/>
  <c r="BG857" i="2"/>
  <c r="BI857" i="2"/>
  <c r="AZ858" i="2"/>
  <c r="BA858" i="2"/>
  <c r="BC858" i="2"/>
  <c r="BD858" i="2"/>
  <c r="BF858" i="2"/>
  <c r="BG858" i="2"/>
  <c r="BI858" i="2"/>
  <c r="AZ859" i="2"/>
  <c r="BA859" i="2"/>
  <c r="BC859" i="2"/>
  <c r="BD859" i="2"/>
  <c r="BF859" i="2"/>
  <c r="BG859" i="2"/>
  <c r="BI859" i="2"/>
  <c r="AZ860" i="2"/>
  <c r="BA860" i="2"/>
  <c r="BC860" i="2"/>
  <c r="BD860" i="2"/>
  <c r="BF860" i="2"/>
  <c r="BG860" i="2"/>
  <c r="BI860" i="2"/>
  <c r="AZ861" i="2"/>
  <c r="BA861" i="2"/>
  <c r="BC861" i="2"/>
  <c r="BD861" i="2"/>
  <c r="BF861" i="2"/>
  <c r="BG861" i="2"/>
  <c r="BI861" i="2"/>
  <c r="AZ862" i="2"/>
  <c r="BA862" i="2"/>
  <c r="BC862" i="2"/>
  <c r="BD862" i="2"/>
  <c r="BF862" i="2"/>
  <c r="BG862" i="2"/>
  <c r="BI862" i="2"/>
  <c r="AZ863" i="2"/>
  <c r="BA863" i="2"/>
  <c r="BC863" i="2"/>
  <c r="BD863" i="2"/>
  <c r="BF863" i="2"/>
  <c r="BG863" i="2"/>
  <c r="BI863" i="2"/>
  <c r="AZ864" i="2"/>
  <c r="BA864" i="2"/>
  <c r="BC864" i="2"/>
  <c r="BD864" i="2"/>
  <c r="BF864" i="2"/>
  <c r="BG864" i="2"/>
  <c r="BI864" i="2"/>
  <c r="AZ865" i="2"/>
  <c r="BA865" i="2"/>
  <c r="BC865" i="2"/>
  <c r="BD865" i="2"/>
  <c r="BF865" i="2"/>
  <c r="BG865" i="2"/>
  <c r="BI865" i="2"/>
  <c r="AZ866" i="2"/>
  <c r="BA866" i="2"/>
  <c r="BC866" i="2"/>
  <c r="BD866" i="2"/>
  <c r="BF866" i="2"/>
  <c r="BG866" i="2"/>
  <c r="BI866" i="2"/>
  <c r="AZ867" i="2"/>
  <c r="BA867" i="2"/>
  <c r="BC867" i="2"/>
  <c r="BD867" i="2"/>
  <c r="BF867" i="2"/>
  <c r="BG867" i="2"/>
  <c r="BI867" i="2"/>
  <c r="AZ868" i="2"/>
  <c r="BA868" i="2"/>
  <c r="BC868" i="2"/>
  <c r="BD868" i="2"/>
  <c r="BF868" i="2"/>
  <c r="BG868" i="2"/>
  <c r="BI868" i="2"/>
  <c r="AZ869" i="2"/>
  <c r="BA869" i="2"/>
  <c r="BC869" i="2"/>
  <c r="BD869" i="2"/>
  <c r="BF869" i="2"/>
  <c r="BG869" i="2"/>
  <c r="BI869" i="2"/>
  <c r="AZ870" i="2"/>
  <c r="BA870" i="2"/>
  <c r="BC870" i="2"/>
  <c r="BD870" i="2"/>
  <c r="BF870" i="2"/>
  <c r="BG870" i="2"/>
  <c r="BI870" i="2"/>
  <c r="AZ871" i="2"/>
  <c r="BA871" i="2"/>
  <c r="BC871" i="2"/>
  <c r="BD871" i="2"/>
  <c r="BF871" i="2"/>
  <c r="BG871" i="2"/>
  <c r="BI871" i="2"/>
  <c r="AZ872" i="2"/>
  <c r="BA872" i="2"/>
  <c r="BC872" i="2"/>
  <c r="BD872" i="2"/>
  <c r="BF872" i="2"/>
  <c r="BG872" i="2"/>
  <c r="BI872" i="2"/>
  <c r="AZ873" i="2"/>
  <c r="BA873" i="2"/>
  <c r="BC873" i="2"/>
  <c r="BD873" i="2"/>
  <c r="BF873" i="2"/>
  <c r="BG873" i="2"/>
  <c r="BI873" i="2"/>
  <c r="AZ874" i="2"/>
  <c r="BA874" i="2"/>
  <c r="BC874" i="2"/>
  <c r="BD874" i="2"/>
  <c r="BF874" i="2"/>
  <c r="BG874" i="2"/>
  <c r="BI874" i="2"/>
  <c r="AZ875" i="2"/>
  <c r="BA875" i="2"/>
  <c r="BC875" i="2"/>
  <c r="BD875" i="2"/>
  <c r="BF875" i="2"/>
  <c r="BG875" i="2"/>
  <c r="BI875" i="2"/>
  <c r="AZ876" i="2"/>
  <c r="BA876" i="2"/>
  <c r="BC876" i="2"/>
  <c r="BD876" i="2"/>
  <c r="BF876" i="2"/>
  <c r="BG876" i="2"/>
  <c r="BI876" i="2"/>
  <c r="AZ877" i="2"/>
  <c r="BA877" i="2"/>
  <c r="BC877" i="2"/>
  <c r="BD877" i="2"/>
  <c r="BF877" i="2"/>
  <c r="BG877" i="2"/>
  <c r="BI877" i="2"/>
  <c r="AZ878" i="2"/>
  <c r="BA878" i="2"/>
  <c r="BC878" i="2"/>
  <c r="BD878" i="2"/>
  <c r="BF878" i="2"/>
  <c r="BG878" i="2"/>
  <c r="BI878" i="2"/>
  <c r="AZ879" i="2"/>
  <c r="BA879" i="2"/>
  <c r="BC879" i="2"/>
  <c r="BD879" i="2"/>
  <c r="BF879" i="2"/>
  <c r="BG879" i="2"/>
  <c r="BI879" i="2"/>
  <c r="AZ880" i="2"/>
  <c r="BA880" i="2"/>
  <c r="BC880" i="2"/>
  <c r="BD880" i="2"/>
  <c r="BF880" i="2"/>
  <c r="BG880" i="2"/>
  <c r="BI880" i="2"/>
  <c r="AZ881" i="2"/>
  <c r="BA881" i="2"/>
  <c r="BC881" i="2"/>
  <c r="BD881" i="2"/>
  <c r="BF881" i="2"/>
  <c r="BG881" i="2"/>
  <c r="BI881" i="2"/>
  <c r="AZ882" i="2"/>
  <c r="BA882" i="2"/>
  <c r="BC882" i="2"/>
  <c r="BD882" i="2"/>
  <c r="BF882" i="2"/>
  <c r="BG882" i="2"/>
  <c r="BI882" i="2"/>
  <c r="AZ883" i="2"/>
  <c r="BA883" i="2"/>
  <c r="BC883" i="2"/>
  <c r="BD883" i="2"/>
  <c r="BF883" i="2"/>
  <c r="BG883" i="2"/>
  <c r="BI883" i="2"/>
  <c r="AZ884" i="2"/>
  <c r="BA884" i="2"/>
  <c r="BC884" i="2"/>
  <c r="BD884" i="2"/>
  <c r="BF884" i="2"/>
  <c r="BG884" i="2"/>
  <c r="BI884" i="2"/>
  <c r="AZ885" i="2"/>
  <c r="BA885" i="2"/>
  <c r="BC885" i="2"/>
  <c r="BD885" i="2"/>
  <c r="BF885" i="2"/>
  <c r="BG885" i="2"/>
  <c r="BI885" i="2"/>
  <c r="AZ886" i="2"/>
  <c r="BA886" i="2"/>
  <c r="BC886" i="2"/>
  <c r="BD886" i="2"/>
  <c r="BF886" i="2"/>
  <c r="BG886" i="2"/>
  <c r="BI886" i="2"/>
  <c r="AZ887" i="2"/>
  <c r="BA887" i="2"/>
  <c r="BC887" i="2"/>
  <c r="BD887" i="2"/>
  <c r="BF887" i="2"/>
  <c r="BG887" i="2"/>
  <c r="BI887" i="2"/>
  <c r="AZ888" i="2"/>
  <c r="BA888" i="2"/>
  <c r="BC888" i="2"/>
  <c r="BD888" i="2"/>
  <c r="BF888" i="2"/>
  <c r="BG888" i="2"/>
  <c r="BI888" i="2"/>
  <c r="AZ889" i="2"/>
  <c r="BA889" i="2"/>
  <c r="BC889" i="2"/>
  <c r="BD889" i="2"/>
  <c r="BF889" i="2"/>
  <c r="BG889" i="2"/>
  <c r="BI889" i="2"/>
  <c r="AZ890" i="2"/>
  <c r="BA890" i="2"/>
  <c r="BC890" i="2"/>
  <c r="BD890" i="2"/>
  <c r="BF890" i="2"/>
  <c r="BG890" i="2"/>
  <c r="BI890" i="2"/>
  <c r="AZ891" i="2"/>
  <c r="BA891" i="2"/>
  <c r="BC891" i="2"/>
  <c r="BD891" i="2"/>
  <c r="BF891" i="2"/>
  <c r="BG891" i="2"/>
  <c r="BI891" i="2"/>
  <c r="AZ892" i="2"/>
  <c r="BA892" i="2"/>
  <c r="BC892" i="2"/>
  <c r="BD892" i="2"/>
  <c r="BF892" i="2"/>
  <c r="BG892" i="2"/>
  <c r="BI892" i="2"/>
  <c r="AZ893" i="2"/>
  <c r="BA893" i="2"/>
  <c r="BC893" i="2"/>
  <c r="BD893" i="2"/>
  <c r="BF893" i="2"/>
  <c r="BG893" i="2"/>
  <c r="BI893" i="2"/>
  <c r="AZ894" i="2"/>
  <c r="BA894" i="2"/>
  <c r="BC894" i="2"/>
  <c r="BD894" i="2"/>
  <c r="BF894" i="2"/>
  <c r="BG894" i="2"/>
  <c r="BI894" i="2"/>
  <c r="AZ895" i="2"/>
  <c r="BA895" i="2"/>
  <c r="BC895" i="2"/>
  <c r="BD895" i="2"/>
  <c r="BF895" i="2"/>
  <c r="BG895" i="2"/>
  <c r="BI895" i="2"/>
  <c r="AZ896" i="2"/>
  <c r="BA896" i="2"/>
  <c r="BC896" i="2"/>
  <c r="BD896" i="2"/>
  <c r="BF896" i="2"/>
  <c r="BG896" i="2"/>
  <c r="BI896" i="2"/>
  <c r="AZ897" i="2"/>
  <c r="BA897" i="2"/>
  <c r="BC897" i="2"/>
  <c r="BD897" i="2"/>
  <c r="BF897" i="2"/>
  <c r="BG897" i="2"/>
  <c r="BI897" i="2"/>
  <c r="AZ898" i="2"/>
  <c r="BA898" i="2"/>
  <c r="BC898" i="2"/>
  <c r="BD898" i="2"/>
  <c r="BF898" i="2"/>
  <c r="BG898" i="2"/>
  <c r="BI898" i="2"/>
  <c r="AZ899" i="2"/>
  <c r="BA899" i="2"/>
  <c r="BC899" i="2"/>
  <c r="BD899" i="2"/>
  <c r="BF899" i="2"/>
  <c r="BG899" i="2"/>
  <c r="BI899" i="2"/>
  <c r="AZ900" i="2"/>
  <c r="BA900" i="2"/>
  <c r="BC900" i="2"/>
  <c r="BD900" i="2"/>
  <c r="BF900" i="2"/>
  <c r="BG900" i="2"/>
  <c r="BI900" i="2"/>
  <c r="AZ901" i="2"/>
  <c r="BA901" i="2"/>
  <c r="BB901" i="2"/>
  <c r="BC901" i="2" s="1"/>
  <c r="BF901" i="2"/>
  <c r="BG901" i="2"/>
  <c r="BI901" i="2"/>
  <c r="AU902" i="2"/>
  <c r="AZ902" i="2"/>
  <c r="BA902" i="2"/>
  <c r="BF902" i="2"/>
  <c r="BG902" i="2"/>
  <c r="BI902" i="2"/>
  <c r="AU903" i="2"/>
  <c r="AZ903" i="2"/>
  <c r="BA903" i="2"/>
  <c r="BF903" i="2"/>
  <c r="BG903" i="2"/>
  <c r="BI903" i="2"/>
  <c r="AU904" i="2"/>
  <c r="AZ904" i="2"/>
  <c r="BA904" i="2"/>
  <c r="BB904" i="2"/>
  <c r="BC904" i="2" s="1"/>
  <c r="BF904" i="2"/>
  <c r="BG904" i="2"/>
  <c r="BI904" i="2"/>
  <c r="AZ905" i="2"/>
  <c r="BA905" i="2"/>
  <c r="BF905" i="2"/>
  <c r="BG905" i="2"/>
  <c r="BI905" i="2"/>
  <c r="AZ906" i="2"/>
  <c r="BA906" i="2"/>
  <c r="BC906" i="2"/>
  <c r="BD906" i="2"/>
  <c r="BF906" i="2"/>
  <c r="BG906" i="2"/>
  <c r="BI906" i="2"/>
  <c r="AZ907" i="2"/>
  <c r="BA907" i="2"/>
  <c r="BF907" i="2"/>
  <c r="BG907" i="2"/>
  <c r="BI907" i="2"/>
  <c r="AZ908" i="2"/>
  <c r="BA908" i="2"/>
  <c r="BB908" i="2"/>
  <c r="BC908" i="2" s="1"/>
  <c r="BF908" i="2"/>
  <c r="BG908" i="2"/>
  <c r="BI908" i="2"/>
  <c r="AZ909" i="2"/>
  <c r="BA909" i="2"/>
  <c r="BF909" i="2"/>
  <c r="BG909" i="2"/>
  <c r="BI909" i="2"/>
  <c r="AZ910" i="2"/>
  <c r="BA910" i="2"/>
  <c r="BC910" i="2"/>
  <c r="BD910" i="2"/>
  <c r="BF910" i="2"/>
  <c r="BG910" i="2"/>
  <c r="BI910" i="2"/>
  <c r="AZ911" i="2"/>
  <c r="BA911" i="2"/>
  <c r="BF911" i="2"/>
  <c r="BG911" i="2"/>
  <c r="BI911" i="2"/>
  <c r="AZ912" i="2"/>
  <c r="BA912" i="2"/>
  <c r="BC912" i="2"/>
  <c r="BD912" i="2"/>
  <c r="BF912" i="2"/>
  <c r="BG912" i="2"/>
  <c r="BI912" i="2"/>
  <c r="AZ913" i="2"/>
  <c r="BA913" i="2"/>
  <c r="BC913" i="2"/>
  <c r="BD913" i="2"/>
  <c r="BF913" i="2"/>
  <c r="BG913" i="2"/>
  <c r="BI913" i="2"/>
  <c r="AZ914" i="2"/>
  <c r="BA914" i="2"/>
  <c r="BC914" i="2"/>
  <c r="BD914" i="2"/>
  <c r="BF914" i="2"/>
  <c r="BG914" i="2"/>
  <c r="BI914" i="2"/>
  <c r="AZ915" i="2"/>
  <c r="BA915" i="2"/>
  <c r="BC915" i="2"/>
  <c r="BD915" i="2"/>
  <c r="BF915" i="2"/>
  <c r="BG915" i="2"/>
  <c r="BI915" i="2"/>
  <c r="AZ916" i="2"/>
  <c r="BA916" i="2"/>
  <c r="BC916" i="2"/>
  <c r="BD916" i="2"/>
  <c r="BF916" i="2"/>
  <c r="BG916" i="2"/>
  <c r="BI916" i="2"/>
  <c r="AZ917" i="2"/>
  <c r="BA917" i="2"/>
  <c r="BC917" i="2"/>
  <c r="BD917" i="2"/>
  <c r="BF917" i="2"/>
  <c r="BG917" i="2"/>
  <c r="BI917" i="2"/>
  <c r="AZ918" i="2"/>
  <c r="BA918" i="2"/>
  <c r="BC918" i="2"/>
  <c r="BD918" i="2"/>
  <c r="BF918" i="2"/>
  <c r="BG918" i="2"/>
  <c r="BI918" i="2"/>
  <c r="AZ919" i="2"/>
  <c r="BA919" i="2"/>
  <c r="BC919" i="2"/>
  <c r="BD919" i="2"/>
  <c r="BF919" i="2"/>
  <c r="BG919" i="2"/>
  <c r="BI919" i="2"/>
  <c r="AZ920" i="2"/>
  <c r="BA920" i="2"/>
  <c r="BC920" i="2"/>
  <c r="BD920" i="2"/>
  <c r="BF920" i="2"/>
  <c r="BG920" i="2"/>
  <c r="BI920" i="2"/>
  <c r="AZ921" i="2"/>
  <c r="BA921" i="2"/>
  <c r="BC921" i="2"/>
  <c r="BD921" i="2"/>
  <c r="BF921" i="2"/>
  <c r="BG921" i="2"/>
  <c r="BI921" i="2"/>
  <c r="AZ922" i="2"/>
  <c r="BA922" i="2"/>
  <c r="BC922" i="2"/>
  <c r="BD922" i="2"/>
  <c r="BF922" i="2"/>
  <c r="BG922" i="2"/>
  <c r="BI922" i="2"/>
  <c r="AZ923" i="2"/>
  <c r="BA923" i="2"/>
  <c r="BC923" i="2"/>
  <c r="BD923" i="2"/>
  <c r="BF923" i="2"/>
  <c r="BG923" i="2"/>
  <c r="BI923" i="2"/>
  <c r="AZ924" i="2"/>
  <c r="BA924" i="2"/>
  <c r="BC924" i="2"/>
  <c r="BD924" i="2"/>
  <c r="BF924" i="2"/>
  <c r="BG924" i="2"/>
  <c r="BI924" i="2"/>
  <c r="AZ925" i="2"/>
  <c r="BA925" i="2"/>
  <c r="BC925" i="2"/>
  <c r="BD925" i="2"/>
  <c r="BF925" i="2"/>
  <c r="BG925" i="2"/>
  <c r="BI925" i="2"/>
  <c r="AZ926" i="2"/>
  <c r="BA926" i="2"/>
  <c r="BC926" i="2"/>
  <c r="BD926" i="2"/>
  <c r="BF926" i="2"/>
  <c r="BG926" i="2"/>
  <c r="BI926" i="2"/>
  <c r="AZ927" i="2"/>
  <c r="BA927" i="2"/>
  <c r="BC927" i="2"/>
  <c r="BD927" i="2"/>
  <c r="BF927" i="2"/>
  <c r="BG927" i="2"/>
  <c r="BI927" i="2"/>
  <c r="AZ928" i="2"/>
  <c r="BA928" i="2"/>
  <c r="BC928" i="2"/>
  <c r="BD928" i="2"/>
  <c r="BF928" i="2"/>
  <c r="BG928" i="2"/>
  <c r="BI928" i="2"/>
  <c r="AZ929" i="2"/>
  <c r="BA929" i="2"/>
  <c r="BC929" i="2"/>
  <c r="BD929" i="2"/>
  <c r="BF929" i="2"/>
  <c r="BG929" i="2"/>
  <c r="BI929" i="2"/>
  <c r="AZ930" i="2"/>
  <c r="BA930" i="2"/>
  <c r="BC930" i="2"/>
  <c r="BD930" i="2"/>
  <c r="BF930" i="2"/>
  <c r="BG930" i="2"/>
  <c r="BI930" i="2"/>
  <c r="AZ931" i="2"/>
  <c r="BA931" i="2"/>
  <c r="BC931" i="2"/>
  <c r="BD931" i="2"/>
  <c r="BF931" i="2"/>
  <c r="BG931" i="2"/>
  <c r="BI931" i="2"/>
  <c r="AZ932" i="2"/>
  <c r="BA932" i="2"/>
  <c r="BC932" i="2"/>
  <c r="BD932" i="2"/>
  <c r="BF932" i="2"/>
  <c r="BG932" i="2"/>
  <c r="BI932" i="2"/>
  <c r="AZ933" i="2"/>
  <c r="BA933" i="2"/>
  <c r="BC933" i="2"/>
  <c r="BD933" i="2"/>
  <c r="BF933" i="2"/>
  <c r="BG933" i="2"/>
  <c r="BI933" i="2"/>
  <c r="AZ934" i="2"/>
  <c r="BA934" i="2"/>
  <c r="BC934" i="2"/>
  <c r="BD934" i="2"/>
  <c r="BF934" i="2"/>
  <c r="BG934" i="2"/>
  <c r="BI934" i="2"/>
  <c r="AZ935" i="2"/>
  <c r="BA935" i="2"/>
  <c r="BC935" i="2"/>
  <c r="BD935" i="2"/>
  <c r="BF935" i="2"/>
  <c r="BG935" i="2"/>
  <c r="BI935" i="2"/>
  <c r="AZ936" i="2"/>
  <c r="BA936" i="2"/>
  <c r="BC936" i="2"/>
  <c r="BD936" i="2"/>
  <c r="BF936" i="2"/>
  <c r="BG936" i="2"/>
  <c r="BI936" i="2"/>
  <c r="AZ937" i="2"/>
  <c r="BA937" i="2"/>
  <c r="BC937" i="2"/>
  <c r="BD937" i="2"/>
  <c r="BF937" i="2"/>
  <c r="BG937" i="2"/>
  <c r="BI937" i="2"/>
  <c r="AZ938" i="2"/>
  <c r="BA938" i="2"/>
  <c r="BC938" i="2"/>
  <c r="BD938" i="2"/>
  <c r="BF938" i="2"/>
  <c r="BG938" i="2"/>
  <c r="BI938" i="2"/>
  <c r="AZ939" i="2"/>
  <c r="BA939" i="2"/>
  <c r="BC939" i="2"/>
  <c r="BD939" i="2"/>
  <c r="BF939" i="2"/>
  <c r="BG939" i="2"/>
  <c r="BI939" i="2"/>
  <c r="AZ940" i="2"/>
  <c r="BA940" i="2"/>
  <c r="BC940" i="2"/>
  <c r="BD940" i="2"/>
  <c r="BF940" i="2"/>
  <c r="BG940" i="2"/>
  <c r="BI940" i="2"/>
  <c r="AZ941" i="2"/>
  <c r="BA941" i="2"/>
  <c r="BC941" i="2"/>
  <c r="BD941" i="2"/>
  <c r="BF941" i="2"/>
  <c r="BG941" i="2"/>
  <c r="BI941" i="2"/>
  <c r="AZ942" i="2"/>
  <c r="BA942" i="2"/>
  <c r="BC942" i="2"/>
  <c r="BD942" i="2"/>
  <c r="BF942" i="2"/>
  <c r="BG942" i="2"/>
  <c r="BI942" i="2"/>
  <c r="AZ943" i="2"/>
  <c r="BA943" i="2"/>
  <c r="BC943" i="2"/>
  <c r="BD943" i="2"/>
  <c r="BF943" i="2"/>
  <c r="BG943" i="2"/>
  <c r="BI943" i="2"/>
  <c r="AZ944" i="2"/>
  <c r="BA944" i="2"/>
  <c r="BC944" i="2"/>
  <c r="BD944" i="2"/>
  <c r="BF944" i="2"/>
  <c r="BG944" i="2"/>
  <c r="BI944" i="2"/>
  <c r="AZ945" i="2"/>
  <c r="BA945" i="2"/>
  <c r="BC945" i="2"/>
  <c r="BD945" i="2"/>
  <c r="BF945" i="2"/>
  <c r="BG945" i="2"/>
  <c r="BI945" i="2"/>
  <c r="AZ946" i="2"/>
  <c r="BA946" i="2"/>
  <c r="BC946" i="2"/>
  <c r="BD946" i="2"/>
  <c r="BF946" i="2"/>
  <c r="BG946" i="2"/>
  <c r="BI946" i="2"/>
  <c r="AZ947" i="2"/>
  <c r="BA947" i="2"/>
  <c r="BC947" i="2"/>
  <c r="BD947" i="2"/>
  <c r="BF947" i="2"/>
  <c r="BG947" i="2"/>
  <c r="BI947" i="2"/>
  <c r="AZ948" i="2"/>
  <c r="BA948" i="2"/>
  <c r="BC948" i="2"/>
  <c r="BD948" i="2"/>
  <c r="BF948" i="2"/>
  <c r="BG948" i="2"/>
  <c r="BI948" i="2"/>
  <c r="AZ949" i="2"/>
  <c r="BA949" i="2"/>
  <c r="BC949" i="2"/>
  <c r="BD949" i="2"/>
  <c r="BF949" i="2"/>
  <c r="BG949" i="2"/>
  <c r="BI949" i="2"/>
  <c r="AZ950" i="2"/>
  <c r="BA950" i="2"/>
  <c r="BC950" i="2"/>
  <c r="BD950" i="2"/>
  <c r="BF950" i="2"/>
  <c r="BG950" i="2"/>
  <c r="BI950" i="2"/>
  <c r="AZ951" i="2"/>
  <c r="BA951" i="2"/>
  <c r="BC951" i="2"/>
  <c r="BD951" i="2"/>
  <c r="BF951" i="2"/>
  <c r="BG951" i="2"/>
  <c r="BI951" i="2"/>
  <c r="AZ952" i="2"/>
  <c r="BA952" i="2"/>
  <c r="BC952" i="2"/>
  <c r="BD952" i="2"/>
  <c r="BF952" i="2"/>
  <c r="BG952" i="2"/>
  <c r="BI952" i="2"/>
  <c r="AZ953" i="2"/>
  <c r="BA953" i="2"/>
  <c r="BC953" i="2"/>
  <c r="BD953" i="2"/>
  <c r="BF953" i="2"/>
  <c r="BG953" i="2"/>
  <c r="BI953" i="2"/>
  <c r="AZ954" i="2"/>
  <c r="BA954" i="2"/>
  <c r="BC954" i="2"/>
  <c r="BD954" i="2"/>
  <c r="BF954" i="2"/>
  <c r="BG954" i="2"/>
  <c r="BI954" i="2"/>
  <c r="AZ955" i="2"/>
  <c r="BA955" i="2"/>
  <c r="BC955" i="2"/>
  <c r="BD955" i="2"/>
  <c r="BF955" i="2"/>
  <c r="BG955" i="2"/>
  <c r="BI955" i="2"/>
  <c r="AZ956" i="2"/>
  <c r="BA956" i="2"/>
  <c r="BC956" i="2"/>
  <c r="BD956" i="2"/>
  <c r="BF956" i="2"/>
  <c r="BG956" i="2"/>
  <c r="BI956" i="2"/>
  <c r="AZ957" i="2"/>
  <c r="BA957" i="2"/>
  <c r="BC957" i="2"/>
  <c r="BD957" i="2"/>
  <c r="BF957" i="2"/>
  <c r="BG957" i="2"/>
  <c r="BI957" i="2"/>
  <c r="AZ958" i="2"/>
  <c r="BA958" i="2"/>
  <c r="BC958" i="2"/>
  <c r="BD958" i="2"/>
  <c r="BF958" i="2"/>
  <c r="BG958" i="2"/>
  <c r="BI958" i="2"/>
  <c r="AZ959" i="2"/>
  <c r="BA959" i="2"/>
  <c r="BC959" i="2"/>
  <c r="BD959" i="2"/>
  <c r="BF959" i="2"/>
  <c r="BG959" i="2"/>
  <c r="BI959" i="2"/>
  <c r="AZ960" i="2"/>
  <c r="BA960" i="2"/>
  <c r="BC960" i="2"/>
  <c r="BD960" i="2"/>
  <c r="BF960" i="2"/>
  <c r="BG960" i="2"/>
  <c r="BI960" i="2"/>
  <c r="AZ961" i="2"/>
  <c r="BA961" i="2"/>
  <c r="BC961" i="2"/>
  <c r="BD961" i="2"/>
  <c r="BF961" i="2"/>
  <c r="BG961" i="2"/>
  <c r="BI961" i="2"/>
  <c r="AZ962" i="2"/>
  <c r="BA962" i="2"/>
  <c r="BC962" i="2"/>
  <c r="BD962" i="2"/>
  <c r="BF962" i="2"/>
  <c r="BG962" i="2"/>
  <c r="BI962" i="2"/>
  <c r="AZ963" i="2"/>
  <c r="BA963" i="2"/>
  <c r="BC963" i="2"/>
  <c r="BD963" i="2"/>
  <c r="BF963" i="2"/>
  <c r="BG963" i="2"/>
  <c r="BI963" i="2"/>
  <c r="AZ964" i="2"/>
  <c r="BA964" i="2"/>
  <c r="BC964" i="2"/>
  <c r="BD964" i="2"/>
  <c r="BF964" i="2"/>
  <c r="BG964" i="2"/>
  <c r="BI964" i="2"/>
  <c r="AZ965" i="2"/>
  <c r="BA965" i="2"/>
  <c r="BC965" i="2"/>
  <c r="BD965" i="2"/>
  <c r="BF965" i="2"/>
  <c r="BG965" i="2"/>
  <c r="BI965" i="2"/>
  <c r="AZ966" i="2"/>
  <c r="BA966" i="2"/>
  <c r="BC966" i="2"/>
  <c r="BD966" i="2"/>
  <c r="BF966" i="2"/>
  <c r="BG966" i="2"/>
  <c r="BI966" i="2"/>
  <c r="AZ967" i="2"/>
  <c r="BA967" i="2"/>
  <c r="BC967" i="2"/>
  <c r="BD967" i="2"/>
  <c r="BF967" i="2"/>
  <c r="BG967" i="2"/>
  <c r="BI967" i="2"/>
  <c r="AZ968" i="2"/>
  <c r="BA968" i="2"/>
  <c r="BC968" i="2"/>
  <c r="BD968" i="2"/>
  <c r="BF968" i="2"/>
  <c r="BG968" i="2"/>
  <c r="BI968" i="2"/>
  <c r="AZ969" i="2"/>
  <c r="BA969" i="2"/>
  <c r="BC969" i="2"/>
  <c r="BD969" i="2"/>
  <c r="BF969" i="2"/>
  <c r="BG969" i="2"/>
  <c r="BI969" i="2"/>
  <c r="AZ970" i="2"/>
  <c r="BA970" i="2"/>
  <c r="BC970" i="2"/>
  <c r="BD970" i="2"/>
  <c r="BF970" i="2"/>
  <c r="BG970" i="2"/>
  <c r="BI970" i="2"/>
  <c r="AZ971" i="2"/>
  <c r="BA971" i="2"/>
  <c r="BC971" i="2"/>
  <c r="BD971" i="2"/>
  <c r="BF971" i="2"/>
  <c r="BG971" i="2"/>
  <c r="BI971" i="2"/>
  <c r="AZ972" i="2"/>
  <c r="BA972" i="2"/>
  <c r="BC972" i="2"/>
  <c r="BD972" i="2"/>
  <c r="BF972" i="2"/>
  <c r="BG972" i="2"/>
  <c r="BI972" i="2"/>
  <c r="AZ973" i="2"/>
  <c r="BA973" i="2"/>
  <c r="BC973" i="2"/>
  <c r="BD973" i="2"/>
  <c r="BF973" i="2"/>
  <c r="BG973" i="2"/>
  <c r="BI973" i="2"/>
  <c r="AZ974" i="2"/>
  <c r="BA974" i="2"/>
  <c r="BC974" i="2"/>
  <c r="BD974" i="2"/>
  <c r="BF974" i="2"/>
  <c r="BG974" i="2"/>
  <c r="BI974" i="2"/>
  <c r="AZ975" i="2"/>
  <c r="BA975" i="2"/>
  <c r="BC975" i="2"/>
  <c r="BD975" i="2"/>
  <c r="BF975" i="2"/>
  <c r="BG975" i="2"/>
  <c r="BI975" i="2"/>
  <c r="AZ976" i="2"/>
  <c r="BA976" i="2"/>
  <c r="BC976" i="2"/>
  <c r="BD976" i="2"/>
  <c r="BF976" i="2"/>
  <c r="BG976" i="2"/>
  <c r="BI976" i="2"/>
  <c r="AZ977" i="2"/>
  <c r="BA977" i="2"/>
  <c r="BC977" i="2"/>
  <c r="BD977" i="2"/>
  <c r="BF977" i="2"/>
  <c r="BG977" i="2"/>
  <c r="BI977" i="2"/>
  <c r="AZ978" i="2"/>
  <c r="BA978" i="2"/>
  <c r="BC978" i="2"/>
  <c r="BD978" i="2"/>
  <c r="BF978" i="2"/>
  <c r="BG978" i="2"/>
  <c r="BI978" i="2"/>
  <c r="AZ979" i="2"/>
  <c r="BA979" i="2"/>
  <c r="BC979" i="2"/>
  <c r="BD979" i="2"/>
  <c r="BF979" i="2"/>
  <c r="BG979" i="2"/>
  <c r="BI979" i="2"/>
  <c r="AZ980" i="2"/>
  <c r="BA980" i="2"/>
  <c r="BC980" i="2"/>
  <c r="BD980" i="2"/>
  <c r="BF980" i="2"/>
  <c r="BG980" i="2"/>
  <c r="BI980" i="2"/>
  <c r="AZ981" i="2"/>
  <c r="BA981" i="2"/>
  <c r="BC981" i="2"/>
  <c r="BD981" i="2"/>
  <c r="BF981" i="2"/>
  <c r="BG981" i="2"/>
  <c r="BI981" i="2"/>
  <c r="AZ982" i="2"/>
  <c r="BA982" i="2"/>
  <c r="BC982" i="2"/>
  <c r="BD982" i="2"/>
  <c r="BF982" i="2"/>
  <c r="BG982" i="2"/>
  <c r="BI982" i="2"/>
  <c r="AZ983" i="2"/>
  <c r="BA983" i="2"/>
  <c r="BC983" i="2"/>
  <c r="BD983" i="2"/>
  <c r="BF983" i="2"/>
  <c r="BG983" i="2"/>
  <c r="BI983" i="2"/>
  <c r="AZ984" i="2"/>
  <c r="BA984" i="2"/>
  <c r="BC984" i="2"/>
  <c r="BD984" i="2"/>
  <c r="BF984" i="2"/>
  <c r="BG984" i="2"/>
  <c r="BI984" i="2"/>
  <c r="AZ985" i="2"/>
  <c r="BA985" i="2"/>
  <c r="BC985" i="2"/>
  <c r="BD985" i="2"/>
  <c r="BF985" i="2"/>
  <c r="BG985" i="2"/>
  <c r="BI985" i="2"/>
  <c r="AZ986" i="2"/>
  <c r="BA986" i="2"/>
  <c r="BC986" i="2"/>
  <c r="BD986" i="2"/>
  <c r="BF986" i="2"/>
  <c r="BG986" i="2"/>
  <c r="BI986" i="2"/>
  <c r="AZ987" i="2"/>
  <c r="BA987" i="2"/>
  <c r="BC987" i="2"/>
  <c r="BD987" i="2"/>
  <c r="BF987" i="2"/>
  <c r="BG987" i="2"/>
  <c r="BI987" i="2"/>
  <c r="AZ988" i="2"/>
  <c r="BA988" i="2"/>
  <c r="BC988" i="2"/>
  <c r="BD988" i="2"/>
  <c r="BF988" i="2"/>
  <c r="BG988" i="2"/>
  <c r="BI988" i="2"/>
  <c r="AZ989" i="2"/>
  <c r="BA989" i="2"/>
  <c r="BC989" i="2"/>
  <c r="BD989" i="2"/>
  <c r="BF989" i="2"/>
  <c r="BG989" i="2"/>
  <c r="BI989" i="2"/>
  <c r="AZ990" i="2"/>
  <c r="BA990" i="2"/>
  <c r="BC990" i="2"/>
  <c r="BD990" i="2"/>
  <c r="BF990" i="2"/>
  <c r="BG990" i="2"/>
  <c r="BI990" i="2"/>
  <c r="AZ991" i="2"/>
  <c r="BA991" i="2"/>
  <c r="BC991" i="2"/>
  <c r="BD991" i="2"/>
  <c r="BF991" i="2"/>
  <c r="BG991" i="2"/>
  <c r="BI991" i="2"/>
  <c r="AZ992" i="2"/>
  <c r="BA992" i="2"/>
  <c r="BC992" i="2"/>
  <c r="BD992" i="2"/>
  <c r="BF992" i="2"/>
  <c r="BG992" i="2"/>
  <c r="BI992" i="2"/>
  <c r="AZ993" i="2"/>
  <c r="BA993" i="2"/>
  <c r="BC993" i="2"/>
  <c r="BD993" i="2"/>
  <c r="BF993" i="2"/>
  <c r="BG993" i="2"/>
  <c r="BI993" i="2"/>
  <c r="AZ994" i="2"/>
  <c r="BA994" i="2"/>
  <c r="BC994" i="2"/>
  <c r="BD994" i="2"/>
  <c r="BF994" i="2"/>
  <c r="BG994" i="2"/>
  <c r="BI994" i="2"/>
  <c r="AZ995" i="2"/>
  <c r="BA995" i="2"/>
  <c r="BC995" i="2"/>
  <c r="BD995" i="2"/>
  <c r="BF995" i="2"/>
  <c r="BG995" i="2"/>
  <c r="BI995" i="2"/>
  <c r="AZ996" i="2"/>
  <c r="BA996" i="2"/>
  <c r="BC996" i="2"/>
  <c r="BD996" i="2"/>
  <c r="BF996" i="2"/>
  <c r="BG996" i="2"/>
  <c r="BI996" i="2"/>
  <c r="AZ997" i="2"/>
  <c r="BA997" i="2"/>
  <c r="BC997" i="2"/>
  <c r="BD997" i="2"/>
  <c r="BF997" i="2"/>
  <c r="BG997" i="2"/>
  <c r="BI997" i="2"/>
  <c r="AZ998" i="2"/>
  <c r="BA998" i="2"/>
  <c r="BC998" i="2"/>
  <c r="BD998" i="2"/>
  <c r="BF998" i="2"/>
  <c r="BG998" i="2"/>
  <c r="BI998" i="2"/>
  <c r="AZ999" i="2"/>
  <c r="BA999" i="2"/>
  <c r="BC999" i="2"/>
  <c r="BD999" i="2"/>
  <c r="BF999" i="2"/>
  <c r="BG999" i="2"/>
  <c r="BI999" i="2"/>
  <c r="AZ1000" i="2"/>
  <c r="BA1000" i="2"/>
  <c r="BC1000" i="2"/>
  <c r="BD1000" i="2"/>
  <c r="BF1000" i="2"/>
  <c r="BG1000" i="2"/>
  <c r="BI1000" i="2"/>
  <c r="AZ1001" i="2"/>
  <c r="BA1001" i="2"/>
  <c r="BC1001" i="2"/>
  <c r="BD1001" i="2"/>
  <c r="BF1001" i="2"/>
  <c r="BG1001" i="2"/>
  <c r="BI1001" i="2"/>
  <c r="AZ1002" i="2"/>
  <c r="BA1002" i="2"/>
  <c r="BC1002" i="2"/>
  <c r="BD1002" i="2"/>
  <c r="BF1002" i="2"/>
  <c r="BG1002" i="2"/>
  <c r="BI1002" i="2"/>
  <c r="AZ1003" i="2"/>
  <c r="BA1003" i="2"/>
  <c r="BC1003" i="2"/>
  <c r="BD1003" i="2"/>
  <c r="BF1003" i="2"/>
  <c r="BG1003" i="2"/>
  <c r="BI1003" i="2"/>
  <c r="AU1004" i="2"/>
  <c r="AZ1004" i="2"/>
  <c r="BA1004" i="2"/>
  <c r="BC1004" i="2"/>
  <c r="BD1004" i="2"/>
  <c r="BF1004" i="2"/>
  <c r="BG1004" i="2"/>
  <c r="BI1004" i="2"/>
  <c r="AZ1005" i="2"/>
  <c r="BA1005" i="2"/>
  <c r="BC1005" i="2"/>
  <c r="BD1005" i="2"/>
  <c r="BF1005" i="2"/>
  <c r="BG1005" i="2"/>
  <c r="BI1005" i="2"/>
  <c r="AZ1006" i="2"/>
  <c r="BA1006" i="2"/>
  <c r="BC1006" i="2"/>
  <c r="BD1006" i="2"/>
  <c r="BF1006" i="2"/>
  <c r="BG1006" i="2"/>
  <c r="BI1006" i="2"/>
  <c r="AZ1007" i="2"/>
  <c r="BA1007" i="2"/>
  <c r="BC1007" i="2"/>
  <c r="BD1007" i="2"/>
  <c r="BF1007" i="2"/>
  <c r="BG1007" i="2"/>
  <c r="BI1007" i="2"/>
  <c r="AZ1008" i="2"/>
  <c r="BA1008" i="2"/>
  <c r="BC1008" i="2"/>
  <c r="BD1008" i="2"/>
  <c r="BE1008" i="2"/>
  <c r="BF1008" i="2" s="1"/>
  <c r="BI1008" i="2"/>
  <c r="AU1009" i="2"/>
  <c r="AZ1009" i="2"/>
  <c r="BA1009" i="2"/>
  <c r="BB1009" i="2"/>
  <c r="BC1009" i="2" s="1"/>
  <c r="BE1009" i="2"/>
  <c r="BF1009" i="2" s="1"/>
  <c r="BI1009" i="2"/>
  <c r="AZ1010" i="2"/>
  <c r="BA1010" i="2"/>
  <c r="BC1010" i="2"/>
  <c r="BD1010" i="2"/>
  <c r="BE1010" i="2"/>
  <c r="BF1010" i="2" s="1"/>
  <c r="BI1010" i="2"/>
  <c r="AZ1011" i="2"/>
  <c r="BA1011" i="2"/>
  <c r="BC1011" i="2"/>
  <c r="BD1011" i="2"/>
  <c r="BF1011" i="2"/>
  <c r="BG1011" i="2"/>
  <c r="BI1011" i="2"/>
  <c r="AZ1012" i="2"/>
  <c r="BA1012" i="2"/>
  <c r="BC1012" i="2"/>
  <c r="BD1012" i="2"/>
  <c r="BF1012" i="2"/>
  <c r="BG1012" i="2"/>
  <c r="BI1012" i="2"/>
  <c r="AZ1013" i="2"/>
  <c r="BA1013" i="2"/>
  <c r="BC1013" i="2"/>
  <c r="BD1013" i="2"/>
  <c r="BF1013" i="2"/>
  <c r="BG1013" i="2"/>
  <c r="BI1013" i="2"/>
  <c r="AZ1014" i="2"/>
  <c r="BA1014" i="2"/>
  <c r="BC1014" i="2"/>
  <c r="BD1014" i="2"/>
  <c r="BF1014" i="2"/>
  <c r="BG1014" i="2"/>
  <c r="BI1014" i="2"/>
  <c r="AZ1015" i="2"/>
  <c r="BA1015" i="2"/>
  <c r="BC1015" i="2"/>
  <c r="BD1015" i="2"/>
  <c r="BF1015" i="2"/>
  <c r="BG1015" i="2"/>
  <c r="BI1015" i="2"/>
  <c r="AZ1016" i="2"/>
  <c r="BA1016" i="2"/>
  <c r="BC1016" i="2"/>
  <c r="BD1016" i="2"/>
  <c r="BF1016" i="2"/>
  <c r="BG1016" i="2"/>
  <c r="BI1016" i="2"/>
  <c r="AZ1017" i="2"/>
  <c r="BA1017" i="2"/>
  <c r="BC1017" i="2"/>
  <c r="BD1017" i="2"/>
  <c r="BF1017" i="2"/>
  <c r="BG1017" i="2"/>
  <c r="BI1017" i="2"/>
  <c r="AZ1018" i="2"/>
  <c r="BA1018" i="2"/>
  <c r="BC1018" i="2"/>
  <c r="BD1018" i="2"/>
  <c r="BF1018" i="2"/>
  <c r="BG1018" i="2"/>
  <c r="BI1018" i="2"/>
  <c r="AZ1019" i="2"/>
  <c r="BA1019" i="2"/>
  <c r="BC1019" i="2"/>
  <c r="BD1019" i="2"/>
  <c r="BF1019" i="2"/>
  <c r="BG1019" i="2"/>
  <c r="BI1019" i="2"/>
  <c r="AZ1020" i="2"/>
  <c r="BA1020" i="2"/>
  <c r="BC1020" i="2"/>
  <c r="BD1020" i="2"/>
  <c r="BF1020" i="2"/>
  <c r="BG1020" i="2"/>
  <c r="BI1020" i="2"/>
  <c r="AZ1021" i="2"/>
  <c r="BA1021" i="2"/>
  <c r="BC1021" i="2"/>
  <c r="BD1021" i="2"/>
  <c r="BF1021" i="2"/>
  <c r="BG1021" i="2"/>
  <c r="BI1021" i="2"/>
  <c r="AZ1022" i="2"/>
  <c r="BA1022" i="2"/>
  <c r="BC1022" i="2"/>
  <c r="BD1022" i="2"/>
  <c r="BF1022" i="2"/>
  <c r="BG1022" i="2"/>
  <c r="BI1022" i="2"/>
  <c r="AZ1023" i="2"/>
  <c r="BA1023" i="2"/>
  <c r="BC1023" i="2"/>
  <c r="BD1023" i="2"/>
  <c r="BF1023" i="2"/>
  <c r="BG1023" i="2"/>
  <c r="BI1023" i="2"/>
  <c r="AZ1024" i="2"/>
  <c r="BA1024" i="2"/>
  <c r="BC1024" i="2"/>
  <c r="BD1024" i="2"/>
  <c r="BF1024" i="2"/>
  <c r="BG1024" i="2"/>
  <c r="BI1024" i="2"/>
  <c r="AZ1025" i="2"/>
  <c r="BA1025" i="2"/>
  <c r="BC1025" i="2"/>
  <c r="BD1025" i="2"/>
  <c r="BF1025" i="2"/>
  <c r="BG1025" i="2"/>
  <c r="BI1025" i="2"/>
  <c r="AZ1026" i="2"/>
  <c r="BA1026" i="2"/>
  <c r="BC1026" i="2"/>
  <c r="BD1026" i="2"/>
  <c r="BF1026" i="2"/>
  <c r="BG1026" i="2"/>
  <c r="BI1026" i="2"/>
  <c r="AZ1027" i="2"/>
  <c r="BA1027" i="2"/>
  <c r="BC1027" i="2"/>
  <c r="BD1027" i="2"/>
  <c r="BF1027" i="2"/>
  <c r="BG1027" i="2"/>
  <c r="BI1027" i="2"/>
  <c r="AZ1028" i="2"/>
  <c r="BA1028" i="2"/>
  <c r="BC1028" i="2"/>
  <c r="BD1028" i="2"/>
  <c r="BF1028" i="2"/>
  <c r="BG1028" i="2"/>
  <c r="BI1028" i="2"/>
  <c r="AZ1029" i="2"/>
  <c r="BA1029" i="2"/>
  <c r="BC1029" i="2"/>
  <c r="BD1029" i="2"/>
  <c r="BF1029" i="2"/>
  <c r="BG1029" i="2"/>
  <c r="BI1029" i="2"/>
  <c r="AZ1030" i="2"/>
  <c r="BA1030" i="2"/>
  <c r="BC1030" i="2"/>
  <c r="BD1030" i="2"/>
  <c r="BF1030" i="2"/>
  <c r="BG1030" i="2"/>
  <c r="BI1030" i="2"/>
  <c r="AZ1031" i="2"/>
  <c r="BA1031" i="2"/>
  <c r="BC1031" i="2"/>
  <c r="BD1031" i="2"/>
  <c r="BF1031" i="2"/>
  <c r="BG1031" i="2"/>
  <c r="BI1031" i="2"/>
  <c r="AZ1032" i="2"/>
  <c r="BA1032" i="2"/>
  <c r="BC1032" i="2"/>
  <c r="BD1032" i="2"/>
  <c r="BF1032" i="2"/>
  <c r="BG1032" i="2"/>
  <c r="BI1032" i="2"/>
  <c r="AZ1033" i="2"/>
  <c r="BA1033" i="2"/>
  <c r="BC1033" i="2"/>
  <c r="BD1033" i="2"/>
  <c r="BF1033" i="2"/>
  <c r="BG1033" i="2"/>
  <c r="BI1033" i="2"/>
  <c r="AZ1034" i="2"/>
  <c r="BA1034" i="2"/>
  <c r="BC1034" i="2"/>
  <c r="BD1034" i="2"/>
  <c r="BF1034" i="2"/>
  <c r="BG1034" i="2"/>
  <c r="BI1034" i="2"/>
  <c r="AZ1035" i="2"/>
  <c r="BA1035" i="2"/>
  <c r="BC1035" i="2"/>
  <c r="BD1035" i="2"/>
  <c r="BF1035" i="2"/>
  <c r="BG1035" i="2"/>
  <c r="BI1035" i="2"/>
  <c r="AZ1036" i="2"/>
  <c r="BA1036" i="2"/>
  <c r="BC1036" i="2"/>
  <c r="BD1036" i="2"/>
  <c r="BF1036" i="2"/>
  <c r="BG1036" i="2"/>
  <c r="BI1036" i="2"/>
  <c r="AZ1037" i="2"/>
  <c r="BA1037" i="2"/>
  <c r="BC1037" i="2"/>
  <c r="BD1037" i="2"/>
  <c r="BF1037" i="2"/>
  <c r="BG1037" i="2"/>
  <c r="BI1037" i="2"/>
  <c r="AZ1038" i="2"/>
  <c r="BA1038" i="2"/>
  <c r="BC1038" i="2"/>
  <c r="BD1038" i="2"/>
  <c r="BF1038" i="2"/>
  <c r="BG1038" i="2"/>
  <c r="BI1038" i="2"/>
  <c r="AZ1039" i="2"/>
  <c r="BA1039" i="2"/>
  <c r="BC1039" i="2"/>
  <c r="BD1039" i="2"/>
  <c r="BF1039" i="2"/>
  <c r="BG1039" i="2"/>
  <c r="BI1039" i="2"/>
  <c r="AZ1040" i="2"/>
  <c r="BA1040" i="2"/>
  <c r="BC1040" i="2"/>
  <c r="BD1040" i="2"/>
  <c r="BF1040" i="2"/>
  <c r="BG1040" i="2"/>
  <c r="BI1040" i="2"/>
  <c r="AZ1041" i="2"/>
  <c r="BA1041" i="2"/>
  <c r="BC1041" i="2"/>
  <c r="BD1041" i="2"/>
  <c r="BF1041" i="2"/>
  <c r="BG1041" i="2"/>
  <c r="BI1041" i="2"/>
  <c r="AZ1042" i="2"/>
  <c r="BA1042" i="2"/>
  <c r="BC1042" i="2"/>
  <c r="BD1042" i="2"/>
  <c r="BF1042" i="2"/>
  <c r="BG1042" i="2"/>
  <c r="BI1042" i="2"/>
  <c r="AZ1043" i="2"/>
  <c r="BA1043" i="2"/>
  <c r="BC1043" i="2"/>
  <c r="BD1043" i="2"/>
  <c r="BF1043" i="2"/>
  <c r="BG1043" i="2"/>
  <c r="BI1043" i="2"/>
  <c r="AZ1044" i="2"/>
  <c r="BA1044" i="2"/>
  <c r="BC1044" i="2"/>
  <c r="BD1044" i="2"/>
  <c r="BF1044" i="2"/>
  <c r="BG1044" i="2"/>
  <c r="BI1044" i="2"/>
  <c r="AZ1045" i="2"/>
  <c r="BA1045" i="2"/>
  <c r="BC1045" i="2"/>
  <c r="BD1045" i="2"/>
  <c r="BF1045" i="2"/>
  <c r="BG1045" i="2"/>
  <c r="BI1045" i="2"/>
  <c r="AZ1046" i="2"/>
  <c r="BA1046" i="2"/>
  <c r="BC1046" i="2"/>
  <c r="BD1046" i="2"/>
  <c r="BF1046" i="2"/>
  <c r="BG1046" i="2"/>
  <c r="BI1046" i="2"/>
  <c r="AZ1047" i="2"/>
  <c r="BA1047" i="2"/>
  <c r="BC1047" i="2"/>
  <c r="BD1047" i="2"/>
  <c r="BF1047" i="2"/>
  <c r="BG1047" i="2"/>
  <c r="BI1047" i="2"/>
  <c r="AZ1048" i="2"/>
  <c r="BA1048" i="2"/>
  <c r="BC1048" i="2"/>
  <c r="BD1048" i="2"/>
  <c r="BF1048" i="2"/>
  <c r="BG1048" i="2"/>
  <c r="BI1048" i="2"/>
  <c r="AZ1049" i="2"/>
  <c r="BA1049" i="2"/>
  <c r="BC1049" i="2"/>
  <c r="BD1049" i="2"/>
  <c r="BF1049" i="2"/>
  <c r="BG1049" i="2"/>
  <c r="BI1049" i="2"/>
  <c r="AZ1050" i="2"/>
  <c r="BA1050" i="2"/>
  <c r="BC1050" i="2"/>
  <c r="BD1050" i="2"/>
  <c r="BF1050" i="2"/>
  <c r="BG1050" i="2"/>
  <c r="BI1050" i="2"/>
  <c r="AZ1051" i="2"/>
  <c r="BA1051" i="2"/>
  <c r="BC1051" i="2"/>
  <c r="BD1051" i="2"/>
  <c r="BF1051" i="2"/>
  <c r="BG1051" i="2"/>
  <c r="BI1051" i="2"/>
  <c r="BA1052" i="2"/>
  <c r="BC1052" i="2"/>
  <c r="BD1052" i="2"/>
  <c r="BF1052" i="2"/>
  <c r="BG1052" i="2"/>
  <c r="BI1052" i="2"/>
  <c r="AZ1053" i="2"/>
  <c r="BA1053" i="2"/>
  <c r="BC1053" i="2"/>
  <c r="BD1053" i="2"/>
  <c r="BF1053" i="2"/>
  <c r="BG1053" i="2"/>
  <c r="BI1053" i="2"/>
  <c r="BA1054" i="2"/>
  <c r="BC1054" i="2"/>
  <c r="BD1054" i="2"/>
  <c r="BF1054" i="2"/>
  <c r="BG1054" i="2"/>
  <c r="BI1054" i="2"/>
  <c r="AZ1055" i="2"/>
  <c r="BA1055" i="2"/>
  <c r="BC1055" i="2"/>
  <c r="BD1055" i="2"/>
  <c r="BF1055" i="2"/>
  <c r="BG1055" i="2"/>
  <c r="BI1055" i="2"/>
  <c r="AZ1056" i="2"/>
  <c r="BA1056" i="2"/>
  <c r="BC1056" i="2"/>
  <c r="BD1056" i="2"/>
  <c r="BF1056" i="2"/>
  <c r="BG1056" i="2"/>
  <c r="BI1056" i="2"/>
  <c r="AZ1057" i="2"/>
  <c r="BA1057" i="2"/>
  <c r="BC1057" i="2"/>
  <c r="BD1057" i="2"/>
  <c r="BF1057" i="2"/>
  <c r="BG1057" i="2"/>
  <c r="BI1057" i="2"/>
  <c r="AZ1058" i="2"/>
  <c r="BA1058" i="2"/>
  <c r="BC1058" i="2"/>
  <c r="BD1058" i="2"/>
  <c r="BF1058" i="2"/>
  <c r="BG1058" i="2"/>
  <c r="BI1058" i="2"/>
  <c r="AZ1059" i="2"/>
  <c r="BA1059" i="2"/>
  <c r="BC1059" i="2"/>
  <c r="BD1059" i="2"/>
  <c r="BF1059" i="2"/>
  <c r="BG1059" i="2"/>
  <c r="BI1059" i="2"/>
  <c r="AZ1060" i="2"/>
  <c r="BA1060" i="2"/>
  <c r="BC1060" i="2"/>
  <c r="BD1060" i="2"/>
  <c r="BF1060" i="2"/>
  <c r="BG1060" i="2"/>
  <c r="BI1060" i="2"/>
  <c r="AZ1061" i="2"/>
  <c r="BA1061" i="2"/>
  <c r="BC1061" i="2"/>
  <c r="BD1061" i="2"/>
  <c r="BF1061" i="2"/>
  <c r="BG1061" i="2"/>
  <c r="BI1061" i="2"/>
  <c r="AZ1062" i="2"/>
  <c r="BA1062" i="2"/>
  <c r="BC1062" i="2"/>
  <c r="BD1062" i="2"/>
  <c r="BF1062" i="2"/>
  <c r="BG1062" i="2"/>
  <c r="BI1062" i="2"/>
  <c r="AZ1063" i="2"/>
  <c r="BA1063" i="2"/>
  <c r="BC1063" i="2"/>
  <c r="BD1063" i="2"/>
  <c r="BF1063" i="2"/>
  <c r="BG1063" i="2"/>
  <c r="BI1063" i="2"/>
  <c r="AZ1064" i="2"/>
  <c r="BA1064" i="2"/>
  <c r="BC1064" i="2"/>
  <c r="BD1064" i="2"/>
  <c r="BF1064" i="2"/>
  <c r="BG1064" i="2"/>
  <c r="BI1064" i="2"/>
  <c r="AZ1065" i="2"/>
  <c r="BA1065" i="2"/>
  <c r="BC1065" i="2"/>
  <c r="BD1065" i="2"/>
  <c r="BF1065" i="2"/>
  <c r="BG1065" i="2"/>
  <c r="BI1065" i="2"/>
  <c r="AZ1066" i="2"/>
  <c r="BA1066" i="2"/>
  <c r="BC1066" i="2"/>
  <c r="BD1066" i="2"/>
  <c r="BF1066" i="2"/>
  <c r="BG1066" i="2"/>
  <c r="BI1066" i="2"/>
  <c r="AZ1067" i="2"/>
  <c r="BA1067" i="2"/>
  <c r="BC1067" i="2"/>
  <c r="BD1067" i="2"/>
  <c r="BF1067" i="2"/>
  <c r="BG1067" i="2"/>
  <c r="BI1067" i="2"/>
  <c r="AZ1068" i="2"/>
  <c r="BA1068" i="2"/>
  <c r="BC1068" i="2"/>
  <c r="BD1068" i="2"/>
  <c r="BF1068" i="2"/>
  <c r="BG1068" i="2"/>
  <c r="BI1068" i="2"/>
  <c r="AZ1069" i="2"/>
  <c r="BA1069" i="2"/>
  <c r="BC1069" i="2"/>
  <c r="BD1069" i="2"/>
  <c r="BF1069" i="2"/>
  <c r="BG1069" i="2"/>
  <c r="BI1069" i="2"/>
  <c r="AZ1070" i="2"/>
  <c r="BA1070" i="2"/>
  <c r="BC1070" i="2"/>
  <c r="BD1070" i="2"/>
  <c r="BF1070" i="2"/>
  <c r="BG1070" i="2"/>
  <c r="BI1070" i="2"/>
  <c r="AZ1071" i="2"/>
  <c r="BA1071" i="2"/>
  <c r="BC1071" i="2"/>
  <c r="BD1071" i="2"/>
  <c r="BF1071" i="2"/>
  <c r="BG1071" i="2"/>
  <c r="BI1071" i="2"/>
  <c r="AZ1072" i="2"/>
  <c r="BA1072" i="2"/>
  <c r="BC1072" i="2"/>
  <c r="BD1072" i="2"/>
  <c r="BF1072" i="2"/>
  <c r="BG1072" i="2"/>
  <c r="BI1072" i="2"/>
  <c r="AZ1073" i="2"/>
  <c r="BA1073" i="2"/>
  <c r="BC1073" i="2"/>
  <c r="BD1073" i="2"/>
  <c r="BF1073" i="2"/>
  <c r="BG1073" i="2"/>
  <c r="BI1073" i="2"/>
  <c r="AZ1074" i="2"/>
  <c r="BA1074" i="2"/>
  <c r="BC1074" i="2"/>
  <c r="BD1074" i="2"/>
  <c r="BF1074" i="2"/>
  <c r="BG1074" i="2"/>
  <c r="BI1074" i="2"/>
  <c r="AZ1075" i="2"/>
  <c r="BA1075" i="2"/>
  <c r="BC1075" i="2"/>
  <c r="BD1075" i="2"/>
  <c r="BF1075" i="2"/>
  <c r="BG1075" i="2"/>
  <c r="BI1075" i="2"/>
  <c r="AZ1076" i="2"/>
  <c r="BA1076" i="2"/>
  <c r="BC1076" i="2"/>
  <c r="BD1076" i="2"/>
  <c r="BF1076" i="2"/>
  <c r="BG1076" i="2"/>
  <c r="BI1076" i="2"/>
  <c r="AZ1077" i="2"/>
  <c r="BA1077" i="2"/>
  <c r="BC1077" i="2"/>
  <c r="BD1077" i="2"/>
  <c r="BF1077" i="2"/>
  <c r="BG1077" i="2"/>
  <c r="BI1077" i="2"/>
  <c r="AZ1078" i="2"/>
  <c r="BA1078" i="2"/>
  <c r="BC1078" i="2"/>
  <c r="BD1078" i="2"/>
  <c r="BF1078" i="2"/>
  <c r="BG1078" i="2"/>
  <c r="BI1078" i="2"/>
  <c r="AZ1079" i="2"/>
  <c r="BA1079" i="2"/>
  <c r="BC1079" i="2"/>
  <c r="BD1079" i="2"/>
  <c r="BF1079" i="2"/>
  <c r="BG1079" i="2"/>
  <c r="BI1079" i="2"/>
  <c r="AZ1080" i="2"/>
  <c r="BA1080" i="2"/>
  <c r="BC1080" i="2"/>
  <c r="BD1080" i="2"/>
  <c r="BF1080" i="2"/>
  <c r="BG1080" i="2"/>
  <c r="BI1080" i="2"/>
  <c r="AZ1081" i="2"/>
  <c r="BA1081" i="2"/>
  <c r="BC1081" i="2"/>
  <c r="BD1081" i="2"/>
  <c r="BF1081" i="2"/>
  <c r="BG1081" i="2"/>
  <c r="BI1081" i="2"/>
  <c r="AZ1082" i="2"/>
  <c r="BA1082" i="2"/>
  <c r="BC1082" i="2"/>
  <c r="BD1082" i="2"/>
  <c r="BF1082" i="2"/>
  <c r="BG1082" i="2"/>
  <c r="BI1082" i="2"/>
  <c r="AZ1083" i="2"/>
  <c r="BA1083" i="2"/>
  <c r="BC1083" i="2"/>
  <c r="BD1083" i="2"/>
  <c r="BF1083" i="2"/>
  <c r="BG1083" i="2"/>
  <c r="BI1083" i="2"/>
  <c r="AZ1084" i="2"/>
  <c r="BA1084" i="2"/>
  <c r="BC1084" i="2"/>
  <c r="BD1084" i="2"/>
  <c r="BF1084" i="2"/>
  <c r="BG1084" i="2"/>
  <c r="BI1084" i="2"/>
  <c r="AZ1085" i="2"/>
  <c r="BA1085" i="2"/>
  <c r="BC1085" i="2"/>
  <c r="BD1085" i="2"/>
  <c r="BF1085" i="2"/>
  <c r="BG1085" i="2"/>
  <c r="BI1085" i="2"/>
  <c r="AZ1086" i="2"/>
  <c r="BA1086" i="2"/>
  <c r="BC1086" i="2"/>
  <c r="BD1086" i="2"/>
  <c r="BF1086" i="2"/>
  <c r="BG1086" i="2"/>
  <c r="BI1086" i="2"/>
  <c r="AZ1087" i="2"/>
  <c r="BA1087" i="2"/>
  <c r="BC1087" i="2"/>
  <c r="BD1087" i="2"/>
  <c r="BF1087" i="2"/>
  <c r="BG1087" i="2"/>
  <c r="BI1087" i="2"/>
  <c r="AZ1088" i="2"/>
  <c r="BA1088" i="2"/>
  <c r="BC1088" i="2"/>
  <c r="BD1088" i="2"/>
  <c r="BF1088" i="2"/>
  <c r="BG1088" i="2"/>
  <c r="BI1088" i="2"/>
  <c r="AZ1089" i="2"/>
  <c r="BA1089" i="2"/>
  <c r="BC1089" i="2"/>
  <c r="BD1089" i="2"/>
  <c r="BF1089" i="2"/>
  <c r="BG1089" i="2"/>
  <c r="BI1089" i="2"/>
  <c r="AZ1090" i="2"/>
  <c r="BA1090" i="2"/>
  <c r="BC1090" i="2"/>
  <c r="BD1090" i="2"/>
  <c r="BF1090" i="2"/>
  <c r="BG1090" i="2"/>
  <c r="BI1090" i="2"/>
  <c r="AZ1091" i="2"/>
  <c r="BA1091" i="2"/>
  <c r="BC1091" i="2"/>
  <c r="BD1091" i="2"/>
  <c r="BF1091" i="2"/>
  <c r="BG1091" i="2"/>
  <c r="BI1091" i="2"/>
  <c r="AZ1092" i="2"/>
  <c r="BA1092" i="2"/>
  <c r="BC1092" i="2"/>
  <c r="BD1092" i="2"/>
  <c r="BF1092" i="2"/>
  <c r="BG1092" i="2"/>
  <c r="BI1092" i="2"/>
  <c r="AZ1093" i="2"/>
  <c r="BA1093" i="2"/>
  <c r="BC1093" i="2"/>
  <c r="BD1093" i="2"/>
  <c r="BF1093" i="2"/>
  <c r="BG1093" i="2"/>
  <c r="BI1093" i="2"/>
  <c r="AZ1094" i="2"/>
  <c r="BA1094" i="2"/>
  <c r="BC1094" i="2"/>
  <c r="BD1094" i="2"/>
  <c r="BF1094" i="2"/>
  <c r="BG1094" i="2"/>
  <c r="BI1094" i="2"/>
  <c r="AZ1095" i="2"/>
  <c r="BA1095" i="2"/>
  <c r="BC1095" i="2"/>
  <c r="BD1095" i="2"/>
  <c r="BF1095" i="2"/>
  <c r="BG1095" i="2"/>
  <c r="BI1095" i="2"/>
  <c r="AZ1096" i="2"/>
  <c r="BA1096" i="2"/>
  <c r="BC1096" i="2"/>
  <c r="BD1096" i="2"/>
  <c r="BF1096" i="2"/>
  <c r="BG1096" i="2"/>
  <c r="BI1096" i="2"/>
  <c r="AZ1097" i="2"/>
  <c r="BA1097" i="2"/>
  <c r="BC1097" i="2"/>
  <c r="BD1097" i="2"/>
  <c r="BF1097" i="2"/>
  <c r="BG1097" i="2"/>
  <c r="BI1097" i="2"/>
  <c r="AZ1098" i="2"/>
  <c r="BA1098" i="2"/>
  <c r="BC1098" i="2"/>
  <c r="BD1098" i="2"/>
  <c r="BF1098" i="2"/>
  <c r="BG1098" i="2"/>
  <c r="BI1098" i="2"/>
  <c r="AZ1099" i="2"/>
  <c r="BA1099" i="2"/>
  <c r="BC1099" i="2"/>
  <c r="BD1099" i="2"/>
  <c r="BF1099" i="2"/>
  <c r="BG1099" i="2"/>
  <c r="BI1099" i="2"/>
  <c r="AZ1100" i="2"/>
  <c r="BA1100" i="2"/>
  <c r="BC1100" i="2"/>
  <c r="BD1100" i="2"/>
  <c r="BF1100" i="2"/>
  <c r="BG1100" i="2"/>
  <c r="BI1100" i="2"/>
  <c r="AZ1101" i="2"/>
  <c r="BA1101" i="2"/>
  <c r="BC1101" i="2"/>
  <c r="BD1101" i="2"/>
  <c r="BF1101" i="2"/>
  <c r="BG1101" i="2"/>
  <c r="BI1101" i="2"/>
  <c r="AZ1102" i="2"/>
  <c r="BA1102" i="2"/>
  <c r="BC1102" i="2"/>
  <c r="BD1102" i="2"/>
  <c r="BF1102" i="2"/>
  <c r="BG1102" i="2"/>
  <c r="BI1102" i="2"/>
  <c r="AZ1103" i="2"/>
  <c r="BA1103" i="2"/>
  <c r="BC1103" i="2"/>
  <c r="BD1103" i="2"/>
  <c r="BF1103" i="2"/>
  <c r="BG1103" i="2"/>
  <c r="BI1103" i="2"/>
  <c r="AZ1104" i="2"/>
  <c r="BA1104" i="2"/>
  <c r="BC1104" i="2"/>
  <c r="BD1104" i="2"/>
  <c r="BF1104" i="2"/>
  <c r="BG1104" i="2"/>
  <c r="BI1104" i="2"/>
  <c r="AZ1105" i="2"/>
  <c r="BA1105" i="2"/>
  <c r="BC1105" i="2"/>
  <c r="BD1105" i="2"/>
  <c r="BF1105" i="2"/>
  <c r="BG1105" i="2"/>
  <c r="BI1105" i="2"/>
  <c r="AZ1106" i="2"/>
  <c r="BA1106" i="2"/>
  <c r="BC1106" i="2"/>
  <c r="BD1106" i="2"/>
  <c r="BF1106" i="2"/>
  <c r="BG1106" i="2"/>
  <c r="BI1106" i="2"/>
  <c r="AZ1107" i="2"/>
  <c r="BA1107" i="2"/>
  <c r="BC1107" i="2"/>
  <c r="BD1107" i="2"/>
  <c r="BF1107" i="2"/>
  <c r="BG1107" i="2"/>
  <c r="BI1107" i="2"/>
  <c r="AZ1108" i="2"/>
  <c r="BA1108" i="2"/>
  <c r="BC1108" i="2"/>
  <c r="BD1108" i="2"/>
  <c r="BF1108" i="2"/>
  <c r="BG1108" i="2"/>
  <c r="BI1108" i="2"/>
  <c r="AZ1109" i="2"/>
  <c r="BA1109" i="2"/>
  <c r="BC1109" i="2"/>
  <c r="BD1109" i="2"/>
  <c r="BF1109" i="2"/>
  <c r="BG1109" i="2"/>
  <c r="BI1109" i="2"/>
  <c r="AZ1110" i="2"/>
  <c r="BA1110" i="2"/>
  <c r="BC1110" i="2"/>
  <c r="BD1110" i="2"/>
  <c r="BF1110" i="2"/>
  <c r="BG1110" i="2"/>
  <c r="BI1110" i="2"/>
  <c r="AZ1111" i="2"/>
  <c r="BA1111" i="2"/>
  <c r="BC1111" i="2"/>
  <c r="BD1111" i="2"/>
  <c r="BF1111" i="2"/>
  <c r="BG1111" i="2"/>
  <c r="BI1111" i="2"/>
  <c r="AZ1112" i="2"/>
  <c r="BA1112" i="2"/>
  <c r="BC1112" i="2"/>
  <c r="BD1112" i="2"/>
  <c r="BF1112" i="2"/>
  <c r="BG1112" i="2"/>
  <c r="BI1112" i="2"/>
  <c r="AZ1113" i="2"/>
  <c r="BA1113" i="2"/>
  <c r="BC1113" i="2"/>
  <c r="BD1113" i="2"/>
  <c r="BF1113" i="2"/>
  <c r="BG1113" i="2"/>
  <c r="BI1113" i="2"/>
  <c r="AZ1114" i="2"/>
  <c r="BA1114" i="2"/>
  <c r="BC1114" i="2"/>
  <c r="BD1114" i="2"/>
  <c r="BF1114" i="2"/>
  <c r="BG1114" i="2"/>
  <c r="BI1114" i="2"/>
  <c r="AZ1115" i="2"/>
  <c r="BA1115" i="2"/>
  <c r="BC1115" i="2"/>
  <c r="BD1115" i="2"/>
  <c r="BF1115" i="2"/>
  <c r="BG1115" i="2"/>
  <c r="BI1115" i="2"/>
  <c r="AZ1116" i="2"/>
  <c r="BA1116" i="2"/>
  <c r="BC1116" i="2"/>
  <c r="BD1116" i="2"/>
  <c r="BF1116" i="2"/>
  <c r="BG1116" i="2"/>
  <c r="BI1116" i="2"/>
  <c r="AZ1117" i="2"/>
  <c r="BA1117" i="2"/>
  <c r="BC1117" i="2"/>
  <c r="BD1117" i="2"/>
  <c r="BF1117" i="2"/>
  <c r="BG1117" i="2"/>
  <c r="BI1117" i="2"/>
  <c r="AZ1118" i="2"/>
  <c r="BA1118" i="2"/>
  <c r="BC1118" i="2"/>
  <c r="BD1118" i="2"/>
  <c r="BF1118" i="2"/>
  <c r="BG1118" i="2"/>
  <c r="BI1118" i="2"/>
  <c r="AZ1119" i="2"/>
  <c r="BA1119" i="2"/>
  <c r="BC1119" i="2"/>
  <c r="BD1119" i="2"/>
  <c r="BF1119" i="2"/>
  <c r="BG1119" i="2"/>
  <c r="BI1119" i="2"/>
  <c r="AZ1120" i="2"/>
  <c r="BA1120" i="2"/>
  <c r="BC1120" i="2"/>
  <c r="BD1120" i="2"/>
  <c r="BF1120" i="2"/>
  <c r="BG1120" i="2"/>
  <c r="BI1120" i="2"/>
  <c r="AZ1121" i="2"/>
  <c r="BA1121" i="2"/>
  <c r="BC1121" i="2"/>
  <c r="BD1121" i="2"/>
  <c r="BF1121" i="2"/>
  <c r="BG1121" i="2"/>
  <c r="BI1121" i="2"/>
  <c r="AZ1122" i="2"/>
  <c r="BA1122" i="2"/>
  <c r="BC1122" i="2"/>
  <c r="BD1122" i="2"/>
  <c r="BF1122" i="2"/>
  <c r="BG1122" i="2"/>
  <c r="BI1122" i="2"/>
  <c r="AZ1123" i="2"/>
  <c r="BA1123" i="2"/>
  <c r="BC1123" i="2"/>
  <c r="BD1123" i="2"/>
  <c r="BF1123" i="2"/>
  <c r="BG1123" i="2"/>
  <c r="BI1123" i="2"/>
  <c r="AZ1124" i="2"/>
  <c r="BA1124" i="2"/>
  <c r="BC1124" i="2"/>
  <c r="BD1124" i="2"/>
  <c r="BF1124" i="2"/>
  <c r="BG1124" i="2"/>
  <c r="BI1124" i="2"/>
  <c r="AZ1125" i="2"/>
  <c r="BA1125" i="2"/>
  <c r="BC1125" i="2"/>
  <c r="BD1125" i="2"/>
  <c r="BF1125" i="2"/>
  <c r="BG1125" i="2"/>
  <c r="BI1125" i="2"/>
  <c r="AZ1126" i="2"/>
  <c r="BA1126" i="2"/>
  <c r="BC1126" i="2"/>
  <c r="BD1126" i="2"/>
  <c r="BF1126" i="2"/>
  <c r="BG1126" i="2"/>
  <c r="BI1126" i="2"/>
  <c r="AZ1127" i="2"/>
  <c r="BA1127" i="2"/>
  <c r="BC1127" i="2"/>
  <c r="BD1127" i="2"/>
  <c r="BF1127" i="2"/>
  <c r="BG1127" i="2"/>
  <c r="BI1127" i="2"/>
  <c r="AZ1128" i="2"/>
  <c r="BA1128" i="2"/>
  <c r="BC1128" i="2"/>
  <c r="BD1128" i="2"/>
  <c r="BF1128" i="2"/>
  <c r="BG1128" i="2"/>
  <c r="BI1128" i="2"/>
  <c r="AZ1129" i="2"/>
  <c r="BA1129" i="2"/>
  <c r="BC1129" i="2"/>
  <c r="BD1129" i="2"/>
  <c r="BF1129" i="2"/>
  <c r="BG1129" i="2"/>
  <c r="BI1129" i="2"/>
  <c r="AZ1130" i="2"/>
  <c r="BA1130" i="2"/>
  <c r="BC1130" i="2"/>
  <c r="BD1130" i="2"/>
  <c r="BF1130" i="2"/>
  <c r="BG1130" i="2"/>
  <c r="BI1130" i="2"/>
  <c r="AZ1131" i="2"/>
  <c r="BA1131" i="2"/>
  <c r="BC1131" i="2"/>
  <c r="BD1131" i="2"/>
  <c r="BF1131" i="2"/>
  <c r="BG1131" i="2"/>
  <c r="BI1131" i="2"/>
  <c r="AZ1132" i="2"/>
  <c r="BA1132" i="2"/>
  <c r="BC1132" i="2"/>
  <c r="BD1132" i="2"/>
  <c r="BF1132" i="2"/>
  <c r="BG1132" i="2"/>
  <c r="BI1132" i="2"/>
  <c r="AZ1133" i="2"/>
  <c r="BA1133" i="2"/>
  <c r="BC1133" i="2"/>
  <c r="BD1133" i="2"/>
  <c r="BF1133" i="2"/>
  <c r="BG1133" i="2"/>
  <c r="BI1133" i="2"/>
  <c r="AZ1134" i="2"/>
  <c r="BA1134" i="2"/>
  <c r="BC1134" i="2"/>
  <c r="BD1134" i="2"/>
  <c r="BF1134" i="2"/>
  <c r="BG1134" i="2"/>
  <c r="BI1134" i="2"/>
  <c r="AZ1135" i="2"/>
  <c r="BA1135" i="2"/>
  <c r="BC1135" i="2"/>
  <c r="BD1135" i="2"/>
  <c r="BF1135" i="2"/>
  <c r="BG1135" i="2"/>
  <c r="BI1135" i="2"/>
  <c r="AZ1136" i="2"/>
  <c r="BA1136" i="2"/>
  <c r="BC1136" i="2"/>
  <c r="BD1136" i="2"/>
  <c r="BF1136" i="2"/>
  <c r="BG1136" i="2"/>
  <c r="BI1136" i="2"/>
  <c r="AZ1137" i="2"/>
  <c r="BA1137" i="2"/>
  <c r="BC1137" i="2"/>
  <c r="BD1137" i="2"/>
  <c r="BF1137" i="2"/>
  <c r="BG1137" i="2"/>
  <c r="BI1137" i="2"/>
  <c r="AZ1138" i="2"/>
  <c r="BA1138" i="2"/>
  <c r="BC1138" i="2"/>
  <c r="BD1138" i="2"/>
  <c r="BF1138" i="2"/>
  <c r="BG1138" i="2"/>
  <c r="BI1138" i="2"/>
  <c r="AZ1139" i="2"/>
  <c r="BA1139" i="2"/>
  <c r="BC1139" i="2"/>
  <c r="BD1139" i="2"/>
  <c r="BF1139" i="2"/>
  <c r="BG1139" i="2"/>
  <c r="BI1139" i="2"/>
  <c r="AZ1140" i="2"/>
  <c r="BA1140" i="2"/>
  <c r="BC1140" i="2"/>
  <c r="BD1140" i="2"/>
  <c r="BF1140" i="2"/>
  <c r="BG1140" i="2"/>
  <c r="BI1140" i="2"/>
  <c r="AZ1141" i="2"/>
  <c r="BA1141" i="2"/>
  <c r="BC1141" i="2"/>
  <c r="BD1141" i="2"/>
  <c r="BF1141" i="2"/>
  <c r="BG1141" i="2"/>
  <c r="BI1141" i="2"/>
  <c r="AZ1142" i="2"/>
  <c r="BA1142" i="2"/>
  <c r="BC1142" i="2"/>
  <c r="BD1142" i="2"/>
  <c r="BF1142" i="2"/>
  <c r="BG1142" i="2"/>
  <c r="BI1142" i="2"/>
  <c r="AZ1143" i="2"/>
  <c r="BA1143" i="2"/>
  <c r="BC1143" i="2"/>
  <c r="BD1143" i="2"/>
  <c r="BF1143" i="2"/>
  <c r="BG1143" i="2"/>
  <c r="BI1143" i="2"/>
  <c r="AZ1144" i="2"/>
  <c r="BA1144" i="2"/>
  <c r="BC1144" i="2"/>
  <c r="BD1144" i="2"/>
  <c r="BF1144" i="2"/>
  <c r="BG1144" i="2"/>
  <c r="BI1144" i="2"/>
  <c r="AZ1145" i="2"/>
  <c r="BA1145" i="2"/>
  <c r="BC1145" i="2"/>
  <c r="BD1145" i="2"/>
  <c r="BF1145" i="2"/>
  <c r="BG1145" i="2"/>
  <c r="BI1145" i="2"/>
  <c r="AZ1146" i="2"/>
  <c r="BA1146" i="2"/>
  <c r="BC1146" i="2"/>
  <c r="BD1146" i="2"/>
  <c r="BF1146" i="2"/>
  <c r="BG1146" i="2"/>
  <c r="BI1146" i="2"/>
  <c r="AZ1147" i="2"/>
  <c r="BA1147" i="2"/>
  <c r="BC1147" i="2"/>
  <c r="BD1147" i="2"/>
  <c r="BF1147" i="2"/>
  <c r="BG1147" i="2"/>
  <c r="BI1147" i="2"/>
  <c r="AZ1148" i="2"/>
  <c r="BA1148" i="2"/>
  <c r="BC1148" i="2"/>
  <c r="BD1148" i="2"/>
  <c r="BF1148" i="2"/>
  <c r="BG1148" i="2"/>
  <c r="BI1148" i="2"/>
  <c r="AZ1149" i="2"/>
  <c r="BA1149" i="2"/>
  <c r="BC1149" i="2"/>
  <c r="BD1149" i="2"/>
  <c r="BF1149" i="2"/>
  <c r="BG1149" i="2"/>
  <c r="BI1149" i="2"/>
  <c r="AZ1150" i="2"/>
  <c r="BA1150" i="2"/>
  <c r="BC1150" i="2"/>
  <c r="BD1150" i="2"/>
  <c r="BF1150" i="2"/>
  <c r="BG1150" i="2"/>
  <c r="BI1150" i="2"/>
  <c r="AZ1151" i="2"/>
  <c r="BA1151" i="2"/>
  <c r="BC1151" i="2"/>
  <c r="BD1151" i="2"/>
  <c r="BF1151" i="2"/>
  <c r="BG1151" i="2"/>
  <c r="BI1151" i="2"/>
  <c r="AZ1152" i="2"/>
  <c r="BA1152" i="2"/>
  <c r="BC1152" i="2"/>
  <c r="BD1152" i="2"/>
  <c r="BF1152" i="2"/>
  <c r="BG1152" i="2"/>
  <c r="BI1152" i="2"/>
  <c r="AZ1153" i="2"/>
  <c r="BA1153" i="2"/>
  <c r="BC1153" i="2"/>
  <c r="BD1153" i="2"/>
  <c r="BF1153" i="2"/>
  <c r="BG1153" i="2"/>
  <c r="BI1153" i="2"/>
  <c r="AZ1154" i="2"/>
  <c r="BA1154" i="2"/>
  <c r="BC1154" i="2"/>
  <c r="BD1154" i="2"/>
  <c r="BF1154" i="2"/>
  <c r="BG1154" i="2"/>
  <c r="BI1154" i="2"/>
  <c r="AZ1155" i="2"/>
  <c r="BA1155" i="2"/>
  <c r="BC1155" i="2"/>
  <c r="BD1155" i="2"/>
  <c r="BF1155" i="2"/>
  <c r="BG1155" i="2"/>
  <c r="BI1155" i="2"/>
  <c r="AZ1156" i="2"/>
  <c r="BA1156" i="2"/>
  <c r="BC1156" i="2"/>
  <c r="BD1156" i="2"/>
  <c r="BF1156" i="2"/>
  <c r="BG1156" i="2"/>
  <c r="BI1156" i="2"/>
  <c r="AZ1157" i="2"/>
  <c r="BA1157" i="2"/>
  <c r="BC1157" i="2"/>
  <c r="BD1157" i="2"/>
  <c r="BF1157" i="2"/>
  <c r="BG1157" i="2"/>
  <c r="BI1157" i="2"/>
  <c r="AZ1158" i="2"/>
  <c r="BA1158" i="2"/>
  <c r="BC1158" i="2"/>
  <c r="BD1158" i="2"/>
  <c r="BF1158" i="2"/>
  <c r="BG1158" i="2"/>
  <c r="BI1158" i="2"/>
  <c r="AZ1159" i="2"/>
  <c r="BA1159" i="2"/>
  <c r="BC1159" i="2"/>
  <c r="BD1159" i="2"/>
  <c r="BF1159" i="2"/>
  <c r="BG1159" i="2"/>
  <c r="BI1159" i="2"/>
  <c r="AZ1160" i="2"/>
  <c r="BA1160" i="2"/>
  <c r="BC1160" i="2"/>
  <c r="BD1160" i="2"/>
  <c r="BF1160" i="2"/>
  <c r="BG1160" i="2"/>
  <c r="BI1160" i="2"/>
  <c r="AZ1161" i="2"/>
  <c r="BA1161" i="2"/>
  <c r="BC1161" i="2"/>
  <c r="BD1161" i="2"/>
  <c r="BF1161" i="2"/>
  <c r="BG1161" i="2"/>
  <c r="BI1161" i="2"/>
  <c r="AZ1162" i="2"/>
  <c r="BA1162" i="2"/>
  <c r="BC1162" i="2"/>
  <c r="BD1162" i="2"/>
  <c r="BF1162" i="2"/>
  <c r="BG1162" i="2"/>
  <c r="BI1162" i="2"/>
  <c r="AZ1163" i="2"/>
  <c r="BA1163" i="2"/>
  <c r="BC1163" i="2"/>
  <c r="BD1163" i="2"/>
  <c r="BF1163" i="2"/>
  <c r="BG1163" i="2"/>
  <c r="BI1163" i="2"/>
  <c r="AZ1164" i="2"/>
  <c r="BA1164" i="2"/>
  <c r="BC1164" i="2"/>
  <c r="BD1164" i="2"/>
  <c r="BF1164" i="2"/>
  <c r="BG1164" i="2"/>
  <c r="BI1164" i="2"/>
  <c r="AZ1165" i="2"/>
  <c r="BA1165" i="2"/>
  <c r="BC1165" i="2"/>
  <c r="BD1165" i="2"/>
  <c r="BF1165" i="2"/>
  <c r="BG1165" i="2"/>
  <c r="BI1165" i="2"/>
  <c r="AZ1166" i="2"/>
  <c r="BA1166" i="2"/>
  <c r="BC1166" i="2"/>
  <c r="BD1166" i="2"/>
  <c r="BF1166" i="2"/>
  <c r="BG1166" i="2"/>
  <c r="BI1166" i="2"/>
  <c r="AN2" i="2"/>
  <c r="AM2" i="2"/>
  <c r="AM3" i="2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167" i="2"/>
  <c r="AM168" i="2"/>
  <c r="AM169" i="2"/>
  <c r="AM170" i="2"/>
  <c r="AM171" i="2"/>
  <c r="AM172" i="2"/>
  <c r="AM173" i="2"/>
  <c r="AM174" i="2"/>
  <c r="AM175" i="2"/>
  <c r="AM176" i="2"/>
  <c r="AM177" i="2"/>
  <c r="AM178" i="2"/>
  <c r="AM179" i="2"/>
  <c r="AM180" i="2"/>
  <c r="AM181" i="2"/>
  <c r="AM182" i="2"/>
  <c r="AM183" i="2"/>
  <c r="AM184" i="2"/>
  <c r="AM185" i="2"/>
  <c r="AM186" i="2"/>
  <c r="AM187" i="2"/>
  <c r="AM188" i="2"/>
  <c r="AM189" i="2"/>
  <c r="AM190" i="2"/>
  <c r="AM191" i="2"/>
  <c r="AM192" i="2"/>
  <c r="AM193" i="2"/>
  <c r="AM194" i="2"/>
  <c r="AM195" i="2"/>
  <c r="AM196" i="2"/>
  <c r="AM197" i="2"/>
  <c r="AM198" i="2"/>
  <c r="AM199" i="2"/>
  <c r="AM200" i="2"/>
  <c r="AM201" i="2"/>
  <c r="AM202" i="2"/>
  <c r="AM203" i="2"/>
  <c r="AM204" i="2"/>
  <c r="AM205" i="2"/>
  <c r="AM206" i="2"/>
  <c r="AM207" i="2"/>
  <c r="AM208" i="2"/>
  <c r="AM209" i="2"/>
  <c r="AM210" i="2"/>
  <c r="AM211" i="2"/>
  <c r="AM212" i="2"/>
  <c r="AM213" i="2"/>
  <c r="AM214" i="2"/>
  <c r="AM215" i="2"/>
  <c r="AM216" i="2"/>
  <c r="AM217" i="2"/>
  <c r="AM218" i="2"/>
  <c r="AM219" i="2"/>
  <c r="AM220" i="2"/>
  <c r="AM221" i="2"/>
  <c r="AM222" i="2"/>
  <c r="AM223" i="2"/>
  <c r="AM224" i="2"/>
  <c r="AM225" i="2"/>
  <c r="AM226" i="2"/>
  <c r="AM227" i="2"/>
  <c r="AM228" i="2"/>
  <c r="AM229" i="2"/>
  <c r="AM230" i="2"/>
  <c r="AM231" i="2"/>
  <c r="AM232" i="2"/>
  <c r="AM233" i="2"/>
  <c r="AM234" i="2"/>
  <c r="AM235" i="2"/>
  <c r="AM236" i="2"/>
  <c r="AM237" i="2"/>
  <c r="AM238" i="2"/>
  <c r="AM239" i="2"/>
  <c r="AM240" i="2"/>
  <c r="AM241" i="2"/>
  <c r="AM242" i="2"/>
  <c r="AM243" i="2"/>
  <c r="AM244" i="2"/>
  <c r="AM245" i="2"/>
  <c r="AM246" i="2"/>
  <c r="AM247" i="2"/>
  <c r="AM248" i="2"/>
  <c r="AM249" i="2"/>
  <c r="AM250" i="2"/>
  <c r="AM251" i="2"/>
  <c r="AM252" i="2"/>
  <c r="AM253" i="2"/>
  <c r="AM254" i="2"/>
  <c r="AM255" i="2"/>
  <c r="AM256" i="2"/>
  <c r="AM257" i="2"/>
  <c r="AM258" i="2"/>
  <c r="AM259" i="2"/>
  <c r="AM260" i="2"/>
  <c r="AM261" i="2"/>
  <c r="AM262" i="2"/>
  <c r="AM263" i="2"/>
  <c r="AM264" i="2"/>
  <c r="AM265" i="2"/>
  <c r="AM266" i="2"/>
  <c r="AM267" i="2"/>
  <c r="AM268" i="2"/>
  <c r="AM269" i="2"/>
  <c r="AM270" i="2"/>
  <c r="AM271" i="2"/>
  <c r="AM272" i="2"/>
  <c r="AM273" i="2"/>
  <c r="AM274" i="2"/>
  <c r="AM275" i="2"/>
  <c r="AM276" i="2"/>
  <c r="AM277" i="2"/>
  <c r="AM278" i="2"/>
  <c r="AM279" i="2"/>
  <c r="AM280" i="2"/>
  <c r="AM281" i="2"/>
  <c r="AM282" i="2"/>
  <c r="AM283" i="2"/>
  <c r="AM284" i="2"/>
  <c r="AM285" i="2"/>
  <c r="AM286" i="2"/>
  <c r="AM287" i="2"/>
  <c r="AM288" i="2"/>
  <c r="AM289" i="2"/>
  <c r="AM290" i="2"/>
  <c r="AM291" i="2"/>
  <c r="AM292" i="2"/>
  <c r="AM293" i="2"/>
  <c r="AM294" i="2"/>
  <c r="AM295" i="2"/>
  <c r="AM296" i="2"/>
  <c r="AM297" i="2"/>
  <c r="AM298" i="2"/>
  <c r="AM299" i="2"/>
  <c r="AM300" i="2"/>
  <c r="AM301" i="2"/>
  <c r="AM302" i="2"/>
  <c r="AM303" i="2"/>
  <c r="AM304" i="2"/>
  <c r="AM305" i="2"/>
  <c r="AM306" i="2"/>
  <c r="AM307" i="2"/>
  <c r="AM308" i="2"/>
  <c r="AM309" i="2"/>
  <c r="AM310" i="2"/>
  <c r="AM311" i="2"/>
  <c r="AM312" i="2"/>
  <c r="AM313" i="2"/>
  <c r="AM314" i="2"/>
  <c r="AM315" i="2"/>
  <c r="AM316" i="2"/>
  <c r="AM317" i="2"/>
  <c r="AM318" i="2"/>
  <c r="AM319" i="2"/>
  <c r="AM320" i="2"/>
  <c r="AM321" i="2"/>
  <c r="AM322" i="2"/>
  <c r="AM323" i="2"/>
  <c r="AM324" i="2"/>
  <c r="AM325" i="2"/>
  <c r="AM326" i="2"/>
  <c r="AM327" i="2"/>
  <c r="AM328" i="2"/>
  <c r="AM329" i="2"/>
  <c r="AM330" i="2"/>
  <c r="AM331" i="2"/>
  <c r="AM332" i="2"/>
  <c r="AM333" i="2"/>
  <c r="AM334" i="2"/>
  <c r="AM335" i="2"/>
  <c r="AM336" i="2"/>
  <c r="AM337" i="2"/>
  <c r="AM338" i="2"/>
  <c r="AM339" i="2"/>
  <c r="AM340" i="2"/>
  <c r="AM341" i="2"/>
  <c r="AM342" i="2"/>
  <c r="AM343" i="2"/>
  <c r="AM344" i="2"/>
  <c r="AM345" i="2"/>
  <c r="AM346" i="2"/>
  <c r="AM347" i="2"/>
  <c r="AM348" i="2"/>
  <c r="AM349" i="2"/>
  <c r="AM350" i="2"/>
  <c r="AM351" i="2"/>
  <c r="AM352" i="2"/>
  <c r="AM353" i="2"/>
  <c r="AM354" i="2"/>
  <c r="AM355" i="2"/>
  <c r="AM356" i="2"/>
  <c r="AM357" i="2"/>
  <c r="AM358" i="2"/>
  <c r="AM359" i="2"/>
  <c r="AM360" i="2"/>
  <c r="AM361" i="2"/>
  <c r="AM362" i="2"/>
  <c r="AM363" i="2"/>
  <c r="AM364" i="2"/>
  <c r="AM365" i="2"/>
  <c r="AM366" i="2"/>
  <c r="AM367" i="2"/>
  <c r="AM368" i="2"/>
  <c r="AM369" i="2"/>
  <c r="AM370" i="2"/>
  <c r="AM371" i="2"/>
  <c r="AM372" i="2"/>
  <c r="AM373" i="2"/>
  <c r="AM374" i="2"/>
  <c r="AM375" i="2"/>
  <c r="AM376" i="2"/>
  <c r="AM377" i="2"/>
  <c r="AM378" i="2"/>
  <c r="AM379" i="2"/>
  <c r="AM380" i="2"/>
  <c r="AM381" i="2"/>
  <c r="AM382" i="2"/>
  <c r="AM383" i="2"/>
  <c r="AM384" i="2"/>
  <c r="AM385" i="2"/>
  <c r="AM386" i="2"/>
  <c r="AM387" i="2"/>
  <c r="AM388" i="2"/>
  <c r="AM389" i="2"/>
  <c r="AM390" i="2"/>
  <c r="AM391" i="2"/>
  <c r="AM394" i="2"/>
  <c r="AM395" i="2"/>
  <c r="AM396" i="2"/>
  <c r="AM397" i="2"/>
  <c r="AM398" i="2"/>
  <c r="AM399" i="2"/>
  <c r="AM400" i="2"/>
  <c r="AM401" i="2"/>
  <c r="AM402" i="2"/>
  <c r="AM403" i="2"/>
  <c r="AM404" i="2"/>
  <c r="AM405" i="2"/>
  <c r="AM406" i="2"/>
  <c r="AM407" i="2"/>
  <c r="AM408" i="2"/>
  <c r="AM409" i="2"/>
  <c r="AM410" i="2"/>
  <c r="AM411" i="2"/>
  <c r="AM412" i="2"/>
  <c r="AM413" i="2"/>
  <c r="AM414" i="2"/>
  <c r="AM415" i="2"/>
  <c r="AM416" i="2"/>
  <c r="AM417" i="2"/>
  <c r="AM418" i="2"/>
  <c r="AM419" i="2"/>
  <c r="AM420" i="2"/>
  <c r="AM421" i="2"/>
  <c r="AM422" i="2"/>
  <c r="AM423" i="2"/>
  <c r="AM424" i="2"/>
  <c r="AM425" i="2"/>
  <c r="AM426" i="2"/>
  <c r="AM427" i="2"/>
  <c r="AM428" i="2"/>
  <c r="AM429" i="2"/>
  <c r="AM430" i="2"/>
  <c r="AM431" i="2"/>
  <c r="AM432" i="2"/>
  <c r="AM433" i="2"/>
  <c r="AM434" i="2"/>
  <c r="AM435" i="2"/>
  <c r="AM436" i="2"/>
  <c r="AM437" i="2"/>
  <c r="AM438" i="2"/>
  <c r="AM439" i="2"/>
  <c r="AM440" i="2"/>
  <c r="AM441" i="2"/>
  <c r="AM442" i="2"/>
  <c r="AM443" i="2"/>
  <c r="AM444" i="2"/>
  <c r="AM445" i="2"/>
  <c r="AM446" i="2"/>
  <c r="AM447" i="2"/>
  <c r="AM448" i="2"/>
  <c r="AM449" i="2"/>
  <c r="AM450" i="2"/>
  <c r="AM451" i="2"/>
  <c r="AM452" i="2"/>
  <c r="AM453" i="2"/>
  <c r="AM454" i="2"/>
  <c r="AM455" i="2"/>
  <c r="AM456" i="2"/>
  <c r="AM457" i="2"/>
  <c r="AM458" i="2"/>
  <c r="AM459" i="2"/>
  <c r="AM460" i="2"/>
  <c r="AM461" i="2"/>
  <c r="AM462" i="2"/>
  <c r="AM463" i="2"/>
  <c r="AM464" i="2"/>
  <c r="AM465" i="2"/>
  <c r="AM466" i="2"/>
  <c r="AM467" i="2"/>
  <c r="AM468" i="2"/>
  <c r="AM469" i="2"/>
  <c r="AM470" i="2"/>
  <c r="AM471" i="2"/>
  <c r="AM472" i="2"/>
  <c r="AM473" i="2"/>
  <c r="AM474" i="2"/>
  <c r="AM475" i="2"/>
  <c r="AM476" i="2"/>
  <c r="AM477" i="2"/>
  <c r="AM478" i="2"/>
  <c r="AM479" i="2"/>
  <c r="AM480" i="2"/>
  <c r="AM481" i="2"/>
  <c r="AM482" i="2"/>
  <c r="AM483" i="2"/>
  <c r="AM484" i="2"/>
  <c r="AM485" i="2"/>
  <c r="AM486" i="2"/>
  <c r="AM487" i="2"/>
  <c r="AM488" i="2"/>
  <c r="AM489" i="2"/>
  <c r="AM490" i="2"/>
  <c r="AM491" i="2"/>
  <c r="AM492" i="2"/>
  <c r="AM493" i="2"/>
  <c r="AM494" i="2"/>
  <c r="AM495" i="2"/>
  <c r="AM496" i="2"/>
  <c r="AM497" i="2"/>
  <c r="AM498" i="2"/>
  <c r="AM499" i="2"/>
  <c r="AM500" i="2"/>
  <c r="AM501" i="2"/>
  <c r="AM502" i="2"/>
  <c r="AM503" i="2"/>
  <c r="AM504" i="2"/>
  <c r="AM505" i="2"/>
  <c r="AM506" i="2"/>
  <c r="AM507" i="2"/>
  <c r="AM508" i="2"/>
  <c r="AM509" i="2"/>
  <c r="AM510" i="2"/>
  <c r="AM511" i="2"/>
  <c r="AM512" i="2"/>
  <c r="AM513" i="2"/>
  <c r="AM514" i="2"/>
  <c r="AM515" i="2"/>
  <c r="AM516" i="2"/>
  <c r="AM517" i="2"/>
  <c r="AM518" i="2"/>
  <c r="AM519" i="2"/>
  <c r="AM520" i="2"/>
  <c r="AM521" i="2"/>
  <c r="AM522" i="2"/>
  <c r="AM523" i="2"/>
  <c r="AM524" i="2"/>
  <c r="AM525" i="2"/>
  <c r="AM526" i="2"/>
  <c r="AM527" i="2"/>
  <c r="AM528" i="2"/>
  <c r="AM529" i="2"/>
  <c r="AM530" i="2"/>
  <c r="AM531" i="2"/>
  <c r="AM532" i="2"/>
  <c r="AM533" i="2"/>
  <c r="AM534" i="2"/>
  <c r="AM535" i="2"/>
  <c r="AM536" i="2"/>
  <c r="AM537" i="2"/>
  <c r="AM538" i="2"/>
  <c r="AM539" i="2"/>
  <c r="AM540" i="2"/>
  <c r="AM541" i="2"/>
  <c r="AM542" i="2"/>
  <c r="AM543" i="2"/>
  <c r="AM544" i="2"/>
  <c r="AM545" i="2"/>
  <c r="AM546" i="2"/>
  <c r="AM547" i="2"/>
  <c r="AM548" i="2"/>
  <c r="AM549" i="2"/>
  <c r="AM550" i="2"/>
  <c r="AM551" i="2"/>
  <c r="AM552" i="2"/>
  <c r="AM553" i="2"/>
  <c r="AM554" i="2"/>
  <c r="AM555" i="2"/>
  <c r="AM556" i="2"/>
  <c r="AM557" i="2"/>
  <c r="AM558" i="2"/>
  <c r="AM559" i="2"/>
  <c r="AM560" i="2"/>
  <c r="AM561" i="2"/>
  <c r="AM562" i="2"/>
  <c r="AM563" i="2"/>
  <c r="AM564" i="2"/>
  <c r="AM565" i="2"/>
  <c r="AM566" i="2"/>
  <c r="AM567" i="2"/>
  <c r="AM568" i="2"/>
  <c r="AM569" i="2"/>
  <c r="AM570" i="2"/>
  <c r="AM571" i="2"/>
  <c r="AM572" i="2"/>
  <c r="AM573" i="2"/>
  <c r="AM574" i="2"/>
  <c r="AM575" i="2"/>
  <c r="AM576" i="2"/>
  <c r="AM577" i="2"/>
  <c r="AM578" i="2"/>
  <c r="AM579" i="2"/>
  <c r="AM580" i="2"/>
  <c r="AM581" i="2"/>
  <c r="AM582" i="2"/>
  <c r="AM583" i="2"/>
  <c r="AM584" i="2"/>
  <c r="AM585" i="2"/>
  <c r="AM586" i="2"/>
  <c r="AM587" i="2"/>
  <c r="AM588" i="2"/>
  <c r="AM589" i="2"/>
  <c r="AM590" i="2"/>
  <c r="AM591" i="2"/>
  <c r="AM592" i="2"/>
  <c r="AM593" i="2"/>
  <c r="AM594" i="2"/>
  <c r="AM595" i="2"/>
  <c r="AM596" i="2"/>
  <c r="AM597" i="2"/>
  <c r="AM598" i="2"/>
  <c r="AM599" i="2"/>
  <c r="AM600" i="2"/>
  <c r="AM601" i="2"/>
  <c r="AM602" i="2"/>
  <c r="AM603" i="2"/>
  <c r="AM604" i="2"/>
  <c r="AM605" i="2"/>
  <c r="AM606" i="2"/>
  <c r="AM607" i="2"/>
  <c r="AM608" i="2"/>
  <c r="AM609" i="2"/>
  <c r="AM610" i="2"/>
  <c r="AM611" i="2"/>
  <c r="AM612" i="2"/>
  <c r="AM613" i="2"/>
  <c r="AM614" i="2"/>
  <c r="AM615" i="2"/>
  <c r="AM616" i="2"/>
  <c r="AM617" i="2"/>
  <c r="AM618" i="2"/>
  <c r="AM619" i="2"/>
  <c r="AM620" i="2"/>
  <c r="AM621" i="2"/>
  <c r="AM622" i="2"/>
  <c r="AM623" i="2"/>
  <c r="AM624" i="2"/>
  <c r="AM625" i="2"/>
  <c r="AM626" i="2"/>
  <c r="AM627" i="2"/>
  <c r="AM628" i="2"/>
  <c r="AM629" i="2"/>
  <c r="AM630" i="2"/>
  <c r="AM631" i="2"/>
  <c r="AM632" i="2"/>
  <c r="AM633" i="2"/>
  <c r="AM634" i="2"/>
  <c r="AM635" i="2"/>
  <c r="AM636" i="2"/>
  <c r="AM637" i="2"/>
  <c r="AM638" i="2"/>
  <c r="AM639" i="2"/>
  <c r="AM640" i="2"/>
  <c r="AM641" i="2"/>
  <c r="AM642" i="2"/>
  <c r="AM643" i="2"/>
  <c r="AM644" i="2"/>
  <c r="AM645" i="2"/>
  <c r="AM646" i="2"/>
  <c r="AM647" i="2"/>
  <c r="AM648" i="2"/>
  <c r="AM649" i="2"/>
  <c r="AM650" i="2"/>
  <c r="AM651" i="2"/>
  <c r="AM652" i="2"/>
  <c r="AM653" i="2"/>
  <c r="AM654" i="2"/>
  <c r="AM655" i="2"/>
  <c r="AM656" i="2"/>
  <c r="AM657" i="2"/>
  <c r="AM658" i="2"/>
  <c r="AM659" i="2"/>
  <c r="AM660" i="2"/>
  <c r="AM661" i="2"/>
  <c r="AM662" i="2"/>
  <c r="AM663" i="2"/>
  <c r="AM664" i="2"/>
  <c r="AM665" i="2"/>
  <c r="AM666" i="2"/>
  <c r="AM667" i="2"/>
  <c r="AM668" i="2"/>
  <c r="AM669" i="2"/>
  <c r="AM670" i="2"/>
  <c r="AM671" i="2"/>
  <c r="AM672" i="2"/>
  <c r="AM673" i="2"/>
  <c r="AM674" i="2"/>
  <c r="AM675" i="2"/>
  <c r="AM676" i="2"/>
  <c r="AM677" i="2"/>
  <c r="AM678" i="2"/>
  <c r="AM679" i="2"/>
  <c r="AM680" i="2"/>
  <c r="AM681" i="2"/>
  <c r="AM682" i="2"/>
  <c r="AM683" i="2"/>
  <c r="AM684" i="2"/>
  <c r="AM685" i="2"/>
  <c r="AM686" i="2"/>
  <c r="AM687" i="2"/>
  <c r="AM688" i="2"/>
  <c r="AM689" i="2"/>
  <c r="AM690" i="2"/>
  <c r="AM691" i="2"/>
  <c r="AM692" i="2"/>
  <c r="AM693" i="2"/>
  <c r="AM694" i="2"/>
  <c r="AM695" i="2"/>
  <c r="AM696" i="2"/>
  <c r="AM697" i="2"/>
  <c r="AM698" i="2"/>
  <c r="AM699" i="2"/>
  <c r="AM700" i="2"/>
  <c r="AM701" i="2"/>
  <c r="AM702" i="2"/>
  <c r="AM703" i="2"/>
  <c r="AM704" i="2"/>
  <c r="AM705" i="2"/>
  <c r="AM706" i="2"/>
  <c r="AM707" i="2"/>
  <c r="AM708" i="2"/>
  <c r="AM709" i="2"/>
  <c r="AM710" i="2"/>
  <c r="AM711" i="2"/>
  <c r="AM712" i="2"/>
  <c r="AM713" i="2"/>
  <c r="AM714" i="2"/>
  <c r="AM715" i="2"/>
  <c r="AM716" i="2"/>
  <c r="AM717" i="2"/>
  <c r="AM718" i="2"/>
  <c r="AM719" i="2"/>
  <c r="AM720" i="2"/>
  <c r="AM721" i="2"/>
  <c r="AM722" i="2"/>
  <c r="AM723" i="2"/>
  <c r="AM724" i="2"/>
  <c r="AM725" i="2"/>
  <c r="AM726" i="2"/>
  <c r="AM727" i="2"/>
  <c r="AM728" i="2"/>
  <c r="AM729" i="2"/>
  <c r="AM730" i="2"/>
  <c r="AM731" i="2"/>
  <c r="AM732" i="2"/>
  <c r="AM733" i="2"/>
  <c r="AM734" i="2"/>
  <c r="AM735" i="2"/>
  <c r="AM736" i="2"/>
  <c r="AM737" i="2"/>
  <c r="AM738" i="2"/>
  <c r="AM739" i="2"/>
  <c r="AM740" i="2"/>
  <c r="AM741" i="2"/>
  <c r="AM742" i="2"/>
  <c r="AM743" i="2"/>
  <c r="AM744" i="2"/>
  <c r="AM745" i="2"/>
  <c r="AM746" i="2"/>
  <c r="AM747" i="2"/>
  <c r="AM748" i="2"/>
  <c r="AM749" i="2"/>
  <c r="AM750" i="2"/>
  <c r="AM751" i="2"/>
  <c r="AM752" i="2"/>
  <c r="AM753" i="2"/>
  <c r="AM754" i="2"/>
  <c r="AM755" i="2"/>
  <c r="AM756" i="2"/>
  <c r="AM757" i="2"/>
  <c r="AM758" i="2"/>
  <c r="AM759" i="2"/>
  <c r="AM760" i="2"/>
  <c r="AM761" i="2"/>
  <c r="AM762" i="2"/>
  <c r="AM763" i="2"/>
  <c r="AM764" i="2"/>
  <c r="AM765" i="2"/>
  <c r="AM766" i="2"/>
  <c r="AM767" i="2"/>
  <c r="AM768" i="2"/>
  <c r="AM769" i="2"/>
  <c r="AM770" i="2"/>
  <c r="AM771" i="2"/>
  <c r="AM772" i="2"/>
  <c r="AM773" i="2"/>
  <c r="AM774" i="2"/>
  <c r="AM775" i="2"/>
  <c r="AM776" i="2"/>
  <c r="AM777" i="2"/>
  <c r="AM778" i="2"/>
  <c r="AM779" i="2"/>
  <c r="AM780" i="2"/>
  <c r="AM781" i="2"/>
  <c r="AM782" i="2"/>
  <c r="AM783" i="2"/>
  <c r="AM784" i="2"/>
  <c r="AM785" i="2"/>
  <c r="AM786" i="2"/>
  <c r="AM787" i="2"/>
  <c r="AM788" i="2"/>
  <c r="AM789" i="2"/>
  <c r="AM790" i="2"/>
  <c r="AM791" i="2"/>
  <c r="AM792" i="2"/>
  <c r="AM793" i="2"/>
  <c r="AM794" i="2"/>
  <c r="AM795" i="2"/>
  <c r="AM796" i="2"/>
  <c r="AM797" i="2"/>
  <c r="AM798" i="2"/>
  <c r="AM799" i="2"/>
  <c r="AM800" i="2"/>
  <c r="AM801" i="2"/>
  <c r="AM802" i="2"/>
  <c r="AM803" i="2"/>
  <c r="AM804" i="2"/>
  <c r="AM805" i="2"/>
  <c r="AM806" i="2"/>
  <c r="AM807" i="2"/>
  <c r="AM808" i="2"/>
  <c r="AM809" i="2"/>
  <c r="AM810" i="2"/>
  <c r="AM811" i="2"/>
  <c r="AM812" i="2"/>
  <c r="AM813" i="2"/>
  <c r="AM814" i="2"/>
  <c r="AM815" i="2"/>
  <c r="AM816" i="2"/>
  <c r="AM817" i="2"/>
  <c r="AM818" i="2"/>
  <c r="AM819" i="2"/>
  <c r="AM820" i="2"/>
  <c r="AM821" i="2"/>
  <c r="AM822" i="2"/>
  <c r="AM823" i="2"/>
  <c r="AM824" i="2"/>
  <c r="AM825" i="2"/>
  <c r="AM826" i="2"/>
  <c r="AM827" i="2"/>
  <c r="AM828" i="2"/>
  <c r="AM829" i="2"/>
  <c r="AM830" i="2"/>
  <c r="AM831" i="2"/>
  <c r="AM832" i="2"/>
  <c r="AM833" i="2"/>
  <c r="AM834" i="2"/>
  <c r="AM835" i="2"/>
  <c r="AM836" i="2"/>
  <c r="AM837" i="2"/>
  <c r="AM838" i="2"/>
  <c r="AM839" i="2"/>
  <c r="AM840" i="2"/>
  <c r="AM841" i="2"/>
  <c r="AM842" i="2"/>
  <c r="AM843" i="2"/>
  <c r="AM844" i="2"/>
  <c r="AM845" i="2"/>
  <c r="AM846" i="2"/>
  <c r="AM847" i="2"/>
  <c r="AM848" i="2"/>
  <c r="AM849" i="2"/>
  <c r="AM850" i="2"/>
  <c r="AM851" i="2"/>
  <c r="AM852" i="2"/>
  <c r="AM853" i="2"/>
  <c r="AM854" i="2"/>
  <c r="AM855" i="2"/>
  <c r="AM856" i="2"/>
  <c r="AM857" i="2"/>
  <c r="AM858" i="2"/>
  <c r="AM859" i="2"/>
  <c r="AM860" i="2"/>
  <c r="AM861" i="2"/>
  <c r="AM862" i="2"/>
  <c r="AM863" i="2"/>
  <c r="AM864" i="2"/>
  <c r="AM865" i="2"/>
  <c r="AM866" i="2"/>
  <c r="AM867" i="2"/>
  <c r="AM868" i="2"/>
  <c r="AM869" i="2"/>
  <c r="AM870" i="2"/>
  <c r="AM871" i="2"/>
  <c r="AM872" i="2"/>
  <c r="AM873" i="2"/>
  <c r="AM874" i="2"/>
  <c r="AM875" i="2"/>
  <c r="AM876" i="2"/>
  <c r="AM877" i="2"/>
  <c r="AM878" i="2"/>
  <c r="AM879" i="2"/>
  <c r="AM880" i="2"/>
  <c r="AM881" i="2"/>
  <c r="AM882" i="2"/>
  <c r="AM883" i="2"/>
  <c r="AM884" i="2"/>
  <c r="AM885" i="2"/>
  <c r="AM886" i="2"/>
  <c r="AM887" i="2"/>
  <c r="AM888" i="2"/>
  <c r="AM889" i="2"/>
  <c r="AM890" i="2"/>
  <c r="AM891" i="2"/>
  <c r="AM892" i="2"/>
  <c r="AM893" i="2"/>
  <c r="AM894" i="2"/>
  <c r="AM895" i="2"/>
  <c r="AM896" i="2"/>
  <c r="AM897" i="2"/>
  <c r="AM898" i="2"/>
  <c r="AM899" i="2"/>
  <c r="AM900" i="2"/>
  <c r="AM901" i="2"/>
  <c r="AM902" i="2"/>
  <c r="AM903" i="2"/>
  <c r="AM904" i="2"/>
  <c r="AM905" i="2"/>
  <c r="AM906" i="2"/>
  <c r="AM907" i="2"/>
  <c r="AM908" i="2"/>
  <c r="AM909" i="2"/>
  <c r="AM910" i="2"/>
  <c r="AM911" i="2"/>
  <c r="AM912" i="2"/>
  <c r="AM913" i="2"/>
  <c r="AM914" i="2"/>
  <c r="AM915" i="2"/>
  <c r="AM916" i="2"/>
  <c r="AM917" i="2"/>
  <c r="AM918" i="2"/>
  <c r="AM919" i="2"/>
  <c r="AM920" i="2"/>
  <c r="AM921" i="2"/>
  <c r="AM922" i="2"/>
  <c r="AM923" i="2"/>
  <c r="AM924" i="2"/>
  <c r="AM925" i="2"/>
  <c r="AM926" i="2"/>
  <c r="AM927" i="2"/>
  <c r="AM928" i="2"/>
  <c r="AM929" i="2"/>
  <c r="AM930" i="2"/>
  <c r="AM931" i="2"/>
  <c r="AM932" i="2"/>
  <c r="AM933" i="2"/>
  <c r="AM934" i="2"/>
  <c r="AM935" i="2"/>
  <c r="AM936" i="2"/>
  <c r="AM937" i="2"/>
  <c r="AM938" i="2"/>
  <c r="AM939" i="2"/>
  <c r="AM940" i="2"/>
  <c r="AM941" i="2"/>
  <c r="AM942" i="2"/>
  <c r="AM943" i="2"/>
  <c r="AM944" i="2"/>
  <c r="AM945" i="2"/>
  <c r="AM946" i="2"/>
  <c r="AM947" i="2"/>
  <c r="AM948" i="2"/>
  <c r="AM949" i="2"/>
  <c r="AM950" i="2"/>
  <c r="AM951" i="2"/>
  <c r="AM952" i="2"/>
  <c r="AM953" i="2"/>
  <c r="AM954" i="2"/>
  <c r="AM955" i="2"/>
  <c r="AM956" i="2"/>
  <c r="AM957" i="2"/>
  <c r="AM958" i="2"/>
  <c r="AM959" i="2"/>
  <c r="AM960" i="2"/>
  <c r="AM961" i="2"/>
  <c r="AM962" i="2"/>
  <c r="AM963" i="2"/>
  <c r="AM964" i="2"/>
  <c r="AM965" i="2"/>
  <c r="AM966" i="2"/>
  <c r="AM967" i="2"/>
  <c r="AM968" i="2"/>
  <c r="AM969" i="2"/>
  <c r="AM970" i="2"/>
  <c r="AM971" i="2"/>
  <c r="AM972" i="2"/>
  <c r="AM973" i="2"/>
  <c r="AM974" i="2"/>
  <c r="AM975" i="2"/>
  <c r="AM976" i="2"/>
  <c r="AM977" i="2"/>
  <c r="AM978" i="2"/>
  <c r="AM979" i="2"/>
  <c r="AM980" i="2"/>
  <c r="AM981" i="2"/>
  <c r="AM982" i="2"/>
  <c r="AM983" i="2"/>
  <c r="AM984" i="2"/>
  <c r="AM985" i="2"/>
  <c r="AM986" i="2"/>
  <c r="AM987" i="2"/>
  <c r="AM988" i="2"/>
  <c r="AM989" i="2"/>
  <c r="AM990" i="2"/>
  <c r="AM991" i="2"/>
  <c r="AM992" i="2"/>
  <c r="AM993" i="2"/>
  <c r="AM994" i="2"/>
  <c r="AM995" i="2"/>
  <c r="AM996" i="2"/>
  <c r="AM997" i="2"/>
  <c r="AM998" i="2"/>
  <c r="AM999" i="2"/>
  <c r="AM1000" i="2"/>
  <c r="AM1001" i="2"/>
  <c r="AM1002" i="2"/>
  <c r="AM1003" i="2"/>
  <c r="AM1004" i="2"/>
  <c r="AM1005" i="2"/>
  <c r="AM1006" i="2"/>
  <c r="AM1007" i="2"/>
  <c r="AM1008" i="2"/>
  <c r="AM1009" i="2"/>
  <c r="AM1010" i="2"/>
  <c r="AM1011" i="2"/>
  <c r="AM1012" i="2"/>
  <c r="AM1013" i="2"/>
  <c r="AM1014" i="2"/>
  <c r="AM1015" i="2"/>
  <c r="AM1016" i="2"/>
  <c r="AM1017" i="2"/>
  <c r="AM1018" i="2"/>
  <c r="AM1019" i="2"/>
  <c r="AM1020" i="2"/>
  <c r="AM1021" i="2"/>
  <c r="AM1022" i="2"/>
  <c r="AM1023" i="2"/>
  <c r="AM1024" i="2"/>
  <c r="AM1025" i="2"/>
  <c r="AM1026" i="2"/>
  <c r="AM1027" i="2"/>
  <c r="AM1028" i="2"/>
  <c r="AM1029" i="2"/>
  <c r="AM1030" i="2"/>
  <c r="AM1031" i="2"/>
  <c r="AM1032" i="2"/>
  <c r="AM1033" i="2"/>
  <c r="AM1034" i="2"/>
  <c r="AM1035" i="2"/>
  <c r="AM1036" i="2"/>
  <c r="AM1037" i="2"/>
  <c r="AM1038" i="2"/>
  <c r="AM1039" i="2"/>
  <c r="AM1040" i="2"/>
  <c r="AM1041" i="2"/>
  <c r="AM1042" i="2"/>
  <c r="AM1043" i="2"/>
  <c r="AM1044" i="2"/>
  <c r="AM1045" i="2"/>
  <c r="AM1046" i="2"/>
  <c r="AM1047" i="2"/>
  <c r="AM1048" i="2"/>
  <c r="AM1049" i="2"/>
  <c r="AM1050" i="2"/>
  <c r="AM1051" i="2"/>
  <c r="AM1052" i="2"/>
  <c r="AM1053" i="2"/>
  <c r="AM1054" i="2"/>
  <c r="AM1055" i="2"/>
  <c r="AM1056" i="2"/>
  <c r="AM1057" i="2"/>
  <c r="AM1058" i="2"/>
  <c r="AM1059" i="2"/>
  <c r="AM1060" i="2"/>
  <c r="AM1061" i="2"/>
  <c r="AM1062" i="2"/>
  <c r="AM1063" i="2"/>
  <c r="AM1064" i="2"/>
  <c r="AM1065" i="2"/>
  <c r="AM1066" i="2"/>
  <c r="AM1067" i="2"/>
  <c r="AM1068" i="2"/>
  <c r="AM1069" i="2"/>
  <c r="AM1070" i="2"/>
  <c r="AM1071" i="2"/>
  <c r="AM1072" i="2"/>
  <c r="AM1073" i="2"/>
  <c r="AM1074" i="2"/>
  <c r="AM1075" i="2"/>
  <c r="AM1076" i="2"/>
  <c r="AM1077" i="2"/>
  <c r="AM1078" i="2"/>
  <c r="AM1079" i="2"/>
  <c r="AM1080" i="2"/>
  <c r="AM1081" i="2"/>
  <c r="AM1082" i="2"/>
  <c r="AM1083" i="2"/>
  <c r="AM1084" i="2"/>
  <c r="AM1085" i="2"/>
  <c r="AM1086" i="2"/>
  <c r="AM1087" i="2"/>
  <c r="AM1088" i="2"/>
  <c r="AM1089" i="2"/>
  <c r="AM1090" i="2"/>
  <c r="AM1091" i="2"/>
  <c r="AM1092" i="2"/>
  <c r="AM1093" i="2"/>
  <c r="AM1094" i="2"/>
  <c r="AM1095" i="2"/>
  <c r="AM1096" i="2"/>
  <c r="AM1097" i="2"/>
  <c r="AM1098" i="2"/>
  <c r="AM1099" i="2"/>
  <c r="AM1100" i="2"/>
  <c r="AM1101" i="2"/>
  <c r="AM1102" i="2"/>
  <c r="AM1103" i="2"/>
  <c r="AM1104" i="2"/>
  <c r="AM1105" i="2"/>
  <c r="AM1106" i="2"/>
  <c r="AM1107" i="2"/>
  <c r="AM1108" i="2"/>
  <c r="AM1109" i="2"/>
  <c r="AM1110" i="2"/>
  <c r="AM1111" i="2"/>
  <c r="AM1112" i="2"/>
  <c r="AM1113" i="2"/>
  <c r="AM1114" i="2"/>
  <c r="AM1115" i="2"/>
  <c r="AM1116" i="2"/>
  <c r="AM1117" i="2"/>
  <c r="AM1118" i="2"/>
  <c r="AM1119" i="2"/>
  <c r="AM1120" i="2"/>
  <c r="AM1121" i="2"/>
  <c r="AM1122" i="2"/>
  <c r="AM1123" i="2"/>
  <c r="AM1124" i="2"/>
  <c r="AM1125" i="2"/>
  <c r="AM1126" i="2"/>
  <c r="AM1127" i="2"/>
  <c r="AM1128" i="2"/>
  <c r="AM1129" i="2"/>
  <c r="AM1130" i="2"/>
  <c r="AM1131" i="2"/>
  <c r="AM1132" i="2"/>
  <c r="AM1133" i="2"/>
  <c r="AM1134" i="2"/>
  <c r="AM1135" i="2"/>
  <c r="AM1136" i="2"/>
  <c r="AM1137" i="2"/>
  <c r="AM1138" i="2"/>
  <c r="AM1139" i="2"/>
  <c r="AM1140" i="2"/>
  <c r="AM1141" i="2"/>
  <c r="AM1142" i="2"/>
  <c r="AM1143" i="2"/>
  <c r="AM1144" i="2"/>
  <c r="AM1145" i="2"/>
  <c r="AM1146" i="2"/>
  <c r="AM1147" i="2"/>
  <c r="AM1148" i="2"/>
  <c r="AM1149" i="2"/>
  <c r="AM1150" i="2"/>
  <c r="AM1151" i="2"/>
  <c r="AM1152" i="2"/>
  <c r="AM1153" i="2"/>
  <c r="AM1154" i="2"/>
  <c r="AM1155" i="2"/>
  <c r="AM1156" i="2"/>
  <c r="AM1157" i="2"/>
  <c r="AM1158" i="2"/>
  <c r="AM1159" i="2"/>
  <c r="AM1160" i="2"/>
  <c r="AM1161" i="2"/>
  <c r="AM1162" i="2"/>
  <c r="AM1163" i="2"/>
  <c r="AM1164" i="2"/>
  <c r="AM1165" i="2"/>
  <c r="AM1166" i="2"/>
  <c r="AN28" i="2"/>
  <c r="AN29" i="2"/>
  <c r="AN20" i="2"/>
  <c r="AN52" i="2"/>
  <c r="AN51" i="2"/>
  <c r="AN50" i="2"/>
  <c r="AN49" i="2"/>
  <c r="AN48" i="2"/>
  <c r="AN47" i="2"/>
  <c r="AN46" i="2"/>
  <c r="AN43" i="2"/>
  <c r="AN40" i="2"/>
  <c r="AN39" i="2"/>
  <c r="AN36" i="2"/>
  <c r="AN34" i="2"/>
  <c r="AN33" i="2"/>
  <c r="AN31" i="2"/>
  <c r="AN30" i="2"/>
  <c r="AN25" i="2"/>
  <c r="AN26" i="2"/>
  <c r="AN27" i="2"/>
  <c r="AN24" i="2"/>
  <c r="AN19" i="2"/>
  <c r="AN16" i="2"/>
  <c r="AN17" i="2"/>
  <c r="AN18" i="2"/>
  <c r="AN9" i="2"/>
  <c r="AN10" i="2"/>
  <c r="AN11" i="2"/>
  <c r="AN12" i="2"/>
  <c r="AN13" i="2"/>
  <c r="AN14" i="2"/>
  <c r="AN15" i="2"/>
  <c r="AN3" i="2"/>
  <c r="AN4" i="2"/>
  <c r="AN5" i="2"/>
  <c r="AN6" i="2"/>
  <c r="AN7" i="2"/>
  <c r="AN8" i="2"/>
  <c r="CI233" i="3"/>
  <c r="CH233" i="3"/>
  <c r="CG233" i="3"/>
  <c r="Q233" i="3"/>
  <c r="CD233" i="3"/>
  <c r="CE233" i="3" s="1"/>
  <c r="CC233" i="3"/>
  <c r="CB233" i="3"/>
  <c r="C233" i="3"/>
  <c r="CB232" i="3"/>
  <c r="BK1163" i="2"/>
  <c r="BK1164" i="2"/>
  <c r="BK1165" i="2"/>
  <c r="BK1166" i="2"/>
  <c r="AI1179" i="2" l="1"/>
  <c r="AI1183" i="2"/>
  <c r="AI1187" i="2"/>
  <c r="AI1191" i="2"/>
  <c r="AI1197" i="2"/>
  <c r="AI1201" i="2"/>
  <c r="AI1205" i="2"/>
  <c r="AI1227" i="2"/>
  <c r="AI1231" i="2"/>
  <c r="AO1237" i="2"/>
  <c r="AI1251" i="2"/>
  <c r="AI1256" i="2"/>
  <c r="AO1291" i="2"/>
  <c r="AO1296" i="2"/>
  <c r="AP1312" i="2"/>
  <c r="AI1316" i="2"/>
  <c r="AO1325" i="2"/>
  <c r="AO1330" i="2"/>
  <c r="AO1334" i="2"/>
  <c r="AO1340" i="2"/>
  <c r="AO1344" i="2"/>
  <c r="AO1379" i="2"/>
  <c r="AO1384" i="2"/>
  <c r="AO1389" i="2"/>
  <c r="AO1393" i="2"/>
  <c r="AI1395" i="2"/>
  <c r="AO1400" i="2"/>
  <c r="AI1406" i="2"/>
  <c r="AI1410" i="2"/>
  <c r="AI1419" i="2"/>
  <c r="AO1428" i="2"/>
  <c r="AJ1432" i="2"/>
  <c r="AI1433" i="2"/>
  <c r="AO1447" i="2"/>
  <c r="AI1456" i="2"/>
  <c r="AJ1461" i="2"/>
  <c r="AI1465" i="2"/>
  <c r="AO1473" i="2"/>
  <c r="AO1480" i="2"/>
  <c r="AO1484" i="2"/>
  <c r="AP1485" i="2"/>
  <c r="AR1495" i="2"/>
  <c r="AO1497" i="2"/>
  <c r="AO1501" i="2"/>
  <c r="AO1505" i="2"/>
  <c r="AJ1515" i="2"/>
  <c r="AJ1520" i="2"/>
  <c r="AO1522" i="2"/>
  <c r="AJ1523" i="2"/>
  <c r="AI1524" i="2"/>
  <c r="AI1528" i="2"/>
  <c r="AJ1255" i="2"/>
  <c r="AI1255" i="2"/>
  <c r="AP1281" i="2"/>
  <c r="AO1281" i="2"/>
  <c r="AP1290" i="2"/>
  <c r="AO1290" i="2"/>
  <c r="AP1295" i="2"/>
  <c r="AO1295" i="2"/>
  <c r="AP1303" i="2"/>
  <c r="AO1303" i="2"/>
  <c r="AJ1315" i="2"/>
  <c r="AI1315" i="2"/>
  <c r="AJ1320" i="2"/>
  <c r="AI1320" i="2"/>
  <c r="AP1324" i="2"/>
  <c r="AO1324" i="2"/>
  <c r="AP1329" i="2"/>
  <c r="AO1329" i="2"/>
  <c r="AP1333" i="2"/>
  <c r="AO1333" i="2"/>
  <c r="AP1339" i="2"/>
  <c r="AO1339" i="2"/>
  <c r="AP1343" i="2"/>
  <c r="AO1343" i="2"/>
  <c r="AP1371" i="2"/>
  <c r="AO1371" i="2"/>
  <c r="AP1383" i="2"/>
  <c r="AO1383" i="2"/>
  <c r="AP1388" i="2"/>
  <c r="AO1388" i="2"/>
  <c r="AP1392" i="2"/>
  <c r="AO1392" i="2"/>
  <c r="AP1399" i="2"/>
  <c r="AO1399" i="2"/>
  <c r="AJ1405" i="2"/>
  <c r="AI1405" i="2"/>
  <c r="AJ1409" i="2"/>
  <c r="AI1409" i="2"/>
  <c r="AJ1418" i="2"/>
  <c r="AI1418" i="2"/>
  <c r="AP1427" i="2"/>
  <c r="AO1427" i="2"/>
  <c r="AI1430" i="2"/>
  <c r="AJ1430" i="2"/>
  <c r="AJ1436" i="2"/>
  <c r="AI1436" i="2"/>
  <c r="AO1442" i="2"/>
  <c r="AP1442" i="2"/>
  <c r="AP1446" i="2"/>
  <c r="AO1446" i="2"/>
  <c r="AP1450" i="2"/>
  <c r="AO1450" i="2"/>
  <c r="AJ1455" i="2"/>
  <c r="AI1455" i="2"/>
  <c r="AI1459" i="2"/>
  <c r="AJ1459" i="2"/>
  <c r="AJ1464" i="2"/>
  <c r="AI1464" i="2"/>
  <c r="AI1468" i="2"/>
  <c r="AJ1468" i="2"/>
  <c r="AP1472" i="2"/>
  <c r="AO1472" i="2"/>
  <c r="AP1479" i="2"/>
  <c r="AO1479" i="2"/>
  <c r="AP1483" i="2"/>
  <c r="AO1483" i="2"/>
  <c r="AO1488" i="2"/>
  <c r="AP1488" i="2"/>
  <c r="AO1494" i="2"/>
  <c r="AP1494" i="2"/>
  <c r="AP1500" i="2"/>
  <c r="AO1500" i="2"/>
  <c r="AP1504" i="2"/>
  <c r="AO1504" i="2"/>
  <c r="AI1513" i="2"/>
  <c r="AJ1513" i="2"/>
  <c r="AI1518" i="2"/>
  <c r="AJ1518" i="2"/>
  <c r="AJ1527" i="2"/>
  <c r="AI1527" i="2"/>
  <c r="AI1531" i="2"/>
  <c r="AJ1531" i="2"/>
  <c r="AO1533" i="2"/>
  <c r="AP1533" i="2"/>
  <c r="AI1170" i="2"/>
  <c r="AI1180" i="2"/>
  <c r="AI1182" i="2"/>
  <c r="AI1184" i="2"/>
  <c r="AI1186" i="2"/>
  <c r="AI1188" i="2"/>
  <c r="AI1190" i="2"/>
  <c r="AI1192" i="2"/>
  <c r="AI1194" i="2"/>
  <c r="AI1198" i="2"/>
  <c r="AI1200" i="2"/>
  <c r="AI1202" i="2"/>
  <c r="AI1204" i="2"/>
  <c r="AI1206" i="2"/>
  <c r="AI1215" i="2"/>
  <c r="AI1228" i="2"/>
  <c r="AI1230" i="2"/>
  <c r="AI1232" i="2"/>
  <c r="AO1236" i="2"/>
  <c r="AO1238" i="2"/>
  <c r="AI1250" i="2"/>
  <c r="AI1252" i="2"/>
  <c r="AJ1253" i="2"/>
  <c r="AI1253" i="2"/>
  <c r="AJ1257" i="2"/>
  <c r="AI1257" i="2"/>
  <c r="AJ1285" i="2"/>
  <c r="AI1285" i="2"/>
  <c r="AP1293" i="2"/>
  <c r="AO1293" i="2"/>
  <c r="AP1297" i="2"/>
  <c r="AO1297" i="2"/>
  <c r="AO1314" i="2"/>
  <c r="AP1314" i="2"/>
  <c r="AJ1317" i="2"/>
  <c r="AI1317" i="2"/>
  <c r="AP1322" i="2"/>
  <c r="AO1322" i="2"/>
  <c r="AP1326" i="2"/>
  <c r="AO1326" i="2"/>
  <c r="AP1331" i="2"/>
  <c r="AO1331" i="2"/>
  <c r="AP1335" i="2"/>
  <c r="AO1335" i="2"/>
  <c r="AP1341" i="2"/>
  <c r="AO1341" i="2"/>
  <c r="AP1350" i="2"/>
  <c r="AO1350" i="2"/>
  <c r="AP1380" i="2"/>
  <c r="AO1380" i="2"/>
  <c r="AP1385" i="2"/>
  <c r="AO1385" i="2"/>
  <c r="AP1390" i="2"/>
  <c r="AO1390" i="2"/>
  <c r="AJ1396" i="2"/>
  <c r="AI1396" i="2"/>
  <c r="AP1401" i="2"/>
  <c r="AO1401" i="2"/>
  <c r="AJ1407" i="2"/>
  <c r="AI1407" i="2"/>
  <c r="AJ1411" i="2"/>
  <c r="AI1411" i="2"/>
  <c r="AP1423" i="2"/>
  <c r="AO1423" i="2"/>
  <c r="AP1429" i="2"/>
  <c r="AO1429" i="2"/>
  <c r="AJ1434" i="2"/>
  <c r="AI1434" i="2"/>
  <c r="AI1438" i="2"/>
  <c r="AJ1438" i="2"/>
  <c r="AP1444" i="2"/>
  <c r="AO1444" i="2"/>
  <c r="AP1448" i="2"/>
  <c r="AO1448" i="2"/>
  <c r="AO1451" i="2"/>
  <c r="AP1451" i="2"/>
  <c r="AJ1457" i="2"/>
  <c r="AI1457" i="2"/>
  <c r="AI1463" i="2"/>
  <c r="AJ1463" i="2"/>
  <c r="AJ1466" i="2"/>
  <c r="AI1466" i="2"/>
  <c r="AP1470" i="2"/>
  <c r="AO1470" i="2"/>
  <c r="AP1474" i="2"/>
  <c r="AO1474" i="2"/>
  <c r="AP1481" i="2"/>
  <c r="AO1481" i="2"/>
  <c r="AP1491" i="2"/>
  <c r="AO1491" i="2"/>
  <c r="AP1498" i="2"/>
  <c r="AO1498" i="2"/>
  <c r="AP1502" i="2"/>
  <c r="AO1502" i="2"/>
  <c r="AP1506" i="2"/>
  <c r="AO1506" i="2"/>
  <c r="AI1517" i="2"/>
  <c r="AJ1517" i="2"/>
  <c r="AJ1525" i="2"/>
  <c r="AI1525" i="2"/>
  <c r="AP1530" i="2"/>
  <c r="AO1530" i="2"/>
  <c r="AP1532" i="2"/>
  <c r="AO1532" i="2"/>
  <c r="AJ1534" i="2"/>
  <c r="AI1534" i="2"/>
  <c r="AJ1428" i="2"/>
  <c r="AI1428" i="2"/>
  <c r="AO1431" i="2"/>
  <c r="AP1431" i="2"/>
  <c r="AP1434" i="2"/>
  <c r="AO1434" i="2"/>
  <c r="AP1436" i="2"/>
  <c r="AO1436" i="2"/>
  <c r="AO1439" i="2"/>
  <c r="AP1439" i="2"/>
  <c r="AI1443" i="2"/>
  <c r="AJ1443" i="2"/>
  <c r="AJ1445" i="2"/>
  <c r="AI1445" i="2"/>
  <c r="AJ1447" i="2"/>
  <c r="AI1447" i="2"/>
  <c r="AJ1449" i="2"/>
  <c r="AI1449" i="2"/>
  <c r="AI1452" i="2"/>
  <c r="AJ1452" i="2"/>
  <c r="AP1455" i="2"/>
  <c r="AO1455" i="2"/>
  <c r="AP1457" i="2"/>
  <c r="AO1457" i="2"/>
  <c r="AO1460" i="2"/>
  <c r="AP1460" i="2"/>
  <c r="AP1464" i="2"/>
  <c r="AO1464" i="2"/>
  <c r="AP1466" i="2"/>
  <c r="AO1466" i="2"/>
  <c r="AO1469" i="2"/>
  <c r="AP1469" i="2"/>
  <c r="AJ1471" i="2"/>
  <c r="AI1471" i="2"/>
  <c r="AJ1473" i="2"/>
  <c r="AI1473" i="2"/>
  <c r="AJ1475" i="2"/>
  <c r="AI1475" i="2"/>
  <c r="AJ1478" i="2"/>
  <c r="AI1478" i="2"/>
  <c r="AJ1480" i="2"/>
  <c r="AI1480" i="2"/>
  <c r="AJ1482" i="2"/>
  <c r="AI1482" i="2"/>
  <c r="AJ1484" i="2"/>
  <c r="AI1484" i="2"/>
  <c r="AI1489" i="2"/>
  <c r="AJ1489" i="2"/>
  <c r="AJ1491" i="2"/>
  <c r="AI1491" i="2"/>
  <c r="AO1496" i="2"/>
  <c r="AP1496" i="2"/>
  <c r="AJ1498" i="2"/>
  <c r="AI1498" i="2"/>
  <c r="AJ1500" i="2"/>
  <c r="AI1500" i="2"/>
  <c r="AJ1502" i="2"/>
  <c r="AI1502" i="2"/>
  <c r="AJ1504" i="2"/>
  <c r="AI1504" i="2"/>
  <c r="AJ1506" i="2"/>
  <c r="AI1506" i="2"/>
  <c r="AP1509" i="2"/>
  <c r="AO1509" i="2"/>
  <c r="AO1512" i="2"/>
  <c r="AP1512" i="2"/>
  <c r="AO1516" i="2"/>
  <c r="AP1516" i="2"/>
  <c r="AO1521" i="2"/>
  <c r="AP1521" i="2"/>
  <c r="AP1524" i="2"/>
  <c r="AO1524" i="2"/>
  <c r="AP1526" i="2"/>
  <c r="AO1526" i="2"/>
  <c r="AP1528" i="2"/>
  <c r="AO1528" i="2"/>
  <c r="AJ1530" i="2"/>
  <c r="AI1530" i="2"/>
  <c r="AJ1532" i="2"/>
  <c r="AI1532" i="2"/>
  <c r="AI1535" i="2"/>
  <c r="AJ1535" i="2"/>
  <c r="AO1170" i="2"/>
  <c r="AO1179" i="2"/>
  <c r="AO1180" i="2"/>
  <c r="AO1181" i="2"/>
  <c r="AO1182" i="2"/>
  <c r="AO1183" i="2"/>
  <c r="AO1184" i="2"/>
  <c r="AO1185" i="2"/>
  <c r="AO1186" i="2"/>
  <c r="AO1187" i="2"/>
  <c r="AO1188" i="2"/>
  <c r="AO1189" i="2"/>
  <c r="AO1190" i="2"/>
  <c r="AO1191" i="2"/>
  <c r="AO1192" i="2"/>
  <c r="AO1193" i="2"/>
  <c r="AO1194" i="2"/>
  <c r="AO1197" i="2"/>
  <c r="AO1198" i="2"/>
  <c r="AO1199" i="2"/>
  <c r="AO1200" i="2"/>
  <c r="AO1201" i="2"/>
  <c r="AO1202" i="2"/>
  <c r="AO1203" i="2"/>
  <c r="AO1204" i="2"/>
  <c r="AO1205" i="2"/>
  <c r="AO1206" i="2"/>
  <c r="AO1207" i="2"/>
  <c r="AO1215" i="2"/>
  <c r="AO1227" i="2"/>
  <c r="AO1228" i="2"/>
  <c r="AO1229" i="2"/>
  <c r="AO1230" i="2"/>
  <c r="AO1231" i="2"/>
  <c r="AO1232" i="2"/>
  <c r="AI1236" i="2"/>
  <c r="AI1237" i="2"/>
  <c r="AI1238" i="2"/>
  <c r="AI1239" i="2"/>
  <c r="AO1249" i="2"/>
  <c r="AO1250" i="2"/>
  <c r="AO1251" i="2"/>
  <c r="AO1252" i="2"/>
  <c r="AO1253" i="2"/>
  <c r="AO1254" i="2"/>
  <c r="AO1255" i="2"/>
  <c r="AO1256" i="2"/>
  <c r="AO1257" i="2"/>
  <c r="AO1266" i="2"/>
  <c r="AI1280" i="2"/>
  <c r="AI1281" i="2"/>
  <c r="AO1285" i="2"/>
  <c r="AO1286" i="2"/>
  <c r="AI1289" i="2"/>
  <c r="AI1290" i="2"/>
  <c r="AI1291" i="2"/>
  <c r="AI1293" i="2"/>
  <c r="AI1294" i="2"/>
  <c r="AI1295" i="2"/>
  <c r="AI1296" i="2"/>
  <c r="AI1297" i="2"/>
  <c r="AI1298" i="2"/>
  <c r="AI1303" i="2"/>
  <c r="AJ1311" i="2"/>
  <c r="AJ1313" i="2"/>
  <c r="AO1315" i="2"/>
  <c r="AO1316" i="2"/>
  <c r="AO1317" i="2"/>
  <c r="AO1319" i="2"/>
  <c r="AO1320" i="2"/>
  <c r="AI1322" i="2"/>
  <c r="AI1323" i="2"/>
  <c r="AI1324" i="2"/>
  <c r="AI1325" i="2"/>
  <c r="AI1326" i="2"/>
  <c r="AI1327" i="2"/>
  <c r="AI1329" i="2"/>
  <c r="AI1330" i="2"/>
  <c r="AI1331" i="2"/>
  <c r="AI1332" i="2"/>
  <c r="AI1333" i="2"/>
  <c r="AI1334" i="2"/>
  <c r="AI1335" i="2"/>
  <c r="AI1336" i="2"/>
  <c r="AI1339" i="2"/>
  <c r="AI1340" i="2"/>
  <c r="AI1341" i="2"/>
  <c r="AI1342" i="2"/>
  <c r="AI1343" i="2"/>
  <c r="AI1344" i="2"/>
  <c r="AI1350" i="2"/>
  <c r="AI1370" i="2"/>
  <c r="AI1371" i="2"/>
  <c r="AI1379" i="2"/>
  <c r="AI1380" i="2"/>
  <c r="AI1382" i="2"/>
  <c r="AI1383" i="2"/>
  <c r="AI1384" i="2"/>
  <c r="AI1385" i="2"/>
  <c r="AI1387" i="2"/>
  <c r="AI1388" i="2"/>
  <c r="AI1389" i="2"/>
  <c r="AI1390" i="2"/>
  <c r="AI1391" i="2"/>
  <c r="AI1392" i="2"/>
  <c r="AI1393" i="2"/>
  <c r="AO1395" i="2"/>
  <c r="AO1396" i="2"/>
  <c r="AO1397" i="2"/>
  <c r="AI1398" i="2"/>
  <c r="AI1399" i="2"/>
  <c r="AI1400" i="2"/>
  <c r="AI1401" i="2"/>
  <c r="AI1402" i="2"/>
  <c r="AO1404" i="2"/>
  <c r="AO1405" i="2"/>
  <c r="AO1406" i="2"/>
  <c r="AO1407" i="2"/>
  <c r="AO1408" i="2"/>
  <c r="AO1409" i="2"/>
  <c r="AO1410" i="2"/>
  <c r="AO1411" i="2"/>
  <c r="AO1417" i="2"/>
  <c r="AO1418" i="2"/>
  <c r="AO1419" i="2"/>
  <c r="AJ1423" i="2"/>
  <c r="AI1423" i="2"/>
  <c r="AJ1429" i="2"/>
  <c r="AI1429" i="2"/>
  <c r="AP1433" i="2"/>
  <c r="AO1433" i="2"/>
  <c r="AP1435" i="2"/>
  <c r="AO1435" i="2"/>
  <c r="AO1437" i="2"/>
  <c r="AP1437" i="2"/>
  <c r="AI1441" i="2"/>
  <c r="AJ1441" i="2"/>
  <c r="AJ1444" i="2"/>
  <c r="AI1444" i="2"/>
  <c r="AJ1446" i="2"/>
  <c r="AI1446" i="2"/>
  <c r="AJ1448" i="2"/>
  <c r="AI1448" i="2"/>
  <c r="AJ1450" i="2"/>
  <c r="AI1450" i="2"/>
  <c r="AI1454" i="2"/>
  <c r="AJ1454" i="2"/>
  <c r="AP1456" i="2"/>
  <c r="AO1456" i="2"/>
  <c r="AO1458" i="2"/>
  <c r="AP1458" i="2"/>
  <c r="AO1462" i="2"/>
  <c r="AP1462" i="2"/>
  <c r="AP1465" i="2"/>
  <c r="AO1465" i="2"/>
  <c r="AO1467" i="2"/>
  <c r="AP1467" i="2"/>
  <c r="AJ1470" i="2"/>
  <c r="AI1470" i="2"/>
  <c r="AJ1472" i="2"/>
  <c r="AI1472" i="2"/>
  <c r="AJ1474" i="2"/>
  <c r="AI1474" i="2"/>
  <c r="AI1477" i="2"/>
  <c r="AJ1477" i="2"/>
  <c r="AJ1479" i="2"/>
  <c r="AI1479" i="2"/>
  <c r="AJ1481" i="2"/>
  <c r="AI1481" i="2"/>
  <c r="AJ1483" i="2"/>
  <c r="AI1483" i="2"/>
  <c r="AI1486" i="2"/>
  <c r="AJ1486" i="2"/>
  <c r="AR1489" i="2"/>
  <c r="AO1490" i="2"/>
  <c r="AP1490" i="2"/>
  <c r="AJ1492" i="2"/>
  <c r="AI1492" i="2"/>
  <c r="AI1495" i="2"/>
  <c r="AJ1495" i="2"/>
  <c r="AJ1497" i="2"/>
  <c r="AI1497" i="2"/>
  <c r="AJ1499" i="2"/>
  <c r="AI1499" i="2"/>
  <c r="AJ1501" i="2"/>
  <c r="AI1501" i="2"/>
  <c r="AJ1503" i="2"/>
  <c r="AI1503" i="2"/>
  <c r="AJ1505" i="2"/>
  <c r="AI1505" i="2"/>
  <c r="AJ1507" i="2"/>
  <c r="AI1507" i="2"/>
  <c r="AO1510" i="2"/>
  <c r="AP1510" i="2"/>
  <c r="AO1514" i="2"/>
  <c r="AP1514" i="2"/>
  <c r="AO1519" i="2"/>
  <c r="AP1519" i="2"/>
  <c r="AJ1522" i="2"/>
  <c r="AI1522" i="2"/>
  <c r="AP1525" i="2"/>
  <c r="AO1525" i="2"/>
  <c r="AP1527" i="2"/>
  <c r="AO1527" i="2"/>
  <c r="AO1529" i="2"/>
  <c r="AP1529" i="2"/>
  <c r="AP1534" i="2"/>
  <c r="AO1534" i="2"/>
  <c r="AJ1536" i="2"/>
  <c r="AI1536" i="2"/>
  <c r="AR1493" i="2"/>
  <c r="AR1531" i="2"/>
  <c r="AR1168" i="2"/>
  <c r="AS1168" i="2"/>
  <c r="AR1172" i="2"/>
  <c r="AS1172" i="2"/>
  <c r="AR1174" i="2"/>
  <c r="AS1174" i="2"/>
  <c r="AR1176" i="2"/>
  <c r="AS1176" i="2"/>
  <c r="AR1178" i="2"/>
  <c r="AS1178" i="2"/>
  <c r="AS1179" i="2"/>
  <c r="AR1179" i="2"/>
  <c r="AS1181" i="2"/>
  <c r="AR1181" i="2"/>
  <c r="AS1183" i="2"/>
  <c r="AR1183" i="2"/>
  <c r="AS1185" i="2"/>
  <c r="AR1185" i="2"/>
  <c r="AS1187" i="2"/>
  <c r="AR1187" i="2"/>
  <c r="AS1189" i="2"/>
  <c r="AR1189" i="2"/>
  <c r="AS1191" i="2"/>
  <c r="AR1191" i="2"/>
  <c r="AS1193" i="2"/>
  <c r="AR1193" i="2"/>
  <c r="AR1196" i="2"/>
  <c r="AS1196" i="2"/>
  <c r="AS1197" i="2"/>
  <c r="AR1197" i="2"/>
  <c r="AS1199" i="2"/>
  <c r="AR1199" i="2"/>
  <c r="AS1201" i="2"/>
  <c r="AR1201" i="2"/>
  <c r="AS1203" i="2"/>
  <c r="AR1203" i="2"/>
  <c r="AS1205" i="2"/>
  <c r="AR1205" i="2"/>
  <c r="AS1207" i="2"/>
  <c r="AR1207" i="2"/>
  <c r="AR1208" i="2"/>
  <c r="AS1208" i="2"/>
  <c r="AR1210" i="2"/>
  <c r="AS1210" i="2"/>
  <c r="AR1212" i="2"/>
  <c r="AS1212" i="2"/>
  <c r="AR1214" i="2"/>
  <c r="AS1214" i="2"/>
  <c r="AS1215" i="2"/>
  <c r="AR1215" i="2"/>
  <c r="AR1216" i="2"/>
  <c r="AS1216" i="2"/>
  <c r="AR1218" i="2"/>
  <c r="AS1218" i="2"/>
  <c r="AR1220" i="2"/>
  <c r="AS1220" i="2"/>
  <c r="AR1222" i="2"/>
  <c r="AS1222" i="2"/>
  <c r="AR1224" i="2"/>
  <c r="AS1224" i="2"/>
  <c r="AR1226" i="2"/>
  <c r="AS1226" i="2"/>
  <c r="AS1227" i="2"/>
  <c r="AR1227" i="2"/>
  <c r="AS1229" i="2"/>
  <c r="AR1229" i="2"/>
  <c r="AS1231" i="2"/>
  <c r="AR1231" i="2"/>
  <c r="AR1234" i="2"/>
  <c r="AS1234" i="2"/>
  <c r="AR1236" i="2"/>
  <c r="AS1236" i="2"/>
  <c r="AR1238" i="2"/>
  <c r="AS1238" i="2"/>
  <c r="AS1241" i="2"/>
  <c r="AR1241" i="2"/>
  <c r="AS1243" i="2"/>
  <c r="AR1243" i="2"/>
  <c r="AS1245" i="2"/>
  <c r="AR1245" i="2"/>
  <c r="AS1247" i="2"/>
  <c r="AR1247" i="2"/>
  <c r="AR1249" i="2"/>
  <c r="AS1249" i="2"/>
  <c r="AR1251" i="2"/>
  <c r="AS1251" i="2"/>
  <c r="AR1253" i="2"/>
  <c r="AS1253" i="2"/>
  <c r="AR1255" i="2"/>
  <c r="AS1255" i="2"/>
  <c r="AR1257" i="2"/>
  <c r="AS1257" i="2"/>
  <c r="AS1258" i="2"/>
  <c r="AR1258" i="2"/>
  <c r="AS1260" i="2"/>
  <c r="AR1260" i="2"/>
  <c r="AS1262" i="2"/>
  <c r="AR1262" i="2"/>
  <c r="AS1264" i="2"/>
  <c r="AR1264" i="2"/>
  <c r="AS1268" i="2"/>
  <c r="AR1268" i="2"/>
  <c r="AS1270" i="2"/>
  <c r="AR1270" i="2"/>
  <c r="AS1272" i="2"/>
  <c r="AR1272" i="2"/>
  <c r="AS1274" i="2"/>
  <c r="AR1274" i="2"/>
  <c r="AS1276" i="2"/>
  <c r="AR1276" i="2"/>
  <c r="AS1278" i="2"/>
  <c r="AR1278" i="2"/>
  <c r="AR1280" i="2"/>
  <c r="AS1280" i="2"/>
  <c r="AS1283" i="2"/>
  <c r="AR1283" i="2"/>
  <c r="AR1285" i="2"/>
  <c r="AS1285" i="2"/>
  <c r="AS1287" i="2"/>
  <c r="AR1287" i="2"/>
  <c r="AR1290" i="2"/>
  <c r="AS1290" i="2"/>
  <c r="AR1294" i="2"/>
  <c r="AS1294" i="2"/>
  <c r="AR1296" i="2"/>
  <c r="AS1296" i="2"/>
  <c r="AR1298" i="2"/>
  <c r="AS1298" i="2"/>
  <c r="AS1299" i="2"/>
  <c r="AR1299" i="2"/>
  <c r="AS1301" i="2"/>
  <c r="AR1301" i="2"/>
  <c r="AS1305" i="2"/>
  <c r="AR1305" i="2"/>
  <c r="AR1308" i="2"/>
  <c r="AS1308" i="2"/>
  <c r="AR1310" i="2"/>
  <c r="AS1310" i="2"/>
  <c r="AR1167" i="2"/>
  <c r="AS1167" i="2"/>
  <c r="AR1169" i="2"/>
  <c r="AS1169" i="2"/>
  <c r="AS1170" i="2"/>
  <c r="AR1170" i="2"/>
  <c r="AR1171" i="2"/>
  <c r="AS1171" i="2"/>
  <c r="AR1173" i="2"/>
  <c r="AS1173" i="2"/>
  <c r="AR1175" i="2"/>
  <c r="AS1175" i="2"/>
  <c r="AR1177" i="2"/>
  <c r="AS1177" i="2"/>
  <c r="AS1180" i="2"/>
  <c r="AR1180" i="2"/>
  <c r="AS1182" i="2"/>
  <c r="AR1182" i="2"/>
  <c r="AS1184" i="2"/>
  <c r="AR1184" i="2"/>
  <c r="AS1186" i="2"/>
  <c r="AR1186" i="2"/>
  <c r="AS1188" i="2"/>
  <c r="AR1188" i="2"/>
  <c r="AS1190" i="2"/>
  <c r="AR1190" i="2"/>
  <c r="AS1192" i="2"/>
  <c r="AR1192" i="2"/>
  <c r="AS1194" i="2"/>
  <c r="AR1194" i="2"/>
  <c r="AR1195" i="2"/>
  <c r="AS1195" i="2"/>
  <c r="AS1198" i="2"/>
  <c r="AR1198" i="2"/>
  <c r="AS1200" i="2"/>
  <c r="AR1200" i="2"/>
  <c r="AS1202" i="2"/>
  <c r="AR1202" i="2"/>
  <c r="AS1204" i="2"/>
  <c r="AR1204" i="2"/>
  <c r="AS1206" i="2"/>
  <c r="AR1206" i="2"/>
  <c r="AR1209" i="2"/>
  <c r="AS1209" i="2"/>
  <c r="AR1211" i="2"/>
  <c r="AS1211" i="2"/>
  <c r="AR1213" i="2"/>
  <c r="AS1213" i="2"/>
  <c r="AR1217" i="2"/>
  <c r="AS1217" i="2"/>
  <c r="AR1219" i="2"/>
  <c r="AS1219" i="2"/>
  <c r="AR1221" i="2"/>
  <c r="AS1221" i="2"/>
  <c r="AR1223" i="2"/>
  <c r="AS1223" i="2"/>
  <c r="AR1225" i="2"/>
  <c r="AS1225" i="2"/>
  <c r="AS1228" i="2"/>
  <c r="AR1228" i="2"/>
  <c r="AS1230" i="2"/>
  <c r="AR1230" i="2"/>
  <c r="AS1232" i="2"/>
  <c r="AR1232" i="2"/>
  <c r="AR1233" i="2"/>
  <c r="AS1233" i="2"/>
  <c r="AR1235" i="2"/>
  <c r="AS1235" i="2"/>
  <c r="AR1237" i="2"/>
  <c r="AS1237" i="2"/>
  <c r="AR1239" i="2"/>
  <c r="AS1239" i="2"/>
  <c r="AS1240" i="2"/>
  <c r="AR1240" i="2"/>
  <c r="AS1242" i="2"/>
  <c r="AR1242" i="2"/>
  <c r="AS1244" i="2"/>
  <c r="AR1244" i="2"/>
  <c r="AS1246" i="2"/>
  <c r="AR1246" i="2"/>
  <c r="AR1250" i="2"/>
  <c r="AS1250" i="2"/>
  <c r="AR1252" i="2"/>
  <c r="AS1252" i="2"/>
  <c r="AR1254" i="2"/>
  <c r="AS1254" i="2"/>
  <c r="AR1256" i="2"/>
  <c r="AS1256" i="2"/>
  <c r="AS1259" i="2"/>
  <c r="AR1259" i="2"/>
  <c r="AS1261" i="2"/>
  <c r="AR1261" i="2"/>
  <c r="AS1263" i="2"/>
  <c r="AR1263" i="2"/>
  <c r="AS1265" i="2"/>
  <c r="AR1265" i="2"/>
  <c r="AR1266" i="2"/>
  <c r="AS1266" i="2"/>
  <c r="AS1267" i="2"/>
  <c r="AR1267" i="2"/>
  <c r="AS1269" i="2"/>
  <c r="AR1269" i="2"/>
  <c r="AS1271" i="2"/>
  <c r="AR1271" i="2"/>
  <c r="AS1273" i="2"/>
  <c r="AR1273" i="2"/>
  <c r="AS1275" i="2"/>
  <c r="AR1275" i="2"/>
  <c r="AS1277" i="2"/>
  <c r="AR1277" i="2"/>
  <c r="AR1281" i="2"/>
  <c r="AS1281" i="2"/>
  <c r="AS1282" i="2"/>
  <c r="AR1282" i="2"/>
  <c r="AS1288" i="2"/>
  <c r="AR1288" i="2"/>
  <c r="AR1289" i="2"/>
  <c r="AS1289" i="2"/>
  <c r="AR1291" i="2"/>
  <c r="AS1291" i="2"/>
  <c r="AS1292" i="2"/>
  <c r="AR1292" i="2"/>
  <c r="AR1293" i="2"/>
  <c r="AS1293" i="2"/>
  <c r="AR1295" i="2"/>
  <c r="AS1295" i="2"/>
  <c r="AR1297" i="2"/>
  <c r="AS1297" i="2"/>
  <c r="AS1300" i="2"/>
  <c r="AR1300" i="2"/>
  <c r="AS1302" i="2"/>
  <c r="AR1302" i="2"/>
  <c r="AR1303" i="2"/>
  <c r="AS1303" i="2"/>
  <c r="AS1304" i="2"/>
  <c r="AR1304" i="2"/>
  <c r="AS1306" i="2"/>
  <c r="AR1306" i="2"/>
  <c r="AR1307" i="2"/>
  <c r="AS1307" i="2"/>
  <c r="AR1309" i="2"/>
  <c r="AS1309" i="2"/>
  <c r="AI1167" i="2"/>
  <c r="AO1167" i="2"/>
  <c r="AI1168" i="2"/>
  <c r="AO1168" i="2"/>
  <c r="AI1169" i="2"/>
  <c r="AO1169" i="2"/>
  <c r="AI1171" i="2"/>
  <c r="AO1171" i="2"/>
  <c r="AI1172" i="2"/>
  <c r="AO1172" i="2"/>
  <c r="AI1173" i="2"/>
  <c r="AO1173" i="2"/>
  <c r="AI1174" i="2"/>
  <c r="AO1174" i="2"/>
  <c r="AI1175" i="2"/>
  <c r="AO1175" i="2"/>
  <c r="AI1176" i="2"/>
  <c r="AO1176" i="2"/>
  <c r="AI1177" i="2"/>
  <c r="AO1177" i="2"/>
  <c r="AI1178" i="2"/>
  <c r="AO1178" i="2"/>
  <c r="AI1195" i="2"/>
  <c r="AO1195" i="2"/>
  <c r="AI1196" i="2"/>
  <c r="AO1196" i="2"/>
  <c r="AI1208" i="2"/>
  <c r="AO1208" i="2"/>
  <c r="AI1209" i="2"/>
  <c r="AO1209" i="2"/>
  <c r="AI1210" i="2"/>
  <c r="AO1210" i="2"/>
  <c r="AI1211" i="2"/>
  <c r="AO1211" i="2"/>
  <c r="AI1212" i="2"/>
  <c r="AO1212" i="2"/>
  <c r="AI1213" i="2"/>
  <c r="AO1213" i="2"/>
  <c r="AI1214" i="2"/>
  <c r="AO1214" i="2"/>
  <c r="AI1216" i="2"/>
  <c r="AO1216" i="2"/>
  <c r="AI1217" i="2"/>
  <c r="AO1217" i="2"/>
  <c r="AI1218" i="2"/>
  <c r="AO1218" i="2"/>
  <c r="AI1219" i="2"/>
  <c r="AO1219" i="2"/>
  <c r="AI1220" i="2"/>
  <c r="AO1220" i="2"/>
  <c r="AI1221" i="2"/>
  <c r="AO1221" i="2"/>
  <c r="AI1222" i="2"/>
  <c r="AO1222" i="2"/>
  <c r="AI1223" i="2"/>
  <c r="AO1223" i="2"/>
  <c r="AI1224" i="2"/>
  <c r="AO1224" i="2"/>
  <c r="AI1225" i="2"/>
  <c r="AO1225" i="2"/>
  <c r="AI1226" i="2"/>
  <c r="AO1226" i="2"/>
  <c r="AI1233" i="2"/>
  <c r="AO1233" i="2"/>
  <c r="AI1234" i="2"/>
  <c r="AO1234" i="2"/>
  <c r="AI1235" i="2"/>
  <c r="AO1235" i="2"/>
  <c r="AJ1240" i="2"/>
  <c r="AP1240" i="2"/>
  <c r="AJ1241" i="2"/>
  <c r="AP1241" i="2"/>
  <c r="AJ1242" i="2"/>
  <c r="AP1242" i="2"/>
  <c r="AJ1243" i="2"/>
  <c r="AP1243" i="2"/>
  <c r="AJ1244" i="2"/>
  <c r="AP1244" i="2"/>
  <c r="AJ1245" i="2"/>
  <c r="AP1245" i="2"/>
  <c r="AJ1246" i="2"/>
  <c r="AP1246" i="2"/>
  <c r="AJ1247" i="2"/>
  <c r="AP1247" i="2"/>
  <c r="AJ1248" i="2"/>
  <c r="AP1248" i="2"/>
  <c r="AJ1258" i="2"/>
  <c r="AP1258" i="2"/>
  <c r="AJ1259" i="2"/>
  <c r="AP1259" i="2"/>
  <c r="AJ1260" i="2"/>
  <c r="AP1260" i="2"/>
  <c r="AJ1261" i="2"/>
  <c r="AP1261" i="2"/>
  <c r="AJ1262" i="2"/>
  <c r="AP1262" i="2"/>
  <c r="AJ1263" i="2"/>
  <c r="AP1263" i="2"/>
  <c r="AJ1264" i="2"/>
  <c r="AP1264" i="2"/>
  <c r="AJ1265" i="2"/>
  <c r="AP1265" i="2"/>
  <c r="AJ1267" i="2"/>
  <c r="AP1267" i="2"/>
  <c r="AJ1268" i="2"/>
  <c r="AP1268" i="2"/>
  <c r="AJ1269" i="2"/>
  <c r="AP1269" i="2"/>
  <c r="AJ1270" i="2"/>
  <c r="AP1270" i="2"/>
  <c r="AJ1271" i="2"/>
  <c r="AP1271" i="2"/>
  <c r="AJ1272" i="2"/>
  <c r="AP1272" i="2"/>
  <c r="AJ1273" i="2"/>
  <c r="AP1273" i="2"/>
  <c r="AJ1274" i="2"/>
  <c r="AP1274" i="2"/>
  <c r="AJ1275" i="2"/>
  <c r="AP1275" i="2"/>
  <c r="AJ1276" i="2"/>
  <c r="AP1276" i="2"/>
  <c r="AJ1277" i="2"/>
  <c r="AP1277" i="2"/>
  <c r="AJ1278" i="2"/>
  <c r="AP1278" i="2"/>
  <c r="AJ1279" i="2"/>
  <c r="AP1279" i="2"/>
  <c r="AJ1282" i="2"/>
  <c r="AP1282" i="2"/>
  <c r="AJ1283" i="2"/>
  <c r="AP1283" i="2"/>
  <c r="AJ1284" i="2"/>
  <c r="AP1284" i="2"/>
  <c r="AJ1287" i="2"/>
  <c r="AP1287" i="2"/>
  <c r="AJ1288" i="2"/>
  <c r="AP1288" i="2"/>
  <c r="AJ1292" i="2"/>
  <c r="AP1292" i="2"/>
  <c r="AJ1299" i="2"/>
  <c r="AP1299" i="2"/>
  <c r="AJ1300" i="2"/>
  <c r="AP1300" i="2"/>
  <c r="AJ1301" i="2"/>
  <c r="AP1301" i="2"/>
  <c r="AJ1302" i="2"/>
  <c r="AP1302" i="2"/>
  <c r="AJ1304" i="2"/>
  <c r="AP1304" i="2"/>
  <c r="AJ1305" i="2"/>
  <c r="AP1305" i="2"/>
  <c r="AJ1306" i="2"/>
  <c r="AP1306" i="2"/>
  <c r="AI1307" i="2"/>
  <c r="AO1307" i="2"/>
  <c r="AI1308" i="2"/>
  <c r="AO1308" i="2"/>
  <c r="AI1309" i="2"/>
  <c r="AO1309" i="2"/>
  <c r="AI1310" i="2"/>
  <c r="AO1310" i="2"/>
  <c r="AP1311" i="2"/>
  <c r="AJ1312" i="2"/>
  <c r="AR1312" i="2"/>
  <c r="AP1313" i="2"/>
  <c r="AJ1314" i="2"/>
  <c r="AR1314" i="2"/>
  <c r="AS1315" i="2"/>
  <c r="AR1315" i="2"/>
  <c r="AS1317" i="2"/>
  <c r="AR1317" i="2"/>
  <c r="AR1318" i="2"/>
  <c r="AS1318" i="2"/>
  <c r="AS1319" i="2"/>
  <c r="AR1319" i="2"/>
  <c r="AR1322" i="2"/>
  <c r="AS1322" i="2"/>
  <c r="AR1324" i="2"/>
  <c r="AS1324" i="2"/>
  <c r="AR1326" i="2"/>
  <c r="AS1326" i="2"/>
  <c r="AR1330" i="2"/>
  <c r="AS1330" i="2"/>
  <c r="AR1332" i="2"/>
  <c r="AS1332" i="2"/>
  <c r="AR1334" i="2"/>
  <c r="AS1334" i="2"/>
  <c r="AR1336" i="2"/>
  <c r="AS1336" i="2"/>
  <c r="AS1337" i="2"/>
  <c r="AR1337" i="2"/>
  <c r="AR1340" i="2"/>
  <c r="AS1340" i="2"/>
  <c r="AR1342" i="2"/>
  <c r="AS1342" i="2"/>
  <c r="AR1344" i="2"/>
  <c r="AS1344" i="2"/>
  <c r="AS1345" i="2"/>
  <c r="AR1345" i="2"/>
  <c r="AS1347" i="2"/>
  <c r="AR1347" i="2"/>
  <c r="AS1349" i="2"/>
  <c r="AR1349" i="2"/>
  <c r="AR1350" i="2"/>
  <c r="AS1350" i="2"/>
  <c r="AS1351" i="2"/>
  <c r="AR1351" i="2"/>
  <c r="AS1353" i="2"/>
  <c r="AR1353" i="2"/>
  <c r="AS1355" i="2"/>
  <c r="AR1355" i="2"/>
  <c r="AS1357" i="2"/>
  <c r="AR1357" i="2"/>
  <c r="AS1359" i="2"/>
  <c r="AR1359" i="2"/>
  <c r="AS1361" i="2"/>
  <c r="AR1361" i="2"/>
  <c r="AS1363" i="2"/>
  <c r="AR1363" i="2"/>
  <c r="AS1365" i="2"/>
  <c r="AR1365" i="2"/>
  <c r="AS1367" i="2"/>
  <c r="AR1367" i="2"/>
  <c r="AS1369" i="2"/>
  <c r="AR1369" i="2"/>
  <c r="AR1370" i="2"/>
  <c r="AS1370" i="2"/>
  <c r="AS1373" i="2"/>
  <c r="AR1373" i="2"/>
  <c r="AS1375" i="2"/>
  <c r="AR1375" i="2"/>
  <c r="AS1377" i="2"/>
  <c r="AR1377" i="2"/>
  <c r="AR1380" i="2"/>
  <c r="AS1380" i="2"/>
  <c r="AS1381" i="2"/>
  <c r="AR1381" i="2"/>
  <c r="AR1382" i="2"/>
  <c r="AS1382" i="2"/>
  <c r="AR1384" i="2"/>
  <c r="AS1384" i="2"/>
  <c r="AR1388" i="2"/>
  <c r="AS1388" i="2"/>
  <c r="AR1390" i="2"/>
  <c r="AS1390" i="2"/>
  <c r="AR1392" i="2"/>
  <c r="AS1392" i="2"/>
  <c r="AR1394" i="2"/>
  <c r="AS1394" i="2"/>
  <c r="AS1395" i="2"/>
  <c r="AR1395" i="2"/>
  <c r="AS1397" i="2"/>
  <c r="AR1397" i="2"/>
  <c r="AR1398" i="2"/>
  <c r="AS1398" i="2"/>
  <c r="AR1400" i="2"/>
  <c r="AS1400" i="2"/>
  <c r="AR1402" i="2"/>
  <c r="AS1402" i="2"/>
  <c r="AR1405" i="2"/>
  <c r="AS1405" i="2"/>
  <c r="AR1407" i="2"/>
  <c r="AS1407" i="2"/>
  <c r="AR1311" i="2"/>
  <c r="AR1313" i="2"/>
  <c r="AS1316" i="2"/>
  <c r="AR1316" i="2"/>
  <c r="AS1320" i="2"/>
  <c r="AR1320" i="2"/>
  <c r="AR1321" i="2"/>
  <c r="AS1321" i="2"/>
  <c r="AR1323" i="2"/>
  <c r="AS1323" i="2"/>
  <c r="AR1325" i="2"/>
  <c r="AS1325" i="2"/>
  <c r="AR1327" i="2"/>
  <c r="AS1327" i="2"/>
  <c r="AS1328" i="2"/>
  <c r="AR1328" i="2"/>
  <c r="AR1329" i="2"/>
  <c r="AS1329" i="2"/>
  <c r="AR1331" i="2"/>
  <c r="AS1331" i="2"/>
  <c r="AR1333" i="2"/>
  <c r="AS1333" i="2"/>
  <c r="AR1335" i="2"/>
  <c r="AS1335" i="2"/>
  <c r="AS1338" i="2"/>
  <c r="AR1338" i="2"/>
  <c r="AR1339" i="2"/>
  <c r="AS1339" i="2"/>
  <c r="AR1341" i="2"/>
  <c r="AS1341" i="2"/>
  <c r="AR1343" i="2"/>
  <c r="AS1343" i="2"/>
  <c r="AS1346" i="2"/>
  <c r="AR1346" i="2"/>
  <c r="AS1348" i="2"/>
  <c r="AR1348" i="2"/>
  <c r="AS1352" i="2"/>
  <c r="AR1352" i="2"/>
  <c r="AS1354" i="2"/>
  <c r="AR1354" i="2"/>
  <c r="AS1356" i="2"/>
  <c r="AR1356" i="2"/>
  <c r="AS1358" i="2"/>
  <c r="AR1358" i="2"/>
  <c r="AS1360" i="2"/>
  <c r="AR1360" i="2"/>
  <c r="AS1362" i="2"/>
  <c r="AR1362" i="2"/>
  <c r="AS1364" i="2"/>
  <c r="AR1364" i="2"/>
  <c r="AS1366" i="2"/>
  <c r="AR1366" i="2"/>
  <c r="AS1368" i="2"/>
  <c r="AR1368" i="2"/>
  <c r="AR1371" i="2"/>
  <c r="AS1371" i="2"/>
  <c r="AS1372" i="2"/>
  <c r="AR1372" i="2"/>
  <c r="AS1374" i="2"/>
  <c r="AR1374" i="2"/>
  <c r="AS1376" i="2"/>
  <c r="AR1376" i="2"/>
  <c r="AS1378" i="2"/>
  <c r="AR1378" i="2"/>
  <c r="AR1379" i="2"/>
  <c r="AS1379" i="2"/>
  <c r="AR1383" i="2"/>
  <c r="AS1383" i="2"/>
  <c r="AR1385" i="2"/>
  <c r="AS1385" i="2"/>
  <c r="AS1386" i="2"/>
  <c r="AR1386" i="2"/>
  <c r="AR1387" i="2"/>
  <c r="AS1387" i="2"/>
  <c r="AR1389" i="2"/>
  <c r="AS1389" i="2"/>
  <c r="AR1391" i="2"/>
  <c r="AS1391" i="2"/>
  <c r="AR1393" i="2"/>
  <c r="AS1393" i="2"/>
  <c r="AS1396" i="2"/>
  <c r="AR1396" i="2"/>
  <c r="AR1399" i="2"/>
  <c r="AS1399" i="2"/>
  <c r="AR1401" i="2"/>
  <c r="AS1401" i="2"/>
  <c r="AR1404" i="2"/>
  <c r="AS1404" i="2"/>
  <c r="AR1406" i="2"/>
  <c r="AS1406" i="2"/>
  <c r="AI1318" i="2"/>
  <c r="AO1318" i="2"/>
  <c r="AI1321" i="2"/>
  <c r="AO1321" i="2"/>
  <c r="AJ1328" i="2"/>
  <c r="AP1328" i="2"/>
  <c r="AJ1337" i="2"/>
  <c r="AP1337" i="2"/>
  <c r="AJ1338" i="2"/>
  <c r="AP1338" i="2"/>
  <c r="AJ1345" i="2"/>
  <c r="AP1345" i="2"/>
  <c r="AJ1346" i="2"/>
  <c r="AP1346" i="2"/>
  <c r="AJ1347" i="2"/>
  <c r="AP1347" i="2"/>
  <c r="AJ1348" i="2"/>
  <c r="AP1348" i="2"/>
  <c r="AJ1349" i="2"/>
  <c r="AP1349" i="2"/>
  <c r="AJ1351" i="2"/>
  <c r="AP1351" i="2"/>
  <c r="AJ1352" i="2"/>
  <c r="AP1352" i="2"/>
  <c r="AJ1353" i="2"/>
  <c r="AP1353" i="2"/>
  <c r="AJ1354" i="2"/>
  <c r="AP1354" i="2"/>
  <c r="AJ1355" i="2"/>
  <c r="AP1355" i="2"/>
  <c r="AJ1356" i="2"/>
  <c r="AP1356" i="2"/>
  <c r="AJ1357" i="2"/>
  <c r="AP1357" i="2"/>
  <c r="AJ1358" i="2"/>
  <c r="AP1358" i="2"/>
  <c r="AJ1359" i="2"/>
  <c r="AP1359" i="2"/>
  <c r="AJ1360" i="2"/>
  <c r="AP1360" i="2"/>
  <c r="AJ1361" i="2"/>
  <c r="AP1361" i="2"/>
  <c r="AJ1362" i="2"/>
  <c r="AP1362" i="2"/>
  <c r="AJ1363" i="2"/>
  <c r="AP1363" i="2"/>
  <c r="AJ1364" i="2"/>
  <c r="AP1364" i="2"/>
  <c r="AJ1365" i="2"/>
  <c r="AP1365" i="2"/>
  <c r="AJ1366" i="2"/>
  <c r="AP1366" i="2"/>
  <c r="AJ1367" i="2"/>
  <c r="AP1367" i="2"/>
  <c r="AJ1368" i="2"/>
  <c r="AP1368" i="2"/>
  <c r="AJ1369" i="2"/>
  <c r="AP1369" i="2"/>
  <c r="AJ1372" i="2"/>
  <c r="AP1372" i="2"/>
  <c r="AJ1373" i="2"/>
  <c r="AP1373" i="2"/>
  <c r="AJ1374" i="2"/>
  <c r="AP1374" i="2"/>
  <c r="AJ1375" i="2"/>
  <c r="AP1375" i="2"/>
  <c r="AJ1376" i="2"/>
  <c r="AP1376" i="2"/>
  <c r="AJ1377" i="2"/>
  <c r="AP1377" i="2"/>
  <c r="AJ1378" i="2"/>
  <c r="AP1378" i="2"/>
  <c r="AJ1381" i="2"/>
  <c r="AP1381" i="2"/>
  <c r="AJ1386" i="2"/>
  <c r="AP1386" i="2"/>
  <c r="AI1394" i="2"/>
  <c r="AO1394" i="2"/>
  <c r="AP1403" i="2"/>
  <c r="AS1409" i="2"/>
  <c r="AR1409" i="2"/>
  <c r="AS1411" i="2"/>
  <c r="AR1411" i="2"/>
  <c r="AR1412" i="2"/>
  <c r="AS1412" i="2"/>
  <c r="AR1414" i="2"/>
  <c r="AS1414" i="2"/>
  <c r="AR1416" i="2"/>
  <c r="AS1416" i="2"/>
  <c r="AS1417" i="2"/>
  <c r="AR1417" i="2"/>
  <c r="AS1419" i="2"/>
  <c r="AR1419" i="2"/>
  <c r="AR1420" i="2"/>
  <c r="AS1420" i="2"/>
  <c r="AR1422" i="2"/>
  <c r="AS1422" i="2"/>
  <c r="AS1423" i="2"/>
  <c r="AR1423" i="2"/>
  <c r="AR1424" i="2"/>
  <c r="AS1424" i="2"/>
  <c r="AR1426" i="2"/>
  <c r="AS1426" i="2"/>
  <c r="AR1429" i="2"/>
  <c r="AS1429" i="2"/>
  <c r="AR1434" i="2"/>
  <c r="AS1434" i="2"/>
  <c r="AR1436" i="2"/>
  <c r="AS1436" i="2"/>
  <c r="AR1445" i="2"/>
  <c r="AS1445" i="2"/>
  <c r="AR1447" i="2"/>
  <c r="AS1447" i="2"/>
  <c r="AR1449" i="2"/>
  <c r="AS1449" i="2"/>
  <c r="AR1403" i="2"/>
  <c r="AS1408" i="2"/>
  <c r="AR1408" i="2"/>
  <c r="AS1410" i="2"/>
  <c r="AR1410" i="2"/>
  <c r="AR1413" i="2"/>
  <c r="AS1413" i="2"/>
  <c r="AR1415" i="2"/>
  <c r="AS1415" i="2"/>
  <c r="AS1418" i="2"/>
  <c r="AR1418" i="2"/>
  <c r="AR1421" i="2"/>
  <c r="AS1421" i="2"/>
  <c r="AR1425" i="2"/>
  <c r="AS1425" i="2"/>
  <c r="AR1427" i="2"/>
  <c r="AS1427" i="2"/>
  <c r="AR1428" i="2"/>
  <c r="AS1428" i="2"/>
  <c r="AR1433" i="2"/>
  <c r="AS1433" i="2"/>
  <c r="AR1435" i="2"/>
  <c r="AS1435" i="2"/>
  <c r="AR1444" i="2"/>
  <c r="AS1444" i="2"/>
  <c r="AR1446" i="2"/>
  <c r="AS1446" i="2"/>
  <c r="AR1448" i="2"/>
  <c r="AS1448" i="2"/>
  <c r="AR1450" i="2"/>
  <c r="AS1450" i="2"/>
  <c r="AR1455" i="2"/>
  <c r="AS1455" i="2"/>
  <c r="AI1412" i="2"/>
  <c r="AO1412" i="2"/>
  <c r="AI1413" i="2"/>
  <c r="AO1413" i="2"/>
  <c r="AI1414" i="2"/>
  <c r="AO1414" i="2"/>
  <c r="AI1415" i="2"/>
  <c r="AO1415" i="2"/>
  <c r="AI1416" i="2"/>
  <c r="AO1416" i="2"/>
  <c r="AI1420" i="2"/>
  <c r="AO1420" i="2"/>
  <c r="AI1421" i="2"/>
  <c r="AO1421" i="2"/>
  <c r="AI1422" i="2"/>
  <c r="AO1422" i="2"/>
  <c r="AI1424" i="2"/>
  <c r="AO1424" i="2"/>
  <c r="AI1425" i="2"/>
  <c r="AO1425" i="2"/>
  <c r="AI1426" i="2"/>
  <c r="AO1426" i="2"/>
  <c r="AI1427" i="2"/>
  <c r="AP1430" i="2"/>
  <c r="AJ1431" i="2"/>
  <c r="AR1431" i="2"/>
  <c r="AP1432" i="2"/>
  <c r="AJ1437" i="2"/>
  <c r="AR1437" i="2"/>
  <c r="AP1438" i="2"/>
  <c r="AJ1439" i="2"/>
  <c r="AR1439" i="2"/>
  <c r="AP1440" i="2"/>
  <c r="AR1441" i="2"/>
  <c r="AR1443" i="2"/>
  <c r="AI1451" i="2"/>
  <c r="AJ1451" i="2"/>
  <c r="AO1452" i="2"/>
  <c r="AP1452" i="2"/>
  <c r="AI1453" i="2"/>
  <c r="AJ1453" i="2"/>
  <c r="AO1454" i="2"/>
  <c r="AP1454" i="2"/>
  <c r="AR1456" i="2"/>
  <c r="AS1456" i="2"/>
  <c r="AR1464" i="2"/>
  <c r="AS1464" i="2"/>
  <c r="AR1466" i="2"/>
  <c r="AS1466" i="2"/>
  <c r="AR1471" i="2"/>
  <c r="AS1471" i="2"/>
  <c r="AR1473" i="2"/>
  <c r="AS1473" i="2"/>
  <c r="AR1475" i="2"/>
  <c r="AS1475" i="2"/>
  <c r="AR1479" i="2"/>
  <c r="AS1479" i="2"/>
  <c r="AR1481" i="2"/>
  <c r="AS1481" i="2"/>
  <c r="AR1483" i="2"/>
  <c r="AS1483" i="2"/>
  <c r="AR1430" i="2"/>
  <c r="AR1432" i="2"/>
  <c r="AR1438" i="2"/>
  <c r="AS1440" i="2"/>
  <c r="AR1440" i="2"/>
  <c r="AO1441" i="2"/>
  <c r="AP1441" i="2"/>
  <c r="AI1442" i="2"/>
  <c r="AJ1442" i="2"/>
  <c r="AO1443" i="2"/>
  <c r="AP1443" i="2"/>
  <c r="AR1452" i="2"/>
  <c r="AR1457" i="2"/>
  <c r="AS1457" i="2"/>
  <c r="AR1465" i="2"/>
  <c r="AS1465" i="2"/>
  <c r="AR1470" i="2"/>
  <c r="AS1470" i="2"/>
  <c r="AR1472" i="2"/>
  <c r="AS1472" i="2"/>
  <c r="AR1474" i="2"/>
  <c r="AS1474" i="2"/>
  <c r="AR1478" i="2"/>
  <c r="AS1478" i="2"/>
  <c r="AR1480" i="2"/>
  <c r="AS1480" i="2"/>
  <c r="AR1482" i="2"/>
  <c r="AS1482" i="2"/>
  <c r="AR1484" i="2"/>
  <c r="AS1484" i="2"/>
  <c r="AR1442" i="2"/>
  <c r="AR1451" i="2"/>
  <c r="AR1453" i="2"/>
  <c r="AJ1458" i="2"/>
  <c r="AR1458" i="2"/>
  <c r="AP1459" i="2"/>
  <c r="AJ1460" i="2"/>
  <c r="AR1460" i="2"/>
  <c r="AP1461" i="2"/>
  <c r="AJ1462" i="2"/>
  <c r="AR1462" i="2"/>
  <c r="AP1463" i="2"/>
  <c r="AJ1467" i="2"/>
  <c r="AR1467" i="2"/>
  <c r="AP1468" i="2"/>
  <c r="AJ1469" i="2"/>
  <c r="AR1469" i="2"/>
  <c r="AR1477" i="2"/>
  <c r="AR1486" i="2"/>
  <c r="AR1487" i="2"/>
  <c r="AS1487" i="2"/>
  <c r="AS1491" i="2"/>
  <c r="AS1492" i="2"/>
  <c r="AS1497" i="2"/>
  <c r="AS1498" i="2"/>
  <c r="AS1499" i="2"/>
  <c r="AS1500" i="2"/>
  <c r="AS1501" i="2"/>
  <c r="AS1502" i="2"/>
  <c r="AR1503" i="2"/>
  <c r="AS1503" i="2"/>
  <c r="AR1505" i="2"/>
  <c r="AS1505" i="2"/>
  <c r="AR1507" i="2"/>
  <c r="AS1507" i="2"/>
  <c r="AR1524" i="2"/>
  <c r="AS1524" i="2"/>
  <c r="AR1526" i="2"/>
  <c r="AS1526" i="2"/>
  <c r="AR1528" i="2"/>
  <c r="AS1528" i="2"/>
  <c r="AR1459" i="2"/>
  <c r="AR1461" i="2"/>
  <c r="AR1463" i="2"/>
  <c r="AR1468" i="2"/>
  <c r="AJ1476" i="2"/>
  <c r="AR1476" i="2"/>
  <c r="AP1477" i="2"/>
  <c r="AJ1485" i="2"/>
  <c r="AR1485" i="2"/>
  <c r="AP1486" i="2"/>
  <c r="AJ1487" i="2"/>
  <c r="AP1487" i="2"/>
  <c r="AO1487" i="2"/>
  <c r="AI1488" i="2"/>
  <c r="AJ1488" i="2"/>
  <c r="AO1489" i="2"/>
  <c r="AP1489" i="2"/>
  <c r="AI1490" i="2"/>
  <c r="AJ1490" i="2"/>
  <c r="AO1493" i="2"/>
  <c r="AP1493" i="2"/>
  <c r="AI1494" i="2"/>
  <c r="AJ1494" i="2"/>
  <c r="AO1495" i="2"/>
  <c r="AP1495" i="2"/>
  <c r="AI1496" i="2"/>
  <c r="AJ1496" i="2"/>
  <c r="AR1504" i="2"/>
  <c r="AS1504" i="2"/>
  <c r="AR1506" i="2"/>
  <c r="AS1506" i="2"/>
  <c r="AR1509" i="2"/>
  <c r="AS1509" i="2"/>
  <c r="AR1525" i="2"/>
  <c r="AS1525" i="2"/>
  <c r="AR1527" i="2"/>
  <c r="AS1527" i="2"/>
  <c r="AR1532" i="2"/>
  <c r="AS1532" i="2"/>
  <c r="AR1536" i="2"/>
  <c r="AS1536" i="2"/>
  <c r="AR1508" i="2"/>
  <c r="AR1511" i="2"/>
  <c r="AR1513" i="2"/>
  <c r="AR1515" i="2"/>
  <c r="AR1517" i="2"/>
  <c r="AO1518" i="2"/>
  <c r="AP1518" i="2"/>
  <c r="AI1519" i="2"/>
  <c r="AJ1519" i="2"/>
  <c r="AO1520" i="2"/>
  <c r="AP1520" i="2"/>
  <c r="AI1521" i="2"/>
  <c r="AJ1521" i="2"/>
  <c r="AO1523" i="2"/>
  <c r="AP1523" i="2"/>
  <c r="AS1530" i="2"/>
  <c r="AI1533" i="2"/>
  <c r="AJ1533" i="2"/>
  <c r="AO1535" i="2"/>
  <c r="AP1535" i="2"/>
  <c r="AR1488" i="2"/>
  <c r="AR1490" i="2"/>
  <c r="AR1494" i="2"/>
  <c r="AR1496" i="2"/>
  <c r="AP1508" i="2"/>
  <c r="AJ1510" i="2"/>
  <c r="AR1510" i="2"/>
  <c r="AP1511" i="2"/>
  <c r="AJ1512" i="2"/>
  <c r="AR1512" i="2"/>
  <c r="AP1513" i="2"/>
  <c r="AJ1514" i="2"/>
  <c r="AR1514" i="2"/>
  <c r="AP1515" i="2"/>
  <c r="AJ1516" i="2"/>
  <c r="AR1516" i="2"/>
  <c r="AP1517" i="2"/>
  <c r="AR1518" i="2"/>
  <c r="AR1520" i="2"/>
  <c r="AS1522" i="2"/>
  <c r="AR1523" i="2"/>
  <c r="AI1529" i="2"/>
  <c r="AJ1529" i="2"/>
  <c r="AO1531" i="2"/>
  <c r="AP1531" i="2"/>
  <c r="AS1534" i="2"/>
  <c r="AR1535" i="2"/>
  <c r="AR1519" i="2"/>
  <c r="AR1521" i="2"/>
  <c r="AR1529" i="2"/>
  <c r="AR1533" i="2"/>
  <c r="BD908" i="2"/>
  <c r="BG1010" i="2"/>
  <c r="BG1008" i="2"/>
  <c r="BD1009" i="2"/>
  <c r="BB902" i="2"/>
  <c r="BD901" i="2"/>
  <c r="BG1009" i="2"/>
  <c r="BD904" i="2"/>
  <c r="BD902" i="2"/>
  <c r="CJ233" i="3"/>
  <c r="CK233" i="3" s="1"/>
  <c r="CL233" i="3"/>
  <c r="CF233" i="3"/>
  <c r="AN1166" i="2"/>
  <c r="AP1166" i="2" s="1"/>
  <c r="AN1165" i="2"/>
  <c r="AP1165" i="2" s="1"/>
  <c r="AN1164" i="2"/>
  <c r="AP1164" i="2" s="1"/>
  <c r="AN1163" i="2"/>
  <c r="AP1163" i="2" s="1"/>
  <c r="AH1166" i="2"/>
  <c r="AH1165" i="2"/>
  <c r="AH1164" i="2"/>
  <c r="AH1163" i="2"/>
  <c r="AJ1163" i="2" s="1"/>
  <c r="AE1163" i="2"/>
  <c r="AE1164" i="2"/>
  <c r="AE1165" i="2"/>
  <c r="AE1166" i="2"/>
  <c r="AB1163" i="2"/>
  <c r="AB1164" i="2"/>
  <c r="AQ1164" i="2" s="1"/>
  <c r="AS1164" i="2" s="1"/>
  <c r="AB1165" i="2"/>
  <c r="AB1166" i="2"/>
  <c r="Z1163" i="2"/>
  <c r="Z1164" i="2"/>
  <c r="Z1165" i="2"/>
  <c r="Z1166" i="2"/>
  <c r="X1163" i="2"/>
  <c r="X1164" i="2"/>
  <c r="X1165" i="2"/>
  <c r="X1166" i="2"/>
  <c r="V1163" i="2"/>
  <c r="V1164" i="2"/>
  <c r="V1165" i="2"/>
  <c r="V1166" i="2"/>
  <c r="S1163" i="2"/>
  <c r="S1164" i="2"/>
  <c r="S1165" i="2"/>
  <c r="S1166" i="2"/>
  <c r="P1163" i="2"/>
  <c r="P1164" i="2"/>
  <c r="P1165" i="2"/>
  <c r="P1166" i="2"/>
  <c r="N1166" i="2"/>
  <c r="N1165" i="2"/>
  <c r="N1164" i="2"/>
  <c r="N1163" i="2"/>
  <c r="L1166" i="2"/>
  <c r="L1165" i="2"/>
  <c r="L1164" i="2"/>
  <c r="L1163" i="2"/>
  <c r="B1163" i="2"/>
  <c r="B1164" i="2"/>
  <c r="B1165" i="2"/>
  <c r="B1166" i="2"/>
  <c r="BC902" i="2" l="1"/>
  <c r="BB903" i="2"/>
  <c r="AQ1165" i="2"/>
  <c r="AS1165" i="2" s="1"/>
  <c r="AO1165" i="2"/>
  <c r="AO1166" i="2"/>
  <c r="AO1163" i="2"/>
  <c r="AQ1166" i="2"/>
  <c r="AR1166" i="2" s="1"/>
  <c r="AQ1163" i="2"/>
  <c r="AS1163" i="2" s="1"/>
  <c r="AR1164" i="2"/>
  <c r="AO1164" i="2"/>
  <c r="AI1166" i="2"/>
  <c r="AJ1166" i="2"/>
  <c r="AI1165" i="2"/>
  <c r="AJ1165" i="2"/>
  <c r="AI1164" i="2"/>
  <c r="AJ1164" i="2"/>
  <c r="AI1163" i="2"/>
  <c r="BC903" i="2" l="1"/>
  <c r="BD903" i="2"/>
  <c r="BB905" i="2"/>
  <c r="AR1163" i="2"/>
  <c r="AR1165" i="2"/>
  <c r="AS1166" i="2"/>
  <c r="C232" i="3"/>
  <c r="CB231" i="3"/>
  <c r="P231" i="3"/>
  <c r="P232" i="3" s="1"/>
  <c r="P233" i="3" s="1"/>
  <c r="BB907" i="2" l="1"/>
  <c r="BC905" i="2"/>
  <c r="BD905" i="2"/>
  <c r="C231" i="3"/>
  <c r="CB230" i="3"/>
  <c r="C230" i="3"/>
  <c r="BC907" i="2" l="1"/>
  <c r="BD907" i="2"/>
  <c r="BB909" i="2"/>
  <c r="BK1157" i="2"/>
  <c r="BK1158" i="2"/>
  <c r="BK1159" i="2"/>
  <c r="BK1160" i="2"/>
  <c r="BK1161" i="2"/>
  <c r="BK1162" i="2"/>
  <c r="AN1146" i="2"/>
  <c r="AN1147" i="2"/>
  <c r="AN1148" i="2"/>
  <c r="AN1149" i="2"/>
  <c r="AN1150" i="2"/>
  <c r="AN1151" i="2"/>
  <c r="AN1152" i="2"/>
  <c r="AN1153" i="2"/>
  <c r="AN1154" i="2"/>
  <c r="AN1155" i="2"/>
  <c r="AN1156" i="2"/>
  <c r="AN1157" i="2"/>
  <c r="AP1157" i="2" s="1"/>
  <c r="AN1158" i="2"/>
  <c r="AO1158" i="2" s="1"/>
  <c r="AN1159" i="2"/>
  <c r="AP1159" i="2" s="1"/>
  <c r="AN1160" i="2"/>
  <c r="AP1160" i="2" s="1"/>
  <c r="AN1161" i="2"/>
  <c r="AP1161" i="2" s="1"/>
  <c r="AN1162" i="2"/>
  <c r="AP1162" i="2" s="1"/>
  <c r="AO1159" i="2"/>
  <c r="AH1162" i="2"/>
  <c r="AI1162" i="2" s="1"/>
  <c r="AH1161" i="2"/>
  <c r="AI1161" i="2" s="1"/>
  <c r="AH1160" i="2"/>
  <c r="AJ1160" i="2" s="1"/>
  <c r="AH1159" i="2"/>
  <c r="AJ1159" i="2" s="1"/>
  <c r="AH1158" i="2"/>
  <c r="AI1158" i="2" s="1"/>
  <c r="AH1157" i="2"/>
  <c r="AI1157" i="2" s="1"/>
  <c r="AE1157" i="2"/>
  <c r="AE1158" i="2"/>
  <c r="AE1159" i="2"/>
  <c r="AE1160" i="2"/>
  <c r="AE1161" i="2"/>
  <c r="AE1162" i="2"/>
  <c r="AB1157" i="2"/>
  <c r="AB1158" i="2"/>
  <c r="AB1159" i="2"/>
  <c r="AB1160" i="2"/>
  <c r="AB1161" i="2"/>
  <c r="AB1162" i="2"/>
  <c r="Z1157" i="2"/>
  <c r="Z1158" i="2"/>
  <c r="Z1159" i="2"/>
  <c r="Z1160" i="2"/>
  <c r="Z1161" i="2"/>
  <c r="Z1162" i="2"/>
  <c r="X1157" i="2"/>
  <c r="X1158" i="2"/>
  <c r="X1159" i="2"/>
  <c r="X1160" i="2"/>
  <c r="X1161" i="2"/>
  <c r="X1162" i="2"/>
  <c r="V1157" i="2"/>
  <c r="V1158" i="2"/>
  <c r="V1159" i="2"/>
  <c r="V1160" i="2"/>
  <c r="V1161" i="2"/>
  <c r="V1162" i="2"/>
  <c r="S1157" i="2"/>
  <c r="S1158" i="2"/>
  <c r="S1159" i="2"/>
  <c r="S1160" i="2"/>
  <c r="S1161" i="2"/>
  <c r="S1162" i="2"/>
  <c r="P1157" i="2"/>
  <c r="P1158" i="2"/>
  <c r="P1159" i="2"/>
  <c r="P1160" i="2"/>
  <c r="P1161" i="2"/>
  <c r="P1162" i="2"/>
  <c r="N1157" i="2"/>
  <c r="N1158" i="2"/>
  <c r="N1159" i="2"/>
  <c r="N1160" i="2"/>
  <c r="N1161" i="2"/>
  <c r="N1162" i="2"/>
  <c r="L1162" i="2"/>
  <c r="L1161" i="2"/>
  <c r="L1160" i="2"/>
  <c r="L1159" i="2"/>
  <c r="L1158" i="2"/>
  <c r="L1157" i="2"/>
  <c r="B1157" i="2"/>
  <c r="B1158" i="2"/>
  <c r="B1159" i="2"/>
  <c r="B1160" i="2"/>
  <c r="B1161" i="2"/>
  <c r="B1162" i="2"/>
  <c r="BK1152" i="2"/>
  <c r="BK1153" i="2"/>
  <c r="BK1154" i="2"/>
  <c r="BK1155" i="2"/>
  <c r="BK1156" i="2"/>
  <c r="AH1156" i="2"/>
  <c r="AJ1156" i="2" s="1"/>
  <c r="AH1155" i="2"/>
  <c r="AJ1155" i="2" s="1"/>
  <c r="AH1154" i="2"/>
  <c r="AJ1154" i="2" s="1"/>
  <c r="AH1153" i="2"/>
  <c r="AI1153" i="2" s="1"/>
  <c r="AH1152" i="2"/>
  <c r="AJ1152" i="2" s="1"/>
  <c r="AE1152" i="2"/>
  <c r="AE1153" i="2"/>
  <c r="AE1154" i="2"/>
  <c r="AE1155" i="2"/>
  <c r="AE1156" i="2"/>
  <c r="AB1152" i="2"/>
  <c r="AB1153" i="2"/>
  <c r="AB1154" i="2"/>
  <c r="AQ1154" i="2" s="1"/>
  <c r="AS1154" i="2" s="1"/>
  <c r="AB1155" i="2"/>
  <c r="AB1156" i="2"/>
  <c r="Z1152" i="2"/>
  <c r="Z1153" i="2"/>
  <c r="Z1154" i="2"/>
  <c r="Z1155" i="2"/>
  <c r="Z1156" i="2"/>
  <c r="X1152" i="2"/>
  <c r="X1153" i="2"/>
  <c r="X1154" i="2"/>
  <c r="X1155" i="2"/>
  <c r="X1156" i="2"/>
  <c r="V1152" i="2"/>
  <c r="V1153" i="2"/>
  <c r="V1154" i="2"/>
  <c r="V1155" i="2"/>
  <c r="V1156" i="2"/>
  <c r="S1152" i="2"/>
  <c r="S1153" i="2"/>
  <c r="S1154" i="2"/>
  <c r="S1155" i="2"/>
  <c r="S1156" i="2"/>
  <c r="P1152" i="2"/>
  <c r="P1153" i="2"/>
  <c r="P1154" i="2"/>
  <c r="P1155" i="2"/>
  <c r="P1156" i="2"/>
  <c r="BC909" i="2" l="1"/>
  <c r="BD909" i="2"/>
  <c r="BB911" i="2"/>
  <c r="AO1161" i="2"/>
  <c r="AJ1153" i="2"/>
  <c r="AO1160" i="2"/>
  <c r="AO1157" i="2"/>
  <c r="AQ1162" i="2"/>
  <c r="AS1162" i="2" s="1"/>
  <c r="AQ1157" i="2"/>
  <c r="AS1157" i="2" s="1"/>
  <c r="AQ1155" i="2"/>
  <c r="AR1155" i="2" s="1"/>
  <c r="AQ1153" i="2"/>
  <c r="AS1153" i="2" s="1"/>
  <c r="AQ1152" i="2"/>
  <c r="AR1152" i="2" s="1"/>
  <c r="AJ1157" i="2"/>
  <c r="AJ1162" i="2"/>
  <c r="AQ1161" i="2"/>
  <c r="AS1161" i="2" s="1"/>
  <c r="AQ1160" i="2"/>
  <c r="AS1160" i="2" s="1"/>
  <c r="AQ1159" i="2"/>
  <c r="AS1159" i="2" s="1"/>
  <c r="AQ1158" i="2"/>
  <c r="AR1158" i="2" s="1"/>
  <c r="AQ1156" i="2"/>
  <c r="AS1156" i="2" s="1"/>
  <c r="AJ1158" i="2"/>
  <c r="AJ1161" i="2"/>
  <c r="AP1158" i="2"/>
  <c r="AO1162" i="2"/>
  <c r="AI1160" i="2"/>
  <c r="AI1159" i="2"/>
  <c r="AR1154" i="2"/>
  <c r="AI1156" i="2"/>
  <c r="AI1155" i="2"/>
  <c r="AI1154" i="2"/>
  <c r="AI1152" i="2"/>
  <c r="BC911" i="2" l="1"/>
  <c r="BD911" i="2"/>
  <c r="AR1162" i="2"/>
  <c r="AR1159" i="2"/>
  <c r="AS1155" i="2"/>
  <c r="AS1158" i="2"/>
  <c r="AS1152" i="2"/>
  <c r="AR1160" i="2"/>
  <c r="AR1161" i="2"/>
  <c r="AR1157" i="2"/>
  <c r="AR1153" i="2"/>
  <c r="AR1156" i="2"/>
  <c r="N1156" i="2" l="1"/>
  <c r="N1155" i="2"/>
  <c r="N1154" i="2"/>
  <c r="N1153" i="2"/>
  <c r="N1152" i="2"/>
  <c r="L1156" i="2"/>
  <c r="L1155" i="2"/>
  <c r="L1154" i="2"/>
  <c r="L1153" i="2"/>
  <c r="AO1152" i="2" l="1"/>
  <c r="AP1152" i="2"/>
  <c r="AO1153" i="2"/>
  <c r="AP1153" i="2"/>
  <c r="AO1154" i="2"/>
  <c r="AP1154" i="2"/>
  <c r="AO1155" i="2"/>
  <c r="AP1155" i="2"/>
  <c r="AO1156" i="2"/>
  <c r="AP1156" i="2"/>
  <c r="L1152" i="2"/>
  <c r="B1152" i="2"/>
  <c r="B1153" i="2"/>
  <c r="B1154" i="2"/>
  <c r="B1155" i="2"/>
  <c r="B1156" i="2"/>
  <c r="CB229" i="3"/>
  <c r="BK1146" i="2"/>
  <c r="BK1147" i="2"/>
  <c r="BK1148" i="2"/>
  <c r="BK1149" i="2"/>
  <c r="BK1150" i="2"/>
  <c r="BK1151" i="2"/>
  <c r="AH1151" i="2"/>
  <c r="AH1150" i="2"/>
  <c r="AJ1150" i="2" s="1"/>
  <c r="AH1149" i="2"/>
  <c r="AH1148" i="2"/>
  <c r="AI1148" i="2" s="1"/>
  <c r="AH1147" i="2"/>
  <c r="AJ1147" i="2" s="1"/>
  <c r="AH1146" i="2"/>
  <c r="AJ1146" i="2" s="1"/>
  <c r="AE1146" i="2"/>
  <c r="AE1147" i="2"/>
  <c r="AE1148" i="2"/>
  <c r="AE1149" i="2"/>
  <c r="AE1150" i="2"/>
  <c r="AE1151" i="2"/>
  <c r="AB1146" i="2"/>
  <c r="AB1147" i="2"/>
  <c r="AB1148" i="2"/>
  <c r="AB1149" i="2"/>
  <c r="AB1150" i="2"/>
  <c r="AB1151" i="2"/>
  <c r="Z1146" i="2"/>
  <c r="Z1147" i="2"/>
  <c r="Z1148" i="2"/>
  <c r="Z1149" i="2"/>
  <c r="Z1150" i="2"/>
  <c r="Z1151" i="2"/>
  <c r="X1146" i="2"/>
  <c r="X1147" i="2"/>
  <c r="X1148" i="2"/>
  <c r="X1149" i="2"/>
  <c r="X1150" i="2"/>
  <c r="X1151" i="2"/>
  <c r="V1146" i="2"/>
  <c r="V1147" i="2"/>
  <c r="V1148" i="2"/>
  <c r="V1149" i="2"/>
  <c r="V1150" i="2"/>
  <c r="V1151" i="2"/>
  <c r="S1146" i="2"/>
  <c r="S1147" i="2"/>
  <c r="S1148" i="2"/>
  <c r="S1149" i="2"/>
  <c r="S1150" i="2"/>
  <c r="S1151" i="2"/>
  <c r="P1146" i="2"/>
  <c r="P1147" i="2"/>
  <c r="P1148" i="2"/>
  <c r="P1149" i="2"/>
  <c r="P1150" i="2"/>
  <c r="P1151" i="2"/>
  <c r="N1147" i="2"/>
  <c r="N1148" i="2"/>
  <c r="N1149" i="2"/>
  <c r="N1150" i="2"/>
  <c r="N1151" i="2"/>
  <c r="N1146" i="2"/>
  <c r="L1151" i="2"/>
  <c r="L1150" i="2"/>
  <c r="L1149" i="2"/>
  <c r="L1148" i="2"/>
  <c r="L1147" i="2"/>
  <c r="L1146" i="2"/>
  <c r="B1146" i="2"/>
  <c r="B1147" i="2"/>
  <c r="B1148" i="2"/>
  <c r="B1149" i="2"/>
  <c r="B1150" i="2"/>
  <c r="B1151" i="2"/>
  <c r="AJ1148" i="2" l="1"/>
  <c r="AQ1148" i="2"/>
  <c r="AS1148" i="2" s="1"/>
  <c r="AQ1151" i="2"/>
  <c r="AS1151" i="2" s="1"/>
  <c r="AQ1150" i="2"/>
  <c r="AS1150" i="2" s="1"/>
  <c r="AQ1149" i="2"/>
  <c r="AR1149" i="2" s="1"/>
  <c r="AQ1147" i="2"/>
  <c r="AS1147" i="2" s="1"/>
  <c r="AQ1146" i="2"/>
  <c r="AS1146" i="2" s="1"/>
  <c r="AI1151" i="2"/>
  <c r="AJ1151" i="2"/>
  <c r="AI1150" i="2"/>
  <c r="AI1149" i="2"/>
  <c r="AJ1149" i="2"/>
  <c r="AI1147" i="2"/>
  <c r="AI1146" i="2"/>
  <c r="AR1147" i="2" l="1"/>
  <c r="AR1151" i="2"/>
  <c r="AR1150" i="2"/>
  <c r="AS1149" i="2"/>
  <c r="AR1148" i="2"/>
  <c r="AR1146" i="2"/>
  <c r="CB228" i="3" l="1"/>
  <c r="AO1146" i="2"/>
  <c r="AP1146" i="2"/>
  <c r="AO1147" i="2"/>
  <c r="AP1147" i="2"/>
  <c r="AO1148" i="2"/>
  <c r="AP1148" i="2"/>
  <c r="AO1149" i="2"/>
  <c r="AP1149" i="2"/>
  <c r="AO1150" i="2"/>
  <c r="AP1150" i="2"/>
  <c r="AO1151" i="2"/>
  <c r="AP1151" i="2"/>
  <c r="CB227" i="3"/>
  <c r="P227" i="3"/>
  <c r="P228" i="3" s="1"/>
  <c r="P229" i="3" s="1"/>
  <c r="P230" i="3" s="1"/>
  <c r="BK1139" i="2"/>
  <c r="BK1140" i="2"/>
  <c r="BK1141" i="2"/>
  <c r="BK1142" i="2"/>
  <c r="BK1143" i="2"/>
  <c r="BK1144" i="2"/>
  <c r="BK1145" i="2"/>
  <c r="AN1145" i="2"/>
  <c r="AP1145" i="2" s="1"/>
  <c r="AN1144" i="2"/>
  <c r="AP1144" i="2" s="1"/>
  <c r="AN1143" i="2"/>
  <c r="AP1143" i="2" s="1"/>
  <c r="AN1142" i="2"/>
  <c r="AP1142" i="2" s="1"/>
  <c r="AN1141" i="2"/>
  <c r="AP1141" i="2" s="1"/>
  <c r="AN1140" i="2"/>
  <c r="AP1140" i="2" s="1"/>
  <c r="AN1139" i="2"/>
  <c r="AP1139" i="2" s="1"/>
  <c r="AH1145" i="2"/>
  <c r="AH1144" i="2"/>
  <c r="AJ1144" i="2" s="1"/>
  <c r="AH1143" i="2"/>
  <c r="AJ1143" i="2" s="1"/>
  <c r="AH1142" i="2"/>
  <c r="AJ1142" i="2" s="1"/>
  <c r="AH1141" i="2"/>
  <c r="AJ1141" i="2" s="1"/>
  <c r="AH1140" i="2"/>
  <c r="AJ1140" i="2" s="1"/>
  <c r="AH1139" i="2"/>
  <c r="AJ1139" i="2" s="1"/>
  <c r="AE1139" i="2"/>
  <c r="AE1140" i="2"/>
  <c r="AE1141" i="2"/>
  <c r="AE1142" i="2"/>
  <c r="AE1143" i="2"/>
  <c r="AE1144" i="2"/>
  <c r="AE1145" i="2"/>
  <c r="AB1139" i="2"/>
  <c r="AB1140" i="2"/>
  <c r="AB1141" i="2"/>
  <c r="AQ1141" i="2" s="1"/>
  <c r="AS1141" i="2" s="1"/>
  <c r="AB1142" i="2"/>
  <c r="AB1143" i="2"/>
  <c r="AB1144" i="2"/>
  <c r="AB1145" i="2"/>
  <c r="Z1139" i="2"/>
  <c r="Z1140" i="2"/>
  <c r="Z1141" i="2"/>
  <c r="Z1142" i="2"/>
  <c r="Z1143" i="2"/>
  <c r="Z1144" i="2"/>
  <c r="Z1145" i="2"/>
  <c r="X1139" i="2"/>
  <c r="X1140" i="2"/>
  <c r="X1141" i="2"/>
  <c r="X1142" i="2"/>
  <c r="X1143" i="2"/>
  <c r="X1144" i="2"/>
  <c r="X1145" i="2"/>
  <c r="V1139" i="2"/>
  <c r="V1140" i="2"/>
  <c r="V1141" i="2"/>
  <c r="V1142" i="2"/>
  <c r="V1143" i="2"/>
  <c r="V1144" i="2"/>
  <c r="V1145" i="2"/>
  <c r="S1139" i="2"/>
  <c r="S1140" i="2"/>
  <c r="S1141" i="2"/>
  <c r="S1142" i="2"/>
  <c r="S1143" i="2"/>
  <c r="S1144" i="2"/>
  <c r="S1145" i="2"/>
  <c r="P1139" i="2"/>
  <c r="P1140" i="2"/>
  <c r="P1141" i="2"/>
  <c r="P1142" i="2"/>
  <c r="P1143" i="2"/>
  <c r="P1144" i="2"/>
  <c r="P1145" i="2"/>
  <c r="N1139" i="2"/>
  <c r="N1140" i="2"/>
  <c r="N1141" i="2"/>
  <c r="N1142" i="2"/>
  <c r="N1143" i="2"/>
  <c r="N1144" i="2"/>
  <c r="N1145" i="2"/>
  <c r="L1145" i="2"/>
  <c r="L1144" i="2"/>
  <c r="L1143" i="2"/>
  <c r="L1142" i="2"/>
  <c r="L1141" i="2"/>
  <c r="L1140" i="2"/>
  <c r="L1139" i="2"/>
  <c r="B1139" i="2"/>
  <c r="B1140" i="2"/>
  <c r="B1141" i="2"/>
  <c r="B1142" i="2"/>
  <c r="B1143" i="2"/>
  <c r="B1144" i="2"/>
  <c r="B1145" i="2"/>
  <c r="BK1135" i="2"/>
  <c r="BK1136" i="2"/>
  <c r="BK1137" i="2"/>
  <c r="BK1138" i="2"/>
  <c r="AN1138" i="2"/>
  <c r="AP1138" i="2" s="1"/>
  <c r="AN1137" i="2"/>
  <c r="AP1137" i="2" s="1"/>
  <c r="AN1136" i="2"/>
  <c r="AP1136" i="2" s="1"/>
  <c r="AN1135" i="2"/>
  <c r="AP1135" i="2" s="1"/>
  <c r="AH1138" i="2"/>
  <c r="AJ1138" i="2" s="1"/>
  <c r="AH1137" i="2"/>
  <c r="AJ1137" i="2" s="1"/>
  <c r="AH1136" i="2"/>
  <c r="AJ1136" i="2" s="1"/>
  <c r="AH1135" i="2"/>
  <c r="AJ1135" i="2" s="1"/>
  <c r="AE1135" i="2"/>
  <c r="AE1136" i="2"/>
  <c r="AE1137" i="2"/>
  <c r="AE1138" i="2"/>
  <c r="AB1135" i="2"/>
  <c r="AB1136" i="2"/>
  <c r="AB1137" i="2"/>
  <c r="AB1138" i="2"/>
  <c r="Z1136" i="2"/>
  <c r="Z1137" i="2"/>
  <c r="Z1138" i="2"/>
  <c r="Z1135" i="2"/>
  <c r="X1138" i="2"/>
  <c r="X1137" i="2"/>
  <c r="X1136" i="2"/>
  <c r="X1135" i="2"/>
  <c r="V1135" i="2"/>
  <c r="V1136" i="2"/>
  <c r="V1137" i="2"/>
  <c r="V1138" i="2"/>
  <c r="S1135" i="2"/>
  <c r="S1136" i="2"/>
  <c r="S1137" i="2"/>
  <c r="S1138" i="2"/>
  <c r="P1135" i="2"/>
  <c r="P1136" i="2"/>
  <c r="P1137" i="2"/>
  <c r="P1138" i="2"/>
  <c r="N1138" i="2"/>
  <c r="N1137" i="2"/>
  <c r="N1136" i="2"/>
  <c r="N1135" i="2"/>
  <c r="L1138" i="2"/>
  <c r="L1137" i="2"/>
  <c r="L1136" i="2"/>
  <c r="L1135" i="2"/>
  <c r="B1135" i="2"/>
  <c r="B1136" i="2"/>
  <c r="B1137" i="2"/>
  <c r="B1138" i="2"/>
  <c r="BK1128" i="2"/>
  <c r="BK1129" i="2"/>
  <c r="BK1130" i="2"/>
  <c r="BK1131" i="2"/>
  <c r="BK1132" i="2"/>
  <c r="BK1133" i="2"/>
  <c r="BK1134" i="2"/>
  <c r="AO1143" i="2" l="1"/>
  <c r="AQ1137" i="2"/>
  <c r="AS1137" i="2" s="1"/>
  <c r="AQ1136" i="2"/>
  <c r="AS1136" i="2" s="1"/>
  <c r="AQ1135" i="2"/>
  <c r="AR1135" i="2" s="1"/>
  <c r="AO1142" i="2"/>
  <c r="AQ1144" i="2"/>
  <c r="AS1144" i="2" s="1"/>
  <c r="AQ1143" i="2"/>
  <c r="AS1143" i="2" s="1"/>
  <c r="AQ1142" i="2"/>
  <c r="AR1142" i="2" s="1"/>
  <c r="AQ1140" i="2"/>
  <c r="AS1140" i="2" s="1"/>
  <c r="AQ1138" i="2"/>
  <c r="AR1138" i="2" s="1"/>
  <c r="AQ1139" i="2"/>
  <c r="AS1139" i="2" s="1"/>
  <c r="AQ1145" i="2"/>
  <c r="AS1145" i="2" s="1"/>
  <c r="AR1141" i="2"/>
  <c r="AO1145" i="2"/>
  <c r="AO1144" i="2"/>
  <c r="AO1141" i="2"/>
  <c r="AO1140" i="2"/>
  <c r="AO1139" i="2"/>
  <c r="AI1145" i="2"/>
  <c r="AJ1145" i="2"/>
  <c r="AI1144" i="2"/>
  <c r="AI1143" i="2"/>
  <c r="AI1142" i="2"/>
  <c r="AI1141" i="2"/>
  <c r="AI1140" i="2"/>
  <c r="AI1139" i="2"/>
  <c r="AO1138" i="2"/>
  <c r="AO1137" i="2"/>
  <c r="AO1136" i="2"/>
  <c r="AO1135" i="2"/>
  <c r="AI1138" i="2"/>
  <c r="AI1137" i="2"/>
  <c r="AI1136" i="2"/>
  <c r="AI1135" i="2"/>
  <c r="AN1134" i="2"/>
  <c r="AP1134" i="2" s="1"/>
  <c r="AN1133" i="2"/>
  <c r="AP1133" i="2" s="1"/>
  <c r="AN1132" i="2"/>
  <c r="AP1132" i="2" s="1"/>
  <c r="AN1131" i="2"/>
  <c r="AP1131" i="2" s="1"/>
  <c r="AN1130" i="2"/>
  <c r="AP1130" i="2" s="1"/>
  <c r="AN1129" i="2"/>
  <c r="AP1129" i="2" s="1"/>
  <c r="AN1128" i="2"/>
  <c r="AP1128" i="2" s="1"/>
  <c r="AH1134" i="2"/>
  <c r="AJ1134" i="2" s="1"/>
  <c r="AH1133" i="2"/>
  <c r="AJ1133" i="2" s="1"/>
  <c r="AH1132" i="2"/>
  <c r="AJ1132" i="2" s="1"/>
  <c r="AH1131" i="2"/>
  <c r="AJ1131" i="2" s="1"/>
  <c r="AH1130" i="2"/>
  <c r="AJ1130" i="2" s="1"/>
  <c r="AH1129" i="2"/>
  <c r="AJ1129" i="2" s="1"/>
  <c r="AH1128" i="2"/>
  <c r="AJ1128" i="2" s="1"/>
  <c r="AE1128" i="2"/>
  <c r="AE1129" i="2"/>
  <c r="AE1130" i="2"/>
  <c r="AE1131" i="2"/>
  <c r="AE1132" i="2"/>
  <c r="AE1133" i="2"/>
  <c r="AE1134" i="2"/>
  <c r="AB1128" i="2"/>
  <c r="AB1129" i="2"/>
  <c r="AB1130" i="2"/>
  <c r="AQ1130" i="2" s="1"/>
  <c r="AS1130" i="2" s="1"/>
  <c r="AB1131" i="2"/>
  <c r="AB1132" i="2"/>
  <c r="AB1133" i="2"/>
  <c r="AB1134" i="2"/>
  <c r="Z1128" i="2"/>
  <c r="Z1129" i="2"/>
  <c r="Z1130" i="2"/>
  <c r="Z1131" i="2"/>
  <c r="Z1132" i="2"/>
  <c r="Z1133" i="2"/>
  <c r="Z1134" i="2"/>
  <c r="X1128" i="2"/>
  <c r="X1129" i="2"/>
  <c r="X1130" i="2"/>
  <c r="X1131" i="2"/>
  <c r="X1132" i="2"/>
  <c r="X1133" i="2"/>
  <c r="X1134" i="2"/>
  <c r="V1128" i="2"/>
  <c r="V1129" i="2"/>
  <c r="V1130" i="2"/>
  <c r="V1131" i="2"/>
  <c r="V1132" i="2"/>
  <c r="V1133" i="2"/>
  <c r="V1134" i="2"/>
  <c r="S1128" i="2"/>
  <c r="S1129" i="2"/>
  <c r="S1130" i="2"/>
  <c r="S1131" i="2"/>
  <c r="S1132" i="2"/>
  <c r="S1133" i="2"/>
  <c r="S1134" i="2"/>
  <c r="P1128" i="2"/>
  <c r="P1129" i="2"/>
  <c r="P1130" i="2"/>
  <c r="P1131" i="2"/>
  <c r="P1132" i="2"/>
  <c r="P1133" i="2"/>
  <c r="P1134" i="2"/>
  <c r="N1134" i="2"/>
  <c r="N1133" i="2"/>
  <c r="N1132" i="2"/>
  <c r="N1131" i="2"/>
  <c r="N1130" i="2"/>
  <c r="N1129" i="2"/>
  <c r="N1128" i="2"/>
  <c r="L1134" i="2"/>
  <c r="AS1138" i="2" l="1"/>
  <c r="AR1137" i="2"/>
  <c r="AS1135" i="2"/>
  <c r="AR1136" i="2"/>
  <c r="AR1144" i="2"/>
  <c r="AI1131" i="2"/>
  <c r="AR1145" i="2"/>
  <c r="AQ1131" i="2"/>
  <c r="AR1131" i="2" s="1"/>
  <c r="AR1140" i="2"/>
  <c r="AR1143" i="2"/>
  <c r="AI1133" i="2"/>
  <c r="AI1129" i="2"/>
  <c r="AS1142" i="2"/>
  <c r="AQ1134" i="2"/>
  <c r="AS1134" i="2" s="1"/>
  <c r="AQ1129" i="2"/>
  <c r="AS1129" i="2" s="1"/>
  <c r="AQ1128" i="2"/>
  <c r="AS1128" i="2" s="1"/>
  <c r="AI1134" i="2"/>
  <c r="AI1132" i="2"/>
  <c r="AI1130" i="2"/>
  <c r="AI1128" i="2"/>
  <c r="AR1139" i="2"/>
  <c r="AQ1133" i="2"/>
  <c r="AS1133" i="2" s="1"/>
  <c r="AQ1132" i="2"/>
  <c r="AS1132" i="2" s="1"/>
  <c r="AR1130" i="2"/>
  <c r="AO1134" i="2"/>
  <c r="AO1133" i="2"/>
  <c r="AO1132" i="2"/>
  <c r="AO1131" i="2"/>
  <c r="AO1130" i="2"/>
  <c r="AO1129" i="2"/>
  <c r="AO1128" i="2"/>
  <c r="L1133" i="2"/>
  <c r="L1132" i="2"/>
  <c r="L1131" i="2"/>
  <c r="L1130" i="2"/>
  <c r="L1129" i="2"/>
  <c r="L1128" i="2"/>
  <c r="AS1131" i="2" l="1"/>
  <c r="AR1129" i="2"/>
  <c r="AR1128" i="2"/>
  <c r="AR1134" i="2"/>
  <c r="AR1133" i="2"/>
  <c r="AR1132" i="2"/>
  <c r="B1128" i="2"/>
  <c r="B1129" i="2"/>
  <c r="B1130" i="2"/>
  <c r="B1131" i="2"/>
  <c r="B1132" i="2"/>
  <c r="B1133" i="2"/>
  <c r="B1134" i="2"/>
  <c r="BK1123" i="2"/>
  <c r="BK1124" i="2"/>
  <c r="BK1125" i="2"/>
  <c r="BK1126" i="2"/>
  <c r="BK1127" i="2"/>
  <c r="BK1122" i="2"/>
  <c r="AN1127" i="2"/>
  <c r="AO1127" i="2" s="1"/>
  <c r="AN1126" i="2"/>
  <c r="AP1126" i="2" s="1"/>
  <c r="AN1125" i="2"/>
  <c r="AO1125" i="2" s="1"/>
  <c r="AN1124" i="2"/>
  <c r="AO1124" i="2" s="1"/>
  <c r="AN1123" i="2"/>
  <c r="AO1123" i="2" s="1"/>
  <c r="AN1122" i="2"/>
  <c r="AP1122" i="2" s="1"/>
  <c r="AH1127" i="2"/>
  <c r="AH1126" i="2"/>
  <c r="AH1125" i="2"/>
  <c r="AH1124" i="2"/>
  <c r="AH1123" i="2"/>
  <c r="AH1122" i="2"/>
  <c r="AE1122" i="2"/>
  <c r="AE1123" i="2"/>
  <c r="AE1124" i="2"/>
  <c r="AE1125" i="2"/>
  <c r="AE1126" i="2"/>
  <c r="AE1127" i="2"/>
  <c r="AB1122" i="2"/>
  <c r="AB1123" i="2"/>
  <c r="AQ1123" i="2" s="1"/>
  <c r="AS1123" i="2" s="1"/>
  <c r="AB1124" i="2"/>
  <c r="AB1125" i="2"/>
  <c r="AB1126" i="2"/>
  <c r="AB1127" i="2"/>
  <c r="AQ1127" i="2" s="1"/>
  <c r="AS1127" i="2" s="1"/>
  <c r="Z1122" i="2"/>
  <c r="Z1123" i="2"/>
  <c r="Z1124" i="2"/>
  <c r="Z1125" i="2"/>
  <c r="Z1126" i="2"/>
  <c r="Z1127" i="2"/>
  <c r="X1122" i="2"/>
  <c r="X1123" i="2"/>
  <c r="X1124" i="2"/>
  <c r="X1125" i="2"/>
  <c r="X1126" i="2"/>
  <c r="X1127" i="2"/>
  <c r="V1122" i="2"/>
  <c r="V1123" i="2"/>
  <c r="V1124" i="2"/>
  <c r="V1125" i="2"/>
  <c r="V1126" i="2"/>
  <c r="V1127" i="2"/>
  <c r="S1122" i="2"/>
  <c r="S1123" i="2"/>
  <c r="S1124" i="2"/>
  <c r="S1125" i="2"/>
  <c r="S1126" i="2"/>
  <c r="S1127" i="2"/>
  <c r="P1122" i="2"/>
  <c r="P1123" i="2"/>
  <c r="P1124" i="2"/>
  <c r="P1125" i="2"/>
  <c r="P1126" i="2"/>
  <c r="P1127" i="2"/>
  <c r="N1127" i="2"/>
  <c r="N1126" i="2"/>
  <c r="N1125" i="2"/>
  <c r="N1124" i="2"/>
  <c r="N1123" i="2"/>
  <c r="N1122" i="2"/>
  <c r="L1127" i="2"/>
  <c r="L1126" i="2"/>
  <c r="L1125" i="2"/>
  <c r="L1124" i="2"/>
  <c r="L1123" i="2"/>
  <c r="L1122" i="2"/>
  <c r="B1122" i="2"/>
  <c r="B1123" i="2"/>
  <c r="B1124" i="2"/>
  <c r="B1125" i="2"/>
  <c r="B1126" i="2"/>
  <c r="B1127" i="2"/>
  <c r="BK1117" i="2"/>
  <c r="BK1118" i="2"/>
  <c r="BK1119" i="2"/>
  <c r="BK1120" i="2"/>
  <c r="BK1121" i="2"/>
  <c r="AN1121" i="2"/>
  <c r="AO1121" i="2" s="1"/>
  <c r="AN1120" i="2"/>
  <c r="AO1120" i="2" s="1"/>
  <c r="AN1119" i="2"/>
  <c r="AO1119" i="2" s="1"/>
  <c r="AN1118" i="2"/>
  <c r="AO1118" i="2" s="1"/>
  <c r="AN1117" i="2"/>
  <c r="AO1117" i="2" s="1"/>
  <c r="AH1121" i="2"/>
  <c r="AH1120" i="2"/>
  <c r="AH1119" i="2"/>
  <c r="AH1118" i="2"/>
  <c r="AH1117" i="2"/>
  <c r="AE1117" i="2"/>
  <c r="AE1118" i="2"/>
  <c r="AE1119" i="2"/>
  <c r="AE1120" i="2"/>
  <c r="AE1121" i="2"/>
  <c r="AB1117" i="2"/>
  <c r="AB1118" i="2"/>
  <c r="AB1119" i="2"/>
  <c r="AB1120" i="2"/>
  <c r="AB1121" i="2"/>
  <c r="Z1117" i="2"/>
  <c r="Z1118" i="2"/>
  <c r="Z1119" i="2"/>
  <c r="Z1120" i="2"/>
  <c r="Z1121" i="2"/>
  <c r="X1117" i="2"/>
  <c r="X1118" i="2"/>
  <c r="X1119" i="2"/>
  <c r="X1120" i="2"/>
  <c r="X1121" i="2"/>
  <c r="V1117" i="2"/>
  <c r="V1118" i="2"/>
  <c r="V1119" i="2"/>
  <c r="V1120" i="2"/>
  <c r="V1121" i="2"/>
  <c r="S1117" i="2"/>
  <c r="S1118" i="2"/>
  <c r="S1119" i="2"/>
  <c r="S1120" i="2"/>
  <c r="S1121" i="2"/>
  <c r="P1117" i="2"/>
  <c r="P1118" i="2"/>
  <c r="P1119" i="2"/>
  <c r="P1120" i="2"/>
  <c r="P1121" i="2"/>
  <c r="N1121" i="2"/>
  <c r="N1120" i="2"/>
  <c r="N1119" i="2"/>
  <c r="N1118" i="2"/>
  <c r="N1117" i="2"/>
  <c r="L1121" i="2"/>
  <c r="L1120" i="2"/>
  <c r="L1119" i="2"/>
  <c r="L1118" i="2"/>
  <c r="L1117" i="2"/>
  <c r="B1117" i="2"/>
  <c r="B1118" i="2"/>
  <c r="B1119" i="2"/>
  <c r="B1120" i="2"/>
  <c r="B1121" i="2"/>
  <c r="BK1111" i="2"/>
  <c r="BK1112" i="2"/>
  <c r="BK1113" i="2"/>
  <c r="BK1114" i="2"/>
  <c r="BK1115" i="2"/>
  <c r="BK1116" i="2"/>
  <c r="AN1116" i="2"/>
  <c r="AP1116" i="2" s="1"/>
  <c r="AN1115" i="2"/>
  <c r="AO1115" i="2" s="1"/>
  <c r="AN1114" i="2"/>
  <c r="AP1114" i="2" s="1"/>
  <c r="AN1113" i="2"/>
  <c r="AO1113" i="2" s="1"/>
  <c r="AN1112" i="2"/>
  <c r="AP1112" i="2" s="1"/>
  <c r="AN1111" i="2"/>
  <c r="AO1111" i="2" s="1"/>
  <c r="AH1116" i="2"/>
  <c r="AH1115" i="2"/>
  <c r="AH1114" i="2"/>
  <c r="AH1113" i="2"/>
  <c r="AH1112" i="2"/>
  <c r="AH1111" i="2"/>
  <c r="AE1111" i="2"/>
  <c r="AE1112" i="2"/>
  <c r="AE1113" i="2"/>
  <c r="AE1114" i="2"/>
  <c r="AE1115" i="2"/>
  <c r="AE1116" i="2"/>
  <c r="AB1111" i="2"/>
  <c r="AB1112" i="2"/>
  <c r="AB1113" i="2"/>
  <c r="AB1114" i="2"/>
  <c r="AB1115" i="2"/>
  <c r="AB1116" i="2"/>
  <c r="Z1111" i="2"/>
  <c r="Z1112" i="2"/>
  <c r="Z1113" i="2"/>
  <c r="Z1114" i="2"/>
  <c r="Z1115" i="2"/>
  <c r="Z1116" i="2"/>
  <c r="X1111" i="2"/>
  <c r="X1112" i="2"/>
  <c r="X1113" i="2"/>
  <c r="X1114" i="2"/>
  <c r="X1115" i="2"/>
  <c r="X1116" i="2"/>
  <c r="V1111" i="2"/>
  <c r="V1112" i="2"/>
  <c r="V1113" i="2"/>
  <c r="V1114" i="2"/>
  <c r="V1115" i="2"/>
  <c r="V1116" i="2"/>
  <c r="S1111" i="2"/>
  <c r="S1112" i="2"/>
  <c r="S1113" i="2"/>
  <c r="S1114" i="2"/>
  <c r="S1115" i="2"/>
  <c r="S1116" i="2"/>
  <c r="P1111" i="2"/>
  <c r="P1112" i="2"/>
  <c r="P1113" i="2"/>
  <c r="P1114" i="2"/>
  <c r="P1115" i="2"/>
  <c r="P1116" i="2"/>
  <c r="N1116" i="2"/>
  <c r="N1115" i="2"/>
  <c r="N1114" i="2"/>
  <c r="N1113" i="2"/>
  <c r="N1112" i="2"/>
  <c r="N1111" i="2"/>
  <c r="L1116" i="2"/>
  <c r="L1115" i="2"/>
  <c r="L1114" i="2"/>
  <c r="L1113" i="2"/>
  <c r="L1112" i="2"/>
  <c r="L1111" i="2"/>
  <c r="AO1114" i="2" l="1"/>
  <c r="AP1121" i="2"/>
  <c r="AJ1120" i="2"/>
  <c r="AI1120" i="2"/>
  <c r="AJ1112" i="2"/>
  <c r="AI1112" i="2"/>
  <c r="AJ1116" i="2"/>
  <c r="AI1116" i="2"/>
  <c r="AI1119" i="2"/>
  <c r="AJ1119" i="2"/>
  <c r="AJ1124" i="2"/>
  <c r="AI1124" i="2"/>
  <c r="AP1123" i="2"/>
  <c r="AO1116" i="2"/>
  <c r="AI1111" i="2"/>
  <c r="AJ1111" i="2"/>
  <c r="AI1115" i="2"/>
  <c r="AJ1115" i="2"/>
  <c r="AJ1118" i="2"/>
  <c r="AI1118" i="2"/>
  <c r="AJ1123" i="2"/>
  <c r="AI1123" i="2"/>
  <c r="AI1127" i="2"/>
  <c r="AJ1127" i="2"/>
  <c r="AQ1124" i="2"/>
  <c r="AS1124" i="2" s="1"/>
  <c r="AP1125" i="2"/>
  <c r="AP1117" i="2"/>
  <c r="AJ1113" i="2"/>
  <c r="AI1113" i="2"/>
  <c r="AI1125" i="2"/>
  <c r="AJ1125" i="2"/>
  <c r="AJ1114" i="2"/>
  <c r="AI1114" i="2"/>
  <c r="AI1117" i="2"/>
  <c r="AJ1117" i="2"/>
  <c r="AI1121" i="2"/>
  <c r="AJ1121" i="2"/>
  <c r="AJ1122" i="2"/>
  <c r="AI1122" i="2"/>
  <c r="AJ1126" i="2"/>
  <c r="AI1126" i="2"/>
  <c r="AQ1126" i="2"/>
  <c r="AS1126" i="2" s="1"/>
  <c r="AQ1122" i="2"/>
  <c r="AS1122" i="2" s="1"/>
  <c r="AP1127" i="2"/>
  <c r="AP1119" i="2"/>
  <c r="AO1112" i="2"/>
  <c r="AP1115" i="2"/>
  <c r="AP1113" i="2"/>
  <c r="AO1126" i="2"/>
  <c r="AO1122" i="2"/>
  <c r="AP1124" i="2"/>
  <c r="AP1120" i="2"/>
  <c r="AP1118" i="2"/>
  <c r="AP1111" i="2"/>
  <c r="AQ1125" i="2"/>
  <c r="AS1125" i="2" s="1"/>
  <c r="AR1127" i="2"/>
  <c r="AR1123" i="2"/>
  <c r="AQ1114" i="2"/>
  <c r="AR1114" i="2" s="1"/>
  <c r="AQ1119" i="2"/>
  <c r="AS1119" i="2" s="1"/>
  <c r="AQ1113" i="2"/>
  <c r="AS1113" i="2" s="1"/>
  <c r="AQ1115" i="2"/>
  <c r="AS1115" i="2" s="1"/>
  <c r="AQ1112" i="2"/>
  <c r="AS1112" i="2" s="1"/>
  <c r="AQ1111" i="2"/>
  <c r="AS1111" i="2" s="1"/>
  <c r="AQ1120" i="2"/>
  <c r="AR1120" i="2" s="1"/>
  <c r="AQ1118" i="2"/>
  <c r="AS1118" i="2" s="1"/>
  <c r="AQ1117" i="2"/>
  <c r="AS1117" i="2" s="1"/>
  <c r="AQ1121" i="2"/>
  <c r="AS1121" i="2" s="1"/>
  <c r="AQ1116" i="2"/>
  <c r="AS1116" i="2" s="1"/>
  <c r="AR1118" i="2" l="1"/>
  <c r="AR1117" i="2"/>
  <c r="AR1124" i="2"/>
  <c r="AR1125" i="2"/>
  <c r="AR1126" i="2"/>
  <c r="AR1122" i="2"/>
  <c r="AS1114" i="2"/>
  <c r="AR1112" i="2"/>
  <c r="AS1120" i="2"/>
  <c r="AR1115" i="2"/>
  <c r="AR1119" i="2"/>
  <c r="AR1111" i="2"/>
  <c r="AR1116" i="2"/>
  <c r="AR1113" i="2"/>
  <c r="AR1121" i="2"/>
  <c r="B1111" i="2"/>
  <c r="B1112" i="2"/>
  <c r="B1113" i="2"/>
  <c r="B1114" i="2"/>
  <c r="B1115" i="2"/>
  <c r="B1116" i="2"/>
  <c r="CB226" i="3"/>
  <c r="BK1108" i="2"/>
  <c r="BK1109" i="2"/>
  <c r="BK1110" i="2"/>
  <c r="AN1110" i="2"/>
  <c r="AN1109" i="2"/>
  <c r="AN1108" i="2"/>
  <c r="AH1110" i="2"/>
  <c r="AH1109" i="2"/>
  <c r="AH1108" i="2"/>
  <c r="AE1108" i="2"/>
  <c r="AE1109" i="2"/>
  <c r="AE1110" i="2"/>
  <c r="AB1108" i="2"/>
  <c r="AB1109" i="2"/>
  <c r="AB1110" i="2"/>
  <c r="Z1108" i="2"/>
  <c r="Z1109" i="2"/>
  <c r="Z1110" i="2"/>
  <c r="X1108" i="2"/>
  <c r="X1109" i="2"/>
  <c r="X1110" i="2"/>
  <c r="V1108" i="2"/>
  <c r="V1109" i="2"/>
  <c r="V1110" i="2"/>
  <c r="S1108" i="2"/>
  <c r="S1109" i="2"/>
  <c r="S1110" i="2"/>
  <c r="P1108" i="2"/>
  <c r="P1109" i="2"/>
  <c r="P1110" i="2"/>
  <c r="N1110" i="2"/>
  <c r="N1109" i="2"/>
  <c r="N1108" i="2"/>
  <c r="L1110" i="2"/>
  <c r="L1109" i="2"/>
  <c r="L1108" i="2"/>
  <c r="AJ1108" i="2" l="1"/>
  <c r="AI1108" i="2"/>
  <c r="AI1109" i="2"/>
  <c r="AJ1109" i="2"/>
  <c r="AJ1110" i="2"/>
  <c r="AI1110" i="2"/>
  <c r="AO1109" i="2"/>
  <c r="AP1109" i="2"/>
  <c r="AP1108" i="2"/>
  <c r="AO1108" i="2"/>
  <c r="AO1110" i="2"/>
  <c r="AP1110" i="2"/>
  <c r="AQ1110" i="2"/>
  <c r="AS1110" i="2" s="1"/>
  <c r="AQ1109" i="2"/>
  <c r="AS1109" i="2" s="1"/>
  <c r="AQ1108" i="2"/>
  <c r="AS1108" i="2" s="1"/>
  <c r="AR1110" i="2" l="1"/>
  <c r="AR1108" i="2"/>
  <c r="AR1109" i="2"/>
  <c r="B1108" i="2"/>
  <c r="B1109" i="2"/>
  <c r="B1110" i="2"/>
  <c r="CK5" i="5"/>
  <c r="CJ5" i="5"/>
  <c r="CI5" i="5"/>
  <c r="CF5" i="5" l="1"/>
  <c r="CD5" i="5"/>
  <c r="BY5" i="5"/>
  <c r="BX5" i="5"/>
  <c r="CA5" i="5" s="1"/>
  <c r="BZ5" i="5" s="1"/>
  <c r="BW5" i="5"/>
  <c r="BV5" i="5"/>
  <c r="BU5" i="5"/>
  <c r="BR5" i="5"/>
  <c r="BQ5" i="5"/>
  <c r="BN5" i="5"/>
  <c r="BM5" i="5"/>
  <c r="BJ5" i="5"/>
  <c r="BI5" i="5"/>
  <c r="BF5" i="5"/>
  <c r="BE5" i="5"/>
  <c r="BB5" i="5"/>
  <c r="BA5" i="5"/>
  <c r="AX5" i="5"/>
  <c r="AW5" i="5"/>
  <c r="AT5" i="5"/>
  <c r="AS5" i="5"/>
  <c r="AP5" i="5"/>
  <c r="AO5" i="5"/>
  <c r="AL5" i="5"/>
  <c r="AK5" i="5"/>
  <c r="AE5" i="5"/>
  <c r="AD5" i="5"/>
  <c r="AC5" i="5"/>
  <c r="Z5" i="5"/>
  <c r="W5" i="5"/>
  <c r="V5" i="5"/>
  <c r="S5" i="5"/>
  <c r="R5" i="5"/>
  <c r="AF5" i="5" l="1"/>
  <c r="C5" i="5"/>
  <c r="CK4" i="5" l="1"/>
  <c r="CJ4" i="5"/>
  <c r="CI4" i="5"/>
  <c r="CF4" i="5"/>
  <c r="CD4" i="5"/>
  <c r="BX4" i="5"/>
  <c r="BZ4" i="5" s="1"/>
  <c r="BW4" i="5"/>
  <c r="BV4" i="5"/>
  <c r="BU4" i="5"/>
  <c r="BR4" i="5"/>
  <c r="BQ4" i="5"/>
  <c r="BN4" i="5"/>
  <c r="BM4" i="5"/>
  <c r="BJ4" i="5"/>
  <c r="BI4" i="5"/>
  <c r="BF4" i="5"/>
  <c r="BE4" i="5"/>
  <c r="BB4" i="5"/>
  <c r="BA4" i="5"/>
  <c r="AX4" i="5"/>
  <c r="AW4" i="5"/>
  <c r="AT4" i="5"/>
  <c r="AS4" i="5"/>
  <c r="AP4" i="5"/>
  <c r="AO4" i="5"/>
  <c r="AL4" i="5"/>
  <c r="AK4" i="5"/>
  <c r="AF4" i="5" s="1"/>
  <c r="AE4" i="5"/>
  <c r="AD4" i="5"/>
  <c r="AC4" i="5"/>
  <c r="Z4" i="5"/>
  <c r="W4" i="5"/>
  <c r="V4" i="5"/>
  <c r="S4" i="5"/>
  <c r="R4" i="5"/>
  <c r="BY4" i="5" l="1"/>
  <c r="CL4" i="5"/>
  <c r="CN4" i="5"/>
  <c r="CM4" i="5" s="1"/>
  <c r="C4" i="5"/>
  <c r="CK3" i="5"/>
  <c r="CJ3" i="5"/>
  <c r="CI3" i="5"/>
  <c r="CL3" i="5" s="1"/>
  <c r="CF3" i="5"/>
  <c r="CD3" i="5"/>
  <c r="CN3" i="5" l="1"/>
  <c r="CM3" i="5"/>
  <c r="BX3" i="5"/>
  <c r="BY3" i="5" s="1"/>
  <c r="BW3" i="5"/>
  <c r="BV3" i="5"/>
  <c r="BU3" i="5"/>
  <c r="BR3" i="5"/>
  <c r="BQ3" i="5"/>
  <c r="BN3" i="5"/>
  <c r="BM3" i="5"/>
  <c r="BJ3" i="5"/>
  <c r="BI3" i="5"/>
  <c r="BF3" i="5"/>
  <c r="BE3" i="5"/>
  <c r="BB3" i="5"/>
  <c r="BA3" i="5"/>
  <c r="AX3" i="5"/>
  <c r="AW3" i="5"/>
  <c r="AT3" i="5"/>
  <c r="AS3" i="5"/>
  <c r="AP3" i="5"/>
  <c r="AO3" i="5"/>
  <c r="AL3" i="5"/>
  <c r="AK3" i="5"/>
  <c r="AE3" i="5"/>
  <c r="AD3" i="5"/>
  <c r="AC3" i="5"/>
  <c r="Z3" i="5"/>
  <c r="W3" i="5"/>
  <c r="V3" i="5"/>
  <c r="S3" i="5"/>
  <c r="R3" i="5"/>
  <c r="C3" i="5"/>
  <c r="CK2" i="5"/>
  <c r="CJ2" i="5"/>
  <c r="CI2" i="5"/>
  <c r="CN2" i="5" s="1"/>
  <c r="AF3" i="5" l="1"/>
  <c r="CA3" i="5"/>
  <c r="CF2" i="5"/>
  <c r="CD2" i="5"/>
  <c r="BX2" i="5"/>
  <c r="BY2" i="5" s="1"/>
  <c r="BW2" i="5"/>
  <c r="BV2" i="5"/>
  <c r="BU2" i="5"/>
  <c r="BR2" i="5"/>
  <c r="BQ2" i="5"/>
  <c r="BN2" i="5"/>
  <c r="BM2" i="5"/>
  <c r="BJ2" i="5"/>
  <c r="BI2" i="5"/>
  <c r="BF2" i="5"/>
  <c r="BE2" i="5"/>
  <c r="BB2" i="5"/>
  <c r="BA2" i="5"/>
  <c r="AX2" i="5"/>
  <c r="AW2" i="5"/>
  <c r="AT2" i="5"/>
  <c r="AS2" i="5"/>
  <c r="AP2" i="5"/>
  <c r="AO2" i="5"/>
  <c r="AL2" i="5"/>
  <c r="AK2" i="5"/>
  <c r="AE2" i="5"/>
  <c r="AD2" i="5"/>
  <c r="AC2" i="5"/>
  <c r="Z2" i="5"/>
  <c r="W2" i="5"/>
  <c r="V2" i="5"/>
  <c r="S2" i="5"/>
  <c r="R2" i="5"/>
  <c r="Y2" i="5" l="1"/>
  <c r="X2" i="5" s="1"/>
  <c r="AF2" i="5"/>
  <c r="BZ3" i="5"/>
  <c r="CB3" i="5"/>
  <c r="CC3" i="5" s="1"/>
  <c r="CA2" i="5"/>
  <c r="BZ2" i="5"/>
  <c r="O2" i="5"/>
  <c r="N2" i="5"/>
  <c r="C2" i="5"/>
  <c r="Y3" i="5" l="1"/>
  <c r="Y4" i="5" s="1"/>
  <c r="X3" i="5"/>
  <c r="O3" i="5"/>
  <c r="X4" i="5" l="1"/>
  <c r="Y5" i="5"/>
  <c r="N3" i="5"/>
  <c r="O4" i="5"/>
  <c r="X5" i="5" l="1"/>
  <c r="N4" i="5"/>
  <c r="O5" i="5"/>
  <c r="N5" i="5" l="1"/>
  <c r="J3" i="4" l="1"/>
  <c r="B3" i="4"/>
  <c r="B4" i="4" s="1"/>
  <c r="A3" i="4"/>
  <c r="AK2" i="4"/>
  <c r="AJ2" i="4"/>
  <c r="AG2" i="4"/>
  <c r="AA2" i="4"/>
  <c r="J2" i="4"/>
  <c r="F2" i="4"/>
  <c r="W2" i="4" s="1"/>
  <c r="E2" i="4"/>
  <c r="D2" i="4"/>
  <c r="C2" i="4"/>
  <c r="BV277" i="3"/>
  <c r="BW277" i="3" s="1"/>
  <c r="BU277" i="3"/>
  <c r="BT277" i="3"/>
  <c r="BS277" i="3"/>
  <c r="BP277" i="3"/>
  <c r="BO277" i="3"/>
  <c r="BL277" i="3"/>
  <c r="BK277" i="3"/>
  <c r="BH277" i="3"/>
  <c r="BG277" i="3"/>
  <c r="BD277" i="3"/>
  <c r="BC277" i="3"/>
  <c r="AZ277" i="3"/>
  <c r="AY277" i="3"/>
  <c r="AV277" i="3"/>
  <c r="AU277" i="3"/>
  <c r="AR277" i="3"/>
  <c r="AQ277" i="3"/>
  <c r="AN277" i="3"/>
  <c r="AM277" i="3"/>
  <c r="AG277" i="3"/>
  <c r="AF277" i="3"/>
  <c r="AE277" i="3"/>
  <c r="AB277" i="3"/>
  <c r="Y277" i="3"/>
  <c r="X277" i="3"/>
  <c r="U277" i="3"/>
  <c r="T277" i="3"/>
  <c r="BV276" i="3"/>
  <c r="BW276" i="3" s="1"/>
  <c r="BU276" i="3"/>
  <c r="BT276" i="3"/>
  <c r="BS276" i="3"/>
  <c r="BP276" i="3"/>
  <c r="BO276" i="3"/>
  <c r="BL276" i="3"/>
  <c r="BK276" i="3"/>
  <c r="BH276" i="3"/>
  <c r="BG276" i="3"/>
  <c r="BD276" i="3"/>
  <c r="BC276" i="3"/>
  <c r="AZ276" i="3"/>
  <c r="AY276" i="3"/>
  <c r="AV276" i="3"/>
  <c r="AU276" i="3"/>
  <c r="AR276" i="3"/>
  <c r="AQ276" i="3"/>
  <c r="AN276" i="3"/>
  <c r="AM276" i="3"/>
  <c r="AG276" i="3"/>
  <c r="AF276" i="3"/>
  <c r="AE276" i="3"/>
  <c r="AB276" i="3"/>
  <c r="Y276" i="3"/>
  <c r="X276" i="3"/>
  <c r="U276" i="3"/>
  <c r="T276" i="3"/>
  <c r="BV275" i="3"/>
  <c r="BX275" i="3" s="1"/>
  <c r="BW275" i="3" s="1"/>
  <c r="BU275" i="3"/>
  <c r="BT275" i="3"/>
  <c r="BS275" i="3"/>
  <c r="BP275" i="3"/>
  <c r="BO275" i="3"/>
  <c r="BL275" i="3"/>
  <c r="BK275" i="3"/>
  <c r="BH275" i="3"/>
  <c r="BG275" i="3"/>
  <c r="BD275" i="3"/>
  <c r="BC275" i="3"/>
  <c r="AZ275" i="3"/>
  <c r="AY275" i="3"/>
  <c r="AV275" i="3"/>
  <c r="AU275" i="3"/>
  <c r="AR275" i="3"/>
  <c r="AQ275" i="3"/>
  <c r="AN275" i="3"/>
  <c r="AM275" i="3"/>
  <c r="AG275" i="3"/>
  <c r="AF275" i="3"/>
  <c r="AE275" i="3"/>
  <c r="AB275" i="3"/>
  <c r="Y275" i="3"/>
  <c r="X275" i="3"/>
  <c r="U275" i="3"/>
  <c r="T275" i="3"/>
  <c r="BV274" i="3"/>
  <c r="BW274" i="3" s="1"/>
  <c r="BU274" i="3"/>
  <c r="BT274" i="3"/>
  <c r="BS274" i="3"/>
  <c r="BP274" i="3"/>
  <c r="BO274" i="3"/>
  <c r="BL274" i="3"/>
  <c r="BK274" i="3"/>
  <c r="BH274" i="3"/>
  <c r="BG274" i="3"/>
  <c r="BD274" i="3"/>
  <c r="BC274" i="3"/>
  <c r="AZ274" i="3"/>
  <c r="AY274" i="3"/>
  <c r="AV274" i="3"/>
  <c r="AU274" i="3"/>
  <c r="AR274" i="3"/>
  <c r="AQ274" i="3"/>
  <c r="AN274" i="3"/>
  <c r="AM274" i="3"/>
  <c r="AG274" i="3"/>
  <c r="AF274" i="3"/>
  <c r="AE274" i="3"/>
  <c r="AB274" i="3"/>
  <c r="Y274" i="3"/>
  <c r="X274" i="3"/>
  <c r="U274" i="3"/>
  <c r="T274" i="3"/>
  <c r="BV273" i="3"/>
  <c r="BX273" i="3" s="1"/>
  <c r="BW273" i="3" s="1"/>
  <c r="BU273" i="3"/>
  <c r="BT273" i="3"/>
  <c r="BS273" i="3"/>
  <c r="BP273" i="3"/>
  <c r="BO273" i="3"/>
  <c r="BL273" i="3"/>
  <c r="BK273" i="3"/>
  <c r="BH273" i="3"/>
  <c r="BG273" i="3"/>
  <c r="BD273" i="3"/>
  <c r="BC273" i="3"/>
  <c r="AZ273" i="3"/>
  <c r="AY273" i="3"/>
  <c r="AV273" i="3"/>
  <c r="AU273" i="3"/>
  <c r="AR273" i="3"/>
  <c r="AQ273" i="3"/>
  <c r="AN273" i="3"/>
  <c r="AM273" i="3"/>
  <c r="AG273" i="3"/>
  <c r="AF273" i="3"/>
  <c r="AE273" i="3"/>
  <c r="AB273" i="3"/>
  <c r="Y273" i="3"/>
  <c r="X273" i="3"/>
  <c r="U273" i="3"/>
  <c r="T273" i="3"/>
  <c r="BX272" i="3"/>
  <c r="BV272" i="3"/>
  <c r="BW272" i="3" s="1"/>
  <c r="BU272" i="3"/>
  <c r="BT272" i="3"/>
  <c r="BS272" i="3"/>
  <c r="BP272" i="3"/>
  <c r="BO272" i="3"/>
  <c r="BL272" i="3"/>
  <c r="BK272" i="3"/>
  <c r="BH272" i="3"/>
  <c r="BG272" i="3"/>
  <c r="BD272" i="3"/>
  <c r="BC272" i="3"/>
  <c r="AZ272" i="3"/>
  <c r="AY272" i="3"/>
  <c r="AV272" i="3"/>
  <c r="AU272" i="3"/>
  <c r="AR272" i="3"/>
  <c r="AQ272" i="3"/>
  <c r="AN272" i="3"/>
  <c r="AM272" i="3"/>
  <c r="AG272" i="3"/>
  <c r="AF272" i="3"/>
  <c r="AE272" i="3"/>
  <c r="AB272" i="3"/>
  <c r="Y272" i="3"/>
  <c r="X272" i="3"/>
  <c r="U272" i="3"/>
  <c r="T272" i="3"/>
  <c r="BV271" i="3"/>
  <c r="BW271" i="3" s="1"/>
  <c r="BU271" i="3"/>
  <c r="BT271" i="3"/>
  <c r="BS271" i="3"/>
  <c r="BP271" i="3"/>
  <c r="BO271" i="3"/>
  <c r="BL271" i="3"/>
  <c r="BK271" i="3"/>
  <c r="BH271" i="3"/>
  <c r="BG271" i="3"/>
  <c r="BD271" i="3"/>
  <c r="BC271" i="3"/>
  <c r="AZ271" i="3"/>
  <c r="AY271" i="3"/>
  <c r="AV271" i="3"/>
  <c r="AU271" i="3"/>
  <c r="AR271" i="3"/>
  <c r="AQ271" i="3"/>
  <c r="AN271" i="3"/>
  <c r="AM271" i="3"/>
  <c r="AG271" i="3"/>
  <c r="AF271" i="3"/>
  <c r="AE271" i="3"/>
  <c r="AB271" i="3"/>
  <c r="Y271" i="3"/>
  <c r="X271" i="3"/>
  <c r="U271" i="3"/>
  <c r="T271" i="3"/>
  <c r="BV270" i="3"/>
  <c r="BW270" i="3" s="1"/>
  <c r="BU270" i="3"/>
  <c r="BT270" i="3"/>
  <c r="BS270" i="3"/>
  <c r="BP270" i="3"/>
  <c r="BO270" i="3"/>
  <c r="BL270" i="3"/>
  <c r="BK270" i="3"/>
  <c r="BH270" i="3"/>
  <c r="BG270" i="3"/>
  <c r="BD270" i="3"/>
  <c r="BC270" i="3"/>
  <c r="AZ270" i="3"/>
  <c r="AY270" i="3"/>
  <c r="AV270" i="3"/>
  <c r="AU270" i="3"/>
  <c r="AR270" i="3"/>
  <c r="AQ270" i="3"/>
  <c r="AN270" i="3"/>
  <c r="AM270" i="3"/>
  <c r="AG270" i="3"/>
  <c r="AF270" i="3"/>
  <c r="AE270" i="3"/>
  <c r="AB270" i="3"/>
  <c r="Y270" i="3"/>
  <c r="X270" i="3"/>
  <c r="U270" i="3"/>
  <c r="T270" i="3"/>
  <c r="BV269" i="3"/>
  <c r="BW269" i="3" s="1"/>
  <c r="BU269" i="3"/>
  <c r="BT269" i="3"/>
  <c r="BS269" i="3"/>
  <c r="BP269" i="3"/>
  <c r="BO269" i="3"/>
  <c r="BL269" i="3"/>
  <c r="BK269" i="3"/>
  <c r="BH269" i="3"/>
  <c r="BG269" i="3"/>
  <c r="BD269" i="3"/>
  <c r="BC269" i="3"/>
  <c r="AZ269" i="3"/>
  <c r="AY269" i="3"/>
  <c r="AV269" i="3"/>
  <c r="AU269" i="3"/>
  <c r="AR269" i="3"/>
  <c r="AQ269" i="3"/>
  <c r="AN269" i="3"/>
  <c r="AM269" i="3"/>
  <c r="AG269" i="3"/>
  <c r="AF269" i="3"/>
  <c r="AE269" i="3"/>
  <c r="AB269" i="3"/>
  <c r="Y269" i="3"/>
  <c r="X269" i="3"/>
  <c r="U269" i="3"/>
  <c r="T269" i="3"/>
  <c r="BV268" i="3"/>
  <c r="BW268" i="3" s="1"/>
  <c r="BU268" i="3"/>
  <c r="BT268" i="3"/>
  <c r="BS268" i="3"/>
  <c r="BP268" i="3"/>
  <c r="BO268" i="3"/>
  <c r="BL268" i="3"/>
  <c r="BK268" i="3"/>
  <c r="BH268" i="3"/>
  <c r="BG268" i="3"/>
  <c r="BD268" i="3"/>
  <c r="BC268" i="3"/>
  <c r="AZ268" i="3"/>
  <c r="AY268" i="3"/>
  <c r="AV268" i="3"/>
  <c r="AU268" i="3"/>
  <c r="AR268" i="3"/>
  <c r="AQ268" i="3"/>
  <c r="AN268" i="3"/>
  <c r="AM268" i="3"/>
  <c r="AG268" i="3"/>
  <c r="AH268" i="3" s="1"/>
  <c r="AF268" i="3"/>
  <c r="AE268" i="3"/>
  <c r="AB268" i="3"/>
  <c r="Y268" i="3"/>
  <c r="X268" i="3"/>
  <c r="U268" i="3"/>
  <c r="T268" i="3"/>
  <c r="BV267" i="3"/>
  <c r="BX267" i="3" s="1"/>
  <c r="BU267" i="3"/>
  <c r="BT267" i="3"/>
  <c r="BS267" i="3"/>
  <c r="BP267" i="3"/>
  <c r="BO267" i="3"/>
  <c r="BL267" i="3"/>
  <c r="BK267" i="3"/>
  <c r="BH267" i="3"/>
  <c r="BG267" i="3"/>
  <c r="BD267" i="3"/>
  <c r="BC267" i="3"/>
  <c r="AZ267" i="3"/>
  <c r="AY267" i="3"/>
  <c r="AV267" i="3"/>
  <c r="AU267" i="3"/>
  <c r="AR267" i="3"/>
  <c r="AQ267" i="3"/>
  <c r="AN267" i="3"/>
  <c r="AM267" i="3"/>
  <c r="AG267" i="3"/>
  <c r="AF267" i="3"/>
  <c r="AE267" i="3"/>
  <c r="AB267" i="3"/>
  <c r="Y267" i="3"/>
  <c r="X267" i="3"/>
  <c r="U267" i="3"/>
  <c r="T267" i="3"/>
  <c r="BW266" i="3"/>
  <c r="BV266" i="3"/>
  <c r="BX266" i="3" s="1"/>
  <c r="BU266" i="3"/>
  <c r="BT266" i="3"/>
  <c r="BS266" i="3"/>
  <c r="BP266" i="3"/>
  <c r="BO266" i="3"/>
  <c r="BL266" i="3"/>
  <c r="BK266" i="3"/>
  <c r="BH266" i="3"/>
  <c r="BG266" i="3"/>
  <c r="BD266" i="3"/>
  <c r="BC266" i="3"/>
  <c r="AZ266" i="3"/>
  <c r="AY266" i="3"/>
  <c r="AV266" i="3"/>
  <c r="AU266" i="3"/>
  <c r="AR266" i="3"/>
  <c r="AQ266" i="3"/>
  <c r="AN266" i="3"/>
  <c r="AM266" i="3"/>
  <c r="AH266" i="3" s="1"/>
  <c r="AG266" i="3"/>
  <c r="AF266" i="3"/>
  <c r="AE266" i="3"/>
  <c r="AB266" i="3"/>
  <c r="Y266" i="3"/>
  <c r="X266" i="3"/>
  <c r="U266" i="3"/>
  <c r="T266" i="3"/>
  <c r="BV265" i="3"/>
  <c r="BX265" i="3" s="1"/>
  <c r="BU265" i="3"/>
  <c r="BT265" i="3"/>
  <c r="BS265" i="3"/>
  <c r="BP265" i="3"/>
  <c r="BO265" i="3"/>
  <c r="BL265" i="3"/>
  <c r="BK265" i="3"/>
  <c r="BH265" i="3"/>
  <c r="BG265" i="3"/>
  <c r="BD265" i="3"/>
  <c r="BC265" i="3"/>
  <c r="AZ265" i="3"/>
  <c r="AY265" i="3"/>
  <c r="AV265" i="3"/>
  <c r="AU265" i="3"/>
  <c r="AR265" i="3"/>
  <c r="AQ265" i="3"/>
  <c r="AN265" i="3"/>
  <c r="AM265" i="3"/>
  <c r="AG265" i="3"/>
  <c r="AF265" i="3"/>
  <c r="AE265" i="3"/>
  <c r="AB265" i="3"/>
  <c r="Y265" i="3"/>
  <c r="X265" i="3"/>
  <c r="U265" i="3"/>
  <c r="T265" i="3"/>
  <c r="BV264" i="3"/>
  <c r="BW264" i="3" s="1"/>
  <c r="BU264" i="3"/>
  <c r="BT264" i="3"/>
  <c r="BS264" i="3"/>
  <c r="BP264" i="3"/>
  <c r="BO264" i="3"/>
  <c r="BL264" i="3"/>
  <c r="BK264" i="3"/>
  <c r="BH264" i="3"/>
  <c r="BG264" i="3"/>
  <c r="BD264" i="3"/>
  <c r="BC264" i="3"/>
  <c r="AZ264" i="3"/>
  <c r="AY264" i="3"/>
  <c r="AV264" i="3"/>
  <c r="AU264" i="3"/>
  <c r="AR264" i="3"/>
  <c r="AQ264" i="3"/>
  <c r="AN264" i="3"/>
  <c r="AM264" i="3"/>
  <c r="AG264" i="3"/>
  <c r="AF264" i="3"/>
  <c r="AE264" i="3"/>
  <c r="AB264" i="3"/>
  <c r="Y264" i="3"/>
  <c r="X264" i="3"/>
  <c r="U264" i="3"/>
  <c r="T264" i="3"/>
  <c r="BV263" i="3"/>
  <c r="BX263" i="3" s="1"/>
  <c r="BU263" i="3"/>
  <c r="BT263" i="3"/>
  <c r="BS263" i="3"/>
  <c r="BP263" i="3"/>
  <c r="BO263" i="3"/>
  <c r="BL263" i="3"/>
  <c r="BK263" i="3"/>
  <c r="BH263" i="3"/>
  <c r="BG263" i="3"/>
  <c r="BD263" i="3"/>
  <c r="BC263" i="3"/>
  <c r="AZ263" i="3"/>
  <c r="AY263" i="3"/>
  <c r="AV263" i="3"/>
  <c r="AU263" i="3"/>
  <c r="AR263" i="3"/>
  <c r="AQ263" i="3"/>
  <c r="AN263" i="3"/>
  <c r="AM263" i="3"/>
  <c r="AG263" i="3"/>
  <c r="AF263" i="3"/>
  <c r="AE263" i="3"/>
  <c r="AB263" i="3"/>
  <c r="Y263" i="3"/>
  <c r="X263" i="3"/>
  <c r="U263" i="3"/>
  <c r="T263" i="3"/>
  <c r="BW262" i="3"/>
  <c r="BV262" i="3"/>
  <c r="BX262" i="3" s="1"/>
  <c r="BU262" i="3"/>
  <c r="BT262" i="3"/>
  <c r="BS262" i="3"/>
  <c r="BP262" i="3"/>
  <c r="BO262" i="3"/>
  <c r="BL262" i="3"/>
  <c r="BK262" i="3"/>
  <c r="BH262" i="3"/>
  <c r="BG262" i="3"/>
  <c r="BD262" i="3"/>
  <c r="BC262" i="3"/>
  <c r="AZ262" i="3"/>
  <c r="AY262" i="3"/>
  <c r="AV262" i="3"/>
  <c r="AU262" i="3"/>
  <c r="AR262" i="3"/>
  <c r="AQ262" i="3"/>
  <c r="AN262" i="3"/>
  <c r="AM262" i="3"/>
  <c r="AH262" i="3" s="1"/>
  <c r="AG262" i="3"/>
  <c r="AF262" i="3"/>
  <c r="AE262" i="3"/>
  <c r="AB262" i="3"/>
  <c r="Y262" i="3"/>
  <c r="X262" i="3"/>
  <c r="U262" i="3"/>
  <c r="T262" i="3"/>
  <c r="BV261" i="3"/>
  <c r="BX261" i="3" s="1"/>
  <c r="BU261" i="3"/>
  <c r="BT261" i="3"/>
  <c r="BS261" i="3"/>
  <c r="BP261" i="3"/>
  <c r="BO261" i="3"/>
  <c r="BL261" i="3"/>
  <c r="BK261" i="3"/>
  <c r="BH261" i="3"/>
  <c r="BG261" i="3"/>
  <c r="BD261" i="3"/>
  <c r="BC261" i="3"/>
  <c r="AZ261" i="3"/>
  <c r="AY261" i="3"/>
  <c r="AV261" i="3"/>
  <c r="AU261" i="3"/>
  <c r="AR261" i="3"/>
  <c r="AQ261" i="3"/>
  <c r="AN261" i="3"/>
  <c r="AM261" i="3"/>
  <c r="AG261" i="3"/>
  <c r="AF261" i="3"/>
  <c r="AE261" i="3"/>
  <c r="AB261" i="3"/>
  <c r="Y261" i="3"/>
  <c r="X261" i="3"/>
  <c r="U261" i="3"/>
  <c r="T261" i="3"/>
  <c r="BW260" i="3"/>
  <c r="BV260" i="3"/>
  <c r="BX260" i="3" s="1"/>
  <c r="BU260" i="3"/>
  <c r="BT260" i="3"/>
  <c r="BS260" i="3"/>
  <c r="BP260" i="3"/>
  <c r="BO260" i="3"/>
  <c r="BL260" i="3"/>
  <c r="BK260" i="3"/>
  <c r="BH260" i="3"/>
  <c r="BG260" i="3"/>
  <c r="BD260" i="3"/>
  <c r="BC260" i="3"/>
  <c r="AZ260" i="3"/>
  <c r="AY260" i="3"/>
  <c r="AV260" i="3"/>
  <c r="AU260" i="3"/>
  <c r="AR260" i="3"/>
  <c r="AQ260" i="3"/>
  <c r="AN260" i="3"/>
  <c r="AM260" i="3"/>
  <c r="AH260" i="3" s="1"/>
  <c r="AG260" i="3"/>
  <c r="AF260" i="3"/>
  <c r="AE260" i="3"/>
  <c r="AB260" i="3"/>
  <c r="Y260" i="3"/>
  <c r="X260" i="3"/>
  <c r="U260" i="3"/>
  <c r="T260" i="3"/>
  <c r="BV259" i="3"/>
  <c r="BX259" i="3" s="1"/>
  <c r="BU259" i="3"/>
  <c r="BT259" i="3"/>
  <c r="BS259" i="3"/>
  <c r="BP259" i="3"/>
  <c r="BO259" i="3"/>
  <c r="BL259" i="3"/>
  <c r="BK259" i="3"/>
  <c r="BH259" i="3"/>
  <c r="BG259" i="3"/>
  <c r="BD259" i="3"/>
  <c r="BC259" i="3"/>
  <c r="AZ259" i="3"/>
  <c r="AY259" i="3"/>
  <c r="AV259" i="3"/>
  <c r="AU259" i="3"/>
  <c r="AR259" i="3"/>
  <c r="AQ259" i="3"/>
  <c r="AN259" i="3"/>
  <c r="AM259" i="3"/>
  <c r="AG259" i="3"/>
  <c r="AF259" i="3"/>
  <c r="AE259" i="3"/>
  <c r="AB259" i="3"/>
  <c r="Y259" i="3"/>
  <c r="X259" i="3"/>
  <c r="U259" i="3"/>
  <c r="T259" i="3"/>
  <c r="BV258" i="3"/>
  <c r="BX258" i="3" s="1"/>
  <c r="BU258" i="3"/>
  <c r="BT258" i="3"/>
  <c r="BS258" i="3"/>
  <c r="BP258" i="3"/>
  <c r="BO258" i="3"/>
  <c r="BL258" i="3"/>
  <c r="BK258" i="3"/>
  <c r="BH258" i="3"/>
  <c r="BG258" i="3"/>
  <c r="BD258" i="3"/>
  <c r="BC258" i="3"/>
  <c r="AZ258" i="3"/>
  <c r="AY258" i="3"/>
  <c r="AV258" i="3"/>
  <c r="AU258" i="3"/>
  <c r="AR258" i="3"/>
  <c r="AQ258" i="3"/>
  <c r="AN258" i="3"/>
  <c r="AM258" i="3"/>
  <c r="AG258" i="3"/>
  <c r="AF258" i="3"/>
  <c r="AE258" i="3"/>
  <c r="AB258" i="3"/>
  <c r="Y258" i="3"/>
  <c r="X258" i="3"/>
  <c r="U258" i="3"/>
  <c r="T258" i="3"/>
  <c r="BV257" i="3"/>
  <c r="BX257" i="3" s="1"/>
  <c r="BU257" i="3"/>
  <c r="BT257" i="3"/>
  <c r="BS257" i="3"/>
  <c r="BP257" i="3"/>
  <c r="BO257" i="3"/>
  <c r="BL257" i="3"/>
  <c r="BK257" i="3"/>
  <c r="BH257" i="3"/>
  <c r="BG257" i="3"/>
  <c r="BD257" i="3"/>
  <c r="BC257" i="3"/>
  <c r="AZ257" i="3"/>
  <c r="AY257" i="3"/>
  <c r="AV257" i="3"/>
  <c r="AU257" i="3"/>
  <c r="AR257" i="3"/>
  <c r="AQ257" i="3"/>
  <c r="AN257" i="3"/>
  <c r="AM257" i="3"/>
  <c r="AG257" i="3"/>
  <c r="AF257" i="3"/>
  <c r="AE257" i="3"/>
  <c r="AB257" i="3"/>
  <c r="Y257" i="3"/>
  <c r="X257" i="3"/>
  <c r="U257" i="3"/>
  <c r="T257" i="3"/>
  <c r="BV256" i="3"/>
  <c r="BW256" i="3" s="1"/>
  <c r="BU256" i="3"/>
  <c r="BT256" i="3"/>
  <c r="BS256" i="3"/>
  <c r="BP256" i="3"/>
  <c r="BO256" i="3"/>
  <c r="BL256" i="3"/>
  <c r="BK256" i="3"/>
  <c r="BH256" i="3"/>
  <c r="BG256" i="3"/>
  <c r="BD256" i="3"/>
  <c r="BC256" i="3"/>
  <c r="AZ256" i="3"/>
  <c r="AY256" i="3"/>
  <c r="AV256" i="3"/>
  <c r="AU256" i="3"/>
  <c r="AR256" i="3"/>
  <c r="AQ256" i="3"/>
  <c r="AN256" i="3"/>
  <c r="AM256" i="3"/>
  <c r="AG256" i="3"/>
  <c r="AF256" i="3"/>
  <c r="AE256" i="3"/>
  <c r="AB256" i="3"/>
  <c r="Y256" i="3"/>
  <c r="X256" i="3"/>
  <c r="U256" i="3"/>
  <c r="T256" i="3"/>
  <c r="BW255" i="3"/>
  <c r="BV255" i="3"/>
  <c r="BX255" i="3" s="1"/>
  <c r="BU255" i="3"/>
  <c r="BT255" i="3"/>
  <c r="BS255" i="3"/>
  <c r="BP255" i="3"/>
  <c r="BO255" i="3"/>
  <c r="BL255" i="3"/>
  <c r="BK255" i="3"/>
  <c r="BH255" i="3"/>
  <c r="BG255" i="3"/>
  <c r="BD255" i="3"/>
  <c r="BC255" i="3"/>
  <c r="AZ255" i="3"/>
  <c r="AY255" i="3"/>
  <c r="AV255" i="3"/>
  <c r="AU255" i="3"/>
  <c r="AR255" i="3"/>
  <c r="AQ255" i="3"/>
  <c r="AN255" i="3"/>
  <c r="AM255" i="3"/>
  <c r="AH255" i="3" s="1"/>
  <c r="AG255" i="3"/>
  <c r="AF255" i="3"/>
  <c r="AE255" i="3"/>
  <c r="AB255" i="3"/>
  <c r="Y255" i="3"/>
  <c r="X255" i="3"/>
  <c r="U255" i="3"/>
  <c r="T255" i="3"/>
  <c r="BV254" i="3"/>
  <c r="BX254" i="3" s="1"/>
  <c r="BU254" i="3"/>
  <c r="BT254" i="3"/>
  <c r="BS254" i="3"/>
  <c r="BP254" i="3"/>
  <c r="BO254" i="3"/>
  <c r="BL254" i="3"/>
  <c r="BK254" i="3"/>
  <c r="BH254" i="3"/>
  <c r="BG254" i="3"/>
  <c r="BD254" i="3"/>
  <c r="BC254" i="3"/>
  <c r="AZ254" i="3"/>
  <c r="AY254" i="3"/>
  <c r="AV254" i="3"/>
  <c r="AU254" i="3"/>
  <c r="AR254" i="3"/>
  <c r="AQ254" i="3"/>
  <c r="AN254" i="3"/>
  <c r="AM254" i="3"/>
  <c r="AG254" i="3"/>
  <c r="AF254" i="3"/>
  <c r="AE254" i="3"/>
  <c r="AB254" i="3"/>
  <c r="Y254" i="3"/>
  <c r="X254" i="3"/>
  <c r="U254" i="3"/>
  <c r="T254" i="3"/>
  <c r="BV253" i="3"/>
  <c r="BX253" i="3" s="1"/>
  <c r="BU253" i="3"/>
  <c r="BT253" i="3"/>
  <c r="BS253" i="3"/>
  <c r="BP253" i="3"/>
  <c r="BO253" i="3"/>
  <c r="BL253" i="3"/>
  <c r="BK253" i="3"/>
  <c r="BH253" i="3"/>
  <c r="BG253" i="3"/>
  <c r="BD253" i="3"/>
  <c r="BC253" i="3"/>
  <c r="AZ253" i="3"/>
  <c r="AY253" i="3"/>
  <c r="AV253" i="3"/>
  <c r="AU253" i="3"/>
  <c r="AR253" i="3"/>
  <c r="AQ253" i="3"/>
  <c r="AN253" i="3"/>
  <c r="AM253" i="3"/>
  <c r="AG253" i="3"/>
  <c r="AF253" i="3"/>
  <c r="AE253" i="3"/>
  <c r="AB253" i="3"/>
  <c r="Y253" i="3"/>
  <c r="X253" i="3"/>
  <c r="U253" i="3"/>
  <c r="T253" i="3"/>
  <c r="BV252" i="3"/>
  <c r="BW252" i="3" s="1"/>
  <c r="BU252" i="3"/>
  <c r="BT252" i="3"/>
  <c r="BS252" i="3"/>
  <c r="BP252" i="3"/>
  <c r="BO252" i="3"/>
  <c r="BL252" i="3"/>
  <c r="BK252" i="3"/>
  <c r="BH252" i="3"/>
  <c r="BG252" i="3"/>
  <c r="BD252" i="3"/>
  <c r="BC252" i="3"/>
  <c r="AZ252" i="3"/>
  <c r="AY252" i="3"/>
  <c r="AV252" i="3"/>
  <c r="AU252" i="3"/>
  <c r="AR252" i="3"/>
  <c r="AQ252" i="3"/>
  <c r="AN252" i="3"/>
  <c r="AM252" i="3"/>
  <c r="AG252" i="3"/>
  <c r="AH252" i="3" s="1"/>
  <c r="AF252" i="3"/>
  <c r="AE252" i="3"/>
  <c r="AB252" i="3"/>
  <c r="Y252" i="3"/>
  <c r="X252" i="3"/>
  <c r="U252" i="3"/>
  <c r="T252" i="3"/>
  <c r="BV251" i="3"/>
  <c r="BW251" i="3" s="1"/>
  <c r="BU251" i="3"/>
  <c r="BT251" i="3"/>
  <c r="BS251" i="3"/>
  <c r="BP251" i="3"/>
  <c r="BO251" i="3"/>
  <c r="BL251" i="3"/>
  <c r="BK251" i="3"/>
  <c r="BH251" i="3"/>
  <c r="BG251" i="3"/>
  <c r="BD251" i="3"/>
  <c r="BC251" i="3"/>
  <c r="AZ251" i="3"/>
  <c r="AY251" i="3"/>
  <c r="AV251" i="3"/>
  <c r="AU251" i="3"/>
  <c r="AR251" i="3"/>
  <c r="AQ251" i="3"/>
  <c r="AN251" i="3"/>
  <c r="AM251" i="3"/>
  <c r="AG251" i="3"/>
  <c r="AF251" i="3"/>
  <c r="AE251" i="3"/>
  <c r="AB251" i="3"/>
  <c r="Y251" i="3"/>
  <c r="X251" i="3"/>
  <c r="U251" i="3"/>
  <c r="T251" i="3"/>
  <c r="BV250" i="3"/>
  <c r="BW250" i="3" s="1"/>
  <c r="BU250" i="3"/>
  <c r="BT250" i="3"/>
  <c r="BS250" i="3"/>
  <c r="BP250" i="3"/>
  <c r="BO250" i="3"/>
  <c r="BL250" i="3"/>
  <c r="BK250" i="3"/>
  <c r="BH250" i="3"/>
  <c r="BG250" i="3"/>
  <c r="BD250" i="3"/>
  <c r="BC250" i="3"/>
  <c r="AZ250" i="3"/>
  <c r="AY250" i="3"/>
  <c r="AV250" i="3"/>
  <c r="AU250" i="3"/>
  <c r="AR250" i="3"/>
  <c r="AQ250" i="3"/>
  <c r="AN250" i="3"/>
  <c r="AM250" i="3"/>
  <c r="AG250" i="3"/>
  <c r="AF250" i="3"/>
  <c r="AE250" i="3"/>
  <c r="AB250" i="3"/>
  <c r="Y250" i="3"/>
  <c r="X250" i="3"/>
  <c r="U250" i="3"/>
  <c r="T250" i="3"/>
  <c r="BV249" i="3"/>
  <c r="BW249" i="3" s="1"/>
  <c r="BU249" i="3"/>
  <c r="BT249" i="3"/>
  <c r="BS249" i="3"/>
  <c r="BP249" i="3"/>
  <c r="BO249" i="3"/>
  <c r="BL249" i="3"/>
  <c r="BK249" i="3"/>
  <c r="BH249" i="3"/>
  <c r="BG249" i="3"/>
  <c r="BD249" i="3"/>
  <c r="BC249" i="3"/>
  <c r="AZ249" i="3"/>
  <c r="AY249" i="3"/>
  <c r="AV249" i="3"/>
  <c r="AU249" i="3"/>
  <c r="AR249" i="3"/>
  <c r="AQ249" i="3"/>
  <c r="AN249" i="3"/>
  <c r="AM249" i="3"/>
  <c r="AG249" i="3"/>
  <c r="AF249" i="3"/>
  <c r="AE249" i="3"/>
  <c r="AB249" i="3"/>
  <c r="Y249" i="3"/>
  <c r="X249" i="3"/>
  <c r="U249" i="3"/>
  <c r="T249" i="3"/>
  <c r="BV248" i="3"/>
  <c r="BW248" i="3" s="1"/>
  <c r="BU248" i="3"/>
  <c r="BT248" i="3"/>
  <c r="BS248" i="3"/>
  <c r="BP248" i="3"/>
  <c r="BO248" i="3"/>
  <c r="BL248" i="3"/>
  <c r="BK248" i="3"/>
  <c r="BH248" i="3"/>
  <c r="BG248" i="3"/>
  <c r="BD248" i="3"/>
  <c r="BC248" i="3"/>
  <c r="AZ248" i="3"/>
  <c r="AY248" i="3"/>
  <c r="AV248" i="3"/>
  <c r="AU248" i="3"/>
  <c r="AR248" i="3"/>
  <c r="AQ248" i="3"/>
  <c r="AN248" i="3"/>
  <c r="AM248" i="3"/>
  <c r="AG248" i="3"/>
  <c r="AF248" i="3"/>
  <c r="AE248" i="3"/>
  <c r="AB248" i="3"/>
  <c r="Y248" i="3"/>
  <c r="X248" i="3"/>
  <c r="U248" i="3"/>
  <c r="T248" i="3"/>
  <c r="BX247" i="3"/>
  <c r="BV247" i="3"/>
  <c r="BW247" i="3" s="1"/>
  <c r="BU247" i="3"/>
  <c r="BT247" i="3"/>
  <c r="BS247" i="3"/>
  <c r="BP247" i="3"/>
  <c r="BO247" i="3"/>
  <c r="BL247" i="3"/>
  <c r="BK247" i="3"/>
  <c r="BH247" i="3"/>
  <c r="BG247" i="3"/>
  <c r="BD247" i="3"/>
  <c r="BC247" i="3"/>
  <c r="AZ247" i="3"/>
  <c r="AY247" i="3"/>
  <c r="AV247" i="3"/>
  <c r="AU247" i="3"/>
  <c r="AR247" i="3"/>
  <c r="AQ247" i="3"/>
  <c r="AN247" i="3"/>
  <c r="AM247" i="3"/>
  <c r="AG247" i="3"/>
  <c r="AF247" i="3"/>
  <c r="AE247" i="3"/>
  <c r="AB247" i="3"/>
  <c r="Y247" i="3"/>
  <c r="X247" i="3"/>
  <c r="U247" i="3"/>
  <c r="T247" i="3"/>
  <c r="BV246" i="3"/>
  <c r="BW246" i="3" s="1"/>
  <c r="BU246" i="3"/>
  <c r="BT246" i="3"/>
  <c r="BS246" i="3"/>
  <c r="BP246" i="3"/>
  <c r="BO246" i="3"/>
  <c r="BL246" i="3"/>
  <c r="BK246" i="3"/>
  <c r="BH246" i="3"/>
  <c r="BG246" i="3"/>
  <c r="BD246" i="3"/>
  <c r="BC246" i="3"/>
  <c r="AZ246" i="3"/>
  <c r="AY246" i="3"/>
  <c r="AV246" i="3"/>
  <c r="AU246" i="3"/>
  <c r="AR246" i="3"/>
  <c r="AQ246" i="3"/>
  <c r="AN246" i="3"/>
  <c r="AM246" i="3"/>
  <c r="AG246" i="3"/>
  <c r="AF246" i="3"/>
  <c r="AE246" i="3"/>
  <c r="AB246" i="3"/>
  <c r="Y246" i="3"/>
  <c r="X246" i="3"/>
  <c r="U246" i="3"/>
  <c r="T246" i="3"/>
  <c r="BV245" i="3"/>
  <c r="BW245" i="3" s="1"/>
  <c r="BU245" i="3"/>
  <c r="BT245" i="3"/>
  <c r="BS245" i="3"/>
  <c r="BP245" i="3"/>
  <c r="BO245" i="3"/>
  <c r="BL245" i="3"/>
  <c r="BK245" i="3"/>
  <c r="BH245" i="3"/>
  <c r="BG245" i="3"/>
  <c r="BD245" i="3"/>
  <c r="BC245" i="3"/>
  <c r="AZ245" i="3"/>
  <c r="AY245" i="3"/>
  <c r="AV245" i="3"/>
  <c r="AU245" i="3"/>
  <c r="AR245" i="3"/>
  <c r="AQ245" i="3"/>
  <c r="AN245" i="3"/>
  <c r="AM245" i="3"/>
  <c r="AG245" i="3"/>
  <c r="AF245" i="3"/>
  <c r="AE245" i="3"/>
  <c r="AB245" i="3"/>
  <c r="Y245" i="3"/>
  <c r="X245" i="3"/>
  <c r="U245" i="3"/>
  <c r="T245" i="3"/>
  <c r="BV244" i="3"/>
  <c r="BW244" i="3" s="1"/>
  <c r="BU244" i="3"/>
  <c r="BT244" i="3"/>
  <c r="BS244" i="3"/>
  <c r="BP244" i="3"/>
  <c r="BO244" i="3"/>
  <c r="BL244" i="3"/>
  <c r="BK244" i="3"/>
  <c r="BH244" i="3"/>
  <c r="BG244" i="3"/>
  <c r="BD244" i="3"/>
  <c r="BC244" i="3"/>
  <c r="AZ244" i="3"/>
  <c r="AY244" i="3"/>
  <c r="AV244" i="3"/>
  <c r="AU244" i="3"/>
  <c r="AR244" i="3"/>
  <c r="AQ244" i="3"/>
  <c r="AN244" i="3"/>
  <c r="AM244" i="3"/>
  <c r="AG244" i="3"/>
  <c r="AF244" i="3"/>
  <c r="AE244" i="3"/>
  <c r="AB244" i="3"/>
  <c r="Y244" i="3"/>
  <c r="X244" i="3"/>
  <c r="U244" i="3"/>
  <c r="T244" i="3"/>
  <c r="BV243" i="3"/>
  <c r="BW243" i="3" s="1"/>
  <c r="BU243" i="3"/>
  <c r="BT243" i="3"/>
  <c r="BS243" i="3"/>
  <c r="BP243" i="3"/>
  <c r="BO243" i="3"/>
  <c r="BL243" i="3"/>
  <c r="BK243" i="3"/>
  <c r="BH243" i="3"/>
  <c r="BG243" i="3"/>
  <c r="BD243" i="3"/>
  <c r="BC243" i="3"/>
  <c r="AZ243" i="3"/>
  <c r="AY243" i="3"/>
  <c r="AV243" i="3"/>
  <c r="AU243" i="3"/>
  <c r="AR243" i="3"/>
  <c r="AQ243" i="3"/>
  <c r="AN243" i="3"/>
  <c r="AM243" i="3"/>
  <c r="AG243" i="3"/>
  <c r="AF243" i="3"/>
  <c r="AE243" i="3"/>
  <c r="AB243" i="3"/>
  <c r="Y243" i="3"/>
  <c r="X243" i="3"/>
  <c r="U243" i="3"/>
  <c r="T243" i="3"/>
  <c r="BV242" i="3"/>
  <c r="BW242" i="3" s="1"/>
  <c r="BU242" i="3"/>
  <c r="BT242" i="3"/>
  <c r="BS242" i="3"/>
  <c r="BP242" i="3"/>
  <c r="BO242" i="3"/>
  <c r="BL242" i="3"/>
  <c r="BK242" i="3"/>
  <c r="BH242" i="3"/>
  <c r="BG242" i="3"/>
  <c r="BD242" i="3"/>
  <c r="BC242" i="3"/>
  <c r="AZ242" i="3"/>
  <c r="AY242" i="3"/>
  <c r="AV242" i="3"/>
  <c r="AU242" i="3"/>
  <c r="AR242" i="3"/>
  <c r="AQ242" i="3"/>
  <c r="AN242" i="3"/>
  <c r="AM242" i="3"/>
  <c r="AG242" i="3"/>
  <c r="AF242" i="3"/>
  <c r="AE242" i="3"/>
  <c r="AB242" i="3"/>
  <c r="Y242" i="3"/>
  <c r="X242" i="3"/>
  <c r="U242" i="3"/>
  <c r="T242" i="3"/>
  <c r="BV241" i="3"/>
  <c r="BW241" i="3" s="1"/>
  <c r="BU241" i="3"/>
  <c r="BT241" i="3"/>
  <c r="BS241" i="3"/>
  <c r="BP241" i="3"/>
  <c r="BO241" i="3"/>
  <c r="BL241" i="3"/>
  <c r="BK241" i="3"/>
  <c r="BH241" i="3"/>
  <c r="BG241" i="3"/>
  <c r="BD241" i="3"/>
  <c r="BC241" i="3"/>
  <c r="AZ241" i="3"/>
  <c r="AY241" i="3"/>
  <c r="AV241" i="3"/>
  <c r="AU241" i="3"/>
  <c r="AR241" i="3"/>
  <c r="AQ241" i="3"/>
  <c r="AN241" i="3"/>
  <c r="AM241" i="3"/>
  <c r="AG241" i="3"/>
  <c r="AF241" i="3"/>
  <c r="AE241" i="3"/>
  <c r="AB241" i="3"/>
  <c r="Y241" i="3"/>
  <c r="X241" i="3"/>
  <c r="U241" i="3"/>
  <c r="T241" i="3"/>
  <c r="BV240" i="3"/>
  <c r="BW240" i="3" s="1"/>
  <c r="BU240" i="3"/>
  <c r="BT240" i="3"/>
  <c r="BS240" i="3"/>
  <c r="BP240" i="3"/>
  <c r="BO240" i="3"/>
  <c r="BL240" i="3"/>
  <c r="BK240" i="3"/>
  <c r="BH240" i="3"/>
  <c r="BG240" i="3"/>
  <c r="BD240" i="3"/>
  <c r="BC240" i="3"/>
  <c r="AZ240" i="3"/>
  <c r="AY240" i="3"/>
  <c r="AV240" i="3"/>
  <c r="AU240" i="3"/>
  <c r="AR240" i="3"/>
  <c r="AQ240" i="3"/>
  <c r="AN240" i="3"/>
  <c r="AM240" i="3"/>
  <c r="AG240" i="3"/>
  <c r="AF240" i="3"/>
  <c r="AE240" i="3"/>
  <c r="AB240" i="3"/>
  <c r="Y240" i="3"/>
  <c r="X240" i="3"/>
  <c r="U240" i="3"/>
  <c r="T240" i="3"/>
  <c r="BV239" i="3"/>
  <c r="BW239" i="3" s="1"/>
  <c r="BU239" i="3"/>
  <c r="BT239" i="3"/>
  <c r="BS239" i="3"/>
  <c r="BP239" i="3"/>
  <c r="BO239" i="3"/>
  <c r="BL239" i="3"/>
  <c r="BK239" i="3"/>
  <c r="BH239" i="3"/>
  <c r="BG239" i="3"/>
  <c r="BD239" i="3"/>
  <c r="BC239" i="3"/>
  <c r="AZ239" i="3"/>
  <c r="AY239" i="3"/>
  <c r="AV239" i="3"/>
  <c r="AU239" i="3"/>
  <c r="AR239" i="3"/>
  <c r="AQ239" i="3"/>
  <c r="AN239" i="3"/>
  <c r="AM239" i="3"/>
  <c r="AG239" i="3"/>
  <c r="AF239" i="3"/>
  <c r="AE239" i="3"/>
  <c r="AB239" i="3"/>
  <c r="Y239" i="3"/>
  <c r="X239" i="3"/>
  <c r="U239" i="3"/>
  <c r="T239" i="3"/>
  <c r="BV238" i="3"/>
  <c r="BW238" i="3" s="1"/>
  <c r="BU238" i="3"/>
  <c r="BT238" i="3"/>
  <c r="BS238" i="3"/>
  <c r="BP238" i="3"/>
  <c r="BO238" i="3"/>
  <c r="BL238" i="3"/>
  <c r="BK238" i="3"/>
  <c r="BH238" i="3"/>
  <c r="BG238" i="3"/>
  <c r="BD238" i="3"/>
  <c r="BC238" i="3"/>
  <c r="AZ238" i="3"/>
  <c r="AY238" i="3"/>
  <c r="AV238" i="3"/>
  <c r="AU238" i="3"/>
  <c r="AR238" i="3"/>
  <c r="AQ238" i="3"/>
  <c r="AN238" i="3"/>
  <c r="AM238" i="3"/>
  <c r="AG238" i="3"/>
  <c r="AF238" i="3"/>
  <c r="AE238" i="3"/>
  <c r="AB238" i="3"/>
  <c r="Y238" i="3"/>
  <c r="X238" i="3"/>
  <c r="U238" i="3"/>
  <c r="T238" i="3"/>
  <c r="BX237" i="3"/>
  <c r="BV237" i="3"/>
  <c r="BW237" i="3" s="1"/>
  <c r="BU237" i="3"/>
  <c r="BT237" i="3"/>
  <c r="BS237" i="3"/>
  <c r="BP237" i="3"/>
  <c r="BO237" i="3"/>
  <c r="BL237" i="3"/>
  <c r="BK237" i="3"/>
  <c r="BH237" i="3"/>
  <c r="BG237" i="3"/>
  <c r="BD237" i="3"/>
  <c r="BC237" i="3"/>
  <c r="AZ237" i="3"/>
  <c r="AY237" i="3"/>
  <c r="AV237" i="3"/>
  <c r="AU237" i="3"/>
  <c r="AR237" i="3"/>
  <c r="AQ237" i="3"/>
  <c r="AN237" i="3"/>
  <c r="AM237" i="3"/>
  <c r="AG237" i="3"/>
  <c r="AF237" i="3"/>
  <c r="AE237" i="3"/>
  <c r="AB237" i="3"/>
  <c r="Y237" i="3"/>
  <c r="X237" i="3"/>
  <c r="U237" i="3"/>
  <c r="T237" i="3"/>
  <c r="BV236" i="3"/>
  <c r="BW236" i="3" s="1"/>
  <c r="BU236" i="3"/>
  <c r="BT236" i="3"/>
  <c r="BS236" i="3"/>
  <c r="BP236" i="3"/>
  <c r="BO236" i="3"/>
  <c r="BL236" i="3"/>
  <c r="BK236" i="3"/>
  <c r="BH236" i="3"/>
  <c r="BG236" i="3"/>
  <c r="BD236" i="3"/>
  <c r="BC236" i="3"/>
  <c r="AZ236" i="3"/>
  <c r="AY236" i="3"/>
  <c r="AV236" i="3"/>
  <c r="AU236" i="3"/>
  <c r="AR236" i="3"/>
  <c r="AQ236" i="3"/>
  <c r="AN236" i="3"/>
  <c r="AM236" i="3"/>
  <c r="AG236" i="3"/>
  <c r="AH236" i="3" s="1"/>
  <c r="AF236" i="3"/>
  <c r="AE236" i="3"/>
  <c r="AB236" i="3"/>
  <c r="Y236" i="3"/>
  <c r="X236" i="3"/>
  <c r="U236" i="3"/>
  <c r="T236" i="3"/>
  <c r="BV235" i="3"/>
  <c r="BX235" i="3" s="1"/>
  <c r="BU235" i="3"/>
  <c r="BT235" i="3"/>
  <c r="BS235" i="3"/>
  <c r="BP235" i="3"/>
  <c r="BO235" i="3"/>
  <c r="BL235" i="3"/>
  <c r="BK235" i="3"/>
  <c r="BH235" i="3"/>
  <c r="BG235" i="3"/>
  <c r="BD235" i="3"/>
  <c r="BC235" i="3"/>
  <c r="AZ235" i="3"/>
  <c r="AY235" i="3"/>
  <c r="AV235" i="3"/>
  <c r="AU235" i="3"/>
  <c r="AR235" i="3"/>
  <c r="AQ235" i="3"/>
  <c r="AN235" i="3"/>
  <c r="AM235" i="3"/>
  <c r="AG235" i="3"/>
  <c r="AF235" i="3"/>
  <c r="AE235" i="3"/>
  <c r="AB235" i="3"/>
  <c r="Y235" i="3"/>
  <c r="X235" i="3"/>
  <c r="U235" i="3"/>
  <c r="T235" i="3"/>
  <c r="BV234" i="3"/>
  <c r="BX234" i="3" s="1"/>
  <c r="BU234" i="3"/>
  <c r="BT234" i="3"/>
  <c r="BS234" i="3"/>
  <c r="BP234" i="3"/>
  <c r="BO234" i="3"/>
  <c r="BL234" i="3"/>
  <c r="BK234" i="3"/>
  <c r="BH234" i="3"/>
  <c r="BG234" i="3"/>
  <c r="BD234" i="3"/>
  <c r="BC234" i="3"/>
  <c r="AZ234" i="3"/>
  <c r="AY234" i="3"/>
  <c r="AV234" i="3"/>
  <c r="AU234" i="3"/>
  <c r="AR234" i="3"/>
  <c r="AQ234" i="3"/>
  <c r="AN234" i="3"/>
  <c r="AM234" i="3"/>
  <c r="AG234" i="3"/>
  <c r="AF234" i="3"/>
  <c r="AE234" i="3"/>
  <c r="AB234" i="3"/>
  <c r="Y234" i="3"/>
  <c r="X234" i="3"/>
  <c r="U234" i="3"/>
  <c r="T234" i="3"/>
  <c r="BV233" i="3"/>
  <c r="BU233" i="3"/>
  <c r="BT233" i="3"/>
  <c r="BS233" i="3"/>
  <c r="BP233" i="3"/>
  <c r="BO233" i="3"/>
  <c r="BL233" i="3"/>
  <c r="BK233" i="3"/>
  <c r="BH233" i="3"/>
  <c r="BG233" i="3"/>
  <c r="BD233" i="3"/>
  <c r="BC233" i="3"/>
  <c r="AZ233" i="3"/>
  <c r="AY233" i="3"/>
  <c r="AV233" i="3"/>
  <c r="AU233" i="3"/>
  <c r="AR233" i="3"/>
  <c r="AQ233" i="3"/>
  <c r="AN233" i="3"/>
  <c r="AM233" i="3"/>
  <c r="AG233" i="3"/>
  <c r="AF233" i="3"/>
  <c r="AE233" i="3"/>
  <c r="AB233" i="3"/>
  <c r="Y233" i="3"/>
  <c r="X233" i="3"/>
  <c r="U233" i="3"/>
  <c r="T233" i="3"/>
  <c r="BV232" i="3"/>
  <c r="BU232" i="3"/>
  <c r="BT232" i="3"/>
  <c r="BS232" i="3"/>
  <c r="BP232" i="3"/>
  <c r="BO232" i="3"/>
  <c r="BL232" i="3"/>
  <c r="BK232" i="3"/>
  <c r="BH232" i="3"/>
  <c r="BG232" i="3"/>
  <c r="BD232" i="3"/>
  <c r="BC232" i="3"/>
  <c r="AZ232" i="3"/>
  <c r="AY232" i="3"/>
  <c r="AV232" i="3"/>
  <c r="AU232" i="3"/>
  <c r="AR232" i="3"/>
  <c r="AQ232" i="3"/>
  <c r="AN232" i="3"/>
  <c r="AM232" i="3"/>
  <c r="AG232" i="3"/>
  <c r="AF232" i="3"/>
  <c r="AE232" i="3"/>
  <c r="AB232" i="3"/>
  <c r="Y232" i="3"/>
  <c r="X232" i="3"/>
  <c r="U232" i="3"/>
  <c r="T232" i="3"/>
  <c r="BV231" i="3"/>
  <c r="BU231" i="3"/>
  <c r="BT231" i="3"/>
  <c r="BS231" i="3"/>
  <c r="BP231" i="3"/>
  <c r="BO231" i="3"/>
  <c r="BL231" i="3"/>
  <c r="BK231" i="3"/>
  <c r="BH231" i="3"/>
  <c r="BG231" i="3"/>
  <c r="BD231" i="3"/>
  <c r="BC231" i="3"/>
  <c r="AZ231" i="3"/>
  <c r="AY231" i="3"/>
  <c r="AV231" i="3"/>
  <c r="AU231" i="3"/>
  <c r="AR231" i="3"/>
  <c r="AQ231" i="3"/>
  <c r="AN231" i="3"/>
  <c r="AM231" i="3"/>
  <c r="AG231" i="3"/>
  <c r="AF231" i="3"/>
  <c r="AE231" i="3"/>
  <c r="AB231" i="3"/>
  <c r="Y231" i="3"/>
  <c r="X231" i="3"/>
  <c r="U231" i="3"/>
  <c r="T231" i="3"/>
  <c r="BV230" i="3"/>
  <c r="BU230" i="3"/>
  <c r="BT230" i="3"/>
  <c r="BS230" i="3"/>
  <c r="BP230" i="3"/>
  <c r="BO230" i="3"/>
  <c r="BL230" i="3"/>
  <c r="BK230" i="3"/>
  <c r="BH230" i="3"/>
  <c r="BG230" i="3"/>
  <c r="BD230" i="3"/>
  <c r="BC230" i="3"/>
  <c r="AZ230" i="3"/>
  <c r="AY230" i="3"/>
  <c r="AV230" i="3"/>
  <c r="AU230" i="3"/>
  <c r="AR230" i="3"/>
  <c r="AQ230" i="3"/>
  <c r="AN230" i="3"/>
  <c r="AM230" i="3"/>
  <c r="AG230" i="3"/>
  <c r="AF230" i="3"/>
  <c r="AE230" i="3"/>
  <c r="AB230" i="3"/>
  <c r="Y230" i="3"/>
  <c r="X230" i="3"/>
  <c r="U230" i="3"/>
  <c r="T230" i="3"/>
  <c r="BW229" i="3"/>
  <c r="BV229" i="3"/>
  <c r="BU229" i="3"/>
  <c r="BT229" i="3"/>
  <c r="BS229" i="3"/>
  <c r="BP229" i="3"/>
  <c r="BO229" i="3"/>
  <c r="BL229" i="3"/>
  <c r="BK229" i="3"/>
  <c r="BH229" i="3"/>
  <c r="BG229" i="3"/>
  <c r="BD229" i="3"/>
  <c r="BC229" i="3"/>
  <c r="AZ229" i="3"/>
  <c r="AY229" i="3"/>
  <c r="AV229" i="3"/>
  <c r="AU229" i="3"/>
  <c r="AR229" i="3"/>
  <c r="AQ229" i="3"/>
  <c r="AN229" i="3"/>
  <c r="AM229" i="3"/>
  <c r="AH229" i="3" s="1"/>
  <c r="AG229" i="3"/>
  <c r="AF229" i="3"/>
  <c r="AE229" i="3"/>
  <c r="AB229" i="3"/>
  <c r="Y229" i="3"/>
  <c r="X229" i="3"/>
  <c r="U229" i="3"/>
  <c r="T229" i="3"/>
  <c r="C229" i="3"/>
  <c r="BV228" i="3"/>
  <c r="BU228" i="3"/>
  <c r="BT228" i="3"/>
  <c r="BS228" i="3"/>
  <c r="BP228" i="3"/>
  <c r="BO228" i="3"/>
  <c r="BL228" i="3"/>
  <c r="BK228" i="3"/>
  <c r="BH228" i="3"/>
  <c r="BG228" i="3"/>
  <c r="BD228" i="3"/>
  <c r="BC228" i="3"/>
  <c r="AZ228" i="3"/>
  <c r="AY228" i="3"/>
  <c r="AV228" i="3"/>
  <c r="AU228" i="3"/>
  <c r="AR228" i="3"/>
  <c r="AQ228" i="3"/>
  <c r="AN228" i="3"/>
  <c r="AM228" i="3"/>
  <c r="AG228" i="3"/>
  <c r="AF228" i="3"/>
  <c r="AE228" i="3"/>
  <c r="AB228" i="3"/>
  <c r="Y228" i="3"/>
  <c r="X228" i="3"/>
  <c r="U228" i="3"/>
  <c r="T228" i="3"/>
  <c r="C228" i="3"/>
  <c r="BV227" i="3"/>
  <c r="BY227" i="3" s="1"/>
  <c r="BZ227" i="3" s="1"/>
  <c r="CA227" i="3" s="1"/>
  <c r="BU227" i="3"/>
  <c r="BT227" i="3"/>
  <c r="BS227" i="3"/>
  <c r="BP227" i="3"/>
  <c r="BO227" i="3"/>
  <c r="BL227" i="3"/>
  <c r="BK227" i="3"/>
  <c r="BH227" i="3"/>
  <c r="BG227" i="3"/>
  <c r="BD227" i="3"/>
  <c r="BC227" i="3"/>
  <c r="AZ227" i="3"/>
  <c r="AY227" i="3"/>
  <c r="AV227" i="3"/>
  <c r="AU227" i="3"/>
  <c r="AR227" i="3"/>
  <c r="AQ227" i="3"/>
  <c r="AN227" i="3"/>
  <c r="AM227" i="3"/>
  <c r="AH227" i="3" s="1"/>
  <c r="AG227" i="3"/>
  <c r="AF227" i="3"/>
  <c r="AE227" i="3"/>
  <c r="AB227" i="3"/>
  <c r="Y227" i="3"/>
  <c r="X227" i="3"/>
  <c r="U227" i="3"/>
  <c r="T227" i="3"/>
  <c r="C227" i="3"/>
  <c r="BV226" i="3"/>
  <c r="BY226" i="3" s="1"/>
  <c r="BZ226" i="3" s="1"/>
  <c r="CA226" i="3" s="1"/>
  <c r="BU226" i="3"/>
  <c r="BT226" i="3"/>
  <c r="BS226" i="3"/>
  <c r="BP226" i="3"/>
  <c r="BO226" i="3"/>
  <c r="BL226" i="3"/>
  <c r="BK226" i="3"/>
  <c r="BH226" i="3"/>
  <c r="BG226" i="3"/>
  <c r="BD226" i="3"/>
  <c r="BC226" i="3"/>
  <c r="AZ226" i="3"/>
  <c r="AY226" i="3"/>
  <c r="AV226" i="3"/>
  <c r="AU226" i="3"/>
  <c r="AR226" i="3"/>
  <c r="AQ226" i="3"/>
  <c r="AN226" i="3"/>
  <c r="AM226" i="3"/>
  <c r="AG226" i="3"/>
  <c r="AF226" i="3"/>
  <c r="AE226" i="3"/>
  <c r="AB226" i="3"/>
  <c r="Y226" i="3"/>
  <c r="X226" i="3"/>
  <c r="U226" i="3"/>
  <c r="T226" i="3"/>
  <c r="C226" i="3"/>
  <c r="CB225" i="3"/>
  <c r="BV225" i="3"/>
  <c r="BW225" i="3" s="1"/>
  <c r="BU225" i="3"/>
  <c r="BT225" i="3"/>
  <c r="BS225" i="3"/>
  <c r="BP225" i="3"/>
  <c r="BO225" i="3"/>
  <c r="BL225" i="3"/>
  <c r="BK225" i="3"/>
  <c r="BH225" i="3"/>
  <c r="BG225" i="3"/>
  <c r="BD225" i="3"/>
  <c r="BC225" i="3"/>
  <c r="AZ225" i="3"/>
  <c r="AY225" i="3"/>
  <c r="AV225" i="3"/>
  <c r="AU225" i="3"/>
  <c r="AR225" i="3"/>
  <c r="AQ225" i="3"/>
  <c r="AN225" i="3"/>
  <c r="AM225" i="3"/>
  <c r="AG225" i="3"/>
  <c r="AF225" i="3"/>
  <c r="AE225" i="3"/>
  <c r="AB225" i="3"/>
  <c r="Y225" i="3"/>
  <c r="X225" i="3"/>
  <c r="U225" i="3"/>
  <c r="T225" i="3"/>
  <c r="C225" i="3"/>
  <c r="CB224" i="3"/>
  <c r="BX224" i="3"/>
  <c r="BV224" i="3"/>
  <c r="BW224" i="3" s="1"/>
  <c r="BU224" i="3"/>
  <c r="BT224" i="3"/>
  <c r="BS224" i="3"/>
  <c r="BP224" i="3"/>
  <c r="BO224" i="3"/>
  <c r="BL224" i="3"/>
  <c r="BK224" i="3"/>
  <c r="BH224" i="3"/>
  <c r="BG224" i="3"/>
  <c r="BD224" i="3"/>
  <c r="BC224" i="3"/>
  <c r="AZ224" i="3"/>
  <c r="AY224" i="3"/>
  <c r="AV224" i="3"/>
  <c r="AU224" i="3"/>
  <c r="AR224" i="3"/>
  <c r="AQ224" i="3"/>
  <c r="AN224" i="3"/>
  <c r="AM224" i="3"/>
  <c r="AG224" i="3"/>
  <c r="AF224" i="3"/>
  <c r="AE224" i="3"/>
  <c r="AB224" i="3"/>
  <c r="Y224" i="3"/>
  <c r="X224" i="3"/>
  <c r="U224" i="3"/>
  <c r="T224" i="3"/>
  <c r="C224" i="3"/>
  <c r="BX232" i="3" l="1"/>
  <c r="BY232" i="3"/>
  <c r="BZ232" i="3" s="1"/>
  <c r="CA232" i="3" s="1"/>
  <c r="BX252" i="3"/>
  <c r="BX229" i="3"/>
  <c r="BY229" i="3"/>
  <c r="BZ229" i="3" s="1"/>
  <c r="CA229" i="3" s="1"/>
  <c r="AH235" i="3"/>
  <c r="BW235" i="3"/>
  <c r="BX243" i="3"/>
  <c r="AH254" i="3"/>
  <c r="BW254" i="3"/>
  <c r="AH258" i="3"/>
  <c r="BW258" i="3"/>
  <c r="AH263" i="3"/>
  <c r="BW263" i="3"/>
  <c r="AK3" i="4"/>
  <c r="BW233" i="3"/>
  <c r="BY233" i="3"/>
  <c r="BZ233" i="3" s="1"/>
  <c r="CA233" i="3" s="1"/>
  <c r="BW232" i="3"/>
  <c r="AH232" i="3"/>
  <c r="BW231" i="3"/>
  <c r="BY231" i="3"/>
  <c r="BZ231" i="3" s="1"/>
  <c r="CA231" i="3" s="1"/>
  <c r="BX230" i="3"/>
  <c r="BY230" i="3"/>
  <c r="BZ230" i="3" s="1"/>
  <c r="CA230" i="3" s="1"/>
  <c r="BX231" i="3"/>
  <c r="AH231" i="3"/>
  <c r="BX245" i="3"/>
  <c r="AH257" i="3"/>
  <c r="BW257" i="3"/>
  <c r="AH265" i="3"/>
  <c r="BW265" i="3"/>
  <c r="BX268" i="3"/>
  <c r="BX277" i="3"/>
  <c r="BX274" i="3"/>
  <c r="AH234" i="3"/>
  <c r="BW234" i="3"/>
  <c r="BX239" i="3"/>
  <c r="BX251" i="3"/>
  <c r="AH259" i="3"/>
  <c r="BW259" i="3"/>
  <c r="AH267" i="3"/>
  <c r="BW267" i="3"/>
  <c r="AH274" i="3"/>
  <c r="BW228" i="3"/>
  <c r="BY228" i="3"/>
  <c r="BZ228" i="3" s="1"/>
  <c r="CA228" i="3" s="1"/>
  <c r="BX233" i="3"/>
  <c r="BX256" i="3"/>
  <c r="BX264" i="3"/>
  <c r="C3" i="4"/>
  <c r="BX228" i="3"/>
  <c r="AH230" i="3"/>
  <c r="BW230" i="3"/>
  <c r="AH233" i="3"/>
  <c r="BX241" i="3"/>
  <c r="BX249" i="3"/>
  <c r="AH253" i="3"/>
  <c r="BW253" i="3"/>
  <c r="AH256" i="3"/>
  <c r="AH261" i="3"/>
  <c r="BW261" i="3"/>
  <c r="AH264" i="3"/>
  <c r="BX270" i="3"/>
  <c r="AH275" i="3"/>
  <c r="A4" i="4"/>
  <c r="AJ4" i="4"/>
  <c r="F4" i="4"/>
  <c r="E4" i="4"/>
  <c r="AK4" i="4"/>
  <c r="J4" i="4"/>
  <c r="C4" i="4"/>
  <c r="B5" i="4"/>
  <c r="AA4" i="4"/>
  <c r="D4" i="4"/>
  <c r="AG4" i="4"/>
  <c r="AH224" i="3"/>
  <c r="AH228" i="3"/>
  <c r="AH237" i="3"/>
  <c r="AH239" i="3"/>
  <c r="AH241" i="3"/>
  <c r="AH243" i="3"/>
  <c r="AH245" i="3"/>
  <c r="AH247" i="3"/>
  <c r="AH249" i="3"/>
  <c r="AH251" i="3"/>
  <c r="AH270" i="3"/>
  <c r="AH272" i="3"/>
  <c r="AH277" i="3"/>
  <c r="F3" i="4"/>
  <c r="P3" i="4" s="1"/>
  <c r="AJ3" i="4"/>
  <c r="AO3" i="4" s="1"/>
  <c r="BX238" i="3"/>
  <c r="BX240" i="3"/>
  <c r="BX244" i="3"/>
  <c r="BX246" i="3"/>
  <c r="BX248" i="3"/>
  <c r="BX269" i="3"/>
  <c r="BX276" i="3"/>
  <c r="E3" i="4"/>
  <c r="V3" i="4" s="1"/>
  <c r="AG3" i="4"/>
  <c r="BX225" i="3"/>
  <c r="BX236" i="3"/>
  <c r="BX242" i="3"/>
  <c r="BX250" i="3"/>
  <c r="BX271" i="3"/>
  <c r="AH225" i="3"/>
  <c r="AH226" i="3"/>
  <c r="AH238" i="3"/>
  <c r="AH240" i="3"/>
  <c r="AH242" i="3"/>
  <c r="AH244" i="3"/>
  <c r="AH246" i="3"/>
  <c r="AH248" i="3"/>
  <c r="AH250" i="3"/>
  <c r="AH269" i="3"/>
  <c r="AH271" i="3"/>
  <c r="AH273" i="3"/>
  <c r="AH276" i="3"/>
  <c r="D3" i="4"/>
  <c r="AA3" i="4"/>
  <c r="AB3" i="4" s="1"/>
  <c r="BW227" i="3"/>
  <c r="BX227" i="3"/>
  <c r="V2" i="4"/>
  <c r="BX226" i="3"/>
  <c r="BW226" i="3"/>
  <c r="AI2" i="4"/>
  <c r="AP2" i="4"/>
  <c r="AH2" i="4"/>
  <c r="AM2" i="4"/>
  <c r="AB2" i="4"/>
  <c r="U2" i="4"/>
  <c r="G2" i="4"/>
  <c r="K2" i="4"/>
  <c r="P2" i="4"/>
  <c r="T2" i="4"/>
  <c r="X2" i="4" s="1"/>
  <c r="Z2" i="4" s="1"/>
  <c r="Y2" i="4" s="1"/>
  <c r="AD2" i="4"/>
  <c r="AL2" i="4"/>
  <c r="AM3" i="4"/>
  <c r="O2" i="4"/>
  <c r="AC2" i="4"/>
  <c r="AO2" i="4"/>
  <c r="AP3" i="4"/>
  <c r="T4" i="4" l="1"/>
  <c r="U3" i="4"/>
  <c r="K4" i="4"/>
  <c r="AC3" i="4"/>
  <c r="U4" i="4"/>
  <c r="AH4" i="4"/>
  <c r="AI3" i="4"/>
  <c r="AQ3" i="4" s="1"/>
  <c r="AH3" i="4"/>
  <c r="AI4" i="4"/>
  <c r="V4" i="4"/>
  <c r="AB4" i="4"/>
  <c r="G4" i="4"/>
  <c r="H4" i="4" s="1"/>
  <c r="T3" i="4"/>
  <c r="AD4" i="4"/>
  <c r="AM4" i="4"/>
  <c r="AP4" i="4"/>
  <c r="AO4" i="4" s="1"/>
  <c r="AC4" i="4"/>
  <c r="AF4" i="4" s="1"/>
  <c r="P4" i="4"/>
  <c r="W3" i="4"/>
  <c r="K3" i="4"/>
  <c r="G3" i="4"/>
  <c r="H3" i="4" s="1"/>
  <c r="W4" i="4"/>
  <c r="AD3" i="4"/>
  <c r="A5" i="4"/>
  <c r="B6" i="4"/>
  <c r="AA5" i="4"/>
  <c r="D5" i="4"/>
  <c r="AK5" i="4"/>
  <c r="AP5" i="4" s="1"/>
  <c r="J5" i="4"/>
  <c r="AG5" i="4"/>
  <c r="E5" i="4"/>
  <c r="C5" i="4"/>
  <c r="AJ5" i="4"/>
  <c r="F5" i="4"/>
  <c r="O3" i="4"/>
  <c r="AE3" i="4" s="1"/>
  <c r="AL3" i="4"/>
  <c r="AN3" i="4" s="1"/>
  <c r="O4" i="4"/>
  <c r="AL4" i="4"/>
  <c r="AQ2" i="4"/>
  <c r="AF2" i="4"/>
  <c r="AN2" i="4"/>
  <c r="I2" i="4"/>
  <c r="H2" i="4"/>
  <c r="Q2" i="4"/>
  <c r="AE2" i="4"/>
  <c r="X4" i="4" l="1"/>
  <c r="Y4" i="4" s="1"/>
  <c r="AQ4" i="4"/>
  <c r="I4" i="4"/>
  <c r="AF3" i="4"/>
  <c r="AE4" i="4"/>
  <c r="AN4" i="4"/>
  <c r="X3" i="4"/>
  <c r="Z3" i="4" s="1"/>
  <c r="Y3" i="4" s="1"/>
  <c r="I3" i="4"/>
  <c r="Q4" i="4"/>
  <c r="R4" i="4" s="1"/>
  <c r="Q3" i="4"/>
  <c r="R3" i="4" s="1"/>
  <c r="V5" i="4"/>
  <c r="T5" i="4"/>
  <c r="O5" i="4"/>
  <c r="AM5" i="4"/>
  <c r="P5" i="4"/>
  <c r="AH5" i="4"/>
  <c r="AB5" i="4"/>
  <c r="AE5" i="4" s="1"/>
  <c r="AL5" i="4"/>
  <c r="U5" i="4"/>
  <c r="AC5" i="4"/>
  <c r="W5" i="4"/>
  <c r="AO5" i="4"/>
  <c r="A6" i="4"/>
  <c r="AJ6" i="4"/>
  <c r="AO6" i="4" s="1"/>
  <c r="F6" i="4"/>
  <c r="AK6" i="4"/>
  <c r="J6" i="4"/>
  <c r="C6" i="4"/>
  <c r="E6" i="4"/>
  <c r="B7" i="4"/>
  <c r="AA6" i="4"/>
  <c r="AC6" i="4" s="1"/>
  <c r="D6" i="4"/>
  <c r="AG6" i="4"/>
  <c r="K5" i="4"/>
  <c r="G5" i="4"/>
  <c r="I5" i="4" s="1"/>
  <c r="H5" i="4" s="1"/>
  <c r="AI5" i="4"/>
  <c r="AQ5" i="4" s="1"/>
  <c r="AD5" i="4"/>
  <c r="S3" i="4"/>
  <c r="S2" i="4"/>
  <c r="R2" i="4"/>
  <c r="CB223" i="3"/>
  <c r="BV223" i="3"/>
  <c r="BW223" i="3" s="1"/>
  <c r="BU223" i="3"/>
  <c r="BT223" i="3"/>
  <c r="BS223" i="3"/>
  <c r="BP223" i="3"/>
  <c r="BO223" i="3"/>
  <c r="BL223" i="3"/>
  <c r="BK223" i="3"/>
  <c r="BH223" i="3"/>
  <c r="BG223" i="3"/>
  <c r="BD223" i="3"/>
  <c r="BC223" i="3"/>
  <c r="AZ223" i="3"/>
  <c r="AY223" i="3"/>
  <c r="AV223" i="3"/>
  <c r="AU223" i="3"/>
  <c r="AR223" i="3"/>
  <c r="AQ223" i="3"/>
  <c r="AN223" i="3"/>
  <c r="AM223" i="3"/>
  <c r="AG223" i="3"/>
  <c r="AF223" i="3"/>
  <c r="AE223" i="3"/>
  <c r="AB223" i="3"/>
  <c r="Y223" i="3"/>
  <c r="X223" i="3"/>
  <c r="U223" i="3"/>
  <c r="T223" i="3"/>
  <c r="Z4" i="4" l="1"/>
  <c r="BX223" i="3"/>
  <c r="AH223" i="3"/>
  <c r="S4" i="4"/>
  <c r="X5" i="4"/>
  <c r="AN5" i="4"/>
  <c r="Q5" i="4"/>
  <c r="AI6" i="4"/>
  <c r="V6" i="4"/>
  <c r="AD6" i="4"/>
  <c r="AF5" i="4"/>
  <c r="A7" i="4"/>
  <c r="B8" i="4"/>
  <c r="AA7" i="4"/>
  <c r="D7" i="4"/>
  <c r="C7" i="4"/>
  <c r="AG7" i="4"/>
  <c r="E7" i="4"/>
  <c r="J7" i="4"/>
  <c r="AJ7" i="4"/>
  <c r="AO7" i="4" s="1"/>
  <c r="F7" i="4"/>
  <c r="W7" i="4" s="1"/>
  <c r="AK7" i="4"/>
  <c r="AM6" i="4"/>
  <c r="O6" i="4"/>
  <c r="P6" i="4"/>
  <c r="AH6" i="4"/>
  <c r="AB6" i="4"/>
  <c r="U6" i="4"/>
  <c r="AL6" i="4"/>
  <c r="W6" i="4"/>
  <c r="AP6" i="4"/>
  <c r="K6" i="4"/>
  <c r="G6" i="4"/>
  <c r="T6" i="4"/>
  <c r="AF6" i="4" s="1"/>
  <c r="P223" i="3"/>
  <c r="P224" i="3" s="1"/>
  <c r="P225" i="3" s="1"/>
  <c r="P226" i="3" s="1"/>
  <c r="C223" i="3"/>
  <c r="Z5" i="4" l="1"/>
  <c r="Y5" i="4"/>
  <c r="Q6" i="4"/>
  <c r="R6" i="4" s="1"/>
  <c r="S5" i="4"/>
  <c r="R5" i="4"/>
  <c r="AQ6" i="4"/>
  <c r="T7" i="4"/>
  <c r="X7" i="4" s="1"/>
  <c r="AB7" i="4"/>
  <c r="AH7" i="4"/>
  <c r="AM7" i="4"/>
  <c r="AL7" i="4"/>
  <c r="P7" i="4"/>
  <c r="O7" i="4"/>
  <c r="U7" i="4"/>
  <c r="AE6" i="4"/>
  <c r="AP7" i="4"/>
  <c r="AC7" i="4"/>
  <c r="H6" i="4"/>
  <c r="I6" i="4"/>
  <c r="K7" i="4"/>
  <c r="G7" i="4"/>
  <c r="I7" i="4" s="1"/>
  <c r="H7" i="4" s="1"/>
  <c r="A8" i="4"/>
  <c r="AJ8" i="4"/>
  <c r="F8" i="4"/>
  <c r="E8" i="4"/>
  <c r="AK8" i="4"/>
  <c r="J8" i="4"/>
  <c r="C8" i="4"/>
  <c r="AG8" i="4"/>
  <c r="AI8" i="4" s="1"/>
  <c r="B9" i="4"/>
  <c r="AA8" i="4"/>
  <c r="D8" i="4"/>
  <c r="X6" i="4"/>
  <c r="AN6" i="4"/>
  <c r="AI7" i="4"/>
  <c r="V7" i="4"/>
  <c r="S6" i="4" l="1"/>
  <c r="AF7" i="4"/>
  <c r="Q7" i="4"/>
  <c r="S7" i="4" s="1"/>
  <c r="R7" i="4" s="1"/>
  <c r="AQ7" i="4"/>
  <c r="AD8" i="4"/>
  <c r="AC8" i="4"/>
  <c r="T8" i="4"/>
  <c r="V8" i="4"/>
  <c r="AP8" i="4"/>
  <c r="AO8" i="4" s="1"/>
  <c r="AQ8" i="4" s="1"/>
  <c r="W8" i="4"/>
  <c r="P8" i="4"/>
  <c r="AH8" i="4"/>
  <c r="AB8" i="4"/>
  <c r="U8" i="4"/>
  <c r="O8" i="4"/>
  <c r="AL8" i="4"/>
  <c r="AM8" i="4"/>
  <c r="K8" i="4"/>
  <c r="G8" i="4"/>
  <c r="AE7" i="4"/>
  <c r="AD7" i="4" s="1"/>
  <c r="Y7" i="4"/>
  <c r="Z7" i="4"/>
  <c r="A9" i="4"/>
  <c r="B10" i="4"/>
  <c r="AA9" i="4"/>
  <c r="D9" i="4"/>
  <c r="AK9" i="4"/>
  <c r="AP9" i="4" s="1"/>
  <c r="C9" i="4"/>
  <c r="AG9" i="4"/>
  <c r="E9" i="4"/>
  <c r="AJ9" i="4"/>
  <c r="F9" i="4"/>
  <c r="J9" i="4"/>
  <c r="Z6" i="4"/>
  <c r="Y6" i="4"/>
  <c r="AN7" i="4"/>
  <c r="AF8" i="4" l="1"/>
  <c r="V9" i="4"/>
  <c r="H8" i="4"/>
  <c r="I8" i="4"/>
  <c r="W9" i="4"/>
  <c r="Q8" i="4"/>
  <c r="S8" i="4" s="1"/>
  <c r="R8" i="4" s="1"/>
  <c r="AN8" i="4"/>
  <c r="X8" i="4"/>
  <c r="K9" i="4"/>
  <c r="G9" i="4"/>
  <c r="O9" i="4"/>
  <c r="AM9" i="4"/>
  <c r="AH9" i="4"/>
  <c r="AL9" i="4"/>
  <c r="U9" i="4"/>
  <c r="AB9" i="4"/>
  <c r="P9" i="4"/>
  <c r="A10" i="4"/>
  <c r="AJ10" i="4"/>
  <c r="F10" i="4"/>
  <c r="AK10" i="4"/>
  <c r="J10" i="4"/>
  <c r="C10" i="4"/>
  <c r="E10" i="4"/>
  <c r="B11" i="4"/>
  <c r="AA10" i="4"/>
  <c r="D10" i="4"/>
  <c r="AG10" i="4"/>
  <c r="AE8" i="4"/>
  <c r="T9" i="4"/>
  <c r="AI9" i="4"/>
  <c r="AO9" i="4"/>
  <c r="AD9" i="4"/>
  <c r="AC9" i="4"/>
  <c r="CB222" i="3"/>
  <c r="BV222" i="3"/>
  <c r="BX222" i="3" s="1"/>
  <c r="BU222" i="3"/>
  <c r="BT222" i="3"/>
  <c r="BS222" i="3"/>
  <c r="BP222" i="3"/>
  <c r="BO222" i="3"/>
  <c r="BL222" i="3"/>
  <c r="BK222" i="3"/>
  <c r="BH222" i="3"/>
  <c r="BG222" i="3"/>
  <c r="BD222" i="3"/>
  <c r="BC222" i="3"/>
  <c r="AZ222" i="3"/>
  <c r="AY222" i="3"/>
  <c r="AV222" i="3"/>
  <c r="AU222" i="3"/>
  <c r="AR222" i="3"/>
  <c r="AQ222" i="3"/>
  <c r="AN222" i="3"/>
  <c r="AM222" i="3"/>
  <c r="AG222" i="3"/>
  <c r="AF222" i="3"/>
  <c r="AE222" i="3"/>
  <c r="AB222" i="3"/>
  <c r="Y222" i="3"/>
  <c r="X222" i="3"/>
  <c r="U222" i="3"/>
  <c r="T222" i="3"/>
  <c r="Q9" i="4" l="1"/>
  <c r="R9" i="4" s="1"/>
  <c r="AE9" i="4"/>
  <c r="AH222" i="3"/>
  <c r="BW222" i="3"/>
  <c r="AD10" i="4"/>
  <c r="T10" i="4"/>
  <c r="AM10" i="4"/>
  <c r="P10" i="4"/>
  <c r="U10" i="4"/>
  <c r="AL10" i="4"/>
  <c r="AB10" i="4"/>
  <c r="AH10" i="4"/>
  <c r="O10" i="4"/>
  <c r="V10" i="4"/>
  <c r="AQ9" i="4"/>
  <c r="K10" i="4"/>
  <c r="G10" i="4"/>
  <c r="I10" i="4" s="1"/>
  <c r="H10" i="4" s="1"/>
  <c r="W10" i="4"/>
  <c r="X10" i="4" s="1"/>
  <c r="Z8" i="4"/>
  <c r="Y8" i="4"/>
  <c r="AI10" i="4"/>
  <c r="A11" i="4"/>
  <c r="B12" i="4"/>
  <c r="AA11" i="4"/>
  <c r="D11" i="4"/>
  <c r="C11" i="4"/>
  <c r="AG11" i="4"/>
  <c r="E11" i="4"/>
  <c r="V11" i="4" s="1"/>
  <c r="J11" i="4"/>
  <c r="AJ11" i="4"/>
  <c r="F11" i="4"/>
  <c r="AK11" i="4"/>
  <c r="S9" i="4"/>
  <c r="H9" i="4"/>
  <c r="I9" i="4"/>
  <c r="AC10" i="4"/>
  <c r="AF9" i="4"/>
  <c r="AN9" i="4"/>
  <c r="X9" i="4"/>
  <c r="Z9" i="4" s="1"/>
  <c r="Y9" i="4" s="1"/>
  <c r="C222" i="3"/>
  <c r="AF10" i="4" l="1"/>
  <c r="AE10" i="4"/>
  <c r="AD11" i="4"/>
  <c r="AC11" i="4"/>
  <c r="AI11" i="4"/>
  <c r="AN10" i="4"/>
  <c r="Q10" i="4"/>
  <c r="AL11" i="4"/>
  <c r="O11" i="4"/>
  <c r="AH11" i="4"/>
  <c r="AB11" i="4"/>
  <c r="P11" i="4"/>
  <c r="AM11" i="4"/>
  <c r="U11" i="4"/>
  <c r="K11" i="4"/>
  <c r="W11" i="4"/>
  <c r="A12" i="4"/>
  <c r="AJ12" i="4"/>
  <c r="F12" i="4"/>
  <c r="E12" i="4"/>
  <c r="V12" i="4" s="1"/>
  <c r="AK12" i="4"/>
  <c r="J12" i="4"/>
  <c r="C12" i="4"/>
  <c r="AG12" i="4"/>
  <c r="B13" i="4"/>
  <c r="AA12" i="4"/>
  <c r="D12" i="4"/>
  <c r="T12" i="4" s="1"/>
  <c r="Y10" i="4"/>
  <c r="Z10" i="4"/>
  <c r="T11" i="4"/>
  <c r="AE11" i="4" l="1"/>
  <c r="G12" i="4"/>
  <c r="K12" i="4"/>
  <c r="W12" i="4"/>
  <c r="X12" i="4" s="1"/>
  <c r="AI12" i="4"/>
  <c r="Q11" i="4"/>
  <c r="P12" i="4"/>
  <c r="AL12" i="4"/>
  <c r="AM12" i="4"/>
  <c r="AH12" i="4"/>
  <c r="AB12" i="4"/>
  <c r="U12" i="4"/>
  <c r="O12" i="4"/>
  <c r="A13" i="4"/>
  <c r="B14" i="4"/>
  <c r="AA13" i="4"/>
  <c r="AC13" i="4" s="1"/>
  <c r="D13" i="4"/>
  <c r="T13" i="4" s="1"/>
  <c r="J13" i="4"/>
  <c r="AG13" i="4"/>
  <c r="AI13" i="4" s="1"/>
  <c r="E13" i="4"/>
  <c r="V13" i="4" s="1"/>
  <c r="AK13" i="4"/>
  <c r="AJ13" i="4"/>
  <c r="F13" i="4"/>
  <c r="C13" i="4"/>
  <c r="R10" i="4"/>
  <c r="S10" i="4"/>
  <c r="X11" i="4"/>
  <c r="AD12" i="4"/>
  <c r="AC12" i="4"/>
  <c r="AF12" i="4" s="1"/>
  <c r="AN11" i="4"/>
  <c r="AF11" i="4"/>
  <c r="CB221" i="3"/>
  <c r="BV221" i="3"/>
  <c r="BW221" i="3" s="1"/>
  <c r="BU221" i="3"/>
  <c r="BT221" i="3"/>
  <c r="BS221" i="3"/>
  <c r="BP221" i="3"/>
  <c r="BO221" i="3"/>
  <c r="BL221" i="3"/>
  <c r="BK221" i="3"/>
  <c r="BH221" i="3"/>
  <c r="BG221" i="3"/>
  <c r="BD221" i="3"/>
  <c r="BC221" i="3"/>
  <c r="AZ221" i="3"/>
  <c r="AY221" i="3"/>
  <c r="AV221" i="3"/>
  <c r="AU221" i="3"/>
  <c r="AR221" i="3"/>
  <c r="AQ221" i="3"/>
  <c r="AN221" i="3"/>
  <c r="AM221" i="3"/>
  <c r="AG221" i="3"/>
  <c r="AF221" i="3"/>
  <c r="AE221" i="3"/>
  <c r="AB221" i="3"/>
  <c r="Y221" i="3"/>
  <c r="X221" i="3"/>
  <c r="U221" i="3"/>
  <c r="T221" i="3"/>
  <c r="C221" i="3"/>
  <c r="BX221" i="3" l="1"/>
  <c r="AH221" i="3"/>
  <c r="AE12" i="4"/>
  <c r="Q12" i="4"/>
  <c r="R12" i="4" s="1"/>
  <c r="AF13" i="4"/>
  <c r="I12" i="4"/>
  <c r="H12" i="4"/>
  <c r="R11" i="4"/>
  <c r="S11" i="4"/>
  <c r="Y12" i="4"/>
  <c r="Z12" i="4"/>
  <c r="AN12" i="4"/>
  <c r="AM13" i="4"/>
  <c r="AL13" i="4"/>
  <c r="AB13" i="4"/>
  <c r="P13" i="4"/>
  <c r="AH13" i="4"/>
  <c r="U13" i="4"/>
  <c r="O13" i="4"/>
  <c r="Z11" i="4"/>
  <c r="Y11" i="4"/>
  <c r="K13" i="4"/>
  <c r="W13" i="4"/>
  <c r="X13" i="4" s="1"/>
  <c r="A14" i="4"/>
  <c r="AJ14" i="4"/>
  <c r="F14" i="4"/>
  <c r="E14" i="4"/>
  <c r="V14" i="4" s="1"/>
  <c r="AK14" i="4"/>
  <c r="J14" i="4"/>
  <c r="C14" i="4"/>
  <c r="B15" i="4"/>
  <c r="AA14" i="4"/>
  <c r="AC14" i="4" s="1"/>
  <c r="D14" i="4"/>
  <c r="T14" i="4" s="1"/>
  <c r="AG14" i="4"/>
  <c r="AI14" i="4" s="1"/>
  <c r="CB220" i="3"/>
  <c r="BV220" i="3"/>
  <c r="BX220" i="3" s="1"/>
  <c r="BU220" i="3"/>
  <c r="BT220" i="3"/>
  <c r="BS220" i="3"/>
  <c r="BP220" i="3"/>
  <c r="BO220" i="3"/>
  <c r="BL220" i="3"/>
  <c r="BK220" i="3"/>
  <c r="BH220" i="3"/>
  <c r="BG220" i="3"/>
  <c r="BD220" i="3"/>
  <c r="BC220" i="3"/>
  <c r="AZ220" i="3"/>
  <c r="AY220" i="3"/>
  <c r="AV220" i="3"/>
  <c r="AU220" i="3"/>
  <c r="AR220" i="3"/>
  <c r="AQ220" i="3"/>
  <c r="AN220" i="3"/>
  <c r="AM220" i="3"/>
  <c r="AG220" i="3"/>
  <c r="AF220" i="3"/>
  <c r="AE220" i="3"/>
  <c r="AB220" i="3"/>
  <c r="Y220" i="3"/>
  <c r="X220" i="3"/>
  <c r="U220" i="3"/>
  <c r="T220" i="3"/>
  <c r="S12" i="4" l="1"/>
  <c r="AN13" i="4"/>
  <c r="AH220" i="3"/>
  <c r="BW220" i="3"/>
  <c r="AM14" i="4"/>
  <c r="AL14" i="4"/>
  <c r="U14" i="4"/>
  <c r="AB14" i="4"/>
  <c r="AH14" i="4"/>
  <c r="O14" i="4"/>
  <c r="P14" i="4"/>
  <c r="G14" i="4"/>
  <c r="I14" i="4" s="1"/>
  <c r="H14" i="4" s="1"/>
  <c r="K14" i="4"/>
  <c r="W14" i="4"/>
  <c r="X14" i="4" s="1"/>
  <c r="A15" i="4"/>
  <c r="B16" i="4"/>
  <c r="AA15" i="4"/>
  <c r="D15" i="4"/>
  <c r="T15" i="4" s="1"/>
  <c r="AK15" i="4"/>
  <c r="J15" i="4"/>
  <c r="AG15" i="4"/>
  <c r="AI15" i="4" s="1"/>
  <c r="E15" i="4"/>
  <c r="V15" i="4" s="1"/>
  <c r="C15" i="4"/>
  <c r="AJ15" i="4"/>
  <c r="F15" i="4"/>
  <c r="Z13" i="4"/>
  <c r="Y13" i="4"/>
  <c r="AE13" i="4"/>
  <c r="AD13" i="4" s="1"/>
  <c r="AF14" i="4"/>
  <c r="Q13" i="4"/>
  <c r="P220" i="3"/>
  <c r="C220" i="3"/>
  <c r="A16" i="4" l="1"/>
  <c r="AJ16" i="4"/>
  <c r="F16" i="4"/>
  <c r="AK16" i="4"/>
  <c r="J16" i="4"/>
  <c r="C16" i="4"/>
  <c r="AG16" i="4"/>
  <c r="AI16" i="4" s="1"/>
  <c r="B17" i="4"/>
  <c r="AA16" i="4"/>
  <c r="AC16" i="4" s="1"/>
  <c r="D16" i="4"/>
  <c r="T16" i="4" s="1"/>
  <c r="E16" i="4"/>
  <c r="V16" i="4" s="1"/>
  <c r="AN14" i="4"/>
  <c r="G15" i="4"/>
  <c r="K15" i="4"/>
  <c r="W15" i="4"/>
  <c r="X15" i="4" s="1"/>
  <c r="Q14" i="4"/>
  <c r="AD15" i="4"/>
  <c r="AC15" i="4"/>
  <c r="AF15" i="4" s="1"/>
  <c r="Z14" i="4"/>
  <c r="Y14" i="4"/>
  <c r="R13" i="4"/>
  <c r="S13" i="4"/>
  <c r="AM15" i="4"/>
  <c r="AB15" i="4"/>
  <c r="AH15" i="4"/>
  <c r="U15" i="4"/>
  <c r="O15" i="4"/>
  <c r="P15" i="4"/>
  <c r="AL15" i="4"/>
  <c r="AE14" i="4"/>
  <c r="AD14" i="4" s="1"/>
  <c r="CB219" i="3"/>
  <c r="BV219" i="3"/>
  <c r="BW219" i="3" s="1"/>
  <c r="BU219" i="3"/>
  <c r="BT219" i="3"/>
  <c r="BS219" i="3"/>
  <c r="BP219" i="3"/>
  <c r="BO219" i="3"/>
  <c r="BL219" i="3"/>
  <c r="BK219" i="3"/>
  <c r="BH219" i="3"/>
  <c r="BG219" i="3"/>
  <c r="BD219" i="3"/>
  <c r="BC219" i="3"/>
  <c r="AZ219" i="3"/>
  <c r="AY219" i="3"/>
  <c r="AV219" i="3"/>
  <c r="AU219" i="3"/>
  <c r="AR219" i="3"/>
  <c r="AQ219" i="3"/>
  <c r="AN219" i="3"/>
  <c r="AM219" i="3"/>
  <c r="AG219" i="3"/>
  <c r="AF219" i="3"/>
  <c r="AE219" i="3"/>
  <c r="AB219" i="3"/>
  <c r="Y219" i="3"/>
  <c r="X219" i="3"/>
  <c r="U219" i="3"/>
  <c r="T219" i="3"/>
  <c r="AF16" i="4" l="1"/>
  <c r="BX219" i="3"/>
  <c r="Q15" i="4"/>
  <c r="S15" i="4" s="1"/>
  <c r="AE15" i="4"/>
  <c r="H15" i="4"/>
  <c r="I15" i="4"/>
  <c r="P16" i="4"/>
  <c r="AM16" i="4"/>
  <c r="AB16" i="4"/>
  <c r="AH16" i="4"/>
  <c r="O16" i="4"/>
  <c r="AL16" i="4"/>
  <c r="U16" i="4"/>
  <c r="AH219" i="3"/>
  <c r="AN15" i="4"/>
  <c r="R14" i="4"/>
  <c r="S14" i="4"/>
  <c r="K16" i="4"/>
  <c r="G16" i="4"/>
  <c r="W16" i="4"/>
  <c r="X16" i="4" s="1"/>
  <c r="Y15" i="4"/>
  <c r="Z15" i="4"/>
  <c r="A17" i="4"/>
  <c r="B18" i="4"/>
  <c r="AA17" i="4"/>
  <c r="D17" i="4"/>
  <c r="T17" i="4" s="1"/>
  <c r="C17" i="4"/>
  <c r="AG17" i="4"/>
  <c r="AI17" i="4" s="1"/>
  <c r="E17" i="4"/>
  <c r="V17" i="4" s="1"/>
  <c r="AK17" i="4"/>
  <c r="AJ17" i="4"/>
  <c r="F17" i="4"/>
  <c r="J17" i="4"/>
  <c r="C219" i="3"/>
  <c r="R15" i="4" l="1"/>
  <c r="AE16" i="4"/>
  <c r="AD16" i="4" s="1"/>
  <c r="AB17" i="4"/>
  <c r="AH17" i="4"/>
  <c r="P17" i="4"/>
  <c r="AM17" i="4"/>
  <c r="AL17" i="4"/>
  <c r="U17" i="4"/>
  <c r="O17" i="4"/>
  <c r="H16" i="4"/>
  <c r="I16" i="4"/>
  <c r="K17" i="4"/>
  <c r="G17" i="4"/>
  <c r="W17" i="4"/>
  <c r="X17" i="4" s="1"/>
  <c r="A18" i="4"/>
  <c r="AJ18" i="4"/>
  <c r="F18" i="4"/>
  <c r="E18" i="4"/>
  <c r="V18" i="4" s="1"/>
  <c r="AK18" i="4"/>
  <c r="J18" i="4"/>
  <c r="C18" i="4"/>
  <c r="B19" i="4"/>
  <c r="AA18" i="4"/>
  <c r="D18" i="4"/>
  <c r="T18" i="4" s="1"/>
  <c r="AG18" i="4"/>
  <c r="AI18" i="4" s="1"/>
  <c r="Y16" i="4"/>
  <c r="Z16" i="4"/>
  <c r="AN16" i="4"/>
  <c r="AD17" i="4"/>
  <c r="AC17" i="4"/>
  <c r="AF17" i="4" s="1"/>
  <c r="Q16" i="4"/>
  <c r="CB218" i="3"/>
  <c r="BV218" i="3"/>
  <c r="BX218" i="3" s="1"/>
  <c r="BU218" i="3"/>
  <c r="BT218" i="3"/>
  <c r="BS218" i="3"/>
  <c r="BP218" i="3"/>
  <c r="BO218" i="3"/>
  <c r="BL218" i="3"/>
  <c r="BK218" i="3"/>
  <c r="BH218" i="3"/>
  <c r="BG218" i="3"/>
  <c r="BD218" i="3"/>
  <c r="BC218" i="3"/>
  <c r="AZ218" i="3"/>
  <c r="AY218" i="3"/>
  <c r="AV218" i="3"/>
  <c r="AU218" i="3"/>
  <c r="AR218" i="3"/>
  <c r="AQ218" i="3"/>
  <c r="AN218" i="3"/>
  <c r="AM218" i="3"/>
  <c r="AG218" i="3"/>
  <c r="AF218" i="3"/>
  <c r="AE218" i="3"/>
  <c r="AB218" i="3"/>
  <c r="Y218" i="3"/>
  <c r="X218" i="3"/>
  <c r="U218" i="3"/>
  <c r="T218" i="3"/>
  <c r="AH218" i="3" l="1"/>
  <c r="BW218" i="3"/>
  <c r="AE17" i="4"/>
  <c r="AD18" i="4"/>
  <c r="AC18" i="4"/>
  <c r="AF18" i="4" s="1"/>
  <c r="AN17" i="4"/>
  <c r="AM18" i="4"/>
  <c r="AL18" i="4"/>
  <c r="U18" i="4"/>
  <c r="AB18" i="4"/>
  <c r="O18" i="4"/>
  <c r="AH18" i="4"/>
  <c r="P18" i="4"/>
  <c r="K18" i="4"/>
  <c r="G18" i="4"/>
  <c r="W18" i="4"/>
  <c r="X18" i="4" s="1"/>
  <c r="I17" i="4"/>
  <c r="H17" i="4"/>
  <c r="Q17" i="4"/>
  <c r="S16" i="4"/>
  <c r="R16" i="4"/>
  <c r="A19" i="4"/>
  <c r="B20" i="4"/>
  <c r="AA19" i="4"/>
  <c r="D19" i="4"/>
  <c r="T19" i="4" s="1"/>
  <c r="AK19" i="4"/>
  <c r="C19" i="4"/>
  <c r="AG19" i="4"/>
  <c r="AI19" i="4" s="1"/>
  <c r="E19" i="4"/>
  <c r="V19" i="4" s="1"/>
  <c r="J19" i="4"/>
  <c r="AJ19" i="4"/>
  <c r="F19" i="4"/>
  <c r="Y17" i="4"/>
  <c r="Z17" i="4"/>
  <c r="C218" i="3"/>
  <c r="AN18" i="4" l="1"/>
  <c r="K19" i="4"/>
  <c r="G19" i="4"/>
  <c r="W19" i="4"/>
  <c r="X19" i="4" s="1"/>
  <c r="Q18" i="4"/>
  <c r="AD19" i="4"/>
  <c r="AC19" i="4"/>
  <c r="AF19" i="4" s="1"/>
  <c r="Z18" i="4"/>
  <c r="Y18" i="4"/>
  <c r="AE18" i="4"/>
  <c r="P19" i="4"/>
  <c r="AL19" i="4"/>
  <c r="O19" i="4"/>
  <c r="AH19" i="4"/>
  <c r="U19" i="4"/>
  <c r="AM19" i="4"/>
  <c r="AB19" i="4"/>
  <c r="AE19" i="4" s="1"/>
  <c r="A20" i="4"/>
  <c r="AJ20" i="4"/>
  <c r="F20" i="4"/>
  <c r="AK20" i="4"/>
  <c r="J20" i="4"/>
  <c r="C20" i="4"/>
  <c r="AG20" i="4"/>
  <c r="AI20" i="4" s="1"/>
  <c r="B21" i="4"/>
  <c r="AA20" i="4"/>
  <c r="D20" i="4"/>
  <c r="T20" i="4" s="1"/>
  <c r="E20" i="4"/>
  <c r="V20" i="4" s="1"/>
  <c r="S17" i="4"/>
  <c r="R17" i="4"/>
  <c r="I18" i="4"/>
  <c r="H18" i="4"/>
  <c r="CB217" i="3"/>
  <c r="BV217" i="3"/>
  <c r="BW217" i="3" s="1"/>
  <c r="BU217" i="3"/>
  <c r="BT217" i="3"/>
  <c r="BS217" i="3"/>
  <c r="BP217" i="3"/>
  <c r="BO217" i="3"/>
  <c r="BL217" i="3"/>
  <c r="BK217" i="3"/>
  <c r="BH217" i="3"/>
  <c r="BG217" i="3"/>
  <c r="BD217" i="3"/>
  <c r="BC217" i="3"/>
  <c r="AZ217" i="3"/>
  <c r="AY217" i="3"/>
  <c r="AV217" i="3"/>
  <c r="AU217" i="3"/>
  <c r="AR217" i="3"/>
  <c r="AQ217" i="3"/>
  <c r="AN217" i="3"/>
  <c r="AM217" i="3"/>
  <c r="AG217" i="3"/>
  <c r="AF217" i="3"/>
  <c r="AE217" i="3"/>
  <c r="AB217" i="3"/>
  <c r="Y217" i="3"/>
  <c r="X217" i="3"/>
  <c r="U217" i="3"/>
  <c r="T217" i="3"/>
  <c r="BX217" i="3" l="1"/>
  <c r="AH217" i="3"/>
  <c r="AN19" i="4"/>
  <c r="AD20" i="4"/>
  <c r="AC20" i="4"/>
  <c r="AF20" i="4" s="1"/>
  <c r="H19" i="4"/>
  <c r="I19" i="4"/>
  <c r="A21" i="4"/>
  <c r="B22" i="4"/>
  <c r="AA21" i="4"/>
  <c r="D21" i="4"/>
  <c r="T21" i="4" s="1"/>
  <c r="C21" i="4"/>
  <c r="AG21" i="4"/>
  <c r="AI21" i="4" s="1"/>
  <c r="E21" i="4"/>
  <c r="V21" i="4" s="1"/>
  <c r="AK21" i="4"/>
  <c r="AJ21" i="4"/>
  <c r="F21" i="4"/>
  <c r="J21" i="4"/>
  <c r="U20" i="4"/>
  <c r="AL20" i="4"/>
  <c r="P20" i="4"/>
  <c r="AM20" i="4"/>
  <c r="AH20" i="4"/>
  <c r="O20" i="4"/>
  <c r="AB20" i="4"/>
  <c r="Y19" i="4"/>
  <c r="Z19" i="4"/>
  <c r="Q19" i="4"/>
  <c r="G20" i="4"/>
  <c r="I20" i="4" s="1"/>
  <c r="H20" i="4" s="1"/>
  <c r="K20" i="4"/>
  <c r="W20" i="4"/>
  <c r="X20" i="4" s="1"/>
  <c r="R18" i="4"/>
  <c r="S18" i="4"/>
  <c r="P217" i="3"/>
  <c r="C217" i="3"/>
  <c r="Y20" i="4" l="1"/>
  <c r="Z20" i="4"/>
  <c r="AM21" i="4"/>
  <c r="AH21" i="4"/>
  <c r="P21" i="4"/>
  <c r="AB21" i="4"/>
  <c r="O21" i="4"/>
  <c r="U21" i="4"/>
  <c r="AL21" i="4"/>
  <c r="R19" i="4"/>
  <c r="S19" i="4"/>
  <c r="G21" i="4"/>
  <c r="K21" i="4"/>
  <c r="W21" i="4"/>
  <c r="X21" i="4" s="1"/>
  <c r="Z21" i="4" s="1"/>
  <c r="Y21" i="4" s="1"/>
  <c r="A22" i="4"/>
  <c r="AJ22" i="4"/>
  <c r="F22" i="4"/>
  <c r="AG22" i="4"/>
  <c r="AI22" i="4" s="1"/>
  <c r="E22" i="4"/>
  <c r="V22" i="4" s="1"/>
  <c r="AK22" i="4"/>
  <c r="J22" i="4"/>
  <c r="C22" i="4"/>
  <c r="B23" i="4"/>
  <c r="AA22" i="4"/>
  <c r="D22" i="4"/>
  <c r="T22" i="4" s="1"/>
  <c r="AE20" i="4"/>
  <c r="Q20" i="4"/>
  <c r="S20" i="4" s="1"/>
  <c r="R20" i="4" s="1"/>
  <c r="AD21" i="4"/>
  <c r="AC21" i="4"/>
  <c r="AF21" i="4" s="1"/>
  <c r="AN20" i="4"/>
  <c r="CB216" i="3"/>
  <c r="BV216" i="3"/>
  <c r="BW216" i="3" s="1"/>
  <c r="BU216" i="3"/>
  <c r="BT216" i="3"/>
  <c r="BS216" i="3"/>
  <c r="BP216" i="3"/>
  <c r="BO216" i="3"/>
  <c r="BL216" i="3"/>
  <c r="BK216" i="3"/>
  <c r="BH216" i="3"/>
  <c r="BG216" i="3"/>
  <c r="BD216" i="3"/>
  <c r="BC216" i="3"/>
  <c r="AZ216" i="3"/>
  <c r="AY216" i="3"/>
  <c r="AV216" i="3"/>
  <c r="AU216" i="3"/>
  <c r="AR216" i="3"/>
  <c r="AQ216" i="3"/>
  <c r="AN216" i="3"/>
  <c r="AM216" i="3"/>
  <c r="AG216" i="3"/>
  <c r="AF216" i="3"/>
  <c r="AE216" i="3"/>
  <c r="AB216" i="3"/>
  <c r="Y216" i="3"/>
  <c r="X216" i="3"/>
  <c r="U216" i="3"/>
  <c r="T216" i="3"/>
  <c r="Q21" i="4" l="1"/>
  <c r="S21" i="4" s="1"/>
  <c r="K22" i="4"/>
  <c r="G22" i="4"/>
  <c r="I22" i="4" s="1"/>
  <c r="H22" i="4" s="1"/>
  <c r="W22" i="4"/>
  <c r="X22" i="4" s="1"/>
  <c r="Z22" i="4" s="1"/>
  <c r="Y22" i="4" s="1"/>
  <c r="R21" i="4"/>
  <c r="U22" i="4"/>
  <c r="O22" i="4"/>
  <c r="P22" i="4"/>
  <c r="AM22" i="4"/>
  <c r="AH22" i="4"/>
  <c r="AL22" i="4"/>
  <c r="AB22" i="4"/>
  <c r="BX216" i="3"/>
  <c r="AE21" i="4"/>
  <c r="A23" i="4"/>
  <c r="B24" i="4"/>
  <c r="AA23" i="4"/>
  <c r="D23" i="4"/>
  <c r="T23" i="4" s="1"/>
  <c r="AK23" i="4"/>
  <c r="AG23" i="4"/>
  <c r="AI23" i="4" s="1"/>
  <c r="E23" i="4"/>
  <c r="V23" i="4" s="1"/>
  <c r="C23" i="4"/>
  <c r="AJ23" i="4"/>
  <c r="F23" i="4"/>
  <c r="J23" i="4"/>
  <c r="AH216" i="3"/>
  <c r="AD22" i="4"/>
  <c r="AC22" i="4"/>
  <c r="AF22" i="4" s="1"/>
  <c r="I21" i="4"/>
  <c r="H21" i="4"/>
  <c r="AN21" i="4"/>
  <c r="C216" i="3"/>
  <c r="AE22" i="4" l="1"/>
  <c r="G23" i="4"/>
  <c r="K23" i="4"/>
  <c r="W23" i="4"/>
  <c r="X23" i="4" s="1"/>
  <c r="AD23" i="4"/>
  <c r="AC23" i="4"/>
  <c r="AF23" i="4" s="1"/>
  <c r="AN22" i="4"/>
  <c r="A24" i="4"/>
  <c r="AJ24" i="4"/>
  <c r="F24" i="4"/>
  <c r="AK24" i="4"/>
  <c r="J24" i="4"/>
  <c r="C24" i="4"/>
  <c r="E24" i="4"/>
  <c r="V24" i="4" s="1"/>
  <c r="B25" i="4"/>
  <c r="AA24" i="4"/>
  <c r="D24" i="4"/>
  <c r="T24" i="4" s="1"/>
  <c r="AG24" i="4"/>
  <c r="AI24" i="4" s="1"/>
  <c r="O23" i="4"/>
  <c r="AH23" i="4"/>
  <c r="U23" i="4"/>
  <c r="AB23" i="4"/>
  <c r="AL23" i="4"/>
  <c r="AM23" i="4"/>
  <c r="P23" i="4"/>
  <c r="Q23" i="4" s="1"/>
  <c r="Q22" i="4"/>
  <c r="S22" i="4" s="1"/>
  <c r="R22" i="4" s="1"/>
  <c r="S23" i="4" l="1"/>
  <c r="R23" i="4"/>
  <c r="K24" i="4"/>
  <c r="G24" i="4"/>
  <c r="W24" i="4"/>
  <c r="X24" i="4" s="1"/>
  <c r="H23" i="4"/>
  <c r="I23" i="4"/>
  <c r="A25" i="4"/>
  <c r="B26" i="4"/>
  <c r="AA25" i="4"/>
  <c r="D25" i="4"/>
  <c r="T25" i="4" s="1"/>
  <c r="C25" i="4"/>
  <c r="AG25" i="4"/>
  <c r="AI25" i="4" s="1"/>
  <c r="E25" i="4"/>
  <c r="V25" i="4" s="1"/>
  <c r="J25" i="4"/>
  <c r="AJ25" i="4"/>
  <c r="F25" i="4"/>
  <c r="AK25" i="4"/>
  <c r="AE23" i="4"/>
  <c r="AD24" i="4"/>
  <c r="AC24" i="4"/>
  <c r="AF24" i="4" s="1"/>
  <c r="Z23" i="4"/>
  <c r="Y23" i="4"/>
  <c r="AB24" i="4"/>
  <c r="U24" i="4"/>
  <c r="AL24" i="4"/>
  <c r="O24" i="4"/>
  <c r="AH24" i="4"/>
  <c r="P24" i="4"/>
  <c r="Q24" i="4" s="1"/>
  <c r="AM24" i="4"/>
  <c r="AN23" i="4"/>
  <c r="CB215" i="3"/>
  <c r="BV215" i="3"/>
  <c r="BW215" i="3" s="1"/>
  <c r="BU215" i="3"/>
  <c r="BT215" i="3"/>
  <c r="BS215" i="3"/>
  <c r="BP215" i="3"/>
  <c r="BO215" i="3"/>
  <c r="BL215" i="3"/>
  <c r="BK215" i="3"/>
  <c r="BH215" i="3"/>
  <c r="BG215" i="3"/>
  <c r="BD215" i="3"/>
  <c r="BC215" i="3"/>
  <c r="AZ215" i="3"/>
  <c r="AY215" i="3"/>
  <c r="AV215" i="3"/>
  <c r="AU215" i="3"/>
  <c r="AR215" i="3"/>
  <c r="AQ215" i="3"/>
  <c r="AN215" i="3"/>
  <c r="AM215" i="3"/>
  <c r="AG215" i="3"/>
  <c r="AF215" i="3"/>
  <c r="AE215" i="3"/>
  <c r="AB215" i="3"/>
  <c r="Y215" i="3"/>
  <c r="X215" i="3"/>
  <c r="U215" i="3"/>
  <c r="T215" i="3"/>
  <c r="BX215" i="3" l="1"/>
  <c r="AH215" i="3"/>
  <c r="K25" i="4"/>
  <c r="G25" i="4"/>
  <c r="W25" i="4"/>
  <c r="X25" i="4" s="1"/>
  <c r="A26" i="4"/>
  <c r="AJ26" i="4"/>
  <c r="F26" i="4"/>
  <c r="E26" i="4"/>
  <c r="V26" i="4" s="1"/>
  <c r="AK26" i="4"/>
  <c r="J26" i="4"/>
  <c r="C26" i="4"/>
  <c r="AG26" i="4"/>
  <c r="AI26" i="4" s="1"/>
  <c r="B27" i="4"/>
  <c r="AA26" i="4"/>
  <c r="D26" i="4"/>
  <c r="T26" i="4" s="1"/>
  <c r="Z24" i="4"/>
  <c r="Y24" i="4"/>
  <c r="AD25" i="4"/>
  <c r="AC25" i="4"/>
  <c r="AF25" i="4" s="1"/>
  <c r="S24" i="4"/>
  <c r="R24" i="4"/>
  <c r="AB25" i="4"/>
  <c r="AM25" i="4"/>
  <c r="U25" i="4"/>
  <c r="P25" i="4"/>
  <c r="O25" i="4"/>
  <c r="AH25" i="4"/>
  <c r="AL25" i="4"/>
  <c r="I24" i="4"/>
  <c r="H24" i="4"/>
  <c r="AN24" i="4"/>
  <c r="AE24" i="4"/>
  <c r="P215" i="3"/>
  <c r="C215" i="3"/>
  <c r="CB214" i="3"/>
  <c r="BV214" i="3"/>
  <c r="BW214" i="3" s="1"/>
  <c r="BU214" i="3"/>
  <c r="BT214" i="3"/>
  <c r="BS214" i="3"/>
  <c r="BP214" i="3"/>
  <c r="BO214" i="3"/>
  <c r="BL214" i="3"/>
  <c r="BK214" i="3"/>
  <c r="BH214" i="3"/>
  <c r="BG214" i="3"/>
  <c r="BD214" i="3"/>
  <c r="BC214" i="3"/>
  <c r="AZ214" i="3"/>
  <c r="AY214" i="3"/>
  <c r="AV214" i="3"/>
  <c r="AU214" i="3"/>
  <c r="AR214" i="3"/>
  <c r="AQ214" i="3"/>
  <c r="AN214" i="3"/>
  <c r="AM214" i="3"/>
  <c r="AG214" i="3"/>
  <c r="AF214" i="3"/>
  <c r="AE214" i="3"/>
  <c r="AB214" i="3"/>
  <c r="Y214" i="3"/>
  <c r="X214" i="3"/>
  <c r="U214" i="3"/>
  <c r="T214" i="3"/>
  <c r="C214" i="3"/>
  <c r="AN25" i="4" l="1"/>
  <c r="BX214" i="3"/>
  <c r="AH214" i="3"/>
  <c r="K26" i="4"/>
  <c r="G26" i="4"/>
  <c r="I26" i="4" s="1"/>
  <c r="H26" i="4" s="1"/>
  <c r="W26" i="4"/>
  <c r="X26" i="4" s="1"/>
  <c r="H25" i="4"/>
  <c r="I25" i="4"/>
  <c r="AE25" i="4"/>
  <c r="Z25" i="4"/>
  <c r="Y25" i="4"/>
  <c r="AD26" i="4"/>
  <c r="AC26" i="4"/>
  <c r="AF26" i="4" s="1"/>
  <c r="AM26" i="4"/>
  <c r="AL26" i="4"/>
  <c r="AH26" i="4"/>
  <c r="AB26" i="4"/>
  <c r="P26" i="4"/>
  <c r="O26" i="4"/>
  <c r="U26" i="4"/>
  <c r="A27" i="4"/>
  <c r="B28" i="4"/>
  <c r="AA27" i="4"/>
  <c r="D27" i="4"/>
  <c r="T27" i="4" s="1"/>
  <c r="AK27" i="4"/>
  <c r="J27" i="4"/>
  <c r="AG27" i="4"/>
  <c r="AI27" i="4" s="1"/>
  <c r="E27" i="4"/>
  <c r="V27" i="4" s="1"/>
  <c r="AJ27" i="4"/>
  <c r="F27" i="4"/>
  <c r="C27" i="4"/>
  <c r="Q25" i="4"/>
  <c r="AD27" i="4" l="1"/>
  <c r="AC27" i="4"/>
  <c r="AF27" i="4" s="1"/>
  <c r="AN26" i="4"/>
  <c r="Y26" i="4"/>
  <c r="Z26" i="4"/>
  <c r="AE26" i="4"/>
  <c r="R25" i="4"/>
  <c r="S25" i="4"/>
  <c r="P27" i="4"/>
  <c r="AL27" i="4"/>
  <c r="AB27" i="4"/>
  <c r="U27" i="4"/>
  <c r="AH27" i="4"/>
  <c r="AM27" i="4"/>
  <c r="O27" i="4"/>
  <c r="K27" i="4"/>
  <c r="G27" i="4"/>
  <c r="W27" i="4"/>
  <c r="X27" i="4" s="1"/>
  <c r="Z27" i="4" s="1"/>
  <c r="Y27" i="4" s="1"/>
  <c r="A28" i="4"/>
  <c r="AJ28" i="4"/>
  <c r="F28" i="4"/>
  <c r="AK28" i="4"/>
  <c r="J28" i="4"/>
  <c r="C28" i="4"/>
  <c r="E28" i="4"/>
  <c r="V28" i="4" s="1"/>
  <c r="B29" i="4"/>
  <c r="AA28" i="4"/>
  <c r="D28" i="4"/>
  <c r="T28" i="4" s="1"/>
  <c r="AG28" i="4"/>
  <c r="AI28" i="4" s="1"/>
  <c r="Q26" i="4"/>
  <c r="CB213" i="3"/>
  <c r="BV213" i="3"/>
  <c r="BX213" i="3" s="1"/>
  <c r="BU213" i="3"/>
  <c r="BT213" i="3"/>
  <c r="BS213" i="3"/>
  <c r="BP213" i="3"/>
  <c r="BO213" i="3"/>
  <c r="BL213" i="3"/>
  <c r="BK213" i="3"/>
  <c r="BH213" i="3"/>
  <c r="BG213" i="3"/>
  <c r="BD213" i="3"/>
  <c r="BC213" i="3"/>
  <c r="AZ213" i="3"/>
  <c r="AY213" i="3"/>
  <c r="AV213" i="3"/>
  <c r="AU213" i="3"/>
  <c r="AR213" i="3"/>
  <c r="AQ213" i="3"/>
  <c r="AN213" i="3"/>
  <c r="AM213" i="3"/>
  <c r="AG213" i="3"/>
  <c r="AF213" i="3"/>
  <c r="AE213" i="3"/>
  <c r="AB213" i="3"/>
  <c r="Y213" i="3"/>
  <c r="X213" i="3"/>
  <c r="U213" i="3"/>
  <c r="T213" i="3"/>
  <c r="AN27" i="4" l="1"/>
  <c r="Q27" i="4"/>
  <c r="S27" i="4" s="1"/>
  <c r="AH213" i="3"/>
  <c r="BW213" i="3"/>
  <c r="G28" i="4"/>
  <c r="K28" i="4"/>
  <c r="W28" i="4"/>
  <c r="X28" i="4" s="1"/>
  <c r="H27" i="4"/>
  <c r="I27" i="4"/>
  <c r="R27" i="4"/>
  <c r="R26" i="4"/>
  <c r="S26" i="4"/>
  <c r="A29" i="4"/>
  <c r="B30" i="4"/>
  <c r="AA29" i="4"/>
  <c r="D29" i="4"/>
  <c r="T29" i="4" s="1"/>
  <c r="C29" i="4"/>
  <c r="AG29" i="4"/>
  <c r="AI29" i="4" s="1"/>
  <c r="E29" i="4"/>
  <c r="V29" i="4" s="1"/>
  <c r="J29" i="4"/>
  <c r="AJ29" i="4"/>
  <c r="F29" i="4"/>
  <c r="AK29" i="4"/>
  <c r="AD28" i="4"/>
  <c r="AC28" i="4"/>
  <c r="AF28" i="4" s="1"/>
  <c r="AE27" i="4"/>
  <c r="P28" i="4"/>
  <c r="O28" i="4"/>
  <c r="AH28" i="4"/>
  <c r="AL28" i="4"/>
  <c r="AM28" i="4"/>
  <c r="AB28" i="4"/>
  <c r="AE28" i="4" s="1"/>
  <c r="U28" i="4"/>
  <c r="C213" i="3"/>
  <c r="Q28" i="4" l="1"/>
  <c r="S28" i="4" s="1"/>
  <c r="H28" i="4"/>
  <c r="I28" i="4"/>
  <c r="AM29" i="4"/>
  <c r="AL29" i="4"/>
  <c r="O29" i="4"/>
  <c r="AH29" i="4"/>
  <c r="U29" i="4"/>
  <c r="AB29" i="4"/>
  <c r="P29" i="4"/>
  <c r="Q29" i="4" s="1"/>
  <c r="AN28" i="4"/>
  <c r="K29" i="4"/>
  <c r="G29" i="4"/>
  <c r="W29" i="4"/>
  <c r="X29" i="4" s="1"/>
  <c r="A30" i="4"/>
  <c r="AJ30" i="4"/>
  <c r="F30" i="4"/>
  <c r="E30" i="4"/>
  <c r="V30" i="4" s="1"/>
  <c r="AK30" i="4"/>
  <c r="J30" i="4"/>
  <c r="C30" i="4"/>
  <c r="AG30" i="4"/>
  <c r="AI30" i="4" s="1"/>
  <c r="B31" i="4"/>
  <c r="AA30" i="4"/>
  <c r="D30" i="4"/>
  <c r="T30" i="4" s="1"/>
  <c r="Y28" i="4"/>
  <c r="Z28" i="4"/>
  <c r="AD29" i="4"/>
  <c r="AC29" i="4"/>
  <c r="AF29" i="4" s="1"/>
  <c r="CB212" i="3"/>
  <c r="BV212" i="3"/>
  <c r="BW212" i="3" s="1"/>
  <c r="BU212" i="3"/>
  <c r="BT212" i="3"/>
  <c r="BS212" i="3"/>
  <c r="BP212" i="3"/>
  <c r="BO212" i="3"/>
  <c r="BL212" i="3"/>
  <c r="BK212" i="3"/>
  <c r="BH212" i="3"/>
  <c r="BG212" i="3"/>
  <c r="BD212" i="3"/>
  <c r="BC212" i="3"/>
  <c r="AZ212" i="3"/>
  <c r="AY212" i="3"/>
  <c r="AV212" i="3"/>
  <c r="AU212" i="3"/>
  <c r="AR212" i="3"/>
  <c r="AQ212" i="3"/>
  <c r="AN212" i="3"/>
  <c r="AM212" i="3"/>
  <c r="AG212" i="3"/>
  <c r="AF212" i="3"/>
  <c r="AE212" i="3"/>
  <c r="AB212" i="3"/>
  <c r="Y212" i="3"/>
  <c r="X212" i="3"/>
  <c r="U212" i="3"/>
  <c r="T212" i="3"/>
  <c r="R28" i="4" l="1"/>
  <c r="BX212" i="3"/>
  <c r="R29" i="4"/>
  <c r="S29" i="4"/>
  <c r="AD30" i="4"/>
  <c r="AC30" i="4"/>
  <c r="AF30" i="4" s="1"/>
  <c r="AH212" i="3"/>
  <c r="AN29" i="4"/>
  <c r="AL30" i="4"/>
  <c r="AM30" i="4"/>
  <c r="AH30" i="4"/>
  <c r="AB30" i="4"/>
  <c r="U30" i="4"/>
  <c r="O30" i="4"/>
  <c r="P30" i="4"/>
  <c r="G30" i="4"/>
  <c r="K30" i="4"/>
  <c r="W30" i="4"/>
  <c r="X30" i="4" s="1"/>
  <c r="I29" i="4"/>
  <c r="H29" i="4"/>
  <c r="A31" i="4"/>
  <c r="B32" i="4"/>
  <c r="AA31" i="4"/>
  <c r="D31" i="4"/>
  <c r="T31" i="4" s="1"/>
  <c r="AG31" i="4"/>
  <c r="AI31" i="4" s="1"/>
  <c r="E31" i="4"/>
  <c r="V31" i="4" s="1"/>
  <c r="J31" i="4"/>
  <c r="AJ31" i="4"/>
  <c r="F31" i="4"/>
  <c r="AK31" i="4"/>
  <c r="C31" i="4"/>
  <c r="Z29" i="4"/>
  <c r="Y29" i="4"/>
  <c r="AE29" i="4"/>
  <c r="C212" i="3"/>
  <c r="Q30" i="4" l="1"/>
  <c r="S30" i="4" s="1"/>
  <c r="R30" i="4" s="1"/>
  <c r="AN30" i="4"/>
  <c r="AE30" i="4"/>
  <c r="H30" i="4"/>
  <c r="I30" i="4"/>
  <c r="AH31" i="4"/>
  <c r="P31" i="4"/>
  <c r="AL31" i="4"/>
  <c r="O31" i="4"/>
  <c r="AM31" i="4"/>
  <c r="U31" i="4"/>
  <c r="AB31" i="4"/>
  <c r="K31" i="4"/>
  <c r="G31" i="4"/>
  <c r="W31" i="4"/>
  <c r="X31" i="4" s="1"/>
  <c r="AD31" i="4"/>
  <c r="AC31" i="4"/>
  <c r="AF31" i="4" s="1"/>
  <c r="A32" i="4"/>
  <c r="AJ32" i="4"/>
  <c r="F32" i="4"/>
  <c r="E32" i="4"/>
  <c r="V32" i="4" s="1"/>
  <c r="AK32" i="4"/>
  <c r="J32" i="4"/>
  <c r="C32" i="4"/>
  <c r="AG32" i="4"/>
  <c r="AI32" i="4" s="1"/>
  <c r="B33" i="4"/>
  <c r="AA32" i="4"/>
  <c r="D32" i="4"/>
  <c r="T32" i="4" s="1"/>
  <c r="Z30" i="4"/>
  <c r="Y30" i="4"/>
  <c r="CB211" i="3"/>
  <c r="BV211" i="3"/>
  <c r="BW211" i="3" s="1"/>
  <c r="BU211" i="3"/>
  <c r="BT211" i="3"/>
  <c r="BS211" i="3"/>
  <c r="BP211" i="3"/>
  <c r="BO211" i="3"/>
  <c r="BL211" i="3"/>
  <c r="BK211" i="3"/>
  <c r="BH211" i="3"/>
  <c r="BG211" i="3"/>
  <c r="BD211" i="3"/>
  <c r="BC211" i="3"/>
  <c r="AZ211" i="3"/>
  <c r="AY211" i="3"/>
  <c r="AV211" i="3"/>
  <c r="AU211" i="3"/>
  <c r="AR211" i="3"/>
  <c r="AQ211" i="3"/>
  <c r="AN211" i="3"/>
  <c r="AM211" i="3"/>
  <c r="AG211" i="3"/>
  <c r="AF211" i="3"/>
  <c r="AE211" i="3"/>
  <c r="AB211" i="3"/>
  <c r="Y211" i="3"/>
  <c r="X211" i="3"/>
  <c r="U211" i="3"/>
  <c r="T211" i="3"/>
  <c r="AE31" i="4" l="1"/>
  <c r="Q31" i="4"/>
  <c r="S31" i="4" s="1"/>
  <c r="R31" i="4" s="1"/>
  <c r="K32" i="4"/>
  <c r="G32" i="4"/>
  <c r="W32" i="4"/>
  <c r="X32" i="4" s="1"/>
  <c r="BX211" i="3"/>
  <c r="P32" i="4"/>
  <c r="O32" i="4"/>
  <c r="AH32" i="4"/>
  <c r="AM32" i="4"/>
  <c r="U32" i="4"/>
  <c r="AL32" i="4"/>
  <c r="A33" i="4"/>
  <c r="B34" i="4"/>
  <c r="AA33" i="4"/>
  <c r="D33" i="4"/>
  <c r="T33" i="4" s="1"/>
  <c r="AG33" i="4"/>
  <c r="AI33" i="4" s="1"/>
  <c r="E33" i="4"/>
  <c r="V33" i="4" s="1"/>
  <c r="J33" i="4"/>
  <c r="AJ33" i="4"/>
  <c r="F33" i="4"/>
  <c r="AK33" i="4"/>
  <c r="C33" i="4"/>
  <c r="H31" i="4"/>
  <c r="I31" i="4"/>
  <c r="AH211" i="3"/>
  <c r="AN31" i="4"/>
  <c r="AB32" i="4"/>
  <c r="AD32" i="4"/>
  <c r="AC32" i="4"/>
  <c r="AF32" i="4" s="1"/>
  <c r="Y31" i="4"/>
  <c r="Z31" i="4"/>
  <c r="C211" i="3"/>
  <c r="Q32" i="4" l="1"/>
  <c r="R32" i="4" s="1"/>
  <c r="A34" i="4"/>
  <c r="AJ34" i="4"/>
  <c r="F34" i="4"/>
  <c r="AK34" i="4"/>
  <c r="J34" i="4"/>
  <c r="C34" i="4"/>
  <c r="E34" i="4"/>
  <c r="V34" i="4" s="1"/>
  <c r="B35" i="4"/>
  <c r="AA34" i="4"/>
  <c r="D34" i="4"/>
  <c r="T34" i="4" s="1"/>
  <c r="AG34" i="4"/>
  <c r="AI34" i="4" s="1"/>
  <c r="O33" i="4"/>
  <c r="AL33" i="4"/>
  <c r="P33" i="4"/>
  <c r="AB33" i="4"/>
  <c r="AM33" i="4"/>
  <c r="U33" i="4"/>
  <c r="AH33" i="4"/>
  <c r="AD33" i="4"/>
  <c r="AC33" i="4"/>
  <c r="AF33" i="4" s="1"/>
  <c r="H32" i="4"/>
  <c r="I32" i="4"/>
  <c r="Z32" i="4"/>
  <c r="Y32" i="4"/>
  <c r="AN32" i="4"/>
  <c r="AE32" i="4"/>
  <c r="K33" i="4"/>
  <c r="G33" i="4"/>
  <c r="W33" i="4"/>
  <c r="X33" i="4" s="1"/>
  <c r="AE33" i="4" l="1"/>
  <c r="S32" i="4"/>
  <c r="AD34" i="4"/>
  <c r="AC34" i="4"/>
  <c r="AF34" i="4" s="1"/>
  <c r="H33" i="4"/>
  <c r="I33" i="4"/>
  <c r="AM34" i="4"/>
  <c r="AL34" i="4"/>
  <c r="O34" i="4"/>
  <c r="AH34" i="4"/>
  <c r="P34" i="4"/>
  <c r="AB34" i="4"/>
  <c r="U34" i="4"/>
  <c r="AN33" i="4"/>
  <c r="Q33" i="4"/>
  <c r="Y33" i="4"/>
  <c r="Z33" i="4"/>
  <c r="K34" i="4"/>
  <c r="G34" i="4"/>
  <c r="W34" i="4"/>
  <c r="X34" i="4" s="1"/>
  <c r="A35" i="4"/>
  <c r="B36" i="4"/>
  <c r="AA35" i="4"/>
  <c r="AC35" i="4" s="1"/>
  <c r="D35" i="4"/>
  <c r="T35" i="4" s="1"/>
  <c r="J35" i="4"/>
  <c r="AG35" i="4"/>
  <c r="AI35" i="4" s="1"/>
  <c r="E35" i="4"/>
  <c r="V35" i="4" s="1"/>
  <c r="C35" i="4"/>
  <c r="AJ35" i="4"/>
  <c r="F35" i="4"/>
  <c r="AK35" i="4"/>
  <c r="CB210" i="3"/>
  <c r="BV210" i="3"/>
  <c r="BW210" i="3" s="1"/>
  <c r="BU210" i="3"/>
  <c r="BT210" i="3"/>
  <c r="BS210" i="3"/>
  <c r="BP210" i="3"/>
  <c r="BO210" i="3"/>
  <c r="BL210" i="3"/>
  <c r="BK210" i="3"/>
  <c r="BH210" i="3"/>
  <c r="BG210" i="3"/>
  <c r="BD210" i="3"/>
  <c r="BC210" i="3"/>
  <c r="AZ210" i="3"/>
  <c r="AY210" i="3"/>
  <c r="AV210" i="3"/>
  <c r="AU210" i="3"/>
  <c r="AR210" i="3"/>
  <c r="AQ210" i="3"/>
  <c r="AN210" i="3"/>
  <c r="AM210" i="3"/>
  <c r="AG210" i="3"/>
  <c r="AF210" i="3"/>
  <c r="AE210" i="3"/>
  <c r="AB210" i="3"/>
  <c r="Y210" i="3"/>
  <c r="X210" i="3"/>
  <c r="U210" i="3"/>
  <c r="T210" i="3"/>
  <c r="AF35" i="4" l="1"/>
  <c r="Q34" i="4"/>
  <c r="R34" i="4" s="1"/>
  <c r="AE34" i="4"/>
  <c r="Z34" i="4"/>
  <c r="Y34" i="4"/>
  <c r="I34" i="4"/>
  <c r="H34" i="4"/>
  <c r="R33" i="4"/>
  <c r="S33" i="4"/>
  <c r="S34" i="4"/>
  <c r="AM35" i="4"/>
  <c r="AL35" i="4"/>
  <c r="U35" i="4"/>
  <c r="AH35" i="4"/>
  <c r="AB35" i="4"/>
  <c r="O35" i="4"/>
  <c r="P35" i="4"/>
  <c r="K35" i="4"/>
  <c r="G35" i="4"/>
  <c r="W35" i="4"/>
  <c r="X35" i="4" s="1"/>
  <c r="A36" i="4"/>
  <c r="AJ36" i="4"/>
  <c r="F36" i="4"/>
  <c r="AK36" i="4"/>
  <c r="J36" i="4"/>
  <c r="C36" i="4"/>
  <c r="E36" i="4"/>
  <c r="V36" i="4" s="1"/>
  <c r="B37" i="4"/>
  <c r="AA36" i="4"/>
  <c r="D36" i="4"/>
  <c r="T36" i="4" s="1"/>
  <c r="AG36" i="4"/>
  <c r="AI36" i="4" s="1"/>
  <c r="BX210" i="3"/>
  <c r="AH210" i="3"/>
  <c r="AN34" i="4"/>
  <c r="P210" i="3"/>
  <c r="C210" i="3"/>
  <c r="G36" i="4" l="1"/>
  <c r="K36" i="4"/>
  <c r="W36" i="4"/>
  <c r="X36" i="4" s="1"/>
  <c r="Z36" i="4" s="1"/>
  <c r="Y36" i="4" s="1"/>
  <c r="H35" i="4"/>
  <c r="I35" i="4"/>
  <c r="AE35" i="4"/>
  <c r="AD35" i="4" s="1"/>
  <c r="Y35" i="4"/>
  <c r="Z35" i="4"/>
  <c r="Q35" i="4"/>
  <c r="A37" i="4"/>
  <c r="B38" i="4"/>
  <c r="AA37" i="4"/>
  <c r="D37" i="4"/>
  <c r="T37" i="4" s="1"/>
  <c r="AG37" i="4"/>
  <c r="AI37" i="4" s="1"/>
  <c r="E37" i="4"/>
  <c r="V37" i="4" s="1"/>
  <c r="AK37" i="4"/>
  <c r="C37" i="4"/>
  <c r="AJ37" i="4"/>
  <c r="F37" i="4"/>
  <c r="J37" i="4"/>
  <c r="AD36" i="4"/>
  <c r="AC36" i="4"/>
  <c r="AF36" i="4" s="1"/>
  <c r="U36" i="4"/>
  <c r="P36" i="4"/>
  <c r="AB36" i="4"/>
  <c r="AH36" i="4"/>
  <c r="AM36" i="4"/>
  <c r="AL36" i="4"/>
  <c r="O36" i="4"/>
  <c r="AN35" i="4"/>
  <c r="Q36" i="4" l="1"/>
  <c r="R36" i="4" s="1"/>
  <c r="P37" i="4"/>
  <c r="AM37" i="4"/>
  <c r="O37" i="4"/>
  <c r="AH37" i="4"/>
  <c r="AL37" i="4"/>
  <c r="U37" i="4"/>
  <c r="AB37" i="4"/>
  <c r="AE37" i="4" s="1"/>
  <c r="R35" i="4"/>
  <c r="S35" i="4"/>
  <c r="H36" i="4"/>
  <c r="I36" i="4"/>
  <c r="AE36" i="4"/>
  <c r="AN36" i="4"/>
  <c r="K37" i="4"/>
  <c r="G37" i="4"/>
  <c r="W37" i="4"/>
  <c r="X37" i="4" s="1"/>
  <c r="A38" i="4"/>
  <c r="B39" i="4"/>
  <c r="J38" i="4"/>
  <c r="AG38" i="4"/>
  <c r="AI38" i="4" s="1"/>
  <c r="C38" i="4"/>
  <c r="AK38" i="4"/>
  <c r="AJ38" i="4"/>
  <c r="D38" i="4"/>
  <c r="T38" i="4" s="1"/>
  <c r="E38" i="4"/>
  <c r="V38" i="4" s="1"/>
  <c r="AD37" i="4"/>
  <c r="AC37" i="4"/>
  <c r="AF37" i="4" s="1"/>
  <c r="CB209" i="3"/>
  <c r="BV209" i="3"/>
  <c r="BW209" i="3" s="1"/>
  <c r="BU209" i="3"/>
  <c r="BT209" i="3"/>
  <c r="BS209" i="3"/>
  <c r="BP209" i="3"/>
  <c r="BO209" i="3"/>
  <c r="BL209" i="3"/>
  <c r="BK209" i="3"/>
  <c r="BH209" i="3"/>
  <c r="BG209" i="3"/>
  <c r="BD209" i="3"/>
  <c r="BC209" i="3"/>
  <c r="AZ209" i="3"/>
  <c r="AY209" i="3"/>
  <c r="AV209" i="3"/>
  <c r="AU209" i="3"/>
  <c r="AR209" i="3"/>
  <c r="AQ209" i="3"/>
  <c r="AN209" i="3"/>
  <c r="AM209" i="3"/>
  <c r="AG209" i="3"/>
  <c r="AF209" i="3"/>
  <c r="AE209" i="3"/>
  <c r="AB209" i="3"/>
  <c r="Y209" i="3"/>
  <c r="X209" i="3"/>
  <c r="U209" i="3"/>
  <c r="T209" i="3"/>
  <c r="C209" i="3"/>
  <c r="S36" i="4" l="1"/>
  <c r="I37" i="4"/>
  <c r="H37" i="4"/>
  <c r="Y37" i="4"/>
  <c r="Z37" i="4"/>
  <c r="AN37" i="4"/>
  <c r="U38" i="4"/>
  <c r="O38" i="4"/>
  <c r="AL38" i="4"/>
  <c r="AH38" i="4"/>
  <c r="AM38" i="4"/>
  <c r="Q37" i="4"/>
  <c r="A39" i="4"/>
  <c r="AJ39" i="4"/>
  <c r="F39" i="4"/>
  <c r="AK39" i="4"/>
  <c r="J39" i="4"/>
  <c r="C39" i="4"/>
  <c r="AG39" i="4"/>
  <c r="AI39" i="4" s="1"/>
  <c r="B40" i="4"/>
  <c r="AA39" i="4"/>
  <c r="D39" i="4"/>
  <c r="T39" i="4" s="1"/>
  <c r="E39" i="4"/>
  <c r="V39" i="4" s="1"/>
  <c r="BX209" i="3"/>
  <c r="AH209" i="3"/>
  <c r="CB208" i="3"/>
  <c r="BX208" i="3"/>
  <c r="BV208" i="3"/>
  <c r="BW208" i="3" s="1"/>
  <c r="BU208" i="3"/>
  <c r="BT208" i="3"/>
  <c r="BS208" i="3"/>
  <c r="BP208" i="3"/>
  <c r="BO208" i="3"/>
  <c r="BL208" i="3"/>
  <c r="BK208" i="3"/>
  <c r="BH208" i="3"/>
  <c r="BG208" i="3"/>
  <c r="BD208" i="3"/>
  <c r="BC208" i="3"/>
  <c r="AZ208" i="3"/>
  <c r="AY208" i="3"/>
  <c r="AV208" i="3"/>
  <c r="AU208" i="3"/>
  <c r="AR208" i="3"/>
  <c r="AQ208" i="3"/>
  <c r="AN208" i="3"/>
  <c r="AM208" i="3"/>
  <c r="AG208" i="3"/>
  <c r="AF208" i="3"/>
  <c r="AE208" i="3"/>
  <c r="AB208" i="3"/>
  <c r="Y208" i="3"/>
  <c r="X208" i="3"/>
  <c r="U208" i="3"/>
  <c r="T208" i="3"/>
  <c r="AD39" i="4" l="1"/>
  <c r="AM39" i="4"/>
  <c r="U39" i="4"/>
  <c r="AH39" i="4"/>
  <c r="O39" i="4"/>
  <c r="AL39" i="4"/>
  <c r="AH208" i="3"/>
  <c r="AN38" i="4"/>
  <c r="G39" i="4"/>
  <c r="I39" i="4" s="1"/>
  <c r="H39" i="4" s="1"/>
  <c r="K39" i="4"/>
  <c r="A40" i="4"/>
  <c r="AJ40" i="4"/>
  <c r="D40" i="4"/>
  <c r="T40" i="4" s="1"/>
  <c r="AK40" i="4"/>
  <c r="E40" i="4"/>
  <c r="V40" i="4" s="1"/>
  <c r="AG40" i="4"/>
  <c r="AI40" i="4" s="1"/>
  <c r="B41" i="4"/>
  <c r="J40" i="4"/>
  <c r="C40" i="4"/>
  <c r="R37" i="4"/>
  <c r="S37" i="4"/>
  <c r="C208" i="3"/>
  <c r="AN39" i="4" l="1"/>
  <c r="AM40" i="4"/>
  <c r="O40" i="4"/>
  <c r="AH40" i="4"/>
  <c r="AL40" i="4"/>
  <c r="U40" i="4"/>
  <c r="A41" i="4"/>
  <c r="B42" i="4"/>
  <c r="AA41" i="4"/>
  <c r="D41" i="4"/>
  <c r="T41" i="4" s="1"/>
  <c r="AG41" i="4"/>
  <c r="AI41" i="4" s="1"/>
  <c r="E41" i="4"/>
  <c r="V41" i="4" s="1"/>
  <c r="J41" i="4"/>
  <c r="AJ41" i="4"/>
  <c r="F41" i="4"/>
  <c r="AK41" i="4"/>
  <c r="C41" i="4"/>
  <c r="CI207" i="3"/>
  <c r="CH207" i="3"/>
  <c r="CH208" i="3" s="1"/>
  <c r="CG207" i="3"/>
  <c r="CJ207" i="3" l="1"/>
  <c r="AN40" i="4"/>
  <c r="A42" i="4"/>
  <c r="B43" i="4"/>
  <c r="J42" i="4"/>
  <c r="AK42" i="4"/>
  <c r="AG42" i="4"/>
  <c r="AI42" i="4" s="1"/>
  <c r="C42" i="4"/>
  <c r="E42" i="4"/>
  <c r="V42" i="4" s="1"/>
  <c r="AJ42" i="4"/>
  <c r="D42" i="4"/>
  <c r="T42" i="4" s="1"/>
  <c r="AH41" i="4"/>
  <c r="O41" i="4"/>
  <c r="AL41" i="4"/>
  <c r="U41" i="4"/>
  <c r="AM41" i="4"/>
  <c r="AD41" i="4"/>
  <c r="CI208" i="3"/>
  <c r="CL207" i="3"/>
  <c r="K41" i="4"/>
  <c r="G41" i="4"/>
  <c r="I41" i="4" s="1"/>
  <c r="H41" i="4" s="1"/>
  <c r="CG208" i="3"/>
  <c r="CJ208" i="3" s="1"/>
  <c r="CB207" i="3"/>
  <c r="BV207" i="3"/>
  <c r="BX207" i="3" s="1"/>
  <c r="BU207" i="3"/>
  <c r="BT207" i="3"/>
  <c r="BS207" i="3"/>
  <c r="BP207" i="3"/>
  <c r="BO207" i="3"/>
  <c r="BL207" i="3"/>
  <c r="BK207" i="3"/>
  <c r="BH207" i="3"/>
  <c r="BG207" i="3"/>
  <c r="BD207" i="3"/>
  <c r="BC207" i="3"/>
  <c r="AZ207" i="3"/>
  <c r="AY207" i="3"/>
  <c r="AV207" i="3"/>
  <c r="AU207" i="3"/>
  <c r="AR207" i="3"/>
  <c r="AQ207" i="3"/>
  <c r="AN207" i="3"/>
  <c r="AM207" i="3"/>
  <c r="AG207" i="3"/>
  <c r="AF207" i="3"/>
  <c r="AE207" i="3"/>
  <c r="AB207" i="3"/>
  <c r="Y207" i="3"/>
  <c r="X207" i="3"/>
  <c r="U207" i="3"/>
  <c r="T207" i="3"/>
  <c r="CK207" i="3" l="1"/>
  <c r="AH207" i="3"/>
  <c r="BW207" i="3"/>
  <c r="AH42" i="4"/>
  <c r="O42" i="4"/>
  <c r="AM42" i="4"/>
  <c r="U42" i="4"/>
  <c r="AL42" i="4"/>
  <c r="A43" i="4"/>
  <c r="B44" i="4"/>
  <c r="J43" i="4"/>
  <c r="AG43" i="4"/>
  <c r="AI43" i="4" s="1"/>
  <c r="C43" i="4"/>
  <c r="E43" i="4"/>
  <c r="V43" i="4" s="1"/>
  <c r="AJ43" i="4"/>
  <c r="D43" i="4"/>
  <c r="T43" i="4" s="1"/>
  <c r="AK43" i="4"/>
  <c r="CL208" i="3"/>
  <c r="CK208" i="3" s="1"/>
  <c r="AN41" i="4"/>
  <c r="C207" i="3"/>
  <c r="AL43" i="4" l="1"/>
  <c r="O43" i="4"/>
  <c r="U43" i="4"/>
  <c r="AH43" i="4"/>
  <c r="AM43" i="4"/>
  <c r="AN42" i="4"/>
  <c r="A44" i="4"/>
  <c r="B45" i="4"/>
  <c r="J44" i="4"/>
  <c r="AG44" i="4"/>
  <c r="AI44" i="4" s="1"/>
  <c r="C44" i="4"/>
  <c r="E44" i="4"/>
  <c r="V44" i="4" s="1"/>
  <c r="AJ44" i="4"/>
  <c r="D44" i="4"/>
  <c r="T44" i="4" s="1"/>
  <c r="AK44" i="4"/>
  <c r="AL44" i="4" l="1"/>
  <c r="AM44" i="4"/>
  <c r="O44" i="4"/>
  <c r="U44" i="4"/>
  <c r="AH44" i="4"/>
  <c r="A45" i="4"/>
  <c r="B46" i="4"/>
  <c r="J45" i="4"/>
  <c r="AG45" i="4"/>
  <c r="AI45" i="4" s="1"/>
  <c r="C45" i="4"/>
  <c r="E45" i="4"/>
  <c r="V45" i="4" s="1"/>
  <c r="AJ45" i="4"/>
  <c r="D45" i="4"/>
  <c r="T45" i="4" s="1"/>
  <c r="AK45" i="4"/>
  <c r="AN43" i="4"/>
  <c r="AN44" i="4" l="1"/>
  <c r="AH45" i="4"/>
  <c r="AL45" i="4"/>
  <c r="AM45" i="4"/>
  <c r="O45" i="4"/>
  <c r="U45" i="4"/>
  <c r="A46" i="4"/>
  <c r="AJ46" i="4"/>
  <c r="F46" i="4"/>
  <c r="AK46" i="4"/>
  <c r="J46" i="4"/>
  <c r="C46" i="4"/>
  <c r="E46" i="4"/>
  <c r="V46" i="4" s="1"/>
  <c r="B47" i="4"/>
  <c r="AA46" i="4"/>
  <c r="D46" i="4"/>
  <c r="T46" i="4" s="1"/>
  <c r="AG46" i="4"/>
  <c r="AI46" i="4" s="1"/>
  <c r="AN45" i="4" l="1"/>
  <c r="AD46" i="4"/>
  <c r="A47" i="4"/>
  <c r="AJ47" i="4"/>
  <c r="D47" i="4"/>
  <c r="T47" i="4" s="1"/>
  <c r="AK47" i="4"/>
  <c r="E47" i="4"/>
  <c r="V47" i="4" s="1"/>
  <c r="C47" i="4"/>
  <c r="B48" i="4"/>
  <c r="J47" i="4"/>
  <c r="AG47" i="4"/>
  <c r="AI47" i="4" s="1"/>
  <c r="O46" i="4"/>
  <c r="AH46" i="4"/>
  <c r="AL46" i="4"/>
  <c r="AM46" i="4"/>
  <c r="U46" i="4"/>
  <c r="G46" i="4"/>
  <c r="K46" i="4"/>
  <c r="CB206" i="3"/>
  <c r="BV206" i="3"/>
  <c r="BX206" i="3" s="1"/>
  <c r="BU206" i="3"/>
  <c r="BT206" i="3"/>
  <c r="BS206" i="3"/>
  <c r="BP206" i="3"/>
  <c r="BO206" i="3"/>
  <c r="BL206" i="3"/>
  <c r="BK206" i="3"/>
  <c r="BH206" i="3"/>
  <c r="BG206" i="3"/>
  <c r="BD206" i="3"/>
  <c r="BC206" i="3"/>
  <c r="AZ206" i="3"/>
  <c r="AY206" i="3"/>
  <c r="AV206" i="3"/>
  <c r="AU206" i="3"/>
  <c r="AR206" i="3"/>
  <c r="AQ206" i="3"/>
  <c r="AN206" i="3"/>
  <c r="AM206" i="3"/>
  <c r="AG206" i="3"/>
  <c r="AF206" i="3"/>
  <c r="AE206" i="3"/>
  <c r="AB206" i="3"/>
  <c r="Y206" i="3"/>
  <c r="X206" i="3"/>
  <c r="U206" i="3"/>
  <c r="T206" i="3"/>
  <c r="BW206" i="3" l="1"/>
  <c r="AN46" i="4"/>
  <c r="H46" i="4"/>
  <c r="I46" i="4"/>
  <c r="A48" i="4"/>
  <c r="AJ48" i="4"/>
  <c r="D48" i="4"/>
  <c r="T48" i="4" s="1"/>
  <c r="AK48" i="4"/>
  <c r="E48" i="4"/>
  <c r="V48" i="4" s="1"/>
  <c r="AG48" i="4"/>
  <c r="AI48" i="4" s="1"/>
  <c r="B49" i="4"/>
  <c r="J48" i="4"/>
  <c r="C48" i="4"/>
  <c r="AH47" i="4"/>
  <c r="U47" i="4"/>
  <c r="AL47" i="4"/>
  <c r="AM47" i="4"/>
  <c r="O47" i="4"/>
  <c r="C206" i="3"/>
  <c r="AN47" i="4" l="1"/>
  <c r="A49" i="4"/>
  <c r="AJ49" i="4"/>
  <c r="D49" i="4"/>
  <c r="T49" i="4" s="1"/>
  <c r="AK49" i="4"/>
  <c r="E49" i="4"/>
  <c r="V49" i="4" s="1"/>
  <c r="B50" i="4"/>
  <c r="J49" i="4"/>
  <c r="AG49" i="4"/>
  <c r="AI49" i="4" s="1"/>
  <c r="C49" i="4"/>
  <c r="AM48" i="4"/>
  <c r="AH48" i="4"/>
  <c r="O48" i="4"/>
  <c r="U48" i="4"/>
  <c r="AL48" i="4"/>
  <c r="CB205" i="3"/>
  <c r="BV205" i="3"/>
  <c r="BW205" i="3" s="1"/>
  <c r="BU205" i="3"/>
  <c r="BT205" i="3"/>
  <c r="BS205" i="3"/>
  <c r="BP205" i="3"/>
  <c r="BO205" i="3"/>
  <c r="BL205" i="3"/>
  <c r="BK205" i="3"/>
  <c r="BH205" i="3"/>
  <c r="BG205" i="3"/>
  <c r="BD205" i="3"/>
  <c r="BC205" i="3"/>
  <c r="AZ205" i="3"/>
  <c r="AY205" i="3"/>
  <c r="AV205" i="3"/>
  <c r="AU205" i="3"/>
  <c r="AR205" i="3"/>
  <c r="AQ205" i="3"/>
  <c r="AN205" i="3"/>
  <c r="AM205" i="3"/>
  <c r="AG205" i="3"/>
  <c r="AF205" i="3"/>
  <c r="AE205" i="3"/>
  <c r="AB205" i="3"/>
  <c r="Y205" i="3"/>
  <c r="X205" i="3"/>
  <c r="U205" i="3"/>
  <c r="T205" i="3"/>
  <c r="BX205" i="3" l="1"/>
  <c r="AL49" i="4"/>
  <c r="AH49" i="4"/>
  <c r="O49" i="4"/>
  <c r="U49" i="4"/>
  <c r="AM49" i="4"/>
  <c r="A50" i="4"/>
  <c r="AJ50" i="4"/>
  <c r="D50" i="4"/>
  <c r="T50" i="4" s="1"/>
  <c r="AK50" i="4"/>
  <c r="E50" i="4"/>
  <c r="V50" i="4" s="1"/>
  <c r="B51" i="4"/>
  <c r="J50" i="4"/>
  <c r="AG50" i="4"/>
  <c r="AI50" i="4" s="1"/>
  <c r="C50" i="4"/>
  <c r="AN48" i="4"/>
  <c r="P205" i="3"/>
  <c r="C205" i="3"/>
  <c r="AN49" i="4" l="1"/>
  <c r="U50" i="4"/>
  <c r="AH50" i="4"/>
  <c r="AL50" i="4"/>
  <c r="AM50" i="4"/>
  <c r="O50" i="4"/>
  <c r="A51" i="4"/>
  <c r="AJ51" i="4"/>
  <c r="D51" i="4"/>
  <c r="T51" i="4" s="1"/>
  <c r="AK51" i="4"/>
  <c r="E51" i="4"/>
  <c r="V51" i="4" s="1"/>
  <c r="C51" i="4"/>
  <c r="B52" i="4"/>
  <c r="J51" i="4"/>
  <c r="AG51" i="4"/>
  <c r="AI51" i="4" s="1"/>
  <c r="A52" i="4" l="1"/>
  <c r="AJ52" i="4"/>
  <c r="D52" i="4"/>
  <c r="T52" i="4" s="1"/>
  <c r="AK52" i="4"/>
  <c r="E52" i="4"/>
  <c r="V52" i="4" s="1"/>
  <c r="B53" i="4"/>
  <c r="J52" i="4"/>
  <c r="AG52" i="4"/>
  <c r="AI52" i="4" s="1"/>
  <c r="C52" i="4"/>
  <c r="AN50" i="4"/>
  <c r="AH51" i="4"/>
  <c r="O51" i="4"/>
  <c r="AM51" i="4"/>
  <c r="AL51" i="4"/>
  <c r="U51" i="4"/>
  <c r="AN51" i="4" l="1"/>
  <c r="AM52" i="4"/>
  <c r="U52" i="4"/>
  <c r="AL52" i="4"/>
  <c r="AH52" i="4"/>
  <c r="O52" i="4"/>
  <c r="A53" i="4"/>
  <c r="AJ53" i="4"/>
  <c r="D53" i="4"/>
  <c r="T53" i="4" s="1"/>
  <c r="AK53" i="4"/>
  <c r="E53" i="4"/>
  <c r="V53" i="4" s="1"/>
  <c r="B54" i="4"/>
  <c r="J53" i="4"/>
  <c r="AG53" i="4"/>
  <c r="AI53" i="4" s="1"/>
  <c r="C53" i="4"/>
  <c r="CB204" i="3"/>
  <c r="BV204" i="3"/>
  <c r="BX204" i="3" s="1"/>
  <c r="BU204" i="3"/>
  <c r="BT204" i="3"/>
  <c r="BS204" i="3"/>
  <c r="BP204" i="3"/>
  <c r="BO204" i="3"/>
  <c r="BL204" i="3"/>
  <c r="BK204" i="3"/>
  <c r="BH204" i="3"/>
  <c r="BG204" i="3"/>
  <c r="BD204" i="3"/>
  <c r="BC204" i="3"/>
  <c r="AZ204" i="3"/>
  <c r="AY204" i="3"/>
  <c r="AV204" i="3"/>
  <c r="AU204" i="3"/>
  <c r="AR204" i="3"/>
  <c r="AQ204" i="3"/>
  <c r="AN204" i="3"/>
  <c r="AM204" i="3"/>
  <c r="AG204" i="3"/>
  <c r="AF204" i="3"/>
  <c r="AE204" i="3"/>
  <c r="AB204" i="3"/>
  <c r="Y204" i="3"/>
  <c r="X204" i="3"/>
  <c r="U204" i="3"/>
  <c r="T204" i="3"/>
  <c r="BW204" i="3" l="1"/>
  <c r="U53" i="4"/>
  <c r="O53" i="4"/>
  <c r="AM53" i="4"/>
  <c r="AH53" i="4"/>
  <c r="AL53" i="4"/>
  <c r="A54" i="4"/>
  <c r="AJ54" i="4"/>
  <c r="AO54" i="4" s="1"/>
  <c r="D54" i="4"/>
  <c r="T54" i="4" s="1"/>
  <c r="AK54" i="4"/>
  <c r="AP54" i="4" s="1"/>
  <c r="E54" i="4"/>
  <c r="V54" i="4" s="1"/>
  <c r="J54" i="4"/>
  <c r="AG54" i="4"/>
  <c r="AI54" i="4" s="1"/>
  <c r="C54" i="4"/>
  <c r="AN52" i="4"/>
  <c r="C204" i="3"/>
  <c r="CB203" i="3"/>
  <c r="BV203" i="3"/>
  <c r="BW203" i="3" s="1"/>
  <c r="BU203" i="3"/>
  <c r="BT203" i="3"/>
  <c r="BS203" i="3"/>
  <c r="BP203" i="3"/>
  <c r="BO203" i="3"/>
  <c r="BL203" i="3"/>
  <c r="BK203" i="3"/>
  <c r="BH203" i="3"/>
  <c r="BG203" i="3"/>
  <c r="BD203" i="3"/>
  <c r="BC203" i="3"/>
  <c r="AZ203" i="3"/>
  <c r="AY203" i="3"/>
  <c r="AV203" i="3"/>
  <c r="AU203" i="3"/>
  <c r="AR203" i="3"/>
  <c r="AQ203" i="3"/>
  <c r="AN203" i="3"/>
  <c r="AM203" i="3"/>
  <c r="AG203" i="3"/>
  <c r="AF203" i="3"/>
  <c r="AE203" i="3"/>
  <c r="AB203" i="3"/>
  <c r="Y203" i="3"/>
  <c r="X203" i="3"/>
  <c r="U203" i="3"/>
  <c r="T203" i="3"/>
  <c r="C203" i="3"/>
  <c r="AM54" i="4" l="1"/>
  <c r="AL54" i="4"/>
  <c r="O54" i="4"/>
  <c r="AH54" i="4"/>
  <c r="U54" i="4"/>
  <c r="BY203" i="3"/>
  <c r="BZ203" i="3" s="1"/>
  <c r="CA203" i="3" s="1"/>
  <c r="BX203" i="3"/>
  <c r="AQ54" i="4"/>
  <c r="AN53" i="4"/>
  <c r="CB202" i="3"/>
  <c r="BV202" i="3"/>
  <c r="BX202" i="3" s="1"/>
  <c r="BU202" i="3"/>
  <c r="BT202" i="3"/>
  <c r="BS202" i="3"/>
  <c r="BP202" i="3"/>
  <c r="BO202" i="3"/>
  <c r="BL202" i="3"/>
  <c r="BK202" i="3"/>
  <c r="BH202" i="3"/>
  <c r="BG202" i="3"/>
  <c r="BD202" i="3"/>
  <c r="BC202" i="3"/>
  <c r="AZ202" i="3"/>
  <c r="AY202" i="3"/>
  <c r="AV202" i="3"/>
  <c r="AU202" i="3"/>
  <c r="AR202" i="3"/>
  <c r="AQ202" i="3"/>
  <c r="AN202" i="3"/>
  <c r="AM202" i="3"/>
  <c r="AG202" i="3"/>
  <c r="AF202" i="3"/>
  <c r="AE202" i="3"/>
  <c r="AB202" i="3"/>
  <c r="Y202" i="3"/>
  <c r="X202" i="3"/>
  <c r="U202" i="3"/>
  <c r="T202" i="3"/>
  <c r="P202" i="3"/>
  <c r="C202" i="3"/>
  <c r="CB201" i="3"/>
  <c r="BV201" i="3"/>
  <c r="BW201" i="3" s="1"/>
  <c r="BU201" i="3"/>
  <c r="BT201" i="3"/>
  <c r="BS201" i="3"/>
  <c r="BP201" i="3"/>
  <c r="BO201" i="3"/>
  <c r="BL201" i="3"/>
  <c r="BK201" i="3"/>
  <c r="BH201" i="3"/>
  <c r="BG201" i="3"/>
  <c r="BD201" i="3"/>
  <c r="BC201" i="3"/>
  <c r="AZ201" i="3"/>
  <c r="AY201" i="3"/>
  <c r="AV201" i="3"/>
  <c r="AU201" i="3"/>
  <c r="AR201" i="3"/>
  <c r="AQ201" i="3"/>
  <c r="AN201" i="3"/>
  <c r="AM201" i="3"/>
  <c r="AG201" i="3"/>
  <c r="AF201" i="3"/>
  <c r="AE201" i="3"/>
  <c r="AB201" i="3"/>
  <c r="Y201" i="3"/>
  <c r="X201" i="3"/>
  <c r="U201" i="3"/>
  <c r="T201" i="3"/>
  <c r="C201" i="3"/>
  <c r="CB200" i="3"/>
  <c r="BV200" i="3"/>
  <c r="BW200" i="3" s="1"/>
  <c r="BU200" i="3"/>
  <c r="BT200" i="3"/>
  <c r="BS200" i="3"/>
  <c r="BP200" i="3"/>
  <c r="BO200" i="3"/>
  <c r="BL200" i="3"/>
  <c r="BK200" i="3"/>
  <c r="BH200" i="3"/>
  <c r="BG200" i="3"/>
  <c r="BD200" i="3"/>
  <c r="BC200" i="3"/>
  <c r="AZ200" i="3"/>
  <c r="AY200" i="3"/>
  <c r="AV200" i="3"/>
  <c r="AU200" i="3"/>
  <c r="AR200" i="3"/>
  <c r="AQ200" i="3"/>
  <c r="AN200" i="3"/>
  <c r="AM200" i="3"/>
  <c r="AG200" i="3"/>
  <c r="AF200" i="3"/>
  <c r="AE200" i="3"/>
  <c r="AB200" i="3"/>
  <c r="Y200" i="3"/>
  <c r="X200" i="3"/>
  <c r="U200" i="3"/>
  <c r="T200" i="3"/>
  <c r="C200" i="3"/>
  <c r="AH202" i="3" l="1"/>
  <c r="BW202" i="3"/>
  <c r="BX201" i="3"/>
  <c r="BX200" i="3"/>
  <c r="AH200" i="3"/>
  <c r="AH201" i="3"/>
  <c r="AN54" i="4"/>
  <c r="CB199" i="3" l="1"/>
  <c r="BV199" i="3"/>
  <c r="BW199" i="3" s="1"/>
  <c r="BU199" i="3"/>
  <c r="BT199" i="3"/>
  <c r="BS199" i="3"/>
  <c r="BP199" i="3"/>
  <c r="BO199" i="3"/>
  <c r="BL199" i="3"/>
  <c r="BK199" i="3"/>
  <c r="BH199" i="3"/>
  <c r="BG199" i="3"/>
  <c r="BD199" i="3"/>
  <c r="BC199" i="3"/>
  <c r="AZ199" i="3"/>
  <c r="AY199" i="3"/>
  <c r="AV199" i="3"/>
  <c r="AU199" i="3"/>
  <c r="AR199" i="3"/>
  <c r="AQ199" i="3"/>
  <c r="AN199" i="3"/>
  <c r="AM199" i="3"/>
  <c r="AG199" i="3"/>
  <c r="AF199" i="3"/>
  <c r="AE199" i="3"/>
  <c r="AB199" i="3"/>
  <c r="Y199" i="3"/>
  <c r="X199" i="3"/>
  <c r="U199" i="3"/>
  <c r="T199" i="3"/>
  <c r="P199" i="3"/>
  <c r="C199" i="3"/>
  <c r="CB198" i="3"/>
  <c r="BV198" i="3"/>
  <c r="BW198" i="3" s="1"/>
  <c r="BU198" i="3"/>
  <c r="BT198" i="3"/>
  <c r="BS198" i="3"/>
  <c r="BP198" i="3"/>
  <c r="BO198" i="3"/>
  <c r="BL198" i="3"/>
  <c r="BK198" i="3"/>
  <c r="BH198" i="3"/>
  <c r="BG198" i="3"/>
  <c r="BD198" i="3"/>
  <c r="BC198" i="3"/>
  <c r="AZ198" i="3"/>
  <c r="AY198" i="3"/>
  <c r="AV198" i="3"/>
  <c r="AU198" i="3"/>
  <c r="AR198" i="3"/>
  <c r="AQ198" i="3"/>
  <c r="AN198" i="3"/>
  <c r="AM198" i="3"/>
  <c r="AG198" i="3"/>
  <c r="AF198" i="3"/>
  <c r="AE198" i="3"/>
  <c r="AB198" i="3"/>
  <c r="Y198" i="3"/>
  <c r="X198" i="3"/>
  <c r="U198" i="3"/>
  <c r="T198" i="3"/>
  <c r="C198" i="3"/>
  <c r="AH199" i="3" l="1"/>
  <c r="BX199" i="3"/>
  <c r="BX198" i="3"/>
  <c r="AH198" i="3"/>
  <c r="CB197" i="3" l="1"/>
  <c r="BV197" i="3"/>
  <c r="BW197" i="3" s="1"/>
  <c r="BU197" i="3"/>
  <c r="BT197" i="3"/>
  <c r="BS197" i="3"/>
  <c r="BP197" i="3"/>
  <c r="BO197" i="3"/>
  <c r="BL197" i="3"/>
  <c r="BK197" i="3"/>
  <c r="BH197" i="3"/>
  <c r="BG197" i="3"/>
  <c r="BD197" i="3"/>
  <c r="BC197" i="3"/>
  <c r="AZ197" i="3"/>
  <c r="AY197" i="3"/>
  <c r="AV197" i="3"/>
  <c r="AU197" i="3"/>
  <c r="AR197" i="3"/>
  <c r="AQ197" i="3"/>
  <c r="AN197" i="3"/>
  <c r="AM197" i="3"/>
  <c r="AG197" i="3"/>
  <c r="AF197" i="3"/>
  <c r="AE197" i="3"/>
  <c r="AB197" i="3"/>
  <c r="Y197" i="3"/>
  <c r="X197" i="3"/>
  <c r="U197" i="3"/>
  <c r="T197" i="3"/>
  <c r="C197" i="3"/>
  <c r="CB196" i="3"/>
  <c r="BV196" i="3"/>
  <c r="BW196" i="3" s="1"/>
  <c r="BU196" i="3"/>
  <c r="BT196" i="3"/>
  <c r="BS196" i="3"/>
  <c r="BP196" i="3"/>
  <c r="BO196" i="3"/>
  <c r="BL196" i="3"/>
  <c r="BK196" i="3"/>
  <c r="BH196" i="3"/>
  <c r="BG196" i="3"/>
  <c r="BD196" i="3"/>
  <c r="BC196" i="3"/>
  <c r="AZ196" i="3"/>
  <c r="AY196" i="3"/>
  <c r="AV196" i="3"/>
  <c r="AU196" i="3"/>
  <c r="AR196" i="3"/>
  <c r="AQ196" i="3"/>
  <c r="AN196" i="3"/>
  <c r="AM196" i="3"/>
  <c r="AG196" i="3"/>
  <c r="AF196" i="3"/>
  <c r="AE196" i="3"/>
  <c r="AB196" i="3"/>
  <c r="Y196" i="3"/>
  <c r="X196" i="3"/>
  <c r="U196" i="3"/>
  <c r="T196" i="3"/>
  <c r="C196" i="3"/>
  <c r="BX196" i="3" l="1"/>
  <c r="AH196" i="3"/>
  <c r="AH197" i="3"/>
  <c r="BX197" i="3"/>
  <c r="CB195" i="3"/>
  <c r="BV195" i="3"/>
  <c r="BX195" i="3" s="1"/>
  <c r="BU195" i="3"/>
  <c r="BT195" i="3"/>
  <c r="BS195" i="3"/>
  <c r="BP195" i="3"/>
  <c r="BO195" i="3"/>
  <c r="BL195" i="3"/>
  <c r="BK195" i="3"/>
  <c r="BH195" i="3"/>
  <c r="BG195" i="3"/>
  <c r="BD195" i="3"/>
  <c r="BC195" i="3"/>
  <c r="AZ195" i="3"/>
  <c r="AY195" i="3"/>
  <c r="AV195" i="3"/>
  <c r="AU195" i="3"/>
  <c r="AR195" i="3"/>
  <c r="AQ195" i="3"/>
  <c r="AN195" i="3"/>
  <c r="AM195" i="3"/>
  <c r="AG195" i="3"/>
  <c r="AF195" i="3"/>
  <c r="AE195" i="3"/>
  <c r="AB195" i="3"/>
  <c r="Y195" i="3"/>
  <c r="X195" i="3"/>
  <c r="U195" i="3"/>
  <c r="T195" i="3"/>
  <c r="C195" i="3"/>
  <c r="CB194" i="3"/>
  <c r="BV194" i="3"/>
  <c r="BW194" i="3" s="1"/>
  <c r="BU194" i="3"/>
  <c r="BT194" i="3"/>
  <c r="BS194" i="3"/>
  <c r="BP194" i="3"/>
  <c r="BO194" i="3"/>
  <c r="BL194" i="3"/>
  <c r="BK194" i="3"/>
  <c r="BH194" i="3"/>
  <c r="BG194" i="3"/>
  <c r="BD194" i="3"/>
  <c r="BC194" i="3"/>
  <c r="AZ194" i="3"/>
  <c r="AY194" i="3"/>
  <c r="AV194" i="3"/>
  <c r="AU194" i="3"/>
  <c r="AR194" i="3"/>
  <c r="AQ194" i="3"/>
  <c r="AN194" i="3"/>
  <c r="AM194" i="3"/>
  <c r="AG194" i="3"/>
  <c r="AF194" i="3"/>
  <c r="AE194" i="3"/>
  <c r="AB194" i="3"/>
  <c r="Y194" i="3"/>
  <c r="X194" i="3"/>
  <c r="U194" i="3"/>
  <c r="T194" i="3"/>
  <c r="C194" i="3"/>
  <c r="CB193" i="3"/>
  <c r="BV193" i="3"/>
  <c r="BW193" i="3" s="1"/>
  <c r="BU193" i="3"/>
  <c r="BT193" i="3"/>
  <c r="BS193" i="3"/>
  <c r="BP193" i="3"/>
  <c r="BO193" i="3"/>
  <c r="BL193" i="3"/>
  <c r="BK193" i="3"/>
  <c r="BH193" i="3"/>
  <c r="BG193" i="3"/>
  <c r="BD193" i="3"/>
  <c r="BC193" i="3"/>
  <c r="AZ193" i="3"/>
  <c r="AY193" i="3"/>
  <c r="AV193" i="3"/>
  <c r="AU193" i="3"/>
  <c r="AR193" i="3"/>
  <c r="AQ193" i="3"/>
  <c r="AN193" i="3"/>
  <c r="AM193" i="3"/>
  <c r="AG193" i="3"/>
  <c r="AF193" i="3"/>
  <c r="AE193" i="3"/>
  <c r="AB193" i="3"/>
  <c r="Y193" i="3"/>
  <c r="X193" i="3"/>
  <c r="U193" i="3"/>
  <c r="T193" i="3"/>
  <c r="P193" i="3"/>
  <c r="C193" i="3"/>
  <c r="CB192" i="3"/>
  <c r="BV192" i="3"/>
  <c r="BW192" i="3" s="1"/>
  <c r="BU192" i="3"/>
  <c r="BT192" i="3"/>
  <c r="BS192" i="3"/>
  <c r="BP192" i="3"/>
  <c r="BO192" i="3"/>
  <c r="BL192" i="3"/>
  <c r="BK192" i="3"/>
  <c r="BH192" i="3"/>
  <c r="BG192" i="3"/>
  <c r="BD192" i="3"/>
  <c r="BC192" i="3"/>
  <c r="AZ192" i="3"/>
  <c r="AY192" i="3"/>
  <c r="AV192" i="3"/>
  <c r="AU192" i="3"/>
  <c r="AR192" i="3"/>
  <c r="AQ192" i="3"/>
  <c r="AN192" i="3"/>
  <c r="AM192" i="3"/>
  <c r="AG192" i="3"/>
  <c r="AF192" i="3"/>
  <c r="AE192" i="3"/>
  <c r="AB192" i="3"/>
  <c r="Y192" i="3"/>
  <c r="X192" i="3"/>
  <c r="U192" i="3"/>
  <c r="T192" i="3"/>
  <c r="C192" i="3"/>
  <c r="CB191" i="3"/>
  <c r="BV191" i="3"/>
  <c r="BW191" i="3" s="1"/>
  <c r="BU191" i="3"/>
  <c r="BT191" i="3"/>
  <c r="BS191" i="3"/>
  <c r="BP191" i="3"/>
  <c r="BO191" i="3"/>
  <c r="BL191" i="3"/>
  <c r="BK191" i="3"/>
  <c r="BH191" i="3"/>
  <c r="BG191" i="3"/>
  <c r="BD191" i="3"/>
  <c r="BC191" i="3"/>
  <c r="AZ191" i="3"/>
  <c r="AY191" i="3"/>
  <c r="AV191" i="3"/>
  <c r="AU191" i="3"/>
  <c r="AR191" i="3"/>
  <c r="AQ191" i="3"/>
  <c r="AN191" i="3"/>
  <c r="AM191" i="3"/>
  <c r="AG191" i="3"/>
  <c r="AF191" i="3"/>
  <c r="AE191" i="3"/>
  <c r="AB191" i="3"/>
  <c r="Y191" i="3"/>
  <c r="X191" i="3"/>
  <c r="U191" i="3"/>
  <c r="T191" i="3"/>
  <c r="C191" i="3"/>
  <c r="CB190" i="3"/>
  <c r="BV190" i="3"/>
  <c r="BW190" i="3" s="1"/>
  <c r="BU190" i="3"/>
  <c r="BT190" i="3"/>
  <c r="BS190" i="3"/>
  <c r="BP190" i="3"/>
  <c r="BO190" i="3"/>
  <c r="BL190" i="3"/>
  <c r="BK190" i="3"/>
  <c r="BH190" i="3"/>
  <c r="BG190" i="3"/>
  <c r="BD190" i="3"/>
  <c r="BC190" i="3"/>
  <c r="AZ190" i="3"/>
  <c r="AY190" i="3"/>
  <c r="AV190" i="3"/>
  <c r="AU190" i="3"/>
  <c r="AR190" i="3"/>
  <c r="AQ190" i="3"/>
  <c r="AN190" i="3"/>
  <c r="AM190" i="3"/>
  <c r="AG190" i="3"/>
  <c r="AF190" i="3"/>
  <c r="AE190" i="3"/>
  <c r="AB190" i="3"/>
  <c r="Y190" i="3"/>
  <c r="X190" i="3"/>
  <c r="U190" i="3"/>
  <c r="T190" i="3"/>
  <c r="P190" i="3"/>
  <c r="C190" i="3"/>
  <c r="BX193" i="3" l="1"/>
  <c r="AH195" i="3"/>
  <c r="BW195" i="3"/>
  <c r="BX190" i="3"/>
  <c r="AH190" i="3"/>
  <c r="BX194" i="3"/>
  <c r="BX192" i="3"/>
  <c r="AH193" i="3"/>
  <c r="AH194" i="3"/>
  <c r="BX191" i="3"/>
  <c r="AH192" i="3"/>
  <c r="AH191" i="3"/>
  <c r="CB189" i="3" l="1"/>
  <c r="BV189" i="3" l="1"/>
  <c r="BU189" i="3"/>
  <c r="BT189" i="3"/>
  <c r="BS189" i="3"/>
  <c r="BP189" i="3"/>
  <c r="BO189" i="3"/>
  <c r="BL189" i="3"/>
  <c r="BK189" i="3"/>
  <c r="BH189" i="3"/>
  <c r="BG189" i="3"/>
  <c r="BD189" i="3"/>
  <c r="BC189" i="3"/>
  <c r="AZ189" i="3"/>
  <c r="AY189" i="3"/>
  <c r="AV189" i="3"/>
  <c r="AU189" i="3"/>
  <c r="AR189" i="3"/>
  <c r="AQ189" i="3"/>
  <c r="AN189" i="3"/>
  <c r="AM189" i="3"/>
  <c r="AG189" i="3"/>
  <c r="AF189" i="3"/>
  <c r="AE189" i="3"/>
  <c r="AB189" i="3"/>
  <c r="Y189" i="3"/>
  <c r="X189" i="3"/>
  <c r="U189" i="3"/>
  <c r="T189" i="3"/>
  <c r="C189" i="3"/>
  <c r="CB188" i="3"/>
  <c r="BV188" i="3"/>
  <c r="BW188" i="3" s="1"/>
  <c r="BU188" i="3"/>
  <c r="BT188" i="3"/>
  <c r="BS188" i="3"/>
  <c r="BP188" i="3"/>
  <c r="BO188" i="3"/>
  <c r="BL188" i="3"/>
  <c r="BK188" i="3"/>
  <c r="BH188" i="3"/>
  <c r="BG188" i="3"/>
  <c r="BD188" i="3"/>
  <c r="BC188" i="3"/>
  <c r="AZ188" i="3"/>
  <c r="AY188" i="3"/>
  <c r="AV188" i="3"/>
  <c r="AU188" i="3"/>
  <c r="AR188" i="3"/>
  <c r="AQ188" i="3"/>
  <c r="AN188" i="3"/>
  <c r="AM188" i="3"/>
  <c r="AG188" i="3"/>
  <c r="AF188" i="3"/>
  <c r="AE188" i="3"/>
  <c r="AB188" i="3"/>
  <c r="Y188" i="3"/>
  <c r="X188" i="3"/>
  <c r="U188" i="3"/>
  <c r="T188" i="3"/>
  <c r="AH189" i="3" l="1"/>
  <c r="BX189" i="3"/>
  <c r="BW189" i="3"/>
  <c r="BX188" i="3"/>
  <c r="AH188" i="3"/>
  <c r="C188" i="3"/>
  <c r="CB187" i="3"/>
  <c r="BV187" i="3"/>
  <c r="BW187" i="3" s="1"/>
  <c r="BU187" i="3"/>
  <c r="BT187" i="3"/>
  <c r="BS187" i="3"/>
  <c r="BP187" i="3"/>
  <c r="BO187" i="3"/>
  <c r="BL187" i="3"/>
  <c r="BK187" i="3"/>
  <c r="BH187" i="3"/>
  <c r="BG187" i="3"/>
  <c r="BD187" i="3"/>
  <c r="BC187" i="3"/>
  <c r="AZ187" i="3"/>
  <c r="AY187" i="3"/>
  <c r="AV187" i="3"/>
  <c r="AU187" i="3"/>
  <c r="AR187" i="3"/>
  <c r="AQ187" i="3"/>
  <c r="AN187" i="3"/>
  <c r="AM187" i="3"/>
  <c r="AG187" i="3"/>
  <c r="AF187" i="3"/>
  <c r="AE187" i="3"/>
  <c r="AB187" i="3"/>
  <c r="Y187" i="3"/>
  <c r="X187" i="3"/>
  <c r="U187" i="3"/>
  <c r="T187" i="3"/>
  <c r="C187" i="3"/>
  <c r="BX187" i="3" l="1"/>
  <c r="AH187" i="3"/>
  <c r="CQ186" i="3"/>
  <c r="CB186" i="3" l="1"/>
  <c r="BV186" i="3"/>
  <c r="BW186" i="3" s="1"/>
  <c r="BU186" i="3"/>
  <c r="BT186" i="3"/>
  <c r="BS186" i="3"/>
  <c r="BP186" i="3"/>
  <c r="BO186" i="3"/>
  <c r="BL186" i="3"/>
  <c r="BK186" i="3"/>
  <c r="BH186" i="3"/>
  <c r="BG186" i="3"/>
  <c r="BD186" i="3"/>
  <c r="BC186" i="3"/>
  <c r="AZ186" i="3"/>
  <c r="AY186" i="3"/>
  <c r="AV186" i="3"/>
  <c r="AU186" i="3"/>
  <c r="AR186" i="3"/>
  <c r="AQ186" i="3"/>
  <c r="AN186" i="3"/>
  <c r="AM186" i="3"/>
  <c r="AG186" i="3"/>
  <c r="AF186" i="3"/>
  <c r="AE186" i="3"/>
  <c r="AB186" i="3"/>
  <c r="Y186" i="3"/>
  <c r="X186" i="3"/>
  <c r="U186" i="3"/>
  <c r="T186" i="3"/>
  <c r="P186" i="3"/>
  <c r="C186" i="3"/>
  <c r="CB185" i="3"/>
  <c r="BV185" i="3"/>
  <c r="BW185" i="3" s="1"/>
  <c r="BU185" i="3"/>
  <c r="BT185" i="3"/>
  <c r="BS185" i="3"/>
  <c r="BP185" i="3"/>
  <c r="BO185" i="3"/>
  <c r="BL185" i="3"/>
  <c r="BK185" i="3"/>
  <c r="BH185" i="3"/>
  <c r="BG185" i="3"/>
  <c r="BD185" i="3"/>
  <c r="BC185" i="3"/>
  <c r="AZ185" i="3"/>
  <c r="AY185" i="3"/>
  <c r="AV185" i="3"/>
  <c r="AU185" i="3"/>
  <c r="AR185" i="3"/>
  <c r="AQ185" i="3"/>
  <c r="AN185" i="3"/>
  <c r="AM185" i="3"/>
  <c r="AG185" i="3"/>
  <c r="AF185" i="3"/>
  <c r="AE185" i="3"/>
  <c r="AB185" i="3"/>
  <c r="Y185" i="3"/>
  <c r="X185" i="3"/>
  <c r="U185" i="3"/>
  <c r="T185" i="3"/>
  <c r="C185" i="3"/>
  <c r="CB184" i="3"/>
  <c r="BV184" i="3"/>
  <c r="BW184" i="3" s="1"/>
  <c r="BU184" i="3"/>
  <c r="BT184" i="3"/>
  <c r="BS184" i="3"/>
  <c r="BP184" i="3"/>
  <c r="BO184" i="3"/>
  <c r="BL184" i="3"/>
  <c r="BK184" i="3"/>
  <c r="BH184" i="3"/>
  <c r="BG184" i="3"/>
  <c r="BD184" i="3"/>
  <c r="BC184" i="3"/>
  <c r="AZ184" i="3"/>
  <c r="AY184" i="3"/>
  <c r="AV184" i="3"/>
  <c r="AU184" i="3"/>
  <c r="AR184" i="3"/>
  <c r="AQ184" i="3"/>
  <c r="AN184" i="3"/>
  <c r="AM184" i="3"/>
  <c r="AG184" i="3"/>
  <c r="AF184" i="3"/>
  <c r="AE184" i="3"/>
  <c r="AB184" i="3"/>
  <c r="Y184" i="3"/>
  <c r="X184" i="3"/>
  <c r="U184" i="3"/>
  <c r="T184" i="3"/>
  <c r="P184" i="3"/>
  <c r="C184" i="3"/>
  <c r="CB183" i="3"/>
  <c r="BV183" i="3"/>
  <c r="BW183" i="3" s="1"/>
  <c r="BU183" i="3"/>
  <c r="BT183" i="3"/>
  <c r="BS183" i="3"/>
  <c r="BP183" i="3"/>
  <c r="BO183" i="3"/>
  <c r="BL183" i="3"/>
  <c r="BK183" i="3"/>
  <c r="BH183" i="3"/>
  <c r="BG183" i="3"/>
  <c r="BD183" i="3"/>
  <c r="BC183" i="3"/>
  <c r="AZ183" i="3"/>
  <c r="AY183" i="3"/>
  <c r="AV183" i="3"/>
  <c r="AU183" i="3"/>
  <c r="AR183" i="3"/>
  <c r="AQ183" i="3"/>
  <c r="AN183" i="3"/>
  <c r="AM183" i="3"/>
  <c r="AG183" i="3"/>
  <c r="AF183" i="3"/>
  <c r="AE183" i="3"/>
  <c r="AB183" i="3"/>
  <c r="Y183" i="3"/>
  <c r="X183" i="3"/>
  <c r="U183" i="3"/>
  <c r="T183" i="3"/>
  <c r="C183" i="3"/>
  <c r="AH186" i="3" l="1"/>
  <c r="BX184" i="3"/>
  <c r="AH184" i="3"/>
  <c r="BX186" i="3"/>
  <c r="BX183" i="3"/>
  <c r="BX185" i="3"/>
  <c r="AH183" i="3"/>
  <c r="AH185" i="3"/>
  <c r="CI182" i="3"/>
  <c r="CH182" i="3"/>
  <c r="CH183" i="3" s="1"/>
  <c r="CG182" i="3"/>
  <c r="CB182" i="3"/>
  <c r="BV182" i="3"/>
  <c r="BX182" i="3" s="1"/>
  <c r="BU182" i="3"/>
  <c r="BT182" i="3"/>
  <c r="BS182" i="3"/>
  <c r="BP182" i="3"/>
  <c r="BO182" i="3"/>
  <c r="BL182" i="3"/>
  <c r="BK182" i="3"/>
  <c r="BH182" i="3"/>
  <c r="BG182" i="3"/>
  <c r="BD182" i="3"/>
  <c r="BC182" i="3"/>
  <c r="AZ182" i="3"/>
  <c r="AY182" i="3"/>
  <c r="AV182" i="3"/>
  <c r="AU182" i="3"/>
  <c r="AR182" i="3"/>
  <c r="AQ182" i="3"/>
  <c r="AN182" i="3"/>
  <c r="AM182" i="3"/>
  <c r="AG182" i="3"/>
  <c r="AF182" i="3"/>
  <c r="AE182" i="3"/>
  <c r="AB182" i="3"/>
  <c r="Y182" i="3"/>
  <c r="X182" i="3"/>
  <c r="U182" i="3"/>
  <c r="T182" i="3"/>
  <c r="P182" i="3"/>
  <c r="C182" i="3"/>
  <c r="CB181" i="3"/>
  <c r="BV181" i="3"/>
  <c r="BX181" i="3" s="1"/>
  <c r="BU181" i="3"/>
  <c r="BT181" i="3"/>
  <c r="BS181" i="3"/>
  <c r="BP181" i="3"/>
  <c r="BO181" i="3"/>
  <c r="BL181" i="3"/>
  <c r="BK181" i="3"/>
  <c r="BH181" i="3"/>
  <c r="BG181" i="3"/>
  <c r="BD181" i="3"/>
  <c r="BC181" i="3"/>
  <c r="AZ181" i="3"/>
  <c r="AY181" i="3"/>
  <c r="AV181" i="3"/>
  <c r="AU181" i="3"/>
  <c r="AR181" i="3"/>
  <c r="AQ181" i="3"/>
  <c r="AN181" i="3"/>
  <c r="AM181" i="3"/>
  <c r="AG181" i="3"/>
  <c r="AF181" i="3"/>
  <c r="AE181" i="3"/>
  <c r="AB181" i="3"/>
  <c r="Y181" i="3"/>
  <c r="X181" i="3"/>
  <c r="U181" i="3"/>
  <c r="T181" i="3"/>
  <c r="C181" i="3"/>
  <c r="CB180" i="3"/>
  <c r="BV180" i="3"/>
  <c r="BY180" i="3" s="1"/>
  <c r="BX180" i="3" s="1"/>
  <c r="BU180" i="3"/>
  <c r="BT180" i="3"/>
  <c r="BS180" i="3"/>
  <c r="BP180" i="3"/>
  <c r="BO180" i="3"/>
  <c r="BL180" i="3"/>
  <c r="BK180" i="3"/>
  <c r="BH180" i="3"/>
  <c r="BG180" i="3"/>
  <c r="BD180" i="3"/>
  <c r="BC180" i="3"/>
  <c r="AZ180" i="3"/>
  <c r="AY180" i="3"/>
  <c r="AV180" i="3"/>
  <c r="AU180" i="3"/>
  <c r="AR180" i="3"/>
  <c r="AQ180" i="3"/>
  <c r="AN180" i="3"/>
  <c r="AM180" i="3"/>
  <c r="AG180" i="3"/>
  <c r="AF180" i="3"/>
  <c r="AE180" i="3"/>
  <c r="AB180" i="3"/>
  <c r="Y180" i="3"/>
  <c r="X180" i="3"/>
  <c r="U180" i="3"/>
  <c r="T180" i="3"/>
  <c r="C180" i="3"/>
  <c r="CB179" i="3"/>
  <c r="BW179" i="3"/>
  <c r="BV179" i="3"/>
  <c r="BX179" i="3" s="1"/>
  <c r="BU179" i="3"/>
  <c r="BT179" i="3"/>
  <c r="BS179" i="3"/>
  <c r="BP179" i="3"/>
  <c r="BO179" i="3"/>
  <c r="BL179" i="3"/>
  <c r="BK179" i="3"/>
  <c r="BH179" i="3"/>
  <c r="BG179" i="3"/>
  <c r="BD179" i="3"/>
  <c r="BC179" i="3"/>
  <c r="AZ179" i="3"/>
  <c r="AY179" i="3"/>
  <c r="AV179" i="3"/>
  <c r="AU179" i="3"/>
  <c r="AR179" i="3"/>
  <c r="AQ179" i="3"/>
  <c r="AN179" i="3"/>
  <c r="AM179" i="3"/>
  <c r="AH179" i="3" s="1"/>
  <c r="AG179" i="3"/>
  <c r="AF179" i="3"/>
  <c r="AE179" i="3"/>
  <c r="AB179" i="3"/>
  <c r="Y179" i="3"/>
  <c r="X179" i="3"/>
  <c r="U179" i="3"/>
  <c r="T179" i="3"/>
  <c r="P179" i="3"/>
  <c r="C179" i="3"/>
  <c r="CB178" i="3"/>
  <c r="BV178" i="3"/>
  <c r="BW178" i="3" s="1"/>
  <c r="BU178" i="3"/>
  <c r="BT178" i="3"/>
  <c r="BS178" i="3"/>
  <c r="BP178" i="3"/>
  <c r="BO178" i="3"/>
  <c r="BL178" i="3"/>
  <c r="BK178" i="3"/>
  <c r="BH178" i="3"/>
  <c r="BG178" i="3"/>
  <c r="BD178" i="3"/>
  <c r="BC178" i="3"/>
  <c r="AZ178" i="3"/>
  <c r="AY178" i="3"/>
  <c r="AV178" i="3"/>
  <c r="AU178" i="3"/>
  <c r="AR178" i="3"/>
  <c r="AQ178" i="3"/>
  <c r="AN178" i="3"/>
  <c r="AM178" i="3"/>
  <c r="AG178" i="3"/>
  <c r="AF178" i="3"/>
  <c r="AE178" i="3"/>
  <c r="AB178" i="3"/>
  <c r="Y178" i="3"/>
  <c r="X178" i="3"/>
  <c r="U178" i="3"/>
  <c r="T178" i="3"/>
  <c r="BY178" i="3" l="1"/>
  <c r="BX178" i="3"/>
  <c r="AH178" i="3"/>
  <c r="CJ182" i="3"/>
  <c r="AH181" i="3"/>
  <c r="BW181" i="3"/>
  <c r="AH182" i="3"/>
  <c r="BW182" i="3"/>
  <c r="AH180" i="3"/>
  <c r="BW180" i="3"/>
  <c r="CG183" i="3"/>
  <c r="CG184" i="3" s="1"/>
  <c r="CI183" i="3"/>
  <c r="CL182" i="3"/>
  <c r="C178" i="3"/>
  <c r="CB177" i="3"/>
  <c r="BV177" i="3"/>
  <c r="BW177" i="3" s="1"/>
  <c r="BU177" i="3"/>
  <c r="BT177" i="3"/>
  <c r="BS177" i="3"/>
  <c r="BP177" i="3"/>
  <c r="BO177" i="3"/>
  <c r="BL177" i="3"/>
  <c r="BK177" i="3"/>
  <c r="BH177" i="3"/>
  <c r="BG177" i="3"/>
  <c r="BD177" i="3"/>
  <c r="BC177" i="3"/>
  <c r="AZ177" i="3"/>
  <c r="AY177" i="3"/>
  <c r="AV177" i="3"/>
  <c r="AU177" i="3"/>
  <c r="AR177" i="3"/>
  <c r="AQ177" i="3"/>
  <c r="AN177" i="3"/>
  <c r="AM177" i="3"/>
  <c r="AG177" i="3"/>
  <c r="AF177" i="3"/>
  <c r="AE177" i="3"/>
  <c r="AB177" i="3"/>
  <c r="Y177" i="3"/>
  <c r="X177" i="3"/>
  <c r="U177" i="3"/>
  <c r="T177" i="3"/>
  <c r="C177" i="3"/>
  <c r="CB176" i="3"/>
  <c r="BV176" i="3"/>
  <c r="BY176" i="3" s="1"/>
  <c r="BU176" i="3"/>
  <c r="BT176" i="3"/>
  <c r="BS176" i="3"/>
  <c r="BP176" i="3"/>
  <c r="BO176" i="3"/>
  <c r="BL176" i="3"/>
  <c r="BK176" i="3"/>
  <c r="BH176" i="3"/>
  <c r="BG176" i="3"/>
  <c r="BD176" i="3"/>
  <c r="BC176" i="3"/>
  <c r="AZ176" i="3"/>
  <c r="AY176" i="3"/>
  <c r="AV176" i="3"/>
  <c r="AU176" i="3"/>
  <c r="AR176" i="3"/>
  <c r="AQ176" i="3"/>
  <c r="AN176" i="3"/>
  <c r="AM176" i="3"/>
  <c r="AH176" i="3" s="1"/>
  <c r="AG176" i="3"/>
  <c r="AF176" i="3"/>
  <c r="AE176" i="3"/>
  <c r="AB176" i="3"/>
  <c r="Y176" i="3"/>
  <c r="X176" i="3"/>
  <c r="U176" i="3"/>
  <c r="T176" i="3"/>
  <c r="P176" i="3"/>
  <c r="C176" i="3"/>
  <c r="CB175" i="3"/>
  <c r="BV175" i="3"/>
  <c r="BW175" i="3" s="1"/>
  <c r="BU175" i="3"/>
  <c r="BT175" i="3"/>
  <c r="BS175" i="3"/>
  <c r="BP175" i="3"/>
  <c r="BO175" i="3"/>
  <c r="BL175" i="3"/>
  <c r="BK175" i="3"/>
  <c r="BH175" i="3"/>
  <c r="BG175" i="3"/>
  <c r="BD175" i="3"/>
  <c r="BC175" i="3"/>
  <c r="AZ175" i="3"/>
  <c r="AY175" i="3"/>
  <c r="AV175" i="3"/>
  <c r="AU175" i="3"/>
  <c r="AR175" i="3"/>
  <c r="AQ175" i="3"/>
  <c r="AN175" i="3"/>
  <c r="AM175" i="3"/>
  <c r="AG175" i="3"/>
  <c r="AF175" i="3"/>
  <c r="AE175" i="3"/>
  <c r="AB175" i="3"/>
  <c r="Y175" i="3"/>
  <c r="X175" i="3"/>
  <c r="U175" i="3"/>
  <c r="T175" i="3"/>
  <c r="C175" i="3"/>
  <c r="CB174" i="3"/>
  <c r="BV174" i="3"/>
  <c r="BW174" i="3" s="1"/>
  <c r="BU174" i="3"/>
  <c r="BT174" i="3"/>
  <c r="BS174" i="3"/>
  <c r="BP174" i="3"/>
  <c r="BO174" i="3"/>
  <c r="BL174" i="3"/>
  <c r="BK174" i="3"/>
  <c r="BH174" i="3"/>
  <c r="BG174" i="3"/>
  <c r="BD174" i="3"/>
  <c r="BC174" i="3"/>
  <c r="AZ174" i="3"/>
  <c r="AY174" i="3"/>
  <c r="AV174" i="3"/>
  <c r="AU174" i="3"/>
  <c r="AR174" i="3"/>
  <c r="AQ174" i="3"/>
  <c r="AN174" i="3"/>
  <c r="AM174" i="3"/>
  <c r="AG174" i="3"/>
  <c r="AF174" i="3"/>
  <c r="AE174" i="3"/>
  <c r="AB174" i="3"/>
  <c r="Y174" i="3"/>
  <c r="X174" i="3"/>
  <c r="U174" i="3"/>
  <c r="T174" i="3"/>
  <c r="C174" i="3"/>
  <c r="CB173" i="3"/>
  <c r="BV173" i="3"/>
  <c r="BX173" i="3" s="1"/>
  <c r="BU173" i="3"/>
  <c r="BT173" i="3"/>
  <c r="BS173" i="3"/>
  <c r="BP173" i="3"/>
  <c r="BO173" i="3"/>
  <c r="BL173" i="3"/>
  <c r="BK173" i="3"/>
  <c r="BH173" i="3"/>
  <c r="BG173" i="3"/>
  <c r="BD173" i="3"/>
  <c r="BC173" i="3"/>
  <c r="AZ173" i="3"/>
  <c r="AY173" i="3"/>
  <c r="AV173" i="3"/>
  <c r="AU173" i="3"/>
  <c r="AR173" i="3"/>
  <c r="AQ173" i="3"/>
  <c r="AN173" i="3"/>
  <c r="AM173" i="3"/>
  <c r="AG173" i="3"/>
  <c r="AF173" i="3"/>
  <c r="AE173" i="3"/>
  <c r="AB173" i="3"/>
  <c r="Y173" i="3"/>
  <c r="X173" i="3"/>
  <c r="U173" i="3"/>
  <c r="T173" i="3"/>
  <c r="P173" i="3"/>
  <c r="C173" i="3"/>
  <c r="CB172" i="3"/>
  <c r="BV172" i="3"/>
  <c r="BW172" i="3" s="1"/>
  <c r="BU172" i="3"/>
  <c r="BT172" i="3"/>
  <c r="BS172" i="3"/>
  <c r="BP172" i="3"/>
  <c r="BO172" i="3"/>
  <c r="BL172" i="3"/>
  <c r="BK172" i="3"/>
  <c r="BH172" i="3"/>
  <c r="BG172" i="3"/>
  <c r="BD172" i="3"/>
  <c r="BC172" i="3"/>
  <c r="AZ172" i="3"/>
  <c r="AY172" i="3"/>
  <c r="AV172" i="3"/>
  <c r="AU172" i="3"/>
  <c r="AR172" i="3"/>
  <c r="AQ172" i="3"/>
  <c r="AN172" i="3"/>
  <c r="AM172" i="3"/>
  <c r="AG172" i="3"/>
  <c r="AF172" i="3"/>
  <c r="AE172" i="3"/>
  <c r="AB172" i="3"/>
  <c r="Y172" i="3"/>
  <c r="X172" i="3"/>
  <c r="U172" i="3"/>
  <c r="T172" i="3"/>
  <c r="C172" i="3"/>
  <c r="CB171" i="3"/>
  <c r="BV171" i="3"/>
  <c r="BW171" i="3" s="1"/>
  <c r="BU171" i="3"/>
  <c r="BT171" i="3"/>
  <c r="BS171" i="3"/>
  <c r="BP171" i="3"/>
  <c r="BO171" i="3"/>
  <c r="BL171" i="3"/>
  <c r="BK171" i="3"/>
  <c r="BH171" i="3"/>
  <c r="BG171" i="3"/>
  <c r="BD171" i="3"/>
  <c r="BC171" i="3"/>
  <c r="AZ171" i="3"/>
  <c r="AY171" i="3"/>
  <c r="AV171" i="3"/>
  <c r="BX175" i="3" l="1"/>
  <c r="BW176" i="3"/>
  <c r="CK182" i="3"/>
  <c r="AH173" i="3"/>
  <c r="BW173" i="3"/>
  <c r="CJ183" i="3"/>
  <c r="BX171" i="3"/>
  <c r="AH175" i="3"/>
  <c r="BX176" i="3"/>
  <c r="BY172" i="3"/>
  <c r="BX174" i="3"/>
  <c r="BX177" i="3"/>
  <c r="CG185" i="3"/>
  <c r="CI184" i="3"/>
  <c r="CL183" i="3"/>
  <c r="BX172" i="3"/>
  <c r="AH172" i="3"/>
  <c r="AH174" i="3"/>
  <c r="AH177" i="3"/>
  <c r="AU171" i="3"/>
  <c r="AR171" i="3"/>
  <c r="AQ171" i="3"/>
  <c r="AN171" i="3"/>
  <c r="AM171" i="3"/>
  <c r="AH171" i="3" s="1"/>
  <c r="AG171" i="3"/>
  <c r="AF171" i="3"/>
  <c r="AE171" i="3"/>
  <c r="AB171" i="3"/>
  <c r="Y171" i="3"/>
  <c r="X171" i="3"/>
  <c r="U171" i="3"/>
  <c r="T171" i="3"/>
  <c r="C171" i="3"/>
  <c r="CB170" i="3"/>
  <c r="BV170" i="3"/>
  <c r="BW170" i="3" s="1"/>
  <c r="BU170" i="3"/>
  <c r="BT170" i="3"/>
  <c r="BS170" i="3"/>
  <c r="BP170" i="3"/>
  <c r="BO170" i="3"/>
  <c r="BL170" i="3"/>
  <c r="BK170" i="3"/>
  <c r="BH170" i="3"/>
  <c r="BG170" i="3"/>
  <c r="BD170" i="3"/>
  <c r="BC170" i="3"/>
  <c r="AZ170" i="3"/>
  <c r="AY170" i="3"/>
  <c r="AV170" i="3"/>
  <c r="AU170" i="3"/>
  <c r="AR170" i="3"/>
  <c r="AQ170" i="3"/>
  <c r="AN170" i="3"/>
  <c r="AM170" i="3"/>
  <c r="AG170" i="3"/>
  <c r="AF170" i="3"/>
  <c r="AE170" i="3"/>
  <c r="AB170" i="3"/>
  <c r="Y170" i="3"/>
  <c r="X170" i="3"/>
  <c r="U170" i="3"/>
  <c r="T170" i="3"/>
  <c r="C170" i="3"/>
  <c r="CB169" i="3"/>
  <c r="BV169" i="3"/>
  <c r="BX169" i="3" s="1"/>
  <c r="BU169" i="3"/>
  <c r="BT169" i="3"/>
  <c r="BS169" i="3"/>
  <c r="BP169" i="3"/>
  <c r="BO169" i="3"/>
  <c r="BL169" i="3"/>
  <c r="BK169" i="3"/>
  <c r="BH169" i="3"/>
  <c r="BG169" i="3"/>
  <c r="BD169" i="3"/>
  <c r="BC169" i="3"/>
  <c r="AZ169" i="3"/>
  <c r="AY169" i="3"/>
  <c r="AV169" i="3"/>
  <c r="AU169" i="3"/>
  <c r="AR169" i="3"/>
  <c r="AQ169" i="3"/>
  <c r="AN169" i="3"/>
  <c r="AM169" i="3"/>
  <c r="AG169" i="3"/>
  <c r="AF169" i="3"/>
  <c r="AE169" i="3"/>
  <c r="AB169" i="3"/>
  <c r="Y169" i="3"/>
  <c r="X169" i="3"/>
  <c r="U169" i="3"/>
  <c r="T169" i="3"/>
  <c r="C169" i="3"/>
  <c r="CB168" i="3"/>
  <c r="BV168" i="3"/>
  <c r="BW168" i="3" s="1"/>
  <c r="BU168" i="3"/>
  <c r="BT168" i="3"/>
  <c r="BS168" i="3"/>
  <c r="BP168" i="3"/>
  <c r="BO168" i="3"/>
  <c r="BL168" i="3"/>
  <c r="BK168" i="3"/>
  <c r="BH168" i="3"/>
  <c r="BG168" i="3"/>
  <c r="BD168" i="3"/>
  <c r="BC168" i="3"/>
  <c r="AZ168" i="3"/>
  <c r="AY168" i="3"/>
  <c r="AV168" i="3"/>
  <c r="AU168" i="3"/>
  <c r="AR168" i="3"/>
  <c r="AQ168" i="3"/>
  <c r="AN168" i="3"/>
  <c r="AM168" i="3"/>
  <c r="AG168" i="3"/>
  <c r="AF168" i="3"/>
  <c r="AE168" i="3"/>
  <c r="AB168" i="3"/>
  <c r="Y168" i="3"/>
  <c r="X168" i="3"/>
  <c r="U168" i="3"/>
  <c r="T168" i="3"/>
  <c r="P168" i="3"/>
  <c r="C168" i="3"/>
  <c r="AH169" i="3" l="1"/>
  <c r="BW169" i="3"/>
  <c r="CK183" i="3"/>
  <c r="CG186" i="3"/>
  <c r="CH184" i="3"/>
  <c r="CJ184" i="3" s="1"/>
  <c r="CK184" i="3" s="1"/>
  <c r="CL184" i="3"/>
  <c r="BX168" i="3"/>
  <c r="BX170" i="3"/>
  <c r="AH168" i="3"/>
  <c r="AH170" i="3"/>
  <c r="CB167" i="3"/>
  <c r="BV167" i="3"/>
  <c r="BX167" i="3" s="1"/>
  <c r="BU167" i="3"/>
  <c r="BT167" i="3"/>
  <c r="BS167" i="3"/>
  <c r="BP167" i="3"/>
  <c r="BO167" i="3"/>
  <c r="BL167" i="3"/>
  <c r="BK167" i="3"/>
  <c r="BH167" i="3"/>
  <c r="BG167" i="3"/>
  <c r="BD167" i="3"/>
  <c r="BC167" i="3"/>
  <c r="AZ167" i="3"/>
  <c r="AY167" i="3"/>
  <c r="AV167" i="3"/>
  <c r="AU167" i="3"/>
  <c r="AR167" i="3"/>
  <c r="AQ167" i="3"/>
  <c r="AN167" i="3"/>
  <c r="AM167" i="3"/>
  <c r="AG167" i="3"/>
  <c r="AF167" i="3"/>
  <c r="AE167" i="3"/>
  <c r="AB167" i="3"/>
  <c r="Y167" i="3"/>
  <c r="X167" i="3"/>
  <c r="U167" i="3"/>
  <c r="T167" i="3"/>
  <c r="C167" i="3"/>
  <c r="CB166" i="3"/>
  <c r="BV166" i="3"/>
  <c r="BW166" i="3" s="1"/>
  <c r="BU166" i="3"/>
  <c r="BT166" i="3"/>
  <c r="BS166" i="3"/>
  <c r="BP166" i="3"/>
  <c r="BO166" i="3"/>
  <c r="BL166" i="3"/>
  <c r="BK166" i="3"/>
  <c r="BH166" i="3"/>
  <c r="BG166" i="3"/>
  <c r="BD166" i="3"/>
  <c r="BC166" i="3"/>
  <c r="AZ166" i="3"/>
  <c r="AY166" i="3"/>
  <c r="AV166" i="3"/>
  <c r="AU166" i="3"/>
  <c r="AR166" i="3"/>
  <c r="AQ166" i="3"/>
  <c r="AN166" i="3"/>
  <c r="AM166" i="3"/>
  <c r="AG166" i="3"/>
  <c r="AF166" i="3"/>
  <c r="AE166" i="3"/>
  <c r="AB166" i="3"/>
  <c r="Y166" i="3"/>
  <c r="X166" i="3"/>
  <c r="U166" i="3"/>
  <c r="T166" i="3"/>
  <c r="C166" i="3"/>
  <c r="CB165" i="3"/>
  <c r="BV165" i="3"/>
  <c r="BX165" i="3" s="1"/>
  <c r="BU165" i="3"/>
  <c r="BT165" i="3"/>
  <c r="BS165" i="3"/>
  <c r="BP165" i="3"/>
  <c r="BO165" i="3"/>
  <c r="BL165" i="3"/>
  <c r="BK165" i="3"/>
  <c r="BH165" i="3"/>
  <c r="BG165" i="3"/>
  <c r="BD165" i="3"/>
  <c r="BC165" i="3"/>
  <c r="AZ165" i="3"/>
  <c r="AY165" i="3"/>
  <c r="AV165" i="3"/>
  <c r="AU165" i="3"/>
  <c r="AR165" i="3"/>
  <c r="AQ165" i="3"/>
  <c r="AN165" i="3"/>
  <c r="AM165" i="3"/>
  <c r="AG165" i="3"/>
  <c r="AF165" i="3"/>
  <c r="AE165" i="3"/>
  <c r="AB165" i="3"/>
  <c r="Y165" i="3"/>
  <c r="X165" i="3"/>
  <c r="U165" i="3"/>
  <c r="T165" i="3"/>
  <c r="C165" i="3"/>
  <c r="CB164" i="3"/>
  <c r="BV164" i="3"/>
  <c r="BX164" i="3" s="1"/>
  <c r="BU164" i="3"/>
  <c r="BT164" i="3"/>
  <c r="BS164" i="3"/>
  <c r="BP164" i="3"/>
  <c r="BO164" i="3"/>
  <c r="BL164" i="3"/>
  <c r="BK164" i="3"/>
  <c r="BH164" i="3"/>
  <c r="BG164" i="3"/>
  <c r="BD164" i="3"/>
  <c r="BC164" i="3"/>
  <c r="AZ164" i="3"/>
  <c r="AY164" i="3"/>
  <c r="AV164" i="3"/>
  <c r="AU164" i="3"/>
  <c r="AR164" i="3"/>
  <c r="AQ164" i="3"/>
  <c r="AN164" i="3"/>
  <c r="AM164" i="3"/>
  <c r="AG164" i="3"/>
  <c r="AF164" i="3"/>
  <c r="AE164" i="3"/>
  <c r="AB164" i="3"/>
  <c r="Y164" i="3"/>
  <c r="X164" i="3"/>
  <c r="U164" i="3"/>
  <c r="T164" i="3"/>
  <c r="C164" i="3"/>
  <c r="CB163" i="3"/>
  <c r="BV163" i="3"/>
  <c r="BX163" i="3" s="1"/>
  <c r="BU163" i="3"/>
  <c r="BT163" i="3"/>
  <c r="BS163" i="3"/>
  <c r="BP163" i="3"/>
  <c r="BO163" i="3"/>
  <c r="BL163" i="3"/>
  <c r="BK163" i="3"/>
  <c r="BH163" i="3"/>
  <c r="BG163" i="3"/>
  <c r="BD163" i="3"/>
  <c r="BC163" i="3"/>
  <c r="AZ163" i="3"/>
  <c r="AY163" i="3"/>
  <c r="AV163" i="3"/>
  <c r="AU163" i="3"/>
  <c r="AR163" i="3"/>
  <c r="AQ163" i="3"/>
  <c r="AN163" i="3"/>
  <c r="AM163" i="3"/>
  <c r="AG163" i="3"/>
  <c r="AF163" i="3"/>
  <c r="AE163" i="3"/>
  <c r="AB163" i="3"/>
  <c r="Y163" i="3"/>
  <c r="X163" i="3"/>
  <c r="U163" i="3"/>
  <c r="T163" i="3"/>
  <c r="C163" i="3"/>
  <c r="CB162" i="3"/>
  <c r="BV162" i="3"/>
  <c r="BW162" i="3" s="1"/>
  <c r="BU162" i="3"/>
  <c r="BT162" i="3"/>
  <c r="BS162" i="3"/>
  <c r="BP162" i="3"/>
  <c r="BO162" i="3"/>
  <c r="BL162" i="3"/>
  <c r="BK162" i="3"/>
  <c r="BH162" i="3"/>
  <c r="BG162" i="3"/>
  <c r="BD162" i="3"/>
  <c r="BC162" i="3"/>
  <c r="AZ162" i="3"/>
  <c r="AY162" i="3"/>
  <c r="AV162" i="3"/>
  <c r="AU162" i="3"/>
  <c r="AR162" i="3"/>
  <c r="AQ162" i="3"/>
  <c r="AN162" i="3"/>
  <c r="AM162" i="3"/>
  <c r="AG162" i="3"/>
  <c r="AF162" i="3"/>
  <c r="AE162" i="3"/>
  <c r="AB162" i="3"/>
  <c r="Y162" i="3"/>
  <c r="X162" i="3"/>
  <c r="U162" i="3"/>
  <c r="T162" i="3"/>
  <c r="P162" i="3"/>
  <c r="C162" i="3"/>
  <c r="AH165" i="3" l="1"/>
  <c r="BW165" i="3"/>
  <c r="AH164" i="3"/>
  <c r="BW164" i="3"/>
  <c r="BX166" i="3"/>
  <c r="AH166" i="3"/>
  <c r="AH167" i="3"/>
  <c r="BW167" i="3"/>
  <c r="BX162" i="3"/>
  <c r="AH162" i="3"/>
  <c r="AH163" i="3"/>
  <c r="BW163" i="3"/>
  <c r="CG187" i="3"/>
  <c r="CB161" i="3"/>
  <c r="BV161" i="3"/>
  <c r="BW161" i="3" s="1"/>
  <c r="BU161" i="3"/>
  <c r="BT161" i="3"/>
  <c r="BS161" i="3"/>
  <c r="BP161" i="3"/>
  <c r="BO161" i="3"/>
  <c r="BL161" i="3"/>
  <c r="BK161" i="3"/>
  <c r="BH161" i="3"/>
  <c r="BG161" i="3"/>
  <c r="BD161" i="3"/>
  <c r="BC161" i="3"/>
  <c r="AZ161" i="3"/>
  <c r="AY161" i="3"/>
  <c r="AV161" i="3"/>
  <c r="AU161" i="3"/>
  <c r="AR161" i="3"/>
  <c r="AQ161" i="3"/>
  <c r="AN161" i="3"/>
  <c r="AM161" i="3"/>
  <c r="AG161" i="3"/>
  <c r="AF161" i="3"/>
  <c r="AE161" i="3"/>
  <c r="AB161" i="3"/>
  <c r="Y161" i="3"/>
  <c r="X161" i="3"/>
  <c r="U161" i="3"/>
  <c r="T161" i="3"/>
  <c r="C161" i="3"/>
  <c r="CB160" i="3"/>
  <c r="BV160" i="3"/>
  <c r="BX160" i="3" s="1"/>
  <c r="BU160" i="3"/>
  <c r="BT160" i="3"/>
  <c r="BS160" i="3"/>
  <c r="BP160" i="3"/>
  <c r="BO160" i="3"/>
  <c r="BL160" i="3"/>
  <c r="BK160" i="3"/>
  <c r="BH160" i="3"/>
  <c r="BG160" i="3"/>
  <c r="BD160" i="3"/>
  <c r="BC160" i="3"/>
  <c r="AZ160" i="3"/>
  <c r="AY160" i="3"/>
  <c r="AV160" i="3"/>
  <c r="AU160" i="3"/>
  <c r="AR160" i="3"/>
  <c r="AQ160" i="3"/>
  <c r="AN160" i="3"/>
  <c r="AM160" i="3"/>
  <c r="AG160" i="3"/>
  <c r="AF160" i="3"/>
  <c r="AE160" i="3"/>
  <c r="AB160" i="3"/>
  <c r="Y160" i="3"/>
  <c r="X160" i="3"/>
  <c r="U160" i="3"/>
  <c r="T160" i="3"/>
  <c r="C160" i="3"/>
  <c r="CB159" i="3"/>
  <c r="BV159" i="3"/>
  <c r="BW159" i="3" s="1"/>
  <c r="BU159" i="3"/>
  <c r="BT159" i="3"/>
  <c r="BS159" i="3"/>
  <c r="BP159" i="3"/>
  <c r="BO159" i="3"/>
  <c r="BL159" i="3"/>
  <c r="BK159" i="3"/>
  <c r="BH159" i="3"/>
  <c r="BG159" i="3"/>
  <c r="BD159" i="3"/>
  <c r="BC159" i="3"/>
  <c r="AZ159" i="3"/>
  <c r="AY159" i="3"/>
  <c r="AV159" i="3"/>
  <c r="AU159" i="3"/>
  <c r="AR159" i="3"/>
  <c r="AQ159" i="3"/>
  <c r="AN159" i="3"/>
  <c r="AM159" i="3"/>
  <c r="AG159" i="3"/>
  <c r="AF159" i="3"/>
  <c r="AE159" i="3"/>
  <c r="AB159" i="3"/>
  <c r="Y159" i="3"/>
  <c r="X159" i="3"/>
  <c r="U159" i="3"/>
  <c r="T159" i="3"/>
  <c r="C159" i="3"/>
  <c r="CB158" i="3"/>
  <c r="BV158" i="3"/>
  <c r="BX158" i="3" s="1"/>
  <c r="BU158" i="3"/>
  <c r="BT158" i="3"/>
  <c r="BS158" i="3"/>
  <c r="BP158" i="3"/>
  <c r="BO158" i="3"/>
  <c r="BL158" i="3"/>
  <c r="BK158" i="3"/>
  <c r="BH158" i="3"/>
  <c r="BG158" i="3"/>
  <c r="BD158" i="3"/>
  <c r="BC158" i="3"/>
  <c r="AZ158" i="3"/>
  <c r="AY158" i="3"/>
  <c r="AV158" i="3"/>
  <c r="AU158" i="3"/>
  <c r="AR158" i="3"/>
  <c r="AQ158" i="3"/>
  <c r="AN158" i="3"/>
  <c r="AM158" i="3"/>
  <c r="AG158" i="3"/>
  <c r="AF158" i="3"/>
  <c r="AE158" i="3"/>
  <c r="AB158" i="3"/>
  <c r="Y158" i="3"/>
  <c r="X158" i="3"/>
  <c r="U158" i="3"/>
  <c r="T158" i="3"/>
  <c r="C158" i="3"/>
  <c r="CB157" i="3"/>
  <c r="BV157" i="3"/>
  <c r="BW157" i="3" s="1"/>
  <c r="BU157" i="3"/>
  <c r="BT157" i="3"/>
  <c r="BS157" i="3"/>
  <c r="BP157" i="3"/>
  <c r="BO157" i="3"/>
  <c r="BL157" i="3"/>
  <c r="BK157" i="3"/>
  <c r="BH157" i="3"/>
  <c r="BG157" i="3"/>
  <c r="BD157" i="3"/>
  <c r="BC157" i="3"/>
  <c r="AZ157" i="3"/>
  <c r="AY157" i="3"/>
  <c r="AV157" i="3"/>
  <c r="AU157" i="3"/>
  <c r="AR157" i="3"/>
  <c r="AQ157" i="3"/>
  <c r="AN157" i="3"/>
  <c r="AM157" i="3"/>
  <c r="AG157" i="3"/>
  <c r="AF157" i="3"/>
  <c r="AE157" i="3"/>
  <c r="AB157" i="3"/>
  <c r="Y157" i="3"/>
  <c r="X157" i="3"/>
  <c r="U157" i="3"/>
  <c r="T157" i="3"/>
  <c r="C157" i="3"/>
  <c r="CB156" i="3"/>
  <c r="BV156" i="3"/>
  <c r="BX156" i="3" s="1"/>
  <c r="BU156" i="3"/>
  <c r="BT156" i="3"/>
  <c r="BS156" i="3"/>
  <c r="BP156" i="3"/>
  <c r="BO156" i="3"/>
  <c r="BL156" i="3"/>
  <c r="BK156" i="3"/>
  <c r="BH156" i="3"/>
  <c r="BG156" i="3"/>
  <c r="BD156" i="3"/>
  <c r="BC156" i="3"/>
  <c r="AZ156" i="3"/>
  <c r="AY156" i="3"/>
  <c r="AV156" i="3"/>
  <c r="AU156" i="3"/>
  <c r="AR156" i="3"/>
  <c r="AQ156" i="3"/>
  <c r="AN156" i="3"/>
  <c r="AM156" i="3"/>
  <c r="AG156" i="3"/>
  <c r="AF156" i="3"/>
  <c r="AE156" i="3"/>
  <c r="AB156" i="3"/>
  <c r="Y156" i="3"/>
  <c r="X156" i="3"/>
  <c r="U156" i="3"/>
  <c r="T156" i="3"/>
  <c r="P156" i="3"/>
  <c r="C156" i="3"/>
  <c r="CB155" i="3"/>
  <c r="BV155" i="3"/>
  <c r="BW155" i="3" s="1"/>
  <c r="BU155" i="3"/>
  <c r="BT155" i="3"/>
  <c r="BS155" i="3"/>
  <c r="BP155" i="3"/>
  <c r="BO155" i="3"/>
  <c r="BL155" i="3"/>
  <c r="BK155" i="3"/>
  <c r="BH155" i="3"/>
  <c r="BG155" i="3"/>
  <c r="BD155" i="3"/>
  <c r="BC155" i="3"/>
  <c r="AZ155" i="3"/>
  <c r="AY155" i="3"/>
  <c r="AV155" i="3"/>
  <c r="AU155" i="3"/>
  <c r="AR155" i="3"/>
  <c r="AQ155" i="3"/>
  <c r="AN155" i="3"/>
  <c r="AM155" i="3"/>
  <c r="AG155" i="3"/>
  <c r="AF155" i="3"/>
  <c r="AE155" i="3"/>
  <c r="AB155" i="3"/>
  <c r="Y155" i="3"/>
  <c r="X155" i="3"/>
  <c r="U155" i="3"/>
  <c r="T155" i="3"/>
  <c r="C155" i="3"/>
  <c r="CB154" i="3"/>
  <c r="BV154" i="3"/>
  <c r="BW154" i="3" s="1"/>
  <c r="BU154" i="3"/>
  <c r="BT154" i="3"/>
  <c r="BS154" i="3"/>
  <c r="BP154" i="3"/>
  <c r="BO154" i="3"/>
  <c r="BL154" i="3"/>
  <c r="BK154" i="3"/>
  <c r="BH154" i="3"/>
  <c r="BG154" i="3"/>
  <c r="BD154" i="3"/>
  <c r="BC154" i="3"/>
  <c r="AZ154" i="3"/>
  <c r="AY154" i="3"/>
  <c r="AV154" i="3"/>
  <c r="AU154" i="3"/>
  <c r="AR154" i="3"/>
  <c r="AQ154" i="3"/>
  <c r="AN154" i="3"/>
  <c r="AM154" i="3"/>
  <c r="AG154" i="3"/>
  <c r="AF154" i="3"/>
  <c r="AE154" i="3"/>
  <c r="AB154" i="3"/>
  <c r="Y154" i="3"/>
  <c r="X154" i="3"/>
  <c r="U154" i="3"/>
  <c r="T154" i="3"/>
  <c r="P154" i="3"/>
  <c r="C154" i="3"/>
  <c r="CB153" i="3"/>
  <c r="BV153" i="3"/>
  <c r="BX153" i="3" s="1"/>
  <c r="BU153" i="3"/>
  <c r="BT153" i="3"/>
  <c r="BS153" i="3"/>
  <c r="BP153" i="3"/>
  <c r="BO153" i="3"/>
  <c r="BL153" i="3"/>
  <c r="BK153" i="3"/>
  <c r="BH153" i="3"/>
  <c r="BG153" i="3"/>
  <c r="BD153" i="3"/>
  <c r="BC153" i="3"/>
  <c r="AZ153" i="3"/>
  <c r="AY153" i="3"/>
  <c r="AV153" i="3"/>
  <c r="AU153" i="3"/>
  <c r="AR153" i="3"/>
  <c r="AQ153" i="3"/>
  <c r="AN153" i="3"/>
  <c r="AM153" i="3"/>
  <c r="AG153" i="3"/>
  <c r="AF153" i="3"/>
  <c r="AE153" i="3"/>
  <c r="AB153" i="3"/>
  <c r="Y153" i="3"/>
  <c r="X153" i="3"/>
  <c r="U153" i="3"/>
  <c r="T153" i="3"/>
  <c r="C153" i="3"/>
  <c r="CB152" i="3"/>
  <c r="BV152" i="3"/>
  <c r="BW152" i="3" s="1"/>
  <c r="BU152" i="3"/>
  <c r="BT152" i="3"/>
  <c r="BS152" i="3"/>
  <c r="BP152" i="3"/>
  <c r="BO152" i="3"/>
  <c r="BL152" i="3"/>
  <c r="BK152" i="3"/>
  <c r="BH152" i="3"/>
  <c r="BG152" i="3"/>
  <c r="BD152" i="3"/>
  <c r="BC152" i="3"/>
  <c r="AZ152" i="3"/>
  <c r="AY152" i="3"/>
  <c r="AV152" i="3"/>
  <c r="AU152" i="3"/>
  <c r="AR152" i="3"/>
  <c r="AQ152" i="3"/>
  <c r="AN152" i="3"/>
  <c r="AM152" i="3"/>
  <c r="AG152" i="3"/>
  <c r="AF152" i="3"/>
  <c r="AE152" i="3"/>
  <c r="AB152" i="3"/>
  <c r="Y152" i="3"/>
  <c r="X152" i="3"/>
  <c r="U152" i="3"/>
  <c r="T152" i="3"/>
  <c r="C152" i="3"/>
  <c r="CB151" i="3"/>
  <c r="BV151" i="3"/>
  <c r="BX151" i="3" s="1"/>
  <c r="BU151" i="3"/>
  <c r="BT151" i="3"/>
  <c r="BS151" i="3"/>
  <c r="BP151" i="3"/>
  <c r="BO151" i="3"/>
  <c r="BL151" i="3"/>
  <c r="BK151" i="3"/>
  <c r="BH151" i="3"/>
  <c r="BG151" i="3"/>
  <c r="BD151" i="3"/>
  <c r="BC151" i="3"/>
  <c r="AZ151" i="3"/>
  <c r="AY151" i="3"/>
  <c r="AV151" i="3"/>
  <c r="AU151" i="3"/>
  <c r="AR151" i="3"/>
  <c r="AQ151" i="3"/>
  <c r="AN151" i="3"/>
  <c r="AM151" i="3"/>
  <c r="AG151" i="3"/>
  <c r="AF151" i="3"/>
  <c r="AE151" i="3"/>
  <c r="AB151" i="3"/>
  <c r="Y151" i="3"/>
  <c r="X151" i="3"/>
  <c r="U151" i="3"/>
  <c r="T151" i="3"/>
  <c r="P151" i="3"/>
  <c r="C151" i="3"/>
  <c r="CB150" i="3"/>
  <c r="BX150" i="3"/>
  <c r="BV150" i="3"/>
  <c r="BW150" i="3" s="1"/>
  <c r="BU150" i="3"/>
  <c r="BT150" i="3"/>
  <c r="BS150" i="3"/>
  <c r="BP150" i="3"/>
  <c r="BO150" i="3"/>
  <c r="BL150" i="3"/>
  <c r="BK150" i="3"/>
  <c r="BH150" i="3"/>
  <c r="BG150" i="3"/>
  <c r="BD150" i="3"/>
  <c r="BC150" i="3"/>
  <c r="AZ150" i="3"/>
  <c r="AY150" i="3"/>
  <c r="AV150" i="3"/>
  <c r="AU150" i="3"/>
  <c r="AR150" i="3"/>
  <c r="AQ150" i="3"/>
  <c r="AN150" i="3"/>
  <c r="AM150" i="3"/>
  <c r="AG150" i="3"/>
  <c r="AF150" i="3"/>
  <c r="AE150" i="3"/>
  <c r="AB150" i="3"/>
  <c r="Y150" i="3"/>
  <c r="X150" i="3"/>
  <c r="U150" i="3"/>
  <c r="T150" i="3"/>
  <c r="C150" i="3"/>
  <c r="CB149" i="3"/>
  <c r="BV149" i="3"/>
  <c r="BW149" i="3" s="1"/>
  <c r="BU149" i="3"/>
  <c r="BT149" i="3"/>
  <c r="BS149" i="3"/>
  <c r="BP149" i="3"/>
  <c r="BO149" i="3"/>
  <c r="BL149" i="3"/>
  <c r="BK149" i="3"/>
  <c r="BH149" i="3"/>
  <c r="BG149" i="3"/>
  <c r="BD149" i="3"/>
  <c r="BC149" i="3"/>
  <c r="AZ149" i="3"/>
  <c r="AY149" i="3"/>
  <c r="AV149" i="3"/>
  <c r="AU149" i="3"/>
  <c r="AR149" i="3"/>
  <c r="AQ149" i="3"/>
  <c r="AN149" i="3"/>
  <c r="AM149" i="3"/>
  <c r="AG149" i="3"/>
  <c r="AF149" i="3"/>
  <c r="AE149" i="3"/>
  <c r="AB149" i="3"/>
  <c r="Y149" i="3"/>
  <c r="X149" i="3"/>
  <c r="U149" i="3"/>
  <c r="T149" i="3"/>
  <c r="C149" i="3"/>
  <c r="CB148" i="3"/>
  <c r="BV148" i="3"/>
  <c r="BW148" i="3" s="1"/>
  <c r="BU148" i="3"/>
  <c r="BT148" i="3"/>
  <c r="BS148" i="3"/>
  <c r="BP148" i="3"/>
  <c r="BO148" i="3"/>
  <c r="BL148" i="3"/>
  <c r="BK148" i="3"/>
  <c r="BH148" i="3"/>
  <c r="BG148" i="3"/>
  <c r="BD148" i="3"/>
  <c r="BC148" i="3"/>
  <c r="AZ148" i="3"/>
  <c r="AY148" i="3"/>
  <c r="AV148" i="3"/>
  <c r="AU148" i="3"/>
  <c r="AR148" i="3"/>
  <c r="AQ148" i="3"/>
  <c r="AN148" i="3"/>
  <c r="AM148" i="3"/>
  <c r="AG148" i="3"/>
  <c r="AF148" i="3"/>
  <c r="AE148" i="3"/>
  <c r="AB148" i="3"/>
  <c r="Y148" i="3"/>
  <c r="X148" i="3"/>
  <c r="U148" i="3"/>
  <c r="T148" i="3"/>
  <c r="P148" i="3"/>
  <c r="C148" i="3"/>
  <c r="CI147" i="3"/>
  <c r="CI148" i="3" s="1"/>
  <c r="CI149" i="3" s="1"/>
  <c r="CH147" i="3"/>
  <c r="CH148" i="3" s="1"/>
  <c r="CG148" i="3" s="1"/>
  <c r="CJ148" i="3" s="1"/>
  <c r="CG147" i="3"/>
  <c r="CB147" i="3"/>
  <c r="BV147" i="3"/>
  <c r="BX147" i="3" s="1"/>
  <c r="BU147" i="3"/>
  <c r="BT147" i="3"/>
  <c r="BS147" i="3"/>
  <c r="BP147" i="3"/>
  <c r="BO147" i="3"/>
  <c r="BL147" i="3"/>
  <c r="BK147" i="3"/>
  <c r="BH147" i="3"/>
  <c r="BG147" i="3"/>
  <c r="BD147" i="3"/>
  <c r="BC147" i="3"/>
  <c r="AZ147" i="3"/>
  <c r="AY147" i="3"/>
  <c r="AV147" i="3"/>
  <c r="AU147" i="3"/>
  <c r="AR147" i="3"/>
  <c r="AQ147" i="3"/>
  <c r="AN147" i="3"/>
  <c r="AM147" i="3"/>
  <c r="AG147" i="3"/>
  <c r="AF147" i="3"/>
  <c r="AE147" i="3"/>
  <c r="AB147" i="3"/>
  <c r="Y147" i="3"/>
  <c r="X147" i="3"/>
  <c r="U147" i="3"/>
  <c r="T147" i="3"/>
  <c r="C147" i="3"/>
  <c r="CB146" i="3"/>
  <c r="BV146" i="3"/>
  <c r="BW146" i="3" s="1"/>
  <c r="BU146" i="3"/>
  <c r="BT146" i="3"/>
  <c r="BS146" i="3"/>
  <c r="BP146" i="3"/>
  <c r="BO146" i="3"/>
  <c r="BL146" i="3"/>
  <c r="BK146" i="3"/>
  <c r="BH146" i="3"/>
  <c r="BG146" i="3"/>
  <c r="BD146" i="3"/>
  <c r="BC146" i="3"/>
  <c r="AZ146" i="3"/>
  <c r="AY146" i="3"/>
  <c r="AV146" i="3"/>
  <c r="AU146" i="3"/>
  <c r="AR146" i="3"/>
  <c r="AQ146" i="3"/>
  <c r="AN146" i="3"/>
  <c r="AM146" i="3"/>
  <c r="AG146" i="3"/>
  <c r="AF146" i="3"/>
  <c r="AE146" i="3"/>
  <c r="AB146" i="3"/>
  <c r="Y146" i="3"/>
  <c r="X146" i="3"/>
  <c r="U146" i="3"/>
  <c r="T146" i="3"/>
  <c r="C146" i="3"/>
  <c r="CB145" i="3"/>
  <c r="BW145" i="3"/>
  <c r="BV145" i="3"/>
  <c r="BX145" i="3" s="1"/>
  <c r="BU145" i="3"/>
  <c r="BT145" i="3"/>
  <c r="BS145" i="3"/>
  <c r="BP145" i="3"/>
  <c r="BO145" i="3"/>
  <c r="BL145" i="3"/>
  <c r="BK145" i="3"/>
  <c r="BH145" i="3"/>
  <c r="BG145" i="3"/>
  <c r="BD145" i="3"/>
  <c r="BC145" i="3"/>
  <c r="AZ145" i="3"/>
  <c r="AY145" i="3"/>
  <c r="AV145" i="3"/>
  <c r="AU145" i="3"/>
  <c r="AR145" i="3"/>
  <c r="AQ145" i="3"/>
  <c r="AN145" i="3"/>
  <c r="AM145" i="3"/>
  <c r="AH145" i="3" s="1"/>
  <c r="AG145" i="3"/>
  <c r="AF145" i="3"/>
  <c r="AE145" i="3"/>
  <c r="AB145" i="3"/>
  <c r="Y145" i="3"/>
  <c r="X145" i="3"/>
  <c r="U145" i="3"/>
  <c r="T145" i="3"/>
  <c r="P145" i="3"/>
  <c r="C145" i="3"/>
  <c r="CB144" i="3"/>
  <c r="BW144" i="3"/>
  <c r="BV144" i="3"/>
  <c r="BX144" i="3" s="1"/>
  <c r="BU144" i="3"/>
  <c r="BT144" i="3"/>
  <c r="BS144" i="3"/>
  <c r="BP144" i="3"/>
  <c r="BO144" i="3"/>
  <c r="BL144" i="3"/>
  <c r="BK144" i="3"/>
  <c r="BH144" i="3"/>
  <c r="BG144" i="3"/>
  <c r="BD144" i="3"/>
  <c r="BC144" i="3"/>
  <c r="AZ144" i="3"/>
  <c r="AY144" i="3"/>
  <c r="AV144" i="3"/>
  <c r="AU144" i="3"/>
  <c r="AR144" i="3"/>
  <c r="AQ144" i="3"/>
  <c r="AN144" i="3"/>
  <c r="AM144" i="3"/>
  <c r="AH144" i="3" s="1"/>
  <c r="AG144" i="3"/>
  <c r="AF144" i="3"/>
  <c r="AE144" i="3"/>
  <c r="AB144" i="3"/>
  <c r="Y144" i="3"/>
  <c r="X144" i="3"/>
  <c r="U144" i="3"/>
  <c r="T144" i="3"/>
  <c r="C144" i="3"/>
  <c r="CB143" i="3"/>
  <c r="BV143" i="3"/>
  <c r="BW143" i="3" s="1"/>
  <c r="BU143" i="3"/>
  <c r="BT143" i="3"/>
  <c r="BS143" i="3"/>
  <c r="BP143" i="3"/>
  <c r="BO143" i="3"/>
  <c r="BL143" i="3"/>
  <c r="BK143" i="3"/>
  <c r="BH143" i="3"/>
  <c r="BG143" i="3"/>
  <c r="BD143" i="3"/>
  <c r="BC143" i="3"/>
  <c r="AZ143" i="3"/>
  <c r="AY143" i="3"/>
  <c r="AV143" i="3"/>
  <c r="AU143" i="3"/>
  <c r="AR143" i="3"/>
  <c r="AQ143" i="3"/>
  <c r="AN143" i="3"/>
  <c r="AM143" i="3"/>
  <c r="AG143" i="3"/>
  <c r="AF143" i="3"/>
  <c r="AE143" i="3"/>
  <c r="AB143" i="3"/>
  <c r="Y143" i="3"/>
  <c r="X143" i="3"/>
  <c r="U143" i="3"/>
  <c r="T143" i="3"/>
  <c r="P143" i="3"/>
  <c r="C143" i="3"/>
  <c r="CB142" i="3"/>
  <c r="BV142" i="3"/>
  <c r="BW142" i="3" s="1"/>
  <c r="BU142" i="3"/>
  <c r="BT142" i="3"/>
  <c r="BS142" i="3"/>
  <c r="BP142" i="3"/>
  <c r="BO142" i="3"/>
  <c r="BL142" i="3"/>
  <c r="BK142" i="3"/>
  <c r="BH142" i="3"/>
  <c r="BG142" i="3"/>
  <c r="BD142" i="3"/>
  <c r="BC142" i="3"/>
  <c r="AZ142" i="3"/>
  <c r="AY142" i="3"/>
  <c r="AV142" i="3"/>
  <c r="AU142" i="3"/>
  <c r="AR142" i="3"/>
  <c r="AQ142" i="3"/>
  <c r="AN142" i="3"/>
  <c r="AM142" i="3"/>
  <c r="AG142" i="3"/>
  <c r="AF142" i="3"/>
  <c r="AE142" i="3"/>
  <c r="AB142" i="3"/>
  <c r="Y142" i="3"/>
  <c r="X142" i="3"/>
  <c r="U142" i="3"/>
  <c r="T142" i="3"/>
  <c r="C142" i="3"/>
  <c r="CB141" i="3"/>
  <c r="BV141" i="3"/>
  <c r="BX141" i="3" s="1"/>
  <c r="BU141" i="3"/>
  <c r="BT141" i="3"/>
  <c r="BS141" i="3"/>
  <c r="BP141" i="3"/>
  <c r="BO141" i="3"/>
  <c r="BL141" i="3"/>
  <c r="BK141" i="3"/>
  <c r="BH141" i="3"/>
  <c r="BG141" i="3"/>
  <c r="BD141" i="3"/>
  <c r="BC141" i="3"/>
  <c r="AZ141" i="3"/>
  <c r="AY141" i="3"/>
  <c r="AV141" i="3"/>
  <c r="AU141" i="3"/>
  <c r="AR141" i="3"/>
  <c r="AQ141" i="3"/>
  <c r="AN141" i="3"/>
  <c r="AM141" i="3"/>
  <c r="AG141" i="3"/>
  <c r="AF141" i="3"/>
  <c r="AE141" i="3"/>
  <c r="AB141" i="3"/>
  <c r="Y141" i="3"/>
  <c r="X141" i="3"/>
  <c r="U141" i="3"/>
  <c r="T141" i="3"/>
  <c r="CB140" i="3"/>
  <c r="BV140" i="3"/>
  <c r="BX140" i="3" s="1"/>
  <c r="BU140" i="3"/>
  <c r="BT140" i="3"/>
  <c r="BS140" i="3"/>
  <c r="BP140" i="3"/>
  <c r="BO140" i="3"/>
  <c r="BL140" i="3"/>
  <c r="BK140" i="3"/>
  <c r="BH140" i="3"/>
  <c r="BG140" i="3"/>
  <c r="BD140" i="3"/>
  <c r="BC140" i="3"/>
  <c r="AZ140" i="3"/>
  <c r="AY140" i="3"/>
  <c r="AV140" i="3"/>
  <c r="AU140" i="3"/>
  <c r="AR140" i="3"/>
  <c r="AQ140" i="3"/>
  <c r="AN140" i="3"/>
  <c r="AM140" i="3"/>
  <c r="AG140" i="3"/>
  <c r="AF140" i="3"/>
  <c r="AE140" i="3"/>
  <c r="AB140" i="3"/>
  <c r="Y140" i="3"/>
  <c r="X140" i="3"/>
  <c r="U140" i="3"/>
  <c r="T140" i="3"/>
  <c r="C140" i="3"/>
  <c r="CB139" i="3"/>
  <c r="BV139" i="3"/>
  <c r="BX139" i="3" s="1"/>
  <c r="BU139" i="3"/>
  <c r="BT139" i="3"/>
  <c r="BS139" i="3"/>
  <c r="BP139" i="3"/>
  <c r="BO139" i="3"/>
  <c r="BL139" i="3"/>
  <c r="BK139" i="3"/>
  <c r="BH139" i="3"/>
  <c r="BG139" i="3"/>
  <c r="BD139" i="3"/>
  <c r="BC139" i="3"/>
  <c r="AZ139" i="3"/>
  <c r="AY139" i="3"/>
  <c r="AV139" i="3"/>
  <c r="AU139" i="3"/>
  <c r="AR139" i="3"/>
  <c r="AQ139" i="3"/>
  <c r="AN139" i="3"/>
  <c r="AM139" i="3"/>
  <c r="AG139" i="3"/>
  <c r="AF139" i="3"/>
  <c r="AE139" i="3"/>
  <c r="AB139" i="3"/>
  <c r="Y139" i="3"/>
  <c r="X139" i="3"/>
  <c r="U139" i="3"/>
  <c r="T139" i="3"/>
  <c r="P139" i="3"/>
  <c r="C139" i="3"/>
  <c r="CB138" i="3"/>
  <c r="BV138" i="3"/>
  <c r="BX138" i="3" s="1"/>
  <c r="BU138" i="3"/>
  <c r="BT138" i="3"/>
  <c r="BS138" i="3"/>
  <c r="BP138" i="3"/>
  <c r="BO138" i="3"/>
  <c r="BL138" i="3"/>
  <c r="BK138" i="3"/>
  <c r="BH138" i="3"/>
  <c r="BG138" i="3"/>
  <c r="BD138" i="3"/>
  <c r="BC138" i="3"/>
  <c r="AZ138" i="3"/>
  <c r="AY138" i="3"/>
  <c r="AV138" i="3"/>
  <c r="AU138" i="3"/>
  <c r="AR138" i="3"/>
  <c r="AQ138" i="3"/>
  <c r="AN138" i="3"/>
  <c r="AM138" i="3"/>
  <c r="AG138" i="3"/>
  <c r="AF138" i="3"/>
  <c r="AE138" i="3"/>
  <c r="AB138" i="3"/>
  <c r="Y138" i="3"/>
  <c r="X138" i="3"/>
  <c r="U138" i="3"/>
  <c r="T138" i="3"/>
  <c r="C138" i="3"/>
  <c r="CB137" i="3"/>
  <c r="BW137" i="3"/>
  <c r="BV137" i="3"/>
  <c r="BX137" i="3" s="1"/>
  <c r="BU137" i="3"/>
  <c r="BT137" i="3"/>
  <c r="BS137" i="3"/>
  <c r="BP137" i="3"/>
  <c r="BO137" i="3"/>
  <c r="BL137" i="3"/>
  <c r="BK137" i="3"/>
  <c r="BH137" i="3"/>
  <c r="BG137" i="3"/>
  <c r="BD137" i="3"/>
  <c r="BC137" i="3"/>
  <c r="AZ137" i="3"/>
  <c r="AY137" i="3"/>
  <c r="AV137" i="3"/>
  <c r="AU137" i="3"/>
  <c r="AR137" i="3"/>
  <c r="AQ137" i="3"/>
  <c r="AN137" i="3"/>
  <c r="AM137" i="3"/>
  <c r="AH137" i="3" s="1"/>
  <c r="AG137" i="3"/>
  <c r="AF137" i="3"/>
  <c r="AE137" i="3"/>
  <c r="AB137" i="3"/>
  <c r="Y137" i="3"/>
  <c r="X137" i="3"/>
  <c r="U137" i="3"/>
  <c r="T137" i="3"/>
  <c r="C137" i="3"/>
  <c r="CB136" i="3"/>
  <c r="BV136" i="3"/>
  <c r="BW136" i="3" s="1"/>
  <c r="BU136" i="3"/>
  <c r="BT136" i="3"/>
  <c r="BS136" i="3"/>
  <c r="BP136" i="3"/>
  <c r="BO136" i="3"/>
  <c r="BL136" i="3"/>
  <c r="BK136" i="3"/>
  <c r="BH136" i="3"/>
  <c r="BG136" i="3"/>
  <c r="BD136" i="3"/>
  <c r="BC136" i="3"/>
  <c r="AZ136" i="3"/>
  <c r="AY136" i="3"/>
  <c r="AV136" i="3"/>
  <c r="AU136" i="3"/>
  <c r="AR136" i="3"/>
  <c r="AQ136" i="3"/>
  <c r="AN136" i="3"/>
  <c r="AM136" i="3"/>
  <c r="AG136" i="3"/>
  <c r="AF136" i="3"/>
  <c r="AE136" i="3"/>
  <c r="AB136" i="3"/>
  <c r="Y136" i="3"/>
  <c r="X136" i="3"/>
  <c r="U136" i="3"/>
  <c r="T136" i="3"/>
  <c r="C136" i="3"/>
  <c r="CB135" i="3"/>
  <c r="BV135" i="3"/>
  <c r="BX135" i="3" s="1"/>
  <c r="BU135" i="3"/>
  <c r="BT135" i="3"/>
  <c r="BS135" i="3"/>
  <c r="BP135" i="3"/>
  <c r="BO135" i="3"/>
  <c r="BL135" i="3"/>
  <c r="BK135" i="3"/>
  <c r="BH135" i="3"/>
  <c r="BG135" i="3"/>
  <c r="BD135" i="3"/>
  <c r="BC135" i="3"/>
  <c r="AZ135" i="3"/>
  <c r="AY135" i="3"/>
  <c r="AV135" i="3"/>
  <c r="AU135" i="3"/>
  <c r="AR135" i="3"/>
  <c r="AQ135" i="3"/>
  <c r="AN135" i="3"/>
  <c r="AM135" i="3"/>
  <c r="AG135" i="3"/>
  <c r="AF135" i="3"/>
  <c r="AE135" i="3"/>
  <c r="AB135" i="3"/>
  <c r="Y135" i="3"/>
  <c r="X135" i="3"/>
  <c r="U135" i="3"/>
  <c r="T135" i="3"/>
  <c r="P135" i="3"/>
  <c r="C135" i="3"/>
  <c r="CB134" i="3"/>
  <c r="BV134" i="3"/>
  <c r="BW134" i="3" s="1"/>
  <c r="BU134" i="3"/>
  <c r="BT134" i="3"/>
  <c r="BS134" i="3"/>
  <c r="BP134" i="3"/>
  <c r="BO134" i="3"/>
  <c r="BL134" i="3"/>
  <c r="BK134" i="3"/>
  <c r="BH134" i="3"/>
  <c r="BG134" i="3"/>
  <c r="BD134" i="3"/>
  <c r="BC134" i="3"/>
  <c r="AZ134" i="3"/>
  <c r="AY134" i="3"/>
  <c r="AV134" i="3"/>
  <c r="AU134" i="3"/>
  <c r="AR134" i="3"/>
  <c r="AQ134" i="3"/>
  <c r="AN134" i="3"/>
  <c r="AM134" i="3"/>
  <c r="AG134" i="3"/>
  <c r="AF134" i="3"/>
  <c r="AE134" i="3"/>
  <c r="AB134" i="3"/>
  <c r="Y134" i="3"/>
  <c r="X134" i="3"/>
  <c r="U134" i="3"/>
  <c r="T134" i="3"/>
  <c r="C134" i="3"/>
  <c r="CB133" i="3"/>
  <c r="BV133" i="3"/>
  <c r="BX133" i="3" s="1"/>
  <c r="BU133" i="3"/>
  <c r="BT133" i="3"/>
  <c r="BS133" i="3"/>
  <c r="BP133" i="3"/>
  <c r="BO133" i="3"/>
  <c r="BL133" i="3"/>
  <c r="BK133" i="3"/>
  <c r="BH133" i="3"/>
  <c r="BG133" i="3"/>
  <c r="BD133" i="3"/>
  <c r="BC133" i="3"/>
  <c r="AZ133" i="3"/>
  <c r="AY133" i="3"/>
  <c r="AV133" i="3"/>
  <c r="AU133" i="3"/>
  <c r="AR133" i="3"/>
  <c r="AQ133" i="3"/>
  <c r="AN133" i="3"/>
  <c r="AM133" i="3"/>
  <c r="AG133" i="3"/>
  <c r="AF133" i="3"/>
  <c r="AE133" i="3"/>
  <c r="AB133" i="3"/>
  <c r="Y133" i="3"/>
  <c r="X133" i="3"/>
  <c r="U133" i="3"/>
  <c r="T133" i="3"/>
  <c r="P133" i="3"/>
  <c r="C133" i="3"/>
  <c r="CB132" i="3"/>
  <c r="BV132" i="3"/>
  <c r="BW132" i="3" s="1"/>
  <c r="BU132" i="3"/>
  <c r="BT132" i="3"/>
  <c r="BS132" i="3"/>
  <c r="BP132" i="3"/>
  <c r="BO132" i="3"/>
  <c r="BL132" i="3"/>
  <c r="BK132" i="3"/>
  <c r="BH132" i="3"/>
  <c r="BG132" i="3"/>
  <c r="BD132" i="3"/>
  <c r="BC132" i="3"/>
  <c r="AZ132" i="3"/>
  <c r="AY132" i="3"/>
  <c r="AV132" i="3"/>
  <c r="AU132" i="3"/>
  <c r="AR132" i="3"/>
  <c r="AQ132" i="3"/>
  <c r="AN132" i="3"/>
  <c r="AM132" i="3"/>
  <c r="AG132" i="3"/>
  <c r="AF132" i="3"/>
  <c r="AE132" i="3"/>
  <c r="AB132" i="3"/>
  <c r="Y132" i="3"/>
  <c r="X132" i="3"/>
  <c r="U132" i="3"/>
  <c r="T132" i="3"/>
  <c r="C132" i="3"/>
  <c r="CB131" i="3"/>
  <c r="BV131" i="3"/>
  <c r="BX131" i="3" s="1"/>
  <c r="BU131" i="3"/>
  <c r="BT131" i="3"/>
  <c r="BS131" i="3"/>
  <c r="BP131" i="3"/>
  <c r="BO131" i="3"/>
  <c r="BL131" i="3"/>
  <c r="BK131" i="3"/>
  <c r="BH131" i="3"/>
  <c r="BG131" i="3"/>
  <c r="BD131" i="3"/>
  <c r="BC131" i="3"/>
  <c r="AZ131" i="3"/>
  <c r="AY131" i="3"/>
  <c r="AV131" i="3"/>
  <c r="AU131" i="3"/>
  <c r="AR131" i="3"/>
  <c r="AQ131" i="3"/>
  <c r="AN131" i="3"/>
  <c r="AM131" i="3"/>
  <c r="AG131" i="3"/>
  <c r="AF131" i="3"/>
  <c r="AE131" i="3"/>
  <c r="AB131" i="3"/>
  <c r="Y131" i="3"/>
  <c r="X131" i="3"/>
  <c r="U131" i="3"/>
  <c r="T131" i="3"/>
  <c r="C131" i="3"/>
  <c r="CB130" i="3"/>
  <c r="BV130" i="3"/>
  <c r="BW130" i="3" s="1"/>
  <c r="BU130" i="3"/>
  <c r="BT130" i="3"/>
  <c r="BS130" i="3"/>
  <c r="BP130" i="3"/>
  <c r="BO130" i="3"/>
  <c r="BL130" i="3"/>
  <c r="BK130" i="3"/>
  <c r="BH130" i="3"/>
  <c r="BG130" i="3"/>
  <c r="BD130" i="3"/>
  <c r="BC130" i="3"/>
  <c r="AZ130" i="3"/>
  <c r="AY130" i="3"/>
  <c r="AV130" i="3"/>
  <c r="AU130" i="3"/>
  <c r="AR130" i="3"/>
  <c r="AQ130" i="3"/>
  <c r="AN130" i="3"/>
  <c r="AM130" i="3"/>
  <c r="AG130" i="3"/>
  <c r="AF130" i="3"/>
  <c r="AE130" i="3"/>
  <c r="AB130" i="3"/>
  <c r="Y130" i="3"/>
  <c r="X130" i="3"/>
  <c r="U130" i="3"/>
  <c r="T130" i="3"/>
  <c r="C130" i="3"/>
  <c r="CB129" i="3"/>
  <c r="BV129" i="3"/>
  <c r="BX129" i="3" s="1"/>
  <c r="BU129" i="3"/>
  <c r="BT129" i="3"/>
  <c r="BS129" i="3"/>
  <c r="BP129" i="3"/>
  <c r="BO129" i="3"/>
  <c r="BL129" i="3"/>
  <c r="BK129" i="3"/>
  <c r="BH129" i="3"/>
  <c r="BG129" i="3"/>
  <c r="BD129" i="3"/>
  <c r="BC129" i="3"/>
  <c r="AZ129" i="3"/>
  <c r="AY129" i="3"/>
  <c r="AV129" i="3"/>
  <c r="AU129" i="3"/>
  <c r="AR129" i="3"/>
  <c r="AQ129" i="3"/>
  <c r="AN129" i="3"/>
  <c r="AM129" i="3"/>
  <c r="AG129" i="3"/>
  <c r="AF129" i="3"/>
  <c r="AE129" i="3"/>
  <c r="AB129" i="3"/>
  <c r="Y129" i="3"/>
  <c r="X129" i="3"/>
  <c r="U129" i="3"/>
  <c r="T129" i="3"/>
  <c r="C129" i="3"/>
  <c r="CB128" i="3"/>
  <c r="BV128" i="3"/>
  <c r="BW128" i="3" s="1"/>
  <c r="BU128" i="3"/>
  <c r="BT128" i="3"/>
  <c r="BS128" i="3"/>
  <c r="BP128" i="3"/>
  <c r="BO128" i="3"/>
  <c r="BL128" i="3"/>
  <c r="BK128" i="3"/>
  <c r="BH128" i="3"/>
  <c r="BG128" i="3"/>
  <c r="BD128" i="3"/>
  <c r="BC128" i="3"/>
  <c r="AZ128" i="3"/>
  <c r="AY128" i="3"/>
  <c r="AV128" i="3"/>
  <c r="AU128" i="3"/>
  <c r="AR128" i="3"/>
  <c r="AQ128" i="3"/>
  <c r="AN128" i="3"/>
  <c r="AM128" i="3"/>
  <c r="AG128" i="3"/>
  <c r="AF128" i="3"/>
  <c r="AE128" i="3"/>
  <c r="AB128" i="3"/>
  <c r="Y128" i="3"/>
  <c r="X128" i="3"/>
  <c r="U128" i="3"/>
  <c r="T128" i="3"/>
  <c r="C128" i="3"/>
  <c r="CB127" i="3"/>
  <c r="BV127" i="3"/>
  <c r="BX127" i="3" s="1"/>
  <c r="BU127" i="3"/>
  <c r="BT127" i="3"/>
  <c r="BS127" i="3"/>
  <c r="BP127" i="3"/>
  <c r="BO127" i="3"/>
  <c r="BL127" i="3"/>
  <c r="BK127" i="3"/>
  <c r="BH127" i="3"/>
  <c r="BG127" i="3"/>
  <c r="BD127" i="3"/>
  <c r="BC127" i="3"/>
  <c r="AZ127" i="3"/>
  <c r="AY127" i="3"/>
  <c r="AV127" i="3"/>
  <c r="AU127" i="3"/>
  <c r="AR127" i="3"/>
  <c r="AQ127" i="3"/>
  <c r="AN127" i="3"/>
  <c r="AM127" i="3"/>
  <c r="AG127" i="3"/>
  <c r="AF127" i="3"/>
  <c r="AE127" i="3"/>
  <c r="AB127" i="3"/>
  <c r="Y127" i="3"/>
  <c r="X127" i="3"/>
  <c r="U127" i="3"/>
  <c r="T127" i="3"/>
  <c r="P127" i="3"/>
  <c r="C127" i="3"/>
  <c r="CB126" i="3"/>
  <c r="BV126" i="3"/>
  <c r="BW126" i="3" s="1"/>
  <c r="BU126" i="3"/>
  <c r="BT126" i="3"/>
  <c r="BS126" i="3"/>
  <c r="BP126" i="3"/>
  <c r="BO126" i="3"/>
  <c r="BL126" i="3"/>
  <c r="BK126" i="3"/>
  <c r="BH126" i="3"/>
  <c r="BG126" i="3"/>
  <c r="BD126" i="3"/>
  <c r="BC126" i="3"/>
  <c r="AZ126" i="3"/>
  <c r="AY126" i="3"/>
  <c r="AV126" i="3"/>
  <c r="AU126" i="3"/>
  <c r="AR126" i="3"/>
  <c r="AQ126" i="3"/>
  <c r="AN126" i="3"/>
  <c r="AM126" i="3"/>
  <c r="AG126" i="3"/>
  <c r="AF126" i="3"/>
  <c r="AE126" i="3"/>
  <c r="AB126" i="3"/>
  <c r="Y126" i="3"/>
  <c r="X126" i="3"/>
  <c r="U126" i="3"/>
  <c r="T126" i="3"/>
  <c r="C126" i="3"/>
  <c r="CB125" i="3"/>
  <c r="BV125" i="3"/>
  <c r="BW125" i="3" s="1"/>
  <c r="BU125" i="3"/>
  <c r="BT125" i="3"/>
  <c r="BS125" i="3"/>
  <c r="BP125" i="3"/>
  <c r="BO125" i="3"/>
  <c r="BL125" i="3"/>
  <c r="BK125" i="3"/>
  <c r="BH125" i="3"/>
  <c r="BG125" i="3"/>
  <c r="BD125" i="3"/>
  <c r="BC125" i="3"/>
  <c r="AZ125" i="3"/>
  <c r="AY125" i="3"/>
  <c r="AV125" i="3"/>
  <c r="AU125" i="3"/>
  <c r="AR125" i="3"/>
  <c r="AQ125" i="3"/>
  <c r="AN125" i="3"/>
  <c r="AM125" i="3"/>
  <c r="AG125" i="3"/>
  <c r="AF125" i="3"/>
  <c r="AE125" i="3"/>
  <c r="AB125" i="3"/>
  <c r="Y125" i="3"/>
  <c r="X125" i="3"/>
  <c r="U125" i="3"/>
  <c r="T125" i="3"/>
  <c r="P125" i="3"/>
  <c r="C125" i="3"/>
  <c r="CB124" i="3"/>
  <c r="BW124" i="3"/>
  <c r="BV124" i="3"/>
  <c r="BX124" i="3" s="1"/>
  <c r="BU124" i="3"/>
  <c r="BT124" i="3"/>
  <c r="BS124" i="3"/>
  <c r="BP124" i="3"/>
  <c r="BO124" i="3"/>
  <c r="BL124" i="3"/>
  <c r="BK124" i="3"/>
  <c r="BH124" i="3"/>
  <c r="BG124" i="3"/>
  <c r="BD124" i="3"/>
  <c r="BC124" i="3"/>
  <c r="AZ124" i="3"/>
  <c r="AY124" i="3"/>
  <c r="AV124" i="3"/>
  <c r="AU124" i="3"/>
  <c r="AR124" i="3"/>
  <c r="AQ124" i="3"/>
  <c r="AN124" i="3"/>
  <c r="AM124" i="3"/>
  <c r="AH124" i="3" s="1"/>
  <c r="AG124" i="3"/>
  <c r="AF124" i="3"/>
  <c r="AE124" i="3"/>
  <c r="AB124" i="3"/>
  <c r="Y124" i="3"/>
  <c r="X124" i="3"/>
  <c r="U124" i="3"/>
  <c r="T124" i="3"/>
  <c r="P124" i="3"/>
  <c r="C124" i="3"/>
  <c r="CB123" i="3"/>
  <c r="BV123" i="3"/>
  <c r="BW123" i="3" s="1"/>
  <c r="BU123" i="3"/>
  <c r="BT123" i="3"/>
  <c r="BS123" i="3"/>
  <c r="BP123" i="3"/>
  <c r="BO123" i="3"/>
  <c r="BL123" i="3"/>
  <c r="BK123" i="3"/>
  <c r="BH123" i="3"/>
  <c r="BG123" i="3"/>
  <c r="BD123" i="3"/>
  <c r="BC123" i="3"/>
  <c r="AZ123" i="3"/>
  <c r="AY123" i="3"/>
  <c r="AV123" i="3"/>
  <c r="AU123" i="3"/>
  <c r="AR123" i="3"/>
  <c r="AQ123" i="3"/>
  <c r="AN123" i="3"/>
  <c r="AM123" i="3"/>
  <c r="AG123" i="3"/>
  <c r="AF123" i="3"/>
  <c r="AE123" i="3"/>
  <c r="AB123" i="3"/>
  <c r="Y123" i="3"/>
  <c r="X123" i="3"/>
  <c r="U123" i="3"/>
  <c r="T123" i="3"/>
  <c r="C123" i="3"/>
  <c r="CI122" i="3"/>
  <c r="CH122" i="3"/>
  <c r="CH123" i="3" s="1"/>
  <c r="CG122" i="3"/>
  <c r="CB122" i="3"/>
  <c r="BV122" i="3"/>
  <c r="BW122" i="3" s="1"/>
  <c r="BU122" i="3"/>
  <c r="BT122" i="3"/>
  <c r="BS122" i="3"/>
  <c r="BP122" i="3"/>
  <c r="BO122" i="3"/>
  <c r="BL122" i="3"/>
  <c r="BK122" i="3"/>
  <c r="BH122" i="3"/>
  <c r="BG122" i="3"/>
  <c r="BD122" i="3"/>
  <c r="BC122" i="3"/>
  <c r="AZ122" i="3"/>
  <c r="AY122" i="3"/>
  <c r="AV122" i="3"/>
  <c r="AU122" i="3"/>
  <c r="AR122" i="3"/>
  <c r="AQ122" i="3"/>
  <c r="AN122" i="3"/>
  <c r="AM122" i="3"/>
  <c r="AG122" i="3"/>
  <c r="AF122" i="3"/>
  <c r="AE122" i="3"/>
  <c r="AB122" i="3"/>
  <c r="Y122" i="3"/>
  <c r="X122" i="3"/>
  <c r="U122" i="3"/>
  <c r="T122" i="3"/>
  <c r="C122" i="3"/>
  <c r="CB121" i="3"/>
  <c r="BV121" i="3"/>
  <c r="BW121" i="3" s="1"/>
  <c r="BU121" i="3"/>
  <c r="BT121" i="3"/>
  <c r="BS121" i="3"/>
  <c r="BP121" i="3"/>
  <c r="BO121" i="3"/>
  <c r="BL121" i="3"/>
  <c r="BK121" i="3"/>
  <c r="BH121" i="3"/>
  <c r="BG121" i="3"/>
  <c r="BD121" i="3"/>
  <c r="BC121" i="3"/>
  <c r="AZ121" i="3"/>
  <c r="AY121" i="3"/>
  <c r="AV121" i="3"/>
  <c r="AU121" i="3"/>
  <c r="AR121" i="3"/>
  <c r="AQ121" i="3"/>
  <c r="AN121" i="3"/>
  <c r="AM121" i="3"/>
  <c r="AG121" i="3"/>
  <c r="AF121" i="3"/>
  <c r="AE121" i="3"/>
  <c r="AB121" i="3"/>
  <c r="Y121" i="3"/>
  <c r="X121" i="3"/>
  <c r="U121" i="3"/>
  <c r="T121" i="3"/>
  <c r="P121" i="3"/>
  <c r="C121" i="3"/>
  <c r="CB120" i="3"/>
  <c r="BV120" i="3"/>
  <c r="BX120" i="3" s="1"/>
  <c r="BU120" i="3"/>
  <c r="BT120" i="3"/>
  <c r="BS120" i="3"/>
  <c r="BP120" i="3"/>
  <c r="BO120" i="3"/>
  <c r="BL120" i="3"/>
  <c r="BK120" i="3"/>
  <c r="BH120" i="3"/>
  <c r="BG120" i="3"/>
  <c r="BD120" i="3"/>
  <c r="BC120" i="3"/>
  <c r="AZ120" i="3"/>
  <c r="AY120" i="3"/>
  <c r="AV120" i="3"/>
  <c r="AU120" i="3"/>
  <c r="AR120" i="3"/>
  <c r="AQ120" i="3"/>
  <c r="AN120" i="3"/>
  <c r="AM120" i="3"/>
  <c r="AG120" i="3"/>
  <c r="AF120" i="3"/>
  <c r="AE120" i="3"/>
  <c r="AB120" i="3"/>
  <c r="Y120" i="3"/>
  <c r="X120" i="3"/>
  <c r="U120" i="3"/>
  <c r="T120" i="3"/>
  <c r="C120" i="3"/>
  <c r="CB119" i="3"/>
  <c r="BV119" i="3"/>
  <c r="BX119" i="3" s="1"/>
  <c r="BU119" i="3"/>
  <c r="BT119" i="3"/>
  <c r="BS119" i="3"/>
  <c r="BP119" i="3"/>
  <c r="BO119" i="3"/>
  <c r="BL119" i="3"/>
  <c r="BK119" i="3"/>
  <c r="BH119" i="3"/>
  <c r="BG119" i="3"/>
  <c r="BD119" i="3"/>
  <c r="BC119" i="3"/>
  <c r="AZ119" i="3"/>
  <c r="AY119" i="3"/>
  <c r="AV119" i="3"/>
  <c r="AU119" i="3"/>
  <c r="AR119" i="3"/>
  <c r="AQ119" i="3"/>
  <c r="AN119" i="3"/>
  <c r="AM119" i="3"/>
  <c r="AG119" i="3"/>
  <c r="AF119" i="3"/>
  <c r="AE119" i="3"/>
  <c r="AB119" i="3"/>
  <c r="Y119" i="3"/>
  <c r="X119" i="3"/>
  <c r="U119" i="3"/>
  <c r="T119" i="3"/>
  <c r="C119" i="3"/>
  <c r="CB118" i="3"/>
  <c r="BW118" i="3"/>
  <c r="BV118" i="3"/>
  <c r="BX118" i="3" s="1"/>
  <c r="BU118" i="3"/>
  <c r="BT118" i="3"/>
  <c r="BS118" i="3"/>
  <c r="BP118" i="3"/>
  <c r="BO118" i="3"/>
  <c r="BL118" i="3"/>
  <c r="BK118" i="3"/>
  <c r="BH118" i="3"/>
  <c r="BG118" i="3"/>
  <c r="BD118" i="3"/>
  <c r="BC118" i="3"/>
  <c r="AZ118" i="3"/>
  <c r="AY118" i="3"/>
  <c r="AV118" i="3"/>
  <c r="AU118" i="3"/>
  <c r="AR118" i="3"/>
  <c r="AQ118" i="3"/>
  <c r="AN118" i="3"/>
  <c r="AM118" i="3"/>
  <c r="AH118" i="3" s="1"/>
  <c r="AG118" i="3"/>
  <c r="AF118" i="3"/>
  <c r="AE118" i="3"/>
  <c r="AB118" i="3"/>
  <c r="Y118" i="3"/>
  <c r="X118" i="3"/>
  <c r="U118" i="3"/>
  <c r="T118" i="3"/>
  <c r="P118" i="3"/>
  <c r="C118" i="3"/>
  <c r="CB117" i="3"/>
  <c r="BV117" i="3"/>
  <c r="BW117" i="3" s="1"/>
  <c r="BU117" i="3"/>
  <c r="BT117" i="3"/>
  <c r="BS117" i="3"/>
  <c r="BP117" i="3"/>
  <c r="BO117" i="3"/>
  <c r="BL117" i="3"/>
  <c r="BK117" i="3"/>
  <c r="BH117" i="3"/>
  <c r="BG117" i="3"/>
  <c r="BD117" i="3"/>
  <c r="BC117" i="3"/>
  <c r="AZ117" i="3"/>
  <c r="AY117" i="3"/>
  <c r="AV117" i="3"/>
  <c r="AU117" i="3"/>
  <c r="AR117" i="3"/>
  <c r="AQ117" i="3"/>
  <c r="AN117" i="3"/>
  <c r="AM117" i="3"/>
  <c r="AG117" i="3"/>
  <c r="AF117" i="3"/>
  <c r="AE117" i="3"/>
  <c r="AB117" i="3"/>
  <c r="Y117" i="3"/>
  <c r="X117" i="3"/>
  <c r="U117" i="3"/>
  <c r="T117" i="3"/>
  <c r="C117" i="3"/>
  <c r="CB116" i="3"/>
  <c r="BV116" i="3"/>
  <c r="BW116" i="3" s="1"/>
  <c r="BU116" i="3"/>
  <c r="BT116" i="3"/>
  <c r="BS116" i="3"/>
  <c r="BP116" i="3"/>
  <c r="BO116" i="3"/>
  <c r="BL116" i="3"/>
  <c r="BK116" i="3"/>
  <c r="BH116" i="3"/>
  <c r="BG116" i="3"/>
  <c r="BD116" i="3"/>
  <c r="BC116" i="3"/>
  <c r="AZ116" i="3"/>
  <c r="AY116" i="3"/>
  <c r="AV116" i="3"/>
  <c r="AU116" i="3"/>
  <c r="AR116" i="3"/>
  <c r="AQ116" i="3"/>
  <c r="AN116" i="3"/>
  <c r="AM116" i="3"/>
  <c r="AG116" i="3"/>
  <c r="AF116" i="3"/>
  <c r="AE116" i="3"/>
  <c r="AB116" i="3"/>
  <c r="Y116" i="3"/>
  <c r="X116" i="3"/>
  <c r="U116" i="3"/>
  <c r="T116" i="3"/>
  <c r="P116" i="3"/>
  <c r="C116" i="3"/>
  <c r="CB115" i="3"/>
  <c r="BV115" i="3"/>
  <c r="BW115" i="3" s="1"/>
  <c r="BU115" i="3"/>
  <c r="BT115" i="3"/>
  <c r="BS115" i="3"/>
  <c r="BP115" i="3"/>
  <c r="BO115" i="3"/>
  <c r="BL115" i="3"/>
  <c r="BK115" i="3"/>
  <c r="BH115" i="3"/>
  <c r="BG115" i="3"/>
  <c r="BD115" i="3"/>
  <c r="BC115" i="3"/>
  <c r="AZ115" i="3"/>
  <c r="AY115" i="3"/>
  <c r="AV115" i="3"/>
  <c r="AU115" i="3"/>
  <c r="AR115" i="3"/>
  <c r="AQ115" i="3"/>
  <c r="AN115" i="3"/>
  <c r="AM115" i="3"/>
  <c r="AG115" i="3"/>
  <c r="AF115" i="3"/>
  <c r="AE115" i="3"/>
  <c r="AB115" i="3"/>
  <c r="Y115" i="3"/>
  <c r="X115" i="3"/>
  <c r="U115" i="3"/>
  <c r="T115" i="3"/>
  <c r="C115" i="3"/>
  <c r="CB114" i="3"/>
  <c r="BV114" i="3"/>
  <c r="BW114" i="3" s="1"/>
  <c r="BU114" i="3"/>
  <c r="BT114" i="3"/>
  <c r="BS114" i="3"/>
  <c r="BP114" i="3"/>
  <c r="BO114" i="3"/>
  <c r="BL114" i="3"/>
  <c r="BK114" i="3"/>
  <c r="BH114" i="3"/>
  <c r="BG114" i="3"/>
  <c r="BD114" i="3"/>
  <c r="BC114" i="3"/>
  <c r="AZ114" i="3"/>
  <c r="AY114" i="3"/>
  <c r="AV114" i="3"/>
  <c r="AU114" i="3"/>
  <c r="AR114" i="3"/>
  <c r="AQ114" i="3"/>
  <c r="AN114" i="3"/>
  <c r="AM114" i="3"/>
  <c r="AG114" i="3"/>
  <c r="AF114" i="3"/>
  <c r="AE114" i="3"/>
  <c r="AB114" i="3"/>
  <c r="Y114" i="3"/>
  <c r="X114" i="3"/>
  <c r="U114" i="3"/>
  <c r="T114" i="3"/>
  <c r="P114" i="3"/>
  <c r="C114" i="3"/>
  <c r="CP113" i="3"/>
  <c r="CB113" i="3"/>
  <c r="BV113" i="3"/>
  <c r="BX113" i="3" s="1"/>
  <c r="BU113" i="3"/>
  <c r="BT113" i="3"/>
  <c r="BS113" i="3"/>
  <c r="BP113" i="3"/>
  <c r="BO113" i="3"/>
  <c r="BL113" i="3"/>
  <c r="BK113" i="3"/>
  <c r="BH113" i="3"/>
  <c r="BG113" i="3"/>
  <c r="BD113" i="3"/>
  <c r="BC113" i="3"/>
  <c r="AZ113" i="3"/>
  <c r="AY113" i="3"/>
  <c r="AV113" i="3"/>
  <c r="AU113" i="3"/>
  <c r="AR113" i="3"/>
  <c r="AQ113" i="3"/>
  <c r="AN113" i="3"/>
  <c r="AM113" i="3"/>
  <c r="AG113" i="3"/>
  <c r="AF113" i="3"/>
  <c r="AE113" i="3"/>
  <c r="AB113" i="3"/>
  <c r="Y113" i="3"/>
  <c r="X113" i="3"/>
  <c r="U113" i="3"/>
  <c r="T113" i="3"/>
  <c r="C113" i="3"/>
  <c r="CB112" i="3"/>
  <c r="BV112" i="3"/>
  <c r="BX112" i="3" s="1"/>
  <c r="BU112" i="3"/>
  <c r="BT112" i="3"/>
  <c r="BS112" i="3"/>
  <c r="BP112" i="3"/>
  <c r="BO112" i="3"/>
  <c r="BL112" i="3"/>
  <c r="BK112" i="3"/>
  <c r="BH112" i="3"/>
  <c r="BG112" i="3"/>
  <c r="BD112" i="3"/>
  <c r="BC112" i="3"/>
  <c r="AZ112" i="3"/>
  <c r="AY112" i="3"/>
  <c r="AV112" i="3"/>
  <c r="AU112" i="3"/>
  <c r="AR112" i="3"/>
  <c r="AQ112" i="3"/>
  <c r="AN112" i="3"/>
  <c r="AM112" i="3"/>
  <c r="AG112" i="3"/>
  <c r="AF112" i="3"/>
  <c r="AE112" i="3"/>
  <c r="AB112" i="3"/>
  <c r="Y112" i="3"/>
  <c r="X112" i="3"/>
  <c r="U112" i="3"/>
  <c r="T112" i="3"/>
  <c r="C112" i="3"/>
  <c r="CQ111" i="3"/>
  <c r="CP111" i="3"/>
  <c r="CB111" i="3"/>
  <c r="BV111" i="3"/>
  <c r="BX111" i="3" s="1"/>
  <c r="BU111" i="3"/>
  <c r="BT111" i="3"/>
  <c r="BS111" i="3"/>
  <c r="BP111" i="3"/>
  <c r="BO111" i="3"/>
  <c r="BL111" i="3"/>
  <c r="BK111" i="3"/>
  <c r="BH111" i="3"/>
  <c r="BG111" i="3"/>
  <c r="BD111" i="3"/>
  <c r="BC111" i="3"/>
  <c r="AZ111" i="3"/>
  <c r="AY111" i="3"/>
  <c r="AV111" i="3"/>
  <c r="AU111" i="3"/>
  <c r="AR111" i="3"/>
  <c r="AQ111" i="3"/>
  <c r="AN111" i="3"/>
  <c r="AM111" i="3"/>
  <c r="AG111" i="3"/>
  <c r="AF111" i="3"/>
  <c r="AE111" i="3"/>
  <c r="AB111" i="3"/>
  <c r="Y111" i="3"/>
  <c r="X111" i="3"/>
  <c r="U111" i="3"/>
  <c r="T111" i="3"/>
  <c r="P111" i="3"/>
  <c r="C111" i="3"/>
  <c r="CB110" i="3"/>
  <c r="BV110" i="3"/>
  <c r="BW110" i="3" s="1"/>
  <c r="BU110" i="3"/>
  <c r="BT110" i="3"/>
  <c r="BS110" i="3"/>
  <c r="BP110" i="3"/>
  <c r="BO110" i="3"/>
  <c r="BL110" i="3"/>
  <c r="BK110" i="3"/>
  <c r="BH110" i="3"/>
  <c r="BG110" i="3"/>
  <c r="BD110" i="3"/>
  <c r="BC110" i="3"/>
  <c r="AZ110" i="3"/>
  <c r="AY110" i="3"/>
  <c r="AV110" i="3"/>
  <c r="AU110" i="3"/>
  <c r="AR110" i="3"/>
  <c r="AQ110" i="3"/>
  <c r="AN110" i="3"/>
  <c r="AM110" i="3"/>
  <c r="AG110" i="3"/>
  <c r="AF110" i="3"/>
  <c r="AE110" i="3"/>
  <c r="AB110" i="3"/>
  <c r="Y110" i="3"/>
  <c r="X110" i="3"/>
  <c r="U110" i="3"/>
  <c r="T110" i="3"/>
  <c r="C110" i="3"/>
  <c r="CB109" i="3"/>
  <c r="BV109" i="3"/>
  <c r="BW109" i="3" s="1"/>
  <c r="BU109" i="3"/>
  <c r="BT109" i="3"/>
  <c r="BS109" i="3"/>
  <c r="BP109" i="3"/>
  <c r="BO109" i="3"/>
  <c r="BL109" i="3"/>
  <c r="BK109" i="3"/>
  <c r="BH109" i="3"/>
  <c r="BG109" i="3"/>
  <c r="BD109" i="3"/>
  <c r="BC109" i="3"/>
  <c r="AZ109" i="3"/>
  <c r="AY109" i="3"/>
  <c r="AV109" i="3"/>
  <c r="AU109" i="3"/>
  <c r="AR109" i="3"/>
  <c r="AQ109" i="3"/>
  <c r="AN109" i="3"/>
  <c r="AM109" i="3"/>
  <c r="AG109" i="3"/>
  <c r="AF109" i="3"/>
  <c r="AE109" i="3"/>
  <c r="AB109" i="3"/>
  <c r="Y109" i="3"/>
  <c r="X109" i="3"/>
  <c r="U109" i="3"/>
  <c r="T109" i="3"/>
  <c r="P109" i="3"/>
  <c r="C109" i="3"/>
  <c r="CB108" i="3"/>
  <c r="BV108" i="3"/>
  <c r="BW108" i="3" s="1"/>
  <c r="BU108" i="3"/>
  <c r="BT108" i="3"/>
  <c r="BS108" i="3"/>
  <c r="BP108" i="3"/>
  <c r="BO108" i="3"/>
  <c r="BL108" i="3"/>
  <c r="BK108" i="3"/>
  <c r="BH108" i="3"/>
  <c r="BG108" i="3"/>
  <c r="BD108" i="3"/>
  <c r="BC108" i="3"/>
  <c r="AZ108" i="3"/>
  <c r="AY108" i="3"/>
  <c r="AV108" i="3"/>
  <c r="AU108" i="3"/>
  <c r="AR108" i="3"/>
  <c r="AQ108" i="3"/>
  <c r="AN108" i="3"/>
  <c r="AM108" i="3"/>
  <c r="AG108" i="3"/>
  <c r="AF108" i="3"/>
  <c r="AE108" i="3"/>
  <c r="AB108" i="3"/>
  <c r="Y108" i="3"/>
  <c r="X108" i="3"/>
  <c r="U108" i="3"/>
  <c r="T108" i="3"/>
  <c r="C108" i="3"/>
  <c r="CB107" i="3"/>
  <c r="BV107" i="3"/>
  <c r="BW107" i="3" s="1"/>
  <c r="BU107" i="3"/>
  <c r="BT107" i="3"/>
  <c r="BS107" i="3"/>
  <c r="BP107" i="3"/>
  <c r="BO107" i="3"/>
  <c r="BL107" i="3"/>
  <c r="BK107" i="3"/>
  <c r="BH107" i="3"/>
  <c r="BG107" i="3"/>
  <c r="BD107" i="3"/>
  <c r="BC107" i="3"/>
  <c r="AZ107" i="3"/>
  <c r="AY107" i="3"/>
  <c r="AV107" i="3"/>
  <c r="AU107" i="3"/>
  <c r="AR107" i="3"/>
  <c r="AQ107" i="3"/>
  <c r="AN107" i="3"/>
  <c r="AM107" i="3"/>
  <c r="AG107" i="3"/>
  <c r="AF107" i="3"/>
  <c r="AE107" i="3"/>
  <c r="AB107" i="3"/>
  <c r="Y107" i="3"/>
  <c r="X107" i="3"/>
  <c r="U107" i="3"/>
  <c r="T107" i="3"/>
  <c r="P107" i="3"/>
  <c r="C107" i="3"/>
  <c r="CB106" i="3"/>
  <c r="BV106" i="3"/>
  <c r="BX106" i="3" s="1"/>
  <c r="BU106" i="3"/>
  <c r="BT106" i="3"/>
  <c r="BS106" i="3"/>
  <c r="BP106" i="3"/>
  <c r="BO106" i="3"/>
  <c r="BL106" i="3"/>
  <c r="BK106" i="3"/>
  <c r="BH106" i="3"/>
  <c r="BG106" i="3"/>
  <c r="BD106" i="3"/>
  <c r="BC106" i="3"/>
  <c r="AZ106" i="3"/>
  <c r="AY106" i="3"/>
  <c r="AV106" i="3"/>
  <c r="AU106" i="3"/>
  <c r="AR106" i="3"/>
  <c r="AQ106" i="3"/>
  <c r="AN106" i="3"/>
  <c r="AM106" i="3"/>
  <c r="AG106" i="3"/>
  <c r="AF106" i="3"/>
  <c r="AE106" i="3"/>
  <c r="AB106" i="3"/>
  <c r="Y106" i="3"/>
  <c r="X106" i="3"/>
  <c r="U106" i="3"/>
  <c r="T106" i="3"/>
  <c r="C106" i="3"/>
  <c r="CB105" i="3"/>
  <c r="BV105" i="3"/>
  <c r="BW105" i="3" s="1"/>
  <c r="BU105" i="3"/>
  <c r="BT105" i="3"/>
  <c r="BS105" i="3"/>
  <c r="BP105" i="3"/>
  <c r="BO105" i="3"/>
  <c r="BL105" i="3"/>
  <c r="BK105" i="3"/>
  <c r="BH105" i="3"/>
  <c r="BG105" i="3"/>
  <c r="BD105" i="3"/>
  <c r="BC105" i="3"/>
  <c r="AZ105" i="3"/>
  <c r="AY105" i="3"/>
  <c r="AV105" i="3"/>
  <c r="AU105" i="3"/>
  <c r="AR105" i="3"/>
  <c r="AQ105" i="3"/>
  <c r="AN105" i="3"/>
  <c r="AM105" i="3"/>
  <c r="AG105" i="3"/>
  <c r="AF105" i="3"/>
  <c r="AE105" i="3"/>
  <c r="AB105" i="3"/>
  <c r="Y105" i="3"/>
  <c r="X105" i="3"/>
  <c r="U105" i="3"/>
  <c r="T105" i="3"/>
  <c r="C105" i="3"/>
  <c r="CB104" i="3"/>
  <c r="BX104" i="3"/>
  <c r="BV104" i="3"/>
  <c r="BW104" i="3" s="1"/>
  <c r="BU104" i="3"/>
  <c r="BT104" i="3"/>
  <c r="BS104" i="3"/>
  <c r="BP104" i="3"/>
  <c r="BO104" i="3"/>
  <c r="BL104" i="3"/>
  <c r="BK104" i="3"/>
  <c r="BH104" i="3"/>
  <c r="BG104" i="3"/>
  <c r="BD104" i="3"/>
  <c r="BC104" i="3"/>
  <c r="AZ104" i="3"/>
  <c r="AY104" i="3"/>
  <c r="AV104" i="3"/>
  <c r="AU104" i="3"/>
  <c r="AR104" i="3"/>
  <c r="AQ104" i="3"/>
  <c r="AN104" i="3"/>
  <c r="AM104" i="3"/>
  <c r="AH104" i="3" s="1"/>
  <c r="AG104" i="3"/>
  <c r="AF104" i="3"/>
  <c r="AE104" i="3"/>
  <c r="AB104" i="3"/>
  <c r="Y104" i="3"/>
  <c r="X104" i="3"/>
  <c r="U104" i="3"/>
  <c r="T104" i="3"/>
  <c r="P104" i="3"/>
  <c r="C104" i="3"/>
  <c r="CB103" i="3"/>
  <c r="BV103" i="3"/>
  <c r="BW103" i="3" s="1"/>
  <c r="BU103" i="3"/>
  <c r="BT103" i="3"/>
  <c r="BS103" i="3"/>
  <c r="BP103" i="3"/>
  <c r="BO103" i="3"/>
  <c r="BL103" i="3"/>
  <c r="BK103" i="3"/>
  <c r="BH103" i="3"/>
  <c r="BG103" i="3"/>
  <c r="BD103" i="3"/>
  <c r="BC103" i="3"/>
  <c r="AZ103" i="3"/>
  <c r="AY103" i="3"/>
  <c r="AV103" i="3"/>
  <c r="AU103" i="3"/>
  <c r="AR103" i="3"/>
  <c r="AQ103" i="3"/>
  <c r="AN103" i="3"/>
  <c r="AM103" i="3"/>
  <c r="AG103" i="3"/>
  <c r="AF103" i="3"/>
  <c r="AE103" i="3"/>
  <c r="AB103" i="3"/>
  <c r="Y103" i="3"/>
  <c r="X103" i="3"/>
  <c r="U103" i="3"/>
  <c r="T103" i="3"/>
  <c r="C103" i="3"/>
  <c r="CB102" i="3"/>
  <c r="BV102" i="3"/>
  <c r="BX102" i="3" s="1"/>
  <c r="BU102" i="3"/>
  <c r="BT102" i="3"/>
  <c r="BS102" i="3"/>
  <c r="BP102" i="3"/>
  <c r="BO102" i="3"/>
  <c r="BL102" i="3"/>
  <c r="BK102" i="3"/>
  <c r="BH102" i="3"/>
  <c r="BG102" i="3"/>
  <c r="BD102" i="3"/>
  <c r="BC102" i="3"/>
  <c r="AZ102" i="3"/>
  <c r="AY102" i="3"/>
  <c r="AV102" i="3"/>
  <c r="AU102" i="3"/>
  <c r="AR102" i="3"/>
  <c r="AQ102" i="3"/>
  <c r="AN102" i="3"/>
  <c r="AM102" i="3"/>
  <c r="AG102" i="3"/>
  <c r="AF102" i="3"/>
  <c r="AE102" i="3"/>
  <c r="AB102" i="3"/>
  <c r="Y102" i="3"/>
  <c r="X102" i="3"/>
  <c r="U102" i="3"/>
  <c r="T102" i="3"/>
  <c r="P102" i="3"/>
  <c r="C102" i="3"/>
  <c r="CB101" i="3"/>
  <c r="BV101" i="3"/>
  <c r="BX101" i="3" s="1"/>
  <c r="BU101" i="3"/>
  <c r="BT101" i="3"/>
  <c r="BS101" i="3"/>
  <c r="BP101" i="3"/>
  <c r="BO101" i="3"/>
  <c r="BL101" i="3"/>
  <c r="BK101" i="3"/>
  <c r="BH101" i="3"/>
  <c r="BG101" i="3"/>
  <c r="BD101" i="3"/>
  <c r="BC101" i="3"/>
  <c r="AZ101" i="3"/>
  <c r="AY101" i="3"/>
  <c r="AV101" i="3"/>
  <c r="AU101" i="3"/>
  <c r="AR101" i="3"/>
  <c r="AQ101" i="3"/>
  <c r="AN101" i="3"/>
  <c r="AM101" i="3"/>
  <c r="AG101" i="3"/>
  <c r="AF101" i="3"/>
  <c r="AE101" i="3"/>
  <c r="AB101" i="3"/>
  <c r="Y101" i="3"/>
  <c r="X101" i="3"/>
  <c r="U101" i="3"/>
  <c r="T101" i="3"/>
  <c r="C101" i="3"/>
  <c r="CI100" i="3"/>
  <c r="CI101" i="3" s="1"/>
  <c r="CH100" i="3"/>
  <c r="CG100" i="3"/>
  <c r="CG101" i="3" s="1"/>
  <c r="CB100" i="3"/>
  <c r="BV100" i="3"/>
  <c r="BW100" i="3" s="1"/>
  <c r="BU100" i="3"/>
  <c r="BT100" i="3"/>
  <c r="BS100" i="3"/>
  <c r="BP100" i="3"/>
  <c r="BO100" i="3"/>
  <c r="BL100" i="3"/>
  <c r="BK100" i="3"/>
  <c r="BH100" i="3"/>
  <c r="BG100" i="3"/>
  <c r="BD100" i="3"/>
  <c r="BC100" i="3"/>
  <c r="AZ100" i="3"/>
  <c r="AY100" i="3"/>
  <c r="AV100" i="3"/>
  <c r="AU100" i="3"/>
  <c r="AR100" i="3"/>
  <c r="AQ100" i="3"/>
  <c r="AN100" i="3"/>
  <c r="AM100" i="3"/>
  <c r="AG100" i="3"/>
  <c r="AF100" i="3"/>
  <c r="AE100" i="3"/>
  <c r="AB100" i="3"/>
  <c r="Y100" i="3"/>
  <c r="X100" i="3"/>
  <c r="U100" i="3"/>
  <c r="T100" i="3"/>
  <c r="P100" i="3"/>
  <c r="C100" i="3"/>
  <c r="CB99" i="3"/>
  <c r="BV99" i="3"/>
  <c r="BW99" i="3" s="1"/>
  <c r="BU99" i="3"/>
  <c r="BT99" i="3"/>
  <c r="BS99" i="3"/>
  <c r="BP99" i="3"/>
  <c r="BO99" i="3"/>
  <c r="BL99" i="3"/>
  <c r="BK99" i="3"/>
  <c r="BH99" i="3"/>
  <c r="BG99" i="3"/>
  <c r="BD99" i="3"/>
  <c r="BC99" i="3"/>
  <c r="AZ99" i="3"/>
  <c r="AY99" i="3"/>
  <c r="AV99" i="3"/>
  <c r="AU99" i="3"/>
  <c r="AR99" i="3"/>
  <c r="AQ99" i="3"/>
  <c r="AN99" i="3"/>
  <c r="AM99" i="3"/>
  <c r="AG99" i="3"/>
  <c r="AF99" i="3"/>
  <c r="AE99" i="3"/>
  <c r="AB99" i="3"/>
  <c r="Y99" i="3"/>
  <c r="X99" i="3"/>
  <c r="U99" i="3"/>
  <c r="T99" i="3"/>
  <c r="C99" i="3"/>
  <c r="CB98" i="3"/>
  <c r="BV98" i="3"/>
  <c r="BX98" i="3" s="1"/>
  <c r="BU98" i="3"/>
  <c r="BT98" i="3"/>
  <c r="BS98" i="3"/>
  <c r="BP98" i="3"/>
  <c r="BO98" i="3"/>
  <c r="BL98" i="3"/>
  <c r="BK98" i="3"/>
  <c r="BH98" i="3"/>
  <c r="BG98" i="3"/>
  <c r="BD98" i="3"/>
  <c r="BC98" i="3"/>
  <c r="AZ98" i="3"/>
  <c r="AY98" i="3"/>
  <c r="AV98" i="3"/>
  <c r="AU98" i="3"/>
  <c r="AR98" i="3"/>
  <c r="AQ98" i="3"/>
  <c r="AN98" i="3"/>
  <c r="AM98" i="3"/>
  <c r="AG98" i="3"/>
  <c r="AF98" i="3"/>
  <c r="AE98" i="3"/>
  <c r="AB98" i="3"/>
  <c r="Y98" i="3"/>
  <c r="X98" i="3"/>
  <c r="U98" i="3"/>
  <c r="T98" i="3"/>
  <c r="C98" i="3"/>
  <c r="CB97" i="3"/>
  <c r="BV97" i="3"/>
  <c r="BX97" i="3" s="1"/>
  <c r="BU97" i="3"/>
  <c r="BT97" i="3"/>
  <c r="BS97" i="3"/>
  <c r="BP97" i="3"/>
  <c r="BO97" i="3"/>
  <c r="BL97" i="3"/>
  <c r="BK97" i="3"/>
  <c r="BH97" i="3"/>
  <c r="BG97" i="3"/>
  <c r="BD97" i="3"/>
  <c r="BC97" i="3"/>
  <c r="AZ97" i="3"/>
  <c r="AY97" i="3"/>
  <c r="AV97" i="3"/>
  <c r="AU97" i="3"/>
  <c r="AR97" i="3"/>
  <c r="AQ97" i="3"/>
  <c r="AN97" i="3"/>
  <c r="AM97" i="3"/>
  <c r="AG97" i="3"/>
  <c r="AF97" i="3"/>
  <c r="AE97" i="3"/>
  <c r="AB97" i="3"/>
  <c r="Y97" i="3"/>
  <c r="X97" i="3"/>
  <c r="U97" i="3"/>
  <c r="T97" i="3"/>
  <c r="P97" i="3"/>
  <c r="C97" i="3"/>
  <c r="CB96" i="3"/>
  <c r="BV96" i="3"/>
  <c r="BW96" i="3" s="1"/>
  <c r="BU96" i="3"/>
  <c r="BT96" i="3"/>
  <c r="BS96" i="3"/>
  <c r="BP96" i="3"/>
  <c r="BO96" i="3"/>
  <c r="BL96" i="3"/>
  <c r="BK96" i="3"/>
  <c r="BH96" i="3"/>
  <c r="BG96" i="3"/>
  <c r="BD96" i="3"/>
  <c r="BC96" i="3"/>
  <c r="AZ96" i="3"/>
  <c r="AY96" i="3"/>
  <c r="AV96" i="3"/>
  <c r="AU96" i="3"/>
  <c r="AR96" i="3"/>
  <c r="AQ96" i="3"/>
  <c r="AN96" i="3"/>
  <c r="AM96" i="3"/>
  <c r="AG96" i="3"/>
  <c r="AF96" i="3"/>
  <c r="AE96" i="3"/>
  <c r="AB96" i="3"/>
  <c r="Y96" i="3"/>
  <c r="X96" i="3"/>
  <c r="U96" i="3"/>
  <c r="T96" i="3"/>
  <c r="C96" i="3"/>
  <c r="CB95" i="3"/>
  <c r="BV95" i="3"/>
  <c r="BX95" i="3" s="1"/>
  <c r="BU95" i="3"/>
  <c r="BT95" i="3"/>
  <c r="BS95" i="3"/>
  <c r="BP95" i="3"/>
  <c r="BO95" i="3"/>
  <c r="BL95" i="3"/>
  <c r="BK95" i="3"/>
  <c r="BH95" i="3"/>
  <c r="BG95" i="3"/>
  <c r="BD95" i="3"/>
  <c r="BC95" i="3"/>
  <c r="AZ95" i="3"/>
  <c r="AY95" i="3"/>
  <c r="AV95" i="3"/>
  <c r="AU95" i="3"/>
  <c r="AR95" i="3"/>
  <c r="AQ95" i="3"/>
  <c r="AN95" i="3"/>
  <c r="AM95" i="3"/>
  <c r="AG95" i="3"/>
  <c r="AF95" i="3"/>
  <c r="AE95" i="3"/>
  <c r="AB95" i="3"/>
  <c r="Y95" i="3"/>
  <c r="X95" i="3"/>
  <c r="U95" i="3"/>
  <c r="T95" i="3"/>
  <c r="C95" i="3"/>
  <c r="CB94" i="3"/>
  <c r="BV94" i="3"/>
  <c r="BW94" i="3" s="1"/>
  <c r="BU94" i="3"/>
  <c r="BT94" i="3"/>
  <c r="BS94" i="3"/>
  <c r="BP94" i="3"/>
  <c r="BO94" i="3"/>
  <c r="BL94" i="3"/>
  <c r="BK94" i="3"/>
  <c r="BH94" i="3"/>
  <c r="BG94" i="3"/>
  <c r="BD94" i="3"/>
  <c r="BC94" i="3"/>
  <c r="AZ94" i="3"/>
  <c r="AY94" i="3"/>
  <c r="AV94" i="3"/>
  <c r="AU94" i="3"/>
  <c r="AR94" i="3"/>
  <c r="AQ94" i="3"/>
  <c r="AN94" i="3"/>
  <c r="AM94" i="3"/>
  <c r="AG94" i="3"/>
  <c r="AF94" i="3"/>
  <c r="AE94" i="3"/>
  <c r="AB94" i="3"/>
  <c r="Y94" i="3"/>
  <c r="X94" i="3"/>
  <c r="U94" i="3"/>
  <c r="T94" i="3"/>
  <c r="P94" i="3"/>
  <c r="C94" i="3"/>
  <c r="CB93" i="3"/>
  <c r="BV93" i="3"/>
  <c r="BW93" i="3" s="1"/>
  <c r="BU93" i="3"/>
  <c r="BT93" i="3"/>
  <c r="BS93" i="3"/>
  <c r="BP93" i="3"/>
  <c r="BO93" i="3"/>
  <c r="BL93" i="3"/>
  <c r="BK93" i="3"/>
  <c r="BH93" i="3"/>
  <c r="BG93" i="3"/>
  <c r="BD93" i="3"/>
  <c r="BC93" i="3"/>
  <c r="AZ93" i="3"/>
  <c r="AY93" i="3"/>
  <c r="AV93" i="3"/>
  <c r="AU93" i="3"/>
  <c r="AR93" i="3"/>
  <c r="AQ93" i="3"/>
  <c r="AN93" i="3"/>
  <c r="AM93" i="3"/>
  <c r="AG93" i="3"/>
  <c r="AF93" i="3"/>
  <c r="AE93" i="3"/>
  <c r="AB93" i="3"/>
  <c r="Y93" i="3"/>
  <c r="X93" i="3"/>
  <c r="U93" i="3"/>
  <c r="T93" i="3"/>
  <c r="C93" i="3"/>
  <c r="CB92" i="3"/>
  <c r="BV92" i="3"/>
  <c r="BX92" i="3" s="1"/>
  <c r="BU92" i="3"/>
  <c r="BT92" i="3"/>
  <c r="BS92" i="3"/>
  <c r="BP92" i="3"/>
  <c r="BO92" i="3"/>
  <c r="BL92" i="3"/>
  <c r="BK92" i="3"/>
  <c r="BH92" i="3"/>
  <c r="BG92" i="3"/>
  <c r="BD92" i="3"/>
  <c r="BC92" i="3"/>
  <c r="AZ92" i="3"/>
  <c r="AY92" i="3"/>
  <c r="AV92" i="3"/>
  <c r="AU92" i="3"/>
  <c r="AR92" i="3"/>
  <c r="AQ92" i="3"/>
  <c r="AN92" i="3"/>
  <c r="AM92" i="3"/>
  <c r="AG92" i="3"/>
  <c r="AF92" i="3"/>
  <c r="AE92" i="3"/>
  <c r="AB92" i="3"/>
  <c r="Y92" i="3"/>
  <c r="X92" i="3"/>
  <c r="U92" i="3"/>
  <c r="T92" i="3"/>
  <c r="C92" i="3"/>
  <c r="CB91" i="3"/>
  <c r="BV91" i="3"/>
  <c r="BW91" i="3" s="1"/>
  <c r="BU91" i="3"/>
  <c r="BT91" i="3"/>
  <c r="BS91" i="3"/>
  <c r="BP91" i="3"/>
  <c r="BO91" i="3"/>
  <c r="BL91" i="3"/>
  <c r="BK91" i="3"/>
  <c r="BH91" i="3"/>
  <c r="BG91" i="3"/>
  <c r="BD91" i="3"/>
  <c r="BC91" i="3"/>
  <c r="AZ91" i="3"/>
  <c r="AY91" i="3"/>
  <c r="AV91" i="3"/>
  <c r="AU91" i="3"/>
  <c r="AR91" i="3"/>
  <c r="AQ91" i="3"/>
  <c r="AN91" i="3"/>
  <c r="AM91" i="3"/>
  <c r="AG91" i="3"/>
  <c r="AF91" i="3"/>
  <c r="AE91" i="3"/>
  <c r="AB91" i="3"/>
  <c r="Y91" i="3"/>
  <c r="X91" i="3"/>
  <c r="U91" i="3"/>
  <c r="T91" i="3"/>
  <c r="P91" i="3"/>
  <c r="C91" i="3"/>
  <c r="CB90" i="3"/>
  <c r="BV90" i="3"/>
  <c r="BW90" i="3" s="1"/>
  <c r="BU90" i="3"/>
  <c r="BT90" i="3"/>
  <c r="BS90" i="3"/>
  <c r="BP90" i="3"/>
  <c r="BO90" i="3"/>
  <c r="BL90" i="3"/>
  <c r="BK90" i="3"/>
  <c r="BH90" i="3"/>
  <c r="BG90" i="3"/>
  <c r="BD90" i="3"/>
  <c r="BC90" i="3"/>
  <c r="AZ90" i="3"/>
  <c r="AY90" i="3"/>
  <c r="AV90" i="3"/>
  <c r="AU90" i="3"/>
  <c r="AR90" i="3"/>
  <c r="AQ90" i="3"/>
  <c r="AN90" i="3"/>
  <c r="AM90" i="3"/>
  <c r="AG90" i="3"/>
  <c r="AF90" i="3"/>
  <c r="AE90" i="3"/>
  <c r="AB90" i="3"/>
  <c r="Y90" i="3"/>
  <c r="X90" i="3"/>
  <c r="U90" i="3"/>
  <c r="T90" i="3"/>
  <c r="C90" i="3"/>
  <c r="CB89" i="3"/>
  <c r="BV89" i="3"/>
  <c r="BY89" i="3" s="1"/>
  <c r="BU89" i="3"/>
  <c r="BT89" i="3"/>
  <c r="BS89" i="3"/>
  <c r="BP89" i="3"/>
  <c r="BO89" i="3"/>
  <c r="BL89" i="3"/>
  <c r="BK89" i="3"/>
  <c r="BH89" i="3"/>
  <c r="BG89" i="3"/>
  <c r="BD89" i="3"/>
  <c r="BC89" i="3"/>
  <c r="AZ89" i="3"/>
  <c r="AY89" i="3"/>
  <c r="AV89" i="3"/>
  <c r="AU89" i="3"/>
  <c r="AR89" i="3"/>
  <c r="AQ89" i="3"/>
  <c r="AN89" i="3"/>
  <c r="AM89" i="3"/>
  <c r="AG89" i="3"/>
  <c r="AF89" i="3"/>
  <c r="AE89" i="3"/>
  <c r="AB89" i="3"/>
  <c r="Y89" i="3"/>
  <c r="X89" i="3"/>
  <c r="U89" i="3"/>
  <c r="T89" i="3"/>
  <c r="P89" i="3"/>
  <c r="C89" i="3"/>
  <c r="CB88" i="3"/>
  <c r="BV88" i="3"/>
  <c r="BX88" i="3" s="1"/>
  <c r="BW88" i="3" s="1"/>
  <c r="BU88" i="3"/>
  <c r="BT88" i="3"/>
  <c r="BS88" i="3"/>
  <c r="BP88" i="3"/>
  <c r="BO88" i="3"/>
  <c r="BL88" i="3"/>
  <c r="BK88" i="3"/>
  <c r="BH88" i="3"/>
  <c r="BG88" i="3"/>
  <c r="BD88" i="3"/>
  <c r="BC88" i="3"/>
  <c r="AZ88" i="3"/>
  <c r="AY88" i="3"/>
  <c r="AV88" i="3"/>
  <c r="AU88" i="3"/>
  <c r="AR88" i="3"/>
  <c r="AQ88" i="3"/>
  <c r="AN88" i="3"/>
  <c r="AM88" i="3"/>
  <c r="AG88" i="3"/>
  <c r="AF88" i="3"/>
  <c r="AE88" i="3"/>
  <c r="AB88" i="3"/>
  <c r="Y88" i="3"/>
  <c r="X88" i="3"/>
  <c r="U88" i="3"/>
  <c r="T88" i="3"/>
  <c r="P88" i="3"/>
  <c r="C88" i="3"/>
  <c r="CB87" i="3"/>
  <c r="BY87" i="3"/>
  <c r="BX87" i="3" s="1"/>
  <c r="BV87" i="3"/>
  <c r="BW87" i="3" s="1"/>
  <c r="BU87" i="3"/>
  <c r="BT87" i="3"/>
  <c r="BS87" i="3"/>
  <c r="BP87" i="3"/>
  <c r="BO87" i="3"/>
  <c r="BL87" i="3"/>
  <c r="BK87" i="3"/>
  <c r="BH87" i="3"/>
  <c r="BG87" i="3"/>
  <c r="BD87" i="3"/>
  <c r="BC87" i="3"/>
  <c r="AZ87" i="3"/>
  <c r="AY87" i="3"/>
  <c r="AV87" i="3"/>
  <c r="AU87" i="3"/>
  <c r="AR87" i="3"/>
  <c r="AQ87" i="3"/>
  <c r="AN87" i="3"/>
  <c r="AM87" i="3"/>
  <c r="AG87" i="3"/>
  <c r="AF87" i="3"/>
  <c r="AE87" i="3"/>
  <c r="AB87" i="3"/>
  <c r="Y87" i="3"/>
  <c r="X87" i="3"/>
  <c r="U87" i="3"/>
  <c r="T87" i="3"/>
  <c r="C87" i="3"/>
  <c r="CB86" i="3"/>
  <c r="BV86" i="3"/>
  <c r="BY86" i="3" s="1"/>
  <c r="BU86" i="3"/>
  <c r="BT86" i="3"/>
  <c r="BS86" i="3"/>
  <c r="BP86" i="3"/>
  <c r="BO86" i="3"/>
  <c r="BL86" i="3"/>
  <c r="BK86" i="3"/>
  <c r="BH86" i="3"/>
  <c r="BG86" i="3"/>
  <c r="BD86" i="3"/>
  <c r="BC86" i="3"/>
  <c r="AZ86" i="3"/>
  <c r="AY86" i="3"/>
  <c r="AV86" i="3"/>
  <c r="AU86" i="3"/>
  <c r="AR86" i="3"/>
  <c r="AQ86" i="3"/>
  <c r="AN86" i="3"/>
  <c r="AM86" i="3"/>
  <c r="AG86" i="3"/>
  <c r="AF86" i="3"/>
  <c r="AE86" i="3"/>
  <c r="AB86" i="3"/>
  <c r="Y86" i="3"/>
  <c r="X86" i="3"/>
  <c r="U86" i="3"/>
  <c r="T86" i="3"/>
  <c r="P86" i="3"/>
  <c r="C86" i="3"/>
  <c r="A86" i="3"/>
  <c r="CB85" i="3"/>
  <c r="BY85" i="3"/>
  <c r="BV85" i="3"/>
  <c r="BX85" i="3" s="1"/>
  <c r="BW85" i="3" s="1"/>
  <c r="BU85" i="3"/>
  <c r="BT85" i="3"/>
  <c r="BS85" i="3"/>
  <c r="BP85" i="3"/>
  <c r="BO85" i="3"/>
  <c r="BL85" i="3"/>
  <c r="BK85" i="3"/>
  <c r="BH85" i="3"/>
  <c r="BG85" i="3"/>
  <c r="BD85" i="3"/>
  <c r="BC85" i="3"/>
  <c r="AZ85" i="3"/>
  <c r="AY85" i="3"/>
  <c r="AV85" i="3"/>
  <c r="AU85" i="3"/>
  <c r="AR85" i="3"/>
  <c r="AQ85" i="3"/>
  <c r="AN85" i="3"/>
  <c r="AM85" i="3"/>
  <c r="AG85" i="3"/>
  <c r="AF85" i="3"/>
  <c r="AE85" i="3"/>
  <c r="AB85" i="3"/>
  <c r="Y85" i="3"/>
  <c r="X85" i="3"/>
  <c r="U85" i="3"/>
  <c r="T85" i="3"/>
  <c r="C85" i="3"/>
  <c r="CB84" i="3"/>
  <c r="BV84" i="3"/>
  <c r="BW84" i="3" s="1"/>
  <c r="BU84" i="3"/>
  <c r="BT84" i="3"/>
  <c r="BS84" i="3"/>
  <c r="BP84" i="3"/>
  <c r="BO84" i="3"/>
  <c r="BL84" i="3"/>
  <c r="BK84" i="3"/>
  <c r="BH84" i="3"/>
  <c r="BG84" i="3"/>
  <c r="BD84" i="3"/>
  <c r="BC84" i="3"/>
  <c r="AZ84" i="3"/>
  <c r="AY84" i="3"/>
  <c r="AV84" i="3"/>
  <c r="AU84" i="3"/>
  <c r="AR84" i="3"/>
  <c r="AQ84" i="3"/>
  <c r="AN84" i="3"/>
  <c r="AM84" i="3"/>
  <c r="AG84" i="3"/>
  <c r="AF84" i="3"/>
  <c r="AE84" i="3"/>
  <c r="AB84" i="3"/>
  <c r="Y84" i="3"/>
  <c r="X84" i="3"/>
  <c r="U84" i="3"/>
  <c r="T84" i="3"/>
  <c r="C84" i="3"/>
  <c r="CB83" i="3"/>
  <c r="BV83" i="3"/>
  <c r="BY83" i="3" s="1"/>
  <c r="BU83" i="3"/>
  <c r="BT83" i="3"/>
  <c r="BS83" i="3"/>
  <c r="BP83" i="3"/>
  <c r="BO83" i="3"/>
  <c r="BL83" i="3"/>
  <c r="BK83" i="3"/>
  <c r="BH83" i="3"/>
  <c r="BG83" i="3"/>
  <c r="BD83" i="3"/>
  <c r="BC83" i="3"/>
  <c r="AZ83" i="3"/>
  <c r="AY83" i="3"/>
  <c r="AV83" i="3"/>
  <c r="AU83" i="3"/>
  <c r="AR83" i="3"/>
  <c r="AQ83" i="3"/>
  <c r="AN83" i="3"/>
  <c r="AM83" i="3"/>
  <c r="AG83" i="3"/>
  <c r="AF83" i="3"/>
  <c r="AE83" i="3"/>
  <c r="AB83" i="3"/>
  <c r="Y83" i="3"/>
  <c r="X83" i="3"/>
  <c r="U83" i="3"/>
  <c r="T83" i="3"/>
  <c r="C83" i="3"/>
  <c r="CB82" i="3"/>
  <c r="BV82" i="3"/>
  <c r="BW82" i="3" s="1"/>
  <c r="BU82" i="3"/>
  <c r="BT82" i="3"/>
  <c r="BS82" i="3"/>
  <c r="BP82" i="3"/>
  <c r="BO82" i="3"/>
  <c r="BL82" i="3"/>
  <c r="BK82" i="3"/>
  <c r="BH82" i="3"/>
  <c r="BG82" i="3"/>
  <c r="BD82" i="3"/>
  <c r="BC82" i="3"/>
  <c r="AZ82" i="3"/>
  <c r="AY82" i="3"/>
  <c r="AV82" i="3"/>
  <c r="AU82" i="3"/>
  <c r="AR82" i="3"/>
  <c r="AQ82" i="3"/>
  <c r="AN82" i="3"/>
  <c r="AM82" i="3"/>
  <c r="AG82" i="3"/>
  <c r="AF82" i="3"/>
  <c r="AE82" i="3"/>
  <c r="AB82" i="3"/>
  <c r="Y82" i="3"/>
  <c r="X82" i="3"/>
  <c r="U82" i="3"/>
  <c r="T82" i="3"/>
  <c r="C82" i="3"/>
  <c r="CB81" i="3"/>
  <c r="BV81" i="3"/>
  <c r="BW81" i="3" s="1"/>
  <c r="BU81" i="3"/>
  <c r="BT81" i="3"/>
  <c r="BS81" i="3"/>
  <c r="BP81" i="3"/>
  <c r="BO81" i="3"/>
  <c r="BL81" i="3"/>
  <c r="BK81" i="3"/>
  <c r="BH81" i="3"/>
  <c r="BG81" i="3"/>
  <c r="BD81" i="3"/>
  <c r="BC81" i="3"/>
  <c r="AZ81" i="3"/>
  <c r="AY81" i="3"/>
  <c r="AV81" i="3"/>
  <c r="AU81" i="3"/>
  <c r="AR81" i="3"/>
  <c r="AQ81" i="3"/>
  <c r="AN81" i="3"/>
  <c r="AM81" i="3"/>
  <c r="AG81" i="3"/>
  <c r="AF81" i="3"/>
  <c r="AE81" i="3"/>
  <c r="AB81" i="3"/>
  <c r="Y81" i="3"/>
  <c r="X81" i="3"/>
  <c r="U81" i="3"/>
  <c r="T81" i="3"/>
  <c r="P81" i="3"/>
  <c r="C81" i="3"/>
  <c r="CI80" i="3"/>
  <c r="CI81" i="3" s="1"/>
  <c r="CH80" i="3"/>
  <c r="CH81" i="3" s="1"/>
  <c r="CG80" i="3"/>
  <c r="CB80" i="3"/>
  <c r="BW80" i="3"/>
  <c r="BV80" i="3"/>
  <c r="BX80" i="3" s="1"/>
  <c r="BU80" i="3"/>
  <c r="BT80" i="3"/>
  <c r="BS80" i="3"/>
  <c r="BP80" i="3"/>
  <c r="BO80" i="3"/>
  <c r="BL80" i="3"/>
  <c r="BK80" i="3"/>
  <c r="BH80" i="3"/>
  <c r="BG80" i="3"/>
  <c r="BD80" i="3"/>
  <c r="BC80" i="3"/>
  <c r="AZ80" i="3"/>
  <c r="AY80" i="3"/>
  <c r="AV80" i="3"/>
  <c r="AU80" i="3"/>
  <c r="AR80" i="3"/>
  <c r="AQ80" i="3"/>
  <c r="AN80" i="3"/>
  <c r="AM80" i="3"/>
  <c r="AH80" i="3" s="1"/>
  <c r="AG80" i="3"/>
  <c r="AF80" i="3"/>
  <c r="AE80" i="3"/>
  <c r="AB80" i="3"/>
  <c r="Y80" i="3"/>
  <c r="X80" i="3"/>
  <c r="U80" i="3"/>
  <c r="T80" i="3"/>
  <c r="C80" i="3"/>
  <c r="CB79" i="3"/>
  <c r="BV79" i="3"/>
  <c r="BW79" i="3" s="1"/>
  <c r="BU79" i="3"/>
  <c r="BT79" i="3"/>
  <c r="BS79" i="3"/>
  <c r="BP79" i="3"/>
  <c r="BO79" i="3"/>
  <c r="BL79" i="3"/>
  <c r="BK79" i="3"/>
  <c r="BH79" i="3"/>
  <c r="BG79" i="3"/>
  <c r="BD79" i="3"/>
  <c r="BC79" i="3"/>
  <c r="AZ79" i="3"/>
  <c r="AY79" i="3"/>
  <c r="AV79" i="3"/>
  <c r="AU79" i="3"/>
  <c r="AR79" i="3"/>
  <c r="AQ79" i="3"/>
  <c r="AN79" i="3"/>
  <c r="AM79" i="3"/>
  <c r="AG79" i="3"/>
  <c r="AF79" i="3"/>
  <c r="AE79" i="3"/>
  <c r="AB79" i="3"/>
  <c r="Y79" i="3"/>
  <c r="X79" i="3"/>
  <c r="U79" i="3"/>
  <c r="T79" i="3"/>
  <c r="P79" i="3"/>
  <c r="C79" i="3"/>
  <c r="CP78" i="3"/>
  <c r="CB78" i="3"/>
  <c r="BV78" i="3"/>
  <c r="BY78" i="3" s="1"/>
  <c r="BX78" i="3" s="1"/>
  <c r="BU78" i="3"/>
  <c r="BT78" i="3"/>
  <c r="BS78" i="3"/>
  <c r="BP78" i="3"/>
  <c r="BO78" i="3"/>
  <c r="BL78" i="3"/>
  <c r="BK78" i="3"/>
  <c r="BH78" i="3"/>
  <c r="BG78" i="3"/>
  <c r="BD78" i="3"/>
  <c r="BC78" i="3"/>
  <c r="AZ78" i="3"/>
  <c r="AY78" i="3"/>
  <c r="AV78" i="3"/>
  <c r="AU78" i="3"/>
  <c r="AR78" i="3"/>
  <c r="AQ78" i="3"/>
  <c r="AN78" i="3"/>
  <c r="AM78" i="3"/>
  <c r="AG78" i="3"/>
  <c r="AF78" i="3"/>
  <c r="AE78" i="3"/>
  <c r="AB78" i="3"/>
  <c r="Y78" i="3"/>
  <c r="X78" i="3"/>
  <c r="U78" i="3"/>
  <c r="T78" i="3"/>
  <c r="C78" i="3"/>
  <c r="CB77" i="3"/>
  <c r="BV77" i="3"/>
  <c r="BX77" i="3" s="1"/>
  <c r="BW77" i="3" s="1"/>
  <c r="BU77" i="3"/>
  <c r="BT77" i="3"/>
  <c r="BS77" i="3"/>
  <c r="BP77" i="3"/>
  <c r="BO77" i="3"/>
  <c r="BL77" i="3"/>
  <c r="BK77" i="3"/>
  <c r="BH77" i="3"/>
  <c r="BG77" i="3"/>
  <c r="BD77" i="3"/>
  <c r="BC77" i="3"/>
  <c r="AZ77" i="3"/>
  <c r="AY77" i="3"/>
  <c r="AV77" i="3"/>
  <c r="AU77" i="3"/>
  <c r="AR77" i="3"/>
  <c r="AQ77" i="3"/>
  <c r="AN77" i="3"/>
  <c r="AM77" i="3"/>
  <c r="AG77" i="3"/>
  <c r="AF77" i="3"/>
  <c r="AE77" i="3"/>
  <c r="AB77" i="3"/>
  <c r="Y77" i="3"/>
  <c r="X77" i="3"/>
  <c r="U77" i="3"/>
  <c r="T77" i="3"/>
  <c r="P77" i="3"/>
  <c r="C77" i="3"/>
  <c r="CM76" i="3"/>
  <c r="CB76" i="3"/>
  <c r="BV76" i="3"/>
  <c r="BY76" i="3" s="1"/>
  <c r="BU76" i="3"/>
  <c r="BT76" i="3"/>
  <c r="BS76" i="3"/>
  <c r="BP76" i="3"/>
  <c r="BO76" i="3"/>
  <c r="BL76" i="3"/>
  <c r="BK76" i="3"/>
  <c r="BH76" i="3"/>
  <c r="BG76" i="3"/>
  <c r="BD76" i="3"/>
  <c r="BC76" i="3"/>
  <c r="AZ76" i="3"/>
  <c r="AY76" i="3"/>
  <c r="AV76" i="3"/>
  <c r="AU76" i="3"/>
  <c r="AR76" i="3"/>
  <c r="AQ76" i="3"/>
  <c r="AN76" i="3"/>
  <c r="AM76" i="3"/>
  <c r="AG76" i="3"/>
  <c r="AF76" i="3"/>
  <c r="AE76" i="3"/>
  <c r="AB76" i="3"/>
  <c r="Y76" i="3"/>
  <c r="X76" i="3"/>
  <c r="U76" i="3"/>
  <c r="T76" i="3"/>
  <c r="P76" i="3"/>
  <c r="C76" i="3"/>
  <c r="CB75" i="3"/>
  <c r="BV75" i="3"/>
  <c r="BY75" i="3" s="1"/>
  <c r="BU75" i="3"/>
  <c r="BT75" i="3"/>
  <c r="BS75" i="3"/>
  <c r="BP75" i="3"/>
  <c r="BO75" i="3"/>
  <c r="BL75" i="3"/>
  <c r="BK75" i="3"/>
  <c r="BH75" i="3"/>
  <c r="BG75" i="3"/>
  <c r="BD75" i="3"/>
  <c r="BC75" i="3"/>
  <c r="AZ75" i="3"/>
  <c r="AY75" i="3"/>
  <c r="AV75" i="3"/>
  <c r="AU75" i="3"/>
  <c r="AR75" i="3"/>
  <c r="AQ75" i="3"/>
  <c r="AN75" i="3"/>
  <c r="AM75" i="3"/>
  <c r="AG75" i="3"/>
  <c r="AF75" i="3"/>
  <c r="AE75" i="3"/>
  <c r="AB75" i="3"/>
  <c r="Y75" i="3"/>
  <c r="X75" i="3"/>
  <c r="U75" i="3"/>
  <c r="T75" i="3"/>
  <c r="C75" i="3"/>
  <c r="CB74" i="3"/>
  <c r="BV74" i="3"/>
  <c r="BW74" i="3" s="1"/>
  <c r="BU74" i="3"/>
  <c r="BT74" i="3"/>
  <c r="BS74" i="3"/>
  <c r="BP74" i="3"/>
  <c r="BO74" i="3"/>
  <c r="BL74" i="3"/>
  <c r="BK74" i="3"/>
  <c r="BH74" i="3"/>
  <c r="BG74" i="3"/>
  <c r="BD74" i="3"/>
  <c r="BC74" i="3"/>
  <c r="AZ74" i="3"/>
  <c r="AY74" i="3"/>
  <c r="AV74" i="3"/>
  <c r="AU74" i="3"/>
  <c r="AR74" i="3"/>
  <c r="AQ74" i="3"/>
  <c r="AN74" i="3"/>
  <c r="AM74" i="3"/>
  <c r="AG74" i="3"/>
  <c r="AF74" i="3"/>
  <c r="AE74" i="3"/>
  <c r="AB74" i="3"/>
  <c r="Y74" i="3"/>
  <c r="X74" i="3"/>
  <c r="U74" i="3"/>
  <c r="T74" i="3"/>
  <c r="C74" i="3"/>
  <c r="CB73" i="3"/>
  <c r="BV73" i="3"/>
  <c r="BY73" i="3" s="1"/>
  <c r="BU73" i="3"/>
  <c r="BT73" i="3"/>
  <c r="BS73" i="3"/>
  <c r="BP73" i="3"/>
  <c r="BO73" i="3"/>
  <c r="BL73" i="3"/>
  <c r="BK73" i="3"/>
  <c r="BH73" i="3"/>
  <c r="BG73" i="3"/>
  <c r="BD73" i="3"/>
  <c r="BC73" i="3"/>
  <c r="AZ73" i="3"/>
  <c r="AY73" i="3"/>
  <c r="AV73" i="3"/>
  <c r="AU73" i="3"/>
  <c r="AR73" i="3"/>
  <c r="AQ73" i="3"/>
  <c r="AN73" i="3"/>
  <c r="AM73" i="3"/>
  <c r="AG73" i="3"/>
  <c r="AF73" i="3"/>
  <c r="AE73" i="3"/>
  <c r="AB73" i="3"/>
  <c r="Y73" i="3"/>
  <c r="X73" i="3"/>
  <c r="U73" i="3"/>
  <c r="T73" i="3"/>
  <c r="P73" i="3"/>
  <c r="C73" i="3"/>
  <c r="CB72" i="3"/>
  <c r="BV72" i="3"/>
  <c r="BY72" i="3" s="1"/>
  <c r="BU72" i="3"/>
  <c r="BT72" i="3"/>
  <c r="BS72" i="3"/>
  <c r="BP72" i="3"/>
  <c r="BO72" i="3"/>
  <c r="BL72" i="3"/>
  <c r="BK72" i="3"/>
  <c r="BH72" i="3"/>
  <c r="BG72" i="3"/>
  <c r="BD72" i="3"/>
  <c r="BC72" i="3"/>
  <c r="AZ72" i="3"/>
  <c r="AY72" i="3"/>
  <c r="AV72" i="3"/>
  <c r="AU72" i="3"/>
  <c r="AR72" i="3"/>
  <c r="AQ72" i="3"/>
  <c r="AN72" i="3"/>
  <c r="AM72" i="3"/>
  <c r="AG72" i="3"/>
  <c r="AF72" i="3"/>
  <c r="AE72" i="3"/>
  <c r="AB72" i="3"/>
  <c r="Y72" i="3"/>
  <c r="X72" i="3"/>
  <c r="U72" i="3"/>
  <c r="T72" i="3"/>
  <c r="C72" i="3"/>
  <c r="CB71" i="3"/>
  <c r="BV71" i="3"/>
  <c r="BX71" i="3" s="1"/>
  <c r="BU71" i="3"/>
  <c r="BT71" i="3"/>
  <c r="BS71" i="3"/>
  <c r="BP71" i="3"/>
  <c r="BO71" i="3"/>
  <c r="BL71" i="3"/>
  <c r="BK71" i="3"/>
  <c r="BH71" i="3"/>
  <c r="BG71" i="3"/>
  <c r="BD71" i="3"/>
  <c r="BC71" i="3"/>
  <c r="AZ71" i="3"/>
  <c r="AY71" i="3"/>
  <c r="AV71" i="3"/>
  <c r="AU71" i="3"/>
  <c r="AR71" i="3"/>
  <c r="AQ71" i="3"/>
  <c r="AN71" i="3"/>
  <c r="AM71" i="3"/>
  <c r="AG71" i="3"/>
  <c r="AF71" i="3"/>
  <c r="AE71" i="3"/>
  <c r="AB71" i="3"/>
  <c r="Y71" i="3"/>
  <c r="X71" i="3"/>
  <c r="U71" i="3"/>
  <c r="T71" i="3"/>
  <c r="C71" i="3"/>
  <c r="BV70" i="3"/>
  <c r="BW70" i="3" s="1"/>
  <c r="BU70" i="3"/>
  <c r="BT70" i="3"/>
  <c r="BS70" i="3"/>
  <c r="BP70" i="3"/>
  <c r="BO70" i="3"/>
  <c r="BL70" i="3"/>
  <c r="BK70" i="3"/>
  <c r="BH70" i="3"/>
  <c r="BG70" i="3"/>
  <c r="BD70" i="3"/>
  <c r="BC70" i="3"/>
  <c r="AZ70" i="3"/>
  <c r="AY70" i="3"/>
  <c r="AV70" i="3"/>
  <c r="AU70" i="3"/>
  <c r="AR70" i="3"/>
  <c r="AQ70" i="3"/>
  <c r="AN70" i="3"/>
  <c r="AM70" i="3"/>
  <c r="AF70" i="3"/>
  <c r="AE70" i="3"/>
  <c r="AB70" i="3"/>
  <c r="Y70" i="3"/>
  <c r="X70" i="3"/>
  <c r="U70" i="3"/>
  <c r="T70" i="3"/>
  <c r="C70" i="3"/>
  <c r="BV69" i="3"/>
  <c r="BY69" i="3" s="1"/>
  <c r="BU69" i="3"/>
  <c r="BT69" i="3"/>
  <c r="BS69" i="3"/>
  <c r="BP69" i="3"/>
  <c r="BO69" i="3"/>
  <c r="BL69" i="3"/>
  <c r="BK69" i="3"/>
  <c r="BH69" i="3"/>
  <c r="BG69" i="3"/>
  <c r="BD69" i="3"/>
  <c r="BC69" i="3"/>
  <c r="AZ69" i="3"/>
  <c r="AY69" i="3"/>
  <c r="AV69" i="3"/>
  <c r="AU69" i="3"/>
  <c r="AR69" i="3"/>
  <c r="AQ69" i="3"/>
  <c r="AN69" i="3"/>
  <c r="AM69" i="3"/>
  <c r="AF69" i="3"/>
  <c r="AE69" i="3"/>
  <c r="AB69" i="3"/>
  <c r="Y69" i="3"/>
  <c r="X69" i="3"/>
  <c r="U69" i="3"/>
  <c r="T69" i="3"/>
  <c r="M69" i="3"/>
  <c r="AG69" i="3" s="1"/>
  <c r="C69" i="3"/>
  <c r="CB68" i="3"/>
  <c r="BV68" i="3"/>
  <c r="BY68" i="3" s="1"/>
  <c r="BU68" i="3"/>
  <c r="BT68" i="3"/>
  <c r="BS68" i="3"/>
  <c r="BP68" i="3"/>
  <c r="BO68" i="3"/>
  <c r="BL68" i="3"/>
  <c r="BK68" i="3"/>
  <c r="BH68" i="3"/>
  <c r="BG68" i="3"/>
  <c r="BD68" i="3"/>
  <c r="BC68" i="3"/>
  <c r="AZ68" i="3"/>
  <c r="AY68" i="3"/>
  <c r="AV68" i="3"/>
  <c r="AU68" i="3"/>
  <c r="AR68" i="3"/>
  <c r="AQ68" i="3"/>
  <c r="AN68" i="3"/>
  <c r="AM68" i="3"/>
  <c r="AG68" i="3"/>
  <c r="AF68" i="3"/>
  <c r="AE68" i="3"/>
  <c r="AB68" i="3"/>
  <c r="Y68" i="3"/>
  <c r="X68" i="3"/>
  <c r="U68" i="3"/>
  <c r="T68" i="3"/>
  <c r="P68" i="3"/>
  <c r="C68" i="3"/>
  <c r="CB67" i="3"/>
  <c r="BV67" i="3"/>
  <c r="BW67" i="3" s="1"/>
  <c r="BU67" i="3"/>
  <c r="BT67" i="3"/>
  <c r="BS67" i="3"/>
  <c r="BP67" i="3"/>
  <c r="BO67" i="3"/>
  <c r="BL67" i="3"/>
  <c r="BK67" i="3"/>
  <c r="BH67" i="3"/>
  <c r="BG67" i="3"/>
  <c r="BD67" i="3"/>
  <c r="BC67" i="3"/>
  <c r="AZ67" i="3"/>
  <c r="AY67" i="3"/>
  <c r="AV67" i="3"/>
  <c r="AU67" i="3"/>
  <c r="AR67" i="3"/>
  <c r="AQ67" i="3"/>
  <c r="AN67" i="3"/>
  <c r="AM67" i="3"/>
  <c r="AG67" i="3"/>
  <c r="AF67" i="3"/>
  <c r="AE67" i="3"/>
  <c r="AB67" i="3"/>
  <c r="Y67" i="3"/>
  <c r="X67" i="3"/>
  <c r="U67" i="3"/>
  <c r="T67" i="3"/>
  <c r="P67" i="3"/>
  <c r="C67" i="3"/>
  <c r="CB66" i="3"/>
  <c r="BV66" i="3"/>
  <c r="BX66" i="3" s="1"/>
  <c r="BU66" i="3"/>
  <c r="BT66" i="3"/>
  <c r="BS66" i="3"/>
  <c r="BP66" i="3"/>
  <c r="BO66" i="3"/>
  <c r="BL66" i="3"/>
  <c r="BK66" i="3"/>
  <c r="BH66" i="3"/>
  <c r="BG66" i="3"/>
  <c r="BD66" i="3"/>
  <c r="BC66" i="3"/>
  <c r="AZ66" i="3"/>
  <c r="AY66" i="3"/>
  <c r="AV66" i="3"/>
  <c r="AU66" i="3"/>
  <c r="AR66" i="3"/>
  <c r="AQ66" i="3"/>
  <c r="AN66" i="3"/>
  <c r="AM66" i="3"/>
  <c r="AG66" i="3"/>
  <c r="AF66" i="3"/>
  <c r="AE66" i="3"/>
  <c r="AB66" i="3"/>
  <c r="Y66" i="3"/>
  <c r="X66" i="3"/>
  <c r="U66" i="3"/>
  <c r="T66" i="3"/>
  <c r="C66" i="3"/>
  <c r="CB65" i="3"/>
  <c r="BV65" i="3"/>
  <c r="BW65" i="3" s="1"/>
  <c r="BU65" i="3"/>
  <c r="BT65" i="3"/>
  <c r="BS65" i="3"/>
  <c r="BP65" i="3"/>
  <c r="BO65" i="3"/>
  <c r="BL65" i="3"/>
  <c r="BK65" i="3"/>
  <c r="BH65" i="3"/>
  <c r="BG65" i="3"/>
  <c r="BD65" i="3"/>
  <c r="BC65" i="3"/>
  <c r="AZ65" i="3"/>
  <c r="AY65" i="3"/>
  <c r="AV65" i="3"/>
  <c r="AU65" i="3"/>
  <c r="AR65" i="3"/>
  <c r="AQ65" i="3"/>
  <c r="AN65" i="3"/>
  <c r="AM65" i="3"/>
  <c r="AG65" i="3"/>
  <c r="AF65" i="3"/>
  <c r="AE65" i="3"/>
  <c r="AB65" i="3"/>
  <c r="Y65" i="3"/>
  <c r="X65" i="3"/>
  <c r="U65" i="3"/>
  <c r="T65" i="3"/>
  <c r="P65" i="3"/>
  <c r="C65" i="3"/>
  <c r="CB64" i="3"/>
  <c r="BV64" i="3"/>
  <c r="BX64" i="3" s="1"/>
  <c r="BU64" i="3"/>
  <c r="BT64" i="3"/>
  <c r="BS64" i="3"/>
  <c r="BP64" i="3"/>
  <c r="BO64" i="3"/>
  <c r="BL64" i="3"/>
  <c r="BK64" i="3"/>
  <c r="BH64" i="3"/>
  <c r="BG64" i="3"/>
  <c r="BD64" i="3"/>
  <c r="BC64" i="3"/>
  <c r="AZ64" i="3"/>
  <c r="AY64" i="3"/>
  <c r="AV64" i="3"/>
  <c r="AU64" i="3"/>
  <c r="AR64" i="3"/>
  <c r="AQ64" i="3"/>
  <c r="AN64" i="3"/>
  <c r="AM64" i="3"/>
  <c r="AG64" i="3"/>
  <c r="AF64" i="3"/>
  <c r="AE64" i="3"/>
  <c r="AB64" i="3"/>
  <c r="Y64" i="3"/>
  <c r="X64" i="3"/>
  <c r="U64" i="3"/>
  <c r="T64" i="3"/>
  <c r="C64" i="3"/>
  <c r="CB63" i="3"/>
  <c r="BV63" i="3"/>
  <c r="BW63" i="3" s="1"/>
  <c r="BU63" i="3"/>
  <c r="BT63" i="3"/>
  <c r="BS63" i="3"/>
  <c r="BP63" i="3"/>
  <c r="BO63" i="3"/>
  <c r="BL63" i="3"/>
  <c r="BK63" i="3"/>
  <c r="BH63" i="3"/>
  <c r="BG63" i="3"/>
  <c r="BD63" i="3"/>
  <c r="BC63" i="3"/>
  <c r="AZ63" i="3"/>
  <c r="AY63" i="3"/>
  <c r="AV63" i="3"/>
  <c r="AU63" i="3"/>
  <c r="AR63" i="3"/>
  <c r="AQ63" i="3"/>
  <c r="AN63" i="3"/>
  <c r="AM63" i="3"/>
  <c r="AG63" i="3"/>
  <c r="AF63" i="3"/>
  <c r="AE63" i="3"/>
  <c r="AB63" i="3"/>
  <c r="Y63" i="3"/>
  <c r="X63" i="3"/>
  <c r="U63" i="3"/>
  <c r="T63" i="3"/>
  <c r="C63" i="3"/>
  <c r="CI62" i="3"/>
  <c r="CI63" i="3" s="1"/>
  <c r="CH62" i="3"/>
  <c r="CG62" i="3"/>
  <c r="CB62" i="3"/>
  <c r="BV62" i="3"/>
  <c r="BY62" i="3" s="1"/>
  <c r="BU62" i="3"/>
  <c r="BT62" i="3"/>
  <c r="BS62" i="3"/>
  <c r="BP62" i="3"/>
  <c r="BO62" i="3"/>
  <c r="BL62" i="3"/>
  <c r="BK62" i="3"/>
  <c r="BH62" i="3"/>
  <c r="BG62" i="3"/>
  <c r="BD62" i="3"/>
  <c r="BC62" i="3"/>
  <c r="AZ62" i="3"/>
  <c r="AY62" i="3"/>
  <c r="AV62" i="3"/>
  <c r="AU62" i="3"/>
  <c r="AR62" i="3"/>
  <c r="AQ62" i="3"/>
  <c r="AN62" i="3"/>
  <c r="AM62" i="3"/>
  <c r="AG62" i="3"/>
  <c r="AF62" i="3"/>
  <c r="AE62" i="3"/>
  <c r="AB62" i="3"/>
  <c r="Y62" i="3"/>
  <c r="X62" i="3"/>
  <c r="U62" i="3"/>
  <c r="T62" i="3"/>
  <c r="P62" i="3"/>
  <c r="C62" i="3"/>
  <c r="CB61" i="3"/>
  <c r="BV61" i="3"/>
  <c r="BX61" i="3" s="1"/>
  <c r="BU61" i="3"/>
  <c r="BT61" i="3"/>
  <c r="BS61" i="3"/>
  <c r="BP61" i="3"/>
  <c r="BO61" i="3"/>
  <c r="BL61" i="3"/>
  <c r="BK61" i="3"/>
  <c r="BH61" i="3"/>
  <c r="BG61" i="3"/>
  <c r="BD61" i="3"/>
  <c r="BC61" i="3"/>
  <c r="AZ61" i="3"/>
  <c r="AY61" i="3"/>
  <c r="AV61" i="3"/>
  <c r="AU61" i="3"/>
  <c r="AR61" i="3"/>
  <c r="AQ61" i="3"/>
  <c r="AN61" i="3"/>
  <c r="AM61" i="3"/>
  <c r="AG61" i="3"/>
  <c r="AF61" i="3"/>
  <c r="AE61" i="3"/>
  <c r="AB61" i="3"/>
  <c r="Y61" i="3"/>
  <c r="X61" i="3"/>
  <c r="U61" i="3"/>
  <c r="T61" i="3"/>
  <c r="C61" i="3"/>
  <c r="CH60" i="3"/>
  <c r="CB60" i="3"/>
  <c r="BX60" i="3"/>
  <c r="BV60" i="3"/>
  <c r="BW60" i="3" s="1"/>
  <c r="BU60" i="3"/>
  <c r="BT60" i="3"/>
  <c r="BS60" i="3"/>
  <c r="BP60" i="3"/>
  <c r="BO60" i="3"/>
  <c r="BL60" i="3"/>
  <c r="BK60" i="3"/>
  <c r="BH60" i="3"/>
  <c r="BG60" i="3"/>
  <c r="BD60" i="3"/>
  <c r="BC60" i="3"/>
  <c r="AZ60" i="3"/>
  <c r="AY60" i="3"/>
  <c r="AV60" i="3"/>
  <c r="AU60" i="3"/>
  <c r="AR60" i="3"/>
  <c r="AQ60" i="3"/>
  <c r="AN60" i="3"/>
  <c r="AM60" i="3"/>
  <c r="AG60" i="3"/>
  <c r="AF60" i="3"/>
  <c r="AE60" i="3"/>
  <c r="AB60" i="3"/>
  <c r="Y60" i="3"/>
  <c r="X60" i="3"/>
  <c r="U60" i="3"/>
  <c r="T60" i="3"/>
  <c r="C60" i="3"/>
  <c r="CB59" i="3"/>
  <c r="BV59" i="3"/>
  <c r="BW59" i="3" s="1"/>
  <c r="BU59" i="3"/>
  <c r="BT59" i="3"/>
  <c r="BS59" i="3"/>
  <c r="BP59" i="3"/>
  <c r="BO59" i="3"/>
  <c r="BL59" i="3"/>
  <c r="BK59" i="3"/>
  <c r="BH59" i="3"/>
  <c r="BG59" i="3"/>
  <c r="BD59" i="3"/>
  <c r="BC59" i="3"/>
  <c r="AZ59" i="3"/>
  <c r="AY59" i="3"/>
  <c r="AV59" i="3"/>
  <c r="AU59" i="3"/>
  <c r="AR59" i="3"/>
  <c r="AQ59" i="3"/>
  <c r="AN59" i="3"/>
  <c r="AM59" i="3"/>
  <c r="AG59" i="3"/>
  <c r="AF59" i="3"/>
  <c r="AE59" i="3"/>
  <c r="AB59" i="3"/>
  <c r="Y59" i="3"/>
  <c r="X59" i="3"/>
  <c r="U59" i="3"/>
  <c r="T59" i="3"/>
  <c r="P59" i="3"/>
  <c r="C59" i="3"/>
  <c r="CB58" i="3"/>
  <c r="BV58" i="3"/>
  <c r="BW58" i="3" s="1"/>
  <c r="BU58" i="3"/>
  <c r="BT58" i="3"/>
  <c r="BS58" i="3"/>
  <c r="BP58" i="3"/>
  <c r="BO58" i="3"/>
  <c r="BL58" i="3"/>
  <c r="BK58" i="3"/>
  <c r="BH58" i="3"/>
  <c r="BG58" i="3"/>
  <c r="BD58" i="3"/>
  <c r="BC58" i="3"/>
  <c r="AZ58" i="3"/>
  <c r="AY58" i="3"/>
  <c r="AV58" i="3"/>
  <c r="AU58" i="3"/>
  <c r="AR58" i="3"/>
  <c r="AQ58" i="3"/>
  <c r="AN58" i="3"/>
  <c r="AM58" i="3"/>
  <c r="AG58" i="3"/>
  <c r="AF58" i="3"/>
  <c r="AE58" i="3"/>
  <c r="AB58" i="3"/>
  <c r="Y58" i="3"/>
  <c r="X58" i="3"/>
  <c r="U58" i="3"/>
  <c r="T58" i="3"/>
  <c r="C58" i="3"/>
  <c r="CB57" i="3"/>
  <c r="BV57" i="3"/>
  <c r="BY57" i="3" s="1"/>
  <c r="BU57" i="3"/>
  <c r="BT57" i="3"/>
  <c r="BS57" i="3"/>
  <c r="BP57" i="3"/>
  <c r="BO57" i="3"/>
  <c r="BL57" i="3"/>
  <c r="BK57" i="3"/>
  <c r="BH57" i="3"/>
  <c r="BG57" i="3"/>
  <c r="BD57" i="3"/>
  <c r="BC57" i="3"/>
  <c r="AZ57" i="3"/>
  <c r="AY57" i="3"/>
  <c r="AV57" i="3"/>
  <c r="AU57" i="3"/>
  <c r="AR57" i="3"/>
  <c r="AQ57" i="3"/>
  <c r="AN57" i="3"/>
  <c r="AM57" i="3"/>
  <c r="AG57" i="3"/>
  <c r="AF57" i="3"/>
  <c r="AE57" i="3"/>
  <c r="AB57" i="3"/>
  <c r="Y57" i="3"/>
  <c r="X57" i="3"/>
  <c r="U57" i="3"/>
  <c r="T57" i="3"/>
  <c r="C57" i="3"/>
  <c r="CB56" i="3"/>
  <c r="BV56" i="3"/>
  <c r="BW56" i="3" s="1"/>
  <c r="BU56" i="3"/>
  <c r="BT56" i="3"/>
  <c r="BS56" i="3"/>
  <c r="BP56" i="3"/>
  <c r="BO56" i="3"/>
  <c r="BL56" i="3"/>
  <c r="BK56" i="3"/>
  <c r="BH56" i="3"/>
  <c r="BG56" i="3"/>
  <c r="BD56" i="3"/>
  <c r="BC56" i="3"/>
  <c r="AZ56" i="3"/>
  <c r="AY56" i="3"/>
  <c r="AV56" i="3"/>
  <c r="AU56" i="3"/>
  <c r="AR56" i="3"/>
  <c r="AQ56" i="3"/>
  <c r="AN56" i="3"/>
  <c r="AM56" i="3"/>
  <c r="AG56" i="3"/>
  <c r="AF56" i="3"/>
  <c r="AE56" i="3"/>
  <c r="AB56" i="3"/>
  <c r="Y56" i="3"/>
  <c r="X56" i="3"/>
  <c r="U56" i="3"/>
  <c r="T56" i="3"/>
  <c r="C56" i="3"/>
  <c r="CB55" i="3"/>
  <c r="BV55" i="3"/>
  <c r="BY55" i="3" s="1"/>
  <c r="BU55" i="3"/>
  <c r="BT55" i="3"/>
  <c r="BS55" i="3"/>
  <c r="BP55" i="3"/>
  <c r="BO55" i="3"/>
  <c r="BL55" i="3"/>
  <c r="BK55" i="3"/>
  <c r="BH55" i="3"/>
  <c r="BG55" i="3"/>
  <c r="BD55" i="3"/>
  <c r="BC55" i="3"/>
  <c r="AZ55" i="3"/>
  <c r="AY55" i="3"/>
  <c r="AV55" i="3"/>
  <c r="AU55" i="3"/>
  <c r="AR55" i="3"/>
  <c r="AQ55" i="3"/>
  <c r="AN55" i="3"/>
  <c r="AM55" i="3"/>
  <c r="AG55" i="3"/>
  <c r="AF55" i="3"/>
  <c r="AE55" i="3"/>
  <c r="AB55" i="3"/>
  <c r="Y55" i="3"/>
  <c r="X55" i="3"/>
  <c r="U55" i="3"/>
  <c r="T55" i="3"/>
  <c r="C55" i="3"/>
  <c r="CB54" i="3"/>
  <c r="BV54" i="3"/>
  <c r="BW54" i="3" s="1"/>
  <c r="BU54" i="3"/>
  <c r="BT54" i="3"/>
  <c r="BS54" i="3"/>
  <c r="BP54" i="3"/>
  <c r="BO54" i="3"/>
  <c r="BL54" i="3"/>
  <c r="BK54" i="3"/>
  <c r="BH54" i="3"/>
  <c r="BG54" i="3"/>
  <c r="BD54" i="3"/>
  <c r="BC54" i="3"/>
  <c r="AZ54" i="3"/>
  <c r="AY54" i="3"/>
  <c r="AV54" i="3"/>
  <c r="AU54" i="3"/>
  <c r="AR54" i="3"/>
  <c r="AQ54" i="3"/>
  <c r="AN54" i="3"/>
  <c r="AM54" i="3"/>
  <c r="AG54" i="3"/>
  <c r="AF54" i="3"/>
  <c r="AE54" i="3"/>
  <c r="AB54" i="3"/>
  <c r="Y54" i="3"/>
  <c r="X54" i="3"/>
  <c r="U54" i="3"/>
  <c r="T54" i="3"/>
  <c r="P54" i="3"/>
  <c r="C54" i="3"/>
  <c r="CB53" i="3"/>
  <c r="BV53" i="3"/>
  <c r="BX53" i="3" s="1"/>
  <c r="BU53" i="3"/>
  <c r="BT53" i="3"/>
  <c r="BS53" i="3"/>
  <c r="BP53" i="3"/>
  <c r="BO53" i="3"/>
  <c r="BL53" i="3"/>
  <c r="BK53" i="3"/>
  <c r="BH53" i="3"/>
  <c r="BG53" i="3"/>
  <c r="BD53" i="3"/>
  <c r="BC53" i="3"/>
  <c r="AZ53" i="3"/>
  <c r="AY53" i="3"/>
  <c r="AV53" i="3"/>
  <c r="AU53" i="3"/>
  <c r="AR53" i="3"/>
  <c r="AQ53" i="3"/>
  <c r="AN53" i="3"/>
  <c r="AM53" i="3"/>
  <c r="AG53" i="3"/>
  <c r="AF53" i="3"/>
  <c r="AE53" i="3"/>
  <c r="AB53" i="3"/>
  <c r="Y53" i="3"/>
  <c r="X53" i="3"/>
  <c r="U53" i="3"/>
  <c r="T53" i="3"/>
  <c r="C53" i="3"/>
  <c r="CB52" i="3"/>
  <c r="BV52" i="3"/>
  <c r="BW52" i="3" s="1"/>
  <c r="BU52" i="3"/>
  <c r="BT52" i="3"/>
  <c r="BS52" i="3"/>
  <c r="BP52" i="3"/>
  <c r="BO52" i="3"/>
  <c r="BL52" i="3"/>
  <c r="BK52" i="3"/>
  <c r="BH52" i="3"/>
  <c r="BG52" i="3"/>
  <c r="BD52" i="3"/>
  <c r="BC52" i="3"/>
  <c r="AZ52" i="3"/>
  <c r="AV52" i="3"/>
  <c r="AU52" i="3"/>
  <c r="AR52" i="3"/>
  <c r="AQ52" i="3"/>
  <c r="AN52" i="3"/>
  <c r="AM52" i="3"/>
  <c r="AG52" i="3"/>
  <c r="AF52" i="3"/>
  <c r="AE52" i="3"/>
  <c r="AB52" i="3"/>
  <c r="Y52" i="3"/>
  <c r="X52" i="3"/>
  <c r="U52" i="3"/>
  <c r="T52" i="3"/>
  <c r="P52" i="3"/>
  <c r="C52" i="3"/>
  <c r="CB51" i="3"/>
  <c r="BV51" i="3"/>
  <c r="BX51" i="3" s="1"/>
  <c r="BU51" i="3"/>
  <c r="BT51" i="3"/>
  <c r="BS51" i="3"/>
  <c r="BP51" i="3"/>
  <c r="BO51" i="3"/>
  <c r="BL51" i="3"/>
  <c r="BK51" i="3"/>
  <c r="BH51" i="3"/>
  <c r="BG51" i="3"/>
  <c r="BD51" i="3"/>
  <c r="BC51" i="3"/>
  <c r="AZ51" i="3"/>
  <c r="AY51" i="3"/>
  <c r="AV51" i="3"/>
  <c r="AU51" i="3"/>
  <c r="AR51" i="3"/>
  <c r="AQ51" i="3"/>
  <c r="AN51" i="3"/>
  <c r="AM51" i="3"/>
  <c r="AG51" i="3"/>
  <c r="AF51" i="3"/>
  <c r="AE51" i="3"/>
  <c r="AB51" i="3"/>
  <c r="Y51" i="3"/>
  <c r="X51" i="3"/>
  <c r="U51" i="3"/>
  <c r="T51" i="3"/>
  <c r="C51" i="3"/>
  <c r="CB50" i="3"/>
  <c r="BW50" i="3"/>
  <c r="BV50" i="3"/>
  <c r="BX50" i="3" s="1"/>
  <c r="BU50" i="3"/>
  <c r="BT50" i="3"/>
  <c r="BS50" i="3"/>
  <c r="BP50" i="3"/>
  <c r="BO50" i="3"/>
  <c r="BL50" i="3"/>
  <c r="BK50" i="3"/>
  <c r="BH50" i="3"/>
  <c r="BG50" i="3"/>
  <c r="BD50" i="3"/>
  <c r="BC50" i="3"/>
  <c r="AZ50" i="3"/>
  <c r="AY50" i="3"/>
  <c r="AV50" i="3"/>
  <c r="AU50" i="3"/>
  <c r="AR50" i="3"/>
  <c r="AQ50" i="3"/>
  <c r="AN50" i="3"/>
  <c r="AM50" i="3"/>
  <c r="AH50" i="3" s="1"/>
  <c r="AG50" i="3"/>
  <c r="AF50" i="3"/>
  <c r="AE50" i="3"/>
  <c r="AB50" i="3"/>
  <c r="Y50" i="3"/>
  <c r="X50" i="3"/>
  <c r="U50" i="3"/>
  <c r="T50" i="3"/>
  <c r="C50" i="3"/>
  <c r="CB49" i="3"/>
  <c r="BV49" i="3"/>
  <c r="BX49" i="3" s="1"/>
  <c r="BU49" i="3"/>
  <c r="BT49" i="3"/>
  <c r="BS49" i="3"/>
  <c r="BP49" i="3"/>
  <c r="BO49" i="3"/>
  <c r="BL49" i="3"/>
  <c r="BK49" i="3"/>
  <c r="BH49" i="3"/>
  <c r="BG49" i="3"/>
  <c r="BD49" i="3"/>
  <c r="BC49" i="3"/>
  <c r="AZ49" i="3"/>
  <c r="AY49" i="3"/>
  <c r="AV49" i="3"/>
  <c r="AU49" i="3"/>
  <c r="AR49" i="3"/>
  <c r="AQ49" i="3"/>
  <c r="AN49" i="3"/>
  <c r="AM49" i="3"/>
  <c r="AG49" i="3"/>
  <c r="AF49" i="3"/>
  <c r="AE49" i="3"/>
  <c r="AB49" i="3"/>
  <c r="Y49" i="3"/>
  <c r="X49" i="3"/>
  <c r="U49" i="3"/>
  <c r="T49" i="3"/>
  <c r="P49" i="3"/>
  <c r="C49" i="3"/>
  <c r="CB48" i="3"/>
  <c r="BV48" i="3"/>
  <c r="BY48" i="3" s="1"/>
  <c r="BU48" i="3"/>
  <c r="BT48" i="3"/>
  <c r="BS48" i="3"/>
  <c r="BP48" i="3"/>
  <c r="BO48" i="3"/>
  <c r="BL48" i="3"/>
  <c r="BK48" i="3"/>
  <c r="BH48" i="3"/>
  <c r="BG48" i="3"/>
  <c r="BD48" i="3"/>
  <c r="BC48" i="3"/>
  <c r="AZ48" i="3"/>
  <c r="AY48" i="3"/>
  <c r="AV48" i="3"/>
  <c r="AU48" i="3"/>
  <c r="AR48" i="3"/>
  <c r="AQ48" i="3"/>
  <c r="AN48" i="3"/>
  <c r="AM48" i="3"/>
  <c r="AG48" i="3"/>
  <c r="AF48" i="3"/>
  <c r="AE48" i="3"/>
  <c r="AB48" i="3"/>
  <c r="Y48" i="3"/>
  <c r="X48" i="3"/>
  <c r="U48" i="3"/>
  <c r="T48" i="3"/>
  <c r="C48" i="3"/>
  <c r="CB47" i="3"/>
  <c r="BV47" i="3"/>
  <c r="BW47" i="3" s="1"/>
  <c r="BU47" i="3"/>
  <c r="BT47" i="3"/>
  <c r="BS47" i="3"/>
  <c r="BP47" i="3"/>
  <c r="BO47" i="3"/>
  <c r="BL47" i="3"/>
  <c r="BK47" i="3"/>
  <c r="BH47" i="3"/>
  <c r="BG47" i="3"/>
  <c r="BD47" i="3"/>
  <c r="BC47" i="3"/>
  <c r="AZ47" i="3"/>
  <c r="AY47" i="3"/>
  <c r="AV47" i="3"/>
  <c r="AU47" i="3"/>
  <c r="AR47" i="3"/>
  <c r="AQ47" i="3"/>
  <c r="AN47" i="3"/>
  <c r="AM47" i="3"/>
  <c r="AG47" i="3"/>
  <c r="AF47" i="3"/>
  <c r="AE47" i="3"/>
  <c r="AB47" i="3"/>
  <c r="Y47" i="3"/>
  <c r="X47" i="3"/>
  <c r="U47" i="3"/>
  <c r="T47" i="3"/>
  <c r="C47" i="3"/>
  <c r="CB46" i="3"/>
  <c r="BV46" i="3"/>
  <c r="BW46" i="3" s="1"/>
  <c r="BU46" i="3"/>
  <c r="BT46" i="3"/>
  <c r="BS46" i="3"/>
  <c r="BP46" i="3"/>
  <c r="BO46" i="3"/>
  <c r="BL46" i="3"/>
  <c r="BK46" i="3"/>
  <c r="BH46" i="3"/>
  <c r="BG46" i="3"/>
  <c r="BD46" i="3"/>
  <c r="BC46" i="3"/>
  <c r="AZ46" i="3"/>
  <c r="AY46" i="3"/>
  <c r="AV46" i="3"/>
  <c r="AU46" i="3"/>
  <c r="AR46" i="3"/>
  <c r="AQ46" i="3"/>
  <c r="AN46" i="3"/>
  <c r="AM46" i="3"/>
  <c r="AG46" i="3"/>
  <c r="AF46" i="3"/>
  <c r="AE46" i="3"/>
  <c r="AB46" i="3"/>
  <c r="Y46" i="3"/>
  <c r="X46" i="3"/>
  <c r="U46" i="3"/>
  <c r="T46" i="3"/>
  <c r="C46" i="3"/>
  <c r="CI45" i="3"/>
  <c r="CH45" i="3"/>
  <c r="CG45" i="3"/>
  <c r="CB45" i="3"/>
  <c r="BV45" i="3"/>
  <c r="BX45" i="3" s="1"/>
  <c r="BU45" i="3"/>
  <c r="BT45" i="3"/>
  <c r="BS45" i="3"/>
  <c r="BP45" i="3"/>
  <c r="BO45" i="3"/>
  <c r="BL45" i="3"/>
  <c r="BK45" i="3"/>
  <c r="BH45" i="3"/>
  <c r="BG45" i="3"/>
  <c r="BD45" i="3"/>
  <c r="BC45" i="3"/>
  <c r="AZ45" i="3"/>
  <c r="AY45" i="3"/>
  <c r="AV45" i="3"/>
  <c r="AU45" i="3"/>
  <c r="AR45" i="3"/>
  <c r="AQ45" i="3"/>
  <c r="AN45" i="3"/>
  <c r="AM45" i="3"/>
  <c r="AG45" i="3"/>
  <c r="AF45" i="3"/>
  <c r="AE45" i="3"/>
  <c r="AB45" i="3"/>
  <c r="Y45" i="3"/>
  <c r="X45" i="3"/>
  <c r="U45" i="3"/>
  <c r="T45" i="3"/>
  <c r="P45" i="3"/>
  <c r="C45" i="3"/>
  <c r="CB44" i="3"/>
  <c r="BV44" i="3"/>
  <c r="BX44" i="3" s="1"/>
  <c r="BU44" i="3"/>
  <c r="BT44" i="3"/>
  <c r="BS44" i="3"/>
  <c r="BP44" i="3"/>
  <c r="BO44" i="3"/>
  <c r="BL44" i="3"/>
  <c r="BK44" i="3"/>
  <c r="BH44" i="3"/>
  <c r="BG44" i="3"/>
  <c r="BD44" i="3"/>
  <c r="BC44" i="3"/>
  <c r="AZ44" i="3"/>
  <c r="AY44" i="3"/>
  <c r="AV44" i="3"/>
  <c r="AU44" i="3"/>
  <c r="AR44" i="3"/>
  <c r="AQ44" i="3"/>
  <c r="AN44" i="3"/>
  <c r="AM44" i="3"/>
  <c r="AG44" i="3"/>
  <c r="AF44" i="3"/>
  <c r="AE44" i="3"/>
  <c r="AB44" i="3"/>
  <c r="Y44" i="3"/>
  <c r="X44" i="3"/>
  <c r="U44" i="3"/>
  <c r="T44" i="3"/>
  <c r="C44" i="3"/>
  <c r="CB43" i="3"/>
  <c r="BW43" i="3"/>
  <c r="BV43" i="3"/>
  <c r="BX43" i="3" s="1"/>
  <c r="BU43" i="3"/>
  <c r="BT43" i="3"/>
  <c r="BS43" i="3"/>
  <c r="BP43" i="3"/>
  <c r="BO43" i="3"/>
  <c r="BL43" i="3"/>
  <c r="BK43" i="3"/>
  <c r="BH43" i="3"/>
  <c r="BG43" i="3"/>
  <c r="BD43" i="3"/>
  <c r="BC43" i="3"/>
  <c r="AZ43" i="3"/>
  <c r="AY43" i="3"/>
  <c r="AV43" i="3"/>
  <c r="AU43" i="3"/>
  <c r="AR43" i="3"/>
  <c r="AQ43" i="3"/>
  <c r="AN43" i="3"/>
  <c r="AM43" i="3"/>
  <c r="AH43" i="3" s="1"/>
  <c r="AG43" i="3"/>
  <c r="AF43" i="3"/>
  <c r="AE43" i="3"/>
  <c r="AB43" i="3"/>
  <c r="Y43" i="3"/>
  <c r="X43" i="3"/>
  <c r="U43" i="3"/>
  <c r="T43" i="3"/>
  <c r="P43" i="3"/>
  <c r="C43" i="3"/>
  <c r="CB42" i="3"/>
  <c r="BX42" i="3"/>
  <c r="BV42" i="3"/>
  <c r="BY42" i="3" s="1"/>
  <c r="BU42" i="3"/>
  <c r="BT42" i="3"/>
  <c r="BS42" i="3"/>
  <c r="BP42" i="3"/>
  <c r="BO42" i="3"/>
  <c r="BL42" i="3"/>
  <c r="BK42" i="3"/>
  <c r="BH42" i="3"/>
  <c r="BG42" i="3"/>
  <c r="BD42" i="3"/>
  <c r="BC42" i="3"/>
  <c r="AZ42" i="3"/>
  <c r="AY42" i="3"/>
  <c r="AV42" i="3"/>
  <c r="AU42" i="3"/>
  <c r="AR42" i="3"/>
  <c r="AQ42" i="3"/>
  <c r="AN42" i="3"/>
  <c r="AM42" i="3"/>
  <c r="AG42" i="3"/>
  <c r="AF42" i="3"/>
  <c r="AE42" i="3"/>
  <c r="AB42" i="3"/>
  <c r="Y42" i="3"/>
  <c r="X42" i="3"/>
  <c r="U42" i="3"/>
  <c r="T42" i="3"/>
  <c r="P42" i="3"/>
  <c r="C42" i="3"/>
  <c r="CB41" i="3"/>
  <c r="BV41" i="3"/>
  <c r="BW41" i="3" s="1"/>
  <c r="BU41" i="3"/>
  <c r="BT41" i="3"/>
  <c r="BS41" i="3"/>
  <c r="BP41" i="3"/>
  <c r="BO41" i="3"/>
  <c r="BL41" i="3"/>
  <c r="BK41" i="3"/>
  <c r="BH41" i="3"/>
  <c r="BG41" i="3"/>
  <c r="BD41" i="3"/>
  <c r="BC41" i="3"/>
  <c r="AZ41" i="3"/>
  <c r="AY41" i="3"/>
  <c r="AV41" i="3"/>
  <c r="AU41" i="3"/>
  <c r="AR41" i="3"/>
  <c r="AQ41" i="3"/>
  <c r="AN41" i="3"/>
  <c r="AM41" i="3"/>
  <c r="AG41" i="3"/>
  <c r="AF41" i="3"/>
  <c r="AE41" i="3"/>
  <c r="AB41" i="3"/>
  <c r="Y41" i="3"/>
  <c r="X41" i="3"/>
  <c r="U41" i="3"/>
  <c r="T41" i="3"/>
  <c r="C41" i="3"/>
  <c r="CB40" i="3"/>
  <c r="BY40" i="3"/>
  <c r="BV40" i="3"/>
  <c r="BX40" i="3" s="1"/>
  <c r="BU40" i="3"/>
  <c r="BT40" i="3"/>
  <c r="BS40" i="3"/>
  <c r="BP40" i="3"/>
  <c r="BO40" i="3"/>
  <c r="BL40" i="3"/>
  <c r="BK40" i="3"/>
  <c r="BH40" i="3"/>
  <c r="BG40" i="3"/>
  <c r="BD40" i="3"/>
  <c r="BC40" i="3"/>
  <c r="AZ40" i="3"/>
  <c r="AY40" i="3"/>
  <c r="AV40" i="3"/>
  <c r="AU40" i="3"/>
  <c r="AR40" i="3"/>
  <c r="AQ40" i="3"/>
  <c r="AN40" i="3"/>
  <c r="AM40" i="3"/>
  <c r="AG40" i="3"/>
  <c r="AF40" i="3"/>
  <c r="AE40" i="3"/>
  <c r="AB40" i="3"/>
  <c r="Y40" i="3"/>
  <c r="X40" i="3"/>
  <c r="U40" i="3"/>
  <c r="T40" i="3"/>
  <c r="C40" i="3"/>
  <c r="CB39" i="3"/>
  <c r="BV39" i="3"/>
  <c r="BW39" i="3" s="1"/>
  <c r="BU39" i="3"/>
  <c r="BT39" i="3"/>
  <c r="BS39" i="3"/>
  <c r="BP39" i="3"/>
  <c r="BO39" i="3"/>
  <c r="BL39" i="3"/>
  <c r="BK39" i="3"/>
  <c r="BH39" i="3"/>
  <c r="BG39" i="3"/>
  <c r="BD39" i="3"/>
  <c r="BC39" i="3"/>
  <c r="AZ39" i="3"/>
  <c r="AY39" i="3"/>
  <c r="AV39" i="3"/>
  <c r="AU39" i="3"/>
  <c r="AR39" i="3"/>
  <c r="AQ39" i="3"/>
  <c r="AN39" i="3"/>
  <c r="AM39" i="3"/>
  <c r="AG39" i="3"/>
  <c r="AF39" i="3"/>
  <c r="AE39" i="3"/>
  <c r="AB39" i="3"/>
  <c r="Y39" i="3"/>
  <c r="X39" i="3"/>
  <c r="U39" i="3"/>
  <c r="T39" i="3"/>
  <c r="C39" i="3"/>
  <c r="CB38" i="3"/>
  <c r="BV38" i="3"/>
  <c r="BX38" i="3" s="1"/>
  <c r="BU38" i="3"/>
  <c r="BT38" i="3"/>
  <c r="BS38" i="3"/>
  <c r="BP38" i="3"/>
  <c r="BO38" i="3"/>
  <c r="BL38" i="3"/>
  <c r="BK38" i="3"/>
  <c r="BH38" i="3"/>
  <c r="BG38" i="3"/>
  <c r="BD38" i="3"/>
  <c r="BC38" i="3"/>
  <c r="AZ38" i="3"/>
  <c r="AY38" i="3"/>
  <c r="AV38" i="3"/>
  <c r="AU38" i="3"/>
  <c r="AR38" i="3"/>
  <c r="AQ38" i="3"/>
  <c r="AN38" i="3"/>
  <c r="AM38" i="3"/>
  <c r="AG38" i="3"/>
  <c r="AF38" i="3"/>
  <c r="AE38" i="3"/>
  <c r="AB38" i="3"/>
  <c r="Y38" i="3"/>
  <c r="X38" i="3"/>
  <c r="U38" i="3"/>
  <c r="T38" i="3"/>
  <c r="C38" i="3"/>
  <c r="CB37" i="3"/>
  <c r="BV37" i="3"/>
  <c r="BX37" i="3" s="1"/>
  <c r="BU37" i="3"/>
  <c r="BT37" i="3"/>
  <c r="BS37" i="3"/>
  <c r="BP37" i="3"/>
  <c r="BO37" i="3"/>
  <c r="BL37" i="3"/>
  <c r="BK37" i="3"/>
  <c r="BH37" i="3"/>
  <c r="BG37" i="3"/>
  <c r="BD37" i="3"/>
  <c r="BC37" i="3"/>
  <c r="AZ37" i="3"/>
  <c r="AY37" i="3"/>
  <c r="AV37" i="3"/>
  <c r="AU37" i="3"/>
  <c r="AR37" i="3"/>
  <c r="AQ37" i="3"/>
  <c r="AN37" i="3"/>
  <c r="AM37" i="3"/>
  <c r="AG37" i="3"/>
  <c r="AF37" i="3"/>
  <c r="AE37" i="3"/>
  <c r="AB37" i="3"/>
  <c r="Y37" i="3"/>
  <c r="X37" i="3"/>
  <c r="U37" i="3"/>
  <c r="T37" i="3"/>
  <c r="P37" i="3"/>
  <c r="C37" i="3"/>
  <c r="CB36" i="3"/>
  <c r="BV36" i="3"/>
  <c r="BW36" i="3" s="1"/>
  <c r="BU36" i="3"/>
  <c r="BT36" i="3"/>
  <c r="BS36" i="3"/>
  <c r="BP36" i="3"/>
  <c r="BO36" i="3"/>
  <c r="BL36" i="3"/>
  <c r="BK36" i="3"/>
  <c r="BH36" i="3"/>
  <c r="BG36" i="3"/>
  <c r="BD36" i="3"/>
  <c r="BC36" i="3"/>
  <c r="AZ36" i="3"/>
  <c r="AY36" i="3"/>
  <c r="AV36" i="3"/>
  <c r="AU36" i="3"/>
  <c r="AR36" i="3"/>
  <c r="AQ36" i="3"/>
  <c r="AN36" i="3"/>
  <c r="AM36" i="3"/>
  <c r="AG36" i="3"/>
  <c r="AF36" i="3"/>
  <c r="AE36" i="3"/>
  <c r="AB36" i="3"/>
  <c r="Y36" i="3"/>
  <c r="X36" i="3"/>
  <c r="U36" i="3"/>
  <c r="T36" i="3"/>
  <c r="C36" i="3"/>
  <c r="CB35" i="3"/>
  <c r="BV35" i="3"/>
  <c r="BY35" i="3" s="1"/>
  <c r="BU35" i="3"/>
  <c r="BT35" i="3"/>
  <c r="BS35" i="3"/>
  <c r="BP35" i="3"/>
  <c r="BO35" i="3"/>
  <c r="BL35" i="3"/>
  <c r="BK35" i="3"/>
  <c r="BH35" i="3"/>
  <c r="BG35" i="3"/>
  <c r="BD35" i="3"/>
  <c r="BC35" i="3"/>
  <c r="AZ35" i="3"/>
  <c r="AY35" i="3"/>
  <c r="AV35" i="3"/>
  <c r="AU35" i="3"/>
  <c r="AR35" i="3"/>
  <c r="AQ35" i="3"/>
  <c r="AN35" i="3"/>
  <c r="AM35" i="3"/>
  <c r="AG35" i="3"/>
  <c r="AF35" i="3"/>
  <c r="AE35" i="3"/>
  <c r="AB35" i="3"/>
  <c r="Y35" i="3"/>
  <c r="X35" i="3"/>
  <c r="U35" i="3"/>
  <c r="T35" i="3"/>
  <c r="P35" i="3"/>
  <c r="C35" i="3"/>
  <c r="CB34" i="3"/>
  <c r="BV34" i="3"/>
  <c r="BX34" i="3" s="1"/>
  <c r="BU34" i="3"/>
  <c r="BT34" i="3"/>
  <c r="BS34" i="3"/>
  <c r="BP34" i="3"/>
  <c r="BO34" i="3"/>
  <c r="BL34" i="3"/>
  <c r="BK34" i="3"/>
  <c r="BH34" i="3"/>
  <c r="BG34" i="3"/>
  <c r="BD34" i="3"/>
  <c r="BC34" i="3"/>
  <c r="AZ34" i="3"/>
  <c r="AY34" i="3"/>
  <c r="AV34" i="3"/>
  <c r="AU34" i="3"/>
  <c r="AR34" i="3"/>
  <c r="AQ34" i="3"/>
  <c r="AN34" i="3"/>
  <c r="AM34" i="3"/>
  <c r="AG34" i="3"/>
  <c r="AF34" i="3"/>
  <c r="AE34" i="3"/>
  <c r="AB34" i="3"/>
  <c r="Y34" i="3"/>
  <c r="X34" i="3"/>
  <c r="U34" i="3"/>
  <c r="T34" i="3"/>
  <c r="C34" i="3"/>
  <c r="CB33" i="3"/>
  <c r="BV33" i="3"/>
  <c r="BX33" i="3" s="1"/>
  <c r="BU33" i="3"/>
  <c r="BT33" i="3"/>
  <c r="BS33" i="3"/>
  <c r="BP33" i="3"/>
  <c r="BO33" i="3"/>
  <c r="BL33" i="3"/>
  <c r="BK33" i="3"/>
  <c r="BH33" i="3"/>
  <c r="BG33" i="3"/>
  <c r="BD33" i="3"/>
  <c r="BC33" i="3"/>
  <c r="AZ33" i="3"/>
  <c r="AY33" i="3"/>
  <c r="AV33" i="3"/>
  <c r="AU33" i="3"/>
  <c r="AR33" i="3"/>
  <c r="AQ33" i="3"/>
  <c r="AN33" i="3"/>
  <c r="AM33" i="3"/>
  <c r="AG33" i="3"/>
  <c r="AF33" i="3"/>
  <c r="AE33" i="3"/>
  <c r="AB33" i="3"/>
  <c r="Y33" i="3"/>
  <c r="X33" i="3"/>
  <c r="U33" i="3"/>
  <c r="T33" i="3"/>
  <c r="C33" i="3"/>
  <c r="CB32" i="3"/>
  <c r="BW32" i="3"/>
  <c r="BV32" i="3"/>
  <c r="BX32" i="3" s="1"/>
  <c r="BU32" i="3"/>
  <c r="BT32" i="3"/>
  <c r="BS32" i="3"/>
  <c r="BP32" i="3"/>
  <c r="BO32" i="3"/>
  <c r="BL32" i="3"/>
  <c r="BK32" i="3"/>
  <c r="BH32" i="3"/>
  <c r="BG32" i="3"/>
  <c r="BD32" i="3"/>
  <c r="BC32" i="3"/>
  <c r="AZ32" i="3"/>
  <c r="AY32" i="3"/>
  <c r="AV32" i="3"/>
  <c r="AU32" i="3"/>
  <c r="AR32" i="3"/>
  <c r="AQ32" i="3"/>
  <c r="AN32" i="3"/>
  <c r="AM32" i="3"/>
  <c r="AH32" i="3" s="1"/>
  <c r="AG32" i="3"/>
  <c r="AF32" i="3"/>
  <c r="AE32" i="3"/>
  <c r="AB32" i="3"/>
  <c r="Y32" i="3"/>
  <c r="X32" i="3"/>
  <c r="U32" i="3"/>
  <c r="T32" i="3"/>
  <c r="P32" i="3"/>
  <c r="C32" i="3"/>
  <c r="CB31" i="3"/>
  <c r="BV31" i="3"/>
  <c r="BW31" i="3" s="1"/>
  <c r="BU31" i="3"/>
  <c r="BT31" i="3"/>
  <c r="BS31" i="3"/>
  <c r="BP31" i="3"/>
  <c r="BO31" i="3"/>
  <c r="BL31" i="3"/>
  <c r="BK31" i="3"/>
  <c r="BH31" i="3"/>
  <c r="BG31" i="3"/>
  <c r="BD31" i="3"/>
  <c r="BC31" i="3"/>
  <c r="AZ31" i="3"/>
  <c r="AY31" i="3"/>
  <c r="AV31" i="3"/>
  <c r="AU31" i="3"/>
  <c r="AR31" i="3"/>
  <c r="AQ31" i="3"/>
  <c r="AN31" i="3"/>
  <c r="AM31" i="3"/>
  <c r="AG31" i="3"/>
  <c r="AF31" i="3"/>
  <c r="AE31" i="3"/>
  <c r="AB31" i="3"/>
  <c r="Y31" i="3"/>
  <c r="X31" i="3"/>
  <c r="U31" i="3"/>
  <c r="T31" i="3"/>
  <c r="C31" i="3"/>
  <c r="CB30" i="3"/>
  <c r="BV30" i="3"/>
  <c r="BY30" i="3" s="1"/>
  <c r="BU30" i="3"/>
  <c r="BT30" i="3"/>
  <c r="BS30" i="3"/>
  <c r="BP30" i="3"/>
  <c r="BO30" i="3"/>
  <c r="BL30" i="3"/>
  <c r="BK30" i="3"/>
  <c r="BH30" i="3"/>
  <c r="BG30" i="3"/>
  <c r="BD30" i="3"/>
  <c r="BC30" i="3"/>
  <c r="AZ30" i="3"/>
  <c r="AY30" i="3"/>
  <c r="AV30" i="3"/>
  <c r="AU30" i="3"/>
  <c r="AR30" i="3"/>
  <c r="AQ30" i="3"/>
  <c r="AN30" i="3"/>
  <c r="AM30" i="3"/>
  <c r="AG30" i="3"/>
  <c r="AF30" i="3"/>
  <c r="AE30" i="3"/>
  <c r="AB30" i="3"/>
  <c r="Y30" i="3"/>
  <c r="X30" i="3"/>
  <c r="U30" i="3"/>
  <c r="T30" i="3"/>
  <c r="P30" i="3"/>
  <c r="C30" i="3"/>
  <c r="CB29" i="3"/>
  <c r="BV29" i="3"/>
  <c r="BW29" i="3" s="1"/>
  <c r="BU29" i="3"/>
  <c r="BT29" i="3"/>
  <c r="BS29" i="3"/>
  <c r="BP29" i="3"/>
  <c r="BO29" i="3"/>
  <c r="BL29" i="3"/>
  <c r="BK29" i="3"/>
  <c r="BH29" i="3"/>
  <c r="BG29" i="3"/>
  <c r="BD29" i="3"/>
  <c r="BC29" i="3"/>
  <c r="AZ29" i="3"/>
  <c r="AY29" i="3"/>
  <c r="AV29" i="3"/>
  <c r="AU29" i="3"/>
  <c r="AR29" i="3"/>
  <c r="AQ29" i="3"/>
  <c r="AN29" i="3"/>
  <c r="AM29" i="3"/>
  <c r="AG29" i="3"/>
  <c r="AF29" i="3"/>
  <c r="AE29" i="3"/>
  <c r="AB29" i="3"/>
  <c r="Y29" i="3"/>
  <c r="X29" i="3"/>
  <c r="U29" i="3"/>
  <c r="T29" i="3"/>
  <c r="C29" i="3"/>
  <c r="CB28" i="3"/>
  <c r="BV28" i="3"/>
  <c r="BX28" i="3" s="1"/>
  <c r="BU28" i="3"/>
  <c r="BT28" i="3"/>
  <c r="BS28" i="3"/>
  <c r="BP28" i="3"/>
  <c r="BO28" i="3"/>
  <c r="BL28" i="3"/>
  <c r="BK28" i="3"/>
  <c r="BH28" i="3"/>
  <c r="BG28" i="3"/>
  <c r="BD28" i="3"/>
  <c r="BC28" i="3"/>
  <c r="AZ28" i="3"/>
  <c r="AY28" i="3"/>
  <c r="AV28" i="3"/>
  <c r="AU28" i="3"/>
  <c r="AR28" i="3"/>
  <c r="AQ28" i="3"/>
  <c r="AN28" i="3"/>
  <c r="AM28" i="3"/>
  <c r="AG28" i="3"/>
  <c r="AF28" i="3"/>
  <c r="AE28" i="3"/>
  <c r="AB28" i="3"/>
  <c r="Y28" i="3"/>
  <c r="X28" i="3"/>
  <c r="U28" i="3"/>
  <c r="T28" i="3"/>
  <c r="P28" i="3"/>
  <c r="C28" i="3"/>
  <c r="CB27" i="3"/>
  <c r="BV27" i="3"/>
  <c r="BY27" i="3" s="1"/>
  <c r="BU27" i="3"/>
  <c r="BT27" i="3"/>
  <c r="BS27" i="3"/>
  <c r="BP27" i="3"/>
  <c r="BO27" i="3"/>
  <c r="BL27" i="3"/>
  <c r="BK27" i="3"/>
  <c r="BH27" i="3"/>
  <c r="BG27" i="3"/>
  <c r="BD27" i="3"/>
  <c r="BC27" i="3"/>
  <c r="AZ27" i="3"/>
  <c r="AY27" i="3"/>
  <c r="AV27" i="3"/>
  <c r="AU27" i="3"/>
  <c r="AR27" i="3"/>
  <c r="AQ27" i="3"/>
  <c r="AN27" i="3"/>
  <c r="AM27" i="3"/>
  <c r="AG27" i="3"/>
  <c r="AF27" i="3"/>
  <c r="AE27" i="3"/>
  <c r="AB27" i="3"/>
  <c r="Y27" i="3"/>
  <c r="X27" i="3"/>
  <c r="U27" i="3"/>
  <c r="T27" i="3"/>
  <c r="C27" i="3"/>
  <c r="CB26" i="3"/>
  <c r="BV26" i="3"/>
  <c r="BW26" i="3" s="1"/>
  <c r="BU26" i="3"/>
  <c r="BT26" i="3"/>
  <c r="BS26" i="3"/>
  <c r="BP26" i="3"/>
  <c r="BO26" i="3"/>
  <c r="BL26" i="3"/>
  <c r="BK26" i="3"/>
  <c r="BH26" i="3"/>
  <c r="BG26" i="3"/>
  <c r="BD26" i="3"/>
  <c r="BC26" i="3"/>
  <c r="AZ26" i="3"/>
  <c r="AY26" i="3"/>
  <c r="AV26" i="3"/>
  <c r="AU26" i="3"/>
  <c r="AR26" i="3"/>
  <c r="AQ26" i="3"/>
  <c r="AN26" i="3"/>
  <c r="AM26" i="3"/>
  <c r="AG26" i="3"/>
  <c r="AF26" i="3"/>
  <c r="AE26" i="3"/>
  <c r="AB26" i="3"/>
  <c r="Y26" i="3"/>
  <c r="X26" i="3"/>
  <c r="U26" i="3"/>
  <c r="T26" i="3"/>
  <c r="P26" i="3"/>
  <c r="C26" i="3"/>
  <c r="CB25" i="3"/>
  <c r="BV25" i="3"/>
  <c r="BW25" i="3" s="1"/>
  <c r="BU25" i="3"/>
  <c r="BT25" i="3"/>
  <c r="BS25" i="3"/>
  <c r="BP25" i="3"/>
  <c r="BO25" i="3"/>
  <c r="BL25" i="3"/>
  <c r="BK25" i="3"/>
  <c r="BH25" i="3"/>
  <c r="BG25" i="3"/>
  <c r="BD25" i="3"/>
  <c r="BC25" i="3"/>
  <c r="AZ25" i="3"/>
  <c r="AY25" i="3"/>
  <c r="AV25" i="3"/>
  <c r="AU25" i="3"/>
  <c r="AR25" i="3"/>
  <c r="AQ25" i="3"/>
  <c r="AN25" i="3"/>
  <c r="AM25" i="3"/>
  <c r="AG25" i="3"/>
  <c r="AF25" i="3"/>
  <c r="AE25" i="3"/>
  <c r="AB25" i="3"/>
  <c r="Y25" i="3"/>
  <c r="X25" i="3"/>
  <c r="U25" i="3"/>
  <c r="T25" i="3"/>
  <c r="C25" i="3"/>
  <c r="CI24" i="3"/>
  <c r="CI25" i="3" s="1"/>
  <c r="CH24" i="3"/>
  <c r="CG24" i="3"/>
  <c r="CL24" i="3" s="1"/>
  <c r="CB24" i="3"/>
  <c r="BV24" i="3"/>
  <c r="BW24" i="3" s="1"/>
  <c r="BU24" i="3"/>
  <c r="BT24" i="3"/>
  <c r="BS24" i="3"/>
  <c r="BP24" i="3"/>
  <c r="BO24" i="3"/>
  <c r="BL24" i="3"/>
  <c r="BK24" i="3"/>
  <c r="BH24" i="3"/>
  <c r="BG24" i="3"/>
  <c r="BD24" i="3"/>
  <c r="BC24" i="3"/>
  <c r="AZ24" i="3"/>
  <c r="AY24" i="3"/>
  <c r="AV24" i="3"/>
  <c r="AU24" i="3"/>
  <c r="AR24" i="3"/>
  <c r="AQ24" i="3"/>
  <c r="AN24" i="3"/>
  <c r="AM24" i="3"/>
  <c r="AG24" i="3"/>
  <c r="AF24" i="3"/>
  <c r="AE24" i="3"/>
  <c r="AB24" i="3"/>
  <c r="Y24" i="3"/>
  <c r="X24" i="3"/>
  <c r="U24" i="3"/>
  <c r="T24" i="3"/>
  <c r="P24" i="3"/>
  <c r="C24" i="3"/>
  <c r="CB23" i="3"/>
  <c r="BV23" i="3"/>
  <c r="BX23" i="3" s="1"/>
  <c r="BU23" i="3"/>
  <c r="BT23" i="3"/>
  <c r="BS23" i="3"/>
  <c r="BP23" i="3"/>
  <c r="BO23" i="3"/>
  <c r="BL23" i="3"/>
  <c r="BK23" i="3"/>
  <c r="BH23" i="3"/>
  <c r="BG23" i="3"/>
  <c r="BD23" i="3"/>
  <c r="BC23" i="3"/>
  <c r="AZ23" i="3"/>
  <c r="AY23" i="3"/>
  <c r="AV23" i="3"/>
  <c r="AU23" i="3"/>
  <c r="AR23" i="3"/>
  <c r="AQ23" i="3"/>
  <c r="AN23" i="3"/>
  <c r="AM23" i="3"/>
  <c r="AG23" i="3"/>
  <c r="AF23" i="3"/>
  <c r="AE23" i="3"/>
  <c r="AB23" i="3"/>
  <c r="Y23" i="3"/>
  <c r="X23" i="3"/>
  <c r="U23" i="3"/>
  <c r="T23" i="3"/>
  <c r="C23" i="3"/>
  <c r="CB22" i="3"/>
  <c r="BV22" i="3"/>
  <c r="BW22" i="3" s="1"/>
  <c r="BU22" i="3"/>
  <c r="BT22" i="3"/>
  <c r="BS22" i="3"/>
  <c r="BP22" i="3"/>
  <c r="BO22" i="3"/>
  <c r="BL22" i="3"/>
  <c r="BK22" i="3"/>
  <c r="BH22" i="3"/>
  <c r="BG22" i="3"/>
  <c r="BD22" i="3"/>
  <c r="BC22" i="3"/>
  <c r="AZ22" i="3"/>
  <c r="AY22" i="3"/>
  <c r="AV22" i="3"/>
  <c r="AU22" i="3"/>
  <c r="AR22" i="3"/>
  <c r="AQ22" i="3"/>
  <c r="AN22" i="3"/>
  <c r="AM22" i="3"/>
  <c r="AG22" i="3"/>
  <c r="AF22" i="3"/>
  <c r="AE22" i="3"/>
  <c r="AB22" i="3"/>
  <c r="Y22" i="3"/>
  <c r="X22" i="3"/>
  <c r="U22" i="3"/>
  <c r="T22" i="3"/>
  <c r="C22" i="3"/>
  <c r="CB21" i="3"/>
  <c r="BW21" i="3"/>
  <c r="BV21" i="3"/>
  <c r="BX21" i="3" s="1"/>
  <c r="BU21" i="3"/>
  <c r="BT21" i="3"/>
  <c r="BS21" i="3"/>
  <c r="BP21" i="3"/>
  <c r="BO21" i="3"/>
  <c r="BL21" i="3"/>
  <c r="BK21" i="3"/>
  <c r="BH21" i="3"/>
  <c r="BG21" i="3"/>
  <c r="BD21" i="3"/>
  <c r="BC21" i="3"/>
  <c r="AZ21" i="3"/>
  <c r="AY21" i="3"/>
  <c r="AV21" i="3"/>
  <c r="AU21" i="3"/>
  <c r="AR21" i="3"/>
  <c r="AQ21" i="3"/>
  <c r="AN21" i="3"/>
  <c r="AM21" i="3"/>
  <c r="AH21" i="3" s="1"/>
  <c r="AG21" i="3"/>
  <c r="AF21" i="3"/>
  <c r="AE21" i="3"/>
  <c r="AB21" i="3"/>
  <c r="Y21" i="3"/>
  <c r="X21" i="3"/>
  <c r="U21" i="3"/>
  <c r="T21" i="3"/>
  <c r="C21" i="3"/>
  <c r="CB20" i="3"/>
  <c r="BV20" i="3"/>
  <c r="BW20" i="3" s="1"/>
  <c r="BU20" i="3"/>
  <c r="BT20" i="3"/>
  <c r="BS20" i="3"/>
  <c r="BP20" i="3"/>
  <c r="BO20" i="3"/>
  <c r="BL20" i="3"/>
  <c r="BK20" i="3"/>
  <c r="BH20" i="3"/>
  <c r="BG20" i="3"/>
  <c r="BD20" i="3"/>
  <c r="BC20" i="3"/>
  <c r="AZ20" i="3"/>
  <c r="AY20" i="3"/>
  <c r="AV20" i="3"/>
  <c r="AU20" i="3"/>
  <c r="AR20" i="3"/>
  <c r="AQ20" i="3"/>
  <c r="AN20" i="3"/>
  <c r="AM20" i="3"/>
  <c r="AG20" i="3"/>
  <c r="AF20" i="3"/>
  <c r="AE20" i="3"/>
  <c r="AB20" i="3"/>
  <c r="Y20" i="3"/>
  <c r="X20" i="3"/>
  <c r="U20" i="3"/>
  <c r="T20" i="3"/>
  <c r="C20" i="3"/>
  <c r="CB19" i="3"/>
  <c r="BV19" i="3"/>
  <c r="BX19" i="3" s="1"/>
  <c r="BU19" i="3"/>
  <c r="BT19" i="3"/>
  <c r="BS19" i="3"/>
  <c r="BP19" i="3"/>
  <c r="BO19" i="3"/>
  <c r="BL19" i="3"/>
  <c r="BK19" i="3"/>
  <c r="BH19" i="3"/>
  <c r="BG19" i="3"/>
  <c r="BD19" i="3"/>
  <c r="BC19" i="3"/>
  <c r="AZ19" i="3"/>
  <c r="AY19" i="3"/>
  <c r="AV19" i="3"/>
  <c r="AU19" i="3"/>
  <c r="AR19" i="3"/>
  <c r="AQ19" i="3"/>
  <c r="AN19" i="3"/>
  <c r="AM19" i="3"/>
  <c r="AG19" i="3"/>
  <c r="AF19" i="3"/>
  <c r="AE19" i="3"/>
  <c r="AB19" i="3"/>
  <c r="Y19" i="3"/>
  <c r="X19" i="3"/>
  <c r="U19" i="3"/>
  <c r="T19" i="3"/>
  <c r="C19" i="3"/>
  <c r="CB18" i="3"/>
  <c r="BV18" i="3"/>
  <c r="BW18" i="3" s="1"/>
  <c r="BU18" i="3"/>
  <c r="BT18" i="3"/>
  <c r="BS18" i="3"/>
  <c r="BP18" i="3"/>
  <c r="BO18" i="3"/>
  <c r="BL18" i="3"/>
  <c r="BK18" i="3"/>
  <c r="BH18" i="3"/>
  <c r="BG18" i="3"/>
  <c r="BD18" i="3"/>
  <c r="BC18" i="3"/>
  <c r="AZ18" i="3"/>
  <c r="AY18" i="3"/>
  <c r="AV18" i="3"/>
  <c r="AU18" i="3"/>
  <c r="AR18" i="3"/>
  <c r="AQ18" i="3"/>
  <c r="AN18" i="3"/>
  <c r="AM18" i="3"/>
  <c r="AG18" i="3"/>
  <c r="AF18" i="3"/>
  <c r="AE18" i="3"/>
  <c r="AB18" i="3"/>
  <c r="Y18" i="3"/>
  <c r="X18" i="3"/>
  <c r="U18" i="3"/>
  <c r="T18" i="3"/>
  <c r="C18" i="3"/>
  <c r="CB17" i="3"/>
  <c r="BW17" i="3"/>
  <c r="BV17" i="3"/>
  <c r="BX17" i="3" s="1"/>
  <c r="BU17" i="3"/>
  <c r="BT17" i="3"/>
  <c r="BS17" i="3"/>
  <c r="BP17" i="3"/>
  <c r="BO17" i="3"/>
  <c r="BL17" i="3"/>
  <c r="BK17" i="3"/>
  <c r="BH17" i="3"/>
  <c r="BG17" i="3"/>
  <c r="BD17" i="3"/>
  <c r="BC17" i="3"/>
  <c r="AZ17" i="3"/>
  <c r="AY17" i="3"/>
  <c r="AV17" i="3"/>
  <c r="AU17" i="3"/>
  <c r="AR17" i="3"/>
  <c r="AQ17" i="3"/>
  <c r="AN17" i="3"/>
  <c r="AM17" i="3"/>
  <c r="AH17" i="3" s="1"/>
  <c r="AG17" i="3"/>
  <c r="AF17" i="3"/>
  <c r="AE17" i="3"/>
  <c r="AB17" i="3"/>
  <c r="Y17" i="3"/>
  <c r="X17" i="3"/>
  <c r="U17" i="3"/>
  <c r="T17" i="3"/>
  <c r="C17" i="3"/>
  <c r="CB16" i="3"/>
  <c r="BV16" i="3"/>
  <c r="BW16" i="3" s="1"/>
  <c r="BU16" i="3"/>
  <c r="BT16" i="3"/>
  <c r="BS16" i="3"/>
  <c r="BP16" i="3"/>
  <c r="BO16" i="3"/>
  <c r="BL16" i="3"/>
  <c r="BK16" i="3"/>
  <c r="BH16" i="3"/>
  <c r="BG16" i="3"/>
  <c r="BD16" i="3"/>
  <c r="BC16" i="3"/>
  <c r="AZ16" i="3"/>
  <c r="AY16" i="3"/>
  <c r="AV16" i="3"/>
  <c r="AU16" i="3"/>
  <c r="AR16" i="3"/>
  <c r="AQ16" i="3"/>
  <c r="AN16" i="3"/>
  <c r="AM16" i="3"/>
  <c r="AG16" i="3"/>
  <c r="AF16" i="3"/>
  <c r="AE16" i="3"/>
  <c r="AB16" i="3"/>
  <c r="Y16" i="3"/>
  <c r="X16" i="3"/>
  <c r="U16" i="3"/>
  <c r="T16" i="3"/>
  <c r="P16" i="3"/>
  <c r="C16" i="3"/>
  <c r="CB15" i="3"/>
  <c r="BV15" i="3"/>
  <c r="BW15" i="3" s="1"/>
  <c r="BU15" i="3"/>
  <c r="BT15" i="3"/>
  <c r="BS15" i="3"/>
  <c r="BP15" i="3"/>
  <c r="BO15" i="3"/>
  <c r="BL15" i="3"/>
  <c r="BK15" i="3"/>
  <c r="BH15" i="3"/>
  <c r="BG15" i="3"/>
  <c r="BD15" i="3"/>
  <c r="BC15" i="3"/>
  <c r="AZ15" i="3"/>
  <c r="AY15" i="3"/>
  <c r="AV15" i="3"/>
  <c r="AU15" i="3"/>
  <c r="AR15" i="3"/>
  <c r="AQ15" i="3"/>
  <c r="AN15" i="3"/>
  <c r="AM15" i="3"/>
  <c r="AG15" i="3"/>
  <c r="AF15" i="3"/>
  <c r="AE15" i="3"/>
  <c r="AB15" i="3"/>
  <c r="Y15" i="3"/>
  <c r="X15" i="3"/>
  <c r="U15" i="3"/>
  <c r="T15" i="3"/>
  <c r="P15" i="3"/>
  <c r="C15" i="3"/>
  <c r="CB14" i="3"/>
  <c r="BV14" i="3"/>
  <c r="BX14" i="3" s="1"/>
  <c r="BU14" i="3"/>
  <c r="BT14" i="3"/>
  <c r="BS14" i="3"/>
  <c r="BP14" i="3"/>
  <c r="BO14" i="3"/>
  <c r="BL14" i="3"/>
  <c r="BK14" i="3"/>
  <c r="BH14" i="3"/>
  <c r="BG14" i="3"/>
  <c r="BD14" i="3"/>
  <c r="BC14" i="3"/>
  <c r="AZ14" i="3"/>
  <c r="AY14" i="3"/>
  <c r="AV14" i="3"/>
  <c r="AU14" i="3"/>
  <c r="AR14" i="3"/>
  <c r="AQ14" i="3"/>
  <c r="AN14" i="3"/>
  <c r="AM14" i="3"/>
  <c r="AG14" i="3"/>
  <c r="AF14" i="3"/>
  <c r="AE14" i="3"/>
  <c r="AB14" i="3"/>
  <c r="Y14" i="3"/>
  <c r="X14" i="3"/>
  <c r="U14" i="3"/>
  <c r="T14" i="3"/>
  <c r="C14" i="3"/>
  <c r="CB13" i="3"/>
  <c r="BV13" i="3"/>
  <c r="BW13" i="3" s="1"/>
  <c r="BU13" i="3"/>
  <c r="BT13" i="3"/>
  <c r="BS13" i="3"/>
  <c r="BP13" i="3"/>
  <c r="BO13" i="3"/>
  <c r="BL13" i="3"/>
  <c r="BK13" i="3"/>
  <c r="BH13" i="3"/>
  <c r="BG13" i="3"/>
  <c r="BD13" i="3"/>
  <c r="BC13" i="3"/>
  <c r="AZ13" i="3"/>
  <c r="AY13" i="3"/>
  <c r="AV13" i="3"/>
  <c r="AU13" i="3"/>
  <c r="AR13" i="3"/>
  <c r="AQ13" i="3"/>
  <c r="AN13" i="3"/>
  <c r="AM13" i="3"/>
  <c r="AG13" i="3"/>
  <c r="AF13" i="3"/>
  <c r="AE13" i="3"/>
  <c r="AB13" i="3"/>
  <c r="Y13" i="3"/>
  <c r="X13" i="3"/>
  <c r="U13" i="3"/>
  <c r="T13" i="3"/>
  <c r="P13" i="3"/>
  <c r="C13" i="3"/>
  <c r="CH12" i="3"/>
  <c r="CG12" i="3"/>
  <c r="BV12" i="3"/>
  <c r="BW12" i="3" s="1"/>
  <c r="BU12" i="3"/>
  <c r="BT12" i="3"/>
  <c r="BS12" i="3"/>
  <c r="BP12" i="3"/>
  <c r="BO12" i="3"/>
  <c r="BL12" i="3"/>
  <c r="BK12" i="3"/>
  <c r="BH12" i="3"/>
  <c r="BG12" i="3"/>
  <c r="BD12" i="3"/>
  <c r="BC12" i="3"/>
  <c r="AZ12" i="3"/>
  <c r="AY12" i="3"/>
  <c r="AV12" i="3"/>
  <c r="AU12" i="3"/>
  <c r="AR12" i="3"/>
  <c r="AQ12" i="3"/>
  <c r="AN12" i="3"/>
  <c r="AM12" i="3"/>
  <c r="AF12" i="3"/>
  <c r="AE12" i="3"/>
  <c r="AB12" i="3"/>
  <c r="Y12" i="3"/>
  <c r="X12" i="3"/>
  <c r="S12" i="3"/>
  <c r="T12" i="3" s="1"/>
  <c r="P12" i="3"/>
  <c r="M12" i="3"/>
  <c r="CB12" i="3" s="1"/>
  <c r="C12" i="3"/>
  <c r="BV11" i="3"/>
  <c r="BW11" i="3" s="1"/>
  <c r="BU11" i="3"/>
  <c r="BT11" i="3"/>
  <c r="BS11" i="3"/>
  <c r="BP11" i="3"/>
  <c r="BO11" i="3"/>
  <c r="BL11" i="3"/>
  <c r="BK11" i="3"/>
  <c r="BH11" i="3"/>
  <c r="BG11" i="3"/>
  <c r="BD11" i="3"/>
  <c r="BC11" i="3"/>
  <c r="AZ11" i="3"/>
  <c r="AY11" i="3"/>
  <c r="AV11" i="3"/>
  <c r="AU11" i="3"/>
  <c r="AR11" i="3"/>
  <c r="AQ11" i="3"/>
  <c r="AN11" i="3"/>
  <c r="AM11" i="3"/>
  <c r="AF11" i="3"/>
  <c r="AE11" i="3"/>
  <c r="AB11" i="3"/>
  <c r="Y11" i="3"/>
  <c r="X11" i="3"/>
  <c r="U11" i="3"/>
  <c r="T11" i="3" s="1"/>
  <c r="S11" i="3"/>
  <c r="C11" i="3"/>
  <c r="CB10" i="3"/>
  <c r="BX10" i="3"/>
  <c r="BV10" i="3"/>
  <c r="BW10" i="3" s="1"/>
  <c r="BU10" i="3"/>
  <c r="BT10" i="3"/>
  <c r="BS10" i="3"/>
  <c r="BP10" i="3"/>
  <c r="BO10" i="3"/>
  <c r="BL10" i="3"/>
  <c r="BK10" i="3"/>
  <c r="BH10" i="3"/>
  <c r="BG10" i="3"/>
  <c r="BD10" i="3"/>
  <c r="BC10" i="3"/>
  <c r="AZ10" i="3"/>
  <c r="AY10" i="3"/>
  <c r="AV10" i="3"/>
  <c r="AU10" i="3"/>
  <c r="AR10" i="3"/>
  <c r="AQ10" i="3"/>
  <c r="AN10" i="3"/>
  <c r="AM10" i="3"/>
  <c r="AG10" i="3"/>
  <c r="AF10" i="3"/>
  <c r="AE10" i="3"/>
  <c r="AB10" i="3"/>
  <c r="Y10" i="3"/>
  <c r="X10" i="3"/>
  <c r="U10" i="3"/>
  <c r="T10" i="3"/>
  <c r="P10" i="3"/>
  <c r="C10" i="3"/>
  <c r="BV9" i="3"/>
  <c r="BX9" i="3" s="1"/>
  <c r="BU9" i="3"/>
  <c r="BT9" i="3"/>
  <c r="BS9" i="3"/>
  <c r="BP9" i="3"/>
  <c r="BO9" i="3"/>
  <c r="BL9" i="3"/>
  <c r="BK9" i="3"/>
  <c r="BH9" i="3"/>
  <c r="BG9" i="3"/>
  <c r="BD9" i="3"/>
  <c r="BC9" i="3"/>
  <c r="AZ9" i="3"/>
  <c r="AY9" i="3"/>
  <c r="AV9" i="3"/>
  <c r="AU9" i="3"/>
  <c r="AR9" i="3"/>
  <c r="AQ9" i="3"/>
  <c r="AN9" i="3"/>
  <c r="AM9" i="3"/>
  <c r="AF9" i="3"/>
  <c r="AE9" i="3"/>
  <c r="AB9" i="3"/>
  <c r="Y9" i="3"/>
  <c r="X9" i="3"/>
  <c r="C9" i="3"/>
  <c r="CC8" i="3"/>
  <c r="CB8" i="3"/>
  <c r="BV8" i="3"/>
  <c r="BX8" i="3" s="1"/>
  <c r="BU8" i="3"/>
  <c r="BT8" i="3"/>
  <c r="BS8" i="3"/>
  <c r="BP8" i="3"/>
  <c r="BO8" i="3"/>
  <c r="BL8" i="3"/>
  <c r="BK8" i="3"/>
  <c r="BH8" i="3"/>
  <c r="BG8" i="3"/>
  <c r="BD8" i="3"/>
  <c r="BC8" i="3"/>
  <c r="AZ8" i="3"/>
  <c r="AY8" i="3"/>
  <c r="AV8" i="3"/>
  <c r="AU8" i="3"/>
  <c r="AR8" i="3"/>
  <c r="AQ8" i="3"/>
  <c r="AN8" i="3"/>
  <c r="AM8" i="3"/>
  <c r="AG8" i="3"/>
  <c r="AF8" i="3"/>
  <c r="AE8" i="3"/>
  <c r="AB8" i="3"/>
  <c r="Y8" i="3"/>
  <c r="X8" i="3"/>
  <c r="S8" i="3"/>
  <c r="U8" i="3" s="1"/>
  <c r="L8" i="3"/>
  <c r="C8" i="3"/>
  <c r="CI7" i="3"/>
  <c r="CH7" i="3"/>
  <c r="CG7" i="3"/>
  <c r="CG8" i="3" s="1"/>
  <c r="CG9" i="3" s="1"/>
  <c r="CB7" i="3"/>
  <c r="BV7" i="3"/>
  <c r="BX7" i="3" s="1"/>
  <c r="BU7" i="3"/>
  <c r="BT7" i="3"/>
  <c r="BS7" i="3"/>
  <c r="BP7" i="3"/>
  <c r="BO7" i="3"/>
  <c r="BL7" i="3"/>
  <c r="BK7" i="3"/>
  <c r="BH7" i="3"/>
  <c r="BG7" i="3"/>
  <c r="BD7" i="3"/>
  <c r="BC7" i="3"/>
  <c r="AZ7" i="3"/>
  <c r="AY7" i="3"/>
  <c r="AV7" i="3"/>
  <c r="AU7" i="3"/>
  <c r="AR7" i="3"/>
  <c r="AQ7" i="3"/>
  <c r="AN7" i="3"/>
  <c r="AM7" i="3"/>
  <c r="AG7" i="3"/>
  <c r="AF7" i="3"/>
  <c r="AE7" i="3"/>
  <c r="AB7" i="3"/>
  <c r="Y7" i="3"/>
  <c r="X7" i="3"/>
  <c r="U7" i="3"/>
  <c r="T7" i="3"/>
  <c r="P7" i="3"/>
  <c r="C7" i="3"/>
  <c r="CB6" i="3"/>
  <c r="BV6" i="3"/>
  <c r="BX6" i="3" s="1"/>
  <c r="BU6" i="3"/>
  <c r="BT6" i="3"/>
  <c r="BS6" i="3"/>
  <c r="BP6" i="3"/>
  <c r="BO6" i="3"/>
  <c r="BL6" i="3"/>
  <c r="BK6" i="3"/>
  <c r="BH6" i="3"/>
  <c r="BG6" i="3"/>
  <c r="BD6" i="3"/>
  <c r="BC6" i="3"/>
  <c r="AZ6" i="3"/>
  <c r="AY6" i="3"/>
  <c r="AV6" i="3"/>
  <c r="AU6" i="3"/>
  <c r="AR6" i="3"/>
  <c r="AQ6" i="3"/>
  <c r="AN6" i="3"/>
  <c r="AM6" i="3"/>
  <c r="AG6" i="3"/>
  <c r="AF6" i="3"/>
  <c r="AE6" i="3"/>
  <c r="AB6" i="3"/>
  <c r="Y6" i="3"/>
  <c r="X6" i="3"/>
  <c r="U6" i="3"/>
  <c r="T6" i="3"/>
  <c r="C6" i="3"/>
  <c r="CB5" i="3"/>
  <c r="BV5" i="3"/>
  <c r="BU5" i="3"/>
  <c r="AR5" i="3"/>
  <c r="AQ5" i="3"/>
  <c r="AG5" i="3"/>
  <c r="Y5" i="3"/>
  <c r="X5" i="3"/>
  <c r="U5" i="3"/>
  <c r="T5" i="3"/>
  <c r="P5" i="3"/>
  <c r="C5" i="3"/>
  <c r="CB4" i="3"/>
  <c r="BV4" i="3"/>
  <c r="BW4" i="3" s="1"/>
  <c r="BU4" i="3"/>
  <c r="BT4" i="3"/>
  <c r="BS4" i="3"/>
  <c r="BP4" i="3"/>
  <c r="BO4" i="3"/>
  <c r="BL4" i="3"/>
  <c r="BK4" i="3"/>
  <c r="BH4" i="3"/>
  <c r="BG4" i="3"/>
  <c r="BD4" i="3"/>
  <c r="BC4" i="3"/>
  <c r="AZ4" i="3"/>
  <c r="AY4" i="3"/>
  <c r="AV4" i="3"/>
  <c r="AU4" i="3"/>
  <c r="AR4" i="3"/>
  <c r="AQ4" i="3"/>
  <c r="AN4" i="3"/>
  <c r="AM4" i="3"/>
  <c r="AG4" i="3"/>
  <c r="AF4" i="3"/>
  <c r="AE4" i="3"/>
  <c r="AB4" i="3"/>
  <c r="Y4" i="3"/>
  <c r="X4" i="3"/>
  <c r="U4" i="3"/>
  <c r="T4" i="3"/>
  <c r="C4" i="3"/>
  <c r="CB3" i="3"/>
  <c r="BV3" i="3"/>
  <c r="BX3" i="3" s="1"/>
  <c r="BU3" i="3"/>
  <c r="BT3" i="3"/>
  <c r="BS3" i="3"/>
  <c r="BP3" i="3"/>
  <c r="BO3" i="3"/>
  <c r="BL3" i="3"/>
  <c r="BK3" i="3"/>
  <c r="BH3" i="3"/>
  <c r="BG3" i="3"/>
  <c r="BD3" i="3"/>
  <c r="BC3" i="3"/>
  <c r="AZ3" i="3"/>
  <c r="AY3" i="3"/>
  <c r="AV3" i="3"/>
  <c r="AU3" i="3"/>
  <c r="AR3" i="3"/>
  <c r="AQ3" i="3"/>
  <c r="AN3" i="3"/>
  <c r="AM3" i="3"/>
  <c r="AG3" i="3"/>
  <c r="AF3" i="3"/>
  <c r="AE3" i="3"/>
  <c r="AB3" i="3"/>
  <c r="Y3" i="3"/>
  <c r="X3" i="3"/>
  <c r="U3" i="3"/>
  <c r="T3" i="3"/>
  <c r="C3" i="3"/>
  <c r="A3" i="3"/>
  <c r="A4" i="3" s="1"/>
  <c r="A5" i="3" s="1"/>
  <c r="CI2" i="3"/>
  <c r="CH2" i="3"/>
  <c r="CG2" i="3"/>
  <c r="CE2" i="3"/>
  <c r="CD2" i="3"/>
  <c r="CB2" i="3"/>
  <c r="BV2" i="3"/>
  <c r="BW2" i="3" s="1"/>
  <c r="BU2" i="3"/>
  <c r="BT2" i="3"/>
  <c r="BS2" i="3"/>
  <c r="BP2" i="3"/>
  <c r="BO2" i="3"/>
  <c r="BL2" i="3"/>
  <c r="BK2" i="3"/>
  <c r="BH2" i="3"/>
  <c r="BG2" i="3"/>
  <c r="BD2" i="3"/>
  <c r="BC2" i="3"/>
  <c r="AZ2" i="3"/>
  <c r="AY2" i="3"/>
  <c r="AV2" i="3"/>
  <c r="AU2" i="3"/>
  <c r="AR2" i="3"/>
  <c r="AQ2" i="3"/>
  <c r="AN2" i="3"/>
  <c r="AM2" i="3"/>
  <c r="AG2" i="3"/>
  <c r="AF2" i="3"/>
  <c r="AE2" i="3"/>
  <c r="AB2" i="3"/>
  <c r="Y2" i="3"/>
  <c r="X2" i="3"/>
  <c r="U2" i="3"/>
  <c r="T2" i="3"/>
  <c r="Q2" i="3"/>
  <c r="Q3" i="3" s="1"/>
  <c r="P2" i="3"/>
  <c r="C2" i="3"/>
  <c r="BY22" i="3" l="1"/>
  <c r="BY41" i="3"/>
  <c r="BY65" i="3"/>
  <c r="BY66" i="3"/>
  <c r="BX68" i="3"/>
  <c r="BY71" i="3"/>
  <c r="BX72" i="3"/>
  <c r="BX123" i="3"/>
  <c r="AH151" i="3"/>
  <c r="BW151" i="3"/>
  <c r="AH7" i="3"/>
  <c r="BX12" i="3"/>
  <c r="BX20" i="3"/>
  <c r="BX22" i="3"/>
  <c r="AH23" i="3"/>
  <c r="BW23" i="3"/>
  <c r="AH34" i="3"/>
  <c r="BW34" i="3"/>
  <c r="BX41" i="3"/>
  <c r="AH44" i="3"/>
  <c r="BW44" i="3"/>
  <c r="BY45" i="3"/>
  <c r="CL45" i="3"/>
  <c r="BY53" i="3"/>
  <c r="CJ62" i="3"/>
  <c r="BX65" i="3"/>
  <c r="AH66" i="3"/>
  <c r="BW66" i="3"/>
  <c r="AH68" i="3"/>
  <c r="BW68" i="3"/>
  <c r="BX69" i="3"/>
  <c r="AH71" i="3"/>
  <c r="BW71" i="3"/>
  <c r="AH72" i="3"/>
  <c r="BW72" i="3"/>
  <c r="CG81" i="3"/>
  <c r="CJ81" i="3" s="1"/>
  <c r="BX84" i="3"/>
  <c r="AH86" i="3"/>
  <c r="BX86" i="3"/>
  <c r="BW86" i="3" s="1"/>
  <c r="BX96" i="3"/>
  <c r="AH97" i="3"/>
  <c r="BW97" i="3"/>
  <c r="BX110" i="3"/>
  <c r="AH111" i="3"/>
  <c r="BW111" i="3"/>
  <c r="AH123" i="3"/>
  <c r="AH129" i="3"/>
  <c r="BW129" i="3"/>
  <c r="AH138" i="3"/>
  <c r="BW138" i="3"/>
  <c r="AH139" i="3"/>
  <c r="BW139" i="3"/>
  <c r="BX159" i="3"/>
  <c r="BY16" i="3"/>
  <c r="AH6" i="3"/>
  <c r="BW6" i="3"/>
  <c r="BW7" i="3"/>
  <c r="CL7" i="3"/>
  <c r="CI12" i="3"/>
  <c r="CL12" i="3" s="1"/>
  <c r="BY13" i="3"/>
  <c r="BY14" i="3"/>
  <c r="BX16" i="3"/>
  <c r="BX18" i="3"/>
  <c r="BY28" i="3"/>
  <c r="BX29" i="3"/>
  <c r="BY32" i="3"/>
  <c r="BX105" i="3"/>
  <c r="BX114" i="3"/>
  <c r="BX152" i="3"/>
  <c r="BX155" i="3"/>
  <c r="AH156" i="3"/>
  <c r="BW156" i="3"/>
  <c r="BX157" i="3"/>
  <c r="BY29" i="3"/>
  <c r="AH3" i="3"/>
  <c r="BW3" i="3"/>
  <c r="CJ7" i="3"/>
  <c r="CK7" i="3" s="1"/>
  <c r="BW9" i="3"/>
  <c r="BX13" i="3"/>
  <c r="AH14" i="3"/>
  <c r="BW14" i="3"/>
  <c r="AH16" i="3"/>
  <c r="AH18" i="3"/>
  <c r="AH19" i="3"/>
  <c r="BW19" i="3"/>
  <c r="BY20" i="3"/>
  <c r="BX27" i="3"/>
  <c r="AH28" i="3"/>
  <c r="BW28" i="3"/>
  <c r="AH29" i="3"/>
  <c r="AH33" i="3"/>
  <c r="BW33" i="3"/>
  <c r="AH37" i="3"/>
  <c r="BW37" i="3"/>
  <c r="CJ45" i="3"/>
  <c r="CK45" i="3" s="1"/>
  <c r="BX48" i="3"/>
  <c r="AH49" i="3"/>
  <c r="BW49" i="3"/>
  <c r="BY60" i="3"/>
  <c r="BZ60" i="3" s="1"/>
  <c r="AH61" i="3"/>
  <c r="BW61" i="3"/>
  <c r="AH92" i="3"/>
  <c r="BW92" i="3"/>
  <c r="AH95" i="3"/>
  <c r="BW95" i="3"/>
  <c r="AH101" i="3"/>
  <c r="BW101" i="3"/>
  <c r="BX115" i="3"/>
  <c r="AH119" i="3"/>
  <c r="BW119" i="3"/>
  <c r="AH140" i="3"/>
  <c r="BW140" i="3"/>
  <c r="CL147" i="3"/>
  <c r="AH157" i="3"/>
  <c r="AH158" i="3"/>
  <c r="BW158" i="3"/>
  <c r="BY39" i="3"/>
  <c r="BY46" i="3"/>
  <c r="BY52" i="3"/>
  <c r="BY59" i="3"/>
  <c r="BZ59" i="3" s="1"/>
  <c r="CA59" i="3" s="1"/>
  <c r="CJ122" i="3"/>
  <c r="CK122" i="3" s="1"/>
  <c r="T8" i="3"/>
  <c r="U12" i="3"/>
  <c r="AH13" i="3"/>
  <c r="AH20" i="3"/>
  <c r="AH22" i="3"/>
  <c r="BY34" i="3"/>
  <c r="BX35" i="3"/>
  <c r="BY37" i="3"/>
  <c r="BY38" i="3"/>
  <c r="BX39" i="3"/>
  <c r="AH40" i="3"/>
  <c r="BW40" i="3"/>
  <c r="AH41" i="3"/>
  <c r="BY44" i="3"/>
  <c r="AH45" i="3"/>
  <c r="BW45" i="3"/>
  <c r="BX46" i="3"/>
  <c r="BY50" i="3"/>
  <c r="BY51" i="3"/>
  <c r="BX52" i="3"/>
  <c r="AH53" i="3"/>
  <c r="BW53" i="3"/>
  <c r="BX57" i="3"/>
  <c r="BX59" i="3"/>
  <c r="AH60" i="3"/>
  <c r="BY64" i="3"/>
  <c r="AH65" i="3"/>
  <c r="M70" i="3"/>
  <c r="BX75" i="3"/>
  <c r="AH76" i="3"/>
  <c r="BX76" i="3"/>
  <c r="BW76" i="3" s="1"/>
  <c r="A87" i="3"/>
  <c r="A88" i="3" s="1"/>
  <c r="A89" i="3" s="1"/>
  <c r="AH89" i="3"/>
  <c r="BX89" i="3"/>
  <c r="BW89" i="3" s="1"/>
  <c r="BX93" i="3"/>
  <c r="AH98" i="3"/>
  <c r="BW98" i="3"/>
  <c r="BX100" i="3"/>
  <c r="AH106" i="3"/>
  <c r="BW106" i="3"/>
  <c r="BX107" i="3"/>
  <c r="AH112" i="3"/>
  <c r="BW112" i="3"/>
  <c r="AH114" i="3"/>
  <c r="AH115" i="3"/>
  <c r="AH120" i="3"/>
  <c r="BW120" i="3"/>
  <c r="BX121" i="3"/>
  <c r="BX125" i="3"/>
  <c r="BX126" i="3"/>
  <c r="AH127" i="3"/>
  <c r="BW127" i="3"/>
  <c r="AH131" i="3"/>
  <c r="BW131" i="3"/>
  <c r="BX132" i="3"/>
  <c r="AH133" i="3"/>
  <c r="BW133" i="3"/>
  <c r="BX134" i="3"/>
  <c r="AH135" i="3"/>
  <c r="BW135" i="3"/>
  <c r="AH141" i="3"/>
  <c r="BW141" i="3"/>
  <c r="CJ147" i="3"/>
  <c r="CK147" i="3" s="1"/>
  <c r="AH152" i="3"/>
  <c r="AH153" i="3"/>
  <c r="BW153" i="3"/>
  <c r="AH159" i="3"/>
  <c r="AH160" i="3"/>
  <c r="BW160" i="3"/>
  <c r="BX161" i="3"/>
  <c r="CJ24" i="3"/>
  <c r="CK24" i="3" s="1"/>
  <c r="CJ80" i="3"/>
  <c r="CJ2" i="3"/>
  <c r="AH8" i="3"/>
  <c r="BW8" i="3"/>
  <c r="BX25" i="3"/>
  <c r="BX30" i="3"/>
  <c r="BY33" i="3"/>
  <c r="AH38" i="3"/>
  <c r="BW38" i="3"/>
  <c r="AH39" i="3"/>
  <c r="BY43" i="3"/>
  <c r="AH46" i="3"/>
  <c r="BY49" i="3"/>
  <c r="AH51" i="3"/>
  <c r="BW51" i="3"/>
  <c r="BX55" i="3"/>
  <c r="BX58" i="3"/>
  <c r="AH59" i="3"/>
  <c r="BY61" i="3"/>
  <c r="BX62" i="3"/>
  <c r="AH64" i="3"/>
  <c r="BW64" i="3"/>
  <c r="BX73" i="3"/>
  <c r="AH78" i="3"/>
  <c r="BW78" i="3"/>
  <c r="BY80" i="3"/>
  <c r="CL81" i="3"/>
  <c r="CK81" i="3" s="1"/>
  <c r="BX83" i="3"/>
  <c r="BX90" i="3"/>
  <c r="BX99" i="3"/>
  <c r="AH100" i="3"/>
  <c r="CJ100" i="3"/>
  <c r="AH102" i="3"/>
  <c r="BW102" i="3"/>
  <c r="BX108" i="3"/>
  <c r="BX109" i="3"/>
  <c r="AH113" i="3"/>
  <c r="BW113" i="3"/>
  <c r="BX122" i="3"/>
  <c r="CL122" i="3"/>
  <c r="AH125" i="3"/>
  <c r="AH126" i="3"/>
  <c r="BX128" i="3"/>
  <c r="AH132" i="3"/>
  <c r="AH134" i="3"/>
  <c r="BX136" i="3"/>
  <c r="BX142" i="3"/>
  <c r="AH147" i="3"/>
  <c r="BW147" i="3"/>
  <c r="AH161" i="3"/>
  <c r="CH149" i="3"/>
  <c r="CI150" i="3"/>
  <c r="CG10" i="3"/>
  <c r="CG11" i="3" s="1"/>
  <c r="CG102" i="3"/>
  <c r="CG123" i="3"/>
  <c r="CJ123" i="3" s="1"/>
  <c r="CI123" i="3" s="1"/>
  <c r="CL123" i="3" s="1"/>
  <c r="CK123" i="3" s="1"/>
  <c r="CH124" i="3"/>
  <c r="CI102" i="3"/>
  <c r="CL101" i="3"/>
  <c r="CH25" i="3"/>
  <c r="CG25" i="3" s="1"/>
  <c r="CL25" i="3" s="1"/>
  <c r="CI26" i="3"/>
  <c r="P3" i="3"/>
  <c r="Q4" i="3"/>
  <c r="Q5" i="3" s="1"/>
  <c r="CH63" i="3"/>
  <c r="CG63" i="3" s="1"/>
  <c r="CJ63" i="3" s="1"/>
  <c r="CK63" i="3" s="1"/>
  <c r="CI64" i="3"/>
  <c r="CL2" i="3"/>
  <c r="CK2" i="3" s="1"/>
  <c r="CI13" i="3"/>
  <c r="CI46" i="3"/>
  <c r="CA60" i="3"/>
  <c r="AG70" i="3"/>
  <c r="AH70" i="3" s="1"/>
  <c r="CH101" i="3"/>
  <c r="CJ101" i="3" s="1"/>
  <c r="CG149" i="3"/>
  <c r="CF2" i="3"/>
  <c r="AH5" i="3"/>
  <c r="A6" i="3"/>
  <c r="AG12" i="3"/>
  <c r="BY24" i="3"/>
  <c r="AH25" i="3"/>
  <c r="BY26" i="3"/>
  <c r="AH27" i="3"/>
  <c r="BW27" i="3"/>
  <c r="AH30" i="3"/>
  <c r="BW30" i="3"/>
  <c r="BY31" i="3"/>
  <c r="AH35" i="3"/>
  <c r="BW35" i="3"/>
  <c r="BY36" i="3"/>
  <c r="AH42" i="3"/>
  <c r="BW42" i="3"/>
  <c r="BY47" i="3"/>
  <c r="AH48" i="3"/>
  <c r="BW48" i="3"/>
  <c r="BY54" i="3"/>
  <c r="AH55" i="3"/>
  <c r="BW55" i="3"/>
  <c r="BY56" i="3"/>
  <c r="AH57" i="3"/>
  <c r="BW57" i="3"/>
  <c r="AH58" i="3"/>
  <c r="AH62" i="3"/>
  <c r="BW62" i="3"/>
  <c r="CL62" i="3"/>
  <c r="CK62" i="3" s="1"/>
  <c r="BY63" i="3"/>
  <c r="BY67" i="3"/>
  <c r="AH69" i="3"/>
  <c r="BW69" i="3"/>
  <c r="BY70" i="3"/>
  <c r="AH73" i="3"/>
  <c r="BW73" i="3"/>
  <c r="BY74" i="3"/>
  <c r="AH75" i="3"/>
  <c r="BW75" i="3"/>
  <c r="BY79" i="3"/>
  <c r="BY82" i="3"/>
  <c r="AH83" i="3"/>
  <c r="BW83" i="3"/>
  <c r="AH84" i="3"/>
  <c r="AH85" i="3"/>
  <c r="AH87" i="3"/>
  <c r="AH90" i="3"/>
  <c r="AH93" i="3"/>
  <c r="AH96" i="3"/>
  <c r="AH99" i="3"/>
  <c r="AH105" i="3"/>
  <c r="AH107" i="3"/>
  <c r="AH108" i="3"/>
  <c r="AH109" i="3"/>
  <c r="AH110" i="3"/>
  <c r="AH121" i="3"/>
  <c r="AH122" i="3"/>
  <c r="AH128" i="3"/>
  <c r="AH136" i="3"/>
  <c r="AH142" i="3"/>
  <c r="AH150" i="3"/>
  <c r="AH155" i="3"/>
  <c r="AH12" i="3"/>
  <c r="BX2" i="3"/>
  <c r="BX4" i="3"/>
  <c r="BX11" i="3"/>
  <c r="BX15" i="3"/>
  <c r="BX24" i="3"/>
  <c r="BX26" i="3"/>
  <c r="BX31" i="3"/>
  <c r="BX36" i="3"/>
  <c r="BX47" i="3"/>
  <c r="BX54" i="3"/>
  <c r="BX56" i="3"/>
  <c r="BX63" i="3"/>
  <c r="BX67" i="3"/>
  <c r="BX70" i="3"/>
  <c r="BX74" i="3"/>
  <c r="BY77" i="3"/>
  <c r="BX79" i="3"/>
  <c r="CL80" i="3"/>
  <c r="BX81" i="3"/>
  <c r="BX82" i="3"/>
  <c r="BY88" i="3"/>
  <c r="BX91" i="3"/>
  <c r="BX94" i="3"/>
  <c r="BX103" i="3"/>
  <c r="BX116" i="3"/>
  <c r="BX117" i="3"/>
  <c r="BX130" i="3"/>
  <c r="BX143" i="3"/>
  <c r="BX146" i="3"/>
  <c r="BX148" i="3"/>
  <c r="BX149" i="3"/>
  <c r="BX154" i="3"/>
  <c r="A7" i="3"/>
  <c r="A8" i="3" s="1"/>
  <c r="A9" i="3" s="1"/>
  <c r="AA2" i="3"/>
  <c r="AH2" i="3"/>
  <c r="AH4" i="3"/>
  <c r="AH15" i="3"/>
  <c r="AH24" i="3"/>
  <c r="AH26" i="3"/>
  <c r="AH31" i="3"/>
  <c r="AH36" i="3"/>
  <c r="AH47" i="3"/>
  <c r="AH52" i="3"/>
  <c r="AH54" i="3"/>
  <c r="AH56" i="3"/>
  <c r="AH63" i="3"/>
  <c r="AH67" i="3"/>
  <c r="AH74" i="3"/>
  <c r="AH77" i="3"/>
  <c r="AH79" i="3"/>
  <c r="AH81" i="3"/>
  <c r="AH82" i="3"/>
  <c r="AH88" i="3"/>
  <c r="AH91" i="3"/>
  <c r="AH94" i="3"/>
  <c r="AH103" i="3"/>
  <c r="AH116" i="3"/>
  <c r="AH117" i="3"/>
  <c r="AH130" i="3"/>
  <c r="AH143" i="3"/>
  <c r="AH146" i="3"/>
  <c r="AH148" i="3"/>
  <c r="AH149" i="3"/>
  <c r="AH154" i="3"/>
  <c r="CJ12" i="3"/>
  <c r="CK12" i="3" s="1"/>
  <c r="CG13" i="3"/>
  <c r="AH10" i="3"/>
  <c r="BK1107" i="2"/>
  <c r="CK80" i="3" l="1"/>
  <c r="A10" i="3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90" i="3"/>
  <c r="Z2" i="3"/>
  <c r="Z3" i="3" s="1"/>
  <c r="AA3" i="3"/>
  <c r="AA4" i="3" s="1"/>
  <c r="CH64" i="3"/>
  <c r="CG64" i="3" s="1"/>
  <c r="CL64" i="3" s="1"/>
  <c r="CI65" i="3"/>
  <c r="CG26" i="3"/>
  <c r="CL26" i="3" s="1"/>
  <c r="CJ25" i="3"/>
  <c r="CK25" i="3" s="1"/>
  <c r="CG124" i="3"/>
  <c r="CH125" i="3"/>
  <c r="CH126" i="3" s="1"/>
  <c r="CH127" i="3" s="1"/>
  <c r="CH128" i="3" s="1"/>
  <c r="CH129" i="3" s="1"/>
  <c r="CH130" i="3" s="1"/>
  <c r="CH131" i="3" s="1"/>
  <c r="CH132" i="3" s="1"/>
  <c r="CH133" i="3" s="1"/>
  <c r="CH134" i="3" s="1"/>
  <c r="CH135" i="3" s="1"/>
  <c r="CH136" i="3" s="1"/>
  <c r="CH137" i="3" s="1"/>
  <c r="CH138" i="3" s="1"/>
  <c r="CH139" i="3" s="1"/>
  <c r="CH140" i="3" s="1"/>
  <c r="CH141" i="3" s="1"/>
  <c r="CH142" i="3" s="1"/>
  <c r="CH143" i="3" s="1"/>
  <c r="CH144" i="3" s="1"/>
  <c r="CH145" i="3" s="1"/>
  <c r="CH146" i="3" s="1"/>
  <c r="CH150" i="3"/>
  <c r="CI151" i="3"/>
  <c r="CL150" i="3"/>
  <c r="CG150" i="3"/>
  <c r="CJ149" i="3"/>
  <c r="CK149" i="3" s="1"/>
  <c r="CH13" i="3"/>
  <c r="CH14" i="3" s="1"/>
  <c r="CH15" i="3" s="1"/>
  <c r="CH16" i="3" s="1"/>
  <c r="CH17" i="3" s="1"/>
  <c r="CH18" i="3" s="1"/>
  <c r="CH19" i="3" s="1"/>
  <c r="CH20" i="3" s="1"/>
  <c r="CH21" i="3" s="1"/>
  <c r="CH22" i="3" s="1"/>
  <c r="CH23" i="3" s="1"/>
  <c r="CI14" i="3"/>
  <c r="CI15" i="3" s="1"/>
  <c r="CI16" i="3" s="1"/>
  <c r="CI17" i="3" s="1"/>
  <c r="CI18" i="3" s="1"/>
  <c r="CI19" i="3" s="1"/>
  <c r="CI20" i="3" s="1"/>
  <c r="CI21" i="3" s="1"/>
  <c r="CI22" i="3" s="1"/>
  <c r="CI23" i="3" s="1"/>
  <c r="P4" i="3"/>
  <c r="CG103" i="3"/>
  <c r="Q6" i="3"/>
  <c r="CL63" i="3"/>
  <c r="CH102" i="3"/>
  <c r="CJ102" i="3" s="1"/>
  <c r="CH46" i="3"/>
  <c r="CG46" i="3" s="1"/>
  <c r="CI47" i="3"/>
  <c r="CH26" i="3"/>
  <c r="CI27" i="3"/>
  <c r="CK101" i="3"/>
  <c r="CL149" i="3"/>
  <c r="CL13" i="3"/>
  <c r="CG14" i="3"/>
  <c r="CJ13" i="3" l="1"/>
  <c r="CK13" i="3" s="1"/>
  <c r="CG47" i="3"/>
  <c r="CJ46" i="3"/>
  <c r="CK46" i="3" s="1"/>
  <c r="CH47" i="3"/>
  <c r="CL47" i="3"/>
  <c r="CI48" i="3"/>
  <c r="Z4" i="3"/>
  <c r="AA5" i="3"/>
  <c r="P6" i="3"/>
  <c r="Q7" i="3"/>
  <c r="CH65" i="3"/>
  <c r="CI66" i="3"/>
  <c r="CH151" i="3"/>
  <c r="CI152" i="3"/>
  <c r="CG125" i="3"/>
  <c r="CJ124" i="3"/>
  <c r="CI124" i="3" s="1"/>
  <c r="CL124" i="3" s="1"/>
  <c r="CK124" i="3" s="1"/>
  <c r="CH27" i="3"/>
  <c r="CI28" i="3"/>
  <c r="CG104" i="3"/>
  <c r="CG151" i="3"/>
  <c r="CJ150" i="3"/>
  <c r="CK150" i="3" s="1"/>
  <c r="CG27" i="3"/>
  <c r="CL27" i="3" s="1"/>
  <c r="CJ26" i="3"/>
  <c r="CK26" i="3" s="1"/>
  <c r="CJ64" i="3"/>
  <c r="CK64" i="3" s="1"/>
  <c r="CG65" i="3"/>
  <c r="A91" i="3"/>
  <c r="CL46" i="3"/>
  <c r="CJ14" i="3"/>
  <c r="CK14" i="3" s="1"/>
  <c r="CG15" i="3"/>
  <c r="CL14" i="3"/>
  <c r="AN1107" i="2"/>
  <c r="AH1107" i="2"/>
  <c r="AE1107" i="2"/>
  <c r="AB1107" i="2"/>
  <c r="Z1107" i="2"/>
  <c r="X1107" i="2"/>
  <c r="V1107" i="2"/>
  <c r="S1107" i="2"/>
  <c r="P1107" i="2"/>
  <c r="N1107" i="2"/>
  <c r="L1107" i="2"/>
  <c r="B1107" i="2"/>
  <c r="BK1106" i="2"/>
  <c r="CG152" i="3" l="1"/>
  <c r="CJ151" i="3"/>
  <c r="CK151" i="3" s="1"/>
  <c r="CH28" i="3"/>
  <c r="CI29" i="3"/>
  <c r="CJ125" i="3"/>
  <c r="CI125" i="3" s="1"/>
  <c r="CL125" i="3" s="1"/>
  <c r="CK125" i="3" s="1"/>
  <c r="CG126" i="3"/>
  <c r="Z5" i="3"/>
  <c r="Z6" i="3" s="1"/>
  <c r="AA6" i="3"/>
  <c r="AA7" i="3" s="1"/>
  <c r="CG66" i="3"/>
  <c r="CL66" i="3" s="1"/>
  <c r="CJ65" i="3"/>
  <c r="CK65" i="3" s="1"/>
  <c r="CH48" i="3"/>
  <c r="CI49" i="3"/>
  <c r="CG48" i="3"/>
  <c r="CJ47" i="3"/>
  <c r="CK47" i="3" s="1"/>
  <c r="CL151" i="3"/>
  <c r="CL65" i="3"/>
  <c r="AI1107" i="2"/>
  <c r="AJ1107" i="2"/>
  <c r="CJ27" i="3"/>
  <c r="CK27" i="3" s="1"/>
  <c r="CG28" i="3"/>
  <c r="CL28" i="3" s="1"/>
  <c r="CH152" i="3"/>
  <c r="CI153" i="3"/>
  <c r="CH66" i="3"/>
  <c r="CI67" i="3"/>
  <c r="A92" i="3"/>
  <c r="CG105" i="3"/>
  <c r="Q8" i="3"/>
  <c r="CG16" i="3"/>
  <c r="CJ15" i="3"/>
  <c r="CK15" i="3" s="1"/>
  <c r="CL15" i="3"/>
  <c r="AO1107" i="2"/>
  <c r="AP1107" i="2"/>
  <c r="AQ1107" i="2"/>
  <c r="AN1106" i="2"/>
  <c r="AH1106" i="2"/>
  <c r="AE1106" i="2"/>
  <c r="AB1106" i="2"/>
  <c r="Z1106" i="2"/>
  <c r="X1106" i="2"/>
  <c r="V1106" i="2"/>
  <c r="S1106" i="2"/>
  <c r="P1106" i="2"/>
  <c r="N1106" i="2"/>
  <c r="L1106" i="2"/>
  <c r="B1106" i="2"/>
  <c r="BK1105" i="2"/>
  <c r="A93" i="3" l="1"/>
  <c r="CH153" i="3"/>
  <c r="CI154" i="3"/>
  <c r="CJ48" i="3"/>
  <c r="CK48" i="3" s="1"/>
  <c r="CG49" i="3"/>
  <c r="CL49" i="3" s="1"/>
  <c r="CG153" i="3"/>
  <c r="CJ152" i="3"/>
  <c r="CK152" i="3" s="1"/>
  <c r="CH67" i="3"/>
  <c r="CI68" i="3"/>
  <c r="Z7" i="3"/>
  <c r="AA8" i="3"/>
  <c r="P8" i="3"/>
  <c r="CG106" i="3"/>
  <c r="CG29" i="3"/>
  <c r="CJ28" i="3"/>
  <c r="CK28" i="3" s="1"/>
  <c r="CH49" i="3"/>
  <c r="CI50" i="3"/>
  <c r="CG67" i="3"/>
  <c r="CL67" i="3" s="1"/>
  <c r="CJ66" i="3"/>
  <c r="CK66" i="3" s="1"/>
  <c r="CL152" i="3"/>
  <c r="AJ1106" i="2"/>
  <c r="AI1106" i="2"/>
  <c r="CG127" i="3"/>
  <c r="CJ126" i="3"/>
  <c r="CI126" i="3" s="1"/>
  <c r="CL126" i="3" s="1"/>
  <c r="CK126" i="3" s="1"/>
  <c r="CH29" i="3"/>
  <c r="CI30" i="3"/>
  <c r="CL48" i="3"/>
  <c r="CL16" i="3"/>
  <c r="CG17" i="3"/>
  <c r="CJ16" i="3"/>
  <c r="CK16" i="3" s="1"/>
  <c r="AO1106" i="2"/>
  <c r="AP1106" i="2"/>
  <c r="AR1107" i="2"/>
  <c r="AS1107" i="2"/>
  <c r="AQ1106" i="2"/>
  <c r="AN1105" i="2"/>
  <c r="AH1105" i="2"/>
  <c r="AE1105" i="2"/>
  <c r="AB1105" i="2"/>
  <c r="Z1105" i="2"/>
  <c r="X1105" i="2"/>
  <c r="V1105" i="2"/>
  <c r="S1105" i="2"/>
  <c r="P1105" i="2"/>
  <c r="N1105" i="2"/>
  <c r="L1105" i="2"/>
  <c r="B1105" i="2"/>
  <c r="BK1104" i="2"/>
  <c r="CJ29" i="3" l="1"/>
  <c r="CK29" i="3" s="1"/>
  <c r="CG30" i="3"/>
  <c r="CL30" i="3" s="1"/>
  <c r="CJ153" i="3"/>
  <c r="CK153" i="3" s="1"/>
  <c r="CG154" i="3"/>
  <c r="A94" i="3"/>
  <c r="M9" i="3"/>
  <c r="AI1105" i="2"/>
  <c r="AJ1105" i="2"/>
  <c r="CH30" i="3"/>
  <c r="CI31" i="3"/>
  <c r="CG68" i="3"/>
  <c r="CJ67" i="3"/>
  <c r="CK67" i="3" s="1"/>
  <c r="CG107" i="3"/>
  <c r="CL153" i="3"/>
  <c r="CG128" i="3"/>
  <c r="CJ127" i="3"/>
  <c r="CI127" i="3" s="1"/>
  <c r="CL127" i="3" s="1"/>
  <c r="CK127" i="3" s="1"/>
  <c r="CH50" i="3"/>
  <c r="CI51" i="3"/>
  <c r="Z8" i="3"/>
  <c r="AA9" i="3"/>
  <c r="CH68" i="3"/>
  <c r="CL68" i="3"/>
  <c r="CI69" i="3"/>
  <c r="CG50" i="3"/>
  <c r="CL50" i="3" s="1"/>
  <c r="CJ49" i="3"/>
  <c r="CK49" i="3" s="1"/>
  <c r="CH154" i="3"/>
  <c r="CI155" i="3"/>
  <c r="CL154" i="3"/>
  <c r="CL29" i="3"/>
  <c r="CG18" i="3"/>
  <c r="CJ17" i="3"/>
  <c r="CK17" i="3" s="1"/>
  <c r="CL17" i="3"/>
  <c r="AO1105" i="2"/>
  <c r="AP1105" i="2"/>
  <c r="AQ1105" i="2"/>
  <c r="AS1105" i="2" s="1"/>
  <c r="AR1105" i="2" s="1"/>
  <c r="AR1106" i="2"/>
  <c r="AS1106" i="2"/>
  <c r="AN1104" i="2"/>
  <c r="AH1104" i="2"/>
  <c r="AE1104" i="2"/>
  <c r="AB1104" i="2"/>
  <c r="Z1104" i="2"/>
  <c r="X1104" i="2"/>
  <c r="V1104" i="2"/>
  <c r="S1104" i="2"/>
  <c r="P1104" i="2"/>
  <c r="N1104" i="2"/>
  <c r="L1104" i="2"/>
  <c r="B1104" i="2"/>
  <c r="BK1103" i="2"/>
  <c r="A95" i="3" l="1"/>
  <c r="CG31" i="3"/>
  <c r="CJ30" i="3"/>
  <c r="CK30" i="3" s="1"/>
  <c r="AJ1104" i="2"/>
  <c r="AI1104" i="2"/>
  <c r="CH155" i="3"/>
  <c r="CI156" i="3"/>
  <c r="CH69" i="3"/>
  <c r="CI70" i="3"/>
  <c r="Z9" i="3"/>
  <c r="AA10" i="3"/>
  <c r="CG69" i="3"/>
  <c r="CJ68" i="3"/>
  <c r="CK68" i="3" s="1"/>
  <c r="L9" i="3"/>
  <c r="CB9" i="3"/>
  <c r="AG9" i="3"/>
  <c r="AH9" i="3" s="1"/>
  <c r="CG51" i="3"/>
  <c r="CJ50" i="3"/>
  <c r="CK50" i="3" s="1"/>
  <c r="CH51" i="3"/>
  <c r="CI52" i="3"/>
  <c r="CG129" i="3"/>
  <c r="CJ128" i="3"/>
  <c r="CI128" i="3" s="1"/>
  <c r="CL128" i="3" s="1"/>
  <c r="CK128" i="3" s="1"/>
  <c r="CH31" i="3"/>
  <c r="CI32" i="3"/>
  <c r="CL31" i="3"/>
  <c r="CG155" i="3"/>
  <c r="CJ154" i="3"/>
  <c r="CK154" i="3" s="1"/>
  <c r="P9" i="3"/>
  <c r="CL18" i="3"/>
  <c r="CG19" i="3"/>
  <c r="CJ18" i="3"/>
  <c r="CK18" i="3" s="1"/>
  <c r="AP1104" i="2"/>
  <c r="AO1104" i="2"/>
  <c r="AQ1104" i="2"/>
  <c r="AR1104" i="2" s="1"/>
  <c r="AN1103" i="2"/>
  <c r="AH1103" i="2"/>
  <c r="AE1103" i="2"/>
  <c r="AB1103" i="2"/>
  <c r="Z1103" i="2"/>
  <c r="X1103" i="2"/>
  <c r="V1103" i="2"/>
  <c r="S1103" i="2"/>
  <c r="P1103" i="2"/>
  <c r="N1103" i="2"/>
  <c r="L1103" i="2"/>
  <c r="B1103" i="2"/>
  <c r="BK1102" i="2"/>
  <c r="CG156" i="3" l="1"/>
  <c r="CJ155" i="3"/>
  <c r="CK155" i="3" s="1"/>
  <c r="CJ51" i="3"/>
  <c r="CK51" i="3" s="1"/>
  <c r="CG52" i="3"/>
  <c r="CJ69" i="3"/>
  <c r="CK69" i="3" s="1"/>
  <c r="CG70" i="3"/>
  <c r="CL70" i="3" s="1"/>
  <c r="CH156" i="3"/>
  <c r="CI157" i="3"/>
  <c r="CH32" i="3"/>
  <c r="CI33" i="3"/>
  <c r="CH70" i="3"/>
  <c r="CI71" i="3"/>
  <c r="A96" i="3"/>
  <c r="CL69" i="3"/>
  <c r="CL51" i="3"/>
  <c r="CL155" i="3"/>
  <c r="AI1103" i="2"/>
  <c r="AJ1103" i="2"/>
  <c r="CJ129" i="3"/>
  <c r="CI129" i="3" s="1"/>
  <c r="CL129" i="3" s="1"/>
  <c r="CK129" i="3" s="1"/>
  <c r="CG130" i="3"/>
  <c r="CJ31" i="3"/>
  <c r="CK31" i="3" s="1"/>
  <c r="CG32" i="3"/>
  <c r="CH52" i="3"/>
  <c r="CL52" i="3"/>
  <c r="CI53" i="3"/>
  <c r="Z10" i="3"/>
  <c r="AA11" i="3"/>
  <c r="CG20" i="3"/>
  <c r="CJ19" i="3"/>
  <c r="CK19" i="3" s="1"/>
  <c r="CL19" i="3"/>
  <c r="AO1103" i="2"/>
  <c r="AP1103" i="2"/>
  <c r="AS1104" i="2"/>
  <c r="AQ1103" i="2"/>
  <c r="AS1103" i="2" s="1"/>
  <c r="AN1102" i="2"/>
  <c r="AH1102" i="2"/>
  <c r="AI1102" i="2" s="1"/>
  <c r="AE1102" i="2"/>
  <c r="AB1102" i="2"/>
  <c r="Z1102" i="2"/>
  <c r="X1102" i="2"/>
  <c r="V1102" i="2"/>
  <c r="S1102" i="2"/>
  <c r="P1102" i="2"/>
  <c r="N1102" i="2"/>
  <c r="L1102" i="2"/>
  <c r="B1102" i="2"/>
  <c r="BK1101" i="2"/>
  <c r="AN1101" i="2"/>
  <c r="AP1101" i="2" s="1"/>
  <c r="AO1101" i="2" s="1"/>
  <c r="AH1101" i="2"/>
  <c r="AI1101" i="2" s="1"/>
  <c r="AE1101" i="2"/>
  <c r="AB1101" i="2"/>
  <c r="Z1101" i="2"/>
  <c r="X1101" i="2"/>
  <c r="CG33" i="3" l="1"/>
  <c r="CJ32" i="3"/>
  <c r="CK32" i="3" s="1"/>
  <c r="CH157" i="3"/>
  <c r="CI158" i="3"/>
  <c r="CG71" i="3"/>
  <c r="CL71" i="3" s="1"/>
  <c r="CJ70" i="3"/>
  <c r="CK70" i="3" s="1"/>
  <c r="CH33" i="3"/>
  <c r="CI34" i="3"/>
  <c r="CG157" i="3"/>
  <c r="CL157" i="3" s="1"/>
  <c r="CJ156" i="3"/>
  <c r="CK156" i="3" s="1"/>
  <c r="Z11" i="3"/>
  <c r="Z12" i="3" s="1"/>
  <c r="Z13" i="3" s="1"/>
  <c r="Z14" i="3" s="1"/>
  <c r="Z15" i="3" s="1"/>
  <c r="Z16" i="3" s="1"/>
  <c r="Z17" i="3" s="1"/>
  <c r="AA12" i="3"/>
  <c r="AA13" i="3" s="1"/>
  <c r="AA14" i="3" s="1"/>
  <c r="AA15" i="3" s="1"/>
  <c r="AA16" i="3" s="1"/>
  <c r="AA17" i="3" s="1"/>
  <c r="AA18" i="3" s="1"/>
  <c r="CG131" i="3"/>
  <c r="CJ130" i="3"/>
  <c r="CI130" i="3" s="1"/>
  <c r="CL130" i="3" s="1"/>
  <c r="CK130" i="3" s="1"/>
  <c r="CH53" i="3"/>
  <c r="CI54" i="3"/>
  <c r="A97" i="3"/>
  <c r="A98" i="3" s="1"/>
  <c r="CH71" i="3"/>
  <c r="CI72" i="3"/>
  <c r="CG53" i="3"/>
  <c r="CL53" i="3" s="1"/>
  <c r="CJ52" i="3"/>
  <c r="CK52" i="3" s="1"/>
  <c r="CL32" i="3"/>
  <c r="CL156" i="3"/>
  <c r="CL20" i="3"/>
  <c r="CG21" i="3"/>
  <c r="CJ20" i="3"/>
  <c r="CK20" i="3" s="1"/>
  <c r="AO1102" i="2"/>
  <c r="AP1102" i="2"/>
  <c r="Z18" i="3"/>
  <c r="AA19" i="3"/>
  <c r="AJ1101" i="2"/>
  <c r="AJ1102" i="2"/>
  <c r="AQ1102" i="2"/>
  <c r="AS1102" i="2" s="1"/>
  <c r="AR1103" i="2"/>
  <c r="V1101" i="2"/>
  <c r="S1101" i="2"/>
  <c r="P1101" i="2"/>
  <c r="N1101" i="2"/>
  <c r="L1101" i="2"/>
  <c r="B1101" i="2"/>
  <c r="BK1100" i="2"/>
  <c r="CG132" i="3" l="1"/>
  <c r="CJ131" i="3"/>
  <c r="CI131" i="3" s="1"/>
  <c r="CL131" i="3" s="1"/>
  <c r="CK131" i="3" s="1"/>
  <c r="CH72" i="3"/>
  <c r="CI73" i="3"/>
  <c r="CH34" i="3"/>
  <c r="CI35" i="3"/>
  <c r="CG54" i="3"/>
  <c r="CJ53" i="3"/>
  <c r="CK53" i="3" s="1"/>
  <c r="CG72" i="3"/>
  <c r="CJ71" i="3"/>
  <c r="CK71" i="3" s="1"/>
  <c r="CH54" i="3"/>
  <c r="CI55" i="3"/>
  <c r="CG158" i="3"/>
  <c r="CL158" i="3" s="1"/>
  <c r="CJ157" i="3"/>
  <c r="CK157" i="3" s="1"/>
  <c r="CG34" i="3"/>
  <c r="CJ33" i="3"/>
  <c r="CK33" i="3" s="1"/>
  <c r="A99" i="3"/>
  <c r="CH158" i="3"/>
  <c r="CI159" i="3"/>
  <c r="CL33" i="3"/>
  <c r="CG22" i="3"/>
  <c r="CJ21" i="3"/>
  <c r="CK21" i="3" s="1"/>
  <c r="CL21" i="3"/>
  <c r="Z19" i="3"/>
  <c r="AA20" i="3"/>
  <c r="AR1102" i="2"/>
  <c r="AN1100" i="2"/>
  <c r="AH1100" i="2"/>
  <c r="AI1100" i="2" s="1"/>
  <c r="AE1100" i="2"/>
  <c r="AB1100" i="2"/>
  <c r="Z1100" i="2"/>
  <c r="X1100" i="2"/>
  <c r="V1100" i="2"/>
  <c r="S1100" i="2"/>
  <c r="P1100" i="2"/>
  <c r="N1100" i="2"/>
  <c r="L1100" i="2"/>
  <c r="B1100" i="2"/>
  <c r="BK1099" i="2"/>
  <c r="CH55" i="3" l="1"/>
  <c r="CI56" i="3"/>
  <c r="CJ34" i="3"/>
  <c r="CK34" i="3" s="1"/>
  <c r="CG35" i="3"/>
  <c r="CJ72" i="3"/>
  <c r="CK72" i="3" s="1"/>
  <c r="CG73" i="3"/>
  <c r="CL73" i="3" s="1"/>
  <c r="CH159" i="3"/>
  <c r="CI160" i="3"/>
  <c r="CG159" i="3"/>
  <c r="CJ158" i="3"/>
  <c r="CK158" i="3" s="1"/>
  <c r="CG55" i="3"/>
  <c r="CJ54" i="3"/>
  <c r="CK54" i="3" s="1"/>
  <c r="CL34" i="3"/>
  <c r="CL72" i="3"/>
  <c r="CG133" i="3"/>
  <c r="CJ132" i="3"/>
  <c r="CI132" i="3" s="1"/>
  <c r="CL132" i="3" s="1"/>
  <c r="CK132" i="3" s="1"/>
  <c r="A100" i="3"/>
  <c r="CH35" i="3"/>
  <c r="CI36" i="3"/>
  <c r="CL35" i="3"/>
  <c r="CH73" i="3"/>
  <c r="CI74" i="3"/>
  <c r="CL54" i="3"/>
  <c r="CL22" i="3"/>
  <c r="CG23" i="3"/>
  <c r="CL23" i="3" s="1"/>
  <c r="CJ22" i="3"/>
  <c r="CK22" i="3" s="1"/>
  <c r="Z20" i="3"/>
  <c r="AA21" i="3"/>
  <c r="AQ1100" i="2"/>
  <c r="AS1100" i="2" s="1"/>
  <c r="AJ1100" i="2"/>
  <c r="AO1100" i="2"/>
  <c r="CH36" i="3" l="1"/>
  <c r="CI37" i="3"/>
  <c r="CG160" i="3"/>
  <c r="CL160" i="3" s="1"/>
  <c r="CJ159" i="3"/>
  <c r="CK159" i="3" s="1"/>
  <c r="A101" i="3"/>
  <c r="CH160" i="3"/>
  <c r="CI161" i="3"/>
  <c r="CG36" i="3"/>
  <c r="CJ35" i="3"/>
  <c r="CK35" i="3" s="1"/>
  <c r="CH56" i="3"/>
  <c r="CH57" i="3" s="1"/>
  <c r="CH59" i="3" s="1"/>
  <c r="CI57" i="3"/>
  <c r="CH74" i="3"/>
  <c r="CI75" i="3"/>
  <c r="CG134" i="3"/>
  <c r="CJ133" i="3"/>
  <c r="CI133" i="3" s="1"/>
  <c r="CL133" i="3" s="1"/>
  <c r="CK133" i="3" s="1"/>
  <c r="CG56" i="3"/>
  <c r="CJ55" i="3"/>
  <c r="CK55" i="3" s="1"/>
  <c r="CG74" i="3"/>
  <c r="CJ73" i="3"/>
  <c r="CK73" i="3" s="1"/>
  <c r="CL159" i="3"/>
  <c r="CL55" i="3"/>
  <c r="Z21" i="3"/>
  <c r="AA22" i="3"/>
  <c r="AP1100" i="2"/>
  <c r="AR1100" i="2"/>
  <c r="AN1099" i="2"/>
  <c r="AH1099" i="2"/>
  <c r="AE1099" i="2"/>
  <c r="AB1099" i="2"/>
  <c r="Z1099" i="2"/>
  <c r="X1099" i="2"/>
  <c r="V1099" i="2"/>
  <c r="S1099" i="2"/>
  <c r="P1099" i="2"/>
  <c r="N1099" i="2"/>
  <c r="L1099" i="2"/>
  <c r="CG57" i="3" l="1"/>
  <c r="CJ56" i="3"/>
  <c r="CK56" i="3" s="1"/>
  <c r="CH75" i="3"/>
  <c r="CI76" i="3"/>
  <c r="CG37" i="3"/>
  <c r="CL37" i="3" s="1"/>
  <c r="CJ36" i="3"/>
  <c r="CK36" i="3" s="1"/>
  <c r="CG161" i="3"/>
  <c r="CJ160" i="3"/>
  <c r="CK160" i="3" s="1"/>
  <c r="CH161" i="3"/>
  <c r="CI162" i="3"/>
  <c r="CH37" i="3"/>
  <c r="CI38" i="3"/>
  <c r="CL56" i="3"/>
  <c r="CG75" i="3"/>
  <c r="CL75" i="3" s="1"/>
  <c r="CJ74" i="3"/>
  <c r="CK74" i="3" s="1"/>
  <c r="CG135" i="3"/>
  <c r="CJ134" i="3"/>
  <c r="CI134" i="3" s="1"/>
  <c r="CL134" i="3" s="1"/>
  <c r="CK134" i="3" s="1"/>
  <c r="CI59" i="3"/>
  <c r="CL100" i="3"/>
  <c r="CK100" i="3" s="1"/>
  <c r="A102" i="3"/>
  <c r="A103" i="3" s="1"/>
  <c r="CL36" i="3"/>
  <c r="CL74" i="3"/>
  <c r="Z22" i="3"/>
  <c r="AA23" i="3"/>
  <c r="AP1099" i="2"/>
  <c r="AQ1099" i="2"/>
  <c r="AJ1099" i="2"/>
  <c r="AI1099" i="2"/>
  <c r="AO1099" i="2"/>
  <c r="B1099" i="2"/>
  <c r="BK1098" i="2"/>
  <c r="CH162" i="3" l="1"/>
  <c r="CI163" i="3"/>
  <c r="CJ161" i="3"/>
  <c r="CK161" i="3" s="1"/>
  <c r="CG162" i="3"/>
  <c r="CL162" i="3" s="1"/>
  <c r="CG59" i="3"/>
  <c r="CL59" i="3" s="1"/>
  <c r="CJ57" i="3"/>
  <c r="CK57" i="3" s="1"/>
  <c r="CG136" i="3"/>
  <c r="CJ135" i="3"/>
  <c r="CI135" i="3" s="1"/>
  <c r="CL135" i="3" s="1"/>
  <c r="CK135" i="3" s="1"/>
  <c r="CL161" i="3"/>
  <c r="CG38" i="3"/>
  <c r="CJ37" i="3"/>
  <c r="CK37" i="3" s="1"/>
  <c r="CL102" i="3"/>
  <c r="CK102" i="3" s="1"/>
  <c r="A104" i="3"/>
  <c r="CG76" i="3"/>
  <c r="CJ75" i="3"/>
  <c r="CK75" i="3" s="1"/>
  <c r="CH38" i="3"/>
  <c r="CI39" i="3"/>
  <c r="CH76" i="3"/>
  <c r="CI77" i="3"/>
  <c r="CL76" i="3"/>
  <c r="CL57" i="3"/>
  <c r="Z23" i="3"/>
  <c r="AA24" i="3"/>
  <c r="AR1099" i="2"/>
  <c r="AS1099" i="2"/>
  <c r="AN1098" i="2"/>
  <c r="AO1098" i="2" s="1"/>
  <c r="AH1098" i="2"/>
  <c r="AI1098" i="2" s="1"/>
  <c r="AE1098" i="2"/>
  <c r="AB1098" i="2"/>
  <c r="AQ1098" i="2" s="1"/>
  <c r="AS1098" i="2" s="1"/>
  <c r="AR1098" i="2" s="1"/>
  <c r="Z1098" i="2"/>
  <c r="X1098" i="2"/>
  <c r="V1098" i="2"/>
  <c r="S1098" i="2"/>
  <c r="P1098" i="2"/>
  <c r="N1098" i="2"/>
  <c r="L1098" i="2"/>
  <c r="B1098" i="2"/>
  <c r="BK1097" i="2"/>
  <c r="CJ76" i="3" l="1"/>
  <c r="CK76" i="3" s="1"/>
  <c r="CG77" i="3"/>
  <c r="CL77" i="3" s="1"/>
  <c r="CG137" i="3"/>
  <c r="CJ136" i="3"/>
  <c r="CI136" i="3" s="1"/>
  <c r="CL136" i="3" s="1"/>
  <c r="CK136" i="3" s="1"/>
  <c r="CH77" i="3"/>
  <c r="CI78" i="3"/>
  <c r="CH39" i="3"/>
  <c r="CI40" i="3"/>
  <c r="A105" i="3"/>
  <c r="CG60" i="3"/>
  <c r="CJ59" i="3"/>
  <c r="CK59" i="3" s="1"/>
  <c r="CG39" i="3"/>
  <c r="CJ38" i="3"/>
  <c r="CK38" i="3" s="1"/>
  <c r="CG163" i="3"/>
  <c r="CL163" i="3" s="1"/>
  <c r="CJ162" i="3"/>
  <c r="CK162" i="3" s="1"/>
  <c r="CH163" i="3"/>
  <c r="CI164" i="3"/>
  <c r="CL38" i="3"/>
  <c r="Z24" i="3"/>
  <c r="AA25" i="3"/>
  <c r="AJ1098" i="2"/>
  <c r="AP1098" i="2"/>
  <c r="AN1097" i="2"/>
  <c r="AO1097" i="2" s="1"/>
  <c r="AH1097" i="2"/>
  <c r="AJ1097" i="2" s="1"/>
  <c r="AE1097" i="2"/>
  <c r="AB1097" i="2"/>
  <c r="AQ1097" i="2" s="1"/>
  <c r="AR1097" i="2" s="1"/>
  <c r="Z1097" i="2"/>
  <c r="X1097" i="2"/>
  <c r="V1097" i="2"/>
  <c r="S1097" i="2"/>
  <c r="P1097" i="2"/>
  <c r="N1097" i="2"/>
  <c r="L1097" i="2"/>
  <c r="B1097" i="2"/>
  <c r="BK1096" i="2"/>
  <c r="A106" i="3" l="1"/>
  <c r="CH164" i="3"/>
  <c r="CI165" i="3"/>
  <c r="CG61" i="3"/>
  <c r="CJ60" i="3"/>
  <c r="CI60" i="3" s="1"/>
  <c r="CL60" i="3" s="1"/>
  <c r="CK60" i="3" s="1"/>
  <c r="CH78" i="3"/>
  <c r="CI79" i="3"/>
  <c r="CG40" i="3"/>
  <c r="CJ39" i="3"/>
  <c r="CK39" i="3" s="1"/>
  <c r="CH40" i="3"/>
  <c r="CI41" i="3"/>
  <c r="CL40" i="3"/>
  <c r="CG78" i="3"/>
  <c r="CL78" i="3" s="1"/>
  <c r="CJ77" i="3"/>
  <c r="CK77" i="3" s="1"/>
  <c r="CG164" i="3"/>
  <c r="CL164" i="3" s="1"/>
  <c r="CJ163" i="3"/>
  <c r="CK163" i="3" s="1"/>
  <c r="CG138" i="3"/>
  <c r="CJ137" i="3"/>
  <c r="CI137" i="3" s="1"/>
  <c r="CL137" i="3" s="1"/>
  <c r="CK137" i="3" s="1"/>
  <c r="CL39" i="3"/>
  <c r="Z25" i="3"/>
  <c r="AA26" i="3"/>
  <c r="AI1097" i="2"/>
  <c r="AP1097" i="2"/>
  <c r="AS1097" i="2"/>
  <c r="AN1096" i="2"/>
  <c r="AO1096" i="2" s="1"/>
  <c r="AH1096" i="2"/>
  <c r="AE1096" i="2"/>
  <c r="AB1096" i="2"/>
  <c r="Z1096" i="2"/>
  <c r="X1096" i="2"/>
  <c r="V1096" i="2"/>
  <c r="S1096" i="2"/>
  <c r="P1096" i="2"/>
  <c r="N1096" i="2"/>
  <c r="L1096" i="2"/>
  <c r="B1096" i="2"/>
  <c r="BK1095" i="2"/>
  <c r="A107" i="3" l="1"/>
  <c r="CG139" i="3"/>
  <c r="CJ138" i="3"/>
  <c r="CI138" i="3" s="1"/>
  <c r="CL138" i="3" s="1"/>
  <c r="CK138" i="3" s="1"/>
  <c r="CG165" i="3"/>
  <c r="CJ164" i="3"/>
  <c r="CK164" i="3" s="1"/>
  <c r="CG41" i="3"/>
  <c r="CL41" i="3" s="1"/>
  <c r="CJ40" i="3"/>
  <c r="CK40" i="3" s="1"/>
  <c r="CG79" i="3"/>
  <c r="CL79" i="3" s="1"/>
  <c r="CJ78" i="3"/>
  <c r="CK78" i="3" s="1"/>
  <c r="CH79" i="3"/>
  <c r="CH41" i="3"/>
  <c r="CI42" i="3"/>
  <c r="CH165" i="3"/>
  <c r="CL165" i="3"/>
  <c r="CI166" i="3"/>
  <c r="Z26" i="3"/>
  <c r="AA27" i="3"/>
  <c r="AP1096" i="2"/>
  <c r="AJ1096" i="2"/>
  <c r="AI1096" i="2"/>
  <c r="AN1095" i="2"/>
  <c r="AO1095" i="2" s="1"/>
  <c r="AH1095" i="2"/>
  <c r="AI1095" i="2" s="1"/>
  <c r="AE1095" i="2"/>
  <c r="AB1095" i="2"/>
  <c r="AQ1095" i="2" s="1"/>
  <c r="AR1095" i="2" s="1"/>
  <c r="Z1095" i="2"/>
  <c r="X1095" i="2"/>
  <c r="V1095" i="2"/>
  <c r="S1095" i="2"/>
  <c r="P1095" i="2"/>
  <c r="N1095" i="2"/>
  <c r="L1095" i="2"/>
  <c r="B1095" i="2"/>
  <c r="BK1094" i="2"/>
  <c r="CH166" i="3" l="1"/>
  <c r="CI167" i="3"/>
  <c r="CG166" i="3"/>
  <c r="CJ165" i="3"/>
  <c r="CK165" i="3" s="1"/>
  <c r="A108" i="3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CJ41" i="3"/>
  <c r="CK41" i="3" s="1"/>
  <c r="CG42" i="3"/>
  <c r="CL42" i="3" s="1"/>
  <c r="CG140" i="3"/>
  <c r="CJ139" i="3"/>
  <c r="CI139" i="3" s="1"/>
  <c r="CL139" i="3" s="1"/>
  <c r="CK139" i="3" s="1"/>
  <c r="CH42" i="3"/>
  <c r="CI43" i="3"/>
  <c r="Z27" i="3"/>
  <c r="AA28" i="3"/>
  <c r="AJ1095" i="2"/>
  <c r="AS1095" i="2"/>
  <c r="AN1094" i="2"/>
  <c r="AH1094" i="2"/>
  <c r="AE1094" i="2"/>
  <c r="AB1094" i="2"/>
  <c r="Z1094" i="2"/>
  <c r="X1094" i="2"/>
  <c r="V1094" i="2"/>
  <c r="S1094" i="2"/>
  <c r="P1094" i="2"/>
  <c r="N1094" i="2"/>
  <c r="L1094" i="2"/>
  <c r="B1094" i="2"/>
  <c r="BK1093" i="2"/>
  <c r="CG167" i="3" l="1"/>
  <c r="CJ166" i="3"/>
  <c r="CK166" i="3" s="1"/>
  <c r="CJ42" i="3"/>
  <c r="CK42" i="3" s="1"/>
  <c r="CG43" i="3"/>
  <c r="CH167" i="3"/>
  <c r="CI168" i="3"/>
  <c r="CL167" i="3"/>
  <c r="CH43" i="3"/>
  <c r="CI44" i="3"/>
  <c r="CL43" i="3"/>
  <c r="CG141" i="3"/>
  <c r="CJ140" i="3"/>
  <c r="CI140" i="3" s="1"/>
  <c r="CL140" i="3" s="1"/>
  <c r="CK140" i="3" s="1"/>
  <c r="CL166" i="3"/>
  <c r="Z28" i="3"/>
  <c r="AA29" i="3"/>
  <c r="AP1094" i="2"/>
  <c r="AP1095" i="2"/>
  <c r="AJ1094" i="2"/>
  <c r="AQ1094" i="2"/>
  <c r="AR1094" i="2" s="1"/>
  <c r="AI1094" i="2"/>
  <c r="AO1094" i="2"/>
  <c r="AN1093" i="2"/>
  <c r="AO1093" i="2" s="1"/>
  <c r="AH1093" i="2"/>
  <c r="AE1093" i="2"/>
  <c r="AB1093" i="2"/>
  <c r="Z1093" i="2"/>
  <c r="X1093" i="2"/>
  <c r="V1093" i="2"/>
  <c r="S1093" i="2"/>
  <c r="P1093" i="2"/>
  <c r="N1093" i="2"/>
  <c r="L1093" i="2"/>
  <c r="B1093" i="2"/>
  <c r="BK1092" i="2"/>
  <c r="CH44" i="3" l="1"/>
  <c r="CG142" i="3"/>
  <c r="CJ141" i="3"/>
  <c r="CI141" i="3" s="1"/>
  <c r="CL141" i="3" s="1"/>
  <c r="CK141" i="3" s="1"/>
  <c r="CJ167" i="3"/>
  <c r="CK167" i="3" s="1"/>
  <c r="CG168" i="3"/>
  <c r="CL168" i="3" s="1"/>
  <c r="CH168" i="3"/>
  <c r="CI169" i="3"/>
  <c r="CG44" i="3"/>
  <c r="CL44" i="3" s="1"/>
  <c r="CJ43" i="3"/>
  <c r="CK43" i="3" s="1"/>
  <c r="Z29" i="3"/>
  <c r="AA30" i="3"/>
  <c r="AI1093" i="2"/>
  <c r="AQ1093" i="2"/>
  <c r="AS1093" i="2" s="1"/>
  <c r="AS1094" i="2"/>
  <c r="AJ1093" i="2"/>
  <c r="AN1092" i="2"/>
  <c r="AO1092" i="2" s="1"/>
  <c r="AH1092" i="2"/>
  <c r="AI1092" i="2" s="1"/>
  <c r="AE1092" i="2"/>
  <c r="AB1092" i="2"/>
  <c r="Z1092" i="2"/>
  <c r="X1092" i="2"/>
  <c r="V1092" i="2"/>
  <c r="S1092" i="2"/>
  <c r="P1092" i="2"/>
  <c r="N1092" i="2"/>
  <c r="L1092" i="2"/>
  <c r="B1092" i="2"/>
  <c r="BK1091" i="2"/>
  <c r="CH169" i="3" l="1"/>
  <c r="CI170" i="3"/>
  <c r="CG169" i="3"/>
  <c r="CL169" i="3" s="1"/>
  <c r="CJ168" i="3"/>
  <c r="CK168" i="3" s="1"/>
  <c r="CG143" i="3"/>
  <c r="CJ142" i="3"/>
  <c r="CI142" i="3" s="1"/>
  <c r="CL142" i="3" s="1"/>
  <c r="CK142" i="3" s="1"/>
  <c r="AJ1092" i="2"/>
  <c r="Z30" i="3"/>
  <c r="AA31" i="3"/>
  <c r="AP1093" i="2"/>
  <c r="AQ1092" i="2"/>
  <c r="AR1093" i="2"/>
  <c r="AN1091" i="2"/>
  <c r="AO1091" i="2" s="1"/>
  <c r="AH1091" i="2"/>
  <c r="AE1091" i="2"/>
  <c r="AB1091" i="2"/>
  <c r="Z1091" i="2"/>
  <c r="X1091" i="2"/>
  <c r="V1091" i="2"/>
  <c r="CG144" i="3" l="1"/>
  <c r="CJ143" i="3"/>
  <c r="CI143" i="3" s="1"/>
  <c r="CL143" i="3" s="1"/>
  <c r="CK143" i="3" s="1"/>
  <c r="CJ169" i="3"/>
  <c r="CK169" i="3" s="1"/>
  <c r="CG170" i="3"/>
  <c r="CL170" i="3" s="1"/>
  <c r="CH170" i="3"/>
  <c r="CI171" i="3"/>
  <c r="Z31" i="3"/>
  <c r="AA32" i="3"/>
  <c r="AS1092" i="2"/>
  <c r="AR1092" i="2" s="1"/>
  <c r="AI1091" i="2"/>
  <c r="AQ1091" i="2"/>
  <c r="AR1091" i="2" s="1"/>
  <c r="AP1092" i="2"/>
  <c r="AJ1091" i="2"/>
  <c r="S1091" i="2"/>
  <c r="P1091" i="2"/>
  <c r="N1091" i="2"/>
  <c r="L1091" i="2"/>
  <c r="B1091" i="2"/>
  <c r="BK1090" i="2"/>
  <c r="CG145" i="3" l="1"/>
  <c r="CJ144" i="3"/>
  <c r="CI144" i="3" s="1"/>
  <c r="CL144" i="3" s="1"/>
  <c r="CK144" i="3" s="1"/>
  <c r="CH171" i="3"/>
  <c r="CH172" i="3" s="1"/>
  <c r="CG171" i="3"/>
  <c r="CL171" i="3" s="1"/>
  <c r="CJ170" i="3"/>
  <c r="CK170" i="3" s="1"/>
  <c r="Z32" i="3"/>
  <c r="AA33" i="3"/>
  <c r="AS1091" i="2"/>
  <c r="CJ145" i="3" l="1"/>
  <c r="CI145" i="3" s="1"/>
  <c r="CG146" i="3"/>
  <c r="CG172" i="3"/>
  <c r="CJ171" i="3"/>
  <c r="CK171" i="3" s="1"/>
  <c r="Z33" i="3"/>
  <c r="AA34" i="3"/>
  <c r="AP1091" i="2"/>
  <c r="AN1090" i="2"/>
  <c r="AO1090" i="2" s="1"/>
  <c r="AH1090" i="2"/>
  <c r="AI1090" i="2" s="1"/>
  <c r="AE1090" i="2"/>
  <c r="AB1090" i="2"/>
  <c r="AQ1090" i="2" s="1"/>
  <c r="Z1090" i="2"/>
  <c r="X1090" i="2"/>
  <c r="V1090" i="2"/>
  <c r="S1090" i="2"/>
  <c r="P1090" i="2"/>
  <c r="N1090" i="2"/>
  <c r="L1090" i="2"/>
  <c r="B1090" i="2"/>
  <c r="BK1089" i="2"/>
  <c r="AJ1090" i="2" l="1"/>
  <c r="CI146" i="3"/>
  <c r="CL146" i="3" s="1"/>
  <c r="CL145" i="3"/>
  <c r="CK145" i="3" s="1"/>
  <c r="CG173" i="3"/>
  <c r="CJ172" i="3"/>
  <c r="CI172" i="3" s="1"/>
  <c r="Z34" i="3"/>
  <c r="AA35" i="3"/>
  <c r="AS1090" i="2"/>
  <c r="AR1090" i="2"/>
  <c r="AN1089" i="2"/>
  <c r="AO1089" i="2" s="1"/>
  <c r="AH1089" i="2"/>
  <c r="AJ1089" i="2" s="1"/>
  <c r="AI1089" i="2" s="1"/>
  <c r="AE1089" i="2"/>
  <c r="AB1089" i="2"/>
  <c r="AQ1089" i="2" s="1"/>
  <c r="Z1089" i="2"/>
  <c r="X1089" i="2"/>
  <c r="V1089" i="2"/>
  <c r="S1089" i="2"/>
  <c r="P1089" i="2"/>
  <c r="N1089" i="2"/>
  <c r="L1089" i="2"/>
  <c r="B1089" i="2"/>
  <c r="BK1088" i="2"/>
  <c r="CG174" i="3" l="1"/>
  <c r="CI173" i="3"/>
  <c r="CL172" i="3"/>
  <c r="CK172" i="3" s="1"/>
  <c r="Z35" i="3"/>
  <c r="AA36" i="3"/>
  <c r="AR1089" i="2"/>
  <c r="AP1090" i="2"/>
  <c r="AS1089" i="2"/>
  <c r="CH173" i="3" l="1"/>
  <c r="CJ173" i="3" s="1"/>
  <c r="CI174" i="3"/>
  <c r="CL173" i="3"/>
  <c r="Z36" i="3"/>
  <c r="AA37" i="3"/>
  <c r="AP1089" i="2"/>
  <c r="AN1088" i="2"/>
  <c r="AO1088" i="2" s="1"/>
  <c r="AH1088" i="2"/>
  <c r="AI1088" i="2" s="1"/>
  <c r="AE1088" i="2"/>
  <c r="AB1088" i="2"/>
  <c r="Z1088" i="2"/>
  <c r="X1088" i="2"/>
  <c r="V1088" i="2"/>
  <c r="S1088" i="2"/>
  <c r="P1088" i="2"/>
  <c r="N1088" i="2"/>
  <c r="L1088" i="2"/>
  <c r="B1088" i="2"/>
  <c r="BK1087" i="2"/>
  <c r="CK173" i="3" l="1"/>
  <c r="CH174" i="3"/>
  <c r="CJ174" i="3" s="1"/>
  <c r="CL174" i="3"/>
  <c r="Z37" i="3"/>
  <c r="AA38" i="3"/>
  <c r="AJ1088" i="2"/>
  <c r="AN1087" i="2"/>
  <c r="AO1087" i="2" s="1"/>
  <c r="AH1087" i="2"/>
  <c r="AI1087" i="2" s="1"/>
  <c r="AE1087" i="2"/>
  <c r="AB1087" i="2"/>
  <c r="Z1087" i="2"/>
  <c r="X1087" i="2"/>
  <c r="V1087" i="2"/>
  <c r="S1087" i="2"/>
  <c r="P1087" i="2"/>
  <c r="N1087" i="2"/>
  <c r="L1087" i="2"/>
  <c r="B1087" i="2"/>
  <c r="BK1086" i="2"/>
  <c r="CK174" i="3" l="1"/>
  <c r="Z38" i="3"/>
  <c r="AA39" i="3"/>
  <c r="AJ1087" i="2"/>
  <c r="AP1088" i="2"/>
  <c r="AQ1087" i="2"/>
  <c r="AN1086" i="2"/>
  <c r="AP1086" i="2" s="1"/>
  <c r="AO1086" i="2" s="1"/>
  <c r="AH1086" i="2"/>
  <c r="AI1086" i="2" s="1"/>
  <c r="AE1086" i="2"/>
  <c r="AB1086" i="2"/>
  <c r="AQ1086" i="2" s="1"/>
  <c r="AS1086" i="2" s="1"/>
  <c r="AR1086" i="2" s="1"/>
  <c r="Z1086" i="2"/>
  <c r="X1086" i="2"/>
  <c r="V1086" i="2"/>
  <c r="S1086" i="2"/>
  <c r="P1086" i="2"/>
  <c r="N1086" i="2"/>
  <c r="L1086" i="2"/>
  <c r="Z39" i="3" l="1"/>
  <c r="AA40" i="3"/>
  <c r="AJ1086" i="2"/>
  <c r="AR1087" i="2"/>
  <c r="AP1087" i="2"/>
  <c r="AS1087" i="2"/>
  <c r="B1086" i="2"/>
  <c r="BK1085" i="2"/>
  <c r="Z40" i="3" l="1"/>
  <c r="AA41" i="3"/>
  <c r="AN1085" i="2"/>
  <c r="AP1085" i="2" s="1"/>
  <c r="AO1085" i="2" s="1"/>
  <c r="AH1085" i="2"/>
  <c r="AJ1085" i="2" s="1"/>
  <c r="AE1085" i="2"/>
  <c r="AB1085" i="2"/>
  <c r="AQ1085" i="2" s="1"/>
  <c r="AR1085" i="2" s="1"/>
  <c r="Z1085" i="2"/>
  <c r="X1085" i="2"/>
  <c r="V1085" i="2"/>
  <c r="S1085" i="2"/>
  <c r="P1085" i="2"/>
  <c r="N1085" i="2"/>
  <c r="L1085" i="2"/>
  <c r="B1085" i="2"/>
  <c r="BK1084" i="2"/>
  <c r="Z41" i="3" l="1"/>
  <c r="AA42" i="3"/>
  <c r="AI1085" i="2"/>
  <c r="AS1085" i="2"/>
  <c r="AN1084" i="2"/>
  <c r="AO1084" i="2" s="1"/>
  <c r="AH1084" i="2"/>
  <c r="AI1084" i="2" s="1"/>
  <c r="AE1084" i="2"/>
  <c r="AB1084" i="2"/>
  <c r="Z1084" i="2"/>
  <c r="X1084" i="2"/>
  <c r="V1084" i="2"/>
  <c r="S1084" i="2"/>
  <c r="P1084" i="2"/>
  <c r="N1084" i="2"/>
  <c r="L1084" i="2"/>
  <c r="B1084" i="2"/>
  <c r="Z42" i="3" l="1"/>
  <c r="AA43" i="3"/>
  <c r="AQ1084" i="2"/>
  <c r="AS1084" i="2" s="1"/>
  <c r="AJ1084" i="2"/>
  <c r="BK1083" i="2"/>
  <c r="Z43" i="3" l="1"/>
  <c r="AA44" i="3"/>
  <c r="AP1084" i="2"/>
  <c r="AR1084" i="2"/>
  <c r="AN1083" i="2"/>
  <c r="AO1083" i="2" s="1"/>
  <c r="AH1083" i="2"/>
  <c r="AJ1083" i="2" s="1"/>
  <c r="AI1083" i="2" s="1"/>
  <c r="AE1083" i="2"/>
  <c r="AB1083" i="2"/>
  <c r="Z1083" i="2"/>
  <c r="X1083" i="2"/>
  <c r="V1083" i="2"/>
  <c r="S1083" i="2"/>
  <c r="P1083" i="2"/>
  <c r="N1083" i="2"/>
  <c r="L1083" i="2"/>
  <c r="Z44" i="3" l="1"/>
  <c r="AA45" i="3"/>
  <c r="AQ1083" i="2"/>
  <c r="B1083" i="2"/>
  <c r="BK1082" i="2"/>
  <c r="Z45" i="3" l="1"/>
  <c r="AA46" i="3"/>
  <c r="AP1083" i="2"/>
  <c r="AS1083" i="2"/>
  <c r="AR1083" i="2"/>
  <c r="AN1082" i="2"/>
  <c r="AO1082" i="2" s="1"/>
  <c r="AH1082" i="2"/>
  <c r="AI1082" i="2" s="1"/>
  <c r="AE1082" i="2"/>
  <c r="AB1082" i="2"/>
  <c r="Z1082" i="2"/>
  <c r="X1082" i="2"/>
  <c r="V1082" i="2"/>
  <c r="S1082" i="2"/>
  <c r="P1082" i="2"/>
  <c r="N1082" i="2"/>
  <c r="L1082" i="2"/>
  <c r="B1082" i="2"/>
  <c r="BK1081" i="2"/>
  <c r="Z46" i="3" l="1"/>
  <c r="AA47" i="3"/>
  <c r="AJ1082" i="2"/>
  <c r="AQ1082" i="2"/>
  <c r="Z47" i="3" l="1"/>
  <c r="AA48" i="3"/>
  <c r="AP1082" i="2"/>
  <c r="AS1082" i="2"/>
  <c r="AR1082" i="2" s="1"/>
  <c r="AN1081" i="2"/>
  <c r="AO1081" i="2" s="1"/>
  <c r="AH1081" i="2"/>
  <c r="AE1081" i="2"/>
  <c r="AB1081" i="2"/>
  <c r="Z1081" i="2"/>
  <c r="X1081" i="2"/>
  <c r="V1081" i="2"/>
  <c r="S1081" i="2"/>
  <c r="P1081" i="2"/>
  <c r="N1081" i="2"/>
  <c r="L1081" i="2"/>
  <c r="B1081" i="2"/>
  <c r="BK1080" i="2"/>
  <c r="Z48" i="3" l="1"/>
  <c r="AA49" i="3"/>
  <c r="AI1081" i="2"/>
  <c r="AQ1081" i="2"/>
  <c r="AJ1081" i="2"/>
  <c r="AN1080" i="2"/>
  <c r="AO1080" i="2" s="1"/>
  <c r="AH1080" i="2"/>
  <c r="AE1080" i="2"/>
  <c r="AB1080" i="2"/>
  <c r="Z1080" i="2"/>
  <c r="X1080" i="2"/>
  <c r="V1080" i="2"/>
  <c r="S1080" i="2"/>
  <c r="P1080" i="2"/>
  <c r="N1080" i="2"/>
  <c r="L1080" i="2"/>
  <c r="B1080" i="2"/>
  <c r="BK1079" i="2"/>
  <c r="Z49" i="3" l="1"/>
  <c r="AA50" i="3"/>
  <c r="AP1080" i="2"/>
  <c r="AS1081" i="2"/>
  <c r="AR1081" i="2" s="1"/>
  <c r="AJ1080" i="2"/>
  <c r="AI1080" i="2" s="1"/>
  <c r="AQ1080" i="2"/>
  <c r="AS1080" i="2" s="1"/>
  <c r="AR1080" i="2" s="1"/>
  <c r="AP1081" i="2"/>
  <c r="AN1079" i="2"/>
  <c r="AO1079" i="2" s="1"/>
  <c r="AH1079" i="2"/>
  <c r="AI1079" i="2" s="1"/>
  <c r="AE1079" i="2"/>
  <c r="AB1079" i="2"/>
  <c r="AQ1079" i="2" s="1"/>
  <c r="AS1079" i="2" s="1"/>
  <c r="AR1079" i="2" s="1"/>
  <c r="Z1079" i="2"/>
  <c r="Z50" i="3" l="1"/>
  <c r="AA51" i="3"/>
  <c r="AJ1079" i="2"/>
  <c r="X1079" i="2"/>
  <c r="V1079" i="2"/>
  <c r="S1079" i="2"/>
  <c r="P1079" i="2"/>
  <c r="N1079" i="2"/>
  <c r="L1079" i="2"/>
  <c r="B1079" i="2"/>
  <c r="BK1078" i="2"/>
  <c r="Z51" i="3" l="1"/>
  <c r="AA52" i="3"/>
  <c r="AP1079" i="2"/>
  <c r="AN1078" i="2"/>
  <c r="AO1078" i="2" s="1"/>
  <c r="AH1078" i="2"/>
  <c r="AI1078" i="2" s="1"/>
  <c r="AE1078" i="2"/>
  <c r="AB1078" i="2"/>
  <c r="AQ1078" i="2" s="1"/>
  <c r="AS1078" i="2" s="1"/>
  <c r="AR1078" i="2" s="1"/>
  <c r="Z1078" i="2"/>
  <c r="X1078" i="2"/>
  <c r="V1078" i="2"/>
  <c r="S1078" i="2"/>
  <c r="P1078" i="2"/>
  <c r="N1078" i="2"/>
  <c r="L1078" i="2"/>
  <c r="B1078" i="2"/>
  <c r="BK1077" i="2"/>
  <c r="AJ1078" i="2" l="1"/>
  <c r="Z52" i="3"/>
  <c r="AA53" i="3"/>
  <c r="AN1077" i="2"/>
  <c r="AH1077" i="2"/>
  <c r="AE1077" i="2"/>
  <c r="AB1077" i="2"/>
  <c r="Z1077" i="2"/>
  <c r="X1077" i="2"/>
  <c r="V1077" i="2"/>
  <c r="S1077" i="2"/>
  <c r="P1077" i="2"/>
  <c r="N1077" i="2"/>
  <c r="L1077" i="2"/>
  <c r="B1077" i="2"/>
  <c r="BK1076" i="2"/>
  <c r="Z53" i="3" l="1"/>
  <c r="AA54" i="3"/>
  <c r="AP1078" i="2"/>
  <c r="AJ1077" i="2"/>
  <c r="AI1077" i="2"/>
  <c r="AO1077" i="2"/>
  <c r="AQ1077" i="2"/>
  <c r="AS1077" i="2" s="1"/>
  <c r="AR1077" i="2" s="1"/>
  <c r="AN1076" i="2"/>
  <c r="AO1076" i="2" s="1"/>
  <c r="AH1076" i="2"/>
  <c r="AI1076" i="2" s="1"/>
  <c r="AE1076" i="2"/>
  <c r="AB1076" i="2"/>
  <c r="Z1076" i="2"/>
  <c r="X1076" i="2"/>
  <c r="V1076" i="2"/>
  <c r="S1076" i="2"/>
  <c r="P1076" i="2"/>
  <c r="N1076" i="2"/>
  <c r="L1076" i="2"/>
  <c r="B1076" i="2"/>
  <c r="BK1075" i="2"/>
  <c r="Z54" i="3" l="1"/>
  <c r="AA55" i="3"/>
  <c r="AJ1076" i="2"/>
  <c r="AP1077" i="2"/>
  <c r="AQ1076" i="2"/>
  <c r="Z55" i="3" l="1"/>
  <c r="AA56" i="3"/>
  <c r="AP1076" i="2"/>
  <c r="AR1076" i="2"/>
  <c r="AS1076" i="2"/>
  <c r="AN1075" i="2"/>
  <c r="AO1075" i="2" s="1"/>
  <c r="AH1075" i="2"/>
  <c r="AI1075" i="2" s="1"/>
  <c r="AE1075" i="2"/>
  <c r="AB1075" i="2"/>
  <c r="AQ1075" i="2" s="1"/>
  <c r="AS1075" i="2" s="1"/>
  <c r="AR1075" i="2" s="1"/>
  <c r="Z1075" i="2"/>
  <c r="X1075" i="2"/>
  <c r="V1075" i="2"/>
  <c r="S1075" i="2"/>
  <c r="P1075" i="2"/>
  <c r="N1075" i="2"/>
  <c r="L1075" i="2"/>
  <c r="B1075" i="2"/>
  <c r="BK1074" i="2"/>
  <c r="Z56" i="3" l="1"/>
  <c r="AA57" i="3"/>
  <c r="AJ1075" i="2"/>
  <c r="AP1075" i="2"/>
  <c r="AN1074" i="2"/>
  <c r="AO1074" i="2" s="1"/>
  <c r="AH1074" i="2"/>
  <c r="AI1074" i="2" s="1"/>
  <c r="AE1074" i="2"/>
  <c r="AB1074" i="2"/>
  <c r="AQ1074" i="2" s="1"/>
  <c r="AR1074" i="2" s="1"/>
  <c r="Z1074" i="2"/>
  <c r="X1074" i="2"/>
  <c r="V1074" i="2"/>
  <c r="S1074" i="2"/>
  <c r="P1074" i="2"/>
  <c r="N1074" i="2"/>
  <c r="L1074" i="2"/>
  <c r="B1074" i="2"/>
  <c r="BK1073" i="2"/>
  <c r="Z57" i="3" l="1"/>
  <c r="AA58" i="3"/>
  <c r="AJ1074" i="2"/>
  <c r="AS1074" i="2"/>
  <c r="AN1073" i="2"/>
  <c r="AO1073" i="2" s="1"/>
  <c r="AH1073" i="2"/>
  <c r="AE1073" i="2"/>
  <c r="AB1073" i="2"/>
  <c r="Z1073" i="2"/>
  <c r="X1073" i="2"/>
  <c r="V1073" i="2"/>
  <c r="S1073" i="2"/>
  <c r="P1073" i="2"/>
  <c r="N1073" i="2"/>
  <c r="L1073" i="2"/>
  <c r="B1073" i="2"/>
  <c r="CB69" i="3" l="1"/>
  <c r="Z58" i="3"/>
  <c r="AA59" i="3"/>
  <c r="AI1073" i="2"/>
  <c r="AQ1073" i="2"/>
  <c r="AS1073" i="2" s="1"/>
  <c r="AP1074" i="2"/>
  <c r="AJ1073" i="2"/>
  <c r="BK1072" i="2"/>
  <c r="CB70" i="3" l="1"/>
  <c r="Z59" i="3"/>
  <c r="AA60" i="3"/>
  <c r="AP1073" i="2"/>
  <c r="AR1073" i="2"/>
  <c r="Z60" i="3" l="1"/>
  <c r="AA61" i="3"/>
  <c r="AN1072" i="2"/>
  <c r="AO1072" i="2" s="1"/>
  <c r="AH1072" i="2"/>
  <c r="AI1072" i="2" s="1"/>
  <c r="AE1072" i="2"/>
  <c r="AB1072" i="2"/>
  <c r="Z1072" i="2"/>
  <c r="X1072" i="2"/>
  <c r="V1072" i="2"/>
  <c r="S1072" i="2"/>
  <c r="P1072" i="2"/>
  <c r="N1072" i="2"/>
  <c r="L1072" i="2"/>
  <c r="B1072" i="2"/>
  <c r="BK1071" i="2"/>
  <c r="Z61" i="3" l="1"/>
  <c r="AA62" i="3"/>
  <c r="AJ1072" i="2"/>
  <c r="AQ1072" i="2"/>
  <c r="AN1071" i="2"/>
  <c r="AO1071" i="2" s="1"/>
  <c r="AH1071" i="2"/>
  <c r="AE1071" i="2"/>
  <c r="AB1071" i="2"/>
  <c r="AQ1071" i="2" s="1"/>
  <c r="AR1071" i="2" s="1"/>
  <c r="Z1071" i="2"/>
  <c r="X1071" i="2"/>
  <c r="V1071" i="2"/>
  <c r="S1071" i="2"/>
  <c r="P1071" i="2"/>
  <c r="N1071" i="2"/>
  <c r="L1071" i="2"/>
  <c r="B1071" i="2"/>
  <c r="BK1070" i="2"/>
  <c r="Z62" i="3" l="1"/>
  <c r="AA63" i="3"/>
  <c r="AI1071" i="2"/>
  <c r="AP1071" i="2"/>
  <c r="AR1072" i="2"/>
  <c r="AS1072" i="2"/>
  <c r="AP1072" i="2"/>
  <c r="AJ1071" i="2"/>
  <c r="AS1071" i="2"/>
  <c r="AN1070" i="2"/>
  <c r="AO1070" i="2" s="1"/>
  <c r="AH1070" i="2"/>
  <c r="AJ1070" i="2" s="1"/>
  <c r="AI1070" i="2" s="1"/>
  <c r="AE1070" i="2"/>
  <c r="AB1070" i="2"/>
  <c r="Z1070" i="2"/>
  <c r="X1070" i="2"/>
  <c r="V1070" i="2"/>
  <c r="S1070" i="2"/>
  <c r="P1070" i="2"/>
  <c r="N1070" i="2"/>
  <c r="L1070" i="2"/>
  <c r="B1070" i="2"/>
  <c r="BK1069" i="2"/>
  <c r="Z63" i="3" l="1"/>
  <c r="AA64" i="3"/>
  <c r="AP1070" i="2"/>
  <c r="AQ1070" i="2"/>
  <c r="AR1070" i="2" s="1"/>
  <c r="AN1069" i="2"/>
  <c r="AO1069" i="2" s="1"/>
  <c r="AH1069" i="2"/>
  <c r="AJ1069" i="2" s="1"/>
  <c r="AI1069" i="2" s="1"/>
  <c r="AE1069" i="2"/>
  <c r="AB1069" i="2"/>
  <c r="Z1069" i="2"/>
  <c r="X1069" i="2"/>
  <c r="V1069" i="2"/>
  <c r="S1069" i="2"/>
  <c r="P1069" i="2"/>
  <c r="N1069" i="2"/>
  <c r="L1069" i="2"/>
  <c r="B1069" i="2"/>
  <c r="BK1068" i="2"/>
  <c r="Z64" i="3" l="1"/>
  <c r="AA65" i="3"/>
  <c r="AS1070" i="2"/>
  <c r="AP1069" i="2"/>
  <c r="AQ1069" i="2"/>
  <c r="AR1069" i="2" s="1"/>
  <c r="Z65" i="3" l="1"/>
  <c r="AA66" i="3"/>
  <c r="AS1069" i="2"/>
  <c r="Z66" i="3" l="1"/>
  <c r="AA67" i="3"/>
  <c r="AN1068" i="2"/>
  <c r="AO1068" i="2" s="1"/>
  <c r="AH1068" i="2"/>
  <c r="AE1068" i="2"/>
  <c r="AB1068" i="2"/>
  <c r="Z1068" i="2"/>
  <c r="X1068" i="2"/>
  <c r="V1068" i="2"/>
  <c r="S1068" i="2"/>
  <c r="P1068" i="2"/>
  <c r="N1068" i="2"/>
  <c r="L1068" i="2"/>
  <c r="B1068" i="2"/>
  <c r="BK1067" i="2"/>
  <c r="Z67" i="3" l="1"/>
  <c r="AA68" i="3"/>
  <c r="AI1068" i="2"/>
  <c r="AQ1068" i="2"/>
  <c r="AJ1068" i="2"/>
  <c r="Z68" i="3" l="1"/>
  <c r="AA69" i="3"/>
  <c r="AP1068" i="2"/>
  <c r="AS1068" i="2"/>
  <c r="AR1068" i="2"/>
  <c r="AN1067" i="2"/>
  <c r="AO1067" i="2" s="1"/>
  <c r="AH1067" i="2"/>
  <c r="AI1067" i="2" s="1"/>
  <c r="AE1067" i="2"/>
  <c r="AB1067" i="2"/>
  <c r="Z1067" i="2"/>
  <c r="X1067" i="2"/>
  <c r="V1067" i="2"/>
  <c r="Z69" i="3" l="1"/>
  <c r="AA70" i="3"/>
  <c r="AJ1067" i="2"/>
  <c r="AP1067" i="2"/>
  <c r="AQ1067" i="2"/>
  <c r="S1067" i="2"/>
  <c r="P1067" i="2"/>
  <c r="N1067" i="2"/>
  <c r="L1067" i="2"/>
  <c r="B1067" i="2"/>
  <c r="BK1066" i="2"/>
  <c r="Z70" i="3" l="1"/>
  <c r="AA71" i="3"/>
  <c r="AR1067" i="2"/>
  <c r="AS1067" i="2"/>
  <c r="AN1066" i="2"/>
  <c r="AO1066" i="2" s="1"/>
  <c r="AH1066" i="2"/>
  <c r="AJ1066" i="2" s="1"/>
  <c r="AI1066" i="2" s="1"/>
  <c r="AE1066" i="2"/>
  <c r="AP1066" i="2" l="1"/>
  <c r="Z71" i="3"/>
  <c r="AA72" i="3"/>
  <c r="AB1066" i="2"/>
  <c r="Z1066" i="2"/>
  <c r="X1066" i="2"/>
  <c r="V1066" i="2"/>
  <c r="S1066" i="2"/>
  <c r="P1066" i="2"/>
  <c r="N1066" i="2"/>
  <c r="L1066" i="2"/>
  <c r="B1066" i="2"/>
  <c r="BK1065" i="2"/>
  <c r="Z72" i="3" l="1"/>
  <c r="Z73" i="3" s="1"/>
  <c r="AA73" i="3"/>
  <c r="AA74" i="3" s="1"/>
  <c r="AQ1066" i="2"/>
  <c r="AN1065" i="2"/>
  <c r="AH1065" i="2"/>
  <c r="AE1065" i="2"/>
  <c r="AB1065" i="2"/>
  <c r="Z1065" i="2"/>
  <c r="X1065" i="2"/>
  <c r="V1065" i="2"/>
  <c r="S1065" i="2"/>
  <c r="P1065" i="2"/>
  <c r="N1065" i="2"/>
  <c r="L1065" i="2"/>
  <c r="B1065" i="2"/>
  <c r="BK1064" i="2"/>
  <c r="Z74" i="3" l="1"/>
  <c r="AA75" i="3"/>
  <c r="AR1066" i="2"/>
  <c r="AS1066" i="2"/>
  <c r="AQ1065" i="2"/>
  <c r="AJ1065" i="2"/>
  <c r="AP1065" i="2"/>
  <c r="AI1065" i="2"/>
  <c r="AO1065" i="2"/>
  <c r="AN1064" i="2"/>
  <c r="AO1064" i="2" s="1"/>
  <c r="AH1064" i="2"/>
  <c r="AE1064" i="2"/>
  <c r="AB1064" i="2"/>
  <c r="AQ1064" i="2" s="1"/>
  <c r="Z1064" i="2"/>
  <c r="X1064" i="2"/>
  <c r="V1064" i="2"/>
  <c r="S1064" i="2"/>
  <c r="P1064" i="2"/>
  <c r="N1064" i="2"/>
  <c r="L1064" i="2"/>
  <c r="B1064" i="2"/>
  <c r="BK1063" i="2"/>
  <c r="Z75" i="3" l="1"/>
  <c r="Z76" i="3" s="1"/>
  <c r="AA76" i="3"/>
  <c r="AA77" i="3" s="1"/>
  <c r="AR1064" i="2"/>
  <c r="AS1064" i="2"/>
  <c r="AI1064" i="2"/>
  <c r="AS1065" i="2"/>
  <c r="AR1065" i="2"/>
  <c r="AJ1064" i="2"/>
  <c r="AP1064" i="2"/>
  <c r="AN1063" i="2"/>
  <c r="AH1063" i="2"/>
  <c r="AE1063" i="2"/>
  <c r="AB1063" i="2"/>
  <c r="Z1063" i="2"/>
  <c r="X1063" i="2"/>
  <c r="V1063" i="2"/>
  <c r="S1063" i="2"/>
  <c r="P1063" i="2"/>
  <c r="N1063" i="2"/>
  <c r="L1063" i="2"/>
  <c r="B1063" i="2"/>
  <c r="BK1062" i="2"/>
  <c r="Z77" i="3" l="1"/>
  <c r="AA78" i="3"/>
  <c r="AQ1063" i="2"/>
  <c r="AJ1063" i="2"/>
  <c r="AP1063" i="2"/>
  <c r="AI1063" i="2"/>
  <c r="AO1063" i="2"/>
  <c r="AN1062" i="2"/>
  <c r="AO1062" i="2" s="1"/>
  <c r="AH1062" i="2"/>
  <c r="AJ1062" i="2" s="1"/>
  <c r="AI1062" i="2" s="1"/>
  <c r="AE1062" i="2"/>
  <c r="AB1062" i="2"/>
  <c r="Z1062" i="2"/>
  <c r="X1062" i="2"/>
  <c r="V1062" i="2"/>
  <c r="S1062" i="2"/>
  <c r="P1062" i="2"/>
  <c r="N1062" i="2"/>
  <c r="L1062" i="2"/>
  <c r="B1062" i="2"/>
  <c r="BK1061" i="2"/>
  <c r="Z78" i="3" l="1"/>
  <c r="AA79" i="3"/>
  <c r="AP1062" i="2"/>
  <c r="AQ1062" i="2"/>
  <c r="AR1062" i="2" s="1"/>
  <c r="AS1063" i="2"/>
  <c r="AR1063" i="2"/>
  <c r="AN1061" i="2"/>
  <c r="AO1061" i="2" s="1"/>
  <c r="AH1061" i="2"/>
  <c r="AJ1061" i="2" s="1"/>
  <c r="AI1061" i="2" s="1"/>
  <c r="AE1061" i="2"/>
  <c r="AB1061" i="2"/>
  <c r="Z1061" i="2"/>
  <c r="X1061" i="2"/>
  <c r="V1061" i="2"/>
  <c r="S1061" i="2"/>
  <c r="P1061" i="2"/>
  <c r="N1061" i="2"/>
  <c r="L1061" i="2"/>
  <c r="B1061" i="2"/>
  <c r="BK1060" i="2"/>
  <c r="Z79" i="3" l="1"/>
  <c r="AA80" i="3"/>
  <c r="AP1061" i="2"/>
  <c r="AS1062" i="2"/>
  <c r="AQ1061" i="2"/>
  <c r="AN1060" i="2"/>
  <c r="AH1060" i="2"/>
  <c r="AE1060" i="2"/>
  <c r="AB1060" i="2"/>
  <c r="Z1060" i="2"/>
  <c r="X1060" i="2"/>
  <c r="V1060" i="2"/>
  <c r="S1060" i="2"/>
  <c r="P1060" i="2"/>
  <c r="N1060" i="2"/>
  <c r="L1060" i="2"/>
  <c r="B1060" i="2"/>
  <c r="BK1059" i="2"/>
  <c r="Z80" i="3" l="1"/>
  <c r="AA81" i="3"/>
  <c r="AQ1060" i="2"/>
  <c r="AJ1060" i="2"/>
  <c r="AP1060" i="2"/>
  <c r="AR1061" i="2"/>
  <c r="AS1061" i="2"/>
  <c r="AI1060" i="2"/>
  <c r="AO1060" i="2"/>
  <c r="AN1059" i="2"/>
  <c r="AO1059" i="2" s="1"/>
  <c r="AH1059" i="2"/>
  <c r="AI1059" i="2" s="1"/>
  <c r="AE1059" i="2"/>
  <c r="AB1059" i="2"/>
  <c r="Z1059" i="2"/>
  <c r="X1059" i="2"/>
  <c r="V1059" i="2"/>
  <c r="S1059" i="2"/>
  <c r="P1059" i="2"/>
  <c r="N1059" i="2"/>
  <c r="L1059" i="2"/>
  <c r="B1059" i="2"/>
  <c r="BK1058" i="2"/>
  <c r="Z81" i="3" l="1"/>
  <c r="AA82" i="3"/>
  <c r="AP1059" i="2"/>
  <c r="AJ1059" i="2"/>
  <c r="AS1060" i="2"/>
  <c r="AR1060" i="2"/>
  <c r="AQ1059" i="2"/>
  <c r="AN1058" i="2"/>
  <c r="AO1058" i="2" s="1"/>
  <c r="AH1058" i="2"/>
  <c r="AJ1058" i="2" s="1"/>
  <c r="AI1058" i="2" s="1"/>
  <c r="AE1058" i="2"/>
  <c r="AB1058" i="2"/>
  <c r="Z1058" i="2"/>
  <c r="X1058" i="2"/>
  <c r="V1058" i="2"/>
  <c r="S1058" i="2"/>
  <c r="P1058" i="2"/>
  <c r="N1058" i="2"/>
  <c r="L1058" i="2"/>
  <c r="B1058" i="2"/>
  <c r="BK1057" i="2"/>
  <c r="Z82" i="3" l="1"/>
  <c r="AA83" i="3"/>
  <c r="AP1058" i="2"/>
  <c r="AQ1058" i="2"/>
  <c r="AR1058" i="2" s="1"/>
  <c r="AR1059" i="2"/>
  <c r="AS1059" i="2"/>
  <c r="AN1057" i="2"/>
  <c r="AO1057" i="2" s="1"/>
  <c r="AH1057" i="2"/>
  <c r="AE1057" i="2"/>
  <c r="AB1057" i="2"/>
  <c r="Z1057" i="2"/>
  <c r="X1057" i="2"/>
  <c r="V1057" i="2"/>
  <c r="S1057" i="2"/>
  <c r="P1057" i="2"/>
  <c r="N1057" i="2"/>
  <c r="L1057" i="2"/>
  <c r="B1057" i="2"/>
  <c r="BK1056" i="2"/>
  <c r="AS1058" i="2" l="1"/>
  <c r="Z83" i="3"/>
  <c r="AA84" i="3"/>
  <c r="AI1057" i="2"/>
  <c r="AJ1057" i="2"/>
  <c r="AP1057" i="2"/>
  <c r="AQ1057" i="2"/>
  <c r="AN1056" i="2"/>
  <c r="AO1056" i="2" s="1"/>
  <c r="AH1056" i="2"/>
  <c r="AI1056" i="2" s="1"/>
  <c r="AE1056" i="2"/>
  <c r="AB1056" i="2"/>
  <c r="Z1056" i="2"/>
  <c r="X1056" i="2"/>
  <c r="V1056" i="2"/>
  <c r="S1056" i="2"/>
  <c r="P1056" i="2"/>
  <c r="N1056" i="2"/>
  <c r="L1056" i="2"/>
  <c r="B1056" i="2"/>
  <c r="BK1055" i="2"/>
  <c r="Z84" i="3" l="1"/>
  <c r="AA86" i="3"/>
  <c r="AA85" i="3"/>
  <c r="AJ1056" i="2"/>
  <c r="AP1056" i="2"/>
  <c r="AQ1056" i="2"/>
  <c r="AR1057" i="2"/>
  <c r="AS1057" i="2"/>
  <c r="Z85" i="3" l="1"/>
  <c r="Z86" i="3" s="1"/>
  <c r="AA87" i="3"/>
  <c r="AS1056" i="2"/>
  <c r="AR1056" i="2"/>
  <c r="AN1055" i="2"/>
  <c r="AO1055" i="2" s="1"/>
  <c r="AH1055" i="2"/>
  <c r="AE1055" i="2"/>
  <c r="AB1055" i="2"/>
  <c r="Z1055" i="2"/>
  <c r="X1055" i="2"/>
  <c r="V1055" i="2"/>
  <c r="S1055" i="2"/>
  <c r="P1055" i="2"/>
  <c r="N1055" i="2"/>
  <c r="L1055" i="2"/>
  <c r="B1055" i="2"/>
  <c r="BK1054" i="2"/>
  <c r="Z87" i="3" l="1"/>
  <c r="AA88" i="3"/>
  <c r="AI1055" i="2"/>
  <c r="AQ1055" i="2"/>
  <c r="AJ1055" i="2"/>
  <c r="AP1055" i="2"/>
  <c r="AN1054" i="2"/>
  <c r="AO1054" i="2" s="1"/>
  <c r="AH1054" i="2"/>
  <c r="AJ1054" i="2" s="1"/>
  <c r="AI1054" i="2" s="1"/>
  <c r="AE1054" i="2"/>
  <c r="AB1054" i="2"/>
  <c r="AQ1054" i="2" s="1"/>
  <c r="Z1054" i="2"/>
  <c r="X1054" i="2"/>
  <c r="V1054" i="2"/>
  <c r="S1054" i="2"/>
  <c r="P1054" i="2"/>
  <c r="N1054" i="2"/>
  <c r="L1054" i="2"/>
  <c r="B1054" i="2"/>
  <c r="BK1053" i="2"/>
  <c r="Z88" i="3" l="1"/>
  <c r="AA89" i="3"/>
  <c r="AR1054" i="2"/>
  <c r="AS1054" i="2"/>
  <c r="AR1055" i="2"/>
  <c r="AS1055" i="2"/>
  <c r="AP1054" i="2"/>
  <c r="AN1053" i="2"/>
  <c r="AH1053" i="2"/>
  <c r="AJ1053" i="2" s="1"/>
  <c r="AI1053" i="2" s="1"/>
  <c r="AE1053" i="2"/>
  <c r="AB1053" i="2"/>
  <c r="Z1053" i="2"/>
  <c r="X1053" i="2"/>
  <c r="V1053" i="2"/>
  <c r="S1053" i="2"/>
  <c r="P1053" i="2"/>
  <c r="N1053" i="2"/>
  <c r="L1053" i="2"/>
  <c r="B1053" i="2"/>
  <c r="BK1052" i="2"/>
  <c r="Z89" i="3" l="1"/>
  <c r="AA90" i="3"/>
  <c r="AP1053" i="2"/>
  <c r="AQ1053" i="2"/>
  <c r="AO1053" i="2"/>
  <c r="AN1052" i="2"/>
  <c r="AO1052" i="2" s="1"/>
  <c r="AH1052" i="2"/>
  <c r="AI1052" i="2" s="1"/>
  <c r="AE1052" i="2"/>
  <c r="AB1052" i="2"/>
  <c r="Z1052" i="2"/>
  <c r="X1052" i="2"/>
  <c r="V1052" i="2"/>
  <c r="S1052" i="2"/>
  <c r="P1052" i="2"/>
  <c r="N1052" i="2"/>
  <c r="L1052" i="2"/>
  <c r="B1052" i="2"/>
  <c r="BK1051" i="2"/>
  <c r="AP1052" i="2" l="1"/>
  <c r="Z90" i="3"/>
  <c r="AA91" i="3"/>
  <c r="AJ1052" i="2"/>
  <c r="AR1053" i="2"/>
  <c r="AS1053" i="2"/>
  <c r="AQ1052" i="2"/>
  <c r="AN1051" i="2"/>
  <c r="AH1051" i="2"/>
  <c r="AE1051" i="2"/>
  <c r="AB1051" i="2"/>
  <c r="Z1051" i="2"/>
  <c r="X1051" i="2"/>
  <c r="V1051" i="2"/>
  <c r="S1051" i="2"/>
  <c r="P1051" i="2"/>
  <c r="N1051" i="2"/>
  <c r="L1051" i="2"/>
  <c r="Z91" i="3" l="1"/>
  <c r="AA92" i="3"/>
  <c r="AJ1051" i="2"/>
  <c r="AP1051" i="2"/>
  <c r="AQ1051" i="2"/>
  <c r="AS1052" i="2"/>
  <c r="AR1052" i="2"/>
  <c r="AI1051" i="2"/>
  <c r="AO1051" i="2"/>
  <c r="Z92" i="3" l="1"/>
  <c r="AA93" i="3"/>
  <c r="AR1051" i="2"/>
  <c r="AS1051" i="2"/>
  <c r="B1051" i="2"/>
  <c r="BK1050" i="2"/>
  <c r="Z93" i="3" l="1"/>
  <c r="AA94" i="3"/>
  <c r="Z94" i="3" l="1"/>
  <c r="AA95" i="3"/>
  <c r="AN1050" i="2"/>
  <c r="AP1050" i="2" s="1"/>
  <c r="AH1050" i="2"/>
  <c r="AI1050" i="2" s="1"/>
  <c r="AE1050" i="2"/>
  <c r="AB1050" i="2"/>
  <c r="AQ1050" i="2" s="1"/>
  <c r="Z1050" i="2"/>
  <c r="V1050" i="2"/>
  <c r="S1050" i="2"/>
  <c r="P1050" i="2"/>
  <c r="N1050" i="2"/>
  <c r="L1050" i="2"/>
  <c r="B1050" i="2"/>
  <c r="BK1049" i="2"/>
  <c r="Z95" i="3" l="1"/>
  <c r="AA96" i="3"/>
  <c r="AO1050" i="2"/>
  <c r="AJ1050" i="2"/>
  <c r="AR1050" i="2"/>
  <c r="AS1050" i="2"/>
  <c r="AN1049" i="2"/>
  <c r="AO1049" i="2" s="1"/>
  <c r="AH1049" i="2"/>
  <c r="AE1049" i="2"/>
  <c r="AB1049" i="2"/>
  <c r="Z1049" i="2"/>
  <c r="X1049" i="2"/>
  <c r="V1049" i="2"/>
  <c r="S1049" i="2"/>
  <c r="P1049" i="2"/>
  <c r="N1049" i="2"/>
  <c r="L1049" i="2"/>
  <c r="B1049" i="2"/>
  <c r="BK1048" i="2"/>
  <c r="Z96" i="3" l="1"/>
  <c r="AA97" i="3"/>
  <c r="AI1049" i="2"/>
  <c r="AJ1049" i="2"/>
  <c r="AP1049" i="2"/>
  <c r="AQ1049" i="2"/>
  <c r="AN1048" i="2"/>
  <c r="AH1048" i="2"/>
  <c r="AE1048" i="2"/>
  <c r="AB1048" i="2"/>
  <c r="AQ1048" i="2" s="1"/>
  <c r="AR1048" i="2" s="1"/>
  <c r="Z1048" i="2"/>
  <c r="Z97" i="3" l="1"/>
  <c r="AA98" i="3"/>
  <c r="AI1048" i="2"/>
  <c r="AO1048" i="2"/>
  <c r="AS1048" i="2"/>
  <c r="AS1049" i="2"/>
  <c r="AR1049" i="2" s="1"/>
  <c r="AJ1048" i="2"/>
  <c r="AP1048" i="2"/>
  <c r="X1048" i="2"/>
  <c r="V1048" i="2"/>
  <c r="S1048" i="2"/>
  <c r="P1048" i="2"/>
  <c r="N1048" i="2"/>
  <c r="L1048" i="2"/>
  <c r="B1048" i="2"/>
  <c r="BK1047" i="2"/>
  <c r="Z98" i="3" l="1"/>
  <c r="AA99" i="3"/>
  <c r="AN1047" i="2"/>
  <c r="AO1047" i="2" s="1"/>
  <c r="AH1047" i="2"/>
  <c r="AE1047" i="2"/>
  <c r="AB1047" i="2"/>
  <c r="Z1047" i="2"/>
  <c r="X1047" i="2"/>
  <c r="V1047" i="2"/>
  <c r="S1047" i="2"/>
  <c r="P1047" i="2"/>
  <c r="N1047" i="2"/>
  <c r="L1047" i="2"/>
  <c r="B1047" i="2"/>
  <c r="BK1046" i="2"/>
  <c r="Z99" i="3" l="1"/>
  <c r="AA100" i="3"/>
  <c r="AJ1047" i="2"/>
  <c r="AP1047" i="2"/>
  <c r="AI1047" i="2"/>
  <c r="AQ1047" i="2"/>
  <c r="AN1046" i="2"/>
  <c r="AH1046" i="2"/>
  <c r="AI1046" i="2" s="1"/>
  <c r="AE1046" i="2"/>
  <c r="AB1046" i="2"/>
  <c r="Z1046" i="2"/>
  <c r="X1046" i="2"/>
  <c r="V1046" i="2"/>
  <c r="S1046" i="2"/>
  <c r="P1046" i="2"/>
  <c r="N1046" i="2"/>
  <c r="L1046" i="2"/>
  <c r="B1046" i="2"/>
  <c r="Z100" i="3" l="1"/>
  <c r="AA101" i="3"/>
  <c r="AQ1046" i="2"/>
  <c r="AR1046" i="2" s="1"/>
  <c r="AJ1046" i="2"/>
  <c r="AP1046" i="2"/>
  <c r="AR1047" i="2"/>
  <c r="AO1046" i="2"/>
  <c r="AS1047" i="2"/>
  <c r="BK1045" i="2"/>
  <c r="AS1046" i="2" l="1"/>
  <c r="Z101" i="3"/>
  <c r="AA102" i="3"/>
  <c r="AN1045" i="2"/>
  <c r="AH1045" i="2"/>
  <c r="AE1045" i="2"/>
  <c r="AB1045" i="2"/>
  <c r="Z1045" i="2"/>
  <c r="X1045" i="2"/>
  <c r="V1045" i="2"/>
  <c r="S1045" i="2"/>
  <c r="P1045" i="2"/>
  <c r="N1045" i="2"/>
  <c r="L1045" i="2"/>
  <c r="B1045" i="2"/>
  <c r="BK1044" i="2"/>
  <c r="Z102" i="3" l="1"/>
  <c r="AA103" i="3"/>
  <c r="AJ1045" i="2"/>
  <c r="AP1045" i="2"/>
  <c r="AQ1045" i="2"/>
  <c r="AI1045" i="2"/>
  <c r="AO1045" i="2"/>
  <c r="Z103" i="3" l="1"/>
  <c r="AA104" i="3"/>
  <c r="AS1045" i="2"/>
  <c r="AR1045" i="2" s="1"/>
  <c r="AN1044" i="2"/>
  <c r="AO1044" i="2" s="1"/>
  <c r="AH1044" i="2"/>
  <c r="AI1044" i="2" s="1"/>
  <c r="AE1044" i="2"/>
  <c r="AB1044" i="2"/>
  <c r="Z1044" i="2"/>
  <c r="X1044" i="2"/>
  <c r="V1044" i="2"/>
  <c r="S1044" i="2"/>
  <c r="P1044" i="2"/>
  <c r="N1044" i="2"/>
  <c r="L1044" i="2"/>
  <c r="B1044" i="2"/>
  <c r="BK1043" i="2"/>
  <c r="Z104" i="3" l="1"/>
  <c r="AA105" i="3"/>
  <c r="AJ1044" i="2"/>
  <c r="AP1044" i="2"/>
  <c r="AQ1044" i="2"/>
  <c r="AN1043" i="2"/>
  <c r="AP1043" i="2" s="1"/>
  <c r="AH1043" i="2"/>
  <c r="AI1043" i="2" s="1"/>
  <c r="AE1043" i="2"/>
  <c r="AB1043" i="2"/>
  <c r="Z1043" i="2"/>
  <c r="X1043" i="2"/>
  <c r="V1043" i="2"/>
  <c r="S1043" i="2"/>
  <c r="P1043" i="2"/>
  <c r="N1043" i="2"/>
  <c r="L1043" i="2"/>
  <c r="B1043" i="2"/>
  <c r="BK1042" i="2"/>
  <c r="Z105" i="3" l="1"/>
  <c r="AA106" i="3"/>
  <c r="AO1043" i="2"/>
  <c r="AR1044" i="2"/>
  <c r="AS1044" i="2"/>
  <c r="AJ1043" i="2"/>
  <c r="AQ1043" i="2"/>
  <c r="AN1042" i="2"/>
  <c r="AH1042" i="2"/>
  <c r="AE1042" i="2"/>
  <c r="AB1042" i="2"/>
  <c r="AQ1042" i="2" s="1"/>
  <c r="Z1042" i="2"/>
  <c r="X1042" i="2"/>
  <c r="V1042" i="2"/>
  <c r="S1042" i="2"/>
  <c r="P1042" i="2"/>
  <c r="N1042" i="2"/>
  <c r="L1042" i="2"/>
  <c r="B1042" i="2"/>
  <c r="BK1041" i="2"/>
  <c r="Z106" i="3" l="1"/>
  <c r="Z107" i="3" s="1"/>
  <c r="AA107" i="3"/>
  <c r="AA108" i="3" s="1"/>
  <c r="AR1042" i="2"/>
  <c r="AS1042" i="2"/>
  <c r="AR1043" i="2"/>
  <c r="AS1043" i="2"/>
  <c r="AJ1042" i="2"/>
  <c r="AI1042" i="2" s="1"/>
  <c r="AO1042" i="2"/>
  <c r="AP1042" i="2"/>
  <c r="AN1041" i="2"/>
  <c r="AH1041" i="2"/>
  <c r="AE1041" i="2"/>
  <c r="AB1041" i="2"/>
  <c r="Z1041" i="2"/>
  <c r="X1041" i="2"/>
  <c r="V1041" i="2"/>
  <c r="S1041" i="2"/>
  <c r="P1041" i="2"/>
  <c r="N1041" i="2"/>
  <c r="L1041" i="2"/>
  <c r="B1041" i="2"/>
  <c r="BK1040" i="2"/>
  <c r="Z108" i="3" l="1"/>
  <c r="AA109" i="3"/>
  <c r="AQ1041" i="2"/>
  <c r="AP1041" i="2"/>
  <c r="AJ1041" i="2"/>
  <c r="AI1041" i="2" s="1"/>
  <c r="AO1041" i="2"/>
  <c r="AN1040" i="2"/>
  <c r="AO1040" i="2" s="1"/>
  <c r="AH1040" i="2"/>
  <c r="AI1040" i="2" s="1"/>
  <c r="AE1040" i="2"/>
  <c r="AB1040" i="2"/>
  <c r="AQ1040" i="2" s="1"/>
  <c r="Z1040" i="2"/>
  <c r="X1040" i="2"/>
  <c r="V1040" i="2"/>
  <c r="S1040" i="2"/>
  <c r="P1040" i="2"/>
  <c r="N1040" i="2"/>
  <c r="L1040" i="2"/>
  <c r="B1040" i="2"/>
  <c r="BK1039" i="2"/>
  <c r="AP1040" i="2" l="1"/>
  <c r="Z109" i="3"/>
  <c r="AA110" i="3"/>
  <c r="AJ1040" i="2"/>
  <c r="AS1040" i="2"/>
  <c r="AR1040" i="2"/>
  <c r="AS1041" i="2"/>
  <c r="AR1041" i="2"/>
  <c r="Z110" i="3" l="1"/>
  <c r="AA111" i="3"/>
  <c r="AN1039" i="2"/>
  <c r="AH1039" i="2"/>
  <c r="AE1039" i="2"/>
  <c r="AB1039" i="2"/>
  <c r="Z1039" i="2"/>
  <c r="X1039" i="2"/>
  <c r="V1039" i="2"/>
  <c r="S1039" i="2"/>
  <c r="P1039" i="2"/>
  <c r="N1039" i="2"/>
  <c r="L1039" i="2"/>
  <c r="B1039" i="2"/>
  <c r="BK1038" i="2"/>
  <c r="AO1039" i="2" l="1"/>
  <c r="Z111" i="3"/>
  <c r="AA112" i="3"/>
  <c r="AI1039" i="2"/>
  <c r="AJ1039" i="2"/>
  <c r="AP1039" i="2"/>
  <c r="AQ1039" i="2"/>
  <c r="AN1038" i="2"/>
  <c r="AO1038" i="2" s="1"/>
  <c r="AH1038" i="2"/>
  <c r="AI1038" i="2" s="1"/>
  <c r="AE1038" i="2"/>
  <c r="AB1038" i="2"/>
  <c r="Z1038" i="2"/>
  <c r="X1038" i="2"/>
  <c r="V1038" i="2"/>
  <c r="S1038" i="2"/>
  <c r="P1038" i="2"/>
  <c r="N1038" i="2"/>
  <c r="L1038" i="2"/>
  <c r="B1038" i="2"/>
  <c r="BK1037" i="2"/>
  <c r="Z112" i="3" l="1"/>
  <c r="AA113" i="3"/>
  <c r="AJ1038" i="2"/>
  <c r="AP1038" i="2"/>
  <c r="AR1039" i="2"/>
  <c r="AS1039" i="2"/>
  <c r="AQ1038" i="2"/>
  <c r="AN1037" i="2"/>
  <c r="AO1037" i="2" s="1"/>
  <c r="AH1037" i="2"/>
  <c r="AI1037" i="2" s="1"/>
  <c r="AE1037" i="2"/>
  <c r="AB1037" i="2"/>
  <c r="Z1037" i="2"/>
  <c r="X1037" i="2"/>
  <c r="V1037" i="2"/>
  <c r="S1037" i="2"/>
  <c r="P1037" i="2"/>
  <c r="N1037" i="2"/>
  <c r="L1037" i="2"/>
  <c r="Z113" i="3" l="1"/>
  <c r="AA114" i="3"/>
  <c r="AP1037" i="2"/>
  <c r="AJ1037" i="2"/>
  <c r="AQ1037" i="2"/>
  <c r="AR1038" i="2"/>
  <c r="AS1038" i="2"/>
  <c r="B1037" i="2"/>
  <c r="BK1036" i="2"/>
  <c r="Z114" i="3" l="1"/>
  <c r="AA115" i="3"/>
  <c r="AS1037" i="2"/>
  <c r="AR1037" i="2"/>
  <c r="Z115" i="3" l="1"/>
  <c r="AA116" i="3"/>
  <c r="AN1036" i="2"/>
  <c r="AO1036" i="2" s="1"/>
  <c r="AH1036" i="2"/>
  <c r="AE1036" i="2"/>
  <c r="Z116" i="3" l="1"/>
  <c r="AA117" i="3"/>
  <c r="AP1036" i="2"/>
  <c r="AJ1036" i="2"/>
  <c r="AI1036" i="2"/>
  <c r="AB1036" i="2"/>
  <c r="Z1036" i="2"/>
  <c r="X1036" i="2"/>
  <c r="V1036" i="2"/>
  <c r="S1036" i="2"/>
  <c r="Z117" i="3" l="1"/>
  <c r="AA118" i="3"/>
  <c r="AQ1036" i="2"/>
  <c r="P1036" i="2"/>
  <c r="N1036" i="2"/>
  <c r="L1036" i="2"/>
  <c r="B1036" i="2"/>
  <c r="BK1035" i="2"/>
  <c r="Z118" i="3" l="1"/>
  <c r="AA119" i="3"/>
  <c r="AR1036" i="2"/>
  <c r="AS1036" i="2"/>
  <c r="AN1035" i="2"/>
  <c r="AH1035" i="2"/>
  <c r="AE1035" i="2"/>
  <c r="AB1035" i="2"/>
  <c r="Z1035" i="2"/>
  <c r="X1035" i="2"/>
  <c r="V1035" i="2"/>
  <c r="S1035" i="2"/>
  <c r="P1035" i="2"/>
  <c r="N1035" i="2"/>
  <c r="L1035" i="2"/>
  <c r="B1035" i="2"/>
  <c r="BK1034" i="2"/>
  <c r="Z119" i="3" l="1"/>
  <c r="AA120" i="3"/>
  <c r="AQ1035" i="2"/>
  <c r="AJ1035" i="2"/>
  <c r="AP1035" i="2"/>
  <c r="AI1035" i="2"/>
  <c r="AO1035" i="2"/>
  <c r="AN1034" i="2"/>
  <c r="AO1034" i="2" s="1"/>
  <c r="AH1034" i="2"/>
  <c r="AI1034" i="2" s="1"/>
  <c r="AE1034" i="2"/>
  <c r="AB1034" i="2"/>
  <c r="Z1034" i="2"/>
  <c r="X1034" i="2"/>
  <c r="V1034" i="2"/>
  <c r="S1034" i="2"/>
  <c r="P1034" i="2"/>
  <c r="N1034" i="2"/>
  <c r="L1034" i="2"/>
  <c r="B1034" i="2"/>
  <c r="BK1033" i="2"/>
  <c r="AP1034" i="2" l="1"/>
  <c r="Z120" i="3"/>
  <c r="AA121" i="3"/>
  <c r="AJ1034" i="2"/>
  <c r="AS1035" i="2"/>
  <c r="AR1035" i="2"/>
  <c r="AQ1034" i="2"/>
  <c r="AN1033" i="2"/>
  <c r="AP1033" i="2" s="1"/>
  <c r="AH1033" i="2"/>
  <c r="AE1033" i="2"/>
  <c r="AB1033" i="2"/>
  <c r="AQ1033" i="2" s="1"/>
  <c r="Z1033" i="2"/>
  <c r="X1033" i="2"/>
  <c r="V1033" i="2"/>
  <c r="S1033" i="2"/>
  <c r="P1033" i="2"/>
  <c r="N1033" i="2"/>
  <c r="L1033" i="2"/>
  <c r="B1033" i="2"/>
  <c r="BK1032" i="2"/>
  <c r="Z121" i="3" l="1"/>
  <c r="AA122" i="3"/>
  <c r="AR1033" i="2"/>
  <c r="AS1033" i="2"/>
  <c r="AJ1033" i="2"/>
  <c r="AI1033" i="2" s="1"/>
  <c r="AO1033" i="2"/>
  <c r="AR1034" i="2"/>
  <c r="AS1034" i="2"/>
  <c r="AN1032" i="2"/>
  <c r="AH1032" i="2"/>
  <c r="AI1032" i="2" s="1"/>
  <c r="AE1032" i="2"/>
  <c r="AB1032" i="2"/>
  <c r="Z1032" i="2"/>
  <c r="X1032" i="2"/>
  <c r="V1032" i="2"/>
  <c r="S1032" i="2"/>
  <c r="P1032" i="2"/>
  <c r="N1032" i="2"/>
  <c r="L1032" i="2"/>
  <c r="B1032" i="2"/>
  <c r="BK1031" i="2"/>
  <c r="Z122" i="3" l="1"/>
  <c r="AA123" i="3"/>
  <c r="AJ1032" i="2"/>
  <c r="AP1032" i="2"/>
  <c r="AQ1032" i="2"/>
  <c r="AO1032" i="2"/>
  <c r="AN1031" i="2"/>
  <c r="AO1031" i="2" s="1"/>
  <c r="AH1031" i="2"/>
  <c r="AJ1031" i="2" s="1"/>
  <c r="AI1031" i="2" s="1"/>
  <c r="AE1031" i="2"/>
  <c r="AB1031" i="2"/>
  <c r="Z1031" i="2"/>
  <c r="X1031" i="2"/>
  <c r="V1031" i="2"/>
  <c r="S1031" i="2"/>
  <c r="P1031" i="2"/>
  <c r="N1031" i="2"/>
  <c r="L1031" i="2"/>
  <c r="B1031" i="2"/>
  <c r="BK1030" i="2"/>
  <c r="Z123" i="3" l="1"/>
  <c r="AA124" i="3"/>
  <c r="AP1031" i="2"/>
  <c r="AQ1031" i="2"/>
  <c r="AR1031" i="2" s="1"/>
  <c r="AR1032" i="2"/>
  <c r="AS1032" i="2"/>
  <c r="AS1031" i="2" l="1"/>
  <c r="Z124" i="3"/>
  <c r="AA125" i="3"/>
  <c r="AN1030" i="2"/>
  <c r="AH1030" i="2"/>
  <c r="AI1030" i="2" s="1"/>
  <c r="AE1030" i="2"/>
  <c r="AB1030" i="2"/>
  <c r="Z1030" i="2"/>
  <c r="X1030" i="2"/>
  <c r="V1030" i="2"/>
  <c r="S1030" i="2"/>
  <c r="P1030" i="2"/>
  <c r="N1030" i="2"/>
  <c r="L1030" i="2"/>
  <c r="B1030" i="2"/>
  <c r="BK1029" i="2"/>
  <c r="Z125" i="3" l="1"/>
  <c r="AA126" i="3"/>
  <c r="AO1030" i="2"/>
  <c r="AQ1030" i="2"/>
  <c r="AJ1030" i="2"/>
  <c r="AP1030" i="2"/>
  <c r="AN1029" i="2"/>
  <c r="AH1029" i="2"/>
  <c r="AE1029" i="2"/>
  <c r="AB1029" i="2"/>
  <c r="Z1029" i="2"/>
  <c r="X1029" i="2"/>
  <c r="V1029" i="2"/>
  <c r="S1029" i="2"/>
  <c r="P1029" i="2"/>
  <c r="N1029" i="2"/>
  <c r="L1029" i="2"/>
  <c r="B1029" i="2"/>
  <c r="BK1028" i="2"/>
  <c r="Z126" i="3" l="1"/>
  <c r="AA127" i="3"/>
  <c r="AQ1029" i="2"/>
  <c r="AR1029" i="2" s="1"/>
  <c r="AI1029" i="2"/>
  <c r="AO1029" i="2"/>
  <c r="AR1030" i="2"/>
  <c r="AS1030" i="2"/>
  <c r="AJ1029" i="2"/>
  <c r="AP1029" i="2"/>
  <c r="AN1028" i="2"/>
  <c r="AO1028" i="2" s="1"/>
  <c r="AH1028" i="2"/>
  <c r="AJ1028" i="2" s="1"/>
  <c r="AI1028" i="2" s="1"/>
  <c r="Z127" i="3" l="1"/>
  <c r="AA128" i="3"/>
  <c r="AS1029" i="2"/>
  <c r="AP1028" i="2"/>
  <c r="AE1028" i="2"/>
  <c r="AB1028" i="2"/>
  <c r="Z1028" i="2"/>
  <c r="X1028" i="2"/>
  <c r="V1028" i="2"/>
  <c r="S1028" i="2"/>
  <c r="P1028" i="2"/>
  <c r="N1028" i="2"/>
  <c r="L1028" i="2"/>
  <c r="B1028" i="2"/>
  <c r="BK1027" i="2"/>
  <c r="Z128" i="3" l="1"/>
  <c r="AA129" i="3"/>
  <c r="AQ1028" i="2"/>
  <c r="AN1027" i="2"/>
  <c r="AO1027" i="2" s="1"/>
  <c r="AH1027" i="2"/>
  <c r="AI1027" i="2" s="1"/>
  <c r="AE1027" i="2"/>
  <c r="AB1027" i="2"/>
  <c r="Z1027" i="2"/>
  <c r="X1027" i="2"/>
  <c r="V1027" i="2"/>
  <c r="S1027" i="2"/>
  <c r="P1027" i="2"/>
  <c r="N1027" i="2"/>
  <c r="L1027" i="2"/>
  <c r="B1027" i="2"/>
  <c r="BK1026" i="2"/>
  <c r="Z129" i="3" l="1"/>
  <c r="AA130" i="3"/>
  <c r="AP1027" i="2"/>
  <c r="AJ1027" i="2"/>
  <c r="AR1028" i="2"/>
  <c r="AS1028" i="2"/>
  <c r="AQ1027" i="2"/>
  <c r="AN1026" i="2"/>
  <c r="AO1026" i="2" s="1"/>
  <c r="AH1026" i="2"/>
  <c r="AE1026" i="2"/>
  <c r="AB1026" i="2"/>
  <c r="Z1026" i="2"/>
  <c r="X1026" i="2"/>
  <c r="V1026" i="2"/>
  <c r="S1026" i="2"/>
  <c r="P1026" i="2"/>
  <c r="N1026" i="2"/>
  <c r="L1026" i="2"/>
  <c r="B1026" i="2"/>
  <c r="BK1025" i="2"/>
  <c r="Z130" i="3" l="1"/>
  <c r="AA131" i="3"/>
  <c r="AR1027" i="2"/>
  <c r="AS1027" i="2"/>
  <c r="AP1026" i="2"/>
  <c r="AQ1026" i="2"/>
  <c r="AJ1026" i="2"/>
  <c r="AI1026" i="2" s="1"/>
  <c r="AN1025" i="2"/>
  <c r="AO1025" i="2" s="1"/>
  <c r="AH1025" i="2"/>
  <c r="AI1025" i="2" s="1"/>
  <c r="AE1025" i="2"/>
  <c r="AB1025" i="2"/>
  <c r="AQ1025" i="2" s="1"/>
  <c r="Z1025" i="2"/>
  <c r="X1025" i="2"/>
  <c r="V1025" i="2"/>
  <c r="S1025" i="2"/>
  <c r="P1025" i="2"/>
  <c r="N1025" i="2"/>
  <c r="L1025" i="2"/>
  <c r="B1025" i="2"/>
  <c r="BK1024" i="2"/>
  <c r="AP1025" i="2" l="1"/>
  <c r="Z131" i="3"/>
  <c r="AA132" i="3"/>
  <c r="AJ1025" i="2"/>
  <c r="AR1025" i="2"/>
  <c r="AS1025" i="2"/>
  <c r="AR1026" i="2"/>
  <c r="AS1026" i="2"/>
  <c r="AN1024" i="2"/>
  <c r="AH1024" i="2"/>
  <c r="AJ1024" i="2" s="1"/>
  <c r="AI1024" i="2" s="1"/>
  <c r="AE1024" i="2"/>
  <c r="AB1024" i="2"/>
  <c r="Z1024" i="2"/>
  <c r="X1024" i="2"/>
  <c r="V1024" i="2"/>
  <c r="S1024" i="2"/>
  <c r="P1024" i="2"/>
  <c r="N1024" i="2"/>
  <c r="L1024" i="2"/>
  <c r="B1024" i="2"/>
  <c r="BK1023" i="2"/>
  <c r="Z132" i="3" l="1"/>
  <c r="AA133" i="3"/>
  <c r="AQ1024" i="2"/>
  <c r="AP1024" i="2"/>
  <c r="AO1024" i="2"/>
  <c r="AN1023" i="2"/>
  <c r="AO1023" i="2" s="1"/>
  <c r="AH1023" i="2"/>
  <c r="AI1023" i="2" s="1"/>
  <c r="AE1023" i="2"/>
  <c r="AB1023" i="2"/>
  <c r="Z1023" i="2"/>
  <c r="X1023" i="2"/>
  <c r="V1023" i="2"/>
  <c r="S1023" i="2"/>
  <c r="P1023" i="2"/>
  <c r="N1023" i="2"/>
  <c r="L1023" i="2"/>
  <c r="B1023" i="2"/>
  <c r="BK1022" i="2"/>
  <c r="Z133" i="3" l="1"/>
  <c r="AA134" i="3"/>
  <c r="AQ1023" i="2"/>
  <c r="AS1024" i="2"/>
  <c r="AR1024" i="2"/>
  <c r="AJ1023" i="2"/>
  <c r="AP1023" i="2"/>
  <c r="AN1022" i="2"/>
  <c r="AH1022" i="2"/>
  <c r="AI1022" i="2" s="1"/>
  <c r="AE1022" i="2"/>
  <c r="AB1022" i="2"/>
  <c r="Z1022" i="2"/>
  <c r="X1022" i="2"/>
  <c r="V1022" i="2"/>
  <c r="S1022" i="2"/>
  <c r="P1022" i="2"/>
  <c r="N1022" i="2"/>
  <c r="L1022" i="2"/>
  <c r="B1022" i="2"/>
  <c r="Z134" i="3" l="1"/>
  <c r="AA135" i="3"/>
  <c r="AS1023" i="2"/>
  <c r="AR1023" i="2"/>
  <c r="AQ1022" i="2"/>
  <c r="AJ1022" i="2"/>
  <c r="AP1022" i="2"/>
  <c r="AO1022" i="2"/>
  <c r="BK1021" i="2"/>
  <c r="Z135" i="3" l="1"/>
  <c r="AA136" i="3"/>
  <c r="AS1022" i="2"/>
  <c r="AR1022" i="2"/>
  <c r="AN1021" i="2"/>
  <c r="AP1021" i="2" s="1"/>
  <c r="AO1021" i="2" s="1"/>
  <c r="AH1021" i="2"/>
  <c r="AI1021" i="2" s="1"/>
  <c r="AE1021" i="2"/>
  <c r="AB1021" i="2"/>
  <c r="AQ1021" i="2" s="1"/>
  <c r="AS1021" i="2" s="1"/>
  <c r="AR1021" i="2" s="1"/>
  <c r="Z1021" i="2"/>
  <c r="X1021" i="2"/>
  <c r="V1021" i="2"/>
  <c r="S1021" i="2"/>
  <c r="P1021" i="2"/>
  <c r="N1021" i="2"/>
  <c r="L1021" i="2"/>
  <c r="B1021" i="2"/>
  <c r="BK1020" i="2"/>
  <c r="Z136" i="3" l="1"/>
  <c r="AA137" i="3"/>
  <c r="AJ1021" i="2"/>
  <c r="Z137" i="3" l="1"/>
  <c r="AA138" i="3"/>
  <c r="AN1020" i="2"/>
  <c r="AO1020" i="2" s="1"/>
  <c r="AH1020" i="2"/>
  <c r="AI1020" i="2" s="1"/>
  <c r="AE1020" i="2"/>
  <c r="AB1020" i="2"/>
  <c r="Z1020" i="2"/>
  <c r="X1020" i="2"/>
  <c r="V1020" i="2"/>
  <c r="S1020" i="2"/>
  <c r="P1020" i="2"/>
  <c r="N1020" i="2"/>
  <c r="L1020" i="2"/>
  <c r="B1020" i="2"/>
  <c r="BK1019" i="2"/>
  <c r="Z138" i="3" l="1"/>
  <c r="AA139" i="3"/>
  <c r="AJ1020" i="2"/>
  <c r="AQ1020" i="2"/>
  <c r="AN1019" i="2"/>
  <c r="AH1019" i="2"/>
  <c r="AE1019" i="2"/>
  <c r="AB1019" i="2"/>
  <c r="AQ1019" i="2" s="1"/>
  <c r="Z1019" i="2"/>
  <c r="X1019" i="2"/>
  <c r="V1019" i="2"/>
  <c r="S1019" i="2"/>
  <c r="P1019" i="2"/>
  <c r="N1019" i="2"/>
  <c r="L1019" i="2"/>
  <c r="B1019" i="2"/>
  <c r="BK1018" i="2"/>
  <c r="Z139" i="3" l="1"/>
  <c r="AA140" i="3"/>
  <c r="AS1019" i="2"/>
  <c r="AR1019" i="2" s="1"/>
  <c r="AP1020" i="2"/>
  <c r="AJ1019" i="2"/>
  <c r="AR1020" i="2"/>
  <c r="AS1020" i="2"/>
  <c r="AI1019" i="2"/>
  <c r="AO1019" i="2"/>
  <c r="AN1018" i="2"/>
  <c r="AO1018" i="2" s="1"/>
  <c r="AH1018" i="2"/>
  <c r="AE1018" i="2"/>
  <c r="AB1018" i="2"/>
  <c r="Z1018" i="2"/>
  <c r="X1018" i="2"/>
  <c r="V1018" i="2"/>
  <c r="S1018" i="2"/>
  <c r="P1018" i="2"/>
  <c r="N1018" i="2"/>
  <c r="L1018" i="2"/>
  <c r="B1018" i="2"/>
  <c r="BK1017" i="2"/>
  <c r="Z140" i="3" l="1"/>
  <c r="AA141" i="3"/>
  <c r="AP1018" i="2"/>
  <c r="AI1018" i="2"/>
  <c r="AQ1018" i="2"/>
  <c r="AP1019" i="2"/>
  <c r="AJ1018" i="2"/>
  <c r="AN1017" i="2"/>
  <c r="AP1017" i="2" s="1"/>
  <c r="AO1017" i="2" s="1"/>
  <c r="AH1017" i="2"/>
  <c r="AJ1017" i="2" s="1"/>
  <c r="AI1017" i="2" s="1"/>
  <c r="AE1017" i="2"/>
  <c r="AB1017" i="2"/>
  <c r="Z1017" i="2"/>
  <c r="X1017" i="2"/>
  <c r="V1017" i="2"/>
  <c r="S1017" i="2"/>
  <c r="P1017" i="2"/>
  <c r="N1017" i="2"/>
  <c r="L1017" i="2"/>
  <c r="B1017" i="2"/>
  <c r="BK1016" i="2"/>
  <c r="Z141" i="3" l="1"/>
  <c r="AA142" i="3"/>
  <c r="AQ1017" i="2"/>
  <c r="AR1018" i="2"/>
  <c r="AS1018" i="2"/>
  <c r="AN1016" i="2"/>
  <c r="AO1016" i="2" s="1"/>
  <c r="AH1016" i="2"/>
  <c r="AJ1016" i="2" s="1"/>
  <c r="AI1016" i="2" s="1"/>
  <c r="AE1016" i="2"/>
  <c r="AB1016" i="2"/>
  <c r="AQ1016" i="2" s="1"/>
  <c r="Z1016" i="2"/>
  <c r="X1016" i="2"/>
  <c r="V1016" i="2"/>
  <c r="S1016" i="2"/>
  <c r="P1016" i="2"/>
  <c r="N1016" i="2"/>
  <c r="L1016" i="2"/>
  <c r="B1016" i="2"/>
  <c r="BK1015" i="2"/>
  <c r="Z142" i="3" l="1"/>
  <c r="AA143" i="3"/>
  <c r="AR1016" i="2"/>
  <c r="AS1016" i="2"/>
  <c r="AS1017" i="2"/>
  <c r="AR1017" i="2" s="1"/>
  <c r="AN1015" i="2"/>
  <c r="AO1015" i="2" s="1"/>
  <c r="AH1015" i="2"/>
  <c r="AE1015" i="2"/>
  <c r="AB1015" i="2"/>
  <c r="Z1015" i="2"/>
  <c r="X1015" i="2"/>
  <c r="V1015" i="2"/>
  <c r="S1015" i="2"/>
  <c r="P1015" i="2"/>
  <c r="N1015" i="2"/>
  <c r="L1015" i="2"/>
  <c r="B1015" i="2"/>
  <c r="BK1014" i="2"/>
  <c r="Z143" i="3" l="1"/>
  <c r="AA144" i="3"/>
  <c r="AP1016" i="2"/>
  <c r="AQ1015" i="2"/>
  <c r="AS1015" i="2" s="1"/>
  <c r="AJ1015" i="2"/>
  <c r="AP1015" i="2"/>
  <c r="AI1015" i="2"/>
  <c r="AN1014" i="2"/>
  <c r="AO1014" i="2" s="1"/>
  <c r="AH1014" i="2"/>
  <c r="AI1014" i="2" s="1"/>
  <c r="AE1014" i="2"/>
  <c r="AB1014" i="2"/>
  <c r="Z144" i="3" l="1"/>
  <c r="AA145" i="3"/>
  <c r="AP1014" i="2"/>
  <c r="AJ1014" i="2"/>
  <c r="AR1015" i="2"/>
  <c r="AQ1014" i="2"/>
  <c r="AS1014" i="2" s="1"/>
  <c r="AR1014" i="2" s="1"/>
  <c r="Z1014" i="2"/>
  <c r="X1014" i="2"/>
  <c r="V1014" i="2"/>
  <c r="S1014" i="2"/>
  <c r="P1014" i="2"/>
  <c r="N1014" i="2"/>
  <c r="L1014" i="2"/>
  <c r="B1014" i="2"/>
  <c r="BK1013" i="2"/>
  <c r="Z145" i="3" l="1"/>
  <c r="AA146" i="3"/>
  <c r="AN1013" i="2"/>
  <c r="AH1013" i="2"/>
  <c r="AE1013" i="2"/>
  <c r="AB1013" i="2"/>
  <c r="AQ1013" i="2" s="1"/>
  <c r="Z1013" i="2"/>
  <c r="X1013" i="2"/>
  <c r="V1013" i="2"/>
  <c r="S1013" i="2"/>
  <c r="P1013" i="2"/>
  <c r="N1013" i="2"/>
  <c r="L1013" i="2"/>
  <c r="B1013" i="2"/>
  <c r="BK1012" i="2"/>
  <c r="Z146" i="3" l="1"/>
  <c r="AA147" i="3"/>
  <c r="AR1013" i="2"/>
  <c r="AI1013" i="2"/>
  <c r="AO1013" i="2"/>
  <c r="AS1013" i="2"/>
  <c r="AJ1013" i="2"/>
  <c r="AP1013" i="2"/>
  <c r="Z147" i="3" l="1"/>
  <c r="AA148" i="3"/>
  <c r="AN1012" i="2"/>
  <c r="AO1012" i="2" s="1"/>
  <c r="AH1012" i="2"/>
  <c r="AI1012" i="2" s="1"/>
  <c r="AE1012" i="2"/>
  <c r="AB1012" i="2"/>
  <c r="Z1012" i="2"/>
  <c r="X1012" i="2"/>
  <c r="V1012" i="2"/>
  <c r="S1012" i="2"/>
  <c r="P1012" i="2"/>
  <c r="N1012" i="2"/>
  <c r="L1012" i="2"/>
  <c r="B1012" i="2"/>
  <c r="BK1011" i="2"/>
  <c r="AJ1012" i="2" l="1"/>
  <c r="Z148" i="3"/>
  <c r="AA149" i="3"/>
  <c r="AP1012" i="2"/>
  <c r="AQ1012" i="2"/>
  <c r="AS1012" i="2" s="1"/>
  <c r="AR1012" i="2" s="1"/>
  <c r="AN1011" i="2"/>
  <c r="AP1011" i="2" s="1"/>
  <c r="AH1011" i="2"/>
  <c r="AI1011" i="2" s="1"/>
  <c r="AE1011" i="2"/>
  <c r="AB1011" i="2"/>
  <c r="Z1011" i="2"/>
  <c r="X1011" i="2"/>
  <c r="V1011" i="2"/>
  <c r="S1011" i="2"/>
  <c r="P1011" i="2"/>
  <c r="N1011" i="2"/>
  <c r="L1011" i="2"/>
  <c r="B1011" i="2"/>
  <c r="BK1010" i="2"/>
  <c r="AO1011" i="2" l="1"/>
  <c r="Z149" i="3"/>
  <c r="AA150" i="3"/>
  <c r="AJ1011" i="2"/>
  <c r="AQ1011" i="2"/>
  <c r="Z150" i="3" l="1"/>
  <c r="AA151" i="3"/>
  <c r="AR1011" i="2"/>
  <c r="AS1011" i="2"/>
  <c r="AN1010" i="2"/>
  <c r="AH1010" i="2"/>
  <c r="AJ1010" i="2" s="1"/>
  <c r="AE1010" i="2"/>
  <c r="AB1010" i="2"/>
  <c r="AQ1010" i="2" s="1"/>
  <c r="Z1010" i="2"/>
  <c r="X1010" i="2"/>
  <c r="V1010" i="2"/>
  <c r="S1010" i="2"/>
  <c r="P1010" i="2"/>
  <c r="N1010" i="2"/>
  <c r="L1010" i="2"/>
  <c r="B1010" i="2"/>
  <c r="BK1009" i="2"/>
  <c r="Z151" i="3" l="1"/>
  <c r="AA152" i="3"/>
  <c r="AS1010" i="2"/>
  <c r="AR1010" i="2"/>
  <c r="AI1010" i="2"/>
  <c r="AP1010" i="2"/>
  <c r="AO1010" i="2"/>
  <c r="AN1009" i="2"/>
  <c r="AO1009" i="2" s="1"/>
  <c r="AH1009" i="2"/>
  <c r="AJ1009" i="2" s="1"/>
  <c r="AI1009" i="2" s="1"/>
  <c r="AE1009" i="2"/>
  <c r="AB1009" i="2"/>
  <c r="Z1009" i="2"/>
  <c r="X1009" i="2"/>
  <c r="V1009" i="2"/>
  <c r="S1009" i="2"/>
  <c r="P1009" i="2"/>
  <c r="N1009" i="2"/>
  <c r="L1009" i="2"/>
  <c r="B1009" i="2"/>
  <c r="BK1008" i="2"/>
  <c r="AP1009" i="2" l="1"/>
  <c r="Z152" i="3"/>
  <c r="AA153" i="3"/>
  <c r="AQ1009" i="2"/>
  <c r="AN1008" i="2"/>
  <c r="AH1008" i="2"/>
  <c r="AI1008" i="2" s="1"/>
  <c r="AE1008" i="2"/>
  <c r="Z153" i="3" l="1"/>
  <c r="AA154" i="3"/>
  <c r="AJ1008" i="2"/>
  <c r="AP1008" i="2"/>
  <c r="AO1008" i="2"/>
  <c r="AR1009" i="2"/>
  <c r="AS1009" i="2"/>
  <c r="AB1008" i="2"/>
  <c r="Z1008" i="2"/>
  <c r="X1008" i="2"/>
  <c r="V1008" i="2"/>
  <c r="S1008" i="2"/>
  <c r="P1008" i="2"/>
  <c r="N1008" i="2"/>
  <c r="L1008" i="2"/>
  <c r="B1008" i="2"/>
  <c r="BK1007" i="2"/>
  <c r="Z154" i="3" l="1"/>
  <c r="AA155" i="3"/>
  <c r="AQ1008" i="2"/>
  <c r="Z155" i="3" l="1"/>
  <c r="AA156" i="3"/>
  <c r="AR1008" i="2"/>
  <c r="AS1008" i="2"/>
  <c r="AN1007" i="2"/>
  <c r="AP1007" i="2" s="1"/>
  <c r="AH1007" i="2"/>
  <c r="AI1007" i="2" s="1"/>
  <c r="AE1007" i="2"/>
  <c r="AB1007" i="2"/>
  <c r="AQ1007" i="2" s="1"/>
  <c r="Z1007" i="2"/>
  <c r="X1007" i="2"/>
  <c r="V1007" i="2"/>
  <c r="S1007" i="2"/>
  <c r="P1007" i="2"/>
  <c r="N1007" i="2"/>
  <c r="L1007" i="2"/>
  <c r="Z156" i="3" l="1"/>
  <c r="AA157" i="3"/>
  <c r="AO1007" i="2"/>
  <c r="AS1007" i="2"/>
  <c r="AR1007" i="2"/>
  <c r="AJ1007" i="2"/>
  <c r="B1007" i="2"/>
  <c r="BK1006" i="2"/>
  <c r="Z157" i="3" l="1"/>
  <c r="AA158" i="3"/>
  <c r="Z158" i="3" l="1"/>
  <c r="AA159" i="3"/>
  <c r="AN1006" i="2"/>
  <c r="AO1006" i="2" s="1"/>
  <c r="AH1006" i="2"/>
  <c r="AI1006" i="2" s="1"/>
  <c r="AE1006" i="2"/>
  <c r="AB1006" i="2"/>
  <c r="Z1006" i="2"/>
  <c r="X1006" i="2"/>
  <c r="V1006" i="2"/>
  <c r="S1006" i="2"/>
  <c r="P1006" i="2"/>
  <c r="N1006" i="2"/>
  <c r="L1006" i="2"/>
  <c r="B1006" i="2"/>
  <c r="BK1005" i="2"/>
  <c r="Z159" i="3" l="1"/>
  <c r="AA160" i="3"/>
  <c r="AP1006" i="2"/>
  <c r="AJ1006" i="2"/>
  <c r="AQ1006" i="2"/>
  <c r="Z160" i="3" l="1"/>
  <c r="AA161" i="3"/>
  <c r="AS1006" i="2"/>
  <c r="AR1006" i="2"/>
  <c r="AN1005" i="2"/>
  <c r="AO1005" i="2" s="1"/>
  <c r="AP1005" i="2" l="1"/>
  <c r="Z161" i="3"/>
  <c r="AA162" i="3"/>
  <c r="AH1005" i="2"/>
  <c r="AI1005" i="2" s="1"/>
  <c r="AE1005" i="2"/>
  <c r="AB1005" i="2"/>
  <c r="Z1005" i="2"/>
  <c r="X1005" i="2"/>
  <c r="Z162" i="3" l="1"/>
  <c r="AA163" i="3"/>
  <c r="AJ1005" i="2"/>
  <c r="AQ1005" i="2"/>
  <c r="V1005" i="2"/>
  <c r="S1005" i="2"/>
  <c r="P1005" i="2"/>
  <c r="N1005" i="2"/>
  <c r="L1005" i="2"/>
  <c r="Z163" i="3" l="1"/>
  <c r="AA164" i="3"/>
  <c r="AR1005" i="2"/>
  <c r="AS1005" i="2"/>
  <c r="B1005" i="2"/>
  <c r="BK1004" i="2"/>
  <c r="Z164" i="3" l="1"/>
  <c r="AA165" i="3"/>
  <c r="AN1004" i="2"/>
  <c r="AO1004" i="2" s="1"/>
  <c r="AH1004" i="2"/>
  <c r="AE1004" i="2"/>
  <c r="AB1004" i="2"/>
  <c r="Z1004" i="2"/>
  <c r="X1004" i="2"/>
  <c r="V1004" i="2"/>
  <c r="S1004" i="2"/>
  <c r="P1004" i="2"/>
  <c r="N1004" i="2"/>
  <c r="L1004" i="2"/>
  <c r="B1004" i="2"/>
  <c r="BK1003" i="2"/>
  <c r="AQ1004" i="2" l="1"/>
  <c r="AS1004" i="2" s="1"/>
  <c r="Z165" i="3"/>
  <c r="AA166" i="3"/>
  <c r="AI1004" i="2"/>
  <c r="AP1004" i="2"/>
  <c r="AJ1004" i="2"/>
  <c r="AN1003" i="2"/>
  <c r="AP1003" i="2" s="1"/>
  <c r="AH1003" i="2"/>
  <c r="AI1003" i="2" s="1"/>
  <c r="AE1003" i="2"/>
  <c r="AB1003" i="2"/>
  <c r="AQ1003" i="2" s="1"/>
  <c r="Z1003" i="2"/>
  <c r="X1003" i="2"/>
  <c r="V1003" i="2"/>
  <c r="S1003" i="2"/>
  <c r="P1003" i="2"/>
  <c r="N1003" i="2"/>
  <c r="L1003" i="2"/>
  <c r="B1003" i="2"/>
  <c r="BK1002" i="2"/>
  <c r="AR1004" i="2" l="1"/>
  <c r="Z166" i="3"/>
  <c r="AA167" i="3"/>
  <c r="AO1003" i="2"/>
  <c r="AR1003" i="2"/>
  <c r="AS1003" i="2"/>
  <c r="AJ1003" i="2"/>
  <c r="AN1002" i="2"/>
  <c r="AO1002" i="2" s="1"/>
  <c r="AH1002" i="2"/>
  <c r="AI1002" i="2" s="1"/>
  <c r="AE1002" i="2"/>
  <c r="AB1002" i="2"/>
  <c r="AQ1002" i="2" s="1"/>
  <c r="Z1002" i="2"/>
  <c r="X1002" i="2"/>
  <c r="V1002" i="2"/>
  <c r="S1002" i="2"/>
  <c r="P1002" i="2"/>
  <c r="N1002" i="2"/>
  <c r="L1002" i="2"/>
  <c r="B1002" i="2"/>
  <c r="Z167" i="3" l="1"/>
  <c r="AA168" i="3"/>
  <c r="AJ1002" i="2"/>
  <c r="AR1002" i="2"/>
  <c r="AS1002" i="2"/>
  <c r="AP1002" i="2"/>
  <c r="BK1001" i="2"/>
  <c r="Z168" i="3" l="1"/>
  <c r="AA169" i="3"/>
  <c r="AN1001" i="2"/>
  <c r="AO1001" i="2" s="1"/>
  <c r="AH1001" i="2"/>
  <c r="AJ1001" i="2" s="1"/>
  <c r="AE1001" i="2"/>
  <c r="AB1001" i="2"/>
  <c r="Z1001" i="2"/>
  <c r="X1001" i="2"/>
  <c r="V1001" i="2"/>
  <c r="S1001" i="2"/>
  <c r="P1001" i="2"/>
  <c r="N1001" i="2"/>
  <c r="L1001" i="2"/>
  <c r="B1001" i="2"/>
  <c r="BK1000" i="2"/>
  <c r="Z169" i="3" l="1"/>
  <c r="AA170" i="3"/>
  <c r="AI1001" i="2"/>
  <c r="AP1001" i="2"/>
  <c r="AQ1001" i="2"/>
  <c r="AN1000" i="2"/>
  <c r="AP1000" i="2" s="1"/>
  <c r="AH1000" i="2"/>
  <c r="AI1000" i="2" s="1"/>
  <c r="AE1000" i="2"/>
  <c r="AB1000" i="2"/>
  <c r="AQ1000" i="2" s="1"/>
  <c r="Z1000" i="2"/>
  <c r="X1000" i="2"/>
  <c r="V1000" i="2"/>
  <c r="S1000" i="2"/>
  <c r="P1000" i="2"/>
  <c r="Z170" i="3" l="1"/>
  <c r="AA171" i="3"/>
  <c r="AR1000" i="2"/>
  <c r="AS1000" i="2"/>
  <c r="AR1001" i="2"/>
  <c r="AS1001" i="2"/>
  <c r="AO1000" i="2"/>
  <c r="AJ1000" i="2"/>
  <c r="N1000" i="2"/>
  <c r="L1000" i="2"/>
  <c r="B1000" i="2"/>
  <c r="BK999" i="2"/>
  <c r="Z171" i="3" l="1"/>
  <c r="AA172" i="3"/>
  <c r="Z172" i="3" l="1"/>
  <c r="AA173" i="3"/>
  <c r="AN999" i="2"/>
  <c r="AO999" i="2" s="1"/>
  <c r="AH999" i="2"/>
  <c r="AI999" i="2" s="1"/>
  <c r="AE999" i="2"/>
  <c r="AB999" i="2"/>
  <c r="Z999" i="2"/>
  <c r="X999" i="2"/>
  <c r="V999" i="2"/>
  <c r="S999" i="2"/>
  <c r="P999" i="2"/>
  <c r="N999" i="2"/>
  <c r="L999" i="2"/>
  <c r="B999" i="2"/>
  <c r="AJ999" i="2" l="1"/>
  <c r="Z173" i="3"/>
  <c r="AA174" i="3"/>
  <c r="AP999" i="2"/>
  <c r="AQ999" i="2"/>
  <c r="BK998" i="2"/>
  <c r="Z174" i="3" l="1"/>
  <c r="AA175" i="3"/>
  <c r="AS999" i="2"/>
  <c r="AR999" i="2"/>
  <c r="AN998" i="2"/>
  <c r="AO998" i="2" s="1"/>
  <c r="AH998" i="2"/>
  <c r="AJ998" i="2" s="1"/>
  <c r="AI998" i="2" s="1"/>
  <c r="AE998" i="2"/>
  <c r="AB998" i="2"/>
  <c r="Z998" i="2"/>
  <c r="X998" i="2"/>
  <c r="V998" i="2"/>
  <c r="S998" i="2"/>
  <c r="P998" i="2"/>
  <c r="N998" i="2"/>
  <c r="L998" i="2"/>
  <c r="B998" i="2"/>
  <c r="BK997" i="2"/>
  <c r="Z175" i="3" l="1"/>
  <c r="AA176" i="3"/>
  <c r="AP998" i="2"/>
  <c r="AQ998" i="2"/>
  <c r="AN997" i="2"/>
  <c r="AH997" i="2"/>
  <c r="AI997" i="2" s="1"/>
  <c r="AE997" i="2"/>
  <c r="AB997" i="2"/>
  <c r="AQ997" i="2" s="1"/>
  <c r="Z997" i="2"/>
  <c r="X997" i="2"/>
  <c r="V997" i="2"/>
  <c r="S997" i="2"/>
  <c r="P997" i="2"/>
  <c r="N997" i="2"/>
  <c r="L997" i="2"/>
  <c r="B997" i="2"/>
  <c r="BK996" i="2"/>
  <c r="Z176" i="3" l="1"/>
  <c r="AA177" i="3"/>
  <c r="AS997" i="2"/>
  <c r="AR997" i="2"/>
  <c r="AJ997" i="2"/>
  <c r="AP997" i="2"/>
  <c r="AR998" i="2"/>
  <c r="AS998" i="2"/>
  <c r="AO997" i="2"/>
  <c r="AN996" i="2"/>
  <c r="AH996" i="2"/>
  <c r="AI996" i="2" s="1"/>
  <c r="AE996" i="2"/>
  <c r="AB996" i="2"/>
  <c r="AQ996" i="2" s="1"/>
  <c r="Z996" i="2"/>
  <c r="X996" i="2"/>
  <c r="V996" i="2"/>
  <c r="S996" i="2"/>
  <c r="P996" i="2"/>
  <c r="N996" i="2"/>
  <c r="L996" i="2"/>
  <c r="B996" i="2"/>
  <c r="BK995" i="2"/>
  <c r="Z177" i="3" l="1"/>
  <c r="AA178" i="3"/>
  <c r="AS996" i="2"/>
  <c r="AR996" i="2"/>
  <c r="AJ996" i="2"/>
  <c r="AP996" i="2"/>
  <c r="AO996" i="2"/>
  <c r="AN995" i="2"/>
  <c r="AO995" i="2" s="1"/>
  <c r="AH995" i="2"/>
  <c r="AI995" i="2" s="1"/>
  <c r="AE995" i="2"/>
  <c r="AB995" i="2"/>
  <c r="Z995" i="2"/>
  <c r="X995" i="2"/>
  <c r="V995" i="2"/>
  <c r="S995" i="2"/>
  <c r="P995" i="2"/>
  <c r="N995" i="2"/>
  <c r="L995" i="2"/>
  <c r="B995" i="2"/>
  <c r="BK994" i="2"/>
  <c r="AN994" i="2"/>
  <c r="AH994" i="2"/>
  <c r="AJ994" i="2" s="1"/>
  <c r="AI994" i="2" s="1"/>
  <c r="AE994" i="2"/>
  <c r="AB994" i="2"/>
  <c r="Z994" i="2"/>
  <c r="X994" i="2"/>
  <c r="V994" i="2"/>
  <c r="S994" i="2"/>
  <c r="P994" i="2"/>
  <c r="N994" i="2"/>
  <c r="L994" i="2"/>
  <c r="Z178" i="3" l="1"/>
  <c r="AA179" i="3"/>
  <c r="AJ995" i="2"/>
  <c r="AP995" i="2"/>
  <c r="AQ994" i="2"/>
  <c r="AR994" i="2" s="1"/>
  <c r="AP994" i="2"/>
  <c r="AO994" i="2"/>
  <c r="AQ995" i="2"/>
  <c r="B994" i="2"/>
  <c r="Z179" i="3" l="1"/>
  <c r="AA180" i="3"/>
  <c r="AS994" i="2"/>
  <c r="AR995" i="2"/>
  <c r="AS995" i="2"/>
  <c r="BK993" i="2"/>
  <c r="AN993" i="2"/>
  <c r="AP993" i="2" s="1"/>
  <c r="AH993" i="2"/>
  <c r="AI993" i="2" s="1"/>
  <c r="AE993" i="2"/>
  <c r="AB993" i="2"/>
  <c r="AQ993" i="2" s="1"/>
  <c r="AR993" i="2" s="1"/>
  <c r="Z993" i="2"/>
  <c r="X993" i="2"/>
  <c r="V993" i="2"/>
  <c r="S993" i="2"/>
  <c r="P993" i="2"/>
  <c r="N993" i="2"/>
  <c r="L993" i="2"/>
  <c r="B993" i="2"/>
  <c r="Z180" i="3" l="1"/>
  <c r="AA181" i="3"/>
  <c r="AO993" i="2"/>
  <c r="AJ993" i="2"/>
  <c r="AS993" i="2"/>
  <c r="BK992" i="2"/>
  <c r="Z181" i="3" l="1"/>
  <c r="AA182" i="3"/>
  <c r="AN992" i="2"/>
  <c r="AO992" i="2" s="1"/>
  <c r="AH992" i="2"/>
  <c r="AI992" i="2" s="1"/>
  <c r="AE992" i="2"/>
  <c r="AB992" i="2"/>
  <c r="Z992" i="2"/>
  <c r="X992" i="2"/>
  <c r="V992" i="2"/>
  <c r="S992" i="2"/>
  <c r="P992" i="2"/>
  <c r="N992" i="2"/>
  <c r="L992" i="2"/>
  <c r="B992" i="2"/>
  <c r="Z182" i="3" l="1"/>
  <c r="AA183" i="3"/>
  <c r="AJ992" i="2"/>
  <c r="AQ992" i="2"/>
  <c r="AS992" i="2" s="1"/>
  <c r="AR992" i="2" s="1"/>
  <c r="BK991" i="2"/>
  <c r="Z183" i="3" l="1"/>
  <c r="AA184" i="3"/>
  <c r="AP992" i="2"/>
  <c r="AN991" i="2"/>
  <c r="AP991" i="2" s="1"/>
  <c r="AO991" i="2" s="1"/>
  <c r="AH991" i="2"/>
  <c r="AI991" i="2" s="1"/>
  <c r="AE991" i="2"/>
  <c r="AB991" i="2"/>
  <c r="Z991" i="2"/>
  <c r="X991" i="2"/>
  <c r="V991" i="2"/>
  <c r="S991" i="2"/>
  <c r="P991" i="2"/>
  <c r="N991" i="2"/>
  <c r="L991" i="2"/>
  <c r="B991" i="2"/>
  <c r="Z184" i="3" l="1"/>
  <c r="AA185" i="3"/>
  <c r="AQ991" i="2"/>
  <c r="AR991" i="2" s="1"/>
  <c r="AJ991" i="2"/>
  <c r="BK990" i="2"/>
  <c r="Z185" i="3" l="1"/>
  <c r="AA186" i="3"/>
  <c r="AS991" i="2"/>
  <c r="AN990" i="2"/>
  <c r="AP990" i="2" s="1"/>
  <c r="AO990" i="2" s="1"/>
  <c r="AH990" i="2"/>
  <c r="AJ990" i="2" s="1"/>
  <c r="AI990" i="2" s="1"/>
  <c r="AE990" i="2"/>
  <c r="AB990" i="2"/>
  <c r="AQ990" i="2" s="1"/>
  <c r="Z990" i="2"/>
  <c r="X990" i="2"/>
  <c r="V990" i="2"/>
  <c r="S990" i="2"/>
  <c r="P990" i="2"/>
  <c r="N990" i="2"/>
  <c r="L990" i="2"/>
  <c r="B990" i="2"/>
  <c r="Z186" i="3" l="1"/>
  <c r="AA187" i="3"/>
  <c r="AR990" i="2"/>
  <c r="AS990" i="2"/>
  <c r="BK989" i="2"/>
  <c r="Z187" i="3" l="1"/>
  <c r="AA188" i="3"/>
  <c r="Z188" i="3" l="1"/>
  <c r="AA189" i="3"/>
  <c r="Z189" i="3" l="1"/>
  <c r="AA190" i="3"/>
  <c r="AN989" i="2"/>
  <c r="AP989" i="2" s="1"/>
  <c r="AO989" i="2" s="1"/>
  <c r="AH989" i="2"/>
  <c r="AI989" i="2" s="1"/>
  <c r="AE989" i="2"/>
  <c r="AB989" i="2"/>
  <c r="Z989" i="2"/>
  <c r="X989" i="2"/>
  <c r="V989" i="2"/>
  <c r="S989" i="2"/>
  <c r="P989" i="2"/>
  <c r="N989" i="2"/>
  <c r="L989" i="2"/>
  <c r="B989" i="2"/>
  <c r="Z190" i="3" l="1"/>
  <c r="AA191" i="3"/>
  <c r="AJ989" i="2"/>
  <c r="AQ989" i="2"/>
  <c r="BK988" i="2"/>
  <c r="Z191" i="3" l="1"/>
  <c r="AA192" i="3"/>
  <c r="AR989" i="2"/>
  <c r="AS989" i="2"/>
  <c r="AN988" i="2"/>
  <c r="AO988" i="2" s="1"/>
  <c r="AH988" i="2"/>
  <c r="AI988" i="2" s="1"/>
  <c r="AE988" i="2"/>
  <c r="AB988" i="2"/>
  <c r="Z988" i="2"/>
  <c r="X988" i="2"/>
  <c r="V988" i="2"/>
  <c r="S988" i="2"/>
  <c r="P988" i="2"/>
  <c r="N988" i="2"/>
  <c r="L988" i="2"/>
  <c r="B988" i="2"/>
  <c r="Z192" i="3" l="1"/>
  <c r="AA193" i="3"/>
  <c r="AJ988" i="2"/>
  <c r="AQ988" i="2"/>
  <c r="AS988" i="2" s="1"/>
  <c r="AR988" i="2" s="1"/>
  <c r="BK987" i="2"/>
  <c r="AN987" i="2"/>
  <c r="AP987" i="2" s="1"/>
  <c r="AO987" i="2" s="1"/>
  <c r="AH987" i="2"/>
  <c r="AI987" i="2" s="1"/>
  <c r="AE987" i="2"/>
  <c r="AB987" i="2"/>
  <c r="Z987" i="2"/>
  <c r="X987" i="2"/>
  <c r="V987" i="2"/>
  <c r="S987" i="2"/>
  <c r="P987" i="2"/>
  <c r="N987" i="2"/>
  <c r="L987" i="2"/>
  <c r="Z193" i="3" l="1"/>
  <c r="AA194" i="3"/>
  <c r="AP988" i="2"/>
  <c r="AJ987" i="2"/>
  <c r="AQ987" i="2"/>
  <c r="B987" i="2"/>
  <c r="Z194" i="3" l="1"/>
  <c r="AA195" i="3"/>
  <c r="AR987" i="2"/>
  <c r="AS987" i="2"/>
  <c r="Z195" i="3" l="1"/>
  <c r="AA196" i="3"/>
  <c r="BK986" i="2"/>
  <c r="Z196" i="3" l="1"/>
  <c r="AA197" i="3"/>
  <c r="AN986" i="2"/>
  <c r="AH986" i="2"/>
  <c r="AE986" i="2"/>
  <c r="AB986" i="2"/>
  <c r="Z986" i="2"/>
  <c r="X986" i="2"/>
  <c r="V986" i="2"/>
  <c r="S986" i="2"/>
  <c r="P986" i="2"/>
  <c r="N986" i="2"/>
  <c r="L986" i="2"/>
  <c r="B986" i="2"/>
  <c r="Z197" i="3" l="1"/>
  <c r="AA198" i="3"/>
  <c r="AQ986" i="2"/>
  <c r="AP986" i="2"/>
  <c r="AJ986" i="2"/>
  <c r="AI986" i="2" s="1"/>
  <c r="AO986" i="2"/>
  <c r="BK985" i="2"/>
  <c r="Z198" i="3" l="1"/>
  <c r="AA199" i="3"/>
  <c r="AR986" i="2"/>
  <c r="AS986" i="2"/>
  <c r="AN985" i="2"/>
  <c r="AO985" i="2" s="1"/>
  <c r="AH985" i="2"/>
  <c r="AJ985" i="2" s="1"/>
  <c r="AI985" i="2" s="1"/>
  <c r="AE985" i="2"/>
  <c r="AB985" i="2"/>
  <c r="AQ985" i="2" s="1"/>
  <c r="Z985" i="2"/>
  <c r="X985" i="2"/>
  <c r="V985" i="2"/>
  <c r="S985" i="2"/>
  <c r="P985" i="2"/>
  <c r="N985" i="2"/>
  <c r="L985" i="2"/>
  <c r="B985" i="2"/>
  <c r="Z199" i="3" l="1"/>
  <c r="AA200" i="3"/>
  <c r="AS985" i="2"/>
  <c r="AR985" i="2"/>
  <c r="AP985" i="2"/>
  <c r="BK984" i="2"/>
  <c r="Z200" i="3" l="1"/>
  <c r="AA201" i="3"/>
  <c r="AN984" i="2"/>
  <c r="AO984" i="2" s="1"/>
  <c r="AH984" i="2"/>
  <c r="AI984" i="2" s="1"/>
  <c r="AE984" i="2"/>
  <c r="AB984" i="2"/>
  <c r="AQ984" i="2" s="1"/>
  <c r="Z984" i="2"/>
  <c r="X984" i="2"/>
  <c r="V984" i="2"/>
  <c r="S984" i="2"/>
  <c r="P984" i="2"/>
  <c r="N984" i="2"/>
  <c r="L984" i="2"/>
  <c r="B984" i="2"/>
  <c r="Z201" i="3" l="1"/>
  <c r="AA202" i="3"/>
  <c r="AS984" i="2"/>
  <c r="AR984" i="2"/>
  <c r="AJ984" i="2"/>
  <c r="AP984" i="2"/>
  <c r="BK983" i="2"/>
  <c r="AN983" i="2"/>
  <c r="AO983" i="2" s="1"/>
  <c r="AH983" i="2"/>
  <c r="AI983" i="2" s="1"/>
  <c r="AE983" i="2"/>
  <c r="AB983" i="2"/>
  <c r="Z983" i="2"/>
  <c r="X983" i="2"/>
  <c r="V983" i="2"/>
  <c r="S983" i="2"/>
  <c r="P983" i="2"/>
  <c r="N983" i="2"/>
  <c r="L983" i="2"/>
  <c r="B983" i="2"/>
  <c r="Z202" i="3" l="1"/>
  <c r="AA203" i="3"/>
  <c r="AQ983" i="2"/>
  <c r="AS983" i="2" s="1"/>
  <c r="AJ983" i="2"/>
  <c r="AP983" i="2"/>
  <c r="AR983" i="2" l="1"/>
  <c r="Z203" i="3"/>
  <c r="AA204" i="3"/>
  <c r="BK982" i="2"/>
  <c r="Z204" i="3" l="1"/>
  <c r="AA205" i="3"/>
  <c r="AN982" i="2"/>
  <c r="AH982" i="2"/>
  <c r="AJ982" i="2" s="1"/>
  <c r="AI982" i="2" s="1"/>
  <c r="AE982" i="2"/>
  <c r="AB982" i="2"/>
  <c r="Z982" i="2"/>
  <c r="X982" i="2"/>
  <c r="V982" i="2"/>
  <c r="S982" i="2"/>
  <c r="P982" i="2"/>
  <c r="N982" i="2"/>
  <c r="L982" i="2"/>
  <c r="B982" i="2"/>
  <c r="Z205" i="3" l="1"/>
  <c r="AA206" i="3"/>
  <c r="AQ982" i="2"/>
  <c r="AP982" i="2"/>
  <c r="AO982" i="2"/>
  <c r="BK981" i="2"/>
  <c r="Z206" i="3" l="1"/>
  <c r="AA207" i="3"/>
  <c r="AR982" i="2"/>
  <c r="AS982" i="2"/>
  <c r="AN981" i="2"/>
  <c r="AO981" i="2" s="1"/>
  <c r="AH981" i="2"/>
  <c r="AI981" i="2" s="1"/>
  <c r="AE981" i="2"/>
  <c r="AB981" i="2"/>
  <c r="Z981" i="2"/>
  <c r="X981" i="2"/>
  <c r="V981" i="2"/>
  <c r="S981" i="2"/>
  <c r="P981" i="2"/>
  <c r="N981" i="2"/>
  <c r="L981" i="2"/>
  <c r="B981" i="2"/>
  <c r="Z207" i="3" l="1"/>
  <c r="AA208" i="3"/>
  <c r="AP981" i="2"/>
  <c r="AJ981" i="2"/>
  <c r="AQ981" i="2"/>
  <c r="BK980" i="2"/>
  <c r="Z208" i="3" l="1"/>
  <c r="AA209" i="3"/>
  <c r="AR981" i="2"/>
  <c r="AS981" i="2"/>
  <c r="Z209" i="3" l="1"/>
  <c r="AA210" i="3"/>
  <c r="AN980" i="2"/>
  <c r="AO980" i="2" s="1"/>
  <c r="AH980" i="2"/>
  <c r="AE980" i="2"/>
  <c r="AB980" i="2"/>
  <c r="Z980" i="2"/>
  <c r="X980" i="2"/>
  <c r="V980" i="2"/>
  <c r="S980" i="2"/>
  <c r="P980" i="2"/>
  <c r="N980" i="2"/>
  <c r="L980" i="2"/>
  <c r="B980" i="2"/>
  <c r="Z210" i="3" l="1"/>
  <c r="AA211" i="3"/>
  <c r="AI980" i="2"/>
  <c r="AJ980" i="2"/>
  <c r="AQ980" i="2"/>
  <c r="BK979" i="2"/>
  <c r="Z211" i="3" l="1"/>
  <c r="AA212" i="3"/>
  <c r="AR980" i="2"/>
  <c r="AS980" i="2"/>
  <c r="AP980" i="2"/>
  <c r="AN979" i="2"/>
  <c r="AO979" i="2" s="1"/>
  <c r="AH979" i="2"/>
  <c r="AJ979" i="2" s="1"/>
  <c r="AI979" i="2" s="1"/>
  <c r="AE979" i="2"/>
  <c r="AB979" i="2"/>
  <c r="Z979" i="2"/>
  <c r="X979" i="2"/>
  <c r="V979" i="2"/>
  <c r="S979" i="2"/>
  <c r="P979" i="2"/>
  <c r="N979" i="2"/>
  <c r="L979" i="2"/>
  <c r="B979" i="2"/>
  <c r="BK978" i="2"/>
  <c r="Z212" i="3" l="1"/>
  <c r="AA213" i="3"/>
  <c r="AP979" i="2"/>
  <c r="AQ979" i="2"/>
  <c r="AR979" i="2" s="1"/>
  <c r="AN978" i="2"/>
  <c r="AO978" i="2" s="1"/>
  <c r="AH978" i="2"/>
  <c r="AI978" i="2" s="1"/>
  <c r="AE978" i="2"/>
  <c r="AB978" i="2"/>
  <c r="Z978" i="2"/>
  <c r="X978" i="2"/>
  <c r="V978" i="2"/>
  <c r="S978" i="2"/>
  <c r="P978" i="2"/>
  <c r="N978" i="2"/>
  <c r="L978" i="2"/>
  <c r="Z213" i="3" l="1"/>
  <c r="AA214" i="3"/>
  <c r="AS979" i="2"/>
  <c r="AQ978" i="2"/>
  <c r="AS978" i="2" s="1"/>
  <c r="AR978" i="2" s="1"/>
  <c r="AJ978" i="2"/>
  <c r="AP978" i="2"/>
  <c r="B978" i="2"/>
  <c r="BK977" i="2"/>
  <c r="Z214" i="3" l="1"/>
  <c r="AA215" i="3"/>
  <c r="AN977" i="2"/>
  <c r="AO977" i="2" s="1"/>
  <c r="AH977" i="2"/>
  <c r="AI977" i="2" s="1"/>
  <c r="AE977" i="2"/>
  <c r="AB977" i="2"/>
  <c r="Z977" i="2"/>
  <c r="X977" i="2"/>
  <c r="V977" i="2"/>
  <c r="S977" i="2"/>
  <c r="P977" i="2"/>
  <c r="N977" i="2"/>
  <c r="L977" i="2"/>
  <c r="B977" i="2"/>
  <c r="BK976" i="2"/>
  <c r="AJ977" i="2" l="1"/>
  <c r="Z215" i="3"/>
  <c r="AA216" i="3"/>
  <c r="AP977" i="2"/>
  <c r="AQ977" i="2"/>
  <c r="AS977" i="2" s="1"/>
  <c r="AN976" i="2"/>
  <c r="AP976" i="2" s="1"/>
  <c r="AH976" i="2"/>
  <c r="AI976" i="2" s="1"/>
  <c r="AE976" i="2"/>
  <c r="AB976" i="2"/>
  <c r="Z976" i="2"/>
  <c r="X976" i="2"/>
  <c r="V976" i="2"/>
  <c r="S976" i="2"/>
  <c r="P976" i="2"/>
  <c r="N976" i="2"/>
  <c r="L976" i="2"/>
  <c r="B976" i="2"/>
  <c r="BK975" i="2"/>
  <c r="Z216" i="3" l="1"/>
  <c r="AA217" i="3"/>
  <c r="AO976" i="2"/>
  <c r="AJ976" i="2"/>
  <c r="AR977" i="2"/>
  <c r="AQ976" i="2"/>
  <c r="AR976" i="2" s="1"/>
  <c r="AN975" i="2"/>
  <c r="AO975" i="2" s="1"/>
  <c r="AH975" i="2"/>
  <c r="AJ975" i="2" s="1"/>
  <c r="AI975" i="2" s="1"/>
  <c r="AE975" i="2"/>
  <c r="AB975" i="2"/>
  <c r="AQ975" i="2" s="1"/>
  <c r="Z975" i="2"/>
  <c r="X975" i="2"/>
  <c r="V975" i="2"/>
  <c r="S975" i="2"/>
  <c r="Z217" i="3" l="1"/>
  <c r="AA218" i="3"/>
  <c r="AP975" i="2"/>
  <c r="AR975" i="2"/>
  <c r="AS975" i="2"/>
  <c r="AS976" i="2"/>
  <c r="P975" i="2"/>
  <c r="N975" i="2"/>
  <c r="L975" i="2"/>
  <c r="B975" i="2"/>
  <c r="Z218" i="3" l="1"/>
  <c r="AA219" i="3"/>
  <c r="BK974" i="2"/>
  <c r="Z219" i="3" l="1"/>
  <c r="AA220" i="3"/>
  <c r="AN974" i="2"/>
  <c r="AP974" i="2" s="1"/>
  <c r="AH974" i="2"/>
  <c r="AI974" i="2" s="1"/>
  <c r="AE974" i="2"/>
  <c r="AB974" i="2"/>
  <c r="AQ974" i="2" s="1"/>
  <c r="AR974" i="2" s="1"/>
  <c r="Z974" i="2"/>
  <c r="X974" i="2"/>
  <c r="V974" i="2"/>
  <c r="S974" i="2"/>
  <c r="P974" i="2"/>
  <c r="N974" i="2"/>
  <c r="L974" i="2"/>
  <c r="B974" i="2"/>
  <c r="Z220" i="3" l="1"/>
  <c r="AA221" i="3"/>
  <c r="AO974" i="2"/>
  <c r="AJ974" i="2"/>
  <c r="AS974" i="2"/>
  <c r="BK973" i="2"/>
  <c r="Z221" i="3" l="1"/>
  <c r="AA222" i="3"/>
  <c r="Z222" i="3" l="1"/>
  <c r="AA223" i="3"/>
  <c r="AN973" i="2"/>
  <c r="AH973" i="2"/>
  <c r="AE973" i="2"/>
  <c r="AB973" i="2"/>
  <c r="Z973" i="2"/>
  <c r="X973" i="2"/>
  <c r="V973" i="2"/>
  <c r="S973" i="2"/>
  <c r="P973" i="2"/>
  <c r="N973" i="2"/>
  <c r="L973" i="2"/>
  <c r="B973" i="2"/>
  <c r="BK972" i="2"/>
  <c r="Z223" i="3" l="1"/>
  <c r="AA224" i="3"/>
  <c r="AJ973" i="2"/>
  <c r="AP973" i="2"/>
  <c r="AQ973" i="2"/>
  <c r="AI973" i="2"/>
  <c r="AO973" i="2"/>
  <c r="Z224" i="3" l="1"/>
  <c r="AA225" i="3"/>
  <c r="AS973" i="2"/>
  <c r="AR973" i="2" s="1"/>
  <c r="AN972" i="2"/>
  <c r="AO972" i="2" s="1"/>
  <c r="AH972" i="2"/>
  <c r="AI972" i="2" s="1"/>
  <c r="AE972" i="2"/>
  <c r="AB972" i="2"/>
  <c r="Z972" i="2"/>
  <c r="X972" i="2"/>
  <c r="V972" i="2"/>
  <c r="S972" i="2"/>
  <c r="Z225" i="3" l="1"/>
  <c r="AA226" i="3"/>
  <c r="AQ972" i="2"/>
  <c r="AJ972" i="2"/>
  <c r="AP972" i="2"/>
  <c r="P972" i="2"/>
  <c r="N972" i="2"/>
  <c r="L972" i="2"/>
  <c r="Z226" i="3" l="1"/>
  <c r="AA227" i="3"/>
  <c r="AS972" i="2"/>
  <c r="AR972" i="2"/>
  <c r="B972" i="2"/>
  <c r="BK971" i="2"/>
  <c r="Z227" i="3" l="1"/>
  <c r="Z228" i="3" s="1"/>
  <c r="Z229" i="3" s="1"/>
  <c r="Z230" i="3" s="1"/>
  <c r="Z231" i="3" s="1"/>
  <c r="Z232" i="3" s="1"/>
  <c r="Z233" i="3" s="1"/>
  <c r="Z234" i="3" s="1"/>
  <c r="Z235" i="3" s="1"/>
  <c r="Z236" i="3" s="1"/>
  <c r="Z237" i="3" s="1"/>
  <c r="Z238" i="3" s="1"/>
  <c r="Z239" i="3" s="1"/>
  <c r="Z240" i="3" s="1"/>
  <c r="Z241" i="3" s="1"/>
  <c r="Z242" i="3" s="1"/>
  <c r="Z243" i="3" s="1"/>
  <c r="Z244" i="3" s="1"/>
  <c r="Z245" i="3" s="1"/>
  <c r="Z246" i="3" s="1"/>
  <c r="Z247" i="3" s="1"/>
  <c r="Z248" i="3" s="1"/>
  <c r="Z249" i="3" s="1"/>
  <c r="Z250" i="3" s="1"/>
  <c r="Z251" i="3" s="1"/>
  <c r="Z252" i="3" s="1"/>
  <c r="Z253" i="3" s="1"/>
  <c r="Z254" i="3" s="1"/>
  <c r="Z255" i="3" s="1"/>
  <c r="Z256" i="3" s="1"/>
  <c r="Z257" i="3" s="1"/>
  <c r="Z258" i="3" s="1"/>
  <c r="Z259" i="3" s="1"/>
  <c r="Z260" i="3" s="1"/>
  <c r="Z261" i="3" s="1"/>
  <c r="Z262" i="3" s="1"/>
  <c r="Z263" i="3" s="1"/>
  <c r="Z264" i="3" s="1"/>
  <c r="Z265" i="3" s="1"/>
  <c r="Z266" i="3" s="1"/>
  <c r="Z267" i="3" s="1"/>
  <c r="Z268" i="3" s="1"/>
  <c r="Z269" i="3" s="1"/>
  <c r="Z270" i="3" s="1"/>
  <c r="Z271" i="3" s="1"/>
  <c r="Z272" i="3" s="1"/>
  <c r="AA228" i="3"/>
  <c r="AA229" i="3" s="1"/>
  <c r="AA230" i="3" s="1"/>
  <c r="AA231" i="3" s="1"/>
  <c r="AA232" i="3" s="1"/>
  <c r="AA233" i="3" s="1"/>
  <c r="AA234" i="3" s="1"/>
  <c r="AA235" i="3" s="1"/>
  <c r="AA236" i="3" s="1"/>
  <c r="AA237" i="3" s="1"/>
  <c r="AA238" i="3" s="1"/>
  <c r="AA239" i="3" s="1"/>
  <c r="AA240" i="3" s="1"/>
  <c r="AA241" i="3" s="1"/>
  <c r="AA242" i="3" s="1"/>
  <c r="AA243" i="3" s="1"/>
  <c r="AA244" i="3" s="1"/>
  <c r="AA245" i="3" s="1"/>
  <c r="AA246" i="3" s="1"/>
  <c r="AA247" i="3" s="1"/>
  <c r="AA248" i="3" s="1"/>
  <c r="AA249" i="3" s="1"/>
  <c r="AA250" i="3" s="1"/>
  <c r="AA251" i="3" s="1"/>
  <c r="AA252" i="3" s="1"/>
  <c r="AA253" i="3" s="1"/>
  <c r="AA254" i="3" s="1"/>
  <c r="AA255" i="3" s="1"/>
  <c r="AA256" i="3" s="1"/>
  <c r="AA257" i="3" s="1"/>
  <c r="AA258" i="3" s="1"/>
  <c r="AA259" i="3" s="1"/>
  <c r="AA260" i="3" s="1"/>
  <c r="AA261" i="3" s="1"/>
  <c r="AA262" i="3" s="1"/>
  <c r="AA263" i="3" s="1"/>
  <c r="AA264" i="3" s="1"/>
  <c r="AA265" i="3" s="1"/>
  <c r="AA266" i="3" s="1"/>
  <c r="AA267" i="3" s="1"/>
  <c r="AA268" i="3" s="1"/>
  <c r="AA269" i="3" s="1"/>
  <c r="AA270" i="3" s="1"/>
  <c r="AA271" i="3" s="1"/>
  <c r="AA272" i="3" s="1"/>
  <c r="AA273" i="3" s="1"/>
  <c r="AA274" i="3" s="1"/>
  <c r="AA275" i="3" s="1"/>
  <c r="AA276" i="3" s="1"/>
  <c r="AA277" i="3" s="1"/>
  <c r="AN971" i="2"/>
  <c r="AP971" i="2" s="1"/>
  <c r="AH971" i="2"/>
  <c r="AJ971" i="2" s="1"/>
  <c r="AI971" i="2" s="1"/>
  <c r="AE971" i="2"/>
  <c r="AB971" i="2"/>
  <c r="Z971" i="2"/>
  <c r="X971" i="2"/>
  <c r="V971" i="2"/>
  <c r="S971" i="2"/>
  <c r="P971" i="2"/>
  <c r="N971" i="2"/>
  <c r="L971" i="2"/>
  <c r="B971" i="2"/>
  <c r="BK970" i="2"/>
  <c r="AO971" i="2" l="1"/>
  <c r="AQ971" i="2"/>
  <c r="AS971" i="2" l="1"/>
  <c r="AR971" i="2"/>
  <c r="AN970" i="2"/>
  <c r="AH970" i="2"/>
  <c r="AE970" i="2"/>
  <c r="AB970" i="2"/>
  <c r="Z970" i="2"/>
  <c r="X970" i="2"/>
  <c r="V970" i="2"/>
  <c r="S970" i="2"/>
  <c r="P970" i="2"/>
  <c r="N970" i="2"/>
  <c r="L970" i="2"/>
  <c r="B970" i="2"/>
  <c r="AI970" i="2" l="1"/>
  <c r="AO970" i="2"/>
  <c r="AJ970" i="2"/>
  <c r="AP970" i="2"/>
  <c r="AQ970" i="2"/>
  <c r="AS970" i="2" s="1"/>
  <c r="AR970" i="2" s="1"/>
  <c r="BK969" i="2"/>
  <c r="AN969" i="2" l="1"/>
  <c r="AP969" i="2" s="1"/>
  <c r="AH969" i="2"/>
  <c r="AI969" i="2" s="1"/>
  <c r="AE969" i="2"/>
  <c r="AB969" i="2"/>
  <c r="Z969" i="2"/>
  <c r="X969" i="2"/>
  <c r="V969" i="2"/>
  <c r="S969" i="2"/>
  <c r="P969" i="2"/>
  <c r="N969" i="2"/>
  <c r="L969" i="2"/>
  <c r="B969" i="2"/>
  <c r="BK968" i="2"/>
  <c r="AO969" i="2" l="1"/>
  <c r="AJ969" i="2"/>
  <c r="AQ969" i="2"/>
  <c r="AN968" i="2"/>
  <c r="AO968" i="2" s="1"/>
  <c r="AH968" i="2"/>
  <c r="AI968" i="2" s="1"/>
  <c r="AE968" i="2"/>
  <c r="AB968" i="2"/>
  <c r="AQ968" i="2" s="1"/>
  <c r="AR968" i="2" s="1"/>
  <c r="Z968" i="2"/>
  <c r="X968" i="2"/>
  <c r="V968" i="2"/>
  <c r="S968" i="2"/>
  <c r="P968" i="2"/>
  <c r="N968" i="2"/>
  <c r="L968" i="2"/>
  <c r="B968" i="2"/>
  <c r="BK967" i="2"/>
  <c r="AP968" i="2" l="1"/>
  <c r="AJ968" i="2"/>
  <c r="AS968" i="2"/>
  <c r="AR969" i="2"/>
  <c r="AS969" i="2"/>
  <c r="AN967" i="2"/>
  <c r="AH967" i="2"/>
  <c r="AE967" i="2"/>
  <c r="AB967" i="2"/>
  <c r="Z967" i="2"/>
  <c r="X967" i="2"/>
  <c r="V967" i="2"/>
  <c r="S967" i="2"/>
  <c r="P967" i="2"/>
  <c r="N967" i="2"/>
  <c r="L967" i="2"/>
  <c r="B967" i="2"/>
  <c r="BK966" i="2"/>
  <c r="AQ967" i="2" l="1"/>
  <c r="AP967" i="2"/>
  <c r="AJ967" i="2"/>
  <c r="AI967" i="2" s="1"/>
  <c r="AO967" i="2"/>
  <c r="AN966" i="2"/>
  <c r="AH966" i="2"/>
  <c r="AE966" i="2"/>
  <c r="AB966" i="2"/>
  <c r="Z966" i="2"/>
  <c r="X966" i="2"/>
  <c r="V966" i="2"/>
  <c r="S966" i="2"/>
  <c r="P966" i="2"/>
  <c r="N966" i="2"/>
  <c r="L966" i="2"/>
  <c r="B966" i="2"/>
  <c r="BK965" i="2"/>
  <c r="AQ966" i="2" l="1"/>
  <c r="AS967" i="2"/>
  <c r="AR967" i="2"/>
  <c r="AJ966" i="2"/>
  <c r="AP966" i="2"/>
  <c r="AI966" i="2"/>
  <c r="AO966" i="2"/>
  <c r="AN965" i="2"/>
  <c r="AO965" i="2" s="1"/>
  <c r="AH965" i="2"/>
  <c r="AE965" i="2"/>
  <c r="AB965" i="2"/>
  <c r="Z965" i="2"/>
  <c r="X965" i="2"/>
  <c r="V965" i="2"/>
  <c r="S965" i="2"/>
  <c r="P965" i="2"/>
  <c r="N965" i="2"/>
  <c r="L965" i="2"/>
  <c r="B965" i="2"/>
  <c r="BK964" i="2"/>
  <c r="AI965" i="2" l="1"/>
  <c r="AQ965" i="2"/>
  <c r="AR966" i="2"/>
  <c r="AS966" i="2"/>
  <c r="AJ965" i="2"/>
  <c r="AP965" i="2"/>
  <c r="AN964" i="2"/>
  <c r="AO964" i="2" s="1"/>
  <c r="AH964" i="2"/>
  <c r="AI964" i="2" s="1"/>
  <c r="AE964" i="2"/>
  <c r="AB964" i="2"/>
  <c r="Z964" i="2"/>
  <c r="X964" i="2"/>
  <c r="V964" i="2"/>
  <c r="S964" i="2"/>
  <c r="P964" i="2"/>
  <c r="N964" i="2"/>
  <c r="L964" i="2"/>
  <c r="B964" i="2"/>
  <c r="BK963" i="2"/>
  <c r="AJ964" i="2" l="1"/>
  <c r="AP964" i="2"/>
  <c r="AR965" i="2"/>
  <c r="AS965" i="2"/>
  <c r="AQ964" i="2"/>
  <c r="AR964" i="2" l="1"/>
  <c r="AS964" i="2"/>
  <c r="AN963" i="2" l="1"/>
  <c r="AO963" i="2" s="1"/>
  <c r="AH963" i="2"/>
  <c r="AJ963" i="2" s="1"/>
  <c r="AI963" i="2" s="1"/>
  <c r="AE963" i="2"/>
  <c r="AB963" i="2"/>
  <c r="Z963" i="2"/>
  <c r="X963" i="2"/>
  <c r="V963" i="2"/>
  <c r="S963" i="2"/>
  <c r="P963" i="2"/>
  <c r="N963" i="2"/>
  <c r="L963" i="2"/>
  <c r="B963" i="2"/>
  <c r="BK962" i="2"/>
  <c r="AP963" i="2" l="1"/>
  <c r="AQ963" i="2"/>
  <c r="AN962" i="2"/>
  <c r="AO962" i="2" s="1"/>
  <c r="AP962" i="2" l="1"/>
  <c r="AR963" i="2"/>
  <c r="AS963" i="2"/>
  <c r="AH962" i="2"/>
  <c r="AJ962" i="2" s="1"/>
  <c r="AI962" i="2" s="1"/>
  <c r="AE962" i="2"/>
  <c r="AB962" i="2"/>
  <c r="Z962" i="2"/>
  <c r="X962" i="2"/>
  <c r="V962" i="2"/>
  <c r="S962" i="2"/>
  <c r="P962" i="2"/>
  <c r="N962" i="2"/>
  <c r="L962" i="2"/>
  <c r="B962" i="2"/>
  <c r="BK961" i="2"/>
  <c r="AQ962" i="2" l="1"/>
  <c r="AR962" i="2" l="1"/>
  <c r="AS962" i="2"/>
  <c r="AN961" i="2"/>
  <c r="AP961" i="2" s="1"/>
  <c r="AH961" i="2"/>
  <c r="AI961" i="2" s="1"/>
  <c r="AE961" i="2"/>
  <c r="AB961" i="2"/>
  <c r="Z961" i="2"/>
  <c r="X961" i="2"/>
  <c r="V961" i="2"/>
  <c r="S961" i="2"/>
  <c r="P961" i="2"/>
  <c r="N961" i="2"/>
  <c r="L961" i="2"/>
  <c r="B961" i="2"/>
  <c r="BK960" i="2"/>
  <c r="AO961" i="2" l="1"/>
  <c r="AJ961" i="2"/>
  <c r="AQ961" i="2"/>
  <c r="AR961" i="2" l="1"/>
  <c r="AS961" i="2"/>
  <c r="AN960" i="2"/>
  <c r="AO960" i="2" s="1"/>
  <c r="AH960" i="2" l="1"/>
  <c r="AI960" i="2" s="1"/>
  <c r="AJ960" i="2" l="1"/>
  <c r="AE960" i="2"/>
  <c r="AB960" i="2"/>
  <c r="Z960" i="2"/>
  <c r="X960" i="2"/>
  <c r="V960" i="2"/>
  <c r="S960" i="2"/>
  <c r="P960" i="2"/>
  <c r="N960" i="2"/>
  <c r="L960" i="2"/>
  <c r="B960" i="2"/>
  <c r="BK959" i="2"/>
  <c r="AQ960" i="2" l="1"/>
  <c r="AN959" i="2"/>
  <c r="AO959" i="2" s="1"/>
  <c r="AH959" i="2"/>
  <c r="AI959" i="2" s="1"/>
  <c r="AE959" i="2"/>
  <c r="AB959" i="2"/>
  <c r="Z959" i="2"/>
  <c r="X959" i="2"/>
  <c r="V959" i="2"/>
  <c r="S959" i="2"/>
  <c r="P959" i="2"/>
  <c r="N959" i="2"/>
  <c r="L959" i="2"/>
  <c r="BK958" i="2"/>
  <c r="AP959" i="2" l="1"/>
  <c r="AJ959" i="2"/>
  <c r="AP960" i="2"/>
  <c r="AR960" i="2"/>
  <c r="AS960" i="2"/>
  <c r="AQ959" i="2"/>
  <c r="AN958" i="2"/>
  <c r="AP958" i="2" s="1"/>
  <c r="AH958" i="2"/>
  <c r="AE958" i="2"/>
  <c r="AB958" i="2"/>
  <c r="AQ958" i="2" s="1"/>
  <c r="Z958" i="2"/>
  <c r="X958" i="2"/>
  <c r="V958" i="2"/>
  <c r="S958" i="2"/>
  <c r="P958" i="2"/>
  <c r="N958" i="2"/>
  <c r="L958" i="2"/>
  <c r="BK957" i="2"/>
  <c r="AS958" i="2" l="1"/>
  <c r="AR958" i="2"/>
  <c r="AJ958" i="2"/>
  <c r="AI958" i="2" s="1"/>
  <c r="AO958" i="2"/>
  <c r="AR959" i="2"/>
  <c r="AS959" i="2"/>
  <c r="AN957" i="2" l="1"/>
  <c r="AH957" i="2"/>
  <c r="AE957" i="2"/>
  <c r="AB957" i="2"/>
  <c r="Z957" i="2"/>
  <c r="X957" i="2"/>
  <c r="V957" i="2"/>
  <c r="S957" i="2"/>
  <c r="P957" i="2"/>
  <c r="N957" i="2"/>
  <c r="L957" i="2"/>
  <c r="BK956" i="2"/>
  <c r="AQ957" i="2" l="1"/>
  <c r="AJ957" i="2"/>
  <c r="AP957" i="2"/>
  <c r="AI957" i="2"/>
  <c r="AO957" i="2"/>
  <c r="AN956" i="2"/>
  <c r="AH956" i="2"/>
  <c r="AI956" i="2" s="1"/>
  <c r="AE956" i="2"/>
  <c r="AB956" i="2"/>
  <c r="Z956" i="2"/>
  <c r="AO956" i="2" l="1"/>
  <c r="AQ956" i="2"/>
  <c r="AR957" i="2"/>
  <c r="AS957" i="2"/>
  <c r="AJ956" i="2"/>
  <c r="AP956" i="2"/>
  <c r="X956" i="2"/>
  <c r="V956" i="2"/>
  <c r="S956" i="2"/>
  <c r="P956" i="2"/>
  <c r="N956" i="2"/>
  <c r="L956" i="2"/>
  <c r="BK955" i="2"/>
  <c r="AS956" i="2" l="1"/>
  <c r="AR956" i="2"/>
  <c r="AN955" i="2"/>
  <c r="AO955" i="2" s="1"/>
  <c r="AH955" i="2"/>
  <c r="AI955" i="2" s="1"/>
  <c r="AE955" i="2"/>
  <c r="AB955" i="2"/>
  <c r="Z955" i="2"/>
  <c r="X955" i="2"/>
  <c r="V955" i="2"/>
  <c r="S955" i="2"/>
  <c r="P955" i="2"/>
  <c r="N955" i="2"/>
  <c r="L955" i="2"/>
  <c r="BK954" i="2"/>
  <c r="AJ955" i="2" l="1"/>
  <c r="AP955" i="2"/>
  <c r="AQ955" i="2"/>
  <c r="AR955" i="2" l="1"/>
  <c r="AS955" i="2"/>
  <c r="AN954" i="2"/>
  <c r="AO954" i="2" s="1"/>
  <c r="AH954" i="2"/>
  <c r="AJ954" i="2" s="1"/>
  <c r="AI954" i="2" s="1"/>
  <c r="AE954" i="2"/>
  <c r="AB954" i="2"/>
  <c r="Z954" i="2"/>
  <c r="X954" i="2"/>
  <c r="V954" i="2"/>
  <c r="S954" i="2"/>
  <c r="P954" i="2"/>
  <c r="N954" i="2"/>
  <c r="L954" i="2"/>
  <c r="BK953" i="2"/>
  <c r="AP954" i="2" l="1"/>
  <c r="AQ954" i="2"/>
  <c r="AN953" i="2"/>
  <c r="AO953" i="2" s="1"/>
  <c r="AH953" i="2"/>
  <c r="AI953" i="2" s="1"/>
  <c r="AE953" i="2"/>
  <c r="AB953" i="2"/>
  <c r="AQ953" i="2" s="1"/>
  <c r="AS953" i="2" s="1"/>
  <c r="AR953" i="2" s="1"/>
  <c r="Z953" i="2"/>
  <c r="X953" i="2"/>
  <c r="V953" i="2"/>
  <c r="S953" i="2"/>
  <c r="P953" i="2"/>
  <c r="N953" i="2"/>
  <c r="L953" i="2"/>
  <c r="AJ953" i="2" l="1"/>
  <c r="AP953" i="2"/>
  <c r="AR954" i="2"/>
  <c r="AS954" i="2"/>
  <c r="BK952" i="2"/>
  <c r="AN952" i="2" l="1"/>
  <c r="AH952" i="2"/>
  <c r="AI952" i="2" s="1"/>
  <c r="AE952" i="2"/>
  <c r="AB952" i="2"/>
  <c r="Z952" i="2"/>
  <c r="X952" i="2"/>
  <c r="V952" i="2"/>
  <c r="AJ952" i="2" l="1"/>
  <c r="AP952" i="2"/>
  <c r="AQ952" i="2"/>
  <c r="AS952" i="2" s="1"/>
  <c r="AR952" i="2" s="1"/>
  <c r="AO952" i="2"/>
  <c r="S952" i="2"/>
  <c r="P952" i="2"/>
  <c r="N952" i="2" l="1"/>
  <c r="L952" i="2"/>
  <c r="BK951" i="2"/>
  <c r="AN951" i="2" l="1"/>
  <c r="AH951" i="2"/>
  <c r="AI951" i="2" s="1"/>
  <c r="AE951" i="2"/>
  <c r="AB951" i="2"/>
  <c r="Z951" i="2"/>
  <c r="X951" i="2"/>
  <c r="V951" i="2"/>
  <c r="S951" i="2"/>
  <c r="P951" i="2"/>
  <c r="N951" i="2"/>
  <c r="L951" i="2"/>
  <c r="BK950" i="2"/>
  <c r="AN950" i="2"/>
  <c r="AH950" i="2"/>
  <c r="AJ950" i="2" s="1"/>
  <c r="AI950" i="2" s="1"/>
  <c r="AE950" i="2"/>
  <c r="AB950" i="2"/>
  <c r="AQ950" i="2" s="1"/>
  <c r="Z950" i="2"/>
  <c r="X950" i="2"/>
  <c r="V950" i="2"/>
  <c r="S950" i="2"/>
  <c r="P950" i="2"/>
  <c r="N950" i="2"/>
  <c r="L950" i="2"/>
  <c r="BK949" i="2"/>
  <c r="AN949" i="2"/>
  <c r="AO949" i="2" s="1"/>
  <c r="AH949" i="2"/>
  <c r="AE949" i="2"/>
  <c r="AB949" i="2"/>
  <c r="AQ949" i="2" s="1"/>
  <c r="Z949" i="2"/>
  <c r="X949" i="2"/>
  <c r="V949" i="2"/>
  <c r="S949" i="2"/>
  <c r="P949" i="2"/>
  <c r="N949" i="2"/>
  <c r="L949" i="2"/>
  <c r="BK948" i="2"/>
  <c r="AP949" i="2" l="1"/>
  <c r="AO950" i="2"/>
  <c r="AS949" i="2"/>
  <c r="AR949" i="2"/>
  <c r="AR950" i="2"/>
  <c r="AS950" i="2"/>
  <c r="AQ951" i="2"/>
  <c r="AP950" i="2"/>
  <c r="AJ951" i="2"/>
  <c r="AP951" i="2"/>
  <c r="AJ949" i="2"/>
  <c r="AI949" i="2" s="1"/>
  <c r="AO951" i="2"/>
  <c r="AN948" i="2"/>
  <c r="AP948" i="2" s="1"/>
  <c r="AH948" i="2"/>
  <c r="AI948" i="2" s="1"/>
  <c r="AE948" i="2"/>
  <c r="AB948" i="2"/>
  <c r="AQ948" i="2" s="1"/>
  <c r="Z948" i="2"/>
  <c r="AJ948" i="2" l="1"/>
  <c r="AO948" i="2"/>
  <c r="AR948" i="2"/>
  <c r="AS948" i="2"/>
  <c r="AS951" i="2"/>
  <c r="AR951" i="2"/>
  <c r="X948" i="2" l="1"/>
  <c r="V948" i="2"/>
  <c r="S948" i="2"/>
  <c r="P948" i="2"/>
  <c r="N948" i="2"/>
  <c r="L948" i="2"/>
  <c r="BK947" i="2"/>
  <c r="AN947" i="2" l="1"/>
  <c r="AO947" i="2" s="1"/>
  <c r="AH947" i="2"/>
  <c r="AI947" i="2" s="1"/>
  <c r="AE947" i="2"/>
  <c r="AB947" i="2"/>
  <c r="Z947" i="2"/>
  <c r="X947" i="2"/>
  <c r="V947" i="2"/>
  <c r="AJ947" i="2" l="1"/>
  <c r="AP947" i="2"/>
  <c r="AQ947" i="2"/>
  <c r="S947" i="2"/>
  <c r="P947" i="2"/>
  <c r="N947" i="2"/>
  <c r="L947" i="2"/>
  <c r="BK946" i="2"/>
  <c r="AR947" i="2" l="1"/>
  <c r="AS947" i="2"/>
  <c r="AN946" i="2" l="1"/>
  <c r="AO946" i="2" s="1"/>
  <c r="AH946" i="2"/>
  <c r="AI946" i="2" l="1"/>
  <c r="AJ946" i="2"/>
  <c r="AP946" i="2"/>
  <c r="AE946" i="2"/>
  <c r="AB946" i="2"/>
  <c r="Z946" i="2"/>
  <c r="AQ946" i="2" l="1"/>
  <c r="X946" i="2"/>
  <c r="V946" i="2"/>
  <c r="S946" i="2"/>
  <c r="AR946" i="2" l="1"/>
  <c r="AS946" i="2"/>
  <c r="P946" i="2"/>
  <c r="N946" i="2"/>
  <c r="L946" i="2"/>
  <c r="BK945" i="2"/>
  <c r="AN945" i="2" l="1"/>
  <c r="AO945" i="2" s="1"/>
  <c r="AH945" i="2"/>
  <c r="AI945" i="2" s="1"/>
  <c r="AE945" i="2"/>
  <c r="AB945" i="2"/>
  <c r="Z945" i="2"/>
  <c r="X945" i="2"/>
  <c r="V945" i="2"/>
  <c r="S945" i="2"/>
  <c r="P945" i="2"/>
  <c r="N945" i="2"/>
  <c r="L945" i="2"/>
  <c r="BK944" i="2"/>
  <c r="AJ945" i="2" l="1"/>
  <c r="AQ945" i="2"/>
  <c r="AS945" i="2" s="1"/>
  <c r="AP945" i="2"/>
  <c r="AN944" i="2"/>
  <c r="AO944" i="2" s="1"/>
  <c r="AH944" i="2"/>
  <c r="AI944" i="2" s="1"/>
  <c r="AE944" i="2"/>
  <c r="AB944" i="2"/>
  <c r="Z944" i="2"/>
  <c r="X944" i="2"/>
  <c r="V944" i="2"/>
  <c r="S944" i="2"/>
  <c r="P944" i="2"/>
  <c r="N944" i="2"/>
  <c r="L944" i="2"/>
  <c r="BK943" i="2"/>
  <c r="AR945" i="2" l="1"/>
  <c r="AJ944" i="2"/>
  <c r="AP944" i="2"/>
  <c r="AQ944" i="2"/>
  <c r="AN943" i="2"/>
  <c r="AO943" i="2" s="1"/>
  <c r="AH943" i="2"/>
  <c r="AJ943" i="2" s="1"/>
  <c r="AI943" i="2" s="1"/>
  <c r="AE943" i="2"/>
  <c r="AB943" i="2"/>
  <c r="AP943" i="2" l="1"/>
  <c r="AS944" i="2"/>
  <c r="AR944" i="2"/>
  <c r="AQ943" i="2"/>
  <c r="Z943" i="2"/>
  <c r="X943" i="2"/>
  <c r="V943" i="2"/>
  <c r="S943" i="2"/>
  <c r="P943" i="2"/>
  <c r="N943" i="2"/>
  <c r="L943" i="2"/>
  <c r="BK942" i="2"/>
  <c r="AR943" i="2" l="1"/>
  <c r="AS943" i="2"/>
  <c r="AN942" i="2"/>
  <c r="AO942" i="2" s="1"/>
  <c r="AH942" i="2"/>
  <c r="AI942" i="2" s="1"/>
  <c r="AE942" i="2"/>
  <c r="AB942" i="2"/>
  <c r="Z942" i="2"/>
  <c r="X942" i="2"/>
  <c r="V942" i="2"/>
  <c r="AP942" i="2" l="1"/>
  <c r="AJ942" i="2"/>
  <c r="S942" i="2"/>
  <c r="P942" i="2"/>
  <c r="N942" i="2"/>
  <c r="L942" i="2"/>
  <c r="BK941" i="2"/>
  <c r="AN941" i="2" l="1"/>
  <c r="AH941" i="2"/>
  <c r="AE941" i="2"/>
  <c r="AB941" i="2"/>
  <c r="Z941" i="2"/>
  <c r="X941" i="2"/>
  <c r="V941" i="2"/>
  <c r="S941" i="2"/>
  <c r="P941" i="2"/>
  <c r="N941" i="2"/>
  <c r="L941" i="2"/>
  <c r="BK940" i="2"/>
  <c r="AN940" i="2"/>
  <c r="AO940" i="2" s="1"/>
  <c r="AH940" i="2"/>
  <c r="AI940" i="2" s="1"/>
  <c r="AE940" i="2"/>
  <c r="AB940" i="2"/>
  <c r="Z940" i="2"/>
  <c r="X940" i="2"/>
  <c r="V940" i="2"/>
  <c r="S940" i="2"/>
  <c r="P940" i="2"/>
  <c r="N940" i="2"/>
  <c r="L940" i="2"/>
  <c r="BK939" i="2"/>
  <c r="AJ940" i="2" l="1"/>
  <c r="AQ940" i="2"/>
  <c r="AS940" i="2" s="1"/>
  <c r="AP940" i="2"/>
  <c r="AJ941" i="2"/>
  <c r="AP941" i="2"/>
  <c r="AI941" i="2"/>
  <c r="AO941" i="2"/>
  <c r="AN939" i="2"/>
  <c r="AO939" i="2" s="1"/>
  <c r="AH939" i="2"/>
  <c r="AI939" i="2" s="1"/>
  <c r="AE939" i="2"/>
  <c r="AB939" i="2"/>
  <c r="Z939" i="2"/>
  <c r="X939" i="2"/>
  <c r="V939" i="2"/>
  <c r="S939" i="2"/>
  <c r="P939" i="2"/>
  <c r="N939" i="2"/>
  <c r="L939" i="2"/>
  <c r="BK938" i="2"/>
  <c r="AN938" i="2"/>
  <c r="AH938" i="2"/>
  <c r="AE938" i="2"/>
  <c r="AB938" i="2"/>
  <c r="Z938" i="2"/>
  <c r="X938" i="2"/>
  <c r="V938" i="2"/>
  <c r="S938" i="2"/>
  <c r="P938" i="2"/>
  <c r="N938" i="2"/>
  <c r="L938" i="2"/>
  <c r="BK937" i="2"/>
  <c r="AR940" i="2" l="1"/>
  <c r="AJ939" i="2"/>
  <c r="AQ939" i="2"/>
  <c r="AP939" i="2"/>
  <c r="AJ938" i="2"/>
  <c r="AP938" i="2"/>
  <c r="AI938" i="2"/>
  <c r="AO938" i="2"/>
  <c r="AQ938" i="2"/>
  <c r="AS938" i="2" s="1"/>
  <c r="AR938" i="2" s="1"/>
  <c r="AN937" i="2"/>
  <c r="AP937" i="2" s="1"/>
  <c r="AH937" i="2"/>
  <c r="AE937" i="2"/>
  <c r="AB937" i="2"/>
  <c r="Z937" i="2"/>
  <c r="X937" i="2"/>
  <c r="V937" i="2"/>
  <c r="S937" i="2"/>
  <c r="P937" i="2"/>
  <c r="N937" i="2"/>
  <c r="L937" i="2"/>
  <c r="BK936" i="2"/>
  <c r="AN936" i="2"/>
  <c r="AO936" i="2" s="1"/>
  <c r="AH936" i="2"/>
  <c r="AI936" i="2" s="1"/>
  <c r="AE936" i="2"/>
  <c r="AB936" i="2"/>
  <c r="Z936" i="2"/>
  <c r="X936" i="2"/>
  <c r="V936" i="2"/>
  <c r="S936" i="2"/>
  <c r="P936" i="2"/>
  <c r="N936" i="2"/>
  <c r="L936" i="2"/>
  <c r="BK935" i="2"/>
  <c r="AN935" i="2"/>
  <c r="AP935" i="2" s="1"/>
  <c r="AH935" i="2"/>
  <c r="AI935" i="2" s="1"/>
  <c r="AE935" i="2"/>
  <c r="AB935" i="2"/>
  <c r="Z935" i="2"/>
  <c r="X935" i="2"/>
  <c r="V935" i="2"/>
  <c r="AJ935" i="2" l="1"/>
  <c r="AO935" i="2"/>
  <c r="AQ935" i="2"/>
  <c r="AJ937" i="2"/>
  <c r="AQ937" i="2"/>
  <c r="AR939" i="2"/>
  <c r="AS939" i="2"/>
  <c r="AQ936" i="2"/>
  <c r="AJ936" i="2"/>
  <c r="AP936" i="2"/>
  <c r="AI937" i="2"/>
  <c r="AO937" i="2"/>
  <c r="S935" i="2"/>
  <c r="P935" i="2"/>
  <c r="N935" i="2"/>
  <c r="L935" i="2"/>
  <c r="BK934" i="2"/>
  <c r="AN934" i="2"/>
  <c r="AH934" i="2"/>
  <c r="AE934" i="2"/>
  <c r="AR935" i="2" l="1"/>
  <c r="AS935" i="2"/>
  <c r="AS936" i="2"/>
  <c r="AR936" i="2" s="1"/>
  <c r="AR937" i="2"/>
  <c r="AS937" i="2"/>
  <c r="AP934" i="2"/>
  <c r="AJ934" i="2"/>
  <c r="AI934" i="2" s="1"/>
  <c r="AO934" i="2"/>
  <c r="AB934" i="2"/>
  <c r="Z934" i="2"/>
  <c r="X934" i="2"/>
  <c r="V934" i="2"/>
  <c r="S934" i="2"/>
  <c r="P934" i="2"/>
  <c r="N934" i="2"/>
  <c r="L934" i="2"/>
  <c r="AQ934" i="2" l="1"/>
  <c r="AS934" i="2" s="1"/>
  <c r="AR934" i="2" s="1"/>
  <c r="BK933" i="2"/>
  <c r="AN933" i="2"/>
  <c r="AO933" i="2" s="1"/>
  <c r="AH933" i="2"/>
  <c r="AE933" i="2"/>
  <c r="AB933" i="2"/>
  <c r="AQ933" i="2" s="1"/>
  <c r="Z933" i="2"/>
  <c r="X933" i="2"/>
  <c r="V933" i="2"/>
  <c r="S933" i="2"/>
  <c r="P933" i="2"/>
  <c r="N933" i="2"/>
  <c r="L933" i="2"/>
  <c r="BK932" i="2"/>
  <c r="AN932" i="2"/>
  <c r="AH932" i="2"/>
  <c r="AJ932" i="2" s="1"/>
  <c r="AI932" i="2" s="1"/>
  <c r="AE932" i="2"/>
  <c r="AB932" i="2"/>
  <c r="Z932" i="2"/>
  <c r="X932" i="2"/>
  <c r="V932" i="2"/>
  <c r="S932" i="2"/>
  <c r="P932" i="2"/>
  <c r="N932" i="2"/>
  <c r="L932" i="2"/>
  <c r="BK931" i="2"/>
  <c r="AN931" i="2"/>
  <c r="AO931" i="2" s="1"/>
  <c r="AH931" i="2"/>
  <c r="AI931" i="2" s="1"/>
  <c r="AE931" i="2"/>
  <c r="AB931" i="2"/>
  <c r="AQ931" i="2" s="1"/>
  <c r="AS931" i="2" s="1"/>
  <c r="AR931" i="2" s="1"/>
  <c r="Z931" i="2"/>
  <c r="X931" i="2"/>
  <c r="V931" i="2"/>
  <c r="S931" i="2"/>
  <c r="P931" i="2"/>
  <c r="N931" i="2"/>
  <c r="L931" i="2"/>
  <c r="BK930" i="2"/>
  <c r="AJ931" i="2" l="1"/>
  <c r="AP931" i="2"/>
  <c r="AO932" i="2"/>
  <c r="AR933" i="2"/>
  <c r="AP932" i="2"/>
  <c r="AI933" i="2"/>
  <c r="AQ932" i="2"/>
  <c r="AS932" i="2" s="1"/>
  <c r="AS933" i="2"/>
  <c r="AJ933" i="2"/>
  <c r="AP933" i="2"/>
  <c r="AN930" i="2"/>
  <c r="AP930" i="2" s="1"/>
  <c r="AH930" i="2"/>
  <c r="AJ930" i="2" s="1"/>
  <c r="AI930" i="2" s="1"/>
  <c r="AE930" i="2"/>
  <c r="AB930" i="2"/>
  <c r="Z930" i="2"/>
  <c r="X930" i="2"/>
  <c r="V930" i="2"/>
  <c r="S930" i="2"/>
  <c r="P930" i="2"/>
  <c r="N930" i="2"/>
  <c r="L930" i="2"/>
  <c r="BK929" i="2"/>
  <c r="AO930" i="2" l="1"/>
  <c r="AQ930" i="2"/>
  <c r="AR930" i="2" s="1"/>
  <c r="AR932" i="2"/>
  <c r="AN929" i="2"/>
  <c r="AO929" i="2" s="1"/>
  <c r="AH929" i="2"/>
  <c r="AJ929" i="2" s="1"/>
  <c r="AE929" i="2"/>
  <c r="AB929" i="2"/>
  <c r="Z929" i="2"/>
  <c r="X929" i="2"/>
  <c r="V929" i="2"/>
  <c r="S929" i="2"/>
  <c r="P929" i="2"/>
  <c r="N929" i="2"/>
  <c r="L929" i="2"/>
  <c r="BK928" i="2"/>
  <c r="AS930" i="2" l="1"/>
  <c r="AI929" i="2"/>
  <c r="AP929" i="2"/>
  <c r="AQ929" i="2"/>
  <c r="AN928" i="2"/>
  <c r="AH928" i="2"/>
  <c r="AI928" i="2" s="1"/>
  <c r="AE928" i="2"/>
  <c r="AR929" i="2" l="1"/>
  <c r="AJ928" i="2"/>
  <c r="AP928" i="2"/>
  <c r="AO928" i="2"/>
  <c r="AS929" i="2"/>
  <c r="AB928" i="2"/>
  <c r="Z928" i="2"/>
  <c r="X928" i="2"/>
  <c r="V928" i="2"/>
  <c r="S928" i="2"/>
  <c r="P928" i="2"/>
  <c r="N928" i="2"/>
  <c r="L928" i="2"/>
  <c r="BK927" i="2"/>
  <c r="AN927" i="2"/>
  <c r="AO927" i="2" s="1"/>
  <c r="AH927" i="2"/>
  <c r="AI927" i="2" s="1"/>
  <c r="AE927" i="2"/>
  <c r="AQ928" i="2" l="1"/>
  <c r="AJ927" i="2"/>
  <c r="AP927" i="2"/>
  <c r="AB927" i="2"/>
  <c r="Z927" i="2"/>
  <c r="X927" i="2"/>
  <c r="V927" i="2"/>
  <c r="S927" i="2"/>
  <c r="P927" i="2"/>
  <c r="N927" i="2"/>
  <c r="L927" i="2"/>
  <c r="BK926" i="2"/>
  <c r="AQ927" i="2" l="1"/>
  <c r="AR928" i="2"/>
  <c r="AS928" i="2"/>
  <c r="AN926" i="2"/>
  <c r="AO926" i="2" s="1"/>
  <c r="AH926" i="2"/>
  <c r="AJ926" i="2" s="1"/>
  <c r="AI926" i="2" s="1"/>
  <c r="AE926" i="2"/>
  <c r="AB926" i="2"/>
  <c r="Z926" i="2"/>
  <c r="X926" i="2"/>
  <c r="V926" i="2"/>
  <c r="S926" i="2"/>
  <c r="P926" i="2"/>
  <c r="N926" i="2"/>
  <c r="L926" i="2"/>
  <c r="BK925" i="2"/>
  <c r="AN925" i="2"/>
  <c r="AP925" i="2" s="1"/>
  <c r="AH925" i="2"/>
  <c r="AE925" i="2"/>
  <c r="AB925" i="2"/>
  <c r="Z925" i="2"/>
  <c r="X925" i="2"/>
  <c r="V925" i="2"/>
  <c r="S925" i="2"/>
  <c r="P925" i="2"/>
  <c r="N925" i="2"/>
  <c r="L925" i="2"/>
  <c r="BK924" i="2"/>
  <c r="AN924" i="2"/>
  <c r="AH924" i="2"/>
  <c r="AI924" i="2" s="1"/>
  <c r="AE924" i="2"/>
  <c r="AB924" i="2"/>
  <c r="Z924" i="2"/>
  <c r="X924" i="2"/>
  <c r="V924" i="2"/>
  <c r="S924" i="2"/>
  <c r="P924" i="2"/>
  <c r="N924" i="2"/>
  <c r="L924" i="2"/>
  <c r="BK923" i="2"/>
  <c r="AN923" i="2"/>
  <c r="AP923" i="2" s="1"/>
  <c r="AH923" i="2"/>
  <c r="AJ923" i="2" s="1"/>
  <c r="AI923" i="2" s="1"/>
  <c r="AE923" i="2"/>
  <c r="AB923" i="2"/>
  <c r="Z923" i="2"/>
  <c r="X923" i="2"/>
  <c r="V923" i="2"/>
  <c r="S923" i="2"/>
  <c r="P923" i="2"/>
  <c r="N923" i="2"/>
  <c r="L923" i="2"/>
  <c r="BK922" i="2"/>
  <c r="AN922" i="2"/>
  <c r="AH922" i="2"/>
  <c r="AE922" i="2"/>
  <c r="AB922" i="2"/>
  <c r="AQ922" i="2" s="1"/>
  <c r="AR922" i="2" s="1"/>
  <c r="Z922" i="2"/>
  <c r="X922" i="2"/>
  <c r="V922" i="2"/>
  <c r="S922" i="2"/>
  <c r="P922" i="2"/>
  <c r="N922" i="2"/>
  <c r="L922" i="2"/>
  <c r="BK921" i="2"/>
  <c r="AQ923" i="2" l="1"/>
  <c r="AR923" i="2" s="1"/>
  <c r="AP924" i="2"/>
  <c r="AO924" i="2"/>
  <c r="AQ924" i="2"/>
  <c r="AR924" i="2" s="1"/>
  <c r="AP926" i="2"/>
  <c r="AS922" i="2"/>
  <c r="AO923" i="2"/>
  <c r="AJ925" i="2"/>
  <c r="AI925" i="2" s="1"/>
  <c r="AO925" i="2"/>
  <c r="AQ925" i="2"/>
  <c r="AS925" i="2" s="1"/>
  <c r="AJ922" i="2"/>
  <c r="AP922" i="2"/>
  <c r="AJ924" i="2"/>
  <c r="AI922" i="2"/>
  <c r="AO922" i="2"/>
  <c r="AQ926" i="2"/>
  <c r="AR927" i="2"/>
  <c r="AS927" i="2"/>
  <c r="AN921" i="2"/>
  <c r="AO921" i="2" s="1"/>
  <c r="AH921" i="2"/>
  <c r="AI921" i="2" s="1"/>
  <c r="AE921" i="2"/>
  <c r="AB921" i="2"/>
  <c r="Z921" i="2"/>
  <c r="X921" i="2"/>
  <c r="V921" i="2"/>
  <c r="S921" i="2"/>
  <c r="P921" i="2"/>
  <c r="N921" i="2"/>
  <c r="L921" i="2"/>
  <c r="BK920" i="2"/>
  <c r="AN920" i="2"/>
  <c r="AP920" i="2" s="1"/>
  <c r="AH920" i="2"/>
  <c r="AI920" i="2" s="1"/>
  <c r="AE920" i="2"/>
  <c r="AS924" i="2" l="1"/>
  <c r="AS923" i="2"/>
  <c r="AO920" i="2"/>
  <c r="AJ920" i="2"/>
  <c r="AQ921" i="2"/>
  <c r="AR926" i="2"/>
  <c r="AS926" i="2"/>
  <c r="AR925" i="2"/>
  <c r="AJ921" i="2"/>
  <c r="AP921" i="2"/>
  <c r="AB920" i="2"/>
  <c r="Z920" i="2"/>
  <c r="X920" i="2"/>
  <c r="V920" i="2"/>
  <c r="S920" i="2"/>
  <c r="P920" i="2"/>
  <c r="N920" i="2"/>
  <c r="L920" i="2"/>
  <c r="BK919" i="2"/>
  <c r="AN919" i="2"/>
  <c r="AO919" i="2" s="1"/>
  <c r="AH919" i="2"/>
  <c r="AI919" i="2" s="1"/>
  <c r="AE919" i="2"/>
  <c r="AB919" i="2"/>
  <c r="Z919" i="2"/>
  <c r="X919" i="2"/>
  <c r="V919" i="2"/>
  <c r="S919" i="2"/>
  <c r="P919" i="2"/>
  <c r="N919" i="2"/>
  <c r="L919" i="2"/>
  <c r="BK918" i="2"/>
  <c r="AP919" i="2" l="1"/>
  <c r="AJ919" i="2"/>
  <c r="AQ919" i="2"/>
  <c r="AR919" i="2" s="1"/>
  <c r="AQ920" i="2"/>
  <c r="AS920" i="2" s="1"/>
  <c r="AR920" i="2" s="1"/>
  <c r="AR921" i="2"/>
  <c r="AS921" i="2"/>
  <c r="AN918" i="2"/>
  <c r="AO918" i="2" s="1"/>
  <c r="AH918" i="2"/>
  <c r="AE918" i="2"/>
  <c r="AB918" i="2"/>
  <c r="Z918" i="2"/>
  <c r="X918" i="2"/>
  <c r="V918" i="2"/>
  <c r="S918" i="2"/>
  <c r="P918" i="2"/>
  <c r="N918" i="2"/>
  <c r="L918" i="2"/>
  <c r="AS919" i="2" l="1"/>
  <c r="AQ918" i="2"/>
  <c r="AS918" i="2" s="1"/>
  <c r="AJ918" i="2"/>
  <c r="AP918" i="2"/>
  <c r="AI918" i="2"/>
  <c r="BK917" i="2"/>
  <c r="AR918" i="2" l="1"/>
  <c r="AN917" i="2"/>
  <c r="AP917" i="2" s="1"/>
  <c r="AH917" i="2"/>
  <c r="AI917" i="2" s="1"/>
  <c r="AE917" i="2"/>
  <c r="AJ917" i="2" l="1"/>
  <c r="AO917" i="2"/>
  <c r="AB917" i="2"/>
  <c r="Z917" i="2"/>
  <c r="X917" i="2"/>
  <c r="V917" i="2"/>
  <c r="S917" i="2"/>
  <c r="P917" i="2"/>
  <c r="N917" i="2"/>
  <c r="L917" i="2"/>
  <c r="BK916" i="2"/>
  <c r="AQ917" i="2" l="1"/>
  <c r="AN916" i="2"/>
  <c r="AO916" i="2" s="1"/>
  <c r="AH916" i="2"/>
  <c r="AI916" i="2" s="1"/>
  <c r="AE916" i="2"/>
  <c r="AB916" i="2"/>
  <c r="AQ916" i="2" s="1"/>
  <c r="Z916" i="2"/>
  <c r="X916" i="2"/>
  <c r="V916" i="2"/>
  <c r="S916" i="2"/>
  <c r="P916" i="2"/>
  <c r="N916" i="2"/>
  <c r="L916" i="2"/>
  <c r="BK915" i="2"/>
  <c r="AN915" i="2"/>
  <c r="AP915" i="2" s="1"/>
  <c r="AH915" i="2"/>
  <c r="AI915" i="2" s="1"/>
  <c r="AE915" i="2"/>
  <c r="AB915" i="2"/>
  <c r="Z915" i="2"/>
  <c r="X915" i="2"/>
  <c r="V915" i="2"/>
  <c r="S915" i="2"/>
  <c r="P915" i="2"/>
  <c r="N915" i="2"/>
  <c r="L915" i="2"/>
  <c r="BK914" i="2"/>
  <c r="AN914" i="2"/>
  <c r="AO914" i="2" s="1"/>
  <c r="AH914" i="2"/>
  <c r="AJ914" i="2" s="1"/>
  <c r="AI914" i="2" s="1"/>
  <c r="AE914" i="2"/>
  <c r="AB914" i="2"/>
  <c r="Z914" i="2"/>
  <c r="X914" i="2"/>
  <c r="V914" i="2"/>
  <c r="S914" i="2"/>
  <c r="P914" i="2"/>
  <c r="N914" i="2"/>
  <c r="L914" i="2"/>
  <c r="AJ915" i="2" l="1"/>
  <c r="AP914" i="2"/>
  <c r="AO915" i="2"/>
  <c r="AQ914" i="2"/>
  <c r="AQ915" i="2"/>
  <c r="AS915" i="2" s="1"/>
  <c r="AR915" i="2" s="1"/>
  <c r="AR916" i="2"/>
  <c r="AR917" i="2"/>
  <c r="AS917" i="2"/>
  <c r="AS916" i="2"/>
  <c r="AJ916" i="2"/>
  <c r="AP916" i="2"/>
  <c r="BK913" i="2"/>
  <c r="AN913" i="2"/>
  <c r="AP913" i="2" s="1"/>
  <c r="AH913" i="2"/>
  <c r="AI913" i="2" s="1"/>
  <c r="AE913" i="2"/>
  <c r="AB913" i="2"/>
  <c r="Z913" i="2"/>
  <c r="X913" i="2"/>
  <c r="V913" i="2"/>
  <c r="S913" i="2"/>
  <c r="P913" i="2"/>
  <c r="N913" i="2"/>
  <c r="AO913" i="2" l="1"/>
  <c r="AJ913" i="2"/>
  <c r="AS914" i="2"/>
  <c r="AR914" i="2" s="1"/>
  <c r="AQ913" i="2"/>
  <c r="AS913" i="2" s="1"/>
  <c r="L913" i="2"/>
  <c r="BK912" i="2"/>
  <c r="AN912" i="2"/>
  <c r="AH912" i="2"/>
  <c r="AJ912" i="2" s="1"/>
  <c r="AI912" i="2" s="1"/>
  <c r="AE912" i="2"/>
  <c r="AB912" i="2"/>
  <c r="Z912" i="2"/>
  <c r="X912" i="2"/>
  <c r="V912" i="2"/>
  <c r="S912" i="2"/>
  <c r="P912" i="2"/>
  <c r="N912" i="2"/>
  <c r="L912" i="2"/>
  <c r="BK911" i="2"/>
  <c r="AN911" i="2"/>
  <c r="AH911" i="2"/>
  <c r="AJ911" i="2" s="1"/>
  <c r="AE911" i="2"/>
  <c r="AB911" i="2"/>
  <c r="Z911" i="2"/>
  <c r="X911" i="2"/>
  <c r="V911" i="2"/>
  <c r="S911" i="2"/>
  <c r="P911" i="2"/>
  <c r="N911" i="2"/>
  <c r="L911" i="2"/>
  <c r="BK910" i="2"/>
  <c r="AN910" i="2"/>
  <c r="AO910" i="2" s="1"/>
  <c r="AH910" i="2"/>
  <c r="AJ910" i="2" s="1"/>
  <c r="AE910" i="2"/>
  <c r="AB910" i="2"/>
  <c r="Z910" i="2"/>
  <c r="X910" i="2"/>
  <c r="V910" i="2"/>
  <c r="S910" i="2"/>
  <c r="P910" i="2"/>
  <c r="N910" i="2"/>
  <c r="L910" i="2"/>
  <c r="BK909" i="2"/>
  <c r="AN909" i="2"/>
  <c r="AH909" i="2"/>
  <c r="AI909" i="2" s="1"/>
  <c r="AE909" i="2"/>
  <c r="AB909" i="2"/>
  <c r="Z909" i="2"/>
  <c r="X909" i="2"/>
  <c r="V909" i="2"/>
  <c r="S909" i="2"/>
  <c r="P909" i="2"/>
  <c r="N909" i="2"/>
  <c r="L909" i="2"/>
  <c r="BK908" i="2"/>
  <c r="AN908" i="2"/>
  <c r="AH908" i="2"/>
  <c r="AI908" i="2" s="1"/>
  <c r="AE908" i="2"/>
  <c r="AP909" i="2" l="1"/>
  <c r="AO909" i="2"/>
  <c r="AP910" i="2"/>
  <c r="AJ909" i="2"/>
  <c r="AJ908" i="2"/>
  <c r="AP908" i="2"/>
  <c r="AI911" i="2"/>
  <c r="AO908" i="2"/>
  <c r="AQ910" i="2"/>
  <c r="AP911" i="2"/>
  <c r="AP912" i="2"/>
  <c r="AR913" i="2"/>
  <c r="AI910" i="2"/>
  <c r="AO911" i="2"/>
  <c r="AO912" i="2"/>
  <c r="AQ912" i="2"/>
  <c r="AS912" i="2" s="1"/>
  <c r="AB908" i="2"/>
  <c r="Z908" i="2"/>
  <c r="X908" i="2"/>
  <c r="V908" i="2"/>
  <c r="S908" i="2"/>
  <c r="P908" i="2"/>
  <c r="N908" i="2"/>
  <c r="L908" i="2"/>
  <c r="BK907" i="2"/>
  <c r="AR910" i="2" l="1"/>
  <c r="AQ908" i="2"/>
  <c r="AS908" i="2" s="1"/>
  <c r="AR908" i="2" s="1"/>
  <c r="AR912" i="2"/>
  <c r="AS910" i="2"/>
  <c r="AN907" i="2" l="1"/>
  <c r="AP907" i="2" s="1"/>
  <c r="AH907" i="2"/>
  <c r="AE907" i="2"/>
  <c r="AB907" i="2"/>
  <c r="Z907" i="2"/>
  <c r="X907" i="2"/>
  <c r="V907" i="2"/>
  <c r="S907" i="2"/>
  <c r="P907" i="2"/>
  <c r="N907" i="2"/>
  <c r="L907" i="2"/>
  <c r="AO907" i="2" l="1"/>
  <c r="AI907" i="2"/>
  <c r="AJ907" i="2"/>
  <c r="BK906" i="2"/>
  <c r="AN906" i="2"/>
  <c r="AO906" i="2" s="1"/>
  <c r="AH906" i="2"/>
  <c r="AE906" i="2"/>
  <c r="AB906" i="2"/>
  <c r="Z906" i="2"/>
  <c r="X906" i="2"/>
  <c r="V906" i="2"/>
  <c r="S906" i="2"/>
  <c r="P906" i="2"/>
  <c r="N906" i="2"/>
  <c r="L906" i="2"/>
  <c r="BK905" i="2"/>
  <c r="AN905" i="2"/>
  <c r="AO905" i="2" s="1"/>
  <c r="AH905" i="2"/>
  <c r="AI905" i="2" s="1"/>
  <c r="AE905" i="2"/>
  <c r="AB905" i="2"/>
  <c r="Z905" i="2"/>
  <c r="X905" i="2"/>
  <c r="V905" i="2"/>
  <c r="S905" i="2"/>
  <c r="P905" i="2"/>
  <c r="N905" i="2"/>
  <c r="L905" i="2"/>
  <c r="BK904" i="2"/>
  <c r="AI906" i="2" l="1"/>
  <c r="AQ906" i="2"/>
  <c r="AJ905" i="2"/>
  <c r="AP905" i="2"/>
  <c r="AJ906" i="2"/>
  <c r="AP906" i="2"/>
  <c r="AN904" i="2"/>
  <c r="AO904" i="2" s="1"/>
  <c r="AH904" i="2"/>
  <c r="AI904" i="2" s="1"/>
  <c r="AE904" i="2"/>
  <c r="AB904" i="2"/>
  <c r="Z904" i="2"/>
  <c r="X904" i="2"/>
  <c r="V904" i="2"/>
  <c r="S904" i="2"/>
  <c r="P904" i="2"/>
  <c r="N904" i="2"/>
  <c r="L904" i="2"/>
  <c r="BK903" i="2"/>
  <c r="AJ904" i="2" l="1"/>
  <c r="AP904" i="2"/>
  <c r="AS906" i="2"/>
  <c r="AR906" i="2" s="1"/>
  <c r="AQ904" i="2"/>
  <c r="AN903" i="2"/>
  <c r="AP903" i="2" s="1"/>
  <c r="AH903" i="2"/>
  <c r="AJ903" i="2" s="1"/>
  <c r="AI903" i="2" s="1"/>
  <c r="AE903" i="2"/>
  <c r="AB903" i="2"/>
  <c r="Z903" i="2"/>
  <c r="X903" i="2"/>
  <c r="V903" i="2"/>
  <c r="S903" i="2"/>
  <c r="P903" i="2"/>
  <c r="N903" i="2"/>
  <c r="L903" i="2"/>
  <c r="BK902" i="2"/>
  <c r="AO903" i="2" l="1"/>
  <c r="AS904" i="2"/>
  <c r="AR904" i="2"/>
  <c r="AN902" i="2"/>
  <c r="AP902" i="2" s="1"/>
  <c r="AH902" i="2"/>
  <c r="AI902" i="2" s="1"/>
  <c r="AE902" i="2"/>
  <c r="AB902" i="2"/>
  <c r="Z902" i="2"/>
  <c r="X902" i="2"/>
  <c r="V902" i="2"/>
  <c r="S902" i="2"/>
  <c r="P902" i="2"/>
  <c r="N902" i="2"/>
  <c r="L902" i="2"/>
  <c r="AO902" i="2" l="1"/>
  <c r="AJ902" i="2"/>
  <c r="BK901" i="2"/>
  <c r="AQ902" i="2"/>
  <c r="AN901" i="2"/>
  <c r="AH901" i="2"/>
  <c r="AE901" i="2"/>
  <c r="AB901" i="2"/>
  <c r="Z901" i="2"/>
  <c r="X901" i="2"/>
  <c r="V901" i="2"/>
  <c r="S901" i="2"/>
  <c r="P901" i="2"/>
  <c r="N901" i="2"/>
  <c r="L901" i="2"/>
  <c r="BK900" i="2"/>
  <c r="AN900" i="2"/>
  <c r="AP900" i="2" s="1"/>
  <c r="AH900" i="2"/>
  <c r="AI900" i="2" s="1"/>
  <c r="AE900" i="2"/>
  <c r="AB900" i="2"/>
  <c r="Z900" i="2"/>
  <c r="X900" i="2"/>
  <c r="V900" i="2"/>
  <c r="S900" i="2"/>
  <c r="P900" i="2"/>
  <c r="N900" i="2"/>
  <c r="L900" i="2"/>
  <c r="BK899" i="2"/>
  <c r="AN899" i="2"/>
  <c r="AO899" i="2" s="1"/>
  <c r="AH899" i="2"/>
  <c r="AJ899" i="2" s="1"/>
  <c r="AI899" i="2" s="1"/>
  <c r="AE899" i="2"/>
  <c r="AB899" i="2"/>
  <c r="Z899" i="2"/>
  <c r="X899" i="2"/>
  <c r="V899" i="2"/>
  <c r="S899" i="2"/>
  <c r="P899" i="2"/>
  <c r="N899" i="2"/>
  <c r="L899" i="2"/>
  <c r="BK898" i="2"/>
  <c r="AN898" i="2"/>
  <c r="AH898" i="2"/>
  <c r="AE898" i="2"/>
  <c r="AB898" i="2"/>
  <c r="Z898" i="2"/>
  <c r="X898" i="2"/>
  <c r="V898" i="2"/>
  <c r="S898" i="2"/>
  <c r="P898" i="2"/>
  <c r="N898" i="2"/>
  <c r="L898" i="2"/>
  <c r="BK897" i="2"/>
  <c r="AN897" i="2"/>
  <c r="AH897" i="2"/>
  <c r="AE897" i="2"/>
  <c r="AB897" i="2"/>
  <c r="Z897" i="2"/>
  <c r="X897" i="2"/>
  <c r="V897" i="2"/>
  <c r="S897" i="2"/>
  <c r="P897" i="2"/>
  <c r="N897" i="2"/>
  <c r="L897" i="2"/>
  <c r="BK896" i="2"/>
  <c r="AN896" i="2"/>
  <c r="AH896" i="2"/>
  <c r="AI896" i="2" s="1"/>
  <c r="AE896" i="2"/>
  <c r="AB896" i="2"/>
  <c r="AQ896" i="2" s="1"/>
  <c r="Z896" i="2"/>
  <c r="X896" i="2"/>
  <c r="V896" i="2"/>
  <c r="S896" i="2"/>
  <c r="P896" i="2"/>
  <c r="N896" i="2"/>
  <c r="L896" i="2"/>
  <c r="BK895" i="2"/>
  <c r="AN895" i="2"/>
  <c r="AP895" i="2" s="1"/>
  <c r="AH895" i="2"/>
  <c r="AJ895" i="2" s="1"/>
  <c r="AI895" i="2" s="1"/>
  <c r="AE895" i="2"/>
  <c r="AB895" i="2"/>
  <c r="Z895" i="2"/>
  <c r="X895" i="2"/>
  <c r="V895" i="2"/>
  <c r="S895" i="2"/>
  <c r="P895" i="2"/>
  <c r="N895" i="2"/>
  <c r="L895" i="2"/>
  <c r="AO901" i="2" l="1"/>
  <c r="AQ898" i="2"/>
  <c r="AR898" i="2" s="1"/>
  <c r="AQ895" i="2"/>
  <c r="AR895" i="2" s="1"/>
  <c r="AP899" i="2"/>
  <c r="AO895" i="2"/>
  <c r="AJ900" i="2"/>
  <c r="AQ899" i="2"/>
  <c r="AS899" i="2" s="1"/>
  <c r="AQ901" i="2"/>
  <c r="AR901" i="2" s="1"/>
  <c r="AP901" i="2"/>
  <c r="AR902" i="2"/>
  <c r="AS902" i="2"/>
  <c r="AS896" i="2"/>
  <c r="AR896" i="2" s="1"/>
  <c r="AO896" i="2"/>
  <c r="AI897" i="2"/>
  <c r="AO897" i="2"/>
  <c r="AQ897" i="2"/>
  <c r="AR897" i="2" s="1"/>
  <c r="AJ898" i="2"/>
  <c r="AP898" i="2"/>
  <c r="AJ901" i="2"/>
  <c r="AI898" i="2"/>
  <c r="AO898" i="2"/>
  <c r="AI901" i="2"/>
  <c r="AJ896" i="2"/>
  <c r="AP896" i="2"/>
  <c r="AJ897" i="2"/>
  <c r="AP897" i="2"/>
  <c r="AO900" i="2"/>
  <c r="AQ900" i="2"/>
  <c r="BK894" i="2"/>
  <c r="AN894" i="2"/>
  <c r="AO894" i="2" s="1"/>
  <c r="AH894" i="2"/>
  <c r="AE894" i="2"/>
  <c r="AB894" i="2"/>
  <c r="Z894" i="2"/>
  <c r="X894" i="2"/>
  <c r="V894" i="2"/>
  <c r="S894" i="2"/>
  <c r="P894" i="2"/>
  <c r="N894" i="2"/>
  <c r="L894" i="2"/>
  <c r="AS898" i="2" l="1"/>
  <c r="AS895" i="2"/>
  <c r="AS901" i="2"/>
  <c r="AR899" i="2"/>
  <c r="AS897" i="2"/>
  <c r="AS900" i="2"/>
  <c r="AR900" i="2" s="1"/>
  <c r="AP894" i="2"/>
  <c r="AJ894" i="2"/>
  <c r="AI894" i="2" s="1"/>
  <c r="AQ894" i="2"/>
  <c r="AQ903" i="2"/>
  <c r="BK893" i="2"/>
  <c r="AQ905" i="2" l="1"/>
  <c r="AR894" i="2"/>
  <c r="AR903" i="2"/>
  <c r="AS903" i="2"/>
  <c r="AS894" i="2"/>
  <c r="AN893" i="2"/>
  <c r="AO893" i="2" s="1"/>
  <c r="AH893" i="2"/>
  <c r="AE893" i="2"/>
  <c r="AB893" i="2"/>
  <c r="AQ893" i="2" s="1"/>
  <c r="Z893" i="2"/>
  <c r="X893" i="2"/>
  <c r="V893" i="2"/>
  <c r="S893" i="2"/>
  <c r="P893" i="2"/>
  <c r="N893" i="2"/>
  <c r="L893" i="2"/>
  <c r="AQ907" i="2" l="1"/>
  <c r="AI893" i="2"/>
  <c r="AS893" i="2"/>
  <c r="AR893" i="2" s="1"/>
  <c r="AR905" i="2"/>
  <c r="AS905" i="2"/>
  <c r="AJ893" i="2"/>
  <c r="AP893" i="2"/>
  <c r="BK892" i="2"/>
  <c r="AN892" i="2"/>
  <c r="AO892" i="2" s="1"/>
  <c r="AH892" i="2"/>
  <c r="AI892" i="2" s="1"/>
  <c r="AE892" i="2"/>
  <c r="AB892" i="2"/>
  <c r="AQ892" i="2" s="1"/>
  <c r="Z892" i="2"/>
  <c r="X892" i="2"/>
  <c r="V892" i="2"/>
  <c r="S892" i="2"/>
  <c r="P892" i="2"/>
  <c r="N892" i="2"/>
  <c r="L892" i="2"/>
  <c r="BK891" i="2"/>
  <c r="AP892" i="2" l="1"/>
  <c r="AJ892" i="2"/>
  <c r="AR892" i="2"/>
  <c r="AS892" i="2"/>
  <c r="AR907" i="2"/>
  <c r="AS907" i="2"/>
  <c r="AQ909" i="2"/>
  <c r="AN891" i="2"/>
  <c r="AH891" i="2"/>
  <c r="AE891" i="2"/>
  <c r="AB891" i="2"/>
  <c r="Z891" i="2"/>
  <c r="X891" i="2"/>
  <c r="V891" i="2"/>
  <c r="S891" i="2"/>
  <c r="P891" i="2"/>
  <c r="N891" i="2"/>
  <c r="L891" i="2"/>
  <c r="BK890" i="2"/>
  <c r="AN890" i="2"/>
  <c r="AO890" i="2" s="1"/>
  <c r="AH890" i="2"/>
  <c r="AI890" i="2" s="1"/>
  <c r="AE890" i="2"/>
  <c r="AB890" i="2"/>
  <c r="AQ890" i="2" s="1"/>
  <c r="Z890" i="2"/>
  <c r="X890" i="2"/>
  <c r="V890" i="2"/>
  <c r="S890" i="2"/>
  <c r="P890" i="2"/>
  <c r="N890" i="2"/>
  <c r="L890" i="2"/>
  <c r="BK889" i="2"/>
  <c r="AP890" i="2" l="1"/>
  <c r="AJ890" i="2"/>
  <c r="AR890" i="2"/>
  <c r="AQ891" i="2"/>
  <c r="AS890" i="2"/>
  <c r="AR909" i="2"/>
  <c r="AS909" i="2"/>
  <c r="AJ891" i="2"/>
  <c r="AP891" i="2"/>
  <c r="AQ911" i="2"/>
  <c r="AI891" i="2"/>
  <c r="AO891" i="2"/>
  <c r="AN889" i="2"/>
  <c r="AP889" i="2" s="1"/>
  <c r="AH889" i="2"/>
  <c r="AI889" i="2" s="1"/>
  <c r="AE889" i="2"/>
  <c r="AB889" i="2"/>
  <c r="Z889" i="2"/>
  <c r="X889" i="2"/>
  <c r="V889" i="2"/>
  <c r="S889" i="2"/>
  <c r="P889" i="2"/>
  <c r="N889" i="2"/>
  <c r="L889" i="2"/>
  <c r="BK888" i="2"/>
  <c r="AN888" i="2"/>
  <c r="AO888" i="2" s="1"/>
  <c r="AH888" i="2"/>
  <c r="AJ888" i="2" s="1"/>
  <c r="AI888" i="2" s="1"/>
  <c r="AE888" i="2"/>
  <c r="AB888" i="2"/>
  <c r="AQ888" i="2" s="1"/>
  <c r="Z888" i="2"/>
  <c r="X888" i="2"/>
  <c r="V888" i="2"/>
  <c r="S888" i="2"/>
  <c r="P888" i="2"/>
  <c r="N888" i="2"/>
  <c r="L888" i="2"/>
  <c r="BK887" i="2"/>
  <c r="AP888" i="2" l="1"/>
  <c r="AO889" i="2"/>
  <c r="AJ889" i="2"/>
  <c r="AR888" i="2"/>
  <c r="AR891" i="2"/>
  <c r="AS891" i="2"/>
  <c r="AQ889" i="2"/>
  <c r="AR911" i="2"/>
  <c r="AS911" i="2"/>
  <c r="AS888" i="2"/>
  <c r="AN887" i="2"/>
  <c r="AO887" i="2" s="1"/>
  <c r="AH887" i="2"/>
  <c r="AJ887" i="2" s="1"/>
  <c r="AI887" i="2" s="1"/>
  <c r="AE887" i="2"/>
  <c r="AB887" i="2"/>
  <c r="Z887" i="2"/>
  <c r="X887" i="2"/>
  <c r="V887" i="2"/>
  <c r="S887" i="2"/>
  <c r="P887" i="2"/>
  <c r="N887" i="2"/>
  <c r="L887" i="2"/>
  <c r="BK886" i="2"/>
  <c r="AP887" i="2" l="1"/>
  <c r="AS889" i="2"/>
  <c r="AR889" i="2" s="1"/>
  <c r="AQ887" i="2"/>
  <c r="AR887" i="2" l="1"/>
  <c r="AS887" i="2"/>
  <c r="AN886" i="2"/>
  <c r="AP886" i="2" s="1"/>
  <c r="AH886" i="2"/>
  <c r="AJ886" i="2" s="1"/>
  <c r="AI886" i="2" s="1"/>
  <c r="AE886" i="2"/>
  <c r="AB886" i="2"/>
  <c r="Z886" i="2"/>
  <c r="X886" i="2"/>
  <c r="V886" i="2"/>
  <c r="S886" i="2"/>
  <c r="P886" i="2"/>
  <c r="N886" i="2"/>
  <c r="L886" i="2"/>
  <c r="BK885" i="2"/>
  <c r="AN885" i="2"/>
  <c r="AP885" i="2" s="1"/>
  <c r="AH885" i="2"/>
  <c r="AE885" i="2"/>
  <c r="AB885" i="2"/>
  <c r="AQ885" i="2" s="1"/>
  <c r="AR885" i="2" s="1"/>
  <c r="Z885" i="2"/>
  <c r="X885" i="2"/>
  <c r="V885" i="2"/>
  <c r="S885" i="2"/>
  <c r="P885" i="2"/>
  <c r="N885" i="2"/>
  <c r="L885" i="2"/>
  <c r="BK884" i="2"/>
  <c r="AN884" i="2"/>
  <c r="AH884" i="2"/>
  <c r="AJ884" i="2" s="1"/>
  <c r="AI884" i="2" s="1"/>
  <c r="AE884" i="2"/>
  <c r="AB884" i="2"/>
  <c r="Z884" i="2"/>
  <c r="X884" i="2"/>
  <c r="V884" i="2"/>
  <c r="S884" i="2"/>
  <c r="P884" i="2"/>
  <c r="N884" i="2"/>
  <c r="L884" i="2"/>
  <c r="BK883" i="2"/>
  <c r="AN883" i="2"/>
  <c r="AH883" i="2"/>
  <c r="AJ883" i="2" s="1"/>
  <c r="AI883" i="2" s="1"/>
  <c r="AE883" i="2"/>
  <c r="AB883" i="2"/>
  <c r="AQ883" i="2" s="1"/>
  <c r="AR883" i="2" s="1"/>
  <c r="Z883" i="2"/>
  <c r="X883" i="2"/>
  <c r="V883" i="2"/>
  <c r="S883" i="2"/>
  <c r="P883" i="2"/>
  <c r="N883" i="2"/>
  <c r="L883" i="2"/>
  <c r="BK882" i="2"/>
  <c r="AN882" i="2"/>
  <c r="AO882" i="2" s="1"/>
  <c r="AH882" i="2"/>
  <c r="AJ882" i="2" s="1"/>
  <c r="AI882" i="2" s="1"/>
  <c r="AE882" i="2"/>
  <c r="AB882" i="2"/>
  <c r="Z882" i="2"/>
  <c r="X882" i="2"/>
  <c r="V882" i="2"/>
  <c r="S882" i="2"/>
  <c r="P882" i="2"/>
  <c r="N882" i="2"/>
  <c r="L882" i="2"/>
  <c r="BK881" i="2"/>
  <c r="AP882" i="2" l="1"/>
  <c r="AQ882" i="2"/>
  <c r="AR882" i="2" s="1"/>
  <c r="AO883" i="2"/>
  <c r="AO884" i="2"/>
  <c r="AO886" i="2"/>
  <c r="AP884" i="2"/>
  <c r="AP883" i="2"/>
  <c r="AJ885" i="2"/>
  <c r="AI885" i="2" s="1"/>
  <c r="AO885" i="2"/>
  <c r="AQ886" i="2"/>
  <c r="AQ884" i="2"/>
  <c r="AS883" i="2"/>
  <c r="AS885" i="2"/>
  <c r="AN881" i="2"/>
  <c r="AP881" i="2" s="1"/>
  <c r="AH881" i="2"/>
  <c r="AE881" i="2"/>
  <c r="AB881" i="2"/>
  <c r="Z881" i="2"/>
  <c r="X881" i="2"/>
  <c r="V881" i="2"/>
  <c r="S881" i="2"/>
  <c r="P881" i="2"/>
  <c r="N881" i="2"/>
  <c r="L881" i="2"/>
  <c r="BK880" i="2"/>
  <c r="AS882" i="2" l="1"/>
  <c r="AI881" i="2"/>
  <c r="AO881" i="2"/>
  <c r="AQ881" i="2"/>
  <c r="AR886" i="2"/>
  <c r="AS886" i="2"/>
  <c r="AJ881" i="2"/>
  <c r="AR884" i="2"/>
  <c r="AS884" i="2"/>
  <c r="AS881" i="2" l="1"/>
  <c r="AR881" i="2"/>
  <c r="AN880" i="2"/>
  <c r="AP880" i="2" s="1"/>
  <c r="AH880" i="2"/>
  <c r="AJ880" i="2" s="1"/>
  <c r="AI880" i="2" s="1"/>
  <c r="AE880" i="2"/>
  <c r="AB880" i="2"/>
  <c r="Z880" i="2"/>
  <c r="X880" i="2"/>
  <c r="V880" i="2"/>
  <c r="S880" i="2"/>
  <c r="P880" i="2"/>
  <c r="N880" i="2"/>
  <c r="L880" i="2"/>
  <c r="BK879" i="2"/>
  <c r="AN879" i="2"/>
  <c r="AO879" i="2" s="1"/>
  <c r="AH879" i="2"/>
  <c r="AI879" i="2" s="1"/>
  <c r="AE879" i="2"/>
  <c r="AB879" i="2"/>
  <c r="Z879" i="2"/>
  <c r="X879" i="2"/>
  <c r="V879" i="2"/>
  <c r="S879" i="2"/>
  <c r="P879" i="2"/>
  <c r="N879" i="2"/>
  <c r="L879" i="2"/>
  <c r="BK878" i="2"/>
  <c r="AN878" i="2"/>
  <c r="AH878" i="2"/>
  <c r="AE878" i="2"/>
  <c r="AB878" i="2"/>
  <c r="Z878" i="2"/>
  <c r="X878" i="2"/>
  <c r="V878" i="2"/>
  <c r="S878" i="2"/>
  <c r="P878" i="2"/>
  <c r="N878" i="2"/>
  <c r="L878" i="2"/>
  <c r="AP879" i="2" l="1"/>
  <c r="AJ879" i="2"/>
  <c r="AO880" i="2"/>
  <c r="AI878" i="2"/>
  <c r="AO878" i="2"/>
  <c r="AQ878" i="2"/>
  <c r="AQ879" i="2"/>
  <c r="AQ880" i="2"/>
  <c r="AJ878" i="2"/>
  <c r="AP878" i="2"/>
  <c r="AS880" i="2" l="1"/>
  <c r="AR880" i="2"/>
  <c r="AR878" i="2"/>
  <c r="AS878" i="2"/>
  <c r="AR879" i="2"/>
  <c r="AS879" i="2"/>
  <c r="BK877" i="2"/>
  <c r="AN877" i="2" l="1"/>
  <c r="AO877" i="2" s="1"/>
  <c r="AH877" i="2"/>
  <c r="AE877" i="2"/>
  <c r="AB877" i="2"/>
  <c r="Z877" i="2"/>
  <c r="X877" i="2"/>
  <c r="V877" i="2"/>
  <c r="S877" i="2"/>
  <c r="P877" i="2"/>
  <c r="N877" i="2"/>
  <c r="L877" i="2"/>
  <c r="AP877" i="2" l="1"/>
  <c r="AQ877" i="2"/>
  <c r="AJ877" i="2"/>
  <c r="AI877" i="2"/>
  <c r="BK876" i="2"/>
  <c r="AN876" i="2"/>
  <c r="AO876" i="2" s="1"/>
  <c r="AH876" i="2"/>
  <c r="AJ876" i="2" s="1"/>
  <c r="AI876" i="2" s="1"/>
  <c r="AE876" i="2"/>
  <c r="AB876" i="2"/>
  <c r="Z876" i="2"/>
  <c r="X876" i="2"/>
  <c r="V876" i="2"/>
  <c r="S876" i="2"/>
  <c r="P876" i="2"/>
  <c r="N876" i="2"/>
  <c r="L876" i="2"/>
  <c r="BK875" i="2"/>
  <c r="AN875" i="2"/>
  <c r="AP875" i="2" s="1"/>
  <c r="AH875" i="2"/>
  <c r="AJ875" i="2" s="1"/>
  <c r="AE875" i="2"/>
  <c r="AB875" i="2"/>
  <c r="Z875" i="2"/>
  <c r="X875" i="2"/>
  <c r="V875" i="2"/>
  <c r="S875" i="2"/>
  <c r="P875" i="2"/>
  <c r="N875" i="2"/>
  <c r="L875" i="2"/>
  <c r="BK874" i="2"/>
  <c r="AN874" i="2"/>
  <c r="AH874" i="2"/>
  <c r="AE874" i="2"/>
  <c r="AB874" i="2"/>
  <c r="Z874" i="2"/>
  <c r="X874" i="2"/>
  <c r="V874" i="2"/>
  <c r="S874" i="2"/>
  <c r="P874" i="2"/>
  <c r="N874" i="2"/>
  <c r="L874" i="2"/>
  <c r="BK873" i="2"/>
  <c r="AO875" i="2" l="1"/>
  <c r="AQ875" i="2"/>
  <c r="AR875" i="2" s="1"/>
  <c r="AJ874" i="2"/>
  <c r="AP874" i="2"/>
  <c r="AQ876" i="2"/>
  <c r="AI874" i="2"/>
  <c r="AO874" i="2"/>
  <c r="AQ874" i="2"/>
  <c r="AR877" i="2"/>
  <c r="AS877" i="2"/>
  <c r="AI875" i="2"/>
  <c r="AP876" i="2"/>
  <c r="AS875" i="2" l="1"/>
  <c r="AR876" i="2"/>
  <c r="AS876" i="2"/>
  <c r="AS874" i="2"/>
  <c r="AR874" i="2"/>
  <c r="AN873" i="2"/>
  <c r="AO873" i="2" s="1"/>
  <c r="AH873" i="2"/>
  <c r="AE873" i="2"/>
  <c r="AB873" i="2"/>
  <c r="Z873" i="2"/>
  <c r="X873" i="2"/>
  <c r="V873" i="2"/>
  <c r="S873" i="2"/>
  <c r="P873" i="2"/>
  <c r="N873" i="2"/>
  <c r="L873" i="2"/>
  <c r="BK872" i="2"/>
  <c r="AN872" i="2"/>
  <c r="AH872" i="2"/>
  <c r="AI872" i="2" s="1"/>
  <c r="AE872" i="2"/>
  <c r="AB872" i="2"/>
  <c r="Z872" i="2"/>
  <c r="X872" i="2"/>
  <c r="V872" i="2"/>
  <c r="S872" i="2"/>
  <c r="P872" i="2"/>
  <c r="N872" i="2"/>
  <c r="L872" i="2"/>
  <c r="BK871" i="2"/>
  <c r="AN871" i="2"/>
  <c r="AP871" i="2" s="1"/>
  <c r="AH871" i="2"/>
  <c r="AI871" i="2" s="1"/>
  <c r="AE871" i="2"/>
  <c r="AB871" i="2"/>
  <c r="AQ871" i="2" s="1"/>
  <c r="Z871" i="2"/>
  <c r="X871" i="2"/>
  <c r="V871" i="2"/>
  <c r="S871" i="2"/>
  <c r="P871" i="2"/>
  <c r="N871" i="2"/>
  <c r="L871" i="2"/>
  <c r="BK870" i="2"/>
  <c r="AN870" i="2"/>
  <c r="AH870" i="2"/>
  <c r="AJ870" i="2" s="1"/>
  <c r="AI870" i="2" s="1"/>
  <c r="AE870" i="2"/>
  <c r="AB870" i="2"/>
  <c r="Z870" i="2"/>
  <c r="X870" i="2"/>
  <c r="V870" i="2"/>
  <c r="S870" i="2"/>
  <c r="P870" i="2"/>
  <c r="N870" i="2"/>
  <c r="L870" i="2"/>
  <c r="BK869" i="2"/>
  <c r="AN869" i="2"/>
  <c r="AO869" i="2" s="1"/>
  <c r="AH869" i="2"/>
  <c r="AE869" i="2"/>
  <c r="AB869" i="2"/>
  <c r="Z869" i="2"/>
  <c r="X869" i="2"/>
  <c r="V869" i="2"/>
  <c r="S869" i="2"/>
  <c r="P869" i="2"/>
  <c r="N869" i="2"/>
  <c r="L869" i="2"/>
  <c r="BK868" i="2"/>
  <c r="AJ871" i="2" l="1"/>
  <c r="AJ869" i="2"/>
  <c r="AI869" i="2" s="1"/>
  <c r="AO870" i="2"/>
  <c r="AQ870" i="2"/>
  <c r="AS870" i="2" s="1"/>
  <c r="AR870" i="2" s="1"/>
  <c r="AQ869" i="2"/>
  <c r="AR869" i="2" s="1"/>
  <c r="AP870" i="2"/>
  <c r="AS871" i="2"/>
  <c r="AR871" i="2" s="1"/>
  <c r="AP869" i="2"/>
  <c r="AO872" i="2"/>
  <c r="AQ872" i="2"/>
  <c r="AS872" i="2" s="1"/>
  <c r="AI873" i="2"/>
  <c r="AQ873" i="2"/>
  <c r="AO871" i="2"/>
  <c r="AJ872" i="2"/>
  <c r="AP872" i="2"/>
  <c r="AJ873" i="2"/>
  <c r="AP873" i="2"/>
  <c r="AN868" i="2"/>
  <c r="AH868" i="2"/>
  <c r="AJ868" i="2" s="1"/>
  <c r="AI868" i="2" s="1"/>
  <c r="AE868" i="2"/>
  <c r="AB868" i="2"/>
  <c r="AQ868" i="2" s="1"/>
  <c r="Z868" i="2"/>
  <c r="X868" i="2"/>
  <c r="V868" i="2"/>
  <c r="S868" i="2"/>
  <c r="P868" i="2"/>
  <c r="N868" i="2"/>
  <c r="L868" i="2"/>
  <c r="AS869" i="2" l="1"/>
  <c r="AR868" i="2"/>
  <c r="AS868" i="2"/>
  <c r="AR873" i="2"/>
  <c r="AS873" i="2"/>
  <c r="AR872" i="2"/>
  <c r="AP868" i="2"/>
  <c r="AO868" i="2"/>
  <c r="BK867" i="2"/>
  <c r="AN867" i="2" l="1"/>
  <c r="AO867" i="2" s="1"/>
  <c r="AH867" i="2"/>
  <c r="AI867" i="2" s="1"/>
  <c r="AE867" i="2"/>
  <c r="AB867" i="2"/>
  <c r="Z867" i="2"/>
  <c r="X867" i="2"/>
  <c r="V867" i="2"/>
  <c r="S867" i="2"/>
  <c r="P867" i="2"/>
  <c r="N867" i="2"/>
  <c r="L867" i="2"/>
  <c r="AJ867" i="2" l="1"/>
  <c r="AQ867" i="2"/>
  <c r="AS867" i="2" s="1"/>
  <c r="AR867" i="2" s="1"/>
  <c r="AP867" i="2"/>
  <c r="BK866" i="2"/>
  <c r="AN866" i="2"/>
  <c r="AH866" i="2"/>
  <c r="AE866" i="2"/>
  <c r="AB866" i="2"/>
  <c r="Z866" i="2"/>
  <c r="X866" i="2"/>
  <c r="V866" i="2"/>
  <c r="S866" i="2"/>
  <c r="P866" i="2"/>
  <c r="N866" i="2"/>
  <c r="L866" i="2"/>
  <c r="AJ866" i="2" l="1"/>
  <c r="AP866" i="2"/>
  <c r="AQ866" i="2"/>
  <c r="AI866" i="2"/>
  <c r="AO866" i="2"/>
  <c r="BK865" i="2"/>
  <c r="AN865" i="2"/>
  <c r="AO865" i="2" s="1"/>
  <c r="AH865" i="2"/>
  <c r="AJ865" i="2" s="1"/>
  <c r="AI865" i="2" s="1"/>
  <c r="AE865" i="2"/>
  <c r="AB865" i="2"/>
  <c r="Z865" i="2"/>
  <c r="X865" i="2"/>
  <c r="V865" i="2"/>
  <c r="S865" i="2"/>
  <c r="P865" i="2"/>
  <c r="N865" i="2"/>
  <c r="L865" i="2"/>
  <c r="AP865" i="2" l="1"/>
  <c r="AR866" i="2"/>
  <c r="AS866" i="2"/>
  <c r="AQ865" i="2"/>
  <c r="AS865" i="2" s="1"/>
  <c r="BK864" i="2"/>
  <c r="AN864" i="2"/>
  <c r="AO864" i="2" s="1"/>
  <c r="AH864" i="2"/>
  <c r="AI864" i="2" s="1"/>
  <c r="AE864" i="2"/>
  <c r="AB864" i="2"/>
  <c r="Z864" i="2"/>
  <c r="X864" i="2"/>
  <c r="V864" i="2"/>
  <c r="S864" i="2"/>
  <c r="P864" i="2"/>
  <c r="N864" i="2"/>
  <c r="L864" i="2"/>
  <c r="AP864" i="2" l="1"/>
  <c r="AJ864" i="2"/>
  <c r="AR865" i="2"/>
  <c r="AQ864" i="2"/>
  <c r="AR864" i="2" s="1"/>
  <c r="AS864" i="2" l="1"/>
  <c r="BK863" i="2"/>
  <c r="AN863" i="2"/>
  <c r="AO863" i="2" s="1"/>
  <c r="AH863" i="2"/>
  <c r="AI863" i="2" s="1"/>
  <c r="AE863" i="2"/>
  <c r="AB863" i="2"/>
  <c r="Z863" i="2"/>
  <c r="X863" i="2"/>
  <c r="V863" i="2"/>
  <c r="S863" i="2"/>
  <c r="P863" i="2"/>
  <c r="N863" i="2"/>
  <c r="L863" i="2"/>
  <c r="AP863" i="2" l="1"/>
  <c r="AJ863" i="2"/>
  <c r="AQ863" i="2"/>
  <c r="AR863" i="2" s="1"/>
  <c r="BK862" i="2"/>
  <c r="AN862" i="2"/>
  <c r="AH862" i="2"/>
  <c r="AE862" i="2"/>
  <c r="AB862" i="2"/>
  <c r="Z862" i="2"/>
  <c r="X862" i="2"/>
  <c r="V862" i="2"/>
  <c r="S862" i="2"/>
  <c r="P862" i="2"/>
  <c r="N862" i="2"/>
  <c r="L862" i="2"/>
  <c r="AS863" i="2" l="1"/>
  <c r="AP862" i="2"/>
  <c r="AJ862" i="2"/>
  <c r="AI862" i="2" s="1"/>
  <c r="AO862" i="2"/>
  <c r="AQ862" i="2"/>
  <c r="AR862" i="2" l="1"/>
  <c r="AS862" i="2"/>
  <c r="BK861" i="2"/>
  <c r="AN861" i="2"/>
  <c r="AO861" i="2" s="1"/>
  <c r="AH861" i="2"/>
  <c r="AI861" i="2" s="1"/>
  <c r="AE861" i="2"/>
  <c r="AB861" i="2"/>
  <c r="AQ861" i="2" s="1"/>
  <c r="Z861" i="2"/>
  <c r="X861" i="2"/>
  <c r="V861" i="2"/>
  <c r="S861" i="2"/>
  <c r="P861" i="2"/>
  <c r="N861" i="2"/>
  <c r="L861" i="2"/>
  <c r="AJ861" i="2" l="1"/>
  <c r="AP861" i="2"/>
  <c r="AS861" i="2"/>
  <c r="AR861" i="2"/>
  <c r="BK860" i="2"/>
  <c r="AN860" i="2"/>
  <c r="AH860" i="2"/>
  <c r="AI860" i="2" s="1"/>
  <c r="AE860" i="2"/>
  <c r="AB860" i="2"/>
  <c r="Z860" i="2"/>
  <c r="X860" i="2"/>
  <c r="V860" i="2"/>
  <c r="S860" i="2"/>
  <c r="P860" i="2"/>
  <c r="N860" i="2"/>
  <c r="L860" i="2"/>
  <c r="AQ860" i="2" l="1"/>
  <c r="AJ860" i="2"/>
  <c r="AP860" i="2"/>
  <c r="AO860" i="2"/>
  <c r="BK859" i="2"/>
  <c r="AR860" i="2" l="1"/>
  <c r="AS860" i="2"/>
  <c r="AN859" i="2" l="1"/>
  <c r="AP859" i="2" s="1"/>
  <c r="AH859" i="2"/>
  <c r="AI859" i="2" s="1"/>
  <c r="AE859" i="2"/>
  <c r="AB859" i="2"/>
  <c r="Z859" i="2"/>
  <c r="X859" i="2"/>
  <c r="V859" i="2"/>
  <c r="S859" i="2"/>
  <c r="P859" i="2"/>
  <c r="N859" i="2"/>
  <c r="L859" i="2"/>
  <c r="AO859" i="2" l="1"/>
  <c r="AJ859" i="2"/>
  <c r="AQ859" i="2"/>
  <c r="BK858" i="2"/>
  <c r="AN858" i="2"/>
  <c r="AP858" i="2" s="1"/>
  <c r="AH858" i="2"/>
  <c r="AI858" i="2" s="1"/>
  <c r="AE858" i="2"/>
  <c r="AB858" i="2"/>
  <c r="Z858" i="2"/>
  <c r="X858" i="2"/>
  <c r="V858" i="2"/>
  <c r="S858" i="2"/>
  <c r="P858" i="2"/>
  <c r="N858" i="2"/>
  <c r="L858" i="2"/>
  <c r="AO858" i="2" l="1"/>
  <c r="AQ858" i="2"/>
  <c r="AS858" i="2" s="1"/>
  <c r="AR858" i="2" s="1"/>
  <c r="AJ858" i="2"/>
  <c r="AR859" i="2"/>
  <c r="AS859" i="2"/>
  <c r="BK857" i="2"/>
  <c r="AN857" i="2" l="1"/>
  <c r="AO857" i="2" s="1"/>
  <c r="AH857" i="2"/>
  <c r="AE857" i="2"/>
  <c r="AB857" i="2"/>
  <c r="Z857" i="2"/>
  <c r="X857" i="2"/>
  <c r="V857" i="2"/>
  <c r="S857" i="2"/>
  <c r="P857" i="2"/>
  <c r="N857" i="2"/>
  <c r="L857" i="2"/>
  <c r="AJ857" i="2" l="1"/>
  <c r="AI857" i="2" s="1"/>
  <c r="AP857" i="2"/>
  <c r="AQ857" i="2"/>
  <c r="BK856" i="2"/>
  <c r="AN856" i="2"/>
  <c r="AO856" i="2" s="1"/>
  <c r="AH856" i="2"/>
  <c r="AI856" i="2" s="1"/>
  <c r="AE856" i="2"/>
  <c r="AB856" i="2"/>
  <c r="AQ856" i="2" s="1"/>
  <c r="Z856" i="2"/>
  <c r="X856" i="2"/>
  <c r="V856" i="2"/>
  <c r="S856" i="2"/>
  <c r="P856" i="2"/>
  <c r="N856" i="2"/>
  <c r="L856" i="2"/>
  <c r="AP856" i="2" l="1"/>
  <c r="AJ856" i="2"/>
  <c r="AR856" i="2"/>
  <c r="AS856" i="2"/>
  <c r="AS857" i="2"/>
  <c r="AR857" i="2"/>
  <c r="BK855" i="2"/>
  <c r="AN855" i="2" l="1"/>
  <c r="AO855" i="2" s="1"/>
  <c r="AH855" i="2"/>
  <c r="AI855" i="2" s="1"/>
  <c r="AE855" i="2"/>
  <c r="AJ855" i="2" l="1"/>
  <c r="AP855" i="2"/>
  <c r="AB855" i="2"/>
  <c r="Z855" i="2"/>
  <c r="X855" i="2"/>
  <c r="V855" i="2"/>
  <c r="S855" i="2"/>
  <c r="P855" i="2"/>
  <c r="N855" i="2"/>
  <c r="L855" i="2"/>
  <c r="AQ855" i="2" l="1"/>
  <c r="BK854" i="2"/>
  <c r="AN854" i="2"/>
  <c r="AH854" i="2"/>
  <c r="AE854" i="2"/>
  <c r="AB854" i="2"/>
  <c r="Z854" i="2"/>
  <c r="X854" i="2"/>
  <c r="V854" i="2"/>
  <c r="S854" i="2"/>
  <c r="P854" i="2"/>
  <c r="N854" i="2"/>
  <c r="L854" i="2"/>
  <c r="AJ854" i="2" l="1"/>
  <c r="AP854" i="2"/>
  <c r="AR855" i="2"/>
  <c r="AS855" i="2"/>
  <c r="AI854" i="2"/>
  <c r="AO854" i="2"/>
  <c r="AQ854" i="2"/>
  <c r="BK853" i="2"/>
  <c r="AR854" i="2" l="1"/>
  <c r="AS854" i="2"/>
  <c r="AN853" i="2"/>
  <c r="AP853" i="2" s="1"/>
  <c r="AH853" i="2"/>
  <c r="AJ853" i="2" s="1"/>
  <c r="AI853" i="2" s="1"/>
  <c r="AE853" i="2"/>
  <c r="AB853" i="2"/>
  <c r="Z853" i="2"/>
  <c r="X853" i="2"/>
  <c r="V853" i="2"/>
  <c r="S853" i="2"/>
  <c r="P853" i="2"/>
  <c r="N853" i="2"/>
  <c r="L853" i="2"/>
  <c r="AO853" i="2" l="1"/>
  <c r="AQ853" i="2"/>
  <c r="BK852" i="2"/>
  <c r="AS853" i="2" l="1"/>
  <c r="AR853" i="2"/>
  <c r="AN852" i="2"/>
  <c r="AH852" i="2"/>
  <c r="AI852" i="2" s="1"/>
  <c r="AE852" i="2"/>
  <c r="AB852" i="2"/>
  <c r="Z852" i="2"/>
  <c r="X852" i="2"/>
  <c r="V852" i="2"/>
  <c r="S852" i="2"/>
  <c r="P852" i="2"/>
  <c r="N852" i="2"/>
  <c r="L852" i="2"/>
  <c r="AJ852" i="2" l="1"/>
  <c r="AP852" i="2"/>
  <c r="AQ852" i="2"/>
  <c r="AO852" i="2"/>
  <c r="BK851" i="2"/>
  <c r="AR852" i="2" l="1"/>
  <c r="AS852" i="2"/>
  <c r="AN851" i="2"/>
  <c r="AP851" i="2" s="1"/>
  <c r="AH851" i="2"/>
  <c r="AI851" i="2" s="1"/>
  <c r="AE851" i="2"/>
  <c r="AB851" i="2"/>
  <c r="Z851" i="2"/>
  <c r="X851" i="2"/>
  <c r="V851" i="2"/>
  <c r="S851" i="2"/>
  <c r="P851" i="2"/>
  <c r="N851" i="2"/>
  <c r="L851" i="2"/>
  <c r="AJ851" i="2" l="1"/>
  <c r="AO851" i="2"/>
  <c r="AQ851" i="2"/>
  <c r="AR851" i="2" l="1"/>
  <c r="AS851" i="2"/>
  <c r="BK850" i="2" l="1"/>
  <c r="AN850" i="2"/>
  <c r="AO850" i="2" s="1"/>
  <c r="AH850" i="2"/>
  <c r="AI850" i="2" s="1"/>
  <c r="AE850" i="2"/>
  <c r="AB850" i="2"/>
  <c r="Z850" i="2"/>
  <c r="X850" i="2"/>
  <c r="V850" i="2"/>
  <c r="S850" i="2"/>
  <c r="P850" i="2"/>
  <c r="N850" i="2"/>
  <c r="L850" i="2"/>
  <c r="AP850" i="2" l="1"/>
  <c r="AJ850" i="2"/>
  <c r="AQ850" i="2"/>
  <c r="BK849" i="2"/>
  <c r="AN849" i="2"/>
  <c r="AO849" i="2" s="1"/>
  <c r="AH849" i="2"/>
  <c r="AJ849" i="2" s="1"/>
  <c r="AI849" i="2" s="1"/>
  <c r="AE849" i="2"/>
  <c r="AB849" i="2"/>
  <c r="Z849" i="2"/>
  <c r="X849" i="2"/>
  <c r="V849" i="2"/>
  <c r="S849" i="2"/>
  <c r="P849" i="2"/>
  <c r="N849" i="2"/>
  <c r="L849" i="2"/>
  <c r="AQ849" i="2" l="1"/>
  <c r="AS849" i="2" s="1"/>
  <c r="AR849" i="2" s="1"/>
  <c r="AS850" i="2"/>
  <c r="AR850" i="2" s="1"/>
  <c r="AP849" i="2"/>
  <c r="BK848" i="2"/>
  <c r="AN848" i="2"/>
  <c r="AO848" i="2" s="1"/>
  <c r="AH848" i="2"/>
  <c r="AI848" i="2" s="1"/>
  <c r="AE848" i="2"/>
  <c r="AB848" i="2"/>
  <c r="AQ848" i="2" s="1"/>
  <c r="Z848" i="2"/>
  <c r="X848" i="2"/>
  <c r="V848" i="2"/>
  <c r="S848" i="2"/>
  <c r="P848" i="2"/>
  <c r="N848" i="2"/>
  <c r="L848" i="2"/>
  <c r="AJ848" i="2" l="1"/>
  <c r="AP848" i="2"/>
  <c r="AR848" i="2"/>
  <c r="AS848" i="2"/>
  <c r="BK847" i="2" l="1"/>
  <c r="AN847" i="2" l="1"/>
  <c r="AO847" i="2" s="1"/>
  <c r="AH847" i="2"/>
  <c r="AI847" i="2" s="1"/>
  <c r="AE847" i="2"/>
  <c r="AB847" i="2"/>
  <c r="Z847" i="2"/>
  <c r="X847" i="2"/>
  <c r="V847" i="2"/>
  <c r="S847" i="2"/>
  <c r="P847" i="2"/>
  <c r="N847" i="2"/>
  <c r="L847" i="2"/>
  <c r="AP847" i="2" l="1"/>
  <c r="AJ847" i="2"/>
  <c r="AQ847" i="2"/>
  <c r="BK846" i="2"/>
  <c r="AN846" i="2"/>
  <c r="AP846" i="2" s="1"/>
  <c r="AH846" i="2"/>
  <c r="AJ846" i="2" s="1"/>
  <c r="AI846" i="2" s="1"/>
  <c r="AE846" i="2"/>
  <c r="AB846" i="2"/>
  <c r="AQ846" i="2" s="1"/>
  <c r="Z846" i="2"/>
  <c r="X846" i="2"/>
  <c r="V846" i="2"/>
  <c r="AO846" i="2" l="1"/>
  <c r="AR846" i="2"/>
  <c r="AR847" i="2"/>
  <c r="AS847" i="2"/>
  <c r="AS846" i="2"/>
  <c r="S846" i="2"/>
  <c r="P846" i="2"/>
  <c r="N846" i="2"/>
  <c r="L846" i="2"/>
  <c r="BK845" i="2" l="1"/>
  <c r="AN845" i="2"/>
  <c r="AP845" i="2" s="1"/>
  <c r="AH845" i="2"/>
  <c r="AI845" i="2" s="1"/>
  <c r="AE845" i="2"/>
  <c r="AB845" i="2"/>
  <c r="Z845" i="2"/>
  <c r="X845" i="2"/>
  <c r="V845" i="2"/>
  <c r="S845" i="2"/>
  <c r="P845" i="2"/>
  <c r="N845" i="2"/>
  <c r="L845" i="2"/>
  <c r="AO845" i="2" l="1"/>
  <c r="AJ845" i="2"/>
  <c r="AQ845" i="2"/>
  <c r="BK844" i="2"/>
  <c r="AN844" i="2"/>
  <c r="AH844" i="2"/>
  <c r="AI844" i="2" s="1"/>
  <c r="AE844" i="2"/>
  <c r="AB844" i="2"/>
  <c r="Z844" i="2"/>
  <c r="X844" i="2"/>
  <c r="V844" i="2"/>
  <c r="S844" i="2"/>
  <c r="AQ844" i="2" l="1"/>
  <c r="AS844" i="2" s="1"/>
  <c r="AR844" i="2" s="1"/>
  <c r="AO844" i="2"/>
  <c r="AS845" i="2"/>
  <c r="AR845" i="2" s="1"/>
  <c r="AJ844" i="2"/>
  <c r="AP844" i="2"/>
  <c r="P844" i="2"/>
  <c r="N844" i="2"/>
  <c r="L844" i="2"/>
  <c r="BK843" i="2" l="1"/>
  <c r="AN843" i="2"/>
  <c r="AO843" i="2" s="1"/>
  <c r="AH843" i="2"/>
  <c r="AI843" i="2" s="1"/>
  <c r="AE843" i="2"/>
  <c r="AB843" i="2"/>
  <c r="Z843" i="2"/>
  <c r="X843" i="2"/>
  <c r="V843" i="2"/>
  <c r="S843" i="2"/>
  <c r="P843" i="2"/>
  <c r="N843" i="2"/>
  <c r="L843" i="2"/>
  <c r="AP843" i="2" l="1"/>
  <c r="AJ843" i="2"/>
  <c r="AQ843" i="2"/>
  <c r="AR843" i="2" l="1"/>
  <c r="AS843" i="2"/>
  <c r="BK842" i="2"/>
  <c r="AN842" i="2"/>
  <c r="AP842" i="2" s="1"/>
  <c r="AH842" i="2"/>
  <c r="AI842" i="2" s="1"/>
  <c r="AE842" i="2"/>
  <c r="AB842" i="2"/>
  <c r="Z842" i="2"/>
  <c r="X842" i="2"/>
  <c r="V842" i="2"/>
  <c r="S842" i="2"/>
  <c r="P842" i="2"/>
  <c r="N842" i="2"/>
  <c r="L842" i="2"/>
  <c r="AO842" i="2" l="1"/>
  <c r="AJ842" i="2"/>
  <c r="AQ842" i="2"/>
  <c r="AR842" i="2" l="1"/>
  <c r="AS842" i="2"/>
  <c r="BK841" i="2"/>
  <c r="AN841" i="2"/>
  <c r="AP841" i="2" s="1"/>
  <c r="AH841" i="2"/>
  <c r="AI841" i="2" s="1"/>
  <c r="AE841" i="2"/>
  <c r="AB841" i="2"/>
  <c r="Z841" i="2"/>
  <c r="X841" i="2"/>
  <c r="V841" i="2"/>
  <c r="S841" i="2"/>
  <c r="P841" i="2"/>
  <c r="N841" i="2"/>
  <c r="L841" i="2"/>
  <c r="AJ841" i="2" l="1"/>
  <c r="AO841" i="2"/>
  <c r="AQ841" i="2"/>
  <c r="AR841" i="2" l="1"/>
  <c r="AS841" i="2"/>
  <c r="BK840" i="2"/>
  <c r="AN840" i="2" l="1"/>
  <c r="AO840" i="2" s="1"/>
  <c r="AH840" i="2"/>
  <c r="AI840" i="2" s="1"/>
  <c r="AE840" i="2"/>
  <c r="AB840" i="2"/>
  <c r="Z840" i="2"/>
  <c r="X840" i="2"/>
  <c r="V840" i="2"/>
  <c r="S840" i="2"/>
  <c r="P840" i="2"/>
  <c r="N840" i="2"/>
  <c r="L840" i="2"/>
  <c r="AP840" i="2" l="1"/>
  <c r="AJ840" i="2"/>
  <c r="AQ840" i="2"/>
  <c r="AS840" i="2" l="1"/>
  <c r="AR840" i="2" s="1"/>
  <c r="BK839" i="2"/>
  <c r="AN839" i="2"/>
  <c r="AO839" i="2" s="1"/>
  <c r="AH839" i="2"/>
  <c r="AI839" i="2" s="1"/>
  <c r="AE839" i="2"/>
  <c r="AB839" i="2"/>
  <c r="AQ839" i="2" s="1"/>
  <c r="AR839" i="2" s="1"/>
  <c r="Z839" i="2"/>
  <c r="X839" i="2"/>
  <c r="V839" i="2"/>
  <c r="S839" i="2"/>
  <c r="P839" i="2"/>
  <c r="N839" i="2"/>
  <c r="L839" i="2"/>
  <c r="AS839" i="2" l="1"/>
  <c r="AJ839" i="2"/>
  <c r="AP839" i="2"/>
  <c r="BK838" i="2" l="1"/>
  <c r="AN838" i="2"/>
  <c r="AO838" i="2" s="1"/>
  <c r="AH838" i="2"/>
  <c r="AI838" i="2" s="1"/>
  <c r="AE838" i="2"/>
  <c r="AB838" i="2"/>
  <c r="Z838" i="2"/>
  <c r="X838" i="2"/>
  <c r="V838" i="2"/>
  <c r="S838" i="2"/>
  <c r="P838" i="2"/>
  <c r="N838" i="2"/>
  <c r="L838" i="2"/>
  <c r="AJ838" i="2" l="1"/>
  <c r="AP838" i="2"/>
  <c r="AQ838" i="2"/>
  <c r="AR838" i="2" s="1"/>
  <c r="AS838" i="2" l="1"/>
  <c r="BK837" i="2"/>
  <c r="AN837" i="2"/>
  <c r="AP837" i="2" s="1"/>
  <c r="AH837" i="2"/>
  <c r="AI837" i="2" s="1"/>
  <c r="AE837" i="2"/>
  <c r="AB837" i="2"/>
  <c r="Z837" i="2"/>
  <c r="X837" i="2"/>
  <c r="V837" i="2"/>
  <c r="S837" i="2"/>
  <c r="P837" i="2"/>
  <c r="N837" i="2"/>
  <c r="L837" i="2"/>
  <c r="AO837" i="2" l="1"/>
  <c r="AJ837" i="2"/>
  <c r="AQ837" i="2"/>
  <c r="AR837" i="2" s="1"/>
  <c r="AS837" i="2" l="1"/>
  <c r="BK836" i="2"/>
  <c r="AN836" i="2"/>
  <c r="AO836" i="2" s="1"/>
  <c r="AH836" i="2"/>
  <c r="AJ836" i="2" s="1"/>
  <c r="AI836" i="2" s="1"/>
  <c r="AE836" i="2"/>
  <c r="AB836" i="2"/>
  <c r="AQ836" i="2" s="1"/>
  <c r="AS836" i="2" s="1"/>
  <c r="AR836" i="2" s="1"/>
  <c r="Z836" i="2"/>
  <c r="X836" i="2"/>
  <c r="V836" i="2"/>
  <c r="S836" i="2"/>
  <c r="P836" i="2"/>
  <c r="N836" i="2"/>
  <c r="L836" i="2"/>
  <c r="AP836" i="2" l="1"/>
  <c r="BK835" i="2" l="1"/>
  <c r="AN835" i="2"/>
  <c r="AP835" i="2" s="1"/>
  <c r="AH835" i="2"/>
  <c r="AI835" i="2" s="1"/>
  <c r="AE835" i="2"/>
  <c r="AB835" i="2"/>
  <c r="AQ835" i="2" s="1"/>
  <c r="AR835" i="2" s="1"/>
  <c r="Z835" i="2"/>
  <c r="X835" i="2"/>
  <c r="V835" i="2"/>
  <c r="AO835" i="2" l="1"/>
  <c r="AJ835" i="2"/>
  <c r="AS835" i="2"/>
  <c r="S835" i="2"/>
  <c r="P835" i="2"/>
  <c r="N835" i="2"/>
  <c r="L835" i="2"/>
  <c r="BK834" i="2" l="1"/>
  <c r="AN834" i="2"/>
  <c r="AO834" i="2" s="1"/>
  <c r="AH834" i="2"/>
  <c r="AE834" i="2"/>
  <c r="AB834" i="2"/>
  <c r="Z834" i="2"/>
  <c r="X834" i="2"/>
  <c r="V834" i="2"/>
  <c r="S834" i="2"/>
  <c r="P834" i="2"/>
  <c r="N834" i="2"/>
  <c r="L834" i="2"/>
  <c r="AI834" i="2" l="1"/>
  <c r="AJ834" i="2"/>
  <c r="AP834" i="2"/>
  <c r="AQ834" i="2"/>
  <c r="AS834" i="2" s="1"/>
  <c r="AR834" i="2" s="1"/>
  <c r="BK833" i="2" l="1"/>
  <c r="AN833" i="2"/>
  <c r="AO833" i="2" s="1"/>
  <c r="AH833" i="2"/>
  <c r="AE833" i="2"/>
  <c r="AB833" i="2"/>
  <c r="Z833" i="2"/>
  <c r="X833" i="2"/>
  <c r="V833" i="2"/>
  <c r="S833" i="2"/>
  <c r="P833" i="2"/>
  <c r="N833" i="2"/>
  <c r="L833" i="2"/>
  <c r="AJ833" i="2" l="1"/>
  <c r="AI833" i="2" s="1"/>
  <c r="AQ833" i="2"/>
  <c r="AR833" i="2" s="1"/>
  <c r="AP833" i="2"/>
  <c r="AS833" i="2" l="1"/>
  <c r="BK832" i="2"/>
  <c r="AN832" i="2"/>
  <c r="AO832" i="2" s="1"/>
  <c r="AH832" i="2"/>
  <c r="AI832" i="2" s="1"/>
  <c r="AE832" i="2"/>
  <c r="AB832" i="2"/>
  <c r="Z832" i="2"/>
  <c r="X832" i="2"/>
  <c r="V832" i="2"/>
  <c r="S832" i="2"/>
  <c r="P832" i="2"/>
  <c r="N832" i="2"/>
  <c r="L832" i="2"/>
  <c r="AQ832" i="2" l="1"/>
  <c r="AS832" i="2" s="1"/>
  <c r="AR832" i="2" s="1"/>
  <c r="AJ832" i="2"/>
  <c r="AP832" i="2"/>
  <c r="BK831" i="2" l="1"/>
  <c r="AN831" i="2"/>
  <c r="AO831" i="2" s="1"/>
  <c r="AH831" i="2"/>
  <c r="AJ831" i="2" s="1"/>
  <c r="AI831" i="2" s="1"/>
  <c r="AE831" i="2"/>
  <c r="AB831" i="2"/>
  <c r="Z831" i="2"/>
  <c r="X831" i="2"/>
  <c r="V831" i="2"/>
  <c r="S831" i="2"/>
  <c r="AP831" i="2" l="1"/>
  <c r="AQ831" i="2"/>
  <c r="P831" i="2"/>
  <c r="N831" i="2"/>
  <c r="L831" i="2"/>
  <c r="AS831" i="2" l="1"/>
  <c r="AR831" i="2" s="1"/>
  <c r="BK830" i="2" l="1"/>
  <c r="AN830" i="2"/>
  <c r="AO830" i="2" s="1"/>
  <c r="AH830" i="2"/>
  <c r="AJ830" i="2" s="1"/>
  <c r="AI830" i="2" s="1"/>
  <c r="AE830" i="2"/>
  <c r="AB830" i="2"/>
  <c r="Z830" i="2"/>
  <c r="V830" i="2"/>
  <c r="S830" i="2"/>
  <c r="P830" i="2"/>
  <c r="N830" i="2"/>
  <c r="L830" i="2"/>
  <c r="AP830" i="2" l="1"/>
  <c r="AQ830" i="2"/>
  <c r="AS830" i="2" s="1"/>
  <c r="AR830" i="2" l="1"/>
  <c r="BK829" i="2"/>
  <c r="AN829" i="2"/>
  <c r="AO829" i="2" s="1"/>
  <c r="AH829" i="2"/>
  <c r="AE829" i="2"/>
  <c r="AB829" i="2"/>
  <c r="Z829" i="2"/>
  <c r="X829" i="2"/>
  <c r="V829" i="2"/>
  <c r="S829" i="2"/>
  <c r="P829" i="2"/>
  <c r="N829" i="2"/>
  <c r="L829" i="2"/>
  <c r="AJ829" i="2" l="1"/>
  <c r="AI829" i="2" s="1"/>
  <c r="AQ829" i="2"/>
  <c r="AS829" i="2" s="1"/>
  <c r="AP829" i="2"/>
  <c r="AR829" i="2" l="1"/>
  <c r="BK828" i="2"/>
  <c r="AN828" i="2"/>
  <c r="AH828" i="2"/>
  <c r="AJ828" i="2" s="1"/>
  <c r="AI828" i="2" s="1"/>
  <c r="AE828" i="2"/>
  <c r="AB828" i="2"/>
  <c r="Z828" i="2"/>
  <c r="X828" i="2"/>
  <c r="V828" i="2"/>
  <c r="S828" i="2"/>
  <c r="P828" i="2"/>
  <c r="N828" i="2"/>
  <c r="L828" i="2"/>
  <c r="AQ828" i="2" l="1"/>
  <c r="AS828" i="2" s="1"/>
  <c r="AP828" i="2"/>
  <c r="AO828" i="2"/>
  <c r="AR828" i="2" l="1"/>
  <c r="BK827" i="2"/>
  <c r="AN827" i="2"/>
  <c r="AP827" i="2" s="1"/>
  <c r="AH827" i="2"/>
  <c r="AJ827" i="2" s="1"/>
  <c r="AI827" i="2" s="1"/>
  <c r="AE827" i="2"/>
  <c r="AB827" i="2"/>
  <c r="Z827" i="2"/>
  <c r="X827" i="2"/>
  <c r="V827" i="2"/>
  <c r="S827" i="2"/>
  <c r="P827" i="2"/>
  <c r="N827" i="2"/>
  <c r="L827" i="2"/>
  <c r="AO827" i="2" l="1"/>
  <c r="AQ827" i="2"/>
  <c r="AS827" i="2" s="1"/>
  <c r="AR827" i="2" l="1"/>
  <c r="BK826" i="2"/>
  <c r="AN826" i="2"/>
  <c r="AH826" i="2"/>
  <c r="AE826" i="2"/>
  <c r="AP826" i="2" l="1"/>
  <c r="AJ826" i="2"/>
  <c r="AI826" i="2" s="1"/>
  <c r="AO826" i="2"/>
  <c r="AB826" i="2"/>
  <c r="Z826" i="2"/>
  <c r="X826" i="2"/>
  <c r="V826" i="2"/>
  <c r="S826" i="2"/>
  <c r="AQ826" i="2" l="1"/>
  <c r="P826" i="2"/>
  <c r="N826" i="2"/>
  <c r="L826" i="2"/>
  <c r="AR826" i="2" l="1"/>
  <c r="AS826" i="2"/>
  <c r="BK825" i="2" l="1"/>
  <c r="AN825" i="2"/>
  <c r="AO825" i="2" s="1"/>
  <c r="AH825" i="2"/>
  <c r="AE825" i="2"/>
  <c r="AB825" i="2"/>
  <c r="AQ825" i="2" s="1"/>
  <c r="Z825" i="2"/>
  <c r="X825" i="2"/>
  <c r="V825" i="2"/>
  <c r="S825" i="2"/>
  <c r="P825" i="2"/>
  <c r="N825" i="2"/>
  <c r="L825" i="2"/>
  <c r="AP825" i="2" l="1"/>
  <c r="AS825" i="2"/>
  <c r="AR825" i="2" s="1"/>
  <c r="AJ825" i="2"/>
  <c r="AI825" i="2"/>
  <c r="BK824" i="2" l="1"/>
  <c r="AN824" i="2"/>
  <c r="AO824" i="2" s="1"/>
  <c r="AH824" i="2"/>
  <c r="AI824" i="2" s="1"/>
  <c r="AE824" i="2"/>
  <c r="AB824" i="2"/>
  <c r="AQ824" i="2" s="1"/>
  <c r="AS824" i="2" s="1"/>
  <c r="AR824" i="2" s="1"/>
  <c r="Z824" i="2"/>
  <c r="X824" i="2"/>
  <c r="V824" i="2"/>
  <c r="S824" i="2"/>
  <c r="P824" i="2"/>
  <c r="N824" i="2"/>
  <c r="L824" i="2"/>
  <c r="AP824" i="2" l="1"/>
  <c r="AJ824" i="2"/>
  <c r="BK823" i="2" l="1"/>
  <c r="AN823" i="2"/>
  <c r="AO823" i="2" s="1"/>
  <c r="AH823" i="2"/>
  <c r="AJ823" i="2" s="1"/>
  <c r="AI823" i="2" s="1"/>
  <c r="AE823" i="2"/>
  <c r="AP823" i="2" l="1"/>
  <c r="AB823" i="2"/>
  <c r="Z823" i="2"/>
  <c r="X823" i="2"/>
  <c r="V823" i="2"/>
  <c r="S823" i="2"/>
  <c r="P823" i="2"/>
  <c r="N823" i="2"/>
  <c r="L823" i="2"/>
  <c r="AQ823" i="2" l="1"/>
  <c r="AR823" i="2" l="1"/>
  <c r="AS823" i="2"/>
  <c r="BK822" i="2"/>
  <c r="AN822" i="2"/>
  <c r="AO822" i="2" s="1"/>
  <c r="AH822" i="2"/>
  <c r="AJ822" i="2" s="1"/>
  <c r="AI822" i="2" s="1"/>
  <c r="AE822" i="2"/>
  <c r="AB822" i="2"/>
  <c r="Z822" i="2"/>
  <c r="X822" i="2"/>
  <c r="V822" i="2"/>
  <c r="S822" i="2"/>
  <c r="P822" i="2"/>
  <c r="N822" i="2"/>
  <c r="L822" i="2"/>
  <c r="AP822" i="2" l="1"/>
  <c r="AQ822" i="2"/>
  <c r="AR822" i="2" s="1"/>
  <c r="AS822" i="2" l="1"/>
  <c r="BK821" i="2"/>
  <c r="AN821" i="2"/>
  <c r="AH821" i="2"/>
  <c r="AJ821" i="2" s="1"/>
  <c r="AI821" i="2" s="1"/>
  <c r="AE821" i="2"/>
  <c r="AB821" i="2"/>
  <c r="AQ821" i="2" s="1"/>
  <c r="AR821" i="2" s="1"/>
  <c r="Z821" i="2"/>
  <c r="X821" i="2"/>
  <c r="V821" i="2"/>
  <c r="S821" i="2"/>
  <c r="P821" i="2"/>
  <c r="N821" i="2"/>
  <c r="L821" i="2"/>
  <c r="AS821" i="2" l="1"/>
  <c r="AP821" i="2"/>
  <c r="AO821" i="2"/>
  <c r="BK820" i="2" l="1"/>
  <c r="AN820" i="2"/>
  <c r="AO820" i="2" s="1"/>
  <c r="AH820" i="2"/>
  <c r="AI820" i="2" s="1"/>
  <c r="AE820" i="2"/>
  <c r="AB820" i="2"/>
  <c r="Z820" i="2"/>
  <c r="X820" i="2"/>
  <c r="V820" i="2"/>
  <c r="S820" i="2"/>
  <c r="P820" i="2"/>
  <c r="N820" i="2"/>
  <c r="L820" i="2"/>
  <c r="AJ820" i="2" l="1"/>
  <c r="AP820" i="2"/>
  <c r="AQ820" i="2"/>
  <c r="AR820" i="2" s="1"/>
  <c r="AS820" i="2" l="1"/>
  <c r="BK819" i="2"/>
  <c r="AN819" i="2"/>
  <c r="AH819" i="2"/>
  <c r="AE819" i="2"/>
  <c r="AB819" i="2"/>
  <c r="AQ819" i="2" s="1"/>
  <c r="AS819" i="2" s="1"/>
  <c r="AR819" i="2" s="1"/>
  <c r="Z819" i="2"/>
  <c r="X819" i="2"/>
  <c r="V819" i="2"/>
  <c r="S819" i="2"/>
  <c r="AP819" i="2" l="1"/>
  <c r="AJ819" i="2"/>
  <c r="AI819" i="2" s="1"/>
  <c r="AO819" i="2"/>
  <c r="P819" i="2"/>
  <c r="N819" i="2"/>
  <c r="L819" i="2"/>
  <c r="BK818" i="2" l="1"/>
  <c r="AN818" i="2"/>
  <c r="AO818" i="2" s="1"/>
  <c r="AH818" i="2"/>
  <c r="AJ818" i="2" s="1"/>
  <c r="AI818" i="2" s="1"/>
  <c r="AE818" i="2"/>
  <c r="AB818" i="2"/>
  <c r="Z818" i="2"/>
  <c r="X818" i="2"/>
  <c r="V818" i="2"/>
  <c r="S818" i="2"/>
  <c r="P818" i="2"/>
  <c r="N818" i="2"/>
  <c r="L818" i="2"/>
  <c r="AQ818" i="2" l="1"/>
  <c r="AR818" i="2" s="1"/>
  <c r="AP818" i="2"/>
  <c r="AS818" i="2" l="1"/>
  <c r="BK817" i="2"/>
  <c r="AN817" i="2" l="1"/>
  <c r="AO817" i="2" s="1"/>
  <c r="AH817" i="2"/>
  <c r="AJ817" i="2" s="1"/>
  <c r="AI817" i="2" s="1"/>
  <c r="AE817" i="2"/>
  <c r="AB817" i="2"/>
  <c r="Z817" i="2"/>
  <c r="X817" i="2"/>
  <c r="V817" i="2"/>
  <c r="S817" i="2"/>
  <c r="P817" i="2"/>
  <c r="N817" i="2"/>
  <c r="L817" i="2"/>
  <c r="AP817" i="2" l="1"/>
  <c r="AQ817" i="2"/>
  <c r="AS817" i="2" l="1"/>
  <c r="AR817" i="2"/>
  <c r="BK816" i="2"/>
  <c r="AN816" i="2"/>
  <c r="AO816" i="2" s="1"/>
  <c r="AH816" i="2"/>
  <c r="AI816" i="2" s="1"/>
  <c r="AE816" i="2"/>
  <c r="AB816" i="2"/>
  <c r="Z816" i="2"/>
  <c r="X816" i="2"/>
  <c r="V816" i="2"/>
  <c r="S816" i="2"/>
  <c r="P816" i="2"/>
  <c r="N816" i="2"/>
  <c r="L816" i="2"/>
  <c r="AJ816" i="2" l="1"/>
  <c r="AP816" i="2"/>
  <c r="AQ816" i="2"/>
  <c r="AR816" i="2" s="1"/>
  <c r="AS816" i="2" l="1"/>
  <c r="BK815" i="2"/>
  <c r="AN815" i="2"/>
  <c r="AH815" i="2"/>
  <c r="AI815" i="2" s="1"/>
  <c r="AE815" i="2"/>
  <c r="AB815" i="2"/>
  <c r="Z815" i="2"/>
  <c r="X815" i="2"/>
  <c r="V815" i="2"/>
  <c r="S815" i="2"/>
  <c r="P815" i="2"/>
  <c r="N815" i="2"/>
  <c r="L815" i="2"/>
  <c r="AO815" i="2" l="1"/>
  <c r="AJ815" i="2"/>
  <c r="AP815" i="2"/>
  <c r="AQ815" i="2"/>
  <c r="AR815" i="2" l="1"/>
  <c r="AS815" i="2"/>
  <c r="BK814" i="2"/>
  <c r="AN814" i="2"/>
  <c r="AH814" i="2"/>
  <c r="AE814" i="2"/>
  <c r="AP814" i="2" l="1"/>
  <c r="AJ814" i="2"/>
  <c r="AI814" i="2" s="1"/>
  <c r="AO814" i="2"/>
  <c r="AB814" i="2"/>
  <c r="Z814" i="2"/>
  <c r="X814" i="2"/>
  <c r="V814" i="2"/>
  <c r="S814" i="2"/>
  <c r="P814" i="2"/>
  <c r="N814" i="2"/>
  <c r="L814" i="2"/>
  <c r="AQ814" i="2" l="1"/>
  <c r="AR814" i="2" l="1"/>
  <c r="AS814" i="2"/>
  <c r="BK813" i="2"/>
  <c r="AN813" i="2"/>
  <c r="AO813" i="2" s="1"/>
  <c r="AH813" i="2"/>
  <c r="AJ813" i="2" s="1"/>
  <c r="AI813" i="2" s="1"/>
  <c r="AE813" i="2"/>
  <c r="AB813" i="2"/>
  <c r="Z813" i="2"/>
  <c r="X813" i="2"/>
  <c r="V813" i="2"/>
  <c r="S813" i="2"/>
  <c r="P813" i="2"/>
  <c r="N813" i="2"/>
  <c r="L813" i="2"/>
  <c r="AP813" i="2" l="1"/>
  <c r="AQ813" i="2"/>
  <c r="AS813" i="2" l="1"/>
  <c r="AR813" i="2"/>
  <c r="BK812" i="2"/>
  <c r="AN812" i="2"/>
  <c r="AO812" i="2" s="1"/>
  <c r="AH812" i="2"/>
  <c r="AE812" i="2"/>
  <c r="AB812" i="2"/>
  <c r="Z812" i="2"/>
  <c r="X812" i="2"/>
  <c r="V812" i="2"/>
  <c r="S812" i="2"/>
  <c r="P812" i="2"/>
  <c r="N812" i="2"/>
  <c r="L812" i="2"/>
  <c r="AI812" i="2" l="1"/>
  <c r="AJ812" i="2"/>
  <c r="AP812" i="2"/>
  <c r="AQ812" i="2"/>
  <c r="AR812" i="2" s="1"/>
  <c r="AS812" i="2" l="1"/>
  <c r="BK811" i="2" l="1"/>
  <c r="AN811" i="2"/>
  <c r="AO811" i="2" s="1"/>
  <c r="AH811" i="2"/>
  <c r="AI811" i="2" s="1"/>
  <c r="AE811" i="2"/>
  <c r="AB811" i="2"/>
  <c r="AQ811" i="2" s="1"/>
  <c r="Z811" i="2"/>
  <c r="X811" i="2"/>
  <c r="V811" i="2"/>
  <c r="S811" i="2"/>
  <c r="P811" i="2"/>
  <c r="N811" i="2"/>
  <c r="L811" i="2"/>
  <c r="AJ811" i="2" l="1"/>
  <c r="AS811" i="2"/>
  <c r="AR811" i="2"/>
  <c r="AP811" i="2"/>
  <c r="BK810" i="2" l="1"/>
  <c r="AN810" i="2"/>
  <c r="AO810" i="2" s="1"/>
  <c r="AH810" i="2"/>
  <c r="AI810" i="2" s="1"/>
  <c r="AE810" i="2"/>
  <c r="AB810" i="2"/>
  <c r="AQ810" i="2" s="1"/>
  <c r="Z810" i="2"/>
  <c r="X810" i="2"/>
  <c r="V810" i="2"/>
  <c r="S810" i="2"/>
  <c r="P810" i="2"/>
  <c r="N810" i="2"/>
  <c r="L810" i="2"/>
  <c r="AP810" i="2" l="1"/>
  <c r="AR810" i="2"/>
  <c r="AS810" i="2"/>
  <c r="AJ810" i="2"/>
  <c r="BK809" i="2" l="1"/>
  <c r="AN809" i="2"/>
  <c r="AO809" i="2" s="1"/>
  <c r="AH809" i="2"/>
  <c r="AI809" i="2" s="1"/>
  <c r="AE809" i="2"/>
  <c r="AB809" i="2"/>
  <c r="AQ809" i="2" s="1"/>
  <c r="Z809" i="2"/>
  <c r="X809" i="2"/>
  <c r="V809" i="2"/>
  <c r="S809" i="2"/>
  <c r="P809" i="2"/>
  <c r="N809" i="2"/>
  <c r="L809" i="2"/>
  <c r="AP809" i="2" l="1"/>
  <c r="AR809" i="2"/>
  <c r="AS809" i="2"/>
  <c r="AJ809" i="2"/>
  <c r="BK808" i="2" l="1"/>
  <c r="AN808" i="2"/>
  <c r="AO808" i="2" s="1"/>
  <c r="AH808" i="2"/>
  <c r="AJ808" i="2" s="1"/>
  <c r="AI808" i="2" s="1"/>
  <c r="AE808" i="2"/>
  <c r="AB808" i="2"/>
  <c r="Z808" i="2"/>
  <c r="X808" i="2"/>
  <c r="V808" i="2"/>
  <c r="S808" i="2"/>
  <c r="P808" i="2"/>
  <c r="N808" i="2"/>
  <c r="L808" i="2"/>
  <c r="AQ808" i="2" l="1"/>
  <c r="AP808" i="2"/>
  <c r="AS808" i="2" l="1"/>
  <c r="AR808" i="2"/>
  <c r="BK807" i="2" l="1"/>
  <c r="AN807" i="2"/>
  <c r="AO807" i="2" s="1"/>
  <c r="AH807" i="2"/>
  <c r="AI807" i="2" s="1"/>
  <c r="AE807" i="2"/>
  <c r="AB807" i="2"/>
  <c r="AQ807" i="2" s="1"/>
  <c r="Z807" i="2"/>
  <c r="X807" i="2"/>
  <c r="V807" i="2"/>
  <c r="S807" i="2"/>
  <c r="P807" i="2"/>
  <c r="N807" i="2"/>
  <c r="L807" i="2"/>
  <c r="AJ807" i="2" l="1"/>
  <c r="AS807" i="2"/>
  <c r="AR807" i="2"/>
  <c r="AP807" i="2"/>
  <c r="BK806" i="2" l="1"/>
  <c r="AN806" i="2"/>
  <c r="AH806" i="2"/>
  <c r="AJ806" i="2" s="1"/>
  <c r="AI806" i="2" s="1"/>
  <c r="AE806" i="2"/>
  <c r="AB806" i="2"/>
  <c r="AQ806" i="2" s="1"/>
  <c r="Z806" i="2"/>
  <c r="X806" i="2"/>
  <c r="V806" i="2"/>
  <c r="S806" i="2"/>
  <c r="P806" i="2"/>
  <c r="N806" i="2"/>
  <c r="L806" i="2"/>
  <c r="AR806" i="2" l="1"/>
  <c r="AS806" i="2"/>
  <c r="AP806" i="2"/>
  <c r="AO806" i="2"/>
  <c r="BK805" i="2" l="1"/>
  <c r="AN805" i="2"/>
  <c r="AO805" i="2" s="1"/>
  <c r="AH805" i="2"/>
  <c r="AI805" i="2" s="1"/>
  <c r="AE805" i="2"/>
  <c r="AB805" i="2"/>
  <c r="AQ805" i="2" s="1"/>
  <c r="Z805" i="2"/>
  <c r="X805" i="2"/>
  <c r="V805" i="2"/>
  <c r="S805" i="2"/>
  <c r="P805" i="2"/>
  <c r="N805" i="2"/>
  <c r="L805" i="2"/>
  <c r="AP805" i="2" l="1"/>
  <c r="AR805" i="2"/>
  <c r="AS805" i="2"/>
  <c r="AJ805" i="2"/>
  <c r="BK804" i="2" l="1"/>
  <c r="AN804" i="2" l="1"/>
  <c r="AH804" i="2"/>
  <c r="AJ804" i="2" s="1"/>
  <c r="AI804" i="2" s="1"/>
  <c r="AE804" i="2"/>
  <c r="AB804" i="2"/>
  <c r="Z804" i="2"/>
  <c r="X804" i="2"/>
  <c r="V804" i="2"/>
  <c r="S804" i="2"/>
  <c r="P804" i="2"/>
  <c r="N804" i="2"/>
  <c r="L804" i="2"/>
  <c r="AQ804" i="2" l="1"/>
  <c r="AO804" i="2"/>
  <c r="AP804" i="2"/>
  <c r="AR804" i="2" l="1"/>
  <c r="AS804" i="2"/>
  <c r="BK803" i="2"/>
  <c r="AN803" i="2"/>
  <c r="AO803" i="2" s="1"/>
  <c r="AH803" i="2"/>
  <c r="AJ803" i="2" s="1"/>
  <c r="AI803" i="2" s="1"/>
  <c r="AP803" i="2" l="1"/>
  <c r="AE803" i="2"/>
  <c r="AB803" i="2"/>
  <c r="Z803" i="2"/>
  <c r="X803" i="2"/>
  <c r="V803" i="2"/>
  <c r="S803" i="2"/>
  <c r="P803" i="2"/>
  <c r="N803" i="2"/>
  <c r="L803" i="2"/>
  <c r="AQ803" i="2" l="1"/>
  <c r="AR803" i="2" l="1"/>
  <c r="AS803" i="2"/>
  <c r="BK802" i="2"/>
  <c r="AN802" i="2"/>
  <c r="AO802" i="2" s="1"/>
  <c r="AH802" i="2"/>
  <c r="AJ802" i="2" s="1"/>
  <c r="AI802" i="2" s="1"/>
  <c r="AE802" i="2"/>
  <c r="AB802" i="2"/>
  <c r="AQ802" i="2" s="1"/>
  <c r="Z802" i="2"/>
  <c r="X802" i="2"/>
  <c r="V802" i="2"/>
  <c r="S802" i="2"/>
  <c r="P802" i="2"/>
  <c r="N802" i="2"/>
  <c r="L802" i="2"/>
  <c r="AS802" i="2" l="1"/>
  <c r="AR802" i="2"/>
  <c r="AP802" i="2"/>
  <c r="BK801" i="2" l="1"/>
  <c r="AN801" i="2"/>
  <c r="AO801" i="2" s="1"/>
  <c r="AH801" i="2"/>
  <c r="AE801" i="2"/>
  <c r="AB801" i="2"/>
  <c r="Z801" i="2"/>
  <c r="X801" i="2"/>
  <c r="V801" i="2"/>
  <c r="S801" i="2"/>
  <c r="P801" i="2"/>
  <c r="N801" i="2"/>
  <c r="L801" i="2"/>
  <c r="AP801" i="2" l="1"/>
  <c r="AQ801" i="2"/>
  <c r="AR801" i="2" s="1"/>
  <c r="AJ801" i="2"/>
  <c r="AI801" i="2"/>
  <c r="AS801" i="2" l="1"/>
  <c r="BK800" i="2"/>
  <c r="AN800" i="2"/>
  <c r="AP800" i="2" s="1"/>
  <c r="AH800" i="2"/>
  <c r="AI800" i="2" s="1"/>
  <c r="AE800" i="2"/>
  <c r="AB800" i="2"/>
  <c r="Z800" i="2"/>
  <c r="X800" i="2"/>
  <c r="V800" i="2"/>
  <c r="S800" i="2"/>
  <c r="P800" i="2"/>
  <c r="N800" i="2"/>
  <c r="L800" i="2"/>
  <c r="AO800" i="2" l="1"/>
  <c r="AJ800" i="2"/>
  <c r="AQ800" i="2"/>
  <c r="AS800" i="2" s="1"/>
  <c r="AR800" i="2" l="1"/>
  <c r="BK799" i="2"/>
  <c r="AN799" i="2"/>
  <c r="AO799" i="2" s="1"/>
  <c r="AH799" i="2"/>
  <c r="AI799" i="2" s="1"/>
  <c r="AE799" i="2"/>
  <c r="AB799" i="2"/>
  <c r="AJ799" i="2" l="1"/>
  <c r="AQ799" i="2"/>
  <c r="AS799" i="2" s="1"/>
  <c r="AR799" i="2" s="1"/>
  <c r="AP799" i="2"/>
  <c r="Z799" i="2"/>
  <c r="X799" i="2"/>
  <c r="V799" i="2"/>
  <c r="S799" i="2"/>
  <c r="P799" i="2"/>
  <c r="N799" i="2"/>
  <c r="L799" i="2"/>
  <c r="BK798" i="2" l="1"/>
  <c r="AN798" i="2"/>
  <c r="AO798" i="2" s="1"/>
  <c r="AH798" i="2"/>
  <c r="AJ798" i="2" s="1"/>
  <c r="AI798" i="2" s="1"/>
  <c r="AE798" i="2"/>
  <c r="AB798" i="2"/>
  <c r="Z798" i="2"/>
  <c r="X798" i="2"/>
  <c r="V798" i="2"/>
  <c r="S798" i="2"/>
  <c r="P798" i="2"/>
  <c r="N798" i="2"/>
  <c r="L798" i="2"/>
  <c r="AP798" i="2" l="1"/>
  <c r="AQ798" i="2"/>
  <c r="AR798" i="2" l="1"/>
  <c r="AS798" i="2"/>
  <c r="BK797" i="2"/>
  <c r="AN797" i="2"/>
  <c r="AO797" i="2" s="1"/>
  <c r="AH797" i="2"/>
  <c r="AJ797" i="2" s="1"/>
  <c r="AI797" i="2" s="1"/>
  <c r="AE797" i="2"/>
  <c r="AB797" i="2"/>
  <c r="Z797" i="2"/>
  <c r="X797" i="2"/>
  <c r="V797" i="2"/>
  <c r="S797" i="2"/>
  <c r="P797" i="2"/>
  <c r="N797" i="2"/>
  <c r="L797" i="2"/>
  <c r="AP797" i="2" l="1"/>
  <c r="AQ797" i="2"/>
  <c r="AR797" i="2" s="1"/>
  <c r="AS797" i="2" l="1"/>
  <c r="BK796" i="2"/>
  <c r="AN796" i="2"/>
  <c r="AO796" i="2" s="1"/>
  <c r="AH796" i="2"/>
  <c r="AE796" i="2"/>
  <c r="AB796" i="2"/>
  <c r="Z796" i="2"/>
  <c r="X796" i="2"/>
  <c r="V796" i="2"/>
  <c r="S796" i="2"/>
  <c r="P796" i="2"/>
  <c r="N796" i="2"/>
  <c r="L796" i="2"/>
  <c r="AI796" i="2" l="1"/>
  <c r="AJ796" i="2"/>
  <c r="AP796" i="2"/>
  <c r="AQ796" i="2"/>
  <c r="AS796" i="2" s="1"/>
  <c r="AR796" i="2" l="1"/>
  <c r="BK795" i="2"/>
  <c r="AN795" i="2"/>
  <c r="AO795" i="2" s="1"/>
  <c r="AH795" i="2"/>
  <c r="AI795" i="2" s="1"/>
  <c r="AE795" i="2"/>
  <c r="AB795" i="2"/>
  <c r="Z795" i="2"/>
  <c r="X795" i="2"/>
  <c r="V795" i="2"/>
  <c r="S795" i="2"/>
  <c r="P795" i="2"/>
  <c r="N795" i="2"/>
  <c r="L795" i="2"/>
  <c r="AJ795" i="2" l="1"/>
  <c r="AP795" i="2"/>
  <c r="AQ795" i="2"/>
  <c r="AS795" i="2" l="1"/>
  <c r="AR795" i="2" s="1"/>
  <c r="BK794" i="2"/>
  <c r="AN794" i="2"/>
  <c r="AO794" i="2" s="1"/>
  <c r="AH794" i="2"/>
  <c r="AI794" i="2" s="1"/>
  <c r="AE794" i="2"/>
  <c r="AB794" i="2"/>
  <c r="Z794" i="2"/>
  <c r="X794" i="2"/>
  <c r="V794" i="2"/>
  <c r="S794" i="2"/>
  <c r="P794" i="2"/>
  <c r="N794" i="2"/>
  <c r="L794" i="2"/>
  <c r="AP794" i="2" l="1"/>
  <c r="AJ794" i="2"/>
  <c r="AQ794" i="2"/>
  <c r="AS794" i="2" s="1"/>
  <c r="AR794" i="2" l="1"/>
  <c r="BK793" i="2"/>
  <c r="AN793" i="2"/>
  <c r="AP793" i="2" s="1"/>
  <c r="AH793" i="2"/>
  <c r="AJ793" i="2" s="1"/>
  <c r="AI793" i="2" s="1"/>
  <c r="AE793" i="2"/>
  <c r="AB793" i="2"/>
  <c r="Z793" i="2"/>
  <c r="X793" i="2"/>
  <c r="V793" i="2"/>
  <c r="S793" i="2"/>
  <c r="AO793" i="2" l="1"/>
  <c r="AQ793" i="2"/>
  <c r="AR793" i="2" s="1"/>
  <c r="P793" i="2"/>
  <c r="N793" i="2"/>
  <c r="L793" i="2"/>
  <c r="AS793" i="2" l="1"/>
  <c r="BK792" i="2" l="1"/>
  <c r="AN792" i="2"/>
  <c r="AP792" i="2" s="1"/>
  <c r="AH792" i="2"/>
  <c r="AJ792" i="2" s="1"/>
  <c r="AI792" i="2" s="1"/>
  <c r="AE792" i="2"/>
  <c r="AB792" i="2"/>
  <c r="Z792" i="2"/>
  <c r="X792" i="2"/>
  <c r="V792" i="2"/>
  <c r="S792" i="2"/>
  <c r="P792" i="2"/>
  <c r="N792" i="2"/>
  <c r="L792" i="2"/>
  <c r="AO792" i="2" l="1"/>
  <c r="AQ792" i="2"/>
  <c r="AS792" i="2" s="1"/>
  <c r="BK791" i="2"/>
  <c r="AN791" i="2"/>
  <c r="AP791" i="2" s="1"/>
  <c r="AH791" i="2"/>
  <c r="AI791" i="2" s="1"/>
  <c r="AE791" i="2"/>
  <c r="AB791" i="2"/>
  <c r="Z791" i="2"/>
  <c r="X791" i="2"/>
  <c r="V791" i="2"/>
  <c r="S791" i="2"/>
  <c r="P791" i="2"/>
  <c r="N791" i="2"/>
  <c r="L791" i="2"/>
  <c r="AO791" i="2" l="1"/>
  <c r="AJ791" i="2"/>
  <c r="AQ791" i="2"/>
  <c r="AR791" i="2" s="1"/>
  <c r="AR792" i="2"/>
  <c r="AS791" i="2" l="1"/>
  <c r="BK790" i="2"/>
  <c r="AN790" i="2"/>
  <c r="AH790" i="2"/>
  <c r="AE790" i="2"/>
  <c r="AB790" i="2"/>
  <c r="Z790" i="2"/>
  <c r="X790" i="2"/>
  <c r="V790" i="2"/>
  <c r="S790" i="2"/>
  <c r="P790" i="2"/>
  <c r="N790" i="2"/>
  <c r="L790" i="2"/>
  <c r="AP790" i="2" l="1"/>
  <c r="AQ790" i="2"/>
  <c r="AJ790" i="2"/>
  <c r="AI790" i="2" s="1"/>
  <c r="AO790" i="2"/>
  <c r="AR790" i="2" l="1"/>
  <c r="AS790" i="2"/>
  <c r="BK789" i="2"/>
  <c r="AN789" i="2" l="1"/>
  <c r="AH789" i="2"/>
  <c r="AE789" i="2"/>
  <c r="AB789" i="2"/>
  <c r="Z789" i="2"/>
  <c r="X789" i="2"/>
  <c r="V789" i="2"/>
  <c r="S789" i="2"/>
  <c r="P789" i="2"/>
  <c r="N789" i="2"/>
  <c r="L789" i="2"/>
  <c r="AQ789" i="2" l="1"/>
  <c r="AP789" i="2"/>
  <c r="AJ789" i="2"/>
  <c r="AI789" i="2" s="1"/>
  <c r="AO789" i="2"/>
  <c r="AR789" i="2" l="1"/>
  <c r="AS789" i="2"/>
  <c r="BK788" i="2"/>
  <c r="AN788" i="2"/>
  <c r="AO788" i="2" s="1"/>
  <c r="AH788" i="2"/>
  <c r="AJ788" i="2" s="1"/>
  <c r="AI788" i="2" s="1"/>
  <c r="AE788" i="2"/>
  <c r="AB788" i="2"/>
  <c r="Z788" i="2"/>
  <c r="X788" i="2"/>
  <c r="V788" i="2"/>
  <c r="S788" i="2"/>
  <c r="P788" i="2"/>
  <c r="N788" i="2"/>
  <c r="L788" i="2"/>
  <c r="AP788" i="2" l="1"/>
  <c r="AQ788" i="2"/>
  <c r="AS788" i="2" l="1"/>
  <c r="AR788" i="2" s="1"/>
  <c r="BK787" i="2"/>
  <c r="AN787" i="2"/>
  <c r="AP787" i="2" s="1"/>
  <c r="AH787" i="2"/>
  <c r="AJ787" i="2" s="1"/>
  <c r="AI787" i="2" s="1"/>
  <c r="AE787" i="2"/>
  <c r="AB787" i="2"/>
  <c r="AQ787" i="2" s="1"/>
  <c r="Z787" i="2"/>
  <c r="X787" i="2"/>
  <c r="V787" i="2"/>
  <c r="S787" i="2"/>
  <c r="P787" i="2"/>
  <c r="N787" i="2"/>
  <c r="L787" i="2"/>
  <c r="AO787" i="2" l="1"/>
  <c r="AR787" i="2"/>
  <c r="AS787" i="2"/>
  <c r="BK786" i="2" l="1"/>
  <c r="AN786" i="2"/>
  <c r="AP786" i="2" s="1"/>
  <c r="AH786" i="2"/>
  <c r="AI786" i="2" s="1"/>
  <c r="AE786" i="2"/>
  <c r="AB786" i="2"/>
  <c r="AQ786" i="2" s="1"/>
  <c r="AR786" i="2" s="1"/>
  <c r="Z786" i="2"/>
  <c r="X786" i="2"/>
  <c r="V786" i="2"/>
  <c r="S786" i="2"/>
  <c r="P786" i="2"/>
  <c r="N786" i="2"/>
  <c r="L786" i="2"/>
  <c r="AO786" i="2" l="1"/>
  <c r="AJ786" i="2"/>
  <c r="AS786" i="2"/>
  <c r="BK785" i="2" l="1"/>
  <c r="AN785" i="2"/>
  <c r="AP785" i="2" s="1"/>
  <c r="AH785" i="2"/>
  <c r="AJ785" i="2" s="1"/>
  <c r="AI785" i="2" s="1"/>
  <c r="AE785" i="2"/>
  <c r="AB785" i="2"/>
  <c r="Z785" i="2"/>
  <c r="X785" i="2"/>
  <c r="V785" i="2"/>
  <c r="S785" i="2"/>
  <c r="AO785" i="2" l="1"/>
  <c r="AQ785" i="2"/>
  <c r="AS785" i="2" s="1"/>
  <c r="P785" i="2"/>
  <c r="N785" i="2"/>
  <c r="L785" i="2"/>
  <c r="AR785" i="2" l="1"/>
  <c r="BK784" i="2" l="1"/>
  <c r="AN784" i="2"/>
  <c r="AO784" i="2" s="1"/>
  <c r="AH784" i="2"/>
  <c r="AI784" i="2" s="1"/>
  <c r="AE784" i="2"/>
  <c r="AB784" i="2"/>
  <c r="Z784" i="2"/>
  <c r="X784" i="2"/>
  <c r="V784" i="2"/>
  <c r="S784" i="2"/>
  <c r="P784" i="2"/>
  <c r="N784" i="2"/>
  <c r="L784" i="2"/>
  <c r="AJ784" i="2" l="1"/>
  <c r="AP784" i="2"/>
  <c r="AQ784" i="2"/>
  <c r="AR784" i="2" l="1"/>
  <c r="AS784" i="2"/>
  <c r="BK783" i="2"/>
  <c r="AN783" i="2" l="1"/>
  <c r="AP783" i="2" s="1"/>
  <c r="AH783" i="2"/>
  <c r="AI783" i="2" s="1"/>
  <c r="AE783" i="2"/>
  <c r="AB783" i="2"/>
  <c r="Z783" i="2"/>
  <c r="X783" i="2"/>
  <c r="V783" i="2"/>
  <c r="S783" i="2"/>
  <c r="P783" i="2"/>
  <c r="N783" i="2"/>
  <c r="L783" i="2"/>
  <c r="AO783" i="2" l="1"/>
  <c r="AJ783" i="2"/>
  <c r="AQ783" i="2"/>
  <c r="AR783" i="2" l="1"/>
  <c r="AS783" i="2"/>
  <c r="BK782" i="2"/>
  <c r="AN782" i="2"/>
  <c r="AO782" i="2" s="1"/>
  <c r="AH782" i="2"/>
  <c r="AE782" i="2"/>
  <c r="AB782" i="2"/>
  <c r="Z782" i="2"/>
  <c r="X782" i="2"/>
  <c r="V782" i="2"/>
  <c r="AI782" i="2" l="1"/>
  <c r="AJ782" i="2"/>
  <c r="AP782" i="2"/>
  <c r="AQ782" i="2"/>
  <c r="S782" i="2"/>
  <c r="P782" i="2"/>
  <c r="N782" i="2"/>
  <c r="L782" i="2"/>
  <c r="AR782" i="2" l="1"/>
  <c r="AS782" i="2"/>
  <c r="BK781" i="2" l="1"/>
  <c r="AN781" i="2"/>
  <c r="AO781" i="2" s="1"/>
  <c r="AH781" i="2"/>
  <c r="AJ781" i="2" s="1"/>
  <c r="AI781" i="2" s="1"/>
  <c r="AE781" i="2"/>
  <c r="AB781" i="2"/>
  <c r="Z781" i="2"/>
  <c r="X781" i="2"/>
  <c r="V781" i="2"/>
  <c r="S781" i="2"/>
  <c r="P781" i="2"/>
  <c r="N781" i="2"/>
  <c r="L781" i="2"/>
  <c r="AP781" i="2" l="1"/>
  <c r="AQ781" i="2"/>
  <c r="AS781" i="2" l="1"/>
  <c r="AR781" i="2" s="1"/>
  <c r="BK780" i="2"/>
  <c r="AN780" i="2" l="1"/>
  <c r="AH780" i="2"/>
  <c r="AI780" i="2" s="1"/>
  <c r="AE780" i="2"/>
  <c r="AB780" i="2"/>
  <c r="Z780" i="2"/>
  <c r="X780" i="2"/>
  <c r="V780" i="2"/>
  <c r="S780" i="2"/>
  <c r="P780" i="2"/>
  <c r="N780" i="2"/>
  <c r="L780" i="2"/>
  <c r="AQ780" i="2" l="1"/>
  <c r="AJ780" i="2"/>
  <c r="AP780" i="2"/>
  <c r="AO780" i="2"/>
  <c r="AR780" i="2" l="1"/>
  <c r="AS780" i="2"/>
  <c r="BK779" i="2"/>
  <c r="AN779" i="2"/>
  <c r="AP779" i="2" s="1"/>
  <c r="AH779" i="2"/>
  <c r="AJ779" i="2" s="1"/>
  <c r="AI779" i="2" s="1"/>
  <c r="AE779" i="2"/>
  <c r="AB779" i="2"/>
  <c r="Z779" i="2"/>
  <c r="X779" i="2"/>
  <c r="V779" i="2"/>
  <c r="S779" i="2"/>
  <c r="P779" i="2"/>
  <c r="N779" i="2"/>
  <c r="L779" i="2"/>
  <c r="AO779" i="2" l="1"/>
  <c r="AQ779" i="2"/>
  <c r="AS779" i="2" s="1"/>
  <c r="AR779" i="2" s="1"/>
  <c r="BK778" i="2" l="1"/>
  <c r="AN778" i="2"/>
  <c r="AP778" i="2" s="1"/>
  <c r="AH778" i="2"/>
  <c r="AJ778" i="2" s="1"/>
  <c r="AI778" i="2" s="1"/>
  <c r="AE778" i="2"/>
  <c r="AB778" i="2"/>
  <c r="Z778" i="2"/>
  <c r="X778" i="2"/>
  <c r="V778" i="2"/>
  <c r="S778" i="2"/>
  <c r="P778" i="2"/>
  <c r="N778" i="2"/>
  <c r="L778" i="2"/>
  <c r="AO778" i="2" l="1"/>
  <c r="AQ778" i="2"/>
  <c r="AS778" i="2" s="1"/>
  <c r="AR778" i="2" s="1"/>
  <c r="BK777" i="2" l="1"/>
  <c r="AN777" i="2"/>
  <c r="AO777" i="2" s="1"/>
  <c r="AH777" i="2"/>
  <c r="AJ777" i="2" s="1"/>
  <c r="AI777" i="2" s="1"/>
  <c r="AE777" i="2"/>
  <c r="AB777" i="2"/>
  <c r="Z777" i="2"/>
  <c r="X777" i="2"/>
  <c r="V777" i="2"/>
  <c r="S777" i="2"/>
  <c r="P777" i="2"/>
  <c r="N777" i="2"/>
  <c r="L777" i="2"/>
  <c r="AP777" i="2" l="1"/>
  <c r="AQ777" i="2"/>
  <c r="AS777" i="2" l="1"/>
  <c r="AR777" i="2" s="1"/>
  <c r="BK776" i="2"/>
  <c r="AN776" i="2"/>
  <c r="AP776" i="2" s="1"/>
  <c r="AH776" i="2"/>
  <c r="AJ776" i="2" s="1"/>
  <c r="AI776" i="2" s="1"/>
  <c r="AE776" i="2"/>
  <c r="AB776" i="2"/>
  <c r="Z776" i="2"/>
  <c r="X776" i="2"/>
  <c r="V776" i="2"/>
  <c r="S776" i="2"/>
  <c r="P776" i="2"/>
  <c r="N776" i="2"/>
  <c r="L776" i="2"/>
  <c r="AO776" i="2" l="1"/>
  <c r="AQ776" i="2"/>
  <c r="AS776" i="2" s="1"/>
  <c r="AR776" i="2" l="1"/>
  <c r="BK775" i="2"/>
  <c r="AN775" i="2"/>
  <c r="AH775" i="2"/>
  <c r="AE775" i="2"/>
  <c r="AB775" i="2"/>
  <c r="Z775" i="2"/>
  <c r="X775" i="2"/>
  <c r="V775" i="2"/>
  <c r="S775" i="2"/>
  <c r="P775" i="2"/>
  <c r="N775" i="2"/>
  <c r="L775" i="2"/>
  <c r="AP775" i="2" l="1"/>
  <c r="AJ775" i="2"/>
  <c r="AI775" i="2" s="1"/>
  <c r="AO775" i="2"/>
  <c r="AQ775" i="2"/>
  <c r="AS775" i="2" l="1"/>
  <c r="AR775" i="2" s="1"/>
  <c r="BK774" i="2"/>
  <c r="AN774" i="2"/>
  <c r="AH774" i="2"/>
  <c r="AE774" i="2"/>
  <c r="AB774" i="2"/>
  <c r="AQ774" i="2" s="1"/>
  <c r="Z774" i="2"/>
  <c r="V774" i="2"/>
  <c r="S774" i="2"/>
  <c r="P774" i="2"/>
  <c r="N774" i="2"/>
  <c r="L774" i="2"/>
  <c r="AS774" i="2" l="1"/>
  <c r="AR774" i="2" s="1"/>
  <c r="AP774" i="2"/>
  <c r="AJ774" i="2"/>
  <c r="AI774" i="2" s="1"/>
  <c r="AO774" i="2"/>
  <c r="BK773" i="2" l="1"/>
  <c r="AN773" i="2"/>
  <c r="AO773" i="2" s="1"/>
  <c r="AH773" i="2"/>
  <c r="AI773" i="2" s="1"/>
  <c r="AE773" i="2"/>
  <c r="AB773" i="2"/>
  <c r="Z773" i="2"/>
  <c r="V773" i="2"/>
  <c r="S773" i="2"/>
  <c r="P773" i="2"/>
  <c r="N773" i="2"/>
  <c r="L773" i="2"/>
  <c r="AJ773" i="2" l="1"/>
  <c r="AP773" i="2"/>
  <c r="AQ773" i="2"/>
  <c r="AS773" i="2" l="1"/>
  <c r="AR773" i="2" s="1"/>
  <c r="BK772" i="2"/>
  <c r="AN772" i="2"/>
  <c r="AO772" i="2" s="1"/>
  <c r="AH772" i="2"/>
  <c r="AJ772" i="2" s="1"/>
  <c r="AI772" i="2" s="1"/>
  <c r="AE772" i="2"/>
  <c r="AB772" i="2"/>
  <c r="AQ772" i="2" s="1"/>
  <c r="Z772" i="2"/>
  <c r="X772" i="2"/>
  <c r="V772" i="2"/>
  <c r="AP772" i="2" l="1"/>
  <c r="AR772" i="2"/>
  <c r="AS772" i="2"/>
  <c r="S772" i="2"/>
  <c r="P772" i="2"/>
  <c r="N772" i="2"/>
  <c r="L772" i="2"/>
  <c r="BK771" i="2" l="1"/>
  <c r="AN771" i="2"/>
  <c r="AH771" i="2"/>
  <c r="AE771" i="2"/>
  <c r="AB771" i="2"/>
  <c r="Z771" i="2"/>
  <c r="X771" i="2"/>
  <c r="V771" i="2"/>
  <c r="S771" i="2"/>
  <c r="P771" i="2"/>
  <c r="N771" i="2"/>
  <c r="L771" i="2"/>
  <c r="AJ771" i="2" l="1"/>
  <c r="AP771" i="2"/>
  <c r="AQ771" i="2"/>
  <c r="AI771" i="2"/>
  <c r="AO771" i="2"/>
  <c r="AS771" i="2" l="1"/>
  <c r="AR771" i="2" s="1"/>
  <c r="BK770" i="2"/>
  <c r="AN770" i="2"/>
  <c r="AH770" i="2"/>
  <c r="AE770" i="2"/>
  <c r="AB770" i="2"/>
  <c r="Z770" i="2"/>
  <c r="X770" i="2"/>
  <c r="V770" i="2"/>
  <c r="S770" i="2"/>
  <c r="P770" i="2"/>
  <c r="N770" i="2"/>
  <c r="L770" i="2"/>
  <c r="AI770" i="2" l="1"/>
  <c r="AP770" i="2"/>
  <c r="AJ770" i="2"/>
  <c r="AO770" i="2"/>
  <c r="AQ770" i="2"/>
  <c r="AR770" i="2" l="1"/>
  <c r="AS770" i="2"/>
  <c r="BK769" i="2"/>
  <c r="AN769" i="2"/>
  <c r="AO769" i="2" s="1"/>
  <c r="AH769" i="2"/>
  <c r="AI769" i="2" s="1"/>
  <c r="AE769" i="2"/>
  <c r="AB769" i="2"/>
  <c r="AQ769" i="2" s="1"/>
  <c r="Z769" i="2"/>
  <c r="X769" i="2"/>
  <c r="V769" i="2"/>
  <c r="S769" i="2"/>
  <c r="P769" i="2"/>
  <c r="N769" i="2"/>
  <c r="L769" i="2"/>
  <c r="AJ769" i="2" l="1"/>
  <c r="AP769" i="2"/>
  <c r="AS769" i="2"/>
  <c r="AR769" i="2" s="1"/>
  <c r="BK768" i="2" l="1"/>
  <c r="AN768" i="2"/>
  <c r="AH768" i="2"/>
  <c r="AE768" i="2"/>
  <c r="AB768" i="2"/>
  <c r="Z768" i="2"/>
  <c r="X768" i="2"/>
  <c r="V768" i="2"/>
  <c r="S768" i="2"/>
  <c r="P768" i="2"/>
  <c r="N768" i="2"/>
  <c r="L768" i="2"/>
  <c r="AP768" i="2" l="1"/>
  <c r="AJ768" i="2"/>
  <c r="AI768" i="2" s="1"/>
  <c r="AO768" i="2"/>
  <c r="AQ768" i="2"/>
  <c r="AR768" i="2" s="1"/>
  <c r="AS768" i="2" l="1"/>
  <c r="BK767" i="2"/>
  <c r="AN767" i="2"/>
  <c r="AO767" i="2" s="1"/>
  <c r="AH767" i="2"/>
  <c r="AE767" i="2"/>
  <c r="AJ767" i="2" l="1"/>
  <c r="AI767" i="2" s="1"/>
  <c r="AP767" i="2"/>
  <c r="AB767" i="2"/>
  <c r="Z767" i="2"/>
  <c r="X767" i="2"/>
  <c r="V767" i="2"/>
  <c r="S767" i="2"/>
  <c r="P767" i="2"/>
  <c r="N767" i="2"/>
  <c r="L767" i="2"/>
  <c r="AQ767" i="2" l="1"/>
  <c r="AR767" i="2" l="1"/>
  <c r="AS767" i="2"/>
  <c r="BK766" i="2"/>
  <c r="AN766" i="2"/>
  <c r="AO766" i="2" s="1"/>
  <c r="AH766" i="2"/>
  <c r="AJ766" i="2" s="1"/>
  <c r="AI766" i="2" s="1"/>
  <c r="AE766" i="2"/>
  <c r="AB766" i="2"/>
  <c r="Z766" i="2"/>
  <c r="X766" i="2"/>
  <c r="V766" i="2"/>
  <c r="S766" i="2"/>
  <c r="P766" i="2"/>
  <c r="N766" i="2"/>
  <c r="L766" i="2"/>
  <c r="AP766" i="2" l="1"/>
  <c r="AQ766" i="2"/>
  <c r="AS766" i="2" l="1"/>
  <c r="AR766" i="2"/>
  <c r="BK765" i="2"/>
  <c r="AN765" i="2" l="1"/>
  <c r="AO765" i="2" s="1"/>
  <c r="AH765" i="2"/>
  <c r="AI765" i="2" s="1"/>
  <c r="AE765" i="2"/>
  <c r="AB765" i="2"/>
  <c r="AQ765" i="2" s="1"/>
  <c r="Z765" i="2"/>
  <c r="X765" i="2"/>
  <c r="V765" i="2"/>
  <c r="S765" i="2"/>
  <c r="P765" i="2"/>
  <c r="N765" i="2"/>
  <c r="L765" i="2"/>
  <c r="AJ765" i="2" l="1"/>
  <c r="AP765" i="2"/>
  <c r="AR765" i="2"/>
  <c r="AS765" i="2"/>
  <c r="BK764" i="2" l="1"/>
  <c r="AN764" i="2"/>
  <c r="AH764" i="2"/>
  <c r="AE764" i="2"/>
  <c r="AB764" i="2"/>
  <c r="Z764" i="2"/>
  <c r="X764" i="2"/>
  <c r="V764" i="2"/>
  <c r="AJ764" i="2" l="1"/>
  <c r="AP764" i="2"/>
  <c r="AQ764" i="2"/>
  <c r="AI764" i="2"/>
  <c r="AO764" i="2"/>
  <c r="S764" i="2"/>
  <c r="P764" i="2"/>
  <c r="N764" i="2"/>
  <c r="L764" i="2"/>
  <c r="AR764" i="2" l="1"/>
  <c r="AS764" i="2"/>
  <c r="BK763" i="2" l="1"/>
  <c r="AN763" i="2"/>
  <c r="AH763" i="2"/>
  <c r="AE763" i="2"/>
  <c r="AB763" i="2"/>
  <c r="Z763" i="2"/>
  <c r="X763" i="2"/>
  <c r="V763" i="2"/>
  <c r="S763" i="2"/>
  <c r="P763" i="2"/>
  <c r="N763" i="2"/>
  <c r="L763" i="2"/>
  <c r="AP763" i="2" l="1"/>
  <c r="AJ763" i="2"/>
  <c r="AI763" i="2" s="1"/>
  <c r="AO763" i="2"/>
  <c r="AQ763" i="2"/>
  <c r="AS763" i="2" l="1"/>
  <c r="AR763" i="2" s="1"/>
  <c r="BK762" i="2"/>
  <c r="AN762" i="2"/>
  <c r="AO762" i="2" s="1"/>
  <c r="AH762" i="2"/>
  <c r="AJ762" i="2" s="1"/>
  <c r="AI762" i="2" s="1"/>
  <c r="AE762" i="2"/>
  <c r="AB762" i="2"/>
  <c r="Z762" i="2"/>
  <c r="V762" i="2"/>
  <c r="S762" i="2"/>
  <c r="P762" i="2"/>
  <c r="N762" i="2"/>
  <c r="L762" i="2"/>
  <c r="AP762" i="2" l="1"/>
  <c r="AQ762" i="2"/>
  <c r="AS762" i="2" l="1"/>
  <c r="AR762" i="2" s="1"/>
  <c r="BK761" i="2"/>
  <c r="AN761" i="2"/>
  <c r="AH761" i="2"/>
  <c r="AE761" i="2"/>
  <c r="AB761" i="2"/>
  <c r="AQ761" i="2" s="1"/>
  <c r="Z761" i="2"/>
  <c r="X761" i="2"/>
  <c r="V761" i="2"/>
  <c r="S761" i="2"/>
  <c r="AR761" i="2" l="1"/>
  <c r="AS761" i="2"/>
  <c r="AP761" i="2"/>
  <c r="AJ761" i="2"/>
  <c r="AI761" i="2" s="1"/>
  <c r="AO761" i="2"/>
  <c r="P761" i="2"/>
  <c r="N761" i="2"/>
  <c r="L761" i="2"/>
  <c r="BK760" i="2" l="1"/>
  <c r="AN760" i="2"/>
  <c r="AO760" i="2" s="1"/>
  <c r="AH760" i="2"/>
  <c r="AJ760" i="2" s="1"/>
  <c r="AI760" i="2" s="1"/>
  <c r="AE760" i="2"/>
  <c r="AB760" i="2"/>
  <c r="Z760" i="2"/>
  <c r="X760" i="2"/>
  <c r="V760" i="2"/>
  <c r="S760" i="2"/>
  <c r="P760" i="2"/>
  <c r="N760" i="2"/>
  <c r="L760" i="2"/>
  <c r="AP760" i="2" l="1"/>
  <c r="AQ760" i="2"/>
  <c r="AS760" i="2" l="1"/>
  <c r="AR760" i="2" s="1"/>
  <c r="BK759" i="2"/>
  <c r="AN759" i="2"/>
  <c r="AH759" i="2"/>
  <c r="AE759" i="2"/>
  <c r="AB759" i="2"/>
  <c r="Z759" i="2"/>
  <c r="X759" i="2"/>
  <c r="V759" i="2"/>
  <c r="S759" i="2"/>
  <c r="P759" i="2"/>
  <c r="N759" i="2"/>
  <c r="L759" i="2"/>
  <c r="AJ759" i="2" l="1"/>
  <c r="AP759" i="2"/>
  <c r="AI759" i="2"/>
  <c r="AO759" i="2"/>
  <c r="AQ759" i="2"/>
  <c r="AR759" i="2" l="1"/>
  <c r="AS759" i="2"/>
  <c r="BK758" i="2"/>
  <c r="AN758" i="2"/>
  <c r="AO758" i="2" s="1"/>
  <c r="AH758" i="2"/>
  <c r="AI758" i="2" s="1"/>
  <c r="AE758" i="2"/>
  <c r="AB758" i="2"/>
  <c r="Z758" i="2"/>
  <c r="X758" i="2"/>
  <c r="V758" i="2"/>
  <c r="S758" i="2"/>
  <c r="P758" i="2"/>
  <c r="N758" i="2"/>
  <c r="L758" i="2"/>
  <c r="AP758" i="2" l="1"/>
  <c r="AJ758" i="2"/>
  <c r="AQ758" i="2"/>
  <c r="AS758" i="2" l="1"/>
  <c r="AR758" i="2" s="1"/>
  <c r="BK757" i="2"/>
  <c r="AN757" i="2" l="1"/>
  <c r="AO757" i="2" s="1"/>
  <c r="AH757" i="2"/>
  <c r="AJ757" i="2" s="1"/>
  <c r="AI757" i="2" s="1"/>
  <c r="AP757" i="2" l="1"/>
  <c r="AE757" i="2"/>
  <c r="AB757" i="2"/>
  <c r="Z757" i="2"/>
  <c r="X757" i="2"/>
  <c r="V757" i="2"/>
  <c r="S757" i="2"/>
  <c r="P757" i="2"/>
  <c r="N757" i="2"/>
  <c r="L757" i="2"/>
  <c r="AQ757" i="2" l="1"/>
  <c r="AR757" i="2" l="1"/>
  <c r="AS757" i="2"/>
  <c r="BK756" i="2"/>
  <c r="AN756" i="2"/>
  <c r="AO756" i="2" s="1"/>
  <c r="AH756" i="2"/>
  <c r="AI756" i="2" s="1"/>
  <c r="AE756" i="2"/>
  <c r="AB756" i="2"/>
  <c r="Z756" i="2"/>
  <c r="X756" i="2"/>
  <c r="V756" i="2"/>
  <c r="S756" i="2"/>
  <c r="P756" i="2"/>
  <c r="N756" i="2"/>
  <c r="L756" i="2"/>
  <c r="AJ756" i="2" l="1"/>
  <c r="AP756" i="2"/>
  <c r="AQ756" i="2"/>
  <c r="AS756" i="2" l="1"/>
  <c r="AR756" i="2"/>
  <c r="BK755" i="2"/>
  <c r="AN755" i="2"/>
  <c r="AO755" i="2" s="1"/>
  <c r="AH755" i="2"/>
  <c r="AI755" i="2" s="1"/>
  <c r="AE755" i="2"/>
  <c r="AB755" i="2"/>
  <c r="Z755" i="2"/>
  <c r="X755" i="2"/>
  <c r="V755" i="2"/>
  <c r="S755" i="2"/>
  <c r="P755" i="2"/>
  <c r="N755" i="2"/>
  <c r="L755" i="2"/>
  <c r="AP755" i="2" l="1"/>
  <c r="AJ755" i="2"/>
  <c r="AQ755" i="2"/>
  <c r="AS755" i="2" l="1"/>
  <c r="AR755" i="2"/>
  <c r="BK754" i="2"/>
  <c r="AN754" i="2"/>
  <c r="AO754" i="2" s="1"/>
  <c r="AH754" i="2"/>
  <c r="AI754" i="2" s="1"/>
  <c r="AE754" i="2"/>
  <c r="AB754" i="2"/>
  <c r="Z754" i="2"/>
  <c r="X754" i="2"/>
  <c r="V754" i="2"/>
  <c r="S754" i="2"/>
  <c r="P754" i="2"/>
  <c r="N754" i="2"/>
  <c r="L754" i="2"/>
  <c r="AP754" i="2" l="1"/>
  <c r="AJ754" i="2"/>
  <c r="AQ754" i="2"/>
  <c r="AS754" i="2" l="1"/>
  <c r="AR754" i="2"/>
  <c r="BK753" i="2"/>
  <c r="AN753" i="2" l="1"/>
  <c r="AO753" i="2" s="1"/>
  <c r="AH753" i="2"/>
  <c r="AI753" i="2" s="1"/>
  <c r="AE753" i="2"/>
  <c r="AB753" i="2"/>
  <c r="Z753" i="2"/>
  <c r="X753" i="2"/>
  <c r="V753" i="2"/>
  <c r="S753" i="2"/>
  <c r="P753" i="2"/>
  <c r="N753" i="2"/>
  <c r="L753" i="2"/>
  <c r="AJ753" i="2" l="1"/>
  <c r="AP753" i="2"/>
  <c r="AQ753" i="2"/>
  <c r="AS753" i="2" l="1"/>
  <c r="AR753" i="2"/>
  <c r="BK752" i="2"/>
  <c r="AN752" i="2"/>
  <c r="AO752" i="2" s="1"/>
  <c r="AH752" i="2"/>
  <c r="AJ752" i="2" s="1"/>
  <c r="AI752" i="2" s="1"/>
  <c r="AE752" i="2"/>
  <c r="AB752" i="2"/>
  <c r="Z752" i="2"/>
  <c r="X752" i="2"/>
  <c r="V752" i="2"/>
  <c r="S752" i="2"/>
  <c r="P752" i="2"/>
  <c r="N752" i="2"/>
  <c r="L752" i="2"/>
  <c r="AP752" i="2" l="1"/>
  <c r="AQ752" i="2"/>
  <c r="AS752" i="2" l="1"/>
  <c r="AR752" i="2"/>
  <c r="BK751" i="2"/>
  <c r="AN751" i="2"/>
  <c r="AO751" i="2" s="1"/>
  <c r="AH751" i="2"/>
  <c r="AJ751" i="2" s="1"/>
  <c r="AI751" i="2" s="1"/>
  <c r="AE751" i="2"/>
  <c r="AB751" i="2"/>
  <c r="Z751" i="2"/>
  <c r="X751" i="2"/>
  <c r="V751" i="2"/>
  <c r="S751" i="2"/>
  <c r="AP751" i="2" l="1"/>
  <c r="AQ751" i="2"/>
  <c r="P751" i="2"/>
  <c r="N751" i="2"/>
  <c r="L751" i="2"/>
  <c r="AS751" i="2" l="1"/>
  <c r="AR751" i="2" s="1"/>
  <c r="BK750" i="2" l="1"/>
  <c r="AN750" i="2"/>
  <c r="AO750" i="2" s="1"/>
  <c r="AH750" i="2"/>
  <c r="AI750" i="2" s="1"/>
  <c r="AE750" i="2"/>
  <c r="AB750" i="2"/>
  <c r="AQ750" i="2" s="1"/>
  <c r="Z750" i="2"/>
  <c r="X750" i="2"/>
  <c r="V750" i="2"/>
  <c r="S750" i="2"/>
  <c r="P750" i="2"/>
  <c r="N750" i="2"/>
  <c r="L750" i="2"/>
  <c r="AP750" i="2" l="1"/>
  <c r="AJ750" i="2"/>
  <c r="AR750" i="2"/>
  <c r="AS750" i="2"/>
  <c r="BK749" i="2"/>
  <c r="AN749" i="2" l="1"/>
  <c r="AO749" i="2" s="1"/>
  <c r="AH749" i="2"/>
  <c r="AI749" i="2" s="1"/>
  <c r="AE749" i="2"/>
  <c r="AB749" i="2"/>
  <c r="Z749" i="2"/>
  <c r="X749" i="2"/>
  <c r="V749" i="2"/>
  <c r="S749" i="2"/>
  <c r="AJ749" i="2" l="1"/>
  <c r="AP749" i="2"/>
  <c r="AQ749" i="2"/>
  <c r="P749" i="2"/>
  <c r="N749" i="2"/>
  <c r="L749" i="2"/>
  <c r="AS749" i="2" l="1"/>
  <c r="AR749" i="2" s="1"/>
  <c r="BK748" i="2" l="1"/>
  <c r="AN748" i="2"/>
  <c r="AP748" i="2" s="1"/>
  <c r="AH748" i="2"/>
  <c r="AJ748" i="2" s="1"/>
  <c r="AI748" i="2" s="1"/>
  <c r="AE748" i="2"/>
  <c r="AB748" i="2"/>
  <c r="AQ748" i="2" s="1"/>
  <c r="Z748" i="2"/>
  <c r="X748" i="2"/>
  <c r="V748" i="2"/>
  <c r="S748" i="2"/>
  <c r="P748" i="2"/>
  <c r="N748" i="2"/>
  <c r="L748" i="2"/>
  <c r="AO748" i="2" l="1"/>
  <c r="AS748" i="2"/>
  <c r="AR748" i="2" s="1"/>
  <c r="BK747" i="2" l="1"/>
  <c r="AN747" i="2"/>
  <c r="AP747" i="2" s="1"/>
  <c r="AH747" i="2"/>
  <c r="AI747" i="2" s="1"/>
  <c r="AE747" i="2"/>
  <c r="AB747" i="2"/>
  <c r="AQ747" i="2" s="1"/>
  <c r="Z747" i="2"/>
  <c r="X747" i="2"/>
  <c r="V747" i="2"/>
  <c r="S747" i="2"/>
  <c r="P747" i="2"/>
  <c r="N747" i="2"/>
  <c r="L747" i="2"/>
  <c r="AO747" i="2" l="1"/>
  <c r="AJ747" i="2"/>
  <c r="AS747" i="2"/>
  <c r="AR747" i="2" s="1"/>
  <c r="BK746" i="2"/>
  <c r="AN746" i="2"/>
  <c r="AO746" i="2" s="1"/>
  <c r="AH746" i="2"/>
  <c r="AI746" i="2" s="1"/>
  <c r="AE746" i="2"/>
  <c r="AB746" i="2"/>
  <c r="AQ746" i="2" s="1"/>
  <c r="Z746" i="2"/>
  <c r="X746" i="2"/>
  <c r="V746" i="2"/>
  <c r="S746" i="2"/>
  <c r="P746" i="2"/>
  <c r="N746" i="2"/>
  <c r="L746" i="2"/>
  <c r="AJ746" i="2" l="1"/>
  <c r="AP746" i="2"/>
  <c r="AS746" i="2"/>
  <c r="AR746" i="2"/>
  <c r="BK745" i="2" l="1"/>
  <c r="AN745" i="2"/>
  <c r="AH745" i="2"/>
  <c r="AE745" i="2"/>
  <c r="AB745" i="2"/>
  <c r="AQ745" i="2" s="1"/>
  <c r="Z745" i="2"/>
  <c r="X745" i="2"/>
  <c r="V745" i="2"/>
  <c r="S745" i="2"/>
  <c r="AS745" i="2" l="1"/>
  <c r="AR745" i="2" s="1"/>
  <c r="AP745" i="2"/>
  <c r="AJ745" i="2"/>
  <c r="AI745" i="2"/>
  <c r="AO745" i="2"/>
  <c r="P745" i="2"/>
  <c r="N745" i="2"/>
  <c r="L745" i="2"/>
  <c r="BK744" i="2" l="1"/>
  <c r="AN744" i="2"/>
  <c r="AH744" i="2"/>
  <c r="AE744" i="2"/>
  <c r="AB744" i="2"/>
  <c r="Z744" i="2"/>
  <c r="X744" i="2"/>
  <c r="V744" i="2"/>
  <c r="S744" i="2"/>
  <c r="P744" i="2"/>
  <c r="N744" i="2"/>
  <c r="L744" i="2"/>
  <c r="AP744" i="2" l="1"/>
  <c r="AJ744" i="2"/>
  <c r="AI744" i="2" s="1"/>
  <c r="AO744" i="2"/>
  <c r="AQ744" i="2"/>
  <c r="AR744" i="2" l="1"/>
  <c r="AS744" i="2"/>
  <c r="BK743" i="2"/>
  <c r="AN743" i="2"/>
  <c r="AO743" i="2" s="1"/>
  <c r="AH743" i="2"/>
  <c r="AJ743" i="2" s="1"/>
  <c r="AI743" i="2" s="1"/>
  <c r="AE743" i="2"/>
  <c r="AB743" i="2"/>
  <c r="Z743" i="2"/>
  <c r="X743" i="2"/>
  <c r="V743" i="2"/>
  <c r="S743" i="2"/>
  <c r="P743" i="2"/>
  <c r="N743" i="2"/>
  <c r="L743" i="2"/>
  <c r="AP743" i="2" l="1"/>
  <c r="AQ743" i="2"/>
  <c r="AS743" i="2" s="1"/>
  <c r="BK742" i="2"/>
  <c r="AN742" i="2"/>
  <c r="AP742" i="2" s="1"/>
  <c r="AH742" i="2"/>
  <c r="AI742" i="2" s="1"/>
  <c r="AE742" i="2"/>
  <c r="AB742" i="2"/>
  <c r="AQ742" i="2" s="1"/>
  <c r="Z742" i="2"/>
  <c r="X742" i="2"/>
  <c r="V742" i="2"/>
  <c r="S742" i="2"/>
  <c r="P742" i="2"/>
  <c r="N742" i="2"/>
  <c r="L742" i="2"/>
  <c r="AJ742" i="2" l="1"/>
  <c r="AS742" i="2"/>
  <c r="AR742" i="2" s="1"/>
  <c r="AR743" i="2"/>
  <c r="AO742" i="2"/>
  <c r="BK741" i="2"/>
  <c r="AN741" i="2"/>
  <c r="AP741" i="2" s="1"/>
  <c r="AH741" i="2"/>
  <c r="AE741" i="2"/>
  <c r="AB741" i="2"/>
  <c r="AQ741" i="2" s="1"/>
  <c r="AR741" i="2" s="1"/>
  <c r="Z741" i="2"/>
  <c r="X741" i="2"/>
  <c r="V741" i="2"/>
  <c r="S741" i="2"/>
  <c r="P741" i="2"/>
  <c r="N741" i="2"/>
  <c r="L741" i="2"/>
  <c r="AO741" i="2" l="1"/>
  <c r="AI741" i="2"/>
  <c r="AS741" i="2"/>
  <c r="AJ741" i="2"/>
  <c r="BK740" i="2"/>
  <c r="AN740" i="2"/>
  <c r="AO740" i="2" s="1"/>
  <c r="AH740" i="2"/>
  <c r="AI740" i="2" s="1"/>
  <c r="AE740" i="2"/>
  <c r="AB740" i="2"/>
  <c r="Z740" i="2"/>
  <c r="X740" i="2"/>
  <c r="V740" i="2"/>
  <c r="S740" i="2"/>
  <c r="P740" i="2"/>
  <c r="N740" i="2"/>
  <c r="L740" i="2"/>
  <c r="AJ740" i="2" l="1"/>
  <c r="AP740" i="2"/>
  <c r="AQ740" i="2"/>
  <c r="AR740" i="2" l="1"/>
  <c r="AS740" i="2"/>
  <c r="BK739" i="2"/>
  <c r="AN739" i="2"/>
  <c r="AO739" i="2" s="1"/>
  <c r="AH739" i="2"/>
  <c r="AI739" i="2" s="1"/>
  <c r="AE739" i="2"/>
  <c r="AB739" i="2"/>
  <c r="Z739" i="2"/>
  <c r="X739" i="2"/>
  <c r="V739" i="2"/>
  <c r="S739" i="2"/>
  <c r="AP739" i="2" l="1"/>
  <c r="AJ739" i="2"/>
  <c r="AQ739" i="2"/>
  <c r="P739" i="2"/>
  <c r="N739" i="2"/>
  <c r="L739" i="2"/>
  <c r="BK738" i="2"/>
  <c r="AN738" i="2"/>
  <c r="AO738" i="2" s="1"/>
  <c r="AH738" i="2"/>
  <c r="AJ738" i="2" s="1"/>
  <c r="AI738" i="2" s="1"/>
  <c r="AE738" i="2"/>
  <c r="AB738" i="2"/>
  <c r="Z738" i="2"/>
  <c r="X738" i="2"/>
  <c r="V738" i="2"/>
  <c r="S738" i="2"/>
  <c r="P738" i="2"/>
  <c r="N738" i="2"/>
  <c r="L738" i="2"/>
  <c r="AQ738" i="2" l="1"/>
  <c r="AS738" i="2" s="1"/>
  <c r="AR738" i="2" s="1"/>
  <c r="AS739" i="2"/>
  <c r="AR739" i="2" s="1"/>
  <c r="AP738" i="2"/>
  <c r="BK737" i="2"/>
  <c r="AN737" i="2"/>
  <c r="AO737" i="2" s="1"/>
  <c r="AH737" i="2"/>
  <c r="AJ737" i="2" s="1"/>
  <c r="AI737" i="2" s="1"/>
  <c r="AE737" i="2"/>
  <c r="AB737" i="2"/>
  <c r="Z737" i="2"/>
  <c r="X737" i="2"/>
  <c r="V737" i="2"/>
  <c r="S737" i="2"/>
  <c r="P737" i="2"/>
  <c r="N737" i="2"/>
  <c r="L737" i="2"/>
  <c r="AP737" i="2" l="1"/>
  <c r="AQ737" i="2"/>
  <c r="AS737" i="2" s="1"/>
  <c r="AR737" i="2" s="1"/>
  <c r="BK736" i="2"/>
  <c r="AN736" i="2"/>
  <c r="AP736" i="2" s="1"/>
  <c r="AH736" i="2"/>
  <c r="AI736" i="2" s="1"/>
  <c r="AE736" i="2"/>
  <c r="AB736" i="2"/>
  <c r="Z736" i="2"/>
  <c r="V736" i="2"/>
  <c r="S736" i="2"/>
  <c r="P736" i="2"/>
  <c r="N736" i="2"/>
  <c r="L736" i="2"/>
  <c r="AO736" i="2" l="1"/>
  <c r="AJ736" i="2"/>
  <c r="AQ736" i="2"/>
  <c r="AS736" i="2" s="1"/>
  <c r="AR736" i="2" s="1"/>
  <c r="BK735" i="2" l="1"/>
  <c r="AN735" i="2"/>
  <c r="AH735" i="2"/>
  <c r="AJ735" i="2" s="1"/>
  <c r="AE735" i="2"/>
  <c r="AB735" i="2"/>
  <c r="Z735" i="2"/>
  <c r="X735" i="2"/>
  <c r="V735" i="2"/>
  <c r="S735" i="2"/>
  <c r="P735" i="2"/>
  <c r="N735" i="2"/>
  <c r="L735" i="2"/>
  <c r="AI735" i="2" l="1"/>
  <c r="AP735" i="2"/>
  <c r="AO735" i="2"/>
  <c r="AQ735" i="2"/>
  <c r="AR735" i="2" s="1"/>
  <c r="BK734" i="2"/>
  <c r="AN734" i="2"/>
  <c r="AH734" i="2"/>
  <c r="AE734" i="2"/>
  <c r="AB734" i="2"/>
  <c r="Z734" i="2"/>
  <c r="X734" i="2"/>
  <c r="V734" i="2"/>
  <c r="S734" i="2"/>
  <c r="AI734" i="2" l="1"/>
  <c r="AP734" i="2"/>
  <c r="AJ734" i="2"/>
  <c r="AO734" i="2"/>
  <c r="AQ734" i="2"/>
  <c r="AS735" i="2"/>
  <c r="P734" i="2"/>
  <c r="N734" i="2"/>
  <c r="L734" i="2"/>
  <c r="AS734" i="2" l="1"/>
  <c r="AR734" i="2" s="1"/>
  <c r="BK733" i="2"/>
  <c r="AN733" i="2"/>
  <c r="AO733" i="2" s="1"/>
  <c r="AH733" i="2"/>
  <c r="AI733" i="2" s="1"/>
  <c r="AE733" i="2"/>
  <c r="AB733" i="2"/>
  <c r="Z733" i="2"/>
  <c r="X733" i="2"/>
  <c r="V733" i="2"/>
  <c r="S733" i="2"/>
  <c r="AJ733" i="2" l="1"/>
  <c r="AQ733" i="2"/>
  <c r="AS733" i="2" s="1"/>
  <c r="AR733" i="2" s="1"/>
  <c r="AP733" i="2"/>
  <c r="P733" i="2"/>
  <c r="N733" i="2"/>
  <c r="L733" i="2"/>
  <c r="BK732" i="2"/>
  <c r="AN732" i="2"/>
  <c r="AO732" i="2" s="1"/>
  <c r="AH732" i="2"/>
  <c r="AJ732" i="2" s="1"/>
  <c r="AI732" i="2" s="1"/>
  <c r="AE732" i="2"/>
  <c r="AB732" i="2"/>
  <c r="Z732" i="2"/>
  <c r="X732" i="2"/>
  <c r="V732" i="2"/>
  <c r="S732" i="2"/>
  <c r="P732" i="2"/>
  <c r="N732" i="2"/>
  <c r="L732" i="2"/>
  <c r="AQ732" i="2" l="1"/>
  <c r="AR732" i="2" s="1"/>
  <c r="AP732" i="2"/>
  <c r="AS732" i="2" l="1"/>
  <c r="BK731" i="2"/>
  <c r="AN731" i="2"/>
  <c r="AP731" i="2" s="1"/>
  <c r="AH731" i="2"/>
  <c r="AE731" i="2"/>
  <c r="AB731" i="2"/>
  <c r="Z731" i="2"/>
  <c r="X731" i="2"/>
  <c r="V731" i="2"/>
  <c r="S731" i="2"/>
  <c r="P731" i="2"/>
  <c r="N731" i="2"/>
  <c r="L731" i="2"/>
  <c r="BK730" i="2"/>
  <c r="AN730" i="2"/>
  <c r="AH730" i="2"/>
  <c r="AJ730" i="2" s="1"/>
  <c r="AI730" i="2" s="1"/>
  <c r="AE730" i="2"/>
  <c r="AB730" i="2"/>
  <c r="Z730" i="2"/>
  <c r="X730" i="2"/>
  <c r="V730" i="2"/>
  <c r="S730" i="2"/>
  <c r="P730" i="2"/>
  <c r="N730" i="2"/>
  <c r="L730" i="2"/>
  <c r="AO730" i="2" l="1"/>
  <c r="AP730" i="2"/>
  <c r="AQ730" i="2"/>
  <c r="AS730" i="2" s="1"/>
  <c r="AR730" i="2" s="1"/>
  <c r="AJ731" i="2"/>
  <c r="AI731" i="2" s="1"/>
  <c r="AO731" i="2"/>
  <c r="AQ731" i="2"/>
  <c r="AR731" i="2" l="1"/>
  <c r="AS731" i="2"/>
  <c r="BK729" i="2"/>
  <c r="AN729" i="2"/>
  <c r="AO729" i="2" s="1"/>
  <c r="AH729" i="2"/>
  <c r="AE729" i="2"/>
  <c r="AJ729" i="2" l="1"/>
  <c r="AI729" i="2" s="1"/>
  <c r="AP729" i="2"/>
  <c r="AB729" i="2"/>
  <c r="Z729" i="2"/>
  <c r="X729" i="2"/>
  <c r="V729" i="2"/>
  <c r="S729" i="2"/>
  <c r="P729" i="2"/>
  <c r="N729" i="2"/>
  <c r="L729" i="2"/>
  <c r="BK728" i="2"/>
  <c r="AN728" i="2"/>
  <c r="AH728" i="2"/>
  <c r="AI728" i="2" s="1"/>
  <c r="AE728" i="2"/>
  <c r="AB728" i="2"/>
  <c r="AQ728" i="2" s="1"/>
  <c r="Z728" i="2"/>
  <c r="X728" i="2"/>
  <c r="V728" i="2"/>
  <c r="S728" i="2"/>
  <c r="P728" i="2"/>
  <c r="N728" i="2"/>
  <c r="L728" i="2"/>
  <c r="AR728" i="2" l="1"/>
  <c r="AQ729" i="2"/>
  <c r="AJ728" i="2"/>
  <c r="AO728" i="2"/>
  <c r="AS728" i="2"/>
  <c r="AP728" i="2"/>
  <c r="BK727" i="2"/>
  <c r="AN727" i="2"/>
  <c r="AO727" i="2" s="1"/>
  <c r="AH727" i="2"/>
  <c r="AJ727" i="2" s="1"/>
  <c r="AE727" i="2"/>
  <c r="AB727" i="2"/>
  <c r="Z727" i="2"/>
  <c r="X727" i="2"/>
  <c r="V727" i="2"/>
  <c r="S727" i="2"/>
  <c r="P727" i="2"/>
  <c r="N727" i="2"/>
  <c r="L727" i="2"/>
  <c r="AI727" i="2" l="1"/>
  <c r="AS729" i="2"/>
  <c r="AR729" i="2" s="1"/>
  <c r="AP727" i="2"/>
  <c r="AQ727" i="2"/>
  <c r="BK726" i="2"/>
  <c r="AN726" i="2"/>
  <c r="AO726" i="2" s="1"/>
  <c r="AH726" i="2"/>
  <c r="AI726" i="2" s="1"/>
  <c r="AE726" i="2"/>
  <c r="AB726" i="2"/>
  <c r="Z726" i="2"/>
  <c r="X726" i="2"/>
  <c r="V726" i="2"/>
  <c r="S726" i="2"/>
  <c r="P726" i="2"/>
  <c r="N726" i="2"/>
  <c r="L726" i="2"/>
  <c r="AQ726" i="2" l="1"/>
  <c r="AS727" i="2"/>
  <c r="AR727" i="2" s="1"/>
  <c r="AJ726" i="2"/>
  <c r="AP726" i="2"/>
  <c r="AS726" i="2" l="1"/>
  <c r="AR726" i="2" s="1"/>
  <c r="BK725" i="2"/>
  <c r="AN725" i="2"/>
  <c r="AH725" i="2"/>
  <c r="AI725" i="2" s="1"/>
  <c r="AE725" i="2"/>
  <c r="AB725" i="2"/>
  <c r="AQ725" i="2" s="1"/>
  <c r="AS725" i="2" s="1"/>
  <c r="AR725" i="2" s="1"/>
  <c r="Z725" i="2"/>
  <c r="X725" i="2"/>
  <c r="V725" i="2"/>
  <c r="S725" i="2"/>
  <c r="P725" i="2"/>
  <c r="N725" i="2"/>
  <c r="L725" i="2"/>
  <c r="BK724" i="2"/>
  <c r="AN724" i="2"/>
  <c r="AP724" i="2" s="1"/>
  <c r="AH724" i="2"/>
  <c r="AI724" i="2" s="1"/>
  <c r="AE724" i="2"/>
  <c r="AB724" i="2"/>
  <c r="Z724" i="2"/>
  <c r="X724" i="2"/>
  <c r="V724" i="2"/>
  <c r="S724" i="2"/>
  <c r="P724" i="2"/>
  <c r="N724" i="2"/>
  <c r="L724" i="2"/>
  <c r="AO724" i="2" l="1"/>
  <c r="AJ724" i="2"/>
  <c r="AQ724" i="2"/>
  <c r="AR724" i="2" s="1"/>
  <c r="AP725" i="2"/>
  <c r="AJ725" i="2"/>
  <c r="AO725" i="2"/>
  <c r="AS724" i="2" l="1"/>
  <c r="BK723" i="2"/>
  <c r="AN723" i="2"/>
  <c r="AP723" i="2" s="1"/>
  <c r="AH723" i="2"/>
  <c r="AI723" i="2" s="1"/>
  <c r="AE723" i="2"/>
  <c r="AB723" i="2"/>
  <c r="AQ723" i="2" s="1"/>
  <c r="AS723" i="2" s="1"/>
  <c r="AR723" i="2" s="1"/>
  <c r="Z723" i="2"/>
  <c r="X723" i="2"/>
  <c r="V723" i="2"/>
  <c r="S723" i="2"/>
  <c r="P723" i="2"/>
  <c r="N723" i="2"/>
  <c r="L723" i="2"/>
  <c r="AJ723" i="2" l="1"/>
  <c r="AO723" i="2"/>
  <c r="BK722" i="2"/>
  <c r="AN722" i="2"/>
  <c r="AP722" i="2" s="1"/>
  <c r="AH722" i="2"/>
  <c r="AJ722" i="2" s="1"/>
  <c r="AE722" i="2"/>
  <c r="AB722" i="2"/>
  <c r="Z722" i="2"/>
  <c r="X722" i="2"/>
  <c r="V722" i="2"/>
  <c r="S722" i="2"/>
  <c r="P722" i="2"/>
  <c r="N722" i="2"/>
  <c r="L722" i="2"/>
  <c r="AI722" i="2" l="1"/>
  <c r="AO722" i="2"/>
  <c r="AQ722" i="2"/>
  <c r="AS722" i="2" s="1"/>
  <c r="AR722" i="2" s="1"/>
  <c r="BK721" i="2"/>
  <c r="AN721" i="2"/>
  <c r="AO721" i="2" s="1"/>
  <c r="AH721" i="2"/>
  <c r="AI721" i="2" s="1"/>
  <c r="AE721" i="2"/>
  <c r="AB721" i="2"/>
  <c r="Z721" i="2"/>
  <c r="X721" i="2"/>
  <c r="V721" i="2"/>
  <c r="S721" i="2"/>
  <c r="P721" i="2"/>
  <c r="N721" i="2"/>
  <c r="L721" i="2"/>
  <c r="BK720" i="2"/>
  <c r="AN720" i="2"/>
  <c r="AO720" i="2" s="1"/>
  <c r="AH720" i="2"/>
  <c r="AE720" i="2"/>
  <c r="AB720" i="2"/>
  <c r="Z720" i="2"/>
  <c r="X720" i="2"/>
  <c r="V720" i="2"/>
  <c r="S720" i="2"/>
  <c r="P720" i="2"/>
  <c r="N720" i="2"/>
  <c r="L720" i="2"/>
  <c r="AP720" i="2" l="1"/>
  <c r="AP721" i="2"/>
  <c r="AJ720" i="2"/>
  <c r="AJ721" i="2"/>
  <c r="AQ721" i="2"/>
  <c r="AI720" i="2"/>
  <c r="AQ720" i="2"/>
  <c r="BK719" i="2"/>
  <c r="AR721" i="2" l="1"/>
  <c r="AS721" i="2"/>
  <c r="AS720" i="2"/>
  <c r="AR720" i="2" s="1"/>
  <c r="AN719" i="2"/>
  <c r="AO719" i="2" s="1"/>
  <c r="AH719" i="2"/>
  <c r="AI719" i="2" s="1"/>
  <c r="AE719" i="2"/>
  <c r="AB719" i="2"/>
  <c r="Z719" i="2"/>
  <c r="X719" i="2"/>
  <c r="V719" i="2"/>
  <c r="S719" i="2"/>
  <c r="P719" i="2"/>
  <c r="N719" i="2"/>
  <c r="L719" i="2"/>
  <c r="AQ719" i="2" l="1"/>
  <c r="AJ719" i="2"/>
  <c r="AP719" i="2"/>
  <c r="BK718" i="2"/>
  <c r="AN718" i="2"/>
  <c r="AO718" i="2" s="1"/>
  <c r="AH718" i="2"/>
  <c r="AE718" i="2"/>
  <c r="AB718" i="2"/>
  <c r="Z718" i="2"/>
  <c r="X718" i="2"/>
  <c r="V718" i="2"/>
  <c r="S718" i="2"/>
  <c r="P718" i="2"/>
  <c r="N718" i="2"/>
  <c r="L718" i="2"/>
  <c r="AJ718" i="2" l="1"/>
  <c r="AI718" i="2" s="1"/>
  <c r="AQ718" i="2"/>
  <c r="AS718" i="2" s="1"/>
  <c r="AR718" i="2" s="1"/>
  <c r="AR719" i="2"/>
  <c r="AS719" i="2"/>
  <c r="AP718" i="2"/>
  <c r="BK717" i="2" l="1"/>
  <c r="AN717" i="2"/>
  <c r="AO717" i="2" s="1"/>
  <c r="AH717" i="2"/>
  <c r="AI717" i="2" s="1"/>
  <c r="AE717" i="2"/>
  <c r="AB717" i="2"/>
  <c r="Z717" i="2"/>
  <c r="X717" i="2"/>
  <c r="V717" i="2"/>
  <c r="S717" i="2"/>
  <c r="P717" i="2"/>
  <c r="N717" i="2"/>
  <c r="L717" i="2"/>
  <c r="BK716" i="2"/>
  <c r="AN716" i="2"/>
  <c r="AH716" i="2"/>
  <c r="AJ716" i="2" s="1"/>
  <c r="AI716" i="2" s="1"/>
  <c r="AE716" i="2"/>
  <c r="AB716" i="2"/>
  <c r="AQ716" i="2" s="1"/>
  <c r="AR716" i="2" s="1"/>
  <c r="Z716" i="2"/>
  <c r="X716" i="2"/>
  <c r="V716" i="2"/>
  <c r="S716" i="2"/>
  <c r="P716" i="2"/>
  <c r="N716" i="2"/>
  <c r="L716" i="2"/>
  <c r="AJ717" i="2" l="1"/>
  <c r="AP717" i="2"/>
  <c r="AP716" i="2"/>
  <c r="AO716" i="2"/>
  <c r="AS716" i="2"/>
  <c r="AQ717" i="2"/>
  <c r="BK715" i="2"/>
  <c r="AN715" i="2"/>
  <c r="AP715" i="2" s="1"/>
  <c r="AH715" i="2"/>
  <c r="AI715" i="2" s="1"/>
  <c r="AE715" i="2"/>
  <c r="AB715" i="2"/>
  <c r="Z715" i="2"/>
  <c r="X715" i="2"/>
  <c r="V715" i="2"/>
  <c r="S715" i="2"/>
  <c r="P715" i="2"/>
  <c r="N715" i="2"/>
  <c r="L715" i="2"/>
  <c r="AO715" i="2" l="1"/>
  <c r="AQ715" i="2"/>
  <c r="AS715" i="2" s="1"/>
  <c r="AR715" i="2" s="1"/>
  <c r="AJ715" i="2"/>
  <c r="AR717" i="2"/>
  <c r="AS717" i="2"/>
  <c r="BK714" i="2" l="1"/>
  <c r="AN714" i="2"/>
  <c r="AO714" i="2" s="1"/>
  <c r="AH714" i="2"/>
  <c r="AI714" i="2" s="1"/>
  <c r="AE714" i="2"/>
  <c r="AB714" i="2"/>
  <c r="AQ714" i="2" s="1"/>
  <c r="Z714" i="2"/>
  <c r="X714" i="2"/>
  <c r="V714" i="2"/>
  <c r="S714" i="2"/>
  <c r="P714" i="2"/>
  <c r="N714" i="2"/>
  <c r="L714" i="2"/>
  <c r="AP714" i="2" l="1"/>
  <c r="AJ714" i="2"/>
  <c r="AS714" i="2"/>
  <c r="AR714" i="2" s="1"/>
  <c r="BK713" i="2"/>
  <c r="AN713" i="2"/>
  <c r="AP713" i="2" s="1"/>
  <c r="AH713" i="2"/>
  <c r="AI713" i="2" s="1"/>
  <c r="AE713" i="2"/>
  <c r="AB713" i="2"/>
  <c r="AQ713" i="2" s="1"/>
  <c r="Z713" i="2"/>
  <c r="X713" i="2"/>
  <c r="V713" i="2"/>
  <c r="S713" i="2"/>
  <c r="P713" i="2"/>
  <c r="N713" i="2"/>
  <c r="L713" i="2"/>
  <c r="AO713" i="2" l="1"/>
  <c r="AJ713" i="2"/>
  <c r="AR713" i="2"/>
  <c r="AS713" i="2"/>
  <c r="BK712" i="2"/>
  <c r="AN712" i="2"/>
  <c r="AO712" i="2" s="1"/>
  <c r="AH712" i="2"/>
  <c r="AJ712" i="2" s="1"/>
  <c r="AI712" i="2" s="1"/>
  <c r="AE712" i="2"/>
  <c r="AB712" i="2"/>
  <c r="AQ712" i="2" s="1"/>
  <c r="Z712" i="2"/>
  <c r="X712" i="2"/>
  <c r="V712" i="2"/>
  <c r="S712" i="2"/>
  <c r="P712" i="2"/>
  <c r="N712" i="2"/>
  <c r="L712" i="2"/>
  <c r="BK711" i="2"/>
  <c r="AN711" i="2"/>
  <c r="AO711" i="2" s="1"/>
  <c r="AH711" i="2"/>
  <c r="AI711" i="2" s="1"/>
  <c r="AE711" i="2"/>
  <c r="AB711" i="2"/>
  <c r="Z711" i="2"/>
  <c r="X711" i="2"/>
  <c r="V711" i="2"/>
  <c r="S711" i="2"/>
  <c r="P711" i="2"/>
  <c r="N711" i="2"/>
  <c r="L711" i="2"/>
  <c r="AQ711" i="2" l="1"/>
  <c r="AS711" i="2" s="1"/>
  <c r="AR711" i="2" s="1"/>
  <c r="AJ711" i="2"/>
  <c r="AP711" i="2"/>
  <c r="AS712" i="2"/>
  <c r="AR712" i="2" s="1"/>
  <c r="AP712" i="2"/>
  <c r="BK710" i="2"/>
  <c r="AN710" i="2"/>
  <c r="AO710" i="2" s="1"/>
  <c r="AH710" i="2"/>
  <c r="AJ710" i="2" s="1"/>
  <c r="AI710" i="2" s="1"/>
  <c r="AE710" i="2"/>
  <c r="AB710" i="2"/>
  <c r="Z710" i="2"/>
  <c r="X710" i="2"/>
  <c r="V710" i="2"/>
  <c r="S710" i="2"/>
  <c r="P710" i="2"/>
  <c r="N710" i="2"/>
  <c r="L710" i="2"/>
  <c r="AP710" i="2" l="1"/>
  <c r="AQ710" i="2"/>
  <c r="BK709" i="2"/>
  <c r="AN709" i="2"/>
  <c r="AO709" i="2" s="1"/>
  <c r="AH709" i="2"/>
  <c r="AI709" i="2" s="1"/>
  <c r="AE709" i="2"/>
  <c r="AB709" i="2"/>
  <c r="AQ709" i="2" s="1"/>
  <c r="AR709" i="2" s="1"/>
  <c r="Z709" i="2"/>
  <c r="X709" i="2"/>
  <c r="V709" i="2"/>
  <c r="S709" i="2"/>
  <c r="P709" i="2"/>
  <c r="N709" i="2"/>
  <c r="L709" i="2"/>
  <c r="AS709" i="2" l="1"/>
  <c r="AS710" i="2"/>
  <c r="AR710" i="2" s="1"/>
  <c r="AJ709" i="2"/>
  <c r="AP709" i="2"/>
  <c r="BK708" i="2"/>
  <c r="AN708" i="2"/>
  <c r="AO708" i="2" s="1"/>
  <c r="AH708" i="2"/>
  <c r="AI708" i="2" s="1"/>
  <c r="AE708" i="2"/>
  <c r="AB708" i="2"/>
  <c r="Z708" i="2"/>
  <c r="X708" i="2"/>
  <c r="V708" i="2"/>
  <c r="S708" i="2"/>
  <c r="P708" i="2"/>
  <c r="N708" i="2"/>
  <c r="L708" i="2"/>
  <c r="AJ708" i="2" l="1"/>
  <c r="AQ708" i="2"/>
  <c r="AS708" i="2" s="1"/>
  <c r="AR708" i="2" s="1"/>
  <c r="AP708" i="2"/>
  <c r="BK707" i="2" l="1"/>
  <c r="AN707" i="2"/>
  <c r="AH707" i="2"/>
  <c r="AI707" i="2" s="1"/>
  <c r="AE707" i="2"/>
  <c r="AB707" i="2"/>
  <c r="Z707" i="2"/>
  <c r="X707" i="2"/>
  <c r="V707" i="2"/>
  <c r="S707" i="2"/>
  <c r="P707" i="2"/>
  <c r="N707" i="2"/>
  <c r="L707" i="2"/>
  <c r="AJ707" i="2" l="1"/>
  <c r="AP707" i="2"/>
  <c r="AQ707" i="2"/>
  <c r="AO707" i="2"/>
  <c r="BK706" i="2"/>
  <c r="AN706" i="2"/>
  <c r="AO706" i="2" s="1"/>
  <c r="AH706" i="2"/>
  <c r="AI706" i="2" s="1"/>
  <c r="AE706" i="2"/>
  <c r="AB706" i="2"/>
  <c r="AQ706" i="2" s="1"/>
  <c r="Z706" i="2"/>
  <c r="X706" i="2"/>
  <c r="V706" i="2"/>
  <c r="S706" i="2"/>
  <c r="P706" i="2"/>
  <c r="N706" i="2"/>
  <c r="L706" i="2"/>
  <c r="AJ706" i="2" l="1"/>
  <c r="AP706" i="2"/>
  <c r="AR706" i="2"/>
  <c r="AR707" i="2"/>
  <c r="AS706" i="2"/>
  <c r="AS707" i="2"/>
  <c r="BK705" i="2"/>
  <c r="AN705" i="2"/>
  <c r="AP705" i="2" s="1"/>
  <c r="AH705" i="2"/>
  <c r="AE705" i="2"/>
  <c r="AB705" i="2"/>
  <c r="AQ705" i="2" s="1"/>
  <c r="AR705" i="2" s="1"/>
  <c r="Z705" i="2"/>
  <c r="X705" i="2"/>
  <c r="V705" i="2"/>
  <c r="S705" i="2"/>
  <c r="P705" i="2"/>
  <c r="N705" i="2"/>
  <c r="L705" i="2"/>
  <c r="BK704" i="2"/>
  <c r="AN704" i="2"/>
  <c r="AO704" i="2" s="1"/>
  <c r="AH704" i="2"/>
  <c r="AE704" i="2"/>
  <c r="AB704" i="2"/>
  <c r="AQ704" i="2" s="1"/>
  <c r="Z704" i="2"/>
  <c r="X704" i="2"/>
  <c r="V704" i="2"/>
  <c r="S704" i="2"/>
  <c r="P704" i="2"/>
  <c r="N704" i="2"/>
  <c r="L704" i="2"/>
  <c r="AJ705" i="2" l="1"/>
  <c r="AP704" i="2"/>
  <c r="AR704" i="2"/>
  <c r="AS704" i="2"/>
  <c r="AS705" i="2"/>
  <c r="AJ704" i="2"/>
  <c r="AI704" i="2" s="1"/>
  <c r="AI705" i="2"/>
  <c r="AO705" i="2"/>
  <c r="BK703" i="2"/>
  <c r="AN703" i="2"/>
  <c r="AO703" i="2" s="1"/>
  <c r="AH703" i="2"/>
  <c r="AI703" i="2" s="1"/>
  <c r="AE703" i="2"/>
  <c r="AB703" i="2"/>
  <c r="AQ703" i="2" s="1"/>
  <c r="Z703" i="2"/>
  <c r="X703" i="2"/>
  <c r="V703" i="2"/>
  <c r="S703" i="2"/>
  <c r="P703" i="2"/>
  <c r="N703" i="2"/>
  <c r="L703" i="2"/>
  <c r="AS703" i="2" l="1"/>
  <c r="AR703" i="2" s="1"/>
  <c r="AJ703" i="2"/>
  <c r="AP703" i="2"/>
  <c r="BK702" i="2"/>
  <c r="AN702" i="2"/>
  <c r="AO702" i="2" s="1"/>
  <c r="AH702" i="2"/>
  <c r="AJ702" i="2" s="1"/>
  <c r="AI702" i="2" s="1"/>
  <c r="AE702" i="2"/>
  <c r="AB702" i="2"/>
  <c r="AQ702" i="2" s="1"/>
  <c r="AS702" i="2" s="1"/>
  <c r="AR702" i="2" s="1"/>
  <c r="Z702" i="2"/>
  <c r="X702" i="2"/>
  <c r="V702" i="2"/>
  <c r="S702" i="2"/>
  <c r="P702" i="2"/>
  <c r="N702" i="2"/>
  <c r="L702" i="2"/>
  <c r="AP702" i="2" l="1"/>
  <c r="BK701" i="2" l="1"/>
  <c r="AN701" i="2"/>
  <c r="AO701" i="2" s="1"/>
  <c r="AH701" i="2"/>
  <c r="AE701" i="2"/>
  <c r="AB701" i="2"/>
  <c r="Z701" i="2"/>
  <c r="X701" i="2"/>
  <c r="V701" i="2"/>
  <c r="S701" i="2"/>
  <c r="P701" i="2"/>
  <c r="N701" i="2"/>
  <c r="L701" i="2"/>
  <c r="BK700" i="2"/>
  <c r="AN700" i="2"/>
  <c r="AO700" i="2" s="1"/>
  <c r="AH700" i="2"/>
  <c r="AI700" i="2" s="1"/>
  <c r="AE700" i="2"/>
  <c r="AB700" i="2"/>
  <c r="AQ700" i="2" s="1"/>
  <c r="Z700" i="2"/>
  <c r="X700" i="2"/>
  <c r="V700" i="2"/>
  <c r="S700" i="2"/>
  <c r="P700" i="2"/>
  <c r="N700" i="2"/>
  <c r="L700" i="2"/>
  <c r="AP701" i="2" l="1"/>
  <c r="AP700" i="2"/>
  <c r="AJ700" i="2"/>
  <c r="AS700" i="2"/>
  <c r="AR700" i="2" s="1"/>
  <c r="AJ701" i="2"/>
  <c r="AQ701" i="2"/>
  <c r="AI701" i="2"/>
  <c r="BK699" i="2"/>
  <c r="AN699" i="2"/>
  <c r="AO699" i="2" s="1"/>
  <c r="AH699" i="2"/>
  <c r="AI699" i="2" s="1"/>
  <c r="AE699" i="2"/>
  <c r="AB699" i="2"/>
  <c r="AQ699" i="2" s="1"/>
  <c r="Z699" i="2"/>
  <c r="X699" i="2"/>
  <c r="V699" i="2"/>
  <c r="S699" i="2"/>
  <c r="P699" i="2"/>
  <c r="N699" i="2"/>
  <c r="L699" i="2"/>
  <c r="AS699" i="2" l="1"/>
  <c r="AR699" i="2" s="1"/>
  <c r="AR701" i="2"/>
  <c r="AS701" i="2"/>
  <c r="AJ699" i="2"/>
  <c r="AP699" i="2"/>
  <c r="BK698" i="2" l="1"/>
  <c r="AN698" i="2"/>
  <c r="AO698" i="2" s="1"/>
  <c r="AH698" i="2"/>
  <c r="AI698" i="2" s="1"/>
  <c r="AE698" i="2"/>
  <c r="AB698" i="2"/>
  <c r="Z698" i="2"/>
  <c r="X698" i="2"/>
  <c r="V698" i="2"/>
  <c r="S698" i="2"/>
  <c r="P698" i="2"/>
  <c r="N698" i="2"/>
  <c r="L698" i="2"/>
  <c r="AJ698" i="2" l="1"/>
  <c r="AP698" i="2"/>
  <c r="AQ698" i="2"/>
  <c r="BK697" i="2"/>
  <c r="AN697" i="2"/>
  <c r="AO697" i="2" s="1"/>
  <c r="AH697" i="2"/>
  <c r="AI697" i="2" s="1"/>
  <c r="AE697" i="2"/>
  <c r="AB697" i="2"/>
  <c r="Z697" i="2"/>
  <c r="X697" i="2"/>
  <c r="V697" i="2"/>
  <c r="S697" i="2"/>
  <c r="P697" i="2"/>
  <c r="N697" i="2"/>
  <c r="L697" i="2"/>
  <c r="BK696" i="2"/>
  <c r="AN696" i="2"/>
  <c r="AO696" i="2" s="1"/>
  <c r="AH696" i="2"/>
  <c r="AE696" i="2"/>
  <c r="AB696" i="2"/>
  <c r="AQ696" i="2" s="1"/>
  <c r="AR696" i="2" s="1"/>
  <c r="Z696" i="2"/>
  <c r="X696" i="2"/>
  <c r="V696" i="2"/>
  <c r="S696" i="2"/>
  <c r="P696" i="2"/>
  <c r="N696" i="2"/>
  <c r="L696" i="2"/>
  <c r="AP697" i="2" l="1"/>
  <c r="AJ697" i="2"/>
  <c r="AQ697" i="2"/>
  <c r="AS697" i="2" s="1"/>
  <c r="AR697" i="2" s="1"/>
  <c r="AS696" i="2"/>
  <c r="AJ696" i="2"/>
  <c r="AP696" i="2"/>
  <c r="AS698" i="2"/>
  <c r="AR698" i="2" s="1"/>
  <c r="AI696" i="2"/>
  <c r="BK695" i="2"/>
  <c r="AN695" i="2"/>
  <c r="AO695" i="2" s="1"/>
  <c r="AH695" i="2"/>
  <c r="AI695" i="2" s="1"/>
  <c r="AE695" i="2"/>
  <c r="AB695" i="2"/>
  <c r="AQ695" i="2" s="1"/>
  <c r="AS695" i="2" s="1"/>
  <c r="AR695" i="2" s="1"/>
  <c r="Z695" i="2"/>
  <c r="X695" i="2"/>
  <c r="V695" i="2"/>
  <c r="S695" i="2"/>
  <c r="P695" i="2"/>
  <c r="N695" i="2"/>
  <c r="L695" i="2"/>
  <c r="AJ695" i="2" l="1"/>
  <c r="AP695" i="2"/>
  <c r="BK694" i="2"/>
  <c r="AN694" i="2"/>
  <c r="AO694" i="2" s="1"/>
  <c r="AH694" i="2"/>
  <c r="AE694" i="2"/>
  <c r="AB694" i="2"/>
  <c r="Z694" i="2"/>
  <c r="X694" i="2"/>
  <c r="V694" i="2"/>
  <c r="S694" i="2"/>
  <c r="P694" i="2"/>
  <c r="N694" i="2"/>
  <c r="L694" i="2"/>
  <c r="AP694" i="2" l="1"/>
  <c r="AJ694" i="2"/>
  <c r="AQ694" i="2"/>
  <c r="AS694" i="2" s="1"/>
  <c r="AR694" i="2" s="1"/>
  <c r="AI694" i="2"/>
  <c r="BK693" i="2" l="1"/>
  <c r="AN693" i="2"/>
  <c r="AH693" i="2"/>
  <c r="AE693" i="2"/>
  <c r="AB693" i="2"/>
  <c r="Z693" i="2"/>
  <c r="X693" i="2"/>
  <c r="V693" i="2"/>
  <c r="S693" i="2"/>
  <c r="P693" i="2"/>
  <c r="N693" i="2"/>
  <c r="L693" i="2"/>
  <c r="BK692" i="2"/>
  <c r="AN692" i="2"/>
  <c r="AH692" i="2"/>
  <c r="AI692" i="2" s="1"/>
  <c r="AE692" i="2"/>
  <c r="AB692" i="2"/>
  <c r="AQ692" i="2" s="1"/>
  <c r="AS692" i="2" s="1"/>
  <c r="AR692" i="2" s="1"/>
  <c r="Z692" i="2"/>
  <c r="X692" i="2"/>
  <c r="V692" i="2"/>
  <c r="S692" i="2"/>
  <c r="P692" i="2"/>
  <c r="N692" i="2"/>
  <c r="L692" i="2"/>
  <c r="AJ692" i="2" l="1"/>
  <c r="AO692" i="2"/>
  <c r="AP692" i="2"/>
  <c r="AI693" i="2"/>
  <c r="AP693" i="2"/>
  <c r="AJ693" i="2"/>
  <c r="AO693" i="2"/>
  <c r="AQ693" i="2"/>
  <c r="AS693" i="2" s="1"/>
  <c r="AR693" i="2" s="1"/>
  <c r="BK691" i="2" l="1"/>
  <c r="AN691" i="2"/>
  <c r="AP691" i="2" s="1"/>
  <c r="AH691" i="2"/>
  <c r="AI691" i="2" s="1"/>
  <c r="AE691" i="2"/>
  <c r="AB691" i="2"/>
  <c r="AQ691" i="2" s="1"/>
  <c r="Z691" i="2"/>
  <c r="X691" i="2"/>
  <c r="V691" i="2"/>
  <c r="S691" i="2"/>
  <c r="P691" i="2"/>
  <c r="N691" i="2"/>
  <c r="L691" i="2"/>
  <c r="AO691" i="2" l="1"/>
  <c r="AJ691" i="2"/>
  <c r="AS691" i="2"/>
  <c r="AR691" i="2" s="1"/>
  <c r="BK690" i="2"/>
  <c r="AN690" i="2"/>
  <c r="AH690" i="2"/>
  <c r="AE690" i="2"/>
  <c r="AB690" i="2"/>
  <c r="Z690" i="2"/>
  <c r="X690" i="2"/>
  <c r="V690" i="2"/>
  <c r="S690" i="2"/>
  <c r="P690" i="2"/>
  <c r="N690" i="2"/>
  <c r="L690" i="2"/>
  <c r="AI690" i="2" l="1"/>
  <c r="AP690" i="2"/>
  <c r="AJ690" i="2"/>
  <c r="AO690" i="2"/>
  <c r="AQ690" i="2"/>
  <c r="AR690" i="2" s="1"/>
  <c r="BK689" i="2"/>
  <c r="AN689" i="2"/>
  <c r="AH689" i="2"/>
  <c r="AE689" i="2"/>
  <c r="AB689" i="2"/>
  <c r="Z689" i="2"/>
  <c r="X689" i="2"/>
  <c r="V689" i="2"/>
  <c r="S689" i="2"/>
  <c r="P689" i="2"/>
  <c r="N689" i="2"/>
  <c r="L689" i="2"/>
  <c r="AI689" i="2" l="1"/>
  <c r="AS690" i="2"/>
  <c r="AP689" i="2"/>
  <c r="AJ689" i="2"/>
  <c r="AO689" i="2"/>
  <c r="AQ689" i="2"/>
  <c r="AR689" i="2" s="1"/>
  <c r="BK688" i="2"/>
  <c r="AN688" i="2"/>
  <c r="AO688" i="2" s="1"/>
  <c r="AH688" i="2"/>
  <c r="AI688" i="2" s="1"/>
  <c r="AE688" i="2"/>
  <c r="AB688" i="2"/>
  <c r="Z688" i="2"/>
  <c r="X688" i="2"/>
  <c r="V688" i="2"/>
  <c r="S688" i="2"/>
  <c r="P688" i="2"/>
  <c r="N688" i="2"/>
  <c r="L688" i="2"/>
  <c r="AP688" i="2" l="1"/>
  <c r="AJ688" i="2"/>
  <c r="AQ688" i="2"/>
  <c r="AS688" i="2" s="1"/>
  <c r="AR688" i="2" s="1"/>
  <c r="AS689" i="2"/>
  <c r="BK687" i="2"/>
  <c r="AN687" i="2"/>
  <c r="AP687" i="2" s="1"/>
  <c r="AH687" i="2"/>
  <c r="AI687" i="2" s="1"/>
  <c r="AE687" i="2"/>
  <c r="AB687" i="2"/>
  <c r="Z687" i="2"/>
  <c r="X687" i="2"/>
  <c r="V687" i="2"/>
  <c r="S687" i="2"/>
  <c r="P687" i="2"/>
  <c r="N687" i="2"/>
  <c r="L687" i="2"/>
  <c r="BK686" i="2"/>
  <c r="AN686" i="2"/>
  <c r="AH686" i="2"/>
  <c r="AJ686" i="2" s="1"/>
  <c r="AE686" i="2"/>
  <c r="AB686" i="2"/>
  <c r="Z686" i="2"/>
  <c r="X686" i="2"/>
  <c r="V686" i="2"/>
  <c r="S686" i="2"/>
  <c r="P686" i="2"/>
  <c r="N686" i="2"/>
  <c r="L686" i="2"/>
  <c r="AI686" i="2" l="1"/>
  <c r="AQ686" i="2"/>
  <c r="AR686" i="2" s="1"/>
  <c r="AO687" i="2"/>
  <c r="AO686" i="2"/>
  <c r="AJ687" i="2"/>
  <c r="AQ687" i="2"/>
  <c r="AS687" i="2" s="1"/>
  <c r="AR687" i="2" s="1"/>
  <c r="AP686" i="2"/>
  <c r="BK685" i="2"/>
  <c r="AN685" i="2"/>
  <c r="AH685" i="2"/>
  <c r="AE685" i="2"/>
  <c r="AB685" i="2"/>
  <c r="AQ685" i="2" s="1"/>
  <c r="AS685" i="2" s="1"/>
  <c r="AR685" i="2" s="1"/>
  <c r="Z685" i="2"/>
  <c r="X685" i="2"/>
  <c r="V685" i="2"/>
  <c r="S685" i="2"/>
  <c r="P685" i="2"/>
  <c r="N685" i="2"/>
  <c r="L685" i="2"/>
  <c r="AS686" i="2" l="1"/>
  <c r="AI685" i="2"/>
  <c r="AP685" i="2"/>
  <c r="AJ685" i="2"/>
  <c r="AO685" i="2"/>
  <c r="BK684" i="2" l="1"/>
  <c r="AN684" i="2"/>
  <c r="AO684" i="2" s="1"/>
  <c r="AH684" i="2"/>
  <c r="AI684" i="2" s="1"/>
  <c r="AE684" i="2"/>
  <c r="AB684" i="2"/>
  <c r="AQ684" i="2" s="1"/>
  <c r="AS684" i="2" s="1"/>
  <c r="AR684" i="2" s="1"/>
  <c r="Z684" i="2"/>
  <c r="X684" i="2"/>
  <c r="V684" i="2"/>
  <c r="S684" i="2"/>
  <c r="P684" i="2"/>
  <c r="N684" i="2"/>
  <c r="L684" i="2"/>
  <c r="AP684" i="2" l="1"/>
  <c r="AJ684" i="2"/>
  <c r="BK683" i="2"/>
  <c r="AN683" i="2"/>
  <c r="AH683" i="2"/>
  <c r="AE683" i="2"/>
  <c r="AB683" i="2"/>
  <c r="Z683" i="2"/>
  <c r="X683" i="2"/>
  <c r="V683" i="2"/>
  <c r="S683" i="2"/>
  <c r="P683" i="2"/>
  <c r="N683" i="2"/>
  <c r="L683" i="2"/>
  <c r="AI683" i="2" l="1"/>
  <c r="AP683" i="2"/>
  <c r="AJ683" i="2"/>
  <c r="AO683" i="2"/>
  <c r="AQ683" i="2"/>
  <c r="AS683" i="2" s="1"/>
  <c r="AR683" i="2" s="1"/>
  <c r="BK682" i="2"/>
  <c r="AN682" i="2"/>
  <c r="AP682" i="2" s="1"/>
  <c r="AH682" i="2"/>
  <c r="AI682" i="2" s="1"/>
  <c r="AE682" i="2"/>
  <c r="AB682" i="2"/>
  <c r="Z682" i="2"/>
  <c r="X682" i="2"/>
  <c r="V682" i="2"/>
  <c r="S682" i="2"/>
  <c r="P682" i="2"/>
  <c r="N682" i="2"/>
  <c r="L682" i="2"/>
  <c r="AO682" i="2" l="1"/>
  <c r="AJ682" i="2"/>
  <c r="AQ682" i="2"/>
  <c r="AS682" i="2" s="1"/>
  <c r="AR682" i="2" s="1"/>
  <c r="BK681" i="2"/>
  <c r="AN681" i="2"/>
  <c r="AO681" i="2" s="1"/>
  <c r="AH681" i="2"/>
  <c r="AI681" i="2" s="1"/>
  <c r="AE681" i="2"/>
  <c r="AB681" i="2"/>
  <c r="Z681" i="2"/>
  <c r="X681" i="2"/>
  <c r="V681" i="2"/>
  <c r="S681" i="2"/>
  <c r="P681" i="2"/>
  <c r="N681" i="2"/>
  <c r="L681" i="2"/>
  <c r="AJ681" i="2" l="1"/>
  <c r="AP681" i="2"/>
  <c r="AQ681" i="2"/>
  <c r="AR681" i="2" s="1"/>
  <c r="BK680" i="2"/>
  <c r="AN680" i="2"/>
  <c r="AO680" i="2" s="1"/>
  <c r="AH680" i="2"/>
  <c r="AE680" i="2"/>
  <c r="AB680" i="2"/>
  <c r="Z680" i="2"/>
  <c r="X680" i="2"/>
  <c r="V680" i="2"/>
  <c r="S680" i="2"/>
  <c r="P680" i="2"/>
  <c r="N680" i="2"/>
  <c r="L680" i="2"/>
  <c r="AS681" i="2" l="1"/>
  <c r="AI680" i="2"/>
  <c r="AQ680" i="2"/>
  <c r="AS680" i="2" s="1"/>
  <c r="AR680" i="2" s="1"/>
  <c r="AJ680" i="2"/>
  <c r="AP680" i="2"/>
  <c r="BK679" i="2"/>
  <c r="AN679" i="2"/>
  <c r="AO679" i="2" s="1"/>
  <c r="AH679" i="2"/>
  <c r="AI679" i="2" s="1"/>
  <c r="AE679" i="2"/>
  <c r="AB679" i="2"/>
  <c r="AQ679" i="2" s="1"/>
  <c r="AS679" i="2" s="1"/>
  <c r="AR679" i="2" s="1"/>
  <c r="Z679" i="2"/>
  <c r="X679" i="2"/>
  <c r="V679" i="2"/>
  <c r="S679" i="2"/>
  <c r="P679" i="2"/>
  <c r="N679" i="2"/>
  <c r="L679" i="2"/>
  <c r="BK678" i="2"/>
  <c r="AN678" i="2"/>
  <c r="AH678" i="2"/>
  <c r="AI678" i="2" s="1"/>
  <c r="AE678" i="2"/>
  <c r="AB678" i="2"/>
  <c r="Z678" i="2"/>
  <c r="X678" i="2"/>
  <c r="V678" i="2"/>
  <c r="S678" i="2"/>
  <c r="P678" i="2"/>
  <c r="N678" i="2"/>
  <c r="L678" i="2"/>
  <c r="BK677" i="2"/>
  <c r="AN677" i="2"/>
  <c r="AP677" i="2" s="1"/>
  <c r="AH677" i="2"/>
  <c r="AE677" i="2"/>
  <c r="AB677" i="2"/>
  <c r="Z677" i="2"/>
  <c r="X677" i="2"/>
  <c r="V677" i="2"/>
  <c r="S677" i="2"/>
  <c r="P677" i="2"/>
  <c r="N677" i="2"/>
  <c r="L677" i="2"/>
  <c r="AJ679" i="2" l="1"/>
  <c r="AP679" i="2"/>
  <c r="AI677" i="2"/>
  <c r="AJ678" i="2"/>
  <c r="AO678" i="2"/>
  <c r="AJ677" i="2"/>
  <c r="AO677" i="2"/>
  <c r="AP678" i="2"/>
  <c r="BK676" i="2" l="1"/>
  <c r="AN676" i="2"/>
  <c r="AP676" i="2" s="1"/>
  <c r="AH676" i="2"/>
  <c r="AJ676" i="2" s="1"/>
  <c r="AE676" i="2"/>
  <c r="AB676" i="2"/>
  <c r="Z676" i="2"/>
  <c r="X676" i="2"/>
  <c r="V676" i="2"/>
  <c r="S676" i="2"/>
  <c r="P676" i="2"/>
  <c r="N676" i="2"/>
  <c r="L676" i="2"/>
  <c r="AO676" i="2" l="1"/>
  <c r="AI676" i="2"/>
  <c r="BK675" i="2"/>
  <c r="AN675" i="2"/>
  <c r="AH675" i="2"/>
  <c r="AJ675" i="2" s="1"/>
  <c r="AE675" i="2"/>
  <c r="AB675" i="2"/>
  <c r="AQ675" i="2" s="1"/>
  <c r="Z675" i="2"/>
  <c r="X675" i="2"/>
  <c r="V675" i="2"/>
  <c r="S675" i="2"/>
  <c r="P675" i="2"/>
  <c r="N675" i="2"/>
  <c r="L675" i="2"/>
  <c r="AI675" i="2" l="1"/>
  <c r="AR675" i="2"/>
  <c r="AS675" i="2"/>
  <c r="AP675" i="2"/>
  <c r="AO675" i="2"/>
  <c r="BK674" i="2"/>
  <c r="AN674" i="2"/>
  <c r="AP674" i="2" s="1"/>
  <c r="AH674" i="2"/>
  <c r="AE674" i="2"/>
  <c r="AB674" i="2"/>
  <c r="Z674" i="2"/>
  <c r="X674" i="2"/>
  <c r="V674" i="2"/>
  <c r="S674" i="2"/>
  <c r="P674" i="2"/>
  <c r="N674" i="2"/>
  <c r="L674" i="2"/>
  <c r="BK673" i="2"/>
  <c r="AN673" i="2"/>
  <c r="AH673" i="2"/>
  <c r="AE673" i="2"/>
  <c r="AB673" i="2"/>
  <c r="Z673" i="2"/>
  <c r="X673" i="2"/>
  <c r="V673" i="2"/>
  <c r="S673" i="2"/>
  <c r="P673" i="2"/>
  <c r="N673" i="2"/>
  <c r="L673" i="2"/>
  <c r="AO674" i="2" l="1"/>
  <c r="AI673" i="2"/>
  <c r="AP673" i="2"/>
  <c r="AJ674" i="2"/>
  <c r="AQ674" i="2"/>
  <c r="AR674" i="2" s="1"/>
  <c r="AJ673" i="2"/>
  <c r="AO673" i="2"/>
  <c r="AQ673" i="2"/>
  <c r="AS673" i="2" s="1"/>
  <c r="AR673" i="2" s="1"/>
  <c r="AI674" i="2"/>
  <c r="AS674" i="2" l="1"/>
  <c r="BK672" i="2"/>
  <c r="AN672" i="2"/>
  <c r="AO672" i="2" s="1"/>
  <c r="AH672" i="2"/>
  <c r="AI672" i="2" s="1"/>
  <c r="AE672" i="2"/>
  <c r="AB672" i="2"/>
  <c r="Z672" i="2"/>
  <c r="X672" i="2"/>
  <c r="V672" i="2"/>
  <c r="S672" i="2"/>
  <c r="P672" i="2"/>
  <c r="N672" i="2"/>
  <c r="L672" i="2"/>
  <c r="AQ672" i="2" l="1"/>
  <c r="AS672" i="2" s="1"/>
  <c r="AR672" i="2" s="1"/>
  <c r="AJ672" i="2"/>
  <c r="AP672" i="2"/>
  <c r="BK671" i="2"/>
  <c r="AN671" i="2"/>
  <c r="AH671" i="2"/>
  <c r="AI671" i="2" s="1"/>
  <c r="AE671" i="2"/>
  <c r="AB671" i="2"/>
  <c r="AQ671" i="2" s="1"/>
  <c r="AS671" i="2" s="1"/>
  <c r="AR671" i="2" s="1"/>
  <c r="Z671" i="2"/>
  <c r="X671" i="2"/>
  <c r="V671" i="2"/>
  <c r="S671" i="2"/>
  <c r="P671" i="2"/>
  <c r="N671" i="2"/>
  <c r="L671" i="2"/>
  <c r="AJ671" i="2" l="1"/>
  <c r="AP671" i="2"/>
  <c r="AO671" i="2"/>
  <c r="BK670" i="2"/>
  <c r="AN670" i="2"/>
  <c r="AO670" i="2" s="1"/>
  <c r="AH670" i="2"/>
  <c r="AI670" i="2" s="1"/>
  <c r="AE670" i="2"/>
  <c r="AB670" i="2"/>
  <c r="AQ670" i="2" s="1"/>
  <c r="AS670" i="2" s="1"/>
  <c r="AR670" i="2" s="1"/>
  <c r="Z670" i="2"/>
  <c r="X670" i="2"/>
  <c r="V670" i="2"/>
  <c r="S670" i="2"/>
  <c r="P670" i="2"/>
  <c r="N670" i="2"/>
  <c r="L670" i="2"/>
  <c r="AP670" i="2" l="1"/>
  <c r="AJ670" i="2"/>
  <c r="BK669" i="2"/>
  <c r="AN669" i="2"/>
  <c r="AO669" i="2" s="1"/>
  <c r="AH669" i="2"/>
  <c r="AE669" i="2"/>
  <c r="AB669" i="2"/>
  <c r="AQ669" i="2" s="1"/>
  <c r="AR669" i="2" s="1"/>
  <c r="Z669" i="2"/>
  <c r="X669" i="2"/>
  <c r="V669" i="2"/>
  <c r="S669" i="2"/>
  <c r="P669" i="2"/>
  <c r="N669" i="2"/>
  <c r="L669" i="2"/>
  <c r="AI669" i="2" l="1"/>
  <c r="AS669" i="2"/>
  <c r="AJ669" i="2"/>
  <c r="AP669" i="2"/>
  <c r="BK668" i="2"/>
  <c r="AN668" i="2"/>
  <c r="AP668" i="2" s="1"/>
  <c r="AH668" i="2"/>
  <c r="AI668" i="2" s="1"/>
  <c r="AE668" i="2"/>
  <c r="AB668" i="2"/>
  <c r="AQ668" i="2" s="1"/>
  <c r="AS668" i="2" s="1"/>
  <c r="AR668" i="2" s="1"/>
  <c r="Z668" i="2"/>
  <c r="X668" i="2"/>
  <c r="V668" i="2"/>
  <c r="S668" i="2"/>
  <c r="P668" i="2"/>
  <c r="N668" i="2"/>
  <c r="L668" i="2"/>
  <c r="AO668" i="2" l="1"/>
  <c r="AJ668" i="2"/>
  <c r="BK667" i="2"/>
  <c r="AN667" i="2"/>
  <c r="AO667" i="2" s="1"/>
  <c r="AH667" i="2"/>
  <c r="AE667" i="2"/>
  <c r="AB667" i="2"/>
  <c r="AQ667" i="2" s="1"/>
  <c r="AS667" i="2" s="1"/>
  <c r="AR667" i="2" s="1"/>
  <c r="Z667" i="2"/>
  <c r="X667" i="2"/>
  <c r="V667" i="2"/>
  <c r="S667" i="2"/>
  <c r="P667" i="2"/>
  <c r="N667" i="2"/>
  <c r="L667" i="2"/>
  <c r="AI667" i="2" l="1"/>
  <c r="AJ667" i="2"/>
  <c r="AP667" i="2"/>
  <c r="BK666" i="2"/>
  <c r="AN666" i="2"/>
  <c r="AO666" i="2" s="1"/>
  <c r="AH666" i="2"/>
  <c r="AI666" i="2" s="1"/>
  <c r="AE666" i="2"/>
  <c r="AB666" i="2"/>
  <c r="Z666" i="2"/>
  <c r="X666" i="2"/>
  <c r="V666" i="2"/>
  <c r="S666" i="2"/>
  <c r="P666" i="2"/>
  <c r="N666" i="2"/>
  <c r="L666" i="2"/>
  <c r="BK665" i="2"/>
  <c r="AN665" i="2"/>
  <c r="AO665" i="2" s="1"/>
  <c r="AH665" i="2"/>
  <c r="AI665" i="2" s="1"/>
  <c r="AE665" i="2"/>
  <c r="AB665" i="2"/>
  <c r="Z665" i="2"/>
  <c r="X665" i="2"/>
  <c r="V665" i="2"/>
  <c r="S665" i="2"/>
  <c r="P665" i="2"/>
  <c r="N665" i="2"/>
  <c r="L665" i="2"/>
  <c r="AJ665" i="2" l="1"/>
  <c r="AQ665" i="2"/>
  <c r="AS665" i="2" s="1"/>
  <c r="AR665" i="2" s="1"/>
  <c r="AP666" i="2"/>
  <c r="AJ666" i="2"/>
  <c r="AQ666" i="2"/>
  <c r="AR666" i="2" s="1"/>
  <c r="AP665" i="2"/>
  <c r="AS666" i="2" l="1"/>
  <c r="BK664" i="2"/>
  <c r="AN664" i="2"/>
  <c r="AP664" i="2" s="1"/>
  <c r="AH664" i="2"/>
  <c r="AI664" i="2" s="1"/>
  <c r="AE664" i="2"/>
  <c r="AB664" i="2"/>
  <c r="AQ664" i="2" s="1"/>
  <c r="AR664" i="2" s="1"/>
  <c r="Z664" i="2"/>
  <c r="X664" i="2"/>
  <c r="V664" i="2"/>
  <c r="S664" i="2"/>
  <c r="P664" i="2"/>
  <c r="N664" i="2"/>
  <c r="L664" i="2"/>
  <c r="AO664" i="2" l="1"/>
  <c r="AJ664" i="2"/>
  <c r="AS664" i="2"/>
  <c r="BK663" i="2"/>
  <c r="AN663" i="2"/>
  <c r="AO663" i="2" s="1"/>
  <c r="AH663" i="2"/>
  <c r="AJ663" i="2" s="1"/>
  <c r="AI663" i="2" s="1"/>
  <c r="AE663" i="2"/>
  <c r="AB663" i="2"/>
  <c r="AQ663" i="2" s="1"/>
  <c r="AS663" i="2" s="1"/>
  <c r="AR663" i="2" s="1"/>
  <c r="Z663" i="2"/>
  <c r="X663" i="2"/>
  <c r="V663" i="2"/>
  <c r="S663" i="2"/>
  <c r="P663" i="2"/>
  <c r="N663" i="2"/>
  <c r="L663" i="2"/>
  <c r="BK662" i="2"/>
  <c r="AN662" i="2"/>
  <c r="AH662" i="2"/>
  <c r="AE662" i="2"/>
  <c r="AB662" i="2"/>
  <c r="Z662" i="2"/>
  <c r="X662" i="2"/>
  <c r="V662" i="2"/>
  <c r="S662" i="2"/>
  <c r="P662" i="2"/>
  <c r="N662" i="2"/>
  <c r="L662" i="2"/>
  <c r="AP662" i="2" l="1"/>
  <c r="AO662" i="2"/>
  <c r="AJ662" i="2"/>
  <c r="AI662" i="2" s="1"/>
  <c r="AQ662" i="2"/>
  <c r="AS662" i="2" s="1"/>
  <c r="AR662" i="2" s="1"/>
  <c r="AP663" i="2"/>
  <c r="BK661" i="2"/>
  <c r="AN661" i="2"/>
  <c r="AO661" i="2" s="1"/>
  <c r="AH661" i="2"/>
  <c r="AE661" i="2"/>
  <c r="AB661" i="2"/>
  <c r="Z661" i="2"/>
  <c r="X661" i="2"/>
  <c r="V661" i="2"/>
  <c r="S661" i="2"/>
  <c r="P661" i="2"/>
  <c r="N661" i="2"/>
  <c r="L661" i="2"/>
  <c r="AJ661" i="2" l="1"/>
  <c r="AQ661" i="2"/>
  <c r="AI661" i="2"/>
  <c r="AP661" i="2"/>
  <c r="AR661" i="2" l="1"/>
  <c r="AS661" i="2"/>
  <c r="BK660" i="2"/>
  <c r="AN660" i="2"/>
  <c r="AO660" i="2" s="1"/>
  <c r="AH660" i="2"/>
  <c r="AI660" i="2" s="1"/>
  <c r="AE660" i="2"/>
  <c r="AB660" i="2"/>
  <c r="Z660" i="2"/>
  <c r="X660" i="2"/>
  <c r="V660" i="2"/>
  <c r="S660" i="2"/>
  <c r="P660" i="2"/>
  <c r="N660" i="2"/>
  <c r="L660" i="2"/>
  <c r="AJ660" i="2" l="1"/>
  <c r="AQ660" i="2"/>
  <c r="AS660" i="2" s="1"/>
  <c r="AR660" i="2" s="1"/>
  <c r="AP660" i="2"/>
  <c r="BK659" i="2"/>
  <c r="AN659" i="2"/>
  <c r="AO659" i="2" s="1"/>
  <c r="AH659" i="2"/>
  <c r="AE659" i="2"/>
  <c r="AB659" i="2"/>
  <c r="Z659" i="2"/>
  <c r="X659" i="2"/>
  <c r="V659" i="2"/>
  <c r="S659" i="2"/>
  <c r="P659" i="2"/>
  <c r="N659" i="2"/>
  <c r="L659" i="2"/>
  <c r="AP659" i="2" l="1"/>
  <c r="AJ659" i="2"/>
  <c r="AQ659" i="2"/>
  <c r="AS659" i="2" s="1"/>
  <c r="AR659" i="2" s="1"/>
  <c r="AI659" i="2"/>
  <c r="BK658" i="2"/>
  <c r="AN658" i="2"/>
  <c r="AO658" i="2" s="1"/>
  <c r="AH658" i="2"/>
  <c r="AJ658" i="2" s="1"/>
  <c r="AE658" i="2"/>
  <c r="AB658" i="2"/>
  <c r="Z658" i="2"/>
  <c r="X658" i="2"/>
  <c r="V658" i="2"/>
  <c r="S658" i="2"/>
  <c r="P658" i="2"/>
  <c r="N658" i="2"/>
  <c r="L658" i="2"/>
  <c r="BK657" i="2"/>
  <c r="AN657" i="2"/>
  <c r="AH657" i="2"/>
  <c r="AJ657" i="2" s="1"/>
  <c r="AI657" i="2" s="1"/>
  <c r="AE657" i="2"/>
  <c r="AB657" i="2"/>
  <c r="Z657" i="2"/>
  <c r="X657" i="2"/>
  <c r="V657" i="2"/>
  <c r="S657" i="2"/>
  <c r="P657" i="2"/>
  <c r="N657" i="2"/>
  <c r="L657" i="2"/>
  <c r="AP658" i="2" l="1"/>
  <c r="AO657" i="2"/>
  <c r="AI658" i="2"/>
  <c r="AP657" i="2"/>
  <c r="AQ658" i="2"/>
  <c r="AR658" i="2" s="1"/>
  <c r="AQ657" i="2"/>
  <c r="AS657" i="2" s="1"/>
  <c r="AR657" i="2" s="1"/>
  <c r="AS658" i="2" l="1"/>
  <c r="BK656" i="2"/>
  <c r="AN656" i="2"/>
  <c r="AO656" i="2" s="1"/>
  <c r="AH656" i="2"/>
  <c r="AJ656" i="2" s="1"/>
  <c r="AE656" i="2"/>
  <c r="AB656" i="2"/>
  <c r="AQ656" i="2" s="1"/>
  <c r="AR656" i="2" s="1"/>
  <c r="Z656" i="2"/>
  <c r="X656" i="2"/>
  <c r="V656" i="2"/>
  <c r="S656" i="2"/>
  <c r="P656" i="2"/>
  <c r="N656" i="2"/>
  <c r="L656" i="2"/>
  <c r="AI656" i="2" l="1"/>
  <c r="AS656" i="2"/>
  <c r="AP656" i="2"/>
  <c r="BK655" i="2"/>
  <c r="AN655" i="2"/>
  <c r="AP655" i="2" s="1"/>
  <c r="AH655" i="2"/>
  <c r="AI655" i="2" s="1"/>
  <c r="AE655" i="2"/>
  <c r="AB655" i="2"/>
  <c r="Z655" i="2"/>
  <c r="X655" i="2"/>
  <c r="V655" i="2"/>
  <c r="S655" i="2"/>
  <c r="P655" i="2"/>
  <c r="N655" i="2"/>
  <c r="L655" i="2"/>
  <c r="AO655" i="2" l="1"/>
  <c r="AJ655" i="2"/>
  <c r="AQ655" i="2"/>
  <c r="BK654" i="2"/>
  <c r="AN654" i="2"/>
  <c r="AO654" i="2" s="1"/>
  <c r="AH654" i="2"/>
  <c r="AI654" i="2" s="1"/>
  <c r="AE654" i="2"/>
  <c r="AB654" i="2"/>
  <c r="Z654" i="2"/>
  <c r="X654" i="2"/>
  <c r="V654" i="2"/>
  <c r="S654" i="2"/>
  <c r="P654" i="2"/>
  <c r="N654" i="2"/>
  <c r="L654" i="2"/>
  <c r="AJ654" i="2" l="1"/>
  <c r="AP654" i="2"/>
  <c r="AR655" i="2"/>
  <c r="AQ654" i="2"/>
  <c r="AS654" i="2" s="1"/>
  <c r="AR654" i="2" s="1"/>
  <c r="AS655" i="2"/>
  <c r="BK653" i="2"/>
  <c r="AN653" i="2"/>
  <c r="AO653" i="2" s="1"/>
  <c r="AH653" i="2"/>
  <c r="AE653" i="2"/>
  <c r="AB653" i="2"/>
  <c r="AQ653" i="2" s="1"/>
  <c r="Z653" i="2"/>
  <c r="X653" i="2"/>
  <c r="V653" i="2"/>
  <c r="S653" i="2"/>
  <c r="P653" i="2"/>
  <c r="N653" i="2"/>
  <c r="L653" i="2"/>
  <c r="AR653" i="2" l="1"/>
  <c r="AI653" i="2"/>
  <c r="AS653" i="2"/>
  <c r="AJ653" i="2"/>
  <c r="AP653" i="2"/>
  <c r="BK652" i="2"/>
  <c r="AN652" i="2"/>
  <c r="AH652" i="2"/>
  <c r="AI652" i="2" s="1"/>
  <c r="AE652" i="2"/>
  <c r="AB652" i="2"/>
  <c r="Z652" i="2"/>
  <c r="X652" i="2"/>
  <c r="V652" i="2"/>
  <c r="S652" i="2"/>
  <c r="P652" i="2"/>
  <c r="N652" i="2"/>
  <c r="L652" i="2"/>
  <c r="AJ652" i="2" l="1"/>
  <c r="AP652" i="2"/>
  <c r="AO652" i="2"/>
  <c r="AQ652" i="2"/>
  <c r="AS652" i="2" s="1"/>
  <c r="BK651" i="2"/>
  <c r="AN651" i="2"/>
  <c r="AO651" i="2" s="1"/>
  <c r="AH651" i="2"/>
  <c r="AI651" i="2" s="1"/>
  <c r="AE651" i="2"/>
  <c r="AB651" i="2"/>
  <c r="AQ651" i="2" s="1"/>
  <c r="Z651" i="2"/>
  <c r="X651" i="2"/>
  <c r="V651" i="2"/>
  <c r="S651" i="2"/>
  <c r="P651" i="2"/>
  <c r="N651" i="2"/>
  <c r="L651" i="2"/>
  <c r="AJ651" i="2" l="1"/>
  <c r="AP651" i="2"/>
  <c r="AS651" i="2"/>
  <c r="AR651" i="2"/>
  <c r="AR652" i="2"/>
  <c r="BK650" i="2"/>
  <c r="AN650" i="2"/>
  <c r="AH650" i="2"/>
  <c r="AE650" i="2"/>
  <c r="AB650" i="2"/>
  <c r="Z650" i="2"/>
  <c r="X650" i="2"/>
  <c r="V650" i="2"/>
  <c r="S650" i="2"/>
  <c r="P650" i="2"/>
  <c r="N650" i="2"/>
  <c r="L650" i="2"/>
  <c r="AJ650" i="2" l="1"/>
  <c r="AP650" i="2"/>
  <c r="AI650" i="2"/>
  <c r="AO650" i="2"/>
  <c r="AQ650" i="2"/>
  <c r="BK649" i="2"/>
  <c r="AN649" i="2"/>
  <c r="AH649" i="2"/>
  <c r="AE649" i="2"/>
  <c r="AB649" i="2"/>
  <c r="Z649" i="2"/>
  <c r="X649" i="2"/>
  <c r="V649" i="2"/>
  <c r="S649" i="2"/>
  <c r="P649" i="2"/>
  <c r="N649" i="2"/>
  <c r="L649" i="2"/>
  <c r="AS650" i="2" l="1"/>
  <c r="AR650" i="2" s="1"/>
  <c r="AJ649" i="2"/>
  <c r="AP649" i="2"/>
  <c r="AI649" i="2"/>
  <c r="AO649" i="2"/>
  <c r="AQ649" i="2"/>
  <c r="BK648" i="2"/>
  <c r="AN648" i="2"/>
  <c r="AH648" i="2"/>
  <c r="AE648" i="2"/>
  <c r="AB648" i="2"/>
  <c r="Z648" i="2"/>
  <c r="X648" i="2"/>
  <c r="V648" i="2"/>
  <c r="S648" i="2"/>
  <c r="P648" i="2"/>
  <c r="N648" i="2"/>
  <c r="L648" i="2"/>
  <c r="AS649" i="2" l="1"/>
  <c r="AR649" i="2" s="1"/>
  <c r="AJ648" i="2"/>
  <c r="AP648" i="2"/>
  <c r="AI648" i="2"/>
  <c r="AO648" i="2"/>
  <c r="AQ648" i="2"/>
  <c r="AS648" i="2" s="1"/>
  <c r="BK647" i="2"/>
  <c r="AN647" i="2"/>
  <c r="AO647" i="2" s="1"/>
  <c r="AH647" i="2"/>
  <c r="AJ647" i="2" s="1"/>
  <c r="AE647" i="2"/>
  <c r="AB647" i="2"/>
  <c r="Z647" i="2"/>
  <c r="X647" i="2"/>
  <c r="V647" i="2"/>
  <c r="S647" i="2"/>
  <c r="P647" i="2"/>
  <c r="N647" i="2"/>
  <c r="L647" i="2"/>
  <c r="AQ647" i="2" l="1"/>
  <c r="AS647" i="2" s="1"/>
  <c r="AR647" i="2" s="1"/>
  <c r="AI647" i="2"/>
  <c r="AP647" i="2"/>
  <c r="AR648" i="2"/>
  <c r="BK646" i="2"/>
  <c r="AN646" i="2"/>
  <c r="AP646" i="2" s="1"/>
  <c r="AH646" i="2"/>
  <c r="AI646" i="2" s="1"/>
  <c r="AE646" i="2"/>
  <c r="AB646" i="2"/>
  <c r="Z646" i="2"/>
  <c r="X646" i="2"/>
  <c r="V646" i="2"/>
  <c r="S646" i="2"/>
  <c r="P646" i="2"/>
  <c r="N646" i="2"/>
  <c r="L646" i="2"/>
  <c r="AJ646" i="2" l="1"/>
  <c r="AO646" i="2"/>
  <c r="AQ646" i="2"/>
  <c r="AS646" i="2" s="1"/>
  <c r="BK645" i="2"/>
  <c r="AN645" i="2"/>
  <c r="AO645" i="2" s="1"/>
  <c r="AH645" i="2"/>
  <c r="AE645" i="2"/>
  <c r="AB645" i="2"/>
  <c r="Z645" i="2"/>
  <c r="X645" i="2"/>
  <c r="V645" i="2"/>
  <c r="S645" i="2"/>
  <c r="P645" i="2"/>
  <c r="N645" i="2"/>
  <c r="L645" i="2"/>
  <c r="AI645" i="2" l="1"/>
  <c r="AR646" i="2"/>
  <c r="AJ645" i="2"/>
  <c r="AP645" i="2"/>
  <c r="AQ645" i="2"/>
  <c r="BK644" i="2"/>
  <c r="AN644" i="2"/>
  <c r="AP644" i="2" s="1"/>
  <c r="AH644" i="2"/>
  <c r="AI644" i="2" s="1"/>
  <c r="AE644" i="2"/>
  <c r="AB644" i="2"/>
  <c r="Z644" i="2"/>
  <c r="X644" i="2"/>
  <c r="V644" i="2"/>
  <c r="S644" i="2"/>
  <c r="P644" i="2"/>
  <c r="N644" i="2"/>
  <c r="L644" i="2"/>
  <c r="BK643" i="2"/>
  <c r="AN643" i="2"/>
  <c r="AP643" i="2" s="1"/>
  <c r="AH643" i="2"/>
  <c r="AI643" i="2" s="1"/>
  <c r="AE643" i="2"/>
  <c r="AB643" i="2"/>
  <c r="Z643" i="2"/>
  <c r="X643" i="2"/>
  <c r="V643" i="2"/>
  <c r="S643" i="2"/>
  <c r="P643" i="2"/>
  <c r="N643" i="2"/>
  <c r="L643" i="2"/>
  <c r="AQ644" i="2" l="1"/>
  <c r="AS644" i="2" s="1"/>
  <c r="AR644" i="2" s="1"/>
  <c r="AO644" i="2"/>
  <c r="AJ643" i="2"/>
  <c r="AO643" i="2"/>
  <c r="AR645" i="2"/>
  <c r="AS645" i="2"/>
  <c r="AJ644" i="2"/>
  <c r="AQ643" i="2"/>
  <c r="AS643" i="2" s="1"/>
  <c r="AR643" i="2" s="1"/>
  <c r="BK642" i="2" l="1"/>
  <c r="AN642" i="2"/>
  <c r="AP642" i="2" s="1"/>
  <c r="AH642" i="2"/>
  <c r="AJ642" i="2" s="1"/>
  <c r="AE642" i="2"/>
  <c r="AB642" i="2"/>
  <c r="Z642" i="2"/>
  <c r="X642" i="2"/>
  <c r="V642" i="2"/>
  <c r="S642" i="2"/>
  <c r="P642" i="2"/>
  <c r="N642" i="2"/>
  <c r="L642" i="2"/>
  <c r="BK641" i="2"/>
  <c r="AN641" i="2"/>
  <c r="AH641" i="2"/>
  <c r="AE641" i="2"/>
  <c r="AB641" i="2"/>
  <c r="Z641" i="2"/>
  <c r="X641" i="2"/>
  <c r="V641" i="2"/>
  <c r="S641" i="2"/>
  <c r="P641" i="2"/>
  <c r="N641" i="2"/>
  <c r="L641" i="2"/>
  <c r="AI642" i="2" l="1"/>
  <c r="AO642" i="2"/>
  <c r="AI641" i="2"/>
  <c r="AP641" i="2"/>
  <c r="AJ641" i="2"/>
  <c r="AO641" i="2"/>
  <c r="BK640" i="2"/>
  <c r="AN640" i="2"/>
  <c r="AO640" i="2" s="1"/>
  <c r="AH640" i="2"/>
  <c r="AE640" i="2"/>
  <c r="AB640" i="2"/>
  <c r="Z640" i="2"/>
  <c r="X640" i="2"/>
  <c r="V640" i="2"/>
  <c r="S640" i="2"/>
  <c r="P640" i="2"/>
  <c r="N640" i="2"/>
  <c r="L640" i="2"/>
  <c r="AP640" i="2" l="1"/>
  <c r="AJ640" i="2"/>
  <c r="AI640" i="2"/>
  <c r="AQ640" i="2"/>
  <c r="BK639" i="2"/>
  <c r="AN639" i="2"/>
  <c r="AO639" i="2" s="1"/>
  <c r="AH639" i="2"/>
  <c r="AI639" i="2" s="1"/>
  <c r="AE639" i="2"/>
  <c r="AB639" i="2"/>
  <c r="Z639" i="2"/>
  <c r="X639" i="2"/>
  <c r="V639" i="2"/>
  <c r="S639" i="2"/>
  <c r="P639" i="2"/>
  <c r="N639" i="2"/>
  <c r="L639" i="2"/>
  <c r="BK638" i="2"/>
  <c r="AN638" i="2"/>
  <c r="AP638" i="2" s="1"/>
  <c r="AH638" i="2"/>
  <c r="AE638" i="2"/>
  <c r="AB638" i="2"/>
  <c r="Z638" i="2"/>
  <c r="X638" i="2"/>
  <c r="V638" i="2"/>
  <c r="S638" i="2"/>
  <c r="P638" i="2"/>
  <c r="N638" i="2"/>
  <c r="L638" i="2"/>
  <c r="BK637" i="2"/>
  <c r="AN637" i="2"/>
  <c r="AH637" i="2"/>
  <c r="AE637" i="2"/>
  <c r="AB637" i="2"/>
  <c r="Z637" i="2"/>
  <c r="X637" i="2"/>
  <c r="V637" i="2"/>
  <c r="S637" i="2"/>
  <c r="P637" i="2"/>
  <c r="N637" i="2"/>
  <c r="L637" i="2"/>
  <c r="BK636" i="2"/>
  <c r="AN636" i="2"/>
  <c r="AP636" i="2" s="1"/>
  <c r="AH636" i="2"/>
  <c r="AI636" i="2" s="1"/>
  <c r="AE636" i="2"/>
  <c r="AB636" i="2"/>
  <c r="AQ636" i="2" s="1"/>
  <c r="AS636" i="2" s="1"/>
  <c r="AR636" i="2" s="1"/>
  <c r="Z636" i="2"/>
  <c r="X636" i="2"/>
  <c r="V636" i="2"/>
  <c r="S636" i="2"/>
  <c r="P636" i="2"/>
  <c r="N636" i="2"/>
  <c r="L636" i="2"/>
  <c r="BK635" i="2"/>
  <c r="AN635" i="2"/>
  <c r="AP635" i="2" s="1"/>
  <c r="AH635" i="2"/>
  <c r="AI635" i="2" s="1"/>
  <c r="AE635" i="2"/>
  <c r="AB635" i="2"/>
  <c r="AQ635" i="2" s="1"/>
  <c r="AS635" i="2" s="1"/>
  <c r="AR635" i="2" s="1"/>
  <c r="Z635" i="2"/>
  <c r="X635" i="2"/>
  <c r="V635" i="2"/>
  <c r="S635" i="2"/>
  <c r="P635" i="2"/>
  <c r="N635" i="2"/>
  <c r="L635" i="2"/>
  <c r="BK634" i="2"/>
  <c r="AN634" i="2"/>
  <c r="AO634" i="2" s="1"/>
  <c r="AH634" i="2"/>
  <c r="AI634" i="2" s="1"/>
  <c r="AE634" i="2"/>
  <c r="AB634" i="2"/>
  <c r="AQ634" i="2" s="1"/>
  <c r="AS634" i="2" s="1"/>
  <c r="AR634" i="2" s="1"/>
  <c r="Z634" i="2"/>
  <c r="X634" i="2"/>
  <c r="V634" i="2"/>
  <c r="S634" i="2"/>
  <c r="P634" i="2"/>
  <c r="N634" i="2"/>
  <c r="L634" i="2"/>
  <c r="BK633" i="2"/>
  <c r="AN633" i="2"/>
  <c r="AP633" i="2" s="1"/>
  <c r="AH633" i="2"/>
  <c r="AJ633" i="2" s="1"/>
  <c r="AE633" i="2"/>
  <c r="AB633" i="2"/>
  <c r="Z633" i="2"/>
  <c r="X633" i="2"/>
  <c r="V633" i="2"/>
  <c r="S633" i="2"/>
  <c r="P633" i="2"/>
  <c r="N633" i="2"/>
  <c r="L633" i="2"/>
  <c r="BK632" i="2"/>
  <c r="AN632" i="2"/>
  <c r="AP632" i="2" s="1"/>
  <c r="AH632" i="2"/>
  <c r="AJ632" i="2" s="1"/>
  <c r="AE632" i="2"/>
  <c r="AB632" i="2"/>
  <c r="Z632" i="2"/>
  <c r="X632" i="2"/>
  <c r="V632" i="2"/>
  <c r="S632" i="2"/>
  <c r="P632" i="2"/>
  <c r="N632" i="2"/>
  <c r="L632" i="2"/>
  <c r="BK631" i="2"/>
  <c r="AN631" i="2"/>
  <c r="AO631" i="2" s="1"/>
  <c r="AH631" i="2"/>
  <c r="AI631" i="2" s="1"/>
  <c r="AE631" i="2"/>
  <c r="AB631" i="2"/>
  <c r="Z631" i="2"/>
  <c r="X631" i="2"/>
  <c r="V631" i="2"/>
  <c r="S631" i="2"/>
  <c r="P631" i="2"/>
  <c r="N631" i="2"/>
  <c r="L631" i="2"/>
  <c r="BK630" i="2"/>
  <c r="AN630" i="2"/>
  <c r="AO630" i="2" s="1"/>
  <c r="AH630" i="2"/>
  <c r="AI630" i="2" s="1"/>
  <c r="AE630" i="2"/>
  <c r="AB630" i="2"/>
  <c r="Z630" i="2"/>
  <c r="X630" i="2"/>
  <c r="V630" i="2"/>
  <c r="S630" i="2"/>
  <c r="P630" i="2"/>
  <c r="N630" i="2"/>
  <c r="L630" i="2"/>
  <c r="BK629" i="2"/>
  <c r="AN629" i="2"/>
  <c r="AO629" i="2" s="1"/>
  <c r="AH629" i="2"/>
  <c r="AE629" i="2"/>
  <c r="AB629" i="2"/>
  <c r="AQ629" i="2" s="1"/>
  <c r="AS629" i="2" s="1"/>
  <c r="AR629" i="2" s="1"/>
  <c r="Z629" i="2"/>
  <c r="X629" i="2"/>
  <c r="V629" i="2"/>
  <c r="S629" i="2"/>
  <c r="P629" i="2"/>
  <c r="N629" i="2"/>
  <c r="L629" i="2"/>
  <c r="BK628" i="2"/>
  <c r="AN628" i="2"/>
  <c r="AO628" i="2" s="1"/>
  <c r="AH628" i="2"/>
  <c r="AE628" i="2"/>
  <c r="AB628" i="2"/>
  <c r="Z628" i="2"/>
  <c r="X628" i="2"/>
  <c r="V628" i="2"/>
  <c r="S628" i="2"/>
  <c r="P628" i="2"/>
  <c r="N628" i="2"/>
  <c r="L628" i="2"/>
  <c r="BK627" i="2"/>
  <c r="AN627" i="2"/>
  <c r="AP627" i="2" s="1"/>
  <c r="AH627" i="2"/>
  <c r="AE627" i="2"/>
  <c r="AB627" i="2"/>
  <c r="Z627" i="2"/>
  <c r="X627" i="2"/>
  <c r="V627" i="2"/>
  <c r="S627" i="2"/>
  <c r="P627" i="2"/>
  <c r="N627" i="2"/>
  <c r="L627" i="2"/>
  <c r="BK626" i="2"/>
  <c r="AN626" i="2"/>
  <c r="AP626" i="2" s="1"/>
  <c r="AH626" i="2"/>
  <c r="AI626" i="2" s="1"/>
  <c r="AE626" i="2"/>
  <c r="AB626" i="2"/>
  <c r="AQ626" i="2" s="1"/>
  <c r="AS626" i="2" s="1"/>
  <c r="AR626" i="2" s="1"/>
  <c r="Z626" i="2"/>
  <c r="X626" i="2"/>
  <c r="V626" i="2"/>
  <c r="S626" i="2"/>
  <c r="P626" i="2"/>
  <c r="N626" i="2"/>
  <c r="L626" i="2"/>
  <c r="BK625" i="2"/>
  <c r="AN625" i="2"/>
  <c r="AP625" i="2" s="1"/>
  <c r="AH625" i="2"/>
  <c r="AJ625" i="2" s="1"/>
  <c r="AE625" i="2"/>
  <c r="AB625" i="2"/>
  <c r="Z625" i="2"/>
  <c r="X625" i="2"/>
  <c r="V625" i="2"/>
  <c r="S625" i="2"/>
  <c r="P625" i="2"/>
  <c r="N625" i="2"/>
  <c r="L625" i="2"/>
  <c r="AO627" i="2" l="1"/>
  <c r="AO625" i="2"/>
  <c r="AP629" i="2"/>
  <c r="AI625" i="2"/>
  <c r="AO633" i="2"/>
  <c r="AP631" i="2"/>
  <c r="AO632" i="2"/>
  <c r="AI633" i="2"/>
  <c r="AI628" i="2"/>
  <c r="AJ631" i="2"/>
  <c r="AO635" i="2"/>
  <c r="AJ630" i="2"/>
  <c r="AP630" i="2"/>
  <c r="AJ635" i="2"/>
  <c r="AQ627" i="2"/>
  <c r="AS627" i="2" s="1"/>
  <c r="AR627" i="2" s="1"/>
  <c r="AS640" i="2"/>
  <c r="AR640" i="2" s="1"/>
  <c r="AJ627" i="2"/>
  <c r="AJ626" i="2"/>
  <c r="AO626" i="2"/>
  <c r="AI627" i="2"/>
  <c r="AJ628" i="2"/>
  <c r="AP628" i="2"/>
  <c r="AI629" i="2"/>
  <c r="AQ631" i="2"/>
  <c r="AS631" i="2" s="1"/>
  <c r="AR631" i="2" s="1"/>
  <c r="AI632" i="2"/>
  <c r="AJ634" i="2"/>
  <c r="AP634" i="2"/>
  <c r="AJ636" i="2"/>
  <c r="AO636" i="2"/>
  <c r="AI637" i="2"/>
  <c r="AO637" i="2"/>
  <c r="AQ637" i="2"/>
  <c r="AS637" i="2" s="1"/>
  <c r="AR637" i="2" s="1"/>
  <c r="AI638" i="2"/>
  <c r="AJ639" i="2"/>
  <c r="AQ633" i="2"/>
  <c r="AS633" i="2" s="1"/>
  <c r="AR633" i="2" s="1"/>
  <c r="AJ629" i="2"/>
  <c r="AQ630" i="2"/>
  <c r="AS630" i="2" s="1"/>
  <c r="AR630" i="2" s="1"/>
  <c r="AJ637" i="2"/>
  <c r="AP637" i="2"/>
  <c r="AJ638" i="2"/>
  <c r="AO638" i="2"/>
  <c r="AP639" i="2"/>
  <c r="BK624" i="2"/>
  <c r="AN624" i="2"/>
  <c r="AH624" i="2"/>
  <c r="AE624" i="2"/>
  <c r="AB624" i="2"/>
  <c r="Z624" i="2"/>
  <c r="X624" i="2"/>
  <c r="V624" i="2"/>
  <c r="S624" i="2"/>
  <c r="P624" i="2"/>
  <c r="N624" i="2"/>
  <c r="L624" i="2"/>
  <c r="BK623" i="2"/>
  <c r="AN623" i="2"/>
  <c r="AH623" i="2"/>
  <c r="AJ623" i="2" s="1"/>
  <c r="AE623" i="2"/>
  <c r="AB623" i="2"/>
  <c r="AQ623" i="2" s="1"/>
  <c r="AS623" i="2" s="1"/>
  <c r="AR623" i="2" s="1"/>
  <c r="Z623" i="2"/>
  <c r="X623" i="2"/>
  <c r="V623" i="2"/>
  <c r="S623" i="2"/>
  <c r="P623" i="2"/>
  <c r="N623" i="2"/>
  <c r="L623" i="2"/>
  <c r="AI623" i="2" l="1"/>
  <c r="AI624" i="2"/>
  <c r="AO624" i="2"/>
  <c r="AP623" i="2"/>
  <c r="AQ624" i="2"/>
  <c r="AS624" i="2" s="1"/>
  <c r="AR624" i="2" s="1"/>
  <c r="AO623" i="2"/>
  <c r="AJ624" i="2"/>
  <c r="AP624" i="2"/>
  <c r="BK622" i="2" l="1"/>
  <c r="AN622" i="2"/>
  <c r="AO622" i="2" s="1"/>
  <c r="AH622" i="2"/>
  <c r="AJ622" i="2" s="1"/>
  <c r="AE622" i="2"/>
  <c r="AB622" i="2"/>
  <c r="Z622" i="2"/>
  <c r="X622" i="2"/>
  <c r="V622" i="2"/>
  <c r="S622" i="2"/>
  <c r="P622" i="2"/>
  <c r="N622" i="2"/>
  <c r="L622" i="2"/>
  <c r="AP622" i="2" l="1"/>
  <c r="AI622" i="2"/>
  <c r="BK621" i="2"/>
  <c r="AN621" i="2"/>
  <c r="AO621" i="2" s="1"/>
  <c r="AH621" i="2"/>
  <c r="AE621" i="2"/>
  <c r="AB621" i="2"/>
  <c r="Z621" i="2"/>
  <c r="X621" i="2"/>
  <c r="V621" i="2"/>
  <c r="S621" i="2"/>
  <c r="P621" i="2"/>
  <c r="N621" i="2"/>
  <c r="L621" i="2"/>
  <c r="BK620" i="2"/>
  <c r="AN620" i="2"/>
  <c r="AP620" i="2" s="1"/>
  <c r="AH620" i="2"/>
  <c r="AI620" i="2" s="1"/>
  <c r="AE620" i="2"/>
  <c r="AB620" i="2"/>
  <c r="Z620" i="2"/>
  <c r="X620" i="2"/>
  <c r="V620" i="2"/>
  <c r="S620" i="2"/>
  <c r="P620" i="2"/>
  <c r="N620" i="2"/>
  <c r="L620" i="2"/>
  <c r="AJ620" i="2" l="1"/>
  <c r="AO620" i="2"/>
  <c r="AP621" i="2"/>
  <c r="AJ621" i="2"/>
  <c r="AQ620" i="2"/>
  <c r="AS620" i="2" s="1"/>
  <c r="AR620" i="2" s="1"/>
  <c r="AI621" i="2"/>
  <c r="BK619" i="2"/>
  <c r="AN619" i="2"/>
  <c r="AP619" i="2" s="1"/>
  <c r="AH619" i="2"/>
  <c r="AE619" i="2"/>
  <c r="AB619" i="2"/>
  <c r="Z619" i="2"/>
  <c r="X619" i="2"/>
  <c r="V619" i="2"/>
  <c r="S619" i="2"/>
  <c r="P619" i="2"/>
  <c r="N619" i="2"/>
  <c r="L619" i="2"/>
  <c r="AI619" i="2" l="1"/>
  <c r="AJ619" i="2"/>
  <c r="AO619" i="2"/>
  <c r="AQ619" i="2"/>
  <c r="AS619" i="2" s="1"/>
  <c r="AR619" i="2" s="1"/>
  <c r="BK618" i="2" l="1"/>
  <c r="AN618" i="2"/>
  <c r="AO618" i="2" s="1"/>
  <c r="AH618" i="2"/>
  <c r="AE618" i="2"/>
  <c r="AB618" i="2"/>
  <c r="Z618" i="2"/>
  <c r="X618" i="2"/>
  <c r="V618" i="2"/>
  <c r="S618" i="2"/>
  <c r="P618" i="2"/>
  <c r="N618" i="2"/>
  <c r="L618" i="2"/>
  <c r="AI618" i="2" l="1"/>
  <c r="AP618" i="2"/>
  <c r="AJ618" i="2"/>
  <c r="BK617" i="2"/>
  <c r="AN617" i="2"/>
  <c r="AO617" i="2" s="1"/>
  <c r="AH617" i="2"/>
  <c r="AI617" i="2" s="1"/>
  <c r="AE617" i="2"/>
  <c r="AB617" i="2"/>
  <c r="Z617" i="2"/>
  <c r="X617" i="2"/>
  <c r="V617" i="2"/>
  <c r="S617" i="2"/>
  <c r="P617" i="2"/>
  <c r="N617" i="2"/>
  <c r="L617" i="2"/>
  <c r="BK616" i="2"/>
  <c r="AN616" i="2"/>
  <c r="AO616" i="2" s="1"/>
  <c r="AH616" i="2"/>
  <c r="AE616" i="2"/>
  <c r="AB616" i="2"/>
  <c r="Z616" i="2"/>
  <c r="X616" i="2"/>
  <c r="V616" i="2"/>
  <c r="S616" i="2"/>
  <c r="P616" i="2"/>
  <c r="N616" i="2"/>
  <c r="L616" i="2"/>
  <c r="AP616" i="2" l="1"/>
  <c r="AJ617" i="2"/>
  <c r="AP617" i="2"/>
  <c r="AQ617" i="2"/>
  <c r="AS617" i="2" s="1"/>
  <c r="AR617" i="2" s="1"/>
  <c r="AJ616" i="2"/>
  <c r="AI616" i="2"/>
  <c r="BK615" i="2"/>
  <c r="AN615" i="2"/>
  <c r="AP615" i="2" s="1"/>
  <c r="AH615" i="2"/>
  <c r="AJ615" i="2" s="1"/>
  <c r="AE615" i="2"/>
  <c r="AB615" i="2"/>
  <c r="Z615" i="2"/>
  <c r="X615" i="2"/>
  <c r="V615" i="2"/>
  <c r="S615" i="2"/>
  <c r="P615" i="2"/>
  <c r="N615" i="2"/>
  <c r="L615" i="2"/>
  <c r="AO615" i="2" l="1"/>
  <c r="AI615" i="2"/>
  <c r="BK614" i="2"/>
  <c r="AN614" i="2"/>
  <c r="AO614" i="2" s="1"/>
  <c r="AH614" i="2"/>
  <c r="AI614" i="2" s="1"/>
  <c r="AE614" i="2"/>
  <c r="AB614" i="2"/>
  <c r="Z614" i="2"/>
  <c r="X614" i="2"/>
  <c r="V614" i="2"/>
  <c r="S614" i="2"/>
  <c r="P614" i="2"/>
  <c r="N614" i="2"/>
  <c r="L614" i="2"/>
  <c r="AP614" i="2" l="1"/>
  <c r="AJ614" i="2"/>
  <c r="AQ614" i="2"/>
  <c r="AS614" i="2" s="1"/>
  <c r="AR614" i="2" s="1"/>
  <c r="BK613" i="2" l="1"/>
  <c r="AN613" i="2"/>
  <c r="AH613" i="2"/>
  <c r="AJ613" i="2" s="1"/>
  <c r="AE613" i="2"/>
  <c r="AB613" i="2"/>
  <c r="AQ613" i="2" s="1"/>
  <c r="AS613" i="2" s="1"/>
  <c r="AR613" i="2" s="1"/>
  <c r="Z613" i="2"/>
  <c r="X613" i="2"/>
  <c r="V613" i="2"/>
  <c r="S613" i="2"/>
  <c r="P613" i="2"/>
  <c r="N613" i="2"/>
  <c r="L613" i="2"/>
  <c r="BK612" i="2"/>
  <c r="AN612" i="2"/>
  <c r="AP612" i="2" s="1"/>
  <c r="AH612" i="2"/>
  <c r="AI612" i="2" s="1"/>
  <c r="AE612" i="2"/>
  <c r="AB612" i="2"/>
  <c r="Z612" i="2"/>
  <c r="X612" i="2"/>
  <c r="V612" i="2"/>
  <c r="S612" i="2"/>
  <c r="P612" i="2"/>
  <c r="N612" i="2"/>
  <c r="L612" i="2"/>
  <c r="AO612" i="2" l="1"/>
  <c r="AJ612" i="2"/>
  <c r="AI613" i="2"/>
  <c r="AQ612" i="2"/>
  <c r="AP613" i="2"/>
  <c r="AO613" i="2"/>
  <c r="BK611" i="2"/>
  <c r="AN611" i="2"/>
  <c r="AH611" i="2"/>
  <c r="AE611" i="2"/>
  <c r="AB611" i="2"/>
  <c r="Z611" i="2"/>
  <c r="X611" i="2"/>
  <c r="V611" i="2"/>
  <c r="S611" i="2"/>
  <c r="P611" i="2"/>
  <c r="N611" i="2"/>
  <c r="L611" i="2"/>
  <c r="AI611" i="2" l="1"/>
  <c r="AP611" i="2"/>
  <c r="AJ611" i="2"/>
  <c r="AO611" i="2"/>
  <c r="AS612" i="2"/>
  <c r="AR612" i="2"/>
  <c r="BK610" i="2" l="1"/>
  <c r="AN610" i="2"/>
  <c r="AO610" i="2" s="1"/>
  <c r="AH610" i="2"/>
  <c r="AI610" i="2" s="1"/>
  <c r="AE610" i="2"/>
  <c r="AB610" i="2"/>
  <c r="Z610" i="2"/>
  <c r="X610" i="2"/>
  <c r="V610" i="2"/>
  <c r="S610" i="2"/>
  <c r="P610" i="2"/>
  <c r="N610" i="2"/>
  <c r="L610" i="2"/>
  <c r="AJ610" i="2" l="1"/>
  <c r="AP610" i="2"/>
  <c r="BK609" i="2"/>
  <c r="AN609" i="2"/>
  <c r="AO609" i="2" s="1"/>
  <c r="AH609" i="2"/>
  <c r="AI609" i="2" s="1"/>
  <c r="AE609" i="2"/>
  <c r="AB609" i="2"/>
  <c r="Z609" i="2"/>
  <c r="X609" i="2"/>
  <c r="V609" i="2"/>
  <c r="S609" i="2"/>
  <c r="P609" i="2"/>
  <c r="N609" i="2"/>
  <c r="L609" i="2"/>
  <c r="BK608" i="2"/>
  <c r="AN608" i="2"/>
  <c r="AH608" i="2"/>
  <c r="AI608" i="2" s="1"/>
  <c r="AE608" i="2"/>
  <c r="AB608" i="2"/>
  <c r="Z608" i="2"/>
  <c r="X608" i="2"/>
  <c r="V608" i="2"/>
  <c r="S608" i="2"/>
  <c r="P608" i="2"/>
  <c r="N608" i="2"/>
  <c r="L608" i="2"/>
  <c r="AJ608" i="2" l="1"/>
  <c r="AQ608" i="2"/>
  <c r="AS608" i="2" s="1"/>
  <c r="AR608" i="2" s="1"/>
  <c r="AP608" i="2"/>
  <c r="AJ609" i="2"/>
  <c r="AO608" i="2"/>
  <c r="AP609" i="2"/>
  <c r="AQ609" i="2"/>
  <c r="AS609" i="2" s="1"/>
  <c r="AR609" i="2" s="1"/>
  <c r="BK607" i="2"/>
  <c r="AN607" i="2"/>
  <c r="AO607" i="2" s="1"/>
  <c r="AH607" i="2"/>
  <c r="AE607" i="2"/>
  <c r="AB607" i="2"/>
  <c r="Z607" i="2"/>
  <c r="X607" i="2"/>
  <c r="V607" i="2"/>
  <c r="S607" i="2"/>
  <c r="P607" i="2"/>
  <c r="N607" i="2"/>
  <c r="L607" i="2"/>
  <c r="AP607" i="2" l="1"/>
  <c r="AJ607" i="2"/>
  <c r="AI607" i="2"/>
  <c r="BK606" i="2" l="1"/>
  <c r="AN606" i="2"/>
  <c r="AO606" i="2" s="1"/>
  <c r="AH606" i="2"/>
  <c r="AI606" i="2" s="1"/>
  <c r="AE606" i="2"/>
  <c r="AB606" i="2"/>
  <c r="AQ606" i="2" s="1"/>
  <c r="AS606" i="2" s="1"/>
  <c r="AR606" i="2" s="1"/>
  <c r="Z606" i="2"/>
  <c r="X606" i="2"/>
  <c r="V606" i="2"/>
  <c r="S606" i="2"/>
  <c r="P606" i="2"/>
  <c r="N606" i="2"/>
  <c r="L606" i="2"/>
  <c r="AJ606" i="2" l="1"/>
  <c r="AP606" i="2"/>
  <c r="BK605" i="2"/>
  <c r="AN605" i="2"/>
  <c r="AO605" i="2" s="1"/>
  <c r="AH605" i="2"/>
  <c r="AI605" i="2" s="1"/>
  <c r="AE605" i="2"/>
  <c r="AB605" i="2"/>
  <c r="Z605" i="2"/>
  <c r="X605" i="2"/>
  <c r="V605" i="2"/>
  <c r="S605" i="2"/>
  <c r="P605" i="2"/>
  <c r="N605" i="2"/>
  <c r="L605" i="2"/>
  <c r="BK604" i="2"/>
  <c r="AN604" i="2"/>
  <c r="AP604" i="2" s="1"/>
  <c r="AH604" i="2"/>
  <c r="AE604" i="2"/>
  <c r="AB604" i="2"/>
  <c r="AQ604" i="2" s="1"/>
  <c r="AS604" i="2" s="1"/>
  <c r="AR604" i="2" s="1"/>
  <c r="Z604" i="2"/>
  <c r="X604" i="2"/>
  <c r="V604" i="2"/>
  <c r="S604" i="2"/>
  <c r="P604" i="2"/>
  <c r="N604" i="2"/>
  <c r="L604" i="2"/>
  <c r="AJ605" i="2" l="1"/>
  <c r="AP605" i="2"/>
  <c r="AI604" i="2"/>
  <c r="AQ605" i="2"/>
  <c r="AS605" i="2" s="1"/>
  <c r="AR605" i="2" s="1"/>
  <c r="AJ604" i="2"/>
  <c r="AO604" i="2"/>
  <c r="BK603" i="2" l="1"/>
  <c r="AN603" i="2"/>
  <c r="AP603" i="2" s="1"/>
  <c r="AH603" i="2"/>
  <c r="AI603" i="2" s="1"/>
  <c r="AE603" i="2"/>
  <c r="AB603" i="2"/>
  <c r="Z603" i="2"/>
  <c r="X603" i="2"/>
  <c r="V603" i="2"/>
  <c r="S603" i="2"/>
  <c r="P603" i="2"/>
  <c r="N603" i="2"/>
  <c r="L603" i="2"/>
  <c r="AO603" i="2" l="1"/>
  <c r="AJ603" i="2"/>
  <c r="AQ603" i="2"/>
  <c r="AS603" i="2" s="1"/>
  <c r="AR603" i="2" s="1"/>
  <c r="BK602" i="2"/>
  <c r="AN602" i="2"/>
  <c r="AH602" i="2"/>
  <c r="AJ602" i="2" s="1"/>
  <c r="AI602" i="2" s="1"/>
  <c r="AE602" i="2"/>
  <c r="AB602" i="2"/>
  <c r="Z602" i="2"/>
  <c r="X602" i="2"/>
  <c r="V602" i="2"/>
  <c r="S602" i="2"/>
  <c r="P602" i="2"/>
  <c r="N602" i="2"/>
  <c r="L602" i="2"/>
  <c r="AP602" i="2" l="1"/>
  <c r="AO602" i="2"/>
  <c r="BK601" i="2"/>
  <c r="AN601" i="2"/>
  <c r="AH601" i="2"/>
  <c r="AI601" i="2" s="1"/>
  <c r="AE601" i="2"/>
  <c r="AB601" i="2"/>
  <c r="Z601" i="2"/>
  <c r="X601" i="2"/>
  <c r="V601" i="2"/>
  <c r="S601" i="2"/>
  <c r="P601" i="2"/>
  <c r="N601" i="2"/>
  <c r="L601" i="2"/>
  <c r="BK600" i="2"/>
  <c r="AN600" i="2"/>
  <c r="AO600" i="2" s="1"/>
  <c r="AH600" i="2"/>
  <c r="AJ600" i="2" s="1"/>
  <c r="AI600" i="2" s="1"/>
  <c r="AE600" i="2"/>
  <c r="AB600" i="2"/>
  <c r="Z600" i="2"/>
  <c r="X600" i="2"/>
  <c r="V600" i="2"/>
  <c r="S600" i="2"/>
  <c r="P600" i="2"/>
  <c r="N600" i="2"/>
  <c r="L600" i="2"/>
  <c r="AP600" i="2" l="1"/>
  <c r="AQ600" i="2"/>
  <c r="AS600" i="2" s="1"/>
  <c r="AR600" i="2" s="1"/>
  <c r="AQ601" i="2"/>
  <c r="AS601" i="2" s="1"/>
  <c r="AR601" i="2" s="1"/>
  <c r="AJ601" i="2"/>
  <c r="AP601" i="2"/>
  <c r="AO601" i="2"/>
  <c r="BK599" i="2"/>
  <c r="AN599" i="2"/>
  <c r="AO599" i="2" s="1"/>
  <c r="AH599" i="2"/>
  <c r="AJ599" i="2" s="1"/>
  <c r="AI599" i="2" s="1"/>
  <c r="AE599" i="2"/>
  <c r="AB599" i="2"/>
  <c r="Z599" i="2"/>
  <c r="X599" i="2"/>
  <c r="V599" i="2"/>
  <c r="S599" i="2"/>
  <c r="P599" i="2"/>
  <c r="N599" i="2"/>
  <c r="L599" i="2"/>
  <c r="AP599" i="2" l="1"/>
  <c r="BK598" i="2"/>
  <c r="AN598" i="2"/>
  <c r="AO598" i="2" s="1"/>
  <c r="AH598" i="2"/>
  <c r="AJ598" i="2" s="1"/>
  <c r="AI598" i="2" s="1"/>
  <c r="AE598" i="2"/>
  <c r="AB598" i="2"/>
  <c r="Z598" i="2"/>
  <c r="X598" i="2"/>
  <c r="V598" i="2"/>
  <c r="S598" i="2"/>
  <c r="P598" i="2"/>
  <c r="N598" i="2"/>
  <c r="L598" i="2"/>
  <c r="AP598" i="2" l="1"/>
  <c r="BK597" i="2" l="1"/>
  <c r="AN597" i="2"/>
  <c r="AO597" i="2" s="1"/>
  <c r="AH597" i="2"/>
  <c r="AE597" i="2"/>
  <c r="AB597" i="2"/>
  <c r="Z597" i="2"/>
  <c r="X597" i="2"/>
  <c r="V597" i="2"/>
  <c r="S597" i="2"/>
  <c r="P597" i="2"/>
  <c r="N597" i="2"/>
  <c r="L597" i="2"/>
  <c r="AI597" i="2" l="1"/>
  <c r="AJ597" i="2"/>
  <c r="AP597" i="2"/>
  <c r="AQ597" i="2"/>
  <c r="AS597" i="2" s="1"/>
  <c r="AR597" i="2" s="1"/>
  <c r="BK596" i="2"/>
  <c r="AN596" i="2"/>
  <c r="AO596" i="2" s="1"/>
  <c r="AH596" i="2"/>
  <c r="AI596" i="2" s="1"/>
  <c r="AE596" i="2"/>
  <c r="AB596" i="2"/>
  <c r="Z596" i="2"/>
  <c r="X596" i="2"/>
  <c r="V596" i="2"/>
  <c r="S596" i="2"/>
  <c r="P596" i="2"/>
  <c r="N596" i="2"/>
  <c r="L596" i="2"/>
  <c r="BK595" i="2"/>
  <c r="AN595" i="2"/>
  <c r="AO595" i="2" s="1"/>
  <c r="AH595" i="2"/>
  <c r="AJ595" i="2" s="1"/>
  <c r="AE595" i="2"/>
  <c r="AB595" i="2"/>
  <c r="Z595" i="2"/>
  <c r="X595" i="2"/>
  <c r="V595" i="2"/>
  <c r="S595" i="2"/>
  <c r="P595" i="2"/>
  <c r="N595" i="2"/>
  <c r="L595" i="2"/>
  <c r="AP595" i="2" l="1"/>
  <c r="AI595" i="2"/>
  <c r="AQ596" i="2"/>
  <c r="AS596" i="2" s="1"/>
  <c r="AR596" i="2" s="1"/>
  <c r="AQ595" i="2"/>
  <c r="AS595" i="2" s="1"/>
  <c r="AR595" i="2" s="1"/>
  <c r="AJ596" i="2"/>
  <c r="AP596" i="2"/>
  <c r="BK594" i="2" l="1"/>
  <c r="AN594" i="2"/>
  <c r="AO594" i="2" s="1"/>
  <c r="AH594" i="2"/>
  <c r="AE594" i="2"/>
  <c r="AB594" i="2"/>
  <c r="Z594" i="2"/>
  <c r="X594" i="2"/>
  <c r="V594" i="2"/>
  <c r="S594" i="2"/>
  <c r="P594" i="2"/>
  <c r="N594" i="2"/>
  <c r="L594" i="2"/>
  <c r="AJ594" i="2" l="1"/>
  <c r="AI594" i="2"/>
  <c r="AP594" i="2"/>
  <c r="BK593" i="2"/>
  <c r="AN593" i="2"/>
  <c r="AP593" i="2" s="1"/>
  <c r="AO593" i="2" s="1"/>
  <c r="AH593" i="2"/>
  <c r="AI593" i="2" s="1"/>
  <c r="AE593" i="2"/>
  <c r="AB593" i="2"/>
  <c r="Z593" i="2"/>
  <c r="X593" i="2"/>
  <c r="V593" i="2"/>
  <c r="S593" i="2"/>
  <c r="P593" i="2"/>
  <c r="N593" i="2"/>
  <c r="L593" i="2"/>
  <c r="BK592" i="2"/>
  <c r="AN592" i="2"/>
  <c r="AP592" i="2" s="1"/>
  <c r="AO592" i="2" s="1"/>
  <c r="AH592" i="2"/>
  <c r="AI592" i="2" s="1"/>
  <c r="AE592" i="2"/>
  <c r="AB592" i="2"/>
  <c r="Z592" i="2"/>
  <c r="X592" i="2"/>
  <c r="V592" i="2"/>
  <c r="S592" i="2"/>
  <c r="P592" i="2"/>
  <c r="N592" i="2"/>
  <c r="L592" i="2"/>
  <c r="AQ593" i="2" l="1"/>
  <c r="AS593" i="2" s="1"/>
  <c r="AR593" i="2" s="1"/>
  <c r="AQ592" i="2"/>
  <c r="AR592" i="2" s="1"/>
  <c r="AJ593" i="2"/>
  <c r="AJ592" i="2"/>
  <c r="AS592" i="2" l="1"/>
  <c r="BK591" i="2"/>
  <c r="AN591" i="2"/>
  <c r="AP591" i="2" s="1"/>
  <c r="AO591" i="2" s="1"/>
  <c r="AH591" i="2"/>
  <c r="AJ591" i="2" s="1"/>
  <c r="AE591" i="2"/>
  <c r="AB591" i="2"/>
  <c r="Z591" i="2"/>
  <c r="X591" i="2"/>
  <c r="V591" i="2"/>
  <c r="S591" i="2"/>
  <c r="P591" i="2"/>
  <c r="N591" i="2"/>
  <c r="L591" i="2"/>
  <c r="AQ591" i="2" l="1"/>
  <c r="AS591" i="2" s="1"/>
  <c r="AR591" i="2" s="1"/>
  <c r="AI591" i="2"/>
  <c r="BK590" i="2"/>
  <c r="AN590" i="2"/>
  <c r="AO590" i="2" s="1"/>
  <c r="AH590" i="2"/>
  <c r="AE590" i="2"/>
  <c r="AB590" i="2"/>
  <c r="Z590" i="2"/>
  <c r="X590" i="2"/>
  <c r="V590" i="2"/>
  <c r="S590" i="2"/>
  <c r="P590" i="2"/>
  <c r="N590" i="2"/>
  <c r="L590" i="2"/>
  <c r="AJ590" i="2" l="1"/>
  <c r="AI590" i="2"/>
  <c r="BK589" i="2"/>
  <c r="AN589" i="2"/>
  <c r="AH589" i="2"/>
  <c r="AE589" i="2"/>
  <c r="AB589" i="2"/>
  <c r="Z589" i="2"/>
  <c r="X589" i="2"/>
  <c r="V589" i="2"/>
  <c r="S589" i="2"/>
  <c r="P589" i="2"/>
  <c r="N589" i="2"/>
  <c r="L589" i="2"/>
  <c r="BK588" i="2"/>
  <c r="AN588" i="2"/>
  <c r="AH588" i="2"/>
  <c r="AI588" i="2" s="1"/>
  <c r="AE588" i="2"/>
  <c r="AB588" i="2"/>
  <c r="AQ588" i="2" s="1"/>
  <c r="AR588" i="2" s="1"/>
  <c r="Z588" i="2"/>
  <c r="X588" i="2"/>
  <c r="V588" i="2"/>
  <c r="S588" i="2"/>
  <c r="P588" i="2"/>
  <c r="N588" i="2"/>
  <c r="L588" i="2"/>
  <c r="AO588" i="2" l="1"/>
  <c r="AQ589" i="2"/>
  <c r="AS588" i="2"/>
  <c r="AJ589" i="2"/>
  <c r="AP590" i="2"/>
  <c r="AJ588" i="2"/>
  <c r="AI589" i="2"/>
  <c r="AP589" i="2"/>
  <c r="AO589" i="2" s="1"/>
  <c r="AS589" i="2" l="1"/>
  <c r="AR589" i="2" s="1"/>
  <c r="AP588" i="2"/>
  <c r="BK587" i="2"/>
  <c r="AN587" i="2"/>
  <c r="AH587" i="2"/>
  <c r="AJ587" i="2" s="1"/>
  <c r="AE587" i="2"/>
  <c r="AB587" i="2"/>
  <c r="Z587" i="2"/>
  <c r="X587" i="2"/>
  <c r="V587" i="2"/>
  <c r="S587" i="2"/>
  <c r="P587" i="2"/>
  <c r="N587" i="2"/>
  <c r="L587" i="2"/>
  <c r="AI587" i="2" l="1"/>
  <c r="AP587" i="2"/>
  <c r="AO587" i="2" s="1"/>
  <c r="BK586" i="2"/>
  <c r="AN586" i="2"/>
  <c r="AP586" i="2" s="1"/>
  <c r="AO586" i="2" s="1"/>
  <c r="AH586" i="2"/>
  <c r="AI586" i="2" s="1"/>
  <c r="AE586" i="2"/>
  <c r="AB586" i="2"/>
  <c r="Z586" i="2"/>
  <c r="X586" i="2"/>
  <c r="V586" i="2"/>
  <c r="S586" i="2"/>
  <c r="P586" i="2"/>
  <c r="N586" i="2"/>
  <c r="L586" i="2"/>
  <c r="AJ586" i="2" l="1"/>
  <c r="BK585" i="2"/>
  <c r="AN585" i="2"/>
  <c r="AP585" i="2" s="1"/>
  <c r="AO585" i="2" s="1"/>
  <c r="AH585" i="2"/>
  <c r="AI585" i="2" s="1"/>
  <c r="AE585" i="2"/>
  <c r="AB585" i="2"/>
  <c r="Z585" i="2"/>
  <c r="X585" i="2"/>
  <c r="V585" i="2"/>
  <c r="S585" i="2"/>
  <c r="P585" i="2"/>
  <c r="N585" i="2"/>
  <c r="L585" i="2"/>
  <c r="AJ585" i="2" l="1"/>
  <c r="BK584" i="2"/>
  <c r="AN584" i="2"/>
  <c r="AP584" i="2" s="1"/>
  <c r="AO584" i="2" s="1"/>
  <c r="AH584" i="2"/>
  <c r="AJ584" i="2" s="1"/>
  <c r="AE584" i="2"/>
  <c r="AB584" i="2"/>
  <c r="Z584" i="2"/>
  <c r="X584" i="2"/>
  <c r="V584" i="2"/>
  <c r="S584" i="2"/>
  <c r="P584" i="2"/>
  <c r="N584" i="2"/>
  <c r="L584" i="2"/>
  <c r="BK583" i="2"/>
  <c r="AN583" i="2"/>
  <c r="AH583" i="2"/>
  <c r="AI583" i="2" s="1"/>
  <c r="AE583" i="2"/>
  <c r="AB583" i="2"/>
  <c r="Z583" i="2"/>
  <c r="X583" i="2"/>
  <c r="V583" i="2"/>
  <c r="S583" i="2"/>
  <c r="P583" i="2"/>
  <c r="N583" i="2"/>
  <c r="L583" i="2"/>
  <c r="AP583" i="2" l="1"/>
  <c r="AO583" i="2" s="1"/>
  <c r="AJ583" i="2"/>
  <c r="AI584" i="2"/>
  <c r="AQ583" i="2"/>
  <c r="AS583" i="2" s="1"/>
  <c r="AR583" i="2" s="1"/>
  <c r="BK582" i="2" l="1"/>
  <c r="AN582" i="2"/>
  <c r="AP582" i="2" s="1"/>
  <c r="AO582" i="2" s="1"/>
  <c r="AH582" i="2"/>
  <c r="AJ582" i="2" s="1"/>
  <c r="AE582" i="2"/>
  <c r="AB582" i="2"/>
  <c r="Z582" i="2"/>
  <c r="X582" i="2"/>
  <c r="V582" i="2"/>
  <c r="S582" i="2"/>
  <c r="P582" i="2"/>
  <c r="N582" i="2"/>
  <c r="L582" i="2"/>
  <c r="AQ582" i="2" l="1"/>
  <c r="AS582" i="2" s="1"/>
  <c r="AR582" i="2" s="1"/>
  <c r="AI582" i="2"/>
  <c r="BK581" i="2"/>
  <c r="AN581" i="2"/>
  <c r="AP581" i="2" s="1"/>
  <c r="AO581" i="2" s="1"/>
  <c r="AH581" i="2"/>
  <c r="AJ581" i="2" s="1"/>
  <c r="AE581" i="2"/>
  <c r="AB581" i="2"/>
  <c r="Z581" i="2"/>
  <c r="X581" i="2"/>
  <c r="V581" i="2"/>
  <c r="S581" i="2"/>
  <c r="P581" i="2"/>
  <c r="N581" i="2"/>
  <c r="L581" i="2"/>
  <c r="BK580" i="2"/>
  <c r="AN580" i="2"/>
  <c r="AH580" i="2"/>
  <c r="AE580" i="2"/>
  <c r="AB580" i="2"/>
  <c r="Z580" i="2"/>
  <c r="X580" i="2"/>
  <c r="V580" i="2"/>
  <c r="S580" i="2"/>
  <c r="P580" i="2"/>
  <c r="N580" i="2"/>
  <c r="L580" i="2"/>
  <c r="AI580" i="2" l="1"/>
  <c r="AP580" i="2"/>
  <c r="AJ580" i="2"/>
  <c r="AO580" i="2"/>
  <c r="AI581" i="2"/>
  <c r="BK579" i="2" l="1"/>
  <c r="AN579" i="2"/>
  <c r="AH579" i="2"/>
  <c r="AI579" i="2" s="1"/>
  <c r="AE579" i="2"/>
  <c r="AB579" i="2"/>
  <c r="Z579" i="2"/>
  <c r="X579" i="2"/>
  <c r="V579" i="2"/>
  <c r="S579" i="2"/>
  <c r="P579" i="2"/>
  <c r="N579" i="2"/>
  <c r="L579" i="2"/>
  <c r="AJ579" i="2" l="1"/>
  <c r="AP579" i="2"/>
  <c r="AO579" i="2" s="1"/>
  <c r="BK578" i="2"/>
  <c r="AN578" i="2"/>
  <c r="AP578" i="2" s="1"/>
  <c r="AO578" i="2" s="1"/>
  <c r="AH578" i="2"/>
  <c r="AJ578" i="2" s="1"/>
  <c r="AE578" i="2"/>
  <c r="AB578" i="2"/>
  <c r="AQ578" i="2" s="1"/>
  <c r="AR578" i="2" s="1"/>
  <c r="Z578" i="2"/>
  <c r="X578" i="2"/>
  <c r="V578" i="2"/>
  <c r="S578" i="2"/>
  <c r="P578" i="2"/>
  <c r="N578" i="2"/>
  <c r="L578" i="2"/>
  <c r="AI578" i="2" l="1"/>
  <c r="AS578" i="2"/>
  <c r="BK577" i="2"/>
  <c r="AN577" i="2"/>
  <c r="AO577" i="2" s="1"/>
  <c r="AH577" i="2"/>
  <c r="AJ577" i="2" s="1"/>
  <c r="AE577" i="2"/>
  <c r="AB577" i="2"/>
  <c r="Z577" i="2"/>
  <c r="X577" i="2"/>
  <c r="V577" i="2"/>
  <c r="S577" i="2"/>
  <c r="P577" i="2"/>
  <c r="N577" i="2"/>
  <c r="L577" i="2"/>
  <c r="BK576" i="2"/>
  <c r="AN576" i="2"/>
  <c r="AP576" i="2" s="1"/>
  <c r="AO576" i="2" s="1"/>
  <c r="AH576" i="2"/>
  <c r="AI576" i="2" s="1"/>
  <c r="AE576" i="2"/>
  <c r="AB576" i="2"/>
  <c r="Z576" i="2"/>
  <c r="X576" i="2"/>
  <c r="V576" i="2"/>
  <c r="S576" i="2"/>
  <c r="P576" i="2"/>
  <c r="N576" i="2"/>
  <c r="L576" i="2"/>
  <c r="AI577" i="2" l="1"/>
  <c r="AQ577" i="2"/>
  <c r="AS577" i="2" s="1"/>
  <c r="AR577" i="2" s="1"/>
  <c r="AJ576" i="2"/>
  <c r="AQ576" i="2"/>
  <c r="AS576" i="2" s="1"/>
  <c r="AR576" i="2" s="1"/>
  <c r="BK575" i="2"/>
  <c r="AN575" i="2"/>
  <c r="AH575" i="2"/>
  <c r="AJ575" i="2" s="1"/>
  <c r="AE575" i="2"/>
  <c r="AB575" i="2"/>
  <c r="Z575" i="2"/>
  <c r="X575" i="2"/>
  <c r="V575" i="2"/>
  <c r="S575" i="2"/>
  <c r="P575" i="2"/>
  <c r="N575" i="2"/>
  <c r="L575" i="2"/>
  <c r="AI575" i="2" l="1"/>
  <c r="AO575" i="2"/>
  <c r="AQ575" i="2"/>
  <c r="AR575" i="2" s="1"/>
  <c r="AP577" i="2"/>
  <c r="BK574" i="2"/>
  <c r="AN574" i="2"/>
  <c r="AH574" i="2"/>
  <c r="AE574" i="2"/>
  <c r="AB574" i="2"/>
  <c r="Z574" i="2"/>
  <c r="X574" i="2"/>
  <c r="V574" i="2"/>
  <c r="S574" i="2"/>
  <c r="P574" i="2"/>
  <c r="N574" i="2"/>
  <c r="L574" i="2"/>
  <c r="AS575" i="2" l="1"/>
  <c r="AP575" i="2"/>
  <c r="AJ574" i="2"/>
  <c r="AI574" i="2"/>
  <c r="AO574" i="2"/>
  <c r="AP574" i="2" l="1"/>
  <c r="BK573" i="2"/>
  <c r="AN573" i="2"/>
  <c r="AP573" i="2" s="1"/>
  <c r="AO573" i="2" s="1"/>
  <c r="AH573" i="2"/>
  <c r="AI573" i="2" s="1"/>
  <c r="AE573" i="2"/>
  <c r="AB573" i="2"/>
  <c r="Z573" i="2"/>
  <c r="X573" i="2"/>
  <c r="V573" i="2"/>
  <c r="S573" i="2"/>
  <c r="P573" i="2"/>
  <c r="N573" i="2"/>
  <c r="L573" i="2"/>
  <c r="AJ573" i="2" l="1"/>
  <c r="BK572" i="2"/>
  <c r="AN572" i="2"/>
  <c r="AH572" i="2"/>
  <c r="AJ572" i="2" s="1"/>
  <c r="AE572" i="2"/>
  <c r="AB572" i="2"/>
  <c r="Z572" i="2"/>
  <c r="X572" i="2"/>
  <c r="V572" i="2"/>
  <c r="S572" i="2"/>
  <c r="P572" i="2"/>
  <c r="N572" i="2"/>
  <c r="L572" i="2"/>
  <c r="BK571" i="2"/>
  <c r="AN571" i="2"/>
  <c r="AP571" i="2" s="1"/>
  <c r="AO571" i="2" s="1"/>
  <c r="AH571" i="2"/>
  <c r="AE571" i="2"/>
  <c r="AB571" i="2"/>
  <c r="Z571" i="2"/>
  <c r="X571" i="2"/>
  <c r="V571" i="2"/>
  <c r="S571" i="2"/>
  <c r="P571" i="2"/>
  <c r="N571" i="2"/>
  <c r="L571" i="2"/>
  <c r="AJ571" i="2" l="1"/>
  <c r="AI572" i="2"/>
  <c r="AQ572" i="2"/>
  <c r="AS572" i="2" s="1"/>
  <c r="AR572" i="2" s="1"/>
  <c r="AI571" i="2"/>
  <c r="AO572" i="2"/>
  <c r="AP572" i="2" l="1"/>
  <c r="BK570" i="2"/>
  <c r="AN570" i="2"/>
  <c r="AH570" i="2"/>
  <c r="AJ570" i="2" s="1"/>
  <c r="AE570" i="2"/>
  <c r="AB570" i="2"/>
  <c r="Z570" i="2"/>
  <c r="X570" i="2"/>
  <c r="V570" i="2"/>
  <c r="S570" i="2"/>
  <c r="P570" i="2"/>
  <c r="N570" i="2"/>
  <c r="L570" i="2"/>
  <c r="AI570" i="2" l="1"/>
  <c r="AP570" i="2"/>
  <c r="AO570" i="2" s="1"/>
  <c r="BK569" i="2"/>
  <c r="AN569" i="2"/>
  <c r="AH569" i="2"/>
  <c r="AI569" i="2" s="1"/>
  <c r="AE569" i="2"/>
  <c r="AB569" i="2"/>
  <c r="Z569" i="2"/>
  <c r="X569" i="2"/>
  <c r="V569" i="2"/>
  <c r="S569" i="2"/>
  <c r="P569" i="2"/>
  <c r="N569" i="2"/>
  <c r="L569" i="2"/>
  <c r="AJ569" i="2" l="1"/>
  <c r="AP569" i="2"/>
  <c r="AO569" i="2" s="1"/>
  <c r="AQ569" i="2"/>
  <c r="AS569" i="2" s="1"/>
  <c r="AR569" i="2" s="1"/>
  <c r="BK568" i="2"/>
  <c r="AN568" i="2"/>
  <c r="AH568" i="2"/>
  <c r="AI568" i="2" s="1"/>
  <c r="AE568" i="2"/>
  <c r="AB568" i="2"/>
  <c r="Z568" i="2"/>
  <c r="X568" i="2"/>
  <c r="V568" i="2"/>
  <c r="S568" i="2"/>
  <c r="P568" i="2"/>
  <c r="N568" i="2"/>
  <c r="L568" i="2"/>
  <c r="BK567" i="2"/>
  <c r="AN567" i="2"/>
  <c r="AH567" i="2"/>
  <c r="AI567" i="2" s="1"/>
  <c r="AE567" i="2"/>
  <c r="AB567" i="2"/>
  <c r="Z567" i="2"/>
  <c r="X567" i="2"/>
  <c r="V567" i="2"/>
  <c r="S567" i="2"/>
  <c r="P567" i="2"/>
  <c r="N567" i="2"/>
  <c r="L567" i="2"/>
  <c r="AJ567" i="2" l="1"/>
  <c r="AJ568" i="2"/>
  <c r="AP567" i="2"/>
  <c r="AO567" i="2" s="1"/>
  <c r="AP568" i="2"/>
  <c r="AO568" i="2" s="1"/>
  <c r="BK566" i="2" l="1"/>
  <c r="AN566" i="2"/>
  <c r="AH566" i="2"/>
  <c r="AJ566" i="2" s="1"/>
  <c r="AE566" i="2"/>
  <c r="AB566" i="2"/>
  <c r="AQ566" i="2" s="1"/>
  <c r="AS566" i="2" s="1"/>
  <c r="AR566" i="2" s="1"/>
  <c r="Z566" i="2"/>
  <c r="X566" i="2"/>
  <c r="V566" i="2"/>
  <c r="S566" i="2"/>
  <c r="P566" i="2"/>
  <c r="N566" i="2"/>
  <c r="L566" i="2"/>
  <c r="AI566" i="2" l="1"/>
  <c r="AP566" i="2"/>
  <c r="AO566" i="2" s="1"/>
  <c r="BK565" i="2"/>
  <c r="AN565" i="2"/>
  <c r="AP565" i="2" s="1"/>
  <c r="AO565" i="2" s="1"/>
  <c r="AH565" i="2"/>
  <c r="AI565" i="2" s="1"/>
  <c r="AE565" i="2"/>
  <c r="AB565" i="2"/>
  <c r="Z565" i="2"/>
  <c r="X565" i="2"/>
  <c r="V565" i="2"/>
  <c r="S565" i="2"/>
  <c r="P565" i="2"/>
  <c r="N565" i="2"/>
  <c r="L565" i="2"/>
  <c r="BK564" i="2"/>
  <c r="AN564" i="2"/>
  <c r="AH564" i="2"/>
  <c r="AJ564" i="2" s="1"/>
  <c r="AE564" i="2"/>
  <c r="AB564" i="2"/>
  <c r="AQ564" i="2" s="1"/>
  <c r="AS564" i="2" s="1"/>
  <c r="AR564" i="2" s="1"/>
  <c r="Z564" i="2"/>
  <c r="X564" i="2"/>
  <c r="V564" i="2"/>
  <c r="S564" i="2"/>
  <c r="P564" i="2"/>
  <c r="N564" i="2"/>
  <c r="L564" i="2"/>
  <c r="AI564" i="2" l="1"/>
  <c r="AJ565" i="2"/>
  <c r="AP564" i="2"/>
  <c r="AO564" i="2" s="1"/>
  <c r="BK563" i="2" l="1"/>
  <c r="AN563" i="2"/>
  <c r="AP563" i="2" s="1"/>
  <c r="AO563" i="2" s="1"/>
  <c r="AH563" i="2"/>
  <c r="AE563" i="2"/>
  <c r="AB563" i="2"/>
  <c r="Z563" i="2"/>
  <c r="X563" i="2"/>
  <c r="V563" i="2"/>
  <c r="S563" i="2"/>
  <c r="P563" i="2"/>
  <c r="N563" i="2"/>
  <c r="L563" i="2"/>
  <c r="AI563" i="2" l="1"/>
  <c r="AJ563" i="2"/>
  <c r="BK562" i="2"/>
  <c r="AN562" i="2"/>
  <c r="AP562" i="2" s="1"/>
  <c r="AO562" i="2" s="1"/>
  <c r="AH562" i="2"/>
  <c r="AJ562" i="2" s="1"/>
  <c r="AE562" i="2"/>
  <c r="AB562" i="2"/>
  <c r="Z562" i="2"/>
  <c r="X562" i="2"/>
  <c r="V562" i="2"/>
  <c r="S562" i="2"/>
  <c r="P562" i="2"/>
  <c r="N562" i="2"/>
  <c r="L562" i="2"/>
  <c r="AI562" i="2" l="1"/>
  <c r="BK561" i="2"/>
  <c r="AN561" i="2"/>
  <c r="AP561" i="2" s="1"/>
  <c r="AO561" i="2" s="1"/>
  <c r="AH561" i="2"/>
  <c r="AJ561" i="2" s="1"/>
  <c r="AE561" i="2"/>
  <c r="AB561" i="2"/>
  <c r="Z561" i="2"/>
  <c r="X561" i="2"/>
  <c r="V561" i="2"/>
  <c r="S561" i="2"/>
  <c r="P561" i="2"/>
  <c r="N561" i="2"/>
  <c r="L561" i="2"/>
  <c r="BK560" i="2"/>
  <c r="AN560" i="2"/>
  <c r="AP560" i="2" s="1"/>
  <c r="AO560" i="2" s="1"/>
  <c r="AH560" i="2"/>
  <c r="AE560" i="2"/>
  <c r="AB560" i="2"/>
  <c r="Z560" i="2"/>
  <c r="X560" i="2"/>
  <c r="V560" i="2"/>
  <c r="S560" i="2"/>
  <c r="P560" i="2"/>
  <c r="N560" i="2"/>
  <c r="L560" i="2"/>
  <c r="AI561" i="2" l="1"/>
  <c r="AQ561" i="2"/>
  <c r="AS561" i="2" s="1"/>
  <c r="AR561" i="2" s="1"/>
  <c r="AJ560" i="2"/>
  <c r="AI560" i="2"/>
  <c r="AQ560" i="2"/>
  <c r="AS560" i="2" s="1"/>
  <c r="AR560" i="2" s="1"/>
  <c r="BK559" i="2"/>
  <c r="AN559" i="2"/>
  <c r="AH559" i="2"/>
  <c r="AE559" i="2"/>
  <c r="AB559" i="2"/>
  <c r="Z559" i="2"/>
  <c r="X559" i="2"/>
  <c r="V559" i="2"/>
  <c r="S559" i="2"/>
  <c r="P559" i="2"/>
  <c r="N559" i="2"/>
  <c r="L559" i="2"/>
  <c r="AJ559" i="2" l="1"/>
  <c r="AQ559" i="2"/>
  <c r="AI559" i="2"/>
  <c r="AP559" i="2"/>
  <c r="AO559" i="2" s="1"/>
  <c r="BK558" i="2"/>
  <c r="AN558" i="2"/>
  <c r="AP558" i="2" s="1"/>
  <c r="AO558" i="2" s="1"/>
  <c r="AH558" i="2"/>
  <c r="AE558" i="2"/>
  <c r="AB558" i="2"/>
  <c r="AQ558" i="2" s="1"/>
  <c r="AS558" i="2" s="1"/>
  <c r="AR558" i="2" s="1"/>
  <c r="Z558" i="2"/>
  <c r="X558" i="2"/>
  <c r="V558" i="2"/>
  <c r="S558" i="2"/>
  <c r="P558" i="2"/>
  <c r="N558" i="2"/>
  <c r="L558" i="2"/>
  <c r="AI558" i="2" l="1"/>
  <c r="AR559" i="2"/>
  <c r="AS559" i="2"/>
  <c r="AJ558" i="2"/>
  <c r="BK557" i="2"/>
  <c r="AN557" i="2"/>
  <c r="AP557" i="2" s="1"/>
  <c r="AO557" i="2" s="1"/>
  <c r="AH557" i="2"/>
  <c r="AI557" i="2" s="1"/>
  <c r="AE557" i="2"/>
  <c r="AB557" i="2"/>
  <c r="Z557" i="2"/>
  <c r="X557" i="2"/>
  <c r="V557" i="2"/>
  <c r="S557" i="2"/>
  <c r="P557" i="2"/>
  <c r="N557" i="2"/>
  <c r="L557" i="2"/>
  <c r="AJ557" i="2" l="1"/>
  <c r="AQ557" i="2"/>
  <c r="AS557" i="2" s="1"/>
  <c r="AR557" i="2" s="1"/>
  <c r="BK556" i="2"/>
  <c r="AN556" i="2"/>
  <c r="AP556" i="2" s="1"/>
  <c r="AO556" i="2" s="1"/>
  <c r="AH556" i="2"/>
  <c r="AJ556" i="2" s="1"/>
  <c r="AE556" i="2"/>
  <c r="AB556" i="2"/>
  <c r="Z556" i="2"/>
  <c r="X556" i="2"/>
  <c r="V556" i="2"/>
  <c r="S556" i="2"/>
  <c r="P556" i="2"/>
  <c r="N556" i="2"/>
  <c r="L556" i="2"/>
  <c r="AI556" i="2" l="1"/>
  <c r="BK555" i="2"/>
  <c r="AN555" i="2"/>
  <c r="AP555" i="2" s="1"/>
  <c r="AO555" i="2" s="1"/>
  <c r="AH555" i="2"/>
  <c r="AI555" i="2" s="1"/>
  <c r="AE555" i="2"/>
  <c r="AB555" i="2"/>
  <c r="Z555" i="2"/>
  <c r="X555" i="2"/>
  <c r="V555" i="2"/>
  <c r="S555" i="2"/>
  <c r="P555" i="2"/>
  <c r="N555" i="2"/>
  <c r="L555" i="2"/>
  <c r="AJ555" i="2" l="1"/>
  <c r="BK554" i="2"/>
  <c r="AN554" i="2"/>
  <c r="AP554" i="2" s="1"/>
  <c r="AO554" i="2" s="1"/>
  <c r="AH554" i="2"/>
  <c r="AE554" i="2"/>
  <c r="AB554" i="2"/>
  <c r="AQ554" i="2" s="1"/>
  <c r="AS554" i="2" s="1"/>
  <c r="AR554" i="2" s="1"/>
  <c r="Z554" i="2"/>
  <c r="X554" i="2"/>
  <c r="V554" i="2"/>
  <c r="S554" i="2"/>
  <c r="P554" i="2"/>
  <c r="N554" i="2"/>
  <c r="L554" i="2"/>
  <c r="AI554" i="2" l="1"/>
  <c r="AJ554" i="2"/>
  <c r="BK553" i="2"/>
  <c r="AN553" i="2"/>
  <c r="AP553" i="2" s="1"/>
  <c r="AO553" i="2" s="1"/>
  <c r="AH553" i="2"/>
  <c r="AI553" i="2" s="1"/>
  <c r="AE553" i="2"/>
  <c r="AB553" i="2"/>
  <c r="Z553" i="2"/>
  <c r="X553" i="2"/>
  <c r="V553" i="2"/>
  <c r="S553" i="2"/>
  <c r="P553" i="2"/>
  <c r="N553" i="2"/>
  <c r="L553" i="2"/>
  <c r="AJ553" i="2" l="1"/>
  <c r="AQ553" i="2"/>
  <c r="BK552" i="2"/>
  <c r="AN552" i="2"/>
  <c r="AP552" i="2" s="1"/>
  <c r="AO552" i="2" s="1"/>
  <c r="AH552" i="2"/>
  <c r="AE552" i="2"/>
  <c r="AB552" i="2"/>
  <c r="Z552" i="2"/>
  <c r="X552" i="2"/>
  <c r="V552" i="2"/>
  <c r="S552" i="2"/>
  <c r="P552" i="2"/>
  <c r="N552" i="2"/>
  <c r="L552" i="2"/>
  <c r="AR553" i="2" l="1"/>
  <c r="AS553" i="2"/>
  <c r="AI552" i="2"/>
  <c r="AJ552" i="2"/>
  <c r="BK551" i="2"/>
  <c r="AN551" i="2"/>
  <c r="AP551" i="2" s="1"/>
  <c r="AO551" i="2" s="1"/>
  <c r="AH551" i="2"/>
  <c r="AI551" i="2" s="1"/>
  <c r="AE551" i="2"/>
  <c r="AB551" i="2"/>
  <c r="Z551" i="2"/>
  <c r="X551" i="2"/>
  <c r="V551" i="2"/>
  <c r="S551" i="2"/>
  <c r="P551" i="2"/>
  <c r="N551" i="2"/>
  <c r="L551" i="2"/>
  <c r="AJ551" i="2" l="1"/>
  <c r="BK550" i="2"/>
  <c r="AN550" i="2"/>
  <c r="AH550" i="2"/>
  <c r="AI550" i="2" s="1"/>
  <c r="AE550" i="2"/>
  <c r="AB550" i="2"/>
  <c r="Z550" i="2"/>
  <c r="X550" i="2"/>
  <c r="V550" i="2"/>
  <c r="S550" i="2"/>
  <c r="P550" i="2"/>
  <c r="N550" i="2"/>
  <c r="L550" i="2"/>
  <c r="AQ550" i="2" l="1"/>
  <c r="AS550" i="2" s="1"/>
  <c r="AR550" i="2" s="1"/>
  <c r="AJ550" i="2"/>
  <c r="AO550" i="2"/>
  <c r="BK549" i="2"/>
  <c r="AN549" i="2"/>
  <c r="AP549" i="2" s="1"/>
  <c r="AO549" i="2" s="1"/>
  <c r="AH549" i="2"/>
  <c r="AI549" i="2" s="1"/>
  <c r="AE549" i="2"/>
  <c r="AB549" i="2"/>
  <c r="Z549" i="2"/>
  <c r="X549" i="2"/>
  <c r="V549" i="2"/>
  <c r="S549" i="2"/>
  <c r="P549" i="2"/>
  <c r="N549" i="2"/>
  <c r="L549" i="2"/>
  <c r="AJ549" i="2" l="1"/>
  <c r="AP550" i="2"/>
  <c r="BK548" i="2" l="1"/>
  <c r="AN548" i="2"/>
  <c r="AH548" i="2"/>
  <c r="AI548" i="2" s="1"/>
  <c r="AE548" i="2"/>
  <c r="AB548" i="2"/>
  <c r="Z548" i="2"/>
  <c r="X548" i="2"/>
  <c r="V548" i="2"/>
  <c r="S548" i="2"/>
  <c r="P548" i="2"/>
  <c r="N548" i="2"/>
  <c r="L548" i="2"/>
  <c r="BK547" i="2"/>
  <c r="AN547" i="2"/>
  <c r="AP547" i="2" s="1"/>
  <c r="AO547" i="2" s="1"/>
  <c r="AH547" i="2"/>
  <c r="AE547" i="2"/>
  <c r="AB547" i="2"/>
  <c r="Z547" i="2"/>
  <c r="X547" i="2"/>
  <c r="V547" i="2"/>
  <c r="S547" i="2"/>
  <c r="P547" i="2"/>
  <c r="N547" i="2"/>
  <c r="L547" i="2"/>
  <c r="AI547" i="2" l="1"/>
  <c r="AJ547" i="2"/>
  <c r="AJ548" i="2"/>
  <c r="AP548" i="2"/>
  <c r="AO548" i="2" s="1"/>
  <c r="BK546" i="2"/>
  <c r="AN546" i="2"/>
  <c r="AO546" i="2" s="1"/>
  <c r="AH546" i="2"/>
  <c r="AI546" i="2" s="1"/>
  <c r="AE546" i="2"/>
  <c r="AB546" i="2"/>
  <c r="Z546" i="2"/>
  <c r="X546" i="2"/>
  <c r="V546" i="2"/>
  <c r="S546" i="2"/>
  <c r="P546" i="2"/>
  <c r="N546" i="2"/>
  <c r="L546" i="2"/>
  <c r="AJ546" i="2" l="1"/>
  <c r="AQ546" i="2"/>
  <c r="AS546" i="2" s="1"/>
  <c r="AR546" i="2" s="1"/>
  <c r="BK545" i="2"/>
  <c r="AN545" i="2"/>
  <c r="AH545" i="2"/>
  <c r="AE545" i="2"/>
  <c r="AB545" i="2"/>
  <c r="Z545" i="2"/>
  <c r="X545" i="2"/>
  <c r="V545" i="2"/>
  <c r="S545" i="2"/>
  <c r="P545" i="2"/>
  <c r="N545" i="2"/>
  <c r="L545" i="2"/>
  <c r="AP545" i="2" l="1"/>
  <c r="AO545" i="2" s="1"/>
  <c r="AJ545" i="2"/>
  <c r="AI545" i="2"/>
  <c r="AP546" i="2"/>
  <c r="AQ545" i="2"/>
  <c r="AS545" i="2" s="1"/>
  <c r="AR545" i="2" s="1"/>
  <c r="BK544" i="2"/>
  <c r="AN544" i="2"/>
  <c r="AP544" i="2" s="1"/>
  <c r="AO544" i="2" s="1"/>
  <c r="AH544" i="2"/>
  <c r="AE544" i="2"/>
  <c r="AB544" i="2"/>
  <c r="Z544" i="2"/>
  <c r="X544" i="2"/>
  <c r="V544" i="2"/>
  <c r="S544" i="2"/>
  <c r="P544" i="2"/>
  <c r="N544" i="2"/>
  <c r="L544" i="2"/>
  <c r="AJ544" i="2" l="1"/>
  <c r="AI544" i="2"/>
  <c r="BK543" i="2"/>
  <c r="AN543" i="2"/>
  <c r="AO543" i="2" s="1"/>
  <c r="AH543" i="2"/>
  <c r="AI543" i="2" s="1"/>
  <c r="AE543" i="2"/>
  <c r="AB543" i="2"/>
  <c r="Z543" i="2"/>
  <c r="X543" i="2"/>
  <c r="V543" i="2"/>
  <c r="S543" i="2"/>
  <c r="P543" i="2"/>
  <c r="N543" i="2"/>
  <c r="L543" i="2"/>
  <c r="AJ543" i="2" l="1"/>
  <c r="AQ543" i="2"/>
  <c r="AS543" i="2" s="1"/>
  <c r="AR543" i="2" s="1"/>
  <c r="BK542" i="2"/>
  <c r="AN542" i="2"/>
  <c r="AH542" i="2"/>
  <c r="AI542" i="2" s="1"/>
  <c r="AE542" i="2"/>
  <c r="AB542" i="2"/>
  <c r="Z542" i="2"/>
  <c r="X542" i="2"/>
  <c r="V542" i="2"/>
  <c r="S542" i="2"/>
  <c r="P542" i="2"/>
  <c r="N542" i="2"/>
  <c r="L542" i="2"/>
  <c r="B542" i="2"/>
  <c r="AP542" i="2" l="1"/>
  <c r="AO542" i="2" s="1"/>
  <c r="AP543" i="2"/>
  <c r="AJ542" i="2"/>
  <c r="BK541" i="2"/>
  <c r="AN541" i="2"/>
  <c r="AP541" i="2" s="1"/>
  <c r="AO541" i="2" s="1"/>
  <c r="AH541" i="2"/>
  <c r="AE541" i="2"/>
  <c r="AB541" i="2"/>
  <c r="Z541" i="2"/>
  <c r="X541" i="2"/>
  <c r="V541" i="2"/>
  <c r="S541" i="2"/>
  <c r="P541" i="2"/>
  <c r="N541" i="2"/>
  <c r="L541" i="2"/>
  <c r="B541" i="2"/>
  <c r="AI541" i="2" l="1"/>
  <c r="AJ541" i="2"/>
  <c r="BK540" i="2"/>
  <c r="AN540" i="2"/>
  <c r="AH540" i="2"/>
  <c r="AE540" i="2"/>
  <c r="AB540" i="2"/>
  <c r="AQ540" i="2" s="1"/>
  <c r="AS540" i="2" s="1"/>
  <c r="AR540" i="2" s="1"/>
  <c r="Z540" i="2"/>
  <c r="X540" i="2"/>
  <c r="V540" i="2"/>
  <c r="S540" i="2"/>
  <c r="P540" i="2"/>
  <c r="N540" i="2"/>
  <c r="L540" i="2"/>
  <c r="B540" i="2"/>
  <c r="AP540" i="2" l="1"/>
  <c r="AO540" i="2" s="1"/>
  <c r="AI540" i="2"/>
  <c r="AJ540" i="2"/>
  <c r="BK539" i="2"/>
  <c r="AN539" i="2"/>
  <c r="AH539" i="2"/>
  <c r="AI539" i="2" s="1"/>
  <c r="AE539" i="2"/>
  <c r="AB539" i="2"/>
  <c r="Z539" i="2"/>
  <c r="X539" i="2"/>
  <c r="V539" i="2"/>
  <c r="S539" i="2"/>
  <c r="P539" i="2"/>
  <c r="N539" i="2"/>
  <c r="L539" i="2"/>
  <c r="B539" i="2"/>
  <c r="AJ539" i="2" l="1"/>
  <c r="AO539" i="2"/>
  <c r="BK538" i="2"/>
  <c r="AN538" i="2"/>
  <c r="AP538" i="2" s="1"/>
  <c r="AO538" i="2" s="1"/>
  <c r="AH538" i="2"/>
  <c r="AJ538" i="2" s="1"/>
  <c r="AE538" i="2"/>
  <c r="AB538" i="2"/>
  <c r="Z538" i="2"/>
  <c r="X538" i="2"/>
  <c r="V538" i="2"/>
  <c r="S538" i="2"/>
  <c r="P538" i="2"/>
  <c r="N538" i="2"/>
  <c r="L538" i="2"/>
  <c r="B538" i="2"/>
  <c r="AQ538" i="2" l="1"/>
  <c r="AP539" i="2"/>
  <c r="AI538" i="2"/>
  <c r="BK537" i="2"/>
  <c r="AN537" i="2"/>
  <c r="AP537" i="2" s="1"/>
  <c r="AO537" i="2" s="1"/>
  <c r="AH537" i="2"/>
  <c r="AJ537" i="2" s="1"/>
  <c r="AE537" i="2"/>
  <c r="AB537" i="2"/>
  <c r="AQ537" i="2" s="1"/>
  <c r="AS537" i="2" s="1"/>
  <c r="AR537" i="2" s="1"/>
  <c r="Z537" i="2"/>
  <c r="X537" i="2"/>
  <c r="V537" i="2"/>
  <c r="S537" i="2"/>
  <c r="P537" i="2"/>
  <c r="N537" i="2"/>
  <c r="L537" i="2"/>
  <c r="B537" i="2"/>
  <c r="AI537" i="2" l="1"/>
  <c r="AS538" i="2"/>
  <c r="AR538" i="2" s="1"/>
  <c r="BK536" i="2"/>
  <c r="AN536" i="2"/>
  <c r="AH536" i="2"/>
  <c r="AI536" i="2" s="1"/>
  <c r="AE536" i="2"/>
  <c r="AB536" i="2"/>
  <c r="AQ536" i="2" s="1"/>
  <c r="Z536" i="2"/>
  <c r="X536" i="2"/>
  <c r="V536" i="2"/>
  <c r="S536" i="2"/>
  <c r="P536" i="2"/>
  <c r="N536" i="2"/>
  <c r="L536" i="2"/>
  <c r="B536" i="2"/>
  <c r="AS536" i="2" l="1"/>
  <c r="AR536" i="2" s="1"/>
  <c r="AJ536" i="2"/>
  <c r="AP536" i="2"/>
  <c r="AO536" i="2" s="1"/>
  <c r="BK535" i="2"/>
  <c r="AN535" i="2"/>
  <c r="AP535" i="2" s="1"/>
  <c r="AO535" i="2" s="1"/>
  <c r="AH535" i="2"/>
  <c r="AE535" i="2"/>
  <c r="AB535" i="2"/>
  <c r="Z535" i="2"/>
  <c r="X535" i="2"/>
  <c r="V535" i="2"/>
  <c r="S535" i="2"/>
  <c r="P535" i="2"/>
  <c r="N535" i="2"/>
  <c r="L535" i="2"/>
  <c r="B535" i="2"/>
  <c r="AI535" i="2" l="1"/>
  <c r="AJ535" i="2"/>
  <c r="BK534" i="2"/>
  <c r="AN534" i="2"/>
  <c r="AH534" i="2"/>
  <c r="AE534" i="2"/>
  <c r="AB534" i="2"/>
  <c r="Z534" i="2"/>
  <c r="X534" i="2"/>
  <c r="V534" i="2"/>
  <c r="S534" i="2"/>
  <c r="P534" i="2"/>
  <c r="N534" i="2"/>
  <c r="L534" i="2"/>
  <c r="B534" i="2"/>
  <c r="AJ534" i="2" l="1"/>
  <c r="AI534" i="2" s="1"/>
  <c r="AP534" i="2"/>
  <c r="AO534" i="2" s="1"/>
  <c r="AQ534" i="2"/>
  <c r="BK533" i="2"/>
  <c r="AN533" i="2"/>
  <c r="AP533" i="2" s="1"/>
  <c r="AO533" i="2" s="1"/>
  <c r="AH533" i="2"/>
  <c r="AI533" i="2" s="1"/>
  <c r="AE533" i="2"/>
  <c r="AB533" i="2"/>
  <c r="Z533" i="2"/>
  <c r="X533" i="2"/>
  <c r="V533" i="2"/>
  <c r="S533" i="2"/>
  <c r="P533" i="2"/>
  <c r="N533" i="2"/>
  <c r="L533" i="2"/>
  <c r="B533" i="2"/>
  <c r="AJ533" i="2" l="1"/>
  <c r="AS534" i="2"/>
  <c r="AR534" i="2" s="1"/>
  <c r="BK532" i="2"/>
  <c r="AN532" i="2"/>
  <c r="AP532" i="2" s="1"/>
  <c r="AO532" i="2" s="1"/>
  <c r="AH532" i="2"/>
  <c r="AI532" i="2" s="1"/>
  <c r="AE532" i="2"/>
  <c r="AB532" i="2"/>
  <c r="Z532" i="2"/>
  <c r="X532" i="2"/>
  <c r="V532" i="2"/>
  <c r="S532" i="2"/>
  <c r="P532" i="2"/>
  <c r="N532" i="2"/>
  <c r="L532" i="2"/>
  <c r="B532" i="2"/>
  <c r="AJ532" i="2" l="1"/>
  <c r="AQ532" i="2"/>
  <c r="BK531" i="2"/>
  <c r="AN531" i="2"/>
  <c r="AO531" i="2" s="1"/>
  <c r="AH531" i="2"/>
  <c r="AI531" i="2" s="1"/>
  <c r="AE531" i="2"/>
  <c r="AB531" i="2"/>
  <c r="AQ531" i="2" s="1"/>
  <c r="AS531" i="2" s="1"/>
  <c r="AR531" i="2" s="1"/>
  <c r="Z531" i="2"/>
  <c r="X531" i="2"/>
  <c r="V531" i="2"/>
  <c r="S531" i="2"/>
  <c r="P531" i="2"/>
  <c r="N531" i="2"/>
  <c r="L531" i="2"/>
  <c r="B531" i="2"/>
  <c r="AJ531" i="2" l="1"/>
  <c r="AR532" i="2"/>
  <c r="AS532" i="2"/>
  <c r="BK530" i="2"/>
  <c r="AN530" i="2"/>
  <c r="AP530" i="2" s="1"/>
  <c r="AO530" i="2" s="1"/>
  <c r="AH530" i="2"/>
  <c r="AI530" i="2" s="1"/>
  <c r="AE530" i="2"/>
  <c r="AB530" i="2"/>
  <c r="Z530" i="2"/>
  <c r="X530" i="2"/>
  <c r="V530" i="2"/>
  <c r="S530" i="2"/>
  <c r="P530" i="2"/>
  <c r="N530" i="2"/>
  <c r="L530" i="2"/>
  <c r="B530" i="2"/>
  <c r="AJ530" i="2" l="1"/>
  <c r="AQ530" i="2"/>
  <c r="AP531" i="2"/>
  <c r="BK529" i="2"/>
  <c r="AN529" i="2"/>
  <c r="AH529" i="2"/>
  <c r="AI529" i="2" s="1"/>
  <c r="AE529" i="2"/>
  <c r="AB529" i="2"/>
  <c r="Z529" i="2"/>
  <c r="X529" i="2"/>
  <c r="V529" i="2"/>
  <c r="S529" i="2"/>
  <c r="P529" i="2"/>
  <c r="N529" i="2"/>
  <c r="L529" i="2"/>
  <c r="B529" i="2"/>
  <c r="AJ529" i="2" l="1"/>
  <c r="AP529" i="2"/>
  <c r="AO529" i="2" s="1"/>
  <c r="AR530" i="2"/>
  <c r="AS530" i="2"/>
  <c r="BK528" i="2"/>
  <c r="AN528" i="2"/>
  <c r="AO528" i="2" s="1"/>
  <c r="AH528" i="2"/>
  <c r="AJ528" i="2" s="1"/>
  <c r="AI528" i="2" s="1"/>
  <c r="AE528" i="2"/>
  <c r="AB528" i="2"/>
  <c r="AQ528" i="2" s="1"/>
  <c r="Z528" i="2"/>
  <c r="X528" i="2"/>
  <c r="V528" i="2"/>
  <c r="S528" i="2"/>
  <c r="P528" i="2"/>
  <c r="N528" i="2"/>
  <c r="L528" i="2"/>
  <c r="B528" i="2"/>
  <c r="AS528" i="2" l="1"/>
  <c r="AR528" i="2" s="1"/>
  <c r="BK527" i="2"/>
  <c r="AN527" i="2"/>
  <c r="AO527" i="2" s="1"/>
  <c r="AH527" i="2"/>
  <c r="AJ527" i="2" s="1"/>
  <c r="AI527" i="2" s="1"/>
  <c r="AE527" i="2"/>
  <c r="AB527" i="2"/>
  <c r="AQ527" i="2" s="1"/>
  <c r="Z527" i="2"/>
  <c r="X527" i="2"/>
  <c r="V527" i="2"/>
  <c r="S527" i="2"/>
  <c r="P527" i="2"/>
  <c r="N527" i="2"/>
  <c r="L527" i="2"/>
  <c r="B527" i="2"/>
  <c r="AP527" i="2" l="1"/>
  <c r="AR527" i="2"/>
  <c r="AS527" i="2"/>
  <c r="AP528" i="2"/>
  <c r="BK526" i="2"/>
  <c r="AN526" i="2"/>
  <c r="AO526" i="2" s="1"/>
  <c r="AH526" i="2"/>
  <c r="AJ526" i="2" s="1"/>
  <c r="AE526" i="2"/>
  <c r="AB526" i="2"/>
  <c r="Z526" i="2"/>
  <c r="X526" i="2"/>
  <c r="V526" i="2"/>
  <c r="S526" i="2"/>
  <c r="P526" i="2"/>
  <c r="N526" i="2"/>
  <c r="L526" i="2"/>
  <c r="B526" i="2"/>
  <c r="AI526" i="2" l="1"/>
  <c r="AQ526" i="2"/>
  <c r="AS526" i="2" s="1"/>
  <c r="AR526" i="2" s="1"/>
  <c r="BK525" i="2"/>
  <c r="AN525" i="2"/>
  <c r="AO525" i="2" s="1"/>
  <c r="AH525" i="2"/>
  <c r="AI525" i="2" s="1"/>
  <c r="AE525" i="2"/>
  <c r="AB525" i="2"/>
  <c r="AQ525" i="2" s="1"/>
  <c r="AS525" i="2" s="1"/>
  <c r="AR525" i="2" s="1"/>
  <c r="Z525" i="2"/>
  <c r="X525" i="2"/>
  <c r="V525" i="2"/>
  <c r="S525" i="2"/>
  <c r="P525" i="2"/>
  <c r="N525" i="2"/>
  <c r="L525" i="2"/>
  <c r="B525" i="2"/>
  <c r="AJ525" i="2" l="1"/>
  <c r="AP526" i="2"/>
  <c r="BK524" i="2"/>
  <c r="AN524" i="2"/>
  <c r="AO524" i="2" s="1"/>
  <c r="AH524" i="2"/>
  <c r="AI524" i="2" s="1"/>
  <c r="AE524" i="2"/>
  <c r="AB524" i="2"/>
  <c r="AQ524" i="2" s="1"/>
  <c r="AS524" i="2" s="1"/>
  <c r="AR524" i="2" s="1"/>
  <c r="Z524" i="2"/>
  <c r="X524" i="2"/>
  <c r="V524" i="2"/>
  <c r="S524" i="2"/>
  <c r="P524" i="2"/>
  <c r="N524" i="2"/>
  <c r="L524" i="2"/>
  <c r="B524" i="2"/>
  <c r="AJ524" i="2" l="1"/>
  <c r="AP525" i="2"/>
  <c r="BK523" i="2"/>
  <c r="AN523" i="2"/>
  <c r="AO523" i="2" s="1"/>
  <c r="AH523" i="2"/>
  <c r="AI523" i="2" s="1"/>
  <c r="AE523" i="2"/>
  <c r="AB523" i="2"/>
  <c r="Z523" i="2"/>
  <c r="X523" i="2"/>
  <c r="V523" i="2"/>
  <c r="S523" i="2"/>
  <c r="P523" i="2"/>
  <c r="N523" i="2"/>
  <c r="L523" i="2"/>
  <c r="B523" i="2"/>
  <c r="AJ523" i="2" l="1"/>
  <c r="AP523" i="2"/>
  <c r="AQ523" i="2"/>
  <c r="AS523" i="2" s="1"/>
  <c r="AR523" i="2" s="1"/>
  <c r="AP524" i="2"/>
  <c r="BK522" i="2"/>
  <c r="AN522" i="2"/>
  <c r="AO522" i="2" s="1"/>
  <c r="AH522" i="2"/>
  <c r="AI522" i="2" s="1"/>
  <c r="AE522" i="2"/>
  <c r="AB522" i="2"/>
  <c r="Z522" i="2"/>
  <c r="X522" i="2"/>
  <c r="V522" i="2"/>
  <c r="S522" i="2"/>
  <c r="P522" i="2"/>
  <c r="N522" i="2"/>
  <c r="L522" i="2"/>
  <c r="B522" i="2"/>
  <c r="AQ522" i="2" l="1"/>
  <c r="AS522" i="2" s="1"/>
  <c r="AR522" i="2" s="1"/>
  <c r="AJ522" i="2"/>
  <c r="BK521" i="2"/>
  <c r="AN521" i="2"/>
  <c r="AO521" i="2" s="1"/>
  <c r="AH521" i="2"/>
  <c r="AI521" i="2" s="1"/>
  <c r="AE521" i="2"/>
  <c r="AB521" i="2"/>
  <c r="Z521" i="2"/>
  <c r="X521" i="2"/>
  <c r="V521" i="2"/>
  <c r="S521" i="2"/>
  <c r="P521" i="2"/>
  <c r="N521" i="2"/>
  <c r="L521" i="2"/>
  <c r="B521" i="2"/>
  <c r="AP522" i="2" l="1"/>
  <c r="AJ521" i="2"/>
  <c r="AQ521" i="2"/>
  <c r="BK520" i="2"/>
  <c r="AN520" i="2"/>
  <c r="AH520" i="2"/>
  <c r="AJ520" i="2" s="1"/>
  <c r="AI520" i="2" s="1"/>
  <c r="AE520" i="2"/>
  <c r="AB520" i="2"/>
  <c r="Z520" i="2"/>
  <c r="X520" i="2"/>
  <c r="V520" i="2"/>
  <c r="S520" i="2"/>
  <c r="P520" i="2"/>
  <c r="N520" i="2"/>
  <c r="L520" i="2"/>
  <c r="B520" i="2"/>
  <c r="AR521" i="2" l="1"/>
  <c r="AS521" i="2"/>
  <c r="AQ520" i="2"/>
  <c r="AO520" i="2"/>
  <c r="BK519" i="2"/>
  <c r="AN519" i="2"/>
  <c r="AH519" i="2"/>
  <c r="AE519" i="2"/>
  <c r="AB519" i="2"/>
  <c r="Z519" i="2"/>
  <c r="X519" i="2"/>
  <c r="V519" i="2"/>
  <c r="S519" i="2"/>
  <c r="P519" i="2"/>
  <c r="N519" i="2"/>
  <c r="L519" i="2"/>
  <c r="B519" i="2"/>
  <c r="AP520" i="2" l="1"/>
  <c r="AQ519" i="2"/>
  <c r="AS520" i="2"/>
  <c r="AR520" i="2"/>
  <c r="AJ519" i="2"/>
  <c r="AI519" i="2"/>
  <c r="AO519" i="2"/>
  <c r="BK518" i="2"/>
  <c r="AN518" i="2"/>
  <c r="AH518" i="2"/>
  <c r="AI518" i="2" s="1"/>
  <c r="AE518" i="2"/>
  <c r="AB518" i="2"/>
  <c r="AQ518" i="2" s="1"/>
  <c r="Z518" i="2"/>
  <c r="X518" i="2"/>
  <c r="V518" i="2"/>
  <c r="S518" i="2"/>
  <c r="P518" i="2"/>
  <c r="N518" i="2"/>
  <c r="L518" i="2"/>
  <c r="B518" i="2"/>
  <c r="AR518" i="2" l="1"/>
  <c r="AS518" i="2"/>
  <c r="AS519" i="2"/>
  <c r="AR519" i="2"/>
  <c r="AP519" i="2"/>
  <c r="AJ518" i="2"/>
  <c r="AP518" i="2"/>
  <c r="AO518" i="2" s="1"/>
  <c r="BK517" i="2"/>
  <c r="AN517" i="2"/>
  <c r="AH517" i="2"/>
  <c r="AJ517" i="2" s="1"/>
  <c r="AI517" i="2" s="1"/>
  <c r="AE517" i="2"/>
  <c r="AB517" i="2"/>
  <c r="Z517" i="2"/>
  <c r="X517" i="2"/>
  <c r="V517" i="2"/>
  <c r="S517" i="2"/>
  <c r="P517" i="2"/>
  <c r="N517" i="2"/>
  <c r="L517" i="2"/>
  <c r="B517" i="2"/>
  <c r="AQ517" i="2" l="1"/>
  <c r="AP517" i="2"/>
  <c r="AO517" i="2" s="1"/>
  <c r="BK516" i="2"/>
  <c r="AN516" i="2"/>
  <c r="AP516" i="2" s="1"/>
  <c r="AO516" i="2" s="1"/>
  <c r="AH516" i="2"/>
  <c r="AI516" i="2" s="1"/>
  <c r="AE516" i="2"/>
  <c r="AB516" i="2"/>
  <c r="Z516" i="2"/>
  <c r="X516" i="2"/>
  <c r="V516" i="2"/>
  <c r="S516" i="2"/>
  <c r="P516" i="2"/>
  <c r="N516" i="2"/>
  <c r="L516" i="2"/>
  <c r="B516" i="2"/>
  <c r="AJ516" i="2" l="1"/>
  <c r="AR517" i="2"/>
  <c r="AS517" i="2"/>
  <c r="AQ516" i="2"/>
  <c r="BK515" i="2"/>
  <c r="AN515" i="2"/>
  <c r="AH515" i="2"/>
  <c r="AE515" i="2"/>
  <c r="AB515" i="2"/>
  <c r="Z515" i="2"/>
  <c r="X515" i="2"/>
  <c r="V515" i="2"/>
  <c r="S515" i="2"/>
  <c r="P515" i="2"/>
  <c r="N515" i="2"/>
  <c r="L515" i="2"/>
  <c r="B515" i="2"/>
  <c r="AJ515" i="2" l="1"/>
  <c r="AR516" i="2"/>
  <c r="AS516" i="2"/>
  <c r="AI515" i="2"/>
  <c r="AP515" i="2"/>
  <c r="AO515" i="2" s="1"/>
  <c r="BK514" i="2"/>
  <c r="AN514" i="2"/>
  <c r="AH514" i="2"/>
  <c r="AI514" i="2" s="1"/>
  <c r="AE514" i="2"/>
  <c r="AB514" i="2"/>
  <c r="Z514" i="2"/>
  <c r="X514" i="2"/>
  <c r="V514" i="2"/>
  <c r="S514" i="2"/>
  <c r="P514" i="2"/>
  <c r="N514" i="2"/>
  <c r="L514" i="2"/>
  <c r="B514" i="2"/>
  <c r="AJ514" i="2" l="1"/>
  <c r="AP514" i="2"/>
  <c r="AO514" i="2" s="1"/>
  <c r="AQ514" i="2"/>
  <c r="BK513" i="2"/>
  <c r="AN513" i="2"/>
  <c r="AP513" i="2" s="1"/>
  <c r="AO513" i="2" s="1"/>
  <c r="AH513" i="2"/>
  <c r="AI513" i="2" s="1"/>
  <c r="AE513" i="2"/>
  <c r="AB513" i="2"/>
  <c r="Z513" i="2"/>
  <c r="X513" i="2"/>
  <c r="V513" i="2"/>
  <c r="S513" i="2"/>
  <c r="P513" i="2"/>
  <c r="N513" i="2"/>
  <c r="L513" i="2"/>
  <c r="B513" i="2"/>
  <c r="AJ513" i="2" l="1"/>
  <c r="AR514" i="2"/>
  <c r="AS514" i="2"/>
  <c r="AQ513" i="2"/>
  <c r="BK512" i="2"/>
  <c r="AN512" i="2"/>
  <c r="AO512" i="2" s="1"/>
  <c r="AH512" i="2"/>
  <c r="AI512" i="2" s="1"/>
  <c r="AE512" i="2"/>
  <c r="AB512" i="2"/>
  <c r="Z512" i="2"/>
  <c r="X512" i="2"/>
  <c r="V512" i="2"/>
  <c r="S512" i="2"/>
  <c r="P512" i="2"/>
  <c r="N512" i="2"/>
  <c r="L512" i="2"/>
  <c r="B512" i="2"/>
  <c r="AJ512" i="2" l="1"/>
  <c r="AR513" i="2"/>
  <c r="AS513" i="2"/>
  <c r="BK511" i="2"/>
  <c r="AN511" i="2"/>
  <c r="AP511" i="2" s="1"/>
  <c r="AO511" i="2" s="1"/>
  <c r="AH511" i="2"/>
  <c r="AE511" i="2"/>
  <c r="AB511" i="2"/>
  <c r="Z511" i="2"/>
  <c r="X511" i="2"/>
  <c r="V511" i="2"/>
  <c r="S511" i="2"/>
  <c r="P511" i="2"/>
  <c r="N511" i="2"/>
  <c r="L511" i="2"/>
  <c r="B511" i="2"/>
  <c r="AP512" i="2" l="1"/>
  <c r="AJ511" i="2"/>
  <c r="AI511" i="2"/>
  <c r="BK510" i="2"/>
  <c r="AN510" i="2"/>
  <c r="AO510" i="2" s="1"/>
  <c r="AH510" i="2"/>
  <c r="AE510" i="2"/>
  <c r="AB510" i="2"/>
  <c r="Z510" i="2"/>
  <c r="X510" i="2"/>
  <c r="V510" i="2"/>
  <c r="S510" i="2"/>
  <c r="P510" i="2"/>
  <c r="N510" i="2"/>
  <c r="L510" i="2"/>
  <c r="B510" i="2"/>
  <c r="AP510" i="2" l="1"/>
  <c r="AQ510" i="2"/>
  <c r="AJ510" i="2"/>
  <c r="AI510" i="2"/>
  <c r="BK509" i="2"/>
  <c r="AN509" i="2"/>
  <c r="AP509" i="2" s="1"/>
  <c r="AO509" i="2" s="1"/>
  <c r="AH509" i="2"/>
  <c r="AJ509" i="2" s="1"/>
  <c r="AI509" i="2" s="1"/>
  <c r="AE509" i="2"/>
  <c r="AB509" i="2"/>
  <c r="Z509" i="2"/>
  <c r="X509" i="2"/>
  <c r="V509" i="2"/>
  <c r="S509" i="2"/>
  <c r="P509" i="2"/>
  <c r="N509" i="2"/>
  <c r="L509" i="2"/>
  <c r="B509" i="2"/>
  <c r="AS510" i="2" l="1"/>
  <c r="AR510" i="2"/>
  <c r="BK508" i="2"/>
  <c r="AN508" i="2"/>
  <c r="AH508" i="2"/>
  <c r="AE508" i="2"/>
  <c r="AB508" i="2"/>
  <c r="Z508" i="2"/>
  <c r="X508" i="2"/>
  <c r="V508" i="2"/>
  <c r="S508" i="2"/>
  <c r="P508" i="2"/>
  <c r="N508" i="2"/>
  <c r="L508" i="2"/>
  <c r="B508" i="2"/>
  <c r="AJ508" i="2" l="1"/>
  <c r="AI508" i="2"/>
  <c r="AP508" i="2"/>
  <c r="AO508" i="2" s="1"/>
  <c r="BK507" i="2"/>
  <c r="AN507" i="2"/>
  <c r="AH507" i="2"/>
  <c r="AE507" i="2"/>
  <c r="AB507" i="2"/>
  <c r="Z507" i="2"/>
  <c r="X507" i="2"/>
  <c r="V507" i="2"/>
  <c r="S507" i="2"/>
  <c r="P507" i="2"/>
  <c r="N507" i="2"/>
  <c r="L507" i="2"/>
  <c r="B507" i="2"/>
  <c r="AI507" i="2" l="1"/>
  <c r="AP507" i="2"/>
  <c r="AO507" i="2" s="1"/>
  <c r="AQ507" i="2"/>
  <c r="AJ507" i="2"/>
  <c r="BK506" i="2"/>
  <c r="AN506" i="2"/>
  <c r="AO506" i="2" s="1"/>
  <c r="AH506" i="2"/>
  <c r="AE506" i="2"/>
  <c r="AB506" i="2"/>
  <c r="Z506" i="2"/>
  <c r="X506" i="2"/>
  <c r="V506" i="2"/>
  <c r="S506" i="2"/>
  <c r="P506" i="2"/>
  <c r="N506" i="2"/>
  <c r="L506" i="2"/>
  <c r="B506" i="2"/>
  <c r="AI506" i="2" l="1"/>
  <c r="AP506" i="2"/>
  <c r="AR507" i="2"/>
  <c r="AS507" i="2"/>
  <c r="AJ506" i="2"/>
  <c r="BK505" i="2"/>
  <c r="AN505" i="2"/>
  <c r="AO505" i="2" s="1"/>
  <c r="AH505" i="2"/>
  <c r="AJ505" i="2" s="1"/>
  <c r="AE505" i="2"/>
  <c r="AB505" i="2"/>
  <c r="AQ505" i="2" s="1"/>
  <c r="AR505" i="2" s="1"/>
  <c r="Z505" i="2"/>
  <c r="X505" i="2"/>
  <c r="V505" i="2"/>
  <c r="S505" i="2"/>
  <c r="P505" i="2"/>
  <c r="N505" i="2"/>
  <c r="L505" i="2"/>
  <c r="B505" i="2"/>
  <c r="AI505" i="2" l="1"/>
  <c r="AS505" i="2"/>
  <c r="BK504" i="2"/>
  <c r="AN504" i="2"/>
  <c r="AO504" i="2" s="1"/>
  <c r="AH504" i="2"/>
  <c r="AI504" i="2" s="1"/>
  <c r="AE504" i="2"/>
  <c r="AB504" i="2"/>
  <c r="AQ504" i="2" s="1"/>
  <c r="Z504" i="2"/>
  <c r="X504" i="2"/>
  <c r="V504" i="2"/>
  <c r="S504" i="2"/>
  <c r="P504" i="2"/>
  <c r="N504" i="2"/>
  <c r="L504" i="2"/>
  <c r="B504" i="2"/>
  <c r="AR504" i="2" l="1"/>
  <c r="AS504" i="2"/>
  <c r="AJ504" i="2"/>
  <c r="AP505" i="2"/>
  <c r="BK503" i="2"/>
  <c r="AN503" i="2"/>
  <c r="AP503" i="2" s="1"/>
  <c r="AO503" i="2" s="1"/>
  <c r="AH503" i="2"/>
  <c r="AI503" i="2" s="1"/>
  <c r="AE503" i="2"/>
  <c r="AB503" i="2"/>
  <c r="Z503" i="2"/>
  <c r="X503" i="2"/>
  <c r="V503" i="2"/>
  <c r="S503" i="2"/>
  <c r="P503" i="2"/>
  <c r="N503" i="2"/>
  <c r="L503" i="2"/>
  <c r="B503" i="2"/>
  <c r="AJ503" i="2" l="1"/>
  <c r="AP504" i="2"/>
  <c r="AQ503" i="2"/>
  <c r="AR503" i="2" s="1"/>
  <c r="BK502" i="2"/>
  <c r="AN502" i="2"/>
  <c r="AH502" i="2"/>
  <c r="AI502" i="2" s="1"/>
  <c r="AE502" i="2"/>
  <c r="AB502" i="2"/>
  <c r="Z502" i="2"/>
  <c r="X502" i="2"/>
  <c r="V502" i="2"/>
  <c r="S502" i="2"/>
  <c r="P502" i="2"/>
  <c r="N502" i="2"/>
  <c r="L502" i="2"/>
  <c r="B502" i="2"/>
  <c r="AO502" i="2" l="1"/>
  <c r="AJ502" i="2"/>
  <c r="AS503" i="2"/>
  <c r="BK501" i="2"/>
  <c r="AN501" i="2"/>
  <c r="AH501" i="2"/>
  <c r="AJ501" i="2" s="1"/>
  <c r="AI501" i="2" s="1"/>
  <c r="AE501" i="2"/>
  <c r="AB501" i="2"/>
  <c r="Z501" i="2"/>
  <c r="X501" i="2"/>
  <c r="V501" i="2"/>
  <c r="S501" i="2"/>
  <c r="P501" i="2"/>
  <c r="N501" i="2"/>
  <c r="L501" i="2"/>
  <c r="B501" i="2"/>
  <c r="AP502" i="2" l="1"/>
  <c r="AP501" i="2"/>
  <c r="AO501" i="2"/>
  <c r="BK500" i="2"/>
  <c r="AN500" i="2"/>
  <c r="AP500" i="2" s="1"/>
  <c r="AH500" i="2"/>
  <c r="AE500" i="2"/>
  <c r="AB500" i="2"/>
  <c r="Z500" i="2"/>
  <c r="X500" i="2"/>
  <c r="V500" i="2"/>
  <c r="S500" i="2"/>
  <c r="P500" i="2"/>
  <c r="N500" i="2"/>
  <c r="L500" i="2"/>
  <c r="B500" i="2"/>
  <c r="AO500" i="2" l="1"/>
  <c r="AI500" i="2"/>
  <c r="AJ500" i="2"/>
  <c r="BK499" i="2"/>
  <c r="AN499" i="2"/>
  <c r="AO499" i="2" s="1"/>
  <c r="AH499" i="2"/>
  <c r="AI499" i="2" s="1"/>
  <c r="AE499" i="2"/>
  <c r="AB499" i="2"/>
  <c r="AQ499" i="2" s="1"/>
  <c r="AR499" i="2" s="1"/>
  <c r="Z499" i="2"/>
  <c r="X499" i="2"/>
  <c r="V499" i="2"/>
  <c r="S499" i="2"/>
  <c r="P499" i="2"/>
  <c r="N499" i="2"/>
  <c r="L499" i="2"/>
  <c r="B499" i="2"/>
  <c r="AJ499" i="2" l="1"/>
  <c r="AP499" i="2"/>
  <c r="AS499" i="2"/>
  <c r="BK498" i="2"/>
  <c r="AN498" i="2"/>
  <c r="AP498" i="2" s="1"/>
  <c r="AH498" i="2"/>
  <c r="AI498" i="2" s="1"/>
  <c r="AE498" i="2"/>
  <c r="AB498" i="2"/>
  <c r="Z498" i="2"/>
  <c r="X498" i="2"/>
  <c r="V498" i="2"/>
  <c r="S498" i="2"/>
  <c r="P498" i="2"/>
  <c r="N498" i="2"/>
  <c r="L498" i="2"/>
  <c r="B498" i="2"/>
  <c r="AO498" i="2" l="1"/>
  <c r="AJ498" i="2"/>
  <c r="BK497" i="2"/>
  <c r="AN497" i="2"/>
  <c r="AO497" i="2" s="1"/>
  <c r="AH497" i="2"/>
  <c r="AI497" i="2" s="1"/>
  <c r="AE497" i="2"/>
  <c r="AB497" i="2"/>
  <c r="Z497" i="2"/>
  <c r="X497" i="2"/>
  <c r="V497" i="2"/>
  <c r="S497" i="2"/>
  <c r="P497" i="2"/>
  <c r="N497" i="2"/>
  <c r="L497" i="2"/>
  <c r="B497" i="2"/>
  <c r="AP497" i="2" l="1"/>
  <c r="AQ497" i="2"/>
  <c r="AS497" i="2" s="1"/>
  <c r="AR497" i="2" s="1"/>
  <c r="AJ497" i="2"/>
  <c r="BK496" i="2"/>
  <c r="AN496" i="2"/>
  <c r="AP496" i="2" s="1"/>
  <c r="AH496" i="2"/>
  <c r="AE496" i="2"/>
  <c r="AB496" i="2"/>
  <c r="AQ496" i="2" s="1"/>
  <c r="AS496" i="2" s="1"/>
  <c r="AR496" i="2" s="1"/>
  <c r="Z496" i="2"/>
  <c r="X496" i="2"/>
  <c r="V496" i="2"/>
  <c r="S496" i="2"/>
  <c r="P496" i="2"/>
  <c r="N496" i="2"/>
  <c r="L496" i="2"/>
  <c r="B496" i="2"/>
  <c r="AI496" i="2" l="1"/>
  <c r="AO496" i="2"/>
  <c r="AJ496" i="2"/>
  <c r="BK495" i="2"/>
  <c r="AN495" i="2"/>
  <c r="AO495" i="2" s="1"/>
  <c r="AH495" i="2"/>
  <c r="AI495" i="2" s="1"/>
  <c r="AE495" i="2"/>
  <c r="AB495" i="2"/>
  <c r="Z495" i="2"/>
  <c r="X495" i="2"/>
  <c r="V495" i="2"/>
  <c r="S495" i="2"/>
  <c r="P495" i="2"/>
  <c r="N495" i="2"/>
  <c r="L495" i="2"/>
  <c r="B495" i="2"/>
  <c r="AP495" i="2" l="1"/>
  <c r="AJ495" i="2"/>
  <c r="AQ495" i="2"/>
  <c r="AS495" i="2" s="1"/>
  <c r="AR495" i="2" s="1"/>
  <c r="BK494" i="2"/>
  <c r="AN494" i="2"/>
  <c r="AO494" i="2" s="1"/>
  <c r="AH494" i="2"/>
  <c r="AE494" i="2"/>
  <c r="AB494" i="2"/>
  <c r="Z494" i="2"/>
  <c r="X494" i="2"/>
  <c r="V494" i="2"/>
  <c r="S494" i="2"/>
  <c r="P494" i="2"/>
  <c r="N494" i="2"/>
  <c r="L494" i="2"/>
  <c r="B494" i="2"/>
  <c r="AP494" i="2" l="1"/>
  <c r="AJ494" i="2"/>
  <c r="AI494" i="2"/>
  <c r="BK493" i="2"/>
  <c r="AN493" i="2"/>
  <c r="AP493" i="2" s="1"/>
  <c r="AH493" i="2"/>
  <c r="AJ493" i="2" s="1"/>
  <c r="AI493" i="2" s="1"/>
  <c r="AE493" i="2"/>
  <c r="AB493" i="2"/>
  <c r="Z493" i="2"/>
  <c r="X493" i="2"/>
  <c r="V493" i="2"/>
  <c r="S493" i="2"/>
  <c r="P493" i="2"/>
  <c r="N493" i="2"/>
  <c r="L493" i="2"/>
  <c r="B493" i="2"/>
  <c r="AO493" i="2" l="1"/>
  <c r="AQ493" i="2"/>
  <c r="AR493" i="2" s="1"/>
  <c r="BK492" i="2"/>
  <c r="AN492" i="2"/>
  <c r="AP492" i="2" s="1"/>
  <c r="AH492" i="2"/>
  <c r="AE492" i="2"/>
  <c r="AB492" i="2"/>
  <c r="AQ492" i="2" s="1"/>
  <c r="AS492" i="2" s="1"/>
  <c r="AR492" i="2" s="1"/>
  <c r="Z492" i="2"/>
  <c r="X492" i="2"/>
  <c r="V492" i="2"/>
  <c r="S492" i="2"/>
  <c r="P492" i="2"/>
  <c r="N492" i="2"/>
  <c r="L492" i="2"/>
  <c r="B492" i="2"/>
  <c r="AI492" i="2" l="1"/>
  <c r="AO492" i="2"/>
  <c r="AJ492" i="2"/>
  <c r="AS493" i="2"/>
  <c r="BK491" i="2"/>
  <c r="AN491" i="2"/>
  <c r="AO491" i="2" s="1"/>
  <c r="AH491" i="2"/>
  <c r="AE491" i="2"/>
  <c r="AB491" i="2"/>
  <c r="Z491" i="2"/>
  <c r="X491" i="2"/>
  <c r="V491" i="2"/>
  <c r="S491" i="2"/>
  <c r="P491" i="2"/>
  <c r="N491" i="2"/>
  <c r="L491" i="2"/>
  <c r="B491" i="2"/>
  <c r="AI491" i="2" l="1"/>
  <c r="AQ491" i="2"/>
  <c r="AS491" i="2" s="1"/>
  <c r="AR491" i="2" s="1"/>
  <c r="AJ491" i="2"/>
  <c r="AP491" i="2"/>
  <c r="BK490" i="2"/>
  <c r="AN490" i="2"/>
  <c r="AO490" i="2" s="1"/>
  <c r="AH490" i="2"/>
  <c r="AE490" i="2"/>
  <c r="AB490" i="2"/>
  <c r="Z490" i="2"/>
  <c r="X490" i="2"/>
  <c r="V490" i="2"/>
  <c r="S490" i="2"/>
  <c r="P490" i="2"/>
  <c r="N490" i="2"/>
  <c r="L490" i="2"/>
  <c r="B490" i="2"/>
  <c r="AJ490" i="2" l="1"/>
  <c r="AP490" i="2"/>
  <c r="AI490" i="2"/>
  <c r="BK489" i="2"/>
  <c r="AN489" i="2"/>
  <c r="AO489" i="2" s="1"/>
  <c r="AH489" i="2"/>
  <c r="AI489" i="2" s="1"/>
  <c r="AE489" i="2"/>
  <c r="AB489" i="2"/>
  <c r="Z489" i="2"/>
  <c r="X489" i="2"/>
  <c r="V489" i="2"/>
  <c r="S489" i="2"/>
  <c r="P489" i="2"/>
  <c r="N489" i="2"/>
  <c r="L489" i="2"/>
  <c r="B489" i="2"/>
  <c r="AP489" i="2" l="1"/>
  <c r="AQ489" i="2"/>
  <c r="AS489" i="2" s="1"/>
  <c r="AR489" i="2" s="1"/>
  <c r="AJ489" i="2"/>
  <c r="BK488" i="2"/>
  <c r="AN488" i="2"/>
  <c r="AP488" i="2" s="1"/>
  <c r="AH488" i="2"/>
  <c r="AI488" i="2" s="1"/>
  <c r="AE488" i="2"/>
  <c r="AB488" i="2"/>
  <c r="Z488" i="2"/>
  <c r="X488" i="2"/>
  <c r="V488" i="2"/>
  <c r="S488" i="2"/>
  <c r="P488" i="2"/>
  <c r="N488" i="2"/>
  <c r="L488" i="2"/>
  <c r="B488" i="2"/>
  <c r="AO488" i="2" l="1"/>
  <c r="AJ488" i="2"/>
  <c r="BK487" i="2" l="1"/>
  <c r="AN487" i="2"/>
  <c r="AO487" i="2" s="1"/>
  <c r="AH487" i="2"/>
  <c r="AI487" i="2" s="1"/>
  <c r="AE487" i="2"/>
  <c r="AB487" i="2"/>
  <c r="Z487" i="2"/>
  <c r="X487" i="2"/>
  <c r="V487" i="2"/>
  <c r="S487" i="2"/>
  <c r="P487" i="2"/>
  <c r="N487" i="2"/>
  <c r="L487" i="2"/>
  <c r="B487" i="2"/>
  <c r="AP487" i="2" l="1"/>
  <c r="AJ487" i="2"/>
  <c r="AQ487" i="2"/>
  <c r="AR487" i="2" s="1"/>
  <c r="BK486" i="2"/>
  <c r="AN486" i="2"/>
  <c r="AP486" i="2" s="1"/>
  <c r="AH486" i="2"/>
  <c r="AE486" i="2"/>
  <c r="AB486" i="2"/>
  <c r="Z486" i="2"/>
  <c r="X486" i="2"/>
  <c r="V486" i="2"/>
  <c r="S486" i="2"/>
  <c r="P486" i="2"/>
  <c r="N486" i="2"/>
  <c r="L486" i="2"/>
  <c r="B486" i="2"/>
  <c r="BK485" i="2"/>
  <c r="AN485" i="2"/>
  <c r="AP485" i="2" s="1"/>
  <c r="AH485" i="2"/>
  <c r="AJ485" i="2" s="1"/>
  <c r="AI485" i="2" s="1"/>
  <c r="AE485" i="2"/>
  <c r="AB485" i="2"/>
  <c r="Z485" i="2"/>
  <c r="X485" i="2"/>
  <c r="V485" i="2"/>
  <c r="S485" i="2"/>
  <c r="P485" i="2"/>
  <c r="N485" i="2"/>
  <c r="L485" i="2"/>
  <c r="B485" i="2"/>
  <c r="AO485" i="2" l="1"/>
  <c r="AO486" i="2"/>
  <c r="AS487" i="2"/>
  <c r="AQ485" i="2"/>
  <c r="AS485" i="2" s="1"/>
  <c r="AR485" i="2" s="1"/>
  <c r="AJ486" i="2"/>
  <c r="AI486" i="2"/>
  <c r="BK484" i="2"/>
  <c r="AN484" i="2"/>
  <c r="AO484" i="2" s="1"/>
  <c r="AH484" i="2"/>
  <c r="AI484" i="2" s="1"/>
  <c r="AE484" i="2"/>
  <c r="AB484" i="2"/>
  <c r="AQ484" i="2" s="1"/>
  <c r="Z484" i="2"/>
  <c r="X484" i="2"/>
  <c r="V484" i="2"/>
  <c r="S484" i="2"/>
  <c r="P484" i="2"/>
  <c r="N484" i="2"/>
  <c r="L484" i="2"/>
  <c r="B484" i="2"/>
  <c r="AS484" i="2" l="1"/>
  <c r="AR484" i="2"/>
  <c r="AP484" i="2"/>
  <c r="AJ484" i="2"/>
  <c r="BK483" i="2" l="1"/>
  <c r="AN483" i="2"/>
  <c r="AH483" i="2"/>
  <c r="AE483" i="2"/>
  <c r="AB483" i="2"/>
  <c r="Z483" i="2"/>
  <c r="X483" i="2"/>
  <c r="V483" i="2"/>
  <c r="S483" i="2"/>
  <c r="P483" i="2"/>
  <c r="N483" i="2"/>
  <c r="L483" i="2"/>
  <c r="B483" i="2"/>
  <c r="AQ483" i="2" l="1"/>
  <c r="AS483" i="2" s="1"/>
  <c r="AR483" i="2" s="1"/>
  <c r="AJ483" i="2"/>
  <c r="AP483" i="2"/>
  <c r="AI483" i="2"/>
  <c r="AO483" i="2"/>
  <c r="BK482" i="2"/>
  <c r="AN482" i="2"/>
  <c r="AO482" i="2" s="1"/>
  <c r="AH482" i="2"/>
  <c r="AI482" i="2" s="1"/>
  <c r="AE482" i="2"/>
  <c r="AB482" i="2"/>
  <c r="Z482" i="2"/>
  <c r="X482" i="2"/>
  <c r="V482" i="2"/>
  <c r="S482" i="2"/>
  <c r="P482" i="2"/>
  <c r="N482" i="2"/>
  <c r="L482" i="2"/>
  <c r="B482" i="2"/>
  <c r="BK481" i="2"/>
  <c r="AN481" i="2"/>
  <c r="AH481" i="2"/>
  <c r="AJ481" i="2" s="1"/>
  <c r="AE481" i="2"/>
  <c r="AB481" i="2"/>
  <c r="AQ481" i="2" s="1"/>
  <c r="AR481" i="2" s="1"/>
  <c r="Z481" i="2"/>
  <c r="X481" i="2"/>
  <c r="V481" i="2"/>
  <c r="S481" i="2"/>
  <c r="P481" i="2"/>
  <c r="N481" i="2"/>
  <c r="L481" i="2"/>
  <c r="B481" i="2"/>
  <c r="AP482" i="2" l="1"/>
  <c r="AI481" i="2"/>
  <c r="AJ482" i="2"/>
  <c r="AO481" i="2"/>
  <c r="AS481" i="2"/>
  <c r="AP481" i="2"/>
  <c r="BK480" i="2"/>
  <c r="AN480" i="2"/>
  <c r="AO480" i="2" s="1"/>
  <c r="AH480" i="2"/>
  <c r="AI480" i="2" s="1"/>
  <c r="AE480" i="2"/>
  <c r="AB480" i="2"/>
  <c r="Z480" i="2"/>
  <c r="X480" i="2"/>
  <c r="V480" i="2"/>
  <c r="S480" i="2"/>
  <c r="P480" i="2"/>
  <c r="N480" i="2"/>
  <c r="L480" i="2"/>
  <c r="B480" i="2"/>
  <c r="AJ480" i="2" l="1"/>
  <c r="AQ480" i="2"/>
  <c r="BK479" i="2"/>
  <c r="AN479" i="2"/>
  <c r="AH479" i="2"/>
  <c r="AE479" i="2"/>
  <c r="AB479" i="2"/>
  <c r="AQ479" i="2" s="1"/>
  <c r="Z479" i="2"/>
  <c r="X479" i="2"/>
  <c r="V479" i="2"/>
  <c r="S479" i="2"/>
  <c r="P479" i="2"/>
  <c r="N479" i="2"/>
  <c r="L479" i="2"/>
  <c r="B479" i="2"/>
  <c r="AS479" i="2" l="1"/>
  <c r="AR479" i="2"/>
  <c r="AP480" i="2"/>
  <c r="AI479" i="2"/>
  <c r="AP479" i="2"/>
  <c r="AO479" i="2" s="1"/>
  <c r="AR480" i="2"/>
  <c r="AS480" i="2"/>
  <c r="AJ479" i="2"/>
  <c r="BK478" i="2"/>
  <c r="AN478" i="2"/>
  <c r="AH478" i="2"/>
  <c r="AE478" i="2"/>
  <c r="AB478" i="2"/>
  <c r="Z478" i="2"/>
  <c r="X478" i="2"/>
  <c r="V478" i="2"/>
  <c r="S478" i="2"/>
  <c r="P478" i="2"/>
  <c r="N478" i="2"/>
  <c r="L478" i="2"/>
  <c r="B478" i="2"/>
  <c r="AI478" i="2" l="1"/>
  <c r="AP478" i="2"/>
  <c r="AJ478" i="2"/>
  <c r="AO478" i="2"/>
  <c r="AQ478" i="2"/>
  <c r="AR478" i="2" s="1"/>
  <c r="BK477" i="2"/>
  <c r="AN477" i="2"/>
  <c r="AO477" i="2" s="1"/>
  <c r="AH477" i="2"/>
  <c r="AJ477" i="2" s="1"/>
  <c r="AI477" i="2" s="1"/>
  <c r="AE477" i="2"/>
  <c r="AB477" i="2"/>
  <c r="AQ477" i="2" s="1"/>
  <c r="Z477" i="2"/>
  <c r="X477" i="2"/>
  <c r="V477" i="2"/>
  <c r="S477" i="2"/>
  <c r="P477" i="2"/>
  <c r="N477" i="2"/>
  <c r="L477" i="2"/>
  <c r="B477" i="2"/>
  <c r="AS477" i="2" l="1"/>
  <c r="AR477" i="2"/>
  <c r="AS478" i="2"/>
  <c r="AP477" i="2" l="1"/>
  <c r="BK476" i="2"/>
  <c r="AN476" i="2"/>
  <c r="AO476" i="2" s="1"/>
  <c r="AH476" i="2"/>
  <c r="AE476" i="2"/>
  <c r="AB476" i="2"/>
  <c r="AQ476" i="2" s="1"/>
  <c r="AR476" i="2" s="1"/>
  <c r="Z476" i="2"/>
  <c r="X476" i="2"/>
  <c r="V476" i="2"/>
  <c r="S476" i="2"/>
  <c r="P476" i="2"/>
  <c r="N476" i="2"/>
  <c r="L476" i="2"/>
  <c r="B476" i="2"/>
  <c r="BK475" i="2"/>
  <c r="AN475" i="2"/>
  <c r="AP475" i="2" s="1"/>
  <c r="AO475" i="2" s="1"/>
  <c r="AH475" i="2"/>
  <c r="AI475" i="2" s="1"/>
  <c r="AE475" i="2"/>
  <c r="AB475" i="2"/>
  <c r="Z475" i="2"/>
  <c r="X475" i="2"/>
  <c r="V475" i="2"/>
  <c r="S475" i="2"/>
  <c r="P475" i="2"/>
  <c r="N475" i="2"/>
  <c r="L475" i="2"/>
  <c r="B475" i="2"/>
  <c r="AI476" i="2" l="1"/>
  <c r="AJ475" i="2"/>
  <c r="AS476" i="2"/>
  <c r="AQ475" i="2"/>
  <c r="AJ476" i="2"/>
  <c r="BK474" i="2"/>
  <c r="AN474" i="2"/>
  <c r="AO474" i="2" s="1"/>
  <c r="AH474" i="2"/>
  <c r="AI474" i="2" s="1"/>
  <c r="AE474" i="2"/>
  <c r="AB474" i="2"/>
  <c r="Z474" i="2"/>
  <c r="X474" i="2"/>
  <c r="V474" i="2"/>
  <c r="S474" i="2"/>
  <c r="P474" i="2"/>
  <c r="N474" i="2"/>
  <c r="L474" i="2"/>
  <c r="B474" i="2"/>
  <c r="AP474" i="2" l="1"/>
  <c r="AQ474" i="2"/>
  <c r="AR474" i="2" s="1"/>
  <c r="AJ474" i="2"/>
  <c r="AR475" i="2"/>
  <c r="AS475" i="2"/>
  <c r="AS474" i="2"/>
  <c r="AP476" i="2"/>
  <c r="BK473" i="2"/>
  <c r="AN473" i="2"/>
  <c r="AO473" i="2" s="1"/>
  <c r="AH473" i="2"/>
  <c r="AI473" i="2" s="1"/>
  <c r="AE473" i="2"/>
  <c r="AB473" i="2"/>
  <c r="Z473" i="2"/>
  <c r="X473" i="2"/>
  <c r="V473" i="2"/>
  <c r="S473" i="2"/>
  <c r="P473" i="2"/>
  <c r="N473" i="2"/>
  <c r="L473" i="2"/>
  <c r="B473" i="2"/>
  <c r="BK472" i="2"/>
  <c r="AN472" i="2"/>
  <c r="AO472" i="2" s="1"/>
  <c r="AH472" i="2"/>
  <c r="AI472" i="2" s="1"/>
  <c r="AE472" i="2"/>
  <c r="AB472" i="2"/>
  <c r="Z472" i="2"/>
  <c r="X472" i="2"/>
  <c r="V472" i="2"/>
  <c r="S472" i="2"/>
  <c r="P472" i="2"/>
  <c r="N472" i="2"/>
  <c r="L472" i="2"/>
  <c r="B472" i="2"/>
  <c r="AP473" i="2" l="1"/>
  <c r="AJ472" i="2"/>
  <c r="AQ472" i="2"/>
  <c r="AR472" i="2" s="1"/>
  <c r="AQ473" i="2"/>
  <c r="AJ473" i="2"/>
  <c r="BK471" i="2"/>
  <c r="AN471" i="2"/>
  <c r="AO471" i="2" s="1"/>
  <c r="AH471" i="2"/>
  <c r="AE471" i="2"/>
  <c r="AB471" i="2"/>
  <c r="Z471" i="2"/>
  <c r="X471" i="2"/>
  <c r="V471" i="2"/>
  <c r="S471" i="2"/>
  <c r="P471" i="2"/>
  <c r="N471" i="2"/>
  <c r="L471" i="2"/>
  <c r="B471" i="2"/>
  <c r="AS472" i="2" l="1"/>
  <c r="AR473" i="2"/>
  <c r="AS473" i="2"/>
  <c r="AI471" i="2"/>
  <c r="AQ471" i="2"/>
  <c r="AP472" i="2"/>
  <c r="AJ471" i="2"/>
  <c r="BK470" i="2"/>
  <c r="AN470" i="2"/>
  <c r="AP470" i="2" s="1"/>
  <c r="AH470" i="2"/>
  <c r="AJ470" i="2" s="1"/>
  <c r="AE470" i="2"/>
  <c r="AB470" i="2"/>
  <c r="Z470" i="2"/>
  <c r="X470" i="2"/>
  <c r="V470" i="2"/>
  <c r="S470" i="2"/>
  <c r="P470" i="2"/>
  <c r="N470" i="2"/>
  <c r="L470" i="2"/>
  <c r="B470" i="2"/>
  <c r="AI470" i="2" l="1"/>
  <c r="AR471" i="2"/>
  <c r="AS471" i="2"/>
  <c r="AO470" i="2"/>
  <c r="AQ470" i="2"/>
  <c r="AR470" i="2" s="1"/>
  <c r="AP471" i="2"/>
  <c r="AS470" i="2" l="1"/>
  <c r="BK469" i="2"/>
  <c r="AN469" i="2"/>
  <c r="AH469" i="2"/>
  <c r="AJ469" i="2" s="1"/>
  <c r="AI469" i="2" s="1"/>
  <c r="AE469" i="2"/>
  <c r="AB469" i="2"/>
  <c r="Z469" i="2"/>
  <c r="X469" i="2"/>
  <c r="V469" i="2"/>
  <c r="S469" i="2"/>
  <c r="P469" i="2"/>
  <c r="N469" i="2"/>
  <c r="L469" i="2"/>
  <c r="B469" i="2"/>
  <c r="BK468" i="2"/>
  <c r="AN468" i="2"/>
  <c r="AH468" i="2"/>
  <c r="AJ468" i="2" s="1"/>
  <c r="AE468" i="2"/>
  <c r="AB468" i="2"/>
  <c r="Z468" i="2"/>
  <c r="X468" i="2"/>
  <c r="V468" i="2"/>
  <c r="S468" i="2"/>
  <c r="P468" i="2"/>
  <c r="N468" i="2"/>
  <c r="L468" i="2"/>
  <c r="B468" i="2"/>
  <c r="AI468" i="2" l="1"/>
  <c r="AO468" i="2"/>
  <c r="AP469" i="2"/>
  <c r="AO469" i="2" s="1"/>
  <c r="AQ469" i="2"/>
  <c r="AQ468" i="2"/>
  <c r="AR468" i="2" s="1"/>
  <c r="BK467" i="2"/>
  <c r="AN467" i="2"/>
  <c r="AP467" i="2" s="1"/>
  <c r="AH467" i="2"/>
  <c r="AE467" i="2"/>
  <c r="AB467" i="2"/>
  <c r="Z467" i="2"/>
  <c r="X467" i="2"/>
  <c r="V467" i="2"/>
  <c r="S467" i="2"/>
  <c r="P467" i="2"/>
  <c r="N467" i="2"/>
  <c r="L467" i="2"/>
  <c r="B467" i="2"/>
  <c r="AQ467" i="2" l="1"/>
  <c r="AS467" i="2" s="1"/>
  <c r="AI467" i="2"/>
  <c r="AO467" i="2"/>
  <c r="AS468" i="2"/>
  <c r="AP468" i="2"/>
  <c r="AR469" i="2"/>
  <c r="AS469" i="2"/>
  <c r="AJ467" i="2"/>
  <c r="BK466" i="2"/>
  <c r="AN466" i="2"/>
  <c r="AO466" i="2" s="1"/>
  <c r="AH466" i="2"/>
  <c r="AE466" i="2"/>
  <c r="AB466" i="2"/>
  <c r="Z466" i="2"/>
  <c r="X466" i="2"/>
  <c r="V466" i="2"/>
  <c r="S466" i="2"/>
  <c r="P466" i="2"/>
  <c r="N466" i="2"/>
  <c r="L466" i="2"/>
  <c r="B466" i="2"/>
  <c r="AR467" i="2" l="1"/>
  <c r="AJ466" i="2"/>
  <c r="AP466" i="2"/>
  <c r="AI466" i="2"/>
  <c r="AQ466" i="2"/>
  <c r="AR466" i="2" s="1"/>
  <c r="AS466" i="2" l="1"/>
  <c r="BK465" i="2"/>
  <c r="AN465" i="2"/>
  <c r="AO465" i="2" s="1"/>
  <c r="AH465" i="2"/>
  <c r="AI465" i="2" s="1"/>
  <c r="AE465" i="2"/>
  <c r="AB465" i="2"/>
  <c r="Z465" i="2"/>
  <c r="X465" i="2"/>
  <c r="V465" i="2"/>
  <c r="S465" i="2"/>
  <c r="P465" i="2"/>
  <c r="N465" i="2"/>
  <c r="L465" i="2"/>
  <c r="B465" i="2"/>
  <c r="AQ465" i="2" l="1"/>
  <c r="AJ465" i="2"/>
  <c r="BK464" i="2"/>
  <c r="AN464" i="2"/>
  <c r="AO464" i="2" s="1"/>
  <c r="AH464" i="2"/>
  <c r="AE464" i="2"/>
  <c r="AB464" i="2"/>
  <c r="Z464" i="2"/>
  <c r="X464" i="2"/>
  <c r="V464" i="2"/>
  <c r="S464" i="2"/>
  <c r="P464" i="2"/>
  <c r="N464" i="2"/>
  <c r="L464" i="2"/>
  <c r="B464" i="2"/>
  <c r="BK463" i="2"/>
  <c r="AN463" i="2"/>
  <c r="AO463" i="2" s="1"/>
  <c r="AH463" i="2"/>
  <c r="AI463" i="2" s="1"/>
  <c r="AE463" i="2"/>
  <c r="AB463" i="2"/>
  <c r="Z463" i="2"/>
  <c r="X463" i="2"/>
  <c r="V463" i="2"/>
  <c r="S463" i="2"/>
  <c r="P463" i="2"/>
  <c r="N463" i="2"/>
  <c r="L463" i="2"/>
  <c r="B463" i="2"/>
  <c r="AJ463" i="2" l="1"/>
  <c r="AI464" i="2"/>
  <c r="AP465" i="2"/>
  <c r="AS465" i="2"/>
  <c r="AR465" i="2"/>
  <c r="AQ463" i="2"/>
  <c r="AJ464" i="2"/>
  <c r="AQ464" i="2"/>
  <c r="AR464" i="2" s="1"/>
  <c r="BK462" i="2"/>
  <c r="AN462" i="2"/>
  <c r="AH462" i="2"/>
  <c r="AI462" i="2" s="1"/>
  <c r="AE462" i="2"/>
  <c r="AB462" i="2"/>
  <c r="Z462" i="2"/>
  <c r="X462" i="2"/>
  <c r="V462" i="2"/>
  <c r="S462" i="2"/>
  <c r="P462" i="2"/>
  <c r="N462" i="2"/>
  <c r="L462" i="2"/>
  <c r="B462" i="2"/>
  <c r="AJ462" i="2" l="1"/>
  <c r="AO462" i="2"/>
  <c r="AP462" i="2"/>
  <c r="AP464" i="2"/>
  <c r="AP463" i="2"/>
  <c r="AQ462" i="2"/>
  <c r="AR462" i="2" s="1"/>
  <c r="AS464" i="2"/>
  <c r="AR463" i="2"/>
  <c r="AS463" i="2"/>
  <c r="AS462" i="2" l="1"/>
  <c r="BK461" i="2"/>
  <c r="AN461" i="2"/>
  <c r="AO461" i="2" s="1"/>
  <c r="AH461" i="2"/>
  <c r="AJ461" i="2" s="1"/>
  <c r="AI461" i="2" s="1"/>
  <c r="AE461" i="2"/>
  <c r="AB461" i="2"/>
  <c r="Z461" i="2"/>
  <c r="X461" i="2"/>
  <c r="V461" i="2"/>
  <c r="S461" i="2"/>
  <c r="P461" i="2"/>
  <c r="N461" i="2"/>
  <c r="L461" i="2"/>
  <c r="B461" i="2"/>
  <c r="AP461" i="2" l="1"/>
  <c r="AQ461" i="2"/>
  <c r="BK460" i="2"/>
  <c r="AN460" i="2"/>
  <c r="AO460" i="2" s="1"/>
  <c r="AH460" i="2"/>
  <c r="AE460" i="2"/>
  <c r="AB460" i="2"/>
  <c r="Z460" i="2"/>
  <c r="X460" i="2"/>
  <c r="V460" i="2"/>
  <c r="S460" i="2"/>
  <c r="P460" i="2"/>
  <c r="N460" i="2"/>
  <c r="L460" i="2"/>
  <c r="B460" i="2"/>
  <c r="BK459" i="2"/>
  <c r="AN459" i="2"/>
  <c r="AO459" i="2" s="1"/>
  <c r="AH459" i="2"/>
  <c r="AI459" i="2" s="1"/>
  <c r="AE459" i="2"/>
  <c r="AB459" i="2"/>
  <c r="AQ459" i="2" s="1"/>
  <c r="Z459" i="2"/>
  <c r="X459" i="2"/>
  <c r="V459" i="2"/>
  <c r="S459" i="2"/>
  <c r="P459" i="2"/>
  <c r="N459" i="2"/>
  <c r="L459" i="2"/>
  <c r="B459" i="2"/>
  <c r="AJ459" i="2" l="1"/>
  <c r="AR459" i="2"/>
  <c r="AS459" i="2"/>
  <c r="AR461" i="2"/>
  <c r="AS461" i="2"/>
  <c r="AJ460" i="2"/>
  <c r="AI460" i="2"/>
  <c r="AQ460" i="2"/>
  <c r="AR460" i="2" s="1"/>
  <c r="BK458" i="2"/>
  <c r="AN458" i="2"/>
  <c r="AO458" i="2" s="1"/>
  <c r="AH458" i="2"/>
  <c r="AE458" i="2"/>
  <c r="AB458" i="2"/>
  <c r="AQ458" i="2" s="1"/>
  <c r="AR458" i="2" s="1"/>
  <c r="Z458" i="2"/>
  <c r="X458" i="2"/>
  <c r="V458" i="2"/>
  <c r="S458" i="2"/>
  <c r="P458" i="2"/>
  <c r="N458" i="2"/>
  <c r="L458" i="2"/>
  <c r="B458" i="2"/>
  <c r="AI458" i="2" l="1"/>
  <c r="AP458" i="2"/>
  <c r="AS460" i="2"/>
  <c r="AP459" i="2"/>
  <c r="AP460" i="2"/>
  <c r="AJ458" i="2"/>
  <c r="AS458" i="2"/>
  <c r="BK457" i="2" l="1"/>
  <c r="AN457" i="2"/>
  <c r="AP457" i="2" s="1"/>
  <c r="AO457" i="2" s="1"/>
  <c r="AH457" i="2"/>
  <c r="AI457" i="2" s="1"/>
  <c r="AE457" i="2"/>
  <c r="AB457" i="2"/>
  <c r="AQ457" i="2" s="1"/>
  <c r="Z457" i="2"/>
  <c r="X457" i="2"/>
  <c r="V457" i="2"/>
  <c r="S457" i="2"/>
  <c r="P457" i="2"/>
  <c r="N457" i="2"/>
  <c r="L457" i="2"/>
  <c r="B457" i="2"/>
  <c r="AJ457" i="2" l="1"/>
  <c r="AS457" i="2"/>
  <c r="AR457" i="2"/>
  <c r="BK456" i="2"/>
  <c r="AN456" i="2"/>
  <c r="AO456" i="2" s="1"/>
  <c r="AH456" i="2"/>
  <c r="AI456" i="2" s="1"/>
  <c r="AE456" i="2"/>
  <c r="AB456" i="2"/>
  <c r="AQ456" i="2" s="1"/>
  <c r="AR456" i="2" s="1"/>
  <c r="Z456" i="2"/>
  <c r="X456" i="2"/>
  <c r="V456" i="2"/>
  <c r="S456" i="2"/>
  <c r="P456" i="2"/>
  <c r="N456" i="2"/>
  <c r="L456" i="2"/>
  <c r="B456" i="2"/>
  <c r="BK455" i="2"/>
  <c r="AN455" i="2"/>
  <c r="AO455" i="2" s="1"/>
  <c r="AH455" i="2"/>
  <c r="AE455" i="2"/>
  <c r="AB455" i="2"/>
  <c r="Z455" i="2"/>
  <c r="X455" i="2"/>
  <c r="V455" i="2"/>
  <c r="S455" i="2"/>
  <c r="P455" i="2"/>
  <c r="N455" i="2"/>
  <c r="L455" i="2"/>
  <c r="B455" i="2"/>
  <c r="AI455" i="2" l="1"/>
  <c r="AQ455" i="2"/>
  <c r="AR455" i="2" s="1"/>
  <c r="AJ456" i="2"/>
  <c r="AJ455" i="2"/>
  <c r="AP455" i="2"/>
  <c r="AS456" i="2"/>
  <c r="BK454" i="2"/>
  <c r="AN454" i="2"/>
  <c r="AH454" i="2"/>
  <c r="AE454" i="2"/>
  <c r="AB454" i="2"/>
  <c r="Z454" i="2"/>
  <c r="X454" i="2"/>
  <c r="V454" i="2"/>
  <c r="S454" i="2"/>
  <c r="P454" i="2"/>
  <c r="N454" i="2"/>
  <c r="L454" i="2"/>
  <c r="B454" i="2"/>
  <c r="AS455" i="2" l="1"/>
  <c r="AI454" i="2"/>
  <c r="AP454" i="2"/>
  <c r="AQ454" i="2"/>
  <c r="AR454" i="2" s="1"/>
  <c r="AP456" i="2"/>
  <c r="AJ454" i="2"/>
  <c r="AO454" i="2"/>
  <c r="AS454" i="2" l="1"/>
  <c r="BK453" i="2"/>
  <c r="AN453" i="2"/>
  <c r="AH453" i="2"/>
  <c r="AJ453" i="2" s="1"/>
  <c r="AE453" i="2"/>
  <c r="AB453" i="2"/>
  <c r="Z453" i="2"/>
  <c r="X453" i="2"/>
  <c r="V453" i="2"/>
  <c r="S453" i="2"/>
  <c r="P453" i="2"/>
  <c r="N453" i="2"/>
  <c r="L453" i="2"/>
  <c r="B453" i="2"/>
  <c r="AI453" i="2" l="1"/>
  <c r="AP453" i="2"/>
  <c r="AO453" i="2"/>
  <c r="AQ453" i="2"/>
  <c r="BK452" i="2"/>
  <c r="AN452" i="2"/>
  <c r="AO452" i="2" s="1"/>
  <c r="AH452" i="2"/>
  <c r="AI452" i="2" s="1"/>
  <c r="AE452" i="2"/>
  <c r="AB452" i="2"/>
  <c r="Z452" i="2"/>
  <c r="X452" i="2"/>
  <c r="V452" i="2"/>
  <c r="S452" i="2"/>
  <c r="P452" i="2"/>
  <c r="N452" i="2"/>
  <c r="L452" i="2"/>
  <c r="B452" i="2"/>
  <c r="BK451" i="2"/>
  <c r="AN451" i="2"/>
  <c r="AP451" i="2" s="1"/>
  <c r="AO451" i="2" s="1"/>
  <c r="AH451" i="2"/>
  <c r="AE451" i="2"/>
  <c r="AB451" i="2"/>
  <c r="AQ451" i="2" s="1"/>
  <c r="Z451" i="2"/>
  <c r="X451" i="2"/>
  <c r="V451" i="2"/>
  <c r="S451" i="2"/>
  <c r="P451" i="2"/>
  <c r="N451" i="2"/>
  <c r="L451" i="2"/>
  <c r="B451" i="2"/>
  <c r="AJ452" i="2" l="1"/>
  <c r="AR451" i="2"/>
  <c r="AS451" i="2"/>
  <c r="AI451" i="2"/>
  <c r="AQ452" i="2"/>
  <c r="AR452" i="2" s="1"/>
  <c r="AR453" i="2"/>
  <c r="AS453" i="2"/>
  <c r="AJ451" i="2"/>
  <c r="BK450" i="2"/>
  <c r="AN450" i="2"/>
  <c r="AO450" i="2" s="1"/>
  <c r="AH450" i="2"/>
  <c r="AI450" i="2" s="1"/>
  <c r="AE450" i="2"/>
  <c r="AB450" i="2"/>
  <c r="Z450" i="2"/>
  <c r="X450" i="2"/>
  <c r="V450" i="2"/>
  <c r="S450" i="2"/>
  <c r="P450" i="2"/>
  <c r="N450" i="2"/>
  <c r="L450" i="2"/>
  <c r="B450" i="2"/>
  <c r="AS452" i="2" l="1"/>
  <c r="AJ450" i="2"/>
  <c r="AP452" i="2"/>
  <c r="AP450" i="2" l="1"/>
  <c r="BK449" i="2"/>
  <c r="AN449" i="2"/>
  <c r="AP449" i="2" s="1"/>
  <c r="AO449" i="2" s="1"/>
  <c r="AH449" i="2"/>
  <c r="AI449" i="2" s="1"/>
  <c r="AE449" i="2"/>
  <c r="AB449" i="2"/>
  <c r="AQ449" i="2" s="1"/>
  <c r="Z449" i="2"/>
  <c r="X449" i="2"/>
  <c r="V449" i="2"/>
  <c r="S449" i="2"/>
  <c r="P449" i="2"/>
  <c r="N449" i="2"/>
  <c r="L449" i="2"/>
  <c r="B449" i="2"/>
  <c r="AR449" i="2" l="1"/>
  <c r="AS449" i="2"/>
  <c r="AJ449" i="2"/>
  <c r="BK448" i="2"/>
  <c r="AN448" i="2"/>
  <c r="AO448" i="2" s="1"/>
  <c r="AH448" i="2"/>
  <c r="AJ448" i="2" s="1"/>
  <c r="AE448" i="2"/>
  <c r="AB448" i="2"/>
  <c r="Z448" i="2"/>
  <c r="X448" i="2"/>
  <c r="V448" i="2"/>
  <c r="S448" i="2"/>
  <c r="P448" i="2"/>
  <c r="N448" i="2"/>
  <c r="L448" i="2"/>
  <c r="B448" i="2"/>
  <c r="BK447" i="2"/>
  <c r="AN447" i="2"/>
  <c r="AO447" i="2" s="1"/>
  <c r="AH447" i="2"/>
  <c r="AI447" i="2" s="1"/>
  <c r="AE447" i="2"/>
  <c r="AB447" i="2"/>
  <c r="Z447" i="2"/>
  <c r="X447" i="2"/>
  <c r="V447" i="2"/>
  <c r="S447" i="2"/>
  <c r="P447" i="2"/>
  <c r="N447" i="2"/>
  <c r="L447" i="2"/>
  <c r="B447" i="2"/>
  <c r="AI448" i="2" l="1"/>
  <c r="AP447" i="2"/>
  <c r="AJ447" i="2"/>
  <c r="AQ447" i="2"/>
  <c r="AR447" i="2" s="1"/>
  <c r="AQ448" i="2"/>
  <c r="AS448" i="2" s="1"/>
  <c r="AS447" i="2" l="1"/>
  <c r="AR448" i="2"/>
  <c r="AP448" i="2"/>
  <c r="BK446" i="2"/>
  <c r="AN446" i="2"/>
  <c r="AO446" i="2" s="1"/>
  <c r="AH446" i="2"/>
  <c r="AI446" i="2" s="1"/>
  <c r="AE446" i="2"/>
  <c r="AB446" i="2"/>
  <c r="Z446" i="2"/>
  <c r="X446" i="2"/>
  <c r="V446" i="2"/>
  <c r="S446" i="2"/>
  <c r="P446" i="2"/>
  <c r="N446" i="2"/>
  <c r="L446" i="2"/>
  <c r="B446" i="2"/>
  <c r="AJ446" i="2" l="1"/>
  <c r="AQ446" i="2"/>
  <c r="AR446" i="2" s="1"/>
  <c r="BK445" i="2"/>
  <c r="AN445" i="2"/>
  <c r="AP445" i="2" s="1"/>
  <c r="AH445" i="2"/>
  <c r="AI445" i="2" s="1"/>
  <c r="AE445" i="2"/>
  <c r="AB445" i="2"/>
  <c r="Z445" i="2"/>
  <c r="X445" i="2"/>
  <c r="V445" i="2"/>
  <c r="S445" i="2"/>
  <c r="P445" i="2"/>
  <c r="N445" i="2"/>
  <c r="L445" i="2"/>
  <c r="B445" i="2"/>
  <c r="BK444" i="2"/>
  <c r="AN444" i="2"/>
  <c r="AO444" i="2" s="1"/>
  <c r="AH444" i="2"/>
  <c r="AI444" i="2" s="1"/>
  <c r="AE444" i="2"/>
  <c r="AB444" i="2"/>
  <c r="Z444" i="2"/>
  <c r="X444" i="2"/>
  <c r="V444" i="2"/>
  <c r="S444" i="2"/>
  <c r="P444" i="2"/>
  <c r="N444" i="2"/>
  <c r="L444" i="2"/>
  <c r="B444" i="2"/>
  <c r="AJ444" i="2" l="1"/>
  <c r="AO445" i="2"/>
  <c r="AQ444" i="2"/>
  <c r="AR444" i="2" s="1"/>
  <c r="AP444" i="2"/>
  <c r="AJ445" i="2"/>
  <c r="AP446" i="2"/>
  <c r="AS446" i="2"/>
  <c r="AQ445" i="2"/>
  <c r="AR445" i="2" s="1"/>
  <c r="AS444" i="2" l="1"/>
  <c r="AS445" i="2"/>
  <c r="BK443" i="2"/>
  <c r="AN443" i="2"/>
  <c r="AH443" i="2"/>
  <c r="AE443" i="2"/>
  <c r="AB443" i="2"/>
  <c r="AQ443" i="2" s="1"/>
  <c r="AR443" i="2" s="1"/>
  <c r="Z443" i="2"/>
  <c r="X443" i="2"/>
  <c r="V443" i="2"/>
  <c r="S443" i="2"/>
  <c r="P443" i="2"/>
  <c r="N443" i="2"/>
  <c r="L443" i="2"/>
  <c r="B443" i="2"/>
  <c r="BK442" i="2"/>
  <c r="AN442" i="2"/>
  <c r="AP442" i="2" s="1"/>
  <c r="AO442" i="2" s="1"/>
  <c r="AH442" i="2"/>
  <c r="AI442" i="2" s="1"/>
  <c r="AE442" i="2"/>
  <c r="AB442" i="2"/>
  <c r="Z442" i="2"/>
  <c r="X442" i="2"/>
  <c r="V442" i="2"/>
  <c r="S442" i="2"/>
  <c r="P442" i="2"/>
  <c r="N442" i="2"/>
  <c r="L442" i="2"/>
  <c r="B442" i="2"/>
  <c r="AI443" i="2" l="1"/>
  <c r="AJ442" i="2"/>
  <c r="AS443" i="2"/>
  <c r="AQ442" i="2"/>
  <c r="AJ443" i="2"/>
  <c r="AO443" i="2"/>
  <c r="BK441" i="2"/>
  <c r="AN441" i="2"/>
  <c r="AO441" i="2" s="1"/>
  <c r="AH441" i="2"/>
  <c r="AI441" i="2" s="1"/>
  <c r="AE441" i="2"/>
  <c r="AB441" i="2"/>
  <c r="AQ441" i="2" s="1"/>
  <c r="AR441" i="2" s="1"/>
  <c r="Z441" i="2"/>
  <c r="X441" i="2"/>
  <c r="V441" i="2"/>
  <c r="S441" i="2"/>
  <c r="P441" i="2"/>
  <c r="N441" i="2"/>
  <c r="L441" i="2"/>
  <c r="B441" i="2"/>
  <c r="AJ441" i="2" l="1"/>
  <c r="AR442" i="2"/>
  <c r="AS442" i="2"/>
  <c r="AP443" i="2"/>
  <c r="AS441" i="2"/>
  <c r="BK440" i="2"/>
  <c r="AN440" i="2"/>
  <c r="AH440" i="2"/>
  <c r="AJ440" i="2" s="1"/>
  <c r="AE440" i="2"/>
  <c r="AB440" i="2"/>
  <c r="Z440" i="2"/>
  <c r="X440" i="2"/>
  <c r="V440" i="2"/>
  <c r="S440" i="2"/>
  <c r="P440" i="2"/>
  <c r="N440" i="2"/>
  <c r="L440" i="2"/>
  <c r="B440" i="2"/>
  <c r="AI440" i="2" l="1"/>
  <c r="AP441" i="2"/>
  <c r="AP440" i="2"/>
  <c r="AQ440" i="2"/>
  <c r="AO440" i="2"/>
  <c r="BK439" i="2"/>
  <c r="AN439" i="2"/>
  <c r="AO439" i="2" s="1"/>
  <c r="AH439" i="2"/>
  <c r="AI439" i="2" s="1"/>
  <c r="AE439" i="2"/>
  <c r="AB439" i="2"/>
  <c r="Z439" i="2"/>
  <c r="X439" i="2"/>
  <c r="V439" i="2"/>
  <c r="S439" i="2"/>
  <c r="P439" i="2"/>
  <c r="N439" i="2"/>
  <c r="L439" i="2"/>
  <c r="B439" i="2"/>
  <c r="AJ439" i="2" l="1"/>
  <c r="AR440" i="2"/>
  <c r="AS440" i="2"/>
  <c r="AQ439" i="2"/>
  <c r="AR439" i="2" s="1"/>
  <c r="BK438" i="2"/>
  <c r="AN438" i="2"/>
  <c r="AO438" i="2" s="1"/>
  <c r="AH438" i="2"/>
  <c r="AI438" i="2" s="1"/>
  <c r="AE438" i="2"/>
  <c r="AB438" i="2"/>
  <c r="AQ438" i="2" s="1"/>
  <c r="Z438" i="2"/>
  <c r="X438" i="2"/>
  <c r="V438" i="2"/>
  <c r="S438" i="2"/>
  <c r="P438" i="2"/>
  <c r="N438" i="2"/>
  <c r="L438" i="2"/>
  <c r="B438" i="2"/>
  <c r="AP438" i="2" l="1"/>
  <c r="AJ438" i="2"/>
  <c r="AS438" i="2"/>
  <c r="AR438" i="2"/>
  <c r="AS439" i="2"/>
  <c r="AP439" i="2"/>
  <c r="BK437" i="2"/>
  <c r="AN437" i="2"/>
  <c r="AH437" i="2"/>
  <c r="AJ437" i="2" s="1"/>
  <c r="AE437" i="2"/>
  <c r="AB437" i="2"/>
  <c r="Z437" i="2"/>
  <c r="X437" i="2"/>
  <c r="V437" i="2"/>
  <c r="S437" i="2"/>
  <c r="P437" i="2"/>
  <c r="N437" i="2"/>
  <c r="L437" i="2"/>
  <c r="B437" i="2"/>
  <c r="AI437" i="2" l="1"/>
  <c r="AP437" i="2"/>
  <c r="AQ437" i="2"/>
  <c r="AR437" i="2" s="1"/>
  <c r="AO437" i="2"/>
  <c r="AS437" i="2" l="1"/>
  <c r="BK436" i="2"/>
  <c r="AN436" i="2"/>
  <c r="AO436" i="2" s="1"/>
  <c r="AH436" i="2"/>
  <c r="AI436" i="2" s="1"/>
  <c r="AE436" i="2"/>
  <c r="AB436" i="2"/>
  <c r="AQ436" i="2" s="1"/>
  <c r="Z436" i="2"/>
  <c r="X436" i="2"/>
  <c r="V436" i="2"/>
  <c r="S436" i="2"/>
  <c r="P436" i="2"/>
  <c r="N436" i="2"/>
  <c r="L436" i="2"/>
  <c r="B436" i="2"/>
  <c r="BK435" i="2"/>
  <c r="AN435" i="2"/>
  <c r="AP435" i="2" s="1"/>
  <c r="AH435" i="2"/>
  <c r="AE435" i="2"/>
  <c r="AB435" i="2"/>
  <c r="Z435" i="2"/>
  <c r="X435" i="2"/>
  <c r="V435" i="2"/>
  <c r="S435" i="2"/>
  <c r="P435" i="2"/>
  <c r="N435" i="2"/>
  <c r="L435" i="2"/>
  <c r="B435" i="2"/>
  <c r="AO435" i="2" l="1"/>
  <c r="AP436" i="2"/>
  <c r="AR436" i="2"/>
  <c r="AS436" i="2"/>
  <c r="AI435" i="2"/>
  <c r="AQ435" i="2"/>
  <c r="AR435" i="2" s="1"/>
  <c r="AJ436" i="2"/>
  <c r="AJ435" i="2"/>
  <c r="BK434" i="2"/>
  <c r="AN434" i="2"/>
  <c r="AO434" i="2" s="1"/>
  <c r="AH434" i="2"/>
  <c r="AI434" i="2" s="1"/>
  <c r="AE434" i="2"/>
  <c r="AB434" i="2"/>
  <c r="Z434" i="2"/>
  <c r="X434" i="2"/>
  <c r="V434" i="2"/>
  <c r="S434" i="2"/>
  <c r="P434" i="2"/>
  <c r="N434" i="2"/>
  <c r="L434" i="2"/>
  <c r="B434" i="2"/>
  <c r="AJ434" i="2" l="1"/>
  <c r="AQ434" i="2"/>
  <c r="AR434" i="2" s="1"/>
  <c r="AP434" i="2"/>
  <c r="AS435" i="2"/>
  <c r="AS434" i="2" l="1"/>
  <c r="BK433" i="2"/>
  <c r="AN433" i="2"/>
  <c r="AP433" i="2" s="1"/>
  <c r="AO433" i="2" s="1"/>
  <c r="AH433" i="2"/>
  <c r="AI433" i="2" s="1"/>
  <c r="AB433" i="2"/>
  <c r="Z433" i="2"/>
  <c r="X433" i="2"/>
  <c r="S433" i="2"/>
  <c r="P433" i="2"/>
  <c r="N433" i="2"/>
  <c r="L433" i="2"/>
  <c r="B433" i="2"/>
  <c r="AJ433" i="2" l="1"/>
  <c r="AQ433" i="2"/>
  <c r="AS433" i="2" s="1"/>
  <c r="AR433" i="2" s="1"/>
  <c r="BK432" i="2"/>
  <c r="AN432" i="2"/>
  <c r="AH432" i="2"/>
  <c r="AI432" i="2" s="1"/>
  <c r="AB432" i="2"/>
  <c r="Z432" i="2"/>
  <c r="X432" i="2"/>
  <c r="S432" i="2"/>
  <c r="P432" i="2"/>
  <c r="N432" i="2"/>
  <c r="L432" i="2"/>
  <c r="B432" i="2"/>
  <c r="BK431" i="2"/>
  <c r="AN431" i="2"/>
  <c r="AH431" i="2"/>
  <c r="AI431" i="2" s="1"/>
  <c r="AE431" i="2"/>
  <c r="AB431" i="2"/>
  <c r="AQ431" i="2" s="1"/>
  <c r="AS431" i="2" s="1"/>
  <c r="Z431" i="2"/>
  <c r="X431" i="2"/>
  <c r="V431" i="2"/>
  <c r="S431" i="2"/>
  <c r="P431" i="2"/>
  <c r="N431" i="2"/>
  <c r="L431" i="2"/>
  <c r="B431" i="2"/>
  <c r="AP431" i="2" l="1"/>
  <c r="AO431" i="2"/>
  <c r="AJ432" i="2"/>
  <c r="AJ431" i="2"/>
  <c r="AR431" i="2"/>
  <c r="AP432" i="2"/>
  <c r="AO432" i="2" s="1"/>
  <c r="AQ432" i="2"/>
  <c r="BK430" i="2"/>
  <c r="AN430" i="2"/>
  <c r="AH430" i="2"/>
  <c r="AI430" i="2" s="1"/>
  <c r="AE430" i="2"/>
  <c r="AB430" i="2"/>
  <c r="Z430" i="2"/>
  <c r="X430" i="2"/>
  <c r="V430" i="2"/>
  <c r="S430" i="2"/>
  <c r="P430" i="2"/>
  <c r="N430" i="2"/>
  <c r="L430" i="2"/>
  <c r="B430" i="2"/>
  <c r="AJ430" i="2" l="1"/>
  <c r="AO430" i="2"/>
  <c r="AS432" i="2"/>
  <c r="AR432" i="2"/>
  <c r="AP430" i="2"/>
  <c r="AQ430" i="2"/>
  <c r="BK429" i="2"/>
  <c r="AN429" i="2"/>
  <c r="AO429" i="2" s="1"/>
  <c r="AH429" i="2"/>
  <c r="AE429" i="2"/>
  <c r="AB429" i="2"/>
  <c r="Z429" i="2"/>
  <c r="X429" i="2"/>
  <c r="V429" i="2"/>
  <c r="S429" i="2"/>
  <c r="P429" i="2"/>
  <c r="N429" i="2"/>
  <c r="L429" i="2"/>
  <c r="B429" i="2"/>
  <c r="AJ429" i="2" l="1"/>
  <c r="AS430" i="2"/>
  <c r="AR430" i="2"/>
  <c r="AI429" i="2"/>
  <c r="AQ429" i="2"/>
  <c r="AS429" i="2" l="1"/>
  <c r="AR429" i="2"/>
  <c r="AP429" i="2"/>
  <c r="BK428" i="2"/>
  <c r="AN428" i="2"/>
  <c r="AO428" i="2" s="1"/>
  <c r="AH428" i="2"/>
  <c r="AE428" i="2"/>
  <c r="AB428" i="2"/>
  <c r="Z428" i="2"/>
  <c r="X428" i="2"/>
  <c r="V428" i="2"/>
  <c r="S428" i="2"/>
  <c r="P428" i="2"/>
  <c r="N428" i="2"/>
  <c r="L428" i="2"/>
  <c r="B428" i="2"/>
  <c r="AP428" i="2" l="1"/>
  <c r="AJ428" i="2"/>
  <c r="AQ428" i="2"/>
  <c r="AR428" i="2" s="1"/>
  <c r="AI428" i="2"/>
  <c r="BK427" i="2"/>
  <c r="AN427" i="2"/>
  <c r="AH427" i="2"/>
  <c r="AI427" i="2" s="1"/>
  <c r="AE427" i="2"/>
  <c r="AB427" i="2"/>
  <c r="Z427" i="2"/>
  <c r="X427" i="2"/>
  <c r="V427" i="2"/>
  <c r="S427" i="2"/>
  <c r="P427" i="2"/>
  <c r="N427" i="2"/>
  <c r="L427" i="2"/>
  <c r="B427" i="2"/>
  <c r="BK426" i="2"/>
  <c r="AN426" i="2"/>
  <c r="AO426" i="2" s="1"/>
  <c r="AH426" i="2"/>
  <c r="AE426" i="2"/>
  <c r="AB426" i="2"/>
  <c r="Z426" i="2"/>
  <c r="X426" i="2"/>
  <c r="V426" i="2"/>
  <c r="S426" i="2"/>
  <c r="P426" i="2"/>
  <c r="N426" i="2"/>
  <c r="L426" i="2"/>
  <c r="B426" i="2"/>
  <c r="AJ427" i="2" l="1"/>
  <c r="AO427" i="2"/>
  <c r="AP426" i="2"/>
  <c r="AP427" i="2"/>
  <c r="AJ426" i="2"/>
  <c r="AQ426" i="2"/>
  <c r="AR426" i="2" s="1"/>
  <c r="AI426" i="2"/>
  <c r="AQ427" i="2"/>
  <c r="AS428" i="2"/>
  <c r="AS426" i="2" l="1"/>
  <c r="AS427" i="2"/>
  <c r="AR427" i="2"/>
  <c r="BK425" i="2"/>
  <c r="AN425" i="2"/>
  <c r="AP425" i="2" s="1"/>
  <c r="AH425" i="2"/>
  <c r="AI425" i="2" s="1"/>
  <c r="AE425" i="2"/>
  <c r="AB425" i="2"/>
  <c r="Z425" i="2"/>
  <c r="X425" i="2"/>
  <c r="V425" i="2"/>
  <c r="S425" i="2"/>
  <c r="P425" i="2"/>
  <c r="N425" i="2"/>
  <c r="L425" i="2"/>
  <c r="B425" i="2"/>
  <c r="BK424" i="2"/>
  <c r="AN424" i="2"/>
  <c r="AH424" i="2"/>
  <c r="AI424" i="2" s="1"/>
  <c r="AE424" i="2"/>
  <c r="AB424" i="2"/>
  <c r="Z424" i="2"/>
  <c r="X424" i="2"/>
  <c r="V424" i="2"/>
  <c r="S424" i="2"/>
  <c r="P424" i="2"/>
  <c r="N424" i="2"/>
  <c r="L424" i="2"/>
  <c r="B424" i="2"/>
  <c r="AO425" i="2" l="1"/>
  <c r="AJ424" i="2"/>
  <c r="AO424" i="2"/>
  <c r="AJ425" i="2"/>
  <c r="AQ425" i="2"/>
  <c r="BK423" i="2"/>
  <c r="AN423" i="2"/>
  <c r="AO423" i="2" s="1"/>
  <c r="AH423" i="2"/>
  <c r="AJ423" i="2" s="1"/>
  <c r="AE423" i="2"/>
  <c r="AB423" i="2"/>
  <c r="Z423" i="2"/>
  <c r="X423" i="2"/>
  <c r="V423" i="2"/>
  <c r="S423" i="2"/>
  <c r="P423" i="2"/>
  <c r="N423" i="2"/>
  <c r="L423" i="2"/>
  <c r="B423" i="2"/>
  <c r="AI423" i="2" l="1"/>
  <c r="AP424" i="2"/>
  <c r="AR425" i="2"/>
  <c r="AS425" i="2"/>
  <c r="AP423" i="2"/>
  <c r="AQ423" i="2"/>
  <c r="AR423" i="2" l="1"/>
  <c r="AS423" i="2"/>
  <c r="BK422" i="2"/>
  <c r="AN422" i="2"/>
  <c r="AO422" i="2" s="1"/>
  <c r="AH422" i="2"/>
  <c r="AI422" i="2" s="1"/>
  <c r="AE422" i="2"/>
  <c r="AB422" i="2"/>
  <c r="Z422" i="2"/>
  <c r="X422" i="2"/>
  <c r="V422" i="2"/>
  <c r="S422" i="2"/>
  <c r="P422" i="2"/>
  <c r="N422" i="2"/>
  <c r="L422" i="2"/>
  <c r="B422" i="2"/>
  <c r="AP422" i="2" l="1"/>
  <c r="AJ422" i="2"/>
  <c r="AQ422" i="2"/>
  <c r="BK421" i="2"/>
  <c r="AN421" i="2"/>
  <c r="AH421" i="2"/>
  <c r="AI421" i="2" s="1"/>
  <c r="AE421" i="2"/>
  <c r="AB421" i="2"/>
  <c r="Z421" i="2"/>
  <c r="X421" i="2"/>
  <c r="V421" i="2"/>
  <c r="S421" i="2"/>
  <c r="P421" i="2"/>
  <c r="N421" i="2"/>
  <c r="L421" i="2"/>
  <c r="B421" i="2"/>
  <c r="BK420" i="2"/>
  <c r="AN420" i="2"/>
  <c r="AO420" i="2" s="1"/>
  <c r="AH420" i="2"/>
  <c r="AE420" i="2"/>
  <c r="AB420" i="2"/>
  <c r="Z420" i="2"/>
  <c r="X420" i="2"/>
  <c r="V420" i="2"/>
  <c r="S420" i="2"/>
  <c r="P420" i="2"/>
  <c r="N420" i="2"/>
  <c r="L420" i="2"/>
  <c r="B420" i="2"/>
  <c r="AJ421" i="2" l="1"/>
  <c r="AI420" i="2"/>
  <c r="AQ420" i="2"/>
  <c r="AR420" i="2" s="1"/>
  <c r="AP420" i="2"/>
  <c r="AJ420" i="2"/>
  <c r="AO421" i="2"/>
  <c r="AS422" i="2"/>
  <c r="AR422" i="2"/>
  <c r="AP421" i="2"/>
  <c r="AQ421" i="2"/>
  <c r="BK419" i="2"/>
  <c r="AN419" i="2"/>
  <c r="AH419" i="2"/>
  <c r="AI419" i="2" s="1"/>
  <c r="AE419" i="2"/>
  <c r="AB419" i="2"/>
  <c r="Z419" i="2"/>
  <c r="X419" i="2"/>
  <c r="V419" i="2"/>
  <c r="S419" i="2"/>
  <c r="P419" i="2"/>
  <c r="N419" i="2"/>
  <c r="L419" i="2"/>
  <c r="B419" i="2"/>
  <c r="AS420" i="2" l="1"/>
  <c r="AJ419" i="2"/>
  <c r="AP419" i="2"/>
  <c r="AO419" i="2"/>
  <c r="AQ419" i="2"/>
  <c r="AR421" i="2"/>
  <c r="AS421" i="2"/>
  <c r="AS419" i="2" l="1"/>
  <c r="AR419" i="2"/>
  <c r="BK418" i="2"/>
  <c r="AN418" i="2"/>
  <c r="AO418" i="2" s="1"/>
  <c r="AH418" i="2"/>
  <c r="AE418" i="2"/>
  <c r="AB418" i="2"/>
  <c r="Z418" i="2"/>
  <c r="X418" i="2"/>
  <c r="V418" i="2"/>
  <c r="S418" i="2"/>
  <c r="P418" i="2"/>
  <c r="N418" i="2"/>
  <c r="L418" i="2"/>
  <c r="B418" i="2"/>
  <c r="AI418" i="2" l="1"/>
  <c r="AP418" i="2"/>
  <c r="AJ418" i="2"/>
  <c r="AQ418" i="2"/>
  <c r="AR418" i="2" s="1"/>
  <c r="BK417" i="2"/>
  <c r="AN417" i="2"/>
  <c r="AH417" i="2"/>
  <c r="AE417" i="2"/>
  <c r="AB417" i="2"/>
  <c r="Z417" i="2"/>
  <c r="X417" i="2"/>
  <c r="V417" i="2"/>
  <c r="S417" i="2"/>
  <c r="P417" i="2"/>
  <c r="N417" i="2"/>
  <c r="L417" i="2"/>
  <c r="B417" i="2"/>
  <c r="AO417" i="2" l="1"/>
  <c r="AP417" i="2"/>
  <c r="AQ417" i="2"/>
  <c r="AJ417" i="2"/>
  <c r="AI417" i="2"/>
  <c r="AS418" i="2"/>
  <c r="BK416" i="2"/>
  <c r="AN416" i="2"/>
  <c r="AH416" i="2"/>
  <c r="AE416" i="2"/>
  <c r="AB416" i="2"/>
  <c r="Z416" i="2"/>
  <c r="X416" i="2"/>
  <c r="V416" i="2"/>
  <c r="S416" i="2"/>
  <c r="P416" i="2"/>
  <c r="N416" i="2"/>
  <c r="L416" i="2"/>
  <c r="B416" i="2"/>
  <c r="BK415" i="2"/>
  <c r="AN415" i="2"/>
  <c r="AP415" i="2" s="1"/>
  <c r="AH415" i="2"/>
  <c r="AJ415" i="2" s="1"/>
  <c r="AE415" i="2"/>
  <c r="AB415" i="2"/>
  <c r="Z415" i="2"/>
  <c r="X415" i="2"/>
  <c r="V415" i="2"/>
  <c r="S415" i="2"/>
  <c r="P415" i="2"/>
  <c r="N415" i="2"/>
  <c r="L415" i="2"/>
  <c r="B415" i="2"/>
  <c r="AO415" i="2" l="1"/>
  <c r="AP416" i="2"/>
  <c r="AI415" i="2"/>
  <c r="AI416" i="2"/>
  <c r="AO416" i="2"/>
  <c r="AR417" i="2"/>
  <c r="AS417" i="2"/>
  <c r="AQ415" i="2"/>
  <c r="AS415" i="2" s="1"/>
  <c r="AR415" i="2" s="1"/>
  <c r="AJ416" i="2"/>
  <c r="BK414" i="2" l="1"/>
  <c r="AN414" i="2"/>
  <c r="AO414" i="2" s="1"/>
  <c r="AH414" i="2"/>
  <c r="AI414" i="2" s="1"/>
  <c r="AE414" i="2"/>
  <c r="AB414" i="2"/>
  <c r="AQ414" i="2" s="1"/>
  <c r="AR414" i="2" s="1"/>
  <c r="Z414" i="2"/>
  <c r="X414" i="2"/>
  <c r="V414" i="2"/>
  <c r="S414" i="2"/>
  <c r="P414" i="2"/>
  <c r="N414" i="2"/>
  <c r="L414" i="2"/>
  <c r="B414" i="2"/>
  <c r="AJ414" i="2" l="1"/>
  <c r="AP414" i="2"/>
  <c r="AS414" i="2"/>
  <c r="BK413" i="2"/>
  <c r="AN413" i="2"/>
  <c r="AH413" i="2"/>
  <c r="AJ413" i="2" s="1"/>
  <c r="AI413" i="2" s="1"/>
  <c r="AE413" i="2"/>
  <c r="AB413" i="2"/>
  <c r="Z413" i="2"/>
  <c r="X413" i="2"/>
  <c r="V413" i="2"/>
  <c r="S413" i="2"/>
  <c r="P413" i="2"/>
  <c r="N413" i="2"/>
  <c r="L413" i="2"/>
  <c r="B413" i="2"/>
  <c r="AP413" i="2" l="1"/>
  <c r="AO413" i="2" s="1"/>
  <c r="AQ413" i="2"/>
  <c r="AR413" i="2" s="1"/>
  <c r="AS413" i="2" l="1"/>
  <c r="BK412" i="2" l="1"/>
  <c r="AN412" i="2"/>
  <c r="AO412" i="2" s="1"/>
  <c r="AH412" i="2"/>
  <c r="AE412" i="2"/>
  <c r="AB412" i="2"/>
  <c r="AQ412" i="2" s="1"/>
  <c r="Z412" i="2"/>
  <c r="X412" i="2"/>
  <c r="V412" i="2"/>
  <c r="S412" i="2"/>
  <c r="P412" i="2"/>
  <c r="N412" i="2"/>
  <c r="L412" i="2"/>
  <c r="B412" i="2"/>
  <c r="AP412" i="2" l="1"/>
  <c r="AR412" i="2"/>
  <c r="AS412" i="2"/>
  <c r="AJ412" i="2"/>
  <c r="AI412" i="2" s="1"/>
  <c r="BK411" i="2" l="1"/>
  <c r="AN411" i="2"/>
  <c r="AP411" i="2" s="1"/>
  <c r="AH411" i="2"/>
  <c r="AJ411" i="2" s="1"/>
  <c r="AI411" i="2" s="1"/>
  <c r="AE411" i="2"/>
  <c r="AB411" i="2"/>
  <c r="Z411" i="2"/>
  <c r="X411" i="2"/>
  <c r="V411" i="2"/>
  <c r="S411" i="2"/>
  <c r="P411" i="2"/>
  <c r="N411" i="2"/>
  <c r="L411" i="2"/>
  <c r="B411" i="2"/>
  <c r="AO411" i="2" l="1"/>
  <c r="AQ411" i="2"/>
  <c r="AS411" i="2" s="1"/>
  <c r="AR411" i="2" s="1"/>
  <c r="BK410" i="2"/>
  <c r="AN410" i="2"/>
  <c r="AO410" i="2" s="1"/>
  <c r="AH410" i="2"/>
  <c r="AE410" i="2"/>
  <c r="AB410" i="2"/>
  <c r="Z410" i="2"/>
  <c r="X410" i="2"/>
  <c r="V410" i="2"/>
  <c r="S410" i="2"/>
  <c r="P410" i="2"/>
  <c r="N410" i="2"/>
  <c r="L410" i="2"/>
  <c r="B410" i="2"/>
  <c r="AP410" i="2" l="1"/>
  <c r="AJ410" i="2"/>
  <c r="AQ410" i="2"/>
  <c r="AI410" i="2"/>
  <c r="AR410" i="2" l="1"/>
  <c r="AS410" i="2"/>
  <c r="BK409" i="2"/>
  <c r="AN409" i="2"/>
  <c r="AO409" i="2" s="1"/>
  <c r="AH409" i="2"/>
  <c r="AJ409" i="2" s="1"/>
  <c r="AI409" i="2" s="1"/>
  <c r="AE409" i="2"/>
  <c r="AB409" i="2"/>
  <c r="Z409" i="2"/>
  <c r="X409" i="2"/>
  <c r="V409" i="2"/>
  <c r="S409" i="2"/>
  <c r="P409" i="2"/>
  <c r="N409" i="2"/>
  <c r="L409" i="2"/>
  <c r="B409" i="2"/>
  <c r="AP409" i="2" l="1"/>
  <c r="AQ409" i="2"/>
  <c r="AR409" i="2" l="1"/>
  <c r="AS409" i="2"/>
  <c r="BK408" i="2" l="1"/>
  <c r="AN408" i="2"/>
  <c r="AP408" i="2" s="1"/>
  <c r="AH408" i="2"/>
  <c r="AE408" i="2"/>
  <c r="AB408" i="2"/>
  <c r="AQ408" i="2" s="1"/>
  <c r="Z408" i="2"/>
  <c r="X408" i="2"/>
  <c r="V408" i="2"/>
  <c r="S408" i="2"/>
  <c r="P408" i="2"/>
  <c r="N408" i="2"/>
  <c r="L408" i="2"/>
  <c r="B408" i="2"/>
  <c r="AJ408" i="2" l="1"/>
  <c r="AI408" i="2" s="1"/>
  <c r="AO408" i="2"/>
  <c r="AR408" i="2"/>
  <c r="AS408" i="2"/>
  <c r="BK407" i="2"/>
  <c r="AN407" i="2"/>
  <c r="AH407" i="2"/>
  <c r="AJ407" i="2" s="1"/>
  <c r="AI407" i="2" s="1"/>
  <c r="AE407" i="2"/>
  <c r="AB407" i="2"/>
  <c r="AQ407" i="2" s="1"/>
  <c r="AS407" i="2" s="1"/>
  <c r="Z407" i="2"/>
  <c r="X407" i="2"/>
  <c r="V407" i="2"/>
  <c r="S407" i="2"/>
  <c r="P407" i="2"/>
  <c r="N407" i="2"/>
  <c r="L407" i="2"/>
  <c r="B407" i="2"/>
  <c r="AP407" i="2" l="1"/>
  <c r="AO407" i="2"/>
  <c r="AR407" i="2"/>
  <c r="BK406" i="2" l="1"/>
  <c r="AN406" i="2"/>
  <c r="AO406" i="2" s="1"/>
  <c r="AH406" i="2"/>
  <c r="AJ406" i="2" s="1"/>
  <c r="AI406" i="2" s="1"/>
  <c r="AE406" i="2"/>
  <c r="AB406" i="2"/>
  <c r="AQ406" i="2" s="1"/>
  <c r="Z406" i="2"/>
  <c r="X406" i="2"/>
  <c r="V406" i="2"/>
  <c r="S406" i="2"/>
  <c r="P406" i="2"/>
  <c r="N406" i="2"/>
  <c r="L406" i="2"/>
  <c r="B406" i="2"/>
  <c r="AS406" i="2" l="1"/>
  <c r="AR406" i="2"/>
  <c r="AP406" i="2"/>
  <c r="BK405" i="2"/>
  <c r="AN405" i="2"/>
  <c r="AP405" i="2" s="1"/>
  <c r="AO405" i="2" s="1"/>
  <c r="AH405" i="2"/>
  <c r="AJ405" i="2" s="1"/>
  <c r="AI405" i="2" s="1"/>
  <c r="AE405" i="2"/>
  <c r="AB405" i="2"/>
  <c r="Z405" i="2"/>
  <c r="X405" i="2"/>
  <c r="V405" i="2"/>
  <c r="S405" i="2"/>
  <c r="P405" i="2"/>
  <c r="N405" i="2"/>
  <c r="L405" i="2"/>
  <c r="B405" i="2"/>
  <c r="AQ405" i="2" l="1"/>
  <c r="AR405" i="2" l="1"/>
  <c r="AS405" i="2"/>
  <c r="BK404" i="2" l="1"/>
  <c r="AN404" i="2"/>
  <c r="AH404" i="2"/>
  <c r="AE404" i="2"/>
  <c r="AB404" i="2"/>
  <c r="Z404" i="2"/>
  <c r="X404" i="2"/>
  <c r="V404" i="2"/>
  <c r="S404" i="2"/>
  <c r="P404" i="2"/>
  <c r="N404" i="2"/>
  <c r="L404" i="2"/>
  <c r="B404" i="2"/>
  <c r="AJ404" i="2" l="1"/>
  <c r="AI404" i="2" s="1"/>
  <c r="AO404" i="2"/>
  <c r="AQ404" i="2"/>
  <c r="BK403" i="2"/>
  <c r="AN403" i="2"/>
  <c r="AO403" i="2" s="1"/>
  <c r="AH403" i="2"/>
  <c r="AJ403" i="2" s="1"/>
  <c r="AI403" i="2" s="1"/>
  <c r="AE403" i="2"/>
  <c r="AB403" i="2"/>
  <c r="Z403" i="2"/>
  <c r="X403" i="2"/>
  <c r="V403" i="2"/>
  <c r="S403" i="2"/>
  <c r="P403" i="2"/>
  <c r="N403" i="2"/>
  <c r="L403" i="2"/>
  <c r="B403" i="2"/>
  <c r="AP403" i="2" l="1"/>
  <c r="AP404" i="2"/>
  <c r="AR404" i="2"/>
  <c r="AS404" i="2"/>
  <c r="BK402" i="2" l="1"/>
  <c r="AN402" i="2"/>
  <c r="AO402" i="2" s="1"/>
  <c r="AH402" i="2"/>
  <c r="AJ402" i="2" s="1"/>
  <c r="AI402" i="2" s="1"/>
  <c r="AE402" i="2"/>
  <c r="AB402" i="2"/>
  <c r="AQ402" i="2" s="1"/>
  <c r="Z402" i="2"/>
  <c r="X402" i="2"/>
  <c r="V402" i="2"/>
  <c r="S402" i="2"/>
  <c r="P402" i="2"/>
  <c r="N402" i="2"/>
  <c r="L402" i="2"/>
  <c r="B402" i="2"/>
  <c r="AR402" i="2" l="1"/>
  <c r="AS402" i="2"/>
  <c r="AP402" i="2"/>
  <c r="BK401" i="2" l="1"/>
  <c r="AN401" i="2"/>
  <c r="AO401" i="2" s="1"/>
  <c r="AH401" i="2"/>
  <c r="AJ401" i="2" s="1"/>
  <c r="AI401" i="2" s="1"/>
  <c r="AE401" i="2"/>
  <c r="AB401" i="2"/>
  <c r="AQ401" i="2" s="1"/>
  <c r="AR401" i="2" s="1"/>
  <c r="Z401" i="2"/>
  <c r="X401" i="2"/>
  <c r="V401" i="2"/>
  <c r="S401" i="2"/>
  <c r="P401" i="2"/>
  <c r="N401" i="2"/>
  <c r="L401" i="2"/>
  <c r="B401" i="2"/>
  <c r="AP401" i="2" l="1"/>
  <c r="AS401" i="2"/>
  <c r="BK400" i="2"/>
  <c r="AN400" i="2"/>
  <c r="AO400" i="2" s="1"/>
  <c r="AH400" i="2"/>
  <c r="AE400" i="2"/>
  <c r="AB400" i="2"/>
  <c r="AQ400" i="2" s="1"/>
  <c r="AR400" i="2" s="1"/>
  <c r="Z400" i="2"/>
  <c r="X400" i="2"/>
  <c r="V400" i="2"/>
  <c r="S400" i="2"/>
  <c r="P400" i="2"/>
  <c r="N400" i="2"/>
  <c r="L400" i="2"/>
  <c r="B400" i="2"/>
  <c r="AP400" i="2" l="1"/>
  <c r="AJ400" i="2"/>
  <c r="AI400" i="2" s="1"/>
  <c r="AS400" i="2"/>
  <c r="BK399" i="2"/>
  <c r="AN399" i="2"/>
  <c r="AH399" i="2"/>
  <c r="AJ399" i="2" s="1"/>
  <c r="AI399" i="2" s="1"/>
  <c r="AE399" i="2"/>
  <c r="AB399" i="2"/>
  <c r="Z399" i="2"/>
  <c r="X399" i="2"/>
  <c r="V399" i="2"/>
  <c r="S399" i="2"/>
  <c r="P399" i="2"/>
  <c r="N399" i="2"/>
  <c r="L399" i="2"/>
  <c r="B399" i="2"/>
  <c r="BK398" i="2"/>
  <c r="AN398" i="2"/>
  <c r="AO398" i="2" s="1"/>
  <c r="AH398" i="2"/>
  <c r="AE398" i="2"/>
  <c r="AB398" i="2"/>
  <c r="Z398" i="2"/>
  <c r="X398" i="2"/>
  <c r="V398" i="2"/>
  <c r="S398" i="2"/>
  <c r="P398" i="2"/>
  <c r="N398" i="2"/>
  <c r="L398" i="2"/>
  <c r="B398" i="2"/>
  <c r="AP398" i="2" l="1"/>
  <c r="AQ398" i="2"/>
  <c r="AP399" i="2"/>
  <c r="AQ399" i="2"/>
  <c r="AR399" i="2" s="1"/>
  <c r="AJ398" i="2"/>
  <c r="AI398" i="2" s="1"/>
  <c r="AO399" i="2"/>
  <c r="BK397" i="2"/>
  <c r="AN397" i="2"/>
  <c r="AO397" i="2" s="1"/>
  <c r="AH397" i="2"/>
  <c r="AJ397" i="2" s="1"/>
  <c r="AI397" i="2" s="1"/>
  <c r="AE397" i="2"/>
  <c r="AB397" i="2"/>
  <c r="AQ397" i="2" s="1"/>
  <c r="AR397" i="2" s="1"/>
  <c r="Z397" i="2"/>
  <c r="X397" i="2"/>
  <c r="V397" i="2"/>
  <c r="S397" i="2"/>
  <c r="P397" i="2"/>
  <c r="N397" i="2"/>
  <c r="L397" i="2"/>
  <c r="B397" i="2"/>
  <c r="AS398" i="2" l="1"/>
  <c r="AR398" i="2"/>
  <c r="AP397" i="2"/>
  <c r="AS397" i="2"/>
  <c r="AS399" i="2"/>
  <c r="BK396" i="2"/>
  <c r="AN396" i="2"/>
  <c r="AO396" i="2" s="1"/>
  <c r="AH396" i="2"/>
  <c r="AJ396" i="2" s="1"/>
  <c r="AI396" i="2" s="1"/>
  <c r="AE396" i="2"/>
  <c r="AB396" i="2"/>
  <c r="Z396" i="2"/>
  <c r="X396" i="2"/>
  <c r="V396" i="2"/>
  <c r="S396" i="2"/>
  <c r="P396" i="2"/>
  <c r="N396" i="2"/>
  <c r="L396" i="2"/>
  <c r="B396" i="2"/>
  <c r="AQ396" i="2" l="1"/>
  <c r="AP396" i="2" l="1"/>
  <c r="AS396" i="2"/>
  <c r="AR396" i="2"/>
  <c r="BK395" i="2"/>
  <c r="AN395" i="2"/>
  <c r="AP395" i="2" s="1"/>
  <c r="AH395" i="2"/>
  <c r="AJ395" i="2" s="1"/>
  <c r="AI395" i="2" s="1"/>
  <c r="AE395" i="2"/>
  <c r="AB395" i="2"/>
  <c r="Z395" i="2"/>
  <c r="X395" i="2"/>
  <c r="V395" i="2"/>
  <c r="S395" i="2"/>
  <c r="P395" i="2"/>
  <c r="N395" i="2"/>
  <c r="L395" i="2"/>
  <c r="B395" i="2"/>
  <c r="AO395" i="2" l="1"/>
  <c r="AQ395" i="2"/>
  <c r="AS395" i="2" s="1"/>
  <c r="AR395" i="2" s="1"/>
  <c r="BK394" i="2"/>
  <c r="AN394" i="2"/>
  <c r="AO394" i="2" s="1"/>
  <c r="AH394" i="2"/>
  <c r="AI394" i="2" s="1"/>
  <c r="AE394" i="2"/>
  <c r="AB394" i="2"/>
  <c r="AQ394" i="2" s="1"/>
  <c r="Z394" i="2"/>
  <c r="X394" i="2"/>
  <c r="V394" i="2"/>
  <c r="S394" i="2"/>
  <c r="P394" i="2"/>
  <c r="N394" i="2"/>
  <c r="L394" i="2"/>
  <c r="B394" i="2"/>
  <c r="AJ394" i="2" l="1"/>
  <c r="AR394" i="2"/>
  <c r="AS394" i="2"/>
  <c r="AP394" i="2" l="1"/>
  <c r="BK393" i="2"/>
  <c r="AB393" i="2"/>
  <c r="Z393" i="2"/>
  <c r="X393" i="2"/>
  <c r="V393" i="2"/>
  <c r="S393" i="2"/>
  <c r="B393" i="2"/>
  <c r="BK392" i="2"/>
  <c r="AB392" i="2"/>
  <c r="Z392" i="2"/>
  <c r="X392" i="2"/>
  <c r="V392" i="2"/>
  <c r="S392" i="2"/>
  <c r="B392" i="2"/>
  <c r="AQ393" i="2" l="1"/>
  <c r="AR393" i="2" s="1"/>
  <c r="AQ392" i="2"/>
  <c r="AS393" i="2" l="1"/>
  <c r="AR392" i="2"/>
  <c r="AS392" i="2"/>
  <c r="BK391" i="2"/>
  <c r="AN391" i="2"/>
  <c r="AP391" i="2" s="1"/>
  <c r="AH391" i="2"/>
  <c r="AI391" i="2" s="1"/>
  <c r="AE391" i="2"/>
  <c r="AB391" i="2"/>
  <c r="AQ391" i="2" s="1"/>
  <c r="AS391" i="2" s="1"/>
  <c r="AR391" i="2" s="1"/>
  <c r="Z391" i="2"/>
  <c r="X391" i="2"/>
  <c r="V391" i="2"/>
  <c r="S391" i="2"/>
  <c r="P391" i="2"/>
  <c r="N391" i="2"/>
  <c r="L391" i="2"/>
  <c r="B391" i="2"/>
  <c r="AO391" i="2" l="1"/>
  <c r="AJ391" i="2"/>
  <c r="BK390" i="2" l="1"/>
  <c r="AN390" i="2"/>
  <c r="AP390" i="2" s="1"/>
  <c r="AO390" i="2" s="1"/>
  <c r="AH390" i="2"/>
  <c r="AI390" i="2" s="1"/>
  <c r="AE390" i="2"/>
  <c r="AB390" i="2"/>
  <c r="AQ390" i="2" s="1"/>
  <c r="AS390" i="2" s="1"/>
  <c r="AR390" i="2" s="1"/>
  <c r="Z390" i="2"/>
  <c r="X390" i="2"/>
  <c r="V390" i="2"/>
  <c r="S390" i="2"/>
  <c r="P390" i="2"/>
  <c r="N390" i="2"/>
  <c r="L390" i="2"/>
  <c r="B390" i="2"/>
  <c r="AJ390" i="2" l="1"/>
  <c r="BK389" i="2" l="1"/>
  <c r="AN389" i="2"/>
  <c r="AO389" i="2" s="1"/>
  <c r="AH389" i="2"/>
  <c r="AI389" i="2" s="1"/>
  <c r="AE389" i="2"/>
  <c r="AB389" i="2"/>
  <c r="Z389" i="2"/>
  <c r="X389" i="2"/>
  <c r="V389" i="2"/>
  <c r="S389" i="2"/>
  <c r="P389" i="2"/>
  <c r="N389" i="2"/>
  <c r="L389" i="2"/>
  <c r="B389" i="2"/>
  <c r="AJ389" i="2" l="1"/>
  <c r="AP389" i="2"/>
  <c r="AQ389" i="2"/>
  <c r="AS389" i="2" s="1"/>
  <c r="AR389" i="2" s="1"/>
  <c r="BK388" i="2"/>
  <c r="AN388" i="2"/>
  <c r="AO388" i="2" s="1"/>
  <c r="AH388" i="2"/>
  <c r="AI388" i="2" s="1"/>
  <c r="AE388" i="2"/>
  <c r="AB388" i="2"/>
  <c r="AQ388" i="2" s="1"/>
  <c r="AR388" i="2" s="1"/>
  <c r="Z388" i="2"/>
  <c r="X388" i="2"/>
  <c r="V388" i="2"/>
  <c r="S388" i="2"/>
  <c r="P388" i="2"/>
  <c r="N388" i="2"/>
  <c r="L388" i="2"/>
  <c r="B388" i="2"/>
  <c r="BK387" i="2"/>
  <c r="AN387" i="2"/>
  <c r="AH387" i="2"/>
  <c r="AE387" i="2"/>
  <c r="AB387" i="2"/>
  <c r="Z387" i="2"/>
  <c r="X387" i="2"/>
  <c r="V387" i="2"/>
  <c r="S387" i="2"/>
  <c r="P387" i="2"/>
  <c r="N387" i="2"/>
  <c r="L387" i="2"/>
  <c r="B387" i="2"/>
  <c r="AJ387" i="2" l="1"/>
  <c r="AJ388" i="2"/>
  <c r="AQ387" i="2"/>
  <c r="AS387" i="2" s="1"/>
  <c r="AR387" i="2" s="1"/>
  <c r="AI387" i="2"/>
  <c r="AP387" i="2"/>
  <c r="AO387" i="2" s="1"/>
  <c r="AS388" i="2"/>
  <c r="AP388" i="2" l="1"/>
  <c r="BK386" i="2"/>
  <c r="AN386" i="2"/>
  <c r="AP386" i="2" s="1"/>
  <c r="AO386" i="2" s="1"/>
  <c r="AH386" i="2"/>
  <c r="AE386" i="2"/>
  <c r="AB386" i="2"/>
  <c r="AQ386" i="2" s="1"/>
  <c r="AR386" i="2" s="1"/>
  <c r="Z386" i="2"/>
  <c r="X386" i="2"/>
  <c r="V386" i="2"/>
  <c r="S386" i="2"/>
  <c r="P386" i="2"/>
  <c r="N386" i="2"/>
  <c r="L386" i="2"/>
  <c r="B386" i="2"/>
  <c r="AS386" i="2" l="1"/>
  <c r="AJ386" i="2"/>
  <c r="AI386" i="2"/>
  <c r="BK385" i="2" l="1"/>
  <c r="AN385" i="2"/>
  <c r="AP385" i="2" s="1"/>
  <c r="AO385" i="2" s="1"/>
  <c r="AH385" i="2"/>
  <c r="AE385" i="2"/>
  <c r="AB385" i="2"/>
  <c r="Z385" i="2"/>
  <c r="X385" i="2"/>
  <c r="V385" i="2"/>
  <c r="S385" i="2"/>
  <c r="P385" i="2"/>
  <c r="N385" i="2"/>
  <c r="L385" i="2"/>
  <c r="B385" i="2"/>
  <c r="AJ385" i="2" l="1"/>
  <c r="AI385" i="2" s="1"/>
  <c r="AQ385" i="2"/>
  <c r="AS385" i="2" s="1"/>
  <c r="AR385" i="2" s="1"/>
  <c r="BK384" i="2" l="1"/>
  <c r="AN384" i="2"/>
  <c r="AH384" i="2"/>
  <c r="AI384" i="2" s="1"/>
  <c r="AE384" i="2"/>
  <c r="AB384" i="2"/>
  <c r="Z384" i="2"/>
  <c r="X384" i="2"/>
  <c r="V384" i="2"/>
  <c r="S384" i="2"/>
  <c r="P384" i="2"/>
  <c r="N384" i="2"/>
  <c r="L384" i="2"/>
  <c r="B384" i="2"/>
  <c r="BK383" i="2"/>
  <c r="AN383" i="2"/>
  <c r="AO383" i="2" s="1"/>
  <c r="AH383" i="2"/>
  <c r="AI383" i="2" s="1"/>
  <c r="AE383" i="2"/>
  <c r="AB383" i="2"/>
  <c r="Z383" i="2"/>
  <c r="X383" i="2"/>
  <c r="V383" i="2"/>
  <c r="S383" i="2"/>
  <c r="P383" i="2"/>
  <c r="N383" i="2"/>
  <c r="L383" i="2"/>
  <c r="B383" i="2"/>
  <c r="AJ384" i="2" l="1"/>
  <c r="AJ383" i="2"/>
  <c r="AP383" i="2"/>
  <c r="AQ383" i="2"/>
  <c r="AR383" i="2" s="1"/>
  <c r="AP384" i="2"/>
  <c r="AO384" i="2" s="1"/>
  <c r="AQ384" i="2"/>
  <c r="AS384" i="2" s="1"/>
  <c r="AR384" i="2" s="1"/>
  <c r="BK382" i="2"/>
  <c r="AN382" i="2"/>
  <c r="AO382" i="2" s="1"/>
  <c r="AH382" i="2"/>
  <c r="AE382" i="2"/>
  <c r="AB382" i="2"/>
  <c r="AQ382" i="2" s="1"/>
  <c r="AR382" i="2" s="1"/>
  <c r="Z382" i="2"/>
  <c r="X382" i="2"/>
  <c r="V382" i="2"/>
  <c r="S382" i="2"/>
  <c r="P382" i="2"/>
  <c r="N382" i="2"/>
  <c r="L382" i="2"/>
  <c r="B382" i="2"/>
  <c r="AS383" i="2" l="1"/>
  <c r="AJ382" i="2"/>
  <c r="AI382" i="2" s="1"/>
  <c r="AP382" i="2"/>
  <c r="AS382" i="2"/>
  <c r="BK381" i="2" l="1"/>
  <c r="AN381" i="2"/>
  <c r="AP381" i="2" s="1"/>
  <c r="AO381" i="2" s="1"/>
  <c r="AH381" i="2"/>
  <c r="AJ381" i="2" s="1"/>
  <c r="AI381" i="2" s="1"/>
  <c r="AE381" i="2"/>
  <c r="AB381" i="2"/>
  <c r="Z381" i="2"/>
  <c r="X381" i="2"/>
  <c r="V381" i="2"/>
  <c r="S381" i="2"/>
  <c r="P381" i="2"/>
  <c r="N381" i="2"/>
  <c r="L381" i="2"/>
  <c r="B381" i="2"/>
  <c r="BK380" i="2"/>
  <c r="AN380" i="2"/>
  <c r="AH380" i="2"/>
  <c r="AE380" i="2"/>
  <c r="AB380" i="2"/>
  <c r="Z380" i="2"/>
  <c r="X380" i="2"/>
  <c r="V380" i="2"/>
  <c r="S380" i="2"/>
  <c r="P380" i="2"/>
  <c r="N380" i="2"/>
  <c r="L380" i="2"/>
  <c r="B380" i="2"/>
  <c r="AP380" i="2" l="1"/>
  <c r="AO380" i="2" s="1"/>
  <c r="AJ380" i="2"/>
  <c r="AI380" i="2"/>
  <c r="AQ380" i="2"/>
  <c r="AR380" i="2" s="1"/>
  <c r="AQ381" i="2"/>
  <c r="AS381" i="2" s="1"/>
  <c r="AR381" i="2" s="1"/>
  <c r="AS380" i="2" l="1"/>
  <c r="BK379" i="2"/>
  <c r="AN379" i="2"/>
  <c r="AP379" i="2" s="1"/>
  <c r="AH379" i="2"/>
  <c r="AI379" i="2" s="1"/>
  <c r="AE379" i="2"/>
  <c r="AB379" i="2"/>
  <c r="AQ379" i="2" s="1"/>
  <c r="Z379" i="2"/>
  <c r="X379" i="2"/>
  <c r="V379" i="2"/>
  <c r="S379" i="2"/>
  <c r="P379" i="2"/>
  <c r="N379" i="2"/>
  <c r="L379" i="2"/>
  <c r="B379" i="2"/>
  <c r="AO379" i="2" l="1"/>
  <c r="AR379" i="2"/>
  <c r="AS379" i="2"/>
  <c r="AJ379" i="2"/>
  <c r="BK378" i="2"/>
  <c r="AN378" i="2"/>
  <c r="AH378" i="2"/>
  <c r="AE378" i="2"/>
  <c r="AB378" i="2"/>
  <c r="AQ378" i="2" s="1"/>
  <c r="AR378" i="2" s="1"/>
  <c r="Z378" i="2"/>
  <c r="X378" i="2"/>
  <c r="V378" i="2"/>
  <c r="S378" i="2"/>
  <c r="P378" i="2"/>
  <c r="N378" i="2"/>
  <c r="L378" i="2"/>
  <c r="B378" i="2"/>
  <c r="AI378" i="2" l="1"/>
  <c r="AP378" i="2"/>
  <c r="AS378" i="2"/>
  <c r="AJ378" i="2"/>
  <c r="AO378" i="2"/>
  <c r="BK377" i="2" l="1"/>
  <c r="AN377" i="2"/>
  <c r="AP377" i="2" s="1"/>
  <c r="AO377" i="2" s="1"/>
  <c r="AH377" i="2"/>
  <c r="AJ377" i="2" s="1"/>
  <c r="AI377" i="2" s="1"/>
  <c r="AE377" i="2"/>
  <c r="AB377" i="2"/>
  <c r="Z377" i="2"/>
  <c r="X377" i="2"/>
  <c r="V377" i="2"/>
  <c r="S377" i="2"/>
  <c r="P377" i="2"/>
  <c r="N377" i="2"/>
  <c r="L377" i="2"/>
  <c r="B377" i="2"/>
  <c r="AQ377" i="2" l="1"/>
  <c r="AR377" i="2" s="1"/>
  <c r="AS377" i="2" l="1"/>
  <c r="BK376" i="2"/>
  <c r="AN376" i="2"/>
  <c r="AP376" i="2" s="1"/>
  <c r="AO376" i="2" s="1"/>
  <c r="AH376" i="2"/>
  <c r="AJ376" i="2" s="1"/>
  <c r="AI376" i="2" s="1"/>
  <c r="AB376" i="2"/>
  <c r="AQ376" i="2" s="1"/>
  <c r="AR376" i="2" s="1"/>
  <c r="Z376" i="2"/>
  <c r="X376" i="2"/>
  <c r="V376" i="2"/>
  <c r="S376" i="2"/>
  <c r="P376" i="2"/>
  <c r="N376" i="2"/>
  <c r="L376" i="2"/>
  <c r="B376" i="2"/>
  <c r="BK375" i="2"/>
  <c r="AN375" i="2"/>
  <c r="AH375" i="2"/>
  <c r="AB375" i="2"/>
  <c r="Z375" i="2"/>
  <c r="X375" i="2"/>
  <c r="V375" i="2"/>
  <c r="S375" i="2"/>
  <c r="P375" i="2"/>
  <c r="N375" i="2"/>
  <c r="L375" i="2"/>
  <c r="B375" i="2"/>
  <c r="AO375" i="2" l="1"/>
  <c r="AP375" i="2"/>
  <c r="AS376" i="2"/>
  <c r="AJ375" i="2"/>
  <c r="AI375" i="2" s="1"/>
  <c r="AQ375" i="2"/>
  <c r="AS375" i="2" s="1"/>
  <c r="AR375" i="2" s="1"/>
  <c r="BK374" i="2" l="1"/>
  <c r="AN374" i="2"/>
  <c r="AP374" i="2" s="1"/>
  <c r="AO374" i="2" s="1"/>
  <c r="AH374" i="2"/>
  <c r="AI374" i="2" s="1"/>
  <c r="AE374" i="2"/>
  <c r="AB374" i="2"/>
  <c r="AQ374" i="2" s="1"/>
  <c r="AR374" i="2" s="1"/>
  <c r="Z374" i="2"/>
  <c r="X374" i="2"/>
  <c r="V374" i="2"/>
  <c r="S374" i="2"/>
  <c r="P374" i="2"/>
  <c r="N374" i="2"/>
  <c r="L374" i="2"/>
  <c r="B374" i="2"/>
  <c r="AJ374" i="2" l="1"/>
  <c r="AS374" i="2"/>
  <c r="BK373" i="2" l="1"/>
  <c r="AN373" i="2"/>
  <c r="AP373" i="2" s="1"/>
  <c r="AH373" i="2"/>
  <c r="AI373" i="2" s="1"/>
  <c r="AE373" i="2"/>
  <c r="AB373" i="2"/>
  <c r="Z373" i="2"/>
  <c r="X373" i="2"/>
  <c r="V373" i="2"/>
  <c r="S373" i="2"/>
  <c r="P373" i="2"/>
  <c r="N373" i="2"/>
  <c r="L373" i="2"/>
  <c r="B373" i="2"/>
  <c r="AO373" i="2" l="1"/>
  <c r="AJ373" i="2"/>
  <c r="AQ373" i="2"/>
  <c r="AR373" i="2" l="1"/>
  <c r="AS373" i="2"/>
  <c r="BK372" i="2"/>
  <c r="AN372" i="2"/>
  <c r="AP372" i="2" s="1"/>
  <c r="AH372" i="2"/>
  <c r="AJ372" i="2" s="1"/>
  <c r="AI372" i="2" s="1"/>
  <c r="AE372" i="2"/>
  <c r="AB372" i="2"/>
  <c r="AQ372" i="2" s="1"/>
  <c r="AS372" i="2" s="1"/>
  <c r="AR372" i="2" s="1"/>
  <c r="Z372" i="2"/>
  <c r="X372" i="2"/>
  <c r="V372" i="2"/>
  <c r="S372" i="2"/>
  <c r="P372" i="2"/>
  <c r="N372" i="2"/>
  <c r="L372" i="2"/>
  <c r="B372" i="2"/>
  <c r="BK371" i="2"/>
  <c r="AN371" i="2"/>
  <c r="AO371" i="2" s="1"/>
  <c r="AH371" i="2"/>
  <c r="AJ371" i="2" s="1"/>
  <c r="AI371" i="2" s="1"/>
  <c r="AE371" i="2"/>
  <c r="AB371" i="2"/>
  <c r="Z371" i="2"/>
  <c r="X371" i="2"/>
  <c r="V371" i="2"/>
  <c r="S371" i="2"/>
  <c r="P371" i="2"/>
  <c r="N371" i="2"/>
  <c r="L371" i="2"/>
  <c r="B371" i="2"/>
  <c r="AO372" i="2" l="1"/>
  <c r="AP371" i="2"/>
  <c r="BK370" i="2" l="1"/>
  <c r="AN370" i="2"/>
  <c r="AP370" i="2" s="1"/>
  <c r="AO370" i="2" s="1"/>
  <c r="AH370" i="2"/>
  <c r="AE370" i="2"/>
  <c r="AB370" i="2"/>
  <c r="Z370" i="2"/>
  <c r="X370" i="2"/>
  <c r="V370" i="2"/>
  <c r="S370" i="2"/>
  <c r="P370" i="2"/>
  <c r="N370" i="2"/>
  <c r="L370" i="2"/>
  <c r="B370" i="2"/>
  <c r="AI370" i="2" l="1"/>
  <c r="AQ370" i="2"/>
  <c r="AR370" i="2" s="1"/>
  <c r="AJ370" i="2"/>
  <c r="AS370" i="2" l="1"/>
  <c r="BK369" i="2" l="1"/>
  <c r="AN369" i="2"/>
  <c r="AO369" i="2" s="1"/>
  <c r="AH369" i="2"/>
  <c r="AI369" i="2" s="1"/>
  <c r="AE369" i="2"/>
  <c r="AB369" i="2"/>
  <c r="AQ369" i="2" s="1"/>
  <c r="Z369" i="2"/>
  <c r="X369" i="2"/>
  <c r="V369" i="2"/>
  <c r="S369" i="2"/>
  <c r="P369" i="2"/>
  <c r="N369" i="2"/>
  <c r="L369" i="2"/>
  <c r="B369" i="2"/>
  <c r="AJ369" i="2" l="1"/>
  <c r="AR369" i="2"/>
  <c r="AS369" i="2"/>
  <c r="AP369" i="2" l="1"/>
  <c r="BK368" i="2"/>
  <c r="AN368" i="2"/>
  <c r="AP368" i="2" s="1"/>
  <c r="AO368" i="2" s="1"/>
  <c r="AH368" i="2"/>
  <c r="AI368" i="2" s="1"/>
  <c r="AE368" i="2"/>
  <c r="AB368" i="2"/>
  <c r="Z368" i="2"/>
  <c r="X368" i="2"/>
  <c r="V368" i="2"/>
  <c r="S368" i="2"/>
  <c r="P368" i="2"/>
  <c r="N368" i="2"/>
  <c r="L368" i="2"/>
  <c r="B368" i="2"/>
  <c r="BK367" i="2"/>
  <c r="AN367" i="2"/>
  <c r="AO367" i="2" s="1"/>
  <c r="AH367" i="2"/>
  <c r="AJ367" i="2" s="1"/>
  <c r="AI367" i="2" s="1"/>
  <c r="AE367" i="2"/>
  <c r="AB367" i="2"/>
  <c r="Z367" i="2"/>
  <c r="X367" i="2"/>
  <c r="V367" i="2"/>
  <c r="S367" i="2"/>
  <c r="P367" i="2"/>
  <c r="N367" i="2"/>
  <c r="L367" i="2"/>
  <c r="B367" i="2"/>
  <c r="AJ368" i="2" l="1"/>
  <c r="AQ368" i="2"/>
  <c r="AS368" i="2" s="1"/>
  <c r="AR368" i="2" s="1"/>
  <c r="AP367" i="2" l="1"/>
  <c r="BK366" i="2"/>
  <c r="AN366" i="2"/>
  <c r="AP366" i="2" s="1"/>
  <c r="AO366" i="2" s="1"/>
  <c r="AH366" i="2"/>
  <c r="AI366" i="2" s="1"/>
  <c r="AE366" i="2"/>
  <c r="AB366" i="2"/>
  <c r="AQ366" i="2" s="1"/>
  <c r="AS366" i="2" s="1"/>
  <c r="AR366" i="2" s="1"/>
  <c r="Z366" i="2"/>
  <c r="X366" i="2"/>
  <c r="V366" i="2"/>
  <c r="S366" i="2"/>
  <c r="P366" i="2"/>
  <c r="N366" i="2"/>
  <c r="L366" i="2"/>
  <c r="B366" i="2"/>
  <c r="AJ366" i="2" l="1"/>
  <c r="BK365" i="2" l="1"/>
  <c r="AN365" i="2"/>
  <c r="AH365" i="2"/>
  <c r="AE365" i="2"/>
  <c r="AB365" i="2"/>
  <c r="Z365" i="2"/>
  <c r="X365" i="2"/>
  <c r="V365" i="2"/>
  <c r="S365" i="2"/>
  <c r="P365" i="2"/>
  <c r="N365" i="2"/>
  <c r="L365" i="2"/>
  <c r="B365" i="2"/>
  <c r="AJ365" i="2" l="1"/>
  <c r="AQ365" i="2"/>
  <c r="AI365" i="2"/>
  <c r="AO365" i="2"/>
  <c r="AP365" i="2" l="1"/>
  <c r="AR365" i="2"/>
  <c r="AS365" i="2"/>
  <c r="BK364" i="2"/>
  <c r="AN364" i="2"/>
  <c r="AH364" i="2"/>
  <c r="AE364" i="2"/>
  <c r="AB364" i="2"/>
  <c r="Z364" i="2"/>
  <c r="X364" i="2"/>
  <c r="V364" i="2"/>
  <c r="S364" i="2"/>
  <c r="P364" i="2"/>
  <c r="N364" i="2"/>
  <c r="L364" i="2"/>
  <c r="B364" i="2"/>
  <c r="BK363" i="2"/>
  <c r="AN363" i="2"/>
  <c r="AO363" i="2" s="1"/>
  <c r="AH363" i="2"/>
  <c r="AE363" i="2"/>
  <c r="AB363" i="2"/>
  <c r="AQ363" i="2" s="1"/>
  <c r="AR363" i="2" s="1"/>
  <c r="Z363" i="2"/>
  <c r="X363" i="2"/>
  <c r="V363" i="2"/>
  <c r="S363" i="2"/>
  <c r="P363" i="2"/>
  <c r="N363" i="2"/>
  <c r="L363" i="2"/>
  <c r="B363" i="2"/>
  <c r="AJ363" i="2" l="1"/>
  <c r="AP363" i="2"/>
  <c r="AI364" i="2"/>
  <c r="AP364" i="2"/>
  <c r="AO364" i="2" s="1"/>
  <c r="AS363" i="2"/>
  <c r="AI363" i="2"/>
  <c r="AJ364" i="2"/>
  <c r="AQ364" i="2"/>
  <c r="AS364" i="2" s="1"/>
  <c r="AR364" i="2" s="1"/>
  <c r="BK362" i="2"/>
  <c r="AN362" i="2"/>
  <c r="AP362" i="2" s="1"/>
  <c r="AO362" i="2" s="1"/>
  <c r="AH362" i="2"/>
  <c r="AI362" i="2" s="1"/>
  <c r="AE362" i="2"/>
  <c r="AB362" i="2"/>
  <c r="Z362" i="2"/>
  <c r="X362" i="2"/>
  <c r="V362" i="2"/>
  <c r="S362" i="2"/>
  <c r="P362" i="2"/>
  <c r="N362" i="2"/>
  <c r="L362" i="2"/>
  <c r="B362" i="2"/>
  <c r="AJ362" i="2" l="1"/>
  <c r="AQ362" i="2"/>
  <c r="AS362" i="2" l="1"/>
  <c r="AR362" i="2"/>
  <c r="BK361" i="2"/>
  <c r="AN361" i="2"/>
  <c r="AO361" i="2" s="1"/>
  <c r="AH361" i="2"/>
  <c r="AI361" i="2" s="1"/>
  <c r="AE361" i="2"/>
  <c r="AB361" i="2"/>
  <c r="AQ361" i="2" s="1"/>
  <c r="AS361" i="2" s="1"/>
  <c r="AR361" i="2" s="1"/>
  <c r="Z361" i="2"/>
  <c r="X361" i="2"/>
  <c r="V361" i="2"/>
  <c r="S361" i="2"/>
  <c r="P361" i="2"/>
  <c r="N361" i="2"/>
  <c r="L361" i="2"/>
  <c r="B361" i="2"/>
  <c r="AP361" i="2" l="1"/>
  <c r="AJ361" i="2"/>
  <c r="BK360" i="2"/>
  <c r="AN360" i="2"/>
  <c r="AH360" i="2"/>
  <c r="AE360" i="2"/>
  <c r="AB360" i="2"/>
  <c r="Z360" i="2"/>
  <c r="X360" i="2"/>
  <c r="V360" i="2"/>
  <c r="S360" i="2"/>
  <c r="P360" i="2"/>
  <c r="N360" i="2"/>
  <c r="L360" i="2"/>
  <c r="B360" i="2"/>
  <c r="AP360" i="2" l="1"/>
  <c r="AO360" i="2" s="1"/>
  <c r="AQ360" i="2"/>
  <c r="AR360" i="2" s="1"/>
  <c r="AI360" i="2"/>
  <c r="AJ360" i="2"/>
  <c r="BK359" i="2"/>
  <c r="AN359" i="2"/>
  <c r="AO359" i="2" s="1"/>
  <c r="AH359" i="2"/>
  <c r="AI359" i="2" s="1"/>
  <c r="AE359" i="2"/>
  <c r="AB359" i="2"/>
  <c r="Z359" i="2"/>
  <c r="X359" i="2"/>
  <c r="V359" i="2"/>
  <c r="S359" i="2"/>
  <c r="P359" i="2"/>
  <c r="N359" i="2"/>
  <c r="L359" i="2"/>
  <c r="B359" i="2"/>
  <c r="AS360" i="2" l="1"/>
  <c r="AJ359" i="2"/>
  <c r="AP359" i="2"/>
  <c r="AQ359" i="2"/>
  <c r="AS359" i="2" s="1"/>
  <c r="AR359" i="2" s="1"/>
  <c r="BK358" i="2"/>
  <c r="AN358" i="2"/>
  <c r="AP358" i="2" s="1"/>
  <c r="AO358" i="2" s="1"/>
  <c r="AH358" i="2"/>
  <c r="AI358" i="2" s="1"/>
  <c r="AE358" i="2"/>
  <c r="AB358" i="2"/>
  <c r="Z358" i="2"/>
  <c r="X358" i="2"/>
  <c r="V358" i="2"/>
  <c r="S358" i="2"/>
  <c r="P358" i="2"/>
  <c r="N358" i="2"/>
  <c r="L358" i="2"/>
  <c r="B358" i="2"/>
  <c r="AJ358" i="2" l="1"/>
  <c r="AQ358" i="2"/>
  <c r="AS358" i="2" s="1"/>
  <c r="AR358" i="2" l="1"/>
  <c r="BK357" i="2"/>
  <c r="AN357" i="2"/>
  <c r="AO357" i="2" s="1"/>
  <c r="AH357" i="2"/>
  <c r="AE357" i="2"/>
  <c r="AB357" i="2"/>
  <c r="AQ357" i="2" s="1"/>
  <c r="AS357" i="2" s="1"/>
  <c r="AR357" i="2" s="1"/>
  <c r="Z357" i="2"/>
  <c r="X357" i="2"/>
  <c r="V357" i="2"/>
  <c r="S357" i="2"/>
  <c r="P357" i="2"/>
  <c r="N357" i="2"/>
  <c r="L357" i="2"/>
  <c r="B357" i="2"/>
  <c r="AP357" i="2" l="1"/>
  <c r="AI357" i="2"/>
  <c r="AJ357" i="2"/>
  <c r="BK356" i="2"/>
  <c r="AN356" i="2"/>
  <c r="AP356" i="2" s="1"/>
  <c r="AO356" i="2" s="1"/>
  <c r="AH356" i="2"/>
  <c r="AI356" i="2" s="1"/>
  <c r="AE356" i="2"/>
  <c r="AB356" i="2"/>
  <c r="Z356" i="2"/>
  <c r="X356" i="2"/>
  <c r="V356" i="2"/>
  <c r="S356" i="2"/>
  <c r="P356" i="2"/>
  <c r="N356" i="2"/>
  <c r="L356" i="2"/>
  <c r="B356" i="2"/>
  <c r="AJ356" i="2" l="1"/>
  <c r="AQ356" i="2"/>
  <c r="BK355" i="2"/>
  <c r="AN355" i="2"/>
  <c r="AH355" i="2"/>
  <c r="AE355" i="2"/>
  <c r="AB355" i="2"/>
  <c r="Z355" i="2"/>
  <c r="X355" i="2"/>
  <c r="V355" i="2"/>
  <c r="S355" i="2"/>
  <c r="P355" i="2"/>
  <c r="N355" i="2"/>
  <c r="L355" i="2"/>
  <c r="B355" i="2"/>
  <c r="BK354" i="2"/>
  <c r="AN354" i="2"/>
  <c r="AP354" i="2" s="1"/>
  <c r="AO354" i="2" s="1"/>
  <c r="AH354" i="2"/>
  <c r="AI354" i="2" s="1"/>
  <c r="AE354" i="2"/>
  <c r="AB354" i="2"/>
  <c r="Z354" i="2"/>
  <c r="X354" i="2"/>
  <c r="V354" i="2"/>
  <c r="S354" i="2"/>
  <c r="P354" i="2"/>
  <c r="N354" i="2"/>
  <c r="L354" i="2"/>
  <c r="B354" i="2"/>
  <c r="AJ354" i="2" l="1"/>
  <c r="AQ354" i="2"/>
  <c r="AS354" i="2" s="1"/>
  <c r="AR354" i="2" s="1"/>
  <c r="AR356" i="2"/>
  <c r="AS356" i="2"/>
  <c r="AJ355" i="2"/>
  <c r="AI355" i="2"/>
  <c r="AO355" i="2"/>
  <c r="AQ355" i="2"/>
  <c r="AS355" i="2" s="1"/>
  <c r="AR355" i="2" s="1"/>
  <c r="AP355" i="2" l="1"/>
  <c r="BK353" i="2" l="1"/>
  <c r="AN353" i="2"/>
  <c r="AH353" i="2"/>
  <c r="AE353" i="2"/>
  <c r="AB353" i="2"/>
  <c r="AQ353" i="2" s="1"/>
  <c r="AS353" i="2" s="1"/>
  <c r="AR353" i="2" s="1"/>
  <c r="Z353" i="2"/>
  <c r="X353" i="2"/>
  <c r="V353" i="2"/>
  <c r="S353" i="2"/>
  <c r="P353" i="2"/>
  <c r="N353" i="2"/>
  <c r="L353" i="2"/>
  <c r="B353" i="2"/>
  <c r="AJ353" i="2" l="1"/>
  <c r="AI353" i="2" s="1"/>
  <c r="AO353" i="2"/>
  <c r="AP353" i="2" l="1"/>
  <c r="BK352" i="2"/>
  <c r="AN352" i="2"/>
  <c r="AO352" i="2" s="1"/>
  <c r="AH352" i="2"/>
  <c r="AE352" i="2"/>
  <c r="AB352" i="2"/>
  <c r="AQ352" i="2" s="1"/>
  <c r="AR352" i="2" s="1"/>
  <c r="Z352" i="2"/>
  <c r="X352" i="2"/>
  <c r="V352" i="2"/>
  <c r="S352" i="2"/>
  <c r="P352" i="2"/>
  <c r="N352" i="2"/>
  <c r="L352" i="2"/>
  <c r="B352" i="2"/>
  <c r="AP352" i="2" l="1"/>
  <c r="AJ352" i="2"/>
  <c r="AI352" i="2" s="1"/>
  <c r="AS352" i="2"/>
  <c r="BK351" i="2" l="1"/>
  <c r="AN351" i="2"/>
  <c r="AO351" i="2" s="1"/>
  <c r="AH351" i="2"/>
  <c r="AI351" i="2" s="1"/>
  <c r="AE351" i="2"/>
  <c r="AB351" i="2"/>
  <c r="Z351" i="2"/>
  <c r="X351" i="2"/>
  <c r="V351" i="2"/>
  <c r="S351" i="2"/>
  <c r="P351" i="2"/>
  <c r="N351" i="2"/>
  <c r="L351" i="2"/>
  <c r="B351" i="2"/>
  <c r="AJ351" i="2" l="1"/>
  <c r="AQ351" i="2"/>
  <c r="AR351" i="2" s="1"/>
  <c r="AP351" i="2" l="1"/>
  <c r="AS351" i="2"/>
  <c r="BK350" i="2"/>
  <c r="AN350" i="2"/>
  <c r="AH350" i="2"/>
  <c r="AI350" i="2" s="1"/>
  <c r="AE350" i="2"/>
  <c r="AB350" i="2"/>
  <c r="Z350" i="2"/>
  <c r="X350" i="2"/>
  <c r="V350" i="2"/>
  <c r="S350" i="2"/>
  <c r="P350" i="2"/>
  <c r="N350" i="2"/>
  <c r="L350" i="2"/>
  <c r="B350" i="2"/>
  <c r="AO350" i="2" l="1"/>
  <c r="AJ350" i="2"/>
  <c r="AP350" i="2"/>
  <c r="AQ350" i="2"/>
  <c r="AR350" i="2" l="1"/>
  <c r="AS350" i="2"/>
  <c r="BK349" i="2"/>
  <c r="AN349" i="2"/>
  <c r="AO349" i="2" s="1"/>
  <c r="AH349" i="2"/>
  <c r="AE349" i="2"/>
  <c r="AB349" i="2"/>
  <c r="Z349" i="2"/>
  <c r="X349" i="2"/>
  <c r="V349" i="2"/>
  <c r="S349" i="2"/>
  <c r="P349" i="2"/>
  <c r="N349" i="2"/>
  <c r="L349" i="2"/>
  <c r="B349" i="2"/>
  <c r="AP349" i="2" l="1"/>
  <c r="AQ349" i="2"/>
  <c r="AS349" i="2" s="1"/>
  <c r="AR349" i="2" s="1"/>
  <c r="AJ349" i="2"/>
  <c r="AI349" i="2"/>
  <c r="BK348" i="2" l="1"/>
  <c r="AN348" i="2"/>
  <c r="AO348" i="2" s="1"/>
  <c r="AH348" i="2"/>
  <c r="AI348" i="2" s="1"/>
  <c r="AE348" i="2"/>
  <c r="AB348" i="2"/>
  <c r="AQ348" i="2" s="1"/>
  <c r="AS348" i="2" s="1"/>
  <c r="AR348" i="2" s="1"/>
  <c r="Z348" i="2"/>
  <c r="X348" i="2"/>
  <c r="V348" i="2"/>
  <c r="S348" i="2"/>
  <c r="P348" i="2"/>
  <c r="N348" i="2"/>
  <c r="L348" i="2"/>
  <c r="B348" i="2"/>
  <c r="AJ348" i="2" l="1"/>
  <c r="AP348" i="2" l="1"/>
  <c r="BK347" i="2"/>
  <c r="AO347" i="2"/>
  <c r="AN347" i="2"/>
  <c r="AH347" i="2"/>
  <c r="AI347" i="2" s="1"/>
  <c r="AE347" i="2"/>
  <c r="AB347" i="2"/>
  <c r="AQ347" i="2" s="1"/>
  <c r="AS347" i="2" s="1"/>
  <c r="AR347" i="2" s="1"/>
  <c r="Z347" i="2"/>
  <c r="X347" i="2"/>
  <c r="V347" i="2"/>
  <c r="S347" i="2"/>
  <c r="P347" i="2"/>
  <c r="N347" i="2"/>
  <c r="L347" i="2"/>
  <c r="B347" i="2"/>
  <c r="AJ347" i="2" l="1"/>
  <c r="AP347" i="2" l="1"/>
  <c r="BK346" i="2"/>
  <c r="AN346" i="2"/>
  <c r="AH346" i="2"/>
  <c r="AE346" i="2"/>
  <c r="AB346" i="2"/>
  <c r="Z346" i="2"/>
  <c r="X346" i="2"/>
  <c r="V346" i="2"/>
  <c r="S346" i="2"/>
  <c r="P346" i="2"/>
  <c r="N346" i="2"/>
  <c r="L346" i="2"/>
  <c r="B346" i="2"/>
  <c r="AP346" i="2" l="1"/>
  <c r="AJ346" i="2"/>
  <c r="AI346" i="2" s="1"/>
  <c r="AO346" i="2"/>
  <c r="AQ346" i="2"/>
  <c r="AS346" i="2" s="1"/>
  <c r="AR346" i="2" s="1"/>
  <c r="BK345" i="2" l="1"/>
  <c r="AN345" i="2"/>
  <c r="AH345" i="2"/>
  <c r="AI345" i="2" s="1"/>
  <c r="AE345" i="2"/>
  <c r="AB345" i="2"/>
  <c r="AQ345" i="2" s="1"/>
  <c r="AR345" i="2" s="1"/>
  <c r="Z345" i="2"/>
  <c r="X345" i="2"/>
  <c r="V345" i="2"/>
  <c r="S345" i="2"/>
  <c r="P345" i="2"/>
  <c r="N345" i="2"/>
  <c r="L345" i="2"/>
  <c r="B345" i="2"/>
  <c r="AS345" i="2" l="1"/>
  <c r="AJ345" i="2"/>
  <c r="AP345" i="2"/>
  <c r="AO345" i="2" s="1"/>
  <c r="BK344" i="2" l="1"/>
  <c r="AN344" i="2"/>
  <c r="AO344" i="2" s="1"/>
  <c r="AH344" i="2"/>
  <c r="AE344" i="2"/>
  <c r="AB344" i="2"/>
  <c r="Z344" i="2"/>
  <c r="X344" i="2"/>
  <c r="V344" i="2"/>
  <c r="S344" i="2"/>
  <c r="P344" i="2"/>
  <c r="N344" i="2"/>
  <c r="L344" i="2"/>
  <c r="B344" i="2"/>
  <c r="AP344" i="2" l="1"/>
  <c r="AJ344" i="2"/>
  <c r="AQ344" i="2"/>
  <c r="AR344" i="2" s="1"/>
  <c r="AI344" i="2"/>
  <c r="AS344" i="2" l="1"/>
  <c r="BK343" i="2"/>
  <c r="AN343" i="2"/>
  <c r="AP343" i="2" s="1"/>
  <c r="AO343" i="2" s="1"/>
  <c r="AH343" i="2"/>
  <c r="AI343" i="2" s="1"/>
  <c r="AE343" i="2"/>
  <c r="AB343" i="2"/>
  <c r="Z343" i="2"/>
  <c r="X343" i="2"/>
  <c r="V343" i="2"/>
  <c r="S343" i="2"/>
  <c r="P343" i="2"/>
  <c r="N343" i="2"/>
  <c r="L343" i="2"/>
  <c r="B343" i="2"/>
  <c r="AJ343" i="2" l="1"/>
  <c r="AQ343" i="2"/>
  <c r="AR343" i="2" s="1"/>
  <c r="AS343" i="2" l="1"/>
  <c r="BK342" i="2"/>
  <c r="AN342" i="2"/>
  <c r="AH342" i="2"/>
  <c r="AE342" i="2"/>
  <c r="AB342" i="2"/>
  <c r="Z342" i="2"/>
  <c r="X342" i="2"/>
  <c r="V342" i="2"/>
  <c r="S342" i="2"/>
  <c r="P342" i="2"/>
  <c r="N342" i="2"/>
  <c r="L342" i="2"/>
  <c r="B342" i="2"/>
  <c r="AO342" i="2" l="1"/>
  <c r="AJ342" i="2"/>
  <c r="AI342" i="2"/>
  <c r="AQ342" i="2"/>
  <c r="AR342" i="2" s="1"/>
  <c r="AP342" i="2" l="1"/>
  <c r="AS342" i="2"/>
  <c r="BK341" i="2"/>
  <c r="AN341" i="2"/>
  <c r="AP341" i="2" s="1"/>
  <c r="AO341" i="2" s="1"/>
  <c r="AH341" i="2"/>
  <c r="AI341" i="2" s="1"/>
  <c r="AE341" i="2"/>
  <c r="AB341" i="2"/>
  <c r="Z341" i="2"/>
  <c r="X341" i="2"/>
  <c r="V341" i="2"/>
  <c r="S341" i="2"/>
  <c r="P341" i="2"/>
  <c r="N341" i="2"/>
  <c r="L341" i="2"/>
  <c r="B341" i="2"/>
  <c r="AJ341" i="2" l="1"/>
  <c r="AQ341" i="2"/>
  <c r="AR341" i="2" s="1"/>
  <c r="AS341" i="2" l="1"/>
  <c r="BK340" i="2"/>
  <c r="AN340" i="2"/>
  <c r="AH340" i="2"/>
  <c r="AE340" i="2"/>
  <c r="AB340" i="2"/>
  <c r="AQ340" i="2" s="1"/>
  <c r="AR340" i="2" s="1"/>
  <c r="Z340" i="2"/>
  <c r="X340" i="2"/>
  <c r="V340" i="2"/>
  <c r="S340" i="2"/>
  <c r="P340" i="2"/>
  <c r="N340" i="2"/>
  <c r="L340" i="2"/>
  <c r="B340" i="2"/>
  <c r="AP340" i="2" l="1"/>
  <c r="AJ340" i="2"/>
  <c r="AI340" i="2" s="1"/>
  <c r="AO340" i="2"/>
  <c r="AS340" i="2"/>
  <c r="BK339" i="2" l="1"/>
  <c r="AN339" i="2"/>
  <c r="AP339" i="2" s="1"/>
  <c r="AO339" i="2" s="1"/>
  <c r="AH339" i="2"/>
  <c r="AI339" i="2" s="1"/>
  <c r="AE339" i="2"/>
  <c r="AB339" i="2"/>
  <c r="AQ339" i="2" s="1"/>
  <c r="AR339" i="2" s="1"/>
  <c r="Z339" i="2"/>
  <c r="X339" i="2"/>
  <c r="V339" i="2"/>
  <c r="S339" i="2"/>
  <c r="P339" i="2"/>
  <c r="N339" i="2"/>
  <c r="L339" i="2"/>
  <c r="B339" i="2"/>
  <c r="AJ339" i="2" l="1"/>
  <c r="AS339" i="2"/>
  <c r="BK338" i="2" l="1"/>
  <c r="AN338" i="2"/>
  <c r="AO338" i="2" s="1"/>
  <c r="AH338" i="2"/>
  <c r="AI338" i="2" s="1"/>
  <c r="AE338" i="2"/>
  <c r="AB338" i="2"/>
  <c r="Z338" i="2"/>
  <c r="X338" i="2"/>
  <c r="V338" i="2"/>
  <c r="S338" i="2"/>
  <c r="P338" i="2"/>
  <c r="N338" i="2"/>
  <c r="L338" i="2"/>
  <c r="B338" i="2"/>
  <c r="AJ338" i="2" l="1"/>
  <c r="AQ338" i="2"/>
  <c r="AR338" i="2" s="1"/>
  <c r="BK337" i="2"/>
  <c r="AN337" i="2"/>
  <c r="AH337" i="2"/>
  <c r="AE337" i="2"/>
  <c r="AB337" i="2"/>
  <c r="AQ337" i="2" s="1"/>
  <c r="AR337" i="2" s="1"/>
  <c r="Z337" i="2"/>
  <c r="X337" i="2"/>
  <c r="V337" i="2"/>
  <c r="S337" i="2"/>
  <c r="P337" i="2"/>
  <c r="N337" i="2"/>
  <c r="L337" i="2"/>
  <c r="B337" i="2"/>
  <c r="AI337" i="2" l="1"/>
  <c r="AP338" i="2"/>
  <c r="AS338" i="2"/>
  <c r="AS337" i="2"/>
  <c r="AJ337" i="2"/>
  <c r="AP337" i="2"/>
  <c r="AO337" i="2" s="1"/>
  <c r="BK336" i="2"/>
  <c r="AN336" i="2"/>
  <c r="AO336" i="2" s="1"/>
  <c r="AH336" i="2"/>
  <c r="AJ336" i="2" s="1"/>
  <c r="AI336" i="2" s="1"/>
  <c r="AE336" i="2"/>
  <c r="AB336" i="2"/>
  <c r="Z336" i="2"/>
  <c r="X336" i="2"/>
  <c r="V336" i="2"/>
  <c r="S336" i="2"/>
  <c r="P336" i="2"/>
  <c r="N336" i="2"/>
  <c r="L336" i="2"/>
  <c r="B336" i="2"/>
  <c r="AQ336" i="2" l="1"/>
  <c r="AR336" i="2" s="1"/>
  <c r="BK335" i="2"/>
  <c r="AN335" i="2"/>
  <c r="AP335" i="2" s="1"/>
  <c r="AO335" i="2" s="1"/>
  <c r="AH335" i="2"/>
  <c r="AJ335" i="2" s="1"/>
  <c r="AI335" i="2" s="1"/>
  <c r="AE335" i="2"/>
  <c r="AB335" i="2"/>
  <c r="Z335" i="2"/>
  <c r="X335" i="2"/>
  <c r="V335" i="2"/>
  <c r="S335" i="2"/>
  <c r="P335" i="2"/>
  <c r="N335" i="2"/>
  <c r="L335" i="2"/>
  <c r="B335" i="2"/>
  <c r="AP336" i="2" l="1"/>
  <c r="AQ335" i="2"/>
  <c r="AR335" i="2" s="1"/>
  <c r="AS336" i="2"/>
  <c r="BK334" i="2"/>
  <c r="AN334" i="2"/>
  <c r="AP334" i="2" s="1"/>
  <c r="AO334" i="2" s="1"/>
  <c r="AH334" i="2"/>
  <c r="AJ334" i="2" s="1"/>
  <c r="AE334" i="2"/>
  <c r="AB334" i="2"/>
  <c r="Z334" i="2"/>
  <c r="X334" i="2"/>
  <c r="V334" i="2"/>
  <c r="S334" i="2"/>
  <c r="P334" i="2"/>
  <c r="N334" i="2"/>
  <c r="L334" i="2"/>
  <c r="B334" i="2"/>
  <c r="AS335" i="2" l="1"/>
  <c r="AQ334" i="2"/>
  <c r="AR334" i="2" s="1"/>
  <c r="AI334" i="2"/>
  <c r="BK333" i="2"/>
  <c r="AN333" i="2"/>
  <c r="AP333" i="2" s="1"/>
  <c r="AO333" i="2" s="1"/>
  <c r="AH333" i="2"/>
  <c r="AJ333" i="2" s="1"/>
  <c r="AI333" i="2" s="1"/>
  <c r="AE333" i="2"/>
  <c r="AB333" i="2"/>
  <c r="AQ333" i="2" s="1"/>
  <c r="AR333" i="2" s="1"/>
  <c r="Z333" i="2"/>
  <c r="X333" i="2"/>
  <c r="V333" i="2"/>
  <c r="S333" i="2"/>
  <c r="P333" i="2"/>
  <c r="N333" i="2"/>
  <c r="L333" i="2"/>
  <c r="B333" i="2"/>
  <c r="AS333" i="2" l="1"/>
  <c r="AS334" i="2"/>
  <c r="BK332" i="2"/>
  <c r="AN332" i="2"/>
  <c r="AH332" i="2"/>
  <c r="AI332" i="2" s="1"/>
  <c r="AE332" i="2"/>
  <c r="AB332" i="2"/>
  <c r="Z332" i="2"/>
  <c r="X332" i="2"/>
  <c r="V332" i="2"/>
  <c r="S332" i="2"/>
  <c r="P332" i="2"/>
  <c r="N332" i="2"/>
  <c r="L332" i="2"/>
  <c r="AO332" i="2" l="1"/>
  <c r="AJ332" i="2"/>
  <c r="AQ332" i="2"/>
  <c r="AR332" i="2" s="1"/>
  <c r="BK331" i="2"/>
  <c r="AN331" i="2"/>
  <c r="AH331" i="2"/>
  <c r="AI331" i="2" s="1"/>
  <c r="AE331" i="2"/>
  <c r="AB331" i="2"/>
  <c r="Z331" i="2"/>
  <c r="X331" i="2"/>
  <c r="V331" i="2"/>
  <c r="S331" i="2"/>
  <c r="P331" i="2"/>
  <c r="N331" i="2"/>
  <c r="L331" i="2"/>
  <c r="AP331" i="2" l="1"/>
  <c r="AO331" i="2" s="1"/>
  <c r="AJ331" i="2"/>
  <c r="AQ331" i="2"/>
  <c r="AR331" i="2" s="1"/>
  <c r="AS332" i="2"/>
  <c r="AP332" i="2"/>
  <c r="BK330" i="2"/>
  <c r="AN330" i="2"/>
  <c r="AH330" i="2"/>
  <c r="AI330" i="2" s="1"/>
  <c r="AE330" i="2"/>
  <c r="AB330" i="2"/>
  <c r="Z330" i="2"/>
  <c r="X330" i="2"/>
  <c r="V330" i="2"/>
  <c r="S330" i="2"/>
  <c r="P330" i="2"/>
  <c r="N330" i="2"/>
  <c r="L330" i="2"/>
  <c r="AS331" i="2" l="1"/>
  <c r="AO330" i="2"/>
  <c r="AQ330" i="2"/>
  <c r="AR330" i="2" s="1"/>
  <c r="AJ330" i="2"/>
  <c r="BK329" i="2"/>
  <c r="AN329" i="2"/>
  <c r="AH329" i="2"/>
  <c r="AI329" i="2" s="1"/>
  <c r="AE329" i="2"/>
  <c r="AB329" i="2"/>
  <c r="Z329" i="2"/>
  <c r="X329" i="2"/>
  <c r="V329" i="2"/>
  <c r="S329" i="2"/>
  <c r="P329" i="2"/>
  <c r="N329" i="2"/>
  <c r="L329" i="2"/>
  <c r="BK328" i="2"/>
  <c r="AN328" i="2"/>
  <c r="AH328" i="2"/>
  <c r="AJ328" i="2" s="1"/>
  <c r="AI328" i="2" s="1"/>
  <c r="AE328" i="2"/>
  <c r="AB328" i="2"/>
  <c r="Z328" i="2"/>
  <c r="X328" i="2"/>
  <c r="V328" i="2"/>
  <c r="S328" i="2"/>
  <c r="P328" i="2"/>
  <c r="N328" i="2"/>
  <c r="L328" i="2"/>
  <c r="AS330" i="2" l="1"/>
  <c r="AQ328" i="2"/>
  <c r="AR328" i="2" s="1"/>
  <c r="AQ329" i="2"/>
  <c r="AR329" i="2" s="1"/>
  <c r="AP329" i="2"/>
  <c r="AO329" i="2" s="1"/>
  <c r="AO328" i="2"/>
  <c r="AJ329" i="2"/>
  <c r="AP328" i="2"/>
  <c r="AP330" i="2"/>
  <c r="AS329" i="2" l="1"/>
  <c r="AS328" i="2"/>
  <c r="BK327" i="2"/>
  <c r="AN327" i="2"/>
  <c r="AH327" i="2"/>
  <c r="AJ327" i="2" s="1"/>
  <c r="AI327" i="2" s="1"/>
  <c r="AE327" i="2"/>
  <c r="AB327" i="2"/>
  <c r="Z327" i="2"/>
  <c r="X327" i="2"/>
  <c r="V327" i="2"/>
  <c r="S327" i="2"/>
  <c r="P327" i="2"/>
  <c r="N327" i="2"/>
  <c r="L327" i="2"/>
  <c r="B327" i="2"/>
  <c r="BK326" i="2"/>
  <c r="AN326" i="2"/>
  <c r="AH326" i="2"/>
  <c r="AI326" i="2" s="1"/>
  <c r="AE326" i="2"/>
  <c r="AB326" i="2"/>
  <c r="Z326" i="2"/>
  <c r="X326" i="2"/>
  <c r="V326" i="2"/>
  <c r="S326" i="2"/>
  <c r="P326" i="2"/>
  <c r="N326" i="2"/>
  <c r="L326" i="2"/>
  <c r="B326" i="2"/>
  <c r="AQ326" i="2" l="1"/>
  <c r="AR326" i="2" s="1"/>
  <c r="AQ327" i="2"/>
  <c r="AR327" i="2" s="1"/>
  <c r="AO326" i="2"/>
  <c r="AJ326" i="2"/>
  <c r="AP326" i="2"/>
  <c r="AP327" i="2"/>
  <c r="AO327" i="2" s="1"/>
  <c r="AS327" i="2" l="1"/>
  <c r="AS326" i="2"/>
  <c r="BK325" i="2"/>
  <c r="AN325" i="2"/>
  <c r="AH325" i="2"/>
  <c r="AE325" i="2"/>
  <c r="AB325" i="2"/>
  <c r="Z325" i="2"/>
  <c r="X325" i="2"/>
  <c r="V325" i="2"/>
  <c r="S325" i="2"/>
  <c r="P325" i="2"/>
  <c r="N325" i="2"/>
  <c r="L325" i="2"/>
  <c r="B325" i="2"/>
  <c r="AJ325" i="2" l="1"/>
  <c r="AI325" i="2"/>
  <c r="AP325" i="2"/>
  <c r="AO325" i="2" s="1"/>
  <c r="AQ325" i="2"/>
  <c r="AR325" i="2" s="1"/>
  <c r="BK324" i="2"/>
  <c r="AN324" i="2"/>
  <c r="AH324" i="2"/>
  <c r="AJ324" i="2" s="1"/>
  <c r="AI324" i="2" s="1"/>
  <c r="AE324" i="2"/>
  <c r="AB324" i="2"/>
  <c r="Z324" i="2"/>
  <c r="X324" i="2"/>
  <c r="V324" i="2"/>
  <c r="S324" i="2"/>
  <c r="P324" i="2"/>
  <c r="N324" i="2"/>
  <c r="L324" i="2"/>
  <c r="B324" i="2"/>
  <c r="AO324" i="2" l="1"/>
  <c r="AS325" i="2"/>
  <c r="AQ324" i="2"/>
  <c r="AR324" i="2" s="1"/>
  <c r="BK323" i="2"/>
  <c r="AN323" i="2"/>
  <c r="AH323" i="2"/>
  <c r="AJ323" i="2" s="1"/>
  <c r="AI323" i="2" s="1"/>
  <c r="AE323" i="2"/>
  <c r="AB323" i="2"/>
  <c r="Z323" i="2"/>
  <c r="X323" i="2"/>
  <c r="V323" i="2"/>
  <c r="S323" i="2"/>
  <c r="P323" i="2"/>
  <c r="N323" i="2"/>
  <c r="L323" i="2"/>
  <c r="B323" i="2"/>
  <c r="AQ323" i="2" l="1"/>
  <c r="AR323" i="2" s="1"/>
  <c r="AP323" i="2"/>
  <c r="AO323" i="2" s="1"/>
  <c r="AP324" i="2"/>
  <c r="AS324" i="2"/>
  <c r="BK322" i="2"/>
  <c r="AN322" i="2"/>
  <c r="AH322" i="2"/>
  <c r="AJ322" i="2" s="1"/>
  <c r="AI322" i="2" s="1"/>
  <c r="AE322" i="2"/>
  <c r="AB322" i="2"/>
  <c r="Z322" i="2"/>
  <c r="X322" i="2"/>
  <c r="V322" i="2"/>
  <c r="S322" i="2"/>
  <c r="P322" i="2"/>
  <c r="N322" i="2"/>
  <c r="L322" i="2"/>
  <c r="B322" i="2"/>
  <c r="AS323" i="2" l="1"/>
  <c r="AO322" i="2"/>
  <c r="AP322" i="2"/>
  <c r="AQ322" i="2"/>
  <c r="AR322" i="2" s="1"/>
  <c r="BK321" i="2"/>
  <c r="AN321" i="2"/>
  <c r="AH321" i="2"/>
  <c r="AI321" i="2" s="1"/>
  <c r="AE321" i="2"/>
  <c r="AB321" i="2"/>
  <c r="Z321" i="2"/>
  <c r="X321" i="2"/>
  <c r="V321" i="2"/>
  <c r="S321" i="2"/>
  <c r="P321" i="2"/>
  <c r="N321" i="2"/>
  <c r="L321" i="2"/>
  <c r="B321" i="2"/>
  <c r="BK320" i="2"/>
  <c r="AN320" i="2"/>
  <c r="AH320" i="2"/>
  <c r="AE320" i="2"/>
  <c r="AB320" i="2"/>
  <c r="Z320" i="2"/>
  <c r="X320" i="2"/>
  <c r="V320" i="2"/>
  <c r="S320" i="2"/>
  <c r="P320" i="2"/>
  <c r="N320" i="2"/>
  <c r="L320" i="2"/>
  <c r="B320" i="2"/>
  <c r="AO321" i="2" l="1"/>
  <c r="AQ321" i="2"/>
  <c r="AR321" i="2" s="1"/>
  <c r="AJ321" i="2"/>
  <c r="AJ320" i="2"/>
  <c r="AS322" i="2"/>
  <c r="AI320" i="2"/>
  <c r="AO320" i="2"/>
  <c r="AQ320" i="2"/>
  <c r="AR320" i="2" s="1"/>
  <c r="AS321" i="2" l="1"/>
  <c r="AP320" i="2"/>
  <c r="AP321" i="2"/>
  <c r="AS320" i="2"/>
  <c r="BK319" i="2"/>
  <c r="AN319" i="2"/>
  <c r="AH319" i="2"/>
  <c r="AE319" i="2"/>
  <c r="AB319" i="2"/>
  <c r="Z319" i="2"/>
  <c r="X319" i="2"/>
  <c r="V319" i="2"/>
  <c r="S319" i="2"/>
  <c r="P319" i="2"/>
  <c r="N319" i="2"/>
  <c r="L319" i="2"/>
  <c r="B319" i="2"/>
  <c r="AJ319" i="2" l="1"/>
  <c r="AI319" i="2" s="1"/>
  <c r="AO319" i="2"/>
  <c r="AQ319" i="2"/>
  <c r="AR319" i="2" s="1"/>
  <c r="BK318" i="2"/>
  <c r="AN318" i="2"/>
  <c r="AH318" i="2"/>
  <c r="AI318" i="2" s="1"/>
  <c r="AE318" i="2"/>
  <c r="AB318" i="2"/>
  <c r="Z318" i="2"/>
  <c r="X318" i="2"/>
  <c r="V318" i="2"/>
  <c r="S318" i="2"/>
  <c r="P318" i="2"/>
  <c r="N318" i="2"/>
  <c r="L318" i="2"/>
  <c r="B318" i="2"/>
  <c r="BK317" i="2"/>
  <c r="AN317" i="2"/>
  <c r="AH317" i="2"/>
  <c r="AE317" i="2"/>
  <c r="AB317" i="2"/>
  <c r="Z317" i="2"/>
  <c r="X317" i="2"/>
  <c r="V317" i="2"/>
  <c r="S317" i="2"/>
  <c r="P317" i="2"/>
  <c r="N317" i="2"/>
  <c r="L317" i="2"/>
  <c r="B317" i="2"/>
  <c r="AS319" i="2" l="1"/>
  <c r="AO318" i="2"/>
  <c r="AQ318" i="2"/>
  <c r="AR318" i="2" s="1"/>
  <c r="AJ318" i="2"/>
  <c r="AP317" i="2"/>
  <c r="AO317" i="2" s="1"/>
  <c r="AP318" i="2"/>
  <c r="AI317" i="2"/>
  <c r="AP319" i="2"/>
  <c r="AJ317" i="2"/>
  <c r="AQ317" i="2"/>
  <c r="AR317" i="2" s="1"/>
  <c r="AS318" i="2" l="1"/>
  <c r="AS317" i="2"/>
  <c r="BK316" i="2"/>
  <c r="AN316" i="2"/>
  <c r="AH316" i="2"/>
  <c r="AJ316" i="2" s="1"/>
  <c r="AI316" i="2" s="1"/>
  <c r="AE316" i="2"/>
  <c r="AB316" i="2"/>
  <c r="Z316" i="2"/>
  <c r="X316" i="2"/>
  <c r="V316" i="2"/>
  <c r="S316" i="2"/>
  <c r="P316" i="2"/>
  <c r="N316" i="2"/>
  <c r="L316" i="2"/>
  <c r="B316" i="2"/>
  <c r="AP316" i="2" l="1"/>
  <c r="AO316" i="2" s="1"/>
  <c r="AQ316" i="2"/>
  <c r="BK315" i="2"/>
  <c r="AN315" i="2"/>
  <c r="AH315" i="2"/>
  <c r="AJ315" i="2" s="1"/>
  <c r="AI315" i="2" s="1"/>
  <c r="AE315" i="2"/>
  <c r="AB315" i="2"/>
  <c r="Z315" i="2"/>
  <c r="X315" i="2"/>
  <c r="V315" i="2"/>
  <c r="S315" i="2"/>
  <c r="P315" i="2"/>
  <c r="N315" i="2"/>
  <c r="L315" i="2"/>
  <c r="B315" i="2"/>
  <c r="AP315" i="2" l="1"/>
  <c r="AO315" i="2" s="1"/>
  <c r="AQ315" i="2"/>
  <c r="AS315" i="2" s="1"/>
  <c r="AR316" i="2"/>
  <c r="AS316" i="2"/>
  <c r="BK314" i="2"/>
  <c r="AN314" i="2"/>
  <c r="AH314" i="2"/>
  <c r="AJ314" i="2" s="1"/>
  <c r="AI314" i="2" s="1"/>
  <c r="AE314" i="2"/>
  <c r="AB314" i="2"/>
  <c r="Z314" i="2"/>
  <c r="X314" i="2"/>
  <c r="V314" i="2"/>
  <c r="S314" i="2"/>
  <c r="P314" i="2"/>
  <c r="N314" i="2"/>
  <c r="L314" i="2"/>
  <c r="B314" i="2"/>
  <c r="AR315" i="2" l="1"/>
  <c r="AP314" i="2"/>
  <c r="AO314" i="2" s="1"/>
  <c r="AQ314" i="2"/>
  <c r="AR314" i="2" s="1"/>
  <c r="BK313" i="2"/>
  <c r="AN313" i="2"/>
  <c r="AH313" i="2"/>
  <c r="AI313" i="2" s="1"/>
  <c r="AE313" i="2"/>
  <c r="AB313" i="2"/>
  <c r="Z313" i="2"/>
  <c r="X313" i="2"/>
  <c r="V313" i="2"/>
  <c r="S313" i="2"/>
  <c r="P313" i="2"/>
  <c r="N313" i="2"/>
  <c r="L313" i="2"/>
  <c r="B313" i="2"/>
  <c r="AS314" i="2" l="1"/>
  <c r="AO313" i="2"/>
  <c r="AJ313" i="2"/>
  <c r="AP313" i="2"/>
  <c r="AQ313" i="2"/>
  <c r="AS313" i="2" s="1"/>
  <c r="AR313" i="2" s="1"/>
  <c r="BK312" i="2"/>
  <c r="AN312" i="2"/>
  <c r="AH312" i="2"/>
  <c r="AJ312" i="2" s="1"/>
  <c r="AI312" i="2" s="1"/>
  <c r="AE312" i="2"/>
  <c r="AB312" i="2"/>
  <c r="Z312" i="2"/>
  <c r="X312" i="2"/>
  <c r="V312" i="2"/>
  <c r="S312" i="2"/>
  <c r="P312" i="2"/>
  <c r="N312" i="2"/>
  <c r="L312" i="2"/>
  <c r="B312" i="2"/>
  <c r="AP312" i="2" l="1"/>
  <c r="AO312" i="2" s="1"/>
  <c r="AQ312" i="2"/>
  <c r="AR312" i="2" s="1"/>
  <c r="BK311" i="2"/>
  <c r="AN311" i="2"/>
  <c r="AH311" i="2"/>
  <c r="AJ311" i="2" s="1"/>
  <c r="AI311" i="2" s="1"/>
  <c r="AE311" i="2"/>
  <c r="AB311" i="2"/>
  <c r="Z311" i="2"/>
  <c r="X311" i="2"/>
  <c r="V311" i="2"/>
  <c r="S311" i="2"/>
  <c r="P311" i="2"/>
  <c r="N311" i="2"/>
  <c r="L311" i="2"/>
  <c r="B311" i="2"/>
  <c r="BK310" i="2"/>
  <c r="AN310" i="2"/>
  <c r="AH310" i="2"/>
  <c r="AJ310" i="2" s="1"/>
  <c r="AE310" i="2"/>
  <c r="AB310" i="2"/>
  <c r="Z310" i="2"/>
  <c r="X310" i="2"/>
  <c r="V310" i="2"/>
  <c r="S310" i="2"/>
  <c r="P310" i="2"/>
  <c r="N310" i="2"/>
  <c r="L310" i="2"/>
  <c r="B310" i="2"/>
  <c r="AS312" i="2" l="1"/>
  <c r="AO310" i="2"/>
  <c r="AP311" i="2"/>
  <c r="AO311" i="2" s="1"/>
  <c r="AP310" i="2"/>
  <c r="AQ310" i="2"/>
  <c r="AQ311" i="2"/>
  <c r="AI310" i="2"/>
  <c r="BK309" i="2"/>
  <c r="AN309" i="2"/>
  <c r="AH309" i="2"/>
  <c r="AI309" i="2" s="1"/>
  <c r="AE309" i="2"/>
  <c r="AB309" i="2"/>
  <c r="Z309" i="2"/>
  <c r="X309" i="2"/>
  <c r="V309" i="2"/>
  <c r="S309" i="2"/>
  <c r="P309" i="2"/>
  <c r="N309" i="2"/>
  <c r="L309" i="2"/>
  <c r="B309" i="2"/>
  <c r="AO309" i="2" l="1"/>
  <c r="AQ309" i="2"/>
  <c r="AR309" i="2" s="1"/>
  <c r="AP309" i="2"/>
  <c r="AR311" i="2"/>
  <c r="AS311" i="2"/>
  <c r="AS310" i="2"/>
  <c r="AR310" i="2"/>
  <c r="AJ309" i="2"/>
  <c r="AS309" i="2" l="1"/>
  <c r="BK308" i="2"/>
  <c r="AN308" i="2"/>
  <c r="AH308" i="2"/>
  <c r="AI308" i="2" s="1"/>
  <c r="AE308" i="2"/>
  <c r="AB308" i="2"/>
  <c r="Z308" i="2"/>
  <c r="X308" i="2"/>
  <c r="V308" i="2"/>
  <c r="S308" i="2"/>
  <c r="P308" i="2"/>
  <c r="N308" i="2"/>
  <c r="L308" i="2"/>
  <c r="B308" i="2"/>
  <c r="AQ308" i="2" l="1"/>
  <c r="AJ308" i="2"/>
  <c r="AP308" i="2"/>
  <c r="AO308" i="2" s="1"/>
  <c r="BK307" i="2"/>
  <c r="AN307" i="2"/>
  <c r="AH307" i="2"/>
  <c r="AJ307" i="2" s="1"/>
  <c r="AI307" i="2" s="1"/>
  <c r="AE307" i="2"/>
  <c r="AB307" i="2"/>
  <c r="Z307" i="2"/>
  <c r="X307" i="2"/>
  <c r="V307" i="2"/>
  <c r="S307" i="2"/>
  <c r="P307" i="2"/>
  <c r="N307" i="2"/>
  <c r="L307" i="2"/>
  <c r="B307" i="2"/>
  <c r="AP307" i="2" l="1"/>
  <c r="AO307" i="2" s="1"/>
  <c r="AQ307" i="2"/>
  <c r="AR308" i="2"/>
  <c r="AS308" i="2"/>
  <c r="BK306" i="2"/>
  <c r="AN306" i="2"/>
  <c r="AH306" i="2"/>
  <c r="AJ306" i="2" s="1"/>
  <c r="AI306" i="2" s="1"/>
  <c r="AE306" i="2"/>
  <c r="AB306" i="2"/>
  <c r="Z306" i="2"/>
  <c r="X306" i="2"/>
  <c r="V306" i="2"/>
  <c r="S306" i="2"/>
  <c r="P306" i="2"/>
  <c r="N306" i="2"/>
  <c r="L306" i="2"/>
  <c r="B306" i="2"/>
  <c r="AQ306" i="2" l="1"/>
  <c r="AS306" i="2" s="1"/>
  <c r="AR306" i="2" s="1"/>
  <c r="AR307" i="2"/>
  <c r="AS307" i="2"/>
  <c r="AP306" i="2"/>
  <c r="AO306" i="2" s="1"/>
  <c r="BK305" i="2"/>
  <c r="AN305" i="2"/>
  <c r="AH305" i="2"/>
  <c r="AJ305" i="2" s="1"/>
  <c r="AE305" i="2"/>
  <c r="AB305" i="2"/>
  <c r="Z305" i="2"/>
  <c r="X305" i="2"/>
  <c r="V305" i="2"/>
  <c r="S305" i="2"/>
  <c r="P305" i="2"/>
  <c r="N305" i="2"/>
  <c r="L305" i="2"/>
  <c r="B305" i="2"/>
  <c r="AI305" i="2" l="1"/>
  <c r="AP305" i="2"/>
  <c r="AQ305" i="2"/>
  <c r="AO305" i="2"/>
  <c r="BK304" i="2"/>
  <c r="AN304" i="2"/>
  <c r="AH304" i="2"/>
  <c r="AJ304" i="2" s="1"/>
  <c r="AI304" i="2" s="1"/>
  <c r="AE304" i="2"/>
  <c r="AB304" i="2"/>
  <c r="Z304" i="2"/>
  <c r="X304" i="2"/>
  <c r="V304" i="2"/>
  <c r="S304" i="2"/>
  <c r="P304" i="2"/>
  <c r="N304" i="2"/>
  <c r="L304" i="2"/>
  <c r="B304" i="2"/>
  <c r="AP304" i="2" l="1"/>
  <c r="AO304" i="2" s="1"/>
  <c r="AQ304" i="2"/>
  <c r="AS304" i="2" s="1"/>
  <c r="AR305" i="2"/>
  <c r="AS305" i="2"/>
  <c r="BK303" i="2"/>
  <c r="AN303" i="2"/>
  <c r="AH303" i="2"/>
  <c r="AI303" i="2" s="1"/>
  <c r="AE303" i="2"/>
  <c r="AB303" i="2"/>
  <c r="Z303" i="2"/>
  <c r="X303" i="2"/>
  <c r="V303" i="2"/>
  <c r="S303" i="2"/>
  <c r="P303" i="2"/>
  <c r="N303" i="2"/>
  <c r="L303" i="2"/>
  <c r="B303" i="2"/>
  <c r="AQ303" i="2" l="1"/>
  <c r="AR303" i="2" s="1"/>
  <c r="AR304" i="2"/>
  <c r="AO303" i="2"/>
  <c r="AJ303" i="2"/>
  <c r="AP303" i="2"/>
  <c r="BK302" i="2"/>
  <c r="AN302" i="2"/>
  <c r="AH302" i="2"/>
  <c r="AI302" i="2" s="1"/>
  <c r="AE302" i="2"/>
  <c r="AB302" i="2"/>
  <c r="Z302" i="2"/>
  <c r="X302" i="2"/>
  <c r="V302" i="2"/>
  <c r="S302" i="2"/>
  <c r="P302" i="2"/>
  <c r="N302" i="2"/>
  <c r="L302" i="2"/>
  <c r="B302" i="2"/>
  <c r="AS303" i="2" l="1"/>
  <c r="AO302" i="2"/>
  <c r="AJ302" i="2"/>
  <c r="AQ302" i="2"/>
  <c r="AR302" i="2" s="1"/>
  <c r="BK301" i="2"/>
  <c r="AN301" i="2"/>
  <c r="AH301" i="2"/>
  <c r="AE301" i="2"/>
  <c r="AB301" i="2"/>
  <c r="Z301" i="2"/>
  <c r="X301" i="2"/>
  <c r="V301" i="2"/>
  <c r="S301" i="2"/>
  <c r="P301" i="2"/>
  <c r="N301" i="2"/>
  <c r="L301" i="2"/>
  <c r="B301" i="2"/>
  <c r="AJ301" i="2" l="1"/>
  <c r="AP301" i="2"/>
  <c r="AQ301" i="2"/>
  <c r="AR301" i="2" s="1"/>
  <c r="AS302" i="2"/>
  <c r="AP302" i="2"/>
  <c r="AI301" i="2"/>
  <c r="AO301" i="2"/>
  <c r="BK300" i="2"/>
  <c r="AN300" i="2"/>
  <c r="AH300" i="2"/>
  <c r="AI300" i="2" s="1"/>
  <c r="AE300" i="2"/>
  <c r="AB300" i="2"/>
  <c r="Z300" i="2"/>
  <c r="X300" i="2"/>
  <c r="V300" i="2"/>
  <c r="S300" i="2"/>
  <c r="P300" i="2"/>
  <c r="N300" i="2"/>
  <c r="L300" i="2"/>
  <c r="B300" i="2"/>
  <c r="AP300" i="2" l="1"/>
  <c r="AO300" i="2"/>
  <c r="AS301" i="2"/>
  <c r="AQ300" i="2"/>
  <c r="AR300" i="2" s="1"/>
  <c r="AJ300" i="2"/>
  <c r="BK299" i="2"/>
  <c r="AN299" i="2"/>
  <c r="AH299" i="2"/>
  <c r="AE299" i="2"/>
  <c r="AB299" i="2"/>
  <c r="Z299" i="2"/>
  <c r="X299" i="2"/>
  <c r="V299" i="2"/>
  <c r="S299" i="2"/>
  <c r="P299" i="2"/>
  <c r="N299" i="2"/>
  <c r="L299" i="2"/>
  <c r="B299" i="2"/>
  <c r="BK298" i="2"/>
  <c r="AN298" i="2"/>
  <c r="AH298" i="2"/>
  <c r="AI298" i="2" s="1"/>
  <c r="AE298" i="2"/>
  <c r="AB298" i="2"/>
  <c r="Z298" i="2"/>
  <c r="X298" i="2"/>
  <c r="V298" i="2"/>
  <c r="S298" i="2"/>
  <c r="P298" i="2"/>
  <c r="N298" i="2"/>
  <c r="L298" i="2"/>
  <c r="B298" i="2"/>
  <c r="AS300" i="2" l="1"/>
  <c r="AO298" i="2"/>
  <c r="AQ298" i="2"/>
  <c r="AR298" i="2" s="1"/>
  <c r="AJ298" i="2"/>
  <c r="AI299" i="2"/>
  <c r="AQ299" i="2"/>
  <c r="AR299" i="2" s="1"/>
  <c r="AJ299" i="2"/>
  <c r="AO299" i="2"/>
  <c r="AS299" i="2" l="1"/>
  <c r="AS298" i="2"/>
  <c r="AP298" i="2"/>
  <c r="AP299" i="2"/>
  <c r="BK297" i="2"/>
  <c r="AN297" i="2"/>
  <c r="AO297" i="2" s="1"/>
  <c r="AH297" i="2"/>
  <c r="AI297" i="2" s="1"/>
  <c r="AE297" i="2"/>
  <c r="AB297" i="2"/>
  <c r="Z297" i="2"/>
  <c r="X297" i="2"/>
  <c r="V297" i="2"/>
  <c r="S297" i="2"/>
  <c r="P297" i="2"/>
  <c r="N297" i="2"/>
  <c r="L297" i="2"/>
  <c r="B297" i="2"/>
  <c r="AJ297" i="2" l="1"/>
  <c r="AP297" i="2"/>
  <c r="AQ297" i="2"/>
  <c r="AR297" i="2" s="1"/>
  <c r="BK296" i="2"/>
  <c r="AN296" i="2"/>
  <c r="AH296" i="2"/>
  <c r="AI296" i="2" s="1"/>
  <c r="AE296" i="2"/>
  <c r="AB296" i="2"/>
  <c r="Z296" i="2"/>
  <c r="X296" i="2"/>
  <c r="V296" i="2"/>
  <c r="S296" i="2"/>
  <c r="P296" i="2"/>
  <c r="N296" i="2"/>
  <c r="L296" i="2"/>
  <c r="B296" i="2"/>
  <c r="AP296" i="2" l="1"/>
  <c r="AO296" i="2" s="1"/>
  <c r="AJ296" i="2"/>
  <c r="AQ296" i="2"/>
  <c r="AS297" i="2"/>
  <c r="BK295" i="2"/>
  <c r="AN295" i="2"/>
  <c r="AH295" i="2"/>
  <c r="AJ295" i="2" s="1"/>
  <c r="AI295" i="2" s="1"/>
  <c r="AE295" i="2"/>
  <c r="AB295" i="2"/>
  <c r="Z295" i="2"/>
  <c r="X295" i="2"/>
  <c r="V295" i="2"/>
  <c r="S295" i="2"/>
  <c r="P295" i="2"/>
  <c r="N295" i="2"/>
  <c r="L295" i="2"/>
  <c r="B295" i="2"/>
  <c r="AP295" i="2" l="1"/>
  <c r="AO295" i="2" s="1"/>
  <c r="AQ295" i="2"/>
  <c r="AR296" i="2"/>
  <c r="AS296" i="2"/>
  <c r="BK294" i="2"/>
  <c r="AN294" i="2"/>
  <c r="AH294" i="2"/>
  <c r="AE294" i="2"/>
  <c r="AB294" i="2"/>
  <c r="Z294" i="2"/>
  <c r="X294" i="2"/>
  <c r="V294" i="2"/>
  <c r="S294" i="2"/>
  <c r="P294" i="2"/>
  <c r="N294" i="2"/>
  <c r="L294" i="2"/>
  <c r="B294" i="2"/>
  <c r="AI294" i="2" l="1"/>
  <c r="AP294" i="2"/>
  <c r="AQ294" i="2"/>
  <c r="AS294" i="2" s="1"/>
  <c r="AR294" i="2" s="1"/>
  <c r="AS295" i="2"/>
  <c r="AR295" i="2"/>
  <c r="AJ294" i="2"/>
  <c r="AO294" i="2"/>
  <c r="BK293" i="2"/>
  <c r="AN293" i="2"/>
  <c r="AH293" i="2"/>
  <c r="AE293" i="2"/>
  <c r="AB293" i="2"/>
  <c r="Z293" i="2"/>
  <c r="X293" i="2"/>
  <c r="V293" i="2"/>
  <c r="S293" i="2"/>
  <c r="P293" i="2"/>
  <c r="N293" i="2"/>
  <c r="L293" i="2"/>
  <c r="B293" i="2"/>
  <c r="BK292" i="2"/>
  <c r="AN292" i="2"/>
  <c r="AH292" i="2"/>
  <c r="AI292" i="2" s="1"/>
  <c r="AE292" i="2"/>
  <c r="AB292" i="2"/>
  <c r="Z292" i="2"/>
  <c r="X292" i="2"/>
  <c r="V292" i="2"/>
  <c r="S292" i="2"/>
  <c r="P292" i="2"/>
  <c r="N292" i="2"/>
  <c r="L292" i="2"/>
  <c r="B292" i="2"/>
  <c r="AQ292" i="2" l="1"/>
  <c r="AR292" i="2" s="1"/>
  <c r="AO293" i="2"/>
  <c r="AQ293" i="2"/>
  <c r="AS293" i="2" s="1"/>
  <c r="AR293" i="2" s="1"/>
  <c r="AP293" i="2"/>
  <c r="AJ292" i="2"/>
  <c r="AP292" i="2"/>
  <c r="AJ293" i="2"/>
  <c r="AO292" i="2"/>
  <c r="AI293" i="2"/>
  <c r="BK291" i="2"/>
  <c r="AN291" i="2"/>
  <c r="AH291" i="2"/>
  <c r="AI291" i="2" s="1"/>
  <c r="AE291" i="2"/>
  <c r="AB291" i="2"/>
  <c r="Z291" i="2"/>
  <c r="X291" i="2"/>
  <c r="V291" i="2"/>
  <c r="S291" i="2"/>
  <c r="P291" i="2"/>
  <c r="N291" i="2"/>
  <c r="L291" i="2"/>
  <c r="B291" i="2"/>
  <c r="AS292" i="2" l="1"/>
  <c r="AO291" i="2"/>
  <c r="AJ291" i="2"/>
  <c r="AQ291" i="2"/>
  <c r="AR291" i="2" s="1"/>
  <c r="AS291" i="2" l="1"/>
  <c r="AP291" i="2"/>
  <c r="AN290" i="2"/>
  <c r="AH290" i="2"/>
  <c r="AI290" i="2" s="1"/>
  <c r="AE290" i="2"/>
  <c r="AB290" i="2"/>
  <c r="Z290" i="2"/>
  <c r="X290" i="2"/>
  <c r="V290" i="2"/>
  <c r="S290" i="2"/>
  <c r="P290" i="2"/>
  <c r="N290" i="2"/>
  <c r="L290" i="2"/>
  <c r="F290" i="2"/>
  <c r="B290" i="2"/>
  <c r="AO290" i="2" l="1"/>
  <c r="AJ290" i="2"/>
  <c r="AQ290" i="2"/>
  <c r="AR290" i="2" s="1"/>
  <c r="BK289" i="2"/>
  <c r="AN289" i="2"/>
  <c r="AH289" i="2"/>
  <c r="AE289" i="2"/>
  <c r="AB289" i="2"/>
  <c r="Z289" i="2"/>
  <c r="X289" i="2"/>
  <c r="V289" i="2"/>
  <c r="S289" i="2"/>
  <c r="P289" i="2"/>
  <c r="N289" i="2"/>
  <c r="L289" i="2"/>
  <c r="B289" i="2"/>
  <c r="AQ289" i="2" l="1"/>
  <c r="AR289" i="2" s="1"/>
  <c r="AS290" i="2"/>
  <c r="AP290" i="2"/>
  <c r="AJ289" i="2"/>
  <c r="AI289" i="2"/>
  <c r="AO289" i="2"/>
  <c r="BK288" i="2"/>
  <c r="AN288" i="2"/>
  <c r="AH288" i="2"/>
  <c r="AI288" i="2" s="1"/>
  <c r="AE288" i="2"/>
  <c r="AB288" i="2"/>
  <c r="Z288" i="2"/>
  <c r="X288" i="2"/>
  <c r="V288" i="2"/>
  <c r="S288" i="2"/>
  <c r="P288" i="2"/>
  <c r="N288" i="2"/>
  <c r="L288" i="2"/>
  <c r="B288" i="2"/>
  <c r="AS289" i="2" l="1"/>
  <c r="AO288" i="2"/>
  <c r="AJ288" i="2"/>
  <c r="AP288" i="2"/>
  <c r="AQ288" i="2"/>
  <c r="AR288" i="2" s="1"/>
  <c r="AP289" i="2"/>
  <c r="BK287" i="2"/>
  <c r="AN287" i="2"/>
  <c r="AH287" i="2"/>
  <c r="AI287" i="2" s="1"/>
  <c r="AE287" i="2"/>
  <c r="AB287" i="2"/>
  <c r="Z287" i="2"/>
  <c r="X287" i="2"/>
  <c r="V287" i="2"/>
  <c r="S287" i="2"/>
  <c r="P287" i="2"/>
  <c r="N287" i="2"/>
  <c r="L287" i="2"/>
  <c r="B287" i="2"/>
  <c r="AJ287" i="2" l="1"/>
  <c r="AS288" i="2"/>
  <c r="AO287" i="2"/>
  <c r="AQ287" i="2"/>
  <c r="AR287" i="2" s="1"/>
  <c r="BK286" i="2"/>
  <c r="AN286" i="2"/>
  <c r="AO286" i="2" s="1"/>
  <c r="AH286" i="2"/>
  <c r="AI286" i="2" s="1"/>
  <c r="AE286" i="2"/>
  <c r="AB286" i="2"/>
  <c r="Z286" i="2"/>
  <c r="X286" i="2"/>
  <c r="V286" i="2"/>
  <c r="S286" i="2"/>
  <c r="P286" i="2"/>
  <c r="N286" i="2"/>
  <c r="L286" i="2"/>
  <c r="B286" i="2"/>
  <c r="AJ286" i="2" l="1"/>
  <c r="AQ286" i="2"/>
  <c r="AR286" i="2" s="1"/>
  <c r="AS287" i="2"/>
  <c r="AP287" i="2"/>
  <c r="BK285" i="2"/>
  <c r="AN285" i="2"/>
  <c r="AH285" i="2"/>
  <c r="AE285" i="2"/>
  <c r="AB285" i="2"/>
  <c r="Z285" i="2"/>
  <c r="X285" i="2"/>
  <c r="V285" i="2"/>
  <c r="S285" i="2"/>
  <c r="P285" i="2"/>
  <c r="N285" i="2"/>
  <c r="L285" i="2"/>
  <c r="B285" i="2"/>
  <c r="AS286" i="2" l="1"/>
  <c r="AO285" i="2"/>
  <c r="AQ285" i="2"/>
  <c r="AR285" i="2" s="1"/>
  <c r="AJ285" i="2"/>
  <c r="AP286" i="2"/>
  <c r="AI285" i="2"/>
  <c r="BK284" i="2"/>
  <c r="AN284" i="2"/>
  <c r="AH284" i="2"/>
  <c r="AI284" i="2" s="1"/>
  <c r="AE284" i="2"/>
  <c r="AB284" i="2"/>
  <c r="Z284" i="2"/>
  <c r="X284" i="2"/>
  <c r="V284" i="2"/>
  <c r="S284" i="2"/>
  <c r="P284" i="2"/>
  <c r="N284" i="2"/>
  <c r="L284" i="2"/>
  <c r="B284" i="2"/>
  <c r="AS285" i="2" l="1"/>
  <c r="AO284" i="2"/>
  <c r="AP284" i="2"/>
  <c r="AJ284" i="2"/>
  <c r="AQ284" i="2"/>
  <c r="AR284" i="2" s="1"/>
  <c r="AP285" i="2"/>
  <c r="BK283" i="2"/>
  <c r="AN283" i="2"/>
  <c r="AH283" i="2"/>
  <c r="AI283" i="2" s="1"/>
  <c r="AE283" i="2"/>
  <c r="AB283" i="2"/>
  <c r="Z283" i="2"/>
  <c r="X283" i="2"/>
  <c r="V283" i="2"/>
  <c r="S283" i="2"/>
  <c r="P283" i="2"/>
  <c r="N283" i="2"/>
  <c r="L283" i="2"/>
  <c r="B283" i="2"/>
  <c r="AO283" i="2" l="1"/>
  <c r="AJ283" i="2"/>
  <c r="AP283" i="2"/>
  <c r="AQ283" i="2"/>
  <c r="AR283" i="2" s="1"/>
  <c r="AS284" i="2"/>
  <c r="BK282" i="2"/>
  <c r="AN282" i="2"/>
  <c r="AH282" i="2"/>
  <c r="AI282" i="2" s="1"/>
  <c r="AE282" i="2"/>
  <c r="AB282" i="2"/>
  <c r="Z282" i="2"/>
  <c r="X282" i="2"/>
  <c r="V282" i="2"/>
  <c r="S282" i="2"/>
  <c r="P282" i="2"/>
  <c r="N282" i="2"/>
  <c r="L282" i="2"/>
  <c r="B282" i="2"/>
  <c r="AQ282" i="2" l="1"/>
  <c r="AR282" i="2" s="1"/>
  <c r="AP282" i="2"/>
  <c r="AS283" i="2"/>
  <c r="AJ282" i="2"/>
  <c r="AO282" i="2"/>
  <c r="BK281" i="2"/>
  <c r="AN281" i="2"/>
  <c r="AH281" i="2"/>
  <c r="AI281" i="2" s="1"/>
  <c r="AE281" i="2"/>
  <c r="AB281" i="2"/>
  <c r="Z281" i="2"/>
  <c r="X281" i="2"/>
  <c r="V281" i="2"/>
  <c r="S281" i="2"/>
  <c r="P281" i="2"/>
  <c r="N281" i="2"/>
  <c r="L281" i="2"/>
  <c r="B281" i="2"/>
  <c r="AS282" i="2" l="1"/>
  <c r="AQ281" i="2"/>
  <c r="AR281" i="2" s="1"/>
  <c r="AP281" i="2"/>
  <c r="AJ281" i="2"/>
  <c r="AO281" i="2"/>
  <c r="BK280" i="2"/>
  <c r="AN280" i="2"/>
  <c r="AH280" i="2"/>
  <c r="AI280" i="2" s="1"/>
  <c r="AE280" i="2"/>
  <c r="AB280" i="2"/>
  <c r="Z280" i="2"/>
  <c r="X280" i="2"/>
  <c r="V280" i="2"/>
  <c r="S280" i="2"/>
  <c r="P280" i="2"/>
  <c r="N280" i="2"/>
  <c r="L280" i="2"/>
  <c r="B280" i="2"/>
  <c r="AS281" i="2" l="1"/>
  <c r="AJ280" i="2"/>
  <c r="AP280" i="2"/>
  <c r="AO280" i="2"/>
  <c r="AQ280" i="2"/>
  <c r="AR280" i="2" s="1"/>
  <c r="BK279" i="2"/>
  <c r="AN279" i="2"/>
  <c r="AH279" i="2"/>
  <c r="AE279" i="2"/>
  <c r="AB279" i="2"/>
  <c r="Z279" i="2"/>
  <c r="X279" i="2"/>
  <c r="V279" i="2"/>
  <c r="S279" i="2"/>
  <c r="P279" i="2"/>
  <c r="N279" i="2"/>
  <c r="L279" i="2"/>
  <c r="B279" i="2"/>
  <c r="AS280" i="2" l="1"/>
  <c r="AO279" i="2"/>
  <c r="AI279" i="2"/>
  <c r="AQ279" i="2"/>
  <c r="AR279" i="2" s="1"/>
  <c r="AJ279" i="2"/>
  <c r="BK278" i="2"/>
  <c r="AN278" i="2"/>
  <c r="AH278" i="2"/>
  <c r="AI278" i="2" s="1"/>
  <c r="AE278" i="2"/>
  <c r="AB278" i="2"/>
  <c r="Z278" i="2"/>
  <c r="X278" i="2"/>
  <c r="V278" i="2"/>
  <c r="S278" i="2"/>
  <c r="P278" i="2"/>
  <c r="N278" i="2"/>
  <c r="L278" i="2"/>
  <c r="B278" i="2"/>
  <c r="BK277" i="2"/>
  <c r="AN277" i="2"/>
  <c r="AH277" i="2"/>
  <c r="AE277" i="2"/>
  <c r="AB277" i="2"/>
  <c r="Z277" i="2"/>
  <c r="X277" i="2"/>
  <c r="V277" i="2"/>
  <c r="S277" i="2"/>
  <c r="P277" i="2"/>
  <c r="N277" i="2"/>
  <c r="L277" i="2"/>
  <c r="B277" i="2"/>
  <c r="AS279" i="2" l="1"/>
  <c r="AQ278" i="2"/>
  <c r="AR278" i="2" s="1"/>
  <c r="AO277" i="2"/>
  <c r="AO278" i="2"/>
  <c r="AQ277" i="2"/>
  <c r="AR277" i="2" s="1"/>
  <c r="AJ278" i="2"/>
  <c r="AP279" i="2"/>
  <c r="AJ277" i="2"/>
  <c r="AI277" i="2"/>
  <c r="BK276" i="2"/>
  <c r="AN276" i="2"/>
  <c r="AH276" i="2"/>
  <c r="AI276" i="2" s="1"/>
  <c r="AE276" i="2"/>
  <c r="AB276" i="2"/>
  <c r="Z276" i="2"/>
  <c r="X276" i="2"/>
  <c r="V276" i="2"/>
  <c r="S276" i="2"/>
  <c r="P276" i="2"/>
  <c r="N276" i="2"/>
  <c r="L276" i="2"/>
  <c r="B276" i="2"/>
  <c r="AS278" i="2" l="1"/>
  <c r="AS277" i="2"/>
  <c r="AO276" i="2"/>
  <c r="AJ276" i="2"/>
  <c r="AP276" i="2"/>
  <c r="AP278" i="2"/>
  <c r="AQ276" i="2"/>
  <c r="AR276" i="2" s="1"/>
  <c r="AP277" i="2"/>
  <c r="BK275" i="2"/>
  <c r="AN275" i="2"/>
  <c r="AH275" i="2"/>
  <c r="AI275" i="2" s="1"/>
  <c r="AE275" i="2"/>
  <c r="AB275" i="2"/>
  <c r="Z275" i="2"/>
  <c r="X275" i="2"/>
  <c r="V275" i="2"/>
  <c r="S275" i="2"/>
  <c r="P275" i="2"/>
  <c r="N275" i="2"/>
  <c r="L275" i="2"/>
  <c r="B275" i="2"/>
  <c r="AO275" i="2" l="1"/>
  <c r="AP275" i="2"/>
  <c r="AQ275" i="2"/>
  <c r="AR275" i="2" s="1"/>
  <c r="AJ275" i="2"/>
  <c r="AS276" i="2"/>
  <c r="BK274" i="2"/>
  <c r="AN274" i="2"/>
  <c r="AH274" i="2"/>
  <c r="AI274" i="2" s="1"/>
  <c r="AE274" i="2"/>
  <c r="AB274" i="2"/>
  <c r="Z274" i="2"/>
  <c r="X274" i="2"/>
  <c r="V274" i="2"/>
  <c r="S274" i="2"/>
  <c r="P274" i="2"/>
  <c r="N274" i="2"/>
  <c r="L274" i="2"/>
  <c r="B274" i="2"/>
  <c r="AS275" i="2" l="1"/>
  <c r="AP274" i="2"/>
  <c r="AO274" i="2"/>
  <c r="AQ274" i="2"/>
  <c r="AR274" i="2" s="1"/>
  <c r="AJ274" i="2"/>
  <c r="BK273" i="2"/>
  <c r="AN273" i="2"/>
  <c r="AH273" i="2"/>
  <c r="AI273" i="2" s="1"/>
  <c r="AE273" i="2"/>
  <c r="AB273" i="2"/>
  <c r="Z273" i="2"/>
  <c r="X273" i="2"/>
  <c r="V273" i="2"/>
  <c r="S273" i="2"/>
  <c r="P273" i="2"/>
  <c r="N273" i="2"/>
  <c r="L273" i="2"/>
  <c r="B273" i="2"/>
  <c r="AS274" i="2" l="1"/>
  <c r="AO273" i="2"/>
  <c r="AJ273" i="2"/>
  <c r="AQ273" i="2"/>
  <c r="AR273" i="2" s="1"/>
  <c r="BK272" i="2"/>
  <c r="AN272" i="2"/>
  <c r="AH272" i="2"/>
  <c r="AI272" i="2" s="1"/>
  <c r="AE272" i="2"/>
  <c r="AB272" i="2"/>
  <c r="Z272" i="2"/>
  <c r="X272" i="2"/>
  <c r="V272" i="2"/>
  <c r="S272" i="2"/>
  <c r="P272" i="2"/>
  <c r="N272" i="2"/>
  <c r="L272" i="2"/>
  <c r="B272" i="2"/>
  <c r="BK271" i="2"/>
  <c r="AN271" i="2"/>
  <c r="AH271" i="2"/>
  <c r="AJ271" i="2" s="1"/>
  <c r="AE271" i="2"/>
  <c r="AB271" i="2"/>
  <c r="Z271" i="2"/>
  <c r="X271" i="2"/>
  <c r="V271" i="2"/>
  <c r="S271" i="2"/>
  <c r="P271" i="2"/>
  <c r="N271" i="2"/>
  <c r="L271" i="2"/>
  <c r="B271" i="2"/>
  <c r="AI271" i="2" l="1"/>
  <c r="AO272" i="2"/>
  <c r="AS273" i="2"/>
  <c r="AO271" i="2"/>
  <c r="AJ272" i="2"/>
  <c r="AP272" i="2"/>
  <c r="AP273" i="2"/>
  <c r="AQ272" i="2"/>
  <c r="AR272" i="2" s="1"/>
  <c r="AQ271" i="2"/>
  <c r="AR271" i="2" s="1"/>
  <c r="AS272" i="2" l="1"/>
  <c r="AS271" i="2"/>
  <c r="AP271" i="2"/>
  <c r="BK270" i="2"/>
  <c r="AN270" i="2"/>
  <c r="AH270" i="2"/>
  <c r="AJ270" i="2" s="1"/>
  <c r="AE270" i="2"/>
  <c r="AB270" i="2"/>
  <c r="Z270" i="2"/>
  <c r="X270" i="2"/>
  <c r="V270" i="2"/>
  <c r="S270" i="2"/>
  <c r="P270" i="2"/>
  <c r="N270" i="2"/>
  <c r="L270" i="2"/>
  <c r="B270" i="2"/>
  <c r="AQ270" i="2" l="1"/>
  <c r="AR270" i="2" s="1"/>
  <c r="AP270" i="2"/>
  <c r="AO270" i="2" s="1"/>
  <c r="AI270" i="2"/>
  <c r="BK269" i="2"/>
  <c r="AN269" i="2"/>
  <c r="AH269" i="2"/>
  <c r="AI269" i="2" s="1"/>
  <c r="AE269" i="2"/>
  <c r="AB269" i="2"/>
  <c r="Z269" i="2"/>
  <c r="X269" i="2"/>
  <c r="V269" i="2"/>
  <c r="S269" i="2"/>
  <c r="P269" i="2"/>
  <c r="N269" i="2"/>
  <c r="L269" i="2"/>
  <c r="B269" i="2"/>
  <c r="BK268" i="2"/>
  <c r="AN268" i="2"/>
  <c r="AH268" i="2"/>
  <c r="AJ268" i="2" s="1"/>
  <c r="AE268" i="2"/>
  <c r="AB268" i="2"/>
  <c r="Z268" i="2"/>
  <c r="X268" i="2"/>
  <c r="V268" i="2"/>
  <c r="S268" i="2"/>
  <c r="P268" i="2"/>
  <c r="N268" i="2"/>
  <c r="L268" i="2"/>
  <c r="B268" i="2"/>
  <c r="AS270" i="2" l="1"/>
  <c r="AP269" i="2"/>
  <c r="AO269" i="2" s="1"/>
  <c r="AQ268" i="2"/>
  <c r="AS268" i="2" s="1"/>
  <c r="AR268" i="2" s="1"/>
  <c r="AP268" i="2"/>
  <c r="AI268" i="2"/>
  <c r="AO268" i="2"/>
  <c r="AJ269" i="2"/>
  <c r="AQ269" i="2"/>
  <c r="BK267" i="2"/>
  <c r="AN267" i="2"/>
  <c r="AH267" i="2"/>
  <c r="AJ267" i="2" s="1"/>
  <c r="AE267" i="2"/>
  <c r="AB267" i="2"/>
  <c r="Z267" i="2"/>
  <c r="X267" i="2"/>
  <c r="V267" i="2"/>
  <c r="S267" i="2"/>
  <c r="P267" i="2"/>
  <c r="N267" i="2"/>
  <c r="L267" i="2"/>
  <c r="B267" i="2"/>
  <c r="AQ267" i="2" l="1"/>
  <c r="AS267" i="2" s="1"/>
  <c r="AI267" i="2"/>
  <c r="AO267" i="2"/>
  <c r="AS269" i="2"/>
  <c r="AR269" i="2"/>
  <c r="AP267" i="2"/>
  <c r="BK266" i="2"/>
  <c r="AN266" i="2"/>
  <c r="AH266" i="2"/>
  <c r="AJ266" i="2" s="1"/>
  <c r="AE266" i="2"/>
  <c r="AB266" i="2"/>
  <c r="Z266" i="2"/>
  <c r="X266" i="2"/>
  <c r="V266" i="2"/>
  <c r="S266" i="2"/>
  <c r="P266" i="2"/>
  <c r="N266" i="2"/>
  <c r="L266" i="2"/>
  <c r="B266" i="2"/>
  <c r="AR267" i="2" l="1"/>
  <c r="AQ266" i="2"/>
  <c r="AS266" i="2" s="1"/>
  <c r="AI266" i="2"/>
  <c r="AP266" i="2"/>
  <c r="AO266" i="2"/>
  <c r="BK265" i="2"/>
  <c r="AN265" i="2"/>
  <c r="AH265" i="2"/>
  <c r="AI265" i="2" s="1"/>
  <c r="AE265" i="2"/>
  <c r="AB265" i="2"/>
  <c r="Z265" i="2"/>
  <c r="X265" i="2"/>
  <c r="V265" i="2"/>
  <c r="S265" i="2"/>
  <c r="P265" i="2"/>
  <c r="N265" i="2"/>
  <c r="L265" i="2"/>
  <c r="B265" i="2"/>
  <c r="AR266" i="2" l="1"/>
  <c r="AQ265" i="2"/>
  <c r="AR265" i="2" s="1"/>
  <c r="AJ265" i="2"/>
  <c r="AO265" i="2"/>
  <c r="AP265" i="2"/>
  <c r="BK264" i="2"/>
  <c r="AN264" i="2"/>
  <c r="AH264" i="2"/>
  <c r="AI264" i="2" s="1"/>
  <c r="AE264" i="2"/>
  <c r="AB264" i="2"/>
  <c r="Z264" i="2"/>
  <c r="X264" i="2"/>
  <c r="V264" i="2"/>
  <c r="S264" i="2"/>
  <c r="P264" i="2"/>
  <c r="N264" i="2"/>
  <c r="L264" i="2"/>
  <c r="B264" i="2"/>
  <c r="AS265" i="2" l="1"/>
  <c r="AP264" i="2"/>
  <c r="AJ264" i="2"/>
  <c r="AO264" i="2"/>
  <c r="AQ264" i="2"/>
  <c r="AR264" i="2" l="1"/>
  <c r="AS264" i="2"/>
  <c r="BK263" i="2"/>
  <c r="AN263" i="2"/>
  <c r="AH263" i="2"/>
  <c r="AI263" i="2" s="1"/>
  <c r="AE263" i="2"/>
  <c r="AB263" i="2"/>
  <c r="Z263" i="2"/>
  <c r="X263" i="2"/>
  <c r="V263" i="2"/>
  <c r="S263" i="2"/>
  <c r="P263" i="2"/>
  <c r="N263" i="2"/>
  <c r="L263" i="2"/>
  <c r="B263" i="2"/>
  <c r="AJ263" i="2" l="1"/>
  <c r="AO263" i="2"/>
  <c r="AQ263" i="2"/>
  <c r="BK262" i="2"/>
  <c r="AN262" i="2"/>
  <c r="AP262" i="2" s="1"/>
  <c r="AH262" i="2"/>
  <c r="AI262" i="2" s="1"/>
  <c r="AE262" i="2"/>
  <c r="AB262" i="2"/>
  <c r="Z262" i="2"/>
  <c r="X262" i="2"/>
  <c r="V262" i="2"/>
  <c r="S262" i="2"/>
  <c r="P262" i="2"/>
  <c r="N262" i="2"/>
  <c r="L262" i="2"/>
  <c r="B262" i="2"/>
  <c r="AO262" i="2" l="1"/>
  <c r="AQ262" i="2"/>
  <c r="AR262" i="2" s="1"/>
  <c r="AJ262" i="2"/>
  <c r="AP263" i="2"/>
  <c r="AR263" i="2"/>
  <c r="AS263" i="2"/>
  <c r="BK261" i="2"/>
  <c r="AN261" i="2"/>
  <c r="AH261" i="2"/>
  <c r="AE261" i="2"/>
  <c r="AB261" i="2"/>
  <c r="Z261" i="2"/>
  <c r="X261" i="2"/>
  <c r="V261" i="2"/>
  <c r="S261" i="2"/>
  <c r="P261" i="2"/>
  <c r="N261" i="2"/>
  <c r="L261" i="2"/>
  <c r="B261" i="2"/>
  <c r="AS262" i="2" l="1"/>
  <c r="AQ261" i="2"/>
  <c r="AS261" i="2" s="1"/>
  <c r="AI261" i="2"/>
  <c r="AO261" i="2"/>
  <c r="AJ261" i="2"/>
  <c r="AP261" i="2"/>
  <c r="BK260" i="2"/>
  <c r="AN260" i="2"/>
  <c r="AH260" i="2"/>
  <c r="AE260" i="2"/>
  <c r="AB260" i="2"/>
  <c r="Z260" i="2"/>
  <c r="X260" i="2"/>
  <c r="V260" i="2"/>
  <c r="S260" i="2"/>
  <c r="P260" i="2"/>
  <c r="N260" i="2"/>
  <c r="L260" i="2"/>
  <c r="B260" i="2"/>
  <c r="AR261" i="2" l="1"/>
  <c r="AO260" i="2"/>
  <c r="AI260" i="2"/>
  <c r="AJ260" i="2"/>
  <c r="AP260" i="2"/>
  <c r="AQ260" i="2"/>
  <c r="BK259" i="2"/>
  <c r="AN259" i="2"/>
  <c r="AH259" i="2"/>
  <c r="AI259" i="2" s="1"/>
  <c r="AE259" i="2"/>
  <c r="AB259" i="2"/>
  <c r="Z259" i="2"/>
  <c r="X259" i="2"/>
  <c r="V259" i="2"/>
  <c r="S259" i="2"/>
  <c r="P259" i="2"/>
  <c r="N259" i="2"/>
  <c r="L259" i="2"/>
  <c r="B259" i="2"/>
  <c r="AR260" i="2" l="1"/>
  <c r="AS260" i="2"/>
  <c r="AP259" i="2"/>
  <c r="AQ259" i="2"/>
  <c r="AJ259" i="2"/>
  <c r="AO259" i="2"/>
  <c r="BK258" i="2"/>
  <c r="AN258" i="2"/>
  <c r="AH258" i="2"/>
  <c r="AI258" i="2" s="1"/>
  <c r="AE258" i="2"/>
  <c r="AB258" i="2"/>
  <c r="Z258" i="2"/>
  <c r="X258" i="2"/>
  <c r="V258" i="2"/>
  <c r="S258" i="2"/>
  <c r="P258" i="2"/>
  <c r="N258" i="2"/>
  <c r="L258" i="2"/>
  <c r="B258" i="2"/>
  <c r="AO258" i="2" l="1"/>
  <c r="AJ258" i="2"/>
  <c r="AQ258" i="2"/>
  <c r="AR259" i="2"/>
  <c r="AS259" i="2"/>
  <c r="BK257" i="2"/>
  <c r="AN257" i="2"/>
  <c r="AH257" i="2"/>
  <c r="AI257" i="2" s="1"/>
  <c r="AE257" i="2"/>
  <c r="AB257" i="2"/>
  <c r="Z257" i="2"/>
  <c r="X257" i="2"/>
  <c r="V257" i="2"/>
  <c r="S257" i="2"/>
  <c r="P257" i="2"/>
  <c r="N257" i="2"/>
  <c r="L257" i="2"/>
  <c r="B257" i="2"/>
  <c r="AQ257" i="2" l="1"/>
  <c r="AR257" i="2" s="1"/>
  <c r="AO257" i="2"/>
  <c r="AJ257" i="2"/>
  <c r="AP257" i="2"/>
  <c r="AR258" i="2"/>
  <c r="AS258" i="2"/>
  <c r="AP258" i="2"/>
  <c r="BK256" i="2"/>
  <c r="AN256" i="2"/>
  <c r="AH256" i="2"/>
  <c r="AI256" i="2" s="1"/>
  <c r="AE256" i="2"/>
  <c r="AB256" i="2"/>
  <c r="Z256" i="2"/>
  <c r="X256" i="2"/>
  <c r="V256" i="2"/>
  <c r="S256" i="2"/>
  <c r="P256" i="2"/>
  <c r="N256" i="2"/>
  <c r="L256" i="2"/>
  <c r="B256" i="2"/>
  <c r="AS257" i="2" l="1"/>
  <c r="AQ256" i="2"/>
  <c r="AR256" i="2" s="1"/>
  <c r="AJ256" i="2"/>
  <c r="AP256" i="2"/>
  <c r="AO256" i="2"/>
  <c r="BK255" i="2"/>
  <c r="AN255" i="2"/>
  <c r="AH255" i="2"/>
  <c r="AE255" i="2"/>
  <c r="AB255" i="2"/>
  <c r="Z255" i="2"/>
  <c r="X255" i="2"/>
  <c r="V255" i="2"/>
  <c r="S255" i="2"/>
  <c r="P255" i="2"/>
  <c r="N255" i="2"/>
  <c r="L255" i="2"/>
  <c r="B255" i="2"/>
  <c r="AS256" i="2" l="1"/>
  <c r="AQ255" i="2"/>
  <c r="AR255" i="2" s="1"/>
  <c r="AO255" i="2"/>
  <c r="AJ255" i="2"/>
  <c r="AI255" i="2"/>
  <c r="BK254" i="2"/>
  <c r="AN254" i="2"/>
  <c r="AH254" i="2"/>
  <c r="AE254" i="2"/>
  <c r="AB254" i="2"/>
  <c r="Z254" i="2"/>
  <c r="X254" i="2"/>
  <c r="V254" i="2"/>
  <c r="S254" i="2"/>
  <c r="P254" i="2"/>
  <c r="N254" i="2"/>
  <c r="L254" i="2"/>
  <c r="B254" i="2"/>
  <c r="AS255" i="2" l="1"/>
  <c r="AP255" i="2"/>
  <c r="AJ254" i="2"/>
  <c r="AQ254" i="2"/>
  <c r="AI254" i="2"/>
  <c r="AO254" i="2"/>
  <c r="BK253" i="2"/>
  <c r="AN253" i="2"/>
  <c r="AH253" i="2"/>
  <c r="AI253" i="2" s="1"/>
  <c r="AE253" i="2"/>
  <c r="AB253" i="2"/>
  <c r="Z253" i="2"/>
  <c r="X253" i="2"/>
  <c r="V253" i="2"/>
  <c r="S253" i="2"/>
  <c r="P253" i="2"/>
  <c r="N253" i="2"/>
  <c r="L253" i="2"/>
  <c r="B253" i="2"/>
  <c r="AO253" i="2" l="1"/>
  <c r="AJ253" i="2"/>
  <c r="AQ253" i="2"/>
  <c r="AR253" i="2" s="1"/>
  <c r="AP254" i="2"/>
  <c r="AR254" i="2"/>
  <c r="AS254" i="2"/>
  <c r="BK252" i="2"/>
  <c r="AN252" i="2"/>
  <c r="AH252" i="2"/>
  <c r="AE252" i="2"/>
  <c r="AB252" i="2"/>
  <c r="Z252" i="2"/>
  <c r="X252" i="2"/>
  <c r="V252" i="2"/>
  <c r="S252" i="2"/>
  <c r="P252" i="2"/>
  <c r="N252" i="2"/>
  <c r="L252" i="2"/>
  <c r="B252" i="2"/>
  <c r="AS253" i="2" l="1"/>
  <c r="AQ252" i="2"/>
  <c r="AS252" i="2" s="1"/>
  <c r="AI252" i="2"/>
  <c r="AO252" i="2"/>
  <c r="AP253" i="2"/>
  <c r="AJ252" i="2"/>
  <c r="AP252" i="2"/>
  <c r="BK251" i="2"/>
  <c r="AN251" i="2"/>
  <c r="AH251" i="2"/>
  <c r="AE251" i="2"/>
  <c r="AB251" i="2"/>
  <c r="Z251" i="2"/>
  <c r="X251" i="2"/>
  <c r="V251" i="2"/>
  <c r="S251" i="2"/>
  <c r="P251" i="2"/>
  <c r="N251" i="2"/>
  <c r="L251" i="2"/>
  <c r="B251" i="2"/>
  <c r="BK250" i="2"/>
  <c r="AN250" i="2"/>
  <c r="AH250" i="2"/>
  <c r="AE250" i="2"/>
  <c r="AB250" i="2"/>
  <c r="Z250" i="2"/>
  <c r="X250" i="2"/>
  <c r="V250" i="2"/>
  <c r="S250" i="2"/>
  <c r="P250" i="2"/>
  <c r="N250" i="2"/>
  <c r="L250" i="2"/>
  <c r="B250" i="2"/>
  <c r="AR252" i="2" l="1"/>
  <c r="AQ251" i="2"/>
  <c r="AR251" i="2" s="1"/>
  <c r="AO251" i="2"/>
  <c r="AQ250" i="2"/>
  <c r="AS250" i="2" s="1"/>
  <c r="AO250" i="2"/>
  <c r="AJ250" i="2"/>
  <c r="AJ251" i="2"/>
  <c r="AI250" i="2"/>
  <c r="AI251" i="2"/>
  <c r="AS251" i="2" l="1"/>
  <c r="AR250" i="2"/>
  <c r="AP251" i="2"/>
  <c r="AP250" i="2"/>
  <c r="BK249" i="2"/>
  <c r="AN249" i="2"/>
  <c r="AH249" i="2"/>
  <c r="AI249" i="2" s="1"/>
  <c r="AE249" i="2"/>
  <c r="AB249" i="2"/>
  <c r="Z249" i="2"/>
  <c r="X249" i="2"/>
  <c r="V249" i="2"/>
  <c r="S249" i="2"/>
  <c r="P249" i="2"/>
  <c r="N249" i="2"/>
  <c r="L249" i="2"/>
  <c r="B249" i="2"/>
  <c r="AO249" i="2" l="1"/>
  <c r="AJ249" i="2"/>
  <c r="AQ249" i="2"/>
  <c r="BK248" i="2"/>
  <c r="AN248" i="2"/>
  <c r="AH248" i="2"/>
  <c r="AE248" i="2"/>
  <c r="AB248" i="2"/>
  <c r="Z248" i="2"/>
  <c r="X248" i="2"/>
  <c r="V248" i="2"/>
  <c r="S248" i="2"/>
  <c r="P248" i="2"/>
  <c r="N248" i="2"/>
  <c r="L248" i="2"/>
  <c r="B248" i="2"/>
  <c r="AI248" i="2" l="1"/>
  <c r="AQ248" i="2"/>
  <c r="AS249" i="2"/>
  <c r="AR249" i="2"/>
  <c r="AJ248" i="2"/>
  <c r="AO248" i="2"/>
  <c r="AP249" i="2"/>
  <c r="AP248" i="2"/>
  <c r="BK247" i="2"/>
  <c r="AN247" i="2"/>
  <c r="AH247" i="2"/>
  <c r="AE247" i="2"/>
  <c r="AB247" i="2"/>
  <c r="Z247" i="2"/>
  <c r="X247" i="2"/>
  <c r="V247" i="2"/>
  <c r="S247" i="2"/>
  <c r="P247" i="2"/>
  <c r="N247" i="2"/>
  <c r="L247" i="2"/>
  <c r="B247" i="2"/>
  <c r="AO247" i="2" l="1"/>
  <c r="AS248" i="2"/>
  <c r="AR248" i="2"/>
  <c r="AQ247" i="2"/>
  <c r="AS247" i="2" s="1"/>
  <c r="AJ247" i="2"/>
  <c r="AI247" i="2"/>
  <c r="BK246" i="2"/>
  <c r="AN246" i="2"/>
  <c r="AH246" i="2"/>
  <c r="AI246" i="2" s="1"/>
  <c r="AE246" i="2"/>
  <c r="AB246" i="2"/>
  <c r="Z246" i="2"/>
  <c r="X246" i="2"/>
  <c r="V246" i="2"/>
  <c r="S246" i="2"/>
  <c r="P246" i="2"/>
  <c r="N246" i="2"/>
  <c r="L246" i="2"/>
  <c r="B246" i="2"/>
  <c r="AO246" i="2" l="1"/>
  <c r="AJ246" i="2"/>
  <c r="AR247" i="2"/>
  <c r="AP246" i="2"/>
  <c r="AQ246" i="2"/>
  <c r="AP247" i="2"/>
  <c r="BK245" i="2"/>
  <c r="AN245" i="2"/>
  <c r="AH245" i="2"/>
  <c r="AI245" i="2" s="1"/>
  <c r="AE245" i="2"/>
  <c r="AB245" i="2"/>
  <c r="Z245" i="2"/>
  <c r="X245" i="2"/>
  <c r="V245" i="2"/>
  <c r="S245" i="2"/>
  <c r="P245" i="2"/>
  <c r="N245" i="2"/>
  <c r="L245" i="2"/>
  <c r="B245" i="2"/>
  <c r="AJ245" i="2" l="1"/>
  <c r="AO245" i="2"/>
  <c r="AP245" i="2"/>
  <c r="AQ245" i="2"/>
  <c r="AR246" i="2"/>
  <c r="AS246" i="2"/>
  <c r="BK244" i="2"/>
  <c r="AN244" i="2"/>
  <c r="AH244" i="2"/>
  <c r="AI244" i="2" s="1"/>
  <c r="AE244" i="2"/>
  <c r="AB244" i="2"/>
  <c r="Z244" i="2"/>
  <c r="X244" i="2"/>
  <c r="V244" i="2"/>
  <c r="S244" i="2"/>
  <c r="P244" i="2"/>
  <c r="N244" i="2"/>
  <c r="L244" i="2"/>
  <c r="B244" i="2"/>
  <c r="AJ244" i="2" l="1"/>
  <c r="AO244" i="2"/>
  <c r="AP244" i="2"/>
  <c r="AR245" i="2"/>
  <c r="AS245" i="2"/>
  <c r="AQ244" i="2"/>
  <c r="BK243" i="2"/>
  <c r="AN243" i="2"/>
  <c r="AH243" i="2"/>
  <c r="AI243" i="2" s="1"/>
  <c r="AE243" i="2"/>
  <c r="AB243" i="2"/>
  <c r="Z243" i="2"/>
  <c r="X243" i="2"/>
  <c r="V243" i="2"/>
  <c r="S243" i="2"/>
  <c r="P243" i="2"/>
  <c r="N243" i="2"/>
  <c r="L243" i="2"/>
  <c r="B243" i="2"/>
  <c r="AP243" i="2" l="1"/>
  <c r="AO243" i="2"/>
  <c r="AJ243" i="2"/>
  <c r="AQ243" i="2"/>
  <c r="AR244" i="2"/>
  <c r="AS244" i="2"/>
  <c r="BK242" i="2"/>
  <c r="AN242" i="2"/>
  <c r="AH242" i="2"/>
  <c r="AE242" i="2"/>
  <c r="AB242" i="2"/>
  <c r="Z242" i="2"/>
  <c r="X242" i="2"/>
  <c r="V242" i="2"/>
  <c r="S242" i="2"/>
  <c r="P242" i="2"/>
  <c r="N242" i="2"/>
  <c r="L242" i="2"/>
  <c r="B242" i="2"/>
  <c r="AQ242" i="2" l="1"/>
  <c r="AS242" i="2" s="1"/>
  <c r="AJ242" i="2"/>
  <c r="AS243" i="2"/>
  <c r="AR243" i="2"/>
  <c r="AI242" i="2"/>
  <c r="AO242" i="2"/>
  <c r="BK241" i="2"/>
  <c r="AN241" i="2"/>
  <c r="AH241" i="2"/>
  <c r="AI241" i="2" s="1"/>
  <c r="AE241" i="2"/>
  <c r="AB241" i="2"/>
  <c r="Z241" i="2"/>
  <c r="X241" i="2"/>
  <c r="V241" i="2"/>
  <c r="S241" i="2"/>
  <c r="P241" i="2"/>
  <c r="N241" i="2"/>
  <c r="L241" i="2"/>
  <c r="B241" i="2"/>
  <c r="AO241" i="2" l="1"/>
  <c r="AQ241" i="2"/>
  <c r="AR241" i="2" s="1"/>
  <c r="AR242" i="2"/>
  <c r="AJ241" i="2"/>
  <c r="AP242" i="2"/>
  <c r="BK240" i="2"/>
  <c r="AN240" i="2"/>
  <c r="AP240" i="2" s="1"/>
  <c r="AH240" i="2"/>
  <c r="AI240" i="2" s="1"/>
  <c r="AE240" i="2"/>
  <c r="AB240" i="2"/>
  <c r="Z240" i="2"/>
  <c r="X240" i="2"/>
  <c r="V240" i="2"/>
  <c r="S240" i="2"/>
  <c r="P240" i="2"/>
  <c r="N240" i="2"/>
  <c r="L240" i="2"/>
  <c r="B240" i="2"/>
  <c r="BK239" i="2"/>
  <c r="AN239" i="2"/>
  <c r="AH239" i="2"/>
  <c r="AJ239" i="2" s="1"/>
  <c r="AE239" i="2"/>
  <c r="AB239" i="2"/>
  <c r="Z239" i="2"/>
  <c r="X239" i="2"/>
  <c r="V239" i="2"/>
  <c r="S239" i="2"/>
  <c r="P239" i="2"/>
  <c r="N239" i="2"/>
  <c r="L239" i="2"/>
  <c r="B239" i="2"/>
  <c r="AS241" i="2" l="1"/>
  <c r="AQ240" i="2"/>
  <c r="AR240" i="2" s="1"/>
  <c r="AO239" i="2"/>
  <c r="AO240" i="2"/>
  <c r="AJ240" i="2"/>
  <c r="AI239" i="2"/>
  <c r="AP241" i="2"/>
  <c r="AQ239" i="2"/>
  <c r="BK238" i="2"/>
  <c r="AN238" i="2"/>
  <c r="AH238" i="2"/>
  <c r="AE238" i="2"/>
  <c r="AB238" i="2"/>
  <c r="Z238" i="2"/>
  <c r="X238" i="2"/>
  <c r="V238" i="2"/>
  <c r="S238" i="2"/>
  <c r="P238" i="2"/>
  <c r="N238" i="2"/>
  <c r="L238" i="2"/>
  <c r="B238" i="2"/>
  <c r="AS240" i="2" l="1"/>
  <c r="AJ238" i="2"/>
  <c r="AQ238" i="2"/>
  <c r="AS238" i="2" s="1"/>
  <c r="AR239" i="2"/>
  <c r="AS239" i="2"/>
  <c r="AP239" i="2"/>
  <c r="AI238" i="2"/>
  <c r="AO238" i="2"/>
  <c r="BK237" i="2"/>
  <c r="AN237" i="2"/>
  <c r="AH237" i="2"/>
  <c r="AI237" i="2" s="1"/>
  <c r="AE237" i="2"/>
  <c r="AB237" i="2"/>
  <c r="Z237" i="2"/>
  <c r="X237" i="2"/>
  <c r="V237" i="2"/>
  <c r="S237" i="2"/>
  <c r="P237" i="2"/>
  <c r="N237" i="2"/>
  <c r="L237" i="2"/>
  <c r="B237" i="2"/>
  <c r="AR238" i="2" l="1"/>
  <c r="AQ237" i="2"/>
  <c r="AS237" i="2" s="1"/>
  <c r="AO237" i="2"/>
  <c r="AJ237" i="2"/>
  <c r="AP237" i="2"/>
  <c r="AP238" i="2"/>
  <c r="BK236" i="2"/>
  <c r="AN236" i="2"/>
  <c r="AH236" i="2"/>
  <c r="AI236" i="2" s="1"/>
  <c r="AE236" i="2"/>
  <c r="AB236" i="2"/>
  <c r="Z236" i="2"/>
  <c r="X236" i="2"/>
  <c r="V236" i="2"/>
  <c r="S236" i="2"/>
  <c r="P236" i="2"/>
  <c r="N236" i="2"/>
  <c r="L236" i="2"/>
  <c r="B236" i="2"/>
  <c r="AR237" i="2" l="1"/>
  <c r="AQ236" i="2"/>
  <c r="AP236" i="2"/>
  <c r="AJ236" i="2"/>
  <c r="AO236" i="2"/>
  <c r="BK235" i="2"/>
  <c r="AN235" i="2"/>
  <c r="AH235" i="2"/>
  <c r="AI235" i="2" s="1"/>
  <c r="AE235" i="2"/>
  <c r="AB235" i="2"/>
  <c r="Z235" i="2"/>
  <c r="X235" i="2"/>
  <c r="V235" i="2"/>
  <c r="S235" i="2"/>
  <c r="P235" i="2"/>
  <c r="N235" i="2"/>
  <c r="L235" i="2"/>
  <c r="B235" i="2"/>
  <c r="AO235" i="2" l="1"/>
  <c r="AJ235" i="2"/>
  <c r="AQ235" i="2"/>
  <c r="AR236" i="2"/>
  <c r="AS236" i="2"/>
  <c r="AP235" i="2"/>
  <c r="BK234" i="2"/>
  <c r="AN234" i="2"/>
  <c r="AH234" i="2"/>
  <c r="AI234" i="2" s="1"/>
  <c r="AE234" i="2"/>
  <c r="AB234" i="2"/>
  <c r="Z234" i="2"/>
  <c r="X234" i="2"/>
  <c r="V234" i="2"/>
  <c r="S234" i="2"/>
  <c r="P234" i="2"/>
  <c r="N234" i="2"/>
  <c r="L234" i="2"/>
  <c r="B234" i="2"/>
  <c r="AO234" i="2" l="1"/>
  <c r="AJ234" i="2"/>
  <c r="AQ234" i="2"/>
  <c r="AS235" i="2"/>
  <c r="AR235" i="2"/>
  <c r="BK233" i="2"/>
  <c r="AN233" i="2"/>
  <c r="AH233" i="2"/>
  <c r="AI233" i="2" s="1"/>
  <c r="AE233" i="2"/>
  <c r="AB233" i="2"/>
  <c r="Z233" i="2"/>
  <c r="X233" i="2"/>
  <c r="V233" i="2"/>
  <c r="S233" i="2"/>
  <c r="P233" i="2"/>
  <c r="N233" i="2"/>
  <c r="L233" i="2"/>
  <c r="B233" i="2"/>
  <c r="AQ233" i="2" l="1"/>
  <c r="AR233" i="2" s="1"/>
  <c r="AO233" i="2"/>
  <c r="AP233" i="2"/>
  <c r="AJ233" i="2"/>
  <c r="AR234" i="2"/>
  <c r="AS234" i="2"/>
  <c r="AP234" i="2"/>
  <c r="BK232" i="2"/>
  <c r="AN232" i="2"/>
  <c r="AH232" i="2"/>
  <c r="AI232" i="2" s="1"/>
  <c r="AE232" i="2"/>
  <c r="AB232" i="2"/>
  <c r="Z232" i="2"/>
  <c r="X232" i="2"/>
  <c r="V232" i="2"/>
  <c r="S232" i="2"/>
  <c r="P232" i="2"/>
  <c r="N232" i="2"/>
  <c r="L232" i="2"/>
  <c r="B232" i="2"/>
  <c r="AS233" i="2" l="1"/>
  <c r="AO232" i="2"/>
  <c r="AJ232" i="2"/>
  <c r="AP232" i="2"/>
  <c r="AQ232" i="2"/>
  <c r="BK231" i="2"/>
  <c r="AN231" i="2"/>
  <c r="AH231" i="2"/>
  <c r="AE231" i="2"/>
  <c r="AB231" i="2"/>
  <c r="Z231" i="2"/>
  <c r="X231" i="2"/>
  <c r="V231" i="2"/>
  <c r="S231" i="2"/>
  <c r="P231" i="2"/>
  <c r="N231" i="2"/>
  <c r="L231" i="2"/>
  <c r="B231" i="2"/>
  <c r="AQ231" i="2" l="1"/>
  <c r="AS231" i="2" s="1"/>
  <c r="AI231" i="2"/>
  <c r="AR232" i="2"/>
  <c r="AS232" i="2"/>
  <c r="AP231" i="2"/>
  <c r="AJ231" i="2"/>
  <c r="AO231" i="2"/>
  <c r="BK230" i="2"/>
  <c r="AN230" i="2"/>
  <c r="AH230" i="2"/>
  <c r="AI230" i="2" s="1"/>
  <c r="AE230" i="2"/>
  <c r="AB230" i="2"/>
  <c r="Z230" i="2"/>
  <c r="X230" i="2"/>
  <c r="V230" i="2"/>
  <c r="S230" i="2"/>
  <c r="P230" i="2"/>
  <c r="N230" i="2"/>
  <c r="L230" i="2"/>
  <c r="B230" i="2"/>
  <c r="AR231" i="2" l="1"/>
  <c r="AP230" i="2"/>
  <c r="AO230" i="2"/>
  <c r="AJ230" i="2"/>
  <c r="AQ230" i="2"/>
  <c r="BK229" i="2"/>
  <c r="AN229" i="2"/>
  <c r="AH229" i="2"/>
  <c r="AI229" i="2" s="1"/>
  <c r="AE229" i="2"/>
  <c r="AB229" i="2"/>
  <c r="Z229" i="2"/>
  <c r="X229" i="2"/>
  <c r="V229" i="2"/>
  <c r="S229" i="2"/>
  <c r="P229" i="2"/>
  <c r="N229" i="2"/>
  <c r="L229" i="2"/>
  <c r="B229" i="2"/>
  <c r="AP229" i="2" l="1"/>
  <c r="AO229" i="2"/>
  <c r="AJ229" i="2"/>
  <c r="AQ229" i="2"/>
  <c r="AR230" i="2"/>
  <c r="AS230" i="2"/>
  <c r="BK228" i="2"/>
  <c r="AN228" i="2"/>
  <c r="AH228" i="2"/>
  <c r="AI228" i="2" s="1"/>
  <c r="AE228" i="2"/>
  <c r="AB228" i="2"/>
  <c r="Z228" i="2"/>
  <c r="X228" i="2"/>
  <c r="V228" i="2"/>
  <c r="S228" i="2"/>
  <c r="P228" i="2"/>
  <c r="N228" i="2"/>
  <c r="L228" i="2"/>
  <c r="B228" i="2"/>
  <c r="AO228" i="2" l="1"/>
  <c r="AP228" i="2"/>
  <c r="AQ228" i="2"/>
  <c r="AS229" i="2"/>
  <c r="AR229" i="2"/>
  <c r="AJ228" i="2"/>
  <c r="BK227" i="2"/>
  <c r="AN227" i="2"/>
  <c r="AH227" i="2"/>
  <c r="AJ227" i="2" s="1"/>
  <c r="AE227" i="2"/>
  <c r="AB227" i="2"/>
  <c r="Z227" i="2"/>
  <c r="X227" i="2"/>
  <c r="V227" i="2"/>
  <c r="S227" i="2"/>
  <c r="P227" i="2"/>
  <c r="N227" i="2"/>
  <c r="L227" i="2"/>
  <c r="B227" i="2"/>
  <c r="AP227" i="2" l="1"/>
  <c r="AI227" i="2"/>
  <c r="AO227" i="2"/>
  <c r="AQ227" i="2"/>
  <c r="AR228" i="2"/>
  <c r="AS228" i="2"/>
  <c r="BK226" i="2"/>
  <c r="AN226" i="2"/>
  <c r="AH226" i="2"/>
  <c r="AI226" i="2" s="1"/>
  <c r="AE226" i="2"/>
  <c r="AB226" i="2"/>
  <c r="Z226" i="2"/>
  <c r="X226" i="2"/>
  <c r="V226" i="2"/>
  <c r="S226" i="2"/>
  <c r="P226" i="2"/>
  <c r="N226" i="2"/>
  <c r="L226" i="2"/>
  <c r="B226" i="2"/>
  <c r="AO226" i="2" l="1"/>
  <c r="AQ226" i="2"/>
  <c r="AR226" i="2" s="1"/>
  <c r="AP226" i="2"/>
  <c r="AR227" i="2"/>
  <c r="AS227" i="2"/>
  <c r="AJ226" i="2"/>
  <c r="BK225" i="2"/>
  <c r="AN225" i="2"/>
  <c r="AP225" i="2" s="1"/>
  <c r="AH225" i="2"/>
  <c r="AI225" i="2" s="1"/>
  <c r="AE225" i="2"/>
  <c r="AB225" i="2"/>
  <c r="Z225" i="2"/>
  <c r="X225" i="2"/>
  <c r="V225" i="2"/>
  <c r="S225" i="2"/>
  <c r="P225" i="2"/>
  <c r="N225" i="2"/>
  <c r="L225" i="2"/>
  <c r="B225" i="2"/>
  <c r="AS226" i="2" l="1"/>
  <c r="AO225" i="2"/>
  <c r="AJ225" i="2"/>
  <c r="AQ225" i="2"/>
  <c r="BK224" i="2"/>
  <c r="AN224" i="2"/>
  <c r="AH224" i="2"/>
  <c r="AI224" i="2" s="1"/>
  <c r="AE224" i="2"/>
  <c r="AB224" i="2"/>
  <c r="Z224" i="2"/>
  <c r="X224" i="2"/>
  <c r="V224" i="2"/>
  <c r="S224" i="2"/>
  <c r="P224" i="2"/>
  <c r="N224" i="2"/>
  <c r="L224" i="2"/>
  <c r="B224" i="2"/>
  <c r="AO224" i="2" l="1"/>
  <c r="AJ224" i="2"/>
  <c r="AP224" i="2"/>
  <c r="AR225" i="2"/>
  <c r="AS225" i="2"/>
  <c r="AQ224" i="2"/>
  <c r="AR224" i="2" s="1"/>
  <c r="BK223" i="2"/>
  <c r="AN223" i="2"/>
  <c r="AH223" i="2"/>
  <c r="AE223" i="2"/>
  <c r="AB223" i="2"/>
  <c r="Z223" i="2"/>
  <c r="X223" i="2"/>
  <c r="V223" i="2"/>
  <c r="S223" i="2"/>
  <c r="P223" i="2"/>
  <c r="N223" i="2"/>
  <c r="L223" i="2"/>
  <c r="B223" i="2"/>
  <c r="AQ223" i="2" l="1"/>
  <c r="AS223" i="2" s="1"/>
  <c r="AI223" i="2"/>
  <c r="AS224" i="2"/>
  <c r="AJ223" i="2"/>
  <c r="AO223" i="2"/>
  <c r="BK222" i="2"/>
  <c r="AN222" i="2"/>
  <c r="AH222" i="2"/>
  <c r="AI222" i="2" s="1"/>
  <c r="AE222" i="2"/>
  <c r="AB222" i="2"/>
  <c r="Z222" i="2"/>
  <c r="X222" i="2"/>
  <c r="V222" i="2"/>
  <c r="S222" i="2"/>
  <c r="P222" i="2"/>
  <c r="N222" i="2"/>
  <c r="L222" i="2"/>
  <c r="B222" i="2"/>
  <c r="AR223" i="2" l="1"/>
  <c r="AO222" i="2"/>
  <c r="AP222" i="2"/>
  <c r="AJ222" i="2"/>
  <c r="AP223" i="2"/>
  <c r="AQ222" i="2"/>
  <c r="BK221" i="2"/>
  <c r="AN221" i="2"/>
  <c r="AH221" i="2"/>
  <c r="AI221" i="2" s="1"/>
  <c r="AE221" i="2"/>
  <c r="AB221" i="2"/>
  <c r="Z221" i="2"/>
  <c r="X221" i="2"/>
  <c r="V221" i="2"/>
  <c r="S221" i="2"/>
  <c r="P221" i="2"/>
  <c r="N221" i="2"/>
  <c r="L221" i="2"/>
  <c r="B221" i="2"/>
  <c r="AJ221" i="2" l="1"/>
  <c r="AP221" i="2"/>
  <c r="AO221" i="2" s="1"/>
  <c r="AQ221" i="2"/>
  <c r="AS221" i="2" s="1"/>
  <c r="AR222" i="2"/>
  <c r="AS222" i="2"/>
  <c r="BK220" i="2"/>
  <c r="AN220" i="2"/>
  <c r="AH220" i="2"/>
  <c r="AE220" i="2"/>
  <c r="AB220" i="2"/>
  <c r="Z220" i="2"/>
  <c r="X220" i="2"/>
  <c r="V220" i="2"/>
  <c r="S220" i="2"/>
  <c r="P220" i="2"/>
  <c r="N220" i="2"/>
  <c r="L220" i="2"/>
  <c r="B220" i="2"/>
  <c r="BK219" i="2"/>
  <c r="AN219" i="2"/>
  <c r="AH219" i="2"/>
  <c r="AE219" i="2"/>
  <c r="AB219" i="2"/>
  <c r="Z219" i="2"/>
  <c r="X219" i="2"/>
  <c r="V219" i="2"/>
  <c r="S219" i="2"/>
  <c r="P219" i="2"/>
  <c r="N219" i="2"/>
  <c r="L219" i="2"/>
  <c r="B219" i="2"/>
  <c r="AR221" i="2" l="1"/>
  <c r="AP219" i="2"/>
  <c r="AO219" i="2" s="1"/>
  <c r="AP220" i="2"/>
  <c r="AO220" i="2" s="1"/>
  <c r="AQ219" i="2"/>
  <c r="AR219" i="2" s="1"/>
  <c r="AI219" i="2"/>
  <c r="AI220" i="2"/>
  <c r="AQ220" i="2"/>
  <c r="AJ219" i="2"/>
  <c r="AJ220" i="2"/>
  <c r="AS219" i="2" l="1"/>
  <c r="AR220" i="2"/>
  <c r="AS220" i="2"/>
  <c r="BK218" i="2"/>
  <c r="AN218" i="2"/>
  <c r="AH218" i="2"/>
  <c r="AI218" i="2" s="1"/>
  <c r="AE218" i="2"/>
  <c r="AB218" i="2"/>
  <c r="Z218" i="2"/>
  <c r="X218" i="2"/>
  <c r="V218" i="2"/>
  <c r="S218" i="2"/>
  <c r="P218" i="2"/>
  <c r="N218" i="2"/>
  <c r="L218" i="2"/>
  <c r="B218" i="2"/>
  <c r="AJ218" i="2" l="1"/>
  <c r="AP218" i="2"/>
  <c r="AO218" i="2" s="1"/>
  <c r="AQ218" i="2"/>
  <c r="BK217" i="2"/>
  <c r="AN217" i="2"/>
  <c r="AH217" i="2"/>
  <c r="AI217" i="2" s="1"/>
  <c r="AE217" i="2"/>
  <c r="AB217" i="2"/>
  <c r="Z217" i="2"/>
  <c r="X217" i="2"/>
  <c r="V217" i="2"/>
  <c r="S217" i="2"/>
  <c r="P217" i="2"/>
  <c r="N217" i="2"/>
  <c r="L217" i="2"/>
  <c r="B217" i="2"/>
  <c r="BK216" i="2"/>
  <c r="AN216" i="2"/>
  <c r="AH216" i="2"/>
  <c r="AI216" i="2" s="1"/>
  <c r="AE216" i="2"/>
  <c r="AB216" i="2"/>
  <c r="Z216" i="2"/>
  <c r="X216" i="2"/>
  <c r="V216" i="2"/>
  <c r="S216" i="2"/>
  <c r="P216" i="2"/>
  <c r="N216" i="2"/>
  <c r="L216" i="2"/>
  <c r="B216" i="2"/>
  <c r="AP216" i="2" l="1"/>
  <c r="AQ217" i="2"/>
  <c r="AR217" i="2" s="1"/>
  <c r="AO217" i="2"/>
  <c r="AQ216" i="2"/>
  <c r="AS216" i="2" s="1"/>
  <c r="AO216" i="2"/>
  <c r="AJ216" i="2"/>
  <c r="AJ217" i="2"/>
  <c r="AR218" i="2"/>
  <c r="AS218" i="2"/>
  <c r="BK215" i="2"/>
  <c r="AN215" i="2"/>
  <c r="AH215" i="2"/>
  <c r="AE215" i="2"/>
  <c r="AB215" i="2"/>
  <c r="Z215" i="2"/>
  <c r="X215" i="2"/>
  <c r="V215" i="2"/>
  <c r="S215" i="2"/>
  <c r="P215" i="2"/>
  <c r="N215" i="2"/>
  <c r="L215" i="2"/>
  <c r="B215" i="2"/>
  <c r="BK214" i="2"/>
  <c r="AN214" i="2"/>
  <c r="AH214" i="2"/>
  <c r="AI214" i="2" s="1"/>
  <c r="AE214" i="2"/>
  <c r="AB214" i="2"/>
  <c r="Z214" i="2"/>
  <c r="X214" i="2"/>
  <c r="V214" i="2"/>
  <c r="S214" i="2"/>
  <c r="P214" i="2"/>
  <c r="N214" i="2"/>
  <c r="L214" i="2"/>
  <c r="B214" i="2"/>
  <c r="BK213" i="2"/>
  <c r="AN213" i="2"/>
  <c r="AH213" i="2"/>
  <c r="AI213" i="2" s="1"/>
  <c r="AE213" i="2"/>
  <c r="AB213" i="2"/>
  <c r="Z213" i="2"/>
  <c r="X213" i="2"/>
  <c r="V213" i="2"/>
  <c r="S213" i="2"/>
  <c r="P213" i="2"/>
  <c r="N213" i="2"/>
  <c r="L213" i="2"/>
  <c r="B213" i="2"/>
  <c r="BK212" i="2"/>
  <c r="AN212" i="2"/>
  <c r="AH212" i="2"/>
  <c r="AI212" i="2" s="1"/>
  <c r="AE212" i="2"/>
  <c r="AB212" i="2"/>
  <c r="Z212" i="2"/>
  <c r="X212" i="2"/>
  <c r="V212" i="2"/>
  <c r="S212" i="2"/>
  <c r="P212" i="2"/>
  <c r="N212" i="2"/>
  <c r="L212" i="2"/>
  <c r="B212" i="2"/>
  <c r="BK211" i="2"/>
  <c r="AN211" i="2"/>
  <c r="AH211" i="2"/>
  <c r="AE211" i="2"/>
  <c r="AB211" i="2"/>
  <c r="Z211" i="2"/>
  <c r="X211" i="2"/>
  <c r="V211" i="2"/>
  <c r="S211" i="2"/>
  <c r="P211" i="2"/>
  <c r="N211" i="2"/>
  <c r="L211" i="2"/>
  <c r="B211" i="2"/>
  <c r="BK210" i="2"/>
  <c r="AN210" i="2"/>
  <c r="AH210" i="2"/>
  <c r="AE210" i="2"/>
  <c r="AB210" i="2"/>
  <c r="Z210" i="2"/>
  <c r="X210" i="2"/>
  <c r="V210" i="2"/>
  <c r="S210" i="2"/>
  <c r="P210" i="2"/>
  <c r="N210" i="2"/>
  <c r="L210" i="2"/>
  <c r="B210" i="2"/>
  <c r="BK209" i="2"/>
  <c r="AN209" i="2"/>
  <c r="AH209" i="2"/>
  <c r="AI209" i="2" s="1"/>
  <c r="AE209" i="2"/>
  <c r="AB209" i="2"/>
  <c r="Z209" i="2"/>
  <c r="X209" i="2"/>
  <c r="V209" i="2"/>
  <c r="S209" i="2"/>
  <c r="P209" i="2"/>
  <c r="N209" i="2"/>
  <c r="L209" i="2"/>
  <c r="B209" i="2"/>
  <c r="BK208" i="2"/>
  <c r="AN208" i="2"/>
  <c r="AH208" i="2"/>
  <c r="AE208" i="2"/>
  <c r="AB208" i="2"/>
  <c r="Z208" i="2"/>
  <c r="X208" i="2"/>
  <c r="V208" i="2"/>
  <c r="S208" i="2"/>
  <c r="P208" i="2"/>
  <c r="N208" i="2"/>
  <c r="L208" i="2"/>
  <c r="B208" i="2"/>
  <c r="AN207" i="2"/>
  <c r="AH207" i="2"/>
  <c r="AE207" i="2"/>
  <c r="AB207" i="2"/>
  <c r="Z207" i="2"/>
  <c r="X207" i="2"/>
  <c r="V207" i="2"/>
  <c r="S207" i="2"/>
  <c r="P207" i="2"/>
  <c r="N207" i="2"/>
  <c r="L207" i="2"/>
  <c r="F207" i="2"/>
  <c r="B207" i="2"/>
  <c r="BK206" i="2"/>
  <c r="AN206" i="2"/>
  <c r="AH206" i="2"/>
  <c r="AE206" i="2"/>
  <c r="AB206" i="2"/>
  <c r="Z206" i="2"/>
  <c r="X206" i="2"/>
  <c r="V206" i="2"/>
  <c r="S206" i="2"/>
  <c r="P206" i="2"/>
  <c r="N206" i="2"/>
  <c r="L206" i="2"/>
  <c r="B206" i="2"/>
  <c r="BK205" i="2"/>
  <c r="AN205" i="2"/>
  <c r="AH205" i="2"/>
  <c r="AI205" i="2" s="1"/>
  <c r="AE205" i="2"/>
  <c r="AB205" i="2"/>
  <c r="Z205" i="2"/>
  <c r="X205" i="2"/>
  <c r="V205" i="2"/>
  <c r="S205" i="2"/>
  <c r="P205" i="2"/>
  <c r="N205" i="2"/>
  <c r="L205" i="2"/>
  <c r="B205" i="2"/>
  <c r="BK204" i="2"/>
  <c r="AN204" i="2"/>
  <c r="AH204" i="2"/>
  <c r="AE204" i="2"/>
  <c r="AB204" i="2"/>
  <c r="Z204" i="2"/>
  <c r="X204" i="2"/>
  <c r="V204" i="2"/>
  <c r="S204" i="2"/>
  <c r="P204" i="2"/>
  <c r="N204" i="2"/>
  <c r="L204" i="2"/>
  <c r="B204" i="2"/>
  <c r="BK203" i="2"/>
  <c r="AN203" i="2"/>
  <c r="AH203" i="2"/>
  <c r="AE203" i="2"/>
  <c r="AB203" i="2"/>
  <c r="Z203" i="2"/>
  <c r="X203" i="2"/>
  <c r="V203" i="2"/>
  <c r="S203" i="2"/>
  <c r="P203" i="2"/>
  <c r="N203" i="2"/>
  <c r="L203" i="2"/>
  <c r="B203" i="2"/>
  <c r="BK202" i="2"/>
  <c r="AN202" i="2"/>
  <c r="AH202" i="2"/>
  <c r="AI202" i="2" s="1"/>
  <c r="AE202" i="2"/>
  <c r="AB202" i="2"/>
  <c r="Z202" i="2"/>
  <c r="X202" i="2"/>
  <c r="V202" i="2"/>
  <c r="S202" i="2"/>
  <c r="P202" i="2"/>
  <c r="N202" i="2"/>
  <c r="L202" i="2"/>
  <c r="B202" i="2"/>
  <c r="BK201" i="2"/>
  <c r="AN201" i="2"/>
  <c r="AH201" i="2"/>
  <c r="AI201" i="2" s="1"/>
  <c r="AE201" i="2"/>
  <c r="AB201" i="2"/>
  <c r="Z201" i="2"/>
  <c r="X201" i="2"/>
  <c r="V201" i="2"/>
  <c r="S201" i="2"/>
  <c r="P201" i="2"/>
  <c r="N201" i="2"/>
  <c r="L201" i="2"/>
  <c r="B201" i="2"/>
  <c r="BK200" i="2"/>
  <c r="AN200" i="2"/>
  <c r="AH200" i="2"/>
  <c r="AE200" i="2"/>
  <c r="AB200" i="2"/>
  <c r="Z200" i="2"/>
  <c r="X200" i="2"/>
  <c r="V200" i="2"/>
  <c r="S200" i="2"/>
  <c r="P200" i="2"/>
  <c r="N200" i="2"/>
  <c r="L200" i="2"/>
  <c r="B200" i="2"/>
  <c r="BK199" i="2"/>
  <c r="AN199" i="2"/>
  <c r="AH199" i="2"/>
  <c r="AI199" i="2" s="1"/>
  <c r="AE199" i="2"/>
  <c r="AB199" i="2"/>
  <c r="Z199" i="2"/>
  <c r="X199" i="2"/>
  <c r="V199" i="2"/>
  <c r="S199" i="2"/>
  <c r="P199" i="2"/>
  <c r="N199" i="2"/>
  <c r="L199" i="2"/>
  <c r="B199" i="2"/>
  <c r="BK198" i="2"/>
  <c r="AN198" i="2"/>
  <c r="AH198" i="2"/>
  <c r="AE198" i="2"/>
  <c r="AB198" i="2"/>
  <c r="Z198" i="2"/>
  <c r="X198" i="2"/>
  <c r="V198" i="2"/>
  <c r="S198" i="2"/>
  <c r="P198" i="2"/>
  <c r="N198" i="2"/>
  <c r="L198" i="2"/>
  <c r="B198" i="2"/>
  <c r="AS217" i="2" l="1"/>
  <c r="AQ199" i="2"/>
  <c r="AS199" i="2" s="1"/>
  <c r="AO201" i="2"/>
  <c r="AQ206" i="2"/>
  <c r="AR206" i="2" s="1"/>
  <c r="AQ209" i="2"/>
  <c r="AS209" i="2" s="1"/>
  <c r="AO212" i="2"/>
  <c r="AQ198" i="2"/>
  <c r="AS198" i="2" s="1"/>
  <c r="AO199" i="2"/>
  <c r="AO206" i="2"/>
  <c r="AP209" i="2"/>
  <c r="AQ211" i="2"/>
  <c r="AS211" i="2" s="1"/>
  <c r="AO200" i="2"/>
  <c r="AQ204" i="2"/>
  <c r="AR204" i="2" s="1"/>
  <c r="AO210" i="2"/>
  <c r="AQ212" i="2"/>
  <c r="AS212" i="2" s="1"/>
  <c r="AO214" i="2"/>
  <c r="AO205" i="2"/>
  <c r="AO202" i="2"/>
  <c r="AQ203" i="2"/>
  <c r="AS203" i="2" s="1"/>
  <c r="AO211" i="2"/>
  <c r="AO215" i="2"/>
  <c r="AI207" i="2"/>
  <c r="AO207" i="2"/>
  <c r="AI204" i="2"/>
  <c r="AJ212" i="2"/>
  <c r="AP211" i="2"/>
  <c r="AQ213" i="2"/>
  <c r="AS213" i="2" s="1"/>
  <c r="AJ214" i="2"/>
  <c r="AQ202" i="2"/>
  <c r="AR202" i="2" s="1"/>
  <c r="AQ208" i="2"/>
  <c r="AR208" i="2" s="1"/>
  <c r="AO209" i="2"/>
  <c r="AR216" i="2"/>
  <c r="AP212" i="2"/>
  <c r="AQ205" i="2"/>
  <c r="AJ209" i="2"/>
  <c r="AQ201" i="2"/>
  <c r="AJ213" i="2"/>
  <c r="AQ200" i="2"/>
  <c r="AR200" i="2" s="1"/>
  <c r="AP204" i="2"/>
  <c r="AQ207" i="2"/>
  <c r="AR207" i="2" s="1"/>
  <c r="AO208" i="2"/>
  <c r="AP214" i="2"/>
  <c r="AP215" i="2"/>
  <c r="AJ198" i="2"/>
  <c r="AJ200" i="2"/>
  <c r="AJ203" i="2"/>
  <c r="AJ206" i="2"/>
  <c r="AJ208" i="2"/>
  <c r="AI198" i="2"/>
  <c r="AO198" i="2"/>
  <c r="AJ199" i="2"/>
  <c r="AI200" i="2"/>
  <c r="AJ201" i="2"/>
  <c r="AP201" i="2"/>
  <c r="AI203" i="2"/>
  <c r="AO203" i="2"/>
  <c r="AI206" i="2"/>
  <c r="AI208" i="2"/>
  <c r="AI210" i="2"/>
  <c r="AO213" i="2"/>
  <c r="AQ214" i="2"/>
  <c r="AQ215" i="2"/>
  <c r="AJ202" i="2"/>
  <c r="AJ204" i="2"/>
  <c r="AO204" i="2"/>
  <c r="AJ205" i="2"/>
  <c r="AP205" i="2"/>
  <c r="AJ207" i="2"/>
  <c r="AQ210" i="2"/>
  <c r="AJ211" i="2"/>
  <c r="AJ215" i="2"/>
  <c r="AP217" i="2"/>
  <c r="AJ210" i="2"/>
  <c r="AI211" i="2"/>
  <c r="AP213" i="2"/>
  <c r="AI215" i="2"/>
  <c r="BK197" i="2"/>
  <c r="AN197" i="2"/>
  <c r="AH197" i="2"/>
  <c r="AI197" i="2" s="1"/>
  <c r="AE197" i="2"/>
  <c r="AB197" i="2"/>
  <c r="Z197" i="2"/>
  <c r="X197" i="2"/>
  <c r="V197" i="2"/>
  <c r="S197" i="2"/>
  <c r="P197" i="2"/>
  <c r="N197" i="2"/>
  <c r="L197" i="2"/>
  <c r="B197" i="2"/>
  <c r="AR212" i="2" l="1"/>
  <c r="AR211" i="2"/>
  <c r="AR198" i="2"/>
  <c r="AS206" i="2"/>
  <c r="AS204" i="2"/>
  <c r="AS202" i="2"/>
  <c r="AR209" i="2"/>
  <c r="AR199" i="2"/>
  <c r="AS207" i="2"/>
  <c r="AS200" i="2"/>
  <c r="AR203" i="2"/>
  <c r="AP197" i="2"/>
  <c r="AR213" i="2"/>
  <c r="AS208" i="2"/>
  <c r="AS201" i="2"/>
  <c r="AR201" i="2"/>
  <c r="AO197" i="2"/>
  <c r="AS205" i="2"/>
  <c r="AR205" i="2"/>
  <c r="AJ197" i="2"/>
  <c r="AR214" i="2"/>
  <c r="AS214" i="2"/>
  <c r="AR215" i="2"/>
  <c r="AS215" i="2"/>
  <c r="AP198" i="2"/>
  <c r="AR210" i="2"/>
  <c r="AS210" i="2"/>
  <c r="AP208" i="2"/>
  <c r="AP199" i="2"/>
  <c r="AQ197" i="2"/>
  <c r="AP207" i="2"/>
  <c r="AP206" i="2"/>
  <c r="AP202" i="2"/>
  <c r="AP203" i="2"/>
  <c r="AP210" i="2"/>
  <c r="AP200" i="2"/>
  <c r="BK196" i="2"/>
  <c r="AN196" i="2"/>
  <c r="AH196" i="2"/>
  <c r="AE196" i="2"/>
  <c r="AB196" i="2"/>
  <c r="Z196" i="2"/>
  <c r="X196" i="2"/>
  <c r="V196" i="2"/>
  <c r="S196" i="2"/>
  <c r="P196" i="2"/>
  <c r="N196" i="2"/>
  <c r="L196" i="2"/>
  <c r="B196" i="2"/>
  <c r="AO196" i="2" l="1"/>
  <c r="AJ196" i="2"/>
  <c r="AI196" i="2"/>
  <c r="AQ196" i="2"/>
  <c r="AS197" i="2"/>
  <c r="AR197" i="2"/>
  <c r="AP196" i="2"/>
  <c r="BK195" i="2"/>
  <c r="AN195" i="2"/>
  <c r="AH195" i="2"/>
  <c r="AI195" i="2" s="1"/>
  <c r="AE195" i="2"/>
  <c r="AB195" i="2"/>
  <c r="Z195" i="2"/>
  <c r="X195" i="2"/>
  <c r="V195" i="2"/>
  <c r="S195" i="2"/>
  <c r="P195" i="2"/>
  <c r="N195" i="2"/>
  <c r="L195" i="2"/>
  <c r="B195" i="2"/>
  <c r="BK194" i="2"/>
  <c r="AN194" i="2"/>
  <c r="AH194" i="2"/>
  <c r="AI194" i="2" s="1"/>
  <c r="AE194" i="2"/>
  <c r="AB194" i="2"/>
  <c r="Z194" i="2"/>
  <c r="X194" i="2"/>
  <c r="V194" i="2"/>
  <c r="S194" i="2"/>
  <c r="P194" i="2"/>
  <c r="N194" i="2"/>
  <c r="L194" i="2"/>
  <c r="B194" i="2"/>
  <c r="AO194" i="2" l="1"/>
  <c r="AP195" i="2"/>
  <c r="AJ195" i="2"/>
  <c r="AO195" i="2"/>
  <c r="AQ194" i="2"/>
  <c r="AQ195" i="2"/>
  <c r="AS196" i="2"/>
  <c r="AR196" i="2"/>
  <c r="AJ194" i="2"/>
  <c r="BK193" i="2"/>
  <c r="AN193" i="2"/>
  <c r="AH193" i="2"/>
  <c r="AE193" i="2"/>
  <c r="AB193" i="2"/>
  <c r="Z193" i="2"/>
  <c r="X193" i="2"/>
  <c r="V193" i="2"/>
  <c r="S193" i="2"/>
  <c r="P193" i="2"/>
  <c r="N193" i="2"/>
  <c r="L193" i="2"/>
  <c r="B193" i="2"/>
  <c r="AQ193" i="2" l="1"/>
  <c r="AR193" i="2" s="1"/>
  <c r="AR194" i="2"/>
  <c r="AS194" i="2"/>
  <c r="AP194" i="2"/>
  <c r="AR195" i="2"/>
  <c r="AS195" i="2"/>
  <c r="AJ193" i="2"/>
  <c r="AP193" i="2"/>
  <c r="AI193" i="2"/>
  <c r="AO193" i="2"/>
  <c r="AS193" i="2" l="1"/>
  <c r="BK192" i="2"/>
  <c r="AN192" i="2"/>
  <c r="AH192" i="2"/>
  <c r="AE192" i="2"/>
  <c r="AB192" i="2"/>
  <c r="Z192" i="2"/>
  <c r="X192" i="2"/>
  <c r="V192" i="2"/>
  <c r="S192" i="2"/>
  <c r="P192" i="2"/>
  <c r="N192" i="2"/>
  <c r="L192" i="2"/>
  <c r="B192" i="2"/>
  <c r="AQ192" i="2" l="1"/>
  <c r="AR192" i="2" s="1"/>
  <c r="AO192" i="2"/>
  <c r="AJ192" i="2"/>
  <c r="AI192" i="2"/>
  <c r="BK191" i="2"/>
  <c r="AN191" i="2"/>
  <c r="AH191" i="2"/>
  <c r="AI191" i="2" s="1"/>
  <c r="AE191" i="2"/>
  <c r="AB191" i="2"/>
  <c r="Z191" i="2"/>
  <c r="X191" i="2"/>
  <c r="V191" i="2"/>
  <c r="S191" i="2"/>
  <c r="P191" i="2"/>
  <c r="N191" i="2"/>
  <c r="L191" i="2"/>
  <c r="B191" i="2"/>
  <c r="AS192" i="2" l="1"/>
  <c r="AO191" i="2"/>
  <c r="AQ191" i="2"/>
  <c r="AR191" i="2" s="1"/>
  <c r="AJ191" i="2"/>
  <c r="AP192" i="2"/>
  <c r="BK190" i="2"/>
  <c r="AN190" i="2"/>
  <c r="AH190" i="2"/>
  <c r="AE190" i="2"/>
  <c r="AB190" i="2"/>
  <c r="Z190" i="2"/>
  <c r="X190" i="2"/>
  <c r="V190" i="2"/>
  <c r="S190" i="2"/>
  <c r="P190" i="2"/>
  <c r="N190" i="2"/>
  <c r="L190" i="2"/>
  <c r="B190" i="2"/>
  <c r="AS191" i="2" l="1"/>
  <c r="AQ190" i="2"/>
  <c r="AR190" i="2" s="1"/>
  <c r="AJ190" i="2"/>
  <c r="AP191" i="2"/>
  <c r="AI190" i="2"/>
  <c r="AO190" i="2"/>
  <c r="BK189" i="2"/>
  <c r="AN189" i="2"/>
  <c r="AH189" i="2"/>
  <c r="AE189" i="2"/>
  <c r="AB189" i="2"/>
  <c r="Z189" i="2"/>
  <c r="X189" i="2"/>
  <c r="V189" i="2"/>
  <c r="S189" i="2"/>
  <c r="P189" i="2"/>
  <c r="N189" i="2"/>
  <c r="L189" i="2"/>
  <c r="B189" i="2"/>
  <c r="AS190" i="2" l="1"/>
  <c r="AQ189" i="2"/>
  <c r="AS189" i="2" s="1"/>
  <c r="AO189" i="2"/>
  <c r="AI189" i="2"/>
  <c r="AP190" i="2"/>
  <c r="AJ189" i="2"/>
  <c r="AP189" i="2"/>
  <c r="BK188" i="2"/>
  <c r="AN188" i="2"/>
  <c r="AH188" i="2"/>
  <c r="AI188" i="2" s="1"/>
  <c r="AE188" i="2"/>
  <c r="AB188" i="2"/>
  <c r="Z188" i="2"/>
  <c r="X188" i="2"/>
  <c r="V188" i="2"/>
  <c r="S188" i="2"/>
  <c r="P188" i="2"/>
  <c r="N188" i="2"/>
  <c r="L188" i="2"/>
  <c r="B188" i="2"/>
  <c r="AR189" i="2" l="1"/>
  <c r="AO188" i="2"/>
  <c r="AJ188" i="2"/>
  <c r="AP188" i="2"/>
  <c r="AQ188" i="2"/>
  <c r="BK187" i="2"/>
  <c r="AN187" i="2"/>
  <c r="AH187" i="2"/>
  <c r="AI187" i="2" s="1"/>
  <c r="AE187" i="2"/>
  <c r="AB187" i="2"/>
  <c r="Z187" i="2"/>
  <c r="X187" i="2"/>
  <c r="V187" i="2"/>
  <c r="S187" i="2"/>
  <c r="P187" i="2"/>
  <c r="N187" i="2"/>
  <c r="L187" i="2"/>
  <c r="B187" i="2"/>
  <c r="AQ187" i="2" l="1"/>
  <c r="AS187" i="2" s="1"/>
  <c r="AJ187" i="2"/>
  <c r="AO187" i="2"/>
  <c r="AR188" i="2"/>
  <c r="AS188" i="2"/>
  <c r="BK186" i="2"/>
  <c r="AN186" i="2"/>
  <c r="AH186" i="2"/>
  <c r="AJ186" i="2" s="1"/>
  <c r="AE186" i="2"/>
  <c r="AB186" i="2"/>
  <c r="Z186" i="2"/>
  <c r="X186" i="2"/>
  <c r="V186" i="2"/>
  <c r="S186" i="2"/>
  <c r="P186" i="2"/>
  <c r="N186" i="2"/>
  <c r="L186" i="2"/>
  <c r="B186" i="2"/>
  <c r="BK185" i="2"/>
  <c r="AN185" i="2"/>
  <c r="AH185" i="2"/>
  <c r="AE185" i="2"/>
  <c r="AB185" i="2"/>
  <c r="Z185" i="2"/>
  <c r="X185" i="2"/>
  <c r="V185" i="2"/>
  <c r="S185" i="2"/>
  <c r="P185" i="2"/>
  <c r="N185" i="2"/>
  <c r="L185" i="2"/>
  <c r="B185" i="2"/>
  <c r="BK184" i="2"/>
  <c r="AN184" i="2"/>
  <c r="AH184" i="2"/>
  <c r="AI184" i="2" s="1"/>
  <c r="AE184" i="2"/>
  <c r="AB184" i="2"/>
  <c r="Z184" i="2"/>
  <c r="X184" i="2"/>
  <c r="V184" i="2"/>
  <c r="S184" i="2"/>
  <c r="P184" i="2"/>
  <c r="N184" i="2"/>
  <c r="L184" i="2"/>
  <c r="B184" i="2"/>
  <c r="BK183" i="2"/>
  <c r="AN183" i="2"/>
  <c r="AH183" i="2"/>
  <c r="AE183" i="2"/>
  <c r="AB183" i="2"/>
  <c r="Z183" i="2"/>
  <c r="X183" i="2"/>
  <c r="V183" i="2"/>
  <c r="S183" i="2"/>
  <c r="P183" i="2"/>
  <c r="N183" i="2"/>
  <c r="L183" i="2"/>
  <c r="B183" i="2"/>
  <c r="BK182" i="2"/>
  <c r="AN182" i="2"/>
  <c r="AH182" i="2"/>
  <c r="AE182" i="2"/>
  <c r="AB182" i="2"/>
  <c r="Z182" i="2"/>
  <c r="X182" i="2"/>
  <c r="V182" i="2"/>
  <c r="S182" i="2"/>
  <c r="P182" i="2"/>
  <c r="N182" i="2"/>
  <c r="L182" i="2"/>
  <c r="B182" i="2"/>
  <c r="BK181" i="2"/>
  <c r="AN181" i="2"/>
  <c r="AH181" i="2"/>
  <c r="AI181" i="2" s="1"/>
  <c r="AE181" i="2"/>
  <c r="AB181" i="2"/>
  <c r="Z181" i="2"/>
  <c r="X181" i="2"/>
  <c r="V181" i="2"/>
  <c r="S181" i="2"/>
  <c r="P181" i="2"/>
  <c r="N181" i="2"/>
  <c r="L181" i="2"/>
  <c r="B181" i="2"/>
  <c r="BK180" i="2"/>
  <c r="AN180" i="2"/>
  <c r="AH180" i="2"/>
  <c r="AI180" i="2" s="1"/>
  <c r="AE180" i="2"/>
  <c r="AB180" i="2"/>
  <c r="Z180" i="2"/>
  <c r="X180" i="2"/>
  <c r="V180" i="2"/>
  <c r="S180" i="2"/>
  <c r="P180" i="2"/>
  <c r="N180" i="2"/>
  <c r="L180" i="2"/>
  <c r="B180" i="2"/>
  <c r="BK179" i="2"/>
  <c r="AN179" i="2"/>
  <c r="AH179" i="2"/>
  <c r="AI179" i="2" s="1"/>
  <c r="AE179" i="2"/>
  <c r="AB179" i="2"/>
  <c r="Z179" i="2"/>
  <c r="X179" i="2"/>
  <c r="V179" i="2"/>
  <c r="S179" i="2"/>
  <c r="P179" i="2"/>
  <c r="N179" i="2"/>
  <c r="L179" i="2"/>
  <c r="B179" i="2"/>
  <c r="BK178" i="2"/>
  <c r="AN178" i="2"/>
  <c r="AH178" i="2"/>
  <c r="AJ178" i="2" s="1"/>
  <c r="AE178" i="2"/>
  <c r="AB178" i="2"/>
  <c r="Z178" i="2"/>
  <c r="X178" i="2"/>
  <c r="V178" i="2"/>
  <c r="S178" i="2"/>
  <c r="P178" i="2"/>
  <c r="N178" i="2"/>
  <c r="L178" i="2"/>
  <c r="B178" i="2"/>
  <c r="BK177" i="2"/>
  <c r="AN177" i="2"/>
  <c r="AH177" i="2"/>
  <c r="AI177" i="2" s="1"/>
  <c r="AE177" i="2"/>
  <c r="AB177" i="2"/>
  <c r="Z177" i="2"/>
  <c r="X177" i="2"/>
  <c r="V177" i="2"/>
  <c r="S177" i="2"/>
  <c r="P177" i="2"/>
  <c r="N177" i="2"/>
  <c r="L177" i="2"/>
  <c r="B177" i="2"/>
  <c r="BK176" i="2"/>
  <c r="AN176" i="2"/>
  <c r="AH176" i="2"/>
  <c r="AI176" i="2" s="1"/>
  <c r="AE176" i="2"/>
  <c r="AB176" i="2"/>
  <c r="Z176" i="2"/>
  <c r="X176" i="2"/>
  <c r="V176" i="2"/>
  <c r="S176" i="2"/>
  <c r="P176" i="2"/>
  <c r="N176" i="2"/>
  <c r="L176" i="2"/>
  <c r="B176" i="2"/>
  <c r="BK175" i="2"/>
  <c r="AN175" i="2"/>
  <c r="AH175" i="2"/>
  <c r="AE175" i="2"/>
  <c r="AB175" i="2"/>
  <c r="Z175" i="2"/>
  <c r="X175" i="2"/>
  <c r="V175" i="2"/>
  <c r="S175" i="2"/>
  <c r="P175" i="2"/>
  <c r="N175" i="2"/>
  <c r="L175" i="2"/>
  <c r="B175" i="2"/>
  <c r="BK174" i="2"/>
  <c r="AN174" i="2"/>
  <c r="AH174" i="2"/>
  <c r="AE174" i="2"/>
  <c r="AB174" i="2"/>
  <c r="Z174" i="2"/>
  <c r="X174" i="2"/>
  <c r="V174" i="2"/>
  <c r="S174" i="2"/>
  <c r="P174" i="2"/>
  <c r="N174" i="2"/>
  <c r="L174" i="2"/>
  <c r="B174" i="2"/>
  <c r="BK173" i="2"/>
  <c r="AN173" i="2"/>
  <c r="AH173" i="2"/>
  <c r="AE173" i="2"/>
  <c r="AB173" i="2"/>
  <c r="Z173" i="2"/>
  <c r="X173" i="2"/>
  <c r="V173" i="2"/>
  <c r="S173" i="2"/>
  <c r="P173" i="2"/>
  <c r="N173" i="2"/>
  <c r="L173" i="2"/>
  <c r="B173" i="2"/>
  <c r="BK172" i="2"/>
  <c r="AN172" i="2"/>
  <c r="AH172" i="2"/>
  <c r="AE172" i="2"/>
  <c r="AB172" i="2"/>
  <c r="Z172" i="2"/>
  <c r="X172" i="2"/>
  <c r="V172" i="2"/>
  <c r="S172" i="2"/>
  <c r="P172" i="2"/>
  <c r="N172" i="2"/>
  <c r="L172" i="2"/>
  <c r="B172" i="2"/>
  <c r="BK171" i="2"/>
  <c r="AN171" i="2"/>
  <c r="AH171" i="2"/>
  <c r="AI171" i="2" s="1"/>
  <c r="AE171" i="2"/>
  <c r="AB171" i="2"/>
  <c r="Z171" i="2"/>
  <c r="X171" i="2"/>
  <c r="V171" i="2"/>
  <c r="S171" i="2"/>
  <c r="P171" i="2"/>
  <c r="N171" i="2"/>
  <c r="L171" i="2"/>
  <c r="B171" i="2"/>
  <c r="BK170" i="2"/>
  <c r="AN170" i="2"/>
  <c r="AH170" i="2"/>
  <c r="AE170" i="2"/>
  <c r="AB170" i="2"/>
  <c r="Z170" i="2"/>
  <c r="X170" i="2"/>
  <c r="V170" i="2"/>
  <c r="S170" i="2"/>
  <c r="P170" i="2"/>
  <c r="N170" i="2"/>
  <c r="L170" i="2"/>
  <c r="B170" i="2"/>
  <c r="BK169" i="2"/>
  <c r="AN169" i="2"/>
  <c r="AH169" i="2"/>
  <c r="AJ169" i="2" s="1"/>
  <c r="AE169" i="2"/>
  <c r="AB169" i="2"/>
  <c r="Z169" i="2"/>
  <c r="X169" i="2"/>
  <c r="V169" i="2"/>
  <c r="S169" i="2"/>
  <c r="P169" i="2"/>
  <c r="N169" i="2"/>
  <c r="L169" i="2"/>
  <c r="B169" i="2"/>
  <c r="BK168" i="2"/>
  <c r="AN168" i="2"/>
  <c r="AH168" i="2"/>
  <c r="AE168" i="2"/>
  <c r="AB168" i="2"/>
  <c r="Z168" i="2"/>
  <c r="X168" i="2"/>
  <c r="V168" i="2"/>
  <c r="S168" i="2"/>
  <c r="P168" i="2"/>
  <c r="N168" i="2"/>
  <c r="L168" i="2"/>
  <c r="B168" i="2"/>
  <c r="BK167" i="2"/>
  <c r="AN167" i="2"/>
  <c r="AH167" i="2"/>
  <c r="AJ167" i="2" s="1"/>
  <c r="AE167" i="2"/>
  <c r="AB167" i="2"/>
  <c r="Z167" i="2"/>
  <c r="X167" i="2"/>
  <c r="V167" i="2"/>
  <c r="S167" i="2"/>
  <c r="P167" i="2"/>
  <c r="N167" i="2"/>
  <c r="L167" i="2"/>
  <c r="B167" i="2"/>
  <c r="BK166" i="2"/>
  <c r="AN166" i="2"/>
  <c r="AH166" i="2"/>
  <c r="AE166" i="2"/>
  <c r="AB166" i="2"/>
  <c r="Z166" i="2"/>
  <c r="X166" i="2"/>
  <c r="V166" i="2"/>
  <c r="S166" i="2"/>
  <c r="P166" i="2"/>
  <c r="N166" i="2"/>
  <c r="L166" i="2"/>
  <c r="B166" i="2"/>
  <c r="BK165" i="2"/>
  <c r="AN165" i="2"/>
  <c r="AH165" i="2"/>
  <c r="AJ165" i="2" s="1"/>
  <c r="AE165" i="2"/>
  <c r="AB165" i="2"/>
  <c r="Z165" i="2"/>
  <c r="X165" i="2"/>
  <c r="V165" i="2"/>
  <c r="S165" i="2"/>
  <c r="P165" i="2"/>
  <c r="N165" i="2"/>
  <c r="L165" i="2"/>
  <c r="B165" i="2"/>
  <c r="AR187" i="2" l="1"/>
  <c r="AO169" i="2"/>
  <c r="AO171" i="2"/>
  <c r="AO177" i="2"/>
  <c r="AP170" i="2"/>
  <c r="AQ175" i="2"/>
  <c r="AR175" i="2" s="1"/>
  <c r="AQ178" i="2"/>
  <c r="AS178" i="2" s="1"/>
  <c r="AO179" i="2"/>
  <c r="AQ166" i="2"/>
  <c r="AR166" i="2" s="1"/>
  <c r="AP178" i="2"/>
  <c r="AO181" i="2"/>
  <c r="AJ184" i="2"/>
  <c r="AO167" i="2"/>
  <c r="AO168" i="2"/>
  <c r="AQ170" i="2"/>
  <c r="AS170" i="2" s="1"/>
  <c r="AP175" i="2"/>
  <c r="AQ184" i="2"/>
  <c r="AS184" i="2" s="1"/>
  <c r="AQ174" i="2"/>
  <c r="AR174" i="2" s="1"/>
  <c r="AQ177" i="2"/>
  <c r="AR177" i="2" s="1"/>
  <c r="AQ173" i="2"/>
  <c r="AS173" i="2" s="1"/>
  <c r="AI168" i="2"/>
  <c r="AI169" i="2"/>
  <c r="AI186" i="2"/>
  <c r="AO186" i="2"/>
  <c r="AI165" i="2"/>
  <c r="AO165" i="2"/>
  <c r="AP167" i="2"/>
  <c r="AJ170" i="2"/>
  <c r="AI175" i="2"/>
  <c r="AI178" i="2"/>
  <c r="AO178" i="2"/>
  <c r="AP180" i="2"/>
  <c r="AQ182" i="2"/>
  <c r="AR182" i="2" s="1"/>
  <c r="AQ185" i="2"/>
  <c r="AR185" i="2" s="1"/>
  <c r="AQ172" i="2"/>
  <c r="AS172" i="2" s="1"/>
  <c r="AJ171" i="2"/>
  <c r="AI173" i="2"/>
  <c r="AP169" i="2"/>
  <c r="AP179" i="2"/>
  <c r="AP176" i="2"/>
  <c r="AP184" i="2"/>
  <c r="AP165" i="2"/>
  <c r="AP171" i="2"/>
  <c r="AP177" i="2"/>
  <c r="AQ165" i="2"/>
  <c r="AQ168" i="2"/>
  <c r="AQ169" i="2"/>
  <c r="AI166" i="2"/>
  <c r="AO166" i="2"/>
  <c r="AJ168" i="2"/>
  <c r="AI172" i="2"/>
  <c r="AO172" i="2"/>
  <c r="AJ173" i="2"/>
  <c r="AO173" i="2"/>
  <c r="AI174" i="2"/>
  <c r="AO174" i="2"/>
  <c r="AJ175" i="2"/>
  <c r="AO175" i="2"/>
  <c r="AJ176" i="2"/>
  <c r="AO176" i="2"/>
  <c r="AQ176" i="2"/>
  <c r="AJ179" i="2"/>
  <c r="AQ179" i="2"/>
  <c r="AJ181" i="2"/>
  <c r="AJ182" i="2"/>
  <c r="AJ183" i="2"/>
  <c r="AP183" i="2"/>
  <c r="AP187" i="2"/>
  <c r="AQ181" i="2"/>
  <c r="AI182" i="2"/>
  <c r="AO182" i="2"/>
  <c r="AI183" i="2"/>
  <c r="AO183" i="2"/>
  <c r="AQ183" i="2"/>
  <c r="AO184" i="2"/>
  <c r="AJ185" i="2"/>
  <c r="AP185" i="2"/>
  <c r="AQ186" i="2"/>
  <c r="AJ166" i="2"/>
  <c r="AP166" i="2"/>
  <c r="AI167" i="2"/>
  <c r="AQ167" i="2"/>
  <c r="AI170" i="2"/>
  <c r="AO170" i="2"/>
  <c r="AQ171" i="2"/>
  <c r="AJ172" i="2"/>
  <c r="AJ174" i="2"/>
  <c r="AP174" i="2"/>
  <c r="AJ177" i="2"/>
  <c r="AJ180" i="2"/>
  <c r="AO180" i="2"/>
  <c r="AQ180" i="2"/>
  <c r="AI185" i="2"/>
  <c r="AO185" i="2"/>
  <c r="BK164" i="2"/>
  <c r="AN164" i="2"/>
  <c r="AH164" i="2"/>
  <c r="AI164" i="2" s="1"/>
  <c r="AE164" i="2"/>
  <c r="AB164" i="2"/>
  <c r="Z164" i="2"/>
  <c r="X164" i="2"/>
  <c r="V164" i="2"/>
  <c r="S164" i="2"/>
  <c r="P164" i="2"/>
  <c r="N164" i="2"/>
  <c r="L164" i="2"/>
  <c r="B164" i="2"/>
  <c r="AS174" i="2" l="1"/>
  <c r="AS166" i="2"/>
  <c r="AR170" i="2"/>
  <c r="AR184" i="2"/>
  <c r="AS175" i="2"/>
  <c r="AS185" i="2"/>
  <c r="AR178" i="2"/>
  <c r="AR173" i="2"/>
  <c r="AR172" i="2"/>
  <c r="AO164" i="2"/>
  <c r="AS177" i="2"/>
  <c r="AS182" i="2"/>
  <c r="AR186" i="2"/>
  <c r="AS186" i="2"/>
  <c r="AS183" i="2"/>
  <c r="AR183" i="2"/>
  <c r="AS181" i="2"/>
  <c r="AR181" i="2"/>
  <c r="AP182" i="2"/>
  <c r="AP181" i="2"/>
  <c r="AP186" i="2"/>
  <c r="AP173" i="2"/>
  <c r="AP172" i="2"/>
  <c r="AS171" i="2"/>
  <c r="AR171" i="2"/>
  <c r="AR167" i="2"/>
  <c r="AS167" i="2"/>
  <c r="AS180" i="2"/>
  <c r="AR180" i="2"/>
  <c r="AR176" i="2"/>
  <c r="AS176" i="2"/>
  <c r="AR168" i="2"/>
  <c r="AS168" i="2"/>
  <c r="AR165" i="2"/>
  <c r="AS165" i="2"/>
  <c r="AQ164" i="2"/>
  <c r="AR169" i="2"/>
  <c r="AS169" i="2"/>
  <c r="AR179" i="2"/>
  <c r="AS179" i="2"/>
  <c r="AP168" i="2"/>
  <c r="AJ164" i="2"/>
  <c r="BK163" i="2"/>
  <c r="AN163" i="2"/>
  <c r="AH163" i="2"/>
  <c r="AI163" i="2" s="1"/>
  <c r="AE163" i="2"/>
  <c r="AB163" i="2"/>
  <c r="Z163" i="2"/>
  <c r="X163" i="2"/>
  <c r="V163" i="2"/>
  <c r="S163" i="2"/>
  <c r="P163" i="2"/>
  <c r="N163" i="2"/>
  <c r="L163" i="2"/>
  <c r="B163" i="2"/>
  <c r="AQ163" i="2" l="1"/>
  <c r="AS163" i="2" s="1"/>
  <c r="AO163" i="2"/>
  <c r="AJ163" i="2"/>
  <c r="AP164" i="2"/>
  <c r="AS164" i="2"/>
  <c r="AR164" i="2"/>
  <c r="BK162" i="2"/>
  <c r="AN162" i="2"/>
  <c r="AH162" i="2"/>
  <c r="AI162" i="2" s="1"/>
  <c r="AE162" i="2"/>
  <c r="AB162" i="2"/>
  <c r="Z162" i="2"/>
  <c r="X162" i="2"/>
  <c r="V162" i="2"/>
  <c r="S162" i="2"/>
  <c r="P162" i="2"/>
  <c r="N162" i="2"/>
  <c r="L162" i="2"/>
  <c r="B162" i="2"/>
  <c r="AR163" i="2" l="1"/>
  <c r="AP162" i="2"/>
  <c r="AO162" i="2"/>
  <c r="AJ162" i="2"/>
  <c r="AQ162" i="2"/>
  <c r="AP163" i="2"/>
  <c r="BK161" i="2"/>
  <c r="AN161" i="2"/>
  <c r="AH161" i="2"/>
  <c r="AE161" i="2"/>
  <c r="AB161" i="2"/>
  <c r="Z161" i="2"/>
  <c r="X161" i="2"/>
  <c r="V161" i="2"/>
  <c r="S161" i="2"/>
  <c r="P161" i="2"/>
  <c r="N161" i="2"/>
  <c r="L161" i="2"/>
  <c r="B161" i="2"/>
  <c r="AO161" i="2" l="1"/>
  <c r="AQ161" i="2"/>
  <c r="AR161" i="2" s="1"/>
  <c r="AP161" i="2"/>
  <c r="AJ161" i="2"/>
  <c r="AS162" i="2"/>
  <c r="AR162" i="2"/>
  <c r="AI161" i="2"/>
  <c r="BK160" i="2"/>
  <c r="AN160" i="2"/>
  <c r="AH160" i="2"/>
  <c r="AI160" i="2" s="1"/>
  <c r="AE160" i="2"/>
  <c r="AB160" i="2"/>
  <c r="Z160" i="2"/>
  <c r="X160" i="2"/>
  <c r="V160" i="2"/>
  <c r="S160" i="2"/>
  <c r="P160" i="2"/>
  <c r="N160" i="2"/>
  <c r="L160" i="2"/>
  <c r="B160" i="2"/>
  <c r="BK159" i="2"/>
  <c r="AN159" i="2"/>
  <c r="AH159" i="2"/>
  <c r="AE159" i="2"/>
  <c r="AB159" i="2"/>
  <c r="Z159" i="2"/>
  <c r="X159" i="2"/>
  <c r="V159" i="2"/>
  <c r="S159" i="2"/>
  <c r="P159" i="2"/>
  <c r="N159" i="2"/>
  <c r="L159" i="2"/>
  <c r="B159" i="2"/>
  <c r="AS161" i="2" l="1"/>
  <c r="AO160" i="2"/>
  <c r="AQ160" i="2"/>
  <c r="AR160" i="2" s="1"/>
  <c r="AQ159" i="2"/>
  <c r="AR159" i="2" s="1"/>
  <c r="AJ160" i="2"/>
  <c r="AJ159" i="2"/>
  <c r="AI159" i="2"/>
  <c r="AO159" i="2"/>
  <c r="AS159" i="2" l="1"/>
  <c r="AS160" i="2"/>
  <c r="AP159" i="2"/>
  <c r="AP160" i="2"/>
  <c r="BK158" i="2"/>
  <c r="AN158" i="2"/>
  <c r="AH158" i="2"/>
  <c r="AE158" i="2"/>
  <c r="AB158" i="2"/>
  <c r="Z158" i="2"/>
  <c r="X158" i="2"/>
  <c r="V158" i="2"/>
  <c r="S158" i="2"/>
  <c r="P158" i="2"/>
  <c r="N158" i="2"/>
  <c r="L158" i="2"/>
  <c r="B158" i="2"/>
  <c r="AI158" i="2" l="1"/>
  <c r="AO158" i="2"/>
  <c r="AQ158" i="2"/>
  <c r="AJ158" i="2"/>
  <c r="AP158" i="2"/>
  <c r="BK157" i="2"/>
  <c r="AN157" i="2"/>
  <c r="AH157" i="2"/>
  <c r="AJ157" i="2" s="1"/>
  <c r="AE157" i="2"/>
  <c r="AB157" i="2"/>
  <c r="Z157" i="2"/>
  <c r="X157" i="2"/>
  <c r="V157" i="2"/>
  <c r="S157" i="2"/>
  <c r="P157" i="2"/>
  <c r="N157" i="2"/>
  <c r="L157" i="2"/>
  <c r="B157" i="2"/>
  <c r="AI157" i="2" l="1"/>
  <c r="AO157" i="2"/>
  <c r="AQ157" i="2"/>
  <c r="AR158" i="2"/>
  <c r="AS158" i="2"/>
  <c r="AP157" i="2"/>
  <c r="BK156" i="2"/>
  <c r="AN156" i="2"/>
  <c r="AH156" i="2"/>
  <c r="AI156" i="2" s="1"/>
  <c r="AE156" i="2"/>
  <c r="AB156" i="2"/>
  <c r="Z156" i="2"/>
  <c r="X156" i="2"/>
  <c r="V156" i="2"/>
  <c r="S156" i="2"/>
  <c r="P156" i="2"/>
  <c r="N156" i="2"/>
  <c r="L156" i="2"/>
  <c r="B156" i="2"/>
  <c r="AQ156" i="2" l="1"/>
  <c r="AS156" i="2" s="1"/>
  <c r="AO156" i="2"/>
  <c r="AR157" i="2"/>
  <c r="AS157" i="2"/>
  <c r="AJ156" i="2"/>
  <c r="AP156" i="2"/>
  <c r="BK155" i="2"/>
  <c r="AN155" i="2"/>
  <c r="AH155" i="2"/>
  <c r="AI155" i="2" s="1"/>
  <c r="AE155" i="2"/>
  <c r="AB155" i="2"/>
  <c r="Z155" i="2"/>
  <c r="X155" i="2"/>
  <c r="V155" i="2"/>
  <c r="S155" i="2"/>
  <c r="P155" i="2"/>
  <c r="N155" i="2"/>
  <c r="L155" i="2"/>
  <c r="B155" i="2"/>
  <c r="AR156" i="2" l="1"/>
  <c r="AJ155" i="2"/>
  <c r="AO155" i="2"/>
  <c r="AQ155" i="2"/>
  <c r="BK154" i="2"/>
  <c r="AN154" i="2"/>
  <c r="AH154" i="2"/>
  <c r="AI154" i="2" s="1"/>
  <c r="AE154" i="2"/>
  <c r="AB154" i="2"/>
  <c r="Z154" i="2"/>
  <c r="X154" i="2"/>
  <c r="V154" i="2"/>
  <c r="S154" i="2"/>
  <c r="P154" i="2"/>
  <c r="N154" i="2"/>
  <c r="L154" i="2"/>
  <c r="B154" i="2"/>
  <c r="AO154" i="2" l="1"/>
  <c r="AJ154" i="2"/>
  <c r="AP154" i="2"/>
  <c r="AR155" i="2"/>
  <c r="AS155" i="2"/>
  <c r="AP155" i="2"/>
  <c r="AQ154" i="2"/>
  <c r="BK153" i="2"/>
  <c r="AN153" i="2"/>
  <c r="AH153" i="2"/>
  <c r="AI153" i="2" s="1"/>
  <c r="AE153" i="2"/>
  <c r="AB153" i="2"/>
  <c r="Z153" i="2"/>
  <c r="X153" i="2"/>
  <c r="V153" i="2"/>
  <c r="S153" i="2"/>
  <c r="P153" i="2"/>
  <c r="N153" i="2"/>
  <c r="L153" i="2"/>
  <c r="B153" i="2"/>
  <c r="AO153" i="2" l="1"/>
  <c r="AJ153" i="2"/>
  <c r="AR154" i="2"/>
  <c r="AS154" i="2"/>
  <c r="AQ153" i="2"/>
  <c r="BK152" i="2"/>
  <c r="AN152" i="2"/>
  <c r="AH152" i="2"/>
  <c r="AE152" i="2"/>
  <c r="AB152" i="2"/>
  <c r="Z152" i="2"/>
  <c r="X152" i="2"/>
  <c r="V152" i="2"/>
  <c r="S152" i="2"/>
  <c r="P152" i="2"/>
  <c r="N152" i="2"/>
  <c r="L152" i="2"/>
  <c r="B152" i="2"/>
  <c r="AR153" i="2" l="1"/>
  <c r="AS153" i="2"/>
  <c r="AP153" i="2"/>
  <c r="AI152" i="2"/>
  <c r="AO152" i="2"/>
  <c r="AQ152" i="2"/>
  <c r="AJ152" i="2"/>
  <c r="BK151" i="2"/>
  <c r="AN151" i="2"/>
  <c r="AH151" i="2"/>
  <c r="AE151" i="2"/>
  <c r="AB151" i="2"/>
  <c r="Z151" i="2"/>
  <c r="X151" i="2"/>
  <c r="V151" i="2"/>
  <c r="S151" i="2"/>
  <c r="P151" i="2"/>
  <c r="N151" i="2"/>
  <c r="L151" i="2"/>
  <c r="B151" i="2"/>
  <c r="AO151" i="2" l="1"/>
  <c r="AP152" i="2"/>
  <c r="AI151" i="2"/>
  <c r="AQ151" i="2"/>
  <c r="AS152" i="2"/>
  <c r="AR152" i="2"/>
  <c r="AJ151" i="2"/>
  <c r="BK150" i="2"/>
  <c r="AN150" i="2"/>
  <c r="AH150" i="2"/>
  <c r="AI150" i="2" s="1"/>
  <c r="AE150" i="2"/>
  <c r="AB150" i="2"/>
  <c r="Z150" i="2"/>
  <c r="X150" i="2"/>
  <c r="V150" i="2"/>
  <c r="S150" i="2"/>
  <c r="P150" i="2"/>
  <c r="N150" i="2"/>
  <c r="L150" i="2"/>
  <c r="B150" i="2"/>
  <c r="AO150" i="2" l="1"/>
  <c r="AJ150" i="2"/>
  <c r="AP150" i="2"/>
  <c r="AP151" i="2"/>
  <c r="AS151" i="2"/>
  <c r="AR151" i="2"/>
  <c r="AQ150" i="2"/>
  <c r="BK149" i="2"/>
  <c r="AN149" i="2"/>
  <c r="AH149" i="2"/>
  <c r="AE149" i="2"/>
  <c r="AB149" i="2"/>
  <c r="Z149" i="2"/>
  <c r="X149" i="2"/>
  <c r="V149" i="2"/>
  <c r="S149" i="2"/>
  <c r="P149" i="2"/>
  <c r="N149" i="2"/>
  <c r="L149" i="2"/>
  <c r="B149" i="2"/>
  <c r="AO149" i="2" l="1"/>
  <c r="AQ149" i="2"/>
  <c r="AS149" i="2" s="1"/>
  <c r="AP149" i="2"/>
  <c r="AS150" i="2"/>
  <c r="AR150" i="2"/>
  <c r="AJ149" i="2"/>
  <c r="AI149" i="2"/>
  <c r="BK148" i="2"/>
  <c r="AN148" i="2"/>
  <c r="AH148" i="2"/>
  <c r="AE148" i="2"/>
  <c r="AB148" i="2"/>
  <c r="Z148" i="2"/>
  <c r="X148" i="2"/>
  <c r="V148" i="2"/>
  <c r="S148" i="2"/>
  <c r="P148" i="2"/>
  <c r="N148" i="2"/>
  <c r="L148" i="2"/>
  <c r="B148" i="2"/>
  <c r="AR149" i="2" l="1"/>
  <c r="AJ148" i="2"/>
  <c r="AQ148" i="2"/>
  <c r="AS148" i="2" s="1"/>
  <c r="AR148" i="2" s="1"/>
  <c r="AI148" i="2"/>
  <c r="AO148" i="2"/>
  <c r="BK147" i="2"/>
  <c r="AN147" i="2"/>
  <c r="AH147" i="2"/>
  <c r="AI147" i="2" s="1"/>
  <c r="AE147" i="2"/>
  <c r="AB147" i="2"/>
  <c r="Z147" i="2"/>
  <c r="X147" i="2"/>
  <c r="V147" i="2"/>
  <c r="S147" i="2"/>
  <c r="P147" i="2"/>
  <c r="N147" i="2"/>
  <c r="L147" i="2"/>
  <c r="B147" i="2"/>
  <c r="AJ147" i="2" l="1"/>
  <c r="AO147" i="2"/>
  <c r="AQ147" i="2"/>
  <c r="AP148" i="2"/>
  <c r="BK146" i="2"/>
  <c r="AN146" i="2"/>
  <c r="AH146" i="2"/>
  <c r="AE146" i="2"/>
  <c r="AB146" i="2"/>
  <c r="Z146" i="2"/>
  <c r="X146" i="2"/>
  <c r="V146" i="2"/>
  <c r="S146" i="2"/>
  <c r="P146" i="2"/>
  <c r="N146" i="2"/>
  <c r="L146" i="2"/>
  <c r="B146" i="2"/>
  <c r="AO146" i="2" l="1"/>
  <c r="AI146" i="2"/>
  <c r="AQ146" i="2"/>
  <c r="AP147" i="2"/>
  <c r="AS147" i="2"/>
  <c r="AR147" i="2"/>
  <c r="AJ146" i="2"/>
  <c r="AP146" i="2"/>
  <c r="BK145" i="2"/>
  <c r="AN145" i="2"/>
  <c r="AH145" i="2"/>
  <c r="AI145" i="2" s="1"/>
  <c r="AE145" i="2"/>
  <c r="AB145" i="2"/>
  <c r="Z145" i="2"/>
  <c r="X145" i="2"/>
  <c r="V145" i="2"/>
  <c r="S145" i="2"/>
  <c r="P145" i="2"/>
  <c r="N145" i="2"/>
  <c r="L145" i="2"/>
  <c r="B145" i="2"/>
  <c r="AO145" i="2" l="1"/>
  <c r="AJ145" i="2"/>
  <c r="AQ145" i="2"/>
  <c r="AR146" i="2"/>
  <c r="AS146" i="2"/>
  <c r="BK144" i="2"/>
  <c r="AN144" i="2"/>
  <c r="AH144" i="2"/>
  <c r="AE144" i="2"/>
  <c r="AB144" i="2"/>
  <c r="Z144" i="2"/>
  <c r="X144" i="2"/>
  <c r="V144" i="2"/>
  <c r="S144" i="2"/>
  <c r="P144" i="2"/>
  <c r="N144" i="2"/>
  <c r="L144" i="2"/>
  <c r="B144" i="2"/>
  <c r="AQ144" i="2" l="1"/>
  <c r="AS144" i="2" s="1"/>
  <c r="AP145" i="2"/>
  <c r="AJ144" i="2"/>
  <c r="AP144" i="2"/>
  <c r="AS145" i="2"/>
  <c r="AR145" i="2"/>
  <c r="AI144" i="2"/>
  <c r="AO144" i="2"/>
  <c r="BK143" i="2"/>
  <c r="AN143" i="2"/>
  <c r="AH143" i="2"/>
  <c r="AE143" i="2"/>
  <c r="AB143" i="2"/>
  <c r="Z143" i="2"/>
  <c r="X143" i="2"/>
  <c r="V143" i="2"/>
  <c r="S143" i="2"/>
  <c r="P143" i="2"/>
  <c r="N143" i="2"/>
  <c r="L143" i="2"/>
  <c r="B143" i="2"/>
  <c r="AR144" i="2" l="1"/>
  <c r="AQ143" i="2"/>
  <c r="AS143" i="2" s="1"/>
  <c r="AJ143" i="2"/>
  <c r="AI143" i="2"/>
  <c r="AO143" i="2"/>
  <c r="BK142" i="2"/>
  <c r="AN142" i="2"/>
  <c r="AH142" i="2"/>
  <c r="AI142" i="2" s="1"/>
  <c r="AE142" i="2"/>
  <c r="AB142" i="2"/>
  <c r="Z142" i="2"/>
  <c r="X142" i="2"/>
  <c r="V142" i="2"/>
  <c r="S142" i="2"/>
  <c r="P142" i="2"/>
  <c r="N142" i="2"/>
  <c r="L142" i="2"/>
  <c r="B142" i="2"/>
  <c r="AR143" i="2" l="1"/>
  <c r="AP142" i="2"/>
  <c r="AO142" i="2"/>
  <c r="AJ142" i="2"/>
  <c r="AP143" i="2"/>
  <c r="AQ142" i="2"/>
  <c r="BK141" i="2"/>
  <c r="AN141" i="2"/>
  <c r="AH141" i="2"/>
  <c r="AI141" i="2" s="1"/>
  <c r="AE141" i="2"/>
  <c r="AB141" i="2"/>
  <c r="Z141" i="2"/>
  <c r="X141" i="2"/>
  <c r="V141" i="2"/>
  <c r="S141" i="2"/>
  <c r="P141" i="2"/>
  <c r="N141" i="2"/>
  <c r="L141" i="2"/>
  <c r="B141" i="2"/>
  <c r="BK140" i="2"/>
  <c r="AN140" i="2"/>
  <c r="AH140" i="2"/>
  <c r="AE140" i="2"/>
  <c r="AB140" i="2"/>
  <c r="Z140" i="2"/>
  <c r="X140" i="2"/>
  <c r="V140" i="2"/>
  <c r="S140" i="2"/>
  <c r="P140" i="2"/>
  <c r="N140" i="2"/>
  <c r="L140" i="2"/>
  <c r="B140" i="2"/>
  <c r="BK139" i="2"/>
  <c r="AN139" i="2"/>
  <c r="AH139" i="2"/>
  <c r="AI139" i="2" s="1"/>
  <c r="AE139" i="2"/>
  <c r="AB139" i="2"/>
  <c r="Z139" i="2"/>
  <c r="X139" i="2"/>
  <c r="V139" i="2"/>
  <c r="S139" i="2"/>
  <c r="P139" i="2"/>
  <c r="N139" i="2"/>
  <c r="L139" i="2"/>
  <c r="B139" i="2"/>
  <c r="AQ140" i="2" l="1"/>
  <c r="AR140" i="2" s="1"/>
  <c r="AQ139" i="2"/>
  <c r="AR139" i="2" s="1"/>
  <c r="AQ141" i="2"/>
  <c r="AJ140" i="2"/>
  <c r="AJ139" i="2"/>
  <c r="AO139" i="2"/>
  <c r="AI140" i="2"/>
  <c r="AO140" i="2"/>
  <c r="AS142" i="2"/>
  <c r="AR142" i="2"/>
  <c r="AJ141" i="2"/>
  <c r="AO141" i="2"/>
  <c r="BK138" i="2"/>
  <c r="AN138" i="2"/>
  <c r="AP138" i="2" s="1"/>
  <c r="AH138" i="2"/>
  <c r="AI138" i="2" s="1"/>
  <c r="AE138" i="2"/>
  <c r="AB138" i="2"/>
  <c r="Z138" i="2"/>
  <c r="X138" i="2"/>
  <c r="V138" i="2"/>
  <c r="S138" i="2"/>
  <c r="P138" i="2"/>
  <c r="N138" i="2"/>
  <c r="L138" i="2"/>
  <c r="B138" i="2"/>
  <c r="BK137" i="2"/>
  <c r="AN137" i="2"/>
  <c r="AH137" i="2"/>
  <c r="AE137" i="2"/>
  <c r="AB137" i="2"/>
  <c r="Z137" i="2"/>
  <c r="X137" i="2"/>
  <c r="V137" i="2"/>
  <c r="S137" i="2"/>
  <c r="P137" i="2"/>
  <c r="N137" i="2"/>
  <c r="L137" i="2"/>
  <c r="B137" i="2"/>
  <c r="AS139" i="2" l="1"/>
  <c r="AQ137" i="2"/>
  <c r="AS137" i="2" s="1"/>
  <c r="AO138" i="2"/>
  <c r="AO137" i="2"/>
  <c r="AS140" i="2"/>
  <c r="AJ138" i="2"/>
  <c r="AP140" i="2"/>
  <c r="AP141" i="2"/>
  <c r="AJ137" i="2"/>
  <c r="AQ138" i="2"/>
  <c r="AP139" i="2"/>
  <c r="AR141" i="2"/>
  <c r="AS141" i="2"/>
  <c r="AI137" i="2"/>
  <c r="BK136" i="2"/>
  <c r="AN136" i="2"/>
  <c r="AH136" i="2"/>
  <c r="AE136" i="2"/>
  <c r="AB136" i="2"/>
  <c r="Z136" i="2"/>
  <c r="X136" i="2"/>
  <c r="V136" i="2"/>
  <c r="S136" i="2"/>
  <c r="P136" i="2"/>
  <c r="N136" i="2"/>
  <c r="L136" i="2"/>
  <c r="B136" i="2"/>
  <c r="AQ136" i="2" l="1"/>
  <c r="AR136" i="2" s="1"/>
  <c r="AO136" i="2"/>
  <c r="AR137" i="2"/>
  <c r="AP136" i="2"/>
  <c r="AJ136" i="2"/>
  <c r="AP137" i="2"/>
  <c r="AI136" i="2"/>
  <c r="AS138" i="2"/>
  <c r="AR138" i="2"/>
  <c r="BK135" i="2"/>
  <c r="AN135" i="2"/>
  <c r="AH135" i="2"/>
  <c r="AI135" i="2" s="1"/>
  <c r="AE135" i="2"/>
  <c r="AB135" i="2"/>
  <c r="Z135" i="2"/>
  <c r="X135" i="2"/>
  <c r="V135" i="2"/>
  <c r="S135" i="2"/>
  <c r="P135" i="2"/>
  <c r="N135" i="2"/>
  <c r="L135" i="2"/>
  <c r="B135" i="2"/>
  <c r="AS136" i="2" l="1"/>
  <c r="AO135" i="2"/>
  <c r="AJ135" i="2"/>
  <c r="AP135" i="2"/>
  <c r="AQ135" i="2"/>
  <c r="BK134" i="2"/>
  <c r="AN134" i="2"/>
  <c r="AH134" i="2"/>
  <c r="AE134" i="2"/>
  <c r="AB134" i="2"/>
  <c r="Z134" i="2"/>
  <c r="X134" i="2"/>
  <c r="V134" i="2"/>
  <c r="S134" i="2"/>
  <c r="P134" i="2"/>
  <c r="N134" i="2"/>
  <c r="L134" i="2"/>
  <c r="B134" i="2"/>
  <c r="AQ134" i="2" l="1"/>
  <c r="AR134" i="2" s="1"/>
  <c r="AR135" i="2"/>
  <c r="AS135" i="2"/>
  <c r="AJ134" i="2"/>
  <c r="AP134" i="2"/>
  <c r="AI134" i="2"/>
  <c r="AO134" i="2"/>
  <c r="BK133" i="2"/>
  <c r="AN133" i="2"/>
  <c r="AH133" i="2"/>
  <c r="AE133" i="2"/>
  <c r="AB133" i="2"/>
  <c r="Z133" i="2"/>
  <c r="X133" i="2"/>
  <c r="V133" i="2"/>
  <c r="S133" i="2"/>
  <c r="P133" i="2"/>
  <c r="N133" i="2"/>
  <c r="L133" i="2"/>
  <c r="B133" i="2"/>
  <c r="AS134" i="2" l="1"/>
  <c r="AO133" i="2"/>
  <c r="AJ133" i="2"/>
  <c r="AI133" i="2"/>
  <c r="AQ133" i="2"/>
  <c r="BK132" i="2"/>
  <c r="AN132" i="2"/>
  <c r="AH132" i="2"/>
  <c r="AE132" i="2"/>
  <c r="AB132" i="2"/>
  <c r="Z132" i="2"/>
  <c r="X132" i="2"/>
  <c r="V132" i="2"/>
  <c r="S132" i="2"/>
  <c r="P132" i="2"/>
  <c r="N132" i="2"/>
  <c r="L132" i="2"/>
  <c r="B132" i="2"/>
  <c r="AQ132" i="2" l="1"/>
  <c r="AR132" i="2" s="1"/>
  <c r="AP133" i="2"/>
  <c r="AJ132" i="2"/>
  <c r="AR133" i="2"/>
  <c r="AS133" i="2"/>
  <c r="AI132" i="2"/>
  <c r="AO132" i="2"/>
  <c r="BK131" i="2"/>
  <c r="AN131" i="2"/>
  <c r="AH131" i="2"/>
  <c r="AE131" i="2"/>
  <c r="AB131" i="2"/>
  <c r="Z131" i="2"/>
  <c r="X131" i="2"/>
  <c r="V131" i="2"/>
  <c r="S131" i="2"/>
  <c r="P131" i="2"/>
  <c r="N131" i="2"/>
  <c r="L131" i="2"/>
  <c r="B131" i="2"/>
  <c r="AQ131" i="2" l="1"/>
  <c r="AS131" i="2" s="1"/>
  <c r="AS132" i="2"/>
  <c r="AI131" i="2"/>
  <c r="AO131" i="2"/>
  <c r="AP132" i="2"/>
  <c r="AJ131" i="2"/>
  <c r="BK130" i="2"/>
  <c r="AN130" i="2"/>
  <c r="AH130" i="2"/>
  <c r="AE130" i="2"/>
  <c r="AB130" i="2"/>
  <c r="Z130" i="2"/>
  <c r="X130" i="2"/>
  <c r="V130" i="2"/>
  <c r="S130" i="2"/>
  <c r="P130" i="2"/>
  <c r="N130" i="2"/>
  <c r="L130" i="2"/>
  <c r="B130" i="2"/>
  <c r="AR131" i="2" l="1"/>
  <c r="AQ130" i="2"/>
  <c r="AS130" i="2" s="1"/>
  <c r="AP131" i="2"/>
  <c r="AJ130" i="2"/>
  <c r="AP130" i="2"/>
  <c r="AI130" i="2"/>
  <c r="AO130" i="2"/>
  <c r="BK129" i="2"/>
  <c r="AN129" i="2"/>
  <c r="AH129" i="2"/>
  <c r="AI129" i="2" s="1"/>
  <c r="AE129" i="2"/>
  <c r="AB129" i="2"/>
  <c r="Z129" i="2"/>
  <c r="X129" i="2"/>
  <c r="V129" i="2"/>
  <c r="S129" i="2"/>
  <c r="P129" i="2"/>
  <c r="N129" i="2"/>
  <c r="L129" i="2"/>
  <c r="B129" i="2"/>
  <c r="AR130" i="2" l="1"/>
  <c r="AQ129" i="2"/>
  <c r="AJ129" i="2"/>
  <c r="AO129" i="2"/>
  <c r="BK128" i="2"/>
  <c r="AN128" i="2"/>
  <c r="AH128" i="2"/>
  <c r="AE128" i="2"/>
  <c r="AB128" i="2"/>
  <c r="Z128" i="2"/>
  <c r="X128" i="2"/>
  <c r="V128" i="2"/>
  <c r="S128" i="2"/>
  <c r="P128" i="2"/>
  <c r="N128" i="2"/>
  <c r="L128" i="2"/>
  <c r="B128" i="2"/>
  <c r="AO128" i="2" l="1"/>
  <c r="AI128" i="2"/>
  <c r="AQ128" i="2"/>
  <c r="AP129" i="2"/>
  <c r="AR129" i="2"/>
  <c r="AS129" i="2"/>
  <c r="AJ128" i="2"/>
  <c r="AP128" i="2"/>
  <c r="BK127" i="2"/>
  <c r="AN127" i="2"/>
  <c r="AH127" i="2"/>
  <c r="AE127" i="2"/>
  <c r="AB127" i="2"/>
  <c r="Z127" i="2"/>
  <c r="X127" i="2"/>
  <c r="V127" i="2"/>
  <c r="S127" i="2"/>
  <c r="P127" i="2"/>
  <c r="N127" i="2"/>
  <c r="L127" i="2"/>
  <c r="B127" i="2"/>
  <c r="AQ127" i="2" l="1"/>
  <c r="AR127" i="2" s="1"/>
  <c r="AR128" i="2"/>
  <c r="AS128" i="2"/>
  <c r="AJ127" i="2"/>
  <c r="AI127" i="2"/>
  <c r="AO127" i="2"/>
  <c r="BK126" i="2"/>
  <c r="AN126" i="2"/>
  <c r="AH126" i="2"/>
  <c r="AI126" i="2" s="1"/>
  <c r="AE126" i="2"/>
  <c r="AB126" i="2"/>
  <c r="Z126" i="2"/>
  <c r="X126" i="2"/>
  <c r="V126" i="2"/>
  <c r="S126" i="2"/>
  <c r="P126" i="2"/>
  <c r="N126" i="2"/>
  <c r="L126" i="2"/>
  <c r="B126" i="2"/>
  <c r="AS127" i="2" l="1"/>
  <c r="AO126" i="2"/>
  <c r="AJ126" i="2"/>
  <c r="AP126" i="2"/>
  <c r="AP127" i="2"/>
  <c r="AQ126" i="2"/>
  <c r="BK125" i="2"/>
  <c r="AN125" i="2"/>
  <c r="AH125" i="2"/>
  <c r="AI125" i="2" s="1"/>
  <c r="AE125" i="2"/>
  <c r="AB125" i="2"/>
  <c r="Z125" i="2"/>
  <c r="X125" i="2"/>
  <c r="V125" i="2"/>
  <c r="S125" i="2"/>
  <c r="P125" i="2"/>
  <c r="N125" i="2"/>
  <c r="L125" i="2"/>
  <c r="B125" i="2"/>
  <c r="BK124" i="2"/>
  <c r="AN124" i="2"/>
  <c r="AH124" i="2"/>
  <c r="AE124" i="2"/>
  <c r="AB124" i="2"/>
  <c r="Z124" i="2"/>
  <c r="X124" i="2"/>
  <c r="V124" i="2"/>
  <c r="S124" i="2"/>
  <c r="P124" i="2"/>
  <c r="N124" i="2"/>
  <c r="L124" i="2"/>
  <c r="B124" i="2"/>
  <c r="BK123" i="2"/>
  <c r="AN123" i="2"/>
  <c r="AH123" i="2"/>
  <c r="AE123" i="2"/>
  <c r="AB123" i="2"/>
  <c r="Z123" i="2"/>
  <c r="X123" i="2"/>
  <c r="V123" i="2"/>
  <c r="S123" i="2"/>
  <c r="P123" i="2"/>
  <c r="N123" i="2"/>
  <c r="L123" i="2"/>
  <c r="B123" i="2"/>
  <c r="BK122" i="2"/>
  <c r="AN122" i="2"/>
  <c r="AH122" i="2"/>
  <c r="AI122" i="2" s="1"/>
  <c r="AE122" i="2"/>
  <c r="AB122" i="2"/>
  <c r="Z122" i="2"/>
  <c r="X122" i="2"/>
  <c r="V122" i="2"/>
  <c r="S122" i="2"/>
  <c r="P122" i="2"/>
  <c r="N122" i="2"/>
  <c r="L122" i="2"/>
  <c r="B122" i="2"/>
  <c r="AQ123" i="2" l="1"/>
  <c r="AR123" i="2" s="1"/>
  <c r="AO122" i="2"/>
  <c r="AO125" i="2"/>
  <c r="AI123" i="2"/>
  <c r="AO123" i="2"/>
  <c r="AO124" i="2"/>
  <c r="AJ125" i="2"/>
  <c r="AI124" i="2"/>
  <c r="AP123" i="2"/>
  <c r="AP124" i="2"/>
  <c r="AP125" i="2"/>
  <c r="AJ122" i="2"/>
  <c r="AP122" i="2"/>
  <c r="AJ123" i="2"/>
  <c r="AJ124" i="2"/>
  <c r="AS126" i="2"/>
  <c r="AR126" i="2"/>
  <c r="AQ124" i="2"/>
  <c r="AQ125" i="2"/>
  <c r="AQ122" i="2"/>
  <c r="BK121" i="2"/>
  <c r="AN121" i="2"/>
  <c r="AH121" i="2"/>
  <c r="AI121" i="2" s="1"/>
  <c r="AE121" i="2"/>
  <c r="AB121" i="2"/>
  <c r="Z121" i="2"/>
  <c r="X121" i="2"/>
  <c r="V121" i="2"/>
  <c r="S121" i="2"/>
  <c r="P121" i="2"/>
  <c r="N121" i="2"/>
  <c r="L121" i="2"/>
  <c r="B121" i="2"/>
  <c r="AS123" i="2" l="1"/>
  <c r="AJ121" i="2"/>
  <c r="AO121" i="2"/>
  <c r="AR125" i="2"/>
  <c r="AS125" i="2"/>
  <c r="AR124" i="2"/>
  <c r="AS124" i="2"/>
  <c r="AQ121" i="2"/>
  <c r="AS122" i="2"/>
  <c r="AR122" i="2"/>
  <c r="BK120" i="2"/>
  <c r="AN120" i="2"/>
  <c r="AH120" i="2"/>
  <c r="AI120" i="2" s="1"/>
  <c r="AE120" i="2"/>
  <c r="AB120" i="2"/>
  <c r="Z120" i="2"/>
  <c r="X120" i="2"/>
  <c r="V120" i="2"/>
  <c r="S120" i="2"/>
  <c r="P120" i="2"/>
  <c r="N120" i="2"/>
  <c r="L120" i="2"/>
  <c r="B120" i="2"/>
  <c r="AQ120" i="2" l="1"/>
  <c r="AR120" i="2" s="1"/>
  <c r="AP120" i="2"/>
  <c r="AR121" i="2"/>
  <c r="AS121" i="2"/>
  <c r="AJ120" i="2"/>
  <c r="AO120" i="2"/>
  <c r="AP121" i="2"/>
  <c r="BK119" i="2"/>
  <c r="AN119" i="2"/>
  <c r="AH119" i="2"/>
  <c r="AI119" i="2" s="1"/>
  <c r="AE119" i="2"/>
  <c r="AB119" i="2"/>
  <c r="Z119" i="2"/>
  <c r="X119" i="2"/>
  <c r="V119" i="2"/>
  <c r="S119" i="2"/>
  <c r="P119" i="2"/>
  <c r="N119" i="2"/>
  <c r="L119" i="2"/>
  <c r="B119" i="2"/>
  <c r="AS120" i="2" l="1"/>
  <c r="AO119" i="2"/>
  <c r="AJ119" i="2"/>
  <c r="AQ119" i="2"/>
  <c r="BK118" i="2"/>
  <c r="AN118" i="2"/>
  <c r="AH118" i="2"/>
  <c r="AE118" i="2"/>
  <c r="AB118" i="2"/>
  <c r="Z118" i="2"/>
  <c r="X118" i="2"/>
  <c r="V118" i="2"/>
  <c r="S118" i="2"/>
  <c r="P118" i="2"/>
  <c r="N118" i="2"/>
  <c r="L118" i="2"/>
  <c r="B118" i="2"/>
  <c r="AQ118" i="2" l="1"/>
  <c r="AS118" i="2" s="1"/>
  <c r="AP119" i="2"/>
  <c r="AR119" i="2"/>
  <c r="AS119" i="2"/>
  <c r="AJ118" i="2"/>
  <c r="AP118" i="2"/>
  <c r="AI118" i="2"/>
  <c r="AO118" i="2"/>
  <c r="BK117" i="2"/>
  <c r="AN117" i="2"/>
  <c r="AH117" i="2"/>
  <c r="AI117" i="2" s="1"/>
  <c r="AE117" i="2"/>
  <c r="AB117" i="2"/>
  <c r="Z117" i="2"/>
  <c r="X117" i="2"/>
  <c r="V117" i="2"/>
  <c r="S117" i="2"/>
  <c r="P117" i="2"/>
  <c r="N117" i="2"/>
  <c r="L117" i="2"/>
  <c r="B117" i="2"/>
  <c r="AR118" i="2" l="1"/>
  <c r="AO117" i="2"/>
  <c r="AJ117" i="2"/>
  <c r="AP117" i="2"/>
  <c r="AQ117" i="2"/>
  <c r="BK116" i="2"/>
  <c r="AN116" i="2"/>
  <c r="AH116" i="2"/>
  <c r="AE116" i="2"/>
  <c r="AB116" i="2"/>
  <c r="Z116" i="2"/>
  <c r="X116" i="2"/>
  <c r="V116" i="2"/>
  <c r="S116" i="2"/>
  <c r="P116" i="2"/>
  <c r="N116" i="2"/>
  <c r="L116" i="2"/>
  <c r="B116" i="2"/>
  <c r="AS117" i="2" l="1"/>
  <c r="AR117" i="2"/>
  <c r="AJ116" i="2"/>
  <c r="AQ116" i="2"/>
  <c r="AI116" i="2"/>
  <c r="AO116" i="2"/>
  <c r="BK115" i="2"/>
  <c r="AN115" i="2"/>
  <c r="AH115" i="2"/>
  <c r="AI115" i="2" s="1"/>
  <c r="AE115" i="2"/>
  <c r="AB115" i="2"/>
  <c r="Z115" i="2"/>
  <c r="X115" i="2"/>
  <c r="V115" i="2"/>
  <c r="S115" i="2"/>
  <c r="P115" i="2"/>
  <c r="N115" i="2"/>
  <c r="L115" i="2"/>
  <c r="B115" i="2"/>
  <c r="BK114" i="2"/>
  <c r="AN114" i="2"/>
  <c r="AH114" i="2"/>
  <c r="AE114" i="2"/>
  <c r="AB114" i="2"/>
  <c r="Z114" i="2"/>
  <c r="X114" i="2"/>
  <c r="V114" i="2"/>
  <c r="S114" i="2"/>
  <c r="P114" i="2"/>
  <c r="N114" i="2"/>
  <c r="L114" i="2"/>
  <c r="B114" i="2"/>
  <c r="AQ115" i="2" l="1"/>
  <c r="AR115" i="2" s="1"/>
  <c r="AJ115" i="2"/>
  <c r="AP116" i="2"/>
  <c r="AP115" i="2"/>
  <c r="AR116" i="2"/>
  <c r="AS116" i="2"/>
  <c r="AJ114" i="2"/>
  <c r="AI114" i="2"/>
  <c r="AO114" i="2"/>
  <c r="AQ114" i="2"/>
  <c r="AO115" i="2"/>
  <c r="BK113" i="2"/>
  <c r="AN113" i="2"/>
  <c r="AH113" i="2"/>
  <c r="AE113" i="2"/>
  <c r="AB113" i="2"/>
  <c r="Z113" i="2"/>
  <c r="X113" i="2"/>
  <c r="V113" i="2"/>
  <c r="S113" i="2"/>
  <c r="P113" i="2"/>
  <c r="N113" i="2"/>
  <c r="L113" i="2"/>
  <c r="B113" i="2"/>
  <c r="AS115" i="2" l="1"/>
  <c r="AQ113" i="2"/>
  <c r="AR113" i="2" s="1"/>
  <c r="AP114" i="2"/>
  <c r="AJ113" i="2"/>
  <c r="AP113" i="2"/>
  <c r="AR114" i="2"/>
  <c r="AS114" i="2"/>
  <c r="AI113" i="2"/>
  <c r="AO113" i="2"/>
  <c r="AS113" i="2" l="1"/>
  <c r="BK112" i="2"/>
  <c r="AN112" i="2"/>
  <c r="AO112" i="2" s="1"/>
  <c r="AH112" i="2"/>
  <c r="AI112" i="2" s="1"/>
  <c r="AE112" i="2"/>
  <c r="AB112" i="2"/>
  <c r="AQ112" i="2" s="1"/>
  <c r="Z112" i="2"/>
  <c r="X112" i="2"/>
  <c r="V112" i="2"/>
  <c r="S112" i="2"/>
  <c r="P112" i="2"/>
  <c r="N112" i="2"/>
  <c r="L112" i="2"/>
  <c r="B112" i="2"/>
  <c r="BK111" i="2"/>
  <c r="AN111" i="2"/>
  <c r="AO111" i="2" s="1"/>
  <c r="AH111" i="2"/>
  <c r="AI111" i="2" s="1"/>
  <c r="AE111" i="2"/>
  <c r="AB111" i="2"/>
  <c r="Z111" i="2"/>
  <c r="X111" i="2"/>
  <c r="V111" i="2"/>
  <c r="S111" i="2"/>
  <c r="P111" i="2"/>
  <c r="N111" i="2"/>
  <c r="L111" i="2"/>
  <c r="B111" i="2"/>
  <c r="AJ112" i="2" l="1"/>
  <c r="AJ111" i="2"/>
  <c r="AR112" i="2"/>
  <c r="AS112" i="2"/>
  <c r="AQ111" i="2"/>
  <c r="BK110" i="2"/>
  <c r="AN110" i="2"/>
  <c r="AO110" i="2" s="1"/>
  <c r="AH110" i="2"/>
  <c r="AI110" i="2" s="1"/>
  <c r="AE110" i="2"/>
  <c r="AB110" i="2"/>
  <c r="Z110" i="2"/>
  <c r="X110" i="2"/>
  <c r="V110" i="2"/>
  <c r="S110" i="2"/>
  <c r="P110" i="2"/>
  <c r="N110" i="2"/>
  <c r="L110" i="2"/>
  <c r="B110" i="2"/>
  <c r="AJ110" i="2" l="1"/>
  <c r="AP110" i="2"/>
  <c r="AP112" i="2"/>
  <c r="AP111" i="2"/>
  <c r="AQ110" i="2"/>
  <c r="AS111" i="2"/>
  <c r="AR111" i="2"/>
  <c r="BK109" i="2"/>
  <c r="AN109" i="2"/>
  <c r="AH109" i="2"/>
  <c r="AE109" i="2"/>
  <c r="AB109" i="2"/>
  <c r="AQ109" i="2" s="1"/>
  <c r="Z109" i="2"/>
  <c r="X109" i="2"/>
  <c r="V109" i="2"/>
  <c r="S109" i="2"/>
  <c r="P109" i="2"/>
  <c r="N109" i="2"/>
  <c r="L109" i="2"/>
  <c r="B109" i="2"/>
  <c r="AI109" i="2" l="1"/>
  <c r="AR109" i="2"/>
  <c r="AS109" i="2"/>
  <c r="AS110" i="2"/>
  <c r="AR110" i="2"/>
  <c r="AJ109" i="2"/>
  <c r="AO109" i="2"/>
  <c r="BK108" i="2"/>
  <c r="AN108" i="2"/>
  <c r="AO108" i="2" s="1"/>
  <c r="AH108" i="2"/>
  <c r="AI108" i="2" s="1"/>
  <c r="AE108" i="2"/>
  <c r="AB108" i="2"/>
  <c r="Z108" i="2"/>
  <c r="X108" i="2"/>
  <c r="V108" i="2"/>
  <c r="S108" i="2"/>
  <c r="P108" i="2"/>
  <c r="N108" i="2"/>
  <c r="L108" i="2"/>
  <c r="B108" i="2"/>
  <c r="AJ108" i="2" l="1"/>
  <c r="AP108" i="2"/>
  <c r="AQ108" i="2"/>
  <c r="AP109" i="2"/>
  <c r="AR108" i="2" l="1"/>
  <c r="AS108" i="2"/>
  <c r="BK107" i="2"/>
  <c r="AN107" i="2"/>
  <c r="AH107" i="2"/>
  <c r="AE107" i="2"/>
  <c r="AB107" i="2"/>
  <c r="AQ107" i="2" s="1"/>
  <c r="Z107" i="2"/>
  <c r="X107" i="2"/>
  <c r="V107" i="2"/>
  <c r="S107" i="2"/>
  <c r="P107" i="2"/>
  <c r="N107" i="2"/>
  <c r="L107" i="2"/>
  <c r="B107" i="2"/>
  <c r="BK106" i="2"/>
  <c r="AN106" i="2"/>
  <c r="AO106" i="2" s="1"/>
  <c r="AH106" i="2"/>
  <c r="AI106" i="2" s="1"/>
  <c r="AE106" i="2"/>
  <c r="AB106" i="2"/>
  <c r="Z106" i="2"/>
  <c r="X106" i="2"/>
  <c r="V106" i="2"/>
  <c r="S106" i="2"/>
  <c r="P106" i="2"/>
  <c r="N106" i="2"/>
  <c r="L106" i="2"/>
  <c r="B106" i="2"/>
  <c r="AJ106" i="2" l="1"/>
  <c r="AP106" i="2"/>
  <c r="AR107" i="2"/>
  <c r="AS107" i="2"/>
  <c r="AI107" i="2"/>
  <c r="AO107" i="2"/>
  <c r="AQ106" i="2"/>
  <c r="AJ107" i="2"/>
  <c r="AP107" i="2" l="1"/>
  <c r="AS106" i="2"/>
  <c r="AR106" i="2"/>
  <c r="BK105" i="2"/>
  <c r="AN105" i="2"/>
  <c r="AH105" i="2"/>
  <c r="AE105" i="2"/>
  <c r="AB105" i="2"/>
  <c r="AQ105" i="2" s="1"/>
  <c r="Z105" i="2"/>
  <c r="X105" i="2"/>
  <c r="V105" i="2"/>
  <c r="S105" i="2"/>
  <c r="P105" i="2"/>
  <c r="N105" i="2"/>
  <c r="L105" i="2"/>
  <c r="B105" i="2"/>
  <c r="BK104" i="2"/>
  <c r="AN104" i="2"/>
  <c r="AH104" i="2"/>
  <c r="AE104" i="2"/>
  <c r="AB104" i="2"/>
  <c r="AQ104" i="2" s="1"/>
  <c r="Z104" i="2"/>
  <c r="X104" i="2"/>
  <c r="V104" i="2"/>
  <c r="S104" i="2"/>
  <c r="P104" i="2"/>
  <c r="N104" i="2"/>
  <c r="L104" i="2"/>
  <c r="B104" i="2"/>
  <c r="AI104" i="2" l="1"/>
  <c r="AP104" i="2"/>
  <c r="AR104" i="2"/>
  <c r="AS104" i="2"/>
  <c r="AR105" i="2"/>
  <c r="AS105" i="2"/>
  <c r="AJ105" i="2"/>
  <c r="AJ104" i="2"/>
  <c r="AO104" i="2"/>
  <c r="AI105" i="2"/>
  <c r="AO105" i="2"/>
  <c r="BK103" i="2"/>
  <c r="AN103" i="2"/>
  <c r="AO103" i="2" s="1"/>
  <c r="AH103" i="2"/>
  <c r="AI103" i="2" s="1"/>
  <c r="AE103" i="2"/>
  <c r="AB103" i="2"/>
  <c r="Z103" i="2"/>
  <c r="X103" i="2"/>
  <c r="V103" i="2"/>
  <c r="S103" i="2"/>
  <c r="P103" i="2"/>
  <c r="N103" i="2"/>
  <c r="L103" i="2"/>
  <c r="B103" i="2"/>
  <c r="AJ103" i="2" l="1"/>
  <c r="AQ103" i="2"/>
  <c r="AP105" i="2"/>
  <c r="BK102" i="2"/>
  <c r="AN102" i="2"/>
  <c r="AH102" i="2"/>
  <c r="AI102" i="2" s="1"/>
  <c r="AE102" i="2"/>
  <c r="AB102" i="2"/>
  <c r="AQ102" i="2" s="1"/>
  <c r="Z102" i="2"/>
  <c r="X102" i="2"/>
  <c r="V102" i="2"/>
  <c r="S102" i="2"/>
  <c r="P102" i="2"/>
  <c r="N102" i="2"/>
  <c r="L102" i="2"/>
  <c r="B102" i="2"/>
  <c r="AO102" i="2" l="1"/>
  <c r="AS102" i="2"/>
  <c r="AR102" i="2"/>
  <c r="AP103" i="2"/>
  <c r="AS103" i="2"/>
  <c r="AR103" i="2"/>
  <c r="AJ102" i="2"/>
  <c r="AP102" i="2"/>
  <c r="BK101" i="2"/>
  <c r="AN101" i="2"/>
  <c r="AH101" i="2"/>
  <c r="AE101" i="2"/>
  <c r="AB101" i="2"/>
  <c r="AQ101" i="2" s="1"/>
  <c r="Z101" i="2"/>
  <c r="X101" i="2"/>
  <c r="V101" i="2"/>
  <c r="S101" i="2"/>
  <c r="P101" i="2"/>
  <c r="N101" i="2"/>
  <c r="L101" i="2"/>
  <c r="B101" i="2"/>
  <c r="BK100" i="2"/>
  <c r="AN100" i="2"/>
  <c r="AO100" i="2" s="1"/>
  <c r="AH100" i="2"/>
  <c r="AI100" i="2" s="1"/>
  <c r="AE100" i="2"/>
  <c r="AB100" i="2"/>
  <c r="Z100" i="2"/>
  <c r="X100" i="2"/>
  <c r="V100" i="2"/>
  <c r="S100" i="2"/>
  <c r="P100" i="2"/>
  <c r="N100" i="2"/>
  <c r="L100" i="2"/>
  <c r="B100" i="2"/>
  <c r="BK99" i="2"/>
  <c r="AN99" i="2"/>
  <c r="AH99" i="2"/>
  <c r="AE99" i="2"/>
  <c r="AB99" i="2"/>
  <c r="Z99" i="2"/>
  <c r="X99" i="2"/>
  <c r="V99" i="2"/>
  <c r="S99" i="2"/>
  <c r="P99" i="2"/>
  <c r="N99" i="2"/>
  <c r="L99" i="2"/>
  <c r="B99" i="2"/>
  <c r="BK98" i="2"/>
  <c r="AN98" i="2"/>
  <c r="AO98" i="2" s="1"/>
  <c r="AH98" i="2"/>
  <c r="AI98" i="2" s="1"/>
  <c r="AE98" i="2"/>
  <c r="AB98" i="2"/>
  <c r="Z98" i="2"/>
  <c r="X98" i="2"/>
  <c r="V98" i="2"/>
  <c r="S98" i="2"/>
  <c r="P98" i="2"/>
  <c r="N98" i="2"/>
  <c r="L98" i="2"/>
  <c r="B98" i="2"/>
  <c r="BK97" i="2"/>
  <c r="AN97" i="2"/>
  <c r="AO97" i="2" s="1"/>
  <c r="AH97" i="2"/>
  <c r="AJ97" i="2" s="1"/>
  <c r="AE97" i="2"/>
  <c r="AB97" i="2"/>
  <c r="AQ97" i="2" s="1"/>
  <c r="Z97" i="2"/>
  <c r="X97" i="2"/>
  <c r="V97" i="2"/>
  <c r="S97" i="2"/>
  <c r="P97" i="2"/>
  <c r="N97" i="2"/>
  <c r="L97" i="2"/>
  <c r="B97" i="2"/>
  <c r="BK96" i="2"/>
  <c r="AN96" i="2"/>
  <c r="AO96" i="2" s="1"/>
  <c r="AH96" i="2"/>
  <c r="AI96" i="2" s="1"/>
  <c r="AE96" i="2"/>
  <c r="AB96" i="2"/>
  <c r="Z96" i="2"/>
  <c r="X96" i="2"/>
  <c r="V96" i="2"/>
  <c r="S96" i="2"/>
  <c r="P96" i="2"/>
  <c r="N96" i="2"/>
  <c r="L96" i="2"/>
  <c r="B96" i="2"/>
  <c r="BK95" i="2"/>
  <c r="AN95" i="2"/>
  <c r="AO95" i="2" s="1"/>
  <c r="AH95" i="2"/>
  <c r="AI95" i="2" s="1"/>
  <c r="AE95" i="2"/>
  <c r="AB95" i="2"/>
  <c r="Z95" i="2"/>
  <c r="X95" i="2"/>
  <c r="V95" i="2"/>
  <c r="S95" i="2"/>
  <c r="P95" i="2"/>
  <c r="N95" i="2"/>
  <c r="L95" i="2"/>
  <c r="B95" i="2"/>
  <c r="BK94" i="2"/>
  <c r="AN94" i="2"/>
  <c r="AO94" i="2" s="1"/>
  <c r="AH94" i="2"/>
  <c r="AI94" i="2" s="1"/>
  <c r="AE94" i="2"/>
  <c r="AB94" i="2"/>
  <c r="Z94" i="2"/>
  <c r="X94" i="2"/>
  <c r="V94" i="2"/>
  <c r="S94" i="2"/>
  <c r="P94" i="2"/>
  <c r="N94" i="2"/>
  <c r="L94" i="2"/>
  <c r="B94" i="2"/>
  <c r="BK93" i="2"/>
  <c r="AN93" i="2"/>
  <c r="AH93" i="2"/>
  <c r="AE93" i="2"/>
  <c r="AB93" i="2"/>
  <c r="Z93" i="2"/>
  <c r="X93" i="2"/>
  <c r="V93" i="2"/>
  <c r="S93" i="2"/>
  <c r="P93" i="2"/>
  <c r="N93" i="2"/>
  <c r="L93" i="2"/>
  <c r="B93" i="2"/>
  <c r="BK92" i="2"/>
  <c r="AN92" i="2"/>
  <c r="AO92" i="2" s="1"/>
  <c r="AH92" i="2"/>
  <c r="AI92" i="2" s="1"/>
  <c r="AE92" i="2"/>
  <c r="AB92" i="2"/>
  <c r="Z92" i="2"/>
  <c r="X92" i="2"/>
  <c r="V92" i="2"/>
  <c r="S92" i="2"/>
  <c r="P92" i="2"/>
  <c r="N92" i="2"/>
  <c r="L92" i="2"/>
  <c r="B92" i="2"/>
  <c r="BK91" i="2"/>
  <c r="AN91" i="2"/>
  <c r="AO91" i="2" s="1"/>
  <c r="AH91" i="2"/>
  <c r="AI91" i="2" s="1"/>
  <c r="AE91" i="2"/>
  <c r="AB91" i="2"/>
  <c r="Z91" i="2"/>
  <c r="X91" i="2"/>
  <c r="V91" i="2"/>
  <c r="S91" i="2"/>
  <c r="P91" i="2"/>
  <c r="N91" i="2"/>
  <c r="L91" i="2"/>
  <c r="B91" i="2"/>
  <c r="BK90" i="2"/>
  <c r="AN90" i="2"/>
  <c r="AO90" i="2" s="1"/>
  <c r="AH90" i="2"/>
  <c r="AI90" i="2" s="1"/>
  <c r="AE90" i="2"/>
  <c r="AB90" i="2"/>
  <c r="Z90" i="2"/>
  <c r="X90" i="2"/>
  <c r="V90" i="2"/>
  <c r="S90" i="2"/>
  <c r="P90" i="2"/>
  <c r="N90" i="2"/>
  <c r="L90" i="2"/>
  <c r="B90" i="2"/>
  <c r="BK89" i="2"/>
  <c r="AN89" i="2"/>
  <c r="AO89" i="2" s="1"/>
  <c r="AH89" i="2"/>
  <c r="AI89" i="2" s="1"/>
  <c r="AE89" i="2"/>
  <c r="AB89" i="2"/>
  <c r="Z89" i="2"/>
  <c r="X89" i="2"/>
  <c r="V89" i="2"/>
  <c r="S89" i="2"/>
  <c r="P89" i="2"/>
  <c r="N89" i="2"/>
  <c r="L89" i="2"/>
  <c r="B89" i="2"/>
  <c r="BK88" i="2"/>
  <c r="AN88" i="2"/>
  <c r="AO88" i="2" s="1"/>
  <c r="AH88" i="2"/>
  <c r="AI88" i="2" s="1"/>
  <c r="AE88" i="2"/>
  <c r="AB88" i="2"/>
  <c r="Z88" i="2"/>
  <c r="X88" i="2"/>
  <c r="V88" i="2"/>
  <c r="S88" i="2"/>
  <c r="P88" i="2"/>
  <c r="N88" i="2"/>
  <c r="L88" i="2"/>
  <c r="B88" i="2"/>
  <c r="BK87" i="2"/>
  <c r="AN87" i="2"/>
  <c r="AO87" i="2" s="1"/>
  <c r="AH87" i="2"/>
  <c r="AI87" i="2" s="1"/>
  <c r="AE87" i="2"/>
  <c r="AB87" i="2"/>
  <c r="Z87" i="2"/>
  <c r="X87" i="2"/>
  <c r="V87" i="2"/>
  <c r="S87" i="2"/>
  <c r="P87" i="2"/>
  <c r="N87" i="2"/>
  <c r="L87" i="2"/>
  <c r="B87" i="2"/>
  <c r="BK86" i="2"/>
  <c r="AN86" i="2"/>
  <c r="AO86" i="2" s="1"/>
  <c r="AH86" i="2"/>
  <c r="AI86" i="2" s="1"/>
  <c r="AE86" i="2"/>
  <c r="AB86" i="2"/>
  <c r="AQ86" i="2" s="1"/>
  <c r="Z86" i="2"/>
  <c r="X86" i="2"/>
  <c r="V86" i="2"/>
  <c r="S86" i="2"/>
  <c r="P86" i="2"/>
  <c r="N86" i="2"/>
  <c r="L86" i="2"/>
  <c r="B86" i="2"/>
  <c r="BK85" i="2"/>
  <c r="AN85" i="2"/>
  <c r="AO85" i="2" s="1"/>
  <c r="AH85" i="2"/>
  <c r="AE85" i="2"/>
  <c r="AB85" i="2"/>
  <c r="Z85" i="2"/>
  <c r="X85" i="2"/>
  <c r="V85" i="2"/>
  <c r="S85" i="2"/>
  <c r="P85" i="2"/>
  <c r="N85" i="2"/>
  <c r="L85" i="2"/>
  <c r="B85" i="2"/>
  <c r="BK84" i="2"/>
  <c r="AN84" i="2"/>
  <c r="AO84" i="2" s="1"/>
  <c r="AH84" i="2"/>
  <c r="AI84" i="2" s="1"/>
  <c r="AE84" i="2"/>
  <c r="AB84" i="2"/>
  <c r="Z84" i="2"/>
  <c r="V84" i="2"/>
  <c r="S84" i="2"/>
  <c r="P84" i="2"/>
  <c r="N84" i="2"/>
  <c r="L84" i="2"/>
  <c r="B84" i="2"/>
  <c r="BK83" i="2"/>
  <c r="AN83" i="2"/>
  <c r="AH83" i="2"/>
  <c r="AE83" i="2"/>
  <c r="AB83" i="2"/>
  <c r="Z83" i="2"/>
  <c r="X83" i="2"/>
  <c r="V83" i="2"/>
  <c r="S83" i="2"/>
  <c r="P83" i="2"/>
  <c r="N83" i="2"/>
  <c r="L83" i="2"/>
  <c r="B83" i="2"/>
  <c r="BK82" i="2"/>
  <c r="AN82" i="2"/>
  <c r="AO82" i="2" s="1"/>
  <c r="AH82" i="2"/>
  <c r="AI82" i="2" s="1"/>
  <c r="AE82" i="2"/>
  <c r="AB82" i="2"/>
  <c r="Z82" i="2"/>
  <c r="X82" i="2"/>
  <c r="V82" i="2"/>
  <c r="S82" i="2"/>
  <c r="P82" i="2"/>
  <c r="N82" i="2"/>
  <c r="L82" i="2"/>
  <c r="B82" i="2"/>
  <c r="BK81" i="2"/>
  <c r="AN81" i="2"/>
  <c r="AO81" i="2" s="1"/>
  <c r="AH81" i="2"/>
  <c r="AI81" i="2" s="1"/>
  <c r="AE81" i="2"/>
  <c r="AB81" i="2"/>
  <c r="Z81" i="2"/>
  <c r="X81" i="2"/>
  <c r="V81" i="2"/>
  <c r="S81" i="2"/>
  <c r="P81" i="2"/>
  <c r="N81" i="2"/>
  <c r="L81" i="2"/>
  <c r="B81" i="2"/>
  <c r="BK80" i="2"/>
  <c r="AN80" i="2"/>
  <c r="AH80" i="2"/>
  <c r="AI80" i="2" s="1"/>
  <c r="AE80" i="2"/>
  <c r="AB80" i="2"/>
  <c r="AQ80" i="2" s="1"/>
  <c r="Z80" i="2"/>
  <c r="X80" i="2"/>
  <c r="V80" i="2"/>
  <c r="S80" i="2"/>
  <c r="P80" i="2"/>
  <c r="N80" i="2"/>
  <c r="L80" i="2"/>
  <c r="B80" i="2"/>
  <c r="BK79" i="2"/>
  <c r="AN79" i="2"/>
  <c r="AO79" i="2" s="1"/>
  <c r="AH79" i="2"/>
  <c r="AI79" i="2" s="1"/>
  <c r="AE79" i="2"/>
  <c r="AB79" i="2"/>
  <c r="AQ79" i="2" s="1"/>
  <c r="Z79" i="2"/>
  <c r="X79" i="2"/>
  <c r="V79" i="2"/>
  <c r="S79" i="2"/>
  <c r="P79" i="2"/>
  <c r="N79" i="2"/>
  <c r="L79" i="2"/>
  <c r="B79" i="2"/>
  <c r="BK78" i="2"/>
  <c r="AN78" i="2"/>
  <c r="AH78" i="2"/>
  <c r="AI78" i="2" s="1"/>
  <c r="AE78" i="2"/>
  <c r="AB78" i="2"/>
  <c r="AQ78" i="2" s="1"/>
  <c r="Z78" i="2"/>
  <c r="X78" i="2"/>
  <c r="V78" i="2"/>
  <c r="S78" i="2"/>
  <c r="P78" i="2"/>
  <c r="N78" i="2"/>
  <c r="L78" i="2"/>
  <c r="B78" i="2"/>
  <c r="BK77" i="2"/>
  <c r="AN77" i="2"/>
  <c r="AO77" i="2" s="1"/>
  <c r="AH77" i="2"/>
  <c r="AI77" i="2" s="1"/>
  <c r="AE77" i="2"/>
  <c r="AB77" i="2"/>
  <c r="Z77" i="2"/>
  <c r="X77" i="2"/>
  <c r="V77" i="2"/>
  <c r="S77" i="2"/>
  <c r="P77" i="2"/>
  <c r="N77" i="2"/>
  <c r="L77" i="2"/>
  <c r="B77" i="2"/>
  <c r="BK76" i="2"/>
  <c r="AN76" i="2"/>
  <c r="AH76" i="2"/>
  <c r="AE76" i="2"/>
  <c r="AB76" i="2"/>
  <c r="Z76" i="2"/>
  <c r="X76" i="2"/>
  <c r="V76" i="2"/>
  <c r="S76" i="2"/>
  <c r="P76" i="2"/>
  <c r="N76" i="2"/>
  <c r="L76" i="2"/>
  <c r="B76" i="2"/>
  <c r="BK75" i="2"/>
  <c r="AN75" i="2"/>
  <c r="AO75" i="2" s="1"/>
  <c r="AH75" i="2"/>
  <c r="AE75" i="2"/>
  <c r="AB75" i="2"/>
  <c r="Z75" i="2"/>
  <c r="X75" i="2"/>
  <c r="V75" i="2"/>
  <c r="S75" i="2"/>
  <c r="P75" i="2"/>
  <c r="N75" i="2"/>
  <c r="L75" i="2"/>
  <c r="B75" i="2"/>
  <c r="BK74" i="2"/>
  <c r="AN74" i="2"/>
  <c r="AO74" i="2" s="1"/>
  <c r="AH74" i="2"/>
  <c r="AE74" i="2"/>
  <c r="AB74" i="2"/>
  <c r="Z74" i="2"/>
  <c r="X74" i="2"/>
  <c r="V74" i="2"/>
  <c r="S74" i="2"/>
  <c r="P74" i="2"/>
  <c r="N74" i="2"/>
  <c r="L74" i="2"/>
  <c r="B74" i="2"/>
  <c r="BK73" i="2"/>
  <c r="AN73" i="2"/>
  <c r="AO73" i="2" s="1"/>
  <c r="AH73" i="2"/>
  <c r="AE73" i="2"/>
  <c r="AB73" i="2"/>
  <c r="Z73" i="2"/>
  <c r="X73" i="2"/>
  <c r="V73" i="2"/>
  <c r="S73" i="2"/>
  <c r="P73" i="2"/>
  <c r="N73" i="2"/>
  <c r="L73" i="2"/>
  <c r="B73" i="2"/>
  <c r="BK72" i="2"/>
  <c r="AN72" i="2"/>
  <c r="AH72" i="2"/>
  <c r="AI72" i="2" s="1"/>
  <c r="AE72" i="2"/>
  <c r="AB72" i="2"/>
  <c r="Z72" i="2"/>
  <c r="X72" i="2"/>
  <c r="V72" i="2"/>
  <c r="S72" i="2"/>
  <c r="P72" i="2"/>
  <c r="N72" i="2"/>
  <c r="L72" i="2"/>
  <c r="B72" i="2"/>
  <c r="BK71" i="2"/>
  <c r="AN71" i="2"/>
  <c r="AH71" i="2"/>
  <c r="AE71" i="2"/>
  <c r="AB71" i="2"/>
  <c r="Z71" i="2"/>
  <c r="X71" i="2"/>
  <c r="V71" i="2"/>
  <c r="S71" i="2"/>
  <c r="P71" i="2"/>
  <c r="N71" i="2"/>
  <c r="L71" i="2"/>
  <c r="B71" i="2"/>
  <c r="BK70" i="2"/>
  <c r="AN70" i="2"/>
  <c r="AO70" i="2" s="1"/>
  <c r="AH70" i="2"/>
  <c r="AI70" i="2" s="1"/>
  <c r="AE70" i="2"/>
  <c r="AB70" i="2"/>
  <c r="Z70" i="2"/>
  <c r="X70" i="2"/>
  <c r="V70" i="2"/>
  <c r="S70" i="2"/>
  <c r="P70" i="2"/>
  <c r="N70" i="2"/>
  <c r="L70" i="2"/>
  <c r="B70" i="2"/>
  <c r="BK69" i="2"/>
  <c r="AN69" i="2"/>
  <c r="AH69" i="2"/>
  <c r="AE69" i="2"/>
  <c r="AB69" i="2"/>
  <c r="Z69" i="2"/>
  <c r="X69" i="2"/>
  <c r="V69" i="2"/>
  <c r="S69" i="2"/>
  <c r="P69" i="2"/>
  <c r="N69" i="2"/>
  <c r="L69" i="2"/>
  <c r="B69" i="2"/>
  <c r="BK68" i="2"/>
  <c r="AN68" i="2"/>
  <c r="AO68" i="2" s="1"/>
  <c r="AH68" i="2"/>
  <c r="AE68" i="2"/>
  <c r="AB68" i="2"/>
  <c r="Z68" i="2"/>
  <c r="X68" i="2"/>
  <c r="V68" i="2"/>
  <c r="S68" i="2"/>
  <c r="P68" i="2"/>
  <c r="N68" i="2"/>
  <c r="L68" i="2"/>
  <c r="B68" i="2"/>
  <c r="BK67" i="2"/>
  <c r="AN67" i="2"/>
  <c r="AH67" i="2"/>
  <c r="AE67" i="2"/>
  <c r="AB67" i="2"/>
  <c r="Z67" i="2"/>
  <c r="X67" i="2"/>
  <c r="V67" i="2"/>
  <c r="S67" i="2"/>
  <c r="P67" i="2"/>
  <c r="N67" i="2"/>
  <c r="L67" i="2"/>
  <c r="B67" i="2"/>
  <c r="BK66" i="2"/>
  <c r="AN66" i="2"/>
  <c r="AO66" i="2" s="1"/>
  <c r="AH66" i="2"/>
  <c r="AI66" i="2" s="1"/>
  <c r="AE66" i="2"/>
  <c r="AB66" i="2"/>
  <c r="Z66" i="2"/>
  <c r="X66" i="2"/>
  <c r="V66" i="2"/>
  <c r="S66" i="2"/>
  <c r="P66" i="2"/>
  <c r="N66" i="2"/>
  <c r="L66" i="2"/>
  <c r="B66" i="2"/>
  <c r="BK65" i="2"/>
  <c r="AN65" i="2"/>
  <c r="AH65" i="2"/>
  <c r="AE65" i="2"/>
  <c r="AB65" i="2"/>
  <c r="Z65" i="2"/>
  <c r="X65" i="2"/>
  <c r="V65" i="2"/>
  <c r="S65" i="2"/>
  <c r="P65" i="2"/>
  <c r="N65" i="2"/>
  <c r="L65" i="2"/>
  <c r="B65" i="2"/>
  <c r="BK64" i="2"/>
  <c r="AN64" i="2"/>
  <c r="AO64" i="2" s="1"/>
  <c r="AH64" i="2"/>
  <c r="AE64" i="2"/>
  <c r="AB64" i="2"/>
  <c r="Z64" i="2"/>
  <c r="X64" i="2"/>
  <c r="V64" i="2"/>
  <c r="S64" i="2"/>
  <c r="P64" i="2"/>
  <c r="N64" i="2"/>
  <c r="L64" i="2"/>
  <c r="B64" i="2"/>
  <c r="BK63" i="2"/>
  <c r="AN63" i="2"/>
  <c r="AH63" i="2"/>
  <c r="AE63" i="2"/>
  <c r="AB63" i="2"/>
  <c r="AQ63" i="2" s="1"/>
  <c r="Z63" i="2"/>
  <c r="X63" i="2"/>
  <c r="V63" i="2"/>
  <c r="S63" i="2"/>
  <c r="P63" i="2"/>
  <c r="N63" i="2"/>
  <c r="L63" i="2"/>
  <c r="B63" i="2"/>
  <c r="BK62" i="2"/>
  <c r="AN62" i="2"/>
  <c r="AO62" i="2" s="1"/>
  <c r="AH62" i="2"/>
  <c r="AE62" i="2"/>
  <c r="AB62" i="2"/>
  <c r="Z62" i="2"/>
  <c r="X62" i="2"/>
  <c r="V62" i="2"/>
  <c r="S62" i="2"/>
  <c r="P62" i="2"/>
  <c r="N62" i="2"/>
  <c r="L62" i="2"/>
  <c r="B62" i="2"/>
  <c r="BK61" i="2"/>
  <c r="AN61" i="2"/>
  <c r="AO61" i="2" s="1"/>
  <c r="AH61" i="2"/>
  <c r="AI61" i="2" s="1"/>
  <c r="AE61" i="2"/>
  <c r="AB61" i="2"/>
  <c r="Z61" i="2"/>
  <c r="X61" i="2"/>
  <c r="V61" i="2"/>
  <c r="S61" i="2"/>
  <c r="P61" i="2"/>
  <c r="N61" i="2"/>
  <c r="L61" i="2"/>
  <c r="B61" i="2"/>
  <c r="BK60" i="2"/>
  <c r="AN60" i="2"/>
  <c r="AO60" i="2" s="1"/>
  <c r="AH60" i="2"/>
  <c r="AI60" i="2" s="1"/>
  <c r="AE60" i="2"/>
  <c r="AB60" i="2"/>
  <c r="Z60" i="2"/>
  <c r="X60" i="2"/>
  <c r="V60" i="2"/>
  <c r="S60" i="2"/>
  <c r="P60" i="2"/>
  <c r="N60" i="2"/>
  <c r="L60" i="2"/>
  <c r="B60" i="2"/>
  <c r="BK59" i="2"/>
  <c r="AN59" i="2"/>
  <c r="AO59" i="2" s="1"/>
  <c r="AH59" i="2"/>
  <c r="AI59" i="2" s="1"/>
  <c r="AE59" i="2"/>
  <c r="AB59" i="2"/>
  <c r="Z59" i="2"/>
  <c r="X59" i="2"/>
  <c r="V59" i="2"/>
  <c r="S59" i="2"/>
  <c r="P59" i="2"/>
  <c r="N59" i="2"/>
  <c r="L59" i="2"/>
  <c r="B59" i="2"/>
  <c r="BK58" i="2"/>
  <c r="AN58" i="2"/>
  <c r="AH58" i="2"/>
  <c r="AE58" i="2"/>
  <c r="AB58" i="2"/>
  <c r="Z58" i="2"/>
  <c r="X58" i="2"/>
  <c r="V58" i="2"/>
  <c r="S58" i="2"/>
  <c r="P58" i="2"/>
  <c r="N58" i="2"/>
  <c r="L58" i="2"/>
  <c r="B58" i="2"/>
  <c r="BK57" i="2"/>
  <c r="AN57" i="2"/>
  <c r="AO57" i="2" s="1"/>
  <c r="AH57" i="2"/>
  <c r="AI57" i="2" s="1"/>
  <c r="AE57" i="2"/>
  <c r="AB57" i="2"/>
  <c r="AQ57" i="2" s="1"/>
  <c r="Z57" i="2"/>
  <c r="X57" i="2"/>
  <c r="V57" i="2"/>
  <c r="S57" i="2"/>
  <c r="P57" i="2"/>
  <c r="N57" i="2"/>
  <c r="L57" i="2"/>
  <c r="B57" i="2"/>
  <c r="BK56" i="2"/>
  <c r="AN56" i="2"/>
  <c r="AO56" i="2" s="1"/>
  <c r="AH56" i="2"/>
  <c r="AE56" i="2"/>
  <c r="AB56" i="2"/>
  <c r="Z56" i="2"/>
  <c r="X56" i="2"/>
  <c r="V56" i="2"/>
  <c r="S56" i="2"/>
  <c r="P56" i="2"/>
  <c r="N56" i="2"/>
  <c r="L56" i="2"/>
  <c r="B56" i="2"/>
  <c r="BK55" i="2"/>
  <c r="AN55" i="2"/>
  <c r="AO55" i="2" s="1"/>
  <c r="AH55" i="2"/>
  <c r="AE55" i="2"/>
  <c r="AB55" i="2"/>
  <c r="AQ55" i="2" s="1"/>
  <c r="Z55" i="2"/>
  <c r="X55" i="2"/>
  <c r="V55" i="2"/>
  <c r="S55" i="2"/>
  <c r="P55" i="2"/>
  <c r="N55" i="2"/>
  <c r="L55" i="2"/>
  <c r="B55" i="2"/>
  <c r="BK54" i="2"/>
  <c r="AN54" i="2"/>
  <c r="AH54" i="2"/>
  <c r="AE54" i="2"/>
  <c r="AB54" i="2"/>
  <c r="Z54" i="2"/>
  <c r="X54" i="2"/>
  <c r="V54" i="2"/>
  <c r="S54" i="2"/>
  <c r="P54" i="2"/>
  <c r="N54" i="2"/>
  <c r="L54" i="2"/>
  <c r="B54" i="2"/>
  <c r="BK53" i="2"/>
  <c r="AN53" i="2"/>
  <c r="AO53" i="2" s="1"/>
  <c r="AH53" i="2"/>
  <c r="AI53" i="2" s="1"/>
  <c r="AE53" i="2"/>
  <c r="AB53" i="2"/>
  <c r="Z53" i="2"/>
  <c r="X53" i="2"/>
  <c r="V53" i="2"/>
  <c r="S53" i="2"/>
  <c r="P53" i="2"/>
  <c r="N53" i="2"/>
  <c r="L53" i="2"/>
  <c r="B53" i="2"/>
  <c r="BK52" i="2"/>
  <c r="AH52" i="2"/>
  <c r="AE52" i="2"/>
  <c r="AB52" i="2"/>
  <c r="Z52" i="2"/>
  <c r="X52" i="2"/>
  <c r="V52" i="2"/>
  <c r="S52" i="2"/>
  <c r="P52" i="2"/>
  <c r="N52" i="2"/>
  <c r="L52" i="2"/>
  <c r="B52" i="2"/>
  <c r="BK51" i="2"/>
  <c r="AH51" i="2"/>
  <c r="AE51" i="2"/>
  <c r="AB51" i="2"/>
  <c r="Z51" i="2"/>
  <c r="X51" i="2"/>
  <c r="V51" i="2"/>
  <c r="S51" i="2"/>
  <c r="P51" i="2"/>
  <c r="N51" i="2"/>
  <c r="L51" i="2"/>
  <c r="B51" i="2"/>
  <c r="BK50" i="2"/>
  <c r="AH50" i="2"/>
  <c r="AI50" i="2" s="1"/>
  <c r="AE50" i="2"/>
  <c r="AB50" i="2"/>
  <c r="Z50" i="2"/>
  <c r="X50" i="2"/>
  <c r="V50" i="2"/>
  <c r="S50" i="2"/>
  <c r="P50" i="2"/>
  <c r="N50" i="2"/>
  <c r="L50" i="2"/>
  <c r="B50" i="2"/>
  <c r="BK49" i="2"/>
  <c r="AH49" i="2"/>
  <c r="AE49" i="2"/>
  <c r="AB49" i="2"/>
  <c r="Z49" i="2"/>
  <c r="X49" i="2"/>
  <c r="V49" i="2"/>
  <c r="S49" i="2"/>
  <c r="P49" i="2"/>
  <c r="N49" i="2"/>
  <c r="L49" i="2"/>
  <c r="B49" i="2"/>
  <c r="BK48" i="2"/>
  <c r="AH48" i="2"/>
  <c r="AE48" i="2"/>
  <c r="AB48" i="2"/>
  <c r="Z48" i="2"/>
  <c r="X48" i="2"/>
  <c r="V48" i="2"/>
  <c r="S48" i="2"/>
  <c r="P48" i="2"/>
  <c r="N48" i="2"/>
  <c r="L48" i="2"/>
  <c r="B48" i="2"/>
  <c r="BK47" i="2"/>
  <c r="AH47" i="2"/>
  <c r="AE47" i="2"/>
  <c r="AB47" i="2"/>
  <c r="Z47" i="2"/>
  <c r="X47" i="2"/>
  <c r="V47" i="2"/>
  <c r="S47" i="2"/>
  <c r="P47" i="2"/>
  <c r="N47" i="2"/>
  <c r="L47" i="2"/>
  <c r="B47" i="2"/>
  <c r="BK46" i="2"/>
  <c r="AH46" i="2"/>
  <c r="AI46" i="2" s="1"/>
  <c r="AE46" i="2"/>
  <c r="AB46" i="2"/>
  <c r="Z46" i="2"/>
  <c r="X46" i="2"/>
  <c r="V46" i="2"/>
  <c r="S46" i="2"/>
  <c r="P46" i="2"/>
  <c r="N46" i="2"/>
  <c r="L46" i="2"/>
  <c r="B46" i="2"/>
  <c r="BK45" i="2"/>
  <c r="AN45" i="2"/>
  <c r="AH45" i="2"/>
  <c r="AE45" i="2"/>
  <c r="AB45" i="2"/>
  <c r="Z45" i="2"/>
  <c r="X45" i="2"/>
  <c r="V45" i="2"/>
  <c r="S45" i="2"/>
  <c r="P45" i="2"/>
  <c r="N45" i="2"/>
  <c r="L45" i="2"/>
  <c r="B45" i="2"/>
  <c r="BK44" i="2"/>
  <c r="AN44" i="2"/>
  <c r="AH44" i="2"/>
  <c r="AE44" i="2"/>
  <c r="AB44" i="2"/>
  <c r="Z44" i="2"/>
  <c r="X44" i="2"/>
  <c r="V44" i="2"/>
  <c r="S44" i="2"/>
  <c r="P44" i="2"/>
  <c r="N44" i="2"/>
  <c r="L44" i="2"/>
  <c r="B44" i="2"/>
  <c r="BK43" i="2"/>
  <c r="AH43" i="2"/>
  <c r="AE43" i="2"/>
  <c r="AB43" i="2"/>
  <c r="Z43" i="2"/>
  <c r="X43" i="2"/>
  <c r="V43" i="2"/>
  <c r="S43" i="2"/>
  <c r="P43" i="2"/>
  <c r="N43" i="2"/>
  <c r="L43" i="2"/>
  <c r="B43" i="2"/>
  <c r="BK42" i="2"/>
  <c r="AN42" i="2"/>
  <c r="AH42" i="2"/>
  <c r="AI42" i="2" s="1"/>
  <c r="AE42" i="2"/>
  <c r="AB42" i="2"/>
  <c r="Z42" i="2"/>
  <c r="X42" i="2"/>
  <c r="V42" i="2"/>
  <c r="S42" i="2"/>
  <c r="P42" i="2"/>
  <c r="N42" i="2"/>
  <c r="L42" i="2"/>
  <c r="B42" i="2"/>
  <c r="BK41" i="2"/>
  <c r="AN41" i="2"/>
  <c r="AH41" i="2"/>
  <c r="AI41" i="2" s="1"/>
  <c r="AE41" i="2"/>
  <c r="AB41" i="2"/>
  <c r="Z41" i="2"/>
  <c r="X41" i="2"/>
  <c r="V41" i="2"/>
  <c r="S41" i="2"/>
  <c r="P41" i="2"/>
  <c r="N41" i="2"/>
  <c r="L41" i="2"/>
  <c r="B41" i="2"/>
  <c r="BK40" i="2"/>
  <c r="AH40" i="2"/>
  <c r="AE40" i="2"/>
  <c r="AB40" i="2"/>
  <c r="Z40" i="2"/>
  <c r="X40" i="2"/>
  <c r="V40" i="2"/>
  <c r="S40" i="2"/>
  <c r="P40" i="2"/>
  <c r="N40" i="2"/>
  <c r="L40" i="2"/>
  <c r="B40" i="2"/>
  <c r="BK39" i="2"/>
  <c r="AH39" i="2"/>
  <c r="AE39" i="2"/>
  <c r="AB39" i="2"/>
  <c r="Z39" i="2"/>
  <c r="X39" i="2"/>
  <c r="V39" i="2"/>
  <c r="S39" i="2"/>
  <c r="P39" i="2"/>
  <c r="N39" i="2"/>
  <c r="L39" i="2"/>
  <c r="B39" i="2"/>
  <c r="BK38" i="2"/>
  <c r="AN38" i="2"/>
  <c r="AH38" i="2"/>
  <c r="AI38" i="2" s="1"/>
  <c r="AE38" i="2"/>
  <c r="AB38" i="2"/>
  <c r="Z38" i="2"/>
  <c r="X38" i="2"/>
  <c r="V38" i="2"/>
  <c r="S38" i="2"/>
  <c r="P38" i="2"/>
  <c r="N38" i="2"/>
  <c r="L38" i="2"/>
  <c r="B38" i="2"/>
  <c r="BK37" i="2"/>
  <c r="AO37" i="2"/>
  <c r="AH37" i="2"/>
  <c r="AE37" i="2"/>
  <c r="AB37" i="2"/>
  <c r="Z37" i="2"/>
  <c r="X37" i="2"/>
  <c r="V37" i="2"/>
  <c r="S37" i="2"/>
  <c r="P37" i="2"/>
  <c r="N37" i="2"/>
  <c r="L37" i="2"/>
  <c r="B37" i="2"/>
  <c r="BK36" i="2"/>
  <c r="AH36" i="2"/>
  <c r="AE36" i="2"/>
  <c r="AB36" i="2"/>
  <c r="Z36" i="2"/>
  <c r="X36" i="2"/>
  <c r="V36" i="2"/>
  <c r="S36" i="2"/>
  <c r="P36" i="2"/>
  <c r="N36" i="2"/>
  <c r="L36" i="2"/>
  <c r="B36" i="2"/>
  <c r="BK35" i="2"/>
  <c r="AN35" i="2"/>
  <c r="AH35" i="2"/>
  <c r="AE35" i="2"/>
  <c r="AB35" i="2"/>
  <c r="Z35" i="2"/>
  <c r="X35" i="2"/>
  <c r="V35" i="2"/>
  <c r="S35" i="2"/>
  <c r="P35" i="2"/>
  <c r="N35" i="2"/>
  <c r="L35" i="2"/>
  <c r="B35" i="2"/>
  <c r="BK34" i="2"/>
  <c r="AH34" i="2"/>
  <c r="AI34" i="2" s="1"/>
  <c r="AE34" i="2"/>
  <c r="AB34" i="2"/>
  <c r="Z34" i="2"/>
  <c r="X34" i="2"/>
  <c r="V34" i="2"/>
  <c r="S34" i="2"/>
  <c r="P34" i="2"/>
  <c r="N34" i="2"/>
  <c r="L34" i="2"/>
  <c r="B34" i="2"/>
  <c r="BK33" i="2"/>
  <c r="AH33" i="2"/>
  <c r="AI33" i="2" s="1"/>
  <c r="AE33" i="2"/>
  <c r="AB33" i="2"/>
  <c r="Z33" i="2"/>
  <c r="X33" i="2"/>
  <c r="V33" i="2"/>
  <c r="S33" i="2"/>
  <c r="P33" i="2"/>
  <c r="N33" i="2"/>
  <c r="L33" i="2"/>
  <c r="B33" i="2"/>
  <c r="BK32" i="2"/>
  <c r="AN32" i="2"/>
  <c r="AH32" i="2"/>
  <c r="AE32" i="2"/>
  <c r="AB32" i="2"/>
  <c r="Z32" i="2"/>
  <c r="X32" i="2"/>
  <c r="V32" i="2"/>
  <c r="S32" i="2"/>
  <c r="P32" i="2"/>
  <c r="N32" i="2"/>
  <c r="L32" i="2"/>
  <c r="B32" i="2"/>
  <c r="BK31" i="2"/>
  <c r="AH31" i="2"/>
  <c r="AI31" i="2" s="1"/>
  <c r="AE31" i="2"/>
  <c r="AB31" i="2"/>
  <c r="Z31" i="2"/>
  <c r="X31" i="2"/>
  <c r="V31" i="2"/>
  <c r="S31" i="2"/>
  <c r="P31" i="2"/>
  <c r="N31" i="2"/>
  <c r="L31" i="2"/>
  <c r="B31" i="2"/>
  <c r="BK30" i="2"/>
  <c r="AH30" i="2"/>
  <c r="AI30" i="2" s="1"/>
  <c r="AE30" i="2"/>
  <c r="AB30" i="2"/>
  <c r="Z30" i="2"/>
  <c r="X30" i="2"/>
  <c r="V30" i="2"/>
  <c r="S30" i="2"/>
  <c r="P30" i="2"/>
  <c r="N30" i="2"/>
  <c r="L30" i="2"/>
  <c r="B30" i="2"/>
  <c r="BK29" i="2"/>
  <c r="AH29" i="2"/>
  <c r="AE29" i="2"/>
  <c r="AB29" i="2"/>
  <c r="Z29" i="2"/>
  <c r="X29" i="2"/>
  <c r="V29" i="2"/>
  <c r="S29" i="2"/>
  <c r="P29" i="2"/>
  <c r="N29" i="2"/>
  <c r="L29" i="2"/>
  <c r="B29" i="2"/>
  <c r="BK28" i="2"/>
  <c r="AH28" i="2"/>
  <c r="AE28" i="2"/>
  <c r="AB28" i="2"/>
  <c r="Z28" i="2"/>
  <c r="X28" i="2"/>
  <c r="V28" i="2"/>
  <c r="S28" i="2"/>
  <c r="P28" i="2"/>
  <c r="N28" i="2"/>
  <c r="L28" i="2"/>
  <c r="B28" i="2"/>
  <c r="BK27" i="2"/>
  <c r="AH27" i="2"/>
  <c r="AI27" i="2" s="1"/>
  <c r="AE27" i="2"/>
  <c r="AB27" i="2"/>
  <c r="Z27" i="2"/>
  <c r="X27" i="2"/>
  <c r="V27" i="2"/>
  <c r="S27" i="2"/>
  <c r="P27" i="2"/>
  <c r="N27" i="2"/>
  <c r="L27" i="2"/>
  <c r="B27" i="2"/>
  <c r="BK26" i="2"/>
  <c r="AH26" i="2"/>
  <c r="AI26" i="2" s="1"/>
  <c r="AE26" i="2"/>
  <c r="AB26" i="2"/>
  <c r="Z26" i="2"/>
  <c r="X26" i="2"/>
  <c r="V26" i="2"/>
  <c r="S26" i="2"/>
  <c r="P26" i="2"/>
  <c r="N26" i="2"/>
  <c r="L26" i="2"/>
  <c r="B26" i="2"/>
  <c r="BK25" i="2"/>
  <c r="AH25" i="2"/>
  <c r="AE25" i="2"/>
  <c r="AB25" i="2"/>
  <c r="Z25" i="2"/>
  <c r="X25" i="2"/>
  <c r="V25" i="2"/>
  <c r="S25" i="2"/>
  <c r="P25" i="2"/>
  <c r="N25" i="2"/>
  <c r="L25" i="2"/>
  <c r="B25" i="2"/>
  <c r="BK24" i="2"/>
  <c r="AH24" i="2"/>
  <c r="AI24" i="2" s="1"/>
  <c r="AE24" i="2"/>
  <c r="AB24" i="2"/>
  <c r="Z24" i="2"/>
  <c r="X24" i="2"/>
  <c r="V24" i="2"/>
  <c r="S24" i="2"/>
  <c r="P24" i="2"/>
  <c r="N24" i="2"/>
  <c r="L24" i="2"/>
  <c r="B24" i="2"/>
  <c r="BK23" i="2"/>
  <c r="AN23" i="2"/>
  <c r="AH23" i="2"/>
  <c r="AI23" i="2" s="1"/>
  <c r="AE23" i="2"/>
  <c r="AB23" i="2"/>
  <c r="Z23" i="2"/>
  <c r="X23" i="2"/>
  <c r="V23" i="2"/>
  <c r="S23" i="2"/>
  <c r="P23" i="2"/>
  <c r="N23" i="2"/>
  <c r="L23" i="2"/>
  <c r="B23" i="2"/>
  <c r="BK22" i="2"/>
  <c r="AN22" i="2"/>
  <c r="AH22" i="2"/>
  <c r="AE22" i="2"/>
  <c r="AB22" i="2"/>
  <c r="Z22" i="2"/>
  <c r="X22" i="2"/>
  <c r="V22" i="2"/>
  <c r="S22" i="2"/>
  <c r="P22" i="2"/>
  <c r="N22" i="2"/>
  <c r="L22" i="2"/>
  <c r="B22" i="2"/>
  <c r="BK21" i="2"/>
  <c r="AN21" i="2"/>
  <c r="AH21" i="2"/>
  <c r="AJ21" i="2" s="1"/>
  <c r="AI21" i="2" s="1"/>
  <c r="AE21" i="2"/>
  <c r="AB21" i="2"/>
  <c r="Z21" i="2"/>
  <c r="X21" i="2"/>
  <c r="V21" i="2"/>
  <c r="S21" i="2"/>
  <c r="P21" i="2"/>
  <c r="N21" i="2"/>
  <c r="L21" i="2"/>
  <c r="B21" i="2"/>
  <c r="BK20" i="2"/>
  <c r="AH20" i="2"/>
  <c r="AE20" i="2"/>
  <c r="AB20" i="2"/>
  <c r="Z20" i="2"/>
  <c r="X20" i="2"/>
  <c r="V20" i="2"/>
  <c r="S20" i="2"/>
  <c r="P20" i="2"/>
  <c r="N20" i="2"/>
  <c r="L20" i="2"/>
  <c r="B20" i="2"/>
  <c r="BK19" i="2"/>
  <c r="AH19" i="2"/>
  <c r="AE19" i="2"/>
  <c r="AB19" i="2"/>
  <c r="Z19" i="2"/>
  <c r="X19" i="2"/>
  <c r="V19" i="2"/>
  <c r="S19" i="2"/>
  <c r="P19" i="2"/>
  <c r="N19" i="2"/>
  <c r="L19" i="2"/>
  <c r="B19" i="2"/>
  <c r="BK18" i="2"/>
  <c r="AH18" i="2"/>
  <c r="AE18" i="2"/>
  <c r="AB18" i="2"/>
  <c r="Z18" i="2"/>
  <c r="X18" i="2"/>
  <c r="V18" i="2"/>
  <c r="S18" i="2"/>
  <c r="P18" i="2"/>
  <c r="N18" i="2"/>
  <c r="L18" i="2"/>
  <c r="B18" i="2"/>
  <c r="BK17" i="2"/>
  <c r="AH17" i="2"/>
  <c r="AJ17" i="2" s="1"/>
  <c r="AI17" i="2" s="1"/>
  <c r="AE17" i="2"/>
  <c r="AB17" i="2"/>
  <c r="Z17" i="2"/>
  <c r="X17" i="2"/>
  <c r="V17" i="2"/>
  <c r="S17" i="2"/>
  <c r="P17" i="2"/>
  <c r="N17" i="2"/>
  <c r="L17" i="2"/>
  <c r="B17" i="2"/>
  <c r="BK16" i="2"/>
  <c r="AH16" i="2"/>
  <c r="AE16" i="2"/>
  <c r="AB16" i="2"/>
  <c r="Z16" i="2"/>
  <c r="X16" i="2"/>
  <c r="V16" i="2"/>
  <c r="S16" i="2"/>
  <c r="P16" i="2"/>
  <c r="N16" i="2"/>
  <c r="L16" i="2"/>
  <c r="B16" i="2"/>
  <c r="BK15" i="2"/>
  <c r="AH15" i="2"/>
  <c r="AJ15" i="2" s="1"/>
  <c r="AI15" i="2" s="1"/>
  <c r="AE15" i="2"/>
  <c r="AB15" i="2"/>
  <c r="Z15" i="2"/>
  <c r="X15" i="2"/>
  <c r="V15" i="2"/>
  <c r="S15" i="2"/>
  <c r="P15" i="2"/>
  <c r="N15" i="2"/>
  <c r="L15" i="2"/>
  <c r="B15" i="2"/>
  <c r="BK14" i="2"/>
  <c r="AH14" i="2"/>
  <c r="AE14" i="2"/>
  <c r="AB14" i="2"/>
  <c r="Z14" i="2"/>
  <c r="X14" i="2"/>
  <c r="V14" i="2"/>
  <c r="S14" i="2"/>
  <c r="P14" i="2"/>
  <c r="N14" i="2"/>
  <c r="L14" i="2"/>
  <c r="B14" i="2"/>
  <c r="BK13" i="2"/>
  <c r="AH13" i="2"/>
  <c r="AE13" i="2"/>
  <c r="AB13" i="2"/>
  <c r="Z13" i="2"/>
  <c r="X13" i="2"/>
  <c r="V13" i="2"/>
  <c r="S13" i="2"/>
  <c r="P13" i="2"/>
  <c r="N13" i="2"/>
  <c r="L13" i="2"/>
  <c r="B13" i="2"/>
  <c r="BK12" i="2"/>
  <c r="AH12" i="2"/>
  <c r="AE12" i="2"/>
  <c r="AB12" i="2"/>
  <c r="Z12" i="2"/>
  <c r="X12" i="2"/>
  <c r="V12" i="2"/>
  <c r="S12" i="2"/>
  <c r="P12" i="2"/>
  <c r="N12" i="2"/>
  <c r="L12" i="2"/>
  <c r="B12" i="2"/>
  <c r="BK11" i="2"/>
  <c r="AH11" i="2"/>
  <c r="AJ11" i="2" s="1"/>
  <c r="AI11" i="2" s="1"/>
  <c r="AE11" i="2"/>
  <c r="AB11" i="2"/>
  <c r="Z11" i="2"/>
  <c r="X11" i="2"/>
  <c r="V11" i="2"/>
  <c r="S11" i="2"/>
  <c r="P11" i="2"/>
  <c r="N11" i="2"/>
  <c r="L11" i="2"/>
  <c r="B11" i="2"/>
  <c r="BK10" i="2"/>
  <c r="AH10" i="2"/>
  <c r="AE10" i="2"/>
  <c r="AB10" i="2"/>
  <c r="Z10" i="2"/>
  <c r="X10" i="2"/>
  <c r="V10" i="2"/>
  <c r="S10" i="2"/>
  <c r="P10" i="2"/>
  <c r="N10" i="2"/>
  <c r="L10" i="2"/>
  <c r="B10" i="2"/>
  <c r="BK9" i="2"/>
  <c r="AH9" i="2"/>
  <c r="AJ9" i="2" s="1"/>
  <c r="AI9" i="2" s="1"/>
  <c r="AE9" i="2"/>
  <c r="AB9" i="2"/>
  <c r="Z9" i="2"/>
  <c r="X9" i="2"/>
  <c r="V9" i="2"/>
  <c r="S9" i="2"/>
  <c r="P9" i="2"/>
  <c r="N9" i="2"/>
  <c r="L9" i="2"/>
  <c r="B9" i="2"/>
  <c r="BK8" i="2"/>
  <c r="AH8" i="2"/>
  <c r="AI8" i="2" s="1"/>
  <c r="AE8" i="2"/>
  <c r="AB8" i="2"/>
  <c r="Z8" i="2"/>
  <c r="X8" i="2"/>
  <c r="V8" i="2"/>
  <c r="S8" i="2"/>
  <c r="P8" i="2"/>
  <c r="N8" i="2"/>
  <c r="L8" i="2"/>
  <c r="B8" i="2"/>
  <c r="BK7" i="2"/>
  <c r="AH7" i="2"/>
  <c r="AE7" i="2"/>
  <c r="AB7" i="2"/>
  <c r="Z7" i="2"/>
  <c r="X7" i="2"/>
  <c r="V7" i="2"/>
  <c r="S7" i="2"/>
  <c r="P7" i="2"/>
  <c r="N7" i="2"/>
  <c r="L7" i="2"/>
  <c r="B7" i="2"/>
  <c r="BK6" i="2"/>
  <c r="AH6" i="2"/>
  <c r="AE6" i="2"/>
  <c r="AB6" i="2"/>
  <c r="Z6" i="2"/>
  <c r="X6" i="2"/>
  <c r="V6" i="2"/>
  <c r="S6" i="2"/>
  <c r="P6" i="2"/>
  <c r="N6" i="2"/>
  <c r="L6" i="2"/>
  <c r="B6" i="2"/>
  <c r="BK5" i="2"/>
  <c r="AH5" i="2"/>
  <c r="AI5" i="2" s="1"/>
  <c r="AE5" i="2"/>
  <c r="AB5" i="2"/>
  <c r="Z5" i="2"/>
  <c r="X5" i="2"/>
  <c r="V5" i="2"/>
  <c r="S5" i="2"/>
  <c r="P5" i="2"/>
  <c r="N5" i="2"/>
  <c r="L5" i="2"/>
  <c r="B5" i="2"/>
  <c r="BK4" i="2"/>
  <c r="AH4" i="2"/>
  <c r="AI4" i="2" s="1"/>
  <c r="AE4" i="2"/>
  <c r="AB4" i="2"/>
  <c r="Z4" i="2"/>
  <c r="X4" i="2"/>
  <c r="V4" i="2"/>
  <c r="S4" i="2"/>
  <c r="P4" i="2"/>
  <c r="N4" i="2"/>
  <c r="L4" i="2"/>
  <c r="B4" i="2"/>
  <c r="BK3" i="2"/>
  <c r="AH3" i="2"/>
  <c r="AJ3" i="2" s="1"/>
  <c r="AI3" i="2" s="1"/>
  <c r="AE3" i="2"/>
  <c r="AB3" i="2"/>
  <c r="Z3" i="2"/>
  <c r="X3" i="2"/>
  <c r="V3" i="2"/>
  <c r="S3" i="2"/>
  <c r="P3" i="2"/>
  <c r="N3" i="2"/>
  <c r="L3" i="2"/>
  <c r="B3" i="2"/>
  <c r="BK2" i="2"/>
  <c r="AH2" i="2"/>
  <c r="AI2" i="2" s="1"/>
  <c r="AE2" i="2"/>
  <c r="AB2" i="2"/>
  <c r="Z2" i="2"/>
  <c r="X2" i="2"/>
  <c r="V2" i="2"/>
  <c r="S2" i="2"/>
  <c r="P2" i="2"/>
  <c r="N2" i="2"/>
  <c r="L2" i="2"/>
  <c r="B2" i="2"/>
  <c r="AO2" i="2" l="1"/>
  <c r="AO3" i="2"/>
  <c r="AO5" i="2"/>
  <c r="F45" i="4"/>
  <c r="K45" i="4" s="1"/>
  <c r="L45" i="4" s="1"/>
  <c r="N45" i="4" s="1"/>
  <c r="F48" i="4"/>
  <c r="G48" i="4" s="1"/>
  <c r="F51" i="4"/>
  <c r="K51" i="4" s="1"/>
  <c r="L51" i="4" s="1"/>
  <c r="M51" i="4" s="1"/>
  <c r="F53" i="4"/>
  <c r="G53" i="4" s="1"/>
  <c r="AQ19" i="2"/>
  <c r="AS19" i="2" s="1"/>
  <c r="F38" i="4"/>
  <c r="P38" i="4" s="1"/>
  <c r="Q38" i="4" s="1"/>
  <c r="F43" i="4"/>
  <c r="G43" i="4" s="1"/>
  <c r="AA44" i="4"/>
  <c r="AD44" i="4" s="1"/>
  <c r="AA49" i="4"/>
  <c r="AD49" i="4" s="1"/>
  <c r="AO4" i="2"/>
  <c r="F44" i="4"/>
  <c r="G44" i="4" s="1"/>
  <c r="F47" i="4"/>
  <c r="G47" i="4" s="1"/>
  <c r="AQ12" i="2"/>
  <c r="AS12" i="2" s="1"/>
  <c r="AR12" i="2" s="1"/>
  <c r="AQ14" i="2"/>
  <c r="AS14" i="2" s="1"/>
  <c r="AR14" i="2" s="1"/>
  <c r="F40" i="4"/>
  <c r="G40" i="4" s="1"/>
  <c r="I40" i="4" s="1"/>
  <c r="AP8" i="2"/>
  <c r="AO8" i="2" s="1"/>
  <c r="AO20" i="2"/>
  <c r="F49" i="4"/>
  <c r="G49" i="4" s="1"/>
  <c r="AQ16" i="2"/>
  <c r="AS16" i="2" s="1"/>
  <c r="AR16" i="2" s="1"/>
  <c r="F42" i="4"/>
  <c r="K42" i="4" s="1"/>
  <c r="L42" i="4" s="1"/>
  <c r="AO7" i="2"/>
  <c r="AO9" i="2"/>
  <c r="AO11" i="2"/>
  <c r="AO13" i="2"/>
  <c r="AO15" i="2"/>
  <c r="AO17" i="2"/>
  <c r="AQ29" i="2"/>
  <c r="AR29" i="2" s="1"/>
  <c r="AO42" i="2"/>
  <c r="AO46" i="2"/>
  <c r="AO50" i="2"/>
  <c r="AP23" i="2"/>
  <c r="AP25" i="2"/>
  <c r="AO25" i="2" s="1"/>
  <c r="AO27" i="2"/>
  <c r="AO28" i="2"/>
  <c r="AO30" i="2"/>
  <c r="AO32" i="2"/>
  <c r="AO34" i="2"/>
  <c r="AO36" i="2"/>
  <c r="AO38" i="2"/>
  <c r="AP40" i="2"/>
  <c r="AP43" i="2"/>
  <c r="AQ25" i="2"/>
  <c r="AS25" i="2" s="1"/>
  <c r="AR25" i="2" s="1"/>
  <c r="AQ28" i="2"/>
  <c r="AR28" i="2" s="1"/>
  <c r="AP44" i="2"/>
  <c r="AO48" i="2"/>
  <c r="AO22" i="2"/>
  <c r="AO24" i="2"/>
  <c r="AO26" i="2"/>
  <c r="AP31" i="2"/>
  <c r="AO33" i="2"/>
  <c r="AO35" i="2"/>
  <c r="AP39" i="2"/>
  <c r="AJ88" i="2"/>
  <c r="AJ89" i="2"/>
  <c r="AQ42" i="2"/>
  <c r="AS42" i="2" s="1"/>
  <c r="AJ98" i="2"/>
  <c r="AJ59" i="2"/>
  <c r="AO23" i="2"/>
  <c r="AJ63" i="2"/>
  <c r="AP26" i="2"/>
  <c r="AQ91" i="2"/>
  <c r="AS91" i="2" s="1"/>
  <c r="AP96" i="2"/>
  <c r="F50" i="4"/>
  <c r="K50" i="4" s="1"/>
  <c r="L50" i="4" s="1"/>
  <c r="AQ35" i="2"/>
  <c r="AR35" i="2" s="1"/>
  <c r="AP17" i="2"/>
  <c r="AP24" i="2"/>
  <c r="AJ31" i="2"/>
  <c r="AP37" i="2"/>
  <c r="AJ52" i="2"/>
  <c r="AJ96" i="2"/>
  <c r="AJ51" i="2"/>
  <c r="AJ66" i="2"/>
  <c r="AQ72" i="2"/>
  <c r="AR72" i="2" s="1"/>
  <c r="AQ13" i="2"/>
  <c r="AR13" i="2" s="1"/>
  <c r="AQ27" i="2"/>
  <c r="AR27" i="2" s="1"/>
  <c r="AJ33" i="2"/>
  <c r="AP38" i="2"/>
  <c r="AJ53" i="2"/>
  <c r="AI74" i="2"/>
  <c r="AQ94" i="2"/>
  <c r="AQ40" i="2"/>
  <c r="AR40" i="2" s="1"/>
  <c r="AQ56" i="2"/>
  <c r="AS56" i="2" s="1"/>
  <c r="AQ82" i="2"/>
  <c r="AR82" i="2" s="1"/>
  <c r="AJ30" i="2"/>
  <c r="AQ41" i="2"/>
  <c r="AR41" i="2" s="1"/>
  <c r="AO78" i="2"/>
  <c r="AQ85" i="2"/>
  <c r="AR85" i="2" s="1"/>
  <c r="AQ52" i="2"/>
  <c r="AR52" i="2" s="1"/>
  <c r="AJ91" i="2"/>
  <c r="AI67" i="2"/>
  <c r="AP27" i="2"/>
  <c r="AP30" i="2"/>
  <c r="AO41" i="2"/>
  <c r="AJ46" i="2"/>
  <c r="AQ46" i="2"/>
  <c r="AS46" i="2" s="1"/>
  <c r="AQ54" i="2"/>
  <c r="AS54" i="2" s="1"/>
  <c r="AQ58" i="2"/>
  <c r="AR58" i="2" s="1"/>
  <c r="AJ61" i="2"/>
  <c r="AI76" i="2"/>
  <c r="AO76" i="2"/>
  <c r="AJ34" i="2"/>
  <c r="AO67" i="2"/>
  <c r="AQ77" i="2"/>
  <c r="AR77" i="2" s="1"/>
  <c r="AJ78" i="2"/>
  <c r="AQ83" i="2"/>
  <c r="AR83" i="2" s="1"/>
  <c r="AJ2" i="2"/>
  <c r="AJ4" i="2"/>
  <c r="AJ8" i="2"/>
  <c r="AQ17" i="2"/>
  <c r="AR17" i="2" s="1"/>
  <c r="F54" i="4"/>
  <c r="G54" i="4" s="1"/>
  <c r="AQ32" i="2"/>
  <c r="AR32" i="2" s="1"/>
  <c r="AQ73" i="2"/>
  <c r="AS73" i="2" s="1"/>
  <c r="AJ86" i="2"/>
  <c r="AJ23" i="2"/>
  <c r="AJ24" i="2"/>
  <c r="AJ26" i="2"/>
  <c r="AJ27" i="2"/>
  <c r="AO31" i="2"/>
  <c r="AP33" i="2"/>
  <c r="AQ39" i="2"/>
  <c r="AR39" i="2" s="1"/>
  <c r="AJ50" i="2"/>
  <c r="AI55" i="2"/>
  <c r="AQ62" i="2"/>
  <c r="AS62" i="2" s="1"/>
  <c r="AQ34" i="2"/>
  <c r="AR34" i="2" s="1"/>
  <c r="AI48" i="2"/>
  <c r="AI56" i="2"/>
  <c r="AR97" i="2"/>
  <c r="AS97" i="2"/>
  <c r="AJ58" i="2"/>
  <c r="AQ64" i="2"/>
  <c r="AR64" i="2" s="1"/>
  <c r="AJ71" i="2"/>
  <c r="AQ96" i="2"/>
  <c r="AS96" i="2" s="1"/>
  <c r="AJ100" i="2"/>
  <c r="AJ60" i="2"/>
  <c r="AQ69" i="2"/>
  <c r="AS69" i="2" s="1"/>
  <c r="AQ76" i="2"/>
  <c r="AR76" i="2" s="1"/>
  <c r="AJ81" i="2"/>
  <c r="AI83" i="2"/>
  <c r="AO83" i="2"/>
  <c r="AP84" i="2"/>
  <c r="AJ84" i="2"/>
  <c r="AQ84" i="2"/>
  <c r="AR84" i="2" s="1"/>
  <c r="AI85" i="2"/>
  <c r="AQ92" i="2"/>
  <c r="AS92" i="2" s="1"/>
  <c r="AO93" i="2"/>
  <c r="AI97" i="2"/>
  <c r="AQ98" i="2"/>
  <c r="AR98" i="2" s="1"/>
  <c r="AP4" i="2"/>
  <c r="AP2" i="2"/>
  <c r="AA52" i="4"/>
  <c r="AD52" i="4" s="1"/>
  <c r="AA54" i="4"/>
  <c r="AD54" i="4" s="1"/>
  <c r="AA38" i="4"/>
  <c r="AA42" i="4"/>
  <c r="AD42" i="4" s="1"/>
  <c r="AA48" i="4"/>
  <c r="AD48" i="4" s="1"/>
  <c r="AA50" i="4"/>
  <c r="AD50" i="4" s="1"/>
  <c r="AQ36" i="2"/>
  <c r="AR36" i="2" s="1"/>
  <c r="AO39" i="2"/>
  <c r="AI40" i="2"/>
  <c r="AI43" i="2"/>
  <c r="AI44" i="2"/>
  <c r="AR55" i="2"/>
  <c r="AR57" i="2"/>
  <c r="AP66" i="2"/>
  <c r="AQ11" i="2"/>
  <c r="AQ15" i="2"/>
  <c r="AQ2" i="2"/>
  <c r="AR2" i="2" s="1"/>
  <c r="AQ3" i="2"/>
  <c r="AJ5" i="2"/>
  <c r="AQ8" i="2"/>
  <c r="AS8" i="2" s="1"/>
  <c r="AJ10" i="2"/>
  <c r="AP13" i="2"/>
  <c r="AJ16" i="2"/>
  <c r="AJ20" i="2"/>
  <c r="AP20" i="2"/>
  <c r="AQ23" i="2"/>
  <c r="AR23" i="2" s="1"/>
  <c r="AJ35" i="2"/>
  <c r="AP35" i="2"/>
  <c r="AQ37" i="2"/>
  <c r="AR37" i="2" s="1"/>
  <c r="AA40" i="4"/>
  <c r="AD40" i="4" s="1"/>
  <c r="AA47" i="4"/>
  <c r="AD47" i="4" s="1"/>
  <c r="AA53" i="4"/>
  <c r="AJ37" i="2"/>
  <c r="AJ39" i="2"/>
  <c r="AO45" i="2"/>
  <c r="AP45" i="2"/>
  <c r="AO47" i="2"/>
  <c r="AP47" i="2"/>
  <c r="AO49" i="2"/>
  <c r="AP58" i="2"/>
  <c r="AQ5" i="2"/>
  <c r="AJ6" i="2"/>
  <c r="AJ7" i="2"/>
  <c r="AI7" i="2" s="1"/>
  <c r="AQ7" i="2"/>
  <c r="AI10" i="2"/>
  <c r="AP10" i="2"/>
  <c r="AO10" i="2" s="1"/>
  <c r="AQ10" i="2"/>
  <c r="AS10" i="2" s="1"/>
  <c r="AR10" i="2" s="1"/>
  <c r="AJ12" i="2"/>
  <c r="AJ13" i="2"/>
  <c r="AI13" i="2" s="1"/>
  <c r="AJ14" i="2"/>
  <c r="AP14" i="2"/>
  <c r="AI16" i="2"/>
  <c r="AP16" i="2"/>
  <c r="AO16" i="2" s="1"/>
  <c r="AJ18" i="2"/>
  <c r="AP18" i="2"/>
  <c r="AQ18" i="2"/>
  <c r="AI20" i="2"/>
  <c r="AQ20" i="2"/>
  <c r="AP21" i="2"/>
  <c r="AQ21" i="2"/>
  <c r="AR21" i="2" s="1"/>
  <c r="AJ22" i="2"/>
  <c r="AP22" i="2"/>
  <c r="AQ24" i="2"/>
  <c r="AR24" i="2" s="1"/>
  <c r="AJ28" i="2"/>
  <c r="AP28" i="2"/>
  <c r="AJ29" i="2"/>
  <c r="AJ32" i="2"/>
  <c r="AP32" i="2"/>
  <c r="AI35" i="2"/>
  <c r="AI36" i="2"/>
  <c r="AQ38" i="2"/>
  <c r="AR38" i="2" s="1"/>
  <c r="AQ44" i="2"/>
  <c r="AQ48" i="2"/>
  <c r="AS48" i="2" s="1"/>
  <c r="AA43" i="4"/>
  <c r="AD43" i="4" s="1"/>
  <c r="AA45" i="4"/>
  <c r="AD45" i="4" s="1"/>
  <c r="AA51" i="4"/>
  <c r="AD51" i="4" s="1"/>
  <c r="AP36" i="2"/>
  <c r="AJ38" i="2"/>
  <c r="AI39" i="2"/>
  <c r="AO40" i="2"/>
  <c r="AO43" i="2"/>
  <c r="AO44" i="2"/>
  <c r="AP59" i="2"/>
  <c r="AP77" i="2"/>
  <c r="AQ4" i="2"/>
  <c r="AR4" i="2" s="1"/>
  <c r="AI6" i="2"/>
  <c r="AO6" i="2"/>
  <c r="AQ6" i="2"/>
  <c r="AS6" i="2" s="1"/>
  <c r="AI12" i="2"/>
  <c r="AP12" i="2"/>
  <c r="AO12" i="2" s="1"/>
  <c r="F52" i="4"/>
  <c r="AI14" i="2"/>
  <c r="AO14" i="2"/>
  <c r="AI18" i="2"/>
  <c r="AO18" i="2"/>
  <c r="AJ19" i="2"/>
  <c r="AI19" i="2" s="1"/>
  <c r="AO19" i="2"/>
  <c r="AO21" i="2"/>
  <c r="AI22" i="2"/>
  <c r="AQ22" i="2"/>
  <c r="AR22" i="2" s="1"/>
  <c r="AJ25" i="2"/>
  <c r="AI25" i="2" s="1"/>
  <c r="AQ26" i="2"/>
  <c r="AR26" i="2" s="1"/>
  <c r="AI28" i="2"/>
  <c r="AI29" i="2"/>
  <c r="AO29" i="2"/>
  <c r="AQ30" i="2"/>
  <c r="AR30" i="2" s="1"/>
  <c r="AQ31" i="2"/>
  <c r="AR31" i="2" s="1"/>
  <c r="AI32" i="2"/>
  <c r="AQ33" i="2"/>
  <c r="AR33" i="2" s="1"/>
  <c r="AI37" i="2"/>
  <c r="AJ40" i="2"/>
  <c r="AJ43" i="2"/>
  <c r="AJ44" i="2"/>
  <c r="AI45" i="2"/>
  <c r="AI47" i="2"/>
  <c r="AI49" i="2"/>
  <c r="AP51" i="2"/>
  <c r="AP53" i="2"/>
  <c r="AR63" i="2"/>
  <c r="AQ9" i="2"/>
  <c r="AJ62" i="2"/>
  <c r="AO63" i="2"/>
  <c r="AJ64" i="2"/>
  <c r="AJ68" i="2"/>
  <c r="AQ70" i="2"/>
  <c r="AS70" i="2" s="1"/>
  <c r="AQ74" i="2"/>
  <c r="AS74" i="2" s="1"/>
  <c r="AJ87" i="2"/>
  <c r="AP95" i="2"/>
  <c r="AJ45" i="2"/>
  <c r="AQ45" i="2"/>
  <c r="AS45" i="2" s="1"/>
  <c r="AJ47" i="2"/>
  <c r="AJ49" i="2"/>
  <c r="AJ54" i="2"/>
  <c r="AQ68" i="2"/>
  <c r="AS68" i="2" s="1"/>
  <c r="AQ65" i="2"/>
  <c r="AS65" i="2" s="1"/>
  <c r="AI71" i="2"/>
  <c r="AP78" i="2"/>
  <c r="AJ79" i="2"/>
  <c r="AR80" i="2"/>
  <c r="AJ82" i="2"/>
  <c r="AQ43" i="2"/>
  <c r="AS43" i="2" s="1"/>
  <c r="AQ49" i="2"/>
  <c r="AS49" i="2" s="1"/>
  <c r="AQ50" i="2"/>
  <c r="AS50" i="2" s="1"/>
  <c r="AQ53" i="2"/>
  <c r="AS53" i="2" s="1"/>
  <c r="AI54" i="2"/>
  <c r="AO54" i="2"/>
  <c r="AS55" i="2"/>
  <c r="AS57" i="2"/>
  <c r="AQ59" i="2"/>
  <c r="AS59" i="2" s="1"/>
  <c r="AQ60" i="2"/>
  <c r="AS60" i="2" s="1"/>
  <c r="AI62" i="2"/>
  <c r="AI64" i="2"/>
  <c r="AQ66" i="2"/>
  <c r="AS66" i="2" s="1"/>
  <c r="AI68" i="2"/>
  <c r="AJ69" i="2"/>
  <c r="AO72" i="2"/>
  <c r="AI75" i="2"/>
  <c r="AQ67" i="2"/>
  <c r="AS67" i="2" s="1"/>
  <c r="AI69" i="2"/>
  <c r="AO71" i="2"/>
  <c r="AJ73" i="2"/>
  <c r="AR78" i="2"/>
  <c r="AP79" i="2"/>
  <c r="AO80" i="2"/>
  <c r="AP83" i="2"/>
  <c r="AR86" i="2"/>
  <c r="AP90" i="2"/>
  <c r="AP91" i="2"/>
  <c r="AP94" i="2"/>
  <c r="AP98" i="2"/>
  <c r="AR101" i="2"/>
  <c r="AS101" i="2"/>
  <c r="AQ61" i="2"/>
  <c r="AS61" i="2" s="1"/>
  <c r="AS86" i="2"/>
  <c r="AI63" i="2"/>
  <c r="AO69" i="2"/>
  <c r="AJ72" i="2"/>
  <c r="AJ77" i="2"/>
  <c r="AR79" i="2"/>
  <c r="AQ87" i="2"/>
  <c r="AJ36" i="2"/>
  <c r="AJ41" i="2"/>
  <c r="AJ42" i="2"/>
  <c r="AP42" i="2"/>
  <c r="AQ47" i="2"/>
  <c r="AS47" i="2" s="1"/>
  <c r="AJ48" i="2"/>
  <c r="AP48" i="2"/>
  <c r="AI51" i="2"/>
  <c r="AO51" i="2"/>
  <c r="AQ51" i="2"/>
  <c r="AS51" i="2" s="1"/>
  <c r="AI52" i="2"/>
  <c r="AO52" i="2"/>
  <c r="AJ55" i="2"/>
  <c r="AJ56" i="2"/>
  <c r="AJ57" i="2"/>
  <c r="AI58" i="2"/>
  <c r="AO58" i="2"/>
  <c r="AS63" i="2"/>
  <c r="AI65" i="2"/>
  <c r="AO65" i="2"/>
  <c r="AQ71" i="2"/>
  <c r="AS71" i="2" s="1"/>
  <c r="AI73" i="2"/>
  <c r="AQ88" i="2"/>
  <c r="AS88" i="2" s="1"/>
  <c r="AQ89" i="2"/>
  <c r="AS89" i="2" s="1"/>
  <c r="AJ93" i="2"/>
  <c r="AQ93" i="2"/>
  <c r="AS93" i="2" s="1"/>
  <c r="AI99" i="2"/>
  <c r="AO99" i="2"/>
  <c r="AQ99" i="2"/>
  <c r="AS80" i="2"/>
  <c r="AQ81" i="2"/>
  <c r="AS81" i="2" s="1"/>
  <c r="AJ85" i="2"/>
  <c r="AJ90" i="2"/>
  <c r="AQ90" i="2"/>
  <c r="AS90" i="2" s="1"/>
  <c r="AI93" i="2"/>
  <c r="AJ95" i="2"/>
  <c r="AQ95" i="2"/>
  <c r="AJ65" i="2"/>
  <c r="AJ67" i="2"/>
  <c r="AJ70" i="2"/>
  <c r="AJ74" i="2"/>
  <c r="AJ75" i="2"/>
  <c r="AQ75" i="2"/>
  <c r="AJ76" i="2"/>
  <c r="AS78" i="2"/>
  <c r="AS79" i="2"/>
  <c r="AJ80" i="2"/>
  <c r="AQ100" i="2"/>
  <c r="AJ101" i="2"/>
  <c r="AJ83" i="2"/>
  <c r="AJ92" i="2"/>
  <c r="AJ94" i="2"/>
  <c r="AJ99" i="2"/>
  <c r="AI101" i="2"/>
  <c r="AO101" i="2"/>
  <c r="AO27" i="4"/>
  <c r="AP27" i="4"/>
  <c r="AO51" i="4"/>
  <c r="AP51" i="4"/>
  <c r="AO45" i="4"/>
  <c r="AP45" i="4"/>
  <c r="AO36" i="4"/>
  <c r="AP36" i="4"/>
  <c r="AO15" i="4"/>
  <c r="AP15" i="4"/>
  <c r="AO49" i="4"/>
  <c r="AP49" i="4"/>
  <c r="AO37" i="4"/>
  <c r="AP37" i="4"/>
  <c r="AO23" i="4"/>
  <c r="AP23" i="4"/>
  <c r="AO53" i="4"/>
  <c r="AP53" i="4"/>
  <c r="AO17" i="4"/>
  <c r="AP17" i="4"/>
  <c r="AO25" i="4"/>
  <c r="AP25" i="4"/>
  <c r="AO40" i="4"/>
  <c r="AP40" i="4"/>
  <c r="AO19" i="4"/>
  <c r="AP19" i="4"/>
  <c r="AO18" i="4"/>
  <c r="AP18" i="4"/>
  <c r="AO38" i="4"/>
  <c r="AP38" i="4"/>
  <c r="AO44" i="4"/>
  <c r="AP44" i="4"/>
  <c r="AO10" i="4"/>
  <c r="AP10" i="4"/>
  <c r="AO13" i="4"/>
  <c r="AP13" i="4"/>
  <c r="AO43" i="4"/>
  <c r="AP43" i="4"/>
  <c r="AO41" i="4"/>
  <c r="AP41" i="4"/>
  <c r="AO35" i="4"/>
  <c r="AP35" i="4"/>
  <c r="AO12" i="4"/>
  <c r="AP12" i="4"/>
  <c r="AO48" i="4"/>
  <c r="AP48" i="4"/>
  <c r="AO50" i="4"/>
  <c r="AP50" i="4"/>
  <c r="AO14" i="4"/>
  <c r="AP14" i="4"/>
  <c r="AO21" i="4"/>
  <c r="AP21" i="4"/>
  <c r="AO39" i="4"/>
  <c r="AP39" i="4"/>
  <c r="AO52" i="4"/>
  <c r="AP52" i="4"/>
  <c r="AO22" i="4"/>
  <c r="AP22" i="4"/>
  <c r="AO30" i="4"/>
  <c r="AP30" i="4"/>
  <c r="AO33" i="4"/>
  <c r="AP33" i="4"/>
  <c r="AO26" i="4"/>
  <c r="AP26" i="4"/>
  <c r="AO34" i="4"/>
  <c r="AP34" i="4"/>
  <c r="AO11" i="4"/>
  <c r="AP11" i="4"/>
  <c r="AO31" i="4"/>
  <c r="AP31" i="4"/>
  <c r="AO20" i="4"/>
  <c r="AP20" i="4"/>
  <c r="AO29" i="4"/>
  <c r="AP29" i="4"/>
  <c r="AO46" i="4"/>
  <c r="AP46" i="4"/>
  <c r="AO16" i="4"/>
  <c r="AP16" i="4"/>
  <c r="AO32" i="4"/>
  <c r="AP32" i="4"/>
  <c r="AO47" i="4"/>
  <c r="AP47" i="4"/>
  <c r="AO28" i="4"/>
  <c r="AP28" i="4"/>
  <c r="AO24" i="4"/>
  <c r="AP24" i="4"/>
  <c r="AO42" i="4"/>
  <c r="AP42" i="4"/>
  <c r="L2" i="4"/>
  <c r="M2" i="4" s="1"/>
  <c r="L7" i="4"/>
  <c r="N7" i="4" s="1"/>
  <c r="L11" i="4"/>
  <c r="N11" i="4" s="1"/>
  <c r="L13" i="4"/>
  <c r="M13" i="4" s="1"/>
  <c r="L27" i="4"/>
  <c r="N27" i="4" s="1"/>
  <c r="L30" i="4"/>
  <c r="M30" i="4" s="1"/>
  <c r="L32" i="4"/>
  <c r="N32" i="4" s="1"/>
  <c r="L39" i="4"/>
  <c r="M39" i="4" s="1"/>
  <c r="L5" i="4"/>
  <c r="N5" i="4" s="1"/>
  <c r="L18" i="4"/>
  <c r="M18" i="4" s="1"/>
  <c r="L23" i="4"/>
  <c r="L29" i="4"/>
  <c r="M29" i="4" s="1"/>
  <c r="L33" i="4"/>
  <c r="L34" i="4"/>
  <c r="N34" i="4" s="1"/>
  <c r="L35" i="4"/>
  <c r="N35" i="4" s="1"/>
  <c r="L10" i="4"/>
  <c r="M10" i="4" s="1"/>
  <c r="G11" i="4"/>
  <c r="L3" i="4"/>
  <c r="M3" i="4" s="1"/>
  <c r="L4" i="4"/>
  <c r="L6" i="4"/>
  <c r="N6" i="4" s="1"/>
  <c r="L8" i="4"/>
  <c r="N8" i="4" s="1"/>
  <c r="L12" i="4"/>
  <c r="L14" i="4"/>
  <c r="N14" i="4" s="1"/>
  <c r="L15" i="4"/>
  <c r="N15" i="4" s="1"/>
  <c r="L16" i="4"/>
  <c r="L25" i="4"/>
  <c r="M25" i="4" s="1"/>
  <c r="L26" i="4"/>
  <c r="L28" i="4"/>
  <c r="N28" i="4" s="1"/>
  <c r="L41" i="4"/>
  <c r="N41" i="4" s="1"/>
  <c r="L46" i="4"/>
  <c r="N46" i="4" s="1"/>
  <c r="L9" i="4"/>
  <c r="N9" i="4" s="1"/>
  <c r="G13" i="4"/>
  <c r="I13" i="4" s="1"/>
  <c r="L17" i="4"/>
  <c r="M17" i="4" s="1"/>
  <c r="L19" i="4"/>
  <c r="M19" i="4" s="1"/>
  <c r="L20" i="4"/>
  <c r="N20" i="4" s="1"/>
  <c r="L21" i="4"/>
  <c r="N21" i="4" s="1"/>
  <c r="L22" i="4"/>
  <c r="M22" i="4" s="1"/>
  <c r="L24" i="4"/>
  <c r="M24" i="4" s="1"/>
  <c r="L31" i="4"/>
  <c r="M31" i="4" s="1"/>
  <c r="L36" i="4"/>
  <c r="N36" i="4" s="1"/>
  <c r="L37" i="4"/>
  <c r="M37" i="4" s="1"/>
  <c r="CN5" i="5"/>
  <c r="AR91" i="2" l="1"/>
  <c r="AR46" i="2"/>
  <c r="AR73" i="2"/>
  <c r="AR96" i="2"/>
  <c r="AS28" i="2"/>
  <c r="AR54" i="2"/>
  <c r="K38" i="4"/>
  <c r="L38" i="4" s="1"/>
  <c r="M38" i="4" s="1"/>
  <c r="AS27" i="2"/>
  <c r="AS29" i="2"/>
  <c r="AR92" i="2"/>
  <c r="AS76" i="2"/>
  <c r="AR69" i="2"/>
  <c r="AS17" i="2"/>
  <c r="P39" i="4"/>
  <c r="Q39" i="4" s="1"/>
  <c r="S39" i="4" s="1"/>
  <c r="R39" i="4" s="1"/>
  <c r="G45" i="4"/>
  <c r="H45" i="4" s="1"/>
  <c r="K40" i="4"/>
  <c r="L40" i="4" s="1"/>
  <c r="N40" i="4" s="1"/>
  <c r="AS64" i="2"/>
  <c r="AS82" i="2"/>
  <c r="AS77" i="2"/>
  <c r="AS41" i="2"/>
  <c r="G51" i="4"/>
  <c r="I51" i="4" s="1"/>
  <c r="K53" i="4"/>
  <c r="L53" i="4" s="1"/>
  <c r="N53" i="4" s="1"/>
  <c r="AS13" i="2"/>
  <c r="AS72" i="2"/>
  <c r="AR56" i="2"/>
  <c r="AQ10" i="4"/>
  <c r="AS52" i="2"/>
  <c r="AR42" i="2"/>
  <c r="AR19" i="2"/>
  <c r="AS83" i="2"/>
  <c r="AS98" i="2"/>
  <c r="AR62" i="2"/>
  <c r="AS58" i="2"/>
  <c r="AQ46" i="4"/>
  <c r="AQ26" i="4"/>
  <c r="W39" i="4"/>
  <c r="X39" i="4" s="1"/>
  <c r="Y39" i="4" s="1"/>
  <c r="H40" i="4"/>
  <c r="K54" i="4"/>
  <c r="L54" i="4" s="1"/>
  <c r="N54" i="4" s="1"/>
  <c r="P44" i="4"/>
  <c r="Q44" i="4" s="1"/>
  <c r="S44" i="4" s="1"/>
  <c r="AQ35" i="4"/>
  <c r="AQ50" i="4"/>
  <c r="AQ12" i="4"/>
  <c r="AQ19" i="4"/>
  <c r="AQ40" i="4"/>
  <c r="AQ17" i="4"/>
  <c r="AQ51" i="4"/>
  <c r="AQ23" i="4"/>
  <c r="AQ36" i="4"/>
  <c r="AQ24" i="4"/>
  <c r="AQ28" i="4"/>
  <c r="W38" i="4"/>
  <c r="X38" i="4" s="1"/>
  <c r="Z38" i="4" s="1"/>
  <c r="G38" i="4"/>
  <c r="I38" i="4" s="1"/>
  <c r="W41" i="4"/>
  <c r="X41" i="4" s="1"/>
  <c r="Z41" i="4" s="1"/>
  <c r="K48" i="4"/>
  <c r="L48" i="4" s="1"/>
  <c r="M48" i="4" s="1"/>
  <c r="W49" i="4"/>
  <c r="X49" i="4" s="1"/>
  <c r="Y49" i="4" s="1"/>
  <c r="AQ18" i="4"/>
  <c r="AQ42" i="4"/>
  <c r="AQ29" i="4"/>
  <c r="AQ30" i="4"/>
  <c r="AQ41" i="4"/>
  <c r="AQ25" i="4"/>
  <c r="AQ45" i="4"/>
  <c r="K43" i="4"/>
  <c r="L43" i="4" s="1"/>
  <c r="M43" i="4" s="1"/>
  <c r="G42" i="4"/>
  <c r="I42" i="4" s="1"/>
  <c r="G50" i="4"/>
  <c r="H50" i="4" s="1"/>
  <c r="AS40" i="2"/>
  <c r="AS37" i="2"/>
  <c r="AS34" i="2"/>
  <c r="AS24" i="2"/>
  <c r="AS39" i="2"/>
  <c r="W48" i="4"/>
  <c r="X48" i="4" s="1"/>
  <c r="Z48" i="4" s="1"/>
  <c r="Y48" i="4" s="1"/>
  <c r="AS23" i="2"/>
  <c r="P45" i="4"/>
  <c r="Q45" i="4" s="1"/>
  <c r="R45" i="4" s="1"/>
  <c r="W42" i="4"/>
  <c r="X42" i="4" s="1"/>
  <c r="Z42" i="4" s="1"/>
  <c r="K47" i="4"/>
  <c r="L47" i="4" s="1"/>
  <c r="N47" i="4" s="1"/>
  <c r="P42" i="4"/>
  <c r="Q42" i="4" s="1"/>
  <c r="R42" i="4" s="1"/>
  <c r="P43" i="4"/>
  <c r="Q43" i="4" s="1"/>
  <c r="S43" i="4" s="1"/>
  <c r="P41" i="4"/>
  <c r="Q41" i="4" s="1"/>
  <c r="S41" i="4" s="1"/>
  <c r="W44" i="4"/>
  <c r="X44" i="4" s="1"/>
  <c r="Y44" i="4" s="1"/>
  <c r="K49" i="4"/>
  <c r="L49" i="4" s="1"/>
  <c r="M49" i="4" s="1"/>
  <c r="P49" i="4"/>
  <c r="Q49" i="4" s="1"/>
  <c r="S49" i="4" s="1"/>
  <c r="W45" i="4"/>
  <c r="X45" i="4" s="1"/>
  <c r="Z45" i="4" s="1"/>
  <c r="K44" i="4"/>
  <c r="L44" i="4" s="1"/>
  <c r="N44" i="4" s="1"/>
  <c r="P47" i="4"/>
  <c r="Q47" i="4" s="1"/>
  <c r="R47" i="4" s="1"/>
  <c r="W51" i="4"/>
  <c r="X51" i="4" s="1"/>
  <c r="Y51" i="4" s="1"/>
  <c r="W43" i="4"/>
  <c r="X43" i="4" s="1"/>
  <c r="Y43" i="4" s="1"/>
  <c r="P50" i="4"/>
  <c r="Q50" i="4" s="1"/>
  <c r="R50" i="4" s="1"/>
  <c r="P51" i="4"/>
  <c r="Q51" i="4" s="1"/>
  <c r="S51" i="4" s="1"/>
  <c r="R51" i="4" s="1"/>
  <c r="W40" i="4"/>
  <c r="X40" i="4" s="1"/>
  <c r="Z40" i="4" s="1"/>
  <c r="Y40" i="4" s="1"/>
  <c r="AS21" i="2"/>
  <c r="P46" i="4"/>
  <c r="Q46" i="4" s="1"/>
  <c r="S46" i="4" s="1"/>
  <c r="R46" i="4" s="1"/>
  <c r="W47" i="4"/>
  <c r="X47" i="4" s="1"/>
  <c r="Y47" i="4" s="1"/>
  <c r="P40" i="4"/>
  <c r="Q40" i="4" s="1"/>
  <c r="S40" i="4" s="1"/>
  <c r="P48" i="4"/>
  <c r="Q48" i="4" s="1"/>
  <c r="R48" i="4" s="1"/>
  <c r="W46" i="4"/>
  <c r="X46" i="4" s="1"/>
  <c r="Z46" i="4" s="1"/>
  <c r="W50" i="4"/>
  <c r="X50" i="4" s="1"/>
  <c r="Y50" i="4" s="1"/>
  <c r="AS2" i="2"/>
  <c r="AS35" i="2"/>
  <c r="AS85" i="2"/>
  <c r="AR94" i="2"/>
  <c r="AS94" i="2"/>
  <c r="AS32" i="2"/>
  <c r="AQ13" i="4"/>
  <c r="AQ53" i="4"/>
  <c r="AQ32" i="4"/>
  <c r="AQ31" i="4"/>
  <c r="AQ34" i="4"/>
  <c r="AQ33" i="4"/>
  <c r="AQ22" i="4"/>
  <c r="AQ39" i="4"/>
  <c r="AQ21" i="4"/>
  <c r="AQ43" i="4"/>
  <c r="AQ44" i="4"/>
  <c r="AQ38" i="4"/>
  <c r="AQ15" i="4"/>
  <c r="AQ27" i="4"/>
  <c r="AQ47" i="4"/>
  <c r="AQ20" i="4"/>
  <c r="AQ11" i="4"/>
  <c r="AQ52" i="4"/>
  <c r="AQ14" i="4"/>
  <c r="AQ49" i="4"/>
  <c r="AQ37" i="4"/>
  <c r="AQ16" i="4"/>
  <c r="AQ48" i="4"/>
  <c r="M45" i="4"/>
  <c r="M15" i="4"/>
  <c r="M14" i="4"/>
  <c r="M34" i="4"/>
  <c r="N30" i="4"/>
  <c r="M7" i="4"/>
  <c r="N22" i="4"/>
  <c r="N19" i="4"/>
  <c r="N10" i="4"/>
  <c r="M46" i="4"/>
  <c r="N13" i="4"/>
  <c r="N17" i="4"/>
  <c r="N37" i="4"/>
  <c r="N24" i="4"/>
  <c r="M28" i="4"/>
  <c r="N25" i="4"/>
  <c r="M6" i="4"/>
  <c r="N3" i="4"/>
  <c r="M35" i="4"/>
  <c r="M5" i="4"/>
  <c r="M41" i="4"/>
  <c r="M8" i="4"/>
  <c r="N51" i="4"/>
  <c r="N29" i="4"/>
  <c r="N18" i="4"/>
  <c r="M27" i="4"/>
  <c r="AS30" i="2"/>
  <c r="AS84" i="2"/>
  <c r="M42" i="4"/>
  <c r="N42" i="4"/>
  <c r="N50" i="4"/>
  <c r="M50" i="4"/>
  <c r="N16" i="4"/>
  <c r="M16" i="4"/>
  <c r="I11" i="4"/>
  <c r="H11" i="4"/>
  <c r="AP99" i="2"/>
  <c r="M32" i="4"/>
  <c r="N23" i="4"/>
  <c r="M23" i="4"/>
  <c r="AP89" i="2"/>
  <c r="N31" i="4"/>
  <c r="M9" i="4"/>
  <c r="N12" i="4"/>
  <c r="M12" i="4"/>
  <c r="M33" i="4"/>
  <c r="N33" i="4"/>
  <c r="M26" i="4"/>
  <c r="N26" i="4"/>
  <c r="N4" i="4"/>
  <c r="M4" i="4"/>
  <c r="AP88" i="2"/>
  <c r="M21" i="4"/>
  <c r="N2" i="4"/>
  <c r="AR100" i="2"/>
  <c r="AS100" i="2"/>
  <c r="AP80" i="2"/>
  <c r="AR75" i="2"/>
  <c r="AS75" i="2"/>
  <c r="AR81" i="2"/>
  <c r="AR99" i="2"/>
  <c r="AS99" i="2"/>
  <c r="AP55" i="2"/>
  <c r="AP82" i="2"/>
  <c r="AR66" i="2"/>
  <c r="AP64" i="2"/>
  <c r="AP62" i="2"/>
  <c r="AR59" i="2"/>
  <c r="AR50" i="2"/>
  <c r="AP61" i="2"/>
  <c r="AP101" i="2"/>
  <c r="AP93" i="2"/>
  <c r="AP57" i="2"/>
  <c r="M36" i="4"/>
  <c r="M20" i="4"/>
  <c r="H13" i="4"/>
  <c r="N39" i="4"/>
  <c r="M11" i="4"/>
  <c r="AR93" i="2"/>
  <c r="AP56" i="2"/>
  <c r="AR87" i="2"/>
  <c r="AS87" i="2"/>
  <c r="AP60" i="2"/>
  <c r="AP86" i="2"/>
  <c r="AP85" i="2"/>
  <c r="AS95" i="2"/>
  <c r="AR95" i="2"/>
  <c r="AR89" i="2"/>
  <c r="AP73" i="2"/>
  <c r="AR71" i="2"/>
  <c r="AP63" i="2"/>
  <c r="AP41" i="2"/>
  <c r="AR60" i="2"/>
  <c r="AR9" i="2"/>
  <c r="AS9" i="2"/>
  <c r="AP15" i="2"/>
  <c r="AP9" i="2"/>
  <c r="I44" i="4"/>
  <c r="H44" i="4"/>
  <c r="AP29" i="2"/>
  <c r="AR20" i="2"/>
  <c r="AS20" i="2"/>
  <c r="AP19" i="2"/>
  <c r="AR18" i="2"/>
  <c r="AS18" i="2"/>
  <c r="AS5" i="2"/>
  <c r="AR5" i="2"/>
  <c r="I43" i="4"/>
  <c r="H43" i="4"/>
  <c r="AR15" i="2"/>
  <c r="AS15" i="2"/>
  <c r="H53" i="4"/>
  <c r="I53" i="4"/>
  <c r="AD38" i="4"/>
  <c r="AB40" i="4"/>
  <c r="AE40" i="4" s="1"/>
  <c r="AC38" i="4"/>
  <c r="AF38" i="4" s="1"/>
  <c r="AB49" i="4"/>
  <c r="AE49" i="4" s="1"/>
  <c r="AC41" i="4"/>
  <c r="AF41" i="4" s="1"/>
  <c r="AB42" i="4"/>
  <c r="AE42" i="4" s="1"/>
  <c r="AB51" i="4"/>
  <c r="AE51" i="4" s="1"/>
  <c r="AC53" i="4"/>
  <c r="AF53" i="4" s="1"/>
  <c r="AC44" i="4"/>
  <c r="AF44" i="4" s="1"/>
  <c r="AC45" i="4"/>
  <c r="AF45" i="4" s="1"/>
  <c r="AB46" i="4"/>
  <c r="AE46" i="4" s="1"/>
  <c r="AB54" i="4"/>
  <c r="AE54" i="4" s="1"/>
  <c r="AC49" i="4"/>
  <c r="AF49" i="4" s="1"/>
  <c r="AB50" i="4"/>
  <c r="AE50" i="4" s="1"/>
  <c r="AB41" i="4"/>
  <c r="AE41" i="4" s="1"/>
  <c r="AC43" i="4"/>
  <c r="AF43" i="4" s="1"/>
  <c r="AB44" i="4"/>
  <c r="AE44" i="4" s="1"/>
  <c r="AC52" i="4"/>
  <c r="AF52" i="4" s="1"/>
  <c r="AB53" i="4"/>
  <c r="AE53" i="4" s="1"/>
  <c r="AD53" i="4" s="1"/>
  <c r="AB39" i="4"/>
  <c r="AE39" i="4" s="1"/>
  <c r="AC40" i="4"/>
  <c r="AF40" i="4" s="1"/>
  <c r="AC46" i="4"/>
  <c r="AF46" i="4" s="1"/>
  <c r="AB47" i="4"/>
  <c r="AE47" i="4" s="1"/>
  <c r="AC54" i="4"/>
  <c r="AF54" i="4" s="1"/>
  <c r="AB38" i="4"/>
  <c r="AE38" i="4" s="1"/>
  <c r="AC47" i="4"/>
  <c r="AF47" i="4" s="1"/>
  <c r="AC48" i="4"/>
  <c r="AF48" i="4" s="1"/>
  <c r="AC42" i="4"/>
  <c r="AF42" i="4" s="1"/>
  <c r="AB48" i="4"/>
  <c r="AE48" i="4" s="1"/>
  <c r="AB45" i="4"/>
  <c r="AE45" i="4" s="1"/>
  <c r="AC39" i="4"/>
  <c r="AF39" i="4" s="1"/>
  <c r="AB43" i="4"/>
  <c r="AE43" i="4" s="1"/>
  <c r="AC50" i="4"/>
  <c r="AF50" i="4" s="1"/>
  <c r="AC51" i="4"/>
  <c r="AF51" i="4" s="1"/>
  <c r="AB52" i="4"/>
  <c r="AE52" i="4" s="1"/>
  <c r="AS4" i="2"/>
  <c r="AS38" i="2"/>
  <c r="AS31" i="2"/>
  <c r="AS22" i="2"/>
  <c r="W52" i="4"/>
  <c r="X52" i="4" s="1"/>
  <c r="Z52" i="4" s="1"/>
  <c r="Y52" i="4" s="1"/>
  <c r="P52" i="4"/>
  <c r="Q52" i="4" s="1"/>
  <c r="W54" i="4"/>
  <c r="X54" i="4" s="1"/>
  <c r="W53" i="4"/>
  <c r="X53" i="4" s="1"/>
  <c r="AP92" i="2"/>
  <c r="AP97" i="2"/>
  <c r="AP76" i="2"/>
  <c r="AP100" i="2"/>
  <c r="AR90" i="2"/>
  <c r="AR88" i="2"/>
  <c r="AR51" i="2"/>
  <c r="AR47" i="2"/>
  <c r="AP75" i="2"/>
  <c r="AP87" i="2"/>
  <c r="AP69" i="2"/>
  <c r="AP52" i="2"/>
  <c r="AP67" i="2"/>
  <c r="AP68" i="2"/>
  <c r="AR53" i="2"/>
  <c r="AR43" i="2"/>
  <c r="AP74" i="2"/>
  <c r="AR70" i="2"/>
  <c r="AP34" i="2"/>
  <c r="AP11" i="2"/>
  <c r="AR6" i="2"/>
  <c r="AP46" i="2"/>
  <c r="AR48" i="2"/>
  <c r="AP50" i="2"/>
  <c r="AR8" i="2"/>
  <c r="AP7" i="2"/>
  <c r="AR11" i="2"/>
  <c r="AS11" i="2"/>
  <c r="P54" i="4"/>
  <c r="Q54" i="4" s="1"/>
  <c r="S54" i="4" s="1"/>
  <c r="R54" i="4" s="1"/>
  <c r="AR65" i="2"/>
  <c r="AR68" i="2"/>
  <c r="AP70" i="2"/>
  <c r="AP49" i="2"/>
  <c r="H48" i="4"/>
  <c r="I48" i="4"/>
  <c r="H54" i="4"/>
  <c r="I54" i="4"/>
  <c r="AP6" i="2"/>
  <c r="H49" i="4"/>
  <c r="I49" i="4"/>
  <c r="AP5" i="2"/>
  <c r="AP3" i="2"/>
  <c r="H47" i="4"/>
  <c r="I47" i="4"/>
  <c r="AR61" i="2"/>
  <c r="AR67" i="2"/>
  <c r="AP71" i="2"/>
  <c r="AR49" i="2"/>
  <c r="AP65" i="2"/>
  <c r="AP72" i="2"/>
  <c r="AP54" i="2"/>
  <c r="AR45" i="2"/>
  <c r="AP81" i="2"/>
  <c r="AR74" i="2"/>
  <c r="K52" i="4"/>
  <c r="L52" i="4" s="1"/>
  <c r="G52" i="4"/>
  <c r="AR44" i="2"/>
  <c r="AS7" i="2"/>
  <c r="AR7" i="2"/>
  <c r="AS3" i="2"/>
  <c r="AR3" i="2"/>
  <c r="R38" i="4"/>
  <c r="S38" i="4"/>
  <c r="AS36" i="2"/>
  <c r="AS44" i="2"/>
  <c r="AS33" i="2"/>
  <c r="AS26" i="2"/>
  <c r="P53" i="4"/>
  <c r="Q53" i="4" s="1"/>
  <c r="Z44" i="4" l="1"/>
  <c r="M40" i="4"/>
  <c r="N38" i="4"/>
  <c r="I45" i="4"/>
  <c r="N43" i="4"/>
  <c r="M53" i="4"/>
  <c r="Z43" i="4"/>
  <c r="R41" i="4"/>
  <c r="Y42" i="4"/>
  <c r="H51" i="4"/>
  <c r="Z49" i="4"/>
  <c r="R44" i="4"/>
  <c r="Y41" i="4"/>
  <c r="M54" i="4"/>
  <c r="Z39" i="4"/>
  <c r="Y38" i="4"/>
  <c r="R40" i="4"/>
  <c r="N49" i="4"/>
  <c r="H38" i="4"/>
  <c r="R43" i="4"/>
  <c r="S45" i="4"/>
  <c r="M44" i="4"/>
  <c r="N48" i="4"/>
  <c r="S48" i="4"/>
  <c r="H42" i="4"/>
  <c r="Z51" i="4"/>
  <c r="I50" i="4"/>
  <c r="Y45" i="4"/>
  <c r="Y46" i="4"/>
  <c r="S42" i="4"/>
  <c r="S47" i="4"/>
  <c r="M47" i="4"/>
  <c r="Z47" i="4"/>
  <c r="S50" i="4"/>
  <c r="R49" i="4"/>
  <c r="Z50" i="4"/>
  <c r="S53" i="4"/>
  <c r="R53" i="4"/>
  <c r="Z54" i="4"/>
  <c r="Y54" i="4"/>
  <c r="R52" i="4"/>
  <c r="S52" i="4"/>
  <c r="M52" i="4"/>
  <c r="N52" i="4"/>
  <c r="Y53" i="4"/>
  <c r="Z53" i="4"/>
  <c r="I52" i="4"/>
  <c r="H52" i="4"/>
  <c r="BK207" i="2" l="1"/>
  <c r="BK290" i="2" l="1"/>
  <c r="CP188" i="3" l="1"/>
  <c r="AQ367" i="2" l="1"/>
  <c r="AS367" i="2" s="1"/>
  <c r="AQ371" i="2"/>
  <c r="AR371" i="2" s="1"/>
  <c r="AQ403" i="2"/>
  <c r="AR403" i="2" s="1"/>
  <c r="AQ416" i="2"/>
  <c r="AR416" i="2" s="1"/>
  <c r="AQ424" i="2"/>
  <c r="AR424" i="2" s="1"/>
  <c r="AQ450" i="2"/>
  <c r="AR450" i="2" s="1"/>
  <c r="AQ482" i="2"/>
  <c r="AS482" i="2" s="1"/>
  <c r="AQ486" i="2"/>
  <c r="AR486" i="2" s="1"/>
  <c r="AQ488" i="2"/>
  <c r="AS488" i="2" s="1"/>
  <c r="AQ490" i="2"/>
  <c r="AR490" i="2" s="1"/>
  <c r="AQ494" i="2"/>
  <c r="AR494" i="2" s="1"/>
  <c r="AQ498" i="2"/>
  <c r="AR498" i="2" s="1"/>
  <c r="AQ500" i="2"/>
  <c r="AS500" i="2" s="1"/>
  <c r="AQ501" i="2"/>
  <c r="AR501" i="2" s="1"/>
  <c r="AQ502" i="2"/>
  <c r="AR502" i="2" s="1"/>
  <c r="AQ506" i="2"/>
  <c r="AR506" i="2" s="1"/>
  <c r="AQ508" i="2"/>
  <c r="AR508" i="2" s="1"/>
  <c r="AQ509" i="2"/>
  <c r="AR509" i="2" s="1"/>
  <c r="AQ511" i="2"/>
  <c r="AS511" i="2" s="1"/>
  <c r="AQ512" i="2"/>
  <c r="AR512" i="2" s="1"/>
  <c r="AQ515" i="2"/>
  <c r="AR515" i="2" s="1"/>
  <c r="AP521" i="2"/>
  <c r="AQ529" i="2"/>
  <c r="AR529" i="2" s="1"/>
  <c r="AQ533" i="2"/>
  <c r="AR533" i="2" s="1"/>
  <c r="AQ535" i="2"/>
  <c r="AR535" i="2" s="1"/>
  <c r="AQ539" i="2"/>
  <c r="AR539" i="2" s="1"/>
  <c r="AQ541" i="2"/>
  <c r="AR541" i="2" s="1"/>
  <c r="AQ542" i="2"/>
  <c r="AS542" i="2" s="1"/>
  <c r="AQ544" i="2"/>
  <c r="AR544" i="2" s="1"/>
  <c r="AQ547" i="2"/>
  <c r="AS547" i="2" s="1"/>
  <c r="AQ548" i="2"/>
  <c r="AR548" i="2" s="1"/>
  <c r="AQ549" i="2"/>
  <c r="AS549" i="2" s="1"/>
  <c r="AQ551" i="2"/>
  <c r="AS551" i="2" s="1"/>
  <c r="AQ552" i="2"/>
  <c r="AS552" i="2" s="1"/>
  <c r="AQ555" i="2"/>
  <c r="AS555" i="2" s="1"/>
  <c r="AQ556" i="2"/>
  <c r="AS556" i="2" s="1"/>
  <c r="AQ562" i="2"/>
  <c r="AR562" i="2" s="1"/>
  <c r="AQ563" i="2"/>
  <c r="AR563" i="2" s="1"/>
  <c r="AQ565" i="2"/>
  <c r="AS565" i="2" s="1"/>
  <c r="AQ567" i="2"/>
  <c r="AS567" i="2" s="1"/>
  <c r="AQ568" i="2"/>
  <c r="AS568" i="2" s="1"/>
  <c r="AQ570" i="2"/>
  <c r="AR570" i="2" s="1"/>
  <c r="AQ571" i="2"/>
  <c r="AR571" i="2" s="1"/>
  <c r="AQ573" i="2"/>
  <c r="AS573" i="2" s="1"/>
  <c r="AQ574" i="2"/>
  <c r="AR574" i="2" s="1"/>
  <c r="AQ579" i="2"/>
  <c r="AR579" i="2" s="1"/>
  <c r="AQ580" i="2"/>
  <c r="AR580" i="2" s="1"/>
  <c r="AQ581" i="2"/>
  <c r="AR581" i="2" s="1"/>
  <c r="AQ584" i="2"/>
  <c r="AS584" i="2" s="1"/>
  <c r="AQ585" i="2"/>
  <c r="AS585" i="2" s="1"/>
  <c r="AQ586" i="2"/>
  <c r="AS586" i="2" s="1"/>
  <c r="AQ587" i="2"/>
  <c r="AR587" i="2" s="1"/>
  <c r="AQ590" i="2"/>
  <c r="AS590" i="2" s="1"/>
  <c r="AQ594" i="2"/>
  <c r="AS594" i="2" s="1"/>
  <c r="AQ598" i="2"/>
  <c r="AR598" i="2" s="1"/>
  <c r="AQ599" i="2"/>
  <c r="AR599" i="2" s="1"/>
  <c r="AQ602" i="2"/>
  <c r="AS602" i="2" s="1"/>
  <c r="AQ607" i="2"/>
  <c r="AR607" i="2" s="1"/>
  <c r="AQ610" i="2"/>
  <c r="AS610" i="2" s="1"/>
  <c r="AQ611" i="2"/>
  <c r="AS611" i="2" s="1"/>
  <c r="AQ615" i="2"/>
  <c r="AS615" i="2" s="1"/>
  <c r="AQ616" i="2"/>
  <c r="AS616" i="2" s="1"/>
  <c r="AQ618" i="2"/>
  <c r="AS618" i="2" s="1"/>
  <c r="AQ621" i="2"/>
  <c r="AS621" i="2" s="1"/>
  <c r="AQ622" i="2"/>
  <c r="AS622" i="2" s="1"/>
  <c r="AQ625" i="2"/>
  <c r="AS625" i="2" s="1"/>
  <c r="AQ639" i="2"/>
  <c r="AS639" i="2" s="1"/>
  <c r="AQ632" i="2"/>
  <c r="AS632" i="2" s="1"/>
  <c r="AQ628" i="2"/>
  <c r="AS628" i="2" s="1"/>
  <c r="AQ638" i="2"/>
  <c r="AR638" i="2" s="1"/>
  <c r="AQ641" i="2"/>
  <c r="AS641" i="2" s="1"/>
  <c r="AQ642" i="2"/>
  <c r="AR642" i="2" s="1"/>
  <c r="AQ676" i="2"/>
  <c r="AR676" i="2" s="1"/>
  <c r="AQ677" i="2"/>
  <c r="AR677" i="2" s="1"/>
  <c r="AQ678" i="2"/>
  <c r="AS678" i="2" s="1"/>
  <c r="AQ941" i="2"/>
  <c r="AS941" i="2" s="1"/>
  <c r="AQ942" i="2"/>
  <c r="AR942" i="2" s="1"/>
  <c r="AQ1088" i="2"/>
  <c r="AR1088" i="2" s="1"/>
  <c r="AQ1096" i="2"/>
  <c r="AR1096" i="2" s="1"/>
  <c r="AQ1101" i="2"/>
  <c r="AR1101" i="2" s="1"/>
  <c r="AR511" i="2" l="1"/>
  <c r="AS501" i="2"/>
  <c r="AS642" i="2"/>
  <c r="AS562" i="2"/>
  <c r="AS571" i="2"/>
  <c r="AR584" i="2"/>
  <c r="AR552" i="2"/>
  <c r="AS502" i="2"/>
  <c r="AS490" i="2"/>
  <c r="AS416" i="2"/>
  <c r="AR542" i="2"/>
  <c r="AR611" i="2"/>
  <c r="AS638" i="2"/>
  <c r="AR622" i="2"/>
  <c r="AR594" i="2"/>
  <c r="AR586" i="2"/>
  <c r="AS541" i="2"/>
  <c r="AS506" i="2"/>
  <c r="AS403" i="2"/>
  <c r="AR367" i="2"/>
  <c r="AS563" i="2"/>
  <c r="AS539" i="2"/>
  <c r="AS677" i="2"/>
  <c r="AR628" i="2"/>
  <c r="AR632" i="2"/>
  <c r="AR639" i="2"/>
  <c r="AR602" i="2"/>
  <c r="AS570" i="2"/>
  <c r="AR567" i="2"/>
  <c r="AR551" i="2"/>
  <c r="AS1101" i="2"/>
  <c r="AS1096" i="2"/>
  <c r="AS1088" i="2"/>
  <c r="AR941" i="2"/>
  <c r="AR678" i="2"/>
  <c r="AR641" i="2"/>
  <c r="AR625" i="2"/>
  <c r="AR621" i="2"/>
  <c r="AR618" i="2"/>
  <c r="AR616" i="2"/>
  <c r="AR615" i="2"/>
  <c r="AR610" i="2"/>
  <c r="AS607" i="2"/>
  <c r="AS942" i="2"/>
  <c r="AS676" i="2"/>
  <c r="AS599" i="2"/>
  <c r="AS598" i="2"/>
  <c r="AR590" i="2"/>
  <c r="AS587" i="2"/>
  <c r="AR585" i="2"/>
  <c r="AS581" i="2"/>
  <c r="AS580" i="2"/>
  <c r="AS579" i="2"/>
  <c r="AS574" i="2"/>
  <c r="AR573" i="2"/>
  <c r="AR568" i="2"/>
  <c r="AR565" i="2"/>
  <c r="AR556" i="2"/>
  <c r="AR555" i="2"/>
  <c r="AR549" i="2"/>
  <c r="AS548" i="2"/>
  <c r="AR547" i="2"/>
  <c r="AR500" i="2"/>
  <c r="AS498" i="2"/>
  <c r="AS494" i="2"/>
  <c r="AR488" i="2"/>
  <c r="AS486" i="2"/>
  <c r="AR482" i="2"/>
  <c r="AS450" i="2"/>
  <c r="AS371" i="2"/>
  <c r="AS544" i="2"/>
  <c r="AS424" i="2"/>
  <c r="AS535" i="2"/>
  <c r="AS533" i="2"/>
  <c r="AS529" i="2"/>
  <c r="AS515" i="2"/>
  <c r="AS512" i="2"/>
  <c r="AS509" i="2"/>
  <c r="AS508" i="2"/>
  <c r="BY10" i="3" l="1"/>
  <c r="BZ10" i="3" s="1"/>
  <c r="CA10" i="3" s="1"/>
  <c r="BY12" i="3" l="1"/>
  <c r="BZ12" i="3" s="1"/>
  <c r="CA12" i="3" s="1"/>
  <c r="CJ23" i="3"/>
  <c r="CK23" i="3" s="1"/>
  <c r="CI209" i="3" l="1"/>
  <c r="CI210" i="3" s="1"/>
  <c r="CG209" i="3"/>
  <c r="CG210" i="3" s="1"/>
  <c r="CG211" i="3" s="1"/>
  <c r="CH209" i="3"/>
  <c r="CH210" i="3"/>
  <c r="CH211" i="3" s="1"/>
  <c r="CH212" i="3" s="1"/>
  <c r="CH213" i="3" s="1"/>
  <c r="CH214" i="3" s="1"/>
  <c r="CH215" i="3" s="1"/>
  <c r="CH216" i="3" s="1"/>
  <c r="CH217" i="3" s="1"/>
  <c r="CH218" i="3" s="1"/>
  <c r="CH219" i="3" s="1"/>
  <c r="CH220" i="3" s="1"/>
  <c r="CH221" i="3" s="1"/>
  <c r="CH222" i="3" s="1"/>
  <c r="CH223" i="3" s="1"/>
  <c r="CH224" i="3" s="1"/>
  <c r="CH225" i="3" s="1"/>
  <c r="CH226" i="3" s="1"/>
  <c r="CH227" i="3" s="1"/>
  <c r="CH228" i="3" s="1"/>
  <c r="CH229" i="3" s="1"/>
  <c r="CH230" i="3" s="1"/>
  <c r="CH231" i="3" s="1"/>
  <c r="CH232" i="3" s="1"/>
  <c r="Q9" i="3"/>
  <c r="Q10" i="3" s="1"/>
  <c r="M11" i="3"/>
  <c r="CD3" i="3"/>
  <c r="CD4" i="3"/>
  <c r="CD5" i="3" s="1"/>
  <c r="CD6" i="3" s="1"/>
  <c r="CD7" i="3" s="1"/>
  <c r="CD8" i="3" s="1"/>
  <c r="CD9" i="3" s="1"/>
  <c r="CD10" i="3" s="1"/>
  <c r="CD11" i="3" s="1"/>
  <c r="CD12" i="3" s="1"/>
  <c r="CD13" i="3" s="1"/>
  <c r="CD14" i="3" s="1"/>
  <c r="CD15" i="3" s="1"/>
  <c r="CD16" i="3" s="1"/>
  <c r="CD17" i="3" s="1"/>
  <c r="CD18" i="3" s="1"/>
  <c r="CD19" i="3" s="1"/>
  <c r="CD20" i="3" s="1"/>
  <c r="CD21" i="3" s="1"/>
  <c r="CD22" i="3" s="1"/>
  <c r="CD23" i="3" s="1"/>
  <c r="CD24" i="3" s="1"/>
  <c r="CD25" i="3" s="1"/>
  <c r="CD26" i="3" s="1"/>
  <c r="CD27" i="3" s="1"/>
  <c r="CD28" i="3" s="1"/>
  <c r="CD29" i="3" s="1"/>
  <c r="CD30" i="3" s="1"/>
  <c r="CD31" i="3" s="1"/>
  <c r="CD32" i="3" s="1"/>
  <c r="CD33" i="3" s="1"/>
  <c r="CD34" i="3" s="1"/>
  <c r="CD35" i="3" s="1"/>
  <c r="CD36" i="3" s="1"/>
  <c r="CD37" i="3" s="1"/>
  <c r="CD38" i="3" s="1"/>
  <c r="CD39" i="3" s="1"/>
  <c r="CD40" i="3" s="1"/>
  <c r="CD41" i="3" s="1"/>
  <c r="CD42" i="3" s="1"/>
  <c r="CD43" i="3" s="1"/>
  <c r="CD44" i="3" s="1"/>
  <c r="CD45" i="3" s="1"/>
  <c r="CD46" i="3" s="1"/>
  <c r="CD47" i="3" s="1"/>
  <c r="CD48" i="3" s="1"/>
  <c r="CD49" i="3" s="1"/>
  <c r="CD50" i="3" s="1"/>
  <c r="CD51" i="3" s="1"/>
  <c r="CD52" i="3" s="1"/>
  <c r="CD53" i="3" s="1"/>
  <c r="CD54" i="3" s="1"/>
  <c r="CD55" i="3" s="1"/>
  <c r="CD56" i="3" s="1"/>
  <c r="CD57" i="3" s="1"/>
  <c r="CD59" i="3" s="1"/>
  <c r="CD60" i="3" s="1"/>
  <c r="CD61" i="3" s="1"/>
  <c r="CD62" i="3" s="1"/>
  <c r="CD63" i="3" s="1"/>
  <c r="CD64" i="3" s="1"/>
  <c r="CD65" i="3" s="1"/>
  <c r="CD66" i="3" s="1"/>
  <c r="CD67" i="3" s="1"/>
  <c r="CD68" i="3" s="1"/>
  <c r="CD69" i="3" s="1"/>
  <c r="CD70" i="3" s="1"/>
  <c r="CD71" i="3" s="1"/>
  <c r="CD72" i="3" s="1"/>
  <c r="CD73" i="3" s="1"/>
  <c r="CD74" i="3" s="1"/>
  <c r="CD75" i="3" s="1"/>
  <c r="CD76" i="3" s="1"/>
  <c r="CD77" i="3" s="1"/>
  <c r="CD78" i="3" s="1"/>
  <c r="CD79" i="3" s="1"/>
  <c r="CD80" i="3" s="1"/>
  <c r="CD81" i="3" s="1"/>
  <c r="CD82" i="3" s="1"/>
  <c r="CD83" i="3" s="1"/>
  <c r="CD84" i="3" s="1"/>
  <c r="CC9" i="3"/>
  <c r="CC10" i="3" s="1"/>
  <c r="CC11" i="3"/>
  <c r="CC12" i="3" s="1"/>
  <c r="CC13" i="3" s="1"/>
  <c r="CC14" i="3" s="1"/>
  <c r="CC15" i="3" s="1"/>
  <c r="CH8" i="3"/>
  <c r="CH9" i="3" s="1"/>
  <c r="CH10" i="3" s="1"/>
  <c r="CH11" i="3" s="1"/>
  <c r="CJ11" i="3"/>
  <c r="CI185" i="3"/>
  <c r="CI186" i="3" s="1"/>
  <c r="CI187" i="3"/>
  <c r="CI188" i="3" s="1"/>
  <c r="CG188" i="3"/>
  <c r="CH185" i="3"/>
  <c r="CH186" i="3" s="1"/>
  <c r="CH187" i="3" s="1"/>
  <c r="CH188" i="3" s="1"/>
  <c r="CJ188" i="3" s="1"/>
  <c r="B55" i="4"/>
  <c r="F55" i="4" s="1"/>
  <c r="B56" i="4"/>
  <c r="D55" i="4"/>
  <c r="D56" i="4"/>
  <c r="C55" i="4"/>
  <c r="AA55" i="4"/>
  <c r="AC55" i="4" s="1"/>
  <c r="C56" i="4"/>
  <c r="AA56" i="4"/>
  <c r="AG55" i="4"/>
  <c r="AI55" i="4" s="1"/>
  <c r="AG56" i="4"/>
  <c r="AJ55" i="4"/>
  <c r="AJ56" i="4"/>
  <c r="AK55" i="4"/>
  <c r="AP55" i="4" s="1"/>
  <c r="AK56" i="4"/>
  <c r="J55" i="4"/>
  <c r="J56" i="4"/>
  <c r="BZ70" i="3"/>
  <c r="CA70" i="3" s="1"/>
  <c r="BZ69" i="3"/>
  <c r="CA69" i="3" s="1"/>
  <c r="CJ146" i="3"/>
  <c r="CK146" i="3" s="1"/>
  <c r="CJ44" i="3"/>
  <c r="CK44" i="3"/>
  <c r="CH61" i="3"/>
  <c r="CJ61" i="3"/>
  <c r="CI61" i="3"/>
  <c r="CJ79" i="3"/>
  <c r="CK79" i="3" s="1"/>
  <c r="BY9" i="3"/>
  <c r="BZ9" i="3" s="1"/>
  <c r="CA9" i="3" s="1"/>
  <c r="CH103" i="3"/>
  <c r="CH104" i="3" s="1"/>
  <c r="CE8" i="3"/>
  <c r="CF8" i="3" s="1"/>
  <c r="CE13" i="3"/>
  <c r="CE14" i="3"/>
  <c r="CE7" i="3"/>
  <c r="CF7" i="3" s="1"/>
  <c r="CE12" i="3"/>
  <c r="CJ103" i="3"/>
  <c r="CI103" i="3"/>
  <c r="CE6" i="3"/>
  <c r="CF6" i="3" s="1"/>
  <c r="CE4" i="3"/>
  <c r="CF4" i="3" s="1"/>
  <c r="CJ10" i="3"/>
  <c r="CI8" i="3"/>
  <c r="CL8" i="3" s="1"/>
  <c r="CI9" i="3"/>
  <c r="CL9" i="3" s="1"/>
  <c r="CJ8" i="3"/>
  <c r="CK8" i="3" s="1"/>
  <c r="CE5" i="3"/>
  <c r="CF5" i="3" s="1"/>
  <c r="P90" i="3"/>
  <c r="P53" i="3"/>
  <c r="P31" i="3"/>
  <c r="A141" i="3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P119" i="3"/>
  <c r="P120" i="3" s="1"/>
  <c r="BY101" i="3"/>
  <c r="BZ101" i="3" s="1"/>
  <c r="CA101" i="3" s="1"/>
  <c r="BZ73" i="3"/>
  <c r="CA73" i="3" s="1"/>
  <c r="BY94" i="3"/>
  <c r="BZ94" i="3" s="1"/>
  <c r="CA94" i="3" s="1"/>
  <c r="BZ88" i="3"/>
  <c r="CA88" i="3" s="1"/>
  <c r="BY81" i="3"/>
  <c r="BZ81" i="3" s="1"/>
  <c r="CA81" i="3" s="1"/>
  <c r="BZ44" i="3"/>
  <c r="CA44" i="3" s="1"/>
  <c r="BZ32" i="3"/>
  <c r="CA32" i="3" s="1"/>
  <c r="BZ16" i="3"/>
  <c r="CA16" i="3" s="1"/>
  <c r="BY140" i="3"/>
  <c r="BZ140" i="3" s="1"/>
  <c r="CA140" i="3" s="1"/>
  <c r="P87" i="3"/>
  <c r="BZ61" i="3"/>
  <c r="CA61" i="3"/>
  <c r="P46" i="3"/>
  <c r="P47" i="3" s="1"/>
  <c r="P48" i="3" s="1"/>
  <c r="BZ38" i="3"/>
  <c r="CA38" i="3" s="1"/>
  <c r="P25" i="3"/>
  <c r="BY21" i="3"/>
  <c r="BZ21" i="3" s="1"/>
  <c r="CA21" i="3" s="1"/>
  <c r="P14" i="3"/>
  <c r="BY8" i="3"/>
  <c r="BZ8" i="3" s="1"/>
  <c r="CA8" i="3" s="1"/>
  <c r="BZ79" i="3"/>
  <c r="CA79" i="3" s="1"/>
  <c r="BY129" i="3"/>
  <c r="BZ129" i="3" s="1"/>
  <c r="CA129" i="3" s="1"/>
  <c r="P101" i="3"/>
  <c r="BZ62" i="3"/>
  <c r="CA62" i="3" s="1"/>
  <c r="BZ55" i="3"/>
  <c r="CA55" i="3" s="1"/>
  <c r="BZ30" i="3"/>
  <c r="CA30" i="3" s="1"/>
  <c r="BY25" i="3"/>
  <c r="BZ25" i="3" s="1"/>
  <c r="CA25" i="3" s="1"/>
  <c r="P17" i="3"/>
  <c r="P18" i="3" s="1"/>
  <c r="P19" i="3" s="1"/>
  <c r="P20" i="3" s="1"/>
  <c r="P21" i="3" s="1"/>
  <c r="P33" i="3"/>
  <c r="BY146" i="3"/>
  <c r="BZ146" i="3" s="1"/>
  <c r="CA146" i="3" s="1"/>
  <c r="P108" i="3"/>
  <c r="P105" i="3"/>
  <c r="P106" i="3"/>
  <c r="P95" i="3"/>
  <c r="P96" i="3" s="1"/>
  <c r="P92" i="3"/>
  <c r="P93" i="3" s="1"/>
  <c r="P82" i="3"/>
  <c r="P83" i="3" s="1"/>
  <c r="P84" i="3" s="1"/>
  <c r="P60" i="3"/>
  <c r="P61" i="3" s="1"/>
  <c r="P55" i="3"/>
  <c r="P56" i="3" s="1"/>
  <c r="P57" i="3" s="1"/>
  <c r="BZ46" i="3"/>
  <c r="CA46" i="3" s="1"/>
  <c r="P38" i="3"/>
  <c r="P39" i="3" s="1"/>
  <c r="P40" i="3" s="1"/>
  <c r="P41" i="3" s="1"/>
  <c r="BZ34" i="3"/>
  <c r="CA34" i="3" s="1"/>
  <c r="BY18" i="3"/>
  <c r="BZ18" i="3" s="1"/>
  <c r="CA18" i="3" s="1"/>
  <c r="BY153" i="3"/>
  <c r="BZ153" i="3" s="1"/>
  <c r="CA153" i="3" s="1"/>
  <c r="BY147" i="3"/>
  <c r="BZ147" i="3" s="1"/>
  <c r="CA147" i="3" s="1"/>
  <c r="BY141" i="3"/>
  <c r="BZ141" i="3" s="1"/>
  <c r="CA141" i="3" s="1"/>
  <c r="BY133" i="3"/>
  <c r="BZ133" i="3"/>
  <c r="CA133" i="3" s="1"/>
  <c r="BY120" i="3"/>
  <c r="BZ120" i="3"/>
  <c r="CA120" i="3" s="1"/>
  <c r="BY112" i="3"/>
  <c r="BZ112" i="3" s="1"/>
  <c r="CA112" i="3" s="1"/>
  <c r="BZ76" i="3"/>
  <c r="CA76" i="3" s="1"/>
  <c r="BZ47" i="3"/>
  <c r="CA47" i="3" s="1"/>
  <c r="BY2" i="3"/>
  <c r="BZ2" i="3" s="1"/>
  <c r="CA2" i="3" s="1"/>
  <c r="CJ9" i="3"/>
  <c r="BZ64" i="3"/>
  <c r="CA64" i="3" s="1"/>
  <c r="BZ45" i="3"/>
  <c r="CA45" i="3"/>
  <c r="BY19" i="3"/>
  <c r="BZ19" i="3" s="1"/>
  <c r="CA19" i="3" s="1"/>
  <c r="BY157" i="3"/>
  <c r="BZ157" i="3" s="1"/>
  <c r="CA157" i="3" s="1"/>
  <c r="BY104" i="3"/>
  <c r="BZ104" i="3"/>
  <c r="CA104" i="3" s="1"/>
  <c r="P85" i="3"/>
  <c r="BZ35" i="3"/>
  <c r="CA35" i="3" s="1"/>
  <c r="BZ26" i="3"/>
  <c r="CA26" i="3" s="1"/>
  <c r="BY117" i="3"/>
  <c r="BZ117" i="3" s="1"/>
  <c r="CA117" i="3" s="1"/>
  <c r="BY91" i="3"/>
  <c r="BZ91" i="3"/>
  <c r="CA91" i="3" s="1"/>
  <c r="BZ41" i="3"/>
  <c r="CA41" i="3"/>
  <c r="BY131" i="3"/>
  <c r="BZ131" i="3" s="1"/>
  <c r="CA131" i="3" s="1"/>
  <c r="BY102" i="3"/>
  <c r="BZ102" i="3" s="1"/>
  <c r="CA102" i="3" s="1"/>
  <c r="BZ86" i="3"/>
  <c r="CA86" i="3" s="1"/>
  <c r="P115" i="3"/>
  <c r="BZ66" i="3"/>
  <c r="CA66" i="3"/>
  <c r="BY107" i="3"/>
  <c r="BZ107" i="3"/>
  <c r="CA107" i="3" s="1"/>
  <c r="BZ71" i="3"/>
  <c r="CA71" i="3"/>
  <c r="BZ33" i="3"/>
  <c r="CA33" i="3" s="1"/>
  <c r="BY137" i="3"/>
  <c r="BZ137" i="3" s="1"/>
  <c r="CA137" i="3" s="1"/>
  <c r="BY123" i="3"/>
  <c r="BZ123" i="3" s="1"/>
  <c r="CA123" i="3" s="1"/>
  <c r="BZ75" i="3"/>
  <c r="CA75" i="3" s="1"/>
  <c r="P50" i="3"/>
  <c r="P44" i="3"/>
  <c r="P36" i="3"/>
  <c r="BY148" i="3"/>
  <c r="BZ148" i="3" s="1"/>
  <c r="CA148" i="3" s="1"/>
  <c r="BY130" i="3"/>
  <c r="BZ130" i="3" s="1"/>
  <c r="CA130" i="3" s="1"/>
  <c r="BY103" i="3"/>
  <c r="BZ103" i="3" s="1"/>
  <c r="CA103" i="3" s="1"/>
  <c r="BZ77" i="3"/>
  <c r="CA77" i="3" s="1"/>
  <c r="BZ72" i="3"/>
  <c r="CA72" i="3" s="1"/>
  <c r="BZ65" i="3"/>
  <c r="CA65" i="3" s="1"/>
  <c r="BZ50" i="3"/>
  <c r="CA50" i="3"/>
  <c r="BZ37" i="3"/>
  <c r="CA37" i="3" s="1"/>
  <c r="P34" i="3"/>
  <c r="BZ20" i="3"/>
  <c r="CA20" i="3"/>
  <c r="BY160" i="3"/>
  <c r="BZ160" i="3"/>
  <c r="CA160" i="3" s="1"/>
  <c r="BY156" i="3"/>
  <c r="BZ156" i="3" s="1"/>
  <c r="CA156" i="3" s="1"/>
  <c r="BY135" i="3"/>
  <c r="BZ135" i="3" s="1"/>
  <c r="CA135" i="3" s="1"/>
  <c r="BY127" i="3"/>
  <c r="BZ127" i="3" s="1"/>
  <c r="CA127" i="3" s="1"/>
  <c r="P122" i="3"/>
  <c r="BY113" i="3"/>
  <c r="BZ113" i="3"/>
  <c r="CA113" i="3" s="1"/>
  <c r="P103" i="3"/>
  <c r="BY97" i="3"/>
  <c r="BZ97" i="3" s="1"/>
  <c r="CA97" i="3" s="1"/>
  <c r="BZ89" i="3"/>
  <c r="CA89" i="3" s="1"/>
  <c r="BZ78" i="3"/>
  <c r="CA78" i="3" s="1"/>
  <c r="BZ67" i="3"/>
  <c r="CA67" i="3" s="1"/>
  <c r="BZ31" i="3"/>
  <c r="CA31" i="3" s="1"/>
  <c r="BY150" i="3"/>
  <c r="BZ150" i="3" s="1"/>
  <c r="CA150" i="3" s="1"/>
  <c r="BY121" i="3"/>
  <c r="BZ121" i="3" s="1"/>
  <c r="CA121" i="3" s="1"/>
  <c r="BY105" i="3"/>
  <c r="BZ105" i="3" s="1"/>
  <c r="CA105" i="3" s="1"/>
  <c r="BZ87" i="3"/>
  <c r="CA87" i="3" s="1"/>
  <c r="P69" i="3"/>
  <c r="P70" i="3" s="1"/>
  <c r="P71" i="3" s="1"/>
  <c r="P72" i="3" s="1"/>
  <c r="BY58" i="3"/>
  <c r="BZ58" i="3" s="1"/>
  <c r="CA58" i="3" s="1"/>
  <c r="BZ51" i="3"/>
  <c r="CA51" i="3" s="1"/>
  <c r="BZ14" i="3"/>
  <c r="CA14" i="3" s="1"/>
  <c r="BZ74" i="3"/>
  <c r="CA74" i="3" s="1"/>
  <c r="BY161" i="3"/>
  <c r="BZ161" i="3" s="1"/>
  <c r="CA161" i="3" s="1"/>
  <c r="BY152" i="3"/>
  <c r="BZ152" i="3" s="1"/>
  <c r="CA152" i="3" s="1"/>
  <c r="BY134" i="3"/>
  <c r="BZ134" i="3" s="1"/>
  <c r="CA134" i="3" s="1"/>
  <c r="BY124" i="3"/>
  <c r="BZ124" i="3" s="1"/>
  <c r="CA124" i="3" s="1"/>
  <c r="P112" i="3"/>
  <c r="P113" i="3" s="1"/>
  <c r="BZ48" i="3"/>
  <c r="CA48" i="3" s="1"/>
  <c r="BZ42" i="3"/>
  <c r="CA42" i="3"/>
  <c r="P27" i="3"/>
  <c r="BY149" i="3"/>
  <c r="BZ149" i="3" s="1"/>
  <c r="CA149" i="3" s="1"/>
  <c r="BZ68" i="3"/>
  <c r="CA68" i="3" s="1"/>
  <c r="P29" i="3"/>
  <c r="BY158" i="3"/>
  <c r="BZ158" i="3"/>
  <c r="CA158" i="3" s="1"/>
  <c r="BY119" i="3"/>
  <c r="BZ119" i="3"/>
  <c r="CA119" i="3" s="1"/>
  <c r="P110" i="3"/>
  <c r="P98" i="3"/>
  <c r="P99" i="3" s="1"/>
  <c r="BY95" i="3"/>
  <c r="BZ95" i="3" s="1"/>
  <c r="CA95" i="3" s="1"/>
  <c r="BY5" i="3"/>
  <c r="BZ5" i="3" s="1"/>
  <c r="CA5" i="3" s="1"/>
  <c r="BY142" i="3"/>
  <c r="BZ142" i="3" s="1"/>
  <c r="CA142" i="3" s="1"/>
  <c r="BY122" i="3"/>
  <c r="BZ122" i="3" s="1"/>
  <c r="CA122" i="3" s="1"/>
  <c r="BY109" i="3"/>
  <c r="BZ109" i="3" s="1"/>
  <c r="CA109" i="3" s="1"/>
  <c r="BY99" i="3"/>
  <c r="BZ99" i="3"/>
  <c r="CA99" i="3" s="1"/>
  <c r="BZ80" i="3"/>
  <c r="CA80" i="3" s="1"/>
  <c r="BY136" i="3"/>
  <c r="BZ136" i="3" s="1"/>
  <c r="CA136" i="3" s="1"/>
  <c r="BY110" i="3"/>
  <c r="BZ110" i="3" s="1"/>
  <c r="CA110" i="3" s="1"/>
  <c r="BY84" i="3"/>
  <c r="BZ84" i="3" s="1"/>
  <c r="CA84" i="3" s="1"/>
  <c r="P66" i="3"/>
  <c r="BZ40" i="3"/>
  <c r="CA40" i="3"/>
  <c r="BY23" i="3"/>
  <c r="BZ23" i="3"/>
  <c r="CA23" i="3" s="1"/>
  <c r="BY6" i="3"/>
  <c r="BZ6" i="3"/>
  <c r="CA6" i="3" s="1"/>
  <c r="BZ63" i="3"/>
  <c r="CA63" i="3" s="1"/>
  <c r="BY159" i="3"/>
  <c r="BZ159" i="3" s="1"/>
  <c r="CA159" i="3" s="1"/>
  <c r="BY145" i="3"/>
  <c r="BZ145" i="3" s="1"/>
  <c r="CA145" i="3" s="1"/>
  <c r="BY125" i="3"/>
  <c r="BZ125" i="3" s="1"/>
  <c r="CA125" i="3" s="1"/>
  <c r="P117" i="3"/>
  <c r="BY114" i="3"/>
  <c r="BZ114" i="3" s="1"/>
  <c r="CA114" i="3" s="1"/>
  <c r="BY111" i="3"/>
  <c r="BZ111" i="3" s="1"/>
  <c r="CA111" i="3" s="1"/>
  <c r="BY155" i="3"/>
  <c r="BZ155" i="3" s="1"/>
  <c r="CA155" i="3" s="1"/>
  <c r="CL148" i="3"/>
  <c r="CK148" i="3"/>
  <c r="BY128" i="3"/>
  <c r="BZ128" i="3" s="1"/>
  <c r="CA128" i="3" s="1"/>
  <c r="BY108" i="3"/>
  <c r="BZ108" i="3" s="1"/>
  <c r="CA108" i="3" s="1"/>
  <c r="BY96" i="3"/>
  <c r="BZ96" i="3" s="1"/>
  <c r="CA96" i="3" s="1"/>
  <c r="BY93" i="3"/>
  <c r="BZ93" i="3" s="1"/>
  <c r="CA93" i="3" s="1"/>
  <c r="BY90" i="3"/>
  <c r="BZ90" i="3" s="1"/>
  <c r="CA90" i="3" s="1"/>
  <c r="BZ85" i="3"/>
  <c r="CA85" i="3" s="1"/>
  <c r="BZ53" i="3"/>
  <c r="CA53" i="3" s="1"/>
  <c r="BZ49" i="3"/>
  <c r="CA49" i="3" s="1"/>
  <c r="BZ43" i="3"/>
  <c r="CA43" i="3" s="1"/>
  <c r="BZ28" i="3"/>
  <c r="CA28" i="3" s="1"/>
  <c r="BY17" i="3"/>
  <c r="BZ17" i="3" s="1"/>
  <c r="CA17" i="3" s="1"/>
  <c r="AG11" i="3"/>
  <c r="AH11" i="3" s="1"/>
  <c r="BY7" i="3"/>
  <c r="BZ7" i="3" s="1"/>
  <c r="CA7" i="3" s="1"/>
  <c r="BY3" i="3"/>
  <c r="BZ3" i="3" s="1"/>
  <c r="CA3" i="3" s="1"/>
  <c r="BY139" i="3"/>
  <c r="BZ139" i="3" s="1"/>
  <c r="CA139" i="3" s="1"/>
  <c r="BY132" i="3"/>
  <c r="BZ132" i="3" s="1"/>
  <c r="CA132" i="3" s="1"/>
  <c r="BY126" i="3"/>
  <c r="BZ126" i="3" s="1"/>
  <c r="CA126" i="3" s="1"/>
  <c r="BY115" i="3"/>
  <c r="BZ115" i="3" s="1"/>
  <c r="CA115" i="3" s="1"/>
  <c r="BY100" i="3"/>
  <c r="BZ100" i="3" s="1"/>
  <c r="CA100" i="3" s="1"/>
  <c r="BZ83" i="3"/>
  <c r="CA83" i="3" s="1"/>
  <c r="P74" i="3"/>
  <c r="P75" i="3" s="1"/>
  <c r="P63" i="3"/>
  <c r="BZ57" i="3"/>
  <c r="CA57" i="3" s="1"/>
  <c r="BZ27" i="3"/>
  <c r="CA27" i="3" s="1"/>
  <c r="BZ54" i="3"/>
  <c r="CA54" i="3" s="1"/>
  <c r="BZ24" i="3"/>
  <c r="CA24" i="3" s="1"/>
  <c r="BY154" i="3"/>
  <c r="BZ154" i="3" s="1"/>
  <c r="CA154" i="3" s="1"/>
  <c r="BY143" i="3"/>
  <c r="BZ143" i="3" s="1"/>
  <c r="CA143" i="3" s="1"/>
  <c r="BY116" i="3"/>
  <c r="BZ116" i="3" s="1"/>
  <c r="CA116" i="3" s="1"/>
  <c r="BZ52" i="3"/>
  <c r="CA52" i="3" s="1"/>
  <c r="BZ39" i="3"/>
  <c r="CA39" i="3" s="1"/>
  <c r="BZ29" i="3"/>
  <c r="CA29" i="3" s="1"/>
  <c r="BZ22" i="3"/>
  <c r="CA22" i="3" s="1"/>
  <c r="BZ13" i="3"/>
  <c r="CA13" i="3" s="1"/>
  <c r="CJ187" i="3"/>
  <c r="CK187" i="3" s="1"/>
  <c r="BY151" i="3"/>
  <c r="BZ151" i="3" s="1"/>
  <c r="CA151" i="3" s="1"/>
  <c r="BY144" i="3"/>
  <c r="BZ144" i="3" s="1"/>
  <c r="CA144" i="3" s="1"/>
  <c r="BY138" i="3"/>
  <c r="BZ138" i="3" s="1"/>
  <c r="CA138" i="3" s="1"/>
  <c r="P123" i="3"/>
  <c r="BY118" i="3"/>
  <c r="BZ118" i="3"/>
  <c r="CA118" i="3" s="1"/>
  <c r="BY106" i="3"/>
  <c r="BZ106" i="3" s="1"/>
  <c r="CA106" i="3" s="1"/>
  <c r="BY98" i="3"/>
  <c r="BZ98" i="3" s="1"/>
  <c r="CA98" i="3" s="1"/>
  <c r="BY92" i="3"/>
  <c r="BZ92" i="3" s="1"/>
  <c r="CA92" i="3" s="1"/>
  <c r="BZ82" i="3"/>
  <c r="CA82" i="3" s="1"/>
  <c r="BZ56" i="3"/>
  <c r="CA56" i="3" s="1"/>
  <c r="BZ36" i="3"/>
  <c r="CA36" i="3" s="1"/>
  <c r="BY15" i="3"/>
  <c r="BZ15" i="3" s="1"/>
  <c r="CA15" i="3" s="1"/>
  <c r="BY4" i="3"/>
  <c r="BZ4" i="3" s="1"/>
  <c r="CA4" i="3" s="1"/>
  <c r="CE3" i="3"/>
  <c r="CF3" i="3" s="1"/>
  <c r="CG82" i="3"/>
  <c r="CH82" i="3"/>
  <c r="CH83" i="3" s="1"/>
  <c r="CH84" i="3" s="1"/>
  <c r="CH86" i="3" s="1"/>
  <c r="CH87" i="3" s="1"/>
  <c r="CH88" i="3" s="1"/>
  <c r="CH89" i="3" s="1"/>
  <c r="CH90" i="3" s="1"/>
  <c r="CH91" i="3" s="1"/>
  <c r="CH92" i="3" s="1"/>
  <c r="CH93" i="3" s="1"/>
  <c r="CH94" i="3" s="1"/>
  <c r="CH95" i="3" s="1"/>
  <c r="CH96" i="3" s="1"/>
  <c r="CH97" i="3" s="1"/>
  <c r="CH98" i="3" s="1"/>
  <c r="CH99" i="3" s="1"/>
  <c r="CI104" i="3"/>
  <c r="CG108" i="3"/>
  <c r="CG109" i="3" s="1"/>
  <c r="CG110" i="3" s="1"/>
  <c r="P128" i="3"/>
  <c r="P129" i="3" s="1"/>
  <c r="P130" i="3" s="1"/>
  <c r="P131" i="3" s="1"/>
  <c r="P132" i="3" s="1"/>
  <c r="P140" i="3"/>
  <c r="P141" i="3" s="1"/>
  <c r="P142" i="3" s="1"/>
  <c r="P146" i="3"/>
  <c r="P147" i="3" s="1"/>
  <c r="P152" i="3"/>
  <c r="P153" i="3" s="1"/>
  <c r="BY166" i="3"/>
  <c r="BZ166" i="3" s="1"/>
  <c r="CA166" i="3" s="1"/>
  <c r="BY167" i="3"/>
  <c r="BZ167" i="3" s="1"/>
  <c r="CA167" i="3" s="1"/>
  <c r="BY163" i="3"/>
  <c r="BZ163" i="3" s="1"/>
  <c r="CA163" i="3" s="1"/>
  <c r="CI3" i="3"/>
  <c r="CG3" i="3"/>
  <c r="CH3" i="3"/>
  <c r="CH4" i="3" s="1"/>
  <c r="CH5" i="3" s="1"/>
  <c r="CH6" i="3" s="1"/>
  <c r="S9" i="3"/>
  <c r="CI82" i="3"/>
  <c r="P136" i="3"/>
  <c r="P137" i="3" s="1"/>
  <c r="P138" i="3" s="1"/>
  <c r="P144" i="3"/>
  <c r="P158" i="3"/>
  <c r="P159" i="3"/>
  <c r="P160" i="3" s="1"/>
  <c r="P161" i="3" s="1"/>
  <c r="P11" i="3"/>
  <c r="BY11" i="3"/>
  <c r="CB11" i="3"/>
  <c r="CL61" i="3"/>
  <c r="CE11" i="3"/>
  <c r="P149" i="3"/>
  <c r="P150" i="3" s="1"/>
  <c r="BY164" i="3"/>
  <c r="BZ164" i="3" s="1"/>
  <c r="CA164" i="3" s="1"/>
  <c r="BY165" i="3"/>
  <c r="BZ165" i="3" s="1"/>
  <c r="CA165" i="3" s="1"/>
  <c r="BY162" i="3"/>
  <c r="BZ162" i="3" s="1"/>
  <c r="CA162" i="3" s="1"/>
  <c r="CE10" i="3"/>
  <c r="CF10" i="3" s="1"/>
  <c r="P126" i="3"/>
  <c r="P134" i="3"/>
  <c r="P155" i="3"/>
  <c r="P157" i="3" s="1"/>
  <c r="BY170" i="3"/>
  <c r="BZ170" i="3" s="1"/>
  <c r="CA170" i="3" s="1"/>
  <c r="P163" i="3"/>
  <c r="P164" i="3" s="1"/>
  <c r="P165" i="3" s="1"/>
  <c r="P166" i="3" s="1"/>
  <c r="P167" i="3" s="1"/>
  <c r="P169" i="3" s="1"/>
  <c r="BY169" i="3"/>
  <c r="BZ169" i="3"/>
  <c r="CA169" i="3" s="1"/>
  <c r="CJ185" i="3"/>
  <c r="CK185" i="3" s="1"/>
  <c r="BY168" i="3"/>
  <c r="BZ168" i="3" s="1"/>
  <c r="CA168" i="3" s="1"/>
  <c r="BY173" i="3"/>
  <c r="BZ173" i="3" s="1"/>
  <c r="CA173" i="3" s="1"/>
  <c r="BY175" i="3"/>
  <c r="BZ175" i="3" s="1"/>
  <c r="CA175" i="3" s="1"/>
  <c r="BY171" i="3"/>
  <c r="BZ171" i="3" s="1"/>
  <c r="CA171" i="3" s="1"/>
  <c r="BY177" i="3"/>
  <c r="BZ177" i="3"/>
  <c r="CA177" i="3" s="1"/>
  <c r="P170" i="3"/>
  <c r="BZ176" i="3"/>
  <c r="CA176" i="3" s="1"/>
  <c r="BZ172" i="3"/>
  <c r="CA172" i="3" s="1"/>
  <c r="BY174" i="3"/>
  <c r="BZ174" i="3" s="1"/>
  <c r="CA174" i="3" s="1"/>
  <c r="P171" i="3"/>
  <c r="P172" i="3" s="1"/>
  <c r="BY179" i="3"/>
  <c r="BZ179" i="3"/>
  <c r="CA179" i="3" s="1"/>
  <c r="BY181" i="3"/>
  <c r="BZ181" i="3" s="1"/>
  <c r="CA181" i="3" s="1"/>
  <c r="P174" i="3"/>
  <c r="P175" i="3" s="1"/>
  <c r="CI175" i="3"/>
  <c r="CI176" i="3" s="1"/>
  <c r="CI177" i="3" s="1"/>
  <c r="CI178" i="3" s="1"/>
  <c r="CG175" i="3"/>
  <c r="CH175" i="3"/>
  <c r="CH176" i="3" s="1"/>
  <c r="CH177" i="3" s="1"/>
  <c r="CH178" i="3" s="1"/>
  <c r="CH179" i="3" s="1"/>
  <c r="CH180" i="3" s="1"/>
  <c r="CH181" i="3" s="1"/>
  <c r="BZ178" i="3"/>
  <c r="CA178" i="3" s="1"/>
  <c r="BY182" i="3"/>
  <c r="BZ182" i="3" s="1"/>
  <c r="CA182" i="3" s="1"/>
  <c r="BZ180" i="3"/>
  <c r="CA180" i="3" s="1"/>
  <c r="BY184" i="3"/>
  <c r="BZ184" i="3" s="1"/>
  <c r="CA184" i="3" s="1"/>
  <c r="P177" i="3"/>
  <c r="P178" i="3" s="1"/>
  <c r="P180" i="3"/>
  <c r="P181" i="3" s="1"/>
  <c r="BY186" i="3"/>
  <c r="BZ186" i="3" s="1"/>
  <c r="CA186" i="3" s="1"/>
  <c r="BY185" i="3"/>
  <c r="BZ185" i="3" s="1"/>
  <c r="CA185" i="3" s="1"/>
  <c r="BY183" i="3"/>
  <c r="BZ183" i="3" s="1"/>
  <c r="CA183" i="3" s="1"/>
  <c r="P183" i="3"/>
  <c r="CL185" i="3"/>
  <c r="P185" i="3"/>
  <c r="BY187" i="3"/>
  <c r="BZ187" i="3" s="1"/>
  <c r="CA187" i="3" s="1"/>
  <c r="CL186" i="3"/>
  <c r="BY188" i="3"/>
  <c r="BZ188" i="3" s="1"/>
  <c r="CA188" i="3" s="1"/>
  <c r="P187" i="3"/>
  <c r="BY189" i="3"/>
  <c r="BZ189" i="3" s="1"/>
  <c r="CA189" i="3" s="1"/>
  <c r="P188" i="3"/>
  <c r="CI189" i="3"/>
  <c r="CI190" i="3" s="1"/>
  <c r="CI191" i="3" s="1"/>
  <c r="CG189" i="3"/>
  <c r="CG190" i="3" s="1"/>
  <c r="CG191" i="3" s="1"/>
  <c r="CG192" i="3" s="1"/>
  <c r="BY193" i="3"/>
  <c r="BZ193" i="3" s="1"/>
  <c r="CA193" i="3" s="1"/>
  <c r="BY194" i="3"/>
  <c r="BZ194" i="3" s="1"/>
  <c r="CA194" i="3" s="1"/>
  <c r="BY195" i="3"/>
  <c r="BZ195" i="3" s="1"/>
  <c r="CA195" i="3" s="1"/>
  <c r="BY191" i="3"/>
  <c r="BZ191" i="3" s="1"/>
  <c r="CA191" i="3" s="1"/>
  <c r="BY192" i="3"/>
  <c r="BZ192" i="3"/>
  <c r="CA192" i="3" s="1"/>
  <c r="BY190" i="3"/>
  <c r="BZ190" i="3" s="1"/>
  <c r="CA190" i="3" s="1"/>
  <c r="P189" i="3"/>
  <c r="P194" i="3"/>
  <c r="P195" i="3" s="1"/>
  <c r="P196" i="3" s="1"/>
  <c r="P197" i="3" s="1"/>
  <c r="P198" i="3" s="1"/>
  <c r="BY196" i="3"/>
  <c r="BZ196" i="3" s="1"/>
  <c r="CA196" i="3" s="1"/>
  <c r="P192" i="3"/>
  <c r="P191" i="3"/>
  <c r="BY197" i="3"/>
  <c r="BZ197" i="3" s="1"/>
  <c r="CA197" i="3" s="1"/>
  <c r="BY199" i="3"/>
  <c r="BZ199" i="3" s="1"/>
  <c r="CA199" i="3" s="1"/>
  <c r="BY198" i="3"/>
  <c r="BZ198" i="3" s="1"/>
  <c r="CA198" i="3" s="1"/>
  <c r="BY202" i="3"/>
  <c r="BZ202" i="3" s="1"/>
  <c r="CA202" i="3" s="1"/>
  <c r="BY200" i="3"/>
  <c r="BZ200" i="3" s="1"/>
  <c r="CA200" i="3" s="1"/>
  <c r="BY201" i="3"/>
  <c r="BZ201" i="3" s="1"/>
  <c r="CA201" i="3" s="1"/>
  <c r="P200" i="3"/>
  <c r="P201" i="3" s="1"/>
  <c r="BY204" i="3"/>
  <c r="BZ204" i="3" s="1"/>
  <c r="CA204" i="3" s="1"/>
  <c r="P203" i="3"/>
  <c r="P204" i="3" s="1"/>
  <c r="BY205" i="3"/>
  <c r="BZ205" i="3" s="1"/>
  <c r="CA205" i="3" s="1"/>
  <c r="BY206" i="3"/>
  <c r="BZ206" i="3" s="1"/>
  <c r="CA206" i="3" s="1"/>
  <c r="P206" i="3"/>
  <c r="P207" i="3" s="1"/>
  <c r="P208" i="3" s="1"/>
  <c r="P209" i="3" s="1"/>
  <c r="BY207" i="3"/>
  <c r="BZ207" i="3" s="1"/>
  <c r="CA207" i="3" s="1"/>
  <c r="BY208" i="3"/>
  <c r="BZ208" i="3" s="1"/>
  <c r="CA208" i="3" s="1"/>
  <c r="BY209" i="3"/>
  <c r="BZ209" i="3" s="1"/>
  <c r="CA209" i="3" s="1"/>
  <c r="BY210" i="3"/>
  <c r="BZ210" i="3" s="1"/>
  <c r="CA210" i="3" s="1"/>
  <c r="CJ209" i="3"/>
  <c r="CK209" i="3" s="1"/>
  <c r="CJ210" i="3"/>
  <c r="BY211" i="3"/>
  <c r="BZ211" i="3" s="1"/>
  <c r="CA211" i="3" s="1"/>
  <c r="P211" i="3"/>
  <c r="BY212" i="3"/>
  <c r="BZ212" i="3" s="1"/>
  <c r="CA212" i="3" s="1"/>
  <c r="P212" i="3"/>
  <c r="BY213" i="3"/>
  <c r="BZ213" i="3" s="1"/>
  <c r="CA213" i="3" s="1"/>
  <c r="P213" i="3"/>
  <c r="BY214" i="3"/>
  <c r="BZ214" i="3" s="1"/>
  <c r="CA214" i="3" s="1"/>
  <c r="P214" i="3"/>
  <c r="BY215" i="3"/>
  <c r="BZ215" i="3"/>
  <c r="CA215" i="3" s="1"/>
  <c r="BY216" i="3"/>
  <c r="BZ216" i="3" s="1"/>
  <c r="CA216" i="3" s="1"/>
  <c r="BY217" i="3"/>
  <c r="BZ217" i="3" s="1"/>
  <c r="CA217" i="3" s="1"/>
  <c r="P216" i="3"/>
  <c r="BY218" i="3"/>
  <c r="BZ218" i="3" s="1"/>
  <c r="CA218" i="3" s="1"/>
  <c r="P218" i="3"/>
  <c r="BY219" i="3"/>
  <c r="BZ219" i="3" s="1"/>
  <c r="CA219" i="3" s="1"/>
  <c r="BY220" i="3"/>
  <c r="BZ220" i="3" s="1"/>
  <c r="CA220" i="3" s="1"/>
  <c r="P219" i="3"/>
  <c r="BY221" i="3"/>
  <c r="BZ221" i="3" s="1"/>
  <c r="CA221" i="3" s="1"/>
  <c r="E55" i="4"/>
  <c r="U55" i="4" s="1"/>
  <c r="E56" i="4"/>
  <c r="P221" i="3"/>
  <c r="BY222" i="3"/>
  <c r="BZ222" i="3" s="1"/>
  <c r="CA222" i="3"/>
  <c r="BY223" i="3"/>
  <c r="BZ223" i="3" s="1"/>
  <c r="CA223" i="3" s="1"/>
  <c r="P222" i="3"/>
  <c r="BY225" i="3"/>
  <c r="BZ225" i="3"/>
  <c r="CA225" i="3" s="1"/>
  <c r="BY224" i="3"/>
  <c r="BZ224" i="3" s="1"/>
  <c r="CA224" i="3" s="1"/>
  <c r="A55" i="4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CG5" i="5"/>
  <c r="CH5" i="5" s="1"/>
  <c r="CG4" i="5"/>
  <c r="CH4" i="5" s="1"/>
  <c r="CG3" i="5"/>
  <c r="CH3" i="5" s="1"/>
  <c r="CG2" i="5"/>
  <c r="CH2" i="5" s="1"/>
  <c r="CB2" i="5"/>
  <c r="CC2" i="5" s="1"/>
  <c r="CL2" i="5"/>
  <c r="CM2" i="5" s="1"/>
  <c r="CA4" i="5"/>
  <c r="CB4" i="5" s="1"/>
  <c r="CC4" i="5" s="1"/>
  <c r="CB5" i="5"/>
  <c r="CC5" i="5" s="1"/>
  <c r="CL5" i="5"/>
  <c r="CM5" i="5" s="1"/>
  <c r="O55" i="4" l="1"/>
  <c r="AC56" i="4"/>
  <c r="AH55" i="4"/>
  <c r="T55" i="4"/>
  <c r="AF55" i="4" s="1"/>
  <c r="G55" i="4"/>
  <c r="H55" i="4" s="1"/>
  <c r="V56" i="4"/>
  <c r="O56" i="4"/>
  <c r="AO56" i="4"/>
  <c r="CI211" i="3"/>
  <c r="CL210" i="3"/>
  <c r="CC16" i="3"/>
  <c r="CE15" i="3"/>
  <c r="CG212" i="3"/>
  <c r="CJ211" i="3"/>
  <c r="CL189" i="3"/>
  <c r="CH189" i="3"/>
  <c r="CH190" i="3" s="1"/>
  <c r="CH191" i="3" s="1"/>
  <c r="CH192" i="3" s="1"/>
  <c r="CH193" i="3" s="1"/>
  <c r="CH194" i="3" s="1"/>
  <c r="CH195" i="3" s="1"/>
  <c r="CH196" i="3" s="1"/>
  <c r="CH197" i="3" s="1"/>
  <c r="CH198" i="3" s="1"/>
  <c r="CH199" i="3" s="1"/>
  <c r="CH200" i="3" s="1"/>
  <c r="CH201" i="3" s="1"/>
  <c r="CH202" i="3" s="1"/>
  <c r="CH203" i="3" s="1"/>
  <c r="CH204" i="3" s="1"/>
  <c r="CH205" i="3" s="1"/>
  <c r="CH206" i="3" s="1"/>
  <c r="CK9" i="3"/>
  <c r="BZ11" i="3"/>
  <c r="CA11" i="3" s="1"/>
  <c r="CE9" i="3"/>
  <c r="CF9" i="3" s="1"/>
  <c r="CI10" i="3"/>
  <c r="CK10" i="3" s="1"/>
  <c r="CK61" i="3"/>
  <c r="CK210" i="3"/>
  <c r="CL209" i="3"/>
  <c r="CL187" i="3"/>
  <c r="CJ186" i="3"/>
  <c r="CK186" i="3" s="1"/>
  <c r="Q11" i="3"/>
  <c r="Q12" i="3" s="1"/>
  <c r="AL55" i="4"/>
  <c r="AP56" i="4"/>
  <c r="AH56" i="4"/>
  <c r="P55" i="4"/>
  <c r="T56" i="4"/>
  <c r="AD55" i="4"/>
  <c r="AM56" i="4"/>
  <c r="AI56" i="4"/>
  <c r="AM55" i="4"/>
  <c r="AB55" i="4"/>
  <c r="I55" i="4"/>
  <c r="K55" i="4"/>
  <c r="L55" i="4" s="1"/>
  <c r="W55" i="4"/>
  <c r="AD56" i="4"/>
  <c r="AB56" i="4"/>
  <c r="U56" i="4"/>
  <c r="CJ192" i="3"/>
  <c r="CG193" i="3"/>
  <c r="T9" i="3"/>
  <c r="U9" i="3"/>
  <c r="CL3" i="3"/>
  <c r="CI4" i="3"/>
  <c r="CI105" i="3"/>
  <c r="CL104" i="3"/>
  <c r="CI11" i="3"/>
  <c r="CK103" i="3"/>
  <c r="CL103" i="3"/>
  <c r="CG111" i="3"/>
  <c r="CH85" i="3"/>
  <c r="CI192" i="3"/>
  <c r="CL191" i="3"/>
  <c r="CI83" i="3"/>
  <c r="V55" i="4"/>
  <c r="CL175" i="3"/>
  <c r="CG176" i="3"/>
  <c r="CJ175" i="3"/>
  <c r="CK175" i="3" s="1"/>
  <c r="CL82" i="3"/>
  <c r="CG4" i="3"/>
  <c r="CJ3" i="3"/>
  <c r="CK3" i="3" s="1"/>
  <c r="CH105" i="3"/>
  <c r="CJ104" i="3"/>
  <c r="CK104" i="3" s="1"/>
  <c r="CL190" i="3"/>
  <c r="CJ190" i="3"/>
  <c r="CK190" i="3" s="1"/>
  <c r="CI179" i="3"/>
  <c r="CG83" i="3"/>
  <c r="CJ82" i="3"/>
  <c r="CK82" i="3" s="1"/>
  <c r="AL56" i="4"/>
  <c r="AO55" i="4"/>
  <c r="AQ55" i="4" s="1"/>
  <c r="CD85" i="3"/>
  <c r="CD86" i="3"/>
  <c r="CK188" i="3"/>
  <c r="CL188" i="3"/>
  <c r="F56" i="4"/>
  <c r="B57" i="4"/>
  <c r="AE55" i="4" l="1"/>
  <c r="Q55" i="4"/>
  <c r="R55" i="4" s="1"/>
  <c r="CF11" i="3"/>
  <c r="AF56" i="4"/>
  <c r="AQ56" i="4"/>
  <c r="AE56" i="4"/>
  <c r="X55" i="4"/>
  <c r="CG213" i="3"/>
  <c r="CJ212" i="3"/>
  <c r="CC17" i="3"/>
  <c r="CE16" i="3"/>
  <c r="CL10" i="3"/>
  <c r="CJ191" i="3"/>
  <c r="CK191" i="3" s="1"/>
  <c r="CI212" i="3"/>
  <c r="CK211" i="3"/>
  <c r="CL211" i="3"/>
  <c r="Q13" i="3"/>
  <c r="CF12" i="3"/>
  <c r="CJ189" i="3"/>
  <c r="CK189" i="3" s="1"/>
  <c r="AN55" i="4"/>
  <c r="AN56" i="4"/>
  <c r="N55" i="4"/>
  <c r="M55" i="4"/>
  <c r="F57" i="4"/>
  <c r="D57" i="4"/>
  <c r="B58" i="4"/>
  <c r="C57" i="4"/>
  <c r="AG57" i="4"/>
  <c r="AA57" i="4"/>
  <c r="AK57" i="4"/>
  <c r="AJ57" i="4"/>
  <c r="J57" i="4"/>
  <c r="E57" i="4"/>
  <c r="CD87" i="3"/>
  <c r="CJ105" i="3"/>
  <c r="CH106" i="3"/>
  <c r="CJ176" i="3"/>
  <c r="CK176" i="3" s="1"/>
  <c r="CG177" i="3"/>
  <c r="CK105" i="3"/>
  <c r="CI106" i="3"/>
  <c r="CL105" i="3"/>
  <c r="CG84" i="3"/>
  <c r="CJ83" i="3"/>
  <c r="CI84" i="3"/>
  <c r="CK83" i="3"/>
  <c r="CL83" i="3"/>
  <c r="CK192" i="3"/>
  <c r="CL192" i="3"/>
  <c r="CI193" i="3"/>
  <c r="CI5" i="3"/>
  <c r="CL4" i="3"/>
  <c r="CJ193" i="3"/>
  <c r="CG194" i="3"/>
  <c r="CI180" i="3"/>
  <c r="CG5" i="3"/>
  <c r="CJ4" i="3"/>
  <c r="CK4" i="3" s="1"/>
  <c r="CG112" i="3"/>
  <c r="CL11" i="3"/>
  <c r="CK11" i="3"/>
  <c r="W56" i="4"/>
  <c r="X56" i="4" s="1"/>
  <c r="P56" i="4"/>
  <c r="Q56" i="4" s="1"/>
  <c r="G56" i="4"/>
  <c r="K56" i="4"/>
  <c r="L56" i="4" s="1"/>
  <c r="CL176" i="3"/>
  <c r="S55" i="4" l="1"/>
  <c r="Y55" i="4"/>
  <c r="Z55" i="4"/>
  <c r="CG214" i="3"/>
  <c r="CJ213" i="3"/>
  <c r="Q14" i="3"/>
  <c r="CF13" i="3"/>
  <c r="CI213" i="3"/>
  <c r="CL212" i="3"/>
  <c r="CK212" i="3"/>
  <c r="CC18" i="3"/>
  <c r="CE17" i="3"/>
  <c r="CL193" i="3"/>
  <c r="CI194" i="3"/>
  <c r="CK193" i="3"/>
  <c r="K57" i="4"/>
  <c r="L57" i="4" s="1"/>
  <c r="G57" i="4"/>
  <c r="I56" i="4"/>
  <c r="H56" i="4"/>
  <c r="CI181" i="3"/>
  <c r="CD88" i="3"/>
  <c r="AP57" i="4"/>
  <c r="F58" i="4"/>
  <c r="W58" i="4" s="1"/>
  <c r="B59" i="4"/>
  <c r="C58" i="4"/>
  <c r="D58" i="4"/>
  <c r="T58" i="4" s="1"/>
  <c r="AJ58" i="4"/>
  <c r="AA58" i="4"/>
  <c r="AG58" i="4"/>
  <c r="AI58" i="4" s="1"/>
  <c r="J58" i="4"/>
  <c r="E58" i="4"/>
  <c r="AK58" i="4"/>
  <c r="AP58" i="4" s="1"/>
  <c r="M56" i="4"/>
  <c r="N56" i="4"/>
  <c r="CG113" i="3"/>
  <c r="CI86" i="3"/>
  <c r="CI85" i="3"/>
  <c r="CL84" i="3"/>
  <c r="CJ177" i="3"/>
  <c r="CK177" i="3" s="1"/>
  <c r="CG178" i="3"/>
  <c r="CL177" i="3"/>
  <c r="AO57" i="4"/>
  <c r="O57" i="4"/>
  <c r="AB57" i="4"/>
  <c r="P57" i="4"/>
  <c r="U57" i="4"/>
  <c r="AM57" i="4"/>
  <c r="AL57" i="4"/>
  <c r="AH57" i="4"/>
  <c r="W57" i="4"/>
  <c r="Y56" i="4"/>
  <c r="Z56" i="4"/>
  <c r="AI57" i="4"/>
  <c r="S56" i="4"/>
  <c r="R56" i="4"/>
  <c r="CG6" i="3"/>
  <c r="CJ6" i="3" s="1"/>
  <c r="CJ5" i="3"/>
  <c r="CK5" i="3" s="1"/>
  <c r="CJ194" i="3"/>
  <c r="CG195" i="3"/>
  <c r="CI6" i="3"/>
  <c r="CL5" i="3"/>
  <c r="CG85" i="3"/>
  <c r="CJ85" i="3" s="1"/>
  <c r="CG86" i="3"/>
  <c r="CJ84" i="3"/>
  <c r="CK84" i="3" s="1"/>
  <c r="CI107" i="3"/>
  <c r="CL106" i="3"/>
  <c r="CJ106" i="3"/>
  <c r="CK106" i="3" s="1"/>
  <c r="CH107" i="3"/>
  <c r="V57" i="4"/>
  <c r="AC57" i="4"/>
  <c r="AD57" i="4"/>
  <c r="T57" i="4"/>
  <c r="AQ57" i="4" l="1"/>
  <c r="CI214" i="3"/>
  <c r="CL213" i="3"/>
  <c r="CG215" i="3"/>
  <c r="CJ214" i="3"/>
  <c r="Q15" i="3"/>
  <c r="CF14" i="3"/>
  <c r="CC19" i="3"/>
  <c r="CE18" i="3"/>
  <c r="CK213" i="3"/>
  <c r="AE57" i="4"/>
  <c r="AD58" i="4"/>
  <c r="X58" i="4"/>
  <c r="Z58" i="4" s="1"/>
  <c r="AF57" i="4"/>
  <c r="Q57" i="4"/>
  <c r="S57" i="4" s="1"/>
  <c r="CJ107" i="3"/>
  <c r="CH108" i="3"/>
  <c r="CJ195" i="3"/>
  <c r="CG196" i="3"/>
  <c r="CG179" i="3"/>
  <c r="CJ178" i="3"/>
  <c r="CK178" i="3" s="1"/>
  <c r="CL178" i="3"/>
  <c r="CI87" i="3"/>
  <c r="CL86" i="3"/>
  <c r="F59" i="4"/>
  <c r="W59" i="4" s="1"/>
  <c r="B60" i="4"/>
  <c r="D59" i="4"/>
  <c r="C59" i="4"/>
  <c r="AA59" i="4"/>
  <c r="AK59" i="4"/>
  <c r="AP59" i="4" s="1"/>
  <c r="J59" i="4"/>
  <c r="AG59" i="4"/>
  <c r="AJ59" i="4"/>
  <c r="E59" i="4"/>
  <c r="V59" i="4" s="1"/>
  <c r="CL194" i="3"/>
  <c r="CI195" i="3"/>
  <c r="CK194" i="3"/>
  <c r="CG87" i="3"/>
  <c r="CJ86" i="3"/>
  <c r="CK86" i="3" s="1"/>
  <c r="CK85" i="3"/>
  <c r="CL85" i="3"/>
  <c r="CG114" i="3"/>
  <c r="AH58" i="4"/>
  <c r="AL58" i="4"/>
  <c r="O58" i="4"/>
  <c r="AB58" i="4"/>
  <c r="P58" i="4"/>
  <c r="U58" i="4"/>
  <c r="AM58" i="4"/>
  <c r="CD89" i="3"/>
  <c r="V58" i="4"/>
  <c r="AC58" i="4"/>
  <c r="AF58" i="4" s="1"/>
  <c r="AO58" i="4"/>
  <c r="AQ58" i="4" s="1"/>
  <c r="CI108" i="3"/>
  <c r="CK107" i="3"/>
  <c r="CL107" i="3"/>
  <c r="Y58" i="4"/>
  <c r="K58" i="4"/>
  <c r="L58" i="4" s="1"/>
  <c r="G58" i="4"/>
  <c r="H57" i="4"/>
  <c r="I57" i="4"/>
  <c r="CK6" i="3"/>
  <c r="CL6" i="3"/>
  <c r="N57" i="4"/>
  <c r="M57" i="4"/>
  <c r="AN57" i="4"/>
  <c r="X57" i="4"/>
  <c r="CF15" i="3" l="1"/>
  <c r="Q16" i="3"/>
  <c r="CI215" i="3"/>
  <c r="CK214" i="3"/>
  <c r="CL214" i="3"/>
  <c r="CG216" i="3"/>
  <c r="CJ215" i="3"/>
  <c r="CK215" i="3" s="1"/>
  <c r="CC20" i="3"/>
  <c r="CE19" i="3"/>
  <c r="R57" i="4"/>
  <c r="AE58" i="4"/>
  <c r="Q58" i="4"/>
  <c r="S58" i="4" s="1"/>
  <c r="Y57" i="4"/>
  <c r="Z57" i="4"/>
  <c r="CG115" i="3"/>
  <c r="T59" i="4"/>
  <c r="X59" i="4" s="1"/>
  <c r="CG180" i="3"/>
  <c r="CJ179" i="3"/>
  <c r="CK179" i="3" s="1"/>
  <c r="CL179" i="3"/>
  <c r="CI109" i="3"/>
  <c r="CL108" i="3"/>
  <c r="CK195" i="3"/>
  <c r="CI196" i="3"/>
  <c r="CL195" i="3"/>
  <c r="AI59" i="4"/>
  <c r="O59" i="4"/>
  <c r="P59" i="4"/>
  <c r="AM59" i="4"/>
  <c r="AL59" i="4"/>
  <c r="U59" i="4"/>
  <c r="AB59" i="4"/>
  <c r="AH59" i="4"/>
  <c r="CG197" i="3"/>
  <c r="CJ196" i="3"/>
  <c r="CH109" i="3"/>
  <c r="CJ108" i="3"/>
  <c r="CK108" i="3" s="1"/>
  <c r="AO59" i="4"/>
  <c r="M58" i="4"/>
  <c r="N58" i="4"/>
  <c r="CD90" i="3"/>
  <c r="AD59" i="4"/>
  <c r="K59" i="4"/>
  <c r="L59" i="4" s="1"/>
  <c r="G59" i="4"/>
  <c r="I58" i="4"/>
  <c r="H58" i="4"/>
  <c r="CJ87" i="3"/>
  <c r="CG88" i="3"/>
  <c r="F60" i="4"/>
  <c r="B61" i="4"/>
  <c r="D60" i="4"/>
  <c r="C60" i="4"/>
  <c r="AJ60" i="4"/>
  <c r="J60" i="4"/>
  <c r="AG60" i="4"/>
  <c r="AK60" i="4"/>
  <c r="AA60" i="4"/>
  <c r="E60" i="4"/>
  <c r="CK87" i="3"/>
  <c r="CL87" i="3"/>
  <c r="CI88" i="3"/>
  <c r="AC59" i="4"/>
  <c r="AN58" i="4"/>
  <c r="CI216" i="3" l="1"/>
  <c r="CL215" i="3"/>
  <c r="CG217" i="3"/>
  <c r="CJ216" i="3"/>
  <c r="Q17" i="3"/>
  <c r="CF16" i="3"/>
  <c r="CC21" i="3"/>
  <c r="CE20" i="3"/>
  <c r="Q59" i="4"/>
  <c r="R59" i="4" s="1"/>
  <c r="R58" i="4"/>
  <c r="AE59" i="4"/>
  <c r="AD60" i="4"/>
  <c r="AO60" i="4"/>
  <c r="M59" i="4"/>
  <c r="N59" i="4"/>
  <c r="CD91" i="3"/>
  <c r="CH110" i="3"/>
  <c r="CJ109" i="3"/>
  <c r="AP60" i="4"/>
  <c r="AB60" i="4"/>
  <c r="P60" i="4"/>
  <c r="O60" i="4"/>
  <c r="AH60" i="4"/>
  <c r="AL60" i="4"/>
  <c r="U60" i="4"/>
  <c r="AM60" i="4"/>
  <c r="H59" i="4"/>
  <c r="I59" i="4"/>
  <c r="AQ59" i="4"/>
  <c r="V60" i="4"/>
  <c r="AN59" i="4"/>
  <c r="CI89" i="3"/>
  <c r="CL88" i="3"/>
  <c r="K60" i="4"/>
  <c r="L60" i="4" s="1"/>
  <c r="G60" i="4"/>
  <c r="CJ88" i="3"/>
  <c r="CK88" i="3" s="1"/>
  <c r="CG89" i="3"/>
  <c r="Y59" i="4"/>
  <c r="Z59" i="4"/>
  <c r="CJ197" i="3"/>
  <c r="CG198" i="3"/>
  <c r="CK109" i="3"/>
  <c r="CI110" i="3"/>
  <c r="CL109" i="3"/>
  <c r="CJ180" i="3"/>
  <c r="CK180" i="3" s="1"/>
  <c r="CG181" i="3"/>
  <c r="CL180" i="3"/>
  <c r="CG116" i="3"/>
  <c r="F61" i="4"/>
  <c r="W61" i="4" s="1"/>
  <c r="D61" i="4"/>
  <c r="T61" i="4" s="1"/>
  <c r="B62" i="4"/>
  <c r="AA61" i="4"/>
  <c r="AG61" i="4"/>
  <c r="AI61" i="4" s="1"/>
  <c r="AK61" i="4"/>
  <c r="AP61" i="4" s="1"/>
  <c r="C61" i="4"/>
  <c r="AJ61" i="4"/>
  <c r="E61" i="4"/>
  <c r="V61" i="4" s="1"/>
  <c r="J61" i="4"/>
  <c r="CL196" i="3"/>
  <c r="CK196" i="3"/>
  <c r="CI197" i="3"/>
  <c r="AC60" i="4"/>
  <c r="AI60" i="4"/>
  <c r="W60" i="4"/>
  <c r="AF59" i="4"/>
  <c r="T60" i="4"/>
  <c r="Q60" i="4" l="1"/>
  <c r="S60" i="4" s="1"/>
  <c r="CI217" i="3"/>
  <c r="CL216" i="3"/>
  <c r="CK216" i="3"/>
  <c r="Q18" i="3"/>
  <c r="CF17" i="3"/>
  <c r="CC22" i="3"/>
  <c r="CE21" i="3"/>
  <c r="CG218" i="3"/>
  <c r="CJ217" i="3"/>
  <c r="X61" i="4"/>
  <c r="Z61" i="4" s="1"/>
  <c r="S59" i="4"/>
  <c r="AE60" i="4"/>
  <c r="AD61" i="4"/>
  <c r="H60" i="4"/>
  <c r="I60" i="4"/>
  <c r="CL197" i="3"/>
  <c r="CI198" i="3"/>
  <c r="CK197" i="3"/>
  <c r="K61" i="4"/>
  <c r="L61" i="4" s="1"/>
  <c r="G61" i="4"/>
  <c r="CH111" i="3"/>
  <c r="CJ110" i="3"/>
  <c r="AO61" i="4"/>
  <c r="AQ61" i="4" s="1"/>
  <c r="CJ181" i="3"/>
  <c r="CK181" i="3" s="1"/>
  <c r="CL181" i="3"/>
  <c r="CL89" i="3"/>
  <c r="CI90" i="3"/>
  <c r="CD92" i="3"/>
  <c r="CI111" i="3"/>
  <c r="CL110" i="3"/>
  <c r="CK110" i="3"/>
  <c r="O61" i="4"/>
  <c r="AB61" i="4"/>
  <c r="P61" i="4"/>
  <c r="AM61" i="4"/>
  <c r="U61" i="4"/>
  <c r="AL61" i="4"/>
  <c r="AH61" i="4"/>
  <c r="F62" i="4"/>
  <c r="W62" i="4" s="1"/>
  <c r="B63" i="4"/>
  <c r="D62" i="4"/>
  <c r="C62" i="4"/>
  <c r="AJ62" i="4"/>
  <c r="J62" i="4"/>
  <c r="AK62" i="4"/>
  <c r="AG62" i="4"/>
  <c r="E62" i="4"/>
  <c r="AA62" i="4"/>
  <c r="AC62" i="4" s="1"/>
  <c r="CG117" i="3"/>
  <c r="CG199" i="3"/>
  <c r="CJ198" i="3"/>
  <c r="CG90" i="3"/>
  <c r="CJ89" i="3"/>
  <c r="CK89" i="3" s="1"/>
  <c r="M60" i="4"/>
  <c r="N60" i="4"/>
  <c r="AQ60" i="4"/>
  <c r="X60" i="4"/>
  <c r="AF60" i="4"/>
  <c r="AN60" i="4"/>
  <c r="AC61" i="4"/>
  <c r="AF61" i="4" s="1"/>
  <c r="R60" i="4" l="1"/>
  <c r="Y61" i="4"/>
  <c r="CI218" i="3"/>
  <c r="CK217" i="3"/>
  <c r="CL217" i="3"/>
  <c r="CC23" i="3"/>
  <c r="CE22" i="3"/>
  <c r="CG219" i="3"/>
  <c r="CJ218" i="3"/>
  <c r="Q19" i="3"/>
  <c r="CF18" i="3"/>
  <c r="AE61" i="4"/>
  <c r="AN61" i="4"/>
  <c r="Q61" i="4"/>
  <c r="S61" i="4" s="1"/>
  <c r="AI62" i="4"/>
  <c r="CJ199" i="3"/>
  <c r="CG200" i="3"/>
  <c r="K62" i="4"/>
  <c r="L62" i="4" s="1"/>
  <c r="G62" i="4"/>
  <c r="H61" i="4"/>
  <c r="I61" i="4"/>
  <c r="Y60" i="4"/>
  <c r="Z60" i="4"/>
  <c r="AD62" i="4"/>
  <c r="F63" i="4"/>
  <c r="B64" i="4"/>
  <c r="D63" i="4"/>
  <c r="T63" i="4" s="1"/>
  <c r="AK63" i="4"/>
  <c r="C63" i="4"/>
  <c r="AG63" i="4"/>
  <c r="AJ63" i="4"/>
  <c r="AO63" i="4" s="1"/>
  <c r="J63" i="4"/>
  <c r="AA63" i="4"/>
  <c r="E63" i="4"/>
  <c r="CL198" i="3"/>
  <c r="CI199" i="3"/>
  <c r="CK198" i="3"/>
  <c r="V62" i="4"/>
  <c r="CG118" i="3"/>
  <c r="P62" i="4"/>
  <c r="O62" i="4"/>
  <c r="AM62" i="4"/>
  <c r="AL62" i="4"/>
  <c r="AH62" i="4"/>
  <c r="AB62" i="4"/>
  <c r="U62" i="4"/>
  <c r="M61" i="4"/>
  <c r="N61" i="4"/>
  <c r="CL90" i="3"/>
  <c r="CI91" i="3"/>
  <c r="CH112" i="3"/>
  <c r="CJ111" i="3"/>
  <c r="CK111" i="3" s="1"/>
  <c r="CG91" i="3"/>
  <c r="CJ90" i="3"/>
  <c r="CK90" i="3" s="1"/>
  <c r="AP62" i="4"/>
  <c r="T62" i="4"/>
  <c r="AF62" i="4" s="1"/>
  <c r="CI112" i="3"/>
  <c r="CL111" i="3"/>
  <c r="CD93" i="3"/>
  <c r="X62" i="4"/>
  <c r="AO62" i="4"/>
  <c r="AE62" i="4" l="1"/>
  <c r="CK218" i="3"/>
  <c r="CI219" i="3"/>
  <c r="CL218" i="3"/>
  <c r="CG220" i="3"/>
  <c r="CJ219" i="3"/>
  <c r="CK219" i="3" s="1"/>
  <c r="Q20" i="3"/>
  <c r="CF19" i="3"/>
  <c r="CC24" i="3"/>
  <c r="CE23" i="3"/>
  <c r="R61" i="4"/>
  <c r="CJ91" i="3"/>
  <c r="CK91" i="3" s="1"/>
  <c r="CG92" i="3"/>
  <c r="CI200" i="3"/>
  <c r="CK199" i="3"/>
  <c r="CL199" i="3"/>
  <c r="AP63" i="4"/>
  <c r="CJ200" i="3"/>
  <c r="CG201" i="3"/>
  <c r="CI113" i="3"/>
  <c r="CL112" i="3"/>
  <c r="CL91" i="3"/>
  <c r="CI92" i="3"/>
  <c r="AD63" i="4"/>
  <c r="AC63" i="4"/>
  <c r="AF63" i="4" s="1"/>
  <c r="P63" i="4"/>
  <c r="AM63" i="4"/>
  <c r="AL63" i="4"/>
  <c r="U63" i="4"/>
  <c r="AH63" i="4"/>
  <c r="O63" i="4"/>
  <c r="AB63" i="4"/>
  <c r="G63" i="4"/>
  <c r="K63" i="4"/>
  <c r="L63" i="4" s="1"/>
  <c r="N62" i="4"/>
  <c r="M62" i="4"/>
  <c r="AN62" i="4"/>
  <c r="Q62" i="4"/>
  <c r="Z62" i="4"/>
  <c r="Y62" i="4"/>
  <c r="CH113" i="3"/>
  <c r="CJ112" i="3"/>
  <c r="CK112" i="3" s="1"/>
  <c r="V63" i="4"/>
  <c r="F64" i="4"/>
  <c r="B65" i="4"/>
  <c r="D64" i="4"/>
  <c r="C64" i="4"/>
  <c r="AJ64" i="4"/>
  <c r="AK64" i="4"/>
  <c r="AG64" i="4"/>
  <c r="AA64" i="4"/>
  <c r="J64" i="4"/>
  <c r="E64" i="4"/>
  <c r="H62" i="4"/>
  <c r="I62" i="4"/>
  <c r="CD94" i="3"/>
  <c r="CG119" i="3"/>
  <c r="AQ62" i="4"/>
  <c r="AI63" i="4"/>
  <c r="W63" i="4"/>
  <c r="X63" i="4" s="1"/>
  <c r="Q21" i="3" l="1"/>
  <c r="CF20" i="3"/>
  <c r="CI220" i="3"/>
  <c r="CL219" i="3"/>
  <c r="CC25" i="3"/>
  <c r="CE24" i="3"/>
  <c r="CG221" i="3"/>
  <c r="CJ220" i="3"/>
  <c r="AQ63" i="4"/>
  <c r="AD64" i="4"/>
  <c r="AC64" i="4"/>
  <c r="O64" i="4"/>
  <c r="P64" i="4"/>
  <c r="AM64" i="4"/>
  <c r="AL64" i="4"/>
  <c r="U64" i="4"/>
  <c r="AH64" i="4"/>
  <c r="AB64" i="4"/>
  <c r="CI201" i="3"/>
  <c r="CK200" i="3"/>
  <c r="CL200" i="3"/>
  <c r="CD95" i="3"/>
  <c r="AO64" i="4"/>
  <c r="K64" i="4"/>
  <c r="L64" i="4" s="1"/>
  <c r="G64" i="4"/>
  <c r="W64" i="4"/>
  <c r="CH114" i="3"/>
  <c r="CJ113" i="3"/>
  <c r="AE63" i="4"/>
  <c r="V64" i="4"/>
  <c r="AP64" i="4"/>
  <c r="F65" i="4"/>
  <c r="D65" i="4"/>
  <c r="T65" i="4" s="1"/>
  <c r="B66" i="4"/>
  <c r="AG65" i="4"/>
  <c r="AI65" i="4" s="1"/>
  <c r="AK65" i="4"/>
  <c r="AP65" i="4" s="1"/>
  <c r="J65" i="4"/>
  <c r="AJ65" i="4"/>
  <c r="AO65" i="4" s="1"/>
  <c r="C65" i="4"/>
  <c r="E65" i="4"/>
  <c r="V65" i="4" s="1"/>
  <c r="AA65" i="4"/>
  <c r="S62" i="4"/>
  <c r="R62" i="4"/>
  <c r="H63" i="4"/>
  <c r="I63" i="4"/>
  <c r="CL92" i="3"/>
  <c r="CI93" i="3"/>
  <c r="Z63" i="4"/>
  <c r="Y63" i="4"/>
  <c r="CG120" i="3"/>
  <c r="AI64" i="4"/>
  <c r="AQ64" i="4" s="1"/>
  <c r="T64" i="4"/>
  <c r="N63" i="4"/>
  <c r="M63" i="4"/>
  <c r="CL113" i="3"/>
  <c r="CK113" i="3"/>
  <c r="CI114" i="3"/>
  <c r="CJ201" i="3"/>
  <c r="CG202" i="3"/>
  <c r="CG93" i="3"/>
  <c r="CJ92" i="3"/>
  <c r="CK92" i="3" s="1"/>
  <c r="AN63" i="4"/>
  <c r="Q63" i="4"/>
  <c r="AE64" i="4" l="1"/>
  <c r="CC26" i="3"/>
  <c r="CE25" i="3"/>
  <c r="Q22" i="3"/>
  <c r="CF21" i="3"/>
  <c r="CG222" i="3"/>
  <c r="CJ221" i="3"/>
  <c r="CI221" i="3"/>
  <c r="CK220" i="3"/>
  <c r="CL220" i="3"/>
  <c r="AN64" i="4"/>
  <c r="Q64" i="4"/>
  <c r="R64" i="4" s="1"/>
  <c r="R63" i="4"/>
  <c r="S63" i="4"/>
  <c r="CK201" i="3"/>
  <c r="CL201" i="3"/>
  <c r="CI202" i="3"/>
  <c r="AD65" i="4"/>
  <c r="AC65" i="4"/>
  <c r="AF65" i="4" s="1"/>
  <c r="CH115" i="3"/>
  <c r="CJ114" i="3"/>
  <c r="CK114" i="3" s="1"/>
  <c r="N64" i="4"/>
  <c r="M64" i="4"/>
  <c r="CJ93" i="3"/>
  <c r="CG94" i="3"/>
  <c r="F66" i="4"/>
  <c r="B67" i="4"/>
  <c r="D66" i="4"/>
  <c r="T66" i="4" s="1"/>
  <c r="C66" i="4"/>
  <c r="J66" i="4"/>
  <c r="AJ66" i="4"/>
  <c r="AO66" i="4" s="1"/>
  <c r="AK66" i="4"/>
  <c r="AP66" i="4" s="1"/>
  <c r="AG66" i="4"/>
  <c r="AI66" i="4" s="1"/>
  <c r="E66" i="4"/>
  <c r="V66" i="4" s="1"/>
  <c r="AA66" i="4"/>
  <c r="H64" i="4"/>
  <c r="I64" i="4"/>
  <c r="CG121" i="3"/>
  <c r="CK93" i="3"/>
  <c r="CI94" i="3"/>
  <c r="CL93" i="3"/>
  <c r="K65" i="4"/>
  <c r="L65" i="4" s="1"/>
  <c r="G65" i="4"/>
  <c r="W65" i="4"/>
  <c r="X65" i="4" s="1"/>
  <c r="CJ202" i="3"/>
  <c r="CG203" i="3"/>
  <c r="CL114" i="3"/>
  <c r="CI115" i="3"/>
  <c r="O65" i="4"/>
  <c r="P65" i="4"/>
  <c r="AM65" i="4"/>
  <c r="U65" i="4"/>
  <c r="AL65" i="4"/>
  <c r="AB65" i="4"/>
  <c r="AH65" i="4"/>
  <c r="CD96" i="3"/>
  <c r="AQ65" i="4"/>
  <c r="X64" i="4"/>
  <c r="AF64" i="4"/>
  <c r="CC27" i="3" l="1"/>
  <c r="CE26" i="3"/>
  <c r="CI222" i="3"/>
  <c r="CK221" i="3"/>
  <c r="CL221" i="3"/>
  <c r="Q23" i="3"/>
  <c r="CF22" i="3"/>
  <c r="CG223" i="3"/>
  <c r="CJ222" i="3"/>
  <c r="AQ66" i="4"/>
  <c r="S64" i="4"/>
  <c r="CG204" i="3"/>
  <c r="CJ203" i="3"/>
  <c r="M65" i="4"/>
  <c r="N65" i="4"/>
  <c r="Y64" i="4"/>
  <c r="Z64" i="4"/>
  <c r="CL115" i="3"/>
  <c r="CI116" i="3"/>
  <c r="Y65" i="4"/>
  <c r="Z65" i="4"/>
  <c r="CI95" i="3"/>
  <c r="CL94" i="3"/>
  <c r="AD66" i="4"/>
  <c r="AC66" i="4"/>
  <c r="AF66" i="4" s="1"/>
  <c r="F67" i="4"/>
  <c r="B68" i="4"/>
  <c r="D67" i="4"/>
  <c r="T67" i="4" s="1"/>
  <c r="C67" i="4"/>
  <c r="AK67" i="4"/>
  <c r="AP67" i="4" s="1"/>
  <c r="AG67" i="4"/>
  <c r="AI67" i="4" s="1"/>
  <c r="AJ67" i="4"/>
  <c r="AO67" i="4" s="1"/>
  <c r="J67" i="4"/>
  <c r="E67" i="4"/>
  <c r="V67" i="4" s="1"/>
  <c r="AA67" i="4"/>
  <c r="CL202" i="3"/>
  <c r="CI203" i="3"/>
  <c r="CK202" i="3"/>
  <c r="CD97" i="3"/>
  <c r="CH116" i="3"/>
  <c r="CJ115" i="3"/>
  <c r="CK115" i="3" s="1"/>
  <c r="AN65" i="4"/>
  <c r="P66" i="4"/>
  <c r="O66" i="4"/>
  <c r="AM66" i="4"/>
  <c r="AH66" i="4"/>
  <c r="AB66" i="4"/>
  <c r="U66" i="4"/>
  <c r="AL66" i="4"/>
  <c r="CJ94" i="3"/>
  <c r="CK94" i="3" s="1"/>
  <c r="CG95" i="3"/>
  <c r="I65" i="4"/>
  <c r="H65" i="4"/>
  <c r="G66" i="4"/>
  <c r="K66" i="4"/>
  <c r="L66" i="4" s="1"/>
  <c r="W66" i="4"/>
  <c r="X66" i="4" s="1"/>
  <c r="AE65" i="4"/>
  <c r="Q65" i="4"/>
  <c r="CC28" i="3" l="1"/>
  <c r="CE27" i="3"/>
  <c r="CI223" i="3"/>
  <c r="CL222" i="3"/>
  <c r="CK222" i="3"/>
  <c r="CF23" i="3"/>
  <c r="Q24" i="3"/>
  <c r="CG224" i="3"/>
  <c r="CJ223" i="3"/>
  <c r="AN66" i="4"/>
  <c r="R65" i="4"/>
  <c r="S65" i="4"/>
  <c r="I66" i="4"/>
  <c r="H66" i="4"/>
  <c r="G67" i="4"/>
  <c r="K67" i="4"/>
  <c r="L67" i="4" s="1"/>
  <c r="W67" i="4"/>
  <c r="X67" i="4" s="1"/>
  <c r="CJ204" i="3"/>
  <c r="CG205" i="3"/>
  <c r="N66" i="4"/>
  <c r="M66" i="4"/>
  <c r="CD98" i="3"/>
  <c r="AD67" i="4"/>
  <c r="AC67" i="4"/>
  <c r="AF67" i="4" s="1"/>
  <c r="F68" i="4"/>
  <c r="B69" i="4"/>
  <c r="C68" i="4"/>
  <c r="AJ68" i="4"/>
  <c r="AO68" i="4" s="1"/>
  <c r="AG68" i="4"/>
  <c r="AI68" i="4" s="1"/>
  <c r="D68" i="4"/>
  <c r="T68" i="4" s="1"/>
  <c r="J68" i="4"/>
  <c r="AK68" i="4"/>
  <c r="AP68" i="4" s="1"/>
  <c r="AA68" i="4"/>
  <c r="E68" i="4"/>
  <c r="V68" i="4" s="1"/>
  <c r="AQ67" i="4"/>
  <c r="Y66" i="4"/>
  <c r="Z66" i="4"/>
  <c r="CG96" i="3"/>
  <c r="CJ95" i="3"/>
  <c r="CK95" i="3" s="1"/>
  <c r="CH117" i="3"/>
  <c r="CJ116" i="3"/>
  <c r="CL203" i="3"/>
  <c r="CI204" i="3"/>
  <c r="CK203" i="3"/>
  <c r="O67" i="4"/>
  <c r="P67" i="4"/>
  <c r="AL67" i="4"/>
  <c r="U67" i="4"/>
  <c r="AH67" i="4"/>
  <c r="AB67" i="4"/>
  <c r="AM67" i="4"/>
  <c r="CL95" i="3"/>
  <c r="CI96" i="3"/>
  <c r="CI117" i="3"/>
  <c r="CK116" i="3"/>
  <c r="CL116" i="3"/>
  <c r="AE66" i="4"/>
  <c r="Q66" i="4"/>
  <c r="CF24" i="3" l="1"/>
  <c r="Q25" i="3"/>
  <c r="CI224" i="3"/>
  <c r="CL223" i="3"/>
  <c r="CK223" i="3"/>
  <c r="CC29" i="3"/>
  <c r="CE28" i="3"/>
  <c r="CG225" i="3"/>
  <c r="CJ224" i="3"/>
  <c r="AE67" i="4"/>
  <c r="Q67" i="4"/>
  <c r="R67" i="4" s="1"/>
  <c r="CL96" i="3"/>
  <c r="CI97" i="3"/>
  <c r="CG97" i="3"/>
  <c r="CJ96" i="3"/>
  <c r="CK96" i="3" s="1"/>
  <c r="CH118" i="3"/>
  <c r="CJ117" i="3"/>
  <c r="CK117" i="3" s="1"/>
  <c r="F69" i="4"/>
  <c r="D69" i="4"/>
  <c r="T69" i="4" s="1"/>
  <c r="AG69" i="4"/>
  <c r="AI69" i="4" s="1"/>
  <c r="AK69" i="4"/>
  <c r="AP69" i="4" s="1"/>
  <c r="B70" i="4"/>
  <c r="C69" i="4"/>
  <c r="AJ69" i="4"/>
  <c r="AO69" i="4" s="1"/>
  <c r="E69" i="4"/>
  <c r="V69" i="4" s="1"/>
  <c r="AA69" i="4"/>
  <c r="J69" i="4"/>
  <c r="CG206" i="3"/>
  <c r="CJ206" i="3" s="1"/>
  <c r="CJ205" i="3"/>
  <c r="H67" i="4"/>
  <c r="I67" i="4"/>
  <c r="P68" i="4"/>
  <c r="O68" i="4"/>
  <c r="AB68" i="4"/>
  <c r="AM68" i="4"/>
  <c r="AL68" i="4"/>
  <c r="U68" i="4"/>
  <c r="AH68" i="4"/>
  <c r="N67" i="4"/>
  <c r="M67" i="4"/>
  <c r="AN67" i="4"/>
  <c r="Y67" i="4"/>
  <c r="Z67" i="4"/>
  <c r="R66" i="4"/>
  <c r="S66" i="4"/>
  <c r="CI118" i="3"/>
  <c r="CL117" i="3"/>
  <c r="CK204" i="3"/>
  <c r="CL204" i="3"/>
  <c r="CI205" i="3"/>
  <c r="AD68" i="4"/>
  <c r="AC68" i="4"/>
  <c r="AF68" i="4" s="1"/>
  <c r="K68" i="4"/>
  <c r="L68" i="4" s="1"/>
  <c r="G68" i="4"/>
  <c r="W68" i="4"/>
  <c r="X68" i="4" s="1"/>
  <c r="CD99" i="3"/>
  <c r="AQ68" i="4"/>
  <c r="S67" i="4" l="1"/>
  <c r="CC30" i="3"/>
  <c r="CE29" i="3"/>
  <c r="Q26" i="3"/>
  <c r="CF25" i="3"/>
  <c r="CK224" i="3"/>
  <c r="CI225" i="3"/>
  <c r="CL224" i="3"/>
  <c r="CG226" i="3"/>
  <c r="CJ225" i="3"/>
  <c r="AE68" i="4"/>
  <c r="Q68" i="4"/>
  <c r="S68" i="4" s="1"/>
  <c r="I68" i="4"/>
  <c r="H68" i="4"/>
  <c r="CI206" i="3"/>
  <c r="CK205" i="3"/>
  <c r="CL205" i="3"/>
  <c r="P69" i="4"/>
  <c r="O69" i="4"/>
  <c r="AM69" i="4"/>
  <c r="AL69" i="4"/>
  <c r="AB69" i="4"/>
  <c r="AH69" i="4"/>
  <c r="U69" i="4"/>
  <c r="CJ97" i="3"/>
  <c r="CK97" i="3" s="1"/>
  <c r="CG98" i="3"/>
  <c r="CD100" i="3"/>
  <c r="CL97" i="3"/>
  <c r="CI98" i="3"/>
  <c r="AQ69" i="4"/>
  <c r="Z68" i="4"/>
  <c r="Y68" i="4"/>
  <c r="M68" i="4"/>
  <c r="N68" i="4"/>
  <c r="CL118" i="3"/>
  <c r="CI119" i="3"/>
  <c r="AD69" i="4"/>
  <c r="AC69" i="4"/>
  <c r="AF69" i="4" s="1"/>
  <c r="F70" i="4"/>
  <c r="B71" i="4"/>
  <c r="D70" i="4"/>
  <c r="T70" i="4" s="1"/>
  <c r="C70" i="4"/>
  <c r="J70" i="4"/>
  <c r="AJ70" i="4"/>
  <c r="AO70" i="4" s="1"/>
  <c r="AK70" i="4"/>
  <c r="AP70" i="4" s="1"/>
  <c r="AG70" i="4"/>
  <c r="AI70" i="4" s="1"/>
  <c r="E70" i="4"/>
  <c r="V70" i="4" s="1"/>
  <c r="AA70" i="4"/>
  <c r="K69" i="4"/>
  <c r="L69" i="4" s="1"/>
  <c r="G69" i="4"/>
  <c r="W69" i="4"/>
  <c r="X69" i="4" s="1"/>
  <c r="CH119" i="3"/>
  <c r="CJ118" i="3"/>
  <c r="CK118" i="3" s="1"/>
  <c r="AN68" i="4"/>
  <c r="CC31" i="3" l="1"/>
  <c r="CE30" i="3"/>
  <c r="CI226" i="3"/>
  <c r="CK225" i="3"/>
  <c r="CL225" i="3"/>
  <c r="CF26" i="3"/>
  <c r="Q27" i="3"/>
  <c r="CG227" i="3"/>
  <c r="CJ226" i="3"/>
  <c r="AQ70" i="4"/>
  <c r="R68" i="4"/>
  <c r="H69" i="4"/>
  <c r="I69" i="4"/>
  <c r="Y69" i="4"/>
  <c r="Z69" i="4"/>
  <c r="K70" i="4"/>
  <c r="L70" i="4" s="1"/>
  <c r="G70" i="4"/>
  <c r="W70" i="4"/>
  <c r="X70" i="4" s="1"/>
  <c r="AE69" i="4"/>
  <c r="Q69" i="4"/>
  <c r="P70" i="4"/>
  <c r="O70" i="4"/>
  <c r="AM70" i="4"/>
  <c r="AL70" i="4"/>
  <c r="U70" i="4"/>
  <c r="AH70" i="4"/>
  <c r="AB70" i="4"/>
  <c r="CD101" i="3"/>
  <c r="CH120" i="3"/>
  <c r="CJ119" i="3"/>
  <c r="CK119" i="3" s="1"/>
  <c r="AD70" i="4"/>
  <c r="AC70" i="4"/>
  <c r="AF70" i="4" s="1"/>
  <c r="F71" i="4"/>
  <c r="B72" i="4"/>
  <c r="D71" i="4"/>
  <c r="T71" i="4" s="1"/>
  <c r="AK71" i="4"/>
  <c r="AP71" i="4" s="1"/>
  <c r="C71" i="4"/>
  <c r="AG71" i="4"/>
  <c r="AI71" i="4" s="1"/>
  <c r="J71" i="4"/>
  <c r="AA71" i="4"/>
  <c r="AJ71" i="4"/>
  <c r="AO71" i="4" s="1"/>
  <c r="E71" i="4"/>
  <c r="V71" i="4" s="1"/>
  <c r="CI120" i="3"/>
  <c r="CL119" i="3"/>
  <c r="CL206" i="3"/>
  <c r="CK206" i="3"/>
  <c r="M69" i="4"/>
  <c r="N69" i="4"/>
  <c r="CI99" i="3"/>
  <c r="CL98" i="3"/>
  <c r="CG99" i="3"/>
  <c r="CJ99" i="3" s="1"/>
  <c r="CJ98" i="3"/>
  <c r="CK98" i="3" s="1"/>
  <c r="AN69" i="4"/>
  <c r="CF27" i="3" l="1"/>
  <c r="Q28" i="3"/>
  <c r="CI227" i="3"/>
  <c r="CL226" i="3"/>
  <c r="CK226" i="3"/>
  <c r="CC32" i="3"/>
  <c r="CE31" i="3"/>
  <c r="CG228" i="3"/>
  <c r="CJ227" i="3"/>
  <c r="CK227" i="3" s="1"/>
  <c r="AE70" i="4"/>
  <c r="Q70" i="4"/>
  <c r="S70" i="4" s="1"/>
  <c r="O71" i="4"/>
  <c r="P71" i="4"/>
  <c r="U71" i="4"/>
  <c r="AM71" i="4"/>
  <c r="AB71" i="4"/>
  <c r="AE71" i="4" s="1"/>
  <c r="AL71" i="4"/>
  <c r="AH71" i="4"/>
  <c r="Y70" i="4"/>
  <c r="Z70" i="4"/>
  <c r="AN70" i="4"/>
  <c r="K71" i="4"/>
  <c r="L71" i="4" s="1"/>
  <c r="G71" i="4"/>
  <c r="W71" i="4"/>
  <c r="X71" i="4" s="1"/>
  <c r="CH121" i="3"/>
  <c r="CJ121" i="3" s="1"/>
  <c r="CJ120" i="3"/>
  <c r="CK120" i="3" s="1"/>
  <c r="CD102" i="3"/>
  <c r="R69" i="4"/>
  <c r="S69" i="4"/>
  <c r="N70" i="4"/>
  <c r="M70" i="4"/>
  <c r="CK99" i="3"/>
  <c r="CL99" i="3"/>
  <c r="F72" i="4"/>
  <c r="B73" i="4"/>
  <c r="D72" i="4"/>
  <c r="T72" i="4" s="1"/>
  <c r="C72" i="4"/>
  <c r="AJ72" i="4"/>
  <c r="AO72" i="4" s="1"/>
  <c r="J72" i="4"/>
  <c r="AA72" i="4"/>
  <c r="E72" i="4"/>
  <c r="V72" i="4" s="1"/>
  <c r="AG72" i="4"/>
  <c r="AI72" i="4" s="1"/>
  <c r="AK72" i="4"/>
  <c r="AP72" i="4" s="1"/>
  <c r="H70" i="4"/>
  <c r="I70" i="4"/>
  <c r="CL120" i="3"/>
  <c r="CI121" i="3"/>
  <c r="AD71" i="4"/>
  <c r="AC71" i="4"/>
  <c r="AF71" i="4" s="1"/>
  <c r="AQ71" i="4"/>
  <c r="CJ228" i="3" l="1"/>
  <c r="CG229" i="3"/>
  <c r="R70" i="4"/>
  <c r="CC33" i="3"/>
  <c r="CE32" i="3"/>
  <c r="Q29" i="3"/>
  <c r="CF28" i="3"/>
  <c r="CI228" i="3"/>
  <c r="CL227" i="3"/>
  <c r="AN71" i="4"/>
  <c r="CL121" i="3"/>
  <c r="CK121" i="3"/>
  <c r="P72" i="4"/>
  <c r="O72" i="4"/>
  <c r="AB72" i="4"/>
  <c r="AM72" i="4"/>
  <c r="AL72" i="4"/>
  <c r="U72" i="4"/>
  <c r="AH72" i="4"/>
  <c r="N71" i="4"/>
  <c r="M71" i="4"/>
  <c r="K72" i="4"/>
  <c r="L72" i="4" s="1"/>
  <c r="G72" i="4"/>
  <c r="W72" i="4"/>
  <c r="X72" i="4" s="1"/>
  <c r="CD103" i="3"/>
  <c r="H71" i="4"/>
  <c r="I71" i="4"/>
  <c r="AQ72" i="4"/>
  <c r="Q71" i="4"/>
  <c r="F73" i="4"/>
  <c r="D73" i="4"/>
  <c r="T73" i="4" s="1"/>
  <c r="B74" i="4"/>
  <c r="AG73" i="4"/>
  <c r="AI73" i="4" s="1"/>
  <c r="AK73" i="4"/>
  <c r="AP73" i="4" s="1"/>
  <c r="C73" i="4"/>
  <c r="AJ73" i="4"/>
  <c r="AO73" i="4" s="1"/>
  <c r="J73" i="4"/>
  <c r="E73" i="4"/>
  <c r="V73" i="4" s="1"/>
  <c r="AA73" i="4"/>
  <c r="Y71" i="4"/>
  <c r="Z71" i="4"/>
  <c r="AD72" i="4"/>
  <c r="AC72" i="4"/>
  <c r="AF72" i="4" s="1"/>
  <c r="CL228" i="3" l="1"/>
  <c r="CI229" i="3"/>
  <c r="CJ229" i="3"/>
  <c r="CG230" i="3"/>
  <c r="CC34" i="3"/>
  <c r="CE33" i="3"/>
  <c r="CF29" i="3"/>
  <c r="Q30" i="3"/>
  <c r="CK228" i="3"/>
  <c r="AE72" i="4"/>
  <c r="Q72" i="4"/>
  <c r="S72" i="4" s="1"/>
  <c r="AN72" i="4"/>
  <c r="G73" i="4"/>
  <c r="K73" i="4"/>
  <c r="L73" i="4" s="1"/>
  <c r="W73" i="4"/>
  <c r="X73" i="4" s="1"/>
  <c r="I72" i="4"/>
  <c r="H72" i="4"/>
  <c r="Y72" i="4"/>
  <c r="Z72" i="4"/>
  <c r="F74" i="4"/>
  <c r="B75" i="4"/>
  <c r="D74" i="4"/>
  <c r="T74" i="4" s="1"/>
  <c r="C74" i="4"/>
  <c r="AJ74" i="4"/>
  <c r="AO74" i="4" s="1"/>
  <c r="AK74" i="4"/>
  <c r="AP74" i="4" s="1"/>
  <c r="E74" i="4"/>
  <c r="V74" i="4" s="1"/>
  <c r="AG74" i="4"/>
  <c r="AI74" i="4" s="1"/>
  <c r="J74" i="4"/>
  <c r="AA74" i="4"/>
  <c r="CD104" i="3"/>
  <c r="R72" i="4"/>
  <c r="AD73" i="4"/>
  <c r="AC73" i="4"/>
  <c r="AF73" i="4" s="1"/>
  <c r="O73" i="4"/>
  <c r="P73" i="4"/>
  <c r="AH73" i="4"/>
  <c r="AB73" i="4"/>
  <c r="AM73" i="4"/>
  <c r="U73" i="4"/>
  <c r="AL73" i="4"/>
  <c r="S71" i="4"/>
  <c r="R71" i="4"/>
  <c r="M72" i="4"/>
  <c r="N72" i="4"/>
  <c r="AQ73" i="4"/>
  <c r="CG231" i="3" l="1"/>
  <c r="CJ230" i="3"/>
  <c r="CK230" i="3" s="1"/>
  <c r="CI230" i="3"/>
  <c r="CI231" i="3" s="1"/>
  <c r="CI232" i="3" s="1"/>
  <c r="CL229" i="3"/>
  <c r="CK229" i="3"/>
  <c r="CC35" i="3"/>
  <c r="CE34" i="3"/>
  <c r="CF30" i="3"/>
  <c r="Q31" i="3"/>
  <c r="AE73" i="4"/>
  <c r="Q73" i="4"/>
  <c r="R73" i="4" s="1"/>
  <c r="AD74" i="4"/>
  <c r="AC74" i="4"/>
  <c r="AF74" i="4" s="1"/>
  <c r="P74" i="4"/>
  <c r="O74" i="4"/>
  <c r="AM74" i="4"/>
  <c r="AL74" i="4"/>
  <c r="AH74" i="4"/>
  <c r="U74" i="4"/>
  <c r="AB74" i="4"/>
  <c r="H73" i="4"/>
  <c r="I73" i="4"/>
  <c r="G74" i="4"/>
  <c r="K74" i="4"/>
  <c r="L74" i="4" s="1"/>
  <c r="W74" i="4"/>
  <c r="X74" i="4" s="1"/>
  <c r="N73" i="4"/>
  <c r="M73" i="4"/>
  <c r="AQ74" i="4"/>
  <c r="F75" i="4"/>
  <c r="B76" i="4"/>
  <c r="D75" i="4"/>
  <c r="T75" i="4" s="1"/>
  <c r="C75" i="4"/>
  <c r="AK75" i="4"/>
  <c r="AP75" i="4" s="1"/>
  <c r="AG75" i="4"/>
  <c r="AI75" i="4" s="1"/>
  <c r="J75" i="4"/>
  <c r="E75" i="4"/>
  <c r="V75" i="4" s="1"/>
  <c r="AJ75" i="4"/>
  <c r="AO75" i="4" s="1"/>
  <c r="AA75" i="4"/>
  <c r="Y73" i="4"/>
  <c r="Z73" i="4"/>
  <c r="CD105" i="3"/>
  <c r="AN73" i="4"/>
  <c r="CL231" i="3" l="1"/>
  <c r="CG232" i="3"/>
  <c r="CJ231" i="3"/>
  <c r="CK231" i="3" s="1"/>
  <c r="CL230" i="3"/>
  <c r="CC36" i="3"/>
  <c r="CE35" i="3"/>
  <c r="CF31" i="3"/>
  <c r="Q32" i="3"/>
  <c r="AQ75" i="4"/>
  <c r="AE74" i="4"/>
  <c r="S73" i="4"/>
  <c r="Q74" i="4"/>
  <c r="R74" i="4" s="1"/>
  <c r="AD75" i="4"/>
  <c r="AC75" i="4"/>
  <c r="AF75" i="4" s="1"/>
  <c r="F76" i="4"/>
  <c r="B77" i="4"/>
  <c r="D76" i="4"/>
  <c r="T76" i="4" s="1"/>
  <c r="C76" i="4"/>
  <c r="AJ76" i="4"/>
  <c r="AO76" i="4" s="1"/>
  <c r="AG76" i="4"/>
  <c r="AI76" i="4" s="1"/>
  <c r="AK76" i="4"/>
  <c r="AP76" i="4" s="1"/>
  <c r="J76" i="4"/>
  <c r="AA76" i="4"/>
  <c r="E76" i="4"/>
  <c r="V76" i="4" s="1"/>
  <c r="N74" i="4"/>
  <c r="M74" i="4"/>
  <c r="Y74" i="4"/>
  <c r="Z74" i="4"/>
  <c r="P75" i="4"/>
  <c r="O75" i="4"/>
  <c r="AM75" i="4"/>
  <c r="AH75" i="4"/>
  <c r="U75" i="4"/>
  <c r="AB75" i="4"/>
  <c r="AE75" i="4" s="1"/>
  <c r="AL75" i="4"/>
  <c r="S74" i="4"/>
  <c r="AN74" i="4"/>
  <c r="CD106" i="3"/>
  <c r="K75" i="4"/>
  <c r="L75" i="4" s="1"/>
  <c r="G75" i="4"/>
  <c r="W75" i="4"/>
  <c r="X75" i="4" s="1"/>
  <c r="H74" i="4"/>
  <c r="I74" i="4"/>
  <c r="CL232" i="3" l="1"/>
  <c r="CJ232" i="3"/>
  <c r="CK232" i="3" s="1"/>
  <c r="Q75" i="4"/>
  <c r="R75" i="4" s="1"/>
  <c r="CC37" i="3"/>
  <c r="CE36" i="3"/>
  <c r="CF32" i="3"/>
  <c r="Q33" i="3"/>
  <c r="M75" i="4"/>
  <c r="N75" i="4"/>
  <c r="Y75" i="4"/>
  <c r="Z75" i="4"/>
  <c r="CD107" i="3"/>
  <c r="P76" i="4"/>
  <c r="O76" i="4"/>
  <c r="AM76" i="4"/>
  <c r="AB76" i="4"/>
  <c r="AL76" i="4"/>
  <c r="AH76" i="4"/>
  <c r="U76" i="4"/>
  <c r="AN75" i="4"/>
  <c r="AD76" i="4"/>
  <c r="AC76" i="4"/>
  <c r="AF76" i="4" s="1"/>
  <c r="G76" i="4"/>
  <c r="K76" i="4"/>
  <c r="L76" i="4" s="1"/>
  <c r="W76" i="4"/>
  <c r="X76" i="4" s="1"/>
  <c r="H75" i="4"/>
  <c r="I75" i="4"/>
  <c r="F77" i="4"/>
  <c r="D77" i="4"/>
  <c r="T77" i="4" s="1"/>
  <c r="B78" i="4"/>
  <c r="J77" i="4"/>
  <c r="AG77" i="4"/>
  <c r="AI77" i="4" s="1"/>
  <c r="AK77" i="4"/>
  <c r="AP77" i="4" s="1"/>
  <c r="AJ77" i="4"/>
  <c r="AO77" i="4" s="1"/>
  <c r="E77" i="4"/>
  <c r="V77" i="4" s="1"/>
  <c r="AA77" i="4"/>
  <c r="C77" i="4"/>
  <c r="AQ76" i="4"/>
  <c r="S75" i="4" l="1"/>
  <c r="Q76" i="4"/>
  <c r="S76" i="4" s="1"/>
  <c r="CC38" i="3"/>
  <c r="CE37" i="3"/>
  <c r="CF33" i="3"/>
  <c r="Q34" i="3"/>
  <c r="AE76" i="4"/>
  <c r="AD77" i="4"/>
  <c r="AC77" i="4"/>
  <c r="AF77" i="4" s="1"/>
  <c r="K77" i="4"/>
  <c r="L77" i="4" s="1"/>
  <c r="G77" i="4"/>
  <c r="W77" i="4"/>
  <c r="X77" i="4" s="1"/>
  <c r="M76" i="4"/>
  <c r="N76" i="4"/>
  <c r="AQ77" i="4"/>
  <c r="I76" i="4"/>
  <c r="H76" i="4"/>
  <c r="CD108" i="3"/>
  <c r="AM77" i="4"/>
  <c r="O77" i="4"/>
  <c r="AB77" i="4"/>
  <c r="AL77" i="4"/>
  <c r="P77" i="4"/>
  <c r="U77" i="4"/>
  <c r="AH77" i="4"/>
  <c r="Y76" i="4"/>
  <c r="Z76" i="4"/>
  <c r="F78" i="4"/>
  <c r="B79" i="4"/>
  <c r="D78" i="4"/>
  <c r="T78" i="4" s="1"/>
  <c r="C78" i="4"/>
  <c r="J78" i="4"/>
  <c r="AJ78" i="4"/>
  <c r="AO78" i="4" s="1"/>
  <c r="AK78" i="4"/>
  <c r="AP78" i="4" s="1"/>
  <c r="AG78" i="4"/>
  <c r="AI78" i="4" s="1"/>
  <c r="E78" i="4"/>
  <c r="V78" i="4" s="1"/>
  <c r="AA78" i="4"/>
  <c r="AN76" i="4"/>
  <c r="R76" i="4" l="1"/>
  <c r="CC39" i="3"/>
  <c r="CE38" i="3"/>
  <c r="CF34" i="3"/>
  <c r="Q35" i="3"/>
  <c r="AQ78" i="4"/>
  <c r="AN77" i="4"/>
  <c r="AE77" i="4"/>
  <c r="Q77" i="4"/>
  <c r="R77" i="4" s="1"/>
  <c r="K78" i="4"/>
  <c r="L78" i="4" s="1"/>
  <c r="G78" i="4"/>
  <c r="W78" i="4"/>
  <c r="X78" i="4" s="1"/>
  <c r="AD78" i="4"/>
  <c r="AC78" i="4"/>
  <c r="AF78" i="4" s="1"/>
  <c r="F79" i="4"/>
  <c r="B80" i="4"/>
  <c r="D79" i="4"/>
  <c r="T79" i="4" s="1"/>
  <c r="AK79" i="4"/>
  <c r="AP79" i="4" s="1"/>
  <c r="J79" i="4"/>
  <c r="AG79" i="4"/>
  <c r="AI79" i="4" s="1"/>
  <c r="AJ79" i="4"/>
  <c r="AO79" i="4" s="1"/>
  <c r="C79" i="4"/>
  <c r="AA79" i="4"/>
  <c r="E79" i="4"/>
  <c r="V79" i="4" s="1"/>
  <c r="S77" i="4"/>
  <c r="CD109" i="3"/>
  <c r="N77" i="4"/>
  <c r="M77" i="4"/>
  <c r="O78" i="4"/>
  <c r="P78" i="4"/>
  <c r="AH78" i="4"/>
  <c r="AM78" i="4"/>
  <c r="AB78" i="4"/>
  <c r="AL78" i="4"/>
  <c r="U78" i="4"/>
  <c r="Y77" i="4"/>
  <c r="Z77" i="4"/>
  <c r="H77" i="4"/>
  <c r="I77" i="4"/>
  <c r="CC40" i="3" l="1"/>
  <c r="CE39" i="3"/>
  <c r="CF35" i="3"/>
  <c r="Q36" i="3"/>
  <c r="AE78" i="4"/>
  <c r="O79" i="4"/>
  <c r="P79" i="4"/>
  <c r="AM79" i="4"/>
  <c r="AB79" i="4"/>
  <c r="AL79" i="4"/>
  <c r="AH79" i="4"/>
  <c r="U79" i="4"/>
  <c r="AD79" i="4"/>
  <c r="AC79" i="4"/>
  <c r="AF79" i="4" s="1"/>
  <c r="G79" i="4"/>
  <c r="K79" i="4"/>
  <c r="L79" i="4" s="1"/>
  <c r="W79" i="4"/>
  <c r="X79" i="4" s="1"/>
  <c r="I78" i="4"/>
  <c r="H78" i="4"/>
  <c r="M78" i="4"/>
  <c r="N78" i="4"/>
  <c r="CD110" i="3"/>
  <c r="F80" i="4"/>
  <c r="B81" i="4"/>
  <c r="D80" i="4"/>
  <c r="T80" i="4" s="1"/>
  <c r="J80" i="4"/>
  <c r="AJ80" i="4"/>
  <c r="AO80" i="4" s="1"/>
  <c r="C80" i="4"/>
  <c r="AG80" i="4"/>
  <c r="AI80" i="4" s="1"/>
  <c r="AK80" i="4"/>
  <c r="AP80" i="4" s="1"/>
  <c r="AA80" i="4"/>
  <c r="E80" i="4"/>
  <c r="V80" i="4" s="1"/>
  <c r="Y78" i="4"/>
  <c r="Z78" i="4"/>
  <c r="Q78" i="4"/>
  <c r="AQ79" i="4"/>
  <c r="AN78" i="4"/>
  <c r="CC41" i="3" l="1"/>
  <c r="CE40" i="3"/>
  <c r="CF36" i="3"/>
  <c r="Q37" i="3"/>
  <c r="AQ80" i="4"/>
  <c r="AD80" i="4"/>
  <c r="AC80" i="4"/>
  <c r="AF80" i="4" s="1"/>
  <c r="G80" i="4"/>
  <c r="K80" i="4"/>
  <c r="L80" i="4" s="1"/>
  <c r="W80" i="4"/>
  <c r="X80" i="4" s="1"/>
  <c r="M79" i="4"/>
  <c r="N79" i="4"/>
  <c r="P80" i="4"/>
  <c r="O80" i="4"/>
  <c r="AM80" i="4"/>
  <c r="U80" i="4"/>
  <c r="AL80" i="4"/>
  <c r="AH80" i="4"/>
  <c r="AB80" i="4"/>
  <c r="F81" i="4"/>
  <c r="D81" i="4"/>
  <c r="T81" i="4" s="1"/>
  <c r="B82" i="4"/>
  <c r="C81" i="4"/>
  <c r="J81" i="4"/>
  <c r="AG81" i="4"/>
  <c r="AI81" i="4" s="1"/>
  <c r="AK81" i="4"/>
  <c r="AP81" i="4" s="1"/>
  <c r="AJ81" i="4"/>
  <c r="AO81" i="4" s="1"/>
  <c r="E81" i="4"/>
  <c r="V81" i="4" s="1"/>
  <c r="AA81" i="4"/>
  <c r="Z79" i="4"/>
  <c r="Y79" i="4"/>
  <c r="AE79" i="4"/>
  <c r="R78" i="4"/>
  <c r="S78" i="4"/>
  <c r="CD111" i="3"/>
  <c r="I79" i="4"/>
  <c r="H79" i="4"/>
  <c r="AN79" i="4"/>
  <c r="Q79" i="4"/>
  <c r="CC42" i="3" l="1"/>
  <c r="CE41" i="3"/>
  <c r="Q38" i="3"/>
  <c r="CF37" i="3"/>
  <c r="AQ81" i="4"/>
  <c r="Q80" i="4"/>
  <c r="R80" i="4" s="1"/>
  <c r="AE80" i="4"/>
  <c r="S79" i="4"/>
  <c r="R79" i="4"/>
  <c r="AD81" i="4"/>
  <c r="AC81" i="4"/>
  <c r="AF81" i="4" s="1"/>
  <c r="F82" i="4"/>
  <c r="B83" i="4"/>
  <c r="C82" i="4"/>
  <c r="D82" i="4"/>
  <c r="T82" i="4" s="1"/>
  <c r="AJ82" i="4"/>
  <c r="AO82" i="4" s="1"/>
  <c r="AG82" i="4"/>
  <c r="AI82" i="4" s="1"/>
  <c r="AK82" i="4"/>
  <c r="AP82" i="4" s="1"/>
  <c r="E82" i="4"/>
  <c r="V82" i="4" s="1"/>
  <c r="J82" i="4"/>
  <c r="AA82" i="4"/>
  <c r="I80" i="4"/>
  <c r="H80" i="4"/>
  <c r="AN80" i="4"/>
  <c r="K81" i="4"/>
  <c r="L81" i="4" s="1"/>
  <c r="G81" i="4"/>
  <c r="W81" i="4"/>
  <c r="X81" i="4" s="1"/>
  <c r="Z80" i="4"/>
  <c r="Y80" i="4"/>
  <c r="S80" i="4"/>
  <c r="CD112" i="3"/>
  <c r="P81" i="4"/>
  <c r="O81" i="4"/>
  <c r="AM81" i="4"/>
  <c r="U81" i="4"/>
  <c r="AL81" i="4"/>
  <c r="AH81" i="4"/>
  <c r="AB81" i="4"/>
  <c r="M80" i="4"/>
  <c r="N80" i="4"/>
  <c r="CC43" i="3" l="1"/>
  <c r="CE42" i="3"/>
  <c r="Q39" i="3"/>
  <c r="CF38" i="3"/>
  <c r="AE81" i="4"/>
  <c r="CD113" i="3"/>
  <c r="K82" i="4"/>
  <c r="L82" i="4" s="1"/>
  <c r="G82" i="4"/>
  <c r="W82" i="4"/>
  <c r="X82" i="4" s="1"/>
  <c r="M81" i="4"/>
  <c r="N81" i="4"/>
  <c r="AD82" i="4"/>
  <c r="AC82" i="4"/>
  <c r="AF82" i="4" s="1"/>
  <c r="F83" i="4"/>
  <c r="B84" i="4"/>
  <c r="D83" i="4"/>
  <c r="T83" i="4" s="1"/>
  <c r="J83" i="4"/>
  <c r="AK83" i="4"/>
  <c r="AP83" i="4" s="1"/>
  <c r="C83" i="4"/>
  <c r="AG83" i="4"/>
  <c r="AI83" i="4" s="1"/>
  <c r="AJ83" i="4"/>
  <c r="AO83" i="4" s="1"/>
  <c r="E83" i="4"/>
  <c r="V83" i="4" s="1"/>
  <c r="AA83" i="4"/>
  <c r="I81" i="4"/>
  <c r="H81" i="4"/>
  <c r="O82" i="4"/>
  <c r="P82" i="4"/>
  <c r="AM82" i="4"/>
  <c r="U82" i="4"/>
  <c r="AL82" i="4"/>
  <c r="AB82" i="4"/>
  <c r="AH82" i="4"/>
  <c r="AQ82" i="4"/>
  <c r="Q81" i="4"/>
  <c r="Y81" i="4"/>
  <c r="Z81" i="4"/>
  <c r="AN81" i="4"/>
  <c r="CC44" i="3" l="1"/>
  <c r="CE43" i="3"/>
  <c r="Q40" i="3"/>
  <c r="CF39" i="3"/>
  <c r="AQ83" i="4"/>
  <c r="AE82" i="4"/>
  <c r="Q82" i="4"/>
  <c r="R82" i="4" s="1"/>
  <c r="AD83" i="4"/>
  <c r="AC83" i="4"/>
  <c r="AF83" i="4" s="1"/>
  <c r="P83" i="4"/>
  <c r="O83" i="4"/>
  <c r="AM83" i="4"/>
  <c r="AB83" i="4"/>
  <c r="AL83" i="4"/>
  <c r="AH83" i="4"/>
  <c r="U83" i="4"/>
  <c r="F84" i="4"/>
  <c r="B85" i="4"/>
  <c r="D84" i="4"/>
  <c r="T84" i="4" s="1"/>
  <c r="C84" i="4"/>
  <c r="AJ84" i="4"/>
  <c r="AO84" i="4" s="1"/>
  <c r="AG84" i="4"/>
  <c r="AI84" i="4" s="1"/>
  <c r="AK84" i="4"/>
  <c r="AP84" i="4" s="1"/>
  <c r="J84" i="4"/>
  <c r="AA84" i="4"/>
  <c r="E84" i="4"/>
  <c r="V84" i="4" s="1"/>
  <c r="Y82" i="4"/>
  <c r="Z82" i="4"/>
  <c r="CD114" i="3"/>
  <c r="M82" i="4"/>
  <c r="N82" i="4"/>
  <c r="AN82" i="4"/>
  <c r="S82" i="4"/>
  <c r="S81" i="4"/>
  <c r="R81" i="4"/>
  <c r="K83" i="4"/>
  <c r="L83" i="4" s="1"/>
  <c r="G83" i="4"/>
  <c r="W83" i="4"/>
  <c r="X83" i="4" s="1"/>
  <c r="I82" i="4"/>
  <c r="H82" i="4"/>
  <c r="CF40" i="3" l="1"/>
  <c r="Q41" i="3"/>
  <c r="CC45" i="3"/>
  <c r="CE44" i="3"/>
  <c r="AE83" i="4"/>
  <c r="Q83" i="4"/>
  <c r="S83" i="4" s="1"/>
  <c r="AQ84" i="4"/>
  <c r="O84" i="4"/>
  <c r="P84" i="4"/>
  <c r="AM84" i="4"/>
  <c r="U84" i="4"/>
  <c r="AL84" i="4"/>
  <c r="AH84" i="4"/>
  <c r="AB84" i="4"/>
  <c r="H83" i="4"/>
  <c r="I83" i="4"/>
  <c r="CD115" i="3"/>
  <c r="AD84" i="4"/>
  <c r="AC84" i="4"/>
  <c r="AF84" i="4" s="1"/>
  <c r="G84" i="4"/>
  <c r="K84" i="4"/>
  <c r="L84" i="4" s="1"/>
  <c r="W84" i="4"/>
  <c r="X84" i="4" s="1"/>
  <c r="M83" i="4"/>
  <c r="N83" i="4"/>
  <c r="Y83" i="4"/>
  <c r="Z83" i="4"/>
  <c r="F85" i="4"/>
  <c r="D85" i="4"/>
  <c r="T85" i="4" s="1"/>
  <c r="AG85" i="4"/>
  <c r="AI85" i="4" s="1"/>
  <c r="B86" i="4"/>
  <c r="AK85" i="4"/>
  <c r="AP85" i="4" s="1"/>
  <c r="C85" i="4"/>
  <c r="AJ85" i="4"/>
  <c r="AO85" i="4" s="1"/>
  <c r="E85" i="4"/>
  <c r="V85" i="4" s="1"/>
  <c r="AA85" i="4"/>
  <c r="J85" i="4"/>
  <c r="AN83" i="4"/>
  <c r="R83" i="4" l="1"/>
  <c r="CC46" i="3"/>
  <c r="CE45" i="3"/>
  <c r="CF41" i="3"/>
  <c r="Q42" i="3"/>
  <c r="K85" i="4"/>
  <c r="L85" i="4" s="1"/>
  <c r="G85" i="4"/>
  <c r="W85" i="4"/>
  <c r="X85" i="4" s="1"/>
  <c r="I84" i="4"/>
  <c r="H84" i="4"/>
  <c r="CD116" i="3"/>
  <c r="M84" i="4"/>
  <c r="N84" i="4"/>
  <c r="AN84" i="4"/>
  <c r="Q84" i="4"/>
  <c r="AQ85" i="4"/>
  <c r="AE84" i="4"/>
  <c r="AD85" i="4"/>
  <c r="AC85" i="4"/>
  <c r="AF85" i="4" s="1"/>
  <c r="P85" i="4"/>
  <c r="O85" i="4"/>
  <c r="AH85" i="4"/>
  <c r="AM85" i="4"/>
  <c r="U85" i="4"/>
  <c r="AL85" i="4"/>
  <c r="AB85" i="4"/>
  <c r="F86" i="4"/>
  <c r="B87" i="4"/>
  <c r="D86" i="4"/>
  <c r="T86" i="4" s="1"/>
  <c r="C86" i="4"/>
  <c r="J86" i="4"/>
  <c r="AJ86" i="4"/>
  <c r="AO86" i="4" s="1"/>
  <c r="AK86" i="4"/>
  <c r="AP86" i="4" s="1"/>
  <c r="E86" i="4"/>
  <c r="V86" i="4" s="1"/>
  <c r="AG86" i="4"/>
  <c r="AI86" i="4" s="1"/>
  <c r="AA86" i="4"/>
  <c r="Y84" i="4"/>
  <c r="Z84" i="4"/>
  <c r="CC47" i="3" l="1"/>
  <c r="CE46" i="3"/>
  <c r="Q43" i="3"/>
  <c r="CF42" i="3"/>
  <c r="AQ86" i="4"/>
  <c r="Q85" i="4"/>
  <c r="S85" i="4" s="1"/>
  <c r="AE85" i="4"/>
  <c r="AD86" i="4"/>
  <c r="AC86" i="4"/>
  <c r="AF86" i="4" s="1"/>
  <c r="F87" i="4"/>
  <c r="B88" i="4"/>
  <c r="D87" i="4"/>
  <c r="T87" i="4" s="1"/>
  <c r="C87" i="4"/>
  <c r="AK87" i="4"/>
  <c r="AP87" i="4" s="1"/>
  <c r="AG87" i="4"/>
  <c r="AI87" i="4" s="1"/>
  <c r="AJ87" i="4"/>
  <c r="AO87" i="4" s="1"/>
  <c r="J87" i="4"/>
  <c r="AA87" i="4"/>
  <c r="E87" i="4"/>
  <c r="V87" i="4" s="1"/>
  <c r="N85" i="4"/>
  <c r="M85" i="4"/>
  <c r="K86" i="4"/>
  <c r="L86" i="4" s="1"/>
  <c r="G86" i="4"/>
  <c r="W86" i="4"/>
  <c r="X86" i="4" s="1"/>
  <c r="S84" i="4"/>
  <c r="R84" i="4"/>
  <c r="Y85" i="4"/>
  <c r="Z85" i="4"/>
  <c r="O86" i="4"/>
  <c r="P86" i="4"/>
  <c r="AL86" i="4"/>
  <c r="AB86" i="4"/>
  <c r="AH86" i="4"/>
  <c r="U86" i="4"/>
  <c r="AM86" i="4"/>
  <c r="CD117" i="3"/>
  <c r="I85" i="4"/>
  <c r="H85" i="4"/>
  <c r="AN85" i="4"/>
  <c r="R85" i="4" l="1"/>
  <c r="CC48" i="3"/>
  <c r="CE47" i="3"/>
  <c r="Q44" i="3"/>
  <c r="CF43" i="3"/>
  <c r="Q86" i="4"/>
  <c r="R86" i="4" s="1"/>
  <c r="AE86" i="4"/>
  <c r="AD87" i="4"/>
  <c r="AC87" i="4"/>
  <c r="AF87" i="4" s="1"/>
  <c r="CD118" i="3"/>
  <c r="M86" i="4"/>
  <c r="N86" i="4"/>
  <c r="H86" i="4"/>
  <c r="I86" i="4"/>
  <c r="O87" i="4"/>
  <c r="P87" i="4"/>
  <c r="AM87" i="4"/>
  <c r="AL87" i="4"/>
  <c r="AH87" i="4"/>
  <c r="AB87" i="4"/>
  <c r="U87" i="4"/>
  <c r="AN86" i="4"/>
  <c r="Z86" i="4"/>
  <c r="Y86" i="4"/>
  <c r="G87" i="4"/>
  <c r="K87" i="4"/>
  <c r="L87" i="4" s="1"/>
  <c r="W87" i="4"/>
  <c r="X87" i="4" s="1"/>
  <c r="F88" i="4"/>
  <c r="B89" i="4"/>
  <c r="D88" i="4"/>
  <c r="T88" i="4" s="1"/>
  <c r="C88" i="4"/>
  <c r="AJ88" i="4"/>
  <c r="AO88" i="4" s="1"/>
  <c r="J88" i="4"/>
  <c r="AK88" i="4"/>
  <c r="AP88" i="4" s="1"/>
  <c r="AG88" i="4"/>
  <c r="AI88" i="4" s="1"/>
  <c r="AA88" i="4"/>
  <c r="E88" i="4"/>
  <c r="V88" i="4" s="1"/>
  <c r="AQ87" i="4"/>
  <c r="CF44" i="3" l="1"/>
  <c r="Q45" i="3"/>
  <c r="CC49" i="3"/>
  <c r="CE48" i="3"/>
  <c r="S86" i="4"/>
  <c r="AQ88" i="4"/>
  <c r="AN87" i="4"/>
  <c r="AD88" i="4"/>
  <c r="AC88" i="4"/>
  <c r="AF88" i="4" s="1"/>
  <c r="F89" i="4"/>
  <c r="D89" i="4"/>
  <c r="T89" i="4" s="1"/>
  <c r="B90" i="4"/>
  <c r="AG89" i="4"/>
  <c r="AI89" i="4" s="1"/>
  <c r="J89" i="4"/>
  <c r="AK89" i="4"/>
  <c r="AP89" i="4" s="1"/>
  <c r="AJ89" i="4"/>
  <c r="AO89" i="4" s="1"/>
  <c r="E89" i="4"/>
  <c r="V89" i="4" s="1"/>
  <c r="C89" i="4"/>
  <c r="AA89" i="4"/>
  <c r="Y87" i="4"/>
  <c r="Z87" i="4"/>
  <c r="CD119" i="3"/>
  <c r="P88" i="4"/>
  <c r="O88" i="4"/>
  <c r="AM88" i="4"/>
  <c r="AL88" i="4"/>
  <c r="AB88" i="4"/>
  <c r="AH88" i="4"/>
  <c r="U88" i="4"/>
  <c r="H87" i="4"/>
  <c r="I87" i="4"/>
  <c r="G88" i="4"/>
  <c r="K88" i="4"/>
  <c r="L88" i="4" s="1"/>
  <c r="W88" i="4"/>
  <c r="X88" i="4" s="1"/>
  <c r="M87" i="4"/>
  <c r="N87" i="4"/>
  <c r="AE87" i="4"/>
  <c r="Q87" i="4"/>
  <c r="CF45" i="3" l="1"/>
  <c r="Q46" i="3"/>
  <c r="CC50" i="3"/>
  <c r="CE49" i="3"/>
  <c r="AE88" i="4"/>
  <c r="Q88" i="4"/>
  <c r="S88" i="4" s="1"/>
  <c r="M88" i="4"/>
  <c r="N88" i="4"/>
  <c r="CD120" i="3"/>
  <c r="AH89" i="4"/>
  <c r="O89" i="4"/>
  <c r="AB89" i="4"/>
  <c r="U89" i="4"/>
  <c r="AM89" i="4"/>
  <c r="P89" i="4"/>
  <c r="Q89" i="4" s="1"/>
  <c r="AL89" i="4"/>
  <c r="K89" i="4"/>
  <c r="L89" i="4" s="1"/>
  <c r="G89" i="4"/>
  <c r="W89" i="4"/>
  <c r="X89" i="4" s="1"/>
  <c r="Y88" i="4"/>
  <c r="Z88" i="4"/>
  <c r="R88" i="4"/>
  <c r="F90" i="4"/>
  <c r="B91" i="4"/>
  <c r="C90" i="4"/>
  <c r="AJ90" i="4"/>
  <c r="AO90" i="4" s="1"/>
  <c r="J90" i="4"/>
  <c r="AG90" i="4"/>
  <c r="AI90" i="4" s="1"/>
  <c r="E90" i="4"/>
  <c r="V90" i="4" s="1"/>
  <c r="D90" i="4"/>
  <c r="T90" i="4" s="1"/>
  <c r="AA90" i="4"/>
  <c r="AK90" i="4"/>
  <c r="AP90" i="4" s="1"/>
  <c r="S87" i="4"/>
  <c r="R87" i="4"/>
  <c r="I88" i="4"/>
  <c r="H88" i="4"/>
  <c r="AN88" i="4"/>
  <c r="AQ89" i="4"/>
  <c r="AD89" i="4"/>
  <c r="AC89" i="4"/>
  <c r="AF89" i="4" s="1"/>
  <c r="AE89" i="4" l="1"/>
  <c r="CC51" i="3"/>
  <c r="CE50" i="3"/>
  <c r="CF46" i="3"/>
  <c r="Q47" i="3"/>
  <c r="K90" i="4"/>
  <c r="L90" i="4" s="1"/>
  <c r="G90" i="4"/>
  <c r="W90" i="4"/>
  <c r="X90" i="4" s="1"/>
  <c r="CD121" i="3"/>
  <c r="F91" i="4"/>
  <c r="B92" i="4"/>
  <c r="D91" i="4"/>
  <c r="T91" i="4" s="1"/>
  <c r="J91" i="4"/>
  <c r="AK91" i="4"/>
  <c r="AP91" i="4" s="1"/>
  <c r="C91" i="4"/>
  <c r="AG91" i="4"/>
  <c r="AI91" i="4" s="1"/>
  <c r="AJ91" i="4"/>
  <c r="AO91" i="4" s="1"/>
  <c r="E91" i="4"/>
  <c r="V91" i="4" s="1"/>
  <c r="AA91" i="4"/>
  <c r="N89" i="4"/>
  <c r="M89" i="4"/>
  <c r="AQ90" i="4"/>
  <c r="AD90" i="4"/>
  <c r="AC90" i="4"/>
  <c r="AF90" i="4" s="1"/>
  <c r="P90" i="4"/>
  <c r="O90" i="4"/>
  <c r="AH90" i="4"/>
  <c r="AL90" i="4"/>
  <c r="AB90" i="4"/>
  <c r="AM90" i="4"/>
  <c r="U90" i="4"/>
  <c r="H89" i="4"/>
  <c r="I89" i="4"/>
  <c r="Y89" i="4"/>
  <c r="Z89" i="4"/>
  <c r="R89" i="4"/>
  <c r="S89" i="4"/>
  <c r="AN89" i="4"/>
  <c r="CC52" i="3" l="1"/>
  <c r="CE51" i="3"/>
  <c r="Q48" i="3"/>
  <c r="CF47" i="3"/>
  <c r="AE90" i="4"/>
  <c r="Q90" i="4"/>
  <c r="R90" i="4" s="1"/>
  <c r="Z90" i="4"/>
  <c r="Y90" i="4"/>
  <c r="AD91" i="4"/>
  <c r="AC91" i="4"/>
  <c r="AF91" i="4" s="1"/>
  <c r="AH91" i="4"/>
  <c r="P91" i="4"/>
  <c r="U91" i="4"/>
  <c r="AM91" i="4"/>
  <c r="AL91" i="4"/>
  <c r="O91" i="4"/>
  <c r="AB91" i="4"/>
  <c r="F92" i="4"/>
  <c r="B93" i="4"/>
  <c r="D92" i="4"/>
  <c r="T92" i="4" s="1"/>
  <c r="C92" i="4"/>
  <c r="AJ92" i="4"/>
  <c r="AO92" i="4" s="1"/>
  <c r="AG92" i="4"/>
  <c r="AI92" i="4" s="1"/>
  <c r="J92" i="4"/>
  <c r="AA92" i="4"/>
  <c r="AK92" i="4"/>
  <c r="AP92" i="4" s="1"/>
  <c r="E92" i="4"/>
  <c r="V92" i="4" s="1"/>
  <c r="N90" i="4"/>
  <c r="M90" i="4"/>
  <c r="H90" i="4"/>
  <c r="I90" i="4"/>
  <c r="AN90" i="4"/>
  <c r="AQ91" i="4"/>
  <c r="S90" i="4"/>
  <c r="K91" i="4"/>
  <c r="L91" i="4" s="1"/>
  <c r="G91" i="4"/>
  <c r="W91" i="4"/>
  <c r="X91" i="4" s="1"/>
  <c r="CD122" i="3"/>
  <c r="CC53" i="3" l="1"/>
  <c r="CE52" i="3"/>
  <c r="CF48" i="3"/>
  <c r="Q49" i="3"/>
  <c r="AQ92" i="4"/>
  <c r="F93" i="4"/>
  <c r="D93" i="4"/>
  <c r="T93" i="4" s="1"/>
  <c r="B94" i="4"/>
  <c r="J93" i="4"/>
  <c r="AG93" i="4"/>
  <c r="AI93" i="4" s="1"/>
  <c r="AK93" i="4"/>
  <c r="AP93" i="4" s="1"/>
  <c r="C93" i="4"/>
  <c r="AA93" i="4"/>
  <c r="E93" i="4"/>
  <c r="V93" i="4" s="1"/>
  <c r="AJ93" i="4"/>
  <c r="AO93" i="4" s="1"/>
  <c r="Y91" i="4"/>
  <c r="Z91" i="4"/>
  <c r="CD123" i="3"/>
  <c r="AD92" i="4"/>
  <c r="AC92" i="4"/>
  <c r="AF92" i="4" s="1"/>
  <c r="AM92" i="4"/>
  <c r="O92" i="4"/>
  <c r="AB92" i="4"/>
  <c r="AL92" i="4"/>
  <c r="P92" i="4"/>
  <c r="U92" i="4"/>
  <c r="AH92" i="4"/>
  <c r="AN91" i="4"/>
  <c r="Q91" i="4"/>
  <c r="AE91" i="4"/>
  <c r="H91" i="4"/>
  <c r="I91" i="4"/>
  <c r="M91" i="4"/>
  <c r="N91" i="4"/>
  <c r="K92" i="4"/>
  <c r="L92" i="4" s="1"/>
  <c r="G92" i="4"/>
  <c r="W92" i="4"/>
  <c r="X92" i="4" s="1"/>
  <c r="Q92" i="4" l="1"/>
  <c r="R92" i="4" s="1"/>
  <c r="CC54" i="3"/>
  <c r="CE53" i="3"/>
  <c r="CF49" i="3"/>
  <c r="Q50" i="3"/>
  <c r="AQ93" i="4"/>
  <c r="AE92" i="4"/>
  <c r="M92" i="4"/>
  <c r="N92" i="4"/>
  <c r="R91" i="4"/>
  <c r="S91" i="4"/>
  <c r="CD124" i="3"/>
  <c r="G93" i="4"/>
  <c r="K93" i="4"/>
  <c r="L93" i="4" s="1"/>
  <c r="W93" i="4"/>
  <c r="X93" i="4" s="1"/>
  <c r="H92" i="4"/>
  <c r="I92" i="4"/>
  <c r="Y92" i="4"/>
  <c r="Z92" i="4"/>
  <c r="AL93" i="4"/>
  <c r="O93" i="4"/>
  <c r="AB93" i="4"/>
  <c r="AH93" i="4"/>
  <c r="U93" i="4"/>
  <c r="AM93" i="4"/>
  <c r="P93" i="4"/>
  <c r="F94" i="4"/>
  <c r="B95" i="4"/>
  <c r="D94" i="4"/>
  <c r="T94" i="4" s="1"/>
  <c r="C94" i="4"/>
  <c r="J94" i="4"/>
  <c r="AJ94" i="4"/>
  <c r="AO94" i="4" s="1"/>
  <c r="AK94" i="4"/>
  <c r="AP94" i="4" s="1"/>
  <c r="E94" i="4"/>
  <c r="V94" i="4" s="1"/>
  <c r="AA94" i="4"/>
  <c r="AG94" i="4"/>
  <c r="AI94" i="4" s="1"/>
  <c r="AD93" i="4"/>
  <c r="AC93" i="4"/>
  <c r="AF93" i="4" s="1"/>
  <c r="AN92" i="4"/>
  <c r="S92" i="4" l="1"/>
  <c r="CC55" i="3"/>
  <c r="CE54" i="3"/>
  <c r="Q51" i="3"/>
  <c r="CF50" i="3"/>
  <c r="AD94" i="4"/>
  <c r="AC94" i="4"/>
  <c r="AF94" i="4" s="1"/>
  <c r="G94" i="4"/>
  <c r="K94" i="4"/>
  <c r="L94" i="4" s="1"/>
  <c r="W94" i="4"/>
  <c r="X94" i="4" s="1"/>
  <c r="H93" i="4"/>
  <c r="I93" i="4"/>
  <c r="F95" i="4"/>
  <c r="B96" i="4"/>
  <c r="D95" i="4"/>
  <c r="T95" i="4" s="1"/>
  <c r="J95" i="4"/>
  <c r="C95" i="4"/>
  <c r="AK95" i="4"/>
  <c r="AP95" i="4" s="1"/>
  <c r="AG95" i="4"/>
  <c r="AI95" i="4" s="1"/>
  <c r="E95" i="4"/>
  <c r="V95" i="4" s="1"/>
  <c r="AJ95" i="4"/>
  <c r="AO95" i="4" s="1"/>
  <c r="AA95" i="4"/>
  <c r="N93" i="4"/>
  <c r="M93" i="4"/>
  <c r="AN93" i="4"/>
  <c r="AQ94" i="4"/>
  <c r="Y93" i="4"/>
  <c r="Z93" i="4"/>
  <c r="CD125" i="3"/>
  <c r="P94" i="4"/>
  <c r="O94" i="4"/>
  <c r="AL94" i="4"/>
  <c r="AB94" i="4"/>
  <c r="AH94" i="4"/>
  <c r="U94" i="4"/>
  <c r="AM94" i="4"/>
  <c r="Q93" i="4"/>
  <c r="AE93" i="4"/>
  <c r="CC56" i="3" l="1"/>
  <c r="CE55" i="3"/>
  <c r="CF51" i="3"/>
  <c r="Q52" i="3"/>
  <c r="AE94" i="4"/>
  <c r="AN94" i="4"/>
  <c r="Q94" i="4"/>
  <c r="S94" i="4" s="1"/>
  <c r="F96" i="4"/>
  <c r="B97" i="4"/>
  <c r="D96" i="4"/>
  <c r="T96" i="4" s="1"/>
  <c r="C96" i="4"/>
  <c r="AJ96" i="4"/>
  <c r="AO96" i="4" s="1"/>
  <c r="AK96" i="4"/>
  <c r="AP96" i="4" s="1"/>
  <c r="J96" i="4"/>
  <c r="AG96" i="4"/>
  <c r="AI96" i="4" s="1"/>
  <c r="E96" i="4"/>
  <c r="V96" i="4" s="1"/>
  <c r="AA96" i="4"/>
  <c r="Z94" i="4"/>
  <c r="Y94" i="4"/>
  <c r="I94" i="4"/>
  <c r="H94" i="4"/>
  <c r="AQ95" i="4"/>
  <c r="AD95" i="4"/>
  <c r="AC95" i="4"/>
  <c r="AF95" i="4" s="1"/>
  <c r="S93" i="4"/>
  <c r="R93" i="4"/>
  <c r="CD126" i="3"/>
  <c r="AL95" i="4"/>
  <c r="AB95" i="4"/>
  <c r="AH95" i="4"/>
  <c r="AM95" i="4"/>
  <c r="U95" i="4"/>
  <c r="P95" i="4"/>
  <c r="O95" i="4"/>
  <c r="G95" i="4"/>
  <c r="K95" i="4"/>
  <c r="L95" i="4" s="1"/>
  <c r="W95" i="4"/>
  <c r="X95" i="4" s="1"/>
  <c r="N94" i="4"/>
  <c r="M94" i="4"/>
  <c r="R94" i="4" l="1"/>
  <c r="CC57" i="3"/>
  <c r="CE56" i="3"/>
  <c r="CF52" i="3"/>
  <c r="Q53" i="3"/>
  <c r="Q95" i="4"/>
  <c r="R95" i="4" s="1"/>
  <c r="AE95" i="4"/>
  <c r="AQ96" i="4"/>
  <c r="I95" i="4"/>
  <c r="H95" i="4"/>
  <c r="G96" i="4"/>
  <c r="K96" i="4"/>
  <c r="L96" i="4" s="1"/>
  <c r="W96" i="4"/>
  <c r="X96" i="4" s="1"/>
  <c r="M95" i="4"/>
  <c r="N95" i="4"/>
  <c r="O96" i="4"/>
  <c r="P96" i="4"/>
  <c r="AM96" i="4"/>
  <c r="AB96" i="4"/>
  <c r="AL96" i="4"/>
  <c r="AH96" i="4"/>
  <c r="U96" i="4"/>
  <c r="Z95" i="4"/>
  <c r="Y95" i="4"/>
  <c r="CD127" i="3"/>
  <c r="AD96" i="4"/>
  <c r="AC96" i="4"/>
  <c r="AF96" i="4" s="1"/>
  <c r="F97" i="4"/>
  <c r="D97" i="4"/>
  <c r="T97" i="4" s="1"/>
  <c r="B98" i="4"/>
  <c r="AG97" i="4"/>
  <c r="AI97" i="4" s="1"/>
  <c r="AK97" i="4"/>
  <c r="AP97" i="4" s="1"/>
  <c r="J97" i="4"/>
  <c r="AJ97" i="4"/>
  <c r="AO97" i="4" s="1"/>
  <c r="E97" i="4"/>
  <c r="V97" i="4" s="1"/>
  <c r="AA97" i="4"/>
  <c r="C97" i="4"/>
  <c r="AN95" i="4"/>
  <c r="AE96" i="4" l="1"/>
  <c r="CC58" i="3"/>
  <c r="CC59" i="3" s="1"/>
  <c r="CE57" i="3"/>
  <c r="CF53" i="3"/>
  <c r="Q54" i="3"/>
  <c r="S95" i="4"/>
  <c r="AD97" i="4"/>
  <c r="AC97" i="4"/>
  <c r="AF97" i="4" s="1"/>
  <c r="G97" i="4"/>
  <c r="K97" i="4"/>
  <c r="L97" i="4" s="1"/>
  <c r="W97" i="4"/>
  <c r="X97" i="4" s="1"/>
  <c r="CD128" i="3"/>
  <c r="Y96" i="4"/>
  <c r="Z96" i="4"/>
  <c r="O97" i="4"/>
  <c r="P97" i="4"/>
  <c r="AM97" i="4"/>
  <c r="AB97" i="4"/>
  <c r="AL97" i="4"/>
  <c r="AH97" i="4"/>
  <c r="U97" i="4"/>
  <c r="F98" i="4"/>
  <c r="B99" i="4"/>
  <c r="D98" i="4"/>
  <c r="T98" i="4" s="1"/>
  <c r="C98" i="4"/>
  <c r="J98" i="4"/>
  <c r="AJ98" i="4"/>
  <c r="AO98" i="4" s="1"/>
  <c r="AK98" i="4"/>
  <c r="AP98" i="4" s="1"/>
  <c r="AG98" i="4"/>
  <c r="AI98" i="4" s="1"/>
  <c r="E98" i="4"/>
  <c r="V98" i="4" s="1"/>
  <c r="AA98" i="4"/>
  <c r="H96" i="4"/>
  <c r="I96" i="4"/>
  <c r="AN96" i="4"/>
  <c r="Q96" i="4"/>
  <c r="N96" i="4"/>
  <c r="M96" i="4"/>
  <c r="AQ97" i="4"/>
  <c r="AE97" i="4" l="1"/>
  <c r="CC60" i="3"/>
  <c r="CE59" i="3"/>
  <c r="CF54" i="3"/>
  <c r="Q55" i="3"/>
  <c r="AN97" i="4"/>
  <c r="Q97" i="4"/>
  <c r="S97" i="4" s="1"/>
  <c r="Y97" i="4"/>
  <c r="Z97" i="4"/>
  <c r="O98" i="4"/>
  <c r="P98" i="4"/>
  <c r="AL98" i="4"/>
  <c r="AH98" i="4"/>
  <c r="AM98" i="4"/>
  <c r="U98" i="4"/>
  <c r="AB98" i="4"/>
  <c r="CD129" i="3"/>
  <c r="AQ98" i="4"/>
  <c r="G98" i="4"/>
  <c r="K98" i="4"/>
  <c r="L98" i="4" s="1"/>
  <c r="W98" i="4"/>
  <c r="X98" i="4" s="1"/>
  <c r="H97" i="4"/>
  <c r="I97" i="4"/>
  <c r="R96" i="4"/>
  <c r="S96" i="4"/>
  <c r="AD98" i="4"/>
  <c r="AC98" i="4"/>
  <c r="AF98" i="4" s="1"/>
  <c r="F99" i="4"/>
  <c r="B100" i="4"/>
  <c r="D99" i="4"/>
  <c r="T99" i="4" s="1"/>
  <c r="J99" i="4"/>
  <c r="AK99" i="4"/>
  <c r="AP99" i="4" s="1"/>
  <c r="C99" i="4"/>
  <c r="AG99" i="4"/>
  <c r="AI99" i="4" s="1"/>
  <c r="AJ99" i="4"/>
  <c r="AO99" i="4" s="1"/>
  <c r="E99" i="4"/>
  <c r="V99" i="4" s="1"/>
  <c r="AA99" i="4"/>
  <c r="N97" i="4"/>
  <c r="M97" i="4"/>
  <c r="CC61" i="3" l="1"/>
  <c r="CE60" i="3"/>
  <c r="CF55" i="3"/>
  <c r="Q56" i="3"/>
  <c r="R97" i="4"/>
  <c r="G99" i="4"/>
  <c r="K99" i="4"/>
  <c r="L99" i="4" s="1"/>
  <c r="W99" i="4"/>
  <c r="X99" i="4" s="1"/>
  <c r="Q98" i="4"/>
  <c r="Y98" i="4"/>
  <c r="Z98" i="4"/>
  <c r="AD99" i="4"/>
  <c r="AC99" i="4"/>
  <c r="AF99" i="4" s="1"/>
  <c r="O99" i="4"/>
  <c r="P99" i="4"/>
  <c r="AL99" i="4"/>
  <c r="AB99" i="4"/>
  <c r="AH99" i="4"/>
  <c r="U99" i="4"/>
  <c r="AM99" i="4"/>
  <c r="F100" i="4"/>
  <c r="B101" i="4"/>
  <c r="C100" i="4"/>
  <c r="AJ100" i="4"/>
  <c r="AO100" i="4" s="1"/>
  <c r="D100" i="4"/>
  <c r="T100" i="4" s="1"/>
  <c r="J100" i="4"/>
  <c r="AG100" i="4"/>
  <c r="AI100" i="4" s="1"/>
  <c r="AK100" i="4"/>
  <c r="AP100" i="4" s="1"/>
  <c r="E100" i="4"/>
  <c r="V100" i="4" s="1"/>
  <c r="AA100" i="4"/>
  <c r="I98" i="4"/>
  <c r="H98" i="4"/>
  <c r="M98" i="4"/>
  <c r="N98" i="4"/>
  <c r="CD130" i="3"/>
  <c r="AE98" i="4"/>
  <c r="AQ99" i="4"/>
  <c r="AN98" i="4"/>
  <c r="CC62" i="3" l="1"/>
  <c r="CE61" i="3"/>
  <c r="Q57" i="3"/>
  <c r="CF56" i="3"/>
  <c r="G100" i="4"/>
  <c r="K100" i="4"/>
  <c r="L100" i="4" s="1"/>
  <c r="W100" i="4"/>
  <c r="X100" i="4" s="1"/>
  <c r="N99" i="4"/>
  <c r="M99" i="4"/>
  <c r="AE99" i="4"/>
  <c r="H99" i="4"/>
  <c r="I99" i="4"/>
  <c r="AD100" i="4"/>
  <c r="AC100" i="4"/>
  <c r="AF100" i="4" s="1"/>
  <c r="F101" i="4"/>
  <c r="D101" i="4"/>
  <c r="T101" i="4" s="1"/>
  <c r="AG101" i="4"/>
  <c r="AI101" i="4" s="1"/>
  <c r="AK101" i="4"/>
  <c r="AP101" i="4" s="1"/>
  <c r="B102" i="4"/>
  <c r="AJ101" i="4"/>
  <c r="AO101" i="4" s="1"/>
  <c r="C101" i="4"/>
  <c r="E101" i="4"/>
  <c r="V101" i="4" s="1"/>
  <c r="J101" i="4"/>
  <c r="AA101" i="4"/>
  <c r="Y99" i="4"/>
  <c r="Z99" i="4"/>
  <c r="CD131" i="3"/>
  <c r="P100" i="4"/>
  <c r="O100" i="4"/>
  <c r="AL100" i="4"/>
  <c r="AH100" i="4"/>
  <c r="U100" i="4"/>
  <c r="AM100" i="4"/>
  <c r="AB100" i="4"/>
  <c r="R98" i="4"/>
  <c r="S98" i="4"/>
  <c r="AN99" i="4"/>
  <c r="AQ100" i="4"/>
  <c r="Q99" i="4"/>
  <c r="Q100" i="4" l="1"/>
  <c r="R100" i="4" s="1"/>
  <c r="Q58" i="3"/>
  <c r="Q59" i="3" s="1"/>
  <c r="CF57" i="3"/>
  <c r="CC63" i="3"/>
  <c r="CE62" i="3"/>
  <c r="AQ101" i="4"/>
  <c r="K101" i="4"/>
  <c r="L101" i="4" s="1"/>
  <c r="G101" i="4"/>
  <c r="W101" i="4"/>
  <c r="X101" i="4" s="1"/>
  <c r="Z100" i="4"/>
  <c r="Y100" i="4"/>
  <c r="CD132" i="3"/>
  <c r="O101" i="4"/>
  <c r="P101" i="4"/>
  <c r="AH101" i="4"/>
  <c r="U101" i="4"/>
  <c r="AM101" i="4"/>
  <c r="AB101" i="4"/>
  <c r="AL101" i="4"/>
  <c r="H100" i="4"/>
  <c r="I100" i="4"/>
  <c r="R99" i="4"/>
  <c r="S99" i="4"/>
  <c r="M100" i="4"/>
  <c r="N100" i="4"/>
  <c r="AE100" i="4"/>
  <c r="AN100" i="4"/>
  <c r="F102" i="4"/>
  <c r="B103" i="4"/>
  <c r="D102" i="4"/>
  <c r="T102" i="4" s="1"/>
  <c r="C102" i="4"/>
  <c r="J102" i="4"/>
  <c r="AJ102" i="4"/>
  <c r="AO102" i="4" s="1"/>
  <c r="AK102" i="4"/>
  <c r="AP102" i="4" s="1"/>
  <c r="AG102" i="4"/>
  <c r="AI102" i="4" s="1"/>
  <c r="E102" i="4"/>
  <c r="V102" i="4" s="1"/>
  <c r="AA102" i="4"/>
  <c r="AD101" i="4"/>
  <c r="AC101" i="4"/>
  <c r="AF101" i="4" s="1"/>
  <c r="S100" i="4" l="1"/>
  <c r="CC64" i="3"/>
  <c r="CE63" i="3"/>
  <c r="CF59" i="3"/>
  <c r="Q60" i="3"/>
  <c r="AE101" i="4"/>
  <c r="Q101" i="4"/>
  <c r="S101" i="4" s="1"/>
  <c r="Y101" i="4"/>
  <c r="Z101" i="4"/>
  <c r="O102" i="4"/>
  <c r="P102" i="4"/>
  <c r="AL102" i="4"/>
  <c r="U102" i="4"/>
  <c r="AH102" i="4"/>
  <c r="AB102" i="4"/>
  <c r="AM102" i="4"/>
  <c r="AQ102" i="4"/>
  <c r="AN101" i="4"/>
  <c r="K102" i="4"/>
  <c r="L102" i="4" s="1"/>
  <c r="G102" i="4"/>
  <c r="W102" i="4"/>
  <c r="X102" i="4" s="1"/>
  <c r="M101" i="4"/>
  <c r="N101" i="4"/>
  <c r="AD102" i="4"/>
  <c r="AC102" i="4"/>
  <c r="AF102" i="4" s="1"/>
  <c r="F103" i="4"/>
  <c r="B104" i="4"/>
  <c r="D103" i="4"/>
  <c r="T103" i="4" s="1"/>
  <c r="C103" i="4"/>
  <c r="AK103" i="4"/>
  <c r="AP103" i="4" s="1"/>
  <c r="AG103" i="4"/>
  <c r="AI103" i="4" s="1"/>
  <c r="J103" i="4"/>
  <c r="AJ103" i="4"/>
  <c r="AO103" i="4" s="1"/>
  <c r="E103" i="4"/>
  <c r="V103" i="4" s="1"/>
  <c r="AA103" i="4"/>
  <c r="CD133" i="3"/>
  <c r="I101" i="4"/>
  <c r="H101" i="4"/>
  <c r="CC65" i="3" l="1"/>
  <c r="CE64" i="3"/>
  <c r="Q61" i="3"/>
  <c r="CF60" i="3"/>
  <c r="R101" i="4"/>
  <c r="CD134" i="3"/>
  <c r="I102" i="4"/>
  <c r="H102" i="4"/>
  <c r="O103" i="4"/>
  <c r="P103" i="4"/>
  <c r="AL103" i="4"/>
  <c r="AH103" i="4"/>
  <c r="AB103" i="4"/>
  <c r="AM103" i="4"/>
  <c r="U103" i="4"/>
  <c r="Y102" i="4"/>
  <c r="Z102" i="4"/>
  <c r="AN102" i="4"/>
  <c r="AE102" i="4"/>
  <c r="Q102" i="4"/>
  <c r="G103" i="4"/>
  <c r="K103" i="4"/>
  <c r="L103" i="4" s="1"/>
  <c r="W103" i="4"/>
  <c r="X103" i="4" s="1"/>
  <c r="AD103" i="4"/>
  <c r="AC103" i="4"/>
  <c r="AF103" i="4" s="1"/>
  <c r="F104" i="4"/>
  <c r="B105" i="4"/>
  <c r="D104" i="4"/>
  <c r="T104" i="4" s="1"/>
  <c r="C104" i="4"/>
  <c r="AJ104" i="4"/>
  <c r="AO104" i="4" s="1"/>
  <c r="J104" i="4"/>
  <c r="AG104" i="4"/>
  <c r="AI104" i="4" s="1"/>
  <c r="AK104" i="4"/>
  <c r="AP104" i="4" s="1"/>
  <c r="E104" i="4"/>
  <c r="V104" i="4" s="1"/>
  <c r="AA104" i="4"/>
  <c r="N102" i="4"/>
  <c r="M102" i="4"/>
  <c r="AQ103" i="4"/>
  <c r="AE103" i="4" l="1"/>
  <c r="CC66" i="3"/>
  <c r="CE65" i="3"/>
  <c r="CF61" i="3"/>
  <c r="Q62" i="3"/>
  <c r="AD104" i="4"/>
  <c r="AC104" i="4"/>
  <c r="AF104" i="4" s="1"/>
  <c r="F105" i="4"/>
  <c r="D105" i="4"/>
  <c r="T105" i="4" s="1"/>
  <c r="B106" i="4"/>
  <c r="AG105" i="4"/>
  <c r="AI105" i="4" s="1"/>
  <c r="AK105" i="4"/>
  <c r="AP105" i="4" s="1"/>
  <c r="AJ105" i="4"/>
  <c r="AO105" i="4" s="1"/>
  <c r="C105" i="4"/>
  <c r="J105" i="4"/>
  <c r="E105" i="4"/>
  <c r="V105" i="4" s="1"/>
  <c r="AA105" i="4"/>
  <c r="Z103" i="4"/>
  <c r="Y103" i="4"/>
  <c r="O104" i="4"/>
  <c r="P104" i="4"/>
  <c r="AL104" i="4"/>
  <c r="AH104" i="4"/>
  <c r="AM104" i="4"/>
  <c r="U104" i="4"/>
  <c r="AB104" i="4"/>
  <c r="H103" i="4"/>
  <c r="I103" i="4"/>
  <c r="CD135" i="3"/>
  <c r="K104" i="4"/>
  <c r="L104" i="4" s="1"/>
  <c r="G104" i="4"/>
  <c r="W104" i="4"/>
  <c r="X104" i="4" s="1"/>
  <c r="M103" i="4"/>
  <c r="N103" i="4"/>
  <c r="R102" i="4"/>
  <c r="S102" i="4"/>
  <c r="Q103" i="4"/>
  <c r="AQ104" i="4"/>
  <c r="AN103" i="4"/>
  <c r="CC67" i="3" l="1"/>
  <c r="CE66" i="3"/>
  <c r="Q63" i="3"/>
  <c r="CF62" i="3"/>
  <c r="G105" i="4"/>
  <c r="K105" i="4"/>
  <c r="L105" i="4" s="1"/>
  <c r="W105" i="4"/>
  <c r="X105" i="4" s="1"/>
  <c r="M104" i="4"/>
  <c r="N104" i="4"/>
  <c r="CD136" i="3"/>
  <c r="I104" i="4"/>
  <c r="H104" i="4"/>
  <c r="O105" i="4"/>
  <c r="P105" i="4"/>
  <c r="AL105" i="4"/>
  <c r="AH105" i="4"/>
  <c r="AM105" i="4"/>
  <c r="AB105" i="4"/>
  <c r="U105" i="4"/>
  <c r="F106" i="4"/>
  <c r="B107" i="4"/>
  <c r="D106" i="4"/>
  <c r="T106" i="4" s="1"/>
  <c r="C106" i="4"/>
  <c r="AJ106" i="4"/>
  <c r="AO106" i="4" s="1"/>
  <c r="J106" i="4"/>
  <c r="AK106" i="4"/>
  <c r="AP106" i="4" s="1"/>
  <c r="E106" i="4"/>
  <c r="V106" i="4" s="1"/>
  <c r="AG106" i="4"/>
  <c r="AI106" i="4" s="1"/>
  <c r="AA106" i="4"/>
  <c r="Z104" i="4"/>
  <c r="Y104" i="4"/>
  <c r="Q104" i="4"/>
  <c r="AE104" i="4"/>
  <c r="AN104" i="4"/>
  <c r="AQ105" i="4"/>
  <c r="S103" i="4"/>
  <c r="R103" i="4"/>
  <c r="AD105" i="4"/>
  <c r="AC105" i="4"/>
  <c r="AF105" i="4" s="1"/>
  <c r="CF63" i="3" l="1"/>
  <c r="Q64" i="3"/>
  <c r="CC68" i="3"/>
  <c r="CE67" i="3"/>
  <c r="AN105" i="4"/>
  <c r="AQ106" i="4"/>
  <c r="K106" i="4"/>
  <c r="L106" i="4" s="1"/>
  <c r="G106" i="4"/>
  <c r="W106" i="4"/>
  <c r="X106" i="4" s="1"/>
  <c r="I105" i="4"/>
  <c r="H105" i="4"/>
  <c r="F107" i="4"/>
  <c r="B108" i="4"/>
  <c r="D107" i="4"/>
  <c r="T107" i="4" s="1"/>
  <c r="AK107" i="4"/>
  <c r="AP107" i="4" s="1"/>
  <c r="C107" i="4"/>
  <c r="AG107" i="4"/>
  <c r="AI107" i="4" s="1"/>
  <c r="AJ107" i="4"/>
  <c r="AO107" i="4" s="1"/>
  <c r="J107" i="4"/>
  <c r="E107" i="4"/>
  <c r="V107" i="4" s="1"/>
  <c r="AA107" i="4"/>
  <c r="CD137" i="3"/>
  <c r="N105" i="4"/>
  <c r="M105" i="4"/>
  <c r="R104" i="4"/>
  <c r="S104" i="4"/>
  <c r="Z105" i="4"/>
  <c r="Y105" i="4"/>
  <c r="AE105" i="4"/>
  <c r="Q105" i="4"/>
  <c r="AD106" i="4"/>
  <c r="AC106" i="4"/>
  <c r="AF106" i="4" s="1"/>
  <c r="AM106" i="4"/>
  <c r="O106" i="4"/>
  <c r="AB106" i="4"/>
  <c r="AL106" i="4"/>
  <c r="AH106" i="4"/>
  <c r="U106" i="4"/>
  <c r="P106" i="4"/>
  <c r="CC69" i="3" l="1"/>
  <c r="CE68" i="3"/>
  <c r="Q65" i="3"/>
  <c r="CF64" i="3"/>
  <c r="S105" i="4"/>
  <c r="R105" i="4"/>
  <c r="M106" i="4"/>
  <c r="N106" i="4"/>
  <c r="P107" i="4"/>
  <c r="O107" i="4"/>
  <c r="AH107" i="4"/>
  <c r="AB107" i="4"/>
  <c r="AM107" i="4"/>
  <c r="U107" i="4"/>
  <c r="AL107" i="4"/>
  <c r="K107" i="4"/>
  <c r="L107" i="4" s="1"/>
  <c r="G107" i="4"/>
  <c r="W107" i="4"/>
  <c r="X107" i="4" s="1"/>
  <c r="H106" i="4"/>
  <c r="I106" i="4"/>
  <c r="AN106" i="4"/>
  <c r="AD107" i="4"/>
  <c r="AC107" i="4"/>
  <c r="AF107" i="4" s="1"/>
  <c r="F108" i="4"/>
  <c r="B109" i="4"/>
  <c r="D108" i="4"/>
  <c r="T108" i="4" s="1"/>
  <c r="C108" i="4"/>
  <c r="AJ108" i="4"/>
  <c r="AO108" i="4" s="1"/>
  <c r="AG108" i="4"/>
  <c r="AI108" i="4" s="1"/>
  <c r="AK108" i="4"/>
  <c r="AP108" i="4" s="1"/>
  <c r="J108" i="4"/>
  <c r="AA108" i="4"/>
  <c r="E108" i="4"/>
  <c r="V108" i="4" s="1"/>
  <c r="Z106" i="4"/>
  <c r="Y106" i="4"/>
  <c r="CD138" i="3"/>
  <c r="AQ107" i="4"/>
  <c r="Q106" i="4"/>
  <c r="AE106" i="4"/>
  <c r="CC70" i="3" l="1"/>
  <c r="CE69" i="3"/>
  <c r="Q66" i="3"/>
  <c r="CF65" i="3"/>
  <c r="AE107" i="4"/>
  <c r="AQ108" i="4"/>
  <c r="Q107" i="4"/>
  <c r="S107" i="4" s="1"/>
  <c r="AL108" i="4"/>
  <c r="AB108" i="4"/>
  <c r="AH108" i="4"/>
  <c r="P108" i="4"/>
  <c r="U108" i="4"/>
  <c r="AM108" i="4"/>
  <c r="O108" i="4"/>
  <c r="CD139" i="3"/>
  <c r="AD108" i="4"/>
  <c r="AC108" i="4"/>
  <c r="AF108" i="4" s="1"/>
  <c r="K108" i="4"/>
  <c r="L108" i="4" s="1"/>
  <c r="G108" i="4"/>
  <c r="W108" i="4"/>
  <c r="X108" i="4" s="1"/>
  <c r="M107" i="4"/>
  <c r="N107" i="4"/>
  <c r="AN107" i="4"/>
  <c r="S106" i="4"/>
  <c r="R106" i="4"/>
  <c r="F109" i="4"/>
  <c r="D109" i="4"/>
  <c r="T109" i="4" s="1"/>
  <c r="B110" i="4"/>
  <c r="AG109" i="4"/>
  <c r="AI109" i="4" s="1"/>
  <c r="AK109" i="4"/>
  <c r="AP109" i="4" s="1"/>
  <c r="C109" i="4"/>
  <c r="AJ109" i="4"/>
  <c r="AO109" i="4" s="1"/>
  <c r="J109" i="4"/>
  <c r="E109" i="4"/>
  <c r="V109" i="4" s="1"/>
  <c r="AA109" i="4"/>
  <c r="I107" i="4"/>
  <c r="H107" i="4"/>
  <c r="R107" i="4"/>
  <c r="Z107" i="4"/>
  <c r="Y107" i="4"/>
  <c r="Q67" i="3" l="1"/>
  <c r="CF66" i="3"/>
  <c r="CC71" i="3"/>
  <c r="CE70" i="3"/>
  <c r="AQ109" i="4"/>
  <c r="AE108" i="4"/>
  <c r="I108" i="4"/>
  <c r="H108" i="4"/>
  <c r="AN108" i="4"/>
  <c r="G109" i="4"/>
  <c r="K109" i="4"/>
  <c r="L109" i="4" s="1"/>
  <c r="W109" i="4"/>
  <c r="X109" i="4" s="1"/>
  <c r="M108" i="4"/>
  <c r="N108" i="4"/>
  <c r="CD140" i="3"/>
  <c r="AD109" i="4"/>
  <c r="AC109" i="4"/>
  <c r="AF109" i="4" s="1"/>
  <c r="O109" i="4"/>
  <c r="P109" i="4"/>
  <c r="AM109" i="4"/>
  <c r="AL109" i="4"/>
  <c r="AH109" i="4"/>
  <c r="U109" i="4"/>
  <c r="AB109" i="4"/>
  <c r="F110" i="4"/>
  <c r="B111" i="4"/>
  <c r="D110" i="4"/>
  <c r="T110" i="4" s="1"/>
  <c r="C110" i="4"/>
  <c r="J110" i="4"/>
  <c r="AJ110" i="4"/>
  <c r="AO110" i="4" s="1"/>
  <c r="AK110" i="4"/>
  <c r="AP110" i="4" s="1"/>
  <c r="AG110" i="4"/>
  <c r="AI110" i="4" s="1"/>
  <c r="E110" i="4"/>
  <c r="V110" i="4" s="1"/>
  <c r="AA110" i="4"/>
  <c r="Y108" i="4"/>
  <c r="Z108" i="4"/>
  <c r="Q108" i="4"/>
  <c r="CC72" i="3" l="1"/>
  <c r="CE71" i="3"/>
  <c r="CF67" i="3"/>
  <c r="Q68" i="3"/>
  <c r="AN109" i="4"/>
  <c r="AD110" i="4"/>
  <c r="AC110" i="4"/>
  <c r="AF110" i="4" s="1"/>
  <c r="F111" i="4"/>
  <c r="B112" i="4"/>
  <c r="C111" i="4"/>
  <c r="AK111" i="4"/>
  <c r="AP111" i="4" s="1"/>
  <c r="J111" i="4"/>
  <c r="AG111" i="4"/>
  <c r="AI111" i="4" s="1"/>
  <c r="D111" i="4"/>
  <c r="T111" i="4" s="1"/>
  <c r="AJ111" i="4"/>
  <c r="AO111" i="4" s="1"/>
  <c r="E111" i="4"/>
  <c r="V111" i="4" s="1"/>
  <c r="AA111" i="4"/>
  <c r="CD141" i="3"/>
  <c r="M109" i="4"/>
  <c r="N109" i="4"/>
  <c r="R108" i="4"/>
  <c r="S108" i="4"/>
  <c r="Z109" i="4"/>
  <c r="Y109" i="4"/>
  <c r="P110" i="4"/>
  <c r="O110" i="4"/>
  <c r="AH110" i="4"/>
  <c r="AB110" i="4"/>
  <c r="AM110" i="4"/>
  <c r="U110" i="4"/>
  <c r="AL110" i="4"/>
  <c r="Q109" i="4"/>
  <c r="AQ110" i="4"/>
  <c r="AE109" i="4"/>
  <c r="G110" i="4"/>
  <c r="K110" i="4"/>
  <c r="L110" i="4" s="1"/>
  <c r="W110" i="4"/>
  <c r="X110" i="4" s="1"/>
  <c r="H109" i="4"/>
  <c r="I109" i="4"/>
  <c r="CC73" i="3" l="1"/>
  <c r="CE72" i="3"/>
  <c r="CF68" i="3"/>
  <c r="Q69" i="3"/>
  <c r="Q110" i="4"/>
  <c r="S110" i="4" s="1"/>
  <c r="AE110" i="4"/>
  <c r="Y110" i="4"/>
  <c r="Z110" i="4"/>
  <c r="I110" i="4"/>
  <c r="H110" i="4"/>
  <c r="CD142" i="3"/>
  <c r="O111" i="4"/>
  <c r="P111" i="4"/>
  <c r="AL111" i="4"/>
  <c r="U111" i="4"/>
  <c r="AH111" i="4"/>
  <c r="AB111" i="4"/>
  <c r="AM111" i="4"/>
  <c r="M110" i="4"/>
  <c r="N110" i="4"/>
  <c r="AN110" i="4"/>
  <c r="K111" i="4"/>
  <c r="L111" i="4" s="1"/>
  <c r="G111" i="4"/>
  <c r="W111" i="4"/>
  <c r="X111" i="4" s="1"/>
  <c r="R109" i="4"/>
  <c r="S109" i="4"/>
  <c r="AD111" i="4"/>
  <c r="AC111" i="4"/>
  <c r="AF111" i="4" s="1"/>
  <c r="F112" i="4"/>
  <c r="B113" i="4"/>
  <c r="D112" i="4"/>
  <c r="T112" i="4" s="1"/>
  <c r="C112" i="4"/>
  <c r="AJ112" i="4"/>
  <c r="AO112" i="4" s="1"/>
  <c r="AG112" i="4"/>
  <c r="AI112" i="4" s="1"/>
  <c r="AK112" i="4"/>
  <c r="AP112" i="4" s="1"/>
  <c r="E112" i="4"/>
  <c r="V112" i="4" s="1"/>
  <c r="J112" i="4"/>
  <c r="AA112" i="4"/>
  <c r="AQ111" i="4"/>
  <c r="R110" i="4" l="1"/>
  <c r="CC74" i="3"/>
  <c r="CE73" i="3"/>
  <c r="Q70" i="3"/>
  <c r="CF69" i="3"/>
  <c r="AQ112" i="4"/>
  <c r="AN111" i="4"/>
  <c r="AD112" i="4"/>
  <c r="AC112" i="4"/>
  <c r="AF112" i="4" s="1"/>
  <c r="F113" i="4"/>
  <c r="D113" i="4"/>
  <c r="T113" i="4" s="1"/>
  <c r="B114" i="4"/>
  <c r="AG113" i="4"/>
  <c r="AI113" i="4" s="1"/>
  <c r="AK113" i="4"/>
  <c r="AP113" i="4" s="1"/>
  <c r="AJ113" i="4"/>
  <c r="AO113" i="4" s="1"/>
  <c r="J113" i="4"/>
  <c r="C113" i="4"/>
  <c r="E113" i="4"/>
  <c r="V113" i="4" s="1"/>
  <c r="AA113" i="4"/>
  <c r="N111" i="4"/>
  <c r="M111" i="4"/>
  <c r="CD143" i="3"/>
  <c r="I111" i="4"/>
  <c r="H111" i="4"/>
  <c r="P112" i="4"/>
  <c r="O112" i="4"/>
  <c r="AH112" i="4"/>
  <c r="U112" i="4"/>
  <c r="AM112" i="4"/>
  <c r="AB112" i="4"/>
  <c r="AL112" i="4"/>
  <c r="Y111" i="4"/>
  <c r="Z111" i="4"/>
  <c r="G112" i="4"/>
  <c r="K112" i="4"/>
  <c r="L112" i="4" s="1"/>
  <c r="W112" i="4"/>
  <c r="X112" i="4" s="1"/>
  <c r="AE111" i="4"/>
  <c r="Q111" i="4"/>
  <c r="CF70" i="3" l="1"/>
  <c r="Q71" i="3"/>
  <c r="CC75" i="3"/>
  <c r="CE74" i="3"/>
  <c r="AE112" i="4"/>
  <c r="Q112" i="4"/>
  <c r="R112" i="4" s="1"/>
  <c r="K113" i="4"/>
  <c r="L113" i="4" s="1"/>
  <c r="G113" i="4"/>
  <c r="W113" i="4"/>
  <c r="X113" i="4" s="1"/>
  <c r="Y112" i="4"/>
  <c r="Z112" i="4"/>
  <c r="F114" i="4"/>
  <c r="B115" i="4"/>
  <c r="D114" i="4"/>
  <c r="T114" i="4" s="1"/>
  <c r="C114" i="4"/>
  <c r="AJ114" i="4"/>
  <c r="AO114" i="4" s="1"/>
  <c r="E114" i="4"/>
  <c r="V114" i="4" s="1"/>
  <c r="AA114" i="4"/>
  <c r="AG114" i="4"/>
  <c r="AI114" i="4" s="1"/>
  <c r="AK114" i="4"/>
  <c r="AP114" i="4" s="1"/>
  <c r="J114" i="4"/>
  <c r="R111" i="4"/>
  <c r="S111" i="4"/>
  <c r="H112" i="4"/>
  <c r="I112" i="4"/>
  <c r="O113" i="4"/>
  <c r="P113" i="4"/>
  <c r="AL113" i="4"/>
  <c r="AH113" i="4"/>
  <c r="AB113" i="4"/>
  <c r="AE113" i="4" s="1"/>
  <c r="AM113" i="4"/>
  <c r="U113" i="4"/>
  <c r="AN112" i="4"/>
  <c r="AQ113" i="4"/>
  <c r="M112" i="4"/>
  <c r="N112" i="4"/>
  <c r="CD144" i="3"/>
  <c r="AD113" i="4"/>
  <c r="AC113" i="4"/>
  <c r="AF113" i="4" s="1"/>
  <c r="S112" i="4" l="1"/>
  <c r="CC76" i="3"/>
  <c r="CE75" i="3"/>
  <c r="CF71" i="3"/>
  <c r="Q72" i="3"/>
  <c r="AN113" i="4"/>
  <c r="AD114" i="4"/>
  <c r="AC114" i="4"/>
  <c r="AF114" i="4" s="1"/>
  <c r="I113" i="4"/>
  <c r="H113" i="4"/>
  <c r="CD145" i="3"/>
  <c r="AM114" i="4"/>
  <c r="AL114" i="4"/>
  <c r="AH114" i="4"/>
  <c r="P114" i="4"/>
  <c r="O114" i="4"/>
  <c r="U114" i="4"/>
  <c r="AB114" i="4"/>
  <c r="Z113" i="4"/>
  <c r="Y113" i="4"/>
  <c r="Q113" i="4"/>
  <c r="AQ114" i="4"/>
  <c r="F115" i="4"/>
  <c r="B116" i="4"/>
  <c r="D115" i="4"/>
  <c r="T115" i="4" s="1"/>
  <c r="AK115" i="4"/>
  <c r="AP115" i="4" s="1"/>
  <c r="C115" i="4"/>
  <c r="AG115" i="4"/>
  <c r="AI115" i="4" s="1"/>
  <c r="E115" i="4"/>
  <c r="V115" i="4" s="1"/>
  <c r="AJ115" i="4"/>
  <c r="AO115" i="4" s="1"/>
  <c r="AA115" i="4"/>
  <c r="J115" i="4"/>
  <c r="M113" i="4"/>
  <c r="N113" i="4"/>
  <c r="G114" i="4"/>
  <c r="K114" i="4"/>
  <c r="L114" i="4" s="1"/>
  <c r="W114" i="4"/>
  <c r="X114" i="4" s="1"/>
  <c r="CC77" i="3" l="1"/>
  <c r="CE76" i="3"/>
  <c r="Q73" i="3"/>
  <c r="CF72" i="3"/>
  <c r="AQ115" i="4"/>
  <c r="M114" i="4"/>
  <c r="N114" i="4"/>
  <c r="S113" i="4"/>
  <c r="R113" i="4"/>
  <c r="F116" i="4"/>
  <c r="B117" i="4"/>
  <c r="D116" i="4"/>
  <c r="T116" i="4" s="1"/>
  <c r="C116" i="4"/>
  <c r="AJ116" i="4"/>
  <c r="AO116" i="4" s="1"/>
  <c r="AG116" i="4"/>
  <c r="AI116" i="4" s="1"/>
  <c r="AK116" i="4"/>
  <c r="AP116" i="4" s="1"/>
  <c r="J116" i="4"/>
  <c r="AA116" i="4"/>
  <c r="E116" i="4"/>
  <c r="V116" i="4" s="1"/>
  <c r="Z114" i="4"/>
  <c r="Y114" i="4"/>
  <c r="CD146" i="3"/>
  <c r="AE114" i="4"/>
  <c r="AN114" i="4"/>
  <c r="I114" i="4"/>
  <c r="H114" i="4"/>
  <c r="AD115" i="4"/>
  <c r="AC115" i="4"/>
  <c r="AF115" i="4" s="1"/>
  <c r="P115" i="4"/>
  <c r="O115" i="4"/>
  <c r="AM115" i="4"/>
  <c r="AL115" i="4"/>
  <c r="AH115" i="4"/>
  <c r="U115" i="4"/>
  <c r="AB115" i="4"/>
  <c r="G115" i="4"/>
  <c r="K115" i="4"/>
  <c r="L115" i="4" s="1"/>
  <c r="W115" i="4"/>
  <c r="X115" i="4" s="1"/>
  <c r="Q114" i="4"/>
  <c r="CF73" i="3" l="1"/>
  <c r="Q74" i="3"/>
  <c r="CC78" i="3"/>
  <c r="CE77" i="3"/>
  <c r="AE115" i="4"/>
  <c r="AN115" i="4"/>
  <c r="Q115" i="4"/>
  <c r="S115" i="4" s="1"/>
  <c r="AD116" i="4"/>
  <c r="AC116" i="4"/>
  <c r="AF116" i="4" s="1"/>
  <c r="G116" i="4"/>
  <c r="K116" i="4"/>
  <c r="L116" i="4" s="1"/>
  <c r="W116" i="4"/>
  <c r="X116" i="4" s="1"/>
  <c r="R114" i="4"/>
  <c r="S114" i="4"/>
  <c r="CD147" i="3"/>
  <c r="I115" i="4"/>
  <c r="H115" i="4"/>
  <c r="F117" i="4"/>
  <c r="D117" i="4"/>
  <c r="T117" i="4" s="1"/>
  <c r="B118" i="4"/>
  <c r="AG117" i="4"/>
  <c r="AI117" i="4" s="1"/>
  <c r="J117" i="4"/>
  <c r="AK117" i="4"/>
  <c r="AP117" i="4" s="1"/>
  <c r="C117" i="4"/>
  <c r="E117" i="4"/>
  <c r="V117" i="4" s="1"/>
  <c r="AJ117" i="4"/>
  <c r="AO117" i="4" s="1"/>
  <c r="AA117" i="4"/>
  <c r="AQ116" i="4"/>
  <c r="M115" i="4"/>
  <c r="N115" i="4"/>
  <c r="R115" i="4"/>
  <c r="Y115" i="4"/>
  <c r="Z115" i="4"/>
  <c r="O116" i="4"/>
  <c r="P116" i="4"/>
  <c r="AH116" i="4"/>
  <c r="U116" i="4"/>
  <c r="AM116" i="4"/>
  <c r="AL116" i="4"/>
  <c r="AB116" i="4"/>
  <c r="CC79" i="3" l="1"/>
  <c r="CE78" i="3"/>
  <c r="CF74" i="3"/>
  <c r="Q75" i="3"/>
  <c r="Q116" i="4"/>
  <c r="S116" i="4" s="1"/>
  <c r="AE116" i="4"/>
  <c r="AD117" i="4"/>
  <c r="AC117" i="4"/>
  <c r="AF117" i="4" s="1"/>
  <c r="Y116" i="4"/>
  <c r="Z116" i="4"/>
  <c r="O117" i="4"/>
  <c r="P117" i="4"/>
  <c r="AL117" i="4"/>
  <c r="AB117" i="4"/>
  <c r="AH117" i="4"/>
  <c r="U117" i="4"/>
  <c r="AM117" i="4"/>
  <c r="F118" i="4"/>
  <c r="B119" i="4"/>
  <c r="D118" i="4"/>
  <c r="T118" i="4" s="1"/>
  <c r="C118" i="4"/>
  <c r="J118" i="4"/>
  <c r="AJ118" i="4"/>
  <c r="AO118" i="4" s="1"/>
  <c r="AK118" i="4"/>
  <c r="AP118" i="4" s="1"/>
  <c r="AG118" i="4"/>
  <c r="AI118" i="4" s="1"/>
  <c r="E118" i="4"/>
  <c r="V118" i="4" s="1"/>
  <c r="AA118" i="4"/>
  <c r="I116" i="4"/>
  <c r="H116" i="4"/>
  <c r="AN116" i="4"/>
  <c r="AQ117" i="4"/>
  <c r="G117" i="4"/>
  <c r="K117" i="4"/>
  <c r="L117" i="4" s="1"/>
  <c r="W117" i="4"/>
  <c r="X117" i="4" s="1"/>
  <c r="CD148" i="3"/>
  <c r="M116" i="4"/>
  <c r="N116" i="4"/>
  <c r="CC80" i="3" l="1"/>
  <c r="CE79" i="3"/>
  <c r="CF75" i="3"/>
  <c r="Q76" i="3"/>
  <c r="R116" i="4"/>
  <c r="AN117" i="4"/>
  <c r="Z117" i="4"/>
  <c r="Y117" i="4"/>
  <c r="AD118" i="4"/>
  <c r="AC118" i="4"/>
  <c r="AF118" i="4" s="1"/>
  <c r="F119" i="4"/>
  <c r="B120" i="4"/>
  <c r="D119" i="4"/>
  <c r="T119" i="4" s="1"/>
  <c r="C119" i="4"/>
  <c r="AK119" i="4"/>
  <c r="AP119" i="4" s="1"/>
  <c r="J119" i="4"/>
  <c r="AG119" i="4"/>
  <c r="AI119" i="4" s="1"/>
  <c r="AJ119" i="4"/>
  <c r="AO119" i="4" s="1"/>
  <c r="E119" i="4"/>
  <c r="V119" i="4" s="1"/>
  <c r="AA119" i="4"/>
  <c r="I117" i="4"/>
  <c r="H117" i="4"/>
  <c r="Q117" i="4"/>
  <c r="CD149" i="3"/>
  <c r="M117" i="4"/>
  <c r="N117" i="4"/>
  <c r="O118" i="4"/>
  <c r="P118" i="4"/>
  <c r="AM118" i="4"/>
  <c r="U118" i="4"/>
  <c r="AL118" i="4"/>
  <c r="AH118" i="4"/>
  <c r="AB118" i="4"/>
  <c r="AQ118" i="4"/>
  <c r="K118" i="4"/>
  <c r="L118" i="4" s="1"/>
  <c r="G118" i="4"/>
  <c r="W118" i="4"/>
  <c r="X118" i="4" s="1"/>
  <c r="AE117" i="4"/>
  <c r="AE118" i="4" l="1"/>
  <c r="CC81" i="3"/>
  <c r="CE80" i="3"/>
  <c r="Q77" i="3"/>
  <c r="CF76" i="3"/>
  <c r="Q118" i="4"/>
  <c r="S118" i="4" s="1"/>
  <c r="AN118" i="4"/>
  <c r="R117" i="4"/>
  <c r="S117" i="4"/>
  <c r="AD119" i="4"/>
  <c r="AC119" i="4"/>
  <c r="AF119" i="4" s="1"/>
  <c r="F120" i="4"/>
  <c r="B121" i="4"/>
  <c r="D120" i="4"/>
  <c r="T120" i="4" s="1"/>
  <c r="C120" i="4"/>
  <c r="AJ120" i="4"/>
  <c r="AO120" i="4" s="1"/>
  <c r="J120" i="4"/>
  <c r="AK120" i="4"/>
  <c r="AP120" i="4" s="1"/>
  <c r="AG120" i="4"/>
  <c r="AI120" i="4" s="1"/>
  <c r="E120" i="4"/>
  <c r="V120" i="4" s="1"/>
  <c r="AA120" i="4"/>
  <c r="I118" i="4"/>
  <c r="H118" i="4"/>
  <c r="K119" i="4"/>
  <c r="L119" i="4" s="1"/>
  <c r="G119" i="4"/>
  <c r="W119" i="4"/>
  <c r="X119" i="4" s="1"/>
  <c r="Z118" i="4"/>
  <c r="Y118" i="4"/>
  <c r="CD150" i="3"/>
  <c r="N118" i="4"/>
  <c r="M118" i="4"/>
  <c r="P119" i="4"/>
  <c r="O119" i="4"/>
  <c r="AL119" i="4"/>
  <c r="AH119" i="4"/>
  <c r="AM119" i="4"/>
  <c r="AB119" i="4"/>
  <c r="U119" i="4"/>
  <c r="AQ119" i="4"/>
  <c r="AE119" i="4" l="1"/>
  <c r="CC82" i="3"/>
  <c r="CE81" i="3"/>
  <c r="CF77" i="3"/>
  <c r="Q78" i="3"/>
  <c r="R118" i="4"/>
  <c r="N119" i="4"/>
  <c r="M119" i="4"/>
  <c r="CD151" i="3"/>
  <c r="H119" i="4"/>
  <c r="I119" i="4"/>
  <c r="Y119" i="4"/>
  <c r="Z119" i="4"/>
  <c r="P120" i="4"/>
  <c r="O120" i="4"/>
  <c r="AM120" i="4"/>
  <c r="AL120" i="4"/>
  <c r="AB120" i="4"/>
  <c r="AE120" i="4" s="1"/>
  <c r="AH120" i="4"/>
  <c r="U120" i="4"/>
  <c r="AN119" i="4"/>
  <c r="Q119" i="4"/>
  <c r="AQ120" i="4"/>
  <c r="K120" i="4"/>
  <c r="L120" i="4" s="1"/>
  <c r="G120" i="4"/>
  <c r="W120" i="4"/>
  <c r="X120" i="4" s="1"/>
  <c r="AD120" i="4"/>
  <c r="AC120" i="4"/>
  <c r="AF120" i="4" s="1"/>
  <c r="F121" i="4"/>
  <c r="D121" i="4"/>
  <c r="T121" i="4" s="1"/>
  <c r="B122" i="4"/>
  <c r="AG121" i="4"/>
  <c r="AI121" i="4" s="1"/>
  <c r="AK121" i="4"/>
  <c r="AP121" i="4" s="1"/>
  <c r="J121" i="4"/>
  <c r="AJ121" i="4"/>
  <c r="AO121" i="4" s="1"/>
  <c r="C121" i="4"/>
  <c r="E121" i="4"/>
  <c r="V121" i="4" s="1"/>
  <c r="AA121" i="4"/>
  <c r="Q120" i="4" l="1"/>
  <c r="R120" i="4" s="1"/>
  <c r="CC83" i="3"/>
  <c r="CE82" i="3"/>
  <c r="CF78" i="3"/>
  <c r="Q79" i="3"/>
  <c r="AQ121" i="4"/>
  <c r="AL121" i="4"/>
  <c r="AB121" i="4"/>
  <c r="AH121" i="4"/>
  <c r="P121" i="4"/>
  <c r="U121" i="4"/>
  <c r="AM121" i="4"/>
  <c r="O121" i="4"/>
  <c r="G121" i="4"/>
  <c r="K121" i="4"/>
  <c r="L121" i="4" s="1"/>
  <c r="W121" i="4"/>
  <c r="X121" i="4" s="1"/>
  <c r="H120" i="4"/>
  <c r="I120" i="4"/>
  <c r="AD121" i="4"/>
  <c r="AC121" i="4"/>
  <c r="AF121" i="4" s="1"/>
  <c r="Y120" i="4"/>
  <c r="Z120" i="4"/>
  <c r="S119" i="4"/>
  <c r="R119" i="4"/>
  <c r="S120" i="4"/>
  <c r="N120" i="4"/>
  <c r="M120" i="4"/>
  <c r="CD152" i="3"/>
  <c r="F122" i="4"/>
  <c r="B123" i="4"/>
  <c r="C122" i="4"/>
  <c r="D122" i="4"/>
  <c r="T122" i="4" s="1"/>
  <c r="AJ122" i="4"/>
  <c r="AO122" i="4" s="1"/>
  <c r="AG122" i="4"/>
  <c r="AI122" i="4" s="1"/>
  <c r="AK122" i="4"/>
  <c r="AP122" i="4" s="1"/>
  <c r="E122" i="4"/>
  <c r="V122" i="4" s="1"/>
  <c r="J122" i="4"/>
  <c r="AA122" i="4"/>
  <c r="AN120" i="4"/>
  <c r="CC84" i="3" l="1"/>
  <c r="CE83" i="3"/>
  <c r="CF79" i="3"/>
  <c r="Q80" i="3"/>
  <c r="O122" i="4"/>
  <c r="P122" i="4"/>
  <c r="AL122" i="4"/>
  <c r="AH122" i="4"/>
  <c r="AM122" i="4"/>
  <c r="U122" i="4"/>
  <c r="AB122" i="4"/>
  <c r="CD153" i="3"/>
  <c r="M121" i="4"/>
  <c r="N121" i="4"/>
  <c r="Z121" i="4"/>
  <c r="Y121" i="4"/>
  <c r="AE121" i="4"/>
  <c r="G122" i="4"/>
  <c r="K122" i="4"/>
  <c r="L122" i="4" s="1"/>
  <c r="W122" i="4"/>
  <c r="X122" i="4" s="1"/>
  <c r="AN121" i="4"/>
  <c r="AD122" i="4"/>
  <c r="AC122" i="4"/>
  <c r="AF122" i="4" s="1"/>
  <c r="F123" i="4"/>
  <c r="B124" i="4"/>
  <c r="D123" i="4"/>
  <c r="T123" i="4" s="1"/>
  <c r="AK123" i="4"/>
  <c r="AP123" i="4" s="1"/>
  <c r="C123" i="4"/>
  <c r="AG123" i="4"/>
  <c r="AI123" i="4" s="1"/>
  <c r="J123" i="4"/>
  <c r="AJ123" i="4"/>
  <c r="AO123" i="4" s="1"/>
  <c r="AA123" i="4"/>
  <c r="E123" i="4"/>
  <c r="V123" i="4" s="1"/>
  <c r="H121" i="4"/>
  <c r="I121" i="4"/>
  <c r="AQ122" i="4"/>
  <c r="Q121" i="4"/>
  <c r="CE84" i="3" l="1"/>
  <c r="CC86" i="3"/>
  <c r="CC85" i="3"/>
  <c r="CE85" i="3" s="1"/>
  <c r="Q81" i="3"/>
  <c r="CF80" i="3"/>
  <c r="H122" i="4"/>
  <c r="I122" i="4"/>
  <c r="N122" i="4"/>
  <c r="M122" i="4"/>
  <c r="Q122" i="4"/>
  <c r="AD123" i="4"/>
  <c r="AC123" i="4"/>
  <c r="AF123" i="4" s="1"/>
  <c r="O123" i="4"/>
  <c r="P123" i="4"/>
  <c r="AL123" i="4"/>
  <c r="U123" i="4"/>
  <c r="AH123" i="4"/>
  <c r="AB123" i="4"/>
  <c r="AM123" i="4"/>
  <c r="K123" i="4"/>
  <c r="L123" i="4" s="1"/>
  <c r="G123" i="4"/>
  <c r="W123" i="4"/>
  <c r="X123" i="4" s="1"/>
  <c r="Z122" i="4"/>
  <c r="Y122" i="4"/>
  <c r="AE122" i="4"/>
  <c r="R121" i="4"/>
  <c r="S121" i="4"/>
  <c r="F124" i="4"/>
  <c r="B125" i="4"/>
  <c r="D124" i="4"/>
  <c r="T124" i="4" s="1"/>
  <c r="C124" i="4"/>
  <c r="AJ124" i="4"/>
  <c r="AO124" i="4" s="1"/>
  <c r="J124" i="4"/>
  <c r="AG124" i="4"/>
  <c r="AI124" i="4" s="1"/>
  <c r="AK124" i="4"/>
  <c r="AP124" i="4" s="1"/>
  <c r="E124" i="4"/>
  <c r="V124" i="4" s="1"/>
  <c r="AA124" i="4"/>
  <c r="CD154" i="3"/>
  <c r="AQ123" i="4"/>
  <c r="AN122" i="4"/>
  <c r="AE123" i="4" l="1"/>
  <c r="Q123" i="4"/>
  <c r="R123" i="4" s="1"/>
  <c r="CC87" i="3"/>
  <c r="CE86" i="3"/>
  <c r="CF81" i="3"/>
  <c r="Q82" i="3"/>
  <c r="K124" i="4"/>
  <c r="L124" i="4" s="1"/>
  <c r="G124" i="4"/>
  <c r="W124" i="4"/>
  <c r="X124" i="4" s="1"/>
  <c r="N123" i="4"/>
  <c r="M123" i="4"/>
  <c r="AD124" i="4"/>
  <c r="AC124" i="4"/>
  <c r="AF124" i="4" s="1"/>
  <c r="F125" i="4"/>
  <c r="D125" i="4"/>
  <c r="T125" i="4" s="1"/>
  <c r="B126" i="4"/>
  <c r="AG125" i="4"/>
  <c r="AI125" i="4" s="1"/>
  <c r="AK125" i="4"/>
  <c r="AP125" i="4" s="1"/>
  <c r="C125" i="4"/>
  <c r="J125" i="4"/>
  <c r="E125" i="4"/>
  <c r="V125" i="4" s="1"/>
  <c r="AJ125" i="4"/>
  <c r="AO125" i="4" s="1"/>
  <c r="AA125" i="4"/>
  <c r="H123" i="4"/>
  <c r="I123" i="4"/>
  <c r="AN123" i="4"/>
  <c r="Y123" i="4"/>
  <c r="Z123" i="4"/>
  <c r="R122" i="4"/>
  <c r="S122" i="4"/>
  <c r="CD155" i="3"/>
  <c r="P124" i="4"/>
  <c r="O124" i="4"/>
  <c r="AB124" i="4"/>
  <c r="AH124" i="4"/>
  <c r="AM124" i="4"/>
  <c r="AL124" i="4"/>
  <c r="U124" i="4"/>
  <c r="AQ124" i="4"/>
  <c r="S123" i="4" l="1"/>
  <c r="CC88" i="3"/>
  <c r="CE87" i="3"/>
  <c r="Q83" i="3"/>
  <c r="CF82" i="3"/>
  <c r="AD125" i="4"/>
  <c r="AC125" i="4"/>
  <c r="AF125" i="4" s="1"/>
  <c r="O125" i="4"/>
  <c r="P125" i="4"/>
  <c r="AM125" i="4"/>
  <c r="U125" i="4"/>
  <c r="AL125" i="4"/>
  <c r="AH125" i="4"/>
  <c r="AB125" i="4"/>
  <c r="M124" i="4"/>
  <c r="N124" i="4"/>
  <c r="F126" i="4"/>
  <c r="B127" i="4"/>
  <c r="D126" i="4"/>
  <c r="T126" i="4" s="1"/>
  <c r="C126" i="4"/>
  <c r="AJ126" i="4"/>
  <c r="AO126" i="4" s="1"/>
  <c r="AK126" i="4"/>
  <c r="AP126" i="4" s="1"/>
  <c r="AG126" i="4"/>
  <c r="AI126" i="4" s="1"/>
  <c r="J126" i="4"/>
  <c r="E126" i="4"/>
  <c r="V126" i="4" s="1"/>
  <c r="AA126" i="4"/>
  <c r="H124" i="4"/>
  <c r="I124" i="4"/>
  <c r="AN124" i="4"/>
  <c r="CD156" i="3"/>
  <c r="Y124" i="4"/>
  <c r="Z124" i="4"/>
  <c r="AE124" i="4"/>
  <c r="Q124" i="4"/>
  <c r="AQ125" i="4"/>
  <c r="K125" i="4"/>
  <c r="L125" i="4" s="1"/>
  <c r="G125" i="4"/>
  <c r="W125" i="4"/>
  <c r="X125" i="4" s="1"/>
  <c r="AE125" i="4" l="1"/>
  <c r="CC89" i="3"/>
  <c r="CE88" i="3"/>
  <c r="Q84" i="3"/>
  <c r="CF83" i="3"/>
  <c r="AD126" i="4"/>
  <c r="AC126" i="4"/>
  <c r="AF126" i="4" s="1"/>
  <c r="F127" i="4"/>
  <c r="B128" i="4"/>
  <c r="D127" i="4"/>
  <c r="T127" i="4" s="1"/>
  <c r="C127" i="4"/>
  <c r="AK127" i="4"/>
  <c r="AP127" i="4" s="1"/>
  <c r="AG127" i="4"/>
  <c r="AI127" i="4" s="1"/>
  <c r="J127" i="4"/>
  <c r="AJ127" i="4"/>
  <c r="AO127" i="4" s="1"/>
  <c r="E127" i="4"/>
  <c r="V127" i="4" s="1"/>
  <c r="AA127" i="4"/>
  <c r="M125" i="4"/>
  <c r="N125" i="4"/>
  <c r="AQ126" i="4"/>
  <c r="CD157" i="3"/>
  <c r="H125" i="4"/>
  <c r="I125" i="4"/>
  <c r="O126" i="4"/>
  <c r="P126" i="4"/>
  <c r="AL126" i="4"/>
  <c r="AH126" i="4"/>
  <c r="AM126" i="4"/>
  <c r="U126" i="4"/>
  <c r="AB126" i="4"/>
  <c r="Y125" i="4"/>
  <c r="Z125" i="4"/>
  <c r="R124" i="4"/>
  <c r="S124" i="4"/>
  <c r="K126" i="4"/>
  <c r="L126" i="4" s="1"/>
  <c r="G126" i="4"/>
  <c r="W126" i="4"/>
  <c r="X126" i="4" s="1"/>
  <c r="AN125" i="4"/>
  <c r="Q125" i="4"/>
  <c r="AN126" i="4" l="1"/>
  <c r="CC90" i="3"/>
  <c r="CE89" i="3"/>
  <c r="Q85" i="3"/>
  <c r="CF84" i="3"/>
  <c r="Q126" i="4"/>
  <c r="R126" i="4" s="1"/>
  <c r="AE126" i="4"/>
  <c r="R125" i="4"/>
  <c r="S125" i="4"/>
  <c r="M126" i="4"/>
  <c r="N126" i="4"/>
  <c r="I126" i="4"/>
  <c r="H126" i="4"/>
  <c r="O127" i="4"/>
  <c r="P127" i="4"/>
  <c r="AL127" i="4"/>
  <c r="AM127" i="4"/>
  <c r="AH127" i="4"/>
  <c r="AB127" i="4"/>
  <c r="U127" i="4"/>
  <c r="Y126" i="4"/>
  <c r="Z126" i="4"/>
  <c r="K127" i="4"/>
  <c r="L127" i="4" s="1"/>
  <c r="G127" i="4"/>
  <c r="W127" i="4"/>
  <c r="X127" i="4" s="1"/>
  <c r="S126" i="4"/>
  <c r="CD158" i="3"/>
  <c r="AD127" i="4"/>
  <c r="AC127" i="4"/>
  <c r="AF127" i="4" s="1"/>
  <c r="F128" i="4"/>
  <c r="B129" i="4"/>
  <c r="D128" i="4"/>
  <c r="T128" i="4" s="1"/>
  <c r="C128" i="4"/>
  <c r="AJ128" i="4"/>
  <c r="AO128" i="4" s="1"/>
  <c r="AK128" i="4"/>
  <c r="AP128" i="4" s="1"/>
  <c r="J128" i="4"/>
  <c r="E128" i="4"/>
  <c r="V128" i="4" s="1"/>
  <c r="AA128" i="4"/>
  <c r="AG128" i="4"/>
  <c r="AI128" i="4" s="1"/>
  <c r="AQ127" i="4"/>
  <c r="CC91" i="3" l="1"/>
  <c r="CE90" i="3"/>
  <c r="CF85" i="3"/>
  <c r="Q86" i="3"/>
  <c r="AE127" i="4"/>
  <c r="P128" i="4"/>
  <c r="O128" i="4"/>
  <c r="AL128" i="4"/>
  <c r="AH128" i="4"/>
  <c r="U128" i="4"/>
  <c r="AM128" i="4"/>
  <c r="AB128" i="4"/>
  <c r="Z127" i="4"/>
  <c r="Y127" i="4"/>
  <c r="K128" i="4"/>
  <c r="L128" i="4" s="1"/>
  <c r="G128" i="4"/>
  <c r="W128" i="4"/>
  <c r="X128" i="4" s="1"/>
  <c r="CD159" i="3"/>
  <c r="AN127" i="4"/>
  <c r="I127" i="4"/>
  <c r="H127" i="4"/>
  <c r="AD128" i="4"/>
  <c r="AC128" i="4"/>
  <c r="AF128" i="4" s="1"/>
  <c r="F129" i="4"/>
  <c r="D129" i="4"/>
  <c r="T129" i="4" s="1"/>
  <c r="B130" i="4"/>
  <c r="AG129" i="4"/>
  <c r="AI129" i="4" s="1"/>
  <c r="AK129" i="4"/>
  <c r="AP129" i="4" s="1"/>
  <c r="AJ129" i="4"/>
  <c r="AO129" i="4" s="1"/>
  <c r="C129" i="4"/>
  <c r="J129" i="4"/>
  <c r="E129" i="4"/>
  <c r="V129" i="4" s="1"/>
  <c r="AA129" i="4"/>
  <c r="N127" i="4"/>
  <c r="M127" i="4"/>
  <c r="AQ128" i="4"/>
  <c r="Q127" i="4"/>
  <c r="CC92" i="3" l="1"/>
  <c r="CE91" i="3"/>
  <c r="CF86" i="3"/>
  <c r="Q87" i="3"/>
  <c r="Q128" i="4"/>
  <c r="R128" i="4" s="1"/>
  <c r="AE128" i="4"/>
  <c r="AQ129" i="4"/>
  <c r="K129" i="4"/>
  <c r="L129" i="4" s="1"/>
  <c r="G129" i="4"/>
  <c r="W129" i="4"/>
  <c r="X129" i="4" s="1"/>
  <c r="M128" i="4"/>
  <c r="N128" i="4"/>
  <c r="AD129" i="4"/>
  <c r="AC129" i="4"/>
  <c r="AF129" i="4" s="1"/>
  <c r="CD160" i="3"/>
  <c r="R127" i="4"/>
  <c r="S127" i="4"/>
  <c r="H128" i="4"/>
  <c r="I128" i="4"/>
  <c r="P129" i="4"/>
  <c r="AL129" i="4"/>
  <c r="U129" i="4"/>
  <c r="O129" i="4"/>
  <c r="AH129" i="4"/>
  <c r="AB129" i="4"/>
  <c r="AM129" i="4"/>
  <c r="F130" i="4"/>
  <c r="B131" i="4"/>
  <c r="D130" i="4"/>
  <c r="T130" i="4" s="1"/>
  <c r="C130" i="4"/>
  <c r="AJ130" i="4"/>
  <c r="AO130" i="4" s="1"/>
  <c r="AK130" i="4"/>
  <c r="AP130" i="4" s="1"/>
  <c r="AG130" i="4"/>
  <c r="AI130" i="4" s="1"/>
  <c r="E130" i="4"/>
  <c r="V130" i="4" s="1"/>
  <c r="AA130" i="4"/>
  <c r="J130" i="4"/>
  <c r="Y128" i="4"/>
  <c r="Z128" i="4"/>
  <c r="AN128" i="4"/>
  <c r="S128" i="4" l="1"/>
  <c r="CC93" i="3"/>
  <c r="CE92" i="3"/>
  <c r="Q88" i="3"/>
  <c r="CF87" i="3"/>
  <c r="AE129" i="4"/>
  <c r="AQ130" i="4"/>
  <c r="M129" i="4"/>
  <c r="N129" i="4"/>
  <c r="AL130" i="4"/>
  <c r="U130" i="4"/>
  <c r="AH130" i="4"/>
  <c r="O130" i="4"/>
  <c r="AB130" i="4"/>
  <c r="AM130" i="4"/>
  <c r="P130" i="4"/>
  <c r="H129" i="4"/>
  <c r="I129" i="4"/>
  <c r="AD130" i="4"/>
  <c r="AC130" i="4"/>
  <c r="AF130" i="4" s="1"/>
  <c r="K130" i="4"/>
  <c r="L130" i="4" s="1"/>
  <c r="G130" i="4"/>
  <c r="W130" i="4"/>
  <c r="X130" i="4" s="1"/>
  <c r="Y129" i="4"/>
  <c r="Z129" i="4"/>
  <c r="F131" i="4"/>
  <c r="B132" i="4"/>
  <c r="D131" i="4"/>
  <c r="T131" i="4" s="1"/>
  <c r="AK131" i="4"/>
  <c r="AP131" i="4" s="1"/>
  <c r="C131" i="4"/>
  <c r="AG131" i="4"/>
  <c r="AI131" i="4" s="1"/>
  <c r="AJ131" i="4"/>
  <c r="AO131" i="4" s="1"/>
  <c r="J131" i="4"/>
  <c r="E131" i="4"/>
  <c r="V131" i="4" s="1"/>
  <c r="AA131" i="4"/>
  <c r="CD161" i="3"/>
  <c r="AN129" i="4"/>
  <c r="Q129" i="4"/>
  <c r="AE130" i="4" l="1"/>
  <c r="Q130" i="4"/>
  <c r="S130" i="4" s="1"/>
  <c r="CF88" i="3"/>
  <c r="Q89" i="3"/>
  <c r="CC94" i="3"/>
  <c r="CE93" i="3"/>
  <c r="O131" i="4"/>
  <c r="AB131" i="4"/>
  <c r="AM131" i="4"/>
  <c r="AL131" i="4"/>
  <c r="P131" i="4"/>
  <c r="Q131" i="4" s="1"/>
  <c r="AH131" i="4"/>
  <c r="U131" i="4"/>
  <c r="K131" i="4"/>
  <c r="L131" i="4" s="1"/>
  <c r="G131" i="4"/>
  <c r="W131" i="4"/>
  <c r="X131" i="4" s="1"/>
  <c r="H130" i="4"/>
  <c r="I130" i="4"/>
  <c r="R129" i="4"/>
  <c r="S129" i="4"/>
  <c r="AD131" i="4"/>
  <c r="AC131" i="4"/>
  <c r="AF131" i="4" s="1"/>
  <c r="F132" i="4"/>
  <c r="B133" i="4"/>
  <c r="C132" i="4"/>
  <c r="AJ132" i="4"/>
  <c r="AO132" i="4" s="1"/>
  <c r="D132" i="4"/>
  <c r="T132" i="4" s="1"/>
  <c r="AG132" i="4"/>
  <c r="AI132" i="4" s="1"/>
  <c r="E132" i="4"/>
  <c r="V132" i="4" s="1"/>
  <c r="AA132" i="4"/>
  <c r="AK132" i="4"/>
  <c r="AP132" i="4" s="1"/>
  <c r="J132" i="4"/>
  <c r="Z130" i="4"/>
  <c r="Y130" i="4"/>
  <c r="AQ131" i="4"/>
  <c r="CD162" i="3"/>
  <c r="AN130" i="4"/>
  <c r="N130" i="4"/>
  <c r="M130" i="4"/>
  <c r="R130" i="4" l="1"/>
  <c r="Q90" i="3"/>
  <c r="CF89" i="3"/>
  <c r="CC95" i="3"/>
  <c r="CE94" i="3"/>
  <c r="AN131" i="4"/>
  <c r="AD132" i="4"/>
  <c r="AC132" i="4"/>
  <c r="AF132" i="4" s="1"/>
  <c r="Y131" i="4"/>
  <c r="Z131" i="4"/>
  <c r="AE131" i="4"/>
  <c r="K132" i="4"/>
  <c r="L132" i="4" s="1"/>
  <c r="G132" i="4"/>
  <c r="W132" i="4"/>
  <c r="X132" i="4" s="1"/>
  <c r="O132" i="4"/>
  <c r="P132" i="4"/>
  <c r="AL132" i="4"/>
  <c r="AH132" i="4"/>
  <c r="U132" i="4"/>
  <c r="AM132" i="4"/>
  <c r="AB132" i="4"/>
  <c r="I131" i="4"/>
  <c r="H131" i="4"/>
  <c r="S131" i="4"/>
  <c r="R131" i="4"/>
  <c r="CD163" i="3"/>
  <c r="F133" i="4"/>
  <c r="D133" i="4"/>
  <c r="T133" i="4" s="1"/>
  <c r="AG133" i="4"/>
  <c r="AI133" i="4" s="1"/>
  <c r="AK133" i="4"/>
  <c r="AP133" i="4" s="1"/>
  <c r="AJ133" i="4"/>
  <c r="AO133" i="4" s="1"/>
  <c r="E133" i="4"/>
  <c r="V133" i="4" s="1"/>
  <c r="J133" i="4"/>
  <c r="B134" i="4"/>
  <c r="AA133" i="4"/>
  <c r="C133" i="4"/>
  <c r="N131" i="4"/>
  <c r="M131" i="4"/>
  <c r="AQ132" i="4"/>
  <c r="Q91" i="3" l="1"/>
  <c r="CF90" i="3"/>
  <c r="CC96" i="3"/>
  <c r="CE95" i="3"/>
  <c r="O133" i="4"/>
  <c r="P133" i="4"/>
  <c r="AL133" i="4"/>
  <c r="U133" i="4"/>
  <c r="AH133" i="4"/>
  <c r="AB133" i="4"/>
  <c r="AM133" i="4"/>
  <c r="CD164" i="3"/>
  <c r="M132" i="4"/>
  <c r="N132" i="4"/>
  <c r="AQ133" i="4"/>
  <c r="Q132" i="4"/>
  <c r="F134" i="4"/>
  <c r="B135" i="4"/>
  <c r="D134" i="4"/>
  <c r="T134" i="4" s="1"/>
  <c r="C134" i="4"/>
  <c r="J134" i="4"/>
  <c r="AJ134" i="4"/>
  <c r="AO134" i="4" s="1"/>
  <c r="AK134" i="4"/>
  <c r="AP134" i="4" s="1"/>
  <c r="AG134" i="4"/>
  <c r="AI134" i="4" s="1"/>
  <c r="AA134" i="4"/>
  <c r="E134" i="4"/>
  <c r="V134" i="4" s="1"/>
  <c r="I132" i="4"/>
  <c r="H132" i="4"/>
  <c r="AE132" i="4"/>
  <c r="AD133" i="4"/>
  <c r="AC133" i="4"/>
  <c r="AF133" i="4" s="1"/>
  <c r="K133" i="4"/>
  <c r="L133" i="4" s="1"/>
  <c r="G133" i="4"/>
  <c r="W133" i="4"/>
  <c r="X133" i="4" s="1"/>
  <c r="Y132" i="4"/>
  <c r="Z132" i="4"/>
  <c r="AN132" i="4"/>
  <c r="AN133" i="4" l="1"/>
  <c r="CF91" i="3"/>
  <c r="Q92" i="3"/>
  <c r="CC97" i="3"/>
  <c r="CE96" i="3"/>
  <c r="AQ134" i="4"/>
  <c r="P134" i="4"/>
  <c r="O134" i="4"/>
  <c r="AL134" i="4"/>
  <c r="AH134" i="4"/>
  <c r="AM134" i="4"/>
  <c r="U134" i="4"/>
  <c r="AB134" i="4"/>
  <c r="S132" i="4"/>
  <c r="R132" i="4"/>
  <c r="AD134" i="4"/>
  <c r="AC134" i="4"/>
  <c r="AF134" i="4" s="1"/>
  <c r="K134" i="4"/>
  <c r="L134" i="4" s="1"/>
  <c r="G134" i="4"/>
  <c r="W134" i="4"/>
  <c r="X134" i="4" s="1"/>
  <c r="AE133" i="4"/>
  <c r="Q133" i="4"/>
  <c r="M133" i="4"/>
  <c r="N133" i="4"/>
  <c r="H133" i="4"/>
  <c r="I133" i="4"/>
  <c r="Y133" i="4"/>
  <c r="Z133" i="4"/>
  <c r="F135" i="4"/>
  <c r="B136" i="4"/>
  <c r="D135" i="4"/>
  <c r="T135" i="4" s="1"/>
  <c r="C135" i="4"/>
  <c r="AK135" i="4"/>
  <c r="AP135" i="4" s="1"/>
  <c r="AG135" i="4"/>
  <c r="AI135" i="4" s="1"/>
  <c r="J135" i="4"/>
  <c r="AJ135" i="4"/>
  <c r="AO135" i="4" s="1"/>
  <c r="E135" i="4"/>
  <c r="V135" i="4" s="1"/>
  <c r="AA135" i="4"/>
  <c r="CD165" i="3"/>
  <c r="CC98" i="3" l="1"/>
  <c r="CE97" i="3"/>
  <c r="CF92" i="3"/>
  <c r="Q93" i="3"/>
  <c r="Q134" i="4"/>
  <c r="S134" i="4" s="1"/>
  <c r="AE134" i="4"/>
  <c r="H134" i="4"/>
  <c r="I134" i="4"/>
  <c r="AB135" i="4"/>
  <c r="AL135" i="4"/>
  <c r="O135" i="4"/>
  <c r="AM135" i="4"/>
  <c r="AH135" i="4"/>
  <c r="P135" i="4"/>
  <c r="U135" i="4"/>
  <c r="Y134" i="4"/>
  <c r="Z134" i="4"/>
  <c r="CD166" i="3"/>
  <c r="G135" i="4"/>
  <c r="K135" i="4"/>
  <c r="L135" i="4" s="1"/>
  <c r="W135" i="4"/>
  <c r="X135" i="4" s="1"/>
  <c r="AD135" i="4"/>
  <c r="AC135" i="4"/>
  <c r="AF135" i="4" s="1"/>
  <c r="F136" i="4"/>
  <c r="B137" i="4"/>
  <c r="D136" i="4"/>
  <c r="T136" i="4" s="1"/>
  <c r="C136" i="4"/>
  <c r="AJ136" i="4"/>
  <c r="AO136" i="4" s="1"/>
  <c r="J136" i="4"/>
  <c r="E136" i="4"/>
  <c r="V136" i="4" s="1"/>
  <c r="AG136" i="4"/>
  <c r="AI136" i="4" s="1"/>
  <c r="AK136" i="4"/>
  <c r="AP136" i="4" s="1"/>
  <c r="AA136" i="4"/>
  <c r="R133" i="4"/>
  <c r="S133" i="4"/>
  <c r="N134" i="4"/>
  <c r="M134" i="4"/>
  <c r="AQ135" i="4"/>
  <c r="AN134" i="4"/>
  <c r="R134" i="4" l="1"/>
  <c r="CC99" i="3"/>
  <c r="CE98" i="3"/>
  <c r="CF93" i="3"/>
  <c r="Q94" i="3"/>
  <c r="AN135" i="4"/>
  <c r="AE135" i="4"/>
  <c r="Q135" i="4"/>
  <c r="S135" i="4" s="1"/>
  <c r="M135" i="4"/>
  <c r="N135" i="4"/>
  <c r="O136" i="4"/>
  <c r="P136" i="4"/>
  <c r="AL136" i="4"/>
  <c r="AB136" i="4"/>
  <c r="AH136" i="4"/>
  <c r="U136" i="4"/>
  <c r="AM136" i="4"/>
  <c r="Z135" i="4"/>
  <c r="Y135" i="4"/>
  <c r="CD167" i="3"/>
  <c r="AQ136" i="4"/>
  <c r="K136" i="4"/>
  <c r="L136" i="4" s="1"/>
  <c r="G136" i="4"/>
  <c r="W136" i="4"/>
  <c r="X136" i="4" s="1"/>
  <c r="AD136" i="4"/>
  <c r="AC136" i="4"/>
  <c r="AF136" i="4" s="1"/>
  <c r="F137" i="4"/>
  <c r="D137" i="4"/>
  <c r="T137" i="4" s="1"/>
  <c r="B138" i="4"/>
  <c r="AG137" i="4"/>
  <c r="AI137" i="4" s="1"/>
  <c r="AK137" i="4"/>
  <c r="AP137" i="4" s="1"/>
  <c r="AJ137" i="4"/>
  <c r="AO137" i="4" s="1"/>
  <c r="E137" i="4"/>
  <c r="V137" i="4" s="1"/>
  <c r="AA137" i="4"/>
  <c r="C137" i="4"/>
  <c r="J137" i="4"/>
  <c r="I135" i="4"/>
  <c r="H135" i="4"/>
  <c r="CC100" i="3" l="1"/>
  <c r="CE99" i="3"/>
  <c r="Q95" i="3"/>
  <c r="CF94" i="3"/>
  <c r="R135" i="4"/>
  <c r="N136" i="4"/>
  <c r="M136" i="4"/>
  <c r="F138" i="4"/>
  <c r="B139" i="4"/>
  <c r="D138" i="4"/>
  <c r="T138" i="4" s="1"/>
  <c r="C138" i="4"/>
  <c r="AJ138" i="4"/>
  <c r="AO138" i="4" s="1"/>
  <c r="AK138" i="4"/>
  <c r="AP138" i="4" s="1"/>
  <c r="J138" i="4"/>
  <c r="AG138" i="4"/>
  <c r="AI138" i="4" s="1"/>
  <c r="E138" i="4"/>
  <c r="V138" i="4" s="1"/>
  <c r="AA138" i="4"/>
  <c r="I136" i="4"/>
  <c r="H136" i="4"/>
  <c r="AE136" i="4"/>
  <c r="O137" i="4"/>
  <c r="P137" i="4"/>
  <c r="AB137" i="4"/>
  <c r="AH137" i="4"/>
  <c r="AM137" i="4"/>
  <c r="U137" i="4"/>
  <c r="AL137" i="4"/>
  <c r="AD137" i="4"/>
  <c r="AC137" i="4"/>
  <c r="AF137" i="4" s="1"/>
  <c r="Z136" i="4"/>
  <c r="Y136" i="4"/>
  <c r="AQ137" i="4"/>
  <c r="AN136" i="4"/>
  <c r="K137" i="4"/>
  <c r="L137" i="4" s="1"/>
  <c r="G137" i="4"/>
  <c r="W137" i="4"/>
  <c r="X137" i="4" s="1"/>
  <c r="CD168" i="3"/>
  <c r="Q136" i="4"/>
  <c r="CF95" i="3" l="1"/>
  <c r="Q96" i="3"/>
  <c r="CC101" i="3"/>
  <c r="CE100" i="3"/>
  <c r="AN137" i="4"/>
  <c r="Q137" i="4"/>
  <c r="R137" i="4" s="1"/>
  <c r="CD169" i="3"/>
  <c r="I137" i="4"/>
  <c r="H137" i="4"/>
  <c r="P138" i="4"/>
  <c r="O138" i="4"/>
  <c r="U138" i="4"/>
  <c r="AM138" i="4"/>
  <c r="AL138" i="4"/>
  <c r="AB138" i="4"/>
  <c r="AE138" i="4" s="1"/>
  <c r="AH138" i="4"/>
  <c r="AE137" i="4"/>
  <c r="AQ138" i="4"/>
  <c r="Y137" i="4"/>
  <c r="Z137" i="4"/>
  <c r="G138" i="4"/>
  <c r="K138" i="4"/>
  <c r="L138" i="4" s="1"/>
  <c r="W138" i="4"/>
  <c r="X138" i="4" s="1"/>
  <c r="N137" i="4"/>
  <c r="M137" i="4"/>
  <c r="R136" i="4"/>
  <c r="S136" i="4"/>
  <c r="AD138" i="4"/>
  <c r="AC138" i="4"/>
  <c r="AF138" i="4" s="1"/>
  <c r="F139" i="4"/>
  <c r="B140" i="4"/>
  <c r="D139" i="4"/>
  <c r="T139" i="4" s="1"/>
  <c r="AK139" i="4"/>
  <c r="AP139" i="4" s="1"/>
  <c r="C139" i="4"/>
  <c r="AG139" i="4"/>
  <c r="AI139" i="4" s="1"/>
  <c r="J139" i="4"/>
  <c r="AJ139" i="4"/>
  <c r="AO139" i="4" s="1"/>
  <c r="E139" i="4"/>
  <c r="V139" i="4" s="1"/>
  <c r="AA139" i="4"/>
  <c r="Q97" i="3" l="1"/>
  <c r="CF96" i="3"/>
  <c r="CC102" i="3"/>
  <c r="CE101" i="3"/>
  <c r="AN138" i="4"/>
  <c r="S137" i="4"/>
  <c r="Q138" i="4"/>
  <c r="R138" i="4" s="1"/>
  <c r="K139" i="4"/>
  <c r="L139" i="4" s="1"/>
  <c r="G139" i="4"/>
  <c r="W139" i="4"/>
  <c r="X139" i="4" s="1"/>
  <c r="AD139" i="4"/>
  <c r="AC139" i="4"/>
  <c r="AF139" i="4" s="1"/>
  <c r="F140" i="4"/>
  <c r="B141" i="4"/>
  <c r="D140" i="4"/>
  <c r="T140" i="4" s="1"/>
  <c r="C140" i="4"/>
  <c r="AJ140" i="4"/>
  <c r="AO140" i="4" s="1"/>
  <c r="AG140" i="4"/>
  <c r="AI140" i="4" s="1"/>
  <c r="AK140" i="4"/>
  <c r="AP140" i="4" s="1"/>
  <c r="J140" i="4"/>
  <c r="E140" i="4"/>
  <c r="V140" i="4" s="1"/>
  <c r="AA140" i="4"/>
  <c r="H138" i="4"/>
  <c r="I138" i="4"/>
  <c r="AQ139" i="4"/>
  <c r="O139" i="4"/>
  <c r="P139" i="4"/>
  <c r="AL139" i="4"/>
  <c r="U139" i="4"/>
  <c r="AH139" i="4"/>
  <c r="AB139" i="4"/>
  <c r="AM139" i="4"/>
  <c r="N138" i="4"/>
  <c r="M138" i="4"/>
  <c r="S138" i="4"/>
  <c r="CD170" i="3"/>
  <c r="Y138" i="4"/>
  <c r="Z138" i="4"/>
  <c r="CF97" i="3" l="1"/>
  <c r="Q98" i="3"/>
  <c r="CC103" i="3"/>
  <c r="CE102" i="3"/>
  <c r="AN139" i="4"/>
  <c r="AD140" i="4"/>
  <c r="AC140" i="4"/>
  <c r="AF140" i="4" s="1"/>
  <c r="F141" i="4"/>
  <c r="D141" i="4"/>
  <c r="T141" i="4" s="1"/>
  <c r="B142" i="4"/>
  <c r="AG141" i="4"/>
  <c r="AI141" i="4" s="1"/>
  <c r="AK141" i="4"/>
  <c r="AP141" i="4" s="1"/>
  <c r="C141" i="4"/>
  <c r="AJ141" i="4"/>
  <c r="AO141" i="4" s="1"/>
  <c r="E141" i="4"/>
  <c r="V141" i="4" s="1"/>
  <c r="AA141" i="4"/>
  <c r="J141" i="4"/>
  <c r="N139" i="4"/>
  <c r="M139" i="4"/>
  <c r="H139" i="4"/>
  <c r="I139" i="4"/>
  <c r="AQ140" i="4"/>
  <c r="AE139" i="4"/>
  <c r="Q139" i="4"/>
  <c r="CD171" i="3"/>
  <c r="P140" i="4"/>
  <c r="O140" i="4"/>
  <c r="U140" i="4"/>
  <c r="AB140" i="4"/>
  <c r="AL140" i="4"/>
  <c r="AM140" i="4"/>
  <c r="AH140" i="4"/>
  <c r="Z139" i="4"/>
  <c r="Y139" i="4"/>
  <c r="K140" i="4"/>
  <c r="L140" i="4" s="1"/>
  <c r="G140" i="4"/>
  <c r="W140" i="4"/>
  <c r="X140" i="4" s="1"/>
  <c r="CF98" i="3" l="1"/>
  <c r="Q99" i="3"/>
  <c r="CC104" i="3"/>
  <c r="CE103" i="3"/>
  <c r="AD141" i="4"/>
  <c r="AC141" i="4"/>
  <c r="AF141" i="4" s="1"/>
  <c r="I140" i="4"/>
  <c r="H140" i="4"/>
  <c r="CD172" i="3"/>
  <c r="Y140" i="4"/>
  <c r="Z140" i="4"/>
  <c r="F142" i="4"/>
  <c r="B143" i="4"/>
  <c r="D142" i="4"/>
  <c r="T142" i="4" s="1"/>
  <c r="C142" i="4"/>
  <c r="AJ142" i="4"/>
  <c r="AO142" i="4" s="1"/>
  <c r="AK142" i="4"/>
  <c r="AP142" i="4" s="1"/>
  <c r="AG142" i="4"/>
  <c r="AI142" i="4" s="1"/>
  <c r="J142" i="4"/>
  <c r="E142" i="4"/>
  <c r="V142" i="4" s="1"/>
  <c r="AA142" i="4"/>
  <c r="AN140" i="4"/>
  <c r="AE140" i="4"/>
  <c r="Q140" i="4"/>
  <c r="AQ141" i="4"/>
  <c r="M140" i="4"/>
  <c r="N140" i="4"/>
  <c r="R139" i="4"/>
  <c r="S139" i="4"/>
  <c r="K141" i="4"/>
  <c r="L141" i="4" s="1"/>
  <c r="G141" i="4"/>
  <c r="W141" i="4"/>
  <c r="X141" i="4" s="1"/>
  <c r="AL141" i="4"/>
  <c r="U141" i="4"/>
  <c r="AH141" i="4"/>
  <c r="O141" i="4"/>
  <c r="AB141" i="4"/>
  <c r="AM141" i="4"/>
  <c r="P141" i="4"/>
  <c r="CC105" i="3" l="1"/>
  <c r="CE104" i="3"/>
  <c r="CF99" i="3"/>
  <c r="Q100" i="3"/>
  <c r="K142" i="4"/>
  <c r="L142" i="4" s="1"/>
  <c r="G142" i="4"/>
  <c r="W142" i="4"/>
  <c r="X142" i="4" s="1"/>
  <c r="CD173" i="3"/>
  <c r="I141" i="4"/>
  <c r="H141" i="4"/>
  <c r="AD142" i="4"/>
  <c r="AC142" i="4"/>
  <c r="AF142" i="4" s="1"/>
  <c r="F143" i="4"/>
  <c r="B144" i="4"/>
  <c r="C143" i="4"/>
  <c r="AK143" i="4"/>
  <c r="AP143" i="4" s="1"/>
  <c r="D143" i="4"/>
  <c r="T143" i="4" s="1"/>
  <c r="AG143" i="4"/>
  <c r="AI143" i="4" s="1"/>
  <c r="AJ143" i="4"/>
  <c r="AO143" i="4" s="1"/>
  <c r="J143" i="4"/>
  <c r="E143" i="4"/>
  <c r="V143" i="4" s="1"/>
  <c r="AA143" i="4"/>
  <c r="Q141" i="4"/>
  <c r="AN141" i="4"/>
  <c r="Y141" i="4"/>
  <c r="Z141" i="4"/>
  <c r="R140" i="4"/>
  <c r="S140" i="4"/>
  <c r="AQ142" i="4"/>
  <c r="M141" i="4"/>
  <c r="N141" i="4"/>
  <c r="O142" i="4"/>
  <c r="P142" i="4"/>
  <c r="AB142" i="4"/>
  <c r="AM142" i="4"/>
  <c r="AL142" i="4"/>
  <c r="AH142" i="4"/>
  <c r="U142" i="4"/>
  <c r="AE141" i="4"/>
  <c r="AE142" i="4" l="1"/>
  <c r="CC106" i="3"/>
  <c r="CE105" i="3"/>
  <c r="CF100" i="3"/>
  <c r="Q101" i="3"/>
  <c r="N142" i="4"/>
  <c r="M142" i="4"/>
  <c r="K143" i="4"/>
  <c r="L143" i="4" s="1"/>
  <c r="G143" i="4"/>
  <c r="W143" i="4"/>
  <c r="X143" i="4" s="1"/>
  <c r="I142" i="4"/>
  <c r="H142" i="4"/>
  <c r="AD143" i="4"/>
  <c r="AC143" i="4"/>
  <c r="AF143" i="4" s="1"/>
  <c r="F144" i="4"/>
  <c r="B145" i="4"/>
  <c r="D144" i="4"/>
  <c r="T144" i="4" s="1"/>
  <c r="C144" i="4"/>
  <c r="AJ144" i="4"/>
  <c r="AO144" i="4" s="1"/>
  <c r="J144" i="4"/>
  <c r="AG144" i="4"/>
  <c r="AI144" i="4" s="1"/>
  <c r="AK144" i="4"/>
  <c r="AP144" i="4" s="1"/>
  <c r="E144" i="4"/>
  <c r="V144" i="4" s="1"/>
  <c r="AA144" i="4"/>
  <c r="Z142" i="4"/>
  <c r="Y142" i="4"/>
  <c r="AQ143" i="4"/>
  <c r="S141" i="4"/>
  <c r="R141" i="4"/>
  <c r="O143" i="4"/>
  <c r="P143" i="4"/>
  <c r="U143" i="4"/>
  <c r="AH143" i="4"/>
  <c r="AB143" i="4"/>
  <c r="AE143" i="4" s="1"/>
  <c r="AM143" i="4"/>
  <c r="AL143" i="4"/>
  <c r="CD174" i="3"/>
  <c r="AN142" i="4"/>
  <c r="Q142" i="4"/>
  <c r="CC107" i="3" l="1"/>
  <c r="CE106" i="3"/>
  <c r="CF101" i="3"/>
  <c r="Q102" i="3"/>
  <c r="Q143" i="4"/>
  <c r="S143" i="4" s="1"/>
  <c r="S142" i="4"/>
  <c r="R142" i="4"/>
  <c r="F145" i="4"/>
  <c r="D145" i="4"/>
  <c r="T145" i="4" s="1"/>
  <c r="B146" i="4"/>
  <c r="AG145" i="4"/>
  <c r="AI145" i="4" s="1"/>
  <c r="AK145" i="4"/>
  <c r="AP145" i="4" s="1"/>
  <c r="AJ145" i="4"/>
  <c r="AO145" i="4" s="1"/>
  <c r="C145" i="4"/>
  <c r="E145" i="4"/>
  <c r="V145" i="4" s="1"/>
  <c r="J145" i="4"/>
  <c r="AA145" i="4"/>
  <c r="N143" i="4"/>
  <c r="M143" i="4"/>
  <c r="CD175" i="3"/>
  <c r="I143" i="4"/>
  <c r="H143" i="4"/>
  <c r="AN143" i="4"/>
  <c r="AQ144" i="4"/>
  <c r="AD144" i="4"/>
  <c r="AC144" i="4"/>
  <c r="AF144" i="4" s="1"/>
  <c r="O144" i="4"/>
  <c r="P144" i="4"/>
  <c r="AL144" i="4"/>
  <c r="AH144" i="4"/>
  <c r="AM144" i="4"/>
  <c r="U144" i="4"/>
  <c r="AB144" i="4"/>
  <c r="Y143" i="4"/>
  <c r="Z143" i="4"/>
  <c r="G144" i="4"/>
  <c r="K144" i="4"/>
  <c r="L144" i="4" s="1"/>
  <c r="W144" i="4"/>
  <c r="X144" i="4" s="1"/>
  <c r="CC108" i="3" l="1"/>
  <c r="CE107" i="3"/>
  <c r="CF102" i="3"/>
  <c r="Q103" i="3"/>
  <c r="R143" i="4"/>
  <c r="K145" i="4"/>
  <c r="L145" i="4" s="1"/>
  <c r="G145" i="4"/>
  <c r="W145" i="4"/>
  <c r="X145" i="4" s="1"/>
  <c r="Z144" i="4"/>
  <c r="Y144" i="4"/>
  <c r="Q144" i="4"/>
  <c r="M144" i="4"/>
  <c r="N144" i="4"/>
  <c r="CD176" i="3"/>
  <c r="AD145" i="4"/>
  <c r="AC145" i="4"/>
  <c r="AF145" i="4" s="1"/>
  <c r="P145" i="4"/>
  <c r="AL145" i="4"/>
  <c r="AB145" i="4"/>
  <c r="AH145" i="4"/>
  <c r="O145" i="4"/>
  <c r="U145" i="4"/>
  <c r="AM145" i="4"/>
  <c r="F146" i="4"/>
  <c r="B147" i="4"/>
  <c r="C146" i="4"/>
  <c r="D146" i="4"/>
  <c r="T146" i="4" s="1"/>
  <c r="AJ146" i="4"/>
  <c r="AO146" i="4" s="1"/>
  <c r="AG146" i="4"/>
  <c r="AI146" i="4" s="1"/>
  <c r="AK146" i="4"/>
  <c r="AP146" i="4" s="1"/>
  <c r="E146" i="4"/>
  <c r="V146" i="4" s="1"/>
  <c r="J146" i="4"/>
  <c r="AA146" i="4"/>
  <c r="AE144" i="4"/>
  <c r="H144" i="4"/>
  <c r="I144" i="4"/>
  <c r="AN144" i="4"/>
  <c r="AQ145" i="4"/>
  <c r="CC109" i="3" l="1"/>
  <c r="CE108" i="3"/>
  <c r="Q104" i="3"/>
  <c r="CF103" i="3"/>
  <c r="AE145" i="4"/>
  <c r="G146" i="4"/>
  <c r="K146" i="4"/>
  <c r="L146" i="4" s="1"/>
  <c r="W146" i="4"/>
  <c r="X146" i="4" s="1"/>
  <c r="H145" i="4"/>
  <c r="I145" i="4"/>
  <c r="AN145" i="4"/>
  <c r="AD146" i="4"/>
  <c r="AC146" i="4"/>
  <c r="AF146" i="4" s="1"/>
  <c r="F147" i="4"/>
  <c r="B148" i="4"/>
  <c r="D147" i="4"/>
  <c r="T147" i="4" s="1"/>
  <c r="AK147" i="4"/>
  <c r="AP147" i="4" s="1"/>
  <c r="J147" i="4"/>
  <c r="C147" i="4"/>
  <c r="AG147" i="4"/>
  <c r="AI147" i="4" s="1"/>
  <c r="AJ147" i="4"/>
  <c r="AO147" i="4" s="1"/>
  <c r="E147" i="4"/>
  <c r="V147" i="4" s="1"/>
  <c r="AA147" i="4"/>
  <c r="CD177" i="3"/>
  <c r="Z145" i="4"/>
  <c r="Y145" i="4"/>
  <c r="AQ146" i="4"/>
  <c r="Q145" i="4"/>
  <c r="N145" i="4"/>
  <c r="M145" i="4"/>
  <c r="AL146" i="4"/>
  <c r="P146" i="4"/>
  <c r="U146" i="4"/>
  <c r="AH146" i="4"/>
  <c r="O146" i="4"/>
  <c r="AM146" i="4"/>
  <c r="AB146" i="4"/>
  <c r="S144" i="4"/>
  <c r="R144" i="4"/>
  <c r="AE146" i="4" l="1"/>
  <c r="CC110" i="3"/>
  <c r="CE109" i="3"/>
  <c r="Q105" i="3"/>
  <c r="CF104" i="3"/>
  <c r="AQ147" i="4"/>
  <c r="CD178" i="3"/>
  <c r="I146" i="4"/>
  <c r="H146" i="4"/>
  <c r="R145" i="4"/>
  <c r="S145" i="4"/>
  <c r="N146" i="4"/>
  <c r="M146" i="4"/>
  <c r="Q146" i="4"/>
  <c r="K147" i="4"/>
  <c r="L147" i="4" s="1"/>
  <c r="G147" i="4"/>
  <c r="W147" i="4"/>
  <c r="X147" i="4" s="1"/>
  <c r="Z146" i="4"/>
  <c r="Y146" i="4"/>
  <c r="AD147" i="4"/>
  <c r="AC147" i="4"/>
  <c r="AF147" i="4" s="1"/>
  <c r="AM147" i="4"/>
  <c r="P147" i="4"/>
  <c r="U147" i="4"/>
  <c r="AL147" i="4"/>
  <c r="AH147" i="4"/>
  <c r="O147" i="4"/>
  <c r="AB147" i="4"/>
  <c r="F148" i="4"/>
  <c r="B149" i="4"/>
  <c r="D148" i="4"/>
  <c r="T148" i="4" s="1"/>
  <c r="C148" i="4"/>
  <c r="AJ148" i="4"/>
  <c r="AO148" i="4" s="1"/>
  <c r="AG148" i="4"/>
  <c r="AI148" i="4" s="1"/>
  <c r="AK148" i="4"/>
  <c r="AP148" i="4" s="1"/>
  <c r="J148" i="4"/>
  <c r="E148" i="4"/>
  <c r="V148" i="4" s="1"/>
  <c r="AA148" i="4"/>
  <c r="AN146" i="4"/>
  <c r="CC111" i="3" l="1"/>
  <c r="CE110" i="3"/>
  <c r="Q106" i="3"/>
  <c r="CF105" i="3"/>
  <c r="AE147" i="4"/>
  <c r="AN147" i="4"/>
  <c r="F149" i="4"/>
  <c r="D149" i="4"/>
  <c r="T149" i="4" s="1"/>
  <c r="AG149" i="4"/>
  <c r="AI149" i="4" s="1"/>
  <c r="B150" i="4"/>
  <c r="AK149" i="4"/>
  <c r="AP149" i="4" s="1"/>
  <c r="J149" i="4"/>
  <c r="C149" i="4"/>
  <c r="AJ149" i="4"/>
  <c r="AO149" i="4" s="1"/>
  <c r="E149" i="4"/>
  <c r="V149" i="4" s="1"/>
  <c r="AA149" i="4"/>
  <c r="S146" i="4"/>
  <c r="R146" i="4"/>
  <c r="CD179" i="3"/>
  <c r="N147" i="4"/>
  <c r="M147" i="4"/>
  <c r="AQ148" i="4"/>
  <c r="Q147" i="4"/>
  <c r="AD148" i="4"/>
  <c r="AC148" i="4"/>
  <c r="AF148" i="4" s="1"/>
  <c r="P148" i="4"/>
  <c r="O148" i="4"/>
  <c r="AL148" i="4"/>
  <c r="AH148" i="4"/>
  <c r="AM148" i="4"/>
  <c r="U148" i="4"/>
  <c r="AB148" i="4"/>
  <c r="H147" i="4"/>
  <c r="I147" i="4"/>
  <c r="K148" i="4"/>
  <c r="L148" i="4" s="1"/>
  <c r="G148" i="4"/>
  <c r="W148" i="4"/>
  <c r="X148" i="4" s="1"/>
  <c r="Y147" i="4"/>
  <c r="Z147" i="4"/>
  <c r="Q148" i="4" l="1"/>
  <c r="S148" i="4" s="1"/>
  <c r="CF106" i="3"/>
  <c r="Q107" i="3"/>
  <c r="CC112" i="3"/>
  <c r="CE111" i="3"/>
  <c r="AE148" i="4"/>
  <c r="I148" i="4"/>
  <c r="H148" i="4"/>
  <c r="AD149" i="4"/>
  <c r="AC149" i="4"/>
  <c r="AF149" i="4" s="1"/>
  <c r="O149" i="4"/>
  <c r="AB149" i="4"/>
  <c r="AL149" i="4"/>
  <c r="AH149" i="4"/>
  <c r="U149" i="4"/>
  <c r="P149" i="4"/>
  <c r="AM149" i="4"/>
  <c r="AQ149" i="4"/>
  <c r="CD180" i="3"/>
  <c r="G149" i="4"/>
  <c r="K149" i="4"/>
  <c r="L149" i="4" s="1"/>
  <c r="W149" i="4"/>
  <c r="X149" i="4" s="1"/>
  <c r="Y148" i="4"/>
  <c r="Z148" i="4"/>
  <c r="M148" i="4"/>
  <c r="N148" i="4"/>
  <c r="R147" i="4"/>
  <c r="S147" i="4"/>
  <c r="F150" i="4"/>
  <c r="D150" i="4"/>
  <c r="T150" i="4" s="1"/>
  <c r="B151" i="4"/>
  <c r="C150" i="4"/>
  <c r="AJ150" i="4"/>
  <c r="AO150" i="4" s="1"/>
  <c r="J150" i="4"/>
  <c r="AK150" i="4"/>
  <c r="AP150" i="4" s="1"/>
  <c r="AG150" i="4"/>
  <c r="AI150" i="4" s="1"/>
  <c r="AA150" i="4"/>
  <c r="E150" i="4"/>
  <c r="V150" i="4" s="1"/>
  <c r="AN148" i="4"/>
  <c r="R148" i="4" l="1"/>
  <c r="CC113" i="3"/>
  <c r="CE112" i="3"/>
  <c r="Q108" i="3"/>
  <c r="CF107" i="3"/>
  <c r="Z149" i="4"/>
  <c r="Y149" i="4"/>
  <c r="CD181" i="3"/>
  <c r="F151" i="4"/>
  <c r="D151" i="4"/>
  <c r="T151" i="4" s="1"/>
  <c r="B152" i="4"/>
  <c r="C151" i="4"/>
  <c r="AK151" i="4"/>
  <c r="AP151" i="4" s="1"/>
  <c r="AG151" i="4"/>
  <c r="AI151" i="4" s="1"/>
  <c r="AJ151" i="4"/>
  <c r="AO151" i="4" s="1"/>
  <c r="J151" i="4"/>
  <c r="E151" i="4"/>
  <c r="V151" i="4" s="1"/>
  <c r="AA151" i="4"/>
  <c r="Q149" i="4"/>
  <c r="AE149" i="4"/>
  <c r="AM150" i="4"/>
  <c r="AL150" i="4"/>
  <c r="AH150" i="4"/>
  <c r="P150" i="4"/>
  <c r="O150" i="4"/>
  <c r="U150" i="4"/>
  <c r="AB150" i="4"/>
  <c r="H149" i="4"/>
  <c r="I149" i="4"/>
  <c r="AQ150" i="4"/>
  <c r="AD150" i="4"/>
  <c r="AC150" i="4"/>
  <c r="AF150" i="4" s="1"/>
  <c r="K150" i="4"/>
  <c r="L150" i="4" s="1"/>
  <c r="G150" i="4"/>
  <c r="W150" i="4"/>
  <c r="X150" i="4" s="1"/>
  <c r="M149" i="4"/>
  <c r="N149" i="4"/>
  <c r="AN149" i="4"/>
  <c r="CC114" i="3" l="1"/>
  <c r="CE113" i="3"/>
  <c r="CF108" i="3"/>
  <c r="Q109" i="3"/>
  <c r="Y150" i="4"/>
  <c r="Z150" i="4"/>
  <c r="AD151" i="4"/>
  <c r="AC151" i="4"/>
  <c r="AF151" i="4" s="1"/>
  <c r="K151" i="4"/>
  <c r="L151" i="4" s="1"/>
  <c r="G151" i="4"/>
  <c r="W151" i="4"/>
  <c r="X151" i="4" s="1"/>
  <c r="M150" i="4"/>
  <c r="N150" i="4"/>
  <c r="R149" i="4"/>
  <c r="S149" i="4"/>
  <c r="F152" i="4"/>
  <c r="B153" i="4"/>
  <c r="D152" i="4"/>
  <c r="T152" i="4" s="1"/>
  <c r="C152" i="4"/>
  <c r="AJ152" i="4"/>
  <c r="AO152" i="4" s="1"/>
  <c r="AK152" i="4"/>
  <c r="AP152" i="4" s="1"/>
  <c r="AG152" i="4"/>
  <c r="AI152" i="4" s="1"/>
  <c r="J152" i="4"/>
  <c r="E152" i="4"/>
  <c r="V152" i="4" s="1"/>
  <c r="AA152" i="4"/>
  <c r="CD182" i="3"/>
  <c r="AQ151" i="4"/>
  <c r="AE150" i="4"/>
  <c r="AN150" i="4"/>
  <c r="I150" i="4"/>
  <c r="H150" i="4"/>
  <c r="O151" i="4"/>
  <c r="AL151" i="4"/>
  <c r="AB151" i="4"/>
  <c r="P151" i="4"/>
  <c r="AH151" i="4"/>
  <c r="U151" i="4"/>
  <c r="AM151" i="4"/>
  <c r="Q150" i="4"/>
  <c r="AE151" i="4" l="1"/>
  <c r="CC115" i="3"/>
  <c r="CE114" i="3"/>
  <c r="CF109" i="3"/>
  <c r="Q110" i="3"/>
  <c r="AQ152" i="4"/>
  <c r="O152" i="4"/>
  <c r="AM152" i="4"/>
  <c r="AL152" i="4"/>
  <c r="AB152" i="4"/>
  <c r="P152" i="4"/>
  <c r="Q152" i="4" s="1"/>
  <c r="AH152" i="4"/>
  <c r="U152" i="4"/>
  <c r="N151" i="4"/>
  <c r="M151" i="4"/>
  <c r="R150" i="4"/>
  <c r="S150" i="4"/>
  <c r="K152" i="4"/>
  <c r="L152" i="4" s="1"/>
  <c r="G152" i="4"/>
  <c r="W152" i="4"/>
  <c r="X152" i="4" s="1"/>
  <c r="H151" i="4"/>
  <c r="I151" i="4"/>
  <c r="Q151" i="4"/>
  <c r="AD152" i="4"/>
  <c r="AC152" i="4"/>
  <c r="AF152" i="4" s="1"/>
  <c r="F153" i="4"/>
  <c r="D153" i="4"/>
  <c r="T153" i="4" s="1"/>
  <c r="B154" i="4"/>
  <c r="AG153" i="4"/>
  <c r="AI153" i="4" s="1"/>
  <c r="AK153" i="4"/>
  <c r="AP153" i="4" s="1"/>
  <c r="AJ153" i="4"/>
  <c r="AO153" i="4" s="1"/>
  <c r="E153" i="4"/>
  <c r="V153" i="4" s="1"/>
  <c r="C153" i="4"/>
  <c r="J153" i="4"/>
  <c r="AA153" i="4"/>
  <c r="Z151" i="4"/>
  <c r="Y151" i="4"/>
  <c r="CD183" i="3"/>
  <c r="AN151" i="4"/>
  <c r="CC116" i="3" l="1"/>
  <c r="CE115" i="3"/>
  <c r="Q111" i="3"/>
  <c r="CF110" i="3"/>
  <c r="AN152" i="4"/>
  <c r="AE152" i="4"/>
  <c r="R151" i="4"/>
  <c r="S151" i="4"/>
  <c r="H152" i="4"/>
  <c r="I152" i="4"/>
  <c r="S152" i="4"/>
  <c r="R152" i="4"/>
  <c r="CD184" i="3"/>
  <c r="AD153" i="4"/>
  <c r="AC153" i="4"/>
  <c r="AF153" i="4" s="1"/>
  <c r="G153" i="4"/>
  <c r="K153" i="4"/>
  <c r="L153" i="4" s="1"/>
  <c r="W153" i="4"/>
  <c r="X153" i="4" s="1"/>
  <c r="M152" i="4"/>
  <c r="N152" i="4"/>
  <c r="F154" i="4"/>
  <c r="B155" i="4"/>
  <c r="C154" i="4"/>
  <c r="AJ154" i="4"/>
  <c r="AO154" i="4" s="1"/>
  <c r="AG154" i="4"/>
  <c r="AI154" i="4" s="1"/>
  <c r="J154" i="4"/>
  <c r="D154" i="4"/>
  <c r="T154" i="4" s="1"/>
  <c r="AK154" i="4"/>
  <c r="AP154" i="4" s="1"/>
  <c r="E154" i="4"/>
  <c r="V154" i="4" s="1"/>
  <c r="AA154" i="4"/>
  <c r="Y152" i="4"/>
  <c r="Z152" i="4"/>
  <c r="O153" i="4"/>
  <c r="AL153" i="4"/>
  <c r="P153" i="4"/>
  <c r="AB153" i="4"/>
  <c r="U153" i="4"/>
  <c r="AM153" i="4"/>
  <c r="AH153" i="4"/>
  <c r="AQ153" i="4"/>
  <c r="CC117" i="3" l="1"/>
  <c r="CE116" i="3"/>
  <c r="CF111" i="3"/>
  <c r="Q112" i="3"/>
  <c r="AQ154" i="4"/>
  <c r="H153" i="4"/>
  <c r="I153" i="4"/>
  <c r="AE153" i="4"/>
  <c r="K154" i="4"/>
  <c r="L154" i="4" s="1"/>
  <c r="G154" i="4"/>
  <c r="W154" i="4"/>
  <c r="X154" i="4" s="1"/>
  <c r="M153" i="4"/>
  <c r="N153" i="4"/>
  <c r="F155" i="4"/>
  <c r="D155" i="4"/>
  <c r="T155" i="4" s="1"/>
  <c r="B156" i="4"/>
  <c r="AK155" i="4"/>
  <c r="AP155" i="4" s="1"/>
  <c r="J155" i="4"/>
  <c r="C155" i="4"/>
  <c r="AG155" i="4"/>
  <c r="AI155" i="4" s="1"/>
  <c r="AJ155" i="4"/>
  <c r="AO155" i="4" s="1"/>
  <c r="AA155" i="4"/>
  <c r="E155" i="4"/>
  <c r="V155" i="4" s="1"/>
  <c r="Y153" i="4"/>
  <c r="Z153" i="4"/>
  <c r="CD185" i="3"/>
  <c r="AD154" i="4"/>
  <c r="AC154" i="4"/>
  <c r="AF154" i="4" s="1"/>
  <c r="O154" i="4"/>
  <c r="P154" i="4"/>
  <c r="AM154" i="4"/>
  <c r="AB154" i="4"/>
  <c r="AL154" i="4"/>
  <c r="AH154" i="4"/>
  <c r="U154" i="4"/>
  <c r="AN153" i="4"/>
  <c r="Q153" i="4"/>
  <c r="AE154" i="4" l="1"/>
  <c r="CC118" i="3"/>
  <c r="CE117" i="3"/>
  <c r="CF112" i="3"/>
  <c r="Q113" i="3"/>
  <c r="Q154" i="4"/>
  <c r="S154" i="4" s="1"/>
  <c r="K155" i="4"/>
  <c r="L155" i="4" s="1"/>
  <c r="G155" i="4"/>
  <c r="W155" i="4"/>
  <c r="X155" i="4" s="1"/>
  <c r="H154" i="4"/>
  <c r="I154" i="4"/>
  <c r="Z154" i="4"/>
  <c r="Y154" i="4"/>
  <c r="P155" i="4"/>
  <c r="O155" i="4"/>
  <c r="U155" i="4"/>
  <c r="AL155" i="4"/>
  <c r="AB155" i="4"/>
  <c r="AM155" i="4"/>
  <c r="AH155" i="4"/>
  <c r="R153" i="4"/>
  <c r="S153" i="4"/>
  <c r="CD186" i="3"/>
  <c r="F156" i="4"/>
  <c r="B157" i="4"/>
  <c r="D156" i="4"/>
  <c r="T156" i="4" s="1"/>
  <c r="C156" i="4"/>
  <c r="AJ156" i="4"/>
  <c r="AO156" i="4" s="1"/>
  <c r="AG156" i="4"/>
  <c r="AI156" i="4" s="1"/>
  <c r="J156" i="4"/>
  <c r="E156" i="4"/>
  <c r="V156" i="4" s="1"/>
  <c r="AK156" i="4"/>
  <c r="AP156" i="4" s="1"/>
  <c r="AA156" i="4"/>
  <c r="AQ155" i="4"/>
  <c r="AD155" i="4"/>
  <c r="AC155" i="4"/>
  <c r="AF155" i="4" s="1"/>
  <c r="M154" i="4"/>
  <c r="N154" i="4"/>
  <c r="AN154" i="4"/>
  <c r="CC119" i="3" l="1"/>
  <c r="CE118" i="3"/>
  <c r="CF113" i="3"/>
  <c r="Q114" i="3"/>
  <c r="R154" i="4"/>
  <c r="K156" i="4"/>
  <c r="L156" i="4" s="1"/>
  <c r="G156" i="4"/>
  <c r="W156" i="4"/>
  <c r="X156" i="4" s="1"/>
  <c r="N155" i="4"/>
  <c r="M155" i="4"/>
  <c r="AD156" i="4"/>
  <c r="AC156" i="4"/>
  <c r="AF156" i="4" s="1"/>
  <c r="F157" i="4"/>
  <c r="D157" i="4"/>
  <c r="T157" i="4" s="1"/>
  <c r="AG157" i="4"/>
  <c r="AI157" i="4" s="1"/>
  <c r="AK157" i="4"/>
  <c r="AP157" i="4" s="1"/>
  <c r="C157" i="4"/>
  <c r="B158" i="4"/>
  <c r="J157" i="4"/>
  <c r="E157" i="4"/>
  <c r="V157" i="4" s="1"/>
  <c r="AA157" i="4"/>
  <c r="AJ157" i="4"/>
  <c r="AO157" i="4" s="1"/>
  <c r="H155" i="4"/>
  <c r="I155" i="4"/>
  <c r="AQ156" i="4"/>
  <c r="AE155" i="4"/>
  <c r="Q155" i="4"/>
  <c r="CD187" i="3"/>
  <c r="Y155" i="4"/>
  <c r="Z155" i="4"/>
  <c r="AL156" i="4"/>
  <c r="P156" i="4"/>
  <c r="AM156" i="4"/>
  <c r="O156" i="4"/>
  <c r="AH156" i="4"/>
  <c r="U156" i="4"/>
  <c r="AB156" i="4"/>
  <c r="AN155" i="4"/>
  <c r="AE156" i="4" l="1"/>
  <c r="CC120" i="3"/>
  <c r="CE119" i="3"/>
  <c r="CF114" i="3"/>
  <c r="Q115" i="3"/>
  <c r="AN156" i="4"/>
  <c r="Q156" i="4"/>
  <c r="S156" i="4" s="1"/>
  <c r="F158" i="4"/>
  <c r="B159" i="4"/>
  <c r="D158" i="4"/>
  <c r="T158" i="4" s="1"/>
  <c r="C158" i="4"/>
  <c r="AJ158" i="4"/>
  <c r="AO158" i="4" s="1"/>
  <c r="AK158" i="4"/>
  <c r="AP158" i="4" s="1"/>
  <c r="J158" i="4"/>
  <c r="AA158" i="4"/>
  <c r="E158" i="4"/>
  <c r="V158" i="4" s="1"/>
  <c r="AG158" i="4"/>
  <c r="AI158" i="4" s="1"/>
  <c r="N156" i="4"/>
  <c r="M156" i="4"/>
  <c r="S155" i="4"/>
  <c r="R155" i="4"/>
  <c r="H156" i="4"/>
  <c r="I156" i="4"/>
  <c r="AQ157" i="4"/>
  <c r="CD188" i="3"/>
  <c r="Z156" i="4"/>
  <c r="Y156" i="4"/>
  <c r="AD157" i="4"/>
  <c r="AC157" i="4"/>
  <c r="AF157" i="4" s="1"/>
  <c r="O157" i="4"/>
  <c r="P157" i="4"/>
  <c r="AB157" i="4"/>
  <c r="AL157" i="4"/>
  <c r="U157" i="4"/>
  <c r="AH157" i="4"/>
  <c r="AM157" i="4"/>
  <c r="K157" i="4"/>
  <c r="L157" i="4" s="1"/>
  <c r="G157" i="4"/>
  <c r="W157" i="4"/>
  <c r="X157" i="4" s="1"/>
  <c r="CC121" i="3" l="1"/>
  <c r="CE120" i="3"/>
  <c r="CF115" i="3"/>
  <c r="Q116" i="3"/>
  <c r="AN157" i="4"/>
  <c r="Q157" i="4"/>
  <c r="R157" i="4" s="1"/>
  <c r="R156" i="4"/>
  <c r="AD158" i="4"/>
  <c r="AC158" i="4"/>
  <c r="AF158" i="4" s="1"/>
  <c r="AL158" i="4"/>
  <c r="AB158" i="4"/>
  <c r="P158" i="4"/>
  <c r="AM158" i="4"/>
  <c r="O158" i="4"/>
  <c r="AH158" i="4"/>
  <c r="U158" i="4"/>
  <c r="AE157" i="4"/>
  <c r="Y157" i="4"/>
  <c r="Z157" i="4"/>
  <c r="S157" i="4"/>
  <c r="M157" i="4"/>
  <c r="N157" i="4"/>
  <c r="CD189" i="3"/>
  <c r="K158" i="4"/>
  <c r="L158" i="4" s="1"/>
  <c r="G158" i="4"/>
  <c r="W158" i="4"/>
  <c r="X158" i="4" s="1"/>
  <c r="H157" i="4"/>
  <c r="I157" i="4"/>
  <c r="F159" i="4"/>
  <c r="D159" i="4"/>
  <c r="T159" i="4" s="1"/>
  <c r="B160" i="4"/>
  <c r="C159" i="4"/>
  <c r="AK159" i="4"/>
  <c r="AP159" i="4" s="1"/>
  <c r="AG159" i="4"/>
  <c r="AI159" i="4" s="1"/>
  <c r="AJ159" i="4"/>
  <c r="AO159" i="4" s="1"/>
  <c r="E159" i="4"/>
  <c r="V159" i="4" s="1"/>
  <c r="J159" i="4"/>
  <c r="AA159" i="4"/>
  <c r="AQ158" i="4"/>
  <c r="CC122" i="3" l="1"/>
  <c r="CE121" i="3"/>
  <c r="CF116" i="3"/>
  <c r="Q117" i="3"/>
  <c r="AN158" i="4"/>
  <c r="Q158" i="4"/>
  <c r="S158" i="4" s="1"/>
  <c r="AH159" i="4"/>
  <c r="O159" i="4"/>
  <c r="AM159" i="4"/>
  <c r="P159" i="4"/>
  <c r="U159" i="4"/>
  <c r="AB159" i="4"/>
  <c r="AE159" i="4" s="1"/>
  <c r="AL159" i="4"/>
  <c r="N158" i="4"/>
  <c r="M158" i="4"/>
  <c r="CD190" i="3"/>
  <c r="K159" i="4"/>
  <c r="L159" i="4" s="1"/>
  <c r="G159" i="4"/>
  <c r="W159" i="4"/>
  <c r="X159" i="4" s="1"/>
  <c r="H158" i="4"/>
  <c r="I158" i="4"/>
  <c r="Y158" i="4"/>
  <c r="Z158" i="4"/>
  <c r="AD159" i="4"/>
  <c r="AC159" i="4"/>
  <c r="AF159" i="4" s="1"/>
  <c r="F160" i="4"/>
  <c r="B161" i="4"/>
  <c r="D160" i="4"/>
  <c r="T160" i="4" s="1"/>
  <c r="C160" i="4"/>
  <c r="AJ160" i="4"/>
  <c r="AO160" i="4" s="1"/>
  <c r="AK160" i="4"/>
  <c r="AP160" i="4" s="1"/>
  <c r="AG160" i="4"/>
  <c r="AI160" i="4" s="1"/>
  <c r="E160" i="4"/>
  <c r="V160" i="4" s="1"/>
  <c r="AA160" i="4"/>
  <c r="J160" i="4"/>
  <c r="AQ159" i="4"/>
  <c r="AE158" i="4"/>
  <c r="CC123" i="3" l="1"/>
  <c r="CE122" i="3"/>
  <c r="CF117" i="3"/>
  <c r="Q118" i="3"/>
  <c r="AN159" i="4"/>
  <c r="R158" i="4"/>
  <c r="F161" i="4"/>
  <c r="D161" i="4"/>
  <c r="T161" i="4" s="1"/>
  <c r="B162" i="4"/>
  <c r="AG161" i="4"/>
  <c r="AI161" i="4" s="1"/>
  <c r="AK161" i="4"/>
  <c r="AP161" i="4" s="1"/>
  <c r="AJ161" i="4"/>
  <c r="AO161" i="4" s="1"/>
  <c r="J161" i="4"/>
  <c r="C161" i="4"/>
  <c r="E161" i="4"/>
  <c r="V161" i="4" s="1"/>
  <c r="AA161" i="4"/>
  <c r="Z159" i="4"/>
  <c r="Y159" i="4"/>
  <c r="AD160" i="4"/>
  <c r="AC160" i="4"/>
  <c r="AF160" i="4" s="1"/>
  <c r="CD191" i="3"/>
  <c r="K160" i="4"/>
  <c r="L160" i="4" s="1"/>
  <c r="G160" i="4"/>
  <c r="W160" i="4"/>
  <c r="X160" i="4" s="1"/>
  <c r="I159" i="4"/>
  <c r="H159" i="4"/>
  <c r="O160" i="4"/>
  <c r="P160" i="4"/>
  <c r="AH160" i="4"/>
  <c r="AM160" i="4"/>
  <c r="AL160" i="4"/>
  <c r="U160" i="4"/>
  <c r="AB160" i="4"/>
  <c r="N159" i="4"/>
  <c r="M159" i="4"/>
  <c r="AQ160" i="4"/>
  <c r="Q159" i="4"/>
  <c r="CC124" i="3" l="1"/>
  <c r="CE123" i="3"/>
  <c r="CF118" i="3"/>
  <c r="Q119" i="3"/>
  <c r="AN160" i="4"/>
  <c r="Q160" i="4"/>
  <c r="S160" i="4" s="1"/>
  <c r="AE160" i="4"/>
  <c r="M160" i="4"/>
  <c r="N160" i="4"/>
  <c r="AD161" i="4"/>
  <c r="AC161" i="4"/>
  <c r="AF161" i="4" s="1"/>
  <c r="K161" i="4"/>
  <c r="L161" i="4" s="1"/>
  <c r="G161" i="4"/>
  <c r="W161" i="4"/>
  <c r="X161" i="4" s="1"/>
  <c r="S159" i="4"/>
  <c r="R159" i="4"/>
  <c r="F162" i="4"/>
  <c r="B163" i="4"/>
  <c r="D162" i="4"/>
  <c r="T162" i="4" s="1"/>
  <c r="C162" i="4"/>
  <c r="AJ162" i="4"/>
  <c r="AO162" i="4" s="1"/>
  <c r="AK162" i="4"/>
  <c r="AP162" i="4" s="1"/>
  <c r="AG162" i="4"/>
  <c r="AI162" i="4" s="1"/>
  <c r="J162" i="4"/>
  <c r="E162" i="4"/>
  <c r="V162" i="4" s="1"/>
  <c r="AA162" i="4"/>
  <c r="I160" i="4"/>
  <c r="H160" i="4"/>
  <c r="Y160" i="4"/>
  <c r="Z160" i="4"/>
  <c r="CD192" i="3"/>
  <c r="O161" i="4"/>
  <c r="P161" i="4"/>
  <c r="AH161" i="4"/>
  <c r="AB161" i="4"/>
  <c r="AM161" i="4"/>
  <c r="U161" i="4"/>
  <c r="AL161" i="4"/>
  <c r="AQ161" i="4"/>
  <c r="CC125" i="3" l="1"/>
  <c r="CE124" i="3"/>
  <c r="Q120" i="3"/>
  <c r="CF119" i="3"/>
  <c r="Q161" i="4"/>
  <c r="S161" i="4" s="1"/>
  <c r="AE161" i="4"/>
  <c r="R160" i="4"/>
  <c r="AD162" i="4"/>
  <c r="AC162" i="4"/>
  <c r="AF162" i="4" s="1"/>
  <c r="F163" i="4"/>
  <c r="B164" i="4"/>
  <c r="D163" i="4"/>
  <c r="T163" i="4" s="1"/>
  <c r="AK163" i="4"/>
  <c r="AP163" i="4" s="1"/>
  <c r="C163" i="4"/>
  <c r="AG163" i="4"/>
  <c r="AI163" i="4" s="1"/>
  <c r="AJ163" i="4"/>
  <c r="AO163" i="4" s="1"/>
  <c r="J163" i="4"/>
  <c r="E163" i="4"/>
  <c r="V163" i="4" s="1"/>
  <c r="AA163" i="4"/>
  <c r="Y161" i="4"/>
  <c r="Z161" i="4"/>
  <c r="CD193" i="3"/>
  <c r="AQ162" i="4"/>
  <c r="O162" i="4"/>
  <c r="P162" i="4"/>
  <c r="AL162" i="4"/>
  <c r="AB162" i="4"/>
  <c r="U162" i="4"/>
  <c r="AM162" i="4"/>
  <c r="AH162" i="4"/>
  <c r="M161" i="4"/>
  <c r="N161" i="4"/>
  <c r="AN161" i="4"/>
  <c r="K162" i="4"/>
  <c r="L162" i="4" s="1"/>
  <c r="G162" i="4"/>
  <c r="W162" i="4"/>
  <c r="X162" i="4" s="1"/>
  <c r="H161" i="4"/>
  <c r="I161" i="4"/>
  <c r="CC126" i="3" l="1"/>
  <c r="CE125" i="3"/>
  <c r="CF120" i="3"/>
  <c r="Q121" i="3"/>
  <c r="Q162" i="4"/>
  <c r="S162" i="4" s="1"/>
  <c r="R161" i="4"/>
  <c r="AE162" i="4"/>
  <c r="I162" i="4"/>
  <c r="H162" i="4"/>
  <c r="Y162" i="4"/>
  <c r="Z162" i="4"/>
  <c r="AH163" i="4"/>
  <c r="O163" i="4"/>
  <c r="AB163" i="4"/>
  <c r="AM163" i="4"/>
  <c r="U163" i="4"/>
  <c r="P163" i="4"/>
  <c r="Q163" i="4" s="1"/>
  <c r="AL163" i="4"/>
  <c r="K163" i="4"/>
  <c r="L163" i="4" s="1"/>
  <c r="G163" i="4"/>
  <c r="W163" i="4"/>
  <c r="X163" i="4" s="1"/>
  <c r="CD194" i="3"/>
  <c r="M162" i="4"/>
  <c r="N162" i="4"/>
  <c r="AD163" i="4"/>
  <c r="AC163" i="4"/>
  <c r="AF163" i="4" s="1"/>
  <c r="F164" i="4"/>
  <c r="B165" i="4"/>
  <c r="D164" i="4"/>
  <c r="T164" i="4" s="1"/>
  <c r="C164" i="4"/>
  <c r="AJ164" i="4"/>
  <c r="AO164" i="4" s="1"/>
  <c r="AG164" i="4"/>
  <c r="AI164" i="4" s="1"/>
  <c r="J164" i="4"/>
  <c r="AK164" i="4"/>
  <c r="AP164" i="4" s="1"/>
  <c r="E164" i="4"/>
  <c r="V164" i="4" s="1"/>
  <c r="AA164" i="4"/>
  <c r="AN162" i="4"/>
  <c r="AQ163" i="4"/>
  <c r="CC127" i="3" l="1"/>
  <c r="CE126" i="3"/>
  <c r="Q122" i="3"/>
  <c r="CF121" i="3"/>
  <c r="R162" i="4"/>
  <c r="AE163" i="4"/>
  <c r="K164" i="4"/>
  <c r="L164" i="4" s="1"/>
  <c r="G164" i="4"/>
  <c r="W164" i="4"/>
  <c r="X164" i="4" s="1"/>
  <c r="AD164" i="4"/>
  <c r="AC164" i="4"/>
  <c r="AF164" i="4" s="1"/>
  <c r="F165" i="4"/>
  <c r="D165" i="4"/>
  <c r="T165" i="4" s="1"/>
  <c r="B166" i="4"/>
  <c r="AG165" i="4"/>
  <c r="AI165" i="4" s="1"/>
  <c r="AK165" i="4"/>
  <c r="AP165" i="4" s="1"/>
  <c r="J165" i="4"/>
  <c r="AJ165" i="4"/>
  <c r="AO165" i="4" s="1"/>
  <c r="C165" i="4"/>
  <c r="E165" i="4"/>
  <c r="V165" i="4" s="1"/>
  <c r="AA165" i="4"/>
  <c r="N163" i="4"/>
  <c r="M163" i="4"/>
  <c r="AQ164" i="4"/>
  <c r="CD195" i="3"/>
  <c r="H163" i="4"/>
  <c r="I163" i="4"/>
  <c r="AN163" i="4"/>
  <c r="O164" i="4"/>
  <c r="AL164" i="4"/>
  <c r="P164" i="4"/>
  <c r="AB164" i="4"/>
  <c r="AM164" i="4"/>
  <c r="AH164" i="4"/>
  <c r="U164" i="4"/>
  <c r="Y163" i="4"/>
  <c r="Z163" i="4"/>
  <c r="S163" i="4"/>
  <c r="R163" i="4"/>
  <c r="Q164" i="4" l="1"/>
  <c r="R164" i="4" s="1"/>
  <c r="AE164" i="4"/>
  <c r="CC128" i="3"/>
  <c r="CE127" i="3"/>
  <c r="CF122" i="3"/>
  <c r="Q123" i="3"/>
  <c r="CD196" i="3"/>
  <c r="AD165" i="4"/>
  <c r="AC165" i="4"/>
  <c r="AF165" i="4" s="1"/>
  <c r="M164" i="4"/>
  <c r="N164" i="4"/>
  <c r="F166" i="4"/>
  <c r="D166" i="4"/>
  <c r="T166" i="4" s="1"/>
  <c r="B167" i="4"/>
  <c r="C166" i="4"/>
  <c r="AJ166" i="4"/>
  <c r="AO166" i="4" s="1"/>
  <c r="AK166" i="4"/>
  <c r="AP166" i="4" s="1"/>
  <c r="AG166" i="4"/>
  <c r="AI166" i="4" s="1"/>
  <c r="J166" i="4"/>
  <c r="AA166" i="4"/>
  <c r="E166" i="4"/>
  <c r="V166" i="4" s="1"/>
  <c r="H164" i="4"/>
  <c r="I164" i="4"/>
  <c r="P165" i="4"/>
  <c r="O165" i="4"/>
  <c r="AL165" i="4"/>
  <c r="AM165" i="4"/>
  <c r="U165" i="4"/>
  <c r="AH165" i="4"/>
  <c r="AB165" i="4"/>
  <c r="Y164" i="4"/>
  <c r="Z164" i="4"/>
  <c r="AN164" i="4"/>
  <c r="AQ165" i="4"/>
  <c r="K165" i="4"/>
  <c r="L165" i="4" s="1"/>
  <c r="G165" i="4"/>
  <c r="W165" i="4"/>
  <c r="X165" i="4" s="1"/>
  <c r="Q165" i="4" l="1"/>
  <c r="S165" i="4" s="1"/>
  <c r="S164" i="4"/>
  <c r="CC129" i="3"/>
  <c r="CE128" i="3"/>
  <c r="CF123" i="3"/>
  <c r="Q124" i="3"/>
  <c r="AN165" i="4"/>
  <c r="AD166" i="4"/>
  <c r="AC166" i="4"/>
  <c r="AF166" i="4" s="1"/>
  <c r="K166" i="4"/>
  <c r="L166" i="4" s="1"/>
  <c r="G166" i="4"/>
  <c r="W166" i="4"/>
  <c r="X166" i="4" s="1"/>
  <c r="F167" i="4"/>
  <c r="D167" i="4"/>
  <c r="T167" i="4" s="1"/>
  <c r="B168" i="4"/>
  <c r="C167" i="4"/>
  <c r="AK167" i="4"/>
  <c r="AP167" i="4" s="1"/>
  <c r="AG167" i="4"/>
  <c r="AI167" i="4" s="1"/>
  <c r="AJ167" i="4"/>
  <c r="AO167" i="4" s="1"/>
  <c r="J167" i="4"/>
  <c r="E167" i="4"/>
  <c r="V167" i="4" s="1"/>
  <c r="AA167" i="4"/>
  <c r="CD197" i="3"/>
  <c r="AE165" i="4"/>
  <c r="AQ166" i="4"/>
  <c r="H165" i="4"/>
  <c r="I165" i="4"/>
  <c r="Z165" i="4"/>
  <c r="Y165" i="4"/>
  <c r="N165" i="4"/>
  <c r="M165" i="4"/>
  <c r="P166" i="4"/>
  <c r="O166" i="4"/>
  <c r="AB166" i="4"/>
  <c r="AL166" i="4"/>
  <c r="U166" i="4"/>
  <c r="AM166" i="4"/>
  <c r="AH166" i="4"/>
  <c r="R165" i="4" l="1"/>
  <c r="CC130" i="3"/>
  <c r="CE129" i="3"/>
  <c r="CF124" i="3"/>
  <c r="Q125" i="3"/>
  <c r="Q166" i="4"/>
  <c r="S166" i="4" s="1"/>
  <c r="G167" i="4"/>
  <c r="K167" i="4"/>
  <c r="L167" i="4" s="1"/>
  <c r="W167" i="4"/>
  <c r="X167" i="4" s="1"/>
  <c r="P167" i="4"/>
  <c r="U167" i="4"/>
  <c r="AL167" i="4"/>
  <c r="O167" i="4"/>
  <c r="AM167" i="4"/>
  <c r="AH167" i="4"/>
  <c r="AB167" i="4"/>
  <c r="Z166" i="4"/>
  <c r="Y166" i="4"/>
  <c r="M166" i="4"/>
  <c r="N166" i="4"/>
  <c r="AD167" i="4"/>
  <c r="AC167" i="4"/>
  <c r="AF167" i="4" s="1"/>
  <c r="CD198" i="3"/>
  <c r="F168" i="4"/>
  <c r="B169" i="4"/>
  <c r="D168" i="4"/>
  <c r="T168" i="4" s="1"/>
  <c r="C168" i="4"/>
  <c r="AJ168" i="4"/>
  <c r="AO168" i="4" s="1"/>
  <c r="AG168" i="4"/>
  <c r="AI168" i="4" s="1"/>
  <c r="AK168" i="4"/>
  <c r="AP168" i="4" s="1"/>
  <c r="E168" i="4"/>
  <c r="V168" i="4" s="1"/>
  <c r="J168" i="4"/>
  <c r="AA168" i="4"/>
  <c r="I166" i="4"/>
  <c r="H166" i="4"/>
  <c r="AQ167" i="4"/>
  <c r="AN166" i="4"/>
  <c r="AE166" i="4"/>
  <c r="CC131" i="3" l="1"/>
  <c r="CE130" i="3"/>
  <c r="CF125" i="3"/>
  <c r="Q126" i="3"/>
  <c r="AN167" i="4"/>
  <c r="R166" i="4"/>
  <c r="K168" i="4"/>
  <c r="L168" i="4" s="1"/>
  <c r="G168" i="4"/>
  <c r="W168" i="4"/>
  <c r="X168" i="4" s="1"/>
  <c r="I167" i="4"/>
  <c r="H167" i="4"/>
  <c r="AD168" i="4"/>
  <c r="AC168" i="4"/>
  <c r="AF168" i="4" s="1"/>
  <c r="F169" i="4"/>
  <c r="D169" i="4"/>
  <c r="T169" i="4" s="1"/>
  <c r="B170" i="4"/>
  <c r="AG169" i="4"/>
  <c r="AI169" i="4" s="1"/>
  <c r="AK169" i="4"/>
  <c r="AP169" i="4" s="1"/>
  <c r="AJ169" i="4"/>
  <c r="AO169" i="4" s="1"/>
  <c r="C169" i="4"/>
  <c r="E169" i="4"/>
  <c r="V169" i="4" s="1"/>
  <c r="J169" i="4"/>
  <c r="AA169" i="4"/>
  <c r="M167" i="4"/>
  <c r="N167" i="4"/>
  <c r="AQ168" i="4"/>
  <c r="AE167" i="4"/>
  <c r="Z167" i="4"/>
  <c r="Y167" i="4"/>
  <c r="O168" i="4"/>
  <c r="P168" i="4"/>
  <c r="AH168" i="4"/>
  <c r="AM168" i="4"/>
  <c r="U168" i="4"/>
  <c r="AB168" i="4"/>
  <c r="AL168" i="4"/>
  <c r="CD199" i="3"/>
  <c r="Q167" i="4"/>
  <c r="AE168" i="4" l="1"/>
  <c r="Q168" i="4"/>
  <c r="S168" i="4" s="1"/>
  <c r="CC132" i="3"/>
  <c r="CE131" i="3"/>
  <c r="Q127" i="3"/>
  <c r="CF126" i="3"/>
  <c r="CD200" i="3"/>
  <c r="AD169" i="4"/>
  <c r="AC169" i="4"/>
  <c r="AF169" i="4" s="1"/>
  <c r="M168" i="4"/>
  <c r="N168" i="4"/>
  <c r="O169" i="4"/>
  <c r="AH169" i="4"/>
  <c r="P169" i="4"/>
  <c r="AM169" i="4"/>
  <c r="U169" i="4"/>
  <c r="AB169" i="4"/>
  <c r="AL169" i="4"/>
  <c r="F170" i="4"/>
  <c r="B171" i="4"/>
  <c r="C170" i="4"/>
  <c r="AJ170" i="4"/>
  <c r="AO170" i="4" s="1"/>
  <c r="J170" i="4"/>
  <c r="D170" i="4"/>
  <c r="T170" i="4" s="1"/>
  <c r="AK170" i="4"/>
  <c r="AP170" i="4" s="1"/>
  <c r="E170" i="4"/>
  <c r="V170" i="4" s="1"/>
  <c r="AA170" i="4"/>
  <c r="AG170" i="4"/>
  <c r="AI170" i="4" s="1"/>
  <c r="I168" i="4"/>
  <c r="H168" i="4"/>
  <c r="S167" i="4"/>
  <c r="R167" i="4"/>
  <c r="Y168" i="4"/>
  <c r="Z168" i="4"/>
  <c r="AN168" i="4"/>
  <c r="AQ169" i="4"/>
  <c r="K169" i="4"/>
  <c r="L169" i="4" s="1"/>
  <c r="G169" i="4"/>
  <c r="W169" i="4"/>
  <c r="X169" i="4" s="1"/>
  <c r="R168" i="4" l="1"/>
  <c r="Q169" i="4"/>
  <c r="R169" i="4" s="1"/>
  <c r="CC133" i="3"/>
  <c r="CE132" i="3"/>
  <c r="CF127" i="3"/>
  <c r="Q128" i="3"/>
  <c r="AE169" i="4"/>
  <c r="AD170" i="4"/>
  <c r="AC170" i="4"/>
  <c r="AF170" i="4" s="1"/>
  <c r="K170" i="4"/>
  <c r="L170" i="4" s="1"/>
  <c r="G170" i="4"/>
  <c r="W170" i="4"/>
  <c r="X170" i="4" s="1"/>
  <c r="H169" i="4"/>
  <c r="I169" i="4"/>
  <c r="F171" i="4"/>
  <c r="D171" i="4"/>
  <c r="T171" i="4" s="1"/>
  <c r="B172" i="4"/>
  <c r="AK171" i="4"/>
  <c r="AP171" i="4" s="1"/>
  <c r="J171" i="4"/>
  <c r="C171" i="4"/>
  <c r="AG171" i="4"/>
  <c r="AI171" i="4" s="1"/>
  <c r="AJ171" i="4"/>
  <c r="AO171" i="4" s="1"/>
  <c r="AA171" i="4"/>
  <c r="E171" i="4"/>
  <c r="V171" i="4" s="1"/>
  <c r="CD201" i="3"/>
  <c r="Y169" i="4"/>
  <c r="Z169" i="4"/>
  <c r="M169" i="4"/>
  <c r="N169" i="4"/>
  <c r="O170" i="4"/>
  <c r="P170" i="4"/>
  <c r="AH170" i="4"/>
  <c r="AM170" i="4"/>
  <c r="U170" i="4"/>
  <c r="AL170" i="4"/>
  <c r="AB170" i="4"/>
  <c r="AQ170" i="4"/>
  <c r="AN169" i="4"/>
  <c r="S169" i="4" l="1"/>
  <c r="CC134" i="3"/>
  <c r="CE133" i="3"/>
  <c r="CF128" i="3"/>
  <c r="Q129" i="3"/>
  <c r="Q170" i="4"/>
  <c r="S170" i="4" s="1"/>
  <c r="Z170" i="4"/>
  <c r="Y170" i="4"/>
  <c r="F172" i="4"/>
  <c r="B173" i="4"/>
  <c r="D172" i="4"/>
  <c r="T172" i="4" s="1"/>
  <c r="C172" i="4"/>
  <c r="AJ172" i="4"/>
  <c r="AO172" i="4" s="1"/>
  <c r="J172" i="4"/>
  <c r="AG172" i="4"/>
  <c r="AI172" i="4" s="1"/>
  <c r="AK172" i="4"/>
  <c r="AP172" i="4" s="1"/>
  <c r="E172" i="4"/>
  <c r="V172" i="4" s="1"/>
  <c r="AA172" i="4"/>
  <c r="AE170" i="4"/>
  <c r="AN170" i="4"/>
  <c r="AQ171" i="4"/>
  <c r="AH171" i="4"/>
  <c r="AM171" i="4"/>
  <c r="AB171" i="4"/>
  <c r="P171" i="4"/>
  <c r="O171" i="4"/>
  <c r="AL171" i="4"/>
  <c r="U171" i="4"/>
  <c r="M170" i="4"/>
  <c r="N170" i="4"/>
  <c r="CD202" i="3"/>
  <c r="AD171" i="4"/>
  <c r="AC171" i="4"/>
  <c r="AF171" i="4" s="1"/>
  <c r="K171" i="4"/>
  <c r="L171" i="4" s="1"/>
  <c r="G171" i="4"/>
  <c r="W171" i="4"/>
  <c r="X171" i="4" s="1"/>
  <c r="H170" i="4"/>
  <c r="I170" i="4"/>
  <c r="CC135" i="3" l="1"/>
  <c r="CE134" i="3"/>
  <c r="CF129" i="3"/>
  <c r="Q130" i="3"/>
  <c r="Q171" i="4"/>
  <c r="S171" i="4" s="1"/>
  <c r="R170" i="4"/>
  <c r="K172" i="4"/>
  <c r="L172" i="4" s="1"/>
  <c r="G172" i="4"/>
  <c r="W172" i="4"/>
  <c r="X172" i="4" s="1"/>
  <c r="I171" i="4"/>
  <c r="H171" i="4"/>
  <c r="AD172" i="4"/>
  <c r="AC172" i="4"/>
  <c r="AF172" i="4" s="1"/>
  <c r="F173" i="4"/>
  <c r="D173" i="4"/>
  <c r="T173" i="4" s="1"/>
  <c r="AG173" i="4"/>
  <c r="AI173" i="4" s="1"/>
  <c r="AK173" i="4"/>
  <c r="AP173" i="4" s="1"/>
  <c r="J173" i="4"/>
  <c r="B174" i="4"/>
  <c r="C173" i="4"/>
  <c r="AJ173" i="4"/>
  <c r="AO173" i="4" s="1"/>
  <c r="E173" i="4"/>
  <c r="V173" i="4" s="1"/>
  <c r="AA173" i="4"/>
  <c r="AN171" i="4"/>
  <c r="M171" i="4"/>
  <c r="N171" i="4"/>
  <c r="CD203" i="3"/>
  <c r="Y171" i="4"/>
  <c r="Z171" i="4"/>
  <c r="AQ172" i="4"/>
  <c r="O172" i="4"/>
  <c r="AH172" i="4"/>
  <c r="U172" i="4"/>
  <c r="P172" i="4"/>
  <c r="AM172" i="4"/>
  <c r="AB172" i="4"/>
  <c r="AL172" i="4"/>
  <c r="AE171" i="4"/>
  <c r="Q172" i="4" l="1"/>
  <c r="R171" i="4"/>
  <c r="CC136" i="3"/>
  <c r="CE135" i="3"/>
  <c r="Q131" i="3"/>
  <c r="CF130" i="3"/>
  <c r="AE172" i="4"/>
  <c r="AD173" i="4"/>
  <c r="AC173" i="4"/>
  <c r="AF173" i="4" s="1"/>
  <c r="F174" i="4"/>
  <c r="B175" i="4"/>
  <c r="D174" i="4"/>
  <c r="T174" i="4" s="1"/>
  <c r="C174" i="4"/>
  <c r="AJ174" i="4"/>
  <c r="AO174" i="4" s="1"/>
  <c r="AK174" i="4"/>
  <c r="AP174" i="4" s="1"/>
  <c r="AG174" i="4"/>
  <c r="AI174" i="4" s="1"/>
  <c r="AA174" i="4"/>
  <c r="E174" i="4"/>
  <c r="V174" i="4" s="1"/>
  <c r="J174" i="4"/>
  <c r="N172" i="4"/>
  <c r="M172" i="4"/>
  <c r="O173" i="4"/>
  <c r="P173" i="4"/>
  <c r="AL173" i="4"/>
  <c r="U173" i="4"/>
  <c r="AB173" i="4"/>
  <c r="AH173" i="4"/>
  <c r="AM173" i="4"/>
  <c r="H172" i="4"/>
  <c r="I172" i="4"/>
  <c r="AQ173" i="4"/>
  <c r="R172" i="4"/>
  <c r="S172" i="4"/>
  <c r="CD204" i="3"/>
  <c r="Z172" i="4"/>
  <c r="Y172" i="4"/>
  <c r="AN172" i="4"/>
  <c r="K173" i="4"/>
  <c r="L173" i="4" s="1"/>
  <c r="G173" i="4"/>
  <c r="W173" i="4"/>
  <c r="X173" i="4" s="1"/>
  <c r="CC137" i="3" l="1"/>
  <c r="CE136" i="3"/>
  <c r="CF131" i="3"/>
  <c r="Q132" i="3"/>
  <c r="AQ174" i="4"/>
  <c r="AE173" i="4"/>
  <c r="N173" i="4"/>
  <c r="M173" i="4"/>
  <c r="AD174" i="4"/>
  <c r="AC174" i="4"/>
  <c r="AF174" i="4" s="1"/>
  <c r="P174" i="4"/>
  <c r="AL174" i="4"/>
  <c r="O174" i="4"/>
  <c r="AB174" i="4"/>
  <c r="AM174" i="4"/>
  <c r="AH174" i="4"/>
  <c r="U174" i="4"/>
  <c r="H173" i="4"/>
  <c r="I173" i="4"/>
  <c r="CD205" i="3"/>
  <c r="G174" i="4"/>
  <c r="K174" i="4"/>
  <c r="L174" i="4" s="1"/>
  <c r="W174" i="4"/>
  <c r="X174" i="4" s="1"/>
  <c r="Y173" i="4"/>
  <c r="Z173" i="4"/>
  <c r="F175" i="4"/>
  <c r="D175" i="4"/>
  <c r="T175" i="4" s="1"/>
  <c r="B176" i="4"/>
  <c r="C175" i="4"/>
  <c r="AK175" i="4"/>
  <c r="AP175" i="4" s="1"/>
  <c r="AG175" i="4"/>
  <c r="AI175" i="4" s="1"/>
  <c r="AJ175" i="4"/>
  <c r="AO175" i="4" s="1"/>
  <c r="E175" i="4"/>
  <c r="V175" i="4" s="1"/>
  <c r="J175" i="4"/>
  <c r="AA175" i="4"/>
  <c r="AN173" i="4"/>
  <c r="Q173" i="4"/>
  <c r="CC138" i="3" l="1"/>
  <c r="CE137" i="3"/>
  <c r="CF132" i="3"/>
  <c r="Q133" i="3"/>
  <c r="AE174" i="4"/>
  <c r="Q174" i="4"/>
  <c r="S174" i="4" s="1"/>
  <c r="AD175" i="4"/>
  <c r="AC175" i="4"/>
  <c r="AF175" i="4" s="1"/>
  <c r="F176" i="4"/>
  <c r="B177" i="4"/>
  <c r="D176" i="4"/>
  <c r="T176" i="4" s="1"/>
  <c r="C176" i="4"/>
  <c r="AJ176" i="4"/>
  <c r="AO176" i="4" s="1"/>
  <c r="AG176" i="4"/>
  <c r="AI176" i="4" s="1"/>
  <c r="J176" i="4"/>
  <c r="E176" i="4"/>
  <c r="V176" i="4" s="1"/>
  <c r="AA176" i="4"/>
  <c r="AK176" i="4"/>
  <c r="AP176" i="4" s="1"/>
  <c r="N174" i="4"/>
  <c r="M174" i="4"/>
  <c r="R173" i="4"/>
  <c r="S173" i="4"/>
  <c r="P175" i="4"/>
  <c r="O175" i="4"/>
  <c r="AL175" i="4"/>
  <c r="AB175" i="4"/>
  <c r="AM175" i="4"/>
  <c r="AH175" i="4"/>
  <c r="U175" i="4"/>
  <c r="Y174" i="4"/>
  <c r="Z174" i="4"/>
  <c r="CD206" i="3"/>
  <c r="AQ175" i="4"/>
  <c r="AN174" i="4"/>
  <c r="K175" i="4"/>
  <c r="L175" i="4" s="1"/>
  <c r="G175" i="4"/>
  <c r="W175" i="4"/>
  <c r="X175" i="4" s="1"/>
  <c r="H174" i="4"/>
  <c r="I174" i="4"/>
  <c r="R174" i="4" l="1"/>
  <c r="Q175" i="4"/>
  <c r="R175" i="4" s="1"/>
  <c r="CC139" i="3"/>
  <c r="CE138" i="3"/>
  <c r="Q134" i="3"/>
  <c r="CF133" i="3"/>
  <c r="Y175" i="4"/>
  <c r="Z175" i="4"/>
  <c r="P176" i="4"/>
  <c r="U176" i="4"/>
  <c r="AL176" i="4"/>
  <c r="AB176" i="4"/>
  <c r="O176" i="4"/>
  <c r="AM176" i="4"/>
  <c r="AH176" i="4"/>
  <c r="AE175" i="4"/>
  <c r="AD176" i="4"/>
  <c r="AC176" i="4"/>
  <c r="AF176" i="4" s="1"/>
  <c r="K176" i="4"/>
  <c r="L176" i="4" s="1"/>
  <c r="G176" i="4"/>
  <c r="W176" i="4"/>
  <c r="X176" i="4" s="1"/>
  <c r="I175" i="4"/>
  <c r="H175" i="4"/>
  <c r="CD207" i="3"/>
  <c r="M175" i="4"/>
  <c r="N175" i="4"/>
  <c r="F177" i="4"/>
  <c r="D177" i="4"/>
  <c r="T177" i="4" s="1"/>
  <c r="B178" i="4"/>
  <c r="AG177" i="4"/>
  <c r="AI177" i="4" s="1"/>
  <c r="AK177" i="4"/>
  <c r="AP177" i="4" s="1"/>
  <c r="J177" i="4"/>
  <c r="AJ177" i="4"/>
  <c r="AO177" i="4" s="1"/>
  <c r="E177" i="4"/>
  <c r="V177" i="4" s="1"/>
  <c r="C177" i="4"/>
  <c r="AA177" i="4"/>
  <c r="AN175" i="4"/>
  <c r="AQ176" i="4"/>
  <c r="S175" i="4" l="1"/>
  <c r="AN176" i="4"/>
  <c r="CC140" i="3"/>
  <c r="CE139" i="3"/>
  <c r="CF134" i="3"/>
  <c r="Q135" i="3"/>
  <c r="AQ177" i="4"/>
  <c r="N176" i="4"/>
  <c r="M176" i="4"/>
  <c r="P177" i="4"/>
  <c r="AH177" i="4"/>
  <c r="AB177" i="4"/>
  <c r="AM177" i="4"/>
  <c r="U177" i="4"/>
  <c r="O177" i="4"/>
  <c r="AL177" i="4"/>
  <c r="K177" i="4"/>
  <c r="L177" i="4" s="1"/>
  <c r="G177" i="4"/>
  <c r="W177" i="4"/>
  <c r="X177" i="4" s="1"/>
  <c r="CD208" i="3"/>
  <c r="H176" i="4"/>
  <c r="I176" i="4"/>
  <c r="AE176" i="4"/>
  <c r="AD177" i="4"/>
  <c r="AC177" i="4"/>
  <c r="AF177" i="4" s="1"/>
  <c r="Z176" i="4"/>
  <c r="Y176" i="4"/>
  <c r="Q176" i="4"/>
  <c r="F178" i="4"/>
  <c r="B179" i="4"/>
  <c r="C178" i="4"/>
  <c r="J178" i="4"/>
  <c r="D178" i="4"/>
  <c r="T178" i="4" s="1"/>
  <c r="AJ178" i="4"/>
  <c r="AO178" i="4" s="1"/>
  <c r="E178" i="4"/>
  <c r="V178" i="4" s="1"/>
  <c r="AA178" i="4"/>
  <c r="AG178" i="4"/>
  <c r="AI178" i="4" s="1"/>
  <c r="AK178" i="4"/>
  <c r="AP178" i="4" s="1"/>
  <c r="CC141" i="3" l="1"/>
  <c r="CE140" i="3"/>
  <c r="CF135" i="3"/>
  <c r="Q136" i="3"/>
  <c r="AE177" i="4"/>
  <c r="AQ178" i="4"/>
  <c r="AL178" i="4"/>
  <c r="AB178" i="4"/>
  <c r="AM178" i="4"/>
  <c r="AH178" i="4"/>
  <c r="P178" i="4"/>
  <c r="O178" i="4"/>
  <c r="U178" i="4"/>
  <c r="CD209" i="3"/>
  <c r="AD178" i="4"/>
  <c r="AC178" i="4"/>
  <c r="AF178" i="4" s="1"/>
  <c r="R176" i="4"/>
  <c r="S176" i="4"/>
  <c r="M177" i="4"/>
  <c r="N177" i="4"/>
  <c r="G178" i="4"/>
  <c r="K178" i="4"/>
  <c r="L178" i="4" s="1"/>
  <c r="W178" i="4"/>
  <c r="X178" i="4" s="1"/>
  <c r="H177" i="4"/>
  <c r="I177" i="4"/>
  <c r="Q177" i="4"/>
  <c r="F179" i="4"/>
  <c r="B180" i="4"/>
  <c r="D179" i="4"/>
  <c r="T179" i="4" s="1"/>
  <c r="AK179" i="4"/>
  <c r="AP179" i="4" s="1"/>
  <c r="C179" i="4"/>
  <c r="AG179" i="4"/>
  <c r="AI179" i="4" s="1"/>
  <c r="J179" i="4"/>
  <c r="AJ179" i="4"/>
  <c r="AO179" i="4" s="1"/>
  <c r="E179" i="4"/>
  <c r="V179" i="4" s="1"/>
  <c r="AA179" i="4"/>
  <c r="Z177" i="4"/>
  <c r="Y177" i="4"/>
  <c r="AN177" i="4"/>
  <c r="CC142" i="3" l="1"/>
  <c r="CE141" i="3"/>
  <c r="CF136" i="3"/>
  <c r="Q137" i="3"/>
  <c r="Q178" i="4"/>
  <c r="S178" i="4" s="1"/>
  <c r="AQ179" i="4"/>
  <c r="F180" i="4"/>
  <c r="B181" i="4"/>
  <c r="D180" i="4"/>
  <c r="T180" i="4" s="1"/>
  <c r="C180" i="4"/>
  <c r="AJ180" i="4"/>
  <c r="AO180" i="4" s="1"/>
  <c r="J180" i="4"/>
  <c r="AG180" i="4"/>
  <c r="AI180" i="4" s="1"/>
  <c r="AK180" i="4"/>
  <c r="AP180" i="4" s="1"/>
  <c r="E180" i="4"/>
  <c r="V180" i="4" s="1"/>
  <c r="AA180" i="4"/>
  <c r="R178" i="4"/>
  <c r="H178" i="4"/>
  <c r="I178" i="4"/>
  <c r="AE178" i="4"/>
  <c r="AD179" i="4"/>
  <c r="AC179" i="4"/>
  <c r="AF179" i="4" s="1"/>
  <c r="S177" i="4"/>
  <c r="R177" i="4"/>
  <c r="N178" i="4"/>
  <c r="M178" i="4"/>
  <c r="O179" i="4"/>
  <c r="AH179" i="4"/>
  <c r="AB179" i="4"/>
  <c r="P179" i="4"/>
  <c r="AM179" i="4"/>
  <c r="U179" i="4"/>
  <c r="AL179" i="4"/>
  <c r="K179" i="4"/>
  <c r="L179" i="4" s="1"/>
  <c r="G179" i="4"/>
  <c r="W179" i="4"/>
  <c r="X179" i="4" s="1"/>
  <c r="Y178" i="4"/>
  <c r="Z178" i="4"/>
  <c r="CD210" i="3"/>
  <c r="AN178" i="4"/>
  <c r="Q179" i="4" l="1"/>
  <c r="S179" i="4" s="1"/>
  <c r="CC143" i="3"/>
  <c r="CE142" i="3"/>
  <c r="CF137" i="3"/>
  <c r="Q138" i="3"/>
  <c r="K180" i="4"/>
  <c r="L180" i="4" s="1"/>
  <c r="G180" i="4"/>
  <c r="W180" i="4"/>
  <c r="X180" i="4" s="1"/>
  <c r="H179" i="4"/>
  <c r="I179" i="4"/>
  <c r="AD180" i="4"/>
  <c r="AC180" i="4"/>
  <c r="AF180" i="4" s="1"/>
  <c r="F181" i="4"/>
  <c r="D181" i="4"/>
  <c r="T181" i="4" s="1"/>
  <c r="AG181" i="4"/>
  <c r="AI181" i="4" s="1"/>
  <c r="B182" i="4"/>
  <c r="AK181" i="4"/>
  <c r="AP181" i="4" s="1"/>
  <c r="J181" i="4"/>
  <c r="E181" i="4"/>
  <c r="V181" i="4" s="1"/>
  <c r="AA181" i="4"/>
  <c r="AJ181" i="4"/>
  <c r="AO181" i="4" s="1"/>
  <c r="C181" i="4"/>
  <c r="AN179" i="4"/>
  <c r="M179" i="4"/>
  <c r="N179" i="4"/>
  <c r="Z179" i="4"/>
  <c r="Y179" i="4"/>
  <c r="CD211" i="3"/>
  <c r="AL180" i="4"/>
  <c r="AB180" i="4"/>
  <c r="AM180" i="4"/>
  <c r="O180" i="4"/>
  <c r="AH180" i="4"/>
  <c r="U180" i="4"/>
  <c r="P180" i="4"/>
  <c r="AQ180" i="4"/>
  <c r="AE179" i="4"/>
  <c r="R179" i="4" l="1"/>
  <c r="AN180" i="4"/>
  <c r="CC144" i="3"/>
  <c r="CE143" i="3"/>
  <c r="CF138" i="3"/>
  <c r="Q139" i="3"/>
  <c r="Q180" i="4"/>
  <c r="AD181" i="4"/>
  <c r="AC181" i="4"/>
  <c r="AF181" i="4" s="1"/>
  <c r="F182" i="4"/>
  <c r="D182" i="4"/>
  <c r="T182" i="4" s="1"/>
  <c r="B183" i="4"/>
  <c r="C182" i="4"/>
  <c r="AJ182" i="4"/>
  <c r="AO182" i="4" s="1"/>
  <c r="AK182" i="4"/>
  <c r="AP182" i="4" s="1"/>
  <c r="AG182" i="4"/>
  <c r="AI182" i="4" s="1"/>
  <c r="AA182" i="4"/>
  <c r="J182" i="4"/>
  <c r="E182" i="4"/>
  <c r="V182" i="4" s="1"/>
  <c r="M180" i="4"/>
  <c r="N180" i="4"/>
  <c r="K181" i="4"/>
  <c r="L181" i="4" s="1"/>
  <c r="G181" i="4"/>
  <c r="W181" i="4"/>
  <c r="X181" i="4" s="1"/>
  <c r="I180" i="4"/>
  <c r="H180" i="4"/>
  <c r="AE180" i="4"/>
  <c r="Z180" i="4"/>
  <c r="Y180" i="4"/>
  <c r="R180" i="4"/>
  <c r="S180" i="4"/>
  <c r="CD212" i="3"/>
  <c r="P181" i="4"/>
  <c r="O181" i="4"/>
  <c r="AL181" i="4"/>
  <c r="AB181" i="4"/>
  <c r="U181" i="4"/>
  <c r="AH181" i="4"/>
  <c r="AM181" i="4"/>
  <c r="AQ181" i="4"/>
  <c r="Q181" i="4" l="1"/>
  <c r="R181" i="4" s="1"/>
  <c r="AN181" i="4"/>
  <c r="CC145" i="3"/>
  <c r="CE144" i="3"/>
  <c r="CF139" i="3"/>
  <c r="Q140" i="3"/>
  <c r="N181" i="4"/>
  <c r="M181" i="4"/>
  <c r="H181" i="4"/>
  <c r="I181" i="4"/>
  <c r="CD213" i="3"/>
  <c r="Z181" i="4"/>
  <c r="Y181" i="4"/>
  <c r="F183" i="4"/>
  <c r="D183" i="4"/>
  <c r="T183" i="4" s="1"/>
  <c r="B184" i="4"/>
  <c r="C183" i="4"/>
  <c r="AK183" i="4"/>
  <c r="AP183" i="4" s="1"/>
  <c r="AG183" i="4"/>
  <c r="AI183" i="4" s="1"/>
  <c r="AJ183" i="4"/>
  <c r="AO183" i="4" s="1"/>
  <c r="J183" i="4"/>
  <c r="E183" i="4"/>
  <c r="V183" i="4" s="1"/>
  <c r="AA183" i="4"/>
  <c r="AD182" i="4"/>
  <c r="AC182" i="4"/>
  <c r="AF182" i="4" s="1"/>
  <c r="P182" i="4"/>
  <c r="AL182" i="4"/>
  <c r="O182" i="4"/>
  <c r="AM182" i="4"/>
  <c r="AH182" i="4"/>
  <c r="U182" i="4"/>
  <c r="AB182" i="4"/>
  <c r="AQ182" i="4"/>
  <c r="AE181" i="4"/>
  <c r="K182" i="4"/>
  <c r="L182" i="4" s="1"/>
  <c r="G182" i="4"/>
  <c r="W182" i="4"/>
  <c r="X182" i="4" s="1"/>
  <c r="AE182" i="4" l="1"/>
  <c r="S181" i="4"/>
  <c r="CC146" i="3"/>
  <c r="CE145" i="3"/>
  <c r="CF140" i="3"/>
  <c r="Q141" i="3"/>
  <c r="I182" i="4"/>
  <c r="H182" i="4"/>
  <c r="AD183" i="4"/>
  <c r="AC183" i="4"/>
  <c r="AF183" i="4" s="1"/>
  <c r="F184" i="4"/>
  <c r="B185" i="4"/>
  <c r="C184" i="4"/>
  <c r="AJ184" i="4"/>
  <c r="AO184" i="4" s="1"/>
  <c r="J184" i="4"/>
  <c r="D184" i="4"/>
  <c r="T184" i="4" s="1"/>
  <c r="AK184" i="4"/>
  <c r="AP184" i="4" s="1"/>
  <c r="AG184" i="4"/>
  <c r="AI184" i="4" s="1"/>
  <c r="E184" i="4"/>
  <c r="V184" i="4" s="1"/>
  <c r="AA184" i="4"/>
  <c r="M182" i="4"/>
  <c r="N182" i="4"/>
  <c r="O183" i="4"/>
  <c r="P183" i="4"/>
  <c r="AM183" i="4"/>
  <c r="AH183" i="4"/>
  <c r="AL183" i="4"/>
  <c r="U183" i="4"/>
  <c r="AB183" i="4"/>
  <c r="AN182" i="4"/>
  <c r="Q182" i="4"/>
  <c r="G183" i="4"/>
  <c r="K183" i="4"/>
  <c r="L183" i="4" s="1"/>
  <c r="W183" i="4"/>
  <c r="X183" i="4" s="1"/>
  <c r="CD214" i="3"/>
  <c r="Y182" i="4"/>
  <c r="Z182" i="4"/>
  <c r="AQ183" i="4"/>
  <c r="CC147" i="3" l="1"/>
  <c r="CE146" i="3"/>
  <c r="CF141" i="3"/>
  <c r="Q142" i="3"/>
  <c r="CD215" i="3"/>
  <c r="R182" i="4"/>
  <c r="S182" i="4"/>
  <c r="AD184" i="4"/>
  <c r="AC184" i="4"/>
  <c r="AF184" i="4" s="1"/>
  <c r="M183" i="4"/>
  <c r="N183" i="4"/>
  <c r="AH184" i="4"/>
  <c r="AM184" i="4"/>
  <c r="P184" i="4"/>
  <c r="AB184" i="4"/>
  <c r="AL184" i="4"/>
  <c r="O184" i="4"/>
  <c r="U184" i="4"/>
  <c r="Z183" i="4"/>
  <c r="Y183" i="4"/>
  <c r="AE183" i="4"/>
  <c r="AN183" i="4"/>
  <c r="AQ184" i="4"/>
  <c r="K184" i="4"/>
  <c r="L184" i="4" s="1"/>
  <c r="G184" i="4"/>
  <c r="W184" i="4"/>
  <c r="X184" i="4" s="1"/>
  <c r="H183" i="4"/>
  <c r="I183" i="4"/>
  <c r="F185" i="4"/>
  <c r="D185" i="4"/>
  <c r="T185" i="4" s="1"/>
  <c r="B186" i="4"/>
  <c r="AG185" i="4"/>
  <c r="AI185" i="4" s="1"/>
  <c r="AK185" i="4"/>
  <c r="AP185" i="4" s="1"/>
  <c r="AJ185" i="4"/>
  <c r="AO185" i="4" s="1"/>
  <c r="C185" i="4"/>
  <c r="J185" i="4"/>
  <c r="AA185" i="4"/>
  <c r="E185" i="4"/>
  <c r="V185" i="4" s="1"/>
  <c r="Q183" i="4"/>
  <c r="CC148" i="3" l="1"/>
  <c r="CE147" i="3"/>
  <c r="Q143" i="3"/>
  <c r="CF142" i="3"/>
  <c r="Z184" i="4"/>
  <c r="Y184" i="4"/>
  <c r="CD216" i="3"/>
  <c r="R183" i="4"/>
  <c r="S183" i="4"/>
  <c r="O185" i="4"/>
  <c r="P185" i="4"/>
  <c r="AB185" i="4"/>
  <c r="AL185" i="4"/>
  <c r="U185" i="4"/>
  <c r="AM185" i="4"/>
  <c r="AH185" i="4"/>
  <c r="F186" i="4"/>
  <c r="B187" i="4"/>
  <c r="D186" i="4"/>
  <c r="T186" i="4" s="1"/>
  <c r="C186" i="4"/>
  <c r="AJ186" i="4"/>
  <c r="AO186" i="4" s="1"/>
  <c r="J186" i="4"/>
  <c r="AG186" i="4"/>
  <c r="AI186" i="4" s="1"/>
  <c r="AK186" i="4"/>
  <c r="AP186" i="4" s="1"/>
  <c r="E186" i="4"/>
  <c r="V186" i="4" s="1"/>
  <c r="AA186" i="4"/>
  <c r="AN184" i="4"/>
  <c r="AD185" i="4"/>
  <c r="AC185" i="4"/>
  <c r="AF185" i="4" s="1"/>
  <c r="N184" i="4"/>
  <c r="M184" i="4"/>
  <c r="AQ185" i="4"/>
  <c r="Q184" i="4"/>
  <c r="G185" i="4"/>
  <c r="K185" i="4"/>
  <c r="L185" i="4" s="1"/>
  <c r="W185" i="4"/>
  <c r="X185" i="4" s="1"/>
  <c r="H184" i="4"/>
  <c r="I184" i="4"/>
  <c r="AE184" i="4"/>
  <c r="AE185" i="4" l="1"/>
  <c r="CC149" i="3"/>
  <c r="CE148" i="3"/>
  <c r="CF143" i="3"/>
  <c r="Q144" i="3"/>
  <c r="AN185" i="4"/>
  <c r="Q185" i="4"/>
  <c r="S185" i="4" s="1"/>
  <c r="P186" i="4"/>
  <c r="O186" i="4"/>
  <c r="AL186" i="4"/>
  <c r="AB186" i="4"/>
  <c r="AM186" i="4"/>
  <c r="AH186" i="4"/>
  <c r="U186" i="4"/>
  <c r="R184" i="4"/>
  <c r="S184" i="4"/>
  <c r="K186" i="4"/>
  <c r="L186" i="4" s="1"/>
  <c r="G186" i="4"/>
  <c r="W186" i="4"/>
  <c r="X186" i="4" s="1"/>
  <c r="AD186" i="4"/>
  <c r="AC186" i="4"/>
  <c r="AF186" i="4" s="1"/>
  <c r="F187" i="4"/>
  <c r="D187" i="4"/>
  <c r="T187" i="4" s="1"/>
  <c r="B188" i="4"/>
  <c r="AK187" i="4"/>
  <c r="AP187" i="4" s="1"/>
  <c r="C187" i="4"/>
  <c r="AG187" i="4"/>
  <c r="AI187" i="4" s="1"/>
  <c r="J187" i="4"/>
  <c r="AJ187" i="4"/>
  <c r="AO187" i="4" s="1"/>
  <c r="AA187" i="4"/>
  <c r="E187" i="4"/>
  <c r="V187" i="4" s="1"/>
  <c r="CD217" i="3"/>
  <c r="Y185" i="4"/>
  <c r="Z185" i="4"/>
  <c r="I185" i="4"/>
  <c r="H185" i="4"/>
  <c r="N185" i="4"/>
  <c r="M185" i="4"/>
  <c r="R185" i="4"/>
  <c r="AQ186" i="4"/>
  <c r="CC150" i="3" l="1"/>
  <c r="CE149" i="3"/>
  <c r="CF144" i="3"/>
  <c r="Q145" i="3"/>
  <c r="AE186" i="4"/>
  <c r="AQ187" i="4"/>
  <c r="Q186" i="4"/>
  <c r="R186" i="4" s="1"/>
  <c r="CD218" i="3"/>
  <c r="F188" i="4"/>
  <c r="B189" i="4"/>
  <c r="D188" i="4"/>
  <c r="T188" i="4" s="1"/>
  <c r="C188" i="4"/>
  <c r="AJ188" i="4"/>
  <c r="AO188" i="4" s="1"/>
  <c r="AG188" i="4"/>
  <c r="AI188" i="4" s="1"/>
  <c r="AK188" i="4"/>
  <c r="AP188" i="4" s="1"/>
  <c r="E188" i="4"/>
  <c r="V188" i="4" s="1"/>
  <c r="AA188" i="4"/>
  <c r="J188" i="4"/>
  <c r="S186" i="4"/>
  <c r="N186" i="4"/>
  <c r="M186" i="4"/>
  <c r="AN186" i="4"/>
  <c r="AD187" i="4"/>
  <c r="AC187" i="4"/>
  <c r="AF187" i="4" s="1"/>
  <c r="P187" i="4"/>
  <c r="O187" i="4"/>
  <c r="AL187" i="4"/>
  <c r="AH187" i="4"/>
  <c r="AB187" i="4"/>
  <c r="AM187" i="4"/>
  <c r="U187" i="4"/>
  <c r="K187" i="4"/>
  <c r="L187" i="4" s="1"/>
  <c r="G187" i="4"/>
  <c r="W187" i="4"/>
  <c r="X187" i="4" s="1"/>
  <c r="I186" i="4"/>
  <c r="H186" i="4"/>
  <c r="Y186" i="4"/>
  <c r="Z186" i="4"/>
  <c r="CC151" i="3" l="1"/>
  <c r="CE150" i="3"/>
  <c r="CF145" i="3"/>
  <c r="Q146" i="3"/>
  <c r="Z187" i="4"/>
  <c r="Y187" i="4"/>
  <c r="O188" i="4"/>
  <c r="P188" i="4"/>
  <c r="U188" i="4"/>
  <c r="AL188" i="4"/>
  <c r="AB188" i="4"/>
  <c r="AE188" i="4" s="1"/>
  <c r="AM188" i="4"/>
  <c r="AH188" i="4"/>
  <c r="AD188" i="4"/>
  <c r="AC188" i="4"/>
  <c r="AF188" i="4" s="1"/>
  <c r="K188" i="4"/>
  <c r="L188" i="4" s="1"/>
  <c r="G188" i="4"/>
  <c r="W188" i="4"/>
  <c r="X188" i="4" s="1"/>
  <c r="CD219" i="3"/>
  <c r="N187" i="4"/>
  <c r="M187" i="4"/>
  <c r="H187" i="4"/>
  <c r="I187" i="4"/>
  <c r="F189" i="4"/>
  <c r="D189" i="4"/>
  <c r="T189" i="4" s="1"/>
  <c r="AG189" i="4"/>
  <c r="AI189" i="4" s="1"/>
  <c r="AK189" i="4"/>
  <c r="AP189" i="4" s="1"/>
  <c r="J189" i="4"/>
  <c r="B190" i="4"/>
  <c r="C189" i="4"/>
  <c r="E189" i="4"/>
  <c r="V189" i="4" s="1"/>
  <c r="AJ189" i="4"/>
  <c r="AO189" i="4" s="1"/>
  <c r="AA189" i="4"/>
  <c r="AN187" i="4"/>
  <c r="AE187" i="4"/>
  <c r="Q187" i="4"/>
  <c r="AQ188" i="4"/>
  <c r="CC152" i="3" l="1"/>
  <c r="CE151" i="3"/>
  <c r="AN188" i="4"/>
  <c r="Q147" i="3"/>
  <c r="CF146" i="3"/>
  <c r="Q188" i="4"/>
  <c r="S188" i="4" s="1"/>
  <c r="AD189" i="4"/>
  <c r="AC189" i="4"/>
  <c r="AF189" i="4" s="1"/>
  <c r="F190" i="4"/>
  <c r="B191" i="4"/>
  <c r="D190" i="4"/>
  <c r="T190" i="4" s="1"/>
  <c r="C190" i="4"/>
  <c r="AJ190" i="4"/>
  <c r="AO190" i="4" s="1"/>
  <c r="AK190" i="4"/>
  <c r="AP190" i="4" s="1"/>
  <c r="AG190" i="4"/>
  <c r="AI190" i="4" s="1"/>
  <c r="J190" i="4"/>
  <c r="AA190" i="4"/>
  <c r="E190" i="4"/>
  <c r="V190" i="4" s="1"/>
  <c r="P189" i="4"/>
  <c r="O189" i="4"/>
  <c r="AB189" i="4"/>
  <c r="AL189" i="4"/>
  <c r="U189" i="4"/>
  <c r="AM189" i="4"/>
  <c r="AH189" i="4"/>
  <c r="H188" i="4"/>
  <c r="I188" i="4"/>
  <c r="Z188" i="4"/>
  <c r="Y188" i="4"/>
  <c r="AQ189" i="4"/>
  <c r="K189" i="4"/>
  <c r="L189" i="4" s="1"/>
  <c r="G189" i="4"/>
  <c r="W189" i="4"/>
  <c r="X189" i="4" s="1"/>
  <c r="CD220" i="3"/>
  <c r="S187" i="4"/>
  <c r="R187" i="4"/>
  <c r="N188" i="4"/>
  <c r="M188" i="4"/>
  <c r="AE189" i="4" l="1"/>
  <c r="R188" i="4"/>
  <c r="CC153" i="3"/>
  <c r="CE152" i="3"/>
  <c r="CF147" i="3"/>
  <c r="Q148" i="3"/>
  <c r="AQ190" i="4"/>
  <c r="AN189" i="4"/>
  <c r="Q189" i="4"/>
  <c r="S189" i="4" s="1"/>
  <c r="Z189" i="4"/>
  <c r="Y189" i="4"/>
  <c r="M189" i="4"/>
  <c r="N189" i="4"/>
  <c r="CD221" i="3"/>
  <c r="H189" i="4"/>
  <c r="I189" i="4"/>
  <c r="O190" i="4"/>
  <c r="AH190" i="4"/>
  <c r="P190" i="4"/>
  <c r="AM190" i="4"/>
  <c r="U190" i="4"/>
  <c r="AL190" i="4"/>
  <c r="AB190" i="4"/>
  <c r="AD190" i="4"/>
  <c r="AC190" i="4"/>
  <c r="AF190" i="4" s="1"/>
  <c r="G190" i="4"/>
  <c r="K190" i="4"/>
  <c r="L190" i="4" s="1"/>
  <c r="W190" i="4"/>
  <c r="X190" i="4" s="1"/>
  <c r="F191" i="4"/>
  <c r="B192" i="4"/>
  <c r="D191" i="4"/>
  <c r="T191" i="4" s="1"/>
  <c r="C191" i="4"/>
  <c r="AK191" i="4"/>
  <c r="AP191" i="4" s="1"/>
  <c r="AG191" i="4"/>
  <c r="AI191" i="4" s="1"/>
  <c r="J191" i="4"/>
  <c r="AJ191" i="4"/>
  <c r="AO191" i="4" s="1"/>
  <c r="AA191" i="4"/>
  <c r="E191" i="4"/>
  <c r="V191" i="4" s="1"/>
  <c r="AE190" i="4" l="1"/>
  <c r="CC154" i="3"/>
  <c r="CE153" i="3"/>
  <c r="CF148" i="3"/>
  <c r="Q149" i="3"/>
  <c r="Q190" i="4"/>
  <c r="R190" i="4" s="1"/>
  <c r="R189" i="4"/>
  <c r="AD191" i="4"/>
  <c r="AC191" i="4"/>
  <c r="AF191" i="4" s="1"/>
  <c r="K191" i="4"/>
  <c r="L191" i="4" s="1"/>
  <c r="G191" i="4"/>
  <c r="W191" i="4"/>
  <c r="X191" i="4" s="1"/>
  <c r="M190" i="4"/>
  <c r="N190" i="4"/>
  <c r="F192" i="4"/>
  <c r="B193" i="4"/>
  <c r="D192" i="4"/>
  <c r="T192" i="4" s="1"/>
  <c r="C192" i="4"/>
  <c r="AJ192" i="4"/>
  <c r="AO192" i="4" s="1"/>
  <c r="J192" i="4"/>
  <c r="AG192" i="4"/>
  <c r="AI192" i="4" s="1"/>
  <c r="E192" i="4"/>
  <c r="V192" i="4" s="1"/>
  <c r="AK192" i="4"/>
  <c r="AP192" i="4" s="1"/>
  <c r="AA192" i="4"/>
  <c r="Z190" i="4"/>
  <c r="Y190" i="4"/>
  <c r="AQ191" i="4"/>
  <c r="CD222" i="3"/>
  <c r="O191" i="4"/>
  <c r="AB191" i="4"/>
  <c r="AL191" i="4"/>
  <c r="U191" i="4"/>
  <c r="P191" i="4"/>
  <c r="Q191" i="4" s="1"/>
  <c r="AM191" i="4"/>
  <c r="AH191" i="4"/>
  <c r="H190" i="4"/>
  <c r="I190" i="4"/>
  <c r="AN190" i="4"/>
  <c r="AN191" i="4" l="1"/>
  <c r="CC155" i="3"/>
  <c r="CE154" i="3"/>
  <c r="CF149" i="3"/>
  <c r="Q150" i="3"/>
  <c r="S190" i="4"/>
  <c r="K192" i="4"/>
  <c r="L192" i="4" s="1"/>
  <c r="G192" i="4"/>
  <c r="W192" i="4"/>
  <c r="X192" i="4" s="1"/>
  <c r="CD223" i="3"/>
  <c r="S191" i="4"/>
  <c r="R191" i="4"/>
  <c r="F193" i="4"/>
  <c r="D193" i="4"/>
  <c r="T193" i="4" s="1"/>
  <c r="B194" i="4"/>
  <c r="AG193" i="4"/>
  <c r="AI193" i="4" s="1"/>
  <c r="AK193" i="4"/>
  <c r="AP193" i="4" s="1"/>
  <c r="C193" i="4"/>
  <c r="AJ193" i="4"/>
  <c r="AO193" i="4" s="1"/>
  <c r="E193" i="4"/>
  <c r="V193" i="4" s="1"/>
  <c r="J193" i="4"/>
  <c r="AA193" i="4"/>
  <c r="N191" i="4"/>
  <c r="M191" i="4"/>
  <c r="P192" i="4"/>
  <c r="O192" i="4"/>
  <c r="AL192" i="4"/>
  <c r="U192" i="4"/>
  <c r="AM192" i="4"/>
  <c r="AB192" i="4"/>
  <c r="AE192" i="4" s="1"/>
  <c r="AH192" i="4"/>
  <c r="Y191" i="4"/>
  <c r="Z191" i="4"/>
  <c r="AD192" i="4"/>
  <c r="AC192" i="4"/>
  <c r="AF192" i="4" s="1"/>
  <c r="H191" i="4"/>
  <c r="I191" i="4"/>
  <c r="AE191" i="4"/>
  <c r="AQ192" i="4"/>
  <c r="Q192" i="4" l="1"/>
  <c r="CC156" i="3"/>
  <c r="CE155" i="3"/>
  <c r="Q151" i="3"/>
  <c r="CF150" i="3"/>
  <c r="K193" i="4"/>
  <c r="L193" i="4" s="1"/>
  <c r="G193" i="4"/>
  <c r="W193" i="4"/>
  <c r="X193" i="4" s="1"/>
  <c r="H192" i="4"/>
  <c r="I192" i="4"/>
  <c r="Y192" i="4"/>
  <c r="Z192" i="4"/>
  <c r="M192" i="4"/>
  <c r="N192" i="4"/>
  <c r="S192" i="4"/>
  <c r="R192" i="4"/>
  <c r="AD193" i="4"/>
  <c r="AC193" i="4"/>
  <c r="AF193" i="4" s="1"/>
  <c r="O193" i="4"/>
  <c r="P193" i="4"/>
  <c r="AL193" i="4"/>
  <c r="AB193" i="4"/>
  <c r="AM193" i="4"/>
  <c r="AH193" i="4"/>
  <c r="U193" i="4"/>
  <c r="F194" i="4"/>
  <c r="B195" i="4"/>
  <c r="C194" i="4"/>
  <c r="D194" i="4"/>
  <c r="T194" i="4" s="1"/>
  <c r="AJ194" i="4"/>
  <c r="AO194" i="4" s="1"/>
  <c r="J194" i="4"/>
  <c r="AG194" i="4"/>
  <c r="AI194" i="4" s="1"/>
  <c r="E194" i="4"/>
  <c r="V194" i="4" s="1"/>
  <c r="AA194" i="4"/>
  <c r="AK194" i="4"/>
  <c r="AP194" i="4" s="1"/>
  <c r="CD224" i="3"/>
  <c r="AQ193" i="4"/>
  <c r="AN192" i="4"/>
  <c r="AE193" i="4" l="1"/>
  <c r="Q193" i="4"/>
  <c r="S193" i="4" s="1"/>
  <c r="CC157" i="3"/>
  <c r="CE156" i="3"/>
  <c r="CF151" i="3"/>
  <c r="Q152" i="3"/>
  <c r="AN193" i="4"/>
  <c r="AD194" i="4"/>
  <c r="AC194" i="4"/>
  <c r="AF194" i="4" s="1"/>
  <c r="K194" i="4"/>
  <c r="L194" i="4" s="1"/>
  <c r="G194" i="4"/>
  <c r="W194" i="4"/>
  <c r="X194" i="4" s="1"/>
  <c r="N193" i="4"/>
  <c r="M193" i="4"/>
  <c r="F195" i="4"/>
  <c r="B196" i="4"/>
  <c r="D195" i="4"/>
  <c r="T195" i="4" s="1"/>
  <c r="AK195" i="4"/>
  <c r="AP195" i="4" s="1"/>
  <c r="C195" i="4"/>
  <c r="J195" i="4"/>
  <c r="AG195" i="4"/>
  <c r="AI195" i="4" s="1"/>
  <c r="AJ195" i="4"/>
  <c r="AO195" i="4" s="1"/>
  <c r="E195" i="4"/>
  <c r="V195" i="4" s="1"/>
  <c r="AA195" i="4"/>
  <c r="H193" i="4"/>
  <c r="I193" i="4"/>
  <c r="CD225" i="3"/>
  <c r="O194" i="4"/>
  <c r="P194" i="4"/>
  <c r="AB194" i="4"/>
  <c r="AL194" i="4"/>
  <c r="U194" i="4"/>
  <c r="AM194" i="4"/>
  <c r="AH194" i="4"/>
  <c r="Z193" i="4"/>
  <c r="Y193" i="4"/>
  <c r="AQ194" i="4"/>
  <c r="R193" i="4" l="1"/>
  <c r="CC158" i="3"/>
  <c r="CE157" i="3"/>
  <c r="CF152" i="3"/>
  <c r="Q153" i="3"/>
  <c r="CD226" i="3"/>
  <c r="F196" i="4"/>
  <c r="B197" i="4"/>
  <c r="D196" i="4"/>
  <c r="T196" i="4" s="1"/>
  <c r="C196" i="4"/>
  <c r="AJ196" i="4"/>
  <c r="AO196" i="4" s="1"/>
  <c r="AG196" i="4"/>
  <c r="AI196" i="4" s="1"/>
  <c r="AK196" i="4"/>
  <c r="AP196" i="4" s="1"/>
  <c r="E196" i="4"/>
  <c r="V196" i="4" s="1"/>
  <c r="J196" i="4"/>
  <c r="AA196" i="4"/>
  <c r="Z194" i="4"/>
  <c r="Y194" i="4"/>
  <c r="Q194" i="4"/>
  <c r="AN194" i="4"/>
  <c r="AE194" i="4"/>
  <c r="AQ195" i="4"/>
  <c r="AD195" i="4"/>
  <c r="AC195" i="4"/>
  <c r="AF195" i="4" s="1"/>
  <c r="N194" i="4"/>
  <c r="M194" i="4"/>
  <c r="O195" i="4"/>
  <c r="AB195" i="4"/>
  <c r="P195" i="4"/>
  <c r="AL195" i="4"/>
  <c r="U195" i="4"/>
  <c r="AM195" i="4"/>
  <c r="AH195" i="4"/>
  <c r="K195" i="4"/>
  <c r="L195" i="4" s="1"/>
  <c r="G195" i="4"/>
  <c r="W195" i="4"/>
  <c r="X195" i="4" s="1"/>
  <c r="H194" i="4"/>
  <c r="I194" i="4"/>
  <c r="CC159" i="3" l="1"/>
  <c r="CE158" i="3"/>
  <c r="CF153" i="3"/>
  <c r="Q154" i="3"/>
  <c r="AN195" i="4"/>
  <c r="R194" i="4"/>
  <c r="S194" i="4"/>
  <c r="CD227" i="3"/>
  <c r="Z195" i="4"/>
  <c r="Y195" i="4"/>
  <c r="P196" i="4"/>
  <c r="AB196" i="4"/>
  <c r="O196" i="4"/>
  <c r="AL196" i="4"/>
  <c r="U196" i="4"/>
  <c r="AM196" i="4"/>
  <c r="AH196" i="4"/>
  <c r="AE195" i="4"/>
  <c r="K196" i="4"/>
  <c r="L196" i="4" s="1"/>
  <c r="G196" i="4"/>
  <c r="W196" i="4"/>
  <c r="X196" i="4" s="1"/>
  <c r="I195" i="4"/>
  <c r="H195" i="4"/>
  <c r="N195" i="4"/>
  <c r="M195" i="4"/>
  <c r="AD196" i="4"/>
  <c r="AC196" i="4"/>
  <c r="AF196" i="4" s="1"/>
  <c r="F197" i="4"/>
  <c r="D197" i="4"/>
  <c r="T197" i="4" s="1"/>
  <c r="B198" i="4"/>
  <c r="AG197" i="4"/>
  <c r="AI197" i="4" s="1"/>
  <c r="AK197" i="4"/>
  <c r="AP197" i="4" s="1"/>
  <c r="AJ197" i="4"/>
  <c r="AO197" i="4" s="1"/>
  <c r="J197" i="4"/>
  <c r="E197" i="4"/>
  <c r="V197" i="4" s="1"/>
  <c r="C197" i="4"/>
  <c r="AA197" i="4"/>
  <c r="Q195" i="4"/>
  <c r="AQ196" i="4"/>
  <c r="CC160" i="3" l="1"/>
  <c r="CE159" i="3"/>
  <c r="CD228" i="3"/>
  <c r="CD229" i="3" s="1"/>
  <c r="Q155" i="3"/>
  <c r="CF154" i="3"/>
  <c r="AN196" i="4"/>
  <c r="Y196" i="4"/>
  <c r="Z196" i="4"/>
  <c r="AB197" i="4"/>
  <c r="AL197" i="4"/>
  <c r="U197" i="4"/>
  <c r="AM197" i="4"/>
  <c r="P197" i="4"/>
  <c r="AH197" i="4"/>
  <c r="O197" i="4"/>
  <c r="K197" i="4"/>
  <c r="L197" i="4" s="1"/>
  <c r="G197" i="4"/>
  <c r="W197" i="4"/>
  <c r="X197" i="4" s="1"/>
  <c r="AQ197" i="4"/>
  <c r="AD197" i="4"/>
  <c r="AC197" i="4"/>
  <c r="AF197" i="4" s="1"/>
  <c r="N196" i="4"/>
  <c r="M196" i="4"/>
  <c r="Q196" i="4"/>
  <c r="S195" i="4"/>
  <c r="R195" i="4"/>
  <c r="F198" i="4"/>
  <c r="D198" i="4"/>
  <c r="T198" i="4" s="1"/>
  <c r="B199" i="4"/>
  <c r="C198" i="4"/>
  <c r="AJ198" i="4"/>
  <c r="AO198" i="4" s="1"/>
  <c r="AK198" i="4"/>
  <c r="AP198" i="4" s="1"/>
  <c r="J198" i="4"/>
  <c r="AG198" i="4"/>
  <c r="AI198" i="4" s="1"/>
  <c r="AA198" i="4"/>
  <c r="E198" i="4"/>
  <c r="V198" i="4" s="1"/>
  <c r="H196" i="4"/>
  <c r="I196" i="4"/>
  <c r="AE196" i="4"/>
  <c r="CD230" i="3" l="1"/>
  <c r="Q156" i="3"/>
  <c r="CF155" i="3"/>
  <c r="CC161" i="3"/>
  <c r="CE160" i="3"/>
  <c r="AN197" i="4"/>
  <c r="G198" i="4"/>
  <c r="K198" i="4"/>
  <c r="L198" i="4" s="1"/>
  <c r="W198" i="4"/>
  <c r="X198" i="4" s="1"/>
  <c r="R196" i="4"/>
  <c r="S196" i="4"/>
  <c r="N197" i="4"/>
  <c r="M197" i="4"/>
  <c r="F199" i="4"/>
  <c r="B200" i="4"/>
  <c r="C199" i="4"/>
  <c r="AK199" i="4"/>
  <c r="AP199" i="4" s="1"/>
  <c r="AG199" i="4"/>
  <c r="AI199" i="4" s="1"/>
  <c r="D199" i="4"/>
  <c r="T199" i="4" s="1"/>
  <c r="AJ199" i="4"/>
  <c r="AO199" i="4" s="1"/>
  <c r="E199" i="4"/>
  <c r="V199" i="4" s="1"/>
  <c r="J199" i="4"/>
  <c r="AA199" i="4"/>
  <c r="I197" i="4"/>
  <c r="H197" i="4"/>
  <c r="Q197" i="4"/>
  <c r="AE197" i="4"/>
  <c r="AD198" i="4"/>
  <c r="AC198" i="4"/>
  <c r="AF198" i="4" s="1"/>
  <c r="O198" i="4"/>
  <c r="P198" i="4"/>
  <c r="U198" i="4"/>
  <c r="AL198" i="4"/>
  <c r="AB198" i="4"/>
  <c r="AM198" i="4"/>
  <c r="AH198" i="4"/>
  <c r="Y197" i="4"/>
  <c r="Z197" i="4"/>
  <c r="AQ198" i="4"/>
  <c r="CD231" i="3" l="1"/>
  <c r="AE198" i="4"/>
  <c r="Q198" i="4"/>
  <c r="R198" i="4" s="1"/>
  <c r="CF156" i="3"/>
  <c r="Q157" i="3"/>
  <c r="CC162" i="3"/>
  <c r="CE161" i="3"/>
  <c r="AQ199" i="4"/>
  <c r="R197" i="4"/>
  <c r="S197" i="4"/>
  <c r="AD199" i="4"/>
  <c r="AC199" i="4"/>
  <c r="AF199" i="4" s="1"/>
  <c r="F200" i="4"/>
  <c r="B201" i="4"/>
  <c r="D200" i="4"/>
  <c r="T200" i="4" s="1"/>
  <c r="C200" i="4"/>
  <c r="AJ200" i="4"/>
  <c r="AO200" i="4" s="1"/>
  <c r="AG200" i="4"/>
  <c r="AI200" i="4" s="1"/>
  <c r="J200" i="4"/>
  <c r="AK200" i="4"/>
  <c r="AP200" i="4" s="1"/>
  <c r="E200" i="4"/>
  <c r="V200" i="4" s="1"/>
  <c r="AA200" i="4"/>
  <c r="H198" i="4"/>
  <c r="I198" i="4"/>
  <c r="P199" i="4"/>
  <c r="O199" i="4"/>
  <c r="AL199" i="4"/>
  <c r="AM199" i="4"/>
  <c r="AH199" i="4"/>
  <c r="U199" i="4"/>
  <c r="AB199" i="4"/>
  <c r="N198" i="4"/>
  <c r="M198" i="4"/>
  <c r="AN198" i="4"/>
  <c r="S198" i="4"/>
  <c r="Y198" i="4"/>
  <c r="Z198" i="4"/>
  <c r="G199" i="4"/>
  <c r="K199" i="4"/>
  <c r="L199" i="4" s="1"/>
  <c r="W199" i="4"/>
  <c r="X199" i="4" s="1"/>
  <c r="CD232" i="3" l="1"/>
  <c r="CF157" i="3"/>
  <c r="Q158" i="3"/>
  <c r="CC163" i="3"/>
  <c r="CE162" i="3"/>
  <c r="AE199" i="4"/>
  <c r="Q199" i="4"/>
  <c r="R199" i="4" s="1"/>
  <c r="AN199" i="4"/>
  <c r="H199" i="4"/>
  <c r="I199" i="4"/>
  <c r="N199" i="4"/>
  <c r="M199" i="4"/>
  <c r="O200" i="4"/>
  <c r="P200" i="4"/>
  <c r="AL200" i="4"/>
  <c r="U200" i="4"/>
  <c r="AM200" i="4"/>
  <c r="AB200" i="4"/>
  <c r="AH200" i="4"/>
  <c r="G200" i="4"/>
  <c r="K200" i="4"/>
  <c r="L200" i="4" s="1"/>
  <c r="W200" i="4"/>
  <c r="X200" i="4" s="1"/>
  <c r="Z199" i="4"/>
  <c r="Y199" i="4"/>
  <c r="AD200" i="4"/>
  <c r="AC200" i="4"/>
  <c r="AF200" i="4" s="1"/>
  <c r="F201" i="4"/>
  <c r="D201" i="4"/>
  <c r="T201" i="4" s="1"/>
  <c r="B202" i="4"/>
  <c r="AG201" i="4"/>
  <c r="AI201" i="4" s="1"/>
  <c r="AK201" i="4"/>
  <c r="AP201" i="4" s="1"/>
  <c r="AJ201" i="4"/>
  <c r="AO201" i="4" s="1"/>
  <c r="C201" i="4"/>
  <c r="E201" i="4"/>
  <c r="V201" i="4" s="1"/>
  <c r="J201" i="4"/>
  <c r="AA201" i="4"/>
  <c r="AQ200" i="4"/>
  <c r="AE200" i="4" l="1"/>
  <c r="S199" i="4"/>
  <c r="CF158" i="3"/>
  <c r="Q159" i="3"/>
  <c r="CC164" i="3"/>
  <c r="CE163" i="3"/>
  <c r="AN200" i="4"/>
  <c r="Q200" i="4"/>
  <c r="R200" i="4" s="1"/>
  <c r="AD201" i="4"/>
  <c r="AC201" i="4"/>
  <c r="AF201" i="4" s="1"/>
  <c r="P201" i="4"/>
  <c r="O201" i="4"/>
  <c r="U201" i="4"/>
  <c r="AL201" i="4"/>
  <c r="AB201" i="4"/>
  <c r="AM201" i="4"/>
  <c r="AH201" i="4"/>
  <c r="F202" i="4"/>
  <c r="B203" i="4"/>
  <c r="D202" i="4"/>
  <c r="T202" i="4" s="1"/>
  <c r="C202" i="4"/>
  <c r="J202" i="4"/>
  <c r="AJ202" i="4"/>
  <c r="AO202" i="4" s="1"/>
  <c r="AG202" i="4"/>
  <c r="AI202" i="4" s="1"/>
  <c r="AK202" i="4"/>
  <c r="AP202" i="4" s="1"/>
  <c r="E202" i="4"/>
  <c r="V202" i="4" s="1"/>
  <c r="AA202" i="4"/>
  <c r="I200" i="4"/>
  <c r="H200" i="4"/>
  <c r="AQ201" i="4"/>
  <c r="K201" i="4"/>
  <c r="L201" i="4" s="1"/>
  <c r="G201" i="4"/>
  <c r="W201" i="4"/>
  <c r="X201" i="4" s="1"/>
  <c r="N200" i="4"/>
  <c r="M200" i="4"/>
  <c r="Y200" i="4"/>
  <c r="Z200" i="4"/>
  <c r="S200" i="4"/>
  <c r="AE201" i="4" l="1"/>
  <c r="CF159" i="3"/>
  <c r="Q160" i="3"/>
  <c r="CC165" i="3"/>
  <c r="CE164" i="3"/>
  <c r="AN201" i="4"/>
  <c r="Q201" i="4"/>
  <c r="S201" i="4" s="1"/>
  <c r="Z201" i="4"/>
  <c r="Y201" i="4"/>
  <c r="K202" i="4"/>
  <c r="L202" i="4" s="1"/>
  <c r="G202" i="4"/>
  <c r="W202" i="4"/>
  <c r="X202" i="4" s="1"/>
  <c r="O202" i="4"/>
  <c r="P202" i="4"/>
  <c r="AM202" i="4"/>
  <c r="AH202" i="4"/>
  <c r="AB202" i="4"/>
  <c r="AL202" i="4"/>
  <c r="U202" i="4"/>
  <c r="N201" i="4"/>
  <c r="M201" i="4"/>
  <c r="AD202" i="4"/>
  <c r="AC202" i="4"/>
  <c r="AF202" i="4" s="1"/>
  <c r="F203" i="4"/>
  <c r="D203" i="4"/>
  <c r="T203" i="4" s="1"/>
  <c r="B204" i="4"/>
  <c r="AK203" i="4"/>
  <c r="AP203" i="4" s="1"/>
  <c r="C203" i="4"/>
  <c r="AG203" i="4"/>
  <c r="AI203" i="4" s="1"/>
  <c r="J203" i="4"/>
  <c r="AJ203" i="4"/>
  <c r="AO203" i="4" s="1"/>
  <c r="E203" i="4"/>
  <c r="V203" i="4" s="1"/>
  <c r="AA203" i="4"/>
  <c r="I201" i="4"/>
  <c r="H201" i="4"/>
  <c r="AQ202" i="4"/>
  <c r="AE202" i="4" l="1"/>
  <c r="Q161" i="3"/>
  <c r="CF160" i="3"/>
  <c r="CC166" i="3"/>
  <c r="CE165" i="3"/>
  <c r="AQ203" i="4"/>
  <c r="Q202" i="4"/>
  <c r="R202" i="4" s="1"/>
  <c r="R201" i="4"/>
  <c r="AD203" i="4"/>
  <c r="AC203" i="4"/>
  <c r="AF203" i="4" s="1"/>
  <c r="F204" i="4"/>
  <c r="B205" i="4"/>
  <c r="D204" i="4"/>
  <c r="T204" i="4" s="1"/>
  <c r="C204" i="4"/>
  <c r="AJ204" i="4"/>
  <c r="AO204" i="4" s="1"/>
  <c r="AG204" i="4"/>
  <c r="AI204" i="4" s="1"/>
  <c r="AK204" i="4"/>
  <c r="AP204" i="4" s="1"/>
  <c r="J204" i="4"/>
  <c r="E204" i="4"/>
  <c r="V204" i="4" s="1"/>
  <c r="AA204" i="4"/>
  <c r="N202" i="4"/>
  <c r="M202" i="4"/>
  <c r="I202" i="4"/>
  <c r="H202" i="4"/>
  <c r="O203" i="4"/>
  <c r="AB203" i="4"/>
  <c r="AL203" i="4"/>
  <c r="U203" i="4"/>
  <c r="P203" i="4"/>
  <c r="AM203" i="4"/>
  <c r="AH203" i="4"/>
  <c r="G203" i="4"/>
  <c r="K203" i="4"/>
  <c r="L203" i="4" s="1"/>
  <c r="W203" i="4"/>
  <c r="X203" i="4" s="1"/>
  <c r="Z202" i="4"/>
  <c r="Y202" i="4"/>
  <c r="AN202" i="4"/>
  <c r="Q203" i="4" l="1"/>
  <c r="R203" i="4" s="1"/>
  <c r="S202" i="4"/>
  <c r="CF161" i="3"/>
  <c r="Q162" i="3"/>
  <c r="CC167" i="3"/>
  <c r="CE166" i="3"/>
  <c r="O204" i="4"/>
  <c r="P204" i="4"/>
  <c r="AH204" i="4"/>
  <c r="U204" i="4"/>
  <c r="AM204" i="4"/>
  <c r="AB204" i="4"/>
  <c r="AL204" i="4"/>
  <c r="AE203" i="4"/>
  <c r="Y203" i="4"/>
  <c r="Z203" i="4"/>
  <c r="K204" i="4"/>
  <c r="L204" i="4" s="1"/>
  <c r="G204" i="4"/>
  <c r="W204" i="4"/>
  <c r="X204" i="4" s="1"/>
  <c r="AN203" i="4"/>
  <c r="N203" i="4"/>
  <c r="M203" i="4"/>
  <c r="H203" i="4"/>
  <c r="I203" i="4"/>
  <c r="AD204" i="4"/>
  <c r="AC204" i="4"/>
  <c r="AF204" i="4" s="1"/>
  <c r="F205" i="4"/>
  <c r="D205" i="4"/>
  <c r="T205" i="4" s="1"/>
  <c r="AG205" i="4"/>
  <c r="AI205" i="4" s="1"/>
  <c r="AK205" i="4"/>
  <c r="AP205" i="4" s="1"/>
  <c r="C205" i="4"/>
  <c r="AJ205" i="4"/>
  <c r="AO205" i="4" s="1"/>
  <c r="B206" i="4"/>
  <c r="J205" i="4"/>
  <c r="AA205" i="4"/>
  <c r="E205" i="4"/>
  <c r="V205" i="4" s="1"/>
  <c r="AQ204" i="4"/>
  <c r="S203" i="4" l="1"/>
  <c r="CC168" i="3"/>
  <c r="CE167" i="3"/>
  <c r="CF162" i="3"/>
  <c r="Q163" i="3"/>
  <c r="AD205" i="4"/>
  <c r="AC205" i="4"/>
  <c r="AF205" i="4" s="1"/>
  <c r="P205" i="4"/>
  <c r="O205" i="4"/>
  <c r="AM205" i="4"/>
  <c r="U205" i="4"/>
  <c r="AH205" i="4"/>
  <c r="AB205" i="4"/>
  <c r="AE205" i="4" s="1"/>
  <c r="AL205" i="4"/>
  <c r="AE204" i="4"/>
  <c r="Q204" i="4"/>
  <c r="K205" i="4"/>
  <c r="L205" i="4" s="1"/>
  <c r="G205" i="4"/>
  <c r="W205" i="4"/>
  <c r="X205" i="4" s="1"/>
  <c r="Z204" i="4"/>
  <c r="Y204" i="4"/>
  <c r="F206" i="4"/>
  <c r="B207" i="4"/>
  <c r="C206" i="4"/>
  <c r="AJ206" i="4"/>
  <c r="AO206" i="4" s="1"/>
  <c r="D206" i="4"/>
  <c r="T206" i="4" s="1"/>
  <c r="AK206" i="4"/>
  <c r="AP206" i="4" s="1"/>
  <c r="AG206" i="4"/>
  <c r="AI206" i="4" s="1"/>
  <c r="J206" i="4"/>
  <c r="E206" i="4"/>
  <c r="V206" i="4" s="1"/>
  <c r="AA206" i="4"/>
  <c r="M204" i="4"/>
  <c r="N204" i="4"/>
  <c r="AQ205" i="4"/>
  <c r="AN204" i="4"/>
  <c r="I204" i="4"/>
  <c r="H204" i="4"/>
  <c r="Q205" i="4" l="1"/>
  <c r="R205" i="4" s="1"/>
  <c r="CC169" i="3"/>
  <c r="CE168" i="3"/>
  <c r="CF163" i="3"/>
  <c r="Q164" i="3"/>
  <c r="AQ206" i="4"/>
  <c r="AD206" i="4"/>
  <c r="AC206" i="4"/>
  <c r="AF206" i="4" s="1"/>
  <c r="F207" i="4"/>
  <c r="B208" i="4"/>
  <c r="D207" i="4"/>
  <c r="T207" i="4" s="1"/>
  <c r="C207" i="4"/>
  <c r="AK207" i="4"/>
  <c r="AP207" i="4" s="1"/>
  <c r="AG207" i="4"/>
  <c r="AI207" i="4" s="1"/>
  <c r="J207" i="4"/>
  <c r="AJ207" i="4"/>
  <c r="AO207" i="4" s="1"/>
  <c r="E207" i="4"/>
  <c r="V207" i="4" s="1"/>
  <c r="AA207" i="4"/>
  <c r="Y205" i="4"/>
  <c r="Z205" i="4"/>
  <c r="K206" i="4"/>
  <c r="L206" i="4" s="1"/>
  <c r="G206" i="4"/>
  <c r="W206" i="4"/>
  <c r="X206" i="4" s="1"/>
  <c r="I205" i="4"/>
  <c r="H205" i="4"/>
  <c r="P206" i="4"/>
  <c r="AH206" i="4"/>
  <c r="O206" i="4"/>
  <c r="U206" i="4"/>
  <c r="AL206" i="4"/>
  <c r="AM206" i="4"/>
  <c r="AB206" i="4"/>
  <c r="AE206" i="4" s="1"/>
  <c r="S204" i="4"/>
  <c r="R204" i="4"/>
  <c r="AN205" i="4"/>
  <c r="N205" i="4"/>
  <c r="M205" i="4"/>
  <c r="S205" i="4" l="1"/>
  <c r="CC170" i="3"/>
  <c r="CE169" i="3"/>
  <c r="Q165" i="3"/>
  <c r="CF164" i="3"/>
  <c r="Z206" i="4"/>
  <c r="Y206" i="4"/>
  <c r="P207" i="4"/>
  <c r="O207" i="4"/>
  <c r="AM207" i="4"/>
  <c r="AH207" i="4"/>
  <c r="AB207" i="4"/>
  <c r="AL207" i="4"/>
  <c r="U207" i="4"/>
  <c r="Q206" i="4"/>
  <c r="K207" i="4"/>
  <c r="L207" i="4" s="1"/>
  <c r="G207" i="4"/>
  <c r="W207" i="4"/>
  <c r="X207" i="4" s="1"/>
  <c r="N206" i="4"/>
  <c r="M206" i="4"/>
  <c r="I206" i="4"/>
  <c r="H206" i="4"/>
  <c r="AD207" i="4"/>
  <c r="AC207" i="4"/>
  <c r="AF207" i="4" s="1"/>
  <c r="F208" i="4"/>
  <c r="B209" i="4"/>
  <c r="D208" i="4"/>
  <c r="T208" i="4" s="1"/>
  <c r="C208" i="4"/>
  <c r="AJ208" i="4"/>
  <c r="AO208" i="4" s="1"/>
  <c r="AG208" i="4"/>
  <c r="AI208" i="4" s="1"/>
  <c r="J208" i="4"/>
  <c r="E208" i="4"/>
  <c r="V208" i="4" s="1"/>
  <c r="AA208" i="4"/>
  <c r="AK208" i="4"/>
  <c r="AP208" i="4" s="1"/>
  <c r="AN206" i="4"/>
  <c r="AQ207" i="4"/>
  <c r="AE207" i="4" l="1"/>
  <c r="Q207" i="4"/>
  <c r="S207" i="4" s="1"/>
  <c r="CC171" i="3"/>
  <c r="CE170" i="3"/>
  <c r="CF165" i="3"/>
  <c r="Q166" i="3"/>
  <c r="O208" i="4"/>
  <c r="P208" i="4"/>
  <c r="U208" i="4"/>
  <c r="AL208" i="4"/>
  <c r="AB208" i="4"/>
  <c r="AM208" i="4"/>
  <c r="AH208" i="4"/>
  <c r="Y207" i="4"/>
  <c r="Z207" i="4"/>
  <c r="K208" i="4"/>
  <c r="L208" i="4" s="1"/>
  <c r="G208" i="4"/>
  <c r="W208" i="4"/>
  <c r="X208" i="4" s="1"/>
  <c r="S206" i="4"/>
  <c r="R206" i="4"/>
  <c r="AN207" i="4"/>
  <c r="AD208" i="4"/>
  <c r="AC208" i="4"/>
  <c r="AF208" i="4" s="1"/>
  <c r="F209" i="4"/>
  <c r="D209" i="4"/>
  <c r="T209" i="4" s="1"/>
  <c r="B210" i="4"/>
  <c r="AG209" i="4"/>
  <c r="AI209" i="4" s="1"/>
  <c r="J209" i="4"/>
  <c r="AK209" i="4"/>
  <c r="AP209" i="4" s="1"/>
  <c r="C209" i="4"/>
  <c r="AJ209" i="4"/>
  <c r="AO209" i="4" s="1"/>
  <c r="E209" i="4"/>
  <c r="V209" i="4" s="1"/>
  <c r="AA209" i="4"/>
  <c r="N207" i="4"/>
  <c r="M207" i="4"/>
  <c r="R207" i="4"/>
  <c r="AQ208" i="4"/>
  <c r="I207" i="4"/>
  <c r="H207" i="4"/>
  <c r="CC172" i="3" l="1"/>
  <c r="CE171" i="3"/>
  <c r="Q167" i="3"/>
  <c r="CF166" i="3"/>
  <c r="AN208" i="4"/>
  <c r="AE208" i="4"/>
  <c r="G209" i="4"/>
  <c r="K209" i="4"/>
  <c r="L209" i="4" s="1"/>
  <c r="W209" i="4"/>
  <c r="X209" i="4" s="1"/>
  <c r="M208" i="4"/>
  <c r="N208" i="4"/>
  <c r="AQ209" i="4"/>
  <c r="Q208" i="4"/>
  <c r="AD209" i="4"/>
  <c r="AC209" i="4"/>
  <c r="AF209" i="4" s="1"/>
  <c r="I208" i="4"/>
  <c r="H208" i="4"/>
  <c r="O209" i="4"/>
  <c r="AL209" i="4"/>
  <c r="P209" i="4"/>
  <c r="U209" i="4"/>
  <c r="AM209" i="4"/>
  <c r="AB209" i="4"/>
  <c r="AH209" i="4"/>
  <c r="F210" i="4"/>
  <c r="B211" i="4"/>
  <c r="D210" i="4"/>
  <c r="T210" i="4" s="1"/>
  <c r="C210" i="4"/>
  <c r="AJ210" i="4"/>
  <c r="AO210" i="4" s="1"/>
  <c r="J210" i="4"/>
  <c r="AG210" i="4"/>
  <c r="AI210" i="4" s="1"/>
  <c r="AK210" i="4"/>
  <c r="AP210" i="4" s="1"/>
  <c r="E210" i="4"/>
  <c r="V210" i="4" s="1"/>
  <c r="AA210" i="4"/>
  <c r="Z208" i="4"/>
  <c r="Y208" i="4"/>
  <c r="AE209" i="4" l="1"/>
  <c r="CC173" i="3"/>
  <c r="CE172" i="3"/>
  <c r="CF167" i="3"/>
  <c r="Q168" i="3"/>
  <c r="Q209" i="4"/>
  <c r="R209" i="4" s="1"/>
  <c r="AN209" i="4"/>
  <c r="K210" i="4"/>
  <c r="L210" i="4" s="1"/>
  <c r="G210" i="4"/>
  <c r="W210" i="4"/>
  <c r="X210" i="4" s="1"/>
  <c r="Y209" i="4"/>
  <c r="Z209" i="4"/>
  <c r="AD210" i="4"/>
  <c r="AC210" i="4"/>
  <c r="AF210" i="4" s="1"/>
  <c r="F211" i="4"/>
  <c r="B212" i="4"/>
  <c r="D211" i="4"/>
  <c r="T211" i="4" s="1"/>
  <c r="AK211" i="4"/>
  <c r="AP211" i="4" s="1"/>
  <c r="C211" i="4"/>
  <c r="AG211" i="4"/>
  <c r="AI211" i="4" s="1"/>
  <c r="AJ211" i="4"/>
  <c r="AO211" i="4" s="1"/>
  <c r="E211" i="4"/>
  <c r="V211" i="4" s="1"/>
  <c r="J211" i="4"/>
  <c r="AA211" i="4"/>
  <c r="H209" i="4"/>
  <c r="I209" i="4"/>
  <c r="S208" i="4"/>
  <c r="R208" i="4"/>
  <c r="P210" i="4"/>
  <c r="AH210" i="4"/>
  <c r="O210" i="4"/>
  <c r="AM210" i="4"/>
  <c r="AL210" i="4"/>
  <c r="U210" i="4"/>
  <c r="AB210" i="4"/>
  <c r="M209" i="4"/>
  <c r="N209" i="4"/>
  <c r="AQ210" i="4"/>
  <c r="AE210" i="4" l="1"/>
  <c r="S209" i="4"/>
  <c r="CC174" i="3"/>
  <c r="CE173" i="3"/>
  <c r="CF168" i="3"/>
  <c r="Q169" i="3"/>
  <c r="Q210" i="4"/>
  <c r="R210" i="4" s="1"/>
  <c r="AQ211" i="4"/>
  <c r="AD211" i="4"/>
  <c r="AC211" i="4"/>
  <c r="AF211" i="4" s="1"/>
  <c r="F212" i="4"/>
  <c r="B213" i="4"/>
  <c r="C212" i="4"/>
  <c r="J212" i="4"/>
  <c r="AJ212" i="4"/>
  <c r="AO212" i="4" s="1"/>
  <c r="AG212" i="4"/>
  <c r="AI212" i="4" s="1"/>
  <c r="D212" i="4"/>
  <c r="T212" i="4" s="1"/>
  <c r="AK212" i="4"/>
  <c r="AP212" i="4" s="1"/>
  <c r="E212" i="4"/>
  <c r="V212" i="4" s="1"/>
  <c r="AA212" i="4"/>
  <c r="N210" i="4"/>
  <c r="M210" i="4"/>
  <c r="I210" i="4"/>
  <c r="H210" i="4"/>
  <c r="AN210" i="4"/>
  <c r="Z210" i="4"/>
  <c r="Y210" i="4"/>
  <c r="P211" i="4"/>
  <c r="AH211" i="4"/>
  <c r="U211" i="4"/>
  <c r="O211" i="4"/>
  <c r="AB211" i="4"/>
  <c r="AM211" i="4"/>
  <c r="AL211" i="4"/>
  <c r="K211" i="4"/>
  <c r="L211" i="4" s="1"/>
  <c r="G211" i="4"/>
  <c r="W211" i="4"/>
  <c r="X211" i="4" s="1"/>
  <c r="CC175" i="3" l="1"/>
  <c r="CE174" i="3"/>
  <c r="CF169" i="3"/>
  <c r="Q170" i="3"/>
  <c r="AE211" i="4"/>
  <c r="S210" i="4"/>
  <c r="Q211" i="4"/>
  <c r="R211" i="4" s="1"/>
  <c r="K212" i="4"/>
  <c r="L212" i="4" s="1"/>
  <c r="G212" i="4"/>
  <c r="W212" i="4"/>
  <c r="X212" i="4" s="1"/>
  <c r="AD212" i="4"/>
  <c r="AC212" i="4"/>
  <c r="AF212" i="4" s="1"/>
  <c r="F213" i="4"/>
  <c r="D213" i="4"/>
  <c r="T213" i="4" s="1"/>
  <c r="AG213" i="4"/>
  <c r="AI213" i="4" s="1"/>
  <c r="B214" i="4"/>
  <c r="AK213" i="4"/>
  <c r="AP213" i="4" s="1"/>
  <c r="AJ213" i="4"/>
  <c r="AO213" i="4" s="1"/>
  <c r="C213" i="4"/>
  <c r="AA213" i="4"/>
  <c r="J213" i="4"/>
  <c r="E213" i="4"/>
  <c r="V213" i="4" s="1"/>
  <c r="AQ212" i="4"/>
  <c r="Y211" i="4"/>
  <c r="Z211" i="4"/>
  <c r="M211" i="4"/>
  <c r="N211" i="4"/>
  <c r="O212" i="4"/>
  <c r="P212" i="4"/>
  <c r="AL212" i="4"/>
  <c r="U212" i="4"/>
  <c r="AB212" i="4"/>
  <c r="AM212" i="4"/>
  <c r="AH212" i="4"/>
  <c r="AN211" i="4"/>
  <c r="H211" i="4"/>
  <c r="I211" i="4"/>
  <c r="AE212" i="4" l="1"/>
  <c r="CC176" i="3"/>
  <c r="CE175" i="3"/>
  <c r="CF170" i="3"/>
  <c r="Q171" i="3"/>
  <c r="S211" i="4"/>
  <c r="AN212" i="4"/>
  <c r="K213" i="4"/>
  <c r="L213" i="4" s="1"/>
  <c r="G213" i="4"/>
  <c r="W213" i="4"/>
  <c r="X213" i="4" s="1"/>
  <c r="I212" i="4"/>
  <c r="H212" i="4"/>
  <c r="AD213" i="4"/>
  <c r="AC213" i="4"/>
  <c r="AF213" i="4" s="1"/>
  <c r="F214" i="4"/>
  <c r="D214" i="4"/>
  <c r="T214" i="4" s="1"/>
  <c r="B215" i="4"/>
  <c r="C214" i="4"/>
  <c r="AJ214" i="4"/>
  <c r="AO214" i="4" s="1"/>
  <c r="J214" i="4"/>
  <c r="AG214" i="4"/>
  <c r="AI214" i="4" s="1"/>
  <c r="AK214" i="4"/>
  <c r="AP214" i="4" s="1"/>
  <c r="E214" i="4"/>
  <c r="V214" i="4" s="1"/>
  <c r="AA214" i="4"/>
  <c r="N212" i="4"/>
  <c r="M212" i="4"/>
  <c r="Z212" i="4"/>
  <c r="Y212" i="4"/>
  <c r="O213" i="4"/>
  <c r="P213" i="4"/>
  <c r="AB213" i="4"/>
  <c r="AL213" i="4"/>
  <c r="AM213" i="4"/>
  <c r="U213" i="4"/>
  <c r="AH213" i="4"/>
  <c r="Q212" i="4"/>
  <c r="AQ213" i="4"/>
  <c r="CC177" i="3" l="1"/>
  <c r="CE176" i="3"/>
  <c r="CF171" i="3"/>
  <c r="Q172" i="3"/>
  <c r="N213" i="4"/>
  <c r="M213" i="4"/>
  <c r="F215" i="4"/>
  <c r="B216" i="4"/>
  <c r="D215" i="4"/>
  <c r="T215" i="4" s="1"/>
  <c r="C215" i="4"/>
  <c r="AK215" i="4"/>
  <c r="AP215" i="4" s="1"/>
  <c r="AG215" i="4"/>
  <c r="AI215" i="4" s="1"/>
  <c r="AJ215" i="4"/>
  <c r="AO215" i="4" s="1"/>
  <c r="J215" i="4"/>
  <c r="E215" i="4"/>
  <c r="V215" i="4" s="1"/>
  <c r="AA215" i="4"/>
  <c r="H213" i="4"/>
  <c r="I213" i="4"/>
  <c r="Q213" i="4"/>
  <c r="AN213" i="4"/>
  <c r="AE213" i="4"/>
  <c r="AQ214" i="4"/>
  <c r="AD214" i="4"/>
  <c r="AC214" i="4"/>
  <c r="AF214" i="4" s="1"/>
  <c r="S212" i="4"/>
  <c r="R212" i="4"/>
  <c r="O214" i="4"/>
  <c r="AM214" i="4"/>
  <c r="P214" i="4"/>
  <c r="AB214" i="4"/>
  <c r="AH214" i="4"/>
  <c r="AL214" i="4"/>
  <c r="U214" i="4"/>
  <c r="Y213" i="4"/>
  <c r="Z213" i="4"/>
  <c r="K214" i="4"/>
  <c r="L214" i="4" s="1"/>
  <c r="G214" i="4"/>
  <c r="W214" i="4"/>
  <c r="X214" i="4" s="1"/>
  <c r="CC178" i="3" l="1"/>
  <c r="CE177" i="3"/>
  <c r="CF172" i="3"/>
  <c r="Q173" i="3"/>
  <c r="AN214" i="4"/>
  <c r="S213" i="4"/>
  <c r="R213" i="4"/>
  <c r="G215" i="4"/>
  <c r="K215" i="4"/>
  <c r="L215" i="4" s="1"/>
  <c r="W215" i="4"/>
  <c r="X215" i="4" s="1"/>
  <c r="M214" i="4"/>
  <c r="N214" i="4"/>
  <c r="AD215" i="4"/>
  <c r="AC215" i="4"/>
  <c r="AF215" i="4" s="1"/>
  <c r="F216" i="4"/>
  <c r="B217" i="4"/>
  <c r="D216" i="4"/>
  <c r="T216" i="4" s="1"/>
  <c r="C216" i="4"/>
  <c r="AJ216" i="4"/>
  <c r="AO216" i="4" s="1"/>
  <c r="E216" i="4"/>
  <c r="V216" i="4" s="1"/>
  <c r="AK216" i="4"/>
  <c r="AP216" i="4" s="1"/>
  <c r="AA216" i="4"/>
  <c r="AG216" i="4"/>
  <c r="AI216" i="4" s="1"/>
  <c r="J216" i="4"/>
  <c r="AQ215" i="4"/>
  <c r="I214" i="4"/>
  <c r="H214" i="4"/>
  <c r="Y214" i="4"/>
  <c r="Z214" i="4"/>
  <c r="P215" i="4"/>
  <c r="O215" i="4"/>
  <c r="AL215" i="4"/>
  <c r="U215" i="4"/>
  <c r="AB215" i="4"/>
  <c r="AM215" i="4"/>
  <c r="AH215" i="4"/>
  <c r="Q214" i="4"/>
  <c r="AE214" i="4"/>
  <c r="CC179" i="3" l="1"/>
  <c r="CE178" i="3"/>
  <c r="Q174" i="3"/>
  <c r="CF173" i="3"/>
  <c r="AQ216" i="4"/>
  <c r="F217" i="4"/>
  <c r="D217" i="4"/>
  <c r="T217" i="4" s="1"/>
  <c r="B218" i="4"/>
  <c r="AG217" i="4"/>
  <c r="AI217" i="4" s="1"/>
  <c r="AK217" i="4"/>
  <c r="AP217" i="4" s="1"/>
  <c r="AJ217" i="4"/>
  <c r="AO217" i="4" s="1"/>
  <c r="E217" i="4"/>
  <c r="V217" i="4" s="1"/>
  <c r="J217" i="4"/>
  <c r="AA217" i="4"/>
  <c r="C217" i="4"/>
  <c r="Y215" i="4"/>
  <c r="Z215" i="4"/>
  <c r="R214" i="4"/>
  <c r="S214" i="4"/>
  <c r="AN215" i="4"/>
  <c r="AD216" i="4"/>
  <c r="AC216" i="4"/>
  <c r="AF216" i="4" s="1"/>
  <c r="P216" i="4"/>
  <c r="O216" i="4"/>
  <c r="U216" i="4"/>
  <c r="AH216" i="4"/>
  <c r="AL216" i="4"/>
  <c r="AB216" i="4"/>
  <c r="AM216" i="4"/>
  <c r="I215" i="4"/>
  <c r="H215" i="4"/>
  <c r="AE215" i="4"/>
  <c r="Q215" i="4"/>
  <c r="K216" i="4"/>
  <c r="L216" i="4" s="1"/>
  <c r="G216" i="4"/>
  <c r="W216" i="4"/>
  <c r="X216" i="4" s="1"/>
  <c r="N215" i="4"/>
  <c r="M215" i="4"/>
  <c r="CC180" i="3" l="1"/>
  <c r="CE179" i="3"/>
  <c r="CF174" i="3"/>
  <c r="Q175" i="3"/>
  <c r="AE216" i="4"/>
  <c r="AD217" i="4"/>
  <c r="AC217" i="4"/>
  <c r="AF217" i="4" s="1"/>
  <c r="G217" i="4"/>
  <c r="K217" i="4"/>
  <c r="L217" i="4" s="1"/>
  <c r="W217" i="4"/>
  <c r="X217" i="4" s="1"/>
  <c r="S215" i="4"/>
  <c r="R215" i="4"/>
  <c r="O217" i="4"/>
  <c r="P217" i="4"/>
  <c r="AM217" i="4"/>
  <c r="AB217" i="4"/>
  <c r="AL217" i="4"/>
  <c r="AH217" i="4"/>
  <c r="U217" i="4"/>
  <c r="Y216" i="4"/>
  <c r="Z216" i="4"/>
  <c r="M216" i="4"/>
  <c r="N216" i="4"/>
  <c r="F218" i="4"/>
  <c r="B219" i="4"/>
  <c r="D218" i="4"/>
  <c r="T218" i="4" s="1"/>
  <c r="C218" i="4"/>
  <c r="AJ218" i="4"/>
  <c r="AO218" i="4" s="1"/>
  <c r="AK218" i="4"/>
  <c r="AP218" i="4" s="1"/>
  <c r="AA218" i="4"/>
  <c r="AG218" i="4"/>
  <c r="AI218" i="4" s="1"/>
  <c r="J218" i="4"/>
  <c r="E218" i="4"/>
  <c r="V218" i="4" s="1"/>
  <c r="AN216" i="4"/>
  <c r="H216" i="4"/>
  <c r="I216" i="4"/>
  <c r="Q216" i="4"/>
  <c r="AQ217" i="4"/>
  <c r="CC181" i="3" l="1"/>
  <c r="CE180" i="3"/>
  <c r="CF175" i="3"/>
  <c r="Q176" i="3"/>
  <c r="AN217" i="4"/>
  <c r="Q217" i="4"/>
  <c r="S217" i="4" s="1"/>
  <c r="AE217" i="4"/>
  <c r="K218" i="4"/>
  <c r="L218" i="4" s="1"/>
  <c r="G218" i="4"/>
  <c r="W218" i="4"/>
  <c r="X218" i="4" s="1"/>
  <c r="Y217" i="4"/>
  <c r="Z217" i="4"/>
  <c r="S216" i="4"/>
  <c r="R216" i="4"/>
  <c r="F219" i="4"/>
  <c r="D219" i="4"/>
  <c r="T219" i="4" s="1"/>
  <c r="B220" i="4"/>
  <c r="AK219" i="4"/>
  <c r="AP219" i="4" s="1"/>
  <c r="J219" i="4"/>
  <c r="C219" i="4"/>
  <c r="AG219" i="4"/>
  <c r="AI219" i="4" s="1"/>
  <c r="E219" i="4"/>
  <c r="V219" i="4" s="1"/>
  <c r="AA219" i="4"/>
  <c r="AJ219" i="4"/>
  <c r="AO219" i="4" s="1"/>
  <c r="H217" i="4"/>
  <c r="I217" i="4"/>
  <c r="AD218" i="4"/>
  <c r="AC218" i="4"/>
  <c r="AF218" i="4" s="1"/>
  <c r="P218" i="4"/>
  <c r="U218" i="4"/>
  <c r="AL218" i="4"/>
  <c r="O218" i="4"/>
  <c r="AM218" i="4"/>
  <c r="AH218" i="4"/>
  <c r="AB218" i="4"/>
  <c r="M217" i="4"/>
  <c r="N217" i="4"/>
  <c r="AQ218" i="4"/>
  <c r="AE218" i="4" l="1"/>
  <c r="CC182" i="3"/>
  <c r="CE181" i="3"/>
  <c r="Q177" i="3"/>
  <c r="CF176" i="3"/>
  <c r="AN218" i="4"/>
  <c r="R217" i="4"/>
  <c r="AD219" i="4"/>
  <c r="AC219" i="4"/>
  <c r="AF219" i="4" s="1"/>
  <c r="G219" i="4"/>
  <c r="K219" i="4"/>
  <c r="L219" i="4" s="1"/>
  <c r="W219" i="4"/>
  <c r="X219" i="4" s="1"/>
  <c r="H218" i="4"/>
  <c r="I218" i="4"/>
  <c r="M218" i="4"/>
  <c r="N218" i="4"/>
  <c r="Z218" i="4"/>
  <c r="Y218" i="4"/>
  <c r="O219" i="4"/>
  <c r="P219" i="4"/>
  <c r="AB219" i="4"/>
  <c r="AL219" i="4"/>
  <c r="U219" i="4"/>
  <c r="AM219" i="4"/>
  <c r="AH219" i="4"/>
  <c r="F220" i="4"/>
  <c r="B221" i="4"/>
  <c r="C220" i="4"/>
  <c r="D220" i="4"/>
  <c r="T220" i="4" s="1"/>
  <c r="AJ220" i="4"/>
  <c r="AO220" i="4" s="1"/>
  <c r="AG220" i="4"/>
  <c r="AI220" i="4" s="1"/>
  <c r="AK220" i="4"/>
  <c r="AP220" i="4" s="1"/>
  <c r="E220" i="4"/>
  <c r="V220" i="4" s="1"/>
  <c r="AA220" i="4"/>
  <c r="J220" i="4"/>
  <c r="Q218" i="4"/>
  <c r="AQ219" i="4"/>
  <c r="CC183" i="3" l="1"/>
  <c r="CE182" i="3"/>
  <c r="Q178" i="3"/>
  <c r="CF177" i="3"/>
  <c r="AE219" i="4"/>
  <c r="Q219" i="4"/>
  <c r="S219" i="4" s="1"/>
  <c r="K220" i="4"/>
  <c r="L220" i="4" s="1"/>
  <c r="G220" i="4"/>
  <c r="W220" i="4"/>
  <c r="X220" i="4" s="1"/>
  <c r="Y219" i="4"/>
  <c r="Z219" i="4"/>
  <c r="F221" i="4"/>
  <c r="D221" i="4"/>
  <c r="T221" i="4" s="1"/>
  <c r="AG221" i="4"/>
  <c r="AI221" i="4" s="1"/>
  <c r="AK221" i="4"/>
  <c r="AP221" i="4" s="1"/>
  <c r="C221" i="4"/>
  <c r="AJ221" i="4"/>
  <c r="AO221" i="4" s="1"/>
  <c r="J221" i="4"/>
  <c r="AA221" i="4"/>
  <c r="B222" i="4"/>
  <c r="E221" i="4"/>
  <c r="V221" i="4" s="1"/>
  <c r="AQ220" i="4"/>
  <c r="AD220" i="4"/>
  <c r="AC220" i="4"/>
  <c r="AF220" i="4" s="1"/>
  <c r="S218" i="4"/>
  <c r="R218" i="4"/>
  <c r="P220" i="4"/>
  <c r="O220" i="4"/>
  <c r="AL220" i="4"/>
  <c r="AH220" i="4"/>
  <c r="AB220" i="4"/>
  <c r="AM220" i="4"/>
  <c r="U220" i="4"/>
  <c r="R219" i="4"/>
  <c r="H219" i="4"/>
  <c r="I219" i="4"/>
  <c r="M219" i="4"/>
  <c r="N219" i="4"/>
  <c r="AN219" i="4"/>
  <c r="AE220" i="4" l="1"/>
  <c r="CC184" i="3"/>
  <c r="CE183" i="3"/>
  <c r="CF178" i="3"/>
  <c r="Q179" i="3"/>
  <c r="Q220" i="4"/>
  <c r="R220" i="4" s="1"/>
  <c r="AD221" i="4"/>
  <c r="AC221" i="4"/>
  <c r="AF221" i="4" s="1"/>
  <c r="N220" i="4"/>
  <c r="M220" i="4"/>
  <c r="F222" i="4"/>
  <c r="B223" i="4"/>
  <c r="C222" i="4"/>
  <c r="D222" i="4"/>
  <c r="T222" i="4" s="1"/>
  <c r="AJ222" i="4"/>
  <c r="AO222" i="4" s="1"/>
  <c r="AK222" i="4"/>
  <c r="AP222" i="4" s="1"/>
  <c r="AG222" i="4"/>
  <c r="AI222" i="4" s="1"/>
  <c r="AA222" i="4"/>
  <c r="J222" i="4"/>
  <c r="E222" i="4"/>
  <c r="V222" i="4" s="1"/>
  <c r="AH221" i="4"/>
  <c r="P221" i="4"/>
  <c r="U221" i="4"/>
  <c r="AM221" i="4"/>
  <c r="O221" i="4"/>
  <c r="AL221" i="4"/>
  <c r="AB221" i="4"/>
  <c r="AE221" i="4" s="1"/>
  <c r="G221" i="4"/>
  <c r="K221" i="4"/>
  <c r="L221" i="4" s="1"/>
  <c r="W221" i="4"/>
  <c r="X221" i="4" s="1"/>
  <c r="H220" i="4"/>
  <c r="I220" i="4"/>
  <c r="Y220" i="4"/>
  <c r="Z220" i="4"/>
  <c r="AN220" i="4"/>
  <c r="AQ221" i="4"/>
  <c r="Q221" i="4" l="1"/>
  <c r="R221" i="4" s="1"/>
  <c r="CC185" i="3"/>
  <c r="CE184" i="3"/>
  <c r="CF179" i="3"/>
  <c r="Q180" i="3"/>
  <c r="S220" i="4"/>
  <c r="Y221" i="4"/>
  <c r="Z221" i="4"/>
  <c r="S221" i="4"/>
  <c r="F223" i="4"/>
  <c r="D223" i="4"/>
  <c r="T223" i="4" s="1"/>
  <c r="B224" i="4"/>
  <c r="C223" i="4"/>
  <c r="AK223" i="4"/>
  <c r="AP223" i="4" s="1"/>
  <c r="AG223" i="4"/>
  <c r="AI223" i="4" s="1"/>
  <c r="J223" i="4"/>
  <c r="AJ223" i="4"/>
  <c r="AO223" i="4" s="1"/>
  <c r="E223" i="4"/>
  <c r="V223" i="4" s="1"/>
  <c r="AA223" i="4"/>
  <c r="K222" i="4"/>
  <c r="L222" i="4" s="1"/>
  <c r="G222" i="4"/>
  <c r="W222" i="4"/>
  <c r="X222" i="4" s="1"/>
  <c r="H221" i="4"/>
  <c r="I221" i="4"/>
  <c r="N221" i="4"/>
  <c r="M221" i="4"/>
  <c r="P222" i="4"/>
  <c r="O222" i="4"/>
  <c r="AL222" i="4"/>
  <c r="AB222" i="4"/>
  <c r="AE222" i="4" s="1"/>
  <c r="AM222" i="4"/>
  <c r="AH222" i="4"/>
  <c r="U222" i="4"/>
  <c r="AN221" i="4"/>
  <c r="AQ222" i="4"/>
  <c r="AD222" i="4"/>
  <c r="AC222" i="4"/>
  <c r="AF222" i="4" s="1"/>
  <c r="Q222" i="4" l="1"/>
  <c r="CC186" i="3"/>
  <c r="CE185" i="3"/>
  <c r="Q181" i="3"/>
  <c r="CF180" i="3"/>
  <c r="Y222" i="4"/>
  <c r="Z222" i="4"/>
  <c r="K223" i="4"/>
  <c r="L223" i="4" s="1"/>
  <c r="G223" i="4"/>
  <c r="W223" i="4"/>
  <c r="X223" i="4" s="1"/>
  <c r="AD223" i="4"/>
  <c r="AC223" i="4"/>
  <c r="AF223" i="4" s="1"/>
  <c r="AQ223" i="4"/>
  <c r="R222" i="4"/>
  <c r="S222" i="4"/>
  <c r="F224" i="4"/>
  <c r="B225" i="4"/>
  <c r="D224" i="4"/>
  <c r="T224" i="4" s="1"/>
  <c r="C224" i="4"/>
  <c r="AJ224" i="4"/>
  <c r="AO224" i="4" s="1"/>
  <c r="AG224" i="4"/>
  <c r="AI224" i="4" s="1"/>
  <c r="J224" i="4"/>
  <c r="E224" i="4"/>
  <c r="V224" i="4" s="1"/>
  <c r="AK224" i="4"/>
  <c r="AP224" i="4" s="1"/>
  <c r="AA224" i="4"/>
  <c r="N222" i="4"/>
  <c r="M222" i="4"/>
  <c r="H222" i="4"/>
  <c r="I222" i="4"/>
  <c r="O223" i="4"/>
  <c r="AH223" i="4"/>
  <c r="P223" i="4"/>
  <c r="AM223" i="4"/>
  <c r="U223" i="4"/>
  <c r="AL223" i="4"/>
  <c r="AB223" i="4"/>
  <c r="AN222" i="4"/>
  <c r="CC187" i="3" l="1"/>
  <c r="CE186" i="3"/>
  <c r="CF181" i="3"/>
  <c r="Q182" i="3"/>
  <c r="G224" i="4"/>
  <c r="K224" i="4"/>
  <c r="L224" i="4" s="1"/>
  <c r="W224" i="4"/>
  <c r="X224" i="4" s="1"/>
  <c r="N223" i="4"/>
  <c r="M223" i="4"/>
  <c r="AN223" i="4"/>
  <c r="Q223" i="4"/>
  <c r="O224" i="4"/>
  <c r="P224" i="4"/>
  <c r="AL224" i="4"/>
  <c r="AM224" i="4"/>
  <c r="U224" i="4"/>
  <c r="AH224" i="4"/>
  <c r="AB224" i="4"/>
  <c r="AD224" i="4"/>
  <c r="AC224" i="4"/>
  <c r="AF224" i="4" s="1"/>
  <c r="F225" i="4"/>
  <c r="D225" i="4"/>
  <c r="T225" i="4" s="1"/>
  <c r="B226" i="4"/>
  <c r="AG225" i="4"/>
  <c r="AI225" i="4" s="1"/>
  <c r="AK225" i="4"/>
  <c r="AP225" i="4" s="1"/>
  <c r="J225" i="4"/>
  <c r="AJ225" i="4"/>
  <c r="AO225" i="4" s="1"/>
  <c r="E225" i="4"/>
  <c r="V225" i="4" s="1"/>
  <c r="C225" i="4"/>
  <c r="AA225" i="4"/>
  <c r="I223" i="4"/>
  <c r="H223" i="4"/>
  <c r="AE223" i="4"/>
  <c r="AQ224" i="4"/>
  <c r="Z223" i="4"/>
  <c r="Y223" i="4"/>
  <c r="Q224" i="4" l="1"/>
  <c r="R224" i="4" s="1"/>
  <c r="CC188" i="3"/>
  <c r="CE187" i="3"/>
  <c r="CF182" i="3"/>
  <c r="Q183" i="3"/>
  <c r="AN224" i="4"/>
  <c r="AE224" i="4"/>
  <c r="H224" i="4"/>
  <c r="I224" i="4"/>
  <c r="AD225" i="4"/>
  <c r="AC225" i="4"/>
  <c r="AF225" i="4" s="1"/>
  <c r="M224" i="4"/>
  <c r="N224" i="4"/>
  <c r="K225" i="4"/>
  <c r="L225" i="4" s="1"/>
  <c r="G225" i="4"/>
  <c r="W225" i="4"/>
  <c r="X225" i="4" s="1"/>
  <c r="F226" i="4"/>
  <c r="B227" i="4"/>
  <c r="D226" i="4"/>
  <c r="T226" i="4" s="1"/>
  <c r="C226" i="4"/>
  <c r="AJ226" i="4"/>
  <c r="AO226" i="4" s="1"/>
  <c r="J226" i="4"/>
  <c r="AG226" i="4"/>
  <c r="AI226" i="4" s="1"/>
  <c r="AA226" i="4"/>
  <c r="E226" i="4"/>
  <c r="V226" i="4" s="1"/>
  <c r="AK226" i="4"/>
  <c r="AP226" i="4" s="1"/>
  <c r="S223" i="4"/>
  <c r="R223" i="4"/>
  <c r="Z224" i="4"/>
  <c r="Y224" i="4"/>
  <c r="O225" i="4"/>
  <c r="AL225" i="4"/>
  <c r="P225" i="4"/>
  <c r="U225" i="4"/>
  <c r="AM225" i="4"/>
  <c r="AB225" i="4"/>
  <c r="AH225" i="4"/>
  <c r="AQ225" i="4"/>
  <c r="S224" i="4" l="1"/>
  <c r="CC189" i="3"/>
  <c r="CE188" i="3"/>
  <c r="Q184" i="3"/>
  <c r="CF183" i="3"/>
  <c r="F227" i="4"/>
  <c r="B228" i="4"/>
  <c r="AK227" i="4"/>
  <c r="AP227" i="4" s="1"/>
  <c r="C227" i="4"/>
  <c r="AG227" i="4"/>
  <c r="AI227" i="4" s="1"/>
  <c r="AJ227" i="4"/>
  <c r="AO227" i="4" s="1"/>
  <c r="E227" i="4"/>
  <c r="V227" i="4" s="1"/>
  <c r="D227" i="4"/>
  <c r="T227" i="4" s="1"/>
  <c r="J227" i="4"/>
  <c r="AA227" i="4"/>
  <c r="M225" i="4"/>
  <c r="N225" i="4"/>
  <c r="I225" i="4"/>
  <c r="H225" i="4"/>
  <c r="AE225" i="4"/>
  <c r="AN225" i="4"/>
  <c r="Q225" i="4"/>
  <c r="AQ226" i="4"/>
  <c r="AD226" i="4"/>
  <c r="AC226" i="4"/>
  <c r="AF226" i="4" s="1"/>
  <c r="O226" i="4"/>
  <c r="AB226" i="4"/>
  <c r="P226" i="4"/>
  <c r="AL226" i="4"/>
  <c r="U226" i="4"/>
  <c r="AM226" i="4"/>
  <c r="AH226" i="4"/>
  <c r="Y225" i="4"/>
  <c r="Z225" i="4"/>
  <c r="K226" i="4"/>
  <c r="L226" i="4" s="1"/>
  <c r="G226" i="4"/>
  <c r="W226" i="4"/>
  <c r="X226" i="4" s="1"/>
  <c r="Q226" i="4" l="1"/>
  <c r="R226" i="4" s="1"/>
  <c r="CC190" i="3"/>
  <c r="CE189" i="3"/>
  <c r="CF184" i="3"/>
  <c r="Q185" i="3"/>
  <c r="AN226" i="4"/>
  <c r="AQ227" i="4"/>
  <c r="K227" i="4"/>
  <c r="L227" i="4" s="1"/>
  <c r="G227" i="4"/>
  <c r="W227" i="4"/>
  <c r="X227" i="4" s="1"/>
  <c r="Y226" i="4"/>
  <c r="Z226" i="4"/>
  <c r="AD227" i="4"/>
  <c r="AC227" i="4"/>
  <c r="AF227" i="4" s="1"/>
  <c r="F228" i="4"/>
  <c r="B229" i="4"/>
  <c r="D228" i="4"/>
  <c r="T228" i="4" s="1"/>
  <c r="C228" i="4"/>
  <c r="AJ228" i="4"/>
  <c r="AO228" i="4" s="1"/>
  <c r="J228" i="4"/>
  <c r="AG228" i="4"/>
  <c r="AI228" i="4" s="1"/>
  <c r="AK228" i="4"/>
  <c r="AP228" i="4" s="1"/>
  <c r="E228" i="4"/>
  <c r="V228" i="4" s="1"/>
  <c r="AA228" i="4"/>
  <c r="H226" i="4"/>
  <c r="I226" i="4"/>
  <c r="S225" i="4"/>
  <c r="R225" i="4"/>
  <c r="M226" i="4"/>
  <c r="N226" i="4"/>
  <c r="P227" i="4"/>
  <c r="AH227" i="4"/>
  <c r="U227" i="4"/>
  <c r="O227" i="4"/>
  <c r="AM227" i="4"/>
  <c r="AB227" i="4"/>
  <c r="AL227" i="4"/>
  <c r="AE226" i="4"/>
  <c r="S226" i="4" l="1"/>
  <c r="CC191" i="3"/>
  <c r="CE190" i="3"/>
  <c r="CF185" i="3"/>
  <c r="Q186" i="3"/>
  <c r="AE227" i="4"/>
  <c r="Q227" i="4"/>
  <c r="R227" i="4" s="1"/>
  <c r="AN227" i="4"/>
  <c r="AQ228" i="4"/>
  <c r="F229" i="4"/>
  <c r="D229" i="4"/>
  <c r="T229" i="4" s="1"/>
  <c r="B230" i="4"/>
  <c r="AG229" i="4"/>
  <c r="AI229" i="4" s="1"/>
  <c r="AK229" i="4"/>
  <c r="AP229" i="4" s="1"/>
  <c r="AJ229" i="4"/>
  <c r="AO229" i="4" s="1"/>
  <c r="C229" i="4"/>
  <c r="J229" i="4"/>
  <c r="AA229" i="4"/>
  <c r="E229" i="4"/>
  <c r="V229" i="4" s="1"/>
  <c r="M227" i="4"/>
  <c r="N227" i="4"/>
  <c r="I227" i="4"/>
  <c r="H227" i="4"/>
  <c r="AD228" i="4"/>
  <c r="AC228" i="4"/>
  <c r="AF228" i="4" s="1"/>
  <c r="U228" i="4"/>
  <c r="AL228" i="4"/>
  <c r="O228" i="4"/>
  <c r="AB228" i="4"/>
  <c r="AM228" i="4"/>
  <c r="AH228" i="4"/>
  <c r="P228" i="4"/>
  <c r="Z227" i="4"/>
  <c r="Y227" i="4"/>
  <c r="S227" i="4"/>
  <c r="K228" i="4"/>
  <c r="L228" i="4" s="1"/>
  <c r="G228" i="4"/>
  <c r="W228" i="4"/>
  <c r="X228" i="4" s="1"/>
  <c r="Q228" i="4" l="1"/>
  <c r="S228" i="4" s="1"/>
  <c r="AE228" i="4"/>
  <c r="CC192" i="3"/>
  <c r="CE191" i="3"/>
  <c r="Q187" i="3"/>
  <c r="CF186" i="3"/>
  <c r="K229" i="4"/>
  <c r="L229" i="4" s="1"/>
  <c r="G229" i="4"/>
  <c r="W229" i="4"/>
  <c r="X229" i="4" s="1"/>
  <c r="Z228" i="4"/>
  <c r="Y228" i="4"/>
  <c r="N228" i="4"/>
  <c r="M228" i="4"/>
  <c r="P229" i="4"/>
  <c r="AH229" i="4"/>
  <c r="AM229" i="4"/>
  <c r="O229" i="4"/>
  <c r="AL229" i="4"/>
  <c r="U229" i="4"/>
  <c r="AB229" i="4"/>
  <c r="F230" i="4"/>
  <c r="D230" i="4"/>
  <c r="T230" i="4" s="1"/>
  <c r="B231" i="4"/>
  <c r="C230" i="4"/>
  <c r="AJ230" i="4"/>
  <c r="AO230" i="4" s="1"/>
  <c r="J230" i="4"/>
  <c r="AK230" i="4"/>
  <c r="AP230" i="4" s="1"/>
  <c r="AG230" i="4"/>
  <c r="AI230" i="4" s="1"/>
  <c r="AA230" i="4"/>
  <c r="E230" i="4"/>
  <c r="V230" i="4" s="1"/>
  <c r="AN228" i="4"/>
  <c r="AD229" i="4"/>
  <c r="AC229" i="4"/>
  <c r="AF229" i="4" s="1"/>
  <c r="I228" i="4"/>
  <c r="H228" i="4"/>
  <c r="AQ229" i="4"/>
  <c r="R228" i="4" l="1"/>
  <c r="CC193" i="3"/>
  <c r="CE192" i="3"/>
  <c r="CF187" i="3"/>
  <c r="Q188" i="3"/>
  <c r="AN229" i="4"/>
  <c r="F231" i="4"/>
  <c r="D231" i="4"/>
  <c r="T231" i="4" s="1"/>
  <c r="B232" i="4"/>
  <c r="C231" i="4"/>
  <c r="AK231" i="4"/>
  <c r="AP231" i="4" s="1"/>
  <c r="AG231" i="4"/>
  <c r="AI231" i="4" s="1"/>
  <c r="AJ231" i="4"/>
  <c r="AO231" i="4" s="1"/>
  <c r="J231" i="4"/>
  <c r="E231" i="4"/>
  <c r="V231" i="4" s="1"/>
  <c r="AA231" i="4"/>
  <c r="N229" i="4"/>
  <c r="M229" i="4"/>
  <c r="P230" i="4"/>
  <c r="AH230" i="4"/>
  <c r="O230" i="4"/>
  <c r="AM230" i="4"/>
  <c r="U230" i="4"/>
  <c r="AB230" i="4"/>
  <c r="AL230" i="4"/>
  <c r="H229" i="4"/>
  <c r="I229" i="4"/>
  <c r="AQ230" i="4"/>
  <c r="AE229" i="4"/>
  <c r="AD230" i="4"/>
  <c r="AC230" i="4"/>
  <c r="AF230" i="4" s="1"/>
  <c r="K230" i="4"/>
  <c r="L230" i="4" s="1"/>
  <c r="G230" i="4"/>
  <c r="W230" i="4"/>
  <c r="X230" i="4" s="1"/>
  <c r="Y229" i="4"/>
  <c r="Z229" i="4"/>
  <c r="Q229" i="4"/>
  <c r="CC194" i="3" l="1"/>
  <c r="CE193" i="3"/>
  <c r="Q189" i="3"/>
  <c r="CF188" i="3"/>
  <c r="R229" i="4"/>
  <c r="S229" i="4"/>
  <c r="I230" i="4"/>
  <c r="H230" i="4"/>
  <c r="AD231" i="4"/>
  <c r="AC231" i="4"/>
  <c r="AF231" i="4" s="1"/>
  <c r="AQ231" i="4"/>
  <c r="K231" i="4"/>
  <c r="L231" i="4" s="1"/>
  <c r="G231" i="4"/>
  <c r="W231" i="4"/>
  <c r="X231" i="4" s="1"/>
  <c r="Y230" i="4"/>
  <c r="Z230" i="4"/>
  <c r="F232" i="4"/>
  <c r="D232" i="4"/>
  <c r="T232" i="4" s="1"/>
  <c r="B233" i="4"/>
  <c r="C232" i="4"/>
  <c r="AJ232" i="4"/>
  <c r="AO232" i="4" s="1"/>
  <c r="AG232" i="4"/>
  <c r="AI232" i="4" s="1"/>
  <c r="J232" i="4"/>
  <c r="E232" i="4"/>
  <c r="V232" i="4" s="1"/>
  <c r="AK232" i="4"/>
  <c r="AP232" i="4" s="1"/>
  <c r="AA232" i="4"/>
  <c r="Q230" i="4"/>
  <c r="N230" i="4"/>
  <c r="M230" i="4"/>
  <c r="U231" i="4"/>
  <c r="AL231" i="4"/>
  <c r="O231" i="4"/>
  <c r="AB231" i="4"/>
  <c r="AM231" i="4"/>
  <c r="AH231" i="4"/>
  <c r="P231" i="4"/>
  <c r="AE230" i="4"/>
  <c r="AN230" i="4"/>
  <c r="Q231" i="4" l="1"/>
  <c r="AE231" i="4"/>
  <c r="CC195" i="3"/>
  <c r="CE194" i="3"/>
  <c r="CF189" i="3"/>
  <c r="Q190" i="3"/>
  <c r="S230" i="4"/>
  <c r="R230" i="4"/>
  <c r="F233" i="4"/>
  <c r="D233" i="4"/>
  <c r="T233" i="4" s="1"/>
  <c r="B234" i="4"/>
  <c r="AG233" i="4"/>
  <c r="AI233" i="4" s="1"/>
  <c r="AK233" i="4"/>
  <c r="AP233" i="4" s="1"/>
  <c r="C233" i="4"/>
  <c r="AJ233" i="4"/>
  <c r="AO233" i="4" s="1"/>
  <c r="J233" i="4"/>
  <c r="E233" i="4"/>
  <c r="V233" i="4" s="1"/>
  <c r="AA233" i="4"/>
  <c r="H231" i="4"/>
  <c r="I231" i="4"/>
  <c r="S231" i="4"/>
  <c r="R231" i="4"/>
  <c r="O232" i="4"/>
  <c r="P232" i="4"/>
  <c r="U232" i="4"/>
  <c r="AL232" i="4"/>
  <c r="AB232" i="4"/>
  <c r="AE232" i="4" s="1"/>
  <c r="AM232" i="4"/>
  <c r="AH232" i="4"/>
  <c r="Z231" i="4"/>
  <c r="Y231" i="4"/>
  <c r="AN231" i="4"/>
  <c r="K232" i="4"/>
  <c r="L232" i="4" s="1"/>
  <c r="G232" i="4"/>
  <c r="W232" i="4"/>
  <c r="X232" i="4" s="1"/>
  <c r="AD232" i="4"/>
  <c r="AC232" i="4"/>
  <c r="AF232" i="4" s="1"/>
  <c r="N231" i="4"/>
  <c r="M231" i="4"/>
  <c r="AQ232" i="4"/>
  <c r="CC196" i="3" l="1"/>
  <c r="CE195" i="3"/>
  <c r="CF190" i="3"/>
  <c r="Q191" i="3"/>
  <c r="AN232" i="4"/>
  <c r="Y232" i="4"/>
  <c r="Z232" i="4"/>
  <c r="M232" i="4"/>
  <c r="N232" i="4"/>
  <c r="B235" i="4"/>
  <c r="F234" i="4"/>
  <c r="C234" i="4"/>
  <c r="AJ234" i="4"/>
  <c r="AO234" i="4" s="1"/>
  <c r="D234" i="4"/>
  <c r="T234" i="4" s="1"/>
  <c r="AG234" i="4"/>
  <c r="AI234" i="4" s="1"/>
  <c r="AK234" i="4"/>
  <c r="AP234" i="4" s="1"/>
  <c r="J234" i="4"/>
  <c r="AA234" i="4"/>
  <c r="E234" i="4"/>
  <c r="V234" i="4" s="1"/>
  <c r="I232" i="4"/>
  <c r="H232" i="4"/>
  <c r="Q232" i="4"/>
  <c r="AQ233" i="4"/>
  <c r="G233" i="4"/>
  <c r="K233" i="4"/>
  <c r="L233" i="4" s="1"/>
  <c r="W233" i="4"/>
  <c r="X233" i="4" s="1"/>
  <c r="AD233" i="4"/>
  <c r="AC233" i="4"/>
  <c r="AF233" i="4" s="1"/>
  <c r="O233" i="4"/>
  <c r="AL233" i="4"/>
  <c r="P233" i="4"/>
  <c r="AB233" i="4"/>
  <c r="AM233" i="4"/>
  <c r="AH233" i="4"/>
  <c r="U233" i="4"/>
  <c r="Q233" i="4" l="1"/>
  <c r="S233" i="4" s="1"/>
  <c r="AE233" i="4"/>
  <c r="CC197" i="3"/>
  <c r="CE196" i="3"/>
  <c r="CF191" i="3"/>
  <c r="Q192" i="3"/>
  <c r="AN233" i="4"/>
  <c r="Y233" i="4"/>
  <c r="Z233" i="4"/>
  <c r="S232" i="4"/>
  <c r="R232" i="4"/>
  <c r="H233" i="4"/>
  <c r="I233" i="4"/>
  <c r="P234" i="4"/>
  <c r="AB234" i="4"/>
  <c r="O234" i="4"/>
  <c r="AL234" i="4"/>
  <c r="U234" i="4"/>
  <c r="AM234" i="4"/>
  <c r="AH234" i="4"/>
  <c r="N233" i="4"/>
  <c r="M233" i="4"/>
  <c r="AD234" i="4"/>
  <c r="AC234" i="4"/>
  <c r="AF234" i="4" s="1"/>
  <c r="F235" i="4"/>
  <c r="D235" i="4"/>
  <c r="T235" i="4" s="1"/>
  <c r="AK235" i="4"/>
  <c r="AP235" i="4" s="1"/>
  <c r="C235" i="4"/>
  <c r="AG235" i="4"/>
  <c r="AI235" i="4" s="1"/>
  <c r="B236" i="4"/>
  <c r="AJ235" i="4"/>
  <c r="AO235" i="4" s="1"/>
  <c r="J235" i="4"/>
  <c r="E235" i="4"/>
  <c r="V235" i="4" s="1"/>
  <c r="AA235" i="4"/>
  <c r="K234" i="4"/>
  <c r="L234" i="4" s="1"/>
  <c r="G234" i="4"/>
  <c r="W234" i="4"/>
  <c r="X234" i="4" s="1"/>
  <c r="AQ234" i="4"/>
  <c r="R233" i="4" l="1"/>
  <c r="CC198" i="3"/>
  <c r="CE197" i="3"/>
  <c r="CF192" i="3"/>
  <c r="Q193" i="3"/>
  <c r="Q234" i="4"/>
  <c r="R234" i="4" s="1"/>
  <c r="AN234" i="4"/>
  <c r="AQ235" i="4"/>
  <c r="Y234" i="4"/>
  <c r="Z234" i="4"/>
  <c r="N234" i="4"/>
  <c r="M234" i="4"/>
  <c r="AE234" i="4"/>
  <c r="AD235" i="4"/>
  <c r="AC235" i="4"/>
  <c r="AF235" i="4" s="1"/>
  <c r="F236" i="4"/>
  <c r="B237" i="4"/>
  <c r="D236" i="4"/>
  <c r="T236" i="4" s="1"/>
  <c r="C236" i="4"/>
  <c r="AJ236" i="4"/>
  <c r="AO236" i="4" s="1"/>
  <c r="AG236" i="4"/>
  <c r="AI236" i="4" s="1"/>
  <c r="AK236" i="4"/>
  <c r="AP236" i="4" s="1"/>
  <c r="J236" i="4"/>
  <c r="E236" i="4"/>
  <c r="V236" i="4" s="1"/>
  <c r="AA236" i="4"/>
  <c r="I234" i="4"/>
  <c r="H234" i="4"/>
  <c r="AH235" i="4"/>
  <c r="O235" i="4"/>
  <c r="AM235" i="4"/>
  <c r="P235" i="4"/>
  <c r="U235" i="4"/>
  <c r="AB235" i="4"/>
  <c r="AE235" i="4" s="1"/>
  <c r="AL235" i="4"/>
  <c r="K235" i="4"/>
  <c r="L235" i="4" s="1"/>
  <c r="G235" i="4"/>
  <c r="W235" i="4"/>
  <c r="X235" i="4" s="1"/>
  <c r="CC199" i="3" l="1"/>
  <c r="CE198" i="3"/>
  <c r="Q194" i="3"/>
  <c r="CF193" i="3"/>
  <c r="S234" i="4"/>
  <c r="AQ236" i="4"/>
  <c r="AN235" i="4"/>
  <c r="H235" i="4"/>
  <c r="I235" i="4"/>
  <c r="Y235" i="4"/>
  <c r="Z235" i="4"/>
  <c r="F237" i="4"/>
  <c r="D237" i="4"/>
  <c r="T237" i="4" s="1"/>
  <c r="B238" i="4"/>
  <c r="AG237" i="4"/>
  <c r="AI237" i="4" s="1"/>
  <c r="AK237" i="4"/>
  <c r="AP237" i="4" s="1"/>
  <c r="C237" i="4"/>
  <c r="AJ237" i="4"/>
  <c r="AO237" i="4" s="1"/>
  <c r="J237" i="4"/>
  <c r="AA237" i="4"/>
  <c r="E237" i="4"/>
  <c r="V237" i="4" s="1"/>
  <c r="AD236" i="4"/>
  <c r="AC236" i="4"/>
  <c r="AF236" i="4" s="1"/>
  <c r="N235" i="4"/>
  <c r="M235" i="4"/>
  <c r="AL236" i="4"/>
  <c r="P236" i="4"/>
  <c r="AM236" i="4"/>
  <c r="O236" i="4"/>
  <c r="AH236" i="4"/>
  <c r="U236" i="4"/>
  <c r="AB236" i="4"/>
  <c r="Q235" i="4"/>
  <c r="K236" i="4"/>
  <c r="L236" i="4" s="1"/>
  <c r="G236" i="4"/>
  <c r="W236" i="4"/>
  <c r="X236" i="4" s="1"/>
  <c r="AE236" i="4" l="1"/>
  <c r="CC200" i="3"/>
  <c r="CE199" i="3"/>
  <c r="CF194" i="3"/>
  <c r="Q195" i="3"/>
  <c r="Q236" i="4"/>
  <c r="S236" i="4" s="1"/>
  <c r="AD237" i="4"/>
  <c r="AC237" i="4"/>
  <c r="AF237" i="4" s="1"/>
  <c r="O237" i="4"/>
  <c r="P237" i="4"/>
  <c r="AH237" i="4"/>
  <c r="AM237" i="4"/>
  <c r="U237" i="4"/>
  <c r="AL237" i="4"/>
  <c r="AB237" i="4"/>
  <c r="K237" i="4"/>
  <c r="L237" i="4" s="1"/>
  <c r="G237" i="4"/>
  <c r="W237" i="4"/>
  <c r="X237" i="4" s="1"/>
  <c r="S235" i="4"/>
  <c r="R235" i="4"/>
  <c r="N236" i="4"/>
  <c r="M236" i="4"/>
  <c r="B239" i="4"/>
  <c r="F238" i="4"/>
  <c r="D238" i="4"/>
  <c r="T238" i="4" s="1"/>
  <c r="C238" i="4"/>
  <c r="AJ238" i="4"/>
  <c r="AO238" i="4" s="1"/>
  <c r="AK238" i="4"/>
  <c r="AP238" i="4" s="1"/>
  <c r="AG238" i="4"/>
  <c r="AI238" i="4" s="1"/>
  <c r="J238" i="4"/>
  <c r="AA238" i="4"/>
  <c r="E238" i="4"/>
  <c r="V238" i="4" s="1"/>
  <c r="AN236" i="4"/>
  <c r="Z236" i="4"/>
  <c r="Y236" i="4"/>
  <c r="H236" i="4"/>
  <c r="I236" i="4"/>
  <c r="AQ237" i="4"/>
  <c r="CC201" i="3" l="1"/>
  <c r="CE200" i="3"/>
  <c r="Q196" i="3"/>
  <c r="CF195" i="3"/>
  <c r="R236" i="4"/>
  <c r="AE237" i="4"/>
  <c r="AN237" i="4"/>
  <c r="P238" i="4"/>
  <c r="O238" i="4"/>
  <c r="AL238" i="4"/>
  <c r="AM238" i="4"/>
  <c r="AH238" i="4"/>
  <c r="U238" i="4"/>
  <c r="AB238" i="4"/>
  <c r="M237" i="4"/>
  <c r="N237" i="4"/>
  <c r="AQ238" i="4"/>
  <c r="AD238" i="4"/>
  <c r="AC238" i="4"/>
  <c r="AF238" i="4" s="1"/>
  <c r="F239" i="4"/>
  <c r="B240" i="4"/>
  <c r="D239" i="4"/>
  <c r="T239" i="4" s="1"/>
  <c r="C239" i="4"/>
  <c r="AK239" i="4"/>
  <c r="AP239" i="4" s="1"/>
  <c r="AG239" i="4"/>
  <c r="AI239" i="4" s="1"/>
  <c r="J239" i="4"/>
  <c r="E239" i="4"/>
  <c r="V239" i="4" s="1"/>
  <c r="AA239" i="4"/>
  <c r="AJ239" i="4"/>
  <c r="AO239" i="4" s="1"/>
  <c r="H237" i="4"/>
  <c r="I237" i="4"/>
  <c r="G238" i="4"/>
  <c r="K238" i="4"/>
  <c r="L238" i="4" s="1"/>
  <c r="W238" i="4"/>
  <c r="X238" i="4" s="1"/>
  <c r="Y237" i="4"/>
  <c r="Z237" i="4"/>
  <c r="Q237" i="4"/>
  <c r="Q238" i="4" l="1"/>
  <c r="S238" i="4" s="1"/>
  <c r="CC202" i="3"/>
  <c r="CE201" i="3"/>
  <c r="CF196" i="3"/>
  <c r="Q197" i="3"/>
  <c r="AE238" i="4"/>
  <c r="AN238" i="4"/>
  <c r="O239" i="4"/>
  <c r="AB239" i="4"/>
  <c r="AL239" i="4"/>
  <c r="U239" i="4"/>
  <c r="AM239" i="4"/>
  <c r="P239" i="4"/>
  <c r="AH239" i="4"/>
  <c r="Y238" i="4"/>
  <c r="Z238" i="4"/>
  <c r="R238" i="4"/>
  <c r="I238" i="4"/>
  <c r="H238" i="4"/>
  <c r="AD239" i="4"/>
  <c r="AC239" i="4"/>
  <c r="AF239" i="4" s="1"/>
  <c r="K239" i="4"/>
  <c r="L239" i="4" s="1"/>
  <c r="G239" i="4"/>
  <c r="W239" i="4"/>
  <c r="X239" i="4" s="1"/>
  <c r="R237" i="4"/>
  <c r="S237" i="4"/>
  <c r="M238" i="4"/>
  <c r="N238" i="4"/>
  <c r="F240" i="4"/>
  <c r="D240" i="4"/>
  <c r="T240" i="4" s="1"/>
  <c r="C240" i="4"/>
  <c r="J240" i="4"/>
  <c r="B241" i="4"/>
  <c r="AJ240" i="4"/>
  <c r="AO240" i="4" s="1"/>
  <c r="E240" i="4"/>
  <c r="V240" i="4" s="1"/>
  <c r="AK240" i="4"/>
  <c r="AP240" i="4" s="1"/>
  <c r="AG240" i="4"/>
  <c r="AI240" i="4" s="1"/>
  <c r="AA240" i="4"/>
  <c r="AQ239" i="4"/>
  <c r="CC203" i="3" l="1"/>
  <c r="CE202" i="3"/>
  <c r="CF197" i="3"/>
  <c r="Q198" i="3"/>
  <c r="AQ240" i="4"/>
  <c r="O240" i="4"/>
  <c r="P240" i="4"/>
  <c r="AB240" i="4"/>
  <c r="AL240" i="4"/>
  <c r="U240" i="4"/>
  <c r="AM240" i="4"/>
  <c r="AH240" i="4"/>
  <c r="I239" i="4"/>
  <c r="H239" i="4"/>
  <c r="Y239" i="4"/>
  <c r="Z239" i="4"/>
  <c r="Q239" i="4"/>
  <c r="AE239" i="4"/>
  <c r="F241" i="4"/>
  <c r="D241" i="4"/>
  <c r="T241" i="4" s="1"/>
  <c r="B242" i="4"/>
  <c r="AG241" i="4"/>
  <c r="AI241" i="4" s="1"/>
  <c r="AK241" i="4"/>
  <c r="AP241" i="4" s="1"/>
  <c r="C241" i="4"/>
  <c r="J241" i="4"/>
  <c r="E241" i="4"/>
  <c r="V241" i="4" s="1"/>
  <c r="AJ241" i="4"/>
  <c r="AO241" i="4" s="1"/>
  <c r="AA241" i="4"/>
  <c r="K240" i="4"/>
  <c r="L240" i="4" s="1"/>
  <c r="G240" i="4"/>
  <c r="W240" i="4"/>
  <c r="X240" i="4" s="1"/>
  <c r="AN239" i="4"/>
  <c r="AD240" i="4"/>
  <c r="AC240" i="4"/>
  <c r="AF240" i="4" s="1"/>
  <c r="M239" i="4"/>
  <c r="N239" i="4"/>
  <c r="CC204" i="3" l="1"/>
  <c r="CE203" i="3"/>
  <c r="CO188" i="3"/>
  <c r="CQ188" i="3" s="1"/>
  <c r="Q199" i="3"/>
  <c r="CF198" i="3"/>
  <c r="AN240" i="4"/>
  <c r="AD241" i="4"/>
  <c r="AC241" i="4"/>
  <c r="AF241" i="4" s="1"/>
  <c r="O241" i="4"/>
  <c r="AL241" i="4"/>
  <c r="P241" i="4"/>
  <c r="AM241" i="4"/>
  <c r="AH241" i="4"/>
  <c r="U241" i="4"/>
  <c r="AB241" i="4"/>
  <c r="N240" i="4"/>
  <c r="M240" i="4"/>
  <c r="B243" i="4"/>
  <c r="F242" i="4"/>
  <c r="C242" i="4"/>
  <c r="AJ242" i="4"/>
  <c r="AO242" i="4" s="1"/>
  <c r="J242" i="4"/>
  <c r="D242" i="4"/>
  <c r="T242" i="4" s="1"/>
  <c r="AG242" i="4"/>
  <c r="AI242" i="4" s="1"/>
  <c r="AA242" i="4"/>
  <c r="AK242" i="4"/>
  <c r="AP242" i="4" s="1"/>
  <c r="E242" i="4"/>
  <c r="V242" i="4" s="1"/>
  <c r="S239" i="4"/>
  <c r="R239" i="4"/>
  <c r="Q240" i="4"/>
  <c r="H240" i="4"/>
  <c r="I240" i="4"/>
  <c r="AQ241" i="4"/>
  <c r="AE240" i="4"/>
  <c r="Y240" i="4"/>
  <c r="Z240" i="4"/>
  <c r="G241" i="4"/>
  <c r="K241" i="4"/>
  <c r="L241" i="4" s="1"/>
  <c r="W241" i="4"/>
  <c r="X241" i="4" s="1"/>
  <c r="AE241" i="4" l="1"/>
  <c r="CC205" i="3"/>
  <c r="CE204" i="3"/>
  <c r="CF199" i="3"/>
  <c r="Q200" i="3"/>
  <c r="AN241" i="4"/>
  <c r="Q241" i="4"/>
  <c r="R241" i="4" s="1"/>
  <c r="K242" i="4"/>
  <c r="L242" i="4" s="1"/>
  <c r="G242" i="4"/>
  <c r="W242" i="4"/>
  <c r="X242" i="4" s="1"/>
  <c r="S241" i="4"/>
  <c r="N241" i="4"/>
  <c r="M241" i="4"/>
  <c r="S240" i="4"/>
  <c r="R240" i="4"/>
  <c r="O242" i="4"/>
  <c r="AL242" i="4"/>
  <c r="P242" i="4"/>
  <c r="U242" i="4"/>
  <c r="AM242" i="4"/>
  <c r="AB242" i="4"/>
  <c r="AH242" i="4"/>
  <c r="AQ242" i="4"/>
  <c r="AD242" i="4"/>
  <c r="AC242" i="4"/>
  <c r="AF242" i="4" s="1"/>
  <c r="H241" i="4"/>
  <c r="I241" i="4"/>
  <c r="Y241" i="4"/>
  <c r="Z241" i="4"/>
  <c r="F243" i="4"/>
  <c r="B244" i="4"/>
  <c r="D243" i="4"/>
  <c r="T243" i="4" s="1"/>
  <c r="AK243" i="4"/>
  <c r="AP243" i="4" s="1"/>
  <c r="C243" i="4"/>
  <c r="AG243" i="4"/>
  <c r="AI243" i="4" s="1"/>
  <c r="AJ243" i="4"/>
  <c r="AO243" i="4" s="1"/>
  <c r="J243" i="4"/>
  <c r="E243" i="4"/>
  <c r="V243" i="4" s="1"/>
  <c r="AA243" i="4"/>
  <c r="AE242" i="4" l="1"/>
  <c r="Q242" i="4"/>
  <c r="S242" i="4" s="1"/>
  <c r="CC206" i="3"/>
  <c r="CE205" i="3"/>
  <c r="Q201" i="3"/>
  <c r="CF200" i="3"/>
  <c r="AN242" i="4"/>
  <c r="N242" i="4"/>
  <c r="M242" i="4"/>
  <c r="P243" i="4"/>
  <c r="U243" i="4"/>
  <c r="AL243" i="4"/>
  <c r="O243" i="4"/>
  <c r="AB243" i="4"/>
  <c r="AM243" i="4"/>
  <c r="AH243" i="4"/>
  <c r="G243" i="4"/>
  <c r="K243" i="4"/>
  <c r="L243" i="4" s="1"/>
  <c r="W243" i="4"/>
  <c r="X243" i="4" s="1"/>
  <c r="H242" i="4"/>
  <c r="I242" i="4"/>
  <c r="AD243" i="4"/>
  <c r="AC243" i="4"/>
  <c r="AF243" i="4" s="1"/>
  <c r="F244" i="4"/>
  <c r="B245" i="4"/>
  <c r="D244" i="4"/>
  <c r="T244" i="4" s="1"/>
  <c r="C244" i="4"/>
  <c r="AJ244" i="4"/>
  <c r="AO244" i="4" s="1"/>
  <c r="AG244" i="4"/>
  <c r="AI244" i="4" s="1"/>
  <c r="AK244" i="4"/>
  <c r="AP244" i="4" s="1"/>
  <c r="J244" i="4"/>
  <c r="E244" i="4"/>
  <c r="V244" i="4" s="1"/>
  <c r="AA244" i="4"/>
  <c r="Y242" i="4"/>
  <c r="Z242" i="4"/>
  <c r="AQ243" i="4"/>
  <c r="AE243" i="4" l="1"/>
  <c r="R242" i="4"/>
  <c r="CC207" i="3"/>
  <c r="CE206" i="3"/>
  <c r="Q202" i="3"/>
  <c r="CF201" i="3"/>
  <c r="AN243" i="4"/>
  <c r="Q243" i="4"/>
  <c r="R243" i="4" s="1"/>
  <c r="O244" i="4"/>
  <c r="AB244" i="4"/>
  <c r="AL244" i="4"/>
  <c r="U244" i="4"/>
  <c r="P244" i="4"/>
  <c r="Q244" i="4" s="1"/>
  <c r="AM244" i="4"/>
  <c r="AH244" i="4"/>
  <c r="I243" i="4"/>
  <c r="H243" i="4"/>
  <c r="K244" i="4"/>
  <c r="L244" i="4" s="1"/>
  <c r="G244" i="4"/>
  <c r="W244" i="4"/>
  <c r="X244" i="4" s="1"/>
  <c r="N243" i="4"/>
  <c r="M243" i="4"/>
  <c r="AD244" i="4"/>
  <c r="AC244" i="4"/>
  <c r="AF244" i="4" s="1"/>
  <c r="F245" i="4"/>
  <c r="D245" i="4"/>
  <c r="T245" i="4" s="1"/>
  <c r="B246" i="4"/>
  <c r="AG245" i="4"/>
  <c r="AI245" i="4" s="1"/>
  <c r="AK245" i="4"/>
  <c r="AP245" i="4" s="1"/>
  <c r="AJ245" i="4"/>
  <c r="AO245" i="4" s="1"/>
  <c r="J245" i="4"/>
  <c r="C245" i="4"/>
  <c r="AA245" i="4"/>
  <c r="E245" i="4"/>
  <c r="V245" i="4" s="1"/>
  <c r="Z243" i="4"/>
  <c r="Y243" i="4"/>
  <c r="AQ244" i="4"/>
  <c r="CC208" i="3" l="1"/>
  <c r="CE207" i="3"/>
  <c r="Q203" i="3"/>
  <c r="CF202" i="3"/>
  <c r="AN244" i="4"/>
  <c r="S243" i="4"/>
  <c r="AD245" i="4"/>
  <c r="AC245" i="4"/>
  <c r="AF245" i="4" s="1"/>
  <c r="K245" i="4"/>
  <c r="L245" i="4" s="1"/>
  <c r="G245" i="4"/>
  <c r="W245" i="4"/>
  <c r="X245" i="4" s="1"/>
  <c r="I244" i="4"/>
  <c r="H244" i="4"/>
  <c r="S244" i="4"/>
  <c r="R244" i="4"/>
  <c r="Y244" i="4"/>
  <c r="Z244" i="4"/>
  <c r="AE244" i="4"/>
  <c r="D246" i="4"/>
  <c r="T246" i="4" s="1"/>
  <c r="B247" i="4"/>
  <c r="C246" i="4"/>
  <c r="AJ246" i="4"/>
  <c r="AO246" i="4" s="1"/>
  <c r="J246" i="4"/>
  <c r="F246" i="4"/>
  <c r="AG246" i="4"/>
  <c r="AI246" i="4" s="1"/>
  <c r="AK246" i="4"/>
  <c r="AP246" i="4" s="1"/>
  <c r="AA246" i="4"/>
  <c r="E246" i="4"/>
  <c r="V246" i="4" s="1"/>
  <c r="O245" i="4"/>
  <c r="P245" i="4"/>
  <c r="AH245" i="4"/>
  <c r="U245" i="4"/>
  <c r="AM245" i="4"/>
  <c r="AB245" i="4"/>
  <c r="AL245" i="4"/>
  <c r="N244" i="4"/>
  <c r="M244" i="4"/>
  <c r="AQ245" i="4"/>
  <c r="CC209" i="3" l="1"/>
  <c r="CE208" i="3"/>
  <c r="CF203" i="3"/>
  <c r="Q204" i="3"/>
  <c r="AE245" i="4"/>
  <c r="Q245" i="4"/>
  <c r="S245" i="4" s="1"/>
  <c r="G246" i="4"/>
  <c r="K246" i="4"/>
  <c r="L246" i="4" s="1"/>
  <c r="W246" i="4"/>
  <c r="X246" i="4" s="1"/>
  <c r="F247" i="4"/>
  <c r="D247" i="4"/>
  <c r="T247" i="4" s="1"/>
  <c r="B248" i="4"/>
  <c r="C247" i="4"/>
  <c r="AK247" i="4"/>
  <c r="AP247" i="4" s="1"/>
  <c r="AG247" i="4"/>
  <c r="AI247" i="4" s="1"/>
  <c r="AJ247" i="4"/>
  <c r="AO247" i="4" s="1"/>
  <c r="J247" i="4"/>
  <c r="E247" i="4"/>
  <c r="V247" i="4" s="1"/>
  <c r="AA247" i="4"/>
  <c r="O246" i="4"/>
  <c r="P246" i="4"/>
  <c r="AH246" i="4"/>
  <c r="AL246" i="4"/>
  <c r="AB246" i="4"/>
  <c r="AE246" i="4" s="1"/>
  <c r="U246" i="4"/>
  <c r="AM246" i="4"/>
  <c r="M245" i="4"/>
  <c r="N245" i="4"/>
  <c r="AN245" i="4"/>
  <c r="AQ246" i="4"/>
  <c r="AD246" i="4"/>
  <c r="AC246" i="4"/>
  <c r="AF246" i="4" s="1"/>
  <c r="Z245" i="4"/>
  <c r="Y245" i="4"/>
  <c r="H245" i="4"/>
  <c r="I245" i="4"/>
  <c r="Q246" i="4" l="1"/>
  <c r="R245" i="4"/>
  <c r="CC210" i="3"/>
  <c r="CE209" i="3"/>
  <c r="CF204" i="3"/>
  <c r="Q205" i="3"/>
  <c r="AD247" i="4"/>
  <c r="AC247" i="4"/>
  <c r="AF247" i="4" s="1"/>
  <c r="I246" i="4"/>
  <c r="H246" i="4"/>
  <c r="F248" i="4"/>
  <c r="B249" i="4"/>
  <c r="C248" i="4"/>
  <c r="D248" i="4"/>
  <c r="T248" i="4" s="1"/>
  <c r="AJ248" i="4"/>
  <c r="AO248" i="4" s="1"/>
  <c r="E248" i="4"/>
  <c r="V248" i="4" s="1"/>
  <c r="AG248" i="4"/>
  <c r="AI248" i="4" s="1"/>
  <c r="AK248" i="4"/>
  <c r="AP248" i="4" s="1"/>
  <c r="J248" i="4"/>
  <c r="AA248" i="4"/>
  <c r="N246" i="4"/>
  <c r="M246" i="4"/>
  <c r="AQ247" i="4"/>
  <c r="R246" i="4"/>
  <c r="S246" i="4"/>
  <c r="P247" i="4"/>
  <c r="AM247" i="4"/>
  <c r="AB247" i="4"/>
  <c r="O247" i="4"/>
  <c r="AH247" i="4"/>
  <c r="U247" i="4"/>
  <c r="AL247" i="4"/>
  <c r="Z246" i="4"/>
  <c r="Y246" i="4"/>
  <c r="K247" i="4"/>
  <c r="L247" i="4" s="1"/>
  <c r="G247" i="4"/>
  <c r="W247" i="4"/>
  <c r="X247" i="4" s="1"/>
  <c r="AN246" i="4"/>
  <c r="CC211" i="3" l="1"/>
  <c r="CE210" i="3"/>
  <c r="Q206" i="3"/>
  <c r="CF205" i="3"/>
  <c r="AQ248" i="4"/>
  <c r="AN247" i="4"/>
  <c r="Z247" i="4"/>
  <c r="Y247" i="4"/>
  <c r="G248" i="4"/>
  <c r="K248" i="4"/>
  <c r="L248" i="4" s="1"/>
  <c r="W248" i="4"/>
  <c r="X248" i="4" s="1"/>
  <c r="O248" i="4"/>
  <c r="P248" i="4"/>
  <c r="AM248" i="4"/>
  <c r="AH248" i="4"/>
  <c r="AL248" i="4"/>
  <c r="AB248" i="4"/>
  <c r="U248" i="4"/>
  <c r="M247" i="4"/>
  <c r="N247" i="4"/>
  <c r="H247" i="4"/>
  <c r="I247" i="4"/>
  <c r="AD248" i="4"/>
  <c r="AC248" i="4"/>
  <c r="AF248" i="4" s="1"/>
  <c r="F249" i="4"/>
  <c r="D249" i="4"/>
  <c r="T249" i="4" s="1"/>
  <c r="B250" i="4"/>
  <c r="AG249" i="4"/>
  <c r="AI249" i="4" s="1"/>
  <c r="AK249" i="4"/>
  <c r="AP249" i="4" s="1"/>
  <c r="J249" i="4"/>
  <c r="C249" i="4"/>
  <c r="AJ249" i="4"/>
  <c r="AO249" i="4" s="1"/>
  <c r="E249" i="4"/>
  <c r="V249" i="4" s="1"/>
  <c r="AA249" i="4"/>
  <c r="Q247" i="4"/>
  <c r="AE247" i="4"/>
  <c r="AE248" i="4" l="1"/>
  <c r="Q248" i="4"/>
  <c r="S248" i="4" s="1"/>
  <c r="CC212" i="3"/>
  <c r="CE211" i="3"/>
  <c r="CF206" i="3"/>
  <c r="Q207" i="3"/>
  <c r="G249" i="4"/>
  <c r="K249" i="4"/>
  <c r="L249" i="4" s="1"/>
  <c r="W249" i="4"/>
  <c r="X249" i="4" s="1"/>
  <c r="M248" i="4"/>
  <c r="N248" i="4"/>
  <c r="AD249" i="4"/>
  <c r="AC249" i="4"/>
  <c r="AF249" i="4" s="1"/>
  <c r="S247" i="4"/>
  <c r="R247" i="4"/>
  <c r="O249" i="4"/>
  <c r="P249" i="4"/>
  <c r="AH249" i="4"/>
  <c r="AB249" i="4"/>
  <c r="AM249" i="4"/>
  <c r="U249" i="4"/>
  <c r="AL249" i="4"/>
  <c r="B251" i="4"/>
  <c r="F250" i="4"/>
  <c r="C250" i="4"/>
  <c r="D250" i="4"/>
  <c r="T250" i="4" s="1"/>
  <c r="AJ250" i="4"/>
  <c r="AO250" i="4" s="1"/>
  <c r="J250" i="4"/>
  <c r="AG250" i="4"/>
  <c r="AI250" i="4" s="1"/>
  <c r="AK250" i="4"/>
  <c r="AP250" i="4" s="1"/>
  <c r="AA250" i="4"/>
  <c r="E250" i="4"/>
  <c r="V250" i="4" s="1"/>
  <c r="Z248" i="4"/>
  <c r="Y248" i="4"/>
  <c r="AN248" i="4"/>
  <c r="R248" i="4"/>
  <c r="H248" i="4"/>
  <c r="I248" i="4"/>
  <c r="AQ249" i="4"/>
  <c r="AE249" i="4" l="1"/>
  <c r="CC213" i="3"/>
  <c r="CE212" i="3"/>
  <c r="Q208" i="3"/>
  <c r="CF207" i="3"/>
  <c r="Q249" i="4"/>
  <c r="S249" i="4" s="1"/>
  <c r="AD250" i="4"/>
  <c r="AC250" i="4"/>
  <c r="AF250" i="4" s="1"/>
  <c r="F251" i="4"/>
  <c r="D251" i="4"/>
  <c r="T251" i="4" s="1"/>
  <c r="B252" i="4"/>
  <c r="AK251" i="4"/>
  <c r="AP251" i="4" s="1"/>
  <c r="J251" i="4"/>
  <c r="C251" i="4"/>
  <c r="AG251" i="4"/>
  <c r="AI251" i="4" s="1"/>
  <c r="AJ251" i="4"/>
  <c r="AO251" i="4" s="1"/>
  <c r="E251" i="4"/>
  <c r="V251" i="4" s="1"/>
  <c r="AA251" i="4"/>
  <c r="H249" i="4"/>
  <c r="I249" i="4"/>
  <c r="K250" i="4"/>
  <c r="L250" i="4" s="1"/>
  <c r="G250" i="4"/>
  <c r="W250" i="4"/>
  <c r="X250" i="4" s="1"/>
  <c r="M249" i="4"/>
  <c r="N249" i="4"/>
  <c r="O250" i="4"/>
  <c r="AM250" i="4"/>
  <c r="AB250" i="4"/>
  <c r="P250" i="4"/>
  <c r="AH250" i="4"/>
  <c r="U250" i="4"/>
  <c r="AL250" i="4"/>
  <c r="Y249" i="4"/>
  <c r="Z249" i="4"/>
  <c r="AQ250" i="4"/>
  <c r="AN249" i="4"/>
  <c r="AE250" i="4" l="1"/>
  <c r="CC214" i="3"/>
  <c r="CE213" i="3"/>
  <c r="CF208" i="3"/>
  <c r="Q209" i="3"/>
  <c r="Q250" i="4"/>
  <c r="S250" i="4" s="1"/>
  <c r="AQ251" i="4"/>
  <c r="R249" i="4"/>
  <c r="M250" i="4"/>
  <c r="N250" i="4"/>
  <c r="F252" i="4"/>
  <c r="D252" i="4"/>
  <c r="T252" i="4" s="1"/>
  <c r="B253" i="4"/>
  <c r="C252" i="4"/>
  <c r="AJ252" i="4"/>
  <c r="AO252" i="4" s="1"/>
  <c r="AG252" i="4"/>
  <c r="AI252" i="4" s="1"/>
  <c r="AK252" i="4"/>
  <c r="AP252" i="4" s="1"/>
  <c r="J252" i="4"/>
  <c r="E252" i="4"/>
  <c r="V252" i="4" s="1"/>
  <c r="AA252" i="4"/>
  <c r="H250" i="4"/>
  <c r="I250" i="4"/>
  <c r="AN250" i="4"/>
  <c r="G251" i="4"/>
  <c r="K251" i="4"/>
  <c r="L251" i="4" s="1"/>
  <c r="W251" i="4"/>
  <c r="X251" i="4" s="1"/>
  <c r="Y250" i="4"/>
  <c r="Z250" i="4"/>
  <c r="AD251" i="4"/>
  <c r="AC251" i="4"/>
  <c r="AF251" i="4" s="1"/>
  <c r="AB251" i="4"/>
  <c r="AL251" i="4"/>
  <c r="AM251" i="4"/>
  <c r="P251" i="4"/>
  <c r="AH251" i="4"/>
  <c r="O251" i="4"/>
  <c r="U251" i="4"/>
  <c r="CC215" i="3" l="1"/>
  <c r="CE214" i="3"/>
  <c r="Q210" i="3"/>
  <c r="CF209" i="3"/>
  <c r="R250" i="4"/>
  <c r="K252" i="4"/>
  <c r="L252" i="4" s="1"/>
  <c r="G252" i="4"/>
  <c r="W252" i="4"/>
  <c r="X252" i="4" s="1"/>
  <c r="AD252" i="4"/>
  <c r="AC252" i="4"/>
  <c r="AF252" i="4" s="1"/>
  <c r="AQ252" i="4"/>
  <c r="I251" i="4"/>
  <c r="H251" i="4"/>
  <c r="N251" i="4"/>
  <c r="M251" i="4"/>
  <c r="F253" i="4"/>
  <c r="D253" i="4"/>
  <c r="T253" i="4" s="1"/>
  <c r="B254" i="4"/>
  <c r="AG253" i="4"/>
  <c r="AI253" i="4" s="1"/>
  <c r="AK253" i="4"/>
  <c r="AP253" i="4" s="1"/>
  <c r="C253" i="4"/>
  <c r="AJ253" i="4"/>
  <c r="AO253" i="4" s="1"/>
  <c r="J253" i="4"/>
  <c r="E253" i="4"/>
  <c r="V253" i="4" s="1"/>
  <c r="AA253" i="4"/>
  <c r="Q251" i="4"/>
  <c r="AN251" i="4"/>
  <c r="AE251" i="4"/>
  <c r="Z251" i="4"/>
  <c r="Y251" i="4"/>
  <c r="O252" i="4"/>
  <c r="P252" i="4"/>
  <c r="AH252" i="4"/>
  <c r="AB252" i="4"/>
  <c r="AM252" i="4"/>
  <c r="U252" i="4"/>
  <c r="AL252" i="4"/>
  <c r="CC216" i="3" l="1"/>
  <c r="CE215" i="3"/>
  <c r="CF210" i="3"/>
  <c r="Q211" i="3"/>
  <c r="AE252" i="4"/>
  <c r="R251" i="4"/>
  <c r="S251" i="4"/>
  <c r="B255" i="4"/>
  <c r="D254" i="4"/>
  <c r="T254" i="4" s="1"/>
  <c r="F254" i="4"/>
  <c r="C254" i="4"/>
  <c r="AJ254" i="4"/>
  <c r="AO254" i="4" s="1"/>
  <c r="J254" i="4"/>
  <c r="AK254" i="4"/>
  <c r="AP254" i="4" s="1"/>
  <c r="AG254" i="4"/>
  <c r="AI254" i="4" s="1"/>
  <c r="E254" i="4"/>
  <c r="V254" i="4" s="1"/>
  <c r="AA254" i="4"/>
  <c r="M252" i="4"/>
  <c r="N252" i="4"/>
  <c r="H252" i="4"/>
  <c r="I252" i="4"/>
  <c r="Q252" i="4"/>
  <c r="AN252" i="4"/>
  <c r="AQ253" i="4"/>
  <c r="G253" i="4"/>
  <c r="K253" i="4"/>
  <c r="L253" i="4" s="1"/>
  <c r="W253" i="4"/>
  <c r="X253" i="4" s="1"/>
  <c r="Z252" i="4"/>
  <c r="Y252" i="4"/>
  <c r="AD253" i="4"/>
  <c r="AC253" i="4"/>
  <c r="AF253" i="4" s="1"/>
  <c r="O253" i="4"/>
  <c r="AL253" i="4"/>
  <c r="P253" i="4"/>
  <c r="AM253" i="4"/>
  <c r="AH253" i="4"/>
  <c r="U253" i="4"/>
  <c r="AB253" i="4"/>
  <c r="CC217" i="3" l="1"/>
  <c r="CE216" i="3"/>
  <c r="CF211" i="3"/>
  <c r="Q212" i="3"/>
  <c r="AN253" i="4"/>
  <c r="I253" i="4"/>
  <c r="H253" i="4"/>
  <c r="AD254" i="4"/>
  <c r="AC254" i="4"/>
  <c r="AF254" i="4" s="1"/>
  <c r="K254" i="4"/>
  <c r="L254" i="4" s="1"/>
  <c r="G254" i="4"/>
  <c r="W254" i="4"/>
  <c r="X254" i="4" s="1"/>
  <c r="F255" i="4"/>
  <c r="B256" i="4"/>
  <c r="C255" i="4"/>
  <c r="AK255" i="4"/>
  <c r="AP255" i="4" s="1"/>
  <c r="AG255" i="4"/>
  <c r="AI255" i="4" s="1"/>
  <c r="D255" i="4"/>
  <c r="T255" i="4" s="1"/>
  <c r="AJ255" i="4"/>
  <c r="AO255" i="4" s="1"/>
  <c r="E255" i="4"/>
  <c r="V255" i="4" s="1"/>
  <c r="AA255" i="4"/>
  <c r="J255" i="4"/>
  <c r="M253" i="4"/>
  <c r="N253" i="4"/>
  <c r="R252" i="4"/>
  <c r="S252" i="4"/>
  <c r="Z253" i="4"/>
  <c r="Y253" i="4"/>
  <c r="O254" i="4"/>
  <c r="AL254" i="4"/>
  <c r="P254" i="4"/>
  <c r="U254" i="4"/>
  <c r="AM254" i="4"/>
  <c r="AB254" i="4"/>
  <c r="AH254" i="4"/>
  <c r="AE253" i="4"/>
  <c r="Q253" i="4"/>
  <c r="AQ254" i="4"/>
  <c r="CC218" i="3" l="1"/>
  <c r="CE217" i="3"/>
  <c r="CF212" i="3"/>
  <c r="Q213" i="3"/>
  <c r="AE254" i="4"/>
  <c r="Y254" i="4"/>
  <c r="Z254" i="4"/>
  <c r="S253" i="4"/>
  <c r="R253" i="4"/>
  <c r="AD255" i="4"/>
  <c r="AC255" i="4"/>
  <c r="AF255" i="4" s="1"/>
  <c r="K255" i="4"/>
  <c r="L255" i="4" s="1"/>
  <c r="G255" i="4"/>
  <c r="W255" i="4"/>
  <c r="X255" i="4" s="1"/>
  <c r="AQ255" i="4"/>
  <c r="F256" i="4"/>
  <c r="D256" i="4"/>
  <c r="T256" i="4" s="1"/>
  <c r="C256" i="4"/>
  <c r="AJ256" i="4"/>
  <c r="AO256" i="4" s="1"/>
  <c r="AG256" i="4"/>
  <c r="AI256" i="4" s="1"/>
  <c r="E256" i="4"/>
  <c r="V256" i="4" s="1"/>
  <c r="B257" i="4"/>
  <c r="J256" i="4"/>
  <c r="AK256" i="4"/>
  <c r="AP256" i="4" s="1"/>
  <c r="AA256" i="4"/>
  <c r="M254" i="4"/>
  <c r="N254" i="4"/>
  <c r="P255" i="4"/>
  <c r="U255" i="4"/>
  <c r="O255" i="4"/>
  <c r="AL255" i="4"/>
  <c r="AB255" i="4"/>
  <c r="AM255" i="4"/>
  <c r="AH255" i="4"/>
  <c r="H254" i="4"/>
  <c r="I254" i="4"/>
  <c r="AN254" i="4"/>
  <c r="Q254" i="4"/>
  <c r="CC219" i="3" l="1"/>
  <c r="CE218" i="3"/>
  <c r="Q214" i="3"/>
  <c r="CF213" i="3"/>
  <c r="AN255" i="4"/>
  <c r="S254" i="4"/>
  <c r="R254" i="4"/>
  <c r="AD256" i="4"/>
  <c r="AC256" i="4"/>
  <c r="AF256" i="4" s="1"/>
  <c r="F257" i="4"/>
  <c r="D257" i="4"/>
  <c r="T257" i="4" s="1"/>
  <c r="B258" i="4"/>
  <c r="AG257" i="4"/>
  <c r="AI257" i="4" s="1"/>
  <c r="AK257" i="4"/>
  <c r="AP257" i="4" s="1"/>
  <c r="J257" i="4"/>
  <c r="C257" i="4"/>
  <c r="AJ257" i="4"/>
  <c r="AO257" i="4" s="1"/>
  <c r="E257" i="4"/>
  <c r="V257" i="4" s="1"/>
  <c r="AA257" i="4"/>
  <c r="O256" i="4"/>
  <c r="P256" i="4"/>
  <c r="AM256" i="4"/>
  <c r="AH256" i="4"/>
  <c r="AL256" i="4"/>
  <c r="U256" i="4"/>
  <c r="AB256" i="4"/>
  <c r="AE256" i="4" s="1"/>
  <c r="Y255" i="4"/>
  <c r="Z255" i="4"/>
  <c r="AE255" i="4"/>
  <c r="Q255" i="4"/>
  <c r="K256" i="4"/>
  <c r="L256" i="4" s="1"/>
  <c r="G256" i="4"/>
  <c r="W256" i="4"/>
  <c r="X256" i="4" s="1"/>
  <c r="M255" i="4"/>
  <c r="N255" i="4"/>
  <c r="AQ256" i="4"/>
  <c r="H255" i="4"/>
  <c r="I255" i="4"/>
  <c r="CC220" i="3" l="1"/>
  <c r="CE219" i="3"/>
  <c r="CF214" i="3"/>
  <c r="Q215" i="3"/>
  <c r="R255" i="4"/>
  <c r="S255" i="4"/>
  <c r="M256" i="4"/>
  <c r="N256" i="4"/>
  <c r="I256" i="4"/>
  <c r="H256" i="4"/>
  <c r="O257" i="4"/>
  <c r="U257" i="4"/>
  <c r="P257" i="4"/>
  <c r="AL257" i="4"/>
  <c r="AB257" i="4"/>
  <c r="AE257" i="4" s="1"/>
  <c r="AM257" i="4"/>
  <c r="AH257" i="4"/>
  <c r="B259" i="4"/>
  <c r="D258" i="4"/>
  <c r="T258" i="4" s="1"/>
  <c r="C258" i="4"/>
  <c r="F258" i="4"/>
  <c r="AJ258" i="4"/>
  <c r="AO258" i="4" s="1"/>
  <c r="J258" i="4"/>
  <c r="AA258" i="4"/>
  <c r="E258" i="4"/>
  <c r="V258" i="4" s="1"/>
  <c r="AG258" i="4"/>
  <c r="AI258" i="4" s="1"/>
  <c r="AK258" i="4"/>
  <c r="AP258" i="4" s="1"/>
  <c r="Y256" i="4"/>
  <c r="Z256" i="4"/>
  <c r="AN256" i="4"/>
  <c r="Q256" i="4"/>
  <c r="AQ257" i="4"/>
  <c r="K257" i="4"/>
  <c r="L257" i="4" s="1"/>
  <c r="G257" i="4"/>
  <c r="W257" i="4"/>
  <c r="X257" i="4" s="1"/>
  <c r="AD257" i="4"/>
  <c r="AC257" i="4"/>
  <c r="AF257" i="4" s="1"/>
  <c r="Q257" i="4" l="1"/>
  <c r="S257" i="4" s="1"/>
  <c r="CC221" i="3"/>
  <c r="CE220" i="3"/>
  <c r="Q216" i="3"/>
  <c r="CF215" i="3"/>
  <c r="AN257" i="4"/>
  <c r="Y257" i="4"/>
  <c r="Z257" i="4"/>
  <c r="S256" i="4"/>
  <c r="R256" i="4"/>
  <c r="M257" i="4"/>
  <c r="N257" i="4"/>
  <c r="K258" i="4"/>
  <c r="L258" i="4" s="1"/>
  <c r="G258" i="4"/>
  <c r="W258" i="4"/>
  <c r="X258" i="4" s="1"/>
  <c r="I257" i="4"/>
  <c r="H257" i="4"/>
  <c r="F259" i="4"/>
  <c r="B260" i="4"/>
  <c r="D259" i="4"/>
  <c r="T259" i="4" s="1"/>
  <c r="AK259" i="4"/>
  <c r="AP259" i="4" s="1"/>
  <c r="C259" i="4"/>
  <c r="AG259" i="4"/>
  <c r="AI259" i="4" s="1"/>
  <c r="J259" i="4"/>
  <c r="E259" i="4"/>
  <c r="V259" i="4" s="1"/>
  <c r="AJ259" i="4"/>
  <c r="AO259" i="4" s="1"/>
  <c r="AA259" i="4"/>
  <c r="AQ258" i="4"/>
  <c r="AD258" i="4"/>
  <c r="AC258" i="4"/>
  <c r="AF258" i="4" s="1"/>
  <c r="O258" i="4"/>
  <c r="P258" i="4"/>
  <c r="AM258" i="4"/>
  <c r="AH258" i="4"/>
  <c r="AB258" i="4"/>
  <c r="AE258" i="4" s="1"/>
  <c r="AL258" i="4"/>
  <c r="U258" i="4"/>
  <c r="R257" i="4" l="1"/>
  <c r="CC222" i="3"/>
  <c r="CE221" i="3"/>
  <c r="Q217" i="3"/>
  <c r="CF216" i="3"/>
  <c r="AN258" i="4"/>
  <c r="Z258" i="4"/>
  <c r="Y258" i="4"/>
  <c r="P259" i="4"/>
  <c r="O259" i="4"/>
  <c r="AL259" i="4"/>
  <c r="AM259" i="4"/>
  <c r="U259" i="4"/>
  <c r="AH259" i="4"/>
  <c r="AB259" i="4"/>
  <c r="K259" i="4"/>
  <c r="L259" i="4" s="1"/>
  <c r="G259" i="4"/>
  <c r="W259" i="4"/>
  <c r="X259" i="4" s="1"/>
  <c r="Q258" i="4"/>
  <c r="AD259" i="4"/>
  <c r="AC259" i="4"/>
  <c r="AF259" i="4" s="1"/>
  <c r="F260" i="4"/>
  <c r="B261" i="4"/>
  <c r="D260" i="4"/>
  <c r="T260" i="4" s="1"/>
  <c r="C260" i="4"/>
  <c r="AJ260" i="4"/>
  <c r="AO260" i="4" s="1"/>
  <c r="AG260" i="4"/>
  <c r="AI260" i="4" s="1"/>
  <c r="AK260" i="4"/>
  <c r="AP260" i="4" s="1"/>
  <c r="J260" i="4"/>
  <c r="E260" i="4"/>
  <c r="V260" i="4" s="1"/>
  <c r="AA260" i="4"/>
  <c r="N258" i="4"/>
  <c r="M258" i="4"/>
  <c r="AQ259" i="4"/>
  <c r="H258" i="4"/>
  <c r="I258" i="4"/>
  <c r="CC223" i="3" l="1"/>
  <c r="CE222" i="3"/>
  <c r="Q218" i="3"/>
  <c r="CF217" i="3"/>
  <c r="AE259" i="4"/>
  <c r="Q259" i="4"/>
  <c r="R259" i="4" s="1"/>
  <c r="AD260" i="4"/>
  <c r="AC260" i="4"/>
  <c r="AF260" i="4" s="1"/>
  <c r="F261" i="4"/>
  <c r="D261" i="4"/>
  <c r="T261" i="4" s="1"/>
  <c r="B262" i="4"/>
  <c r="AG261" i="4"/>
  <c r="AI261" i="4" s="1"/>
  <c r="AK261" i="4"/>
  <c r="AP261" i="4" s="1"/>
  <c r="AJ261" i="4"/>
  <c r="AO261" i="4" s="1"/>
  <c r="J261" i="4"/>
  <c r="C261" i="4"/>
  <c r="AA261" i="4"/>
  <c r="E261" i="4"/>
  <c r="V261" i="4" s="1"/>
  <c r="R258" i="4"/>
  <c r="S258" i="4"/>
  <c r="M259" i="4"/>
  <c r="N259" i="4"/>
  <c r="AQ260" i="4"/>
  <c r="O260" i="4"/>
  <c r="P260" i="4"/>
  <c r="AM260" i="4"/>
  <c r="U260" i="4"/>
  <c r="AH260" i="4"/>
  <c r="AB260" i="4"/>
  <c r="AL260" i="4"/>
  <c r="H259" i="4"/>
  <c r="I259" i="4"/>
  <c r="K260" i="4"/>
  <c r="L260" i="4" s="1"/>
  <c r="G260" i="4"/>
  <c r="W260" i="4"/>
  <c r="X260" i="4" s="1"/>
  <c r="Z259" i="4"/>
  <c r="Y259" i="4"/>
  <c r="AN259" i="4"/>
  <c r="S259" i="4" l="1"/>
  <c r="AE260" i="4"/>
  <c r="Q260" i="4"/>
  <c r="R260" i="4" s="1"/>
  <c r="CC224" i="3"/>
  <c r="CE223" i="3"/>
  <c r="CF218" i="3"/>
  <c r="Q219" i="3"/>
  <c r="AD261" i="4"/>
  <c r="AC261" i="4"/>
  <c r="AF261" i="4" s="1"/>
  <c r="N260" i="4"/>
  <c r="M260" i="4"/>
  <c r="D262" i="4"/>
  <c r="T262" i="4" s="1"/>
  <c r="B263" i="4"/>
  <c r="C262" i="4"/>
  <c r="AJ262" i="4"/>
  <c r="AO262" i="4" s="1"/>
  <c r="F262" i="4"/>
  <c r="AK262" i="4"/>
  <c r="AP262" i="4" s="1"/>
  <c r="J262" i="4"/>
  <c r="AG262" i="4"/>
  <c r="AI262" i="4" s="1"/>
  <c r="E262" i="4"/>
  <c r="V262" i="4" s="1"/>
  <c r="AA262" i="4"/>
  <c r="H260" i="4"/>
  <c r="I260" i="4"/>
  <c r="O261" i="4"/>
  <c r="P261" i="4"/>
  <c r="AM261" i="4"/>
  <c r="AH261" i="4"/>
  <c r="AL261" i="4"/>
  <c r="U261" i="4"/>
  <c r="AB261" i="4"/>
  <c r="AN260" i="4"/>
  <c r="AQ261" i="4"/>
  <c r="Y260" i="4"/>
  <c r="Z260" i="4"/>
  <c r="S260" i="4"/>
  <c r="K261" i="4"/>
  <c r="L261" i="4" s="1"/>
  <c r="G261" i="4"/>
  <c r="W261" i="4"/>
  <c r="X261" i="4" s="1"/>
  <c r="CC225" i="3" l="1"/>
  <c r="CE224" i="3"/>
  <c r="Q220" i="3"/>
  <c r="CF219" i="3"/>
  <c r="K262" i="4"/>
  <c r="L262" i="4" s="1"/>
  <c r="G262" i="4"/>
  <c r="W262" i="4"/>
  <c r="X262" i="4" s="1"/>
  <c r="F263" i="4"/>
  <c r="B264" i="4"/>
  <c r="C263" i="4"/>
  <c r="AK263" i="4"/>
  <c r="AP263" i="4" s="1"/>
  <c r="D263" i="4"/>
  <c r="T263" i="4" s="1"/>
  <c r="AG263" i="4"/>
  <c r="AI263" i="4" s="1"/>
  <c r="J263" i="4"/>
  <c r="E263" i="4"/>
  <c r="V263" i="4" s="1"/>
  <c r="AA263" i="4"/>
  <c r="AJ263" i="4"/>
  <c r="AO263" i="4" s="1"/>
  <c r="Q261" i="4"/>
  <c r="M261" i="4"/>
  <c r="N261" i="4"/>
  <c r="O262" i="4"/>
  <c r="P262" i="4"/>
  <c r="AM262" i="4"/>
  <c r="AB262" i="4"/>
  <c r="AH262" i="4"/>
  <c r="U262" i="4"/>
  <c r="AL262" i="4"/>
  <c r="AD262" i="4"/>
  <c r="AC262" i="4"/>
  <c r="AF262" i="4" s="1"/>
  <c r="I261" i="4"/>
  <c r="H261" i="4"/>
  <c r="Z261" i="4"/>
  <c r="Y261" i="4"/>
  <c r="AE261" i="4"/>
  <c r="AN261" i="4"/>
  <c r="AQ262" i="4"/>
  <c r="AE262" i="4" l="1"/>
  <c r="CC226" i="3"/>
  <c r="CE225" i="3"/>
  <c r="Q221" i="3"/>
  <c r="CF220" i="3"/>
  <c r="AD263" i="4"/>
  <c r="AC263" i="4"/>
  <c r="AF263" i="4" s="1"/>
  <c r="F264" i="4"/>
  <c r="B265" i="4"/>
  <c r="D264" i="4"/>
  <c r="T264" i="4" s="1"/>
  <c r="C264" i="4"/>
  <c r="J264" i="4"/>
  <c r="AJ264" i="4"/>
  <c r="AO264" i="4" s="1"/>
  <c r="AG264" i="4"/>
  <c r="AI264" i="4" s="1"/>
  <c r="E264" i="4"/>
  <c r="V264" i="4" s="1"/>
  <c r="AK264" i="4"/>
  <c r="AP264" i="4" s="1"/>
  <c r="AA264" i="4"/>
  <c r="N262" i="4"/>
  <c r="M262" i="4"/>
  <c r="R261" i="4"/>
  <c r="S261" i="4"/>
  <c r="O263" i="4"/>
  <c r="P263" i="4"/>
  <c r="AL263" i="4"/>
  <c r="AB263" i="4"/>
  <c r="U263" i="4"/>
  <c r="AM263" i="4"/>
  <c r="AH263" i="4"/>
  <c r="I262" i="4"/>
  <c r="H262" i="4"/>
  <c r="AN262" i="4"/>
  <c r="AQ263" i="4"/>
  <c r="Q262" i="4"/>
  <c r="Z262" i="4"/>
  <c r="Y262" i="4"/>
  <c r="G263" i="4"/>
  <c r="K263" i="4"/>
  <c r="L263" i="4" s="1"/>
  <c r="W263" i="4"/>
  <c r="X263" i="4" s="1"/>
  <c r="CC227" i="3" l="1"/>
  <c r="CE226" i="3"/>
  <c r="Q222" i="3"/>
  <c r="CF221" i="3"/>
  <c r="AN263" i="4"/>
  <c r="Z263" i="4"/>
  <c r="Y263" i="4"/>
  <c r="P264" i="4"/>
  <c r="U264" i="4"/>
  <c r="O264" i="4"/>
  <c r="AL264" i="4"/>
  <c r="AB264" i="4"/>
  <c r="AM264" i="4"/>
  <c r="AH264" i="4"/>
  <c r="AQ264" i="4"/>
  <c r="Q263" i="4"/>
  <c r="I263" i="4"/>
  <c r="H263" i="4"/>
  <c r="K264" i="4"/>
  <c r="L264" i="4" s="1"/>
  <c r="G264" i="4"/>
  <c r="W264" i="4"/>
  <c r="X264" i="4" s="1"/>
  <c r="M263" i="4"/>
  <c r="N263" i="4"/>
  <c r="R262" i="4"/>
  <c r="S262" i="4"/>
  <c r="AD264" i="4"/>
  <c r="AC264" i="4"/>
  <c r="AF264" i="4" s="1"/>
  <c r="F265" i="4"/>
  <c r="D265" i="4"/>
  <c r="T265" i="4" s="1"/>
  <c r="B266" i="4"/>
  <c r="AG265" i="4"/>
  <c r="AI265" i="4" s="1"/>
  <c r="AK265" i="4"/>
  <c r="AP265" i="4" s="1"/>
  <c r="AJ265" i="4"/>
  <c r="AO265" i="4" s="1"/>
  <c r="J265" i="4"/>
  <c r="E265" i="4"/>
  <c r="V265" i="4" s="1"/>
  <c r="C265" i="4"/>
  <c r="AA265" i="4"/>
  <c r="AE263" i="4"/>
  <c r="CC228" i="3" l="1"/>
  <c r="CE227" i="3"/>
  <c r="Q223" i="3"/>
  <c r="CF222" i="3"/>
  <c r="AN264" i="4"/>
  <c r="AD265" i="4"/>
  <c r="AC265" i="4"/>
  <c r="AF265" i="4" s="1"/>
  <c r="B267" i="4"/>
  <c r="F266" i="4"/>
  <c r="D266" i="4"/>
  <c r="T266" i="4" s="1"/>
  <c r="C266" i="4"/>
  <c r="AJ266" i="4"/>
  <c r="AO266" i="4" s="1"/>
  <c r="AG266" i="4"/>
  <c r="AI266" i="4" s="1"/>
  <c r="AK266" i="4"/>
  <c r="AP266" i="4" s="1"/>
  <c r="J266" i="4"/>
  <c r="AA266" i="4"/>
  <c r="E266" i="4"/>
  <c r="V266" i="4" s="1"/>
  <c r="N264" i="4"/>
  <c r="M264" i="4"/>
  <c r="AQ265" i="4"/>
  <c r="K265" i="4"/>
  <c r="L265" i="4" s="1"/>
  <c r="G265" i="4"/>
  <c r="W265" i="4"/>
  <c r="X265" i="4" s="1"/>
  <c r="I264" i="4"/>
  <c r="H264" i="4"/>
  <c r="R263" i="4"/>
  <c r="S263" i="4"/>
  <c r="AE264" i="4"/>
  <c r="Q264" i="4"/>
  <c r="O265" i="4"/>
  <c r="AL265" i="4"/>
  <c r="P265" i="4"/>
  <c r="U265" i="4"/>
  <c r="AM265" i="4"/>
  <c r="AB265" i="4"/>
  <c r="AH265" i="4"/>
  <c r="Y264" i="4"/>
  <c r="Z264" i="4"/>
  <c r="CE228" i="3" l="1"/>
  <c r="CC229" i="3"/>
  <c r="Q224" i="3"/>
  <c r="CF223" i="3"/>
  <c r="H265" i="4"/>
  <c r="I265" i="4"/>
  <c r="Z265" i="4"/>
  <c r="Y265" i="4"/>
  <c r="O266" i="4"/>
  <c r="P266" i="4"/>
  <c r="AH266" i="4"/>
  <c r="AM266" i="4"/>
  <c r="AB266" i="4"/>
  <c r="AE266" i="4" s="1"/>
  <c r="AL266" i="4"/>
  <c r="U266" i="4"/>
  <c r="AE265" i="4"/>
  <c r="AD266" i="4"/>
  <c r="AC266" i="4"/>
  <c r="AF266" i="4" s="1"/>
  <c r="F267" i="4"/>
  <c r="D267" i="4"/>
  <c r="T267" i="4" s="1"/>
  <c r="AK267" i="4"/>
  <c r="AP267" i="4" s="1"/>
  <c r="C267" i="4"/>
  <c r="AG267" i="4"/>
  <c r="AI267" i="4" s="1"/>
  <c r="AJ267" i="4"/>
  <c r="AO267" i="4" s="1"/>
  <c r="B268" i="4"/>
  <c r="J267" i="4"/>
  <c r="E267" i="4"/>
  <c r="V267" i="4" s="1"/>
  <c r="AA267" i="4"/>
  <c r="Q265" i="4"/>
  <c r="S264" i="4"/>
  <c r="R264" i="4"/>
  <c r="N265" i="4"/>
  <c r="M265" i="4"/>
  <c r="K266" i="4"/>
  <c r="L266" i="4" s="1"/>
  <c r="G266" i="4"/>
  <c r="W266" i="4"/>
  <c r="X266" i="4" s="1"/>
  <c r="AN265" i="4"/>
  <c r="AQ266" i="4"/>
  <c r="CC230" i="3" l="1"/>
  <c r="CE229" i="3"/>
  <c r="Q225" i="3"/>
  <c r="CF224" i="3"/>
  <c r="AQ267" i="4"/>
  <c r="AD267" i="4"/>
  <c r="AC267" i="4"/>
  <c r="AF267" i="4" s="1"/>
  <c r="S265" i="4"/>
  <c r="R265" i="4"/>
  <c r="F268" i="4"/>
  <c r="D268" i="4"/>
  <c r="T268" i="4" s="1"/>
  <c r="B269" i="4"/>
  <c r="C268" i="4"/>
  <c r="AJ268" i="4"/>
  <c r="AO268" i="4" s="1"/>
  <c r="AG268" i="4"/>
  <c r="AI268" i="4" s="1"/>
  <c r="AK268" i="4"/>
  <c r="AP268" i="4" s="1"/>
  <c r="E268" i="4"/>
  <c r="V268" i="4" s="1"/>
  <c r="J268" i="4"/>
  <c r="AA268" i="4"/>
  <c r="M266" i="4"/>
  <c r="N266" i="4"/>
  <c r="O267" i="4"/>
  <c r="AL267" i="4"/>
  <c r="AB267" i="4"/>
  <c r="AH267" i="4"/>
  <c r="P267" i="4"/>
  <c r="U267" i="4"/>
  <c r="AM267" i="4"/>
  <c r="Q266" i="4"/>
  <c r="I266" i="4"/>
  <c r="H266" i="4"/>
  <c r="G267" i="4"/>
  <c r="K267" i="4"/>
  <c r="L267" i="4" s="1"/>
  <c r="W267" i="4"/>
  <c r="X267" i="4" s="1"/>
  <c r="AN266" i="4"/>
  <c r="Y266" i="4"/>
  <c r="Z266" i="4"/>
  <c r="CC231" i="3" l="1"/>
  <c r="CE230" i="3"/>
  <c r="Q226" i="3"/>
  <c r="CF225" i="3"/>
  <c r="Q267" i="4"/>
  <c r="R267" i="4" s="1"/>
  <c r="Z267" i="4"/>
  <c r="Y267" i="4"/>
  <c r="AD268" i="4"/>
  <c r="AC268" i="4"/>
  <c r="AF268" i="4" s="1"/>
  <c r="AQ268" i="4"/>
  <c r="I267" i="4"/>
  <c r="H267" i="4"/>
  <c r="F269" i="4"/>
  <c r="D269" i="4"/>
  <c r="T269" i="4" s="1"/>
  <c r="B270" i="4"/>
  <c r="AG269" i="4"/>
  <c r="AI269" i="4" s="1"/>
  <c r="AK269" i="4"/>
  <c r="AP269" i="4" s="1"/>
  <c r="C269" i="4"/>
  <c r="AJ269" i="4"/>
  <c r="AO269" i="4" s="1"/>
  <c r="J269" i="4"/>
  <c r="E269" i="4"/>
  <c r="V269" i="4" s="1"/>
  <c r="AA269" i="4"/>
  <c r="AE267" i="4"/>
  <c r="K268" i="4"/>
  <c r="L268" i="4" s="1"/>
  <c r="G268" i="4"/>
  <c r="W268" i="4"/>
  <c r="X268" i="4" s="1"/>
  <c r="N267" i="4"/>
  <c r="M267" i="4"/>
  <c r="R266" i="4"/>
  <c r="S266" i="4"/>
  <c r="O268" i="4"/>
  <c r="P268" i="4"/>
  <c r="AL268" i="4"/>
  <c r="AB268" i="4"/>
  <c r="U268" i="4"/>
  <c r="AM268" i="4"/>
  <c r="AH268" i="4"/>
  <c r="AN267" i="4"/>
  <c r="AE268" i="4" l="1"/>
  <c r="CC232" i="3"/>
  <c r="CE232" i="3" s="1"/>
  <c r="CE231" i="3"/>
  <c r="Q227" i="3"/>
  <c r="CF226" i="3"/>
  <c r="S267" i="4"/>
  <c r="AQ269" i="4"/>
  <c r="Q268" i="4"/>
  <c r="R268" i="4" s="1"/>
  <c r="K269" i="4"/>
  <c r="L269" i="4" s="1"/>
  <c r="G269" i="4"/>
  <c r="W269" i="4"/>
  <c r="X269" i="4" s="1"/>
  <c r="AN268" i="4"/>
  <c r="I268" i="4"/>
  <c r="H268" i="4"/>
  <c r="Y268" i="4"/>
  <c r="Z268" i="4"/>
  <c r="M268" i="4"/>
  <c r="N268" i="4"/>
  <c r="AD269" i="4"/>
  <c r="AC269" i="4"/>
  <c r="AF269" i="4" s="1"/>
  <c r="P269" i="4"/>
  <c r="AM269" i="4"/>
  <c r="AB269" i="4"/>
  <c r="O269" i="4"/>
  <c r="AH269" i="4"/>
  <c r="U269" i="4"/>
  <c r="AL269" i="4"/>
  <c r="B271" i="4"/>
  <c r="F270" i="4"/>
  <c r="C270" i="4"/>
  <c r="AJ270" i="4"/>
  <c r="AO270" i="4" s="1"/>
  <c r="AK270" i="4"/>
  <c r="AP270" i="4" s="1"/>
  <c r="J270" i="4"/>
  <c r="AG270" i="4"/>
  <c r="AI270" i="4" s="1"/>
  <c r="E270" i="4"/>
  <c r="V270" i="4" s="1"/>
  <c r="AA270" i="4"/>
  <c r="D270" i="4"/>
  <c r="T270" i="4" s="1"/>
  <c r="Q228" i="3" l="1"/>
  <c r="CF227" i="3"/>
  <c r="AE269" i="4"/>
  <c r="S268" i="4"/>
  <c r="AD270" i="4"/>
  <c r="AC270" i="4"/>
  <c r="AF270" i="4" s="1"/>
  <c r="F271" i="4"/>
  <c r="B272" i="4"/>
  <c r="D271" i="4"/>
  <c r="T271" i="4" s="1"/>
  <c r="C271" i="4"/>
  <c r="AK271" i="4"/>
  <c r="AP271" i="4" s="1"/>
  <c r="AG271" i="4"/>
  <c r="AI271" i="4" s="1"/>
  <c r="J271" i="4"/>
  <c r="AJ271" i="4"/>
  <c r="AO271" i="4" s="1"/>
  <c r="E271" i="4"/>
  <c r="V271" i="4" s="1"/>
  <c r="AA271" i="4"/>
  <c r="I269" i="4"/>
  <c r="H269" i="4"/>
  <c r="Z269" i="4"/>
  <c r="Y269" i="4"/>
  <c r="AN269" i="4"/>
  <c r="Q269" i="4"/>
  <c r="M269" i="4"/>
  <c r="N269" i="4"/>
  <c r="K270" i="4"/>
  <c r="L270" i="4" s="1"/>
  <c r="G270" i="4"/>
  <c r="W270" i="4"/>
  <c r="X270" i="4" s="1"/>
  <c r="P270" i="4"/>
  <c r="O270" i="4"/>
  <c r="AL270" i="4"/>
  <c r="U270" i="4"/>
  <c r="AM270" i="4"/>
  <c r="AB270" i="4"/>
  <c r="AH270" i="4"/>
  <c r="AQ270" i="4"/>
  <c r="CF228" i="3" l="1"/>
  <c r="Q229" i="3"/>
  <c r="AE270" i="4"/>
  <c r="M270" i="4"/>
  <c r="N270" i="4"/>
  <c r="H270" i="4"/>
  <c r="I270" i="4"/>
  <c r="S269" i="4"/>
  <c r="R269" i="4"/>
  <c r="P271" i="4"/>
  <c r="AB271" i="4"/>
  <c r="O271" i="4"/>
  <c r="AL271" i="4"/>
  <c r="U271" i="4"/>
  <c r="AM271" i="4"/>
  <c r="AH271" i="4"/>
  <c r="AN270" i="4"/>
  <c r="K271" i="4"/>
  <c r="L271" i="4" s="1"/>
  <c r="G271" i="4"/>
  <c r="W271" i="4"/>
  <c r="X271" i="4" s="1"/>
  <c r="Z270" i="4"/>
  <c r="Y270" i="4"/>
  <c r="AD271" i="4"/>
  <c r="AC271" i="4"/>
  <c r="AF271" i="4" s="1"/>
  <c r="F272" i="4"/>
  <c r="D272" i="4"/>
  <c r="T272" i="4" s="1"/>
  <c r="C272" i="4"/>
  <c r="B273" i="4"/>
  <c r="AJ272" i="4"/>
  <c r="AO272" i="4" s="1"/>
  <c r="J272" i="4"/>
  <c r="AG272" i="4"/>
  <c r="AI272" i="4" s="1"/>
  <c r="E272" i="4"/>
  <c r="V272" i="4" s="1"/>
  <c r="AA272" i="4"/>
  <c r="AK272" i="4"/>
  <c r="AP272" i="4" s="1"/>
  <c r="Q270" i="4"/>
  <c r="AQ271" i="4"/>
  <c r="Q230" i="3" l="1"/>
  <c r="CF229" i="3"/>
  <c r="AN271" i="4"/>
  <c r="F273" i="4"/>
  <c r="D273" i="4"/>
  <c r="T273" i="4" s="1"/>
  <c r="B274" i="4"/>
  <c r="AG273" i="4"/>
  <c r="AI273" i="4" s="1"/>
  <c r="AK273" i="4"/>
  <c r="AP273" i="4" s="1"/>
  <c r="J273" i="4"/>
  <c r="C273" i="4"/>
  <c r="AJ273" i="4"/>
  <c r="AO273" i="4" s="1"/>
  <c r="E273" i="4"/>
  <c r="V273" i="4" s="1"/>
  <c r="AA273" i="4"/>
  <c r="Y271" i="4"/>
  <c r="Z271" i="4"/>
  <c r="AD272" i="4"/>
  <c r="AC272" i="4"/>
  <c r="AF272" i="4" s="1"/>
  <c r="G272" i="4"/>
  <c r="K272" i="4"/>
  <c r="L272" i="4" s="1"/>
  <c r="W272" i="4"/>
  <c r="X272" i="4" s="1"/>
  <c r="M271" i="4"/>
  <c r="N271" i="4"/>
  <c r="Q271" i="4"/>
  <c r="R270" i="4"/>
  <c r="S270" i="4"/>
  <c r="P272" i="4"/>
  <c r="O272" i="4"/>
  <c r="AL272" i="4"/>
  <c r="AM272" i="4"/>
  <c r="U272" i="4"/>
  <c r="AH272" i="4"/>
  <c r="AB272" i="4"/>
  <c r="H271" i="4"/>
  <c r="I271" i="4"/>
  <c r="AQ272" i="4"/>
  <c r="AE271" i="4"/>
  <c r="Q231" i="3" l="1"/>
  <c r="CF230" i="3"/>
  <c r="AE272" i="4"/>
  <c r="K273" i="4"/>
  <c r="L273" i="4" s="1"/>
  <c r="G273" i="4"/>
  <c r="W273" i="4"/>
  <c r="X273" i="4" s="1"/>
  <c r="I272" i="4"/>
  <c r="H272" i="4"/>
  <c r="AL273" i="4"/>
  <c r="AB273" i="4"/>
  <c r="AH273" i="4"/>
  <c r="O273" i="4"/>
  <c r="AM273" i="4"/>
  <c r="U273" i="4"/>
  <c r="P273" i="4"/>
  <c r="B275" i="4"/>
  <c r="D274" i="4"/>
  <c r="T274" i="4" s="1"/>
  <c r="F274" i="4"/>
  <c r="C274" i="4"/>
  <c r="AJ274" i="4"/>
  <c r="AO274" i="4" s="1"/>
  <c r="J274" i="4"/>
  <c r="AG274" i="4"/>
  <c r="AI274" i="4" s="1"/>
  <c r="AK274" i="4"/>
  <c r="AP274" i="4" s="1"/>
  <c r="AA274" i="4"/>
  <c r="E274" i="4"/>
  <c r="V274" i="4" s="1"/>
  <c r="Q272" i="4"/>
  <c r="Y272" i="4"/>
  <c r="Z272" i="4"/>
  <c r="AD273" i="4"/>
  <c r="AC273" i="4"/>
  <c r="AF273" i="4" s="1"/>
  <c r="S271" i="4"/>
  <c r="R271" i="4"/>
  <c r="N272" i="4"/>
  <c r="M272" i="4"/>
  <c r="AN272" i="4"/>
  <c r="AQ273" i="4"/>
  <c r="Q232" i="3" l="1"/>
  <c r="CF232" i="3" s="1"/>
  <c r="CF231" i="3"/>
  <c r="I273" i="4"/>
  <c r="H273" i="4"/>
  <c r="F275" i="4"/>
  <c r="D275" i="4"/>
  <c r="T275" i="4" s="1"/>
  <c r="B276" i="4"/>
  <c r="AK275" i="4"/>
  <c r="AP275" i="4" s="1"/>
  <c r="C275" i="4"/>
  <c r="AG275" i="4"/>
  <c r="AI275" i="4" s="1"/>
  <c r="AJ275" i="4"/>
  <c r="AO275" i="4" s="1"/>
  <c r="E275" i="4"/>
  <c r="V275" i="4" s="1"/>
  <c r="AA275" i="4"/>
  <c r="J275" i="4"/>
  <c r="K274" i="4"/>
  <c r="L274" i="4" s="1"/>
  <c r="G274" i="4"/>
  <c r="W274" i="4"/>
  <c r="X274" i="4" s="1"/>
  <c r="Y273" i="4"/>
  <c r="Z273" i="4"/>
  <c r="AE273" i="4"/>
  <c r="AD274" i="4"/>
  <c r="AC274" i="4"/>
  <c r="AF274" i="4" s="1"/>
  <c r="M273" i="4"/>
  <c r="N273" i="4"/>
  <c r="S272" i="4"/>
  <c r="R272" i="4"/>
  <c r="AH274" i="4"/>
  <c r="AM274" i="4"/>
  <c r="AB274" i="4"/>
  <c r="AL274" i="4"/>
  <c r="P274" i="4"/>
  <c r="O274" i="4"/>
  <c r="U274" i="4"/>
  <c r="AQ274" i="4"/>
  <c r="Q273" i="4"/>
  <c r="AN273" i="4"/>
  <c r="Q274" i="4" l="1"/>
  <c r="S274" i="4" s="1"/>
  <c r="AE274" i="4"/>
  <c r="Y274" i="4"/>
  <c r="Z274" i="4"/>
  <c r="R273" i="4"/>
  <c r="S273" i="4"/>
  <c r="N274" i="4"/>
  <c r="M274" i="4"/>
  <c r="F276" i="4"/>
  <c r="B277" i="4"/>
  <c r="C276" i="4"/>
  <c r="D276" i="4"/>
  <c r="T276" i="4" s="1"/>
  <c r="AJ276" i="4"/>
  <c r="AO276" i="4" s="1"/>
  <c r="AG276" i="4"/>
  <c r="AI276" i="4" s="1"/>
  <c r="AK276" i="4"/>
  <c r="AP276" i="4" s="1"/>
  <c r="E276" i="4"/>
  <c r="V276" i="4" s="1"/>
  <c r="J276" i="4"/>
  <c r="AA276" i="4"/>
  <c r="I274" i="4"/>
  <c r="H274" i="4"/>
  <c r="AN274" i="4"/>
  <c r="AD275" i="4"/>
  <c r="AC275" i="4"/>
  <c r="AF275" i="4" s="1"/>
  <c r="O275" i="4"/>
  <c r="P275" i="4"/>
  <c r="AB275" i="4"/>
  <c r="AM275" i="4"/>
  <c r="AH275" i="4"/>
  <c r="U275" i="4"/>
  <c r="AL275" i="4"/>
  <c r="G275" i="4"/>
  <c r="K275" i="4"/>
  <c r="L275" i="4" s="1"/>
  <c r="W275" i="4"/>
  <c r="X275" i="4" s="1"/>
  <c r="AQ275" i="4"/>
  <c r="R274" i="4" l="1"/>
  <c r="AN275" i="4"/>
  <c r="M275" i="4"/>
  <c r="N275" i="4"/>
  <c r="Y275" i="4"/>
  <c r="Z275" i="4"/>
  <c r="AD276" i="4"/>
  <c r="AC276" i="4"/>
  <c r="AF276" i="4" s="1"/>
  <c r="F277" i="4"/>
  <c r="D277" i="4"/>
  <c r="T277" i="4" s="1"/>
  <c r="B278" i="4"/>
  <c r="AG277" i="4"/>
  <c r="AI277" i="4" s="1"/>
  <c r="AK277" i="4"/>
  <c r="AP277" i="4" s="1"/>
  <c r="AJ277" i="4"/>
  <c r="AO277" i="4" s="1"/>
  <c r="C277" i="4"/>
  <c r="AA277" i="4"/>
  <c r="J277" i="4"/>
  <c r="E277" i="4"/>
  <c r="V277" i="4" s="1"/>
  <c r="Q275" i="4"/>
  <c r="AE275" i="4"/>
  <c r="AQ276" i="4"/>
  <c r="K276" i="4"/>
  <c r="L276" i="4" s="1"/>
  <c r="G276" i="4"/>
  <c r="W276" i="4"/>
  <c r="X276" i="4" s="1"/>
  <c r="H275" i="4"/>
  <c r="I275" i="4"/>
  <c r="P276" i="4"/>
  <c r="O276" i="4"/>
  <c r="AL276" i="4"/>
  <c r="U276" i="4"/>
  <c r="AB276" i="4"/>
  <c r="AM276" i="4"/>
  <c r="AH276" i="4"/>
  <c r="AE276" i="4" l="1"/>
  <c r="Q276" i="4"/>
  <c r="R276" i="4" s="1"/>
  <c r="H276" i="4"/>
  <c r="I276" i="4"/>
  <c r="R275" i="4"/>
  <c r="S275" i="4"/>
  <c r="O277" i="4"/>
  <c r="AL277" i="4"/>
  <c r="U277" i="4"/>
  <c r="AM277" i="4"/>
  <c r="P277" i="4"/>
  <c r="Q277" i="4" s="1"/>
  <c r="AH277" i="4"/>
  <c r="AB277" i="4"/>
  <c r="D278" i="4"/>
  <c r="T278" i="4" s="1"/>
  <c r="B279" i="4"/>
  <c r="C278" i="4"/>
  <c r="AJ278" i="4"/>
  <c r="AO278" i="4" s="1"/>
  <c r="F278" i="4"/>
  <c r="AG278" i="4"/>
  <c r="AI278" i="4" s="1"/>
  <c r="AK278" i="4"/>
  <c r="AP278" i="4" s="1"/>
  <c r="J278" i="4"/>
  <c r="E278" i="4"/>
  <c r="V278" i="4" s="1"/>
  <c r="AA278" i="4"/>
  <c r="Y276" i="4"/>
  <c r="Z276" i="4"/>
  <c r="AD277" i="4"/>
  <c r="AC277" i="4"/>
  <c r="AF277" i="4" s="1"/>
  <c r="AN276" i="4"/>
  <c r="AQ277" i="4"/>
  <c r="K277" i="4"/>
  <c r="L277" i="4" s="1"/>
  <c r="G277" i="4"/>
  <c r="W277" i="4"/>
  <c r="X277" i="4" s="1"/>
  <c r="N276" i="4"/>
  <c r="M276" i="4"/>
  <c r="AE277" i="4" l="1"/>
  <c r="S276" i="4"/>
  <c r="AN277" i="4"/>
  <c r="M277" i="4"/>
  <c r="N277" i="4"/>
  <c r="K278" i="4"/>
  <c r="L278" i="4" s="1"/>
  <c r="G278" i="4"/>
  <c r="W278" i="4"/>
  <c r="X278" i="4" s="1"/>
  <c r="AD278" i="4"/>
  <c r="AC278" i="4"/>
  <c r="AF278" i="4" s="1"/>
  <c r="F279" i="4"/>
  <c r="B280" i="4"/>
  <c r="D279" i="4"/>
  <c r="T279" i="4" s="1"/>
  <c r="C279" i="4"/>
  <c r="AK279" i="4"/>
  <c r="AP279" i="4" s="1"/>
  <c r="AG279" i="4"/>
  <c r="AI279" i="4" s="1"/>
  <c r="AJ279" i="4"/>
  <c r="AO279" i="4" s="1"/>
  <c r="J279" i="4"/>
  <c r="E279" i="4"/>
  <c r="V279" i="4" s="1"/>
  <c r="AA279" i="4"/>
  <c r="R277" i="4"/>
  <c r="S277" i="4"/>
  <c r="AQ278" i="4"/>
  <c r="H277" i="4"/>
  <c r="I277" i="4"/>
  <c r="Y277" i="4"/>
  <c r="Z277" i="4"/>
  <c r="AL278" i="4"/>
  <c r="AB278" i="4"/>
  <c r="AM278" i="4"/>
  <c r="AH278" i="4"/>
  <c r="P278" i="4"/>
  <c r="O278" i="4"/>
  <c r="U278" i="4"/>
  <c r="AQ279" i="4" l="1"/>
  <c r="Q278" i="4"/>
  <c r="S278" i="4" s="1"/>
  <c r="F280" i="4"/>
  <c r="B281" i="4"/>
  <c r="D280" i="4"/>
  <c r="T280" i="4" s="1"/>
  <c r="C280" i="4"/>
  <c r="J280" i="4"/>
  <c r="AJ280" i="4"/>
  <c r="AO280" i="4" s="1"/>
  <c r="E280" i="4"/>
  <c r="V280" i="4" s="1"/>
  <c r="AK280" i="4"/>
  <c r="AP280" i="4" s="1"/>
  <c r="AG280" i="4"/>
  <c r="AI280" i="4" s="1"/>
  <c r="AA280" i="4"/>
  <c r="AD279" i="4"/>
  <c r="AC279" i="4"/>
  <c r="AF279" i="4" s="1"/>
  <c r="Y278" i="4"/>
  <c r="Z278" i="4"/>
  <c r="P279" i="4"/>
  <c r="O279" i="4"/>
  <c r="U279" i="4"/>
  <c r="AL279" i="4"/>
  <c r="AB279" i="4"/>
  <c r="AM279" i="4"/>
  <c r="AH279" i="4"/>
  <c r="M278" i="4"/>
  <c r="N278" i="4"/>
  <c r="AE278" i="4"/>
  <c r="K279" i="4"/>
  <c r="L279" i="4" s="1"/>
  <c r="G279" i="4"/>
  <c r="W279" i="4"/>
  <c r="X279" i="4" s="1"/>
  <c r="I278" i="4"/>
  <c r="H278" i="4"/>
  <c r="AN278" i="4"/>
  <c r="AE279" i="4" l="1"/>
  <c r="AN279" i="4"/>
  <c r="AQ280" i="4"/>
  <c r="Q279" i="4"/>
  <c r="S279" i="4" s="1"/>
  <c r="R278" i="4"/>
  <c r="Z279" i="4"/>
  <c r="Y279" i="4"/>
  <c r="K280" i="4"/>
  <c r="L280" i="4" s="1"/>
  <c r="G280" i="4"/>
  <c r="W280" i="4"/>
  <c r="X280" i="4" s="1"/>
  <c r="AD280" i="4"/>
  <c r="AC280" i="4"/>
  <c r="AF280" i="4" s="1"/>
  <c r="F281" i="4"/>
  <c r="D281" i="4"/>
  <c r="T281" i="4" s="1"/>
  <c r="B282" i="4"/>
  <c r="AG281" i="4"/>
  <c r="AI281" i="4" s="1"/>
  <c r="AK281" i="4"/>
  <c r="AP281" i="4" s="1"/>
  <c r="J281" i="4"/>
  <c r="C281" i="4"/>
  <c r="E281" i="4"/>
  <c r="V281" i="4" s="1"/>
  <c r="AJ281" i="4"/>
  <c r="AO281" i="4" s="1"/>
  <c r="AA281" i="4"/>
  <c r="M279" i="4"/>
  <c r="N279" i="4"/>
  <c r="H279" i="4"/>
  <c r="I279" i="4"/>
  <c r="P280" i="4"/>
  <c r="O280" i="4"/>
  <c r="AL280" i="4"/>
  <c r="U280" i="4"/>
  <c r="AB280" i="4"/>
  <c r="AM280" i="4"/>
  <c r="AH280" i="4"/>
  <c r="R279" i="4" l="1"/>
  <c r="AE280" i="4"/>
  <c r="Q280" i="4"/>
  <c r="R280" i="4" s="1"/>
  <c r="AD281" i="4"/>
  <c r="AC281" i="4"/>
  <c r="AF281" i="4" s="1"/>
  <c r="Z280" i="4"/>
  <c r="Y280" i="4"/>
  <c r="P281" i="4"/>
  <c r="O281" i="4"/>
  <c r="AL281" i="4"/>
  <c r="AH281" i="4"/>
  <c r="AB281" i="4"/>
  <c r="AM281" i="4"/>
  <c r="U281" i="4"/>
  <c r="B283" i="4"/>
  <c r="F282" i="4"/>
  <c r="D282" i="4"/>
  <c r="T282" i="4" s="1"/>
  <c r="C282" i="4"/>
  <c r="AJ282" i="4"/>
  <c r="AO282" i="4" s="1"/>
  <c r="AK282" i="4"/>
  <c r="AP282" i="4" s="1"/>
  <c r="J282" i="4"/>
  <c r="AG282" i="4"/>
  <c r="AI282" i="4" s="1"/>
  <c r="E282" i="4"/>
  <c r="V282" i="4" s="1"/>
  <c r="AA282" i="4"/>
  <c r="AN280" i="4"/>
  <c r="M280" i="4"/>
  <c r="N280" i="4"/>
  <c r="AQ281" i="4"/>
  <c r="K281" i="4"/>
  <c r="L281" i="4" s="1"/>
  <c r="G281" i="4"/>
  <c r="W281" i="4"/>
  <c r="X281" i="4" s="1"/>
  <c r="H280" i="4"/>
  <c r="I280" i="4"/>
  <c r="AE281" i="4" l="1"/>
  <c r="S280" i="4"/>
  <c r="Q281" i="4"/>
  <c r="S281" i="4" s="1"/>
  <c r="G282" i="4"/>
  <c r="K282" i="4"/>
  <c r="L282" i="4" s="1"/>
  <c r="W282" i="4"/>
  <c r="X282" i="4" s="1"/>
  <c r="R281" i="4"/>
  <c r="Z281" i="4"/>
  <c r="Y281" i="4"/>
  <c r="H281" i="4"/>
  <c r="I281" i="4"/>
  <c r="P282" i="4"/>
  <c r="O282" i="4"/>
  <c r="AB282" i="4"/>
  <c r="AL282" i="4"/>
  <c r="U282" i="4"/>
  <c r="AM282" i="4"/>
  <c r="AH282" i="4"/>
  <c r="AQ282" i="4"/>
  <c r="AD282" i="4"/>
  <c r="AC282" i="4"/>
  <c r="AF282" i="4" s="1"/>
  <c r="N281" i="4"/>
  <c r="M281" i="4"/>
  <c r="F283" i="4"/>
  <c r="D283" i="4"/>
  <c r="T283" i="4" s="1"/>
  <c r="AK283" i="4"/>
  <c r="AP283" i="4" s="1"/>
  <c r="B284" i="4"/>
  <c r="C283" i="4"/>
  <c r="AG283" i="4"/>
  <c r="AI283" i="4" s="1"/>
  <c r="J283" i="4"/>
  <c r="E283" i="4"/>
  <c r="V283" i="4" s="1"/>
  <c r="AJ283" i="4"/>
  <c r="AO283" i="4" s="1"/>
  <c r="AA283" i="4"/>
  <c r="AN281" i="4"/>
  <c r="AQ283" i="4" l="1"/>
  <c r="AD283" i="4"/>
  <c r="AC283" i="4"/>
  <c r="AF283" i="4" s="1"/>
  <c r="F284" i="4"/>
  <c r="B285" i="4"/>
  <c r="C284" i="4"/>
  <c r="J284" i="4"/>
  <c r="AJ284" i="4"/>
  <c r="AO284" i="4" s="1"/>
  <c r="AG284" i="4"/>
  <c r="AI284" i="4" s="1"/>
  <c r="D284" i="4"/>
  <c r="T284" i="4" s="1"/>
  <c r="AK284" i="4"/>
  <c r="AP284" i="4" s="1"/>
  <c r="E284" i="4"/>
  <c r="V284" i="4" s="1"/>
  <c r="AA284" i="4"/>
  <c r="I282" i="4"/>
  <c r="H282" i="4"/>
  <c r="O283" i="4"/>
  <c r="P283" i="4"/>
  <c r="AM283" i="4"/>
  <c r="AB283" i="4"/>
  <c r="AH283" i="4"/>
  <c r="U283" i="4"/>
  <c r="AL283" i="4"/>
  <c r="K283" i="4"/>
  <c r="L283" i="4" s="1"/>
  <c r="G283" i="4"/>
  <c r="W283" i="4"/>
  <c r="X283" i="4" s="1"/>
  <c r="N282" i="4"/>
  <c r="M282" i="4"/>
  <c r="Q282" i="4"/>
  <c r="Y282" i="4"/>
  <c r="Z282" i="4"/>
  <c r="AN282" i="4"/>
  <c r="AE282" i="4"/>
  <c r="AE283" i="4" l="1"/>
  <c r="O284" i="4"/>
  <c r="P284" i="4"/>
  <c r="AL284" i="4"/>
  <c r="AH284" i="4"/>
  <c r="U284" i="4"/>
  <c r="AB284" i="4"/>
  <c r="AM284" i="4"/>
  <c r="N283" i="4"/>
  <c r="M283" i="4"/>
  <c r="S282" i="4"/>
  <c r="R282" i="4"/>
  <c r="I283" i="4"/>
  <c r="H283" i="4"/>
  <c r="K284" i="4"/>
  <c r="L284" i="4" s="1"/>
  <c r="G284" i="4"/>
  <c r="W284" i="4"/>
  <c r="X284" i="4" s="1"/>
  <c r="AN283" i="4"/>
  <c r="Y283" i="4"/>
  <c r="Z283" i="4"/>
  <c r="AD284" i="4"/>
  <c r="AC284" i="4"/>
  <c r="AF284" i="4" s="1"/>
  <c r="F285" i="4"/>
  <c r="D285" i="4"/>
  <c r="T285" i="4" s="1"/>
  <c r="B286" i="4"/>
  <c r="AG285" i="4"/>
  <c r="AI285" i="4" s="1"/>
  <c r="AK285" i="4"/>
  <c r="AP285" i="4" s="1"/>
  <c r="C285" i="4"/>
  <c r="AJ285" i="4"/>
  <c r="AO285" i="4" s="1"/>
  <c r="J285" i="4"/>
  <c r="E285" i="4"/>
  <c r="V285" i="4" s="1"/>
  <c r="AA285" i="4"/>
  <c r="Q283" i="4"/>
  <c r="AQ284" i="4"/>
  <c r="AQ285" i="4" l="1"/>
  <c r="K285" i="4"/>
  <c r="L285" i="4" s="1"/>
  <c r="G285" i="4"/>
  <c r="W285" i="4"/>
  <c r="X285" i="4" s="1"/>
  <c r="M284" i="4"/>
  <c r="N284" i="4"/>
  <c r="AE284" i="4"/>
  <c r="Q284" i="4"/>
  <c r="H284" i="4"/>
  <c r="I284" i="4"/>
  <c r="AD285" i="4"/>
  <c r="AC285" i="4"/>
  <c r="AF285" i="4" s="1"/>
  <c r="O285" i="4"/>
  <c r="AH285" i="4"/>
  <c r="AB285" i="4"/>
  <c r="P285" i="4"/>
  <c r="AM285" i="4"/>
  <c r="U285" i="4"/>
  <c r="AL285" i="4"/>
  <c r="S283" i="4"/>
  <c r="R283" i="4"/>
  <c r="B287" i="4"/>
  <c r="F286" i="4"/>
  <c r="D286" i="4"/>
  <c r="T286" i="4" s="1"/>
  <c r="C286" i="4"/>
  <c r="AJ286" i="4"/>
  <c r="AO286" i="4" s="1"/>
  <c r="AK286" i="4"/>
  <c r="AP286" i="4" s="1"/>
  <c r="AG286" i="4"/>
  <c r="AI286" i="4" s="1"/>
  <c r="J286" i="4"/>
  <c r="E286" i="4"/>
  <c r="V286" i="4" s="1"/>
  <c r="AA286" i="4"/>
  <c r="Z284" i="4"/>
  <c r="Y284" i="4"/>
  <c r="AN284" i="4"/>
  <c r="Q285" i="4" l="1"/>
  <c r="S285" i="4" s="1"/>
  <c r="AN285" i="4"/>
  <c r="AD286" i="4"/>
  <c r="AC286" i="4"/>
  <c r="AF286" i="4" s="1"/>
  <c r="K286" i="4"/>
  <c r="L286" i="4" s="1"/>
  <c r="G286" i="4"/>
  <c r="W286" i="4"/>
  <c r="X286" i="4" s="1"/>
  <c r="H285" i="4"/>
  <c r="I285" i="4"/>
  <c r="AE285" i="4"/>
  <c r="F287" i="4"/>
  <c r="B288" i="4"/>
  <c r="D287" i="4"/>
  <c r="T287" i="4" s="1"/>
  <c r="C287" i="4"/>
  <c r="AK287" i="4"/>
  <c r="AP287" i="4" s="1"/>
  <c r="AG287" i="4"/>
  <c r="AI287" i="4" s="1"/>
  <c r="AJ287" i="4"/>
  <c r="AO287" i="4" s="1"/>
  <c r="E287" i="4"/>
  <c r="V287" i="4" s="1"/>
  <c r="AA287" i="4"/>
  <c r="J287" i="4"/>
  <c r="N285" i="4"/>
  <c r="M285" i="4"/>
  <c r="R285" i="4"/>
  <c r="R284" i="4"/>
  <c r="S284" i="4"/>
  <c r="Z285" i="4"/>
  <c r="Y285" i="4"/>
  <c r="O286" i="4"/>
  <c r="P286" i="4"/>
  <c r="AH286" i="4"/>
  <c r="AM286" i="4"/>
  <c r="U286" i="4"/>
  <c r="AB286" i="4"/>
  <c r="AL286" i="4"/>
  <c r="AQ286" i="4"/>
  <c r="AD287" i="4" l="1"/>
  <c r="AC287" i="4"/>
  <c r="AF287" i="4" s="1"/>
  <c r="G287" i="4"/>
  <c r="K287" i="4"/>
  <c r="L287" i="4" s="1"/>
  <c r="W287" i="4"/>
  <c r="X287" i="4" s="1"/>
  <c r="Z286" i="4"/>
  <c r="Y286" i="4"/>
  <c r="F288" i="4"/>
  <c r="D288" i="4"/>
  <c r="T288" i="4" s="1"/>
  <c r="C288" i="4"/>
  <c r="AJ288" i="4"/>
  <c r="AO288" i="4" s="1"/>
  <c r="B289" i="4"/>
  <c r="AG288" i="4"/>
  <c r="AI288" i="4" s="1"/>
  <c r="J288" i="4"/>
  <c r="E288" i="4"/>
  <c r="V288" i="4" s="1"/>
  <c r="AK288" i="4"/>
  <c r="AP288" i="4" s="1"/>
  <c r="AA288" i="4"/>
  <c r="AQ287" i="4"/>
  <c r="N286" i="4"/>
  <c r="M286" i="4"/>
  <c r="O287" i="4"/>
  <c r="AL287" i="4"/>
  <c r="P287" i="4"/>
  <c r="U287" i="4"/>
  <c r="AM287" i="4"/>
  <c r="AB287" i="4"/>
  <c r="AH287" i="4"/>
  <c r="I286" i="4"/>
  <c r="H286" i="4"/>
  <c r="AN286" i="4"/>
  <c r="AE286" i="4"/>
  <c r="Q286" i="4"/>
  <c r="AQ288" i="4" l="1"/>
  <c r="AM288" i="4"/>
  <c r="AH288" i="4"/>
  <c r="P288" i="4"/>
  <c r="AB288" i="4"/>
  <c r="AL288" i="4"/>
  <c r="O288" i="4"/>
  <c r="U288" i="4"/>
  <c r="AE287" i="4"/>
  <c r="AD288" i="4"/>
  <c r="AC288" i="4"/>
  <c r="AF288" i="4" s="1"/>
  <c r="H287" i="4"/>
  <c r="I287" i="4"/>
  <c r="Y287" i="4"/>
  <c r="Z287" i="4"/>
  <c r="R286" i="4"/>
  <c r="S286" i="4"/>
  <c r="F289" i="4"/>
  <c r="D289" i="4"/>
  <c r="T289" i="4" s="1"/>
  <c r="B290" i="4"/>
  <c r="AG289" i="4"/>
  <c r="AI289" i="4" s="1"/>
  <c r="AK289" i="4"/>
  <c r="AP289" i="4" s="1"/>
  <c r="AJ289" i="4"/>
  <c r="AO289" i="4" s="1"/>
  <c r="C289" i="4"/>
  <c r="E289" i="4"/>
  <c r="V289" i="4" s="1"/>
  <c r="J289" i="4"/>
  <c r="AA289" i="4"/>
  <c r="K288" i="4"/>
  <c r="L288" i="4" s="1"/>
  <c r="G288" i="4"/>
  <c r="W288" i="4"/>
  <c r="X288" i="4" s="1"/>
  <c r="M287" i="4"/>
  <c r="N287" i="4"/>
  <c r="AN287" i="4"/>
  <c r="Q287" i="4"/>
  <c r="K289" i="4" l="1"/>
  <c r="L289" i="4" s="1"/>
  <c r="G289" i="4"/>
  <c r="W289" i="4"/>
  <c r="X289" i="4" s="1"/>
  <c r="AN288" i="4"/>
  <c r="R287" i="4"/>
  <c r="S287" i="4"/>
  <c r="Y288" i="4"/>
  <c r="Z288" i="4"/>
  <c r="AD289" i="4"/>
  <c r="AC289" i="4"/>
  <c r="AF289" i="4" s="1"/>
  <c r="M288" i="4"/>
  <c r="N288" i="4"/>
  <c r="O289" i="4"/>
  <c r="AL289" i="4"/>
  <c r="P289" i="4"/>
  <c r="U289" i="4"/>
  <c r="AM289" i="4"/>
  <c r="AB289" i="4"/>
  <c r="AH289" i="4"/>
  <c r="B291" i="4"/>
  <c r="D290" i="4"/>
  <c r="T290" i="4" s="1"/>
  <c r="C290" i="4"/>
  <c r="F290" i="4"/>
  <c r="AJ290" i="4"/>
  <c r="AO290" i="4" s="1"/>
  <c r="J290" i="4"/>
  <c r="AG290" i="4"/>
  <c r="AI290" i="4" s="1"/>
  <c r="E290" i="4"/>
  <c r="V290" i="4" s="1"/>
  <c r="AK290" i="4"/>
  <c r="AP290" i="4" s="1"/>
  <c r="AA290" i="4"/>
  <c r="Q288" i="4"/>
  <c r="H288" i="4"/>
  <c r="I288" i="4"/>
  <c r="AQ289" i="4"/>
  <c r="AE288" i="4"/>
  <c r="N289" i="4" l="1"/>
  <c r="M289" i="4"/>
  <c r="R288" i="4"/>
  <c r="S288" i="4"/>
  <c r="AL290" i="4"/>
  <c r="U290" i="4"/>
  <c r="O290" i="4"/>
  <c r="AB290" i="4"/>
  <c r="AH290" i="4"/>
  <c r="P290" i="4"/>
  <c r="AM290" i="4"/>
  <c r="I289" i="4"/>
  <c r="H289" i="4"/>
  <c r="AQ290" i="4"/>
  <c r="AE289" i="4"/>
  <c r="AD290" i="4"/>
  <c r="AC290" i="4"/>
  <c r="AF290" i="4" s="1"/>
  <c r="K290" i="4"/>
  <c r="L290" i="4" s="1"/>
  <c r="G290" i="4"/>
  <c r="W290" i="4"/>
  <c r="X290" i="4" s="1"/>
  <c r="Z289" i="4"/>
  <c r="Y289" i="4"/>
  <c r="AN289" i="4"/>
  <c r="Q289" i="4"/>
  <c r="F291" i="4"/>
  <c r="B292" i="4"/>
  <c r="AK291" i="4"/>
  <c r="AP291" i="4" s="1"/>
  <c r="D291" i="4"/>
  <c r="T291" i="4" s="1"/>
  <c r="C291" i="4"/>
  <c r="AG291" i="4"/>
  <c r="AI291" i="4" s="1"/>
  <c r="AJ291" i="4"/>
  <c r="AO291" i="4" s="1"/>
  <c r="E291" i="4"/>
  <c r="V291" i="4" s="1"/>
  <c r="J291" i="4"/>
  <c r="AA291" i="4"/>
  <c r="Q290" i="4" l="1"/>
  <c r="AN290" i="4"/>
  <c r="AE290" i="4"/>
  <c r="G291" i="4"/>
  <c r="K291" i="4"/>
  <c r="L291" i="4" s="1"/>
  <c r="W291" i="4"/>
  <c r="X291" i="4" s="1"/>
  <c r="AD291" i="4"/>
  <c r="AC291" i="4"/>
  <c r="AF291" i="4" s="1"/>
  <c r="F292" i="4"/>
  <c r="B293" i="4"/>
  <c r="D292" i="4"/>
  <c r="T292" i="4" s="1"/>
  <c r="C292" i="4"/>
  <c r="AJ292" i="4"/>
  <c r="AO292" i="4" s="1"/>
  <c r="AG292" i="4"/>
  <c r="AI292" i="4" s="1"/>
  <c r="AK292" i="4"/>
  <c r="AP292" i="4" s="1"/>
  <c r="E292" i="4"/>
  <c r="V292" i="4" s="1"/>
  <c r="J292" i="4"/>
  <c r="AA292" i="4"/>
  <c r="N290" i="4"/>
  <c r="M290" i="4"/>
  <c r="S290" i="4"/>
  <c r="R290" i="4"/>
  <c r="AQ291" i="4"/>
  <c r="O291" i="4"/>
  <c r="AH291" i="4"/>
  <c r="P291" i="4"/>
  <c r="AM291" i="4"/>
  <c r="AB291" i="4"/>
  <c r="AE291" i="4" s="1"/>
  <c r="AL291" i="4"/>
  <c r="U291" i="4"/>
  <c r="I290" i="4"/>
  <c r="H290" i="4"/>
  <c r="S289" i="4"/>
  <c r="R289" i="4"/>
  <c r="Y290" i="4"/>
  <c r="Z290" i="4"/>
  <c r="O292" i="4" l="1"/>
  <c r="AL292" i="4"/>
  <c r="AB292" i="4"/>
  <c r="P292" i="4"/>
  <c r="U292" i="4"/>
  <c r="AH292" i="4"/>
  <c r="AM292" i="4"/>
  <c r="H291" i="4"/>
  <c r="I291" i="4"/>
  <c r="K292" i="4"/>
  <c r="L292" i="4" s="1"/>
  <c r="G292" i="4"/>
  <c r="W292" i="4"/>
  <c r="X292" i="4" s="1"/>
  <c r="N291" i="4"/>
  <c r="M291" i="4"/>
  <c r="AN291" i="4"/>
  <c r="AD292" i="4"/>
  <c r="AC292" i="4"/>
  <c r="AF292" i="4" s="1"/>
  <c r="F293" i="4"/>
  <c r="D293" i="4"/>
  <c r="T293" i="4" s="1"/>
  <c r="B294" i="4"/>
  <c r="AG293" i="4"/>
  <c r="AI293" i="4" s="1"/>
  <c r="AK293" i="4"/>
  <c r="AP293" i="4" s="1"/>
  <c r="AJ293" i="4"/>
  <c r="AO293" i="4" s="1"/>
  <c r="C293" i="4"/>
  <c r="J293" i="4"/>
  <c r="AA293" i="4"/>
  <c r="E293" i="4"/>
  <c r="V293" i="4" s="1"/>
  <c r="Y291" i="4"/>
  <c r="Z291" i="4"/>
  <c r="Q291" i="4"/>
  <c r="AQ292" i="4"/>
  <c r="AN292" i="4" l="1"/>
  <c r="AQ293" i="4"/>
  <c r="S291" i="4"/>
  <c r="R291" i="4"/>
  <c r="K293" i="4"/>
  <c r="L293" i="4" s="1"/>
  <c r="G293" i="4"/>
  <c r="W293" i="4"/>
  <c r="X293" i="4" s="1"/>
  <c r="N292" i="4"/>
  <c r="M292" i="4"/>
  <c r="AD293" i="4"/>
  <c r="AC293" i="4"/>
  <c r="AF293" i="4" s="1"/>
  <c r="H292" i="4"/>
  <c r="I292" i="4"/>
  <c r="AE292" i="4"/>
  <c r="P293" i="4"/>
  <c r="O293" i="4"/>
  <c r="AM293" i="4"/>
  <c r="AB293" i="4"/>
  <c r="AH293" i="4"/>
  <c r="U293" i="4"/>
  <c r="AL293" i="4"/>
  <c r="D294" i="4"/>
  <c r="T294" i="4" s="1"/>
  <c r="B295" i="4"/>
  <c r="C294" i="4"/>
  <c r="F294" i="4"/>
  <c r="AJ294" i="4"/>
  <c r="AO294" i="4" s="1"/>
  <c r="AK294" i="4"/>
  <c r="AP294" i="4" s="1"/>
  <c r="AG294" i="4"/>
  <c r="AI294" i="4" s="1"/>
  <c r="E294" i="4"/>
  <c r="V294" i="4" s="1"/>
  <c r="AA294" i="4"/>
  <c r="J294" i="4"/>
  <c r="Z292" i="4"/>
  <c r="Y292" i="4"/>
  <c r="Q292" i="4"/>
  <c r="Q293" i="4" l="1"/>
  <c r="R293" i="4" s="1"/>
  <c r="AN293" i="4"/>
  <c r="AE293" i="4"/>
  <c r="AD294" i="4"/>
  <c r="AC294" i="4"/>
  <c r="AF294" i="4" s="1"/>
  <c r="F295" i="4"/>
  <c r="D295" i="4"/>
  <c r="T295" i="4" s="1"/>
  <c r="B296" i="4"/>
  <c r="C295" i="4"/>
  <c r="AK295" i="4"/>
  <c r="AP295" i="4" s="1"/>
  <c r="AG295" i="4"/>
  <c r="AI295" i="4" s="1"/>
  <c r="AJ295" i="4"/>
  <c r="AO295" i="4" s="1"/>
  <c r="J295" i="4"/>
  <c r="E295" i="4"/>
  <c r="V295" i="4" s="1"/>
  <c r="AA295" i="4"/>
  <c r="Z293" i="4"/>
  <c r="Y293" i="4"/>
  <c r="P294" i="4"/>
  <c r="U294" i="4"/>
  <c r="AL294" i="4"/>
  <c r="O294" i="4"/>
  <c r="AM294" i="4"/>
  <c r="AH294" i="4"/>
  <c r="AB294" i="4"/>
  <c r="AQ294" i="4"/>
  <c r="K294" i="4"/>
  <c r="L294" i="4" s="1"/>
  <c r="G294" i="4"/>
  <c r="W294" i="4"/>
  <c r="X294" i="4" s="1"/>
  <c r="N293" i="4"/>
  <c r="M293" i="4"/>
  <c r="S292" i="4"/>
  <c r="R292" i="4"/>
  <c r="H293" i="4"/>
  <c r="I293" i="4"/>
  <c r="AE294" i="4" l="1"/>
  <c r="S293" i="4"/>
  <c r="Y294" i="4"/>
  <c r="Z294" i="4"/>
  <c r="AD295" i="4"/>
  <c r="AC295" i="4"/>
  <c r="AF295" i="4" s="1"/>
  <c r="M294" i="4"/>
  <c r="N294" i="4"/>
  <c r="F296" i="4"/>
  <c r="D296" i="4"/>
  <c r="T296" i="4" s="1"/>
  <c r="B297" i="4"/>
  <c r="C296" i="4"/>
  <c r="AJ296" i="4"/>
  <c r="AO296" i="4" s="1"/>
  <c r="AG296" i="4"/>
  <c r="AI296" i="4" s="1"/>
  <c r="E296" i="4"/>
  <c r="V296" i="4" s="1"/>
  <c r="AK296" i="4"/>
  <c r="AP296" i="4" s="1"/>
  <c r="AA296" i="4"/>
  <c r="J296" i="4"/>
  <c r="H294" i="4"/>
  <c r="I294" i="4"/>
  <c r="P295" i="4"/>
  <c r="AL295" i="4"/>
  <c r="U295" i="4"/>
  <c r="O295" i="4"/>
  <c r="AB295" i="4"/>
  <c r="AH295" i="4"/>
  <c r="AM295" i="4"/>
  <c r="AQ295" i="4"/>
  <c r="Q294" i="4"/>
  <c r="AN294" i="4"/>
  <c r="K295" i="4"/>
  <c r="L295" i="4" s="1"/>
  <c r="G295" i="4"/>
  <c r="W295" i="4"/>
  <c r="X295" i="4" s="1"/>
  <c r="AE295" i="4" l="1"/>
  <c r="Q295" i="4"/>
  <c r="R295" i="4" s="1"/>
  <c r="AN295" i="4"/>
  <c r="AQ296" i="4"/>
  <c r="M295" i="4"/>
  <c r="N295" i="4"/>
  <c r="F297" i="4"/>
  <c r="D297" i="4"/>
  <c r="T297" i="4" s="1"/>
  <c r="B298" i="4"/>
  <c r="AG297" i="4"/>
  <c r="AI297" i="4" s="1"/>
  <c r="AK297" i="4"/>
  <c r="AP297" i="4" s="1"/>
  <c r="C297" i="4"/>
  <c r="AJ297" i="4"/>
  <c r="AO297" i="4" s="1"/>
  <c r="E297" i="4"/>
  <c r="V297" i="4" s="1"/>
  <c r="AA297" i="4"/>
  <c r="J297" i="4"/>
  <c r="I295" i="4"/>
  <c r="H295" i="4"/>
  <c r="P296" i="4"/>
  <c r="AL296" i="4"/>
  <c r="U296" i="4"/>
  <c r="O296" i="4"/>
  <c r="AB296" i="4"/>
  <c r="AM296" i="4"/>
  <c r="AH296" i="4"/>
  <c r="AD296" i="4"/>
  <c r="AC296" i="4"/>
  <c r="AF296" i="4" s="1"/>
  <c r="K296" i="4"/>
  <c r="L296" i="4" s="1"/>
  <c r="G296" i="4"/>
  <c r="W296" i="4"/>
  <c r="X296" i="4" s="1"/>
  <c r="Y295" i="4"/>
  <c r="Z295" i="4"/>
  <c r="S294" i="4"/>
  <c r="R294" i="4"/>
  <c r="S295" i="4" l="1"/>
  <c r="AE296" i="4"/>
  <c r="Q296" i="4"/>
  <c r="R296" i="4" s="1"/>
  <c r="O297" i="4"/>
  <c r="P297" i="4"/>
  <c r="AL297" i="4"/>
  <c r="AM297" i="4"/>
  <c r="AH297" i="4"/>
  <c r="U297" i="4"/>
  <c r="AB297" i="4"/>
  <c r="H296" i="4"/>
  <c r="I296" i="4"/>
  <c r="B299" i="4"/>
  <c r="F298" i="4"/>
  <c r="C298" i="4"/>
  <c r="AJ298" i="4"/>
  <c r="AO298" i="4" s="1"/>
  <c r="J298" i="4"/>
  <c r="D298" i="4"/>
  <c r="T298" i="4" s="1"/>
  <c r="AG298" i="4"/>
  <c r="AI298" i="4" s="1"/>
  <c r="AK298" i="4"/>
  <c r="AP298" i="4" s="1"/>
  <c r="E298" i="4"/>
  <c r="V298" i="4" s="1"/>
  <c r="AA298" i="4"/>
  <c r="Z296" i="4"/>
  <c r="Y296" i="4"/>
  <c r="AN296" i="4"/>
  <c r="AQ297" i="4"/>
  <c r="K297" i="4"/>
  <c r="L297" i="4" s="1"/>
  <c r="G297" i="4"/>
  <c r="W297" i="4"/>
  <c r="X297" i="4" s="1"/>
  <c r="AD297" i="4"/>
  <c r="AC297" i="4"/>
  <c r="AF297" i="4" s="1"/>
  <c r="N296" i="4"/>
  <c r="M296" i="4"/>
  <c r="S296" i="4" l="1"/>
  <c r="AE297" i="4"/>
  <c r="Q297" i="4"/>
  <c r="S297" i="4" s="1"/>
  <c r="Y297" i="4"/>
  <c r="Z297" i="4"/>
  <c r="K298" i="4"/>
  <c r="L298" i="4" s="1"/>
  <c r="G298" i="4"/>
  <c r="W298" i="4"/>
  <c r="X298" i="4" s="1"/>
  <c r="N297" i="4"/>
  <c r="M297" i="4"/>
  <c r="AL298" i="4"/>
  <c r="P298" i="4"/>
  <c r="AM298" i="4"/>
  <c r="AB298" i="4"/>
  <c r="AH298" i="4"/>
  <c r="O298" i="4"/>
  <c r="U298" i="4"/>
  <c r="AQ298" i="4"/>
  <c r="AD298" i="4"/>
  <c r="AC298" i="4"/>
  <c r="AF298" i="4" s="1"/>
  <c r="I297" i="4"/>
  <c r="H297" i="4"/>
  <c r="AN297" i="4"/>
  <c r="F299" i="4"/>
  <c r="D299" i="4"/>
  <c r="T299" i="4" s="1"/>
  <c r="AK299" i="4"/>
  <c r="AP299" i="4" s="1"/>
  <c r="C299" i="4"/>
  <c r="AG299" i="4"/>
  <c r="AI299" i="4" s="1"/>
  <c r="B300" i="4"/>
  <c r="AJ299" i="4"/>
  <c r="AO299" i="4" s="1"/>
  <c r="E299" i="4"/>
  <c r="V299" i="4" s="1"/>
  <c r="J299" i="4"/>
  <c r="AA299" i="4"/>
  <c r="R297" i="4" l="1"/>
  <c r="AN298" i="4"/>
  <c r="AQ299" i="4"/>
  <c r="AD299" i="4"/>
  <c r="AC299" i="4"/>
  <c r="AF299" i="4" s="1"/>
  <c r="F300" i="4"/>
  <c r="D300" i="4"/>
  <c r="T300" i="4" s="1"/>
  <c r="B301" i="4"/>
  <c r="C300" i="4"/>
  <c r="AJ300" i="4"/>
  <c r="AO300" i="4" s="1"/>
  <c r="AG300" i="4"/>
  <c r="AI300" i="4" s="1"/>
  <c r="J300" i="4"/>
  <c r="AK300" i="4"/>
  <c r="AP300" i="4" s="1"/>
  <c r="E300" i="4"/>
  <c r="V300" i="4" s="1"/>
  <c r="AA300" i="4"/>
  <c r="G299" i="4"/>
  <c r="K299" i="4"/>
  <c r="L299" i="4" s="1"/>
  <c r="W299" i="4"/>
  <c r="X299" i="4" s="1"/>
  <c r="Z298" i="4"/>
  <c r="Y298" i="4"/>
  <c r="N298" i="4"/>
  <c r="M298" i="4"/>
  <c r="Q298" i="4"/>
  <c r="AE298" i="4"/>
  <c r="P299" i="4"/>
  <c r="O299" i="4"/>
  <c r="AM299" i="4"/>
  <c r="AH299" i="4"/>
  <c r="AL299" i="4"/>
  <c r="U299" i="4"/>
  <c r="AB299" i="4"/>
  <c r="I298" i="4"/>
  <c r="H298" i="4"/>
  <c r="AQ300" i="4" l="1"/>
  <c r="AD300" i="4"/>
  <c r="AC300" i="4"/>
  <c r="AF300" i="4" s="1"/>
  <c r="I299" i="4"/>
  <c r="H299" i="4"/>
  <c r="F301" i="4"/>
  <c r="D301" i="4"/>
  <c r="T301" i="4" s="1"/>
  <c r="B302" i="4"/>
  <c r="AG301" i="4"/>
  <c r="AI301" i="4" s="1"/>
  <c r="AK301" i="4"/>
  <c r="AP301" i="4" s="1"/>
  <c r="C301" i="4"/>
  <c r="AJ301" i="4"/>
  <c r="AO301" i="4" s="1"/>
  <c r="J301" i="4"/>
  <c r="E301" i="4"/>
  <c r="V301" i="4" s="1"/>
  <c r="AA301" i="4"/>
  <c r="N299" i="4"/>
  <c r="M299" i="4"/>
  <c r="P300" i="4"/>
  <c r="AM300" i="4"/>
  <c r="U300" i="4"/>
  <c r="O300" i="4"/>
  <c r="AH300" i="4"/>
  <c r="AB300" i="4"/>
  <c r="AL300" i="4"/>
  <c r="AN299" i="4"/>
  <c r="Q299" i="4"/>
  <c r="K300" i="4"/>
  <c r="L300" i="4" s="1"/>
  <c r="G300" i="4"/>
  <c r="W300" i="4"/>
  <c r="X300" i="4" s="1"/>
  <c r="Y299" i="4"/>
  <c r="Z299" i="4"/>
  <c r="R298" i="4"/>
  <c r="S298" i="4"/>
  <c r="AE299" i="4"/>
  <c r="Q300" i="4" l="1"/>
  <c r="S300" i="4" s="1"/>
  <c r="AN300" i="4"/>
  <c r="K301" i="4"/>
  <c r="L301" i="4" s="1"/>
  <c r="G301" i="4"/>
  <c r="W301" i="4"/>
  <c r="X301" i="4" s="1"/>
  <c r="M300" i="4"/>
  <c r="N300" i="4"/>
  <c r="AE300" i="4"/>
  <c r="S299" i="4"/>
  <c r="R299" i="4"/>
  <c r="AD301" i="4"/>
  <c r="AC301" i="4"/>
  <c r="AF301" i="4" s="1"/>
  <c r="P301" i="4"/>
  <c r="AL301" i="4"/>
  <c r="AM301" i="4"/>
  <c r="AH301" i="4"/>
  <c r="O301" i="4"/>
  <c r="U301" i="4"/>
  <c r="AB301" i="4"/>
  <c r="H300" i="4"/>
  <c r="I300" i="4"/>
  <c r="B303" i="4"/>
  <c r="F302" i="4"/>
  <c r="D302" i="4"/>
  <c r="T302" i="4" s="1"/>
  <c r="C302" i="4"/>
  <c r="AJ302" i="4"/>
  <c r="AO302" i="4" s="1"/>
  <c r="AK302" i="4"/>
  <c r="AP302" i="4" s="1"/>
  <c r="J302" i="4"/>
  <c r="E302" i="4"/>
  <c r="V302" i="4" s="1"/>
  <c r="AG302" i="4"/>
  <c r="AI302" i="4" s="1"/>
  <c r="AA302" i="4"/>
  <c r="Z300" i="4"/>
  <c r="Y300" i="4"/>
  <c r="AQ301" i="4"/>
  <c r="R300" i="4" l="1"/>
  <c r="AN301" i="4"/>
  <c r="O302" i="4"/>
  <c r="AM302" i="4"/>
  <c r="U302" i="4"/>
  <c r="P302" i="4"/>
  <c r="AH302" i="4"/>
  <c r="AB302" i="4"/>
  <c r="AL302" i="4"/>
  <c r="M301" i="4"/>
  <c r="N301" i="4"/>
  <c r="F303" i="4"/>
  <c r="B304" i="4"/>
  <c r="D303" i="4"/>
  <c r="T303" i="4" s="1"/>
  <c r="C303" i="4"/>
  <c r="AK303" i="4"/>
  <c r="AP303" i="4" s="1"/>
  <c r="J303" i="4"/>
  <c r="AG303" i="4"/>
  <c r="AI303" i="4" s="1"/>
  <c r="E303" i="4"/>
  <c r="V303" i="4" s="1"/>
  <c r="AJ303" i="4"/>
  <c r="AO303" i="4" s="1"/>
  <c r="AA303" i="4"/>
  <c r="H301" i="4"/>
  <c r="I301" i="4"/>
  <c r="Q301" i="4"/>
  <c r="AQ302" i="4"/>
  <c r="AD302" i="4"/>
  <c r="AC302" i="4"/>
  <c r="AF302" i="4" s="1"/>
  <c r="K302" i="4"/>
  <c r="L302" i="4" s="1"/>
  <c r="G302" i="4"/>
  <c r="W302" i="4"/>
  <c r="X302" i="4" s="1"/>
  <c r="Z301" i="4"/>
  <c r="Y301" i="4"/>
  <c r="AE301" i="4"/>
  <c r="AQ303" i="4" l="1"/>
  <c r="AN302" i="4"/>
  <c r="O303" i="4"/>
  <c r="P303" i="4"/>
  <c r="U303" i="4"/>
  <c r="AL303" i="4"/>
  <c r="AB303" i="4"/>
  <c r="AE303" i="4" s="1"/>
  <c r="AM303" i="4"/>
  <c r="AH303" i="4"/>
  <c r="N302" i="4"/>
  <c r="M302" i="4"/>
  <c r="R301" i="4"/>
  <c r="S301" i="4"/>
  <c r="K303" i="4"/>
  <c r="L303" i="4" s="1"/>
  <c r="G303" i="4"/>
  <c r="W303" i="4"/>
  <c r="X303" i="4" s="1"/>
  <c r="AE302" i="4"/>
  <c r="AD303" i="4"/>
  <c r="AC303" i="4"/>
  <c r="AF303" i="4" s="1"/>
  <c r="F304" i="4"/>
  <c r="D304" i="4"/>
  <c r="T304" i="4" s="1"/>
  <c r="C304" i="4"/>
  <c r="B305" i="4"/>
  <c r="AJ304" i="4"/>
  <c r="AO304" i="4" s="1"/>
  <c r="J304" i="4"/>
  <c r="E304" i="4"/>
  <c r="V304" i="4" s="1"/>
  <c r="AA304" i="4"/>
  <c r="AG304" i="4"/>
  <c r="AI304" i="4" s="1"/>
  <c r="AK304" i="4"/>
  <c r="AP304" i="4" s="1"/>
  <c r="I302" i="4"/>
  <c r="H302" i="4"/>
  <c r="Y302" i="4"/>
  <c r="Z302" i="4"/>
  <c r="Q302" i="4"/>
  <c r="AN303" i="4" l="1"/>
  <c r="AD304" i="4"/>
  <c r="AC304" i="4"/>
  <c r="AF304" i="4" s="1"/>
  <c r="F305" i="4"/>
  <c r="D305" i="4"/>
  <c r="T305" i="4" s="1"/>
  <c r="B306" i="4"/>
  <c r="AG305" i="4"/>
  <c r="AI305" i="4" s="1"/>
  <c r="AK305" i="4"/>
  <c r="AP305" i="4" s="1"/>
  <c r="E305" i="4"/>
  <c r="V305" i="4" s="1"/>
  <c r="J305" i="4"/>
  <c r="C305" i="4"/>
  <c r="AA305" i="4"/>
  <c r="AJ305" i="4"/>
  <c r="AO305" i="4" s="1"/>
  <c r="H303" i="4"/>
  <c r="I303" i="4"/>
  <c r="K304" i="4"/>
  <c r="L304" i="4" s="1"/>
  <c r="G304" i="4"/>
  <c r="W304" i="4"/>
  <c r="X304" i="4" s="1"/>
  <c r="Z303" i="4"/>
  <c r="Y303" i="4"/>
  <c r="AQ304" i="4"/>
  <c r="Q303" i="4"/>
  <c r="R302" i="4"/>
  <c r="S302" i="4"/>
  <c r="AH304" i="4"/>
  <c r="O304" i="4"/>
  <c r="AM304" i="4"/>
  <c r="P304" i="4"/>
  <c r="Q304" i="4" s="1"/>
  <c r="U304" i="4"/>
  <c r="AL304" i="4"/>
  <c r="AB304" i="4"/>
  <c r="M303" i="4"/>
  <c r="N303" i="4"/>
  <c r="AN304" i="4" l="1"/>
  <c r="S304" i="4"/>
  <c r="R304" i="4"/>
  <c r="M304" i="4"/>
  <c r="N304" i="4"/>
  <c r="R303" i="4"/>
  <c r="S303" i="4"/>
  <c r="Y304" i="4"/>
  <c r="Z304" i="4"/>
  <c r="B307" i="4"/>
  <c r="F306" i="4"/>
  <c r="C306" i="4"/>
  <c r="D306" i="4"/>
  <c r="T306" i="4" s="1"/>
  <c r="AJ306" i="4"/>
  <c r="AO306" i="4" s="1"/>
  <c r="AG306" i="4"/>
  <c r="AI306" i="4" s="1"/>
  <c r="AK306" i="4"/>
  <c r="AP306" i="4" s="1"/>
  <c r="E306" i="4"/>
  <c r="V306" i="4" s="1"/>
  <c r="J306" i="4"/>
  <c r="AA306" i="4"/>
  <c r="O305" i="4"/>
  <c r="P305" i="4"/>
  <c r="U305" i="4"/>
  <c r="AL305" i="4"/>
  <c r="AB305" i="4"/>
  <c r="AE305" i="4" s="1"/>
  <c r="AM305" i="4"/>
  <c r="AH305" i="4"/>
  <c r="AE304" i="4"/>
  <c r="AQ305" i="4"/>
  <c r="K305" i="4"/>
  <c r="L305" i="4" s="1"/>
  <c r="G305" i="4"/>
  <c r="W305" i="4"/>
  <c r="X305" i="4" s="1"/>
  <c r="AD305" i="4"/>
  <c r="AC305" i="4"/>
  <c r="AF305" i="4" s="1"/>
  <c r="I304" i="4"/>
  <c r="H304" i="4"/>
  <c r="Q305" i="4" l="1"/>
  <c r="S305" i="4" s="1"/>
  <c r="N305" i="4"/>
  <c r="M305" i="4"/>
  <c r="I305" i="4"/>
  <c r="H305" i="4"/>
  <c r="AD306" i="4"/>
  <c r="AC306" i="4"/>
  <c r="AF306" i="4" s="1"/>
  <c r="K306" i="4"/>
  <c r="L306" i="4" s="1"/>
  <c r="G306" i="4"/>
  <c r="W306" i="4"/>
  <c r="X306" i="4" s="1"/>
  <c r="AN305" i="4"/>
  <c r="AQ306" i="4"/>
  <c r="F307" i="4"/>
  <c r="B308" i="4"/>
  <c r="D307" i="4"/>
  <c r="T307" i="4" s="1"/>
  <c r="AK307" i="4"/>
  <c r="AP307" i="4" s="1"/>
  <c r="C307" i="4"/>
  <c r="AG307" i="4"/>
  <c r="AI307" i="4" s="1"/>
  <c r="AJ307" i="4"/>
  <c r="AO307" i="4" s="1"/>
  <c r="J307" i="4"/>
  <c r="E307" i="4"/>
  <c r="V307" i="4" s="1"/>
  <c r="AA307" i="4"/>
  <c r="Y305" i="4"/>
  <c r="Z305" i="4"/>
  <c r="AM306" i="4"/>
  <c r="P306" i="4"/>
  <c r="AH306" i="4"/>
  <c r="AL306" i="4"/>
  <c r="O306" i="4"/>
  <c r="U306" i="4"/>
  <c r="AB306" i="4"/>
  <c r="R305" i="4" l="1"/>
  <c r="Q306" i="4"/>
  <c r="S306" i="4" s="1"/>
  <c r="AE306" i="4"/>
  <c r="N306" i="4"/>
  <c r="M306" i="4"/>
  <c r="O307" i="4"/>
  <c r="P307" i="4"/>
  <c r="AH307" i="4"/>
  <c r="AM307" i="4"/>
  <c r="AB307" i="4"/>
  <c r="AE307" i="4" s="1"/>
  <c r="AL307" i="4"/>
  <c r="U307" i="4"/>
  <c r="K307" i="4"/>
  <c r="L307" i="4" s="1"/>
  <c r="G307" i="4"/>
  <c r="W307" i="4"/>
  <c r="X307" i="4" s="1"/>
  <c r="H306" i="4"/>
  <c r="I306" i="4"/>
  <c r="R306" i="4"/>
  <c r="AD307" i="4"/>
  <c r="AC307" i="4"/>
  <c r="AF307" i="4" s="1"/>
  <c r="F308" i="4"/>
  <c r="B309" i="4"/>
  <c r="D308" i="4"/>
  <c r="T308" i="4" s="1"/>
  <c r="C308" i="4"/>
  <c r="AJ308" i="4"/>
  <c r="AO308" i="4" s="1"/>
  <c r="AG308" i="4"/>
  <c r="AI308" i="4" s="1"/>
  <c r="AK308" i="4"/>
  <c r="AP308" i="4" s="1"/>
  <c r="AA308" i="4"/>
  <c r="E308" i="4"/>
  <c r="V308" i="4" s="1"/>
  <c r="J308" i="4"/>
  <c r="Y306" i="4"/>
  <c r="Z306" i="4"/>
  <c r="AQ307" i="4"/>
  <c r="AN306" i="4"/>
  <c r="AN307" i="4" l="1"/>
  <c r="Q307" i="4"/>
  <c r="R307" i="4" s="1"/>
  <c r="AD308" i="4"/>
  <c r="AC308" i="4"/>
  <c r="AF308" i="4" s="1"/>
  <c r="AH308" i="4"/>
  <c r="AL308" i="4"/>
  <c r="AB308" i="4"/>
  <c r="O308" i="4"/>
  <c r="AM308" i="4"/>
  <c r="U308" i="4"/>
  <c r="P308" i="4"/>
  <c r="M307" i="4"/>
  <c r="N307" i="4"/>
  <c r="K308" i="4"/>
  <c r="L308" i="4" s="1"/>
  <c r="G308" i="4"/>
  <c r="W308" i="4"/>
  <c r="X308" i="4" s="1"/>
  <c r="H307" i="4"/>
  <c r="I307" i="4"/>
  <c r="F309" i="4"/>
  <c r="D309" i="4"/>
  <c r="T309" i="4" s="1"/>
  <c r="B310" i="4"/>
  <c r="AG309" i="4"/>
  <c r="AI309" i="4" s="1"/>
  <c r="J309" i="4"/>
  <c r="AK309" i="4"/>
  <c r="AP309" i="4" s="1"/>
  <c r="AJ309" i="4"/>
  <c r="AO309" i="4" s="1"/>
  <c r="C309" i="4"/>
  <c r="AA309" i="4"/>
  <c r="E309" i="4"/>
  <c r="V309" i="4" s="1"/>
  <c r="Y307" i="4"/>
  <c r="Z307" i="4"/>
  <c r="AQ308" i="4"/>
  <c r="Q308" i="4" l="1"/>
  <c r="AE308" i="4"/>
  <c r="S307" i="4"/>
  <c r="AD309" i="4"/>
  <c r="AC309" i="4"/>
  <c r="AF309" i="4" s="1"/>
  <c r="K309" i="4"/>
  <c r="L309" i="4" s="1"/>
  <c r="G309" i="4"/>
  <c r="W309" i="4"/>
  <c r="X309" i="4" s="1"/>
  <c r="H308" i="4"/>
  <c r="I308" i="4"/>
  <c r="R308" i="4"/>
  <c r="S308" i="4"/>
  <c r="Y308" i="4"/>
  <c r="Z308" i="4"/>
  <c r="D310" i="4"/>
  <c r="T310" i="4" s="1"/>
  <c r="B311" i="4"/>
  <c r="C310" i="4"/>
  <c r="J310" i="4"/>
  <c r="AJ310" i="4"/>
  <c r="AO310" i="4" s="1"/>
  <c r="AG310" i="4"/>
  <c r="AI310" i="4" s="1"/>
  <c r="AK310" i="4"/>
  <c r="AP310" i="4" s="1"/>
  <c r="F310" i="4"/>
  <c r="AA310" i="4"/>
  <c r="E310" i="4"/>
  <c r="V310" i="4" s="1"/>
  <c r="AN308" i="4"/>
  <c r="P309" i="4"/>
  <c r="O309" i="4"/>
  <c r="AL309" i="4"/>
  <c r="AB309" i="4"/>
  <c r="AM309" i="4"/>
  <c r="AH309" i="4"/>
  <c r="U309" i="4"/>
  <c r="M308" i="4"/>
  <c r="N308" i="4"/>
  <c r="AQ309" i="4"/>
  <c r="Q309" i="4" l="1"/>
  <c r="R309" i="4" s="1"/>
  <c r="F311" i="4"/>
  <c r="D311" i="4"/>
  <c r="T311" i="4" s="1"/>
  <c r="B312" i="4"/>
  <c r="C311" i="4"/>
  <c r="AK311" i="4"/>
  <c r="AP311" i="4" s="1"/>
  <c r="AG311" i="4"/>
  <c r="AI311" i="4" s="1"/>
  <c r="AJ311" i="4"/>
  <c r="AO311" i="4" s="1"/>
  <c r="J311" i="4"/>
  <c r="E311" i="4"/>
  <c r="V311" i="4" s="1"/>
  <c r="AA311" i="4"/>
  <c r="Y309" i="4"/>
  <c r="Z309" i="4"/>
  <c r="O310" i="4"/>
  <c r="P310" i="4"/>
  <c r="AM310" i="4"/>
  <c r="AH310" i="4"/>
  <c r="AL310" i="4"/>
  <c r="U310" i="4"/>
  <c r="AB310" i="4"/>
  <c r="AN309" i="4"/>
  <c r="AQ310" i="4"/>
  <c r="AE309" i="4"/>
  <c r="K310" i="4"/>
  <c r="L310" i="4" s="1"/>
  <c r="G310" i="4"/>
  <c r="W310" i="4"/>
  <c r="X310" i="4" s="1"/>
  <c r="N309" i="4"/>
  <c r="M309" i="4"/>
  <c r="AD310" i="4"/>
  <c r="AC310" i="4"/>
  <c r="AF310" i="4" s="1"/>
  <c r="I309" i="4"/>
  <c r="H309" i="4"/>
  <c r="S309" i="4" l="1"/>
  <c r="Z310" i="4"/>
  <c r="Y310" i="4"/>
  <c r="N310" i="4"/>
  <c r="M310" i="4"/>
  <c r="F312" i="4"/>
  <c r="B313" i="4"/>
  <c r="C312" i="4"/>
  <c r="AJ312" i="4"/>
  <c r="AO312" i="4" s="1"/>
  <c r="D312" i="4"/>
  <c r="T312" i="4" s="1"/>
  <c r="J312" i="4"/>
  <c r="E312" i="4"/>
  <c r="V312" i="4" s="1"/>
  <c r="AG312" i="4"/>
  <c r="AI312" i="4" s="1"/>
  <c r="AK312" i="4"/>
  <c r="AP312" i="4" s="1"/>
  <c r="AA312" i="4"/>
  <c r="I310" i="4"/>
  <c r="H310" i="4"/>
  <c r="O311" i="4"/>
  <c r="P311" i="4"/>
  <c r="AM311" i="4"/>
  <c r="AB311" i="4"/>
  <c r="AH311" i="4"/>
  <c r="U311" i="4"/>
  <c r="AL311" i="4"/>
  <c r="Q310" i="4"/>
  <c r="AQ311" i="4"/>
  <c r="AE310" i="4"/>
  <c r="AN310" i="4"/>
  <c r="K311" i="4"/>
  <c r="L311" i="4" s="1"/>
  <c r="G311" i="4"/>
  <c r="W311" i="4"/>
  <c r="X311" i="4" s="1"/>
  <c r="AD311" i="4"/>
  <c r="AC311" i="4"/>
  <c r="AF311" i="4" s="1"/>
  <c r="AN311" i="4" l="1"/>
  <c r="H311" i="4"/>
  <c r="I311" i="4"/>
  <c r="K312" i="4"/>
  <c r="L312" i="4" s="1"/>
  <c r="G312" i="4"/>
  <c r="W312" i="4"/>
  <c r="X312" i="4" s="1"/>
  <c r="Y311" i="4"/>
  <c r="Z311" i="4"/>
  <c r="AD312" i="4"/>
  <c r="AC312" i="4"/>
  <c r="AF312" i="4" s="1"/>
  <c r="F313" i="4"/>
  <c r="D313" i="4"/>
  <c r="T313" i="4" s="1"/>
  <c r="B314" i="4"/>
  <c r="AG313" i="4"/>
  <c r="AI313" i="4" s="1"/>
  <c r="AK313" i="4"/>
  <c r="AP313" i="4" s="1"/>
  <c r="J313" i="4"/>
  <c r="C313" i="4"/>
  <c r="AJ313" i="4"/>
  <c r="AO313" i="4" s="1"/>
  <c r="E313" i="4"/>
  <c r="V313" i="4" s="1"/>
  <c r="AA313" i="4"/>
  <c r="P312" i="4"/>
  <c r="O312" i="4"/>
  <c r="AL312" i="4"/>
  <c r="AB312" i="4"/>
  <c r="U312" i="4"/>
  <c r="AH312" i="4"/>
  <c r="AM312" i="4"/>
  <c r="Q311" i="4"/>
  <c r="M311" i="4"/>
  <c r="N311" i="4"/>
  <c r="R310" i="4"/>
  <c r="S310" i="4"/>
  <c r="AE311" i="4"/>
  <c r="AQ312" i="4"/>
  <c r="AN312" i="4" l="1"/>
  <c r="Z312" i="4"/>
  <c r="Y312" i="4"/>
  <c r="K313" i="4"/>
  <c r="L313" i="4" s="1"/>
  <c r="G313" i="4"/>
  <c r="W313" i="4"/>
  <c r="X313" i="4" s="1"/>
  <c r="AQ313" i="4"/>
  <c r="AD313" i="4"/>
  <c r="AC313" i="4"/>
  <c r="AF313" i="4" s="1"/>
  <c r="M312" i="4"/>
  <c r="N312" i="4"/>
  <c r="R311" i="4"/>
  <c r="S311" i="4"/>
  <c r="O313" i="4"/>
  <c r="P313" i="4"/>
  <c r="AL313" i="4"/>
  <c r="U313" i="4"/>
  <c r="AB313" i="4"/>
  <c r="AE313" i="4" s="1"/>
  <c r="AH313" i="4"/>
  <c r="AM313" i="4"/>
  <c r="B315" i="4"/>
  <c r="F314" i="4"/>
  <c r="D314" i="4"/>
  <c r="T314" i="4" s="1"/>
  <c r="C314" i="4"/>
  <c r="AJ314" i="4"/>
  <c r="AO314" i="4" s="1"/>
  <c r="J314" i="4"/>
  <c r="AG314" i="4"/>
  <c r="AI314" i="4" s="1"/>
  <c r="AK314" i="4"/>
  <c r="AP314" i="4" s="1"/>
  <c r="AA314" i="4"/>
  <c r="E314" i="4"/>
  <c r="V314" i="4" s="1"/>
  <c r="H312" i="4"/>
  <c r="I312" i="4"/>
  <c r="AE312" i="4"/>
  <c r="Q312" i="4"/>
  <c r="R312" i="4" l="1"/>
  <c r="S312" i="4"/>
  <c r="Z313" i="4"/>
  <c r="Y313" i="4"/>
  <c r="AQ314" i="4"/>
  <c r="AN313" i="4"/>
  <c r="Q313" i="4"/>
  <c r="K314" i="4"/>
  <c r="L314" i="4" s="1"/>
  <c r="G314" i="4"/>
  <c r="W314" i="4"/>
  <c r="X314" i="4" s="1"/>
  <c r="P314" i="4"/>
  <c r="AH314" i="4"/>
  <c r="O314" i="4"/>
  <c r="AM314" i="4"/>
  <c r="AL314" i="4"/>
  <c r="U314" i="4"/>
  <c r="AB314" i="4"/>
  <c r="AE314" i="4" s="1"/>
  <c r="M313" i="4"/>
  <c r="N313" i="4"/>
  <c r="AD314" i="4"/>
  <c r="AC314" i="4"/>
  <c r="AF314" i="4" s="1"/>
  <c r="F315" i="4"/>
  <c r="D315" i="4"/>
  <c r="T315" i="4" s="1"/>
  <c r="B316" i="4"/>
  <c r="AK315" i="4"/>
  <c r="AP315" i="4" s="1"/>
  <c r="C315" i="4"/>
  <c r="AG315" i="4"/>
  <c r="AI315" i="4" s="1"/>
  <c r="J315" i="4"/>
  <c r="AJ315" i="4"/>
  <c r="AO315" i="4" s="1"/>
  <c r="E315" i="4"/>
  <c r="V315" i="4" s="1"/>
  <c r="AA315" i="4"/>
  <c r="I313" i="4"/>
  <c r="H313" i="4"/>
  <c r="I314" i="4" l="1"/>
  <c r="H314" i="4"/>
  <c r="O315" i="4"/>
  <c r="AL315" i="4"/>
  <c r="P315" i="4"/>
  <c r="AH315" i="4"/>
  <c r="U315" i="4"/>
  <c r="AM315" i="4"/>
  <c r="AB315" i="4"/>
  <c r="AE315" i="4" s="1"/>
  <c r="K315" i="4"/>
  <c r="L315" i="4" s="1"/>
  <c r="G315" i="4"/>
  <c r="W315" i="4"/>
  <c r="X315" i="4" s="1"/>
  <c r="Y314" i="4"/>
  <c r="Z314" i="4"/>
  <c r="AD315" i="4"/>
  <c r="AC315" i="4"/>
  <c r="AF315" i="4" s="1"/>
  <c r="R313" i="4"/>
  <c r="S313" i="4"/>
  <c r="Q314" i="4"/>
  <c r="F316" i="4"/>
  <c r="D316" i="4"/>
  <c r="T316" i="4" s="1"/>
  <c r="B317" i="4"/>
  <c r="C316" i="4"/>
  <c r="AJ316" i="4"/>
  <c r="AO316" i="4" s="1"/>
  <c r="AG316" i="4"/>
  <c r="AI316" i="4" s="1"/>
  <c r="AK316" i="4"/>
  <c r="AP316" i="4" s="1"/>
  <c r="J316" i="4"/>
  <c r="E316" i="4"/>
  <c r="V316" i="4" s="1"/>
  <c r="AA316" i="4"/>
  <c r="N314" i="4"/>
  <c r="M314" i="4"/>
  <c r="AQ315" i="4"/>
  <c r="AN314" i="4"/>
  <c r="Q315" i="4" l="1"/>
  <c r="S315" i="4" s="1"/>
  <c r="F317" i="4"/>
  <c r="D317" i="4"/>
  <c r="T317" i="4" s="1"/>
  <c r="B318" i="4"/>
  <c r="AG317" i="4"/>
  <c r="AI317" i="4" s="1"/>
  <c r="J317" i="4"/>
  <c r="AK317" i="4"/>
  <c r="AP317" i="4" s="1"/>
  <c r="C317" i="4"/>
  <c r="AJ317" i="4"/>
  <c r="AO317" i="4" s="1"/>
  <c r="AA317" i="4"/>
  <c r="E317" i="4"/>
  <c r="V317" i="4" s="1"/>
  <c r="M315" i="4"/>
  <c r="N315" i="4"/>
  <c r="AQ316" i="4"/>
  <c r="AN315" i="4"/>
  <c r="AD316" i="4"/>
  <c r="AC316" i="4"/>
  <c r="AF316" i="4" s="1"/>
  <c r="O316" i="4"/>
  <c r="P316" i="4"/>
  <c r="AB316" i="4"/>
  <c r="AL316" i="4"/>
  <c r="U316" i="4"/>
  <c r="AM316" i="4"/>
  <c r="AH316" i="4"/>
  <c r="S314" i="4"/>
  <c r="R314" i="4"/>
  <c r="H315" i="4"/>
  <c r="I315" i="4"/>
  <c r="G316" i="4"/>
  <c r="K316" i="4"/>
  <c r="L316" i="4" s="1"/>
  <c r="W316" i="4"/>
  <c r="X316" i="4" s="1"/>
  <c r="Y315" i="4"/>
  <c r="Z315" i="4"/>
  <c r="R315" i="4" l="1"/>
  <c r="N316" i="4"/>
  <c r="M316" i="4"/>
  <c r="P317" i="4"/>
  <c r="O317" i="4"/>
  <c r="AH317" i="4"/>
  <c r="AM317" i="4"/>
  <c r="AL317" i="4"/>
  <c r="U317" i="4"/>
  <c r="AB317" i="4"/>
  <c r="B319" i="4"/>
  <c r="D318" i="4"/>
  <c r="T318" i="4" s="1"/>
  <c r="F318" i="4"/>
  <c r="C318" i="4"/>
  <c r="AJ318" i="4"/>
  <c r="AO318" i="4" s="1"/>
  <c r="AK318" i="4"/>
  <c r="AP318" i="4" s="1"/>
  <c r="AG318" i="4"/>
  <c r="AI318" i="4" s="1"/>
  <c r="J318" i="4"/>
  <c r="AA318" i="4"/>
  <c r="E318" i="4"/>
  <c r="V318" i="4" s="1"/>
  <c r="I316" i="4"/>
  <c r="H316" i="4"/>
  <c r="AN316" i="4"/>
  <c r="AE316" i="4"/>
  <c r="AQ317" i="4"/>
  <c r="K317" i="4"/>
  <c r="L317" i="4" s="1"/>
  <c r="G317" i="4"/>
  <c r="W317" i="4"/>
  <c r="X317" i="4" s="1"/>
  <c r="AD317" i="4"/>
  <c r="AC317" i="4"/>
  <c r="AF317" i="4" s="1"/>
  <c r="Y316" i="4"/>
  <c r="Z316" i="4"/>
  <c r="Q316" i="4"/>
  <c r="AN317" i="4" l="1"/>
  <c r="AE317" i="4"/>
  <c r="Q317" i="4"/>
  <c r="R317" i="4" s="1"/>
  <c r="S316" i="4"/>
  <c r="R316" i="4"/>
  <c r="M317" i="4"/>
  <c r="N317" i="4"/>
  <c r="AL318" i="4"/>
  <c r="U318" i="4"/>
  <c r="O318" i="4"/>
  <c r="AB318" i="4"/>
  <c r="AH318" i="4"/>
  <c r="AM318" i="4"/>
  <c r="P318" i="4"/>
  <c r="Q318" i="4" s="1"/>
  <c r="H317" i="4"/>
  <c r="I317" i="4"/>
  <c r="AD318" i="4"/>
  <c r="AC318" i="4"/>
  <c r="AF318" i="4" s="1"/>
  <c r="F319" i="4"/>
  <c r="B320" i="4"/>
  <c r="C319" i="4"/>
  <c r="AK319" i="4"/>
  <c r="AP319" i="4" s="1"/>
  <c r="D319" i="4"/>
  <c r="T319" i="4" s="1"/>
  <c r="AG319" i="4"/>
  <c r="AI319" i="4" s="1"/>
  <c r="AJ319" i="4"/>
  <c r="AO319" i="4" s="1"/>
  <c r="J319" i="4"/>
  <c r="E319" i="4"/>
  <c r="V319" i="4" s="1"/>
  <c r="AA319" i="4"/>
  <c r="Z317" i="4"/>
  <c r="Y317" i="4"/>
  <c r="K318" i="4"/>
  <c r="L318" i="4" s="1"/>
  <c r="G318" i="4"/>
  <c r="W318" i="4"/>
  <c r="X318" i="4" s="1"/>
  <c r="AQ318" i="4"/>
  <c r="S317" i="4" l="1"/>
  <c r="AN318" i="4"/>
  <c r="AQ319" i="4"/>
  <c r="AD319" i="4"/>
  <c r="AC319" i="4"/>
  <c r="AF319" i="4" s="1"/>
  <c r="F320" i="4"/>
  <c r="D320" i="4"/>
  <c r="T320" i="4" s="1"/>
  <c r="C320" i="4"/>
  <c r="AJ320" i="4"/>
  <c r="AO320" i="4" s="1"/>
  <c r="B321" i="4"/>
  <c r="AG320" i="4"/>
  <c r="AI320" i="4" s="1"/>
  <c r="E320" i="4"/>
  <c r="V320" i="4" s="1"/>
  <c r="AK320" i="4"/>
  <c r="AP320" i="4" s="1"/>
  <c r="J320" i="4"/>
  <c r="AA320" i="4"/>
  <c r="N318" i="4"/>
  <c r="M318" i="4"/>
  <c r="O319" i="4"/>
  <c r="P319" i="4"/>
  <c r="AL319" i="4"/>
  <c r="AM319" i="4"/>
  <c r="AH319" i="4"/>
  <c r="U319" i="4"/>
  <c r="AB319" i="4"/>
  <c r="S318" i="4"/>
  <c r="R318" i="4"/>
  <c r="H318" i="4"/>
  <c r="I318" i="4"/>
  <c r="Z318" i="4"/>
  <c r="Y318" i="4"/>
  <c r="K319" i="4"/>
  <c r="L319" i="4" s="1"/>
  <c r="G319" i="4"/>
  <c r="W319" i="4"/>
  <c r="X319" i="4" s="1"/>
  <c r="AE318" i="4"/>
  <c r="AQ320" i="4" l="1"/>
  <c r="AN319" i="4"/>
  <c r="M319" i="4"/>
  <c r="N319" i="4"/>
  <c r="I319" i="4"/>
  <c r="H319" i="4"/>
  <c r="O320" i="4"/>
  <c r="AB320" i="4"/>
  <c r="AH320" i="4"/>
  <c r="P320" i="4"/>
  <c r="U320" i="4"/>
  <c r="AM320" i="4"/>
  <c r="AL320" i="4"/>
  <c r="Y319" i="4"/>
  <c r="Z319" i="4"/>
  <c r="Q319" i="4"/>
  <c r="AE319" i="4"/>
  <c r="F321" i="4"/>
  <c r="D321" i="4"/>
  <c r="T321" i="4" s="1"/>
  <c r="B322" i="4"/>
  <c r="AG321" i="4"/>
  <c r="AI321" i="4" s="1"/>
  <c r="AK321" i="4"/>
  <c r="AP321" i="4" s="1"/>
  <c r="J321" i="4"/>
  <c r="C321" i="4"/>
  <c r="AJ321" i="4"/>
  <c r="AO321" i="4" s="1"/>
  <c r="E321" i="4"/>
  <c r="V321" i="4" s="1"/>
  <c r="AA321" i="4"/>
  <c r="K320" i="4"/>
  <c r="L320" i="4" s="1"/>
  <c r="G320" i="4"/>
  <c r="W320" i="4"/>
  <c r="X320" i="4" s="1"/>
  <c r="AD320" i="4"/>
  <c r="AC320" i="4"/>
  <c r="AF320" i="4" s="1"/>
  <c r="AD321" i="4" l="1"/>
  <c r="AC321" i="4"/>
  <c r="AF321" i="4" s="1"/>
  <c r="N320" i="4"/>
  <c r="M320" i="4"/>
  <c r="O321" i="4"/>
  <c r="P321" i="4"/>
  <c r="AM321" i="4"/>
  <c r="AH321" i="4"/>
  <c r="U321" i="4"/>
  <c r="AL321" i="4"/>
  <c r="AB321" i="4"/>
  <c r="B323" i="4"/>
  <c r="C322" i="4"/>
  <c r="F322" i="4"/>
  <c r="D322" i="4"/>
  <c r="T322" i="4" s="1"/>
  <c r="AJ322" i="4"/>
  <c r="AO322" i="4" s="1"/>
  <c r="AG322" i="4"/>
  <c r="AI322" i="4" s="1"/>
  <c r="J322" i="4"/>
  <c r="E322" i="4"/>
  <c r="V322" i="4" s="1"/>
  <c r="AK322" i="4"/>
  <c r="AP322" i="4" s="1"/>
  <c r="AA322" i="4"/>
  <c r="R319" i="4"/>
  <c r="S319" i="4"/>
  <c r="AE320" i="4"/>
  <c r="Y320" i="4"/>
  <c r="Z320" i="4"/>
  <c r="I320" i="4"/>
  <c r="H320" i="4"/>
  <c r="AQ321" i="4"/>
  <c r="AN320" i="4"/>
  <c r="G321" i="4"/>
  <c r="K321" i="4"/>
  <c r="L321" i="4" s="1"/>
  <c r="W321" i="4"/>
  <c r="X321" i="4" s="1"/>
  <c r="Q320" i="4"/>
  <c r="AQ322" i="4" l="1"/>
  <c r="P322" i="4"/>
  <c r="O322" i="4"/>
  <c r="AL322" i="4"/>
  <c r="U322" i="4"/>
  <c r="AB322" i="4"/>
  <c r="AM322" i="4"/>
  <c r="AH322" i="4"/>
  <c r="S320" i="4"/>
  <c r="R320" i="4"/>
  <c r="G322" i="4"/>
  <c r="K322" i="4"/>
  <c r="L322" i="4" s="1"/>
  <c r="W322" i="4"/>
  <c r="X322" i="4" s="1"/>
  <c r="Q321" i="4"/>
  <c r="AD322" i="4"/>
  <c r="AC322" i="4"/>
  <c r="AF322" i="4" s="1"/>
  <c r="AE321" i="4"/>
  <c r="Z321" i="4"/>
  <c r="Y321" i="4"/>
  <c r="I321" i="4"/>
  <c r="H321" i="4"/>
  <c r="N321" i="4"/>
  <c r="M321" i="4"/>
  <c r="F323" i="4"/>
  <c r="B324" i="4"/>
  <c r="D323" i="4"/>
  <c r="T323" i="4" s="1"/>
  <c r="AK323" i="4"/>
  <c r="AP323" i="4" s="1"/>
  <c r="J323" i="4"/>
  <c r="C323" i="4"/>
  <c r="AG323" i="4"/>
  <c r="AI323" i="4" s="1"/>
  <c r="E323" i="4"/>
  <c r="V323" i="4" s="1"/>
  <c r="AA323" i="4"/>
  <c r="AJ323" i="4"/>
  <c r="AO323" i="4" s="1"/>
  <c r="AN321" i="4"/>
  <c r="AE322" i="4" l="1"/>
  <c r="Q322" i="4"/>
  <c r="S322" i="4" s="1"/>
  <c r="AN322" i="4"/>
  <c r="AQ323" i="4"/>
  <c r="S321" i="4"/>
  <c r="R321" i="4"/>
  <c r="H322" i="4"/>
  <c r="I322" i="4"/>
  <c r="AD323" i="4"/>
  <c r="AC323" i="4"/>
  <c r="AF323" i="4" s="1"/>
  <c r="K323" i="4"/>
  <c r="L323" i="4" s="1"/>
  <c r="G323" i="4"/>
  <c r="W323" i="4"/>
  <c r="X323" i="4" s="1"/>
  <c r="M322" i="4"/>
  <c r="N322" i="4"/>
  <c r="O323" i="4"/>
  <c r="AB323" i="4"/>
  <c r="AL323" i="4"/>
  <c r="U323" i="4"/>
  <c r="AM323" i="4"/>
  <c r="P323" i="4"/>
  <c r="AH323" i="4"/>
  <c r="F324" i="4"/>
  <c r="B325" i="4"/>
  <c r="D324" i="4"/>
  <c r="T324" i="4" s="1"/>
  <c r="C324" i="4"/>
  <c r="AJ324" i="4"/>
  <c r="AO324" i="4" s="1"/>
  <c r="J324" i="4"/>
  <c r="AG324" i="4"/>
  <c r="AI324" i="4" s="1"/>
  <c r="AK324" i="4"/>
  <c r="AP324" i="4" s="1"/>
  <c r="E324" i="4"/>
  <c r="V324" i="4" s="1"/>
  <c r="AA324" i="4"/>
  <c r="Z322" i="4"/>
  <c r="Y322" i="4"/>
  <c r="AE323" i="4" l="1"/>
  <c r="R322" i="4"/>
  <c r="Q323" i="4"/>
  <c r="AN323" i="4"/>
  <c r="M323" i="4"/>
  <c r="N323" i="4"/>
  <c r="AD324" i="4"/>
  <c r="AC324" i="4"/>
  <c r="AF324" i="4" s="1"/>
  <c r="F325" i="4"/>
  <c r="D325" i="4"/>
  <c r="T325" i="4" s="1"/>
  <c r="B326" i="4"/>
  <c r="AG325" i="4"/>
  <c r="AI325" i="4" s="1"/>
  <c r="AK325" i="4"/>
  <c r="AP325" i="4" s="1"/>
  <c r="AJ325" i="4"/>
  <c r="AO325" i="4" s="1"/>
  <c r="C325" i="4"/>
  <c r="J325" i="4"/>
  <c r="AA325" i="4"/>
  <c r="E325" i="4"/>
  <c r="V325" i="4" s="1"/>
  <c r="I323" i="4"/>
  <c r="H323" i="4"/>
  <c r="S323" i="4"/>
  <c r="R323" i="4"/>
  <c r="Y323" i="4"/>
  <c r="Z323" i="4"/>
  <c r="K324" i="4"/>
  <c r="L324" i="4" s="1"/>
  <c r="G324" i="4"/>
  <c r="W324" i="4"/>
  <c r="X324" i="4" s="1"/>
  <c r="O324" i="4"/>
  <c r="P324" i="4"/>
  <c r="AL324" i="4"/>
  <c r="AH324" i="4"/>
  <c r="U324" i="4"/>
  <c r="AM324" i="4"/>
  <c r="AB324" i="4"/>
  <c r="AQ324" i="4"/>
  <c r="Q324" i="4" l="1"/>
  <c r="G325" i="4"/>
  <c r="K325" i="4"/>
  <c r="L325" i="4" s="1"/>
  <c r="W325" i="4"/>
  <c r="X325" i="4" s="1"/>
  <c r="I324" i="4"/>
  <c r="H324" i="4"/>
  <c r="AE324" i="4"/>
  <c r="AD325" i="4"/>
  <c r="AC325" i="4"/>
  <c r="AF325" i="4" s="1"/>
  <c r="Y324" i="4"/>
  <c r="Z324" i="4"/>
  <c r="P325" i="4"/>
  <c r="AL325" i="4"/>
  <c r="O325" i="4"/>
  <c r="AM325" i="4"/>
  <c r="U325" i="4"/>
  <c r="AH325" i="4"/>
  <c r="AB325" i="4"/>
  <c r="AE325" i="4" s="1"/>
  <c r="D326" i="4"/>
  <c r="B327" i="4"/>
  <c r="C326" i="4"/>
  <c r="AJ326" i="4"/>
  <c r="AO326" i="4" s="1"/>
  <c r="J326" i="4"/>
  <c r="F326" i="4"/>
  <c r="AK326" i="4"/>
  <c r="AP326" i="4" s="1"/>
  <c r="E326" i="4"/>
  <c r="AA326" i="4"/>
  <c r="AG326" i="4"/>
  <c r="AI326" i="4" s="1"/>
  <c r="AN324" i="4"/>
  <c r="S324" i="4"/>
  <c r="R324" i="4"/>
  <c r="N324" i="4"/>
  <c r="M324" i="4"/>
  <c r="AQ325" i="4"/>
  <c r="AN325" i="4" l="1"/>
  <c r="AD326" i="4"/>
  <c r="AC326" i="4"/>
  <c r="T327" i="4"/>
  <c r="T326" i="4"/>
  <c r="N325" i="4"/>
  <c r="M325" i="4"/>
  <c r="V326" i="4"/>
  <c r="V327" i="4"/>
  <c r="G326" i="4"/>
  <c r="K326" i="4"/>
  <c r="L326" i="4" s="1"/>
  <c r="W326" i="4"/>
  <c r="F327" i="4"/>
  <c r="B328" i="4"/>
  <c r="C327" i="4"/>
  <c r="AK327" i="4"/>
  <c r="AP327" i="4" s="1"/>
  <c r="AG327" i="4"/>
  <c r="AI327" i="4" s="1"/>
  <c r="J327" i="4"/>
  <c r="AJ327" i="4"/>
  <c r="AO327" i="4" s="1"/>
  <c r="AA327" i="4"/>
  <c r="Z325" i="4"/>
  <c r="Y325" i="4"/>
  <c r="Q325" i="4"/>
  <c r="H325" i="4"/>
  <c r="I325" i="4"/>
  <c r="O326" i="4"/>
  <c r="AM326" i="4"/>
  <c r="P326" i="4"/>
  <c r="Q326" i="4" s="1"/>
  <c r="AH326" i="4"/>
  <c r="AL326" i="4"/>
  <c r="AB326" i="4"/>
  <c r="U326" i="4"/>
  <c r="AQ326" i="4"/>
  <c r="AN326" i="4" l="1"/>
  <c r="X326" i="4"/>
  <c r="Y326" i="4" s="1"/>
  <c r="AQ327" i="4"/>
  <c r="R326" i="4"/>
  <c r="S326" i="4"/>
  <c r="F328" i="4"/>
  <c r="B329" i="4"/>
  <c r="C328" i="4"/>
  <c r="AJ328" i="4"/>
  <c r="AO328" i="4" s="1"/>
  <c r="D328" i="4"/>
  <c r="T328" i="4" s="1"/>
  <c r="AG328" i="4"/>
  <c r="AI328" i="4" s="1"/>
  <c r="AK328" i="4"/>
  <c r="AP328" i="4" s="1"/>
  <c r="E328" i="4"/>
  <c r="V328" i="4" s="1"/>
  <c r="AA328" i="4"/>
  <c r="J328" i="4"/>
  <c r="I326" i="4"/>
  <c r="H326" i="4"/>
  <c r="S325" i="4"/>
  <c r="R325" i="4"/>
  <c r="O327" i="4"/>
  <c r="P327" i="4"/>
  <c r="AH327" i="4"/>
  <c r="U327" i="4"/>
  <c r="AM327" i="4"/>
  <c r="AB327" i="4"/>
  <c r="AL327" i="4"/>
  <c r="M326" i="4"/>
  <c r="N326" i="4"/>
  <c r="AE326" i="4"/>
  <c r="AF326" i="4"/>
  <c r="AD327" i="4"/>
  <c r="AC327" i="4"/>
  <c r="AF327" i="4" s="1"/>
  <c r="K327" i="4"/>
  <c r="L327" i="4" s="1"/>
  <c r="G327" i="4"/>
  <c r="W327" i="4"/>
  <c r="X327" i="4" s="1"/>
  <c r="Z326" i="4" l="1"/>
  <c r="I327" i="4"/>
  <c r="H327" i="4"/>
  <c r="P328" i="4"/>
  <c r="AL328" i="4"/>
  <c r="O328" i="4"/>
  <c r="U328" i="4"/>
  <c r="AM328" i="4"/>
  <c r="AB328" i="4"/>
  <c r="AH328" i="4"/>
  <c r="Y327" i="4"/>
  <c r="Z327" i="4"/>
  <c r="AN327" i="4"/>
  <c r="AE327" i="4"/>
  <c r="Q327" i="4"/>
  <c r="K328" i="4"/>
  <c r="L328" i="4" s="1"/>
  <c r="G328" i="4"/>
  <c r="W328" i="4"/>
  <c r="X328" i="4" s="1"/>
  <c r="AD328" i="4"/>
  <c r="AC328" i="4"/>
  <c r="AF328" i="4" s="1"/>
  <c r="N327" i="4"/>
  <c r="M327" i="4"/>
  <c r="F329" i="4"/>
  <c r="B330" i="4"/>
  <c r="D329" i="4"/>
  <c r="T329" i="4" s="1"/>
  <c r="AG329" i="4"/>
  <c r="AI329" i="4" s="1"/>
  <c r="AK329" i="4"/>
  <c r="AP329" i="4" s="1"/>
  <c r="AJ329" i="4"/>
  <c r="AO329" i="4" s="1"/>
  <c r="C329" i="4"/>
  <c r="E329" i="4"/>
  <c r="V329" i="4" s="1"/>
  <c r="J329" i="4"/>
  <c r="AA329" i="4"/>
  <c r="AQ328" i="4"/>
  <c r="AN328" i="4" l="1"/>
  <c r="AQ329" i="4"/>
  <c r="K329" i="4"/>
  <c r="L329" i="4" s="1"/>
  <c r="G329" i="4"/>
  <c r="W329" i="4"/>
  <c r="X329" i="4" s="1"/>
  <c r="R327" i="4"/>
  <c r="S327" i="4"/>
  <c r="AD329" i="4"/>
  <c r="AC329" i="4"/>
  <c r="AF329" i="4" s="1"/>
  <c r="D330" i="4"/>
  <c r="T330" i="4" s="1"/>
  <c r="B331" i="4"/>
  <c r="F330" i="4"/>
  <c r="C330" i="4"/>
  <c r="AJ330" i="4"/>
  <c r="AO330" i="4" s="1"/>
  <c r="AG330" i="4"/>
  <c r="AI330" i="4" s="1"/>
  <c r="AK330" i="4"/>
  <c r="AP330" i="4" s="1"/>
  <c r="E330" i="4"/>
  <c r="V330" i="4" s="1"/>
  <c r="J330" i="4"/>
  <c r="AA330" i="4"/>
  <c r="M328" i="4"/>
  <c r="N328" i="4"/>
  <c r="Q328" i="4"/>
  <c r="Z328" i="4"/>
  <c r="Y328" i="4"/>
  <c r="O329" i="4"/>
  <c r="AL329" i="4"/>
  <c r="AB329" i="4"/>
  <c r="P329" i="4"/>
  <c r="U329" i="4"/>
  <c r="AH329" i="4"/>
  <c r="AM329" i="4"/>
  <c r="H328" i="4"/>
  <c r="I328" i="4"/>
  <c r="AE328" i="4"/>
  <c r="AE329" i="4" l="1"/>
  <c r="AN329" i="4"/>
  <c r="AD330" i="4"/>
  <c r="AC330" i="4"/>
  <c r="AF330" i="4" s="1"/>
  <c r="F331" i="4"/>
  <c r="D331" i="4"/>
  <c r="T331" i="4" s="1"/>
  <c r="AK331" i="4"/>
  <c r="AP331" i="4" s="1"/>
  <c r="C331" i="4"/>
  <c r="AG331" i="4"/>
  <c r="AI331" i="4" s="1"/>
  <c r="B332" i="4"/>
  <c r="AJ331" i="4"/>
  <c r="AO331" i="4" s="1"/>
  <c r="J331" i="4"/>
  <c r="AA331" i="4"/>
  <c r="E331" i="4"/>
  <c r="V331" i="4" s="1"/>
  <c r="M329" i="4"/>
  <c r="N329" i="4"/>
  <c r="G330" i="4"/>
  <c r="K330" i="4"/>
  <c r="L330" i="4" s="1"/>
  <c r="W330" i="4"/>
  <c r="X330" i="4" s="1"/>
  <c r="H329" i="4"/>
  <c r="I329" i="4"/>
  <c r="AQ330" i="4"/>
  <c r="Q329" i="4"/>
  <c r="R328" i="4"/>
  <c r="S328" i="4"/>
  <c r="O330" i="4"/>
  <c r="P330" i="4"/>
  <c r="AH330" i="4"/>
  <c r="U330" i="4"/>
  <c r="AM330" i="4"/>
  <c r="AB330" i="4"/>
  <c r="AL330" i="4"/>
  <c r="Z329" i="4"/>
  <c r="Y329" i="4"/>
  <c r="AQ331" i="4" l="1"/>
  <c r="I330" i="4"/>
  <c r="H330" i="4"/>
  <c r="N330" i="4"/>
  <c r="M330" i="4"/>
  <c r="R329" i="4"/>
  <c r="S329" i="4"/>
  <c r="Z330" i="4"/>
  <c r="Y330" i="4"/>
  <c r="AE330" i="4"/>
  <c r="Q330" i="4"/>
  <c r="O331" i="4"/>
  <c r="P331" i="4"/>
  <c r="AB331" i="4"/>
  <c r="AL331" i="4"/>
  <c r="U331" i="4"/>
  <c r="AM331" i="4"/>
  <c r="AH331" i="4"/>
  <c r="AN330" i="4"/>
  <c r="AD331" i="4"/>
  <c r="AC331" i="4"/>
  <c r="AF331" i="4" s="1"/>
  <c r="K331" i="4"/>
  <c r="L331" i="4" s="1"/>
  <c r="G331" i="4"/>
  <c r="W331" i="4"/>
  <c r="X331" i="4" s="1"/>
  <c r="D332" i="4"/>
  <c r="T332" i="4" s="1"/>
  <c r="F332" i="4"/>
  <c r="B333" i="4"/>
  <c r="C332" i="4"/>
  <c r="J332" i="4"/>
  <c r="AJ332" i="4"/>
  <c r="AO332" i="4" s="1"/>
  <c r="AG332" i="4"/>
  <c r="AI332" i="4" s="1"/>
  <c r="AK332" i="4"/>
  <c r="AP332" i="4" s="1"/>
  <c r="E332" i="4"/>
  <c r="V332" i="4" s="1"/>
  <c r="AA332" i="4"/>
  <c r="Q331" i="4" l="1"/>
  <c r="AE331" i="4"/>
  <c r="AN331" i="4"/>
  <c r="K332" i="4"/>
  <c r="L332" i="4" s="1"/>
  <c r="G332" i="4"/>
  <c r="W332" i="4"/>
  <c r="X332" i="4" s="1"/>
  <c r="M331" i="4"/>
  <c r="N331" i="4"/>
  <c r="AD332" i="4"/>
  <c r="AC332" i="4"/>
  <c r="AF332" i="4" s="1"/>
  <c r="F333" i="4"/>
  <c r="B334" i="4"/>
  <c r="D333" i="4"/>
  <c r="T333" i="4" s="1"/>
  <c r="AG333" i="4"/>
  <c r="AI333" i="4" s="1"/>
  <c r="AK333" i="4"/>
  <c r="AP333" i="4" s="1"/>
  <c r="C333" i="4"/>
  <c r="AJ333" i="4"/>
  <c r="AO333" i="4" s="1"/>
  <c r="E333" i="4"/>
  <c r="V333" i="4" s="1"/>
  <c r="J333" i="4"/>
  <c r="AA333" i="4"/>
  <c r="I331" i="4"/>
  <c r="H331" i="4"/>
  <c r="S330" i="4"/>
  <c r="R330" i="4"/>
  <c r="AQ332" i="4"/>
  <c r="AM332" i="4"/>
  <c r="P332" i="4"/>
  <c r="AH332" i="4"/>
  <c r="U332" i="4"/>
  <c r="AB332" i="4"/>
  <c r="AL332" i="4"/>
  <c r="O332" i="4"/>
  <c r="Y331" i="4"/>
  <c r="Z331" i="4"/>
  <c r="S331" i="4"/>
  <c r="R331" i="4"/>
  <c r="AE332" i="4" l="1"/>
  <c r="Q332" i="4"/>
  <c r="R332" i="4" s="1"/>
  <c r="AD333" i="4"/>
  <c r="AC333" i="4"/>
  <c r="AF333" i="4" s="1"/>
  <c r="P333" i="4"/>
  <c r="O333" i="4"/>
  <c r="AB333" i="4"/>
  <c r="AL333" i="4"/>
  <c r="U333" i="4"/>
  <c r="AM333" i="4"/>
  <c r="AH333" i="4"/>
  <c r="D334" i="4"/>
  <c r="T334" i="4" s="1"/>
  <c r="B335" i="4"/>
  <c r="F334" i="4"/>
  <c r="C334" i="4"/>
  <c r="AJ334" i="4"/>
  <c r="AO334" i="4" s="1"/>
  <c r="AK334" i="4"/>
  <c r="AP334" i="4" s="1"/>
  <c r="J334" i="4"/>
  <c r="AG334" i="4"/>
  <c r="AI334" i="4" s="1"/>
  <c r="E334" i="4"/>
  <c r="V334" i="4" s="1"/>
  <c r="AA334" i="4"/>
  <c r="N332" i="4"/>
  <c r="M332" i="4"/>
  <c r="AN332" i="4"/>
  <c r="H332" i="4"/>
  <c r="I332" i="4"/>
  <c r="Z332" i="4"/>
  <c r="Y332" i="4"/>
  <c r="AQ333" i="4"/>
  <c r="K333" i="4"/>
  <c r="L333" i="4" s="1"/>
  <c r="G333" i="4"/>
  <c r="W333" i="4"/>
  <c r="X333" i="4" s="1"/>
  <c r="S332" i="4" l="1"/>
  <c r="AE333" i="4"/>
  <c r="Q333" i="4"/>
  <c r="R333" i="4" s="1"/>
  <c r="AN333" i="4"/>
  <c r="O334" i="4"/>
  <c r="P334" i="4"/>
  <c r="AH334" i="4"/>
  <c r="AM334" i="4"/>
  <c r="AL334" i="4"/>
  <c r="U334" i="4"/>
  <c r="AB334" i="4"/>
  <c r="AQ334" i="4"/>
  <c r="M333" i="4"/>
  <c r="N333" i="4"/>
  <c r="AD334" i="4"/>
  <c r="AC334" i="4"/>
  <c r="AF334" i="4" s="1"/>
  <c r="F335" i="4"/>
  <c r="B336" i="4"/>
  <c r="D335" i="4"/>
  <c r="T335" i="4" s="1"/>
  <c r="C335" i="4"/>
  <c r="AK335" i="4"/>
  <c r="AP335" i="4" s="1"/>
  <c r="AG335" i="4"/>
  <c r="AI335" i="4" s="1"/>
  <c r="J335" i="4"/>
  <c r="AJ335" i="4"/>
  <c r="AO335" i="4" s="1"/>
  <c r="E335" i="4"/>
  <c r="V335" i="4" s="1"/>
  <c r="AA335" i="4"/>
  <c r="S333" i="4"/>
  <c r="H333" i="4"/>
  <c r="I333" i="4"/>
  <c r="Y333" i="4"/>
  <c r="Z333" i="4"/>
  <c r="G334" i="4"/>
  <c r="K334" i="4"/>
  <c r="L334" i="4" s="1"/>
  <c r="W334" i="4"/>
  <c r="X334" i="4" s="1"/>
  <c r="Q334" i="4" l="1"/>
  <c r="AE334" i="4"/>
  <c r="K335" i="4"/>
  <c r="L335" i="4" s="1"/>
  <c r="G335" i="4"/>
  <c r="W335" i="4"/>
  <c r="X335" i="4" s="1"/>
  <c r="AD335" i="4"/>
  <c r="AC335" i="4"/>
  <c r="AF335" i="4" s="1"/>
  <c r="F336" i="4"/>
  <c r="D336" i="4"/>
  <c r="T336" i="4" s="1"/>
  <c r="C336" i="4"/>
  <c r="B337" i="4"/>
  <c r="J336" i="4"/>
  <c r="AJ336" i="4"/>
  <c r="AO336" i="4" s="1"/>
  <c r="AG336" i="4"/>
  <c r="AI336" i="4" s="1"/>
  <c r="E336" i="4"/>
  <c r="V336" i="4" s="1"/>
  <c r="AA336" i="4"/>
  <c r="AK336" i="4"/>
  <c r="AP336" i="4" s="1"/>
  <c r="R334" i="4"/>
  <c r="S334" i="4"/>
  <c r="AQ335" i="4"/>
  <c r="N334" i="4"/>
  <c r="M334" i="4"/>
  <c r="Y334" i="4"/>
  <c r="Z334" i="4"/>
  <c r="AN334" i="4"/>
  <c r="I334" i="4"/>
  <c r="H334" i="4"/>
  <c r="AL335" i="4"/>
  <c r="P335" i="4"/>
  <c r="AM335" i="4"/>
  <c r="AB335" i="4"/>
  <c r="AH335" i="4"/>
  <c r="O335" i="4"/>
  <c r="U335" i="4"/>
  <c r="AN335" i="4" l="1"/>
  <c r="F337" i="4"/>
  <c r="D337" i="4"/>
  <c r="T337" i="4" s="1"/>
  <c r="B338" i="4"/>
  <c r="J337" i="4"/>
  <c r="AG337" i="4"/>
  <c r="AI337" i="4" s="1"/>
  <c r="AK337" i="4"/>
  <c r="AP337" i="4" s="1"/>
  <c r="C337" i="4"/>
  <c r="AJ337" i="4"/>
  <c r="AO337" i="4" s="1"/>
  <c r="E337" i="4"/>
  <c r="V337" i="4" s="1"/>
  <c r="AA337" i="4"/>
  <c r="M335" i="4"/>
  <c r="N335" i="4"/>
  <c r="AE335" i="4"/>
  <c r="K336" i="4"/>
  <c r="L336" i="4" s="1"/>
  <c r="G336" i="4"/>
  <c r="W336" i="4"/>
  <c r="X336" i="4" s="1"/>
  <c r="H335" i="4"/>
  <c r="I335" i="4"/>
  <c r="AD336" i="4"/>
  <c r="AC336" i="4"/>
  <c r="AF336" i="4" s="1"/>
  <c r="Y335" i="4"/>
  <c r="Z335" i="4"/>
  <c r="Q335" i="4"/>
  <c r="AH336" i="4"/>
  <c r="O336" i="4"/>
  <c r="AB336" i="4"/>
  <c r="AM336" i="4"/>
  <c r="U336" i="4"/>
  <c r="P336" i="4"/>
  <c r="AL336" i="4"/>
  <c r="AQ336" i="4"/>
  <c r="Q336" i="4" l="1"/>
  <c r="R336" i="4" s="1"/>
  <c r="AQ337" i="4"/>
  <c r="AN336" i="4"/>
  <c r="K337" i="4"/>
  <c r="L337" i="4" s="1"/>
  <c r="G337" i="4"/>
  <c r="W337" i="4"/>
  <c r="X337" i="4" s="1"/>
  <c r="N336" i="4"/>
  <c r="M336" i="4"/>
  <c r="AE336" i="4"/>
  <c r="AD337" i="4"/>
  <c r="AC337" i="4"/>
  <c r="AF337" i="4" s="1"/>
  <c r="R335" i="4"/>
  <c r="S335" i="4"/>
  <c r="H336" i="4"/>
  <c r="I336" i="4"/>
  <c r="O337" i="4"/>
  <c r="AL337" i="4"/>
  <c r="AB337" i="4"/>
  <c r="U337" i="4"/>
  <c r="P337" i="4"/>
  <c r="Q337" i="4" s="1"/>
  <c r="AH337" i="4"/>
  <c r="AM337" i="4"/>
  <c r="D338" i="4"/>
  <c r="T338" i="4" s="1"/>
  <c r="B339" i="4"/>
  <c r="F338" i="4"/>
  <c r="C338" i="4"/>
  <c r="AJ338" i="4"/>
  <c r="AO338" i="4" s="1"/>
  <c r="AG338" i="4"/>
  <c r="AI338" i="4" s="1"/>
  <c r="AA338" i="4"/>
  <c r="E338" i="4"/>
  <c r="V338" i="4" s="1"/>
  <c r="AK338" i="4"/>
  <c r="AP338" i="4" s="1"/>
  <c r="J338" i="4"/>
  <c r="Z336" i="4"/>
  <c r="Y336" i="4"/>
  <c r="S336" i="4" l="1"/>
  <c r="O338" i="4"/>
  <c r="P338" i="4"/>
  <c r="AL338" i="4"/>
  <c r="AM338" i="4"/>
  <c r="U338" i="4"/>
  <c r="AH338" i="4"/>
  <c r="AB338" i="4"/>
  <c r="M337" i="4"/>
  <c r="N337" i="4"/>
  <c r="AE337" i="4"/>
  <c r="H337" i="4"/>
  <c r="I337" i="4"/>
  <c r="F339" i="4"/>
  <c r="B340" i="4"/>
  <c r="D339" i="4"/>
  <c r="T339" i="4" s="1"/>
  <c r="AK339" i="4"/>
  <c r="AP339" i="4" s="1"/>
  <c r="C339" i="4"/>
  <c r="AG339" i="4"/>
  <c r="AI339" i="4" s="1"/>
  <c r="AJ339" i="4"/>
  <c r="AO339" i="4" s="1"/>
  <c r="J339" i="4"/>
  <c r="E339" i="4"/>
  <c r="V339" i="4" s="1"/>
  <c r="AA339" i="4"/>
  <c r="S337" i="4"/>
  <c r="R337" i="4"/>
  <c r="Z337" i="4"/>
  <c r="Y337" i="4"/>
  <c r="AQ338" i="4"/>
  <c r="AD338" i="4"/>
  <c r="AC338" i="4"/>
  <c r="AF338" i="4" s="1"/>
  <c r="K338" i="4"/>
  <c r="L338" i="4" s="1"/>
  <c r="G338" i="4"/>
  <c r="W338" i="4"/>
  <c r="X338" i="4" s="1"/>
  <c r="AN337" i="4"/>
  <c r="AE338" i="4" l="1"/>
  <c r="AN338" i="4"/>
  <c r="O339" i="4"/>
  <c r="P339" i="4"/>
  <c r="AL339" i="4"/>
  <c r="AM339" i="4"/>
  <c r="AB339" i="4"/>
  <c r="AE339" i="4" s="1"/>
  <c r="AH339" i="4"/>
  <c r="U339" i="4"/>
  <c r="K339" i="4"/>
  <c r="L339" i="4" s="1"/>
  <c r="G339" i="4"/>
  <c r="W339" i="4"/>
  <c r="X339" i="4" s="1"/>
  <c r="Y338" i="4"/>
  <c r="Z338" i="4"/>
  <c r="N338" i="4"/>
  <c r="M338" i="4"/>
  <c r="AD339" i="4"/>
  <c r="AC339" i="4"/>
  <c r="AF339" i="4" s="1"/>
  <c r="F340" i="4"/>
  <c r="B341" i="4"/>
  <c r="D340" i="4"/>
  <c r="T340" i="4" s="1"/>
  <c r="C340" i="4"/>
  <c r="AJ340" i="4"/>
  <c r="AO340" i="4" s="1"/>
  <c r="AG340" i="4"/>
  <c r="AI340" i="4" s="1"/>
  <c r="J340" i="4"/>
  <c r="AK340" i="4"/>
  <c r="AP340" i="4" s="1"/>
  <c r="E340" i="4"/>
  <c r="V340" i="4" s="1"/>
  <c r="AA340" i="4"/>
  <c r="AQ339" i="4"/>
  <c r="Q338" i="4"/>
  <c r="H338" i="4"/>
  <c r="I338" i="4"/>
  <c r="Q339" i="4" l="1"/>
  <c r="S339" i="4" s="1"/>
  <c r="AN339" i="4"/>
  <c r="K340" i="4"/>
  <c r="L340" i="4" s="1"/>
  <c r="G340" i="4"/>
  <c r="W340" i="4"/>
  <c r="X340" i="4" s="1"/>
  <c r="I339" i="4"/>
  <c r="H339" i="4"/>
  <c r="AD340" i="4"/>
  <c r="AC340" i="4"/>
  <c r="AF340" i="4" s="1"/>
  <c r="F341" i="4"/>
  <c r="B342" i="4"/>
  <c r="AG341" i="4"/>
  <c r="AI341" i="4" s="1"/>
  <c r="AK341" i="4"/>
  <c r="AP341" i="4" s="1"/>
  <c r="AJ341" i="4"/>
  <c r="AO341" i="4" s="1"/>
  <c r="C341" i="4"/>
  <c r="J341" i="4"/>
  <c r="E341" i="4"/>
  <c r="V341" i="4" s="1"/>
  <c r="D341" i="4"/>
  <c r="T341" i="4" s="1"/>
  <c r="AA341" i="4"/>
  <c r="Y339" i="4"/>
  <c r="Z339" i="4"/>
  <c r="AQ340" i="4"/>
  <c r="S338" i="4"/>
  <c r="R338" i="4"/>
  <c r="P340" i="4"/>
  <c r="AL340" i="4"/>
  <c r="U340" i="4"/>
  <c r="O340" i="4"/>
  <c r="AB340" i="4"/>
  <c r="AM340" i="4"/>
  <c r="AH340" i="4"/>
  <c r="M339" i="4"/>
  <c r="N339" i="4"/>
  <c r="R339" i="4" l="1"/>
  <c r="AN340" i="4"/>
  <c r="AD341" i="4"/>
  <c r="AC341" i="4"/>
  <c r="AF341" i="4" s="1"/>
  <c r="O341" i="4"/>
  <c r="P341" i="4"/>
  <c r="AH341" i="4"/>
  <c r="AB341" i="4"/>
  <c r="AM341" i="4"/>
  <c r="U341" i="4"/>
  <c r="AL341" i="4"/>
  <c r="D342" i="4"/>
  <c r="T342" i="4" s="1"/>
  <c r="B343" i="4"/>
  <c r="C342" i="4"/>
  <c r="AJ342" i="4"/>
  <c r="AO342" i="4" s="1"/>
  <c r="AG342" i="4"/>
  <c r="AI342" i="4" s="1"/>
  <c r="AK342" i="4"/>
  <c r="AP342" i="4" s="1"/>
  <c r="AA342" i="4"/>
  <c r="J342" i="4"/>
  <c r="F342" i="4"/>
  <c r="E342" i="4"/>
  <c r="V342" i="4" s="1"/>
  <c r="M340" i="4"/>
  <c r="N340" i="4"/>
  <c r="AE340" i="4"/>
  <c r="Q340" i="4"/>
  <c r="H340" i="4"/>
  <c r="I340" i="4"/>
  <c r="AQ341" i="4"/>
  <c r="Y340" i="4"/>
  <c r="Z340" i="4"/>
  <c r="K341" i="4"/>
  <c r="L341" i="4" s="1"/>
  <c r="G341" i="4"/>
  <c r="W341" i="4"/>
  <c r="X341" i="4" s="1"/>
  <c r="Q341" i="4" l="1"/>
  <c r="S341" i="4" s="1"/>
  <c r="AE341" i="4"/>
  <c r="AQ342" i="4"/>
  <c r="AN341" i="4"/>
  <c r="M341" i="4"/>
  <c r="N341" i="4"/>
  <c r="H341" i="4"/>
  <c r="I341" i="4"/>
  <c r="F343" i="4"/>
  <c r="D343" i="4"/>
  <c r="T343" i="4" s="1"/>
  <c r="B344" i="4"/>
  <c r="C343" i="4"/>
  <c r="AK343" i="4"/>
  <c r="AP343" i="4" s="1"/>
  <c r="AG343" i="4"/>
  <c r="AI343" i="4" s="1"/>
  <c r="AJ343" i="4"/>
  <c r="AO343" i="4" s="1"/>
  <c r="J343" i="4"/>
  <c r="AA343" i="4"/>
  <c r="E343" i="4"/>
  <c r="V343" i="4" s="1"/>
  <c r="K342" i="4"/>
  <c r="L342" i="4" s="1"/>
  <c r="G342" i="4"/>
  <c r="W342" i="4"/>
  <c r="X342" i="4" s="1"/>
  <c r="Y341" i="4"/>
  <c r="Z341" i="4"/>
  <c r="R340" i="4"/>
  <c r="S340" i="4"/>
  <c r="AD342" i="4"/>
  <c r="AC342" i="4"/>
  <c r="AF342" i="4" s="1"/>
  <c r="P342" i="4"/>
  <c r="AH342" i="4"/>
  <c r="O342" i="4"/>
  <c r="AM342" i="4"/>
  <c r="U342" i="4"/>
  <c r="AL342" i="4"/>
  <c r="AB342" i="4"/>
  <c r="AE342" i="4" l="1"/>
  <c r="R341" i="4"/>
  <c r="AD343" i="4"/>
  <c r="AC343" i="4"/>
  <c r="AF343" i="4" s="1"/>
  <c r="H342" i="4"/>
  <c r="I342" i="4"/>
  <c r="O343" i="4"/>
  <c r="AL343" i="4"/>
  <c r="AB343" i="4"/>
  <c r="P343" i="4"/>
  <c r="U343" i="4"/>
  <c r="AH343" i="4"/>
  <c r="AM343" i="4"/>
  <c r="Q342" i="4"/>
  <c r="K343" i="4"/>
  <c r="L343" i="4" s="1"/>
  <c r="G343" i="4"/>
  <c r="W343" i="4"/>
  <c r="X343" i="4" s="1"/>
  <c r="Z342" i="4"/>
  <c r="Y342" i="4"/>
  <c r="AN342" i="4"/>
  <c r="N342" i="4"/>
  <c r="M342" i="4"/>
  <c r="F344" i="4"/>
  <c r="B345" i="4"/>
  <c r="D344" i="4"/>
  <c r="T344" i="4" s="1"/>
  <c r="C344" i="4"/>
  <c r="AJ344" i="4"/>
  <c r="AO344" i="4" s="1"/>
  <c r="J344" i="4"/>
  <c r="AK344" i="4"/>
  <c r="AP344" i="4" s="1"/>
  <c r="E344" i="4"/>
  <c r="V344" i="4" s="1"/>
  <c r="AA344" i="4"/>
  <c r="AG344" i="4"/>
  <c r="AI344" i="4" s="1"/>
  <c r="AQ343" i="4"/>
  <c r="AN343" i="4" l="1"/>
  <c r="K344" i="4"/>
  <c r="L344" i="4" s="1"/>
  <c r="G344" i="4"/>
  <c r="W344" i="4"/>
  <c r="X344" i="4" s="1"/>
  <c r="M343" i="4"/>
  <c r="N343" i="4"/>
  <c r="F345" i="4"/>
  <c r="B346" i="4"/>
  <c r="D345" i="4"/>
  <c r="T345" i="4" s="1"/>
  <c r="AG345" i="4"/>
  <c r="AI345" i="4" s="1"/>
  <c r="AK345" i="4"/>
  <c r="AP345" i="4" s="1"/>
  <c r="E345" i="4"/>
  <c r="V345" i="4" s="1"/>
  <c r="AA345" i="4"/>
  <c r="C345" i="4"/>
  <c r="AJ345" i="4"/>
  <c r="AO345" i="4" s="1"/>
  <c r="J345" i="4"/>
  <c r="H343" i="4"/>
  <c r="I343" i="4"/>
  <c r="AQ344" i="4"/>
  <c r="AD344" i="4"/>
  <c r="AC344" i="4"/>
  <c r="AF344" i="4" s="1"/>
  <c r="Y343" i="4"/>
  <c r="Z343" i="4"/>
  <c r="AE343" i="4"/>
  <c r="O344" i="4"/>
  <c r="AB344" i="4"/>
  <c r="AL344" i="4"/>
  <c r="U344" i="4"/>
  <c r="AM344" i="4"/>
  <c r="P344" i="4"/>
  <c r="AH344" i="4"/>
  <c r="R342" i="4"/>
  <c r="S342" i="4"/>
  <c r="Q343" i="4"/>
  <c r="AN344" i="4" l="1"/>
  <c r="AD345" i="4"/>
  <c r="AC345" i="4"/>
  <c r="AF345" i="4" s="1"/>
  <c r="S343" i="4"/>
  <c r="R343" i="4"/>
  <c r="P345" i="4"/>
  <c r="AL345" i="4"/>
  <c r="AM345" i="4"/>
  <c r="U345" i="4"/>
  <c r="AH345" i="4"/>
  <c r="AB345" i="4"/>
  <c r="O345" i="4"/>
  <c r="N344" i="4"/>
  <c r="M344" i="4"/>
  <c r="Q344" i="4"/>
  <c r="AE344" i="4"/>
  <c r="AQ345" i="4"/>
  <c r="G345" i="4"/>
  <c r="K345" i="4"/>
  <c r="L345" i="4" s="1"/>
  <c r="W345" i="4"/>
  <c r="X345" i="4" s="1"/>
  <c r="H344" i="4"/>
  <c r="I344" i="4"/>
  <c r="D346" i="4"/>
  <c r="T346" i="4" s="1"/>
  <c r="B347" i="4"/>
  <c r="F346" i="4"/>
  <c r="C346" i="4"/>
  <c r="AJ346" i="4"/>
  <c r="AO346" i="4" s="1"/>
  <c r="J346" i="4"/>
  <c r="AK346" i="4"/>
  <c r="AP346" i="4" s="1"/>
  <c r="AA346" i="4"/>
  <c r="E346" i="4"/>
  <c r="V346" i="4" s="1"/>
  <c r="AG346" i="4"/>
  <c r="AI346" i="4" s="1"/>
  <c r="Y344" i="4"/>
  <c r="Z344" i="4"/>
  <c r="AE345" i="4" l="1"/>
  <c r="AN345" i="4"/>
  <c r="AD346" i="4"/>
  <c r="AC346" i="4"/>
  <c r="AF346" i="4" s="1"/>
  <c r="AM346" i="4"/>
  <c r="P346" i="4"/>
  <c r="AH346" i="4"/>
  <c r="U346" i="4"/>
  <c r="AB346" i="4"/>
  <c r="AL346" i="4"/>
  <c r="O346" i="4"/>
  <c r="I345" i="4"/>
  <c r="H345" i="4"/>
  <c r="Q345" i="4"/>
  <c r="N345" i="4"/>
  <c r="M345" i="4"/>
  <c r="S344" i="4"/>
  <c r="R344" i="4"/>
  <c r="F347" i="4"/>
  <c r="D347" i="4"/>
  <c r="T347" i="4" s="1"/>
  <c r="AK347" i="4"/>
  <c r="AP347" i="4" s="1"/>
  <c r="B348" i="4"/>
  <c r="C347" i="4"/>
  <c r="AG347" i="4"/>
  <c r="AI347" i="4" s="1"/>
  <c r="J347" i="4"/>
  <c r="AA347" i="4"/>
  <c r="AJ347" i="4"/>
  <c r="AO347" i="4" s="1"/>
  <c r="E347" i="4"/>
  <c r="V347" i="4" s="1"/>
  <c r="Y345" i="4"/>
  <c r="Z345" i="4"/>
  <c r="AQ346" i="4"/>
  <c r="K346" i="4"/>
  <c r="L346" i="4" s="1"/>
  <c r="G346" i="4"/>
  <c r="W346" i="4"/>
  <c r="X346" i="4" s="1"/>
  <c r="P347" i="4" l="1"/>
  <c r="AH347" i="4"/>
  <c r="AB347" i="4"/>
  <c r="AM347" i="4"/>
  <c r="U347" i="4"/>
  <c r="O347" i="4"/>
  <c r="AL347" i="4"/>
  <c r="K347" i="4"/>
  <c r="L347" i="4" s="1"/>
  <c r="G347" i="4"/>
  <c r="W347" i="4"/>
  <c r="X347" i="4" s="1"/>
  <c r="AN346" i="4"/>
  <c r="M346" i="4"/>
  <c r="N346" i="4"/>
  <c r="AQ347" i="4"/>
  <c r="AE346" i="4"/>
  <c r="H346" i="4"/>
  <c r="I346" i="4"/>
  <c r="Z346" i="4"/>
  <c r="Y346" i="4"/>
  <c r="AD347" i="4"/>
  <c r="AC347" i="4"/>
  <c r="AF347" i="4" s="1"/>
  <c r="D348" i="4"/>
  <c r="T348" i="4" s="1"/>
  <c r="F348" i="4"/>
  <c r="B349" i="4"/>
  <c r="C348" i="4"/>
  <c r="AJ348" i="4"/>
  <c r="AO348" i="4" s="1"/>
  <c r="J348" i="4"/>
  <c r="AG348" i="4"/>
  <c r="AI348" i="4" s="1"/>
  <c r="AK348" i="4"/>
  <c r="AP348" i="4" s="1"/>
  <c r="E348" i="4"/>
  <c r="V348" i="4" s="1"/>
  <c r="AA348" i="4"/>
  <c r="R345" i="4"/>
  <c r="S345" i="4"/>
  <c r="Q346" i="4"/>
  <c r="AD348" i="4" l="1"/>
  <c r="AC348" i="4"/>
  <c r="AF348" i="4" s="1"/>
  <c r="O348" i="4"/>
  <c r="AM348" i="4"/>
  <c r="AB348" i="4"/>
  <c r="P348" i="4"/>
  <c r="AH348" i="4"/>
  <c r="U348" i="4"/>
  <c r="AL348" i="4"/>
  <c r="I347" i="4"/>
  <c r="H347" i="4"/>
  <c r="Q347" i="4"/>
  <c r="R346" i="4"/>
  <c r="S346" i="4"/>
  <c r="Y347" i="4"/>
  <c r="Z347" i="4"/>
  <c r="AN347" i="4"/>
  <c r="K348" i="4"/>
  <c r="L348" i="4" s="1"/>
  <c r="G348" i="4"/>
  <c r="W348" i="4"/>
  <c r="X348" i="4" s="1"/>
  <c r="AE347" i="4"/>
  <c r="F349" i="4"/>
  <c r="B350" i="4"/>
  <c r="AG349" i="4"/>
  <c r="AI349" i="4" s="1"/>
  <c r="D349" i="4"/>
  <c r="T349" i="4" s="1"/>
  <c r="AK349" i="4"/>
  <c r="AP349" i="4" s="1"/>
  <c r="C349" i="4"/>
  <c r="AJ349" i="4"/>
  <c r="AO349" i="4" s="1"/>
  <c r="E349" i="4"/>
  <c r="V349" i="4" s="1"/>
  <c r="AA349" i="4"/>
  <c r="J349" i="4"/>
  <c r="N347" i="4"/>
  <c r="M347" i="4"/>
  <c r="AQ348" i="4"/>
  <c r="Q348" i="4" l="1"/>
  <c r="S348" i="4" s="1"/>
  <c r="AN348" i="4"/>
  <c r="AE348" i="4"/>
  <c r="AD349" i="4"/>
  <c r="AC349" i="4"/>
  <c r="AF349" i="4" s="1"/>
  <c r="K349" i="4"/>
  <c r="L349" i="4" s="1"/>
  <c r="G349" i="4"/>
  <c r="W349" i="4"/>
  <c r="X349" i="4" s="1"/>
  <c r="M348" i="4"/>
  <c r="N348" i="4"/>
  <c r="O349" i="4"/>
  <c r="P349" i="4"/>
  <c r="AH349" i="4"/>
  <c r="AM349" i="4"/>
  <c r="U349" i="4"/>
  <c r="AL349" i="4"/>
  <c r="AB349" i="4"/>
  <c r="D350" i="4"/>
  <c r="T350" i="4" s="1"/>
  <c r="B351" i="4"/>
  <c r="F350" i="4"/>
  <c r="C350" i="4"/>
  <c r="AJ350" i="4"/>
  <c r="AO350" i="4" s="1"/>
  <c r="J350" i="4"/>
  <c r="AK350" i="4"/>
  <c r="AP350" i="4" s="1"/>
  <c r="AG350" i="4"/>
  <c r="AI350" i="4" s="1"/>
  <c r="AA350" i="4"/>
  <c r="E350" i="4"/>
  <c r="V350" i="4" s="1"/>
  <c r="H348" i="4"/>
  <c r="I348" i="4"/>
  <c r="Y348" i="4"/>
  <c r="Z348" i="4"/>
  <c r="S347" i="4"/>
  <c r="R347" i="4"/>
  <c r="AQ349" i="4"/>
  <c r="R348" i="4" l="1"/>
  <c r="AE349" i="4"/>
  <c r="O350" i="4"/>
  <c r="AL350" i="4"/>
  <c r="P350" i="4"/>
  <c r="AB350" i="4"/>
  <c r="AM350" i="4"/>
  <c r="AH350" i="4"/>
  <c r="U350" i="4"/>
  <c r="I349" i="4"/>
  <c r="H349" i="4"/>
  <c r="AQ350" i="4"/>
  <c r="AN349" i="4"/>
  <c r="Z349" i="4"/>
  <c r="Y349" i="4"/>
  <c r="F351" i="4"/>
  <c r="B352" i="4"/>
  <c r="D351" i="4"/>
  <c r="T351" i="4" s="1"/>
  <c r="C351" i="4"/>
  <c r="AK351" i="4"/>
  <c r="AP351" i="4" s="1"/>
  <c r="AG351" i="4"/>
  <c r="AI351" i="4" s="1"/>
  <c r="AJ351" i="4"/>
  <c r="AO351" i="4" s="1"/>
  <c r="AA351" i="4"/>
  <c r="E351" i="4"/>
  <c r="V351" i="4" s="1"/>
  <c r="J351" i="4"/>
  <c r="AD350" i="4"/>
  <c r="AC350" i="4"/>
  <c r="AF350" i="4" s="1"/>
  <c r="K350" i="4"/>
  <c r="L350" i="4" s="1"/>
  <c r="G350" i="4"/>
  <c r="W350" i="4"/>
  <c r="X350" i="4" s="1"/>
  <c r="M349" i="4"/>
  <c r="N349" i="4"/>
  <c r="Q349" i="4"/>
  <c r="AN350" i="4" l="1"/>
  <c r="S349" i="4"/>
  <c r="R349" i="4"/>
  <c r="I350" i="4"/>
  <c r="H350" i="4"/>
  <c r="Y350" i="4"/>
  <c r="Z350" i="4"/>
  <c r="AD351" i="4"/>
  <c r="AC351" i="4"/>
  <c r="AF351" i="4" s="1"/>
  <c r="P351" i="4"/>
  <c r="O351" i="4"/>
  <c r="AL351" i="4"/>
  <c r="AH351" i="4"/>
  <c r="U351" i="4"/>
  <c r="AM351" i="4"/>
  <c r="AB351" i="4"/>
  <c r="K351" i="4"/>
  <c r="L351" i="4" s="1"/>
  <c r="G351" i="4"/>
  <c r="W351" i="4"/>
  <c r="X351" i="4" s="1"/>
  <c r="F352" i="4"/>
  <c r="D352" i="4"/>
  <c r="T352" i="4" s="1"/>
  <c r="C352" i="4"/>
  <c r="AJ352" i="4"/>
  <c r="AO352" i="4" s="1"/>
  <c r="J352" i="4"/>
  <c r="AG352" i="4"/>
  <c r="AI352" i="4" s="1"/>
  <c r="B353" i="4"/>
  <c r="E352" i="4"/>
  <c r="V352" i="4" s="1"/>
  <c r="AK352" i="4"/>
  <c r="AP352" i="4" s="1"/>
  <c r="AA352" i="4"/>
  <c r="AQ351" i="4"/>
  <c r="Q350" i="4"/>
  <c r="M350" i="4"/>
  <c r="N350" i="4"/>
  <c r="AE350" i="4"/>
  <c r="Q351" i="4" l="1"/>
  <c r="R351" i="4" s="1"/>
  <c r="AE351" i="4"/>
  <c r="S350" i="4"/>
  <c r="R350" i="4"/>
  <c r="AD352" i="4"/>
  <c r="AC352" i="4"/>
  <c r="AF352" i="4" s="1"/>
  <c r="F353" i="4"/>
  <c r="D353" i="4"/>
  <c r="T353" i="4" s="1"/>
  <c r="B354" i="4"/>
  <c r="AG353" i="4"/>
  <c r="AI353" i="4" s="1"/>
  <c r="AK353" i="4"/>
  <c r="AP353" i="4" s="1"/>
  <c r="AJ353" i="4"/>
  <c r="AO353" i="4" s="1"/>
  <c r="E353" i="4"/>
  <c r="V353" i="4" s="1"/>
  <c r="AA353" i="4"/>
  <c r="J353" i="4"/>
  <c r="C353" i="4"/>
  <c r="AL352" i="4"/>
  <c r="AB352" i="4"/>
  <c r="O352" i="4"/>
  <c r="U352" i="4"/>
  <c r="AM352" i="4"/>
  <c r="AH352" i="4"/>
  <c r="P352" i="4"/>
  <c r="H351" i="4"/>
  <c r="I351" i="4"/>
  <c r="AQ352" i="4"/>
  <c r="Z351" i="4"/>
  <c r="Y351" i="4"/>
  <c r="K352" i="4"/>
  <c r="L352" i="4" s="1"/>
  <c r="G352" i="4"/>
  <c r="W352" i="4"/>
  <c r="X352" i="4" s="1"/>
  <c r="M351" i="4"/>
  <c r="N351" i="4"/>
  <c r="AN351" i="4"/>
  <c r="S351" i="4" l="1"/>
  <c r="Q352" i="4"/>
  <c r="S352" i="4" s="1"/>
  <c r="AN352" i="4"/>
  <c r="K353" i="4"/>
  <c r="L353" i="4" s="1"/>
  <c r="G353" i="4"/>
  <c r="W353" i="4"/>
  <c r="X353" i="4" s="1"/>
  <c r="O353" i="4"/>
  <c r="P353" i="4"/>
  <c r="AM353" i="4"/>
  <c r="AH353" i="4"/>
  <c r="AL353" i="4"/>
  <c r="U353" i="4"/>
  <c r="AB353" i="4"/>
  <c r="I352" i="4"/>
  <c r="H352" i="4"/>
  <c r="Z352" i="4"/>
  <c r="Y352" i="4"/>
  <c r="D354" i="4"/>
  <c r="T354" i="4" s="1"/>
  <c r="B355" i="4"/>
  <c r="C354" i="4"/>
  <c r="F354" i="4"/>
  <c r="AJ354" i="4"/>
  <c r="AO354" i="4" s="1"/>
  <c r="J354" i="4"/>
  <c r="AA354" i="4"/>
  <c r="AG354" i="4"/>
  <c r="AI354" i="4" s="1"/>
  <c r="E354" i="4"/>
  <c r="V354" i="4" s="1"/>
  <c r="AK354" i="4"/>
  <c r="AP354" i="4" s="1"/>
  <c r="N352" i="4"/>
  <c r="M352" i="4"/>
  <c r="AD353" i="4"/>
  <c r="AC353" i="4"/>
  <c r="AF353" i="4" s="1"/>
  <c r="AE352" i="4"/>
  <c r="AQ353" i="4"/>
  <c r="R352" i="4" l="1"/>
  <c r="AE353" i="4"/>
  <c r="Z353" i="4"/>
  <c r="Y353" i="4"/>
  <c r="AN353" i="4"/>
  <c r="F355" i="4"/>
  <c r="D355" i="4"/>
  <c r="T355" i="4" s="1"/>
  <c r="B356" i="4"/>
  <c r="AK355" i="4"/>
  <c r="AP355" i="4" s="1"/>
  <c r="C355" i="4"/>
  <c r="AG355" i="4"/>
  <c r="AI355" i="4" s="1"/>
  <c r="AJ355" i="4"/>
  <c r="AO355" i="4" s="1"/>
  <c r="E355" i="4"/>
  <c r="V355" i="4" s="1"/>
  <c r="J355" i="4"/>
  <c r="AA355" i="4"/>
  <c r="AD354" i="4"/>
  <c r="AC354" i="4"/>
  <c r="AF354" i="4" s="1"/>
  <c r="P354" i="4"/>
  <c r="AL354" i="4"/>
  <c r="U354" i="4"/>
  <c r="AB354" i="4"/>
  <c r="AM354" i="4"/>
  <c r="AH354" i="4"/>
  <c r="O354" i="4"/>
  <c r="M353" i="4"/>
  <c r="N353" i="4"/>
  <c r="Q353" i="4"/>
  <c r="K354" i="4"/>
  <c r="L354" i="4" s="1"/>
  <c r="G354" i="4"/>
  <c r="W354" i="4"/>
  <c r="X354" i="4" s="1"/>
  <c r="H353" i="4"/>
  <c r="I353" i="4"/>
  <c r="AQ354" i="4"/>
  <c r="Q354" i="4" l="1"/>
  <c r="R354" i="4" s="1"/>
  <c r="AE354" i="4"/>
  <c r="AQ355" i="4"/>
  <c r="S353" i="4"/>
  <c r="R353" i="4"/>
  <c r="AN354" i="4"/>
  <c r="AD355" i="4"/>
  <c r="AC355" i="4"/>
  <c r="AF355" i="4" s="1"/>
  <c r="M354" i="4"/>
  <c r="N354" i="4"/>
  <c r="F356" i="4"/>
  <c r="B357" i="4"/>
  <c r="C356" i="4"/>
  <c r="AJ356" i="4"/>
  <c r="AO356" i="4" s="1"/>
  <c r="D356" i="4"/>
  <c r="T356" i="4" s="1"/>
  <c r="AG356" i="4"/>
  <c r="AI356" i="4" s="1"/>
  <c r="AK356" i="4"/>
  <c r="AP356" i="4" s="1"/>
  <c r="J356" i="4"/>
  <c r="E356" i="4"/>
  <c r="V356" i="4" s="1"/>
  <c r="AA356" i="4"/>
  <c r="Z354" i="4"/>
  <c r="Y354" i="4"/>
  <c r="H354" i="4"/>
  <c r="I354" i="4"/>
  <c r="P355" i="4"/>
  <c r="O355" i="4"/>
  <c r="AB355" i="4"/>
  <c r="AL355" i="4"/>
  <c r="U355" i="4"/>
  <c r="AM355" i="4"/>
  <c r="AH355" i="4"/>
  <c r="K355" i="4"/>
  <c r="L355" i="4" s="1"/>
  <c r="G355" i="4"/>
  <c r="W355" i="4"/>
  <c r="X355" i="4" s="1"/>
  <c r="S354" i="4" l="1"/>
  <c r="AE355" i="4"/>
  <c r="AN355" i="4"/>
  <c r="Z355" i="4"/>
  <c r="Y355" i="4"/>
  <c r="G356" i="4"/>
  <c r="K356" i="4"/>
  <c r="L356" i="4" s="1"/>
  <c r="W356" i="4"/>
  <c r="X356" i="4" s="1"/>
  <c r="N355" i="4"/>
  <c r="M355" i="4"/>
  <c r="AD356" i="4"/>
  <c r="AC356" i="4"/>
  <c r="AF356" i="4" s="1"/>
  <c r="F357" i="4"/>
  <c r="B358" i="4"/>
  <c r="D357" i="4"/>
  <c r="T357" i="4" s="1"/>
  <c r="AG357" i="4"/>
  <c r="AI357" i="4" s="1"/>
  <c r="AK357" i="4"/>
  <c r="AP357" i="4" s="1"/>
  <c r="AJ357" i="4"/>
  <c r="AO357" i="4" s="1"/>
  <c r="J357" i="4"/>
  <c r="C357" i="4"/>
  <c r="E357" i="4"/>
  <c r="V357" i="4" s="1"/>
  <c r="AA357" i="4"/>
  <c r="AQ356" i="4"/>
  <c r="H355" i="4"/>
  <c r="I355" i="4"/>
  <c r="AH356" i="4"/>
  <c r="U356" i="4"/>
  <c r="AM356" i="4"/>
  <c r="O356" i="4"/>
  <c r="AB356" i="4"/>
  <c r="AL356" i="4"/>
  <c r="P356" i="4"/>
  <c r="Q355" i="4"/>
  <c r="AN356" i="4" l="1"/>
  <c r="P357" i="4"/>
  <c r="AM357" i="4"/>
  <c r="U357" i="4"/>
  <c r="O357" i="4"/>
  <c r="AH357" i="4"/>
  <c r="AB357" i="4"/>
  <c r="AL357" i="4"/>
  <c r="Y356" i="4"/>
  <c r="Z356" i="4"/>
  <c r="Q356" i="4"/>
  <c r="AQ357" i="4"/>
  <c r="R355" i="4"/>
  <c r="S355" i="4"/>
  <c r="K357" i="4"/>
  <c r="L357" i="4" s="1"/>
  <c r="G357" i="4"/>
  <c r="W357" i="4"/>
  <c r="X357" i="4" s="1"/>
  <c r="AD357" i="4"/>
  <c r="AC357" i="4"/>
  <c r="AF357" i="4" s="1"/>
  <c r="D358" i="4"/>
  <c r="T358" i="4" s="1"/>
  <c r="B359" i="4"/>
  <c r="C358" i="4"/>
  <c r="F358" i="4"/>
  <c r="AJ358" i="4"/>
  <c r="AO358" i="4" s="1"/>
  <c r="AK358" i="4"/>
  <c r="AP358" i="4" s="1"/>
  <c r="AG358" i="4"/>
  <c r="AI358" i="4" s="1"/>
  <c r="AA358" i="4"/>
  <c r="J358" i="4"/>
  <c r="E358" i="4"/>
  <c r="V358" i="4" s="1"/>
  <c r="H356" i="4"/>
  <c r="I356" i="4"/>
  <c r="M356" i="4"/>
  <c r="N356" i="4"/>
  <c r="AE356" i="4"/>
  <c r="Q357" i="4" l="1"/>
  <c r="R357" i="4" s="1"/>
  <c r="AE357" i="4"/>
  <c r="AN357" i="4"/>
  <c r="O358" i="4"/>
  <c r="P358" i="4"/>
  <c r="AM358" i="4"/>
  <c r="AH358" i="4"/>
  <c r="AL358" i="4"/>
  <c r="U358" i="4"/>
  <c r="AB358" i="4"/>
  <c r="AQ358" i="4"/>
  <c r="G358" i="4"/>
  <c r="K358" i="4"/>
  <c r="L358" i="4" s="1"/>
  <c r="W358" i="4"/>
  <c r="X358" i="4" s="1"/>
  <c r="N357" i="4"/>
  <c r="M357" i="4"/>
  <c r="S356" i="4"/>
  <c r="R356" i="4"/>
  <c r="AD358" i="4"/>
  <c r="AC358" i="4"/>
  <c r="AF358" i="4" s="1"/>
  <c r="I357" i="4"/>
  <c r="H357" i="4"/>
  <c r="F359" i="4"/>
  <c r="D359" i="4"/>
  <c r="T359" i="4" s="1"/>
  <c r="B360" i="4"/>
  <c r="C359" i="4"/>
  <c r="AK359" i="4"/>
  <c r="AP359" i="4" s="1"/>
  <c r="J359" i="4"/>
  <c r="AG359" i="4"/>
  <c r="AI359" i="4" s="1"/>
  <c r="AJ359" i="4"/>
  <c r="AO359" i="4" s="1"/>
  <c r="AA359" i="4"/>
  <c r="E359" i="4"/>
  <c r="V359" i="4" s="1"/>
  <c r="Z357" i="4"/>
  <c r="Y357" i="4"/>
  <c r="Q358" i="4" l="1"/>
  <c r="R358" i="4" s="1"/>
  <c r="S357" i="4"/>
  <c r="AE358" i="4"/>
  <c r="O359" i="4"/>
  <c r="P359" i="4"/>
  <c r="AL359" i="4"/>
  <c r="U359" i="4"/>
  <c r="AM359" i="4"/>
  <c r="AB359" i="4"/>
  <c r="AH359" i="4"/>
  <c r="Z358" i="4"/>
  <c r="Y358" i="4"/>
  <c r="G359" i="4"/>
  <c r="K359" i="4"/>
  <c r="L359" i="4" s="1"/>
  <c r="W359" i="4"/>
  <c r="X359" i="4" s="1"/>
  <c r="S358" i="4"/>
  <c r="I358" i="4"/>
  <c r="H358" i="4"/>
  <c r="AD359" i="4"/>
  <c r="AC359" i="4"/>
  <c r="AF359" i="4" s="1"/>
  <c r="F360" i="4"/>
  <c r="B361" i="4"/>
  <c r="D360" i="4"/>
  <c r="T360" i="4" s="1"/>
  <c r="C360" i="4"/>
  <c r="AJ360" i="4"/>
  <c r="AO360" i="4" s="1"/>
  <c r="AG360" i="4"/>
  <c r="AI360" i="4" s="1"/>
  <c r="AK360" i="4"/>
  <c r="AP360" i="4" s="1"/>
  <c r="J360" i="4"/>
  <c r="E360" i="4"/>
  <c r="V360" i="4" s="1"/>
  <c r="AA360" i="4"/>
  <c r="M358" i="4"/>
  <c r="N358" i="4"/>
  <c r="AQ359" i="4"/>
  <c r="AN358" i="4"/>
  <c r="AE359" i="4" l="1"/>
  <c r="Q359" i="4"/>
  <c r="R359" i="4" s="1"/>
  <c r="AN359" i="4"/>
  <c r="O360" i="4"/>
  <c r="P360" i="4"/>
  <c r="AL360" i="4"/>
  <c r="AM360" i="4"/>
  <c r="U360" i="4"/>
  <c r="AH360" i="4"/>
  <c r="AB360" i="4"/>
  <c r="H359" i="4"/>
  <c r="I359" i="4"/>
  <c r="K360" i="4"/>
  <c r="L360" i="4" s="1"/>
  <c r="G360" i="4"/>
  <c r="W360" i="4"/>
  <c r="X360" i="4" s="1"/>
  <c r="N359" i="4"/>
  <c r="M359" i="4"/>
  <c r="AD360" i="4"/>
  <c r="AC360" i="4"/>
  <c r="AF360" i="4" s="1"/>
  <c r="F361" i="4"/>
  <c r="B362" i="4"/>
  <c r="D361" i="4"/>
  <c r="T361" i="4" s="1"/>
  <c r="AG361" i="4"/>
  <c r="AI361" i="4" s="1"/>
  <c r="AK361" i="4"/>
  <c r="AP361" i="4" s="1"/>
  <c r="C361" i="4"/>
  <c r="AJ361" i="4"/>
  <c r="AO361" i="4" s="1"/>
  <c r="E361" i="4"/>
  <c r="V361" i="4" s="1"/>
  <c r="J361" i="4"/>
  <c r="AA361" i="4"/>
  <c r="Z359" i="4"/>
  <c r="Y359" i="4"/>
  <c r="AQ360" i="4"/>
  <c r="S359" i="4" l="1"/>
  <c r="Q360" i="4"/>
  <c r="S360" i="4" s="1"/>
  <c r="AE360" i="4"/>
  <c r="AN360" i="4"/>
  <c r="I360" i="4"/>
  <c r="H360" i="4"/>
  <c r="Z360" i="4"/>
  <c r="Y360" i="4"/>
  <c r="AQ361" i="4"/>
  <c r="K361" i="4"/>
  <c r="L361" i="4" s="1"/>
  <c r="G361" i="4"/>
  <c r="W361" i="4"/>
  <c r="X361" i="4" s="1"/>
  <c r="AD361" i="4"/>
  <c r="AC361" i="4"/>
  <c r="AF361" i="4" s="1"/>
  <c r="P361" i="4"/>
  <c r="O361" i="4"/>
  <c r="AL361" i="4"/>
  <c r="U361" i="4"/>
  <c r="AM361" i="4"/>
  <c r="AB361" i="4"/>
  <c r="AE361" i="4" s="1"/>
  <c r="AH361" i="4"/>
  <c r="D362" i="4"/>
  <c r="T362" i="4" s="1"/>
  <c r="B363" i="4"/>
  <c r="F362" i="4"/>
  <c r="C362" i="4"/>
  <c r="AJ362" i="4"/>
  <c r="AO362" i="4" s="1"/>
  <c r="AG362" i="4"/>
  <c r="AI362" i="4" s="1"/>
  <c r="AK362" i="4"/>
  <c r="AP362" i="4" s="1"/>
  <c r="J362" i="4"/>
  <c r="AA362" i="4"/>
  <c r="E362" i="4"/>
  <c r="V362" i="4" s="1"/>
  <c r="N360" i="4"/>
  <c r="M360" i="4"/>
  <c r="R360" i="4" l="1"/>
  <c r="F363" i="4"/>
  <c r="D363" i="4"/>
  <c r="T363" i="4" s="1"/>
  <c r="AK363" i="4"/>
  <c r="AP363" i="4" s="1"/>
  <c r="C363" i="4"/>
  <c r="AG363" i="4"/>
  <c r="AI363" i="4" s="1"/>
  <c r="B364" i="4"/>
  <c r="AJ363" i="4"/>
  <c r="AO363" i="4" s="1"/>
  <c r="J363" i="4"/>
  <c r="AA363" i="4"/>
  <c r="E363" i="4"/>
  <c r="V363" i="4" s="1"/>
  <c r="H361" i="4"/>
  <c r="I361" i="4"/>
  <c r="AQ362" i="4"/>
  <c r="Q361" i="4"/>
  <c r="AD362" i="4"/>
  <c r="AC362" i="4"/>
  <c r="AF362" i="4" s="1"/>
  <c r="K362" i="4"/>
  <c r="L362" i="4" s="1"/>
  <c r="G362" i="4"/>
  <c r="W362" i="4"/>
  <c r="X362" i="4" s="1"/>
  <c r="Y361" i="4"/>
  <c r="Z361" i="4"/>
  <c r="AL362" i="4"/>
  <c r="P362" i="4"/>
  <c r="U362" i="4"/>
  <c r="O362" i="4"/>
  <c r="AH362" i="4"/>
  <c r="AM362" i="4"/>
  <c r="AB362" i="4"/>
  <c r="AN361" i="4"/>
  <c r="M361" i="4"/>
  <c r="N361" i="4"/>
  <c r="AQ363" i="4" l="1"/>
  <c r="AN362" i="4"/>
  <c r="AD363" i="4"/>
  <c r="AC363" i="4"/>
  <c r="AF363" i="4" s="1"/>
  <c r="K363" i="4"/>
  <c r="L363" i="4" s="1"/>
  <c r="G363" i="4"/>
  <c r="W363" i="4"/>
  <c r="X363" i="4" s="1"/>
  <c r="D364" i="4"/>
  <c r="T364" i="4" s="1"/>
  <c r="F364" i="4"/>
  <c r="B365" i="4"/>
  <c r="C364" i="4"/>
  <c r="AJ364" i="4"/>
  <c r="AO364" i="4" s="1"/>
  <c r="AG364" i="4"/>
  <c r="AI364" i="4" s="1"/>
  <c r="AK364" i="4"/>
  <c r="AP364" i="4" s="1"/>
  <c r="E364" i="4"/>
  <c r="V364" i="4" s="1"/>
  <c r="J364" i="4"/>
  <c r="AA364" i="4"/>
  <c r="M362" i="4"/>
  <c r="N362" i="4"/>
  <c r="I362" i="4"/>
  <c r="H362" i="4"/>
  <c r="R361" i="4"/>
  <c r="S361" i="4"/>
  <c r="Z362" i="4"/>
  <c r="Y362" i="4"/>
  <c r="Q362" i="4"/>
  <c r="O363" i="4"/>
  <c r="P363" i="4"/>
  <c r="AM363" i="4"/>
  <c r="U363" i="4"/>
  <c r="AH363" i="4"/>
  <c r="AB363" i="4"/>
  <c r="AL363" i="4"/>
  <c r="AE362" i="4"/>
  <c r="AE363" i="4" l="1"/>
  <c r="Q363" i="4"/>
  <c r="S363" i="4" s="1"/>
  <c r="AH364" i="4"/>
  <c r="P364" i="4"/>
  <c r="U364" i="4"/>
  <c r="AM364" i="4"/>
  <c r="O364" i="4"/>
  <c r="AL364" i="4"/>
  <c r="AB364" i="4"/>
  <c r="AE364" i="4" s="1"/>
  <c r="Y363" i="4"/>
  <c r="Z363" i="4"/>
  <c r="AN363" i="4"/>
  <c r="AD364" i="4"/>
  <c r="AC364" i="4"/>
  <c r="AF364" i="4" s="1"/>
  <c r="K364" i="4"/>
  <c r="L364" i="4" s="1"/>
  <c r="G364" i="4"/>
  <c r="W364" i="4"/>
  <c r="X364" i="4" s="1"/>
  <c r="N363" i="4"/>
  <c r="M363" i="4"/>
  <c r="S362" i="4"/>
  <c r="R362" i="4"/>
  <c r="F365" i="4"/>
  <c r="B366" i="4"/>
  <c r="D365" i="4"/>
  <c r="T365" i="4" s="1"/>
  <c r="AG365" i="4"/>
  <c r="AI365" i="4" s="1"/>
  <c r="AK365" i="4"/>
  <c r="AP365" i="4" s="1"/>
  <c r="C365" i="4"/>
  <c r="AJ365" i="4"/>
  <c r="AO365" i="4" s="1"/>
  <c r="J365" i="4"/>
  <c r="E365" i="4"/>
  <c r="V365" i="4" s="1"/>
  <c r="AA365" i="4"/>
  <c r="I363" i="4"/>
  <c r="H363" i="4"/>
  <c r="AQ364" i="4"/>
  <c r="R363" i="4" l="1"/>
  <c r="Z364" i="4"/>
  <c r="Y364" i="4"/>
  <c r="AQ365" i="4"/>
  <c r="K365" i="4"/>
  <c r="L365" i="4" s="1"/>
  <c r="G365" i="4"/>
  <c r="W365" i="4"/>
  <c r="X365" i="4" s="1"/>
  <c r="AD365" i="4"/>
  <c r="AC365" i="4"/>
  <c r="AF365" i="4" s="1"/>
  <c r="AH365" i="4"/>
  <c r="O365" i="4"/>
  <c r="AB365" i="4"/>
  <c r="AM365" i="4"/>
  <c r="U365" i="4"/>
  <c r="P365" i="4"/>
  <c r="Q365" i="4" s="1"/>
  <c r="AL365" i="4"/>
  <c r="D366" i="4"/>
  <c r="T366" i="4" s="1"/>
  <c r="B367" i="4"/>
  <c r="F366" i="4"/>
  <c r="C366" i="4"/>
  <c r="AJ366" i="4"/>
  <c r="AO366" i="4" s="1"/>
  <c r="AK366" i="4"/>
  <c r="AP366" i="4" s="1"/>
  <c r="J366" i="4"/>
  <c r="AA366" i="4"/>
  <c r="AG366" i="4"/>
  <c r="AI366" i="4" s="1"/>
  <c r="E366" i="4"/>
  <c r="V366" i="4" s="1"/>
  <c r="N364" i="4"/>
  <c r="M364" i="4"/>
  <c r="AN364" i="4"/>
  <c r="H364" i="4"/>
  <c r="I364" i="4"/>
  <c r="Q364" i="4"/>
  <c r="AQ366" i="4" l="1"/>
  <c r="F367" i="4"/>
  <c r="B368" i="4"/>
  <c r="D367" i="4"/>
  <c r="T367" i="4" s="1"/>
  <c r="C367" i="4"/>
  <c r="AK367" i="4"/>
  <c r="AP367" i="4" s="1"/>
  <c r="AG367" i="4"/>
  <c r="AI367" i="4" s="1"/>
  <c r="J367" i="4"/>
  <c r="AA367" i="4"/>
  <c r="E367" i="4"/>
  <c r="V367" i="4" s="1"/>
  <c r="AJ367" i="4"/>
  <c r="AO367" i="4" s="1"/>
  <c r="I365" i="4"/>
  <c r="H365" i="4"/>
  <c r="AN365" i="4"/>
  <c r="K366" i="4"/>
  <c r="L366" i="4" s="1"/>
  <c r="G366" i="4"/>
  <c r="W366" i="4"/>
  <c r="X366" i="4" s="1"/>
  <c r="S365" i="4"/>
  <c r="R365" i="4"/>
  <c r="Y365" i="4"/>
  <c r="Z365" i="4"/>
  <c r="S364" i="4"/>
  <c r="R364" i="4"/>
  <c r="AD366" i="4"/>
  <c r="AC366" i="4"/>
  <c r="AF366" i="4" s="1"/>
  <c r="P366" i="4"/>
  <c r="Q366" i="4" s="1"/>
  <c r="O366" i="4"/>
  <c r="AM366" i="4"/>
  <c r="AH366" i="4"/>
  <c r="U366" i="4"/>
  <c r="AL366" i="4"/>
  <c r="AB366" i="4"/>
  <c r="AE365" i="4"/>
  <c r="M365" i="4"/>
  <c r="N365" i="4"/>
  <c r="AE366" i="4" l="1"/>
  <c r="K367" i="4"/>
  <c r="L367" i="4" s="1"/>
  <c r="G367" i="4"/>
  <c r="W367" i="4"/>
  <c r="X367" i="4" s="1"/>
  <c r="R366" i="4"/>
  <c r="S366" i="4"/>
  <c r="N366" i="4"/>
  <c r="M366" i="4"/>
  <c r="F368" i="4"/>
  <c r="D368" i="4"/>
  <c r="T368" i="4" s="1"/>
  <c r="C368" i="4"/>
  <c r="B369" i="4"/>
  <c r="AJ368" i="4"/>
  <c r="AO368" i="4" s="1"/>
  <c r="E368" i="4"/>
  <c r="V368" i="4" s="1"/>
  <c r="AK368" i="4"/>
  <c r="AP368" i="4" s="1"/>
  <c r="J368" i="4"/>
  <c r="AG368" i="4"/>
  <c r="AI368" i="4" s="1"/>
  <c r="AA368" i="4"/>
  <c r="AQ367" i="4"/>
  <c r="H366" i="4"/>
  <c r="I366" i="4"/>
  <c r="Z366" i="4"/>
  <c r="Y366" i="4"/>
  <c r="AD367" i="4"/>
  <c r="AC367" i="4"/>
  <c r="AF367" i="4" s="1"/>
  <c r="O367" i="4"/>
  <c r="P367" i="4"/>
  <c r="AL367" i="4"/>
  <c r="AM367" i="4"/>
  <c r="AH367" i="4"/>
  <c r="U367" i="4"/>
  <c r="AB367" i="4"/>
  <c r="AN366" i="4"/>
  <c r="AN367" i="4" l="1"/>
  <c r="AQ368" i="4"/>
  <c r="M367" i="4"/>
  <c r="N367" i="4"/>
  <c r="AD368" i="4"/>
  <c r="AC368" i="4"/>
  <c r="AF368" i="4" s="1"/>
  <c r="AH368" i="4"/>
  <c r="O368" i="4"/>
  <c r="U368" i="4"/>
  <c r="P368" i="4"/>
  <c r="AL368" i="4"/>
  <c r="AB368" i="4"/>
  <c r="AE368" i="4" s="1"/>
  <c r="AM368" i="4"/>
  <c r="I367" i="4"/>
  <c r="H367" i="4"/>
  <c r="Q367" i="4"/>
  <c r="F369" i="4"/>
  <c r="D369" i="4"/>
  <c r="T369" i="4" s="1"/>
  <c r="B370" i="4"/>
  <c r="AG369" i="4"/>
  <c r="AI369" i="4" s="1"/>
  <c r="AK369" i="4"/>
  <c r="AP369" i="4" s="1"/>
  <c r="J369" i="4"/>
  <c r="E369" i="4"/>
  <c r="V369" i="4" s="1"/>
  <c r="C369" i="4"/>
  <c r="AJ369" i="4"/>
  <c r="AO369" i="4" s="1"/>
  <c r="AA369" i="4"/>
  <c r="Y367" i="4"/>
  <c r="Z367" i="4"/>
  <c r="AE367" i="4"/>
  <c r="K368" i="4"/>
  <c r="L368" i="4" s="1"/>
  <c r="G368" i="4"/>
  <c r="W368" i="4"/>
  <c r="X368" i="4" s="1"/>
  <c r="Q368" i="4" l="1"/>
  <c r="S368" i="4" s="1"/>
  <c r="N368" i="4"/>
  <c r="M368" i="4"/>
  <c r="D370" i="4"/>
  <c r="T370" i="4" s="1"/>
  <c r="B371" i="4"/>
  <c r="F370" i="4"/>
  <c r="C370" i="4"/>
  <c r="AJ370" i="4"/>
  <c r="AO370" i="4" s="1"/>
  <c r="J370" i="4"/>
  <c r="AG370" i="4"/>
  <c r="AI370" i="4" s="1"/>
  <c r="E370" i="4"/>
  <c r="V370" i="4" s="1"/>
  <c r="AA370" i="4"/>
  <c r="AK370" i="4"/>
  <c r="AP370" i="4" s="1"/>
  <c r="AN368" i="4"/>
  <c r="H368" i="4"/>
  <c r="I368" i="4"/>
  <c r="Y368" i="4"/>
  <c r="Z368" i="4"/>
  <c r="AH369" i="4"/>
  <c r="O369" i="4"/>
  <c r="AB369" i="4"/>
  <c r="P369" i="4"/>
  <c r="U369" i="4"/>
  <c r="AM369" i="4"/>
  <c r="AL369" i="4"/>
  <c r="R367" i="4"/>
  <c r="S367" i="4"/>
  <c r="AQ369" i="4"/>
  <c r="K369" i="4"/>
  <c r="L369" i="4" s="1"/>
  <c r="G369" i="4"/>
  <c r="W369" i="4"/>
  <c r="X369" i="4" s="1"/>
  <c r="AD369" i="4"/>
  <c r="AC369" i="4"/>
  <c r="AF369" i="4" s="1"/>
  <c r="R368" i="4" l="1"/>
  <c r="H369" i="4"/>
  <c r="I369" i="4"/>
  <c r="K370" i="4"/>
  <c r="L370" i="4" s="1"/>
  <c r="G370" i="4"/>
  <c r="W370" i="4"/>
  <c r="X370" i="4" s="1"/>
  <c r="AE369" i="4"/>
  <c r="Q369" i="4"/>
  <c r="AQ370" i="4"/>
  <c r="M369" i="4"/>
  <c r="N369" i="4"/>
  <c r="Y369" i="4"/>
  <c r="Z369" i="4"/>
  <c r="O370" i="4"/>
  <c r="AH370" i="4"/>
  <c r="P370" i="4"/>
  <c r="AM370" i="4"/>
  <c r="AB370" i="4"/>
  <c r="AE370" i="4" s="1"/>
  <c r="AL370" i="4"/>
  <c r="U370" i="4"/>
  <c r="AN369" i="4"/>
  <c r="AD370" i="4"/>
  <c r="AC370" i="4"/>
  <c r="AF370" i="4" s="1"/>
  <c r="F371" i="4"/>
  <c r="B372" i="4"/>
  <c r="AK371" i="4"/>
  <c r="AP371" i="4" s="1"/>
  <c r="C371" i="4"/>
  <c r="AG371" i="4"/>
  <c r="AI371" i="4" s="1"/>
  <c r="D371" i="4"/>
  <c r="T371" i="4" s="1"/>
  <c r="AJ371" i="4"/>
  <c r="AO371" i="4" s="1"/>
  <c r="J371" i="4"/>
  <c r="E371" i="4"/>
  <c r="V371" i="4" s="1"/>
  <c r="AA371" i="4"/>
  <c r="AQ371" i="4" l="1"/>
  <c r="Z370" i="4"/>
  <c r="Y370" i="4"/>
  <c r="AH371" i="4"/>
  <c r="U371" i="4"/>
  <c r="AM371" i="4"/>
  <c r="AL371" i="4"/>
  <c r="O371" i="4"/>
  <c r="P371" i="4"/>
  <c r="AB371" i="4"/>
  <c r="AN370" i="4"/>
  <c r="K371" i="4"/>
  <c r="L371" i="4" s="1"/>
  <c r="G371" i="4"/>
  <c r="W371" i="4"/>
  <c r="X371" i="4" s="1"/>
  <c r="R369" i="4"/>
  <c r="S369" i="4"/>
  <c r="N370" i="4"/>
  <c r="M370" i="4"/>
  <c r="Q370" i="4"/>
  <c r="AD371" i="4"/>
  <c r="AC371" i="4"/>
  <c r="AF371" i="4" s="1"/>
  <c r="F372" i="4"/>
  <c r="B373" i="4"/>
  <c r="D372" i="4"/>
  <c r="T372" i="4" s="1"/>
  <c r="C372" i="4"/>
  <c r="AJ372" i="4"/>
  <c r="AO372" i="4" s="1"/>
  <c r="AG372" i="4"/>
  <c r="AI372" i="4" s="1"/>
  <c r="AK372" i="4"/>
  <c r="AP372" i="4" s="1"/>
  <c r="E372" i="4"/>
  <c r="V372" i="4" s="1"/>
  <c r="J372" i="4"/>
  <c r="AA372" i="4"/>
  <c r="I370" i="4"/>
  <c r="H370" i="4"/>
  <c r="Q371" i="4" l="1"/>
  <c r="AE371" i="4"/>
  <c r="G372" i="4"/>
  <c r="K372" i="4"/>
  <c r="L372" i="4" s="1"/>
  <c r="W372" i="4"/>
  <c r="X372" i="4" s="1"/>
  <c r="Y371" i="4"/>
  <c r="Z371" i="4"/>
  <c r="AD372" i="4"/>
  <c r="AC372" i="4"/>
  <c r="AF372" i="4" s="1"/>
  <c r="F373" i="4"/>
  <c r="B374" i="4"/>
  <c r="D373" i="4"/>
  <c r="T373" i="4" s="1"/>
  <c r="AG373" i="4"/>
  <c r="AI373" i="4" s="1"/>
  <c r="AK373" i="4"/>
  <c r="AP373" i="4" s="1"/>
  <c r="AJ373" i="4"/>
  <c r="AO373" i="4" s="1"/>
  <c r="C373" i="4"/>
  <c r="E373" i="4"/>
  <c r="V373" i="4" s="1"/>
  <c r="J373" i="4"/>
  <c r="AA373" i="4"/>
  <c r="S370" i="4"/>
  <c r="R370" i="4"/>
  <c r="AQ372" i="4"/>
  <c r="M371" i="4"/>
  <c r="N371" i="4"/>
  <c r="AN371" i="4"/>
  <c r="AM372" i="4"/>
  <c r="AL372" i="4"/>
  <c r="O372" i="4"/>
  <c r="U372" i="4"/>
  <c r="AB372" i="4"/>
  <c r="AE372" i="4" s="1"/>
  <c r="P372" i="4"/>
  <c r="AH372" i="4"/>
  <c r="I371" i="4"/>
  <c r="H371" i="4"/>
  <c r="R371" i="4"/>
  <c r="S371" i="4"/>
  <c r="Q372" i="4" l="1"/>
  <c r="R372" i="4" s="1"/>
  <c r="AD373" i="4"/>
  <c r="AC373" i="4"/>
  <c r="AF373" i="4" s="1"/>
  <c r="D374" i="4"/>
  <c r="T374" i="4" s="1"/>
  <c r="B375" i="4"/>
  <c r="C374" i="4"/>
  <c r="AJ374" i="4"/>
  <c r="AO374" i="4" s="1"/>
  <c r="F374" i="4"/>
  <c r="AG374" i="4"/>
  <c r="AI374" i="4" s="1"/>
  <c r="AK374" i="4"/>
  <c r="AP374" i="4" s="1"/>
  <c r="J374" i="4"/>
  <c r="AA374" i="4"/>
  <c r="E374" i="4"/>
  <c r="V374" i="4" s="1"/>
  <c r="I372" i="4"/>
  <c r="H372" i="4"/>
  <c r="U373" i="4"/>
  <c r="P373" i="4"/>
  <c r="AM373" i="4"/>
  <c r="AH373" i="4"/>
  <c r="AB373" i="4"/>
  <c r="AE373" i="4" s="1"/>
  <c r="O373" i="4"/>
  <c r="AL373" i="4"/>
  <c r="N372" i="4"/>
  <c r="M372" i="4"/>
  <c r="AN372" i="4"/>
  <c r="Z372" i="4"/>
  <c r="Y372" i="4"/>
  <c r="AQ373" i="4"/>
  <c r="K373" i="4"/>
  <c r="L373" i="4" s="1"/>
  <c r="G373" i="4"/>
  <c r="W373" i="4"/>
  <c r="X373" i="4" s="1"/>
  <c r="S372" i="4" l="1"/>
  <c r="AN373" i="4"/>
  <c r="K374" i="4"/>
  <c r="L374" i="4" s="1"/>
  <c r="G374" i="4"/>
  <c r="W374" i="4"/>
  <c r="X374" i="4" s="1"/>
  <c r="AD374" i="4"/>
  <c r="AC374" i="4"/>
  <c r="AF374" i="4" s="1"/>
  <c r="N373" i="4"/>
  <c r="M373" i="4"/>
  <c r="F375" i="4"/>
  <c r="D375" i="4"/>
  <c r="T375" i="4" s="1"/>
  <c r="B376" i="4"/>
  <c r="C375" i="4"/>
  <c r="AK375" i="4"/>
  <c r="AP375" i="4" s="1"/>
  <c r="AG375" i="4"/>
  <c r="AI375" i="4" s="1"/>
  <c r="AJ375" i="4"/>
  <c r="AO375" i="4" s="1"/>
  <c r="J375" i="4"/>
  <c r="E375" i="4"/>
  <c r="V375" i="4" s="1"/>
  <c r="AA375" i="4"/>
  <c r="Q373" i="4"/>
  <c r="AQ374" i="4"/>
  <c r="H373" i="4"/>
  <c r="I373" i="4"/>
  <c r="AM374" i="4"/>
  <c r="AB374" i="4"/>
  <c r="O374" i="4"/>
  <c r="AL374" i="4"/>
  <c r="U374" i="4"/>
  <c r="P374" i="4"/>
  <c r="AH374" i="4"/>
  <c r="Z373" i="4"/>
  <c r="Y373" i="4"/>
  <c r="AN374" i="4" l="1"/>
  <c r="AD375" i="4"/>
  <c r="AC375" i="4"/>
  <c r="AF375" i="4" s="1"/>
  <c r="N374" i="4"/>
  <c r="M374" i="4"/>
  <c r="R373" i="4"/>
  <c r="S373" i="4"/>
  <c r="F376" i="4"/>
  <c r="D376" i="4"/>
  <c r="T376" i="4" s="1"/>
  <c r="B377" i="4"/>
  <c r="C376" i="4"/>
  <c r="J376" i="4"/>
  <c r="AJ376" i="4"/>
  <c r="AO376" i="4" s="1"/>
  <c r="AG376" i="4"/>
  <c r="AI376" i="4" s="1"/>
  <c r="AK376" i="4"/>
  <c r="AP376" i="4" s="1"/>
  <c r="E376" i="4"/>
  <c r="V376" i="4" s="1"/>
  <c r="AA376" i="4"/>
  <c r="H374" i="4"/>
  <c r="I374" i="4"/>
  <c r="AQ375" i="4"/>
  <c r="AB375" i="4"/>
  <c r="O375" i="4"/>
  <c r="AM375" i="4"/>
  <c r="P375" i="4"/>
  <c r="AL375" i="4"/>
  <c r="AH375" i="4"/>
  <c r="U375" i="4"/>
  <c r="Y374" i="4"/>
  <c r="Z374" i="4"/>
  <c r="Q374" i="4"/>
  <c r="AE374" i="4"/>
  <c r="K375" i="4"/>
  <c r="L375" i="4" s="1"/>
  <c r="G375" i="4"/>
  <c r="W375" i="4"/>
  <c r="X375" i="4" s="1"/>
  <c r="Q375" i="4" l="1"/>
  <c r="AE375" i="4"/>
  <c r="H375" i="4"/>
  <c r="I375" i="4"/>
  <c r="Y375" i="4"/>
  <c r="Z375" i="4"/>
  <c r="S374" i="4"/>
  <c r="R374" i="4"/>
  <c r="F377" i="4"/>
  <c r="B378" i="4"/>
  <c r="AG377" i="4"/>
  <c r="AI377" i="4" s="1"/>
  <c r="D377" i="4"/>
  <c r="T377" i="4" s="1"/>
  <c r="AK377" i="4"/>
  <c r="AP377" i="4" s="1"/>
  <c r="J377" i="4"/>
  <c r="C377" i="4"/>
  <c r="E377" i="4"/>
  <c r="V377" i="4" s="1"/>
  <c r="AJ377" i="4"/>
  <c r="AO377" i="4" s="1"/>
  <c r="AA377" i="4"/>
  <c r="AN375" i="4"/>
  <c r="AQ376" i="4"/>
  <c r="M375" i="4"/>
  <c r="N375" i="4"/>
  <c r="R375" i="4"/>
  <c r="S375" i="4"/>
  <c r="AM376" i="4"/>
  <c r="AB376" i="4"/>
  <c r="O376" i="4"/>
  <c r="AL376" i="4"/>
  <c r="AH376" i="4"/>
  <c r="U376" i="4"/>
  <c r="P376" i="4"/>
  <c r="K376" i="4"/>
  <c r="L376" i="4" s="1"/>
  <c r="G376" i="4"/>
  <c r="W376" i="4"/>
  <c r="X376" i="4" s="1"/>
  <c r="AD376" i="4"/>
  <c r="AC376" i="4"/>
  <c r="AF376" i="4" s="1"/>
  <c r="AE376" i="4" l="1"/>
  <c r="Q376" i="4"/>
  <c r="S376" i="4" s="1"/>
  <c r="AN376" i="4"/>
  <c r="AD377" i="4"/>
  <c r="AC377" i="4"/>
  <c r="AF377" i="4" s="1"/>
  <c r="R376" i="4"/>
  <c r="P377" i="4"/>
  <c r="AM377" i="4"/>
  <c r="AL377" i="4"/>
  <c r="AB377" i="4"/>
  <c r="AH377" i="4"/>
  <c r="U377" i="4"/>
  <c r="O377" i="4"/>
  <c r="AQ377" i="4"/>
  <c r="M376" i="4"/>
  <c r="N376" i="4"/>
  <c r="K377" i="4"/>
  <c r="L377" i="4" s="1"/>
  <c r="G377" i="4"/>
  <c r="W377" i="4"/>
  <c r="X377" i="4" s="1"/>
  <c r="H376" i="4"/>
  <c r="I376" i="4"/>
  <c r="Z376" i="4"/>
  <c r="Y376" i="4"/>
  <c r="D378" i="4"/>
  <c r="T378" i="4" s="1"/>
  <c r="B379" i="4"/>
  <c r="F378" i="4"/>
  <c r="C378" i="4"/>
  <c r="AJ378" i="4"/>
  <c r="AO378" i="4" s="1"/>
  <c r="J378" i="4"/>
  <c r="AG378" i="4"/>
  <c r="AI378" i="4" s="1"/>
  <c r="AK378" i="4"/>
  <c r="AP378" i="4" s="1"/>
  <c r="E378" i="4"/>
  <c r="V378" i="4" s="1"/>
  <c r="AA378" i="4"/>
  <c r="AN377" i="4" l="1"/>
  <c r="AD378" i="4"/>
  <c r="AC378" i="4"/>
  <c r="AF378" i="4" s="1"/>
  <c r="O378" i="4"/>
  <c r="AB378" i="4"/>
  <c r="AM378" i="4"/>
  <c r="P378" i="4"/>
  <c r="AH378" i="4"/>
  <c r="U378" i="4"/>
  <c r="AL378" i="4"/>
  <c r="Y377" i="4"/>
  <c r="Z377" i="4"/>
  <c r="Q377" i="4"/>
  <c r="F379" i="4"/>
  <c r="D379" i="4"/>
  <c r="T379" i="4" s="1"/>
  <c r="B380" i="4"/>
  <c r="AK379" i="4"/>
  <c r="AP379" i="4" s="1"/>
  <c r="C379" i="4"/>
  <c r="AG379" i="4"/>
  <c r="AI379" i="4" s="1"/>
  <c r="J379" i="4"/>
  <c r="AJ379" i="4"/>
  <c r="AO379" i="4" s="1"/>
  <c r="AA379" i="4"/>
  <c r="E379" i="4"/>
  <c r="V379" i="4" s="1"/>
  <c r="M377" i="4"/>
  <c r="N377" i="4"/>
  <c r="K378" i="4"/>
  <c r="L378" i="4" s="1"/>
  <c r="G378" i="4"/>
  <c r="W378" i="4"/>
  <c r="X378" i="4" s="1"/>
  <c r="I377" i="4"/>
  <c r="H377" i="4"/>
  <c r="AQ378" i="4"/>
  <c r="AE377" i="4"/>
  <c r="Q378" i="4" l="1"/>
  <c r="AE378" i="4"/>
  <c r="AQ379" i="4"/>
  <c r="N378" i="4"/>
  <c r="M378" i="4"/>
  <c r="P379" i="4"/>
  <c r="AM379" i="4"/>
  <c r="AB379" i="4"/>
  <c r="AL379" i="4"/>
  <c r="AH379" i="4"/>
  <c r="U379" i="4"/>
  <c r="O379" i="4"/>
  <c r="K379" i="4"/>
  <c r="L379" i="4" s="1"/>
  <c r="G379" i="4"/>
  <c r="W379" i="4"/>
  <c r="X379" i="4" s="1"/>
  <c r="S378" i="4"/>
  <c r="R378" i="4"/>
  <c r="AD379" i="4"/>
  <c r="AC379" i="4"/>
  <c r="AF379" i="4" s="1"/>
  <c r="I378" i="4"/>
  <c r="H378" i="4"/>
  <c r="D380" i="4"/>
  <c r="T380" i="4" s="1"/>
  <c r="F380" i="4"/>
  <c r="B381" i="4"/>
  <c r="C380" i="4"/>
  <c r="AJ380" i="4"/>
  <c r="AO380" i="4" s="1"/>
  <c r="J380" i="4"/>
  <c r="AG380" i="4"/>
  <c r="AI380" i="4" s="1"/>
  <c r="AK380" i="4"/>
  <c r="AP380" i="4" s="1"/>
  <c r="E380" i="4"/>
  <c r="V380" i="4" s="1"/>
  <c r="AA380" i="4"/>
  <c r="AN378" i="4"/>
  <c r="Z378" i="4"/>
  <c r="Y378" i="4"/>
  <c r="R377" i="4"/>
  <c r="S377" i="4"/>
  <c r="AN379" i="4" l="1"/>
  <c r="F381" i="4"/>
  <c r="B382" i="4"/>
  <c r="D381" i="4"/>
  <c r="T381" i="4" s="1"/>
  <c r="AG381" i="4"/>
  <c r="AI381" i="4" s="1"/>
  <c r="AK381" i="4"/>
  <c r="AP381" i="4" s="1"/>
  <c r="C381" i="4"/>
  <c r="AJ381" i="4"/>
  <c r="AO381" i="4" s="1"/>
  <c r="J381" i="4"/>
  <c r="E381" i="4"/>
  <c r="V381" i="4" s="1"/>
  <c r="AA381" i="4"/>
  <c r="AQ380" i="4"/>
  <c r="AE379" i="4"/>
  <c r="AD380" i="4"/>
  <c r="AC380" i="4"/>
  <c r="AF380" i="4" s="1"/>
  <c r="P380" i="4"/>
  <c r="AM380" i="4"/>
  <c r="AH380" i="4"/>
  <c r="U380" i="4"/>
  <c r="O380" i="4"/>
  <c r="AL380" i="4"/>
  <c r="AB380" i="4"/>
  <c r="M379" i="4"/>
  <c r="N379" i="4"/>
  <c r="I379" i="4"/>
  <c r="H379" i="4"/>
  <c r="Q379" i="4"/>
  <c r="K380" i="4"/>
  <c r="L380" i="4" s="1"/>
  <c r="G380" i="4"/>
  <c r="W380" i="4"/>
  <c r="X380" i="4" s="1"/>
  <c r="Z379" i="4"/>
  <c r="Y379" i="4"/>
  <c r="AE380" i="4" l="1"/>
  <c r="AN380" i="4"/>
  <c r="K381" i="4"/>
  <c r="L381" i="4" s="1"/>
  <c r="G381" i="4"/>
  <c r="W381" i="4"/>
  <c r="X381" i="4" s="1"/>
  <c r="S379" i="4"/>
  <c r="R379" i="4"/>
  <c r="AD381" i="4"/>
  <c r="AC381" i="4"/>
  <c r="AF381" i="4" s="1"/>
  <c r="O381" i="4"/>
  <c r="AM381" i="4"/>
  <c r="P381" i="4"/>
  <c r="AH381" i="4"/>
  <c r="AB381" i="4"/>
  <c r="AE381" i="4" s="1"/>
  <c r="U381" i="4"/>
  <c r="AL381" i="4"/>
  <c r="D382" i="4"/>
  <c r="T382" i="4" s="1"/>
  <c r="B383" i="4"/>
  <c r="F382" i="4"/>
  <c r="C382" i="4"/>
  <c r="AJ382" i="4"/>
  <c r="AO382" i="4" s="1"/>
  <c r="AK382" i="4"/>
  <c r="AP382" i="4" s="1"/>
  <c r="J382" i="4"/>
  <c r="AG382" i="4"/>
  <c r="AI382" i="4" s="1"/>
  <c r="AA382" i="4"/>
  <c r="E382" i="4"/>
  <c r="V382" i="4" s="1"/>
  <c r="Z380" i="4"/>
  <c r="Y380" i="4"/>
  <c r="Q380" i="4"/>
  <c r="N380" i="4"/>
  <c r="M380" i="4"/>
  <c r="I380" i="4"/>
  <c r="H380" i="4"/>
  <c r="AQ381" i="4"/>
  <c r="Q381" i="4" l="1"/>
  <c r="S381" i="4" s="1"/>
  <c r="AD382" i="4"/>
  <c r="AC382" i="4"/>
  <c r="AF382" i="4" s="1"/>
  <c r="K382" i="4"/>
  <c r="L382" i="4" s="1"/>
  <c r="G382" i="4"/>
  <c r="W382" i="4"/>
  <c r="X382" i="4" s="1"/>
  <c r="M381" i="4"/>
  <c r="N381" i="4"/>
  <c r="O382" i="4"/>
  <c r="AH382" i="4"/>
  <c r="P382" i="4"/>
  <c r="U382" i="4"/>
  <c r="AB382" i="4"/>
  <c r="AE382" i="4" s="1"/>
  <c r="AM382" i="4"/>
  <c r="AL382" i="4"/>
  <c r="H381" i="4"/>
  <c r="I381" i="4"/>
  <c r="AQ382" i="4"/>
  <c r="S380" i="4"/>
  <c r="R380" i="4"/>
  <c r="Z381" i="4"/>
  <c r="Y381" i="4"/>
  <c r="AN381" i="4"/>
  <c r="F383" i="4"/>
  <c r="B384" i="4"/>
  <c r="D383" i="4"/>
  <c r="T383" i="4" s="1"/>
  <c r="C383" i="4"/>
  <c r="AK383" i="4"/>
  <c r="AP383" i="4" s="1"/>
  <c r="J383" i="4"/>
  <c r="AG383" i="4"/>
  <c r="AI383" i="4" s="1"/>
  <c r="AJ383" i="4"/>
  <c r="AO383" i="4" s="1"/>
  <c r="E383" i="4"/>
  <c r="V383" i="4" s="1"/>
  <c r="AA383" i="4"/>
  <c r="R381" i="4" l="1"/>
  <c r="Q382" i="4"/>
  <c r="S382" i="4" s="1"/>
  <c r="K383" i="4"/>
  <c r="L383" i="4" s="1"/>
  <c r="G383" i="4"/>
  <c r="W383" i="4"/>
  <c r="X383" i="4" s="1"/>
  <c r="Y382" i="4"/>
  <c r="Z382" i="4"/>
  <c r="AN382" i="4"/>
  <c r="F384" i="4"/>
  <c r="C384" i="4"/>
  <c r="AJ384" i="4"/>
  <c r="AO384" i="4" s="1"/>
  <c r="B385" i="4"/>
  <c r="AG384" i="4"/>
  <c r="AI384" i="4" s="1"/>
  <c r="D384" i="4"/>
  <c r="T384" i="4" s="1"/>
  <c r="E384" i="4"/>
  <c r="V384" i="4" s="1"/>
  <c r="AK384" i="4"/>
  <c r="AP384" i="4" s="1"/>
  <c r="J384" i="4"/>
  <c r="AA384" i="4"/>
  <c r="N382" i="4"/>
  <c r="M382" i="4"/>
  <c r="AD383" i="4"/>
  <c r="AC383" i="4"/>
  <c r="AF383" i="4" s="1"/>
  <c r="P383" i="4"/>
  <c r="AH383" i="4"/>
  <c r="O383" i="4"/>
  <c r="AM383" i="4"/>
  <c r="AL383" i="4"/>
  <c r="AB383" i="4"/>
  <c r="U383" i="4"/>
  <c r="I382" i="4"/>
  <c r="H382" i="4"/>
  <c r="AQ383" i="4"/>
  <c r="Q383" i="4" l="1"/>
  <c r="R383" i="4" s="1"/>
  <c r="AE383" i="4"/>
  <c r="R382" i="4"/>
  <c r="AQ384" i="4"/>
  <c r="M383" i="4"/>
  <c r="N383" i="4"/>
  <c r="F385" i="4"/>
  <c r="D385" i="4"/>
  <c r="T385" i="4" s="1"/>
  <c r="B386" i="4"/>
  <c r="AG385" i="4"/>
  <c r="AI385" i="4" s="1"/>
  <c r="AK385" i="4"/>
  <c r="AP385" i="4" s="1"/>
  <c r="C385" i="4"/>
  <c r="AJ385" i="4"/>
  <c r="AO385" i="4" s="1"/>
  <c r="E385" i="4"/>
  <c r="V385" i="4" s="1"/>
  <c r="J385" i="4"/>
  <c r="AA385" i="4"/>
  <c r="H383" i="4"/>
  <c r="I383" i="4"/>
  <c r="AN383" i="4"/>
  <c r="K384" i="4"/>
  <c r="L384" i="4" s="1"/>
  <c r="G384" i="4"/>
  <c r="W384" i="4"/>
  <c r="X384" i="4" s="1"/>
  <c r="Z383" i="4"/>
  <c r="Y383" i="4"/>
  <c r="AD384" i="4"/>
  <c r="AC384" i="4"/>
  <c r="AF384" i="4" s="1"/>
  <c r="AL384" i="4"/>
  <c r="AH384" i="4"/>
  <c r="P384" i="4"/>
  <c r="AM384" i="4"/>
  <c r="U384" i="4"/>
  <c r="O384" i="4"/>
  <c r="AB384" i="4"/>
  <c r="S383" i="4" l="1"/>
  <c r="K385" i="4"/>
  <c r="L385" i="4" s="1"/>
  <c r="G385" i="4"/>
  <c r="W385" i="4"/>
  <c r="X385" i="4" s="1"/>
  <c r="N384" i="4"/>
  <c r="M384" i="4"/>
  <c r="AN384" i="4"/>
  <c r="AD385" i="4"/>
  <c r="AC385" i="4"/>
  <c r="AF385" i="4" s="1"/>
  <c r="AM385" i="4"/>
  <c r="P385" i="4"/>
  <c r="U385" i="4"/>
  <c r="AL385" i="4"/>
  <c r="AB385" i="4"/>
  <c r="AH385" i="4"/>
  <c r="O385" i="4"/>
  <c r="H384" i="4"/>
  <c r="I384" i="4"/>
  <c r="D386" i="4"/>
  <c r="T386" i="4" s="1"/>
  <c r="B387" i="4"/>
  <c r="C386" i="4"/>
  <c r="F386" i="4"/>
  <c r="AJ386" i="4"/>
  <c r="AO386" i="4" s="1"/>
  <c r="J386" i="4"/>
  <c r="E386" i="4"/>
  <c r="V386" i="4" s="1"/>
  <c r="AA386" i="4"/>
  <c r="AG386" i="4"/>
  <c r="AI386" i="4" s="1"/>
  <c r="AK386" i="4"/>
  <c r="AP386" i="4" s="1"/>
  <c r="AE384" i="4"/>
  <c r="Q384" i="4"/>
  <c r="Y384" i="4"/>
  <c r="Z384" i="4"/>
  <c r="AQ385" i="4"/>
  <c r="AN385" i="4" l="1"/>
  <c r="AD386" i="4"/>
  <c r="AC386" i="4"/>
  <c r="AF386" i="4" s="1"/>
  <c r="K386" i="4"/>
  <c r="L386" i="4" s="1"/>
  <c r="G386" i="4"/>
  <c r="W386" i="4"/>
  <c r="X386" i="4" s="1"/>
  <c r="M385" i="4"/>
  <c r="N385" i="4"/>
  <c r="AE385" i="4"/>
  <c r="H385" i="4"/>
  <c r="I385" i="4"/>
  <c r="AQ386" i="4"/>
  <c r="Q385" i="4"/>
  <c r="S384" i="4"/>
  <c r="R384" i="4"/>
  <c r="F387" i="4"/>
  <c r="B388" i="4"/>
  <c r="D387" i="4"/>
  <c r="T387" i="4" s="1"/>
  <c r="AK387" i="4"/>
  <c r="AP387" i="4" s="1"/>
  <c r="C387" i="4"/>
  <c r="AG387" i="4"/>
  <c r="AI387" i="4" s="1"/>
  <c r="AJ387" i="4"/>
  <c r="AO387" i="4" s="1"/>
  <c r="E387" i="4"/>
  <c r="V387" i="4" s="1"/>
  <c r="AA387" i="4"/>
  <c r="J387" i="4"/>
  <c r="Y385" i="4"/>
  <c r="Z385" i="4"/>
  <c r="AM386" i="4"/>
  <c r="AB386" i="4"/>
  <c r="P386" i="4"/>
  <c r="AL386" i="4"/>
  <c r="U386" i="4"/>
  <c r="O386" i="4"/>
  <c r="AH386" i="4"/>
  <c r="Y386" i="4" l="1"/>
  <c r="Z386" i="4"/>
  <c r="AN386" i="4"/>
  <c r="Q386" i="4"/>
  <c r="AD387" i="4"/>
  <c r="AC387" i="4"/>
  <c r="AF387" i="4" s="1"/>
  <c r="AH387" i="4"/>
  <c r="AB387" i="4"/>
  <c r="P387" i="4"/>
  <c r="AM387" i="4"/>
  <c r="U387" i="4"/>
  <c r="AL387" i="4"/>
  <c r="O387" i="4"/>
  <c r="K387" i="4"/>
  <c r="L387" i="4" s="1"/>
  <c r="G387" i="4"/>
  <c r="W387" i="4"/>
  <c r="X387" i="4" s="1"/>
  <c r="N386" i="4"/>
  <c r="M386" i="4"/>
  <c r="F388" i="4"/>
  <c r="B389" i="4"/>
  <c r="D388" i="4"/>
  <c r="T388" i="4" s="1"/>
  <c r="C388" i="4"/>
  <c r="AJ388" i="4"/>
  <c r="AO388" i="4" s="1"/>
  <c r="AG388" i="4"/>
  <c r="AI388" i="4" s="1"/>
  <c r="AK388" i="4"/>
  <c r="AP388" i="4" s="1"/>
  <c r="E388" i="4"/>
  <c r="V388" i="4" s="1"/>
  <c r="J388" i="4"/>
  <c r="AA388" i="4"/>
  <c r="R385" i="4"/>
  <c r="S385" i="4"/>
  <c r="I386" i="4"/>
  <c r="H386" i="4"/>
  <c r="AE386" i="4"/>
  <c r="AQ387" i="4"/>
  <c r="Q387" i="4" l="1"/>
  <c r="O388" i="4"/>
  <c r="U388" i="4"/>
  <c r="AM388" i="4"/>
  <c r="AL388" i="4"/>
  <c r="AH388" i="4"/>
  <c r="P388" i="4"/>
  <c r="AB388" i="4"/>
  <c r="M387" i="4"/>
  <c r="N387" i="4"/>
  <c r="K388" i="4"/>
  <c r="L388" i="4" s="1"/>
  <c r="G388" i="4"/>
  <c r="W388" i="4"/>
  <c r="X388" i="4" s="1"/>
  <c r="H387" i="4"/>
  <c r="I387" i="4"/>
  <c r="AN387" i="4"/>
  <c r="AD388" i="4"/>
  <c r="AC388" i="4"/>
  <c r="AF388" i="4" s="1"/>
  <c r="F389" i="4"/>
  <c r="B390" i="4"/>
  <c r="D389" i="4"/>
  <c r="T389" i="4" s="1"/>
  <c r="AG389" i="4"/>
  <c r="AI389" i="4" s="1"/>
  <c r="J389" i="4"/>
  <c r="AK389" i="4"/>
  <c r="AP389" i="4" s="1"/>
  <c r="AJ389" i="4"/>
  <c r="AO389" i="4" s="1"/>
  <c r="E389" i="4"/>
  <c r="V389" i="4" s="1"/>
  <c r="AA389" i="4"/>
  <c r="C389" i="4"/>
  <c r="Z387" i="4"/>
  <c r="Y387" i="4"/>
  <c r="R386" i="4"/>
  <c r="S386" i="4"/>
  <c r="AQ388" i="4"/>
  <c r="AE387" i="4"/>
  <c r="Q388" i="4" l="1"/>
  <c r="S388" i="4" s="1"/>
  <c r="AE388" i="4"/>
  <c r="AN388" i="4"/>
  <c r="Z388" i="4"/>
  <c r="Y388" i="4"/>
  <c r="R387" i="4"/>
  <c r="S387" i="4"/>
  <c r="AQ389" i="4"/>
  <c r="AD389" i="4"/>
  <c r="AC389" i="4"/>
  <c r="AF389" i="4" s="1"/>
  <c r="K389" i="4"/>
  <c r="L389" i="4" s="1"/>
  <c r="G389" i="4"/>
  <c r="W389" i="4"/>
  <c r="X389" i="4" s="1"/>
  <c r="N388" i="4"/>
  <c r="M388" i="4"/>
  <c r="P389" i="4"/>
  <c r="AL389" i="4"/>
  <c r="AH389" i="4"/>
  <c r="O389" i="4"/>
  <c r="U389" i="4"/>
  <c r="AB389" i="4"/>
  <c r="AM389" i="4"/>
  <c r="D390" i="4"/>
  <c r="T390" i="4" s="1"/>
  <c r="B391" i="4"/>
  <c r="C390" i="4"/>
  <c r="AJ390" i="4"/>
  <c r="AO390" i="4" s="1"/>
  <c r="F390" i="4"/>
  <c r="J390" i="4"/>
  <c r="AK390" i="4"/>
  <c r="AP390" i="4" s="1"/>
  <c r="AA390" i="4"/>
  <c r="AG390" i="4"/>
  <c r="AI390" i="4" s="1"/>
  <c r="E390" i="4"/>
  <c r="V390" i="4" s="1"/>
  <c r="I388" i="4"/>
  <c r="H388" i="4"/>
  <c r="R388" i="4" l="1"/>
  <c r="AQ390" i="4"/>
  <c r="AE389" i="4"/>
  <c r="AD390" i="4"/>
  <c r="AC390" i="4"/>
  <c r="AF390" i="4" s="1"/>
  <c r="I389" i="4"/>
  <c r="H389" i="4"/>
  <c r="AN389" i="4"/>
  <c r="G390" i="4"/>
  <c r="K390" i="4"/>
  <c r="L390" i="4" s="1"/>
  <c r="W390" i="4"/>
  <c r="X390" i="4" s="1"/>
  <c r="Y389" i="4"/>
  <c r="Z389" i="4"/>
  <c r="F391" i="4"/>
  <c r="D391" i="4"/>
  <c r="T391" i="4" s="1"/>
  <c r="B392" i="4"/>
  <c r="C391" i="4"/>
  <c r="AK391" i="4"/>
  <c r="AP391" i="4" s="1"/>
  <c r="AG391" i="4"/>
  <c r="AI391" i="4" s="1"/>
  <c r="J391" i="4"/>
  <c r="E391" i="4"/>
  <c r="V391" i="4" s="1"/>
  <c r="AA391" i="4"/>
  <c r="AJ391" i="4"/>
  <c r="AO391" i="4" s="1"/>
  <c r="Q389" i="4"/>
  <c r="O390" i="4"/>
  <c r="P390" i="4"/>
  <c r="AB390" i="4"/>
  <c r="AM390" i="4"/>
  <c r="AL390" i="4"/>
  <c r="U390" i="4"/>
  <c r="AH390" i="4"/>
  <c r="M389" i="4"/>
  <c r="N389" i="4"/>
  <c r="Q390" i="4" l="1"/>
  <c r="R390" i="4" s="1"/>
  <c r="AN390" i="4"/>
  <c r="AE390" i="4"/>
  <c r="R389" i="4"/>
  <c r="S389" i="4"/>
  <c r="F392" i="4"/>
  <c r="B393" i="4"/>
  <c r="C392" i="4"/>
  <c r="D392" i="4"/>
  <c r="T392" i="4" s="1"/>
  <c r="J392" i="4"/>
  <c r="AJ392" i="4"/>
  <c r="AO392" i="4" s="1"/>
  <c r="AG392" i="4"/>
  <c r="AI392" i="4" s="1"/>
  <c r="AK392" i="4"/>
  <c r="AP392" i="4" s="1"/>
  <c r="E392" i="4"/>
  <c r="V392" i="4" s="1"/>
  <c r="AA392" i="4"/>
  <c r="AH391" i="4"/>
  <c r="O391" i="4"/>
  <c r="P391" i="4"/>
  <c r="AB391" i="4"/>
  <c r="AL391" i="4"/>
  <c r="U391" i="4"/>
  <c r="AM391" i="4"/>
  <c r="H390" i="4"/>
  <c r="I390" i="4"/>
  <c r="S390" i="4"/>
  <c r="K391" i="4"/>
  <c r="L391" i="4" s="1"/>
  <c r="G391" i="4"/>
  <c r="W391" i="4"/>
  <c r="X391" i="4" s="1"/>
  <c r="M390" i="4"/>
  <c r="N390" i="4"/>
  <c r="AD391" i="4"/>
  <c r="AC391" i="4"/>
  <c r="AF391" i="4" s="1"/>
  <c r="Z390" i="4"/>
  <c r="Y390" i="4"/>
  <c r="AQ391" i="4"/>
  <c r="I391" i="4" l="1"/>
  <c r="H391" i="4"/>
  <c r="AH392" i="4"/>
  <c r="P392" i="4"/>
  <c r="AM392" i="4"/>
  <c r="AL392" i="4"/>
  <c r="O392" i="4"/>
  <c r="U392" i="4"/>
  <c r="AB392" i="4"/>
  <c r="Q391" i="4"/>
  <c r="AE391" i="4"/>
  <c r="AN391" i="4"/>
  <c r="AQ392" i="4"/>
  <c r="Y391" i="4"/>
  <c r="Z391" i="4"/>
  <c r="K392" i="4"/>
  <c r="L392" i="4" s="1"/>
  <c r="G392" i="4"/>
  <c r="W392" i="4"/>
  <c r="X392" i="4" s="1"/>
  <c r="M391" i="4"/>
  <c r="N391" i="4"/>
  <c r="AD392" i="4"/>
  <c r="AC392" i="4"/>
  <c r="AF392" i="4" s="1"/>
  <c r="F393" i="4"/>
  <c r="B394" i="4"/>
  <c r="D393" i="4"/>
  <c r="T393" i="4" s="1"/>
  <c r="AG393" i="4"/>
  <c r="AI393" i="4" s="1"/>
  <c r="AK393" i="4"/>
  <c r="AP393" i="4" s="1"/>
  <c r="J393" i="4"/>
  <c r="AJ393" i="4"/>
  <c r="AO393" i="4" s="1"/>
  <c r="E393" i="4"/>
  <c r="V393" i="4" s="1"/>
  <c r="C393" i="4"/>
  <c r="AA393" i="4"/>
  <c r="AE392" i="4" l="1"/>
  <c r="H392" i="4"/>
  <c r="I392" i="4"/>
  <c r="AB393" i="4"/>
  <c r="AL393" i="4"/>
  <c r="P393" i="4"/>
  <c r="AH393" i="4"/>
  <c r="O393" i="4"/>
  <c r="U393" i="4"/>
  <c r="AM393" i="4"/>
  <c r="Z392" i="4"/>
  <c r="Y392" i="4"/>
  <c r="R391" i="4"/>
  <c r="S391" i="4"/>
  <c r="AQ393" i="4"/>
  <c r="K393" i="4"/>
  <c r="L393" i="4" s="1"/>
  <c r="G393" i="4"/>
  <c r="W393" i="4"/>
  <c r="X393" i="4" s="1"/>
  <c r="AN392" i="4"/>
  <c r="AD393" i="4"/>
  <c r="AC393" i="4"/>
  <c r="AF393" i="4" s="1"/>
  <c r="D394" i="4"/>
  <c r="T394" i="4" s="1"/>
  <c r="B395" i="4"/>
  <c r="F394" i="4"/>
  <c r="C394" i="4"/>
  <c r="AJ394" i="4"/>
  <c r="AO394" i="4" s="1"/>
  <c r="AG394" i="4"/>
  <c r="AI394" i="4" s="1"/>
  <c r="AK394" i="4"/>
  <c r="AP394" i="4" s="1"/>
  <c r="J394" i="4"/>
  <c r="E394" i="4"/>
  <c r="V394" i="4" s="1"/>
  <c r="AA394" i="4"/>
  <c r="M392" i="4"/>
  <c r="N392" i="4"/>
  <c r="Q392" i="4"/>
  <c r="R392" i="4" l="1"/>
  <c r="S392" i="4"/>
  <c r="Z393" i="4"/>
  <c r="Y393" i="4"/>
  <c r="Q393" i="4"/>
  <c r="AD394" i="4"/>
  <c r="AC394" i="4"/>
  <c r="AF394" i="4" s="1"/>
  <c r="F395" i="4"/>
  <c r="D395" i="4"/>
  <c r="T395" i="4" s="1"/>
  <c r="AK395" i="4"/>
  <c r="AP395" i="4" s="1"/>
  <c r="C395" i="4"/>
  <c r="AG395" i="4"/>
  <c r="AI395" i="4" s="1"/>
  <c r="AJ395" i="4"/>
  <c r="AO395" i="4" s="1"/>
  <c r="J395" i="4"/>
  <c r="B396" i="4"/>
  <c r="AA395" i="4"/>
  <c r="E395" i="4"/>
  <c r="V395" i="4" s="1"/>
  <c r="AQ394" i="4"/>
  <c r="AN393" i="4"/>
  <c r="K394" i="4"/>
  <c r="L394" i="4" s="1"/>
  <c r="G394" i="4"/>
  <c r="W394" i="4"/>
  <c r="X394" i="4" s="1"/>
  <c r="M393" i="4"/>
  <c r="N393" i="4"/>
  <c r="AE393" i="4"/>
  <c r="AL394" i="4"/>
  <c r="P394" i="4"/>
  <c r="U394" i="4"/>
  <c r="AH394" i="4"/>
  <c r="AM394" i="4"/>
  <c r="AB394" i="4"/>
  <c r="O394" i="4"/>
  <c r="H393" i="4"/>
  <c r="I393" i="4"/>
  <c r="AN394" i="4" l="1"/>
  <c r="R393" i="4"/>
  <c r="S393" i="4"/>
  <c r="N394" i="4"/>
  <c r="M394" i="4"/>
  <c r="H394" i="4"/>
  <c r="I394" i="4"/>
  <c r="Z394" i="4"/>
  <c r="Y394" i="4"/>
  <c r="D396" i="4"/>
  <c r="T396" i="4" s="1"/>
  <c r="F396" i="4"/>
  <c r="B397" i="4"/>
  <c r="C396" i="4"/>
  <c r="J396" i="4"/>
  <c r="AJ396" i="4"/>
  <c r="AO396" i="4" s="1"/>
  <c r="AG396" i="4"/>
  <c r="AI396" i="4" s="1"/>
  <c r="AK396" i="4"/>
  <c r="AP396" i="4" s="1"/>
  <c r="AA396" i="4"/>
  <c r="E396" i="4"/>
  <c r="V396" i="4" s="1"/>
  <c r="AM395" i="4"/>
  <c r="O395" i="4"/>
  <c r="P395" i="4"/>
  <c r="AL395" i="4"/>
  <c r="AB395" i="4"/>
  <c r="AH395" i="4"/>
  <c r="U395" i="4"/>
  <c r="AE394" i="4"/>
  <c r="Q394" i="4"/>
  <c r="AD395" i="4"/>
  <c r="AC395" i="4"/>
  <c r="AF395" i="4" s="1"/>
  <c r="K395" i="4"/>
  <c r="L395" i="4" s="1"/>
  <c r="G395" i="4"/>
  <c r="W395" i="4"/>
  <c r="X395" i="4" s="1"/>
  <c r="AQ395" i="4"/>
  <c r="Q395" i="4" l="1"/>
  <c r="S395" i="4" s="1"/>
  <c r="K396" i="4"/>
  <c r="L396" i="4" s="1"/>
  <c r="G396" i="4"/>
  <c r="W396" i="4"/>
  <c r="X396" i="4" s="1"/>
  <c r="R395" i="4"/>
  <c r="I395" i="4"/>
  <c r="H395" i="4"/>
  <c r="R394" i="4"/>
  <c r="S394" i="4"/>
  <c r="F397" i="4"/>
  <c r="B398" i="4"/>
  <c r="D397" i="4"/>
  <c r="T397" i="4" s="1"/>
  <c r="AG397" i="4"/>
  <c r="AI397" i="4" s="1"/>
  <c r="J397" i="4"/>
  <c r="AK397" i="4"/>
  <c r="AP397" i="4" s="1"/>
  <c r="C397" i="4"/>
  <c r="AJ397" i="4"/>
  <c r="AO397" i="4" s="1"/>
  <c r="E397" i="4"/>
  <c r="V397" i="4" s="1"/>
  <c r="AA397" i="4"/>
  <c r="AE395" i="4"/>
  <c r="AQ396" i="4"/>
  <c r="AD396" i="4"/>
  <c r="AC396" i="4"/>
  <c r="AF396" i="4" s="1"/>
  <c r="N395" i="4"/>
  <c r="M395" i="4"/>
  <c r="Y395" i="4"/>
  <c r="Z395" i="4"/>
  <c r="AM396" i="4"/>
  <c r="O396" i="4"/>
  <c r="U396" i="4"/>
  <c r="AL396" i="4"/>
  <c r="P396" i="4"/>
  <c r="AB396" i="4"/>
  <c r="AE396" i="4" s="1"/>
  <c r="AH396" i="4"/>
  <c r="AN395" i="4"/>
  <c r="Q396" i="4" l="1"/>
  <c r="R396" i="4" s="1"/>
  <c r="AN396" i="4"/>
  <c r="M396" i="4"/>
  <c r="N396" i="4"/>
  <c r="AQ397" i="4"/>
  <c r="K397" i="4"/>
  <c r="L397" i="4" s="1"/>
  <c r="G397" i="4"/>
  <c r="W397" i="4"/>
  <c r="X397" i="4" s="1"/>
  <c r="I396" i="4"/>
  <c r="H396" i="4"/>
  <c r="AD397" i="4"/>
  <c r="AC397" i="4"/>
  <c r="AF397" i="4" s="1"/>
  <c r="D398" i="4"/>
  <c r="T398" i="4" s="1"/>
  <c r="B399" i="4"/>
  <c r="F398" i="4"/>
  <c r="C398" i="4"/>
  <c r="AJ398" i="4"/>
  <c r="AO398" i="4" s="1"/>
  <c r="AK398" i="4"/>
  <c r="AP398" i="4" s="1"/>
  <c r="J398" i="4"/>
  <c r="AG398" i="4"/>
  <c r="AI398" i="4" s="1"/>
  <c r="E398" i="4"/>
  <c r="V398" i="4" s="1"/>
  <c r="AA398" i="4"/>
  <c r="Y396" i="4"/>
  <c r="Z396" i="4"/>
  <c r="P397" i="4"/>
  <c r="Q397" i="4" s="1"/>
  <c r="AL397" i="4"/>
  <c r="AH397" i="4"/>
  <c r="O397" i="4"/>
  <c r="AB397" i="4"/>
  <c r="AE397" i="4" s="1"/>
  <c r="AM397" i="4"/>
  <c r="U397" i="4"/>
  <c r="S396" i="4" l="1"/>
  <c r="R397" i="4"/>
  <c r="S397" i="4"/>
  <c r="AD398" i="4"/>
  <c r="AC398" i="4"/>
  <c r="AF398" i="4" s="1"/>
  <c r="F399" i="4"/>
  <c r="B400" i="4"/>
  <c r="C399" i="4"/>
  <c r="AK399" i="4"/>
  <c r="AP399" i="4" s="1"/>
  <c r="AG399" i="4"/>
  <c r="AI399" i="4" s="1"/>
  <c r="D399" i="4"/>
  <c r="T399" i="4" s="1"/>
  <c r="J399" i="4"/>
  <c r="AJ399" i="4"/>
  <c r="AO399" i="4" s="1"/>
  <c r="AA399" i="4"/>
  <c r="E399" i="4"/>
  <c r="V399" i="4" s="1"/>
  <c r="N397" i="4"/>
  <c r="M397" i="4"/>
  <c r="K398" i="4"/>
  <c r="L398" i="4" s="1"/>
  <c r="G398" i="4"/>
  <c r="W398" i="4"/>
  <c r="X398" i="4" s="1"/>
  <c r="I397" i="4"/>
  <c r="H397" i="4"/>
  <c r="AN397" i="4"/>
  <c r="AH398" i="4"/>
  <c r="O398" i="4"/>
  <c r="AB398" i="4"/>
  <c r="AL398" i="4"/>
  <c r="U398" i="4"/>
  <c r="P398" i="4"/>
  <c r="Q398" i="4" s="1"/>
  <c r="AM398" i="4"/>
  <c r="Z397" i="4"/>
  <c r="Y397" i="4"/>
  <c r="AQ398" i="4"/>
  <c r="AE398" i="4" l="1"/>
  <c r="AQ399" i="4"/>
  <c r="AD399" i="4"/>
  <c r="AC399" i="4"/>
  <c r="AF399" i="4" s="1"/>
  <c r="K399" i="4"/>
  <c r="L399" i="4" s="1"/>
  <c r="G399" i="4"/>
  <c r="W399" i="4"/>
  <c r="X399" i="4" s="1"/>
  <c r="F400" i="4"/>
  <c r="D400" i="4"/>
  <c r="T400" i="4" s="1"/>
  <c r="C400" i="4"/>
  <c r="B401" i="4"/>
  <c r="AJ400" i="4"/>
  <c r="AO400" i="4" s="1"/>
  <c r="AG400" i="4"/>
  <c r="AI400" i="4" s="1"/>
  <c r="J400" i="4"/>
  <c r="E400" i="4"/>
  <c r="V400" i="4" s="1"/>
  <c r="AA400" i="4"/>
  <c r="AK400" i="4"/>
  <c r="AP400" i="4" s="1"/>
  <c r="N398" i="4"/>
  <c r="M398" i="4"/>
  <c r="Z398" i="4"/>
  <c r="Y398" i="4"/>
  <c r="P399" i="4"/>
  <c r="O399" i="4"/>
  <c r="AM399" i="4"/>
  <c r="AB399" i="4"/>
  <c r="AL399" i="4"/>
  <c r="AH399" i="4"/>
  <c r="U399" i="4"/>
  <c r="AN398" i="4"/>
  <c r="H398" i="4"/>
  <c r="I398" i="4"/>
  <c r="S398" i="4"/>
  <c r="R398" i="4"/>
  <c r="AE399" i="4" l="1"/>
  <c r="F401" i="4"/>
  <c r="D401" i="4"/>
  <c r="T401" i="4" s="1"/>
  <c r="B402" i="4"/>
  <c r="AG401" i="4"/>
  <c r="AI401" i="4" s="1"/>
  <c r="J401" i="4"/>
  <c r="AK401" i="4"/>
  <c r="AP401" i="4" s="1"/>
  <c r="C401" i="4"/>
  <c r="AJ401" i="4"/>
  <c r="AO401" i="4" s="1"/>
  <c r="E401" i="4"/>
  <c r="V401" i="4" s="1"/>
  <c r="AA401" i="4"/>
  <c r="Y399" i="4"/>
  <c r="Z399" i="4"/>
  <c r="AN399" i="4"/>
  <c r="AD400" i="4"/>
  <c r="AC400" i="4"/>
  <c r="AF400" i="4" s="1"/>
  <c r="K400" i="4"/>
  <c r="L400" i="4" s="1"/>
  <c r="G400" i="4"/>
  <c r="W400" i="4"/>
  <c r="X400" i="4" s="1"/>
  <c r="N399" i="4"/>
  <c r="M399" i="4"/>
  <c r="AQ400" i="4"/>
  <c r="O400" i="4"/>
  <c r="P400" i="4"/>
  <c r="AM400" i="4"/>
  <c r="AL400" i="4"/>
  <c r="U400" i="4"/>
  <c r="AH400" i="4"/>
  <c r="AB400" i="4"/>
  <c r="H399" i="4"/>
  <c r="I399" i="4"/>
  <c r="Q399" i="4"/>
  <c r="K401" i="4" l="1"/>
  <c r="L401" i="4" s="1"/>
  <c r="G401" i="4"/>
  <c r="W401" i="4"/>
  <c r="X401" i="4" s="1"/>
  <c r="AD401" i="4"/>
  <c r="AC401" i="4"/>
  <c r="AF401" i="4" s="1"/>
  <c r="H400" i="4"/>
  <c r="I400" i="4"/>
  <c r="R399" i="4"/>
  <c r="S399" i="4"/>
  <c r="O401" i="4"/>
  <c r="AM401" i="4"/>
  <c r="U401" i="4"/>
  <c r="P401" i="4"/>
  <c r="AL401" i="4"/>
  <c r="AH401" i="4"/>
  <c r="AB401" i="4"/>
  <c r="D402" i="4"/>
  <c r="T402" i="4" s="1"/>
  <c r="B403" i="4"/>
  <c r="F402" i="4"/>
  <c r="C402" i="4"/>
  <c r="AJ402" i="4"/>
  <c r="AO402" i="4" s="1"/>
  <c r="J402" i="4"/>
  <c r="AG402" i="4"/>
  <c r="AI402" i="4" s="1"/>
  <c r="AK402" i="4"/>
  <c r="AP402" i="4" s="1"/>
  <c r="AA402" i="4"/>
  <c r="E402" i="4"/>
  <c r="V402" i="4" s="1"/>
  <c r="AN400" i="4"/>
  <c r="Q400" i="4"/>
  <c r="Z400" i="4"/>
  <c r="Y400" i="4"/>
  <c r="N400" i="4"/>
  <c r="M400" i="4"/>
  <c r="AE400" i="4"/>
  <c r="AQ401" i="4"/>
  <c r="AE401" i="4" l="1"/>
  <c r="Q401" i="4"/>
  <c r="R401" i="4" s="1"/>
  <c r="AN401" i="4"/>
  <c r="N401" i="4"/>
  <c r="M401" i="4"/>
  <c r="AD402" i="4"/>
  <c r="AC402" i="4"/>
  <c r="AF402" i="4" s="1"/>
  <c r="F403" i="4"/>
  <c r="B404" i="4"/>
  <c r="D403" i="4"/>
  <c r="T403" i="4" s="1"/>
  <c r="AK403" i="4"/>
  <c r="AP403" i="4" s="1"/>
  <c r="C403" i="4"/>
  <c r="AG403" i="4"/>
  <c r="AI403" i="4" s="1"/>
  <c r="AJ403" i="4"/>
  <c r="AO403" i="4" s="1"/>
  <c r="J403" i="4"/>
  <c r="E403" i="4"/>
  <c r="V403" i="4" s="1"/>
  <c r="AA403" i="4"/>
  <c r="H401" i="4"/>
  <c r="I401" i="4"/>
  <c r="K402" i="4"/>
  <c r="L402" i="4" s="1"/>
  <c r="G402" i="4"/>
  <c r="W402" i="4"/>
  <c r="X402" i="4" s="1"/>
  <c r="Z401" i="4"/>
  <c r="Y401" i="4"/>
  <c r="S400" i="4"/>
  <c r="R400" i="4"/>
  <c r="P402" i="4"/>
  <c r="O402" i="4"/>
  <c r="AM402" i="4"/>
  <c r="AL402" i="4"/>
  <c r="U402" i="4"/>
  <c r="AH402" i="4"/>
  <c r="AB402" i="4"/>
  <c r="AQ402" i="4"/>
  <c r="S401" i="4" l="1"/>
  <c r="AN402" i="4"/>
  <c r="Q402" i="4"/>
  <c r="R402" i="4" s="1"/>
  <c r="M402" i="4"/>
  <c r="N402" i="4"/>
  <c r="Y402" i="4"/>
  <c r="Z402" i="4"/>
  <c r="P403" i="4"/>
  <c r="O403" i="4"/>
  <c r="AM403" i="4"/>
  <c r="AL403" i="4"/>
  <c r="U403" i="4"/>
  <c r="AB403" i="4"/>
  <c r="AH403" i="4"/>
  <c r="K403" i="4"/>
  <c r="L403" i="4" s="1"/>
  <c r="G403" i="4"/>
  <c r="W403" i="4"/>
  <c r="X403" i="4" s="1"/>
  <c r="H402" i="4"/>
  <c r="I402" i="4"/>
  <c r="AD403" i="4"/>
  <c r="AC403" i="4"/>
  <c r="AF403" i="4" s="1"/>
  <c r="F404" i="4"/>
  <c r="B405" i="4"/>
  <c r="D404" i="4"/>
  <c r="T404" i="4" s="1"/>
  <c r="C404" i="4"/>
  <c r="AJ404" i="4"/>
  <c r="AO404" i="4" s="1"/>
  <c r="AG404" i="4"/>
  <c r="AI404" i="4" s="1"/>
  <c r="AK404" i="4"/>
  <c r="AP404" i="4" s="1"/>
  <c r="J404" i="4"/>
  <c r="E404" i="4"/>
  <c r="V404" i="4" s="1"/>
  <c r="AA404" i="4"/>
  <c r="AE402" i="4"/>
  <c r="AQ403" i="4"/>
  <c r="AE403" i="4" l="1"/>
  <c r="S402" i="4"/>
  <c r="AN403" i="4"/>
  <c r="K404" i="4"/>
  <c r="L404" i="4" s="1"/>
  <c r="G404" i="4"/>
  <c r="W404" i="4"/>
  <c r="X404" i="4" s="1"/>
  <c r="AD404" i="4"/>
  <c r="AC404" i="4"/>
  <c r="AF404" i="4" s="1"/>
  <c r="F405" i="4"/>
  <c r="B406" i="4"/>
  <c r="AG405" i="4"/>
  <c r="AI405" i="4" s="1"/>
  <c r="J405" i="4"/>
  <c r="D405" i="4"/>
  <c r="T405" i="4" s="1"/>
  <c r="AK405" i="4"/>
  <c r="AP405" i="4" s="1"/>
  <c r="AJ405" i="4"/>
  <c r="AO405" i="4" s="1"/>
  <c r="C405" i="4"/>
  <c r="E405" i="4"/>
  <c r="V405" i="4" s="1"/>
  <c r="AA405" i="4"/>
  <c r="N403" i="4"/>
  <c r="M403" i="4"/>
  <c r="AQ404" i="4"/>
  <c r="H403" i="4"/>
  <c r="I403" i="4"/>
  <c r="Q403" i="4"/>
  <c r="O404" i="4"/>
  <c r="P404" i="4"/>
  <c r="AH404" i="4"/>
  <c r="AM404" i="4"/>
  <c r="U404" i="4"/>
  <c r="AL404" i="4"/>
  <c r="AB404" i="4"/>
  <c r="Z403" i="4"/>
  <c r="Y403" i="4"/>
  <c r="S403" i="4" l="1"/>
  <c r="R403" i="4"/>
  <c r="O405" i="4"/>
  <c r="P405" i="4"/>
  <c r="AM405" i="4"/>
  <c r="AL405" i="4"/>
  <c r="AH405" i="4"/>
  <c r="U405" i="4"/>
  <c r="AB405" i="4"/>
  <c r="N404" i="4"/>
  <c r="M404" i="4"/>
  <c r="K405" i="4"/>
  <c r="L405" i="4" s="1"/>
  <c r="G405" i="4"/>
  <c r="W405" i="4"/>
  <c r="X405" i="4" s="1"/>
  <c r="H404" i="4"/>
  <c r="I404" i="4"/>
  <c r="AD405" i="4"/>
  <c r="AC405" i="4"/>
  <c r="AF405" i="4" s="1"/>
  <c r="D406" i="4"/>
  <c r="T406" i="4" s="1"/>
  <c r="B407" i="4"/>
  <c r="C406" i="4"/>
  <c r="J406" i="4"/>
  <c r="AJ406" i="4"/>
  <c r="AO406" i="4" s="1"/>
  <c r="F406" i="4"/>
  <c r="AG406" i="4"/>
  <c r="AI406" i="4" s="1"/>
  <c r="AK406" i="4"/>
  <c r="AP406" i="4" s="1"/>
  <c r="E406" i="4"/>
  <c r="V406" i="4" s="1"/>
  <c r="AA406" i="4"/>
  <c r="Y404" i="4"/>
  <c r="Z404" i="4"/>
  <c r="Q404" i="4"/>
  <c r="AE404" i="4"/>
  <c r="AN404" i="4"/>
  <c r="AQ405" i="4"/>
  <c r="Q405" i="4" l="1"/>
  <c r="AE405" i="4"/>
  <c r="AN405" i="4"/>
  <c r="AD406" i="4"/>
  <c r="AC406" i="4"/>
  <c r="AF406" i="4" s="1"/>
  <c r="P406" i="4"/>
  <c r="O406" i="4"/>
  <c r="AB406" i="4"/>
  <c r="AM406" i="4"/>
  <c r="AH406" i="4"/>
  <c r="AL406" i="4"/>
  <c r="U406" i="4"/>
  <c r="I405" i="4"/>
  <c r="H405" i="4"/>
  <c r="AQ406" i="4"/>
  <c r="Y405" i="4"/>
  <c r="Z405" i="4"/>
  <c r="S404" i="4"/>
  <c r="R404" i="4"/>
  <c r="K406" i="4"/>
  <c r="L406" i="4" s="1"/>
  <c r="G406" i="4"/>
  <c r="W406" i="4"/>
  <c r="X406" i="4" s="1"/>
  <c r="F407" i="4"/>
  <c r="D407" i="4"/>
  <c r="T407" i="4" s="1"/>
  <c r="B408" i="4"/>
  <c r="C407" i="4"/>
  <c r="AK407" i="4"/>
  <c r="AP407" i="4" s="1"/>
  <c r="J407" i="4"/>
  <c r="AG407" i="4"/>
  <c r="AI407" i="4" s="1"/>
  <c r="AJ407" i="4"/>
  <c r="AO407" i="4" s="1"/>
  <c r="AA407" i="4"/>
  <c r="E407" i="4"/>
  <c r="V407" i="4" s="1"/>
  <c r="M405" i="4"/>
  <c r="N405" i="4"/>
  <c r="S405" i="4"/>
  <c r="R405" i="4"/>
  <c r="AE406" i="4" l="1"/>
  <c r="Q406" i="4"/>
  <c r="R406" i="4" s="1"/>
  <c r="AN406" i="4"/>
  <c r="M406" i="4"/>
  <c r="N406" i="4"/>
  <c r="F408" i="4"/>
  <c r="B409" i="4"/>
  <c r="D408" i="4"/>
  <c r="T408" i="4" s="1"/>
  <c r="C408" i="4"/>
  <c r="AJ408" i="4"/>
  <c r="AO408" i="4" s="1"/>
  <c r="AK408" i="4"/>
  <c r="AP408" i="4" s="1"/>
  <c r="AG408" i="4"/>
  <c r="AI408" i="4" s="1"/>
  <c r="J408" i="4"/>
  <c r="E408" i="4"/>
  <c r="V408" i="4" s="1"/>
  <c r="AA408" i="4"/>
  <c r="H406" i="4"/>
  <c r="I406" i="4"/>
  <c r="AQ407" i="4"/>
  <c r="P407" i="4"/>
  <c r="O407" i="4"/>
  <c r="AH407" i="4"/>
  <c r="U407" i="4"/>
  <c r="AM407" i="4"/>
  <c r="AB407" i="4"/>
  <c r="AL407" i="4"/>
  <c r="Y406" i="4"/>
  <c r="Z406" i="4"/>
  <c r="AD407" i="4"/>
  <c r="AC407" i="4"/>
  <c r="AF407" i="4" s="1"/>
  <c r="K407" i="4"/>
  <c r="L407" i="4" s="1"/>
  <c r="G407" i="4"/>
  <c r="W407" i="4"/>
  <c r="X407" i="4" s="1"/>
  <c r="S406" i="4" l="1"/>
  <c r="AE407" i="4"/>
  <c r="AQ408" i="4"/>
  <c r="Q407" i="4"/>
  <c r="S407" i="4" s="1"/>
  <c r="Z407" i="4"/>
  <c r="Y407" i="4"/>
  <c r="N407" i="4"/>
  <c r="M407" i="4"/>
  <c r="H407" i="4"/>
  <c r="I407" i="4"/>
  <c r="P408" i="4"/>
  <c r="O408" i="4"/>
  <c r="AM408" i="4"/>
  <c r="U408" i="4"/>
  <c r="AL408" i="4"/>
  <c r="AB408" i="4"/>
  <c r="AH408" i="4"/>
  <c r="AN407" i="4"/>
  <c r="K408" i="4"/>
  <c r="L408" i="4" s="1"/>
  <c r="G408" i="4"/>
  <c r="W408" i="4"/>
  <c r="X408" i="4" s="1"/>
  <c r="AD408" i="4"/>
  <c r="AC408" i="4"/>
  <c r="AF408" i="4" s="1"/>
  <c r="F409" i="4"/>
  <c r="B410" i="4"/>
  <c r="D409" i="4"/>
  <c r="T409" i="4" s="1"/>
  <c r="AG409" i="4"/>
  <c r="AI409" i="4" s="1"/>
  <c r="AK409" i="4"/>
  <c r="AP409" i="4" s="1"/>
  <c r="C409" i="4"/>
  <c r="E409" i="4"/>
  <c r="V409" i="4" s="1"/>
  <c r="AA409" i="4"/>
  <c r="J409" i="4"/>
  <c r="AJ409" i="4"/>
  <c r="AO409" i="4" s="1"/>
  <c r="AE408" i="4" l="1"/>
  <c r="R407" i="4"/>
  <c r="AN408" i="4"/>
  <c r="Q408" i="4"/>
  <c r="S408" i="4" s="1"/>
  <c r="AD409" i="4"/>
  <c r="AC409" i="4"/>
  <c r="AF409" i="4" s="1"/>
  <c r="Y408" i="4"/>
  <c r="Z408" i="4"/>
  <c r="AQ409" i="4"/>
  <c r="K409" i="4"/>
  <c r="L409" i="4" s="1"/>
  <c r="G409" i="4"/>
  <c r="W409" i="4"/>
  <c r="X409" i="4" s="1"/>
  <c r="O409" i="4"/>
  <c r="P409" i="4"/>
  <c r="AM409" i="4"/>
  <c r="AL409" i="4"/>
  <c r="U409" i="4"/>
  <c r="AB409" i="4"/>
  <c r="AH409" i="4"/>
  <c r="D410" i="4"/>
  <c r="T410" i="4" s="1"/>
  <c r="B411" i="4"/>
  <c r="F410" i="4"/>
  <c r="C410" i="4"/>
  <c r="AJ410" i="4"/>
  <c r="AO410" i="4" s="1"/>
  <c r="AK410" i="4"/>
  <c r="AP410" i="4" s="1"/>
  <c r="J410" i="4"/>
  <c r="AA410" i="4"/>
  <c r="E410" i="4"/>
  <c r="V410" i="4" s="1"/>
  <c r="AG410" i="4"/>
  <c r="AI410" i="4" s="1"/>
  <c r="M408" i="4"/>
  <c r="N408" i="4"/>
  <c r="R408" i="4"/>
  <c r="I408" i="4"/>
  <c r="H408" i="4"/>
  <c r="AE409" i="4" l="1"/>
  <c r="Q409" i="4"/>
  <c r="S409" i="4" s="1"/>
  <c r="AN409" i="4"/>
  <c r="F411" i="4"/>
  <c r="D411" i="4"/>
  <c r="T411" i="4" s="1"/>
  <c r="AK411" i="4"/>
  <c r="AP411" i="4" s="1"/>
  <c r="B412" i="4"/>
  <c r="C411" i="4"/>
  <c r="AG411" i="4"/>
  <c r="AI411" i="4" s="1"/>
  <c r="J411" i="4"/>
  <c r="AJ411" i="4"/>
  <c r="AO411" i="4" s="1"/>
  <c r="E411" i="4"/>
  <c r="V411" i="4" s="1"/>
  <c r="AA411" i="4"/>
  <c r="AQ410" i="4"/>
  <c r="G410" i="4"/>
  <c r="K410" i="4"/>
  <c r="L410" i="4" s="1"/>
  <c r="W410" i="4"/>
  <c r="X410" i="4" s="1"/>
  <c r="R409" i="4"/>
  <c r="N409" i="4"/>
  <c r="M409" i="4"/>
  <c r="AD410" i="4"/>
  <c r="AC410" i="4"/>
  <c r="AF410" i="4" s="1"/>
  <c r="O410" i="4"/>
  <c r="P410" i="4"/>
  <c r="AH410" i="4"/>
  <c r="AL410" i="4"/>
  <c r="AB410" i="4"/>
  <c r="AE410" i="4" s="1"/>
  <c r="AM410" i="4"/>
  <c r="U410" i="4"/>
  <c r="I409" i="4"/>
  <c r="H409" i="4"/>
  <c r="Z409" i="4"/>
  <c r="Y409" i="4"/>
  <c r="AQ411" i="4" l="1"/>
  <c r="P411" i="4"/>
  <c r="O411" i="4"/>
  <c r="U411" i="4"/>
  <c r="AM411" i="4"/>
  <c r="AL411" i="4"/>
  <c r="AH411" i="4"/>
  <c r="AB411" i="4"/>
  <c r="AE411" i="4" s="1"/>
  <c r="K411" i="4"/>
  <c r="L411" i="4" s="1"/>
  <c r="G411" i="4"/>
  <c r="W411" i="4"/>
  <c r="X411" i="4" s="1"/>
  <c r="AD411" i="4"/>
  <c r="AC411" i="4"/>
  <c r="AF411" i="4" s="1"/>
  <c r="M410" i="4"/>
  <c r="N410" i="4"/>
  <c r="Z410" i="4"/>
  <c r="Y410" i="4"/>
  <c r="Q410" i="4"/>
  <c r="AN410" i="4"/>
  <c r="I410" i="4"/>
  <c r="H410" i="4"/>
  <c r="D412" i="4"/>
  <c r="T412" i="4" s="1"/>
  <c r="F412" i="4"/>
  <c r="B413" i="4"/>
  <c r="C412" i="4"/>
  <c r="AJ412" i="4"/>
  <c r="AO412" i="4" s="1"/>
  <c r="AG412" i="4"/>
  <c r="AI412" i="4" s="1"/>
  <c r="AK412" i="4"/>
  <c r="AP412" i="4" s="1"/>
  <c r="J412" i="4"/>
  <c r="E412" i="4"/>
  <c r="V412" i="4" s="1"/>
  <c r="AA412" i="4"/>
  <c r="Q411" i="4" l="1"/>
  <c r="S411" i="4" s="1"/>
  <c r="AN411" i="4"/>
  <c r="R410" i="4"/>
  <c r="S410" i="4"/>
  <c r="I411" i="4"/>
  <c r="H411" i="4"/>
  <c r="K412" i="4"/>
  <c r="L412" i="4" s="1"/>
  <c r="G412" i="4"/>
  <c r="W412" i="4"/>
  <c r="X412" i="4" s="1"/>
  <c r="Y411" i="4"/>
  <c r="Z411" i="4"/>
  <c r="F413" i="4"/>
  <c r="B414" i="4"/>
  <c r="AG413" i="4"/>
  <c r="AI413" i="4" s="1"/>
  <c r="AK413" i="4"/>
  <c r="AP413" i="4" s="1"/>
  <c r="D413" i="4"/>
  <c r="T413" i="4" s="1"/>
  <c r="C413" i="4"/>
  <c r="AJ413" i="4"/>
  <c r="AO413" i="4" s="1"/>
  <c r="J413" i="4"/>
  <c r="E413" i="4"/>
  <c r="V413" i="4" s="1"/>
  <c r="AA413" i="4"/>
  <c r="AQ412" i="4"/>
  <c r="AD412" i="4"/>
  <c r="AC412" i="4"/>
  <c r="AF412" i="4" s="1"/>
  <c r="AM412" i="4"/>
  <c r="AL412" i="4"/>
  <c r="AB412" i="4"/>
  <c r="AH412" i="4"/>
  <c r="P412" i="4"/>
  <c r="U412" i="4"/>
  <c r="O412" i="4"/>
  <c r="N411" i="4"/>
  <c r="M411" i="4"/>
  <c r="R411" i="4" l="1"/>
  <c r="AN412" i="4"/>
  <c r="AD413" i="4"/>
  <c r="AC413" i="4"/>
  <c r="AF413" i="4" s="1"/>
  <c r="P413" i="4"/>
  <c r="O413" i="4"/>
  <c r="AH413" i="4"/>
  <c r="AB413" i="4"/>
  <c r="AL413" i="4"/>
  <c r="U413" i="4"/>
  <c r="AM413" i="4"/>
  <c r="D414" i="4"/>
  <c r="T414" i="4" s="1"/>
  <c r="B415" i="4"/>
  <c r="F414" i="4"/>
  <c r="C414" i="4"/>
  <c r="AJ414" i="4"/>
  <c r="AO414" i="4" s="1"/>
  <c r="AK414" i="4"/>
  <c r="AP414" i="4" s="1"/>
  <c r="AG414" i="4"/>
  <c r="AI414" i="4" s="1"/>
  <c r="J414" i="4"/>
  <c r="E414" i="4"/>
  <c r="V414" i="4" s="1"/>
  <c r="AA414" i="4"/>
  <c r="Y412" i="4"/>
  <c r="Z412" i="4"/>
  <c r="Q412" i="4"/>
  <c r="AQ413" i="4"/>
  <c r="N412" i="4"/>
  <c r="M412" i="4"/>
  <c r="AE412" i="4"/>
  <c r="K413" i="4"/>
  <c r="L413" i="4" s="1"/>
  <c r="G413" i="4"/>
  <c r="W413" i="4"/>
  <c r="X413" i="4" s="1"/>
  <c r="H412" i="4"/>
  <c r="I412" i="4"/>
  <c r="AE413" i="4" l="1"/>
  <c r="Q413" i="4"/>
  <c r="S413" i="4" s="1"/>
  <c r="AQ414" i="4"/>
  <c r="R412" i="4"/>
  <c r="S412" i="4"/>
  <c r="N413" i="4"/>
  <c r="M413" i="4"/>
  <c r="H413" i="4"/>
  <c r="I413" i="4"/>
  <c r="Z413" i="4"/>
  <c r="Y413" i="4"/>
  <c r="O414" i="4"/>
  <c r="AL414" i="4"/>
  <c r="AH414" i="4"/>
  <c r="AM414" i="4"/>
  <c r="AB414" i="4"/>
  <c r="AE414" i="4" s="1"/>
  <c r="P414" i="4"/>
  <c r="U414" i="4"/>
  <c r="AN413" i="4"/>
  <c r="AD414" i="4"/>
  <c r="AC414" i="4"/>
  <c r="AF414" i="4" s="1"/>
  <c r="F415" i="4"/>
  <c r="B416" i="4"/>
  <c r="D415" i="4"/>
  <c r="T415" i="4" s="1"/>
  <c r="C415" i="4"/>
  <c r="AK415" i="4"/>
  <c r="AP415" i="4" s="1"/>
  <c r="AG415" i="4"/>
  <c r="AI415" i="4" s="1"/>
  <c r="AJ415" i="4"/>
  <c r="AO415" i="4" s="1"/>
  <c r="J415" i="4"/>
  <c r="AA415" i="4"/>
  <c r="E415" i="4"/>
  <c r="V415" i="4" s="1"/>
  <c r="R413" i="4"/>
  <c r="K414" i="4"/>
  <c r="L414" i="4" s="1"/>
  <c r="G414" i="4"/>
  <c r="W414" i="4"/>
  <c r="X414" i="4" s="1"/>
  <c r="Q414" i="4" l="1"/>
  <c r="S414" i="4" s="1"/>
  <c r="AN414" i="4"/>
  <c r="M414" i="4"/>
  <c r="N414" i="4"/>
  <c r="Z414" i="4"/>
  <c r="Y414" i="4"/>
  <c r="P415" i="4"/>
  <c r="O415" i="4"/>
  <c r="AB415" i="4"/>
  <c r="AM415" i="4"/>
  <c r="AH415" i="4"/>
  <c r="AL415" i="4"/>
  <c r="U415" i="4"/>
  <c r="AD415" i="4"/>
  <c r="AC415" i="4"/>
  <c r="AF415" i="4" s="1"/>
  <c r="G415" i="4"/>
  <c r="K415" i="4"/>
  <c r="L415" i="4" s="1"/>
  <c r="W415" i="4"/>
  <c r="X415" i="4" s="1"/>
  <c r="I414" i="4"/>
  <c r="H414" i="4"/>
  <c r="F416" i="4"/>
  <c r="D416" i="4"/>
  <c r="T416" i="4" s="1"/>
  <c r="C416" i="4"/>
  <c r="J416" i="4"/>
  <c r="AJ416" i="4"/>
  <c r="AO416" i="4" s="1"/>
  <c r="B417" i="4"/>
  <c r="AG416" i="4"/>
  <c r="AI416" i="4" s="1"/>
  <c r="AK416" i="4"/>
  <c r="AP416" i="4" s="1"/>
  <c r="E416" i="4"/>
  <c r="V416" i="4" s="1"/>
  <c r="AA416" i="4"/>
  <c r="AQ415" i="4"/>
  <c r="R414" i="4" l="1"/>
  <c r="AN415" i="4"/>
  <c r="Q415" i="4"/>
  <c r="S415" i="4" s="1"/>
  <c r="AE415" i="4"/>
  <c r="K416" i="4"/>
  <c r="L416" i="4" s="1"/>
  <c r="G416" i="4"/>
  <c r="W416" i="4"/>
  <c r="X416" i="4" s="1"/>
  <c r="M415" i="4"/>
  <c r="N415" i="4"/>
  <c r="Z415" i="4"/>
  <c r="Y415" i="4"/>
  <c r="AD416" i="4"/>
  <c r="AC416" i="4"/>
  <c r="AF416" i="4" s="1"/>
  <c r="F417" i="4"/>
  <c r="D417" i="4"/>
  <c r="T417" i="4" s="1"/>
  <c r="B418" i="4"/>
  <c r="AG417" i="4"/>
  <c r="AI417" i="4" s="1"/>
  <c r="AK417" i="4"/>
  <c r="AP417" i="4" s="1"/>
  <c r="AJ417" i="4"/>
  <c r="AO417" i="4" s="1"/>
  <c r="C417" i="4"/>
  <c r="E417" i="4"/>
  <c r="V417" i="4" s="1"/>
  <c r="AA417" i="4"/>
  <c r="J417" i="4"/>
  <c r="O416" i="4"/>
  <c r="P416" i="4"/>
  <c r="AL416" i="4"/>
  <c r="U416" i="4"/>
  <c r="AH416" i="4"/>
  <c r="AM416" i="4"/>
  <c r="AB416" i="4"/>
  <c r="AE416" i="4" s="1"/>
  <c r="AQ416" i="4"/>
  <c r="I415" i="4"/>
  <c r="H415" i="4"/>
  <c r="Q416" i="4" l="1"/>
  <c r="R415" i="4"/>
  <c r="AD417" i="4"/>
  <c r="AC417" i="4"/>
  <c r="AF417" i="4" s="1"/>
  <c r="N416" i="4"/>
  <c r="M416" i="4"/>
  <c r="AH417" i="4"/>
  <c r="AL417" i="4"/>
  <c r="P417" i="4"/>
  <c r="U417" i="4"/>
  <c r="AM417" i="4"/>
  <c r="O417" i="4"/>
  <c r="AB417" i="4"/>
  <c r="D418" i="4"/>
  <c r="T418" i="4" s="1"/>
  <c r="B419" i="4"/>
  <c r="C418" i="4"/>
  <c r="F418" i="4"/>
  <c r="AJ418" i="4"/>
  <c r="AO418" i="4" s="1"/>
  <c r="AG418" i="4"/>
  <c r="AI418" i="4" s="1"/>
  <c r="J418" i="4"/>
  <c r="AA418" i="4"/>
  <c r="AK418" i="4"/>
  <c r="AP418" i="4" s="1"/>
  <c r="E418" i="4"/>
  <c r="V418" i="4" s="1"/>
  <c r="I416" i="4"/>
  <c r="H416" i="4"/>
  <c r="AN416" i="4"/>
  <c r="R416" i="4"/>
  <c r="S416" i="4"/>
  <c r="Z416" i="4"/>
  <c r="Y416" i="4"/>
  <c r="AQ417" i="4"/>
  <c r="K417" i="4"/>
  <c r="L417" i="4" s="1"/>
  <c r="G417" i="4"/>
  <c r="W417" i="4"/>
  <c r="X417" i="4" s="1"/>
  <c r="F419" i="4" l="1"/>
  <c r="D419" i="4"/>
  <c r="T419" i="4" s="1"/>
  <c r="B420" i="4"/>
  <c r="AK419" i="4"/>
  <c r="AP419" i="4" s="1"/>
  <c r="C419" i="4"/>
  <c r="AG419" i="4"/>
  <c r="AI419" i="4" s="1"/>
  <c r="AJ419" i="4"/>
  <c r="AO419" i="4" s="1"/>
  <c r="J419" i="4"/>
  <c r="E419" i="4"/>
  <c r="V419" i="4" s="1"/>
  <c r="AA419" i="4"/>
  <c r="AQ418" i="4"/>
  <c r="AN417" i="4"/>
  <c r="H417" i="4"/>
  <c r="I417" i="4"/>
  <c r="Y417" i="4"/>
  <c r="Z417" i="4"/>
  <c r="M417" i="4"/>
  <c r="N417" i="4"/>
  <c r="O418" i="4"/>
  <c r="P418" i="4"/>
  <c r="Q418" i="4" s="1"/>
  <c r="AB418" i="4"/>
  <c r="AE418" i="4" s="1"/>
  <c r="AM418" i="4"/>
  <c r="AL418" i="4"/>
  <c r="AH418" i="4"/>
  <c r="U418" i="4"/>
  <c r="AD418" i="4"/>
  <c r="AC418" i="4"/>
  <c r="AF418" i="4" s="1"/>
  <c r="K418" i="4"/>
  <c r="L418" i="4" s="1"/>
  <c r="G418" i="4"/>
  <c r="W418" i="4"/>
  <c r="X418" i="4" s="1"/>
  <c r="AE417" i="4"/>
  <c r="Q417" i="4"/>
  <c r="AN418" i="4" l="1"/>
  <c r="AQ419" i="4"/>
  <c r="R417" i="4"/>
  <c r="S417" i="4"/>
  <c r="M418" i="4"/>
  <c r="N418" i="4"/>
  <c r="O419" i="4"/>
  <c r="P419" i="4"/>
  <c r="AL419" i="4"/>
  <c r="U419" i="4"/>
  <c r="AH419" i="4"/>
  <c r="AB419" i="4"/>
  <c r="AE419" i="4" s="1"/>
  <c r="AM419" i="4"/>
  <c r="K419" i="4"/>
  <c r="L419" i="4" s="1"/>
  <c r="G419" i="4"/>
  <c r="W419" i="4"/>
  <c r="X419" i="4" s="1"/>
  <c r="H418" i="4"/>
  <c r="I418" i="4"/>
  <c r="AD419" i="4"/>
  <c r="AC419" i="4"/>
  <c r="AF419" i="4" s="1"/>
  <c r="Z418" i="4"/>
  <c r="Y418" i="4"/>
  <c r="F420" i="4"/>
  <c r="B421" i="4"/>
  <c r="C420" i="4"/>
  <c r="D420" i="4"/>
  <c r="T420" i="4" s="1"/>
  <c r="AJ420" i="4"/>
  <c r="AO420" i="4" s="1"/>
  <c r="AG420" i="4"/>
  <c r="AI420" i="4" s="1"/>
  <c r="AK420" i="4"/>
  <c r="AP420" i="4" s="1"/>
  <c r="J420" i="4"/>
  <c r="E420" i="4"/>
  <c r="V420" i="4" s="1"/>
  <c r="AA420" i="4"/>
  <c r="S418" i="4"/>
  <c r="R418" i="4"/>
  <c r="Q419" i="4" l="1"/>
  <c r="R419" i="4" s="1"/>
  <c r="K420" i="4"/>
  <c r="L420" i="4" s="1"/>
  <c r="G420" i="4"/>
  <c r="W420" i="4"/>
  <c r="X420" i="4" s="1"/>
  <c r="I419" i="4"/>
  <c r="H419" i="4"/>
  <c r="AN419" i="4"/>
  <c r="AD420" i="4"/>
  <c r="AC420" i="4"/>
  <c r="AF420" i="4" s="1"/>
  <c r="F421" i="4"/>
  <c r="B422" i="4"/>
  <c r="D421" i="4"/>
  <c r="T421" i="4" s="1"/>
  <c r="AG421" i="4"/>
  <c r="AI421" i="4" s="1"/>
  <c r="J421" i="4"/>
  <c r="AK421" i="4"/>
  <c r="AP421" i="4" s="1"/>
  <c r="AJ421" i="4"/>
  <c r="AO421" i="4" s="1"/>
  <c r="C421" i="4"/>
  <c r="E421" i="4"/>
  <c r="V421" i="4" s="1"/>
  <c r="AA421" i="4"/>
  <c r="Z419" i="4"/>
  <c r="Y419" i="4"/>
  <c r="AQ420" i="4"/>
  <c r="AM420" i="4"/>
  <c r="O420" i="4"/>
  <c r="AL420" i="4"/>
  <c r="AH420" i="4"/>
  <c r="AB420" i="4"/>
  <c r="P420" i="4"/>
  <c r="Q420" i="4" s="1"/>
  <c r="U420" i="4"/>
  <c r="M419" i="4"/>
  <c r="N419" i="4"/>
  <c r="S419" i="4" l="1"/>
  <c r="G421" i="4"/>
  <c r="K421" i="4"/>
  <c r="L421" i="4" s="1"/>
  <c r="W421" i="4"/>
  <c r="X421" i="4" s="1"/>
  <c r="M420" i="4"/>
  <c r="N420" i="4"/>
  <c r="AD421" i="4"/>
  <c r="AC421" i="4"/>
  <c r="AF421" i="4" s="1"/>
  <c r="D422" i="4"/>
  <c r="T422" i="4" s="1"/>
  <c r="B423" i="4"/>
  <c r="C422" i="4"/>
  <c r="F422" i="4"/>
  <c r="AJ422" i="4"/>
  <c r="AO422" i="4" s="1"/>
  <c r="AK422" i="4"/>
  <c r="AP422" i="4" s="1"/>
  <c r="AG422" i="4"/>
  <c r="AI422" i="4" s="1"/>
  <c r="J422" i="4"/>
  <c r="E422" i="4"/>
  <c r="V422" i="4" s="1"/>
  <c r="AA422" i="4"/>
  <c r="I420" i="4"/>
  <c r="H420" i="4"/>
  <c r="S420" i="4"/>
  <c r="R420" i="4"/>
  <c r="Z420" i="4"/>
  <c r="Y420" i="4"/>
  <c r="AN420" i="4"/>
  <c r="P421" i="4"/>
  <c r="AH421" i="4"/>
  <c r="U421" i="4"/>
  <c r="O421" i="4"/>
  <c r="AM421" i="4"/>
  <c r="AB421" i="4"/>
  <c r="AL421" i="4"/>
  <c r="AE420" i="4"/>
  <c r="AQ421" i="4"/>
  <c r="AD422" i="4" l="1"/>
  <c r="AC422" i="4"/>
  <c r="AF422" i="4" s="1"/>
  <c r="F423" i="4"/>
  <c r="D423" i="4"/>
  <c r="T423" i="4" s="1"/>
  <c r="B424" i="4"/>
  <c r="C423" i="4"/>
  <c r="AK423" i="4"/>
  <c r="AP423" i="4" s="1"/>
  <c r="AG423" i="4"/>
  <c r="AI423" i="4" s="1"/>
  <c r="AJ423" i="4"/>
  <c r="AO423" i="4" s="1"/>
  <c r="J423" i="4"/>
  <c r="AA423" i="4"/>
  <c r="E423" i="4"/>
  <c r="V423" i="4" s="1"/>
  <c r="I421" i="4"/>
  <c r="H421" i="4"/>
  <c r="O422" i="4"/>
  <c r="P422" i="4"/>
  <c r="AH422" i="4"/>
  <c r="U422" i="4"/>
  <c r="AL422" i="4"/>
  <c r="AB422" i="4"/>
  <c r="AM422" i="4"/>
  <c r="M421" i="4"/>
  <c r="N421" i="4"/>
  <c r="Q421" i="4"/>
  <c r="AE421" i="4"/>
  <c r="AN421" i="4"/>
  <c r="AQ422" i="4"/>
  <c r="K422" i="4"/>
  <c r="L422" i="4" s="1"/>
  <c r="G422" i="4"/>
  <c r="W422" i="4"/>
  <c r="X422" i="4" s="1"/>
  <c r="Y421" i="4"/>
  <c r="Z421" i="4"/>
  <c r="AD423" i="4" l="1"/>
  <c r="AC423" i="4"/>
  <c r="AF423" i="4" s="1"/>
  <c r="M422" i="4"/>
  <c r="N422" i="4"/>
  <c r="S421" i="4"/>
  <c r="R421" i="4"/>
  <c r="I422" i="4"/>
  <c r="H422" i="4"/>
  <c r="F424" i="4"/>
  <c r="B425" i="4"/>
  <c r="D424" i="4"/>
  <c r="T424" i="4" s="1"/>
  <c r="C424" i="4"/>
  <c r="AJ424" i="4"/>
  <c r="AO424" i="4" s="1"/>
  <c r="AG424" i="4"/>
  <c r="AI424" i="4" s="1"/>
  <c r="J424" i="4"/>
  <c r="AK424" i="4"/>
  <c r="AP424" i="4" s="1"/>
  <c r="E424" i="4"/>
  <c r="V424" i="4" s="1"/>
  <c r="AA424" i="4"/>
  <c r="Q422" i="4"/>
  <c r="AQ423" i="4"/>
  <c r="AN422" i="4"/>
  <c r="Y422" i="4"/>
  <c r="Z422" i="4"/>
  <c r="O423" i="4"/>
  <c r="P423" i="4"/>
  <c r="Q423" i="4" s="1"/>
  <c r="AL423" i="4"/>
  <c r="AH423" i="4"/>
  <c r="U423" i="4"/>
  <c r="AM423" i="4"/>
  <c r="AB423" i="4"/>
  <c r="AE423" i="4" s="1"/>
  <c r="AE422" i="4"/>
  <c r="K423" i="4"/>
  <c r="L423" i="4" s="1"/>
  <c r="G423" i="4"/>
  <c r="W423" i="4"/>
  <c r="X423" i="4" s="1"/>
  <c r="K424" i="4" l="1"/>
  <c r="L424" i="4" s="1"/>
  <c r="G424" i="4"/>
  <c r="W424" i="4"/>
  <c r="X424" i="4" s="1"/>
  <c r="AD424" i="4"/>
  <c r="AC424" i="4"/>
  <c r="AF424" i="4" s="1"/>
  <c r="F425" i="4"/>
  <c r="B426" i="4"/>
  <c r="D425" i="4"/>
  <c r="T425" i="4" s="1"/>
  <c r="AG425" i="4"/>
  <c r="AI425" i="4" s="1"/>
  <c r="J425" i="4"/>
  <c r="AK425" i="4"/>
  <c r="AP425" i="4" s="1"/>
  <c r="C425" i="4"/>
  <c r="AJ425" i="4"/>
  <c r="AO425" i="4" s="1"/>
  <c r="E425" i="4"/>
  <c r="V425" i="4" s="1"/>
  <c r="AA425" i="4"/>
  <c r="AQ424" i="4"/>
  <c r="I423" i="4"/>
  <c r="H423" i="4"/>
  <c r="R423" i="4"/>
  <c r="S423" i="4"/>
  <c r="Y423" i="4"/>
  <c r="Z423" i="4"/>
  <c r="S422" i="4"/>
  <c r="R422" i="4"/>
  <c r="M423" i="4"/>
  <c r="N423" i="4"/>
  <c r="P424" i="4"/>
  <c r="O424" i="4"/>
  <c r="AH424" i="4"/>
  <c r="AB424" i="4"/>
  <c r="U424" i="4"/>
  <c r="AM424" i="4"/>
  <c r="AL424" i="4"/>
  <c r="AN423" i="4"/>
  <c r="AE424" i="4" l="1"/>
  <c r="Q424" i="4"/>
  <c r="S424" i="4" s="1"/>
  <c r="M424" i="4"/>
  <c r="N424" i="4"/>
  <c r="AN424" i="4"/>
  <c r="AQ425" i="4"/>
  <c r="G425" i="4"/>
  <c r="K425" i="4"/>
  <c r="L425" i="4" s="1"/>
  <c r="W425" i="4"/>
  <c r="X425" i="4" s="1"/>
  <c r="H424" i="4"/>
  <c r="I424" i="4"/>
  <c r="AD425" i="4"/>
  <c r="AC425" i="4"/>
  <c r="AF425" i="4" s="1"/>
  <c r="D426" i="4"/>
  <c r="T426" i="4" s="1"/>
  <c r="B427" i="4"/>
  <c r="F426" i="4"/>
  <c r="C426" i="4"/>
  <c r="AJ426" i="4"/>
  <c r="AO426" i="4" s="1"/>
  <c r="J426" i="4"/>
  <c r="AG426" i="4"/>
  <c r="AI426" i="4" s="1"/>
  <c r="AK426" i="4"/>
  <c r="AP426" i="4" s="1"/>
  <c r="E426" i="4"/>
  <c r="V426" i="4" s="1"/>
  <c r="AA426" i="4"/>
  <c r="Z424" i="4"/>
  <c r="Y424" i="4"/>
  <c r="R424" i="4"/>
  <c r="P425" i="4"/>
  <c r="O425" i="4"/>
  <c r="AH425" i="4"/>
  <c r="AB425" i="4"/>
  <c r="AM425" i="4"/>
  <c r="AL425" i="4"/>
  <c r="U425" i="4"/>
  <c r="AE425" i="4" l="1"/>
  <c r="Q425" i="4"/>
  <c r="AN425" i="4"/>
  <c r="AD426" i="4"/>
  <c r="AC426" i="4"/>
  <c r="AF426" i="4" s="1"/>
  <c r="F427" i="4"/>
  <c r="AK427" i="4"/>
  <c r="AP427" i="4" s="1"/>
  <c r="C427" i="4"/>
  <c r="AG427" i="4"/>
  <c r="AI427" i="4" s="1"/>
  <c r="D427" i="4"/>
  <c r="T427" i="4" s="1"/>
  <c r="AJ427" i="4"/>
  <c r="AO427" i="4" s="1"/>
  <c r="J427" i="4"/>
  <c r="B428" i="4"/>
  <c r="AA427" i="4"/>
  <c r="E427" i="4"/>
  <c r="V427" i="4" s="1"/>
  <c r="H425" i="4"/>
  <c r="I425" i="4"/>
  <c r="S425" i="4"/>
  <c r="R425" i="4"/>
  <c r="K426" i="4"/>
  <c r="L426" i="4" s="1"/>
  <c r="G426" i="4"/>
  <c r="W426" i="4"/>
  <c r="X426" i="4" s="1"/>
  <c r="N425" i="4"/>
  <c r="M425" i="4"/>
  <c r="AQ426" i="4"/>
  <c r="O426" i="4"/>
  <c r="P426" i="4"/>
  <c r="AL426" i="4"/>
  <c r="AH426" i="4"/>
  <c r="AB426" i="4"/>
  <c r="U426" i="4"/>
  <c r="AM426" i="4"/>
  <c r="Y425" i="4"/>
  <c r="Z425" i="4"/>
  <c r="AE426" i="4" l="1"/>
  <c r="Z426" i="4"/>
  <c r="Y426" i="4"/>
  <c r="P427" i="4"/>
  <c r="AH427" i="4"/>
  <c r="AM427" i="4"/>
  <c r="AB427" i="4"/>
  <c r="AL427" i="4"/>
  <c r="O427" i="4"/>
  <c r="U427" i="4"/>
  <c r="AD427" i="4"/>
  <c r="AC427" i="4"/>
  <c r="AF427" i="4" s="1"/>
  <c r="M426" i="4"/>
  <c r="N426" i="4"/>
  <c r="I426" i="4"/>
  <c r="H426" i="4"/>
  <c r="D428" i="4"/>
  <c r="T428" i="4" s="1"/>
  <c r="F428" i="4"/>
  <c r="B429" i="4"/>
  <c r="C428" i="4"/>
  <c r="AJ428" i="4"/>
  <c r="AO428" i="4" s="1"/>
  <c r="AG428" i="4"/>
  <c r="AI428" i="4" s="1"/>
  <c r="AK428" i="4"/>
  <c r="AP428" i="4" s="1"/>
  <c r="AA428" i="4"/>
  <c r="J428" i="4"/>
  <c r="E428" i="4"/>
  <c r="V428" i="4" s="1"/>
  <c r="Q426" i="4"/>
  <c r="AN426" i="4"/>
  <c r="AQ427" i="4"/>
  <c r="K427" i="4"/>
  <c r="L427" i="4" s="1"/>
  <c r="G427" i="4"/>
  <c r="W427" i="4"/>
  <c r="X427" i="4" s="1"/>
  <c r="M427" i="4" l="1"/>
  <c r="N427" i="4"/>
  <c r="K428" i="4"/>
  <c r="L428" i="4" s="1"/>
  <c r="G428" i="4"/>
  <c r="W428" i="4"/>
  <c r="X428" i="4" s="1"/>
  <c r="H427" i="4"/>
  <c r="I427" i="4"/>
  <c r="S426" i="4"/>
  <c r="R426" i="4"/>
  <c r="F429" i="4"/>
  <c r="B430" i="4"/>
  <c r="D429" i="4"/>
  <c r="T429" i="4" s="1"/>
  <c r="AG429" i="4"/>
  <c r="AI429" i="4" s="1"/>
  <c r="J429" i="4"/>
  <c r="AK429" i="4"/>
  <c r="AP429" i="4" s="1"/>
  <c r="C429" i="4"/>
  <c r="AJ429" i="4"/>
  <c r="AO429" i="4" s="1"/>
  <c r="E429" i="4"/>
  <c r="V429" i="4" s="1"/>
  <c r="AA429" i="4"/>
  <c r="AQ428" i="4"/>
  <c r="AE427" i="4"/>
  <c r="Y427" i="4"/>
  <c r="Z427" i="4"/>
  <c r="AD428" i="4"/>
  <c r="AC428" i="4"/>
  <c r="AF428" i="4" s="1"/>
  <c r="AM428" i="4"/>
  <c r="AH428" i="4"/>
  <c r="AB428" i="4"/>
  <c r="P428" i="4"/>
  <c r="U428" i="4"/>
  <c r="AL428" i="4"/>
  <c r="O428" i="4"/>
  <c r="Q427" i="4"/>
  <c r="AN427" i="4"/>
  <c r="O429" i="4" l="1"/>
  <c r="P429" i="4"/>
  <c r="AH429" i="4"/>
  <c r="AB429" i="4"/>
  <c r="AM429" i="4"/>
  <c r="AL429" i="4"/>
  <c r="U429" i="4"/>
  <c r="R427" i="4"/>
  <c r="S427" i="4"/>
  <c r="Y428" i="4"/>
  <c r="Z428" i="4"/>
  <c r="AN428" i="4"/>
  <c r="AE428" i="4"/>
  <c r="Q428" i="4"/>
  <c r="AQ429" i="4"/>
  <c r="K429" i="4"/>
  <c r="L429" i="4" s="1"/>
  <c r="G429" i="4"/>
  <c r="W429" i="4"/>
  <c r="X429" i="4" s="1"/>
  <c r="AD429" i="4"/>
  <c r="AC429" i="4"/>
  <c r="AF429" i="4" s="1"/>
  <c r="D430" i="4"/>
  <c r="T430" i="4" s="1"/>
  <c r="B431" i="4"/>
  <c r="F430" i="4"/>
  <c r="C430" i="4"/>
  <c r="AJ430" i="4"/>
  <c r="AO430" i="4" s="1"/>
  <c r="J430" i="4"/>
  <c r="AK430" i="4"/>
  <c r="AP430" i="4" s="1"/>
  <c r="E430" i="4"/>
  <c r="V430" i="4" s="1"/>
  <c r="AG430" i="4"/>
  <c r="AI430" i="4" s="1"/>
  <c r="AA430" i="4"/>
  <c r="N428" i="4"/>
  <c r="M428" i="4"/>
  <c r="I428" i="4"/>
  <c r="H428" i="4"/>
  <c r="Q429" i="4" l="1"/>
  <c r="R429" i="4" s="1"/>
  <c r="H429" i="4"/>
  <c r="I429" i="4"/>
  <c r="AQ430" i="4"/>
  <c r="F431" i="4"/>
  <c r="B432" i="4"/>
  <c r="D431" i="4"/>
  <c r="T431" i="4" s="1"/>
  <c r="C431" i="4"/>
  <c r="AK431" i="4"/>
  <c r="AP431" i="4" s="1"/>
  <c r="AG431" i="4"/>
  <c r="AI431" i="4" s="1"/>
  <c r="AJ431" i="4"/>
  <c r="AO431" i="4" s="1"/>
  <c r="J431" i="4"/>
  <c r="AA431" i="4"/>
  <c r="E431" i="4"/>
  <c r="V431" i="4" s="1"/>
  <c r="Z429" i="4"/>
  <c r="Y429" i="4"/>
  <c r="R428" i="4"/>
  <c r="S428" i="4"/>
  <c r="S429" i="4"/>
  <c r="AD430" i="4"/>
  <c r="AC430" i="4"/>
  <c r="AF430" i="4" s="1"/>
  <c r="K430" i="4"/>
  <c r="L430" i="4" s="1"/>
  <c r="G430" i="4"/>
  <c r="W430" i="4"/>
  <c r="X430" i="4" s="1"/>
  <c r="AN429" i="4"/>
  <c r="O430" i="4"/>
  <c r="P430" i="4"/>
  <c r="AH430" i="4"/>
  <c r="AM430" i="4"/>
  <c r="U430" i="4"/>
  <c r="AL430" i="4"/>
  <c r="AB430" i="4"/>
  <c r="M429" i="4"/>
  <c r="N429" i="4"/>
  <c r="AE429" i="4"/>
  <c r="AE430" i="4" l="1"/>
  <c r="AN430" i="4"/>
  <c r="AD431" i="4"/>
  <c r="AC431" i="4"/>
  <c r="AF431" i="4" s="1"/>
  <c r="F432" i="4"/>
  <c r="D432" i="4"/>
  <c r="T432" i="4" s="1"/>
  <c r="C432" i="4"/>
  <c r="B433" i="4"/>
  <c r="AJ432" i="4"/>
  <c r="AO432" i="4" s="1"/>
  <c r="J432" i="4"/>
  <c r="AA432" i="4"/>
  <c r="AG432" i="4"/>
  <c r="AI432" i="4" s="1"/>
  <c r="E432" i="4"/>
  <c r="V432" i="4" s="1"/>
  <c r="AK432" i="4"/>
  <c r="AP432" i="4" s="1"/>
  <c r="AQ431" i="4"/>
  <c r="N430" i="4"/>
  <c r="M430" i="4"/>
  <c r="I430" i="4"/>
  <c r="H430" i="4"/>
  <c r="AH431" i="4"/>
  <c r="U431" i="4"/>
  <c r="AM431" i="4"/>
  <c r="AL431" i="4"/>
  <c r="O431" i="4"/>
  <c r="P431" i="4"/>
  <c r="Q431" i="4" s="1"/>
  <c r="AB431" i="4"/>
  <c r="AE431" i="4" s="1"/>
  <c r="Q430" i="4"/>
  <c r="Z430" i="4"/>
  <c r="Y430" i="4"/>
  <c r="K431" i="4"/>
  <c r="L431" i="4" s="1"/>
  <c r="G431" i="4"/>
  <c r="W431" i="4"/>
  <c r="X431" i="4" s="1"/>
  <c r="AD432" i="4" l="1"/>
  <c r="AC432" i="4"/>
  <c r="AF432" i="4" s="1"/>
  <c r="AM432" i="4"/>
  <c r="O432" i="4"/>
  <c r="AL432" i="4"/>
  <c r="AH432" i="4"/>
  <c r="P432" i="4"/>
  <c r="U432" i="4"/>
  <c r="AB432" i="4"/>
  <c r="N431" i="4"/>
  <c r="M431" i="4"/>
  <c r="I431" i="4"/>
  <c r="H431" i="4"/>
  <c r="R430" i="4"/>
  <c r="S430" i="4"/>
  <c r="Y431" i="4"/>
  <c r="Z431" i="4"/>
  <c r="F433" i="4"/>
  <c r="D433" i="4"/>
  <c r="T433" i="4" s="1"/>
  <c r="B434" i="4"/>
  <c r="AG433" i="4"/>
  <c r="AI433" i="4" s="1"/>
  <c r="AK433" i="4"/>
  <c r="AP433" i="4" s="1"/>
  <c r="J433" i="4"/>
  <c r="C433" i="4"/>
  <c r="E433" i="4"/>
  <c r="V433" i="4" s="1"/>
  <c r="AJ433" i="4"/>
  <c r="AO433" i="4" s="1"/>
  <c r="AA433" i="4"/>
  <c r="AN431" i="4"/>
  <c r="AQ432" i="4"/>
  <c r="K432" i="4"/>
  <c r="L432" i="4" s="1"/>
  <c r="G432" i="4"/>
  <c r="W432" i="4"/>
  <c r="X432" i="4" s="1"/>
  <c r="S431" i="4"/>
  <c r="R431" i="4"/>
  <c r="AE432" i="4" l="1"/>
  <c r="Q432" i="4"/>
  <c r="S432" i="4" s="1"/>
  <c r="AN432" i="4"/>
  <c r="N432" i="4"/>
  <c r="M432" i="4"/>
  <c r="AQ433" i="4"/>
  <c r="K433" i="4"/>
  <c r="L433" i="4" s="1"/>
  <c r="G433" i="4"/>
  <c r="W433" i="4"/>
  <c r="X433" i="4" s="1"/>
  <c r="H432" i="4"/>
  <c r="I432" i="4"/>
  <c r="AD433" i="4"/>
  <c r="AC433" i="4"/>
  <c r="AF433" i="4" s="1"/>
  <c r="Z432" i="4"/>
  <c r="Y432" i="4"/>
  <c r="O433" i="4"/>
  <c r="P433" i="4"/>
  <c r="AM433" i="4"/>
  <c r="U433" i="4"/>
  <c r="AL433" i="4"/>
  <c r="AH433" i="4"/>
  <c r="AB433" i="4"/>
  <c r="D434" i="4"/>
  <c r="T434" i="4" s="1"/>
  <c r="B435" i="4"/>
  <c r="F434" i="4"/>
  <c r="C434" i="4"/>
  <c r="AJ434" i="4"/>
  <c r="AO434" i="4" s="1"/>
  <c r="J434" i="4"/>
  <c r="AG434" i="4"/>
  <c r="AI434" i="4" s="1"/>
  <c r="AK434" i="4"/>
  <c r="AP434" i="4" s="1"/>
  <c r="E434" i="4"/>
  <c r="V434" i="4" s="1"/>
  <c r="AA434" i="4"/>
  <c r="AE433" i="4" l="1"/>
  <c r="Q433" i="4"/>
  <c r="S433" i="4" s="1"/>
  <c r="R432" i="4"/>
  <c r="AN433" i="4"/>
  <c r="AD434" i="4"/>
  <c r="AC434" i="4"/>
  <c r="AF434" i="4" s="1"/>
  <c r="AM434" i="4"/>
  <c r="O434" i="4"/>
  <c r="AB434" i="4"/>
  <c r="AL434" i="4"/>
  <c r="U434" i="4"/>
  <c r="AH434" i="4"/>
  <c r="P434" i="4"/>
  <c r="Q434" i="4" s="1"/>
  <c r="I433" i="4"/>
  <c r="H433" i="4"/>
  <c r="AQ434" i="4"/>
  <c r="Z433" i="4"/>
  <c r="Y433" i="4"/>
  <c r="F435" i="4"/>
  <c r="B436" i="4"/>
  <c r="AK435" i="4"/>
  <c r="AP435" i="4" s="1"/>
  <c r="D435" i="4"/>
  <c r="T435" i="4" s="1"/>
  <c r="C435" i="4"/>
  <c r="AG435" i="4"/>
  <c r="AI435" i="4" s="1"/>
  <c r="AJ435" i="4"/>
  <c r="AO435" i="4" s="1"/>
  <c r="J435" i="4"/>
  <c r="AA435" i="4"/>
  <c r="E435" i="4"/>
  <c r="V435" i="4" s="1"/>
  <c r="K434" i="4"/>
  <c r="L434" i="4" s="1"/>
  <c r="G434" i="4"/>
  <c r="W434" i="4"/>
  <c r="X434" i="4" s="1"/>
  <c r="N433" i="4"/>
  <c r="M433" i="4"/>
  <c r="R433" i="4" l="1"/>
  <c r="AE434" i="4"/>
  <c r="AN434" i="4"/>
  <c r="AD435" i="4"/>
  <c r="AC435" i="4"/>
  <c r="AF435" i="4" s="1"/>
  <c r="O435" i="4"/>
  <c r="AB435" i="4"/>
  <c r="P435" i="4"/>
  <c r="AM435" i="4"/>
  <c r="AL435" i="4"/>
  <c r="AH435" i="4"/>
  <c r="U435" i="4"/>
  <c r="N434" i="4"/>
  <c r="M434" i="4"/>
  <c r="S434" i="4"/>
  <c r="R434" i="4"/>
  <c r="H434" i="4"/>
  <c r="I434" i="4"/>
  <c r="Y434" i="4"/>
  <c r="Z434" i="4"/>
  <c r="K435" i="4"/>
  <c r="L435" i="4" s="1"/>
  <c r="G435" i="4"/>
  <c r="W435" i="4"/>
  <c r="X435" i="4" s="1"/>
  <c r="F436" i="4"/>
  <c r="B437" i="4"/>
  <c r="D436" i="4"/>
  <c r="T436" i="4" s="1"/>
  <c r="C436" i="4"/>
  <c r="AJ436" i="4"/>
  <c r="AO436" i="4" s="1"/>
  <c r="AG436" i="4"/>
  <c r="AI436" i="4" s="1"/>
  <c r="AK436" i="4"/>
  <c r="AP436" i="4" s="1"/>
  <c r="J436" i="4"/>
  <c r="AA436" i="4"/>
  <c r="E436" i="4"/>
  <c r="V436" i="4" s="1"/>
  <c r="AQ435" i="4"/>
  <c r="Q435" i="4" l="1"/>
  <c r="R435" i="4" s="1"/>
  <c r="AN435" i="4"/>
  <c r="AD436" i="4"/>
  <c r="AC436" i="4"/>
  <c r="AF436" i="4" s="1"/>
  <c r="K436" i="4"/>
  <c r="L436" i="4" s="1"/>
  <c r="G436" i="4"/>
  <c r="W436" i="4"/>
  <c r="X436" i="4" s="1"/>
  <c r="F437" i="4"/>
  <c r="B438" i="4"/>
  <c r="D437" i="4"/>
  <c r="T437" i="4" s="1"/>
  <c r="AG437" i="4"/>
  <c r="AI437" i="4" s="1"/>
  <c r="AK437" i="4"/>
  <c r="AP437" i="4" s="1"/>
  <c r="AJ437" i="4"/>
  <c r="AO437" i="4" s="1"/>
  <c r="J437" i="4"/>
  <c r="E437" i="4"/>
  <c r="V437" i="4" s="1"/>
  <c r="C437" i="4"/>
  <c r="AA437" i="4"/>
  <c r="N435" i="4"/>
  <c r="M435" i="4"/>
  <c r="AQ436" i="4"/>
  <c r="I435" i="4"/>
  <c r="H435" i="4"/>
  <c r="P436" i="4"/>
  <c r="O436" i="4"/>
  <c r="U436" i="4"/>
  <c r="AM436" i="4"/>
  <c r="AL436" i="4"/>
  <c r="AH436" i="4"/>
  <c r="AB436" i="4"/>
  <c r="Y435" i="4"/>
  <c r="Z435" i="4"/>
  <c r="AE435" i="4"/>
  <c r="S435" i="4" l="1"/>
  <c r="AN436" i="4"/>
  <c r="AD437" i="4"/>
  <c r="AC437" i="4"/>
  <c r="AF437" i="4" s="1"/>
  <c r="D438" i="4"/>
  <c r="T438" i="4" s="1"/>
  <c r="B439" i="4"/>
  <c r="C438" i="4"/>
  <c r="AJ438" i="4"/>
  <c r="AO438" i="4" s="1"/>
  <c r="AG438" i="4"/>
  <c r="AI438" i="4" s="1"/>
  <c r="AK438" i="4"/>
  <c r="AP438" i="4" s="1"/>
  <c r="F438" i="4"/>
  <c r="E438" i="4"/>
  <c r="V438" i="4" s="1"/>
  <c r="AA438" i="4"/>
  <c r="J438" i="4"/>
  <c r="Y436" i="4"/>
  <c r="Z436" i="4"/>
  <c r="AE436" i="4"/>
  <c r="M436" i="4"/>
  <c r="N436" i="4"/>
  <c r="Q436" i="4"/>
  <c r="AQ437" i="4"/>
  <c r="O437" i="4"/>
  <c r="P437" i="4"/>
  <c r="AL437" i="4"/>
  <c r="U437" i="4"/>
  <c r="AB437" i="4"/>
  <c r="AM437" i="4"/>
  <c r="AH437" i="4"/>
  <c r="K437" i="4"/>
  <c r="L437" i="4" s="1"/>
  <c r="G437" i="4"/>
  <c r="W437" i="4"/>
  <c r="X437" i="4" s="1"/>
  <c r="I436" i="4"/>
  <c r="H436" i="4"/>
  <c r="AE437" i="4" l="1"/>
  <c r="AN437" i="4"/>
  <c r="AQ438" i="4"/>
  <c r="Y437" i="4"/>
  <c r="Z437" i="4"/>
  <c r="K438" i="4"/>
  <c r="L438" i="4" s="1"/>
  <c r="G438" i="4"/>
  <c r="W438" i="4"/>
  <c r="X438" i="4" s="1"/>
  <c r="AM438" i="4"/>
  <c r="O438" i="4"/>
  <c r="AB438" i="4"/>
  <c r="AL438" i="4"/>
  <c r="AH438" i="4"/>
  <c r="P438" i="4"/>
  <c r="Q438" i="4" s="1"/>
  <c r="U438" i="4"/>
  <c r="Q437" i="4"/>
  <c r="M437" i="4"/>
  <c r="N437" i="4"/>
  <c r="R436" i="4"/>
  <c r="S436" i="4"/>
  <c r="AD438" i="4"/>
  <c r="AC438" i="4"/>
  <c r="AF438" i="4" s="1"/>
  <c r="H437" i="4"/>
  <c r="I437" i="4"/>
  <c r="F439" i="4"/>
  <c r="D439" i="4"/>
  <c r="T439" i="4" s="1"/>
  <c r="B440" i="4"/>
  <c r="C439" i="4"/>
  <c r="AK439" i="4"/>
  <c r="AP439" i="4" s="1"/>
  <c r="AG439" i="4"/>
  <c r="AI439" i="4" s="1"/>
  <c r="AJ439" i="4"/>
  <c r="AO439" i="4" s="1"/>
  <c r="J439" i="4"/>
  <c r="AA439" i="4"/>
  <c r="E439" i="4"/>
  <c r="V439" i="4" s="1"/>
  <c r="AE438" i="4" l="1"/>
  <c r="AN438" i="4"/>
  <c r="AH439" i="4"/>
  <c r="O439" i="4"/>
  <c r="P439" i="4"/>
  <c r="AM439" i="4"/>
  <c r="U439" i="4"/>
  <c r="AL439" i="4"/>
  <c r="AB439" i="4"/>
  <c r="S437" i="4"/>
  <c r="R437" i="4"/>
  <c r="Y438" i="4"/>
  <c r="Z438" i="4"/>
  <c r="AD439" i="4"/>
  <c r="AC439" i="4"/>
  <c r="AF439" i="4" s="1"/>
  <c r="K439" i="4"/>
  <c r="L439" i="4" s="1"/>
  <c r="G439" i="4"/>
  <c r="W439" i="4"/>
  <c r="X439" i="4" s="1"/>
  <c r="R438" i="4"/>
  <c r="S438" i="4"/>
  <c r="N438" i="4"/>
  <c r="M438" i="4"/>
  <c r="F440" i="4"/>
  <c r="D440" i="4"/>
  <c r="T440" i="4" s="1"/>
  <c r="B441" i="4"/>
  <c r="C440" i="4"/>
  <c r="AJ440" i="4"/>
  <c r="AO440" i="4" s="1"/>
  <c r="J440" i="4"/>
  <c r="AG440" i="4"/>
  <c r="AI440" i="4" s="1"/>
  <c r="AK440" i="4"/>
  <c r="AP440" i="4" s="1"/>
  <c r="AA440" i="4"/>
  <c r="E440" i="4"/>
  <c r="V440" i="4" s="1"/>
  <c r="H438" i="4"/>
  <c r="I438" i="4"/>
  <c r="AQ439" i="4"/>
  <c r="AE439" i="4" l="1"/>
  <c r="Q439" i="4"/>
  <c r="R439" i="4" s="1"/>
  <c r="K440" i="4"/>
  <c r="L440" i="4" s="1"/>
  <c r="G440" i="4"/>
  <c r="W440" i="4"/>
  <c r="X440" i="4" s="1"/>
  <c r="AN439" i="4"/>
  <c r="AD440" i="4"/>
  <c r="AC440" i="4"/>
  <c r="AF440" i="4" s="1"/>
  <c r="M439" i="4"/>
  <c r="N439" i="4"/>
  <c r="F441" i="4"/>
  <c r="B442" i="4"/>
  <c r="AG441" i="4"/>
  <c r="AI441" i="4" s="1"/>
  <c r="AK441" i="4"/>
  <c r="AP441" i="4" s="1"/>
  <c r="D441" i="4"/>
  <c r="T441" i="4" s="1"/>
  <c r="C441" i="4"/>
  <c r="AJ441" i="4"/>
  <c r="AO441" i="4" s="1"/>
  <c r="J441" i="4"/>
  <c r="E441" i="4"/>
  <c r="V441" i="4" s="1"/>
  <c r="AA441" i="4"/>
  <c r="H439" i="4"/>
  <c r="I439" i="4"/>
  <c r="AQ440" i="4"/>
  <c r="P440" i="4"/>
  <c r="O440" i="4"/>
  <c r="AL440" i="4"/>
  <c r="AH440" i="4"/>
  <c r="U440" i="4"/>
  <c r="AM440" i="4"/>
  <c r="AB440" i="4"/>
  <c r="Y439" i="4"/>
  <c r="Z439" i="4"/>
  <c r="S439" i="4" l="1"/>
  <c r="Q440" i="4"/>
  <c r="S440" i="4" s="1"/>
  <c r="K441" i="4"/>
  <c r="L441" i="4" s="1"/>
  <c r="G441" i="4"/>
  <c r="W441" i="4"/>
  <c r="X441" i="4" s="1"/>
  <c r="M440" i="4"/>
  <c r="N440" i="4"/>
  <c r="AD441" i="4"/>
  <c r="AC441" i="4"/>
  <c r="AF441" i="4" s="1"/>
  <c r="O441" i="4"/>
  <c r="P441" i="4"/>
  <c r="AH441" i="4"/>
  <c r="AM441" i="4"/>
  <c r="U441" i="4"/>
  <c r="AL441" i="4"/>
  <c r="AB441" i="4"/>
  <c r="D442" i="4"/>
  <c r="T442" i="4" s="1"/>
  <c r="B443" i="4"/>
  <c r="F442" i="4"/>
  <c r="C442" i="4"/>
  <c r="AJ442" i="4"/>
  <c r="AO442" i="4" s="1"/>
  <c r="J442" i="4"/>
  <c r="AG442" i="4"/>
  <c r="AI442" i="4" s="1"/>
  <c r="AK442" i="4"/>
  <c r="AP442" i="4" s="1"/>
  <c r="E442" i="4"/>
  <c r="V442" i="4" s="1"/>
  <c r="AA442" i="4"/>
  <c r="I440" i="4"/>
  <c r="H440" i="4"/>
  <c r="AE440" i="4"/>
  <c r="Z440" i="4"/>
  <c r="Y440" i="4"/>
  <c r="AN440" i="4"/>
  <c r="AQ441" i="4"/>
  <c r="R440" i="4"/>
  <c r="Q441" i="4" l="1"/>
  <c r="S441" i="4" s="1"/>
  <c r="AE441" i="4"/>
  <c r="K442" i="4"/>
  <c r="L442" i="4" s="1"/>
  <c r="G442" i="4"/>
  <c r="W442" i="4"/>
  <c r="X442" i="4" s="1"/>
  <c r="M441" i="4"/>
  <c r="N441" i="4"/>
  <c r="AD442" i="4"/>
  <c r="AC442" i="4"/>
  <c r="AF442" i="4" s="1"/>
  <c r="P442" i="4"/>
  <c r="O442" i="4"/>
  <c r="AM442" i="4"/>
  <c r="U442" i="4"/>
  <c r="AL442" i="4"/>
  <c r="AB442" i="4"/>
  <c r="AE442" i="4" s="1"/>
  <c r="AH442" i="4"/>
  <c r="H441" i="4"/>
  <c r="I441" i="4"/>
  <c r="AQ442" i="4"/>
  <c r="AN441" i="4"/>
  <c r="Z441" i="4"/>
  <c r="Y441" i="4"/>
  <c r="F443" i="4"/>
  <c r="D443" i="4"/>
  <c r="T443" i="4" s="1"/>
  <c r="B444" i="4"/>
  <c r="AK443" i="4"/>
  <c r="AP443" i="4" s="1"/>
  <c r="C443" i="4"/>
  <c r="AG443" i="4"/>
  <c r="AI443" i="4" s="1"/>
  <c r="J443" i="4"/>
  <c r="AJ443" i="4"/>
  <c r="AO443" i="4" s="1"/>
  <c r="AA443" i="4"/>
  <c r="E443" i="4"/>
  <c r="V443" i="4" s="1"/>
  <c r="R441" i="4" l="1"/>
  <c r="AQ443" i="4"/>
  <c r="AD443" i="4"/>
  <c r="AC443" i="4"/>
  <c r="AF443" i="4" s="1"/>
  <c r="AM443" i="4"/>
  <c r="P443" i="4"/>
  <c r="U443" i="4"/>
  <c r="AL443" i="4"/>
  <c r="O443" i="4"/>
  <c r="AB443" i="4"/>
  <c r="AH443" i="4"/>
  <c r="D444" i="4"/>
  <c r="T444" i="4" s="1"/>
  <c r="F444" i="4"/>
  <c r="B445" i="4"/>
  <c r="C444" i="4"/>
  <c r="AJ444" i="4"/>
  <c r="AO444" i="4" s="1"/>
  <c r="AG444" i="4"/>
  <c r="AI444" i="4" s="1"/>
  <c r="AK444" i="4"/>
  <c r="AP444" i="4" s="1"/>
  <c r="J444" i="4"/>
  <c r="AA444" i="4"/>
  <c r="E444" i="4"/>
  <c r="V444" i="4" s="1"/>
  <c r="M442" i="4"/>
  <c r="N442" i="4"/>
  <c r="H442" i="4"/>
  <c r="I442" i="4"/>
  <c r="Q442" i="4"/>
  <c r="K443" i="4"/>
  <c r="L443" i="4" s="1"/>
  <c r="G443" i="4"/>
  <c r="W443" i="4"/>
  <c r="X443" i="4" s="1"/>
  <c r="Z442" i="4"/>
  <c r="Y442" i="4"/>
  <c r="AN442" i="4"/>
  <c r="AE443" i="4" l="1"/>
  <c r="AN443" i="4"/>
  <c r="H443" i="4"/>
  <c r="I443" i="4"/>
  <c r="N443" i="4"/>
  <c r="M443" i="4"/>
  <c r="P444" i="4"/>
  <c r="O444" i="4"/>
  <c r="AM444" i="4"/>
  <c r="AL444" i="4"/>
  <c r="AH444" i="4"/>
  <c r="U444" i="4"/>
  <c r="AB444" i="4"/>
  <c r="AD444" i="4"/>
  <c r="AC444" i="4"/>
  <c r="AF444" i="4" s="1"/>
  <c r="Z443" i="4"/>
  <c r="Y443" i="4"/>
  <c r="K444" i="4"/>
  <c r="L444" i="4" s="1"/>
  <c r="G444" i="4"/>
  <c r="W444" i="4"/>
  <c r="X444" i="4" s="1"/>
  <c r="S442" i="4"/>
  <c r="R442" i="4"/>
  <c r="F445" i="4"/>
  <c r="B446" i="4"/>
  <c r="D445" i="4"/>
  <c r="T445" i="4" s="1"/>
  <c r="AG445" i="4"/>
  <c r="AI445" i="4" s="1"/>
  <c r="AK445" i="4"/>
  <c r="AP445" i="4" s="1"/>
  <c r="C445" i="4"/>
  <c r="AJ445" i="4"/>
  <c r="AO445" i="4" s="1"/>
  <c r="J445" i="4"/>
  <c r="E445" i="4"/>
  <c r="V445" i="4" s="1"/>
  <c r="AA445" i="4"/>
  <c r="AQ444" i="4"/>
  <c r="Q443" i="4"/>
  <c r="AN444" i="4" l="1"/>
  <c r="Q444" i="4"/>
  <c r="R444" i="4" s="1"/>
  <c r="AE444" i="4"/>
  <c r="K445" i="4"/>
  <c r="L445" i="4" s="1"/>
  <c r="G445" i="4"/>
  <c r="W445" i="4"/>
  <c r="X445" i="4" s="1"/>
  <c r="I444" i="4"/>
  <c r="H444" i="4"/>
  <c r="AD445" i="4"/>
  <c r="AC445" i="4"/>
  <c r="AF445" i="4" s="1"/>
  <c r="O445" i="4"/>
  <c r="AM445" i="4"/>
  <c r="AB445" i="4"/>
  <c r="AL445" i="4"/>
  <c r="P445" i="4"/>
  <c r="Q445" i="4" s="1"/>
  <c r="AH445" i="4"/>
  <c r="U445" i="4"/>
  <c r="D446" i="4"/>
  <c r="T446" i="4" s="1"/>
  <c r="B447" i="4"/>
  <c r="F446" i="4"/>
  <c r="C446" i="4"/>
  <c r="AJ446" i="4"/>
  <c r="AO446" i="4" s="1"/>
  <c r="AK446" i="4"/>
  <c r="AP446" i="4" s="1"/>
  <c r="J446" i="4"/>
  <c r="AG446" i="4"/>
  <c r="AI446" i="4" s="1"/>
  <c r="E446" i="4"/>
  <c r="V446" i="4" s="1"/>
  <c r="AA446" i="4"/>
  <c r="Z444" i="4"/>
  <c r="Y444" i="4"/>
  <c r="R443" i="4"/>
  <c r="S443" i="4"/>
  <c r="M444" i="4"/>
  <c r="N444" i="4"/>
  <c r="AQ445" i="4"/>
  <c r="S444" i="4" l="1"/>
  <c r="AN445" i="4"/>
  <c r="N445" i="4"/>
  <c r="M445" i="4"/>
  <c r="AD446" i="4"/>
  <c r="AC446" i="4"/>
  <c r="AF446" i="4" s="1"/>
  <c r="F447" i="4"/>
  <c r="B448" i="4"/>
  <c r="D447" i="4"/>
  <c r="T447" i="4" s="1"/>
  <c r="C447" i="4"/>
  <c r="AK447" i="4"/>
  <c r="AP447" i="4" s="1"/>
  <c r="J447" i="4"/>
  <c r="AG447" i="4"/>
  <c r="AI447" i="4" s="1"/>
  <c r="AJ447" i="4"/>
  <c r="AO447" i="4" s="1"/>
  <c r="AA447" i="4"/>
  <c r="E447" i="4"/>
  <c r="V447" i="4" s="1"/>
  <c r="S445" i="4"/>
  <c r="R445" i="4"/>
  <c r="I445" i="4"/>
  <c r="H445" i="4"/>
  <c r="K446" i="4"/>
  <c r="L446" i="4" s="1"/>
  <c r="G446" i="4"/>
  <c r="W446" i="4"/>
  <c r="X446" i="4" s="1"/>
  <c r="Z445" i="4"/>
  <c r="Y445" i="4"/>
  <c r="P446" i="4"/>
  <c r="O446" i="4"/>
  <c r="AM446" i="4"/>
  <c r="U446" i="4"/>
  <c r="AL446" i="4"/>
  <c r="AB446" i="4"/>
  <c r="AH446" i="4"/>
  <c r="AQ446" i="4"/>
  <c r="AE445" i="4"/>
  <c r="AE446" i="4" l="1"/>
  <c r="AN446" i="4"/>
  <c r="AD447" i="4"/>
  <c r="AC447" i="4"/>
  <c r="AF447" i="4" s="1"/>
  <c r="K447" i="4"/>
  <c r="L447" i="4" s="1"/>
  <c r="G447" i="4"/>
  <c r="W447" i="4"/>
  <c r="X447" i="4" s="1"/>
  <c r="F448" i="4"/>
  <c r="C448" i="4"/>
  <c r="D448" i="4"/>
  <c r="T448" i="4" s="1"/>
  <c r="AJ448" i="4"/>
  <c r="AO448" i="4" s="1"/>
  <c r="B449" i="4"/>
  <c r="AG448" i="4"/>
  <c r="AI448" i="4" s="1"/>
  <c r="AK448" i="4"/>
  <c r="AP448" i="4" s="1"/>
  <c r="AA448" i="4"/>
  <c r="J448" i="4"/>
  <c r="E448" i="4"/>
  <c r="V448" i="4" s="1"/>
  <c r="N446" i="4"/>
  <c r="M446" i="4"/>
  <c r="Z446" i="4"/>
  <c r="Y446" i="4"/>
  <c r="H446" i="4"/>
  <c r="I446" i="4"/>
  <c r="O447" i="4"/>
  <c r="AM447" i="4"/>
  <c r="AL447" i="4"/>
  <c r="P447" i="4"/>
  <c r="AB447" i="4"/>
  <c r="AH447" i="4"/>
  <c r="U447" i="4"/>
  <c r="AQ447" i="4"/>
  <c r="Q446" i="4"/>
  <c r="AE447" i="4" l="1"/>
  <c r="AN447" i="4"/>
  <c r="AD448" i="4"/>
  <c r="AC448" i="4"/>
  <c r="AF448" i="4" s="1"/>
  <c r="Z447" i="4"/>
  <c r="Y447" i="4"/>
  <c r="Q447" i="4"/>
  <c r="S446" i="4"/>
  <c r="R446" i="4"/>
  <c r="F449" i="4"/>
  <c r="D449" i="4"/>
  <c r="T449" i="4" s="1"/>
  <c r="B450" i="4"/>
  <c r="C449" i="4"/>
  <c r="AG449" i="4"/>
  <c r="AI449" i="4" s="1"/>
  <c r="AK449" i="4"/>
  <c r="AP449" i="4" s="1"/>
  <c r="AJ449" i="4"/>
  <c r="AO449" i="4" s="1"/>
  <c r="J449" i="4"/>
  <c r="E449" i="4"/>
  <c r="V449" i="4" s="1"/>
  <c r="AA449" i="4"/>
  <c r="K448" i="4"/>
  <c r="L448" i="4" s="1"/>
  <c r="G448" i="4"/>
  <c r="W448" i="4"/>
  <c r="X448" i="4" s="1"/>
  <c r="O448" i="4"/>
  <c r="P448" i="4"/>
  <c r="AM448" i="4"/>
  <c r="AB448" i="4"/>
  <c r="AL448" i="4"/>
  <c r="AH448" i="4"/>
  <c r="U448" i="4"/>
  <c r="M447" i="4"/>
  <c r="N447" i="4"/>
  <c r="AQ448" i="4"/>
  <c r="H447" i="4"/>
  <c r="I447" i="4"/>
  <c r="AE448" i="4" l="1"/>
  <c r="Y448" i="4"/>
  <c r="Z448" i="4"/>
  <c r="AD449" i="4"/>
  <c r="AC449" i="4"/>
  <c r="AF449" i="4" s="1"/>
  <c r="S447" i="4"/>
  <c r="R447" i="4"/>
  <c r="N448" i="4"/>
  <c r="M448" i="4"/>
  <c r="D450" i="4"/>
  <c r="T450" i="4" s="1"/>
  <c r="B451" i="4"/>
  <c r="F450" i="4"/>
  <c r="AJ450" i="4"/>
  <c r="AO450" i="4" s="1"/>
  <c r="C450" i="4"/>
  <c r="J450" i="4"/>
  <c r="AG450" i="4"/>
  <c r="AI450" i="4" s="1"/>
  <c r="AA450" i="4"/>
  <c r="E450" i="4"/>
  <c r="V450" i="4" s="1"/>
  <c r="AK450" i="4"/>
  <c r="AP450" i="4" s="1"/>
  <c r="AN448" i="4"/>
  <c r="Q448" i="4"/>
  <c r="I448" i="4"/>
  <c r="H448" i="4"/>
  <c r="O449" i="4"/>
  <c r="P449" i="4"/>
  <c r="AL449" i="4"/>
  <c r="U449" i="4"/>
  <c r="AH449" i="4"/>
  <c r="AM449" i="4"/>
  <c r="AB449" i="4"/>
  <c r="K449" i="4"/>
  <c r="L449" i="4" s="1"/>
  <c r="G449" i="4"/>
  <c r="W449" i="4"/>
  <c r="X449" i="4" s="1"/>
  <c r="AQ449" i="4"/>
  <c r="AE449" i="4" l="1"/>
  <c r="Q449" i="4"/>
  <c r="R449" i="4" s="1"/>
  <c r="P450" i="4"/>
  <c r="O450" i="4"/>
  <c r="AM450" i="4"/>
  <c r="AL450" i="4"/>
  <c r="U450" i="4"/>
  <c r="AB450" i="4"/>
  <c r="AH450" i="4"/>
  <c r="F451" i="4"/>
  <c r="B452" i="4"/>
  <c r="D451" i="4"/>
  <c r="T451" i="4" s="1"/>
  <c r="C451" i="4"/>
  <c r="AK451" i="4"/>
  <c r="AP451" i="4" s="1"/>
  <c r="AG451" i="4"/>
  <c r="AI451" i="4" s="1"/>
  <c r="J451" i="4"/>
  <c r="AJ451" i="4"/>
  <c r="AO451" i="4" s="1"/>
  <c r="E451" i="4"/>
  <c r="V451" i="4" s="1"/>
  <c r="AA451" i="4"/>
  <c r="N449" i="4"/>
  <c r="M449" i="4"/>
  <c r="H449" i="4"/>
  <c r="I449" i="4"/>
  <c r="K450" i="4"/>
  <c r="L450" i="4" s="1"/>
  <c r="G450" i="4"/>
  <c r="W450" i="4"/>
  <c r="X450" i="4" s="1"/>
  <c r="AN449" i="4"/>
  <c r="AQ450" i="4"/>
  <c r="Z449" i="4"/>
  <c r="Y449" i="4"/>
  <c r="R448" i="4"/>
  <c r="S448" i="4"/>
  <c r="AD450" i="4"/>
  <c r="AC450" i="4"/>
  <c r="AF450" i="4" s="1"/>
  <c r="S449" i="4" l="1"/>
  <c r="AN450" i="4"/>
  <c r="Q450" i="4"/>
  <c r="S450" i="4" s="1"/>
  <c r="AE450" i="4"/>
  <c r="Z450" i="4"/>
  <c r="Y450" i="4"/>
  <c r="AD451" i="4"/>
  <c r="AC451" i="4"/>
  <c r="AF451" i="4" s="1"/>
  <c r="F452" i="4"/>
  <c r="B453" i="4"/>
  <c r="D452" i="4"/>
  <c r="T452" i="4" s="1"/>
  <c r="AJ452" i="4"/>
  <c r="AO452" i="4" s="1"/>
  <c r="C452" i="4"/>
  <c r="AG452" i="4"/>
  <c r="AI452" i="4" s="1"/>
  <c r="AK452" i="4"/>
  <c r="AP452" i="4" s="1"/>
  <c r="J452" i="4"/>
  <c r="E452" i="4"/>
  <c r="V452" i="4" s="1"/>
  <c r="AA452" i="4"/>
  <c r="R450" i="4"/>
  <c r="AQ451" i="4"/>
  <c r="M450" i="4"/>
  <c r="N450" i="4"/>
  <c r="I450" i="4"/>
  <c r="H450" i="4"/>
  <c r="AL451" i="4"/>
  <c r="AH451" i="4"/>
  <c r="O451" i="4"/>
  <c r="P451" i="4"/>
  <c r="AM451" i="4"/>
  <c r="AB451" i="4"/>
  <c r="U451" i="4"/>
  <c r="K451" i="4"/>
  <c r="L451" i="4" s="1"/>
  <c r="G451" i="4"/>
  <c r="W451" i="4"/>
  <c r="X451" i="4" s="1"/>
  <c r="AE451" i="4" l="1"/>
  <c r="AN451" i="4"/>
  <c r="Q451" i="4"/>
  <c r="R451" i="4" s="1"/>
  <c r="Z451" i="4"/>
  <c r="Y451" i="4"/>
  <c r="M451" i="4"/>
  <c r="N451" i="4"/>
  <c r="O452" i="4"/>
  <c r="P452" i="4"/>
  <c r="AM452" i="4"/>
  <c r="U452" i="4"/>
  <c r="AL452" i="4"/>
  <c r="AH452" i="4"/>
  <c r="AB452" i="4"/>
  <c r="K452" i="4"/>
  <c r="L452" i="4" s="1"/>
  <c r="G452" i="4"/>
  <c r="W452" i="4"/>
  <c r="X452" i="4" s="1"/>
  <c r="S451" i="4"/>
  <c r="H451" i="4"/>
  <c r="I451" i="4"/>
  <c r="AD452" i="4"/>
  <c r="AC452" i="4"/>
  <c r="AF452" i="4" s="1"/>
  <c r="F453" i="4"/>
  <c r="B454" i="4"/>
  <c r="D453" i="4"/>
  <c r="T453" i="4" s="1"/>
  <c r="C453" i="4"/>
  <c r="AG453" i="4"/>
  <c r="AI453" i="4" s="1"/>
  <c r="AK453" i="4"/>
  <c r="AP453" i="4" s="1"/>
  <c r="AJ453" i="4"/>
  <c r="AO453" i="4" s="1"/>
  <c r="J453" i="4"/>
  <c r="E453" i="4"/>
  <c r="V453" i="4" s="1"/>
  <c r="AA453" i="4"/>
  <c r="AQ452" i="4"/>
  <c r="AN452" i="4" l="1"/>
  <c r="AQ453" i="4"/>
  <c r="AE452" i="4"/>
  <c r="K453" i="4"/>
  <c r="L453" i="4" s="1"/>
  <c r="G453" i="4"/>
  <c r="W453" i="4"/>
  <c r="X453" i="4" s="1"/>
  <c r="H452" i="4"/>
  <c r="I452" i="4"/>
  <c r="AD453" i="4"/>
  <c r="AC453" i="4"/>
  <c r="AF453" i="4" s="1"/>
  <c r="D454" i="4"/>
  <c r="T454" i="4" s="1"/>
  <c r="B455" i="4"/>
  <c r="C454" i="4"/>
  <c r="AJ454" i="4"/>
  <c r="AO454" i="4" s="1"/>
  <c r="F454" i="4"/>
  <c r="J454" i="4"/>
  <c r="AK454" i="4"/>
  <c r="AP454" i="4" s="1"/>
  <c r="AA454" i="4"/>
  <c r="E454" i="4"/>
  <c r="V454" i="4" s="1"/>
  <c r="AG454" i="4"/>
  <c r="AI454" i="4" s="1"/>
  <c r="Y452" i="4"/>
  <c r="Z452" i="4"/>
  <c r="Q452" i="4"/>
  <c r="O453" i="4"/>
  <c r="P453" i="4"/>
  <c r="AM453" i="4"/>
  <c r="AB453" i="4"/>
  <c r="AL453" i="4"/>
  <c r="U453" i="4"/>
  <c r="AH453" i="4"/>
  <c r="M452" i="4"/>
  <c r="N452" i="4"/>
  <c r="AE453" i="4" l="1"/>
  <c r="AQ454" i="4"/>
  <c r="AN453" i="4"/>
  <c r="F455" i="4"/>
  <c r="D455" i="4"/>
  <c r="T455" i="4" s="1"/>
  <c r="B456" i="4"/>
  <c r="C455" i="4"/>
  <c r="AK455" i="4"/>
  <c r="AP455" i="4" s="1"/>
  <c r="AG455" i="4"/>
  <c r="AI455" i="4" s="1"/>
  <c r="AA455" i="4"/>
  <c r="AJ455" i="4"/>
  <c r="AO455" i="4" s="1"/>
  <c r="J455" i="4"/>
  <c r="E455" i="4"/>
  <c r="V455" i="4" s="1"/>
  <c r="M453" i="4"/>
  <c r="N453" i="4"/>
  <c r="S452" i="4"/>
  <c r="R452" i="4"/>
  <c r="O454" i="4"/>
  <c r="P454" i="4"/>
  <c r="AH454" i="4"/>
  <c r="AM454" i="4"/>
  <c r="U454" i="4"/>
  <c r="AL454" i="4"/>
  <c r="AB454" i="4"/>
  <c r="AE454" i="4" s="1"/>
  <c r="I453" i="4"/>
  <c r="H453" i="4"/>
  <c r="Q453" i="4"/>
  <c r="AD454" i="4"/>
  <c r="AC454" i="4"/>
  <c r="AF454" i="4" s="1"/>
  <c r="Y453" i="4"/>
  <c r="Z453" i="4"/>
  <c r="K454" i="4"/>
  <c r="L454" i="4" s="1"/>
  <c r="G454" i="4"/>
  <c r="W454" i="4"/>
  <c r="X454" i="4" s="1"/>
  <c r="AN454" i="4" l="1"/>
  <c r="N454" i="4"/>
  <c r="M454" i="4"/>
  <c r="K455" i="4"/>
  <c r="L455" i="4" s="1"/>
  <c r="G455" i="4"/>
  <c r="W455" i="4"/>
  <c r="X455" i="4" s="1"/>
  <c r="AQ455" i="4"/>
  <c r="AD455" i="4"/>
  <c r="AC455" i="4"/>
  <c r="AF455" i="4" s="1"/>
  <c r="F456" i="4"/>
  <c r="B457" i="4"/>
  <c r="AJ456" i="4"/>
  <c r="AO456" i="4" s="1"/>
  <c r="J456" i="4"/>
  <c r="AG456" i="4"/>
  <c r="AI456" i="4" s="1"/>
  <c r="C456" i="4"/>
  <c r="AK456" i="4"/>
  <c r="AP456" i="4" s="1"/>
  <c r="E456" i="4"/>
  <c r="V456" i="4" s="1"/>
  <c r="AA456" i="4"/>
  <c r="D456" i="4"/>
  <c r="T456" i="4" s="1"/>
  <c r="H454" i="4"/>
  <c r="I454" i="4"/>
  <c r="Y454" i="4"/>
  <c r="Z454" i="4"/>
  <c r="R453" i="4"/>
  <c r="S453" i="4"/>
  <c r="P455" i="4"/>
  <c r="O455" i="4"/>
  <c r="AM455" i="4"/>
  <c r="AB455" i="4"/>
  <c r="AL455" i="4"/>
  <c r="U455" i="4"/>
  <c r="AH455" i="4"/>
  <c r="Q454" i="4"/>
  <c r="AE455" i="4" l="1"/>
  <c r="Q455" i="4"/>
  <c r="S455" i="4" s="1"/>
  <c r="AQ456" i="4"/>
  <c r="AD456" i="4"/>
  <c r="AC456" i="4"/>
  <c r="AF456" i="4" s="1"/>
  <c r="G456" i="4"/>
  <c r="K456" i="4"/>
  <c r="L456" i="4" s="1"/>
  <c r="W456" i="4"/>
  <c r="X456" i="4" s="1"/>
  <c r="Y455" i="4"/>
  <c r="Z455" i="4"/>
  <c r="P456" i="4"/>
  <c r="O456" i="4"/>
  <c r="AH456" i="4"/>
  <c r="AL456" i="4"/>
  <c r="U456" i="4"/>
  <c r="AB456" i="4"/>
  <c r="AE456" i="4" s="1"/>
  <c r="AM456" i="4"/>
  <c r="F457" i="4"/>
  <c r="B458" i="4"/>
  <c r="D457" i="4"/>
  <c r="T457" i="4" s="1"/>
  <c r="C457" i="4"/>
  <c r="AG457" i="4"/>
  <c r="AI457" i="4" s="1"/>
  <c r="AK457" i="4"/>
  <c r="AP457" i="4" s="1"/>
  <c r="AJ457" i="4"/>
  <c r="AO457" i="4" s="1"/>
  <c r="E457" i="4"/>
  <c r="V457" i="4" s="1"/>
  <c r="J457" i="4"/>
  <c r="AA457" i="4"/>
  <c r="R455" i="4"/>
  <c r="M455" i="4"/>
  <c r="N455" i="4"/>
  <c r="AN455" i="4"/>
  <c r="S454" i="4"/>
  <c r="R454" i="4"/>
  <c r="I455" i="4"/>
  <c r="H455" i="4"/>
  <c r="Y456" i="4" l="1"/>
  <c r="Z456" i="4"/>
  <c r="P457" i="4"/>
  <c r="O457" i="4"/>
  <c r="AH457" i="4"/>
  <c r="AM457" i="4"/>
  <c r="AL457" i="4"/>
  <c r="U457" i="4"/>
  <c r="AB457" i="4"/>
  <c r="AN456" i="4"/>
  <c r="K457" i="4"/>
  <c r="L457" i="4" s="1"/>
  <c r="G457" i="4"/>
  <c r="W457" i="4"/>
  <c r="X457" i="4" s="1"/>
  <c r="I456" i="4"/>
  <c r="H456" i="4"/>
  <c r="AQ457" i="4"/>
  <c r="AD457" i="4"/>
  <c r="AC457" i="4"/>
  <c r="AF457" i="4" s="1"/>
  <c r="D458" i="4"/>
  <c r="T458" i="4" s="1"/>
  <c r="B459" i="4"/>
  <c r="F458" i="4"/>
  <c r="AJ458" i="4"/>
  <c r="AO458" i="4" s="1"/>
  <c r="C458" i="4"/>
  <c r="AG458" i="4"/>
  <c r="AI458" i="4" s="1"/>
  <c r="J458" i="4"/>
  <c r="AK458" i="4"/>
  <c r="AP458" i="4" s="1"/>
  <c r="AA458" i="4"/>
  <c r="E458" i="4"/>
  <c r="V458" i="4" s="1"/>
  <c r="N456" i="4"/>
  <c r="M456" i="4"/>
  <c r="Q456" i="4"/>
  <c r="AE457" i="4" l="1"/>
  <c r="Q457" i="4"/>
  <c r="R457" i="4" s="1"/>
  <c r="S456" i="4"/>
  <c r="R456" i="4"/>
  <c r="K458" i="4"/>
  <c r="L458" i="4" s="1"/>
  <c r="G458" i="4"/>
  <c r="W458" i="4"/>
  <c r="X458" i="4" s="1"/>
  <c r="Y457" i="4"/>
  <c r="Z457" i="4"/>
  <c r="AN457" i="4"/>
  <c r="AD458" i="4"/>
  <c r="AC458" i="4"/>
  <c r="AF458" i="4" s="1"/>
  <c r="P458" i="4"/>
  <c r="O458" i="4"/>
  <c r="AM458" i="4"/>
  <c r="AL458" i="4"/>
  <c r="U458" i="4"/>
  <c r="AH458" i="4"/>
  <c r="AB458" i="4"/>
  <c r="M457" i="4"/>
  <c r="N457" i="4"/>
  <c r="S457" i="4"/>
  <c r="F459" i="4"/>
  <c r="D459" i="4"/>
  <c r="T459" i="4" s="1"/>
  <c r="C459" i="4"/>
  <c r="AK459" i="4"/>
  <c r="AP459" i="4" s="1"/>
  <c r="J459" i="4"/>
  <c r="AG459" i="4"/>
  <c r="AI459" i="4" s="1"/>
  <c r="B460" i="4"/>
  <c r="AJ459" i="4"/>
  <c r="AO459" i="4" s="1"/>
  <c r="AA459" i="4"/>
  <c r="E459" i="4"/>
  <c r="V459" i="4" s="1"/>
  <c r="H457" i="4"/>
  <c r="I457" i="4"/>
  <c r="AQ458" i="4"/>
  <c r="AE458" i="4" l="1"/>
  <c r="AN458" i="4"/>
  <c r="Q458" i="4"/>
  <c r="S458" i="4" s="1"/>
  <c r="AD459" i="4"/>
  <c r="AC459" i="4"/>
  <c r="AF459" i="4" s="1"/>
  <c r="Z458" i="4"/>
  <c r="Y458" i="4"/>
  <c r="K459" i="4"/>
  <c r="L459" i="4" s="1"/>
  <c r="G459" i="4"/>
  <c r="W459" i="4"/>
  <c r="X459" i="4" s="1"/>
  <c r="R458" i="4"/>
  <c r="M458" i="4"/>
  <c r="N458" i="4"/>
  <c r="D460" i="4"/>
  <c r="T460" i="4" s="1"/>
  <c r="F460" i="4"/>
  <c r="B461" i="4"/>
  <c r="AJ460" i="4"/>
  <c r="AO460" i="4" s="1"/>
  <c r="AG460" i="4"/>
  <c r="AI460" i="4" s="1"/>
  <c r="C460" i="4"/>
  <c r="AK460" i="4"/>
  <c r="AP460" i="4" s="1"/>
  <c r="J460" i="4"/>
  <c r="E460" i="4"/>
  <c r="V460" i="4" s="1"/>
  <c r="AA460" i="4"/>
  <c r="P459" i="4"/>
  <c r="O459" i="4"/>
  <c r="AH459" i="4"/>
  <c r="U459" i="4"/>
  <c r="AM459" i="4"/>
  <c r="AB459" i="4"/>
  <c r="AE459" i="4" s="1"/>
  <c r="AL459" i="4"/>
  <c r="I458" i="4"/>
  <c r="H458" i="4"/>
  <c r="AQ459" i="4"/>
  <c r="AQ460" i="4" l="1"/>
  <c r="AN459" i="4"/>
  <c r="AD460" i="4"/>
  <c r="AC460" i="4"/>
  <c r="AF460" i="4" s="1"/>
  <c r="AL460" i="4"/>
  <c r="U460" i="4"/>
  <c r="AH460" i="4"/>
  <c r="O460" i="4"/>
  <c r="AB460" i="4"/>
  <c r="AM460" i="4"/>
  <c r="P460" i="4"/>
  <c r="K460" i="4"/>
  <c r="L460" i="4" s="1"/>
  <c r="G460" i="4"/>
  <c r="W460" i="4"/>
  <c r="X460" i="4" s="1"/>
  <c r="M459" i="4"/>
  <c r="N459" i="4"/>
  <c r="F461" i="4"/>
  <c r="B462" i="4"/>
  <c r="D461" i="4"/>
  <c r="T461" i="4" s="1"/>
  <c r="C461" i="4"/>
  <c r="AG461" i="4"/>
  <c r="AI461" i="4" s="1"/>
  <c r="AK461" i="4"/>
  <c r="AP461" i="4" s="1"/>
  <c r="AJ461" i="4"/>
  <c r="AO461" i="4" s="1"/>
  <c r="J461" i="4"/>
  <c r="E461" i="4"/>
  <c r="V461" i="4" s="1"/>
  <c r="AA461" i="4"/>
  <c r="H459" i="4"/>
  <c r="I459" i="4"/>
  <c r="Q459" i="4"/>
  <c r="Y459" i="4"/>
  <c r="Z459" i="4"/>
  <c r="AQ461" i="4" l="1"/>
  <c r="Q460" i="4"/>
  <c r="R460" i="4" s="1"/>
  <c r="AE460" i="4"/>
  <c r="S459" i="4"/>
  <c r="R459" i="4"/>
  <c r="S460" i="4"/>
  <c r="AN460" i="4"/>
  <c r="AL461" i="4"/>
  <c r="P461" i="4"/>
  <c r="U461" i="4"/>
  <c r="AH461" i="4"/>
  <c r="O461" i="4"/>
  <c r="AM461" i="4"/>
  <c r="AB461" i="4"/>
  <c r="M460" i="4"/>
  <c r="N460" i="4"/>
  <c r="K461" i="4"/>
  <c r="L461" i="4" s="1"/>
  <c r="G461" i="4"/>
  <c r="W461" i="4"/>
  <c r="X461" i="4" s="1"/>
  <c r="H460" i="4"/>
  <c r="I460" i="4"/>
  <c r="AD461" i="4"/>
  <c r="AC461" i="4"/>
  <c r="AF461" i="4" s="1"/>
  <c r="D462" i="4"/>
  <c r="T462" i="4" s="1"/>
  <c r="B463" i="4"/>
  <c r="F462" i="4"/>
  <c r="C462" i="4"/>
  <c r="AJ462" i="4"/>
  <c r="AO462" i="4" s="1"/>
  <c r="AK462" i="4"/>
  <c r="AP462" i="4" s="1"/>
  <c r="J462" i="4"/>
  <c r="AG462" i="4"/>
  <c r="AI462" i="4" s="1"/>
  <c r="AA462" i="4"/>
  <c r="E462" i="4"/>
  <c r="V462" i="4" s="1"/>
  <c r="Z460" i="4"/>
  <c r="Y460" i="4"/>
  <c r="AE461" i="4" l="1"/>
  <c r="K462" i="4"/>
  <c r="L462" i="4" s="1"/>
  <c r="G462" i="4"/>
  <c r="W462" i="4"/>
  <c r="X462" i="4" s="1"/>
  <c r="I461" i="4"/>
  <c r="H461" i="4"/>
  <c r="P462" i="4"/>
  <c r="O462" i="4"/>
  <c r="AH462" i="4"/>
  <c r="AB462" i="4"/>
  <c r="AM462" i="4"/>
  <c r="AL462" i="4"/>
  <c r="U462" i="4"/>
  <c r="Y461" i="4"/>
  <c r="Z461" i="4"/>
  <c r="AQ462" i="4"/>
  <c r="AN461" i="4"/>
  <c r="AD462" i="4"/>
  <c r="AC462" i="4"/>
  <c r="AF462" i="4" s="1"/>
  <c r="F463" i="4"/>
  <c r="B464" i="4"/>
  <c r="C463" i="4"/>
  <c r="AK463" i="4"/>
  <c r="AP463" i="4" s="1"/>
  <c r="D463" i="4"/>
  <c r="T463" i="4" s="1"/>
  <c r="AG463" i="4"/>
  <c r="AI463" i="4" s="1"/>
  <c r="AJ463" i="4"/>
  <c r="AO463" i="4" s="1"/>
  <c r="J463" i="4"/>
  <c r="AA463" i="4"/>
  <c r="E463" i="4"/>
  <c r="V463" i="4" s="1"/>
  <c r="M461" i="4"/>
  <c r="N461" i="4"/>
  <c r="Q461" i="4"/>
  <c r="AE462" i="4" l="1"/>
  <c r="O463" i="4"/>
  <c r="P463" i="4"/>
  <c r="AL463" i="4"/>
  <c r="AH463" i="4"/>
  <c r="U463" i="4"/>
  <c r="AM463" i="4"/>
  <c r="AB463" i="4"/>
  <c r="M462" i="4"/>
  <c r="N462" i="4"/>
  <c r="I462" i="4"/>
  <c r="H462" i="4"/>
  <c r="Q462" i="4"/>
  <c r="AD463" i="4"/>
  <c r="AC463" i="4"/>
  <c r="AF463" i="4" s="1"/>
  <c r="K463" i="4"/>
  <c r="L463" i="4" s="1"/>
  <c r="G463" i="4"/>
  <c r="W463" i="4"/>
  <c r="X463" i="4" s="1"/>
  <c r="Z462" i="4"/>
  <c r="Y462" i="4"/>
  <c r="S461" i="4"/>
  <c r="R461" i="4"/>
  <c r="F464" i="4"/>
  <c r="D464" i="4"/>
  <c r="T464" i="4" s="1"/>
  <c r="B465" i="4"/>
  <c r="J464" i="4"/>
  <c r="AJ464" i="4"/>
  <c r="AO464" i="4" s="1"/>
  <c r="C464" i="4"/>
  <c r="AG464" i="4"/>
  <c r="AI464" i="4" s="1"/>
  <c r="E464" i="4"/>
  <c r="V464" i="4" s="1"/>
  <c r="AA464" i="4"/>
  <c r="AK464" i="4"/>
  <c r="AP464" i="4" s="1"/>
  <c r="AQ463" i="4"/>
  <c r="AN462" i="4"/>
  <c r="Q463" i="4" l="1"/>
  <c r="S463" i="4" s="1"/>
  <c r="AE463" i="4"/>
  <c r="Y463" i="4"/>
  <c r="Z463" i="4"/>
  <c r="K464" i="4"/>
  <c r="L464" i="4" s="1"/>
  <c r="G464" i="4"/>
  <c r="W464" i="4"/>
  <c r="X464" i="4" s="1"/>
  <c r="AD464" i="4"/>
  <c r="AC464" i="4"/>
  <c r="AF464" i="4" s="1"/>
  <c r="P464" i="4"/>
  <c r="O464" i="4"/>
  <c r="AM464" i="4"/>
  <c r="AL464" i="4"/>
  <c r="U464" i="4"/>
  <c r="AH464" i="4"/>
  <c r="AB464" i="4"/>
  <c r="M463" i="4"/>
  <c r="N463" i="4"/>
  <c r="F465" i="4"/>
  <c r="D465" i="4"/>
  <c r="T465" i="4" s="1"/>
  <c r="B466" i="4"/>
  <c r="C465" i="4"/>
  <c r="AG465" i="4"/>
  <c r="AI465" i="4" s="1"/>
  <c r="AK465" i="4"/>
  <c r="AP465" i="4" s="1"/>
  <c r="AJ465" i="4"/>
  <c r="AO465" i="4" s="1"/>
  <c r="J465" i="4"/>
  <c r="E465" i="4"/>
  <c r="V465" i="4" s="1"/>
  <c r="AA465" i="4"/>
  <c r="H463" i="4"/>
  <c r="I463" i="4"/>
  <c r="S462" i="4"/>
  <c r="R462" i="4"/>
  <c r="AQ464" i="4"/>
  <c r="AN463" i="4"/>
  <c r="R463" i="4" l="1"/>
  <c r="AE464" i="4"/>
  <c r="Q464" i="4"/>
  <c r="AQ465" i="4"/>
  <c r="AN464" i="4"/>
  <c r="D466" i="4"/>
  <c r="T466" i="4" s="1"/>
  <c r="B467" i="4"/>
  <c r="F466" i="4"/>
  <c r="AJ466" i="4"/>
  <c r="AO466" i="4" s="1"/>
  <c r="C466" i="4"/>
  <c r="J466" i="4"/>
  <c r="AG466" i="4"/>
  <c r="AI466" i="4" s="1"/>
  <c r="AK466" i="4"/>
  <c r="AP466" i="4" s="1"/>
  <c r="AA466" i="4"/>
  <c r="E466" i="4"/>
  <c r="V466" i="4" s="1"/>
  <c r="Z464" i="4"/>
  <c r="Y464" i="4"/>
  <c r="P465" i="4"/>
  <c r="O465" i="4"/>
  <c r="AL465" i="4"/>
  <c r="AB465" i="4"/>
  <c r="AH465" i="4"/>
  <c r="U465" i="4"/>
  <c r="AM465" i="4"/>
  <c r="R464" i="4"/>
  <c r="S464" i="4"/>
  <c r="G465" i="4"/>
  <c r="K465" i="4"/>
  <c r="L465" i="4" s="1"/>
  <c r="W465" i="4"/>
  <c r="X465" i="4" s="1"/>
  <c r="M464" i="4"/>
  <c r="N464" i="4"/>
  <c r="AD465" i="4"/>
  <c r="AC465" i="4"/>
  <c r="AF465" i="4" s="1"/>
  <c r="I464" i="4"/>
  <c r="H464" i="4"/>
  <c r="Q465" i="4" l="1"/>
  <c r="AN465" i="4"/>
  <c r="AQ466" i="4"/>
  <c r="AD466" i="4"/>
  <c r="AC466" i="4"/>
  <c r="AF466" i="4" s="1"/>
  <c r="P466" i="4"/>
  <c r="O466" i="4"/>
  <c r="AM466" i="4"/>
  <c r="AL466" i="4"/>
  <c r="AH466" i="4"/>
  <c r="U466" i="4"/>
  <c r="AB466" i="4"/>
  <c r="F467" i="4"/>
  <c r="B468" i="4"/>
  <c r="D467" i="4"/>
  <c r="T467" i="4" s="1"/>
  <c r="C467" i="4"/>
  <c r="AK467" i="4"/>
  <c r="AP467" i="4" s="1"/>
  <c r="AG467" i="4"/>
  <c r="AI467" i="4" s="1"/>
  <c r="AJ467" i="4"/>
  <c r="AO467" i="4" s="1"/>
  <c r="J467" i="4"/>
  <c r="AA467" i="4"/>
  <c r="E467" i="4"/>
  <c r="V467" i="4" s="1"/>
  <c r="R465" i="4"/>
  <c r="S465" i="4"/>
  <c r="H465" i="4"/>
  <c r="I465" i="4"/>
  <c r="M465" i="4"/>
  <c r="N465" i="4"/>
  <c r="K466" i="4"/>
  <c r="L466" i="4" s="1"/>
  <c r="G466" i="4"/>
  <c r="W466" i="4"/>
  <c r="X466" i="4" s="1"/>
  <c r="Y465" i="4"/>
  <c r="Z465" i="4"/>
  <c r="AE465" i="4"/>
  <c r="Q466" i="4" l="1"/>
  <c r="S466" i="4" s="1"/>
  <c r="AE466" i="4"/>
  <c r="AN466" i="4"/>
  <c r="N466" i="4"/>
  <c r="M466" i="4"/>
  <c r="P467" i="4"/>
  <c r="O467" i="4"/>
  <c r="AL467" i="4"/>
  <c r="AH467" i="4"/>
  <c r="AM467" i="4"/>
  <c r="U467" i="4"/>
  <c r="AB467" i="4"/>
  <c r="K467" i="4"/>
  <c r="L467" i="4" s="1"/>
  <c r="G467" i="4"/>
  <c r="W467" i="4"/>
  <c r="X467" i="4" s="1"/>
  <c r="F468" i="4"/>
  <c r="B469" i="4"/>
  <c r="D468" i="4"/>
  <c r="T468" i="4" s="1"/>
  <c r="AJ468" i="4"/>
  <c r="AO468" i="4" s="1"/>
  <c r="C468" i="4"/>
  <c r="AG468" i="4"/>
  <c r="AI468" i="4" s="1"/>
  <c r="AK468" i="4"/>
  <c r="AP468" i="4" s="1"/>
  <c r="E468" i="4"/>
  <c r="V468" i="4" s="1"/>
  <c r="J468" i="4"/>
  <c r="AA468" i="4"/>
  <c r="AQ467" i="4"/>
  <c r="AD467" i="4"/>
  <c r="AC467" i="4"/>
  <c r="AF467" i="4" s="1"/>
  <c r="I466" i="4"/>
  <c r="H466" i="4"/>
  <c r="Y466" i="4"/>
  <c r="Z466" i="4"/>
  <c r="R466" i="4" l="1"/>
  <c r="AE467" i="4"/>
  <c r="Q467" i="4"/>
  <c r="S467" i="4" s="1"/>
  <c r="O468" i="4"/>
  <c r="P468" i="4"/>
  <c r="AL468" i="4"/>
  <c r="AH468" i="4"/>
  <c r="AM468" i="4"/>
  <c r="U468" i="4"/>
  <c r="AB468" i="4"/>
  <c r="K468" i="4"/>
  <c r="L468" i="4" s="1"/>
  <c r="G468" i="4"/>
  <c r="W468" i="4"/>
  <c r="X468" i="4" s="1"/>
  <c r="AD468" i="4"/>
  <c r="AC468" i="4"/>
  <c r="AF468" i="4" s="1"/>
  <c r="F469" i="4"/>
  <c r="B470" i="4"/>
  <c r="C469" i="4"/>
  <c r="AG469" i="4"/>
  <c r="AI469" i="4" s="1"/>
  <c r="AK469" i="4"/>
  <c r="AP469" i="4" s="1"/>
  <c r="D469" i="4"/>
  <c r="T469" i="4" s="1"/>
  <c r="AJ469" i="4"/>
  <c r="AO469" i="4" s="1"/>
  <c r="E469" i="4"/>
  <c r="V469" i="4" s="1"/>
  <c r="J469" i="4"/>
  <c r="AA469" i="4"/>
  <c r="N467" i="4"/>
  <c r="M467" i="4"/>
  <c r="AQ468" i="4"/>
  <c r="AN467" i="4"/>
  <c r="I467" i="4"/>
  <c r="H467" i="4"/>
  <c r="Y467" i="4"/>
  <c r="Z467" i="4"/>
  <c r="Q468" i="4" l="1"/>
  <c r="R468" i="4" s="1"/>
  <c r="AE468" i="4"/>
  <c r="R467" i="4"/>
  <c r="K469" i="4"/>
  <c r="L469" i="4" s="1"/>
  <c r="G469" i="4"/>
  <c r="W469" i="4"/>
  <c r="X469" i="4" s="1"/>
  <c r="H468" i="4"/>
  <c r="I468" i="4"/>
  <c r="D470" i="4"/>
  <c r="T470" i="4" s="1"/>
  <c r="B471" i="4"/>
  <c r="C470" i="4"/>
  <c r="AJ470" i="4"/>
  <c r="AO470" i="4" s="1"/>
  <c r="F470" i="4"/>
  <c r="AG470" i="4"/>
  <c r="AI470" i="4" s="1"/>
  <c r="AK470" i="4"/>
  <c r="AP470" i="4" s="1"/>
  <c r="J470" i="4"/>
  <c r="AA470" i="4"/>
  <c r="E470" i="4"/>
  <c r="V470" i="4" s="1"/>
  <c r="Z468" i="4"/>
  <c r="Y468" i="4"/>
  <c r="S468" i="4"/>
  <c r="AD469" i="4"/>
  <c r="AC469" i="4"/>
  <c r="AF469" i="4" s="1"/>
  <c r="P469" i="4"/>
  <c r="O469" i="4"/>
  <c r="AM469" i="4"/>
  <c r="AL469" i="4"/>
  <c r="AB469" i="4"/>
  <c r="AH469" i="4"/>
  <c r="U469" i="4"/>
  <c r="M468" i="4"/>
  <c r="N468" i="4"/>
  <c r="AQ469" i="4"/>
  <c r="AN468" i="4"/>
  <c r="AE469" i="4" l="1"/>
  <c r="Q469" i="4"/>
  <c r="S469" i="4" s="1"/>
  <c r="AN469" i="4"/>
  <c r="AD470" i="4"/>
  <c r="AC470" i="4"/>
  <c r="AF470" i="4" s="1"/>
  <c r="N469" i="4"/>
  <c r="M469" i="4"/>
  <c r="K470" i="4"/>
  <c r="L470" i="4" s="1"/>
  <c r="G470" i="4"/>
  <c r="W470" i="4"/>
  <c r="X470" i="4" s="1"/>
  <c r="I469" i="4"/>
  <c r="H469" i="4"/>
  <c r="F471" i="4"/>
  <c r="D471" i="4"/>
  <c r="T471" i="4" s="1"/>
  <c r="C471" i="4"/>
  <c r="B472" i="4"/>
  <c r="AK471" i="4"/>
  <c r="AP471" i="4" s="1"/>
  <c r="AG471" i="4"/>
  <c r="AI471" i="4" s="1"/>
  <c r="AJ471" i="4"/>
  <c r="AO471" i="4" s="1"/>
  <c r="J471" i="4"/>
  <c r="AA471" i="4"/>
  <c r="E471" i="4"/>
  <c r="V471" i="4" s="1"/>
  <c r="Z469" i="4"/>
  <c r="Y469" i="4"/>
  <c r="AQ470" i="4"/>
  <c r="AH470" i="4"/>
  <c r="O470" i="4"/>
  <c r="AB470" i="4"/>
  <c r="AM470" i="4"/>
  <c r="P470" i="4"/>
  <c r="Q470" i="4" s="1"/>
  <c r="U470" i="4"/>
  <c r="AL470" i="4"/>
  <c r="AE470" i="4" l="1"/>
  <c r="R469" i="4"/>
  <c r="S470" i="4"/>
  <c r="R470" i="4"/>
  <c r="N470" i="4"/>
  <c r="M470" i="4"/>
  <c r="AN470" i="4"/>
  <c r="AQ471" i="4"/>
  <c r="P471" i="4"/>
  <c r="O471" i="4"/>
  <c r="AM471" i="4"/>
  <c r="AL471" i="4"/>
  <c r="U471" i="4"/>
  <c r="AH471" i="4"/>
  <c r="AB471" i="4"/>
  <c r="H470" i="4"/>
  <c r="I470" i="4"/>
  <c r="F472" i="4"/>
  <c r="B473" i="4"/>
  <c r="D472" i="4"/>
  <c r="T472" i="4" s="1"/>
  <c r="AJ472" i="4"/>
  <c r="AO472" i="4" s="1"/>
  <c r="C472" i="4"/>
  <c r="J472" i="4"/>
  <c r="AK472" i="4"/>
  <c r="AP472" i="4" s="1"/>
  <c r="E472" i="4"/>
  <c r="V472" i="4" s="1"/>
  <c r="AG472" i="4"/>
  <c r="AI472" i="4" s="1"/>
  <c r="AA472" i="4"/>
  <c r="Z470" i="4"/>
  <c r="Y470" i="4"/>
  <c r="AD471" i="4"/>
  <c r="AC471" i="4"/>
  <c r="AF471" i="4" s="1"/>
  <c r="K471" i="4"/>
  <c r="L471" i="4" s="1"/>
  <c r="G471" i="4"/>
  <c r="W471" i="4"/>
  <c r="X471" i="4" s="1"/>
  <c r="AE471" i="4" l="1"/>
  <c r="Q471" i="4"/>
  <c r="R471" i="4" s="1"/>
  <c r="AN471" i="4"/>
  <c r="AD472" i="4"/>
  <c r="AC472" i="4"/>
  <c r="AF472" i="4" s="1"/>
  <c r="F473" i="4"/>
  <c r="B474" i="4"/>
  <c r="D473" i="4"/>
  <c r="T473" i="4" s="1"/>
  <c r="C473" i="4"/>
  <c r="AG473" i="4"/>
  <c r="AI473" i="4" s="1"/>
  <c r="AK473" i="4"/>
  <c r="AP473" i="4" s="1"/>
  <c r="J473" i="4"/>
  <c r="AJ473" i="4"/>
  <c r="AO473" i="4" s="1"/>
  <c r="E473" i="4"/>
  <c r="V473" i="4" s="1"/>
  <c r="AA473" i="4"/>
  <c r="M471" i="4"/>
  <c r="N471" i="4"/>
  <c r="H471" i="4"/>
  <c r="I471" i="4"/>
  <c r="Z471" i="4"/>
  <c r="Y471" i="4"/>
  <c r="AH472" i="4"/>
  <c r="O472" i="4"/>
  <c r="AM472" i="4"/>
  <c r="P472" i="4"/>
  <c r="U472" i="4"/>
  <c r="AL472" i="4"/>
  <c r="AB472" i="4"/>
  <c r="K472" i="4"/>
  <c r="L472" i="4" s="1"/>
  <c r="G472" i="4"/>
  <c r="W472" i="4"/>
  <c r="X472" i="4" s="1"/>
  <c r="AQ472" i="4"/>
  <c r="Q472" i="4" l="1"/>
  <c r="R472" i="4" s="1"/>
  <c r="S471" i="4"/>
  <c r="AE472" i="4"/>
  <c r="AQ473" i="4"/>
  <c r="M472" i="4"/>
  <c r="N472" i="4"/>
  <c r="I472" i="4"/>
  <c r="H472" i="4"/>
  <c r="Z472" i="4"/>
  <c r="Y472" i="4"/>
  <c r="P473" i="4"/>
  <c r="O473" i="4"/>
  <c r="AL473" i="4"/>
  <c r="U473" i="4"/>
  <c r="AH473" i="4"/>
  <c r="AB473" i="4"/>
  <c r="AE473" i="4" s="1"/>
  <c r="AM473" i="4"/>
  <c r="AN472" i="4"/>
  <c r="K473" i="4"/>
  <c r="L473" i="4" s="1"/>
  <c r="G473" i="4"/>
  <c r="W473" i="4"/>
  <c r="X473" i="4" s="1"/>
  <c r="AD473" i="4"/>
  <c r="AC473" i="4"/>
  <c r="AF473" i="4" s="1"/>
  <c r="D474" i="4"/>
  <c r="T474" i="4" s="1"/>
  <c r="B475" i="4"/>
  <c r="F474" i="4"/>
  <c r="AJ474" i="4"/>
  <c r="AO474" i="4" s="1"/>
  <c r="C474" i="4"/>
  <c r="AK474" i="4"/>
  <c r="AP474" i="4" s="1"/>
  <c r="J474" i="4"/>
  <c r="AG474" i="4"/>
  <c r="AI474" i="4" s="1"/>
  <c r="AA474" i="4"/>
  <c r="E474" i="4"/>
  <c r="V474" i="4" s="1"/>
  <c r="S472" i="4" l="1"/>
  <c r="Q473" i="4"/>
  <c r="S473" i="4" s="1"/>
  <c r="Y473" i="4"/>
  <c r="Z473" i="4"/>
  <c r="AQ474" i="4"/>
  <c r="AD474" i="4"/>
  <c r="AC474" i="4"/>
  <c r="AF474" i="4" s="1"/>
  <c r="AH474" i="4"/>
  <c r="AB474" i="4"/>
  <c r="P474" i="4"/>
  <c r="U474" i="4"/>
  <c r="AM474" i="4"/>
  <c r="AL474" i="4"/>
  <c r="O474" i="4"/>
  <c r="F475" i="4"/>
  <c r="D475" i="4"/>
  <c r="T475" i="4" s="1"/>
  <c r="C475" i="4"/>
  <c r="AK475" i="4"/>
  <c r="AP475" i="4" s="1"/>
  <c r="J475" i="4"/>
  <c r="B476" i="4"/>
  <c r="AG475" i="4"/>
  <c r="AI475" i="4" s="1"/>
  <c r="AA475" i="4"/>
  <c r="E475" i="4"/>
  <c r="V475" i="4" s="1"/>
  <c r="AJ475" i="4"/>
  <c r="AO475" i="4" s="1"/>
  <c r="M473" i="4"/>
  <c r="N473" i="4"/>
  <c r="AN473" i="4"/>
  <c r="K474" i="4"/>
  <c r="L474" i="4" s="1"/>
  <c r="G474" i="4"/>
  <c r="W474" i="4"/>
  <c r="X474" i="4" s="1"/>
  <c r="I473" i="4"/>
  <c r="H473" i="4"/>
  <c r="R473" i="4" l="1"/>
  <c r="K475" i="4"/>
  <c r="L475" i="4" s="1"/>
  <c r="G475" i="4"/>
  <c r="W475" i="4"/>
  <c r="X475" i="4" s="1"/>
  <c r="N474" i="4"/>
  <c r="M474" i="4"/>
  <c r="I474" i="4"/>
  <c r="H474" i="4"/>
  <c r="AN474" i="4"/>
  <c r="Y474" i="4"/>
  <c r="Z474" i="4"/>
  <c r="D476" i="4"/>
  <c r="T476" i="4" s="1"/>
  <c r="F476" i="4"/>
  <c r="B477" i="4"/>
  <c r="AJ476" i="4"/>
  <c r="AO476" i="4" s="1"/>
  <c r="AG476" i="4"/>
  <c r="AI476" i="4" s="1"/>
  <c r="AK476" i="4"/>
  <c r="AP476" i="4" s="1"/>
  <c r="C476" i="4"/>
  <c r="AA476" i="4"/>
  <c r="E476" i="4"/>
  <c r="V476" i="4" s="1"/>
  <c r="J476" i="4"/>
  <c r="P475" i="4"/>
  <c r="O475" i="4"/>
  <c r="AH475" i="4"/>
  <c r="AM475" i="4"/>
  <c r="AL475" i="4"/>
  <c r="U475" i="4"/>
  <c r="AB475" i="4"/>
  <c r="AQ475" i="4"/>
  <c r="AE474" i="4"/>
  <c r="AD475" i="4"/>
  <c r="AC475" i="4"/>
  <c r="AF475" i="4" s="1"/>
  <c r="Q474" i="4"/>
  <c r="AE475" i="4" l="1"/>
  <c r="AN475" i="4"/>
  <c r="R474" i="4"/>
  <c r="S474" i="4"/>
  <c r="P476" i="4"/>
  <c r="O476" i="4"/>
  <c r="AL476" i="4"/>
  <c r="AB476" i="4"/>
  <c r="AH476" i="4"/>
  <c r="U476" i="4"/>
  <c r="AM476" i="4"/>
  <c r="F477" i="4"/>
  <c r="B478" i="4"/>
  <c r="C477" i="4"/>
  <c r="D477" i="4"/>
  <c r="T477" i="4" s="1"/>
  <c r="AG477" i="4"/>
  <c r="AI477" i="4" s="1"/>
  <c r="AK477" i="4"/>
  <c r="AP477" i="4" s="1"/>
  <c r="AJ477" i="4"/>
  <c r="AO477" i="4" s="1"/>
  <c r="E477" i="4"/>
  <c r="V477" i="4" s="1"/>
  <c r="J477" i="4"/>
  <c r="AA477" i="4"/>
  <c r="M475" i="4"/>
  <c r="N475" i="4"/>
  <c r="Q475" i="4"/>
  <c r="AD476" i="4"/>
  <c r="AC476" i="4"/>
  <c r="AF476" i="4" s="1"/>
  <c r="H475" i="4"/>
  <c r="I475" i="4"/>
  <c r="Y475" i="4"/>
  <c r="Z475" i="4"/>
  <c r="AQ476" i="4"/>
  <c r="K476" i="4"/>
  <c r="L476" i="4" s="1"/>
  <c r="G476" i="4"/>
  <c r="W476" i="4"/>
  <c r="X476" i="4" s="1"/>
  <c r="AE476" i="4" l="1"/>
  <c r="Q476" i="4"/>
  <c r="R476" i="4" s="1"/>
  <c r="AQ477" i="4"/>
  <c r="M476" i="4"/>
  <c r="N476" i="4"/>
  <c r="S475" i="4"/>
  <c r="R475" i="4"/>
  <c r="K477" i="4"/>
  <c r="L477" i="4" s="1"/>
  <c r="G477" i="4"/>
  <c r="W477" i="4"/>
  <c r="X477" i="4" s="1"/>
  <c r="I476" i="4"/>
  <c r="H476" i="4"/>
  <c r="D478" i="4"/>
  <c r="T478" i="4" s="1"/>
  <c r="B479" i="4"/>
  <c r="F478" i="4"/>
  <c r="AJ478" i="4"/>
  <c r="AO478" i="4" s="1"/>
  <c r="AK478" i="4"/>
  <c r="AP478" i="4" s="1"/>
  <c r="J478" i="4"/>
  <c r="C478" i="4"/>
  <c r="AG478" i="4"/>
  <c r="AI478" i="4" s="1"/>
  <c r="E478" i="4"/>
  <c r="V478" i="4" s="1"/>
  <c r="AA478" i="4"/>
  <c r="AN476" i="4"/>
  <c r="AD477" i="4"/>
  <c r="AC477" i="4"/>
  <c r="AF477" i="4" s="1"/>
  <c r="Y476" i="4"/>
  <c r="Z476" i="4"/>
  <c r="P477" i="4"/>
  <c r="O477" i="4"/>
  <c r="AM477" i="4"/>
  <c r="AL477" i="4"/>
  <c r="U477" i="4"/>
  <c r="AH477" i="4"/>
  <c r="AB477" i="4"/>
  <c r="Q477" i="4" l="1"/>
  <c r="S476" i="4"/>
  <c r="M477" i="4"/>
  <c r="N477" i="4"/>
  <c r="AN477" i="4"/>
  <c r="AE477" i="4"/>
  <c r="AQ478" i="4"/>
  <c r="H477" i="4"/>
  <c r="I477" i="4"/>
  <c r="AD478" i="4"/>
  <c r="AC478" i="4"/>
  <c r="AF478" i="4" s="1"/>
  <c r="F479" i="4"/>
  <c r="B480" i="4"/>
  <c r="D479" i="4"/>
  <c r="T479" i="4" s="1"/>
  <c r="C479" i="4"/>
  <c r="AK479" i="4"/>
  <c r="AP479" i="4" s="1"/>
  <c r="AG479" i="4"/>
  <c r="AI479" i="4" s="1"/>
  <c r="J479" i="4"/>
  <c r="AJ479" i="4"/>
  <c r="AO479" i="4" s="1"/>
  <c r="AA479" i="4"/>
  <c r="E479" i="4"/>
  <c r="V479" i="4" s="1"/>
  <c r="Y477" i="4"/>
  <c r="Z477" i="4"/>
  <c r="R477" i="4"/>
  <c r="S477" i="4"/>
  <c r="O478" i="4"/>
  <c r="P478" i="4"/>
  <c r="AL478" i="4"/>
  <c r="U478" i="4"/>
  <c r="AH478" i="4"/>
  <c r="AB478" i="4"/>
  <c r="AM478" i="4"/>
  <c r="K478" i="4"/>
  <c r="L478" i="4" s="1"/>
  <c r="G478" i="4"/>
  <c r="W478" i="4"/>
  <c r="X478" i="4" s="1"/>
  <c r="H478" i="4" l="1"/>
  <c r="I478" i="4"/>
  <c r="Y478" i="4"/>
  <c r="Z478" i="4"/>
  <c r="AM479" i="4"/>
  <c r="O479" i="4"/>
  <c r="AB479" i="4"/>
  <c r="AL479" i="4"/>
  <c r="AH479" i="4"/>
  <c r="U479" i="4"/>
  <c r="P479" i="4"/>
  <c r="AN478" i="4"/>
  <c r="AE478" i="4"/>
  <c r="Q478" i="4"/>
  <c r="AD479" i="4"/>
  <c r="AC479" i="4"/>
  <c r="AF479" i="4" s="1"/>
  <c r="K479" i="4"/>
  <c r="L479" i="4" s="1"/>
  <c r="G479" i="4"/>
  <c r="W479" i="4"/>
  <c r="X479" i="4" s="1"/>
  <c r="N478" i="4"/>
  <c r="M478" i="4"/>
  <c r="F480" i="4"/>
  <c r="D480" i="4"/>
  <c r="T480" i="4" s="1"/>
  <c r="C480" i="4"/>
  <c r="AJ480" i="4"/>
  <c r="AO480" i="4" s="1"/>
  <c r="AG480" i="4"/>
  <c r="AI480" i="4" s="1"/>
  <c r="B481" i="4"/>
  <c r="J480" i="4"/>
  <c r="AK480" i="4"/>
  <c r="AP480" i="4" s="1"/>
  <c r="AA480" i="4"/>
  <c r="E480" i="4"/>
  <c r="V480" i="4" s="1"/>
  <c r="AQ479" i="4"/>
  <c r="Q479" i="4" l="1"/>
  <c r="AN479" i="4"/>
  <c r="AQ480" i="4"/>
  <c r="N479" i="4"/>
  <c r="M479" i="4"/>
  <c r="AD480" i="4"/>
  <c r="AC480" i="4"/>
  <c r="AF480" i="4" s="1"/>
  <c r="K480" i="4"/>
  <c r="L480" i="4" s="1"/>
  <c r="G480" i="4"/>
  <c r="W480" i="4"/>
  <c r="X480" i="4" s="1"/>
  <c r="I479" i="4"/>
  <c r="H479" i="4"/>
  <c r="S478" i="4"/>
  <c r="R478" i="4"/>
  <c r="Z479" i="4"/>
  <c r="Y479" i="4"/>
  <c r="S479" i="4"/>
  <c r="R479" i="4"/>
  <c r="AE479" i="4"/>
  <c r="F481" i="4"/>
  <c r="D481" i="4"/>
  <c r="T481" i="4" s="1"/>
  <c r="B482" i="4"/>
  <c r="C481" i="4"/>
  <c r="AG481" i="4"/>
  <c r="AI481" i="4" s="1"/>
  <c r="AK481" i="4"/>
  <c r="AP481" i="4" s="1"/>
  <c r="J481" i="4"/>
  <c r="AJ481" i="4"/>
  <c r="AO481" i="4" s="1"/>
  <c r="E481" i="4"/>
  <c r="V481" i="4" s="1"/>
  <c r="AA481" i="4"/>
  <c r="P480" i="4"/>
  <c r="O480" i="4"/>
  <c r="AH480" i="4"/>
  <c r="AB480" i="4"/>
  <c r="AE480" i="4" s="1"/>
  <c r="AM480" i="4"/>
  <c r="U480" i="4"/>
  <c r="AL480" i="4"/>
  <c r="Q480" i="4" l="1"/>
  <c r="K481" i="4"/>
  <c r="L481" i="4" s="1"/>
  <c r="G481" i="4"/>
  <c r="W481" i="4"/>
  <c r="X481" i="4" s="1"/>
  <c r="N480" i="4"/>
  <c r="M480" i="4"/>
  <c r="AQ481" i="4"/>
  <c r="I480" i="4"/>
  <c r="H480" i="4"/>
  <c r="AN480" i="4"/>
  <c r="AD481" i="4"/>
  <c r="AC481" i="4"/>
  <c r="AF481" i="4" s="1"/>
  <c r="R480" i="4"/>
  <c r="S480" i="4"/>
  <c r="D482" i="4"/>
  <c r="T482" i="4" s="1"/>
  <c r="B483" i="4"/>
  <c r="C482" i="4"/>
  <c r="F482" i="4"/>
  <c r="AJ482" i="4"/>
  <c r="AO482" i="4" s="1"/>
  <c r="J482" i="4"/>
  <c r="AG482" i="4"/>
  <c r="AI482" i="4" s="1"/>
  <c r="AK482" i="4"/>
  <c r="AP482" i="4" s="1"/>
  <c r="E482" i="4"/>
  <c r="V482" i="4" s="1"/>
  <c r="AA482" i="4"/>
  <c r="Y480" i="4"/>
  <c r="Z480" i="4"/>
  <c r="O481" i="4"/>
  <c r="P481" i="4"/>
  <c r="AL481" i="4"/>
  <c r="U481" i="4"/>
  <c r="AH481" i="4"/>
  <c r="AB481" i="4"/>
  <c r="AM481" i="4"/>
  <c r="AN481" i="4" l="1"/>
  <c r="K482" i="4"/>
  <c r="L482" i="4" s="1"/>
  <c r="G482" i="4"/>
  <c r="W482" i="4"/>
  <c r="X482" i="4" s="1"/>
  <c r="N481" i="4"/>
  <c r="M481" i="4"/>
  <c r="H481" i="4"/>
  <c r="I481" i="4"/>
  <c r="F483" i="4"/>
  <c r="D483" i="4"/>
  <c r="T483" i="4" s="1"/>
  <c r="B484" i="4"/>
  <c r="C483" i="4"/>
  <c r="AK483" i="4"/>
  <c r="AP483" i="4" s="1"/>
  <c r="AG483" i="4"/>
  <c r="AI483" i="4" s="1"/>
  <c r="J483" i="4"/>
  <c r="AJ483" i="4"/>
  <c r="AO483" i="4" s="1"/>
  <c r="AA483" i="4"/>
  <c r="E483" i="4"/>
  <c r="V483" i="4" s="1"/>
  <c r="Y481" i="4"/>
  <c r="Z481" i="4"/>
  <c r="AE481" i="4"/>
  <c r="Q481" i="4"/>
  <c r="AD482" i="4"/>
  <c r="AC482" i="4"/>
  <c r="AF482" i="4" s="1"/>
  <c r="O482" i="4"/>
  <c r="P482" i="4"/>
  <c r="AL482" i="4"/>
  <c r="AB482" i="4"/>
  <c r="AH482" i="4"/>
  <c r="U482" i="4"/>
  <c r="AM482" i="4"/>
  <c r="AQ482" i="4"/>
  <c r="AN482" i="4" l="1"/>
  <c r="R481" i="4"/>
  <c r="S481" i="4"/>
  <c r="N482" i="4"/>
  <c r="M482" i="4"/>
  <c r="Q482" i="4"/>
  <c r="AQ483" i="4"/>
  <c r="F484" i="4"/>
  <c r="B485" i="4"/>
  <c r="C484" i="4"/>
  <c r="AJ484" i="4"/>
  <c r="AO484" i="4" s="1"/>
  <c r="D484" i="4"/>
  <c r="T484" i="4" s="1"/>
  <c r="AG484" i="4"/>
  <c r="AI484" i="4" s="1"/>
  <c r="AK484" i="4"/>
  <c r="AP484" i="4" s="1"/>
  <c r="J484" i="4"/>
  <c r="AA484" i="4"/>
  <c r="E484" i="4"/>
  <c r="V484" i="4" s="1"/>
  <c r="I482" i="4"/>
  <c r="H482" i="4"/>
  <c r="O483" i="4"/>
  <c r="P483" i="4"/>
  <c r="AM483" i="4"/>
  <c r="AB483" i="4"/>
  <c r="AL483" i="4"/>
  <c r="AH483" i="4"/>
  <c r="U483" i="4"/>
  <c r="Z482" i="4"/>
  <c r="Y482" i="4"/>
  <c r="AE482" i="4"/>
  <c r="AD483" i="4"/>
  <c r="AC483" i="4"/>
  <c r="AF483" i="4" s="1"/>
  <c r="K483" i="4"/>
  <c r="L483" i="4" s="1"/>
  <c r="G483" i="4"/>
  <c r="W483" i="4"/>
  <c r="X483" i="4" s="1"/>
  <c r="Z483" i="4" l="1"/>
  <c r="Y483" i="4"/>
  <c r="AL484" i="4"/>
  <c r="O484" i="4"/>
  <c r="AB484" i="4"/>
  <c r="AH484" i="4"/>
  <c r="U484" i="4"/>
  <c r="AM484" i="4"/>
  <c r="P484" i="4"/>
  <c r="Q484" i="4" s="1"/>
  <c r="S482" i="4"/>
  <c r="R482" i="4"/>
  <c r="AN483" i="4"/>
  <c r="M483" i="4"/>
  <c r="N483" i="4"/>
  <c r="AE483" i="4"/>
  <c r="K484" i="4"/>
  <c r="L484" i="4" s="1"/>
  <c r="G484" i="4"/>
  <c r="W484" i="4"/>
  <c r="X484" i="4" s="1"/>
  <c r="AD484" i="4"/>
  <c r="AC484" i="4"/>
  <c r="AF484" i="4" s="1"/>
  <c r="I483" i="4"/>
  <c r="H483" i="4"/>
  <c r="F485" i="4"/>
  <c r="B486" i="4"/>
  <c r="D485" i="4"/>
  <c r="T485" i="4" s="1"/>
  <c r="C485" i="4"/>
  <c r="AG485" i="4"/>
  <c r="AI485" i="4" s="1"/>
  <c r="AK485" i="4"/>
  <c r="AP485" i="4" s="1"/>
  <c r="AJ485" i="4"/>
  <c r="AO485" i="4" s="1"/>
  <c r="J485" i="4"/>
  <c r="E485" i="4"/>
  <c r="V485" i="4" s="1"/>
  <c r="AA485" i="4"/>
  <c r="Q483" i="4"/>
  <c r="AQ484" i="4"/>
  <c r="AQ485" i="4" l="1"/>
  <c r="AE484" i="4"/>
  <c r="H484" i="4"/>
  <c r="I484" i="4"/>
  <c r="S484" i="4"/>
  <c r="R484" i="4"/>
  <c r="R483" i="4"/>
  <c r="S483" i="4"/>
  <c r="P485" i="4"/>
  <c r="O485" i="4"/>
  <c r="AL485" i="4"/>
  <c r="U485" i="4"/>
  <c r="AH485" i="4"/>
  <c r="AB485" i="4"/>
  <c r="AE485" i="4" s="1"/>
  <c r="AM485" i="4"/>
  <c r="Y484" i="4"/>
  <c r="Z484" i="4"/>
  <c r="AN484" i="4"/>
  <c r="K485" i="4"/>
  <c r="L485" i="4" s="1"/>
  <c r="G485" i="4"/>
  <c r="W485" i="4"/>
  <c r="X485" i="4" s="1"/>
  <c r="AD485" i="4"/>
  <c r="AC485" i="4"/>
  <c r="AF485" i="4" s="1"/>
  <c r="D486" i="4"/>
  <c r="T486" i="4" s="1"/>
  <c r="B487" i="4"/>
  <c r="F486" i="4"/>
  <c r="AJ486" i="4"/>
  <c r="AO486" i="4" s="1"/>
  <c r="J486" i="4"/>
  <c r="C486" i="4"/>
  <c r="AK486" i="4"/>
  <c r="AP486" i="4" s="1"/>
  <c r="AG486" i="4"/>
  <c r="AI486" i="4" s="1"/>
  <c r="E486" i="4"/>
  <c r="V486" i="4" s="1"/>
  <c r="AA486" i="4"/>
  <c r="N484" i="4"/>
  <c r="M484" i="4"/>
  <c r="Q485" i="4" l="1"/>
  <c r="M485" i="4"/>
  <c r="N485" i="4"/>
  <c r="AQ486" i="4"/>
  <c r="H485" i="4"/>
  <c r="I485" i="4"/>
  <c r="AD486" i="4"/>
  <c r="AC486" i="4"/>
  <c r="AF486" i="4" s="1"/>
  <c r="AL486" i="4"/>
  <c r="AH486" i="4"/>
  <c r="O486" i="4"/>
  <c r="AB486" i="4"/>
  <c r="P486" i="4"/>
  <c r="AM486" i="4"/>
  <c r="U486" i="4"/>
  <c r="F487" i="4"/>
  <c r="D487" i="4"/>
  <c r="T487" i="4" s="1"/>
  <c r="B488" i="4"/>
  <c r="AK487" i="4"/>
  <c r="AP487" i="4" s="1"/>
  <c r="J487" i="4"/>
  <c r="AG487" i="4"/>
  <c r="AI487" i="4" s="1"/>
  <c r="C487" i="4"/>
  <c r="AJ487" i="4"/>
  <c r="AO487" i="4" s="1"/>
  <c r="AA487" i="4"/>
  <c r="E487" i="4"/>
  <c r="V487" i="4" s="1"/>
  <c r="Z485" i="4"/>
  <c r="Y485" i="4"/>
  <c r="R485" i="4"/>
  <c r="S485" i="4"/>
  <c r="AN485" i="4"/>
  <c r="K486" i="4"/>
  <c r="L486" i="4" s="1"/>
  <c r="G486" i="4"/>
  <c r="W486" i="4"/>
  <c r="X486" i="4" s="1"/>
  <c r="AE486" i="4" l="1"/>
  <c r="Q486" i="4"/>
  <c r="H486" i="4"/>
  <c r="I486" i="4"/>
  <c r="P487" i="4"/>
  <c r="O487" i="4"/>
  <c r="AM487" i="4"/>
  <c r="AL487" i="4"/>
  <c r="U487" i="4"/>
  <c r="AH487" i="4"/>
  <c r="AB487" i="4"/>
  <c r="F488" i="4"/>
  <c r="B489" i="4"/>
  <c r="D488" i="4"/>
  <c r="T488" i="4" s="1"/>
  <c r="C488" i="4"/>
  <c r="AJ488" i="4"/>
  <c r="AO488" i="4" s="1"/>
  <c r="AG488" i="4"/>
  <c r="AI488" i="4" s="1"/>
  <c r="AK488" i="4"/>
  <c r="AP488" i="4" s="1"/>
  <c r="J488" i="4"/>
  <c r="AA488" i="4"/>
  <c r="E488" i="4"/>
  <c r="V488" i="4" s="1"/>
  <c r="AN486" i="4"/>
  <c r="AD487" i="4"/>
  <c r="AC487" i="4"/>
  <c r="AF487" i="4" s="1"/>
  <c r="Z486" i="4"/>
  <c r="Y486" i="4"/>
  <c r="N486" i="4"/>
  <c r="M486" i="4"/>
  <c r="K487" i="4"/>
  <c r="L487" i="4" s="1"/>
  <c r="G487" i="4"/>
  <c r="W487" i="4"/>
  <c r="X487" i="4" s="1"/>
  <c r="R486" i="4"/>
  <c r="S486" i="4"/>
  <c r="AQ487" i="4"/>
  <c r="AN487" i="4" l="1"/>
  <c r="AE487" i="4"/>
  <c r="Q487" i="4"/>
  <c r="M487" i="4"/>
  <c r="N487" i="4"/>
  <c r="I487" i="4"/>
  <c r="H487" i="4"/>
  <c r="Y487" i="4"/>
  <c r="Z487" i="4"/>
  <c r="AH488" i="4"/>
  <c r="O488" i="4"/>
  <c r="AM488" i="4"/>
  <c r="P488" i="4"/>
  <c r="U488" i="4"/>
  <c r="AL488" i="4"/>
  <c r="AB488" i="4"/>
  <c r="AD488" i="4"/>
  <c r="AC488" i="4"/>
  <c r="AF488" i="4" s="1"/>
  <c r="K488" i="4"/>
  <c r="L488" i="4" s="1"/>
  <c r="G488" i="4"/>
  <c r="W488" i="4"/>
  <c r="X488" i="4" s="1"/>
  <c r="F489" i="4"/>
  <c r="B490" i="4"/>
  <c r="D489" i="4"/>
  <c r="T489" i="4" s="1"/>
  <c r="AG489" i="4"/>
  <c r="AI489" i="4" s="1"/>
  <c r="AK489" i="4"/>
  <c r="AP489" i="4" s="1"/>
  <c r="C489" i="4"/>
  <c r="AJ489" i="4"/>
  <c r="AO489" i="4" s="1"/>
  <c r="J489" i="4"/>
  <c r="E489" i="4"/>
  <c r="V489" i="4" s="1"/>
  <c r="AA489" i="4"/>
  <c r="S487" i="4"/>
  <c r="R487" i="4"/>
  <c r="AQ488" i="4"/>
  <c r="Q488" i="4" l="1"/>
  <c r="R488" i="4" s="1"/>
  <c r="AE488" i="4"/>
  <c r="H488" i="4"/>
  <c r="I488" i="4"/>
  <c r="Y488" i="4"/>
  <c r="Z488" i="4"/>
  <c r="AQ489" i="4"/>
  <c r="K489" i="4"/>
  <c r="L489" i="4" s="1"/>
  <c r="G489" i="4"/>
  <c r="W489" i="4"/>
  <c r="X489" i="4" s="1"/>
  <c r="AN488" i="4"/>
  <c r="AD489" i="4"/>
  <c r="AC489" i="4"/>
  <c r="AF489" i="4" s="1"/>
  <c r="O489" i="4"/>
  <c r="P489" i="4"/>
  <c r="AL489" i="4"/>
  <c r="AH489" i="4"/>
  <c r="AM489" i="4"/>
  <c r="AB489" i="4"/>
  <c r="U489" i="4"/>
  <c r="D490" i="4"/>
  <c r="T490" i="4" s="1"/>
  <c r="B491" i="4"/>
  <c r="F490" i="4"/>
  <c r="AJ490" i="4"/>
  <c r="AO490" i="4" s="1"/>
  <c r="AG490" i="4"/>
  <c r="AI490" i="4" s="1"/>
  <c r="AK490" i="4"/>
  <c r="AP490" i="4" s="1"/>
  <c r="J490" i="4"/>
  <c r="E490" i="4"/>
  <c r="V490" i="4" s="1"/>
  <c r="C490" i="4"/>
  <c r="AA490" i="4"/>
  <c r="M488" i="4"/>
  <c r="N488" i="4"/>
  <c r="AE489" i="4" l="1"/>
  <c r="S488" i="4"/>
  <c r="AQ490" i="4"/>
  <c r="P490" i="4"/>
  <c r="O490" i="4"/>
  <c r="AL490" i="4"/>
  <c r="AH490" i="4"/>
  <c r="U490" i="4"/>
  <c r="AM490" i="4"/>
  <c r="AB490" i="4"/>
  <c r="H489" i="4"/>
  <c r="I489" i="4"/>
  <c r="AN489" i="4"/>
  <c r="AD490" i="4"/>
  <c r="AC490" i="4"/>
  <c r="AF490" i="4" s="1"/>
  <c r="F491" i="4"/>
  <c r="AK491" i="4"/>
  <c r="AP491" i="4" s="1"/>
  <c r="D491" i="4"/>
  <c r="T491" i="4" s="1"/>
  <c r="AG491" i="4"/>
  <c r="AI491" i="4" s="1"/>
  <c r="B492" i="4"/>
  <c r="AJ491" i="4"/>
  <c r="AO491" i="4" s="1"/>
  <c r="J491" i="4"/>
  <c r="C491" i="4"/>
  <c r="AA491" i="4"/>
  <c r="E491" i="4"/>
  <c r="V491" i="4" s="1"/>
  <c r="Y489" i="4"/>
  <c r="Z489" i="4"/>
  <c r="K490" i="4"/>
  <c r="L490" i="4" s="1"/>
  <c r="G490" i="4"/>
  <c r="W490" i="4"/>
  <c r="X490" i="4" s="1"/>
  <c r="Q489" i="4"/>
  <c r="N489" i="4"/>
  <c r="M489" i="4"/>
  <c r="Q490" i="4" l="1"/>
  <c r="R490" i="4" s="1"/>
  <c r="AE490" i="4"/>
  <c r="AD491" i="4"/>
  <c r="AC491" i="4"/>
  <c r="AF491" i="4" s="1"/>
  <c r="D492" i="4"/>
  <c r="T492" i="4" s="1"/>
  <c r="F492" i="4"/>
  <c r="B493" i="4"/>
  <c r="AJ492" i="4"/>
  <c r="AO492" i="4" s="1"/>
  <c r="AG492" i="4"/>
  <c r="AI492" i="4" s="1"/>
  <c r="AK492" i="4"/>
  <c r="AP492" i="4" s="1"/>
  <c r="C492" i="4"/>
  <c r="J492" i="4"/>
  <c r="AA492" i="4"/>
  <c r="E492" i="4"/>
  <c r="V492" i="4" s="1"/>
  <c r="K491" i="4"/>
  <c r="L491" i="4" s="1"/>
  <c r="G491" i="4"/>
  <c r="W491" i="4"/>
  <c r="X491" i="4" s="1"/>
  <c r="N490" i="4"/>
  <c r="M490" i="4"/>
  <c r="H490" i="4"/>
  <c r="I490" i="4"/>
  <c r="Y490" i="4"/>
  <c r="Z490" i="4"/>
  <c r="S489" i="4"/>
  <c r="R489" i="4"/>
  <c r="AL491" i="4"/>
  <c r="AH491" i="4"/>
  <c r="AB491" i="4"/>
  <c r="AM491" i="4"/>
  <c r="P491" i="4"/>
  <c r="O491" i="4"/>
  <c r="U491" i="4"/>
  <c r="AQ491" i="4"/>
  <c r="AN490" i="4"/>
  <c r="S490" i="4" l="1"/>
  <c r="AN491" i="4"/>
  <c r="AQ492" i="4"/>
  <c r="Y491" i="4"/>
  <c r="Z491" i="4"/>
  <c r="N491" i="4"/>
  <c r="M491" i="4"/>
  <c r="AL492" i="4"/>
  <c r="P492" i="4"/>
  <c r="AH492" i="4"/>
  <c r="AM492" i="4"/>
  <c r="U492" i="4"/>
  <c r="AB492" i="4"/>
  <c r="O492" i="4"/>
  <c r="F493" i="4"/>
  <c r="B494" i="4"/>
  <c r="D493" i="4"/>
  <c r="T493" i="4" s="1"/>
  <c r="AG493" i="4"/>
  <c r="AI493" i="4" s="1"/>
  <c r="J493" i="4"/>
  <c r="AK493" i="4"/>
  <c r="AP493" i="4" s="1"/>
  <c r="AJ493" i="4"/>
  <c r="AO493" i="4" s="1"/>
  <c r="E493" i="4"/>
  <c r="V493" i="4" s="1"/>
  <c r="C493" i="4"/>
  <c r="AA493" i="4"/>
  <c r="AE491" i="4"/>
  <c r="I491" i="4"/>
  <c r="H491" i="4"/>
  <c r="Q491" i="4"/>
  <c r="AD492" i="4"/>
  <c r="AC492" i="4"/>
  <c r="AF492" i="4" s="1"/>
  <c r="K492" i="4"/>
  <c r="L492" i="4" s="1"/>
  <c r="G492" i="4"/>
  <c r="W492" i="4"/>
  <c r="X492" i="4" s="1"/>
  <c r="AE492" i="4" l="1"/>
  <c r="AN492" i="4"/>
  <c r="AD493" i="4"/>
  <c r="AC493" i="4"/>
  <c r="AF493" i="4" s="1"/>
  <c r="D494" i="4"/>
  <c r="T494" i="4" s="1"/>
  <c r="B495" i="4"/>
  <c r="F494" i="4"/>
  <c r="AJ494" i="4"/>
  <c r="AO494" i="4" s="1"/>
  <c r="AK494" i="4"/>
  <c r="AP494" i="4" s="1"/>
  <c r="AG494" i="4"/>
  <c r="AI494" i="4" s="1"/>
  <c r="J494" i="4"/>
  <c r="C494" i="4"/>
  <c r="E494" i="4"/>
  <c r="V494" i="4" s="1"/>
  <c r="AA494" i="4"/>
  <c r="Z492" i="4"/>
  <c r="Y492" i="4"/>
  <c r="Q492" i="4"/>
  <c r="M492" i="4"/>
  <c r="N492" i="4"/>
  <c r="O493" i="4"/>
  <c r="P493" i="4"/>
  <c r="Q493" i="4" s="1"/>
  <c r="AL493" i="4"/>
  <c r="AM493" i="4"/>
  <c r="AH493" i="4"/>
  <c r="AB493" i="4"/>
  <c r="AE493" i="4" s="1"/>
  <c r="U493" i="4"/>
  <c r="I492" i="4"/>
  <c r="H492" i="4"/>
  <c r="R491" i="4"/>
  <c r="S491" i="4"/>
  <c r="AQ493" i="4"/>
  <c r="K493" i="4"/>
  <c r="L493" i="4" s="1"/>
  <c r="G493" i="4"/>
  <c r="W493" i="4"/>
  <c r="X493" i="4" s="1"/>
  <c r="I493" i="4" l="1"/>
  <c r="H493" i="4"/>
  <c r="G494" i="4"/>
  <c r="K494" i="4"/>
  <c r="L494" i="4" s="1"/>
  <c r="W494" i="4"/>
  <c r="X494" i="4" s="1"/>
  <c r="N493" i="4"/>
  <c r="M493" i="4"/>
  <c r="P494" i="4"/>
  <c r="AM494" i="4"/>
  <c r="AL494" i="4"/>
  <c r="O494" i="4"/>
  <c r="AH494" i="4"/>
  <c r="U494" i="4"/>
  <c r="AB494" i="4"/>
  <c r="AN493" i="4"/>
  <c r="R493" i="4"/>
  <c r="S493" i="4"/>
  <c r="R492" i="4"/>
  <c r="S492" i="4"/>
  <c r="Z493" i="4"/>
  <c r="Y493" i="4"/>
  <c r="AD494" i="4"/>
  <c r="AC494" i="4"/>
  <c r="AF494" i="4" s="1"/>
  <c r="F495" i="4"/>
  <c r="B496" i="4"/>
  <c r="D495" i="4"/>
  <c r="T495" i="4" s="1"/>
  <c r="AK495" i="4"/>
  <c r="AP495" i="4" s="1"/>
  <c r="AG495" i="4"/>
  <c r="AI495" i="4" s="1"/>
  <c r="J495" i="4"/>
  <c r="C495" i="4"/>
  <c r="AA495" i="4"/>
  <c r="AJ495" i="4"/>
  <c r="AO495" i="4" s="1"/>
  <c r="E495" i="4"/>
  <c r="V495" i="4" s="1"/>
  <c r="AQ494" i="4"/>
  <c r="AE494" i="4" l="1"/>
  <c r="Q494" i="4"/>
  <c r="S494" i="4" s="1"/>
  <c r="AN494" i="4"/>
  <c r="F496" i="4"/>
  <c r="D496" i="4"/>
  <c r="T496" i="4" s="1"/>
  <c r="B497" i="4"/>
  <c r="AJ496" i="4"/>
  <c r="AO496" i="4" s="1"/>
  <c r="J496" i="4"/>
  <c r="C496" i="4"/>
  <c r="AA496" i="4"/>
  <c r="E496" i="4"/>
  <c r="V496" i="4" s="1"/>
  <c r="AK496" i="4"/>
  <c r="AP496" i="4" s="1"/>
  <c r="AG496" i="4"/>
  <c r="AI496" i="4" s="1"/>
  <c r="Z494" i="4"/>
  <c r="Y494" i="4"/>
  <c r="O495" i="4"/>
  <c r="P495" i="4"/>
  <c r="AM495" i="4"/>
  <c r="AL495" i="4"/>
  <c r="AH495" i="4"/>
  <c r="AB495" i="4"/>
  <c r="U495" i="4"/>
  <c r="AD495" i="4"/>
  <c r="AC495" i="4"/>
  <c r="AF495" i="4" s="1"/>
  <c r="I494" i="4"/>
  <c r="H494" i="4"/>
  <c r="K495" i="4"/>
  <c r="L495" i="4" s="1"/>
  <c r="G495" i="4"/>
  <c r="W495" i="4"/>
  <c r="X495" i="4" s="1"/>
  <c r="R494" i="4"/>
  <c r="N494" i="4"/>
  <c r="M494" i="4"/>
  <c r="AQ495" i="4"/>
  <c r="AN495" i="4" l="1"/>
  <c r="K496" i="4"/>
  <c r="L496" i="4" s="1"/>
  <c r="G496" i="4"/>
  <c r="W496" i="4"/>
  <c r="X496" i="4" s="1"/>
  <c r="Z495" i="4"/>
  <c r="Y495" i="4"/>
  <c r="P496" i="4"/>
  <c r="AM496" i="4"/>
  <c r="U496" i="4"/>
  <c r="AL496" i="4"/>
  <c r="AH496" i="4"/>
  <c r="AB496" i="4"/>
  <c r="O496" i="4"/>
  <c r="Q495" i="4"/>
  <c r="AQ496" i="4"/>
  <c r="AD496" i="4"/>
  <c r="AC496" i="4"/>
  <c r="AF496" i="4" s="1"/>
  <c r="F497" i="4"/>
  <c r="D497" i="4"/>
  <c r="T497" i="4" s="1"/>
  <c r="B498" i="4"/>
  <c r="AG497" i="4"/>
  <c r="AI497" i="4" s="1"/>
  <c r="AK497" i="4"/>
  <c r="AP497" i="4" s="1"/>
  <c r="J497" i="4"/>
  <c r="C497" i="4"/>
  <c r="E497" i="4"/>
  <c r="V497" i="4" s="1"/>
  <c r="AJ497" i="4"/>
  <c r="AO497" i="4" s="1"/>
  <c r="AA497" i="4"/>
  <c r="H495" i="4"/>
  <c r="I495" i="4"/>
  <c r="M495" i="4"/>
  <c r="N495" i="4"/>
  <c r="AE495" i="4"/>
  <c r="AN496" i="4" l="1"/>
  <c r="AE496" i="4"/>
  <c r="K497" i="4"/>
  <c r="L497" i="4" s="1"/>
  <c r="G497" i="4"/>
  <c r="W497" i="4"/>
  <c r="X497" i="4" s="1"/>
  <c r="S495" i="4"/>
  <c r="R495" i="4"/>
  <c r="N496" i="4"/>
  <c r="M496" i="4"/>
  <c r="H496" i="4"/>
  <c r="I496" i="4"/>
  <c r="Q496" i="4"/>
  <c r="AD497" i="4"/>
  <c r="AC497" i="4"/>
  <c r="AF497" i="4" s="1"/>
  <c r="P497" i="4"/>
  <c r="AL497" i="4"/>
  <c r="O497" i="4"/>
  <c r="AH497" i="4"/>
  <c r="AB497" i="4"/>
  <c r="AE497" i="4" s="1"/>
  <c r="AM497" i="4"/>
  <c r="U497" i="4"/>
  <c r="D498" i="4"/>
  <c r="T498" i="4" s="1"/>
  <c r="B499" i="4"/>
  <c r="F498" i="4"/>
  <c r="AJ498" i="4"/>
  <c r="AO498" i="4" s="1"/>
  <c r="AG498" i="4"/>
  <c r="AI498" i="4" s="1"/>
  <c r="AK498" i="4"/>
  <c r="AP498" i="4" s="1"/>
  <c r="J498" i="4"/>
  <c r="C498" i="4"/>
  <c r="E498" i="4"/>
  <c r="V498" i="4" s="1"/>
  <c r="AA498" i="4"/>
  <c r="Y496" i="4"/>
  <c r="Z496" i="4"/>
  <c r="AQ497" i="4"/>
  <c r="AQ498" i="4" l="1"/>
  <c r="AD498" i="4"/>
  <c r="AC498" i="4"/>
  <c r="AF498" i="4" s="1"/>
  <c r="F499" i="4"/>
  <c r="B500" i="4"/>
  <c r="AK499" i="4"/>
  <c r="AP499" i="4" s="1"/>
  <c r="AG499" i="4"/>
  <c r="AI499" i="4" s="1"/>
  <c r="AJ499" i="4"/>
  <c r="AO499" i="4" s="1"/>
  <c r="J499" i="4"/>
  <c r="C499" i="4"/>
  <c r="D499" i="4"/>
  <c r="T499" i="4" s="1"/>
  <c r="AA499" i="4"/>
  <c r="E499" i="4"/>
  <c r="V499" i="4" s="1"/>
  <c r="N497" i="4"/>
  <c r="M497" i="4"/>
  <c r="Q497" i="4"/>
  <c r="K498" i="4"/>
  <c r="L498" i="4" s="1"/>
  <c r="G498" i="4"/>
  <c r="W498" i="4"/>
  <c r="X498" i="4" s="1"/>
  <c r="R496" i="4"/>
  <c r="S496" i="4"/>
  <c r="I497" i="4"/>
  <c r="H497" i="4"/>
  <c r="P498" i="4"/>
  <c r="O498" i="4"/>
  <c r="AM498" i="4"/>
  <c r="AL498" i="4"/>
  <c r="AH498" i="4"/>
  <c r="U498" i="4"/>
  <c r="AB498" i="4"/>
  <c r="Y497" i="4"/>
  <c r="Z497" i="4"/>
  <c r="AN497" i="4"/>
  <c r="Q498" i="4" l="1"/>
  <c r="AN498" i="4"/>
  <c r="N498" i="4"/>
  <c r="M498" i="4"/>
  <c r="I498" i="4"/>
  <c r="H498" i="4"/>
  <c r="P499" i="4"/>
  <c r="O499" i="4"/>
  <c r="AB499" i="4"/>
  <c r="AM499" i="4"/>
  <c r="AL499" i="4"/>
  <c r="U499" i="4"/>
  <c r="AH499" i="4"/>
  <c r="AE498" i="4"/>
  <c r="S498" i="4"/>
  <c r="R498" i="4"/>
  <c r="Y498" i="4"/>
  <c r="Z498" i="4"/>
  <c r="AQ499" i="4"/>
  <c r="AD499" i="4"/>
  <c r="AC499" i="4"/>
  <c r="AF499" i="4" s="1"/>
  <c r="K499" i="4"/>
  <c r="L499" i="4" s="1"/>
  <c r="G499" i="4"/>
  <c r="W499" i="4"/>
  <c r="X499" i="4" s="1"/>
  <c r="S497" i="4"/>
  <c r="R497" i="4"/>
  <c r="F500" i="4"/>
  <c r="B501" i="4"/>
  <c r="D500" i="4"/>
  <c r="T500" i="4" s="1"/>
  <c r="AJ500" i="4"/>
  <c r="AO500" i="4" s="1"/>
  <c r="AG500" i="4"/>
  <c r="AI500" i="4" s="1"/>
  <c r="AK500" i="4"/>
  <c r="AP500" i="4" s="1"/>
  <c r="J500" i="4"/>
  <c r="C500" i="4"/>
  <c r="AA500" i="4"/>
  <c r="E500" i="4"/>
  <c r="V500" i="4" s="1"/>
  <c r="AE499" i="4" l="1"/>
  <c r="Q499" i="4"/>
  <c r="S499" i="4" s="1"/>
  <c r="AQ500" i="4"/>
  <c r="AN499" i="4"/>
  <c r="AD500" i="4"/>
  <c r="AC500" i="4"/>
  <c r="AF500" i="4" s="1"/>
  <c r="K500" i="4"/>
  <c r="L500" i="4" s="1"/>
  <c r="G500" i="4"/>
  <c r="W500" i="4"/>
  <c r="X500" i="4" s="1"/>
  <c r="I499" i="4"/>
  <c r="H499" i="4"/>
  <c r="F501" i="4"/>
  <c r="B502" i="4"/>
  <c r="D501" i="4"/>
  <c r="T501" i="4" s="1"/>
  <c r="AG501" i="4"/>
  <c r="AI501" i="4" s="1"/>
  <c r="AK501" i="4"/>
  <c r="AP501" i="4" s="1"/>
  <c r="AJ501" i="4"/>
  <c r="AO501" i="4" s="1"/>
  <c r="E501" i="4"/>
  <c r="V501" i="4" s="1"/>
  <c r="J501" i="4"/>
  <c r="C501" i="4"/>
  <c r="AA501" i="4"/>
  <c r="Z499" i="4"/>
  <c r="Y499" i="4"/>
  <c r="O500" i="4"/>
  <c r="P500" i="4"/>
  <c r="AB500" i="4"/>
  <c r="AM500" i="4"/>
  <c r="AL500" i="4"/>
  <c r="U500" i="4"/>
  <c r="AH500" i="4"/>
  <c r="N499" i="4"/>
  <c r="M499" i="4"/>
  <c r="R499" i="4" l="1"/>
  <c r="AN500" i="4"/>
  <c r="Z500" i="4"/>
  <c r="Y500" i="4"/>
  <c r="AE500" i="4"/>
  <c r="AQ501" i="4"/>
  <c r="P501" i="4"/>
  <c r="O501" i="4"/>
  <c r="AH501" i="4"/>
  <c r="AB501" i="4"/>
  <c r="AM501" i="4"/>
  <c r="AL501" i="4"/>
  <c r="U501" i="4"/>
  <c r="K501" i="4"/>
  <c r="L501" i="4" s="1"/>
  <c r="G501" i="4"/>
  <c r="W501" i="4"/>
  <c r="X501" i="4" s="1"/>
  <c r="AD501" i="4"/>
  <c r="AC501" i="4"/>
  <c r="AF501" i="4" s="1"/>
  <c r="D502" i="4"/>
  <c r="T502" i="4" s="1"/>
  <c r="B503" i="4"/>
  <c r="AJ502" i="4"/>
  <c r="AO502" i="4" s="1"/>
  <c r="F502" i="4"/>
  <c r="AG502" i="4"/>
  <c r="AI502" i="4" s="1"/>
  <c r="AK502" i="4"/>
  <c r="AP502" i="4" s="1"/>
  <c r="J502" i="4"/>
  <c r="C502" i="4"/>
  <c r="E502" i="4"/>
  <c r="V502" i="4" s="1"/>
  <c r="AA502" i="4"/>
  <c r="M500" i="4"/>
  <c r="N500" i="4"/>
  <c r="Q500" i="4"/>
  <c r="I500" i="4"/>
  <c r="H500" i="4"/>
  <c r="Q501" i="4" l="1"/>
  <c r="R501" i="4" s="1"/>
  <c r="AQ502" i="4"/>
  <c r="S500" i="4"/>
  <c r="R500" i="4"/>
  <c r="H501" i="4"/>
  <c r="I501" i="4"/>
  <c r="F503" i="4"/>
  <c r="D503" i="4"/>
  <c r="T503" i="4" s="1"/>
  <c r="B504" i="4"/>
  <c r="AK503" i="4"/>
  <c r="AP503" i="4" s="1"/>
  <c r="AG503" i="4"/>
  <c r="AI503" i="4" s="1"/>
  <c r="AJ503" i="4"/>
  <c r="AO503" i="4" s="1"/>
  <c r="J503" i="4"/>
  <c r="C503" i="4"/>
  <c r="AA503" i="4"/>
  <c r="E503" i="4"/>
  <c r="V503" i="4" s="1"/>
  <c r="Y501" i="4"/>
  <c r="Z501" i="4"/>
  <c r="AN501" i="4"/>
  <c r="AD502" i="4"/>
  <c r="AC502" i="4"/>
  <c r="AF502" i="4" s="1"/>
  <c r="P502" i="4"/>
  <c r="AL502" i="4"/>
  <c r="AB502" i="4"/>
  <c r="AH502" i="4"/>
  <c r="U502" i="4"/>
  <c r="O502" i="4"/>
  <c r="AM502" i="4"/>
  <c r="K502" i="4"/>
  <c r="L502" i="4" s="1"/>
  <c r="G502" i="4"/>
  <c r="W502" i="4"/>
  <c r="X502" i="4" s="1"/>
  <c r="M501" i="4"/>
  <c r="N501" i="4"/>
  <c r="AE501" i="4"/>
  <c r="S501" i="4" l="1"/>
  <c r="N502" i="4"/>
  <c r="M502" i="4"/>
  <c r="F504" i="4"/>
  <c r="D504" i="4"/>
  <c r="T504" i="4" s="1"/>
  <c r="B505" i="4"/>
  <c r="AJ504" i="4"/>
  <c r="AO504" i="4" s="1"/>
  <c r="C504" i="4"/>
  <c r="AG504" i="4"/>
  <c r="AI504" i="4" s="1"/>
  <c r="AK504" i="4"/>
  <c r="AP504" i="4" s="1"/>
  <c r="AA504" i="4"/>
  <c r="E504" i="4"/>
  <c r="V504" i="4" s="1"/>
  <c r="J504" i="4"/>
  <c r="AE502" i="4"/>
  <c r="AN502" i="4"/>
  <c r="I502" i="4"/>
  <c r="H502" i="4"/>
  <c r="AH503" i="4"/>
  <c r="U503" i="4"/>
  <c r="O503" i="4"/>
  <c r="AB503" i="4"/>
  <c r="AM503" i="4"/>
  <c r="P503" i="4"/>
  <c r="AL503" i="4"/>
  <c r="Q502" i="4"/>
  <c r="Y502" i="4"/>
  <c r="Z502" i="4"/>
  <c r="AD503" i="4"/>
  <c r="AC503" i="4"/>
  <c r="AF503" i="4" s="1"/>
  <c r="K503" i="4"/>
  <c r="L503" i="4" s="1"/>
  <c r="G503" i="4"/>
  <c r="W503" i="4"/>
  <c r="X503" i="4" s="1"/>
  <c r="AQ503" i="4"/>
  <c r="AQ504" i="4" l="1"/>
  <c r="R502" i="4"/>
  <c r="S502" i="4"/>
  <c r="M503" i="4"/>
  <c r="N503" i="4"/>
  <c r="F505" i="4"/>
  <c r="B506" i="4"/>
  <c r="D505" i="4"/>
  <c r="T505" i="4" s="1"/>
  <c r="AG505" i="4"/>
  <c r="AI505" i="4" s="1"/>
  <c r="AK505" i="4"/>
  <c r="AP505" i="4" s="1"/>
  <c r="AJ505" i="4"/>
  <c r="AO505" i="4" s="1"/>
  <c r="J505" i="4"/>
  <c r="C505" i="4"/>
  <c r="E505" i="4"/>
  <c r="V505" i="4" s="1"/>
  <c r="AA505" i="4"/>
  <c r="AE503" i="4"/>
  <c r="AN503" i="4"/>
  <c r="Z503" i="4"/>
  <c r="Y503" i="4"/>
  <c r="H503" i="4"/>
  <c r="I503" i="4"/>
  <c r="AD504" i="4"/>
  <c r="AC504" i="4"/>
  <c r="AF504" i="4" s="1"/>
  <c r="Q503" i="4"/>
  <c r="O504" i="4"/>
  <c r="P504" i="4"/>
  <c r="Q504" i="4" s="1"/>
  <c r="AL504" i="4"/>
  <c r="U504" i="4"/>
  <c r="AH504" i="4"/>
  <c r="AB504" i="4"/>
  <c r="AE504" i="4" s="1"/>
  <c r="AM504" i="4"/>
  <c r="K504" i="4"/>
  <c r="L504" i="4" s="1"/>
  <c r="G504" i="4"/>
  <c r="W504" i="4"/>
  <c r="X504" i="4" s="1"/>
  <c r="K505" i="4" l="1"/>
  <c r="L505" i="4" s="1"/>
  <c r="G505" i="4"/>
  <c r="W505" i="4"/>
  <c r="X505" i="4" s="1"/>
  <c r="S504" i="4"/>
  <c r="R504" i="4"/>
  <c r="AD505" i="4"/>
  <c r="AC505" i="4"/>
  <c r="AF505" i="4" s="1"/>
  <c r="D506" i="4"/>
  <c r="T506" i="4" s="1"/>
  <c r="B507" i="4"/>
  <c r="F506" i="4"/>
  <c r="AJ506" i="4"/>
  <c r="AO506" i="4" s="1"/>
  <c r="J506" i="4"/>
  <c r="AG506" i="4"/>
  <c r="AI506" i="4" s="1"/>
  <c r="AK506" i="4"/>
  <c r="AP506" i="4" s="1"/>
  <c r="E506" i="4"/>
  <c r="V506" i="4" s="1"/>
  <c r="C506" i="4"/>
  <c r="AA506" i="4"/>
  <c r="Y504" i="4"/>
  <c r="Z504" i="4"/>
  <c r="N504" i="4"/>
  <c r="M504" i="4"/>
  <c r="S503" i="4"/>
  <c r="R503" i="4"/>
  <c r="H504" i="4"/>
  <c r="I504" i="4"/>
  <c r="AL505" i="4"/>
  <c r="P505" i="4"/>
  <c r="AH505" i="4"/>
  <c r="AM505" i="4"/>
  <c r="U505" i="4"/>
  <c r="AB505" i="4"/>
  <c r="O505" i="4"/>
  <c r="AN504" i="4"/>
  <c r="AQ505" i="4"/>
  <c r="O506" i="4" l="1"/>
  <c r="P506" i="4"/>
  <c r="AH506" i="4"/>
  <c r="U506" i="4"/>
  <c r="AB506" i="4"/>
  <c r="AE506" i="4" s="1"/>
  <c r="AM506" i="4"/>
  <c r="AL506" i="4"/>
  <c r="AD506" i="4"/>
  <c r="AC506" i="4"/>
  <c r="AF506" i="4" s="1"/>
  <c r="F507" i="4"/>
  <c r="D507" i="4"/>
  <c r="T507" i="4" s="1"/>
  <c r="B508" i="4"/>
  <c r="AK507" i="4"/>
  <c r="AP507" i="4" s="1"/>
  <c r="AG507" i="4"/>
  <c r="AI507" i="4" s="1"/>
  <c r="AJ507" i="4"/>
  <c r="AO507" i="4" s="1"/>
  <c r="J507" i="4"/>
  <c r="C507" i="4"/>
  <c r="AA507" i="4"/>
  <c r="E507" i="4"/>
  <c r="V507" i="4" s="1"/>
  <c r="M505" i="4"/>
  <c r="N505" i="4"/>
  <c r="AN505" i="4"/>
  <c r="AQ506" i="4"/>
  <c r="K506" i="4"/>
  <c r="L506" i="4" s="1"/>
  <c r="G506" i="4"/>
  <c r="W506" i="4"/>
  <c r="X506" i="4" s="1"/>
  <c r="H505" i="4"/>
  <c r="I505" i="4"/>
  <c r="Y505" i="4"/>
  <c r="Z505" i="4"/>
  <c r="AE505" i="4"/>
  <c r="Q505" i="4"/>
  <c r="Q506" i="4" l="1"/>
  <c r="S506" i="4" s="1"/>
  <c r="AQ507" i="4"/>
  <c r="H506" i="4"/>
  <c r="I506" i="4"/>
  <c r="O507" i="4"/>
  <c r="AL507" i="4"/>
  <c r="U507" i="4"/>
  <c r="AH507" i="4"/>
  <c r="P507" i="4"/>
  <c r="Q507" i="4" s="1"/>
  <c r="AB507" i="4"/>
  <c r="AM507" i="4"/>
  <c r="AD507" i="4"/>
  <c r="AC507" i="4"/>
  <c r="AF507" i="4" s="1"/>
  <c r="K507" i="4"/>
  <c r="L507" i="4" s="1"/>
  <c r="G507" i="4"/>
  <c r="W507" i="4"/>
  <c r="X507" i="4" s="1"/>
  <c r="R506" i="4"/>
  <c r="Z506" i="4"/>
  <c r="Y506" i="4"/>
  <c r="AN506" i="4"/>
  <c r="R505" i="4"/>
  <c r="S505" i="4"/>
  <c r="N506" i="4"/>
  <c r="M506" i="4"/>
  <c r="D508" i="4"/>
  <c r="T508" i="4" s="1"/>
  <c r="F508" i="4"/>
  <c r="B509" i="4"/>
  <c r="AJ508" i="4"/>
  <c r="AO508" i="4" s="1"/>
  <c r="J508" i="4"/>
  <c r="AG508" i="4"/>
  <c r="AI508" i="4" s="1"/>
  <c r="AK508" i="4"/>
  <c r="AP508" i="4" s="1"/>
  <c r="C508" i="4"/>
  <c r="AA508" i="4"/>
  <c r="E508" i="4"/>
  <c r="V508" i="4" s="1"/>
  <c r="AE507" i="4" l="1"/>
  <c r="AQ508" i="4"/>
  <c r="AD508" i="4"/>
  <c r="AC508" i="4"/>
  <c r="AF508" i="4" s="1"/>
  <c r="K508" i="4"/>
  <c r="L508" i="4" s="1"/>
  <c r="G508" i="4"/>
  <c r="W508" i="4"/>
  <c r="X508" i="4" s="1"/>
  <c r="I507" i="4"/>
  <c r="H507" i="4"/>
  <c r="F509" i="4"/>
  <c r="B510" i="4"/>
  <c r="D509" i="4"/>
  <c r="T509" i="4" s="1"/>
  <c r="AG509" i="4"/>
  <c r="AI509" i="4" s="1"/>
  <c r="AK509" i="4"/>
  <c r="AP509" i="4" s="1"/>
  <c r="J509" i="4"/>
  <c r="AJ509" i="4"/>
  <c r="AO509" i="4" s="1"/>
  <c r="E509" i="4"/>
  <c r="V509" i="4" s="1"/>
  <c r="C509" i="4"/>
  <c r="AA509" i="4"/>
  <c r="Y507" i="4"/>
  <c r="Z507" i="4"/>
  <c r="AN507" i="4"/>
  <c r="P508" i="4"/>
  <c r="AB508" i="4"/>
  <c r="AH508" i="4"/>
  <c r="AM508" i="4"/>
  <c r="AL508" i="4"/>
  <c r="U508" i="4"/>
  <c r="O508" i="4"/>
  <c r="R507" i="4"/>
  <c r="S507" i="4"/>
  <c r="M507" i="4"/>
  <c r="N507" i="4"/>
  <c r="Q508" i="4" l="1"/>
  <c r="R508" i="4" s="1"/>
  <c r="AD509" i="4"/>
  <c r="AC509" i="4"/>
  <c r="AF509" i="4" s="1"/>
  <c r="D510" i="4"/>
  <c r="T510" i="4" s="1"/>
  <c r="B511" i="4"/>
  <c r="F510" i="4"/>
  <c r="AJ510" i="4"/>
  <c r="AO510" i="4" s="1"/>
  <c r="AK510" i="4"/>
  <c r="AP510" i="4" s="1"/>
  <c r="AG510" i="4"/>
  <c r="AI510" i="4" s="1"/>
  <c r="J510" i="4"/>
  <c r="C510" i="4"/>
  <c r="E510" i="4"/>
  <c r="V510" i="4" s="1"/>
  <c r="AA510" i="4"/>
  <c r="Y508" i="4"/>
  <c r="Z508" i="4"/>
  <c r="AE508" i="4"/>
  <c r="M508" i="4"/>
  <c r="N508" i="4"/>
  <c r="AN508" i="4"/>
  <c r="AQ509" i="4"/>
  <c r="O509" i="4"/>
  <c r="P509" i="4"/>
  <c r="AM509" i="4"/>
  <c r="AB509" i="4"/>
  <c r="AE509" i="4" s="1"/>
  <c r="AL509" i="4"/>
  <c r="AH509" i="4"/>
  <c r="U509" i="4"/>
  <c r="K509" i="4"/>
  <c r="L509" i="4" s="1"/>
  <c r="G509" i="4"/>
  <c r="W509" i="4"/>
  <c r="X509" i="4" s="1"/>
  <c r="I508" i="4"/>
  <c r="H508" i="4"/>
  <c r="S508" i="4" l="1"/>
  <c r="AD510" i="4"/>
  <c r="AC510" i="4"/>
  <c r="AF510" i="4" s="1"/>
  <c r="F511" i="4"/>
  <c r="B512" i="4"/>
  <c r="D511" i="4"/>
  <c r="T511" i="4" s="1"/>
  <c r="AK511" i="4"/>
  <c r="AP511" i="4" s="1"/>
  <c r="AG511" i="4"/>
  <c r="AI511" i="4" s="1"/>
  <c r="J511" i="4"/>
  <c r="AJ511" i="4"/>
  <c r="AO511" i="4" s="1"/>
  <c r="C511" i="4"/>
  <c r="AA511" i="4"/>
  <c r="E511" i="4"/>
  <c r="V511" i="4" s="1"/>
  <c r="AQ510" i="4"/>
  <c r="H509" i="4"/>
  <c r="I509" i="4"/>
  <c r="Z509" i="4"/>
  <c r="Y509" i="4"/>
  <c r="K510" i="4"/>
  <c r="L510" i="4" s="1"/>
  <c r="G510" i="4"/>
  <c r="W510" i="4"/>
  <c r="X510" i="4" s="1"/>
  <c r="N509" i="4"/>
  <c r="M509" i="4"/>
  <c r="O510" i="4"/>
  <c r="P510" i="4"/>
  <c r="AB510" i="4"/>
  <c r="AM510" i="4"/>
  <c r="AL510" i="4"/>
  <c r="U510" i="4"/>
  <c r="AH510" i="4"/>
  <c r="AN509" i="4"/>
  <c r="Q509" i="4"/>
  <c r="S509" i="4" l="1"/>
  <c r="R509" i="4"/>
  <c r="AN510" i="4"/>
  <c r="Y510" i="4"/>
  <c r="Z510" i="4"/>
  <c r="N510" i="4"/>
  <c r="M510" i="4"/>
  <c r="O511" i="4"/>
  <c r="P511" i="4"/>
  <c r="AL511" i="4"/>
  <c r="AH511" i="4"/>
  <c r="U511" i="4"/>
  <c r="AM511" i="4"/>
  <c r="AB511" i="4"/>
  <c r="Q510" i="4"/>
  <c r="AE510" i="4"/>
  <c r="AD511" i="4"/>
  <c r="AC511" i="4"/>
  <c r="AF511" i="4" s="1"/>
  <c r="K511" i="4"/>
  <c r="L511" i="4" s="1"/>
  <c r="G511" i="4"/>
  <c r="W511" i="4"/>
  <c r="X511" i="4" s="1"/>
  <c r="AQ511" i="4"/>
  <c r="I510" i="4"/>
  <c r="H510" i="4"/>
  <c r="F512" i="4"/>
  <c r="AJ512" i="4"/>
  <c r="AO512" i="4" s="1"/>
  <c r="AG512" i="4"/>
  <c r="AI512" i="4" s="1"/>
  <c r="D512" i="4"/>
  <c r="T512" i="4" s="1"/>
  <c r="C512" i="4"/>
  <c r="J512" i="4"/>
  <c r="B513" i="4"/>
  <c r="AK512" i="4"/>
  <c r="AP512" i="4" s="1"/>
  <c r="AA512" i="4"/>
  <c r="E512" i="4"/>
  <c r="V512" i="4" s="1"/>
  <c r="Q511" i="4" l="1"/>
  <c r="S511" i="4" s="1"/>
  <c r="AE511" i="4"/>
  <c r="K512" i="4"/>
  <c r="L512" i="4" s="1"/>
  <c r="G512" i="4"/>
  <c r="W512" i="4"/>
  <c r="X512" i="4" s="1"/>
  <c r="Y511" i="4"/>
  <c r="Z511" i="4"/>
  <c r="AD512" i="4"/>
  <c r="AC512" i="4"/>
  <c r="AF512" i="4" s="1"/>
  <c r="O512" i="4"/>
  <c r="AL512" i="4"/>
  <c r="AH512" i="4"/>
  <c r="AB512" i="4"/>
  <c r="P512" i="4"/>
  <c r="AM512" i="4"/>
  <c r="U512" i="4"/>
  <c r="F513" i="4"/>
  <c r="D513" i="4"/>
  <c r="T513" i="4" s="1"/>
  <c r="B514" i="4"/>
  <c r="AG513" i="4"/>
  <c r="AI513" i="4" s="1"/>
  <c r="AK513" i="4"/>
  <c r="AP513" i="4" s="1"/>
  <c r="J513" i="4"/>
  <c r="AJ513" i="4"/>
  <c r="AO513" i="4" s="1"/>
  <c r="C513" i="4"/>
  <c r="E513" i="4"/>
  <c r="V513" i="4" s="1"/>
  <c r="AA513" i="4"/>
  <c r="N511" i="4"/>
  <c r="M511" i="4"/>
  <c r="S510" i="4"/>
  <c r="R510" i="4"/>
  <c r="AQ512" i="4"/>
  <c r="AN511" i="4"/>
  <c r="I511" i="4"/>
  <c r="H511" i="4"/>
  <c r="AE512" i="4" l="1"/>
  <c r="Q512" i="4"/>
  <c r="S512" i="4" s="1"/>
  <c r="R511" i="4"/>
  <c r="K513" i="4"/>
  <c r="L513" i="4" s="1"/>
  <c r="G513" i="4"/>
  <c r="W513" i="4"/>
  <c r="X513" i="4" s="1"/>
  <c r="N512" i="4"/>
  <c r="M512" i="4"/>
  <c r="I512" i="4"/>
  <c r="H512" i="4"/>
  <c r="AD513" i="4"/>
  <c r="AC513" i="4"/>
  <c r="AF513" i="4" s="1"/>
  <c r="D514" i="4"/>
  <c r="T514" i="4" s="1"/>
  <c r="B515" i="4"/>
  <c r="F514" i="4"/>
  <c r="AJ514" i="4"/>
  <c r="AO514" i="4" s="1"/>
  <c r="J514" i="4"/>
  <c r="C514" i="4"/>
  <c r="AG514" i="4"/>
  <c r="AI514" i="4" s="1"/>
  <c r="E514" i="4"/>
  <c r="V514" i="4" s="1"/>
  <c r="AK514" i="4"/>
  <c r="AP514" i="4" s="1"/>
  <c r="AA514" i="4"/>
  <c r="Y512" i="4"/>
  <c r="Z512" i="4"/>
  <c r="P513" i="4"/>
  <c r="AH513" i="4"/>
  <c r="U513" i="4"/>
  <c r="O513" i="4"/>
  <c r="AB513" i="4"/>
  <c r="AE513" i="4" s="1"/>
  <c r="AM513" i="4"/>
  <c r="AL513" i="4"/>
  <c r="AQ513" i="4"/>
  <c r="AN512" i="4"/>
  <c r="R512" i="4" l="1"/>
  <c r="Q513" i="4"/>
  <c r="R513" i="4" s="1"/>
  <c r="AD514" i="4"/>
  <c r="AC514" i="4"/>
  <c r="AF514" i="4" s="1"/>
  <c r="O514" i="4"/>
  <c r="P514" i="4"/>
  <c r="AB514" i="4"/>
  <c r="AM514" i="4"/>
  <c r="AL514" i="4"/>
  <c r="U514" i="4"/>
  <c r="AH514" i="4"/>
  <c r="F515" i="4"/>
  <c r="B516" i="4"/>
  <c r="D515" i="4"/>
  <c r="T515" i="4" s="1"/>
  <c r="AK515" i="4"/>
  <c r="AP515" i="4" s="1"/>
  <c r="AG515" i="4"/>
  <c r="AI515" i="4" s="1"/>
  <c r="J515" i="4"/>
  <c r="C515" i="4"/>
  <c r="AJ515" i="4"/>
  <c r="AO515" i="4" s="1"/>
  <c r="AA515" i="4"/>
  <c r="E515" i="4"/>
  <c r="V515" i="4" s="1"/>
  <c r="N513" i="4"/>
  <c r="M513" i="4"/>
  <c r="AN513" i="4"/>
  <c r="K514" i="4"/>
  <c r="L514" i="4" s="1"/>
  <c r="G514" i="4"/>
  <c r="W514" i="4"/>
  <c r="X514" i="4" s="1"/>
  <c r="I513" i="4"/>
  <c r="H513" i="4"/>
  <c r="AQ514" i="4"/>
  <c r="Y513" i="4"/>
  <c r="Z513" i="4"/>
  <c r="AN514" i="4" l="1"/>
  <c r="S513" i="4"/>
  <c r="Q514" i="4"/>
  <c r="S514" i="4" s="1"/>
  <c r="AE514" i="4"/>
  <c r="F516" i="4"/>
  <c r="B517" i="4"/>
  <c r="D516" i="4"/>
  <c r="T516" i="4" s="1"/>
  <c r="AJ516" i="4"/>
  <c r="AO516" i="4" s="1"/>
  <c r="AG516" i="4"/>
  <c r="AI516" i="4" s="1"/>
  <c r="AK516" i="4"/>
  <c r="AP516" i="4" s="1"/>
  <c r="C516" i="4"/>
  <c r="J516" i="4"/>
  <c r="AA516" i="4"/>
  <c r="E516" i="4"/>
  <c r="V516" i="4" s="1"/>
  <c r="R514" i="4"/>
  <c r="M514" i="4"/>
  <c r="N514" i="4"/>
  <c r="H514" i="4"/>
  <c r="I514" i="4"/>
  <c r="P515" i="4"/>
  <c r="AM515" i="4"/>
  <c r="AB515" i="4"/>
  <c r="O515" i="4"/>
  <c r="AL515" i="4"/>
  <c r="AH515" i="4"/>
  <c r="U515" i="4"/>
  <c r="Z514" i="4"/>
  <c r="Y514" i="4"/>
  <c r="AD515" i="4"/>
  <c r="AC515" i="4"/>
  <c r="AF515" i="4" s="1"/>
  <c r="K515" i="4"/>
  <c r="L515" i="4" s="1"/>
  <c r="G515" i="4"/>
  <c r="W515" i="4"/>
  <c r="X515" i="4" s="1"/>
  <c r="AQ515" i="4"/>
  <c r="Q515" i="4" l="1"/>
  <c r="S515" i="4" s="1"/>
  <c r="AQ516" i="4"/>
  <c r="AD516" i="4"/>
  <c r="AC516" i="4"/>
  <c r="AF516" i="4" s="1"/>
  <c r="K516" i="4"/>
  <c r="L516" i="4" s="1"/>
  <c r="G516" i="4"/>
  <c r="W516" i="4"/>
  <c r="X516" i="4" s="1"/>
  <c r="I515" i="4"/>
  <c r="H515" i="4"/>
  <c r="F517" i="4"/>
  <c r="B518" i="4"/>
  <c r="D517" i="4"/>
  <c r="T517" i="4" s="1"/>
  <c r="AG517" i="4"/>
  <c r="AI517" i="4" s="1"/>
  <c r="J517" i="4"/>
  <c r="AK517" i="4"/>
  <c r="AP517" i="4" s="1"/>
  <c r="AJ517" i="4"/>
  <c r="AO517" i="4" s="1"/>
  <c r="E517" i="4"/>
  <c r="V517" i="4" s="1"/>
  <c r="C517" i="4"/>
  <c r="AA517" i="4"/>
  <c r="Y515" i="4"/>
  <c r="Z515" i="4"/>
  <c r="O516" i="4"/>
  <c r="P516" i="4"/>
  <c r="AL516" i="4"/>
  <c r="AH516" i="4"/>
  <c r="U516" i="4"/>
  <c r="AM516" i="4"/>
  <c r="AB516" i="4"/>
  <c r="AE515" i="4"/>
  <c r="N515" i="4"/>
  <c r="M515" i="4"/>
  <c r="AN515" i="4"/>
  <c r="R515" i="4" l="1"/>
  <c r="AE516" i="4"/>
  <c r="AD517" i="4"/>
  <c r="AC517" i="4"/>
  <c r="AF517" i="4" s="1"/>
  <c r="D518" i="4"/>
  <c r="T518" i="4" s="1"/>
  <c r="B519" i="4"/>
  <c r="AJ518" i="4"/>
  <c r="AO518" i="4" s="1"/>
  <c r="J518" i="4"/>
  <c r="F518" i="4"/>
  <c r="AK518" i="4"/>
  <c r="AP518" i="4" s="1"/>
  <c r="AG518" i="4"/>
  <c r="AI518" i="4" s="1"/>
  <c r="C518" i="4"/>
  <c r="E518" i="4"/>
  <c r="V518" i="4" s="1"/>
  <c r="AA518" i="4"/>
  <c r="Z516" i="4"/>
  <c r="Y516" i="4"/>
  <c r="AN516" i="4"/>
  <c r="N516" i="4"/>
  <c r="M516" i="4"/>
  <c r="Q516" i="4"/>
  <c r="AQ517" i="4"/>
  <c r="O517" i="4"/>
  <c r="P517" i="4"/>
  <c r="U517" i="4"/>
  <c r="AM517" i="4"/>
  <c r="AL517" i="4"/>
  <c r="AB517" i="4"/>
  <c r="AH517" i="4"/>
  <c r="K517" i="4"/>
  <c r="L517" i="4" s="1"/>
  <c r="G517" i="4"/>
  <c r="W517" i="4"/>
  <c r="X517" i="4" s="1"/>
  <c r="I516" i="4"/>
  <c r="H516" i="4"/>
  <c r="I517" i="4" l="1"/>
  <c r="H517" i="4"/>
  <c r="Y517" i="4"/>
  <c r="Z517" i="4"/>
  <c r="AE517" i="4"/>
  <c r="Q517" i="4"/>
  <c r="AQ518" i="4"/>
  <c r="R516" i="4"/>
  <c r="S516" i="4"/>
  <c r="P518" i="4"/>
  <c r="AL518" i="4"/>
  <c r="U518" i="4"/>
  <c r="AB518" i="4"/>
  <c r="AH518" i="4"/>
  <c r="O518" i="4"/>
  <c r="AM518" i="4"/>
  <c r="AN517" i="4"/>
  <c r="M517" i="4"/>
  <c r="N517" i="4"/>
  <c r="K518" i="4"/>
  <c r="L518" i="4" s="1"/>
  <c r="G518" i="4"/>
  <c r="W518" i="4"/>
  <c r="X518" i="4" s="1"/>
  <c r="AD518" i="4"/>
  <c r="AC518" i="4"/>
  <c r="AF518" i="4" s="1"/>
  <c r="F519" i="4"/>
  <c r="D519" i="4"/>
  <c r="T519" i="4" s="1"/>
  <c r="B520" i="4"/>
  <c r="AK519" i="4"/>
  <c r="AP519" i="4" s="1"/>
  <c r="AG519" i="4"/>
  <c r="AI519" i="4" s="1"/>
  <c r="J519" i="4"/>
  <c r="C519" i="4"/>
  <c r="AA519" i="4"/>
  <c r="AJ519" i="4"/>
  <c r="AO519" i="4" s="1"/>
  <c r="E519" i="4"/>
  <c r="V519" i="4" s="1"/>
  <c r="AN518" i="4" l="1"/>
  <c r="K519" i="4"/>
  <c r="L519" i="4" s="1"/>
  <c r="G519" i="4"/>
  <c r="W519" i="4"/>
  <c r="X519" i="4" s="1"/>
  <c r="H518" i="4"/>
  <c r="I518" i="4"/>
  <c r="AQ519" i="4"/>
  <c r="AE518" i="4"/>
  <c r="Z518" i="4"/>
  <c r="Y518" i="4"/>
  <c r="R517" i="4"/>
  <c r="S517" i="4"/>
  <c r="Q518" i="4"/>
  <c r="AB519" i="4"/>
  <c r="AL519" i="4"/>
  <c r="AH519" i="4"/>
  <c r="P519" i="4"/>
  <c r="U519" i="4"/>
  <c r="O519" i="4"/>
  <c r="AM519" i="4"/>
  <c r="F520" i="4"/>
  <c r="B521" i="4"/>
  <c r="J520" i="4"/>
  <c r="D520" i="4"/>
  <c r="T520" i="4" s="1"/>
  <c r="AJ520" i="4"/>
  <c r="AO520" i="4" s="1"/>
  <c r="AG520" i="4"/>
  <c r="AI520" i="4" s="1"/>
  <c r="AK520" i="4"/>
  <c r="AP520" i="4" s="1"/>
  <c r="C520" i="4"/>
  <c r="AA520" i="4"/>
  <c r="E520" i="4"/>
  <c r="V520" i="4" s="1"/>
  <c r="AD519" i="4"/>
  <c r="AC519" i="4"/>
  <c r="AF519" i="4" s="1"/>
  <c r="N518" i="4"/>
  <c r="M518" i="4"/>
  <c r="F521" i="4" l="1"/>
  <c r="B522" i="4"/>
  <c r="D521" i="4"/>
  <c r="T521" i="4" s="1"/>
  <c r="AG521" i="4"/>
  <c r="AI521" i="4" s="1"/>
  <c r="AK521" i="4"/>
  <c r="AP521" i="4" s="1"/>
  <c r="AJ521" i="4"/>
  <c r="AO521" i="4" s="1"/>
  <c r="C521" i="4"/>
  <c r="E521" i="4"/>
  <c r="V521" i="4" s="1"/>
  <c r="AA521" i="4"/>
  <c r="J521" i="4"/>
  <c r="N519" i="4"/>
  <c r="M519" i="4"/>
  <c r="AQ520" i="4"/>
  <c r="AE519" i="4"/>
  <c r="I519" i="4"/>
  <c r="H519" i="4"/>
  <c r="P520" i="4"/>
  <c r="O520" i="4"/>
  <c r="AL520" i="4"/>
  <c r="AH520" i="4"/>
  <c r="AM520" i="4"/>
  <c r="U520" i="4"/>
  <c r="AB520" i="4"/>
  <c r="Z519" i="4"/>
  <c r="Y519" i="4"/>
  <c r="AN519" i="4"/>
  <c r="AD520" i="4"/>
  <c r="AC520" i="4"/>
  <c r="AF520" i="4" s="1"/>
  <c r="K520" i="4"/>
  <c r="L520" i="4" s="1"/>
  <c r="G520" i="4"/>
  <c r="W520" i="4"/>
  <c r="X520" i="4" s="1"/>
  <c r="S518" i="4"/>
  <c r="R518" i="4"/>
  <c r="Q519" i="4"/>
  <c r="Q520" i="4" l="1"/>
  <c r="AE520" i="4"/>
  <c r="AD521" i="4"/>
  <c r="AC521" i="4"/>
  <c r="AF521" i="4" s="1"/>
  <c r="K521" i="4"/>
  <c r="L521" i="4" s="1"/>
  <c r="G521" i="4"/>
  <c r="W521" i="4"/>
  <c r="X521" i="4" s="1"/>
  <c r="M520" i="4"/>
  <c r="N520" i="4"/>
  <c r="D522" i="4"/>
  <c r="T522" i="4" s="1"/>
  <c r="B523" i="4"/>
  <c r="F522" i="4"/>
  <c r="AJ522" i="4"/>
  <c r="AO522" i="4" s="1"/>
  <c r="J522" i="4"/>
  <c r="AG522" i="4"/>
  <c r="AI522" i="4" s="1"/>
  <c r="AK522" i="4"/>
  <c r="AP522" i="4" s="1"/>
  <c r="C522" i="4"/>
  <c r="E522" i="4"/>
  <c r="V522" i="4" s="1"/>
  <c r="AA522" i="4"/>
  <c r="P521" i="4"/>
  <c r="Q521" i="4" s="1"/>
  <c r="O521" i="4"/>
  <c r="U521" i="4"/>
  <c r="AL521" i="4"/>
  <c r="AB521" i="4"/>
  <c r="AE521" i="4" s="1"/>
  <c r="AM521" i="4"/>
  <c r="AH521" i="4"/>
  <c r="S520" i="4"/>
  <c r="R520" i="4"/>
  <c r="R519" i="4"/>
  <c r="S519" i="4"/>
  <c r="I520" i="4"/>
  <c r="H520" i="4"/>
  <c r="Y520" i="4"/>
  <c r="Z520" i="4"/>
  <c r="AN520" i="4"/>
  <c r="AQ521" i="4"/>
  <c r="AN521" i="4" l="1"/>
  <c r="AD522" i="4"/>
  <c r="AC522" i="4"/>
  <c r="AF522" i="4" s="1"/>
  <c r="F523" i="4"/>
  <c r="D523" i="4"/>
  <c r="T523" i="4" s="1"/>
  <c r="AK523" i="4"/>
  <c r="AP523" i="4" s="1"/>
  <c r="AG523" i="4"/>
  <c r="AI523" i="4" s="1"/>
  <c r="J523" i="4"/>
  <c r="AJ523" i="4"/>
  <c r="AO523" i="4" s="1"/>
  <c r="B524" i="4"/>
  <c r="AA523" i="4"/>
  <c r="E523" i="4"/>
  <c r="V523" i="4" s="1"/>
  <c r="C523" i="4"/>
  <c r="Y521" i="4"/>
  <c r="Z521" i="4"/>
  <c r="AQ522" i="4"/>
  <c r="K522" i="4"/>
  <c r="L522" i="4" s="1"/>
  <c r="G522" i="4"/>
  <c r="W522" i="4"/>
  <c r="X522" i="4" s="1"/>
  <c r="S521" i="4"/>
  <c r="R521" i="4"/>
  <c r="O522" i="4"/>
  <c r="P522" i="4"/>
  <c r="U522" i="4"/>
  <c r="AL522" i="4"/>
  <c r="AB522" i="4"/>
  <c r="AE522" i="4" s="1"/>
  <c r="AM522" i="4"/>
  <c r="AH522" i="4"/>
  <c r="M521" i="4"/>
  <c r="N521" i="4"/>
  <c r="H521" i="4"/>
  <c r="I521" i="4"/>
  <c r="Q522" i="4" l="1"/>
  <c r="AQ523" i="4"/>
  <c r="H522" i="4"/>
  <c r="I522" i="4"/>
  <c r="D524" i="4"/>
  <c r="T524" i="4" s="1"/>
  <c r="F524" i="4"/>
  <c r="B525" i="4"/>
  <c r="AJ524" i="4"/>
  <c r="AO524" i="4" s="1"/>
  <c r="AG524" i="4"/>
  <c r="AI524" i="4" s="1"/>
  <c r="AK524" i="4"/>
  <c r="AP524" i="4" s="1"/>
  <c r="J524" i="4"/>
  <c r="AA524" i="4"/>
  <c r="C524" i="4"/>
  <c r="E524" i="4"/>
  <c r="V524" i="4" s="1"/>
  <c r="AD523" i="4"/>
  <c r="AC523" i="4"/>
  <c r="AF523" i="4" s="1"/>
  <c r="K523" i="4"/>
  <c r="L523" i="4" s="1"/>
  <c r="G523" i="4"/>
  <c r="W523" i="4"/>
  <c r="X523" i="4" s="1"/>
  <c r="AN522" i="4"/>
  <c r="R522" i="4"/>
  <c r="S522" i="4"/>
  <c r="Z522" i="4"/>
  <c r="Y522" i="4"/>
  <c r="N522" i="4"/>
  <c r="M522" i="4"/>
  <c r="O523" i="4"/>
  <c r="P523" i="4"/>
  <c r="AH523" i="4"/>
  <c r="AM523" i="4"/>
  <c r="U523" i="4"/>
  <c r="AL523" i="4"/>
  <c r="AB523" i="4"/>
  <c r="Q523" i="4" l="1"/>
  <c r="R523" i="4" s="1"/>
  <c r="AE523" i="4"/>
  <c r="H523" i="4"/>
  <c r="I523" i="4"/>
  <c r="Y523" i="4"/>
  <c r="Z523" i="4"/>
  <c r="F525" i="4"/>
  <c r="B526" i="4"/>
  <c r="D525" i="4"/>
  <c r="T525" i="4" s="1"/>
  <c r="AG525" i="4"/>
  <c r="AI525" i="4" s="1"/>
  <c r="AK525" i="4"/>
  <c r="AP525" i="4" s="1"/>
  <c r="J525" i="4"/>
  <c r="AJ525" i="4"/>
  <c r="AO525" i="4" s="1"/>
  <c r="C525" i="4"/>
  <c r="E525" i="4"/>
  <c r="V525" i="4" s="1"/>
  <c r="AA525" i="4"/>
  <c r="S523" i="4"/>
  <c r="AD524" i="4"/>
  <c r="AC524" i="4"/>
  <c r="AF524" i="4" s="1"/>
  <c r="N523" i="4"/>
  <c r="M523" i="4"/>
  <c r="AL524" i="4"/>
  <c r="AB524" i="4"/>
  <c r="P524" i="4"/>
  <c r="AM524" i="4"/>
  <c r="O524" i="4"/>
  <c r="AH524" i="4"/>
  <c r="U524" i="4"/>
  <c r="AN523" i="4"/>
  <c r="AQ524" i="4"/>
  <c r="K524" i="4"/>
  <c r="L524" i="4" s="1"/>
  <c r="G524" i="4"/>
  <c r="W524" i="4"/>
  <c r="X524" i="4" s="1"/>
  <c r="K525" i="4" l="1"/>
  <c r="L525" i="4" s="1"/>
  <c r="G525" i="4"/>
  <c r="W525" i="4"/>
  <c r="X525" i="4" s="1"/>
  <c r="AD525" i="4"/>
  <c r="AC525" i="4"/>
  <c r="AF525" i="4" s="1"/>
  <c r="D526" i="4"/>
  <c r="T526" i="4" s="1"/>
  <c r="B527" i="4"/>
  <c r="F526" i="4"/>
  <c r="AJ526" i="4"/>
  <c r="AO526" i="4" s="1"/>
  <c r="AK526" i="4"/>
  <c r="AP526" i="4" s="1"/>
  <c r="J526" i="4"/>
  <c r="C526" i="4"/>
  <c r="AG526" i="4"/>
  <c r="AI526" i="4" s="1"/>
  <c r="E526" i="4"/>
  <c r="V526" i="4" s="1"/>
  <c r="AA526" i="4"/>
  <c r="H524" i="4"/>
  <c r="I524" i="4"/>
  <c r="AN524" i="4"/>
  <c r="Q524" i="4"/>
  <c r="N524" i="4"/>
  <c r="M524" i="4"/>
  <c r="Y524" i="4"/>
  <c r="Z524" i="4"/>
  <c r="O525" i="4"/>
  <c r="AB525" i="4"/>
  <c r="P525" i="4"/>
  <c r="Q525" i="4" s="1"/>
  <c r="AL525" i="4"/>
  <c r="U525" i="4"/>
  <c r="AM525" i="4"/>
  <c r="AH525" i="4"/>
  <c r="AE524" i="4"/>
  <c r="AQ525" i="4"/>
  <c r="AN525" i="4" l="1"/>
  <c r="R524" i="4"/>
  <c r="S524" i="4"/>
  <c r="N525" i="4"/>
  <c r="M525" i="4"/>
  <c r="AE525" i="4"/>
  <c r="AQ526" i="4"/>
  <c r="I525" i="4"/>
  <c r="H525" i="4"/>
  <c r="AD526" i="4"/>
  <c r="AC526" i="4"/>
  <c r="AF526" i="4" s="1"/>
  <c r="F527" i="4"/>
  <c r="B528" i="4"/>
  <c r="AK527" i="4"/>
  <c r="AP527" i="4" s="1"/>
  <c r="J527" i="4"/>
  <c r="AG527" i="4"/>
  <c r="AI527" i="4" s="1"/>
  <c r="D527" i="4"/>
  <c r="T527" i="4" s="1"/>
  <c r="AJ527" i="4"/>
  <c r="AO527" i="4" s="1"/>
  <c r="C527" i="4"/>
  <c r="AA527" i="4"/>
  <c r="E527" i="4"/>
  <c r="V527" i="4" s="1"/>
  <c r="Y525" i="4"/>
  <c r="Z525" i="4"/>
  <c r="R525" i="4"/>
  <c r="S525" i="4"/>
  <c r="O526" i="4"/>
  <c r="P526" i="4"/>
  <c r="AL526" i="4"/>
  <c r="U526" i="4"/>
  <c r="AM526" i="4"/>
  <c r="AB526" i="4"/>
  <c r="AH526" i="4"/>
  <c r="K526" i="4"/>
  <c r="L526" i="4" s="1"/>
  <c r="G526" i="4"/>
  <c r="W526" i="4"/>
  <c r="X526" i="4" s="1"/>
  <c r="AE526" i="4" l="1"/>
  <c r="Q526" i="4"/>
  <c r="S526" i="4" s="1"/>
  <c r="AN526" i="4"/>
  <c r="AQ527" i="4"/>
  <c r="I526" i="4"/>
  <c r="H526" i="4"/>
  <c r="M526" i="4"/>
  <c r="N526" i="4"/>
  <c r="Z526" i="4"/>
  <c r="Y526" i="4"/>
  <c r="O527" i="4"/>
  <c r="P527" i="4"/>
  <c r="U527" i="4"/>
  <c r="AL527" i="4"/>
  <c r="AB527" i="4"/>
  <c r="AE527" i="4" s="1"/>
  <c r="AM527" i="4"/>
  <c r="AH527" i="4"/>
  <c r="AD527" i="4"/>
  <c r="AC527" i="4"/>
  <c r="AF527" i="4" s="1"/>
  <c r="K527" i="4"/>
  <c r="L527" i="4" s="1"/>
  <c r="G527" i="4"/>
  <c r="W527" i="4"/>
  <c r="X527" i="4" s="1"/>
  <c r="F528" i="4"/>
  <c r="D528" i="4"/>
  <c r="T528" i="4" s="1"/>
  <c r="B529" i="4"/>
  <c r="J528" i="4"/>
  <c r="AJ528" i="4"/>
  <c r="AO528" i="4" s="1"/>
  <c r="AG528" i="4"/>
  <c r="AI528" i="4" s="1"/>
  <c r="AA528" i="4"/>
  <c r="E528" i="4"/>
  <c r="V528" i="4" s="1"/>
  <c r="C528" i="4"/>
  <c r="AK528" i="4"/>
  <c r="AP528" i="4" s="1"/>
  <c r="R526" i="4" l="1"/>
  <c r="Q527" i="4"/>
  <c r="K528" i="4"/>
  <c r="L528" i="4" s="1"/>
  <c r="G528" i="4"/>
  <c r="W528" i="4"/>
  <c r="X528" i="4" s="1"/>
  <c r="M527" i="4"/>
  <c r="N527" i="4"/>
  <c r="R527" i="4"/>
  <c r="S527" i="4"/>
  <c r="P528" i="4"/>
  <c r="O528" i="4"/>
  <c r="AH528" i="4"/>
  <c r="AB528" i="4"/>
  <c r="AE528" i="4" s="1"/>
  <c r="AM528" i="4"/>
  <c r="U528" i="4"/>
  <c r="AL528" i="4"/>
  <c r="AD528" i="4"/>
  <c r="AC528" i="4"/>
  <c r="AF528" i="4" s="1"/>
  <c r="F529" i="4"/>
  <c r="D529" i="4"/>
  <c r="T529" i="4" s="1"/>
  <c r="B530" i="4"/>
  <c r="AG529" i="4"/>
  <c r="AI529" i="4" s="1"/>
  <c r="AK529" i="4"/>
  <c r="AP529" i="4" s="1"/>
  <c r="AJ529" i="4"/>
  <c r="AO529" i="4" s="1"/>
  <c r="C529" i="4"/>
  <c r="E529" i="4"/>
  <c r="V529" i="4" s="1"/>
  <c r="J529" i="4"/>
  <c r="AA529" i="4"/>
  <c r="H527" i="4"/>
  <c r="I527" i="4"/>
  <c r="AQ528" i="4"/>
  <c r="AN527" i="4"/>
  <c r="Y527" i="4"/>
  <c r="Z527" i="4"/>
  <c r="K529" i="4" l="1"/>
  <c r="L529" i="4" s="1"/>
  <c r="G529" i="4"/>
  <c r="W529" i="4"/>
  <c r="X529" i="4" s="1"/>
  <c r="N528" i="4"/>
  <c r="M528" i="4"/>
  <c r="AD529" i="4"/>
  <c r="AC529" i="4"/>
  <c r="AF529" i="4" s="1"/>
  <c r="I528" i="4"/>
  <c r="H528" i="4"/>
  <c r="AN528" i="4"/>
  <c r="P529" i="4"/>
  <c r="AB529" i="4"/>
  <c r="O529" i="4"/>
  <c r="AL529" i="4"/>
  <c r="U529" i="4"/>
  <c r="AM529" i="4"/>
  <c r="AH529" i="4"/>
  <c r="D530" i="4"/>
  <c r="T530" i="4" s="1"/>
  <c r="B531" i="4"/>
  <c r="F530" i="4"/>
  <c r="AJ530" i="4"/>
  <c r="AO530" i="4" s="1"/>
  <c r="AG530" i="4"/>
  <c r="AI530" i="4" s="1"/>
  <c r="C530" i="4"/>
  <c r="AK530" i="4"/>
  <c r="AP530" i="4" s="1"/>
  <c r="J530" i="4"/>
  <c r="E530" i="4"/>
  <c r="V530" i="4" s="1"/>
  <c r="AA530" i="4"/>
  <c r="Z528" i="4"/>
  <c r="Y528" i="4"/>
  <c r="AQ529" i="4"/>
  <c r="Q528" i="4"/>
  <c r="Q529" i="4" l="1"/>
  <c r="S529" i="4" s="1"/>
  <c r="AN529" i="4"/>
  <c r="M529" i="4"/>
  <c r="N529" i="4"/>
  <c r="H529" i="4"/>
  <c r="I529" i="4"/>
  <c r="AQ530" i="4"/>
  <c r="S528" i="4"/>
  <c r="R528" i="4"/>
  <c r="AD530" i="4"/>
  <c r="AC530" i="4"/>
  <c r="AF530" i="4" s="1"/>
  <c r="O530" i="4"/>
  <c r="P530" i="4"/>
  <c r="AL530" i="4"/>
  <c r="AH530" i="4"/>
  <c r="U530" i="4"/>
  <c r="AB530" i="4"/>
  <c r="AM530" i="4"/>
  <c r="F531" i="4"/>
  <c r="B532" i="4"/>
  <c r="D531" i="4"/>
  <c r="T531" i="4" s="1"/>
  <c r="AK531" i="4"/>
  <c r="AP531" i="4" s="1"/>
  <c r="AG531" i="4"/>
  <c r="AI531" i="4" s="1"/>
  <c r="AJ531" i="4"/>
  <c r="AO531" i="4" s="1"/>
  <c r="J531" i="4"/>
  <c r="AA531" i="4"/>
  <c r="C531" i="4"/>
  <c r="E531" i="4"/>
  <c r="V531" i="4" s="1"/>
  <c r="R529" i="4"/>
  <c r="Y529" i="4"/>
  <c r="Z529" i="4"/>
  <c r="K530" i="4"/>
  <c r="L530" i="4" s="1"/>
  <c r="G530" i="4"/>
  <c r="W530" i="4"/>
  <c r="X530" i="4" s="1"/>
  <c r="AE529" i="4"/>
  <c r="AE530" i="4" l="1"/>
  <c r="AQ531" i="4"/>
  <c r="I530" i="4"/>
  <c r="H530" i="4"/>
  <c r="Z530" i="4"/>
  <c r="Y530" i="4"/>
  <c r="O531" i="4"/>
  <c r="U531" i="4"/>
  <c r="AL531" i="4"/>
  <c r="AB531" i="4"/>
  <c r="P531" i="4"/>
  <c r="Q531" i="4" s="1"/>
  <c r="AM531" i="4"/>
  <c r="AH531" i="4"/>
  <c r="K531" i="4"/>
  <c r="L531" i="4" s="1"/>
  <c r="G531" i="4"/>
  <c r="W531" i="4"/>
  <c r="X531" i="4" s="1"/>
  <c r="AN530" i="4"/>
  <c r="F532" i="4"/>
  <c r="B533" i="4"/>
  <c r="D532" i="4"/>
  <c r="T532" i="4" s="1"/>
  <c r="AJ532" i="4"/>
  <c r="AO532" i="4" s="1"/>
  <c r="J532" i="4"/>
  <c r="AG532" i="4"/>
  <c r="AI532" i="4" s="1"/>
  <c r="AK532" i="4"/>
  <c r="AP532" i="4" s="1"/>
  <c r="AA532" i="4"/>
  <c r="C532" i="4"/>
  <c r="E532" i="4"/>
  <c r="V532" i="4" s="1"/>
  <c r="N530" i="4"/>
  <c r="M530" i="4"/>
  <c r="Q530" i="4"/>
  <c r="AD531" i="4"/>
  <c r="AC531" i="4"/>
  <c r="AF531" i="4" s="1"/>
  <c r="AN531" i="4" l="1"/>
  <c r="R530" i="4"/>
  <c r="S530" i="4"/>
  <c r="O532" i="4"/>
  <c r="P532" i="4"/>
  <c r="AH532" i="4"/>
  <c r="AM532" i="4"/>
  <c r="U532" i="4"/>
  <c r="AB532" i="4"/>
  <c r="AL532" i="4"/>
  <c r="F533" i="4"/>
  <c r="B534" i="4"/>
  <c r="D533" i="4"/>
  <c r="T533" i="4" s="1"/>
  <c r="AG533" i="4"/>
  <c r="AI533" i="4" s="1"/>
  <c r="J533" i="4"/>
  <c r="AK533" i="4"/>
  <c r="AP533" i="4" s="1"/>
  <c r="AJ533" i="4"/>
  <c r="AO533" i="4" s="1"/>
  <c r="C533" i="4"/>
  <c r="E533" i="4"/>
  <c r="V533" i="4" s="1"/>
  <c r="AA533" i="4"/>
  <c r="I531" i="4"/>
  <c r="H531" i="4"/>
  <c r="R531" i="4"/>
  <c r="S531" i="4"/>
  <c r="AQ532" i="4"/>
  <c r="Y531" i="4"/>
  <c r="Z531" i="4"/>
  <c r="AD532" i="4"/>
  <c r="AC532" i="4"/>
  <c r="AF532" i="4" s="1"/>
  <c r="K532" i="4"/>
  <c r="L532" i="4" s="1"/>
  <c r="G532" i="4"/>
  <c r="W532" i="4"/>
  <c r="X532" i="4" s="1"/>
  <c r="N531" i="4"/>
  <c r="M531" i="4"/>
  <c r="AE531" i="4"/>
  <c r="AE532" i="4" l="1"/>
  <c r="AD533" i="4"/>
  <c r="AC533" i="4"/>
  <c r="AF533" i="4" s="1"/>
  <c r="M532" i="4"/>
  <c r="N532" i="4"/>
  <c r="P533" i="4"/>
  <c r="AH533" i="4"/>
  <c r="O533" i="4"/>
  <c r="AM533" i="4"/>
  <c r="AB533" i="4"/>
  <c r="AE533" i="4" s="1"/>
  <c r="AL533" i="4"/>
  <c r="U533" i="4"/>
  <c r="AQ533" i="4"/>
  <c r="AN532" i="4"/>
  <c r="K533" i="4"/>
  <c r="L533" i="4" s="1"/>
  <c r="G533" i="4"/>
  <c r="W533" i="4"/>
  <c r="X533" i="4" s="1"/>
  <c r="Y532" i="4"/>
  <c r="Z532" i="4"/>
  <c r="D534" i="4"/>
  <c r="T534" i="4" s="1"/>
  <c r="B535" i="4"/>
  <c r="AJ534" i="4"/>
  <c r="AO534" i="4" s="1"/>
  <c r="J534" i="4"/>
  <c r="F534" i="4"/>
  <c r="AG534" i="4"/>
  <c r="AI534" i="4" s="1"/>
  <c r="AK534" i="4"/>
  <c r="AP534" i="4" s="1"/>
  <c r="C534" i="4"/>
  <c r="E534" i="4"/>
  <c r="V534" i="4" s="1"/>
  <c r="AA534" i="4"/>
  <c r="I532" i="4"/>
  <c r="H532" i="4"/>
  <c r="Q532" i="4"/>
  <c r="Q533" i="4" l="1"/>
  <c r="S533" i="4" s="1"/>
  <c r="R532" i="4"/>
  <c r="S532" i="4"/>
  <c r="O534" i="4"/>
  <c r="P534" i="4"/>
  <c r="U534" i="4"/>
  <c r="AL534" i="4"/>
  <c r="AB534" i="4"/>
  <c r="AE534" i="4" s="1"/>
  <c r="AM534" i="4"/>
  <c r="AH534" i="4"/>
  <c r="M533" i="4"/>
  <c r="N533" i="4"/>
  <c r="AN533" i="4"/>
  <c r="I533" i="4"/>
  <c r="H533" i="4"/>
  <c r="K534" i="4"/>
  <c r="L534" i="4" s="1"/>
  <c r="G534" i="4"/>
  <c r="W534" i="4"/>
  <c r="X534" i="4" s="1"/>
  <c r="AD534" i="4"/>
  <c r="AC534" i="4"/>
  <c r="AF534" i="4" s="1"/>
  <c r="F535" i="4"/>
  <c r="D535" i="4"/>
  <c r="T535" i="4" s="1"/>
  <c r="B536" i="4"/>
  <c r="AK535" i="4"/>
  <c r="AP535" i="4" s="1"/>
  <c r="AG535" i="4"/>
  <c r="AI535" i="4" s="1"/>
  <c r="AJ535" i="4"/>
  <c r="AO535" i="4" s="1"/>
  <c r="J535" i="4"/>
  <c r="AA535" i="4"/>
  <c r="C535" i="4"/>
  <c r="E535" i="4"/>
  <c r="V535" i="4" s="1"/>
  <c r="Y533" i="4"/>
  <c r="Z533" i="4"/>
  <c r="AQ534" i="4"/>
  <c r="AQ535" i="4" l="1"/>
  <c r="R533" i="4"/>
  <c r="AD535" i="4"/>
  <c r="AC535" i="4"/>
  <c r="AF535" i="4" s="1"/>
  <c r="N534" i="4"/>
  <c r="M534" i="4"/>
  <c r="K535" i="4"/>
  <c r="L535" i="4" s="1"/>
  <c r="G535" i="4"/>
  <c r="W535" i="4"/>
  <c r="X535" i="4" s="1"/>
  <c r="I534" i="4"/>
  <c r="H534" i="4"/>
  <c r="Q534" i="4"/>
  <c r="P535" i="4"/>
  <c r="AL535" i="4"/>
  <c r="O535" i="4"/>
  <c r="AM535" i="4"/>
  <c r="AB535" i="4"/>
  <c r="AH535" i="4"/>
  <c r="U535" i="4"/>
  <c r="Z534" i="4"/>
  <c r="Y534" i="4"/>
  <c r="AN534" i="4"/>
  <c r="F536" i="4"/>
  <c r="B537" i="4"/>
  <c r="D536" i="4"/>
  <c r="T536" i="4" s="1"/>
  <c r="AJ536" i="4"/>
  <c r="AO536" i="4" s="1"/>
  <c r="J536" i="4"/>
  <c r="AK536" i="4"/>
  <c r="AP536" i="4" s="1"/>
  <c r="AG536" i="4"/>
  <c r="AI536" i="4" s="1"/>
  <c r="C536" i="4"/>
  <c r="AA536" i="4"/>
  <c r="E536" i="4"/>
  <c r="V536" i="4" s="1"/>
  <c r="AE535" i="4" l="1"/>
  <c r="Q535" i="4"/>
  <c r="S535" i="4" s="1"/>
  <c r="AN535" i="4"/>
  <c r="AQ536" i="4"/>
  <c r="AD536" i="4"/>
  <c r="AC536" i="4"/>
  <c r="AF536" i="4" s="1"/>
  <c r="K536" i="4"/>
  <c r="L536" i="4" s="1"/>
  <c r="G536" i="4"/>
  <c r="W536" i="4"/>
  <c r="X536" i="4" s="1"/>
  <c r="N535" i="4"/>
  <c r="M535" i="4"/>
  <c r="F537" i="4"/>
  <c r="B538" i="4"/>
  <c r="D537" i="4"/>
  <c r="T537" i="4" s="1"/>
  <c r="AG537" i="4"/>
  <c r="AI537" i="4" s="1"/>
  <c r="AK537" i="4"/>
  <c r="AP537" i="4" s="1"/>
  <c r="J537" i="4"/>
  <c r="E537" i="4"/>
  <c r="V537" i="4" s="1"/>
  <c r="AJ537" i="4"/>
  <c r="AO537" i="4" s="1"/>
  <c r="AA537" i="4"/>
  <c r="C537" i="4"/>
  <c r="R534" i="4"/>
  <c r="S534" i="4"/>
  <c r="H535" i="4"/>
  <c r="I535" i="4"/>
  <c r="R535" i="4"/>
  <c r="Z535" i="4"/>
  <c r="Y535" i="4"/>
  <c r="P536" i="4"/>
  <c r="AH536" i="4"/>
  <c r="O536" i="4"/>
  <c r="AM536" i="4"/>
  <c r="AB536" i="4"/>
  <c r="AE536" i="4" s="1"/>
  <c r="AL536" i="4"/>
  <c r="U536" i="4"/>
  <c r="AD537" i="4" l="1"/>
  <c r="AC537" i="4"/>
  <c r="AF537" i="4" s="1"/>
  <c r="O537" i="4"/>
  <c r="AB537" i="4"/>
  <c r="P537" i="4"/>
  <c r="AL537" i="4"/>
  <c r="U537" i="4"/>
  <c r="AM537" i="4"/>
  <c r="AH537" i="4"/>
  <c r="D538" i="4"/>
  <c r="T538" i="4" s="1"/>
  <c r="B539" i="4"/>
  <c r="F538" i="4"/>
  <c r="AJ538" i="4"/>
  <c r="AO538" i="4" s="1"/>
  <c r="AK538" i="4"/>
  <c r="AP538" i="4" s="1"/>
  <c r="J538" i="4"/>
  <c r="C538" i="4"/>
  <c r="AG538" i="4"/>
  <c r="AI538" i="4" s="1"/>
  <c r="E538" i="4"/>
  <c r="V538" i="4" s="1"/>
  <c r="AA538" i="4"/>
  <c r="Z536" i="4"/>
  <c r="Y536" i="4"/>
  <c r="N536" i="4"/>
  <c r="M536" i="4"/>
  <c r="Q536" i="4"/>
  <c r="AN536" i="4"/>
  <c r="AQ537" i="4"/>
  <c r="K537" i="4"/>
  <c r="L537" i="4" s="1"/>
  <c r="G537" i="4"/>
  <c r="W537" i="4"/>
  <c r="X537" i="4" s="1"/>
  <c r="I536" i="4"/>
  <c r="H536" i="4"/>
  <c r="Q537" i="4" l="1"/>
  <c r="AD538" i="4"/>
  <c r="AC538" i="4"/>
  <c r="AF538" i="4" s="1"/>
  <c r="H537" i="4"/>
  <c r="I537" i="4"/>
  <c r="R536" i="4"/>
  <c r="S536" i="4"/>
  <c r="O538" i="4"/>
  <c r="P538" i="4"/>
  <c r="AL538" i="4"/>
  <c r="AM538" i="4"/>
  <c r="AH538" i="4"/>
  <c r="U538" i="4"/>
  <c r="AB538" i="4"/>
  <c r="AE538" i="4" s="1"/>
  <c r="Y537" i="4"/>
  <c r="Z537" i="4"/>
  <c r="R537" i="4"/>
  <c r="S537" i="4"/>
  <c r="AQ538" i="4"/>
  <c r="AN537" i="4"/>
  <c r="M537" i="4"/>
  <c r="N537" i="4"/>
  <c r="F539" i="4"/>
  <c r="D539" i="4"/>
  <c r="T539" i="4" s="1"/>
  <c r="AK539" i="4"/>
  <c r="AP539" i="4" s="1"/>
  <c r="B540" i="4"/>
  <c r="AG539" i="4"/>
  <c r="AI539" i="4" s="1"/>
  <c r="J539" i="4"/>
  <c r="C539" i="4"/>
  <c r="AJ539" i="4"/>
  <c r="AO539" i="4" s="1"/>
  <c r="AA539" i="4"/>
  <c r="E539" i="4"/>
  <c r="V539" i="4" s="1"/>
  <c r="K538" i="4"/>
  <c r="L538" i="4" s="1"/>
  <c r="G538" i="4"/>
  <c r="W538" i="4"/>
  <c r="X538" i="4" s="1"/>
  <c r="AE537" i="4"/>
  <c r="Q538" i="4" l="1"/>
  <c r="AQ539" i="4"/>
  <c r="AN538" i="4"/>
  <c r="N538" i="4"/>
  <c r="M538" i="4"/>
  <c r="O539" i="4"/>
  <c r="P539" i="4"/>
  <c r="AB539" i="4"/>
  <c r="AL539" i="4"/>
  <c r="U539" i="4"/>
  <c r="AM539" i="4"/>
  <c r="AH539" i="4"/>
  <c r="H538" i="4"/>
  <c r="I538" i="4"/>
  <c r="D540" i="4"/>
  <c r="T540" i="4" s="1"/>
  <c r="F540" i="4"/>
  <c r="B541" i="4"/>
  <c r="J540" i="4"/>
  <c r="AJ540" i="4"/>
  <c r="AO540" i="4" s="1"/>
  <c r="AG540" i="4"/>
  <c r="AI540" i="4" s="1"/>
  <c r="AK540" i="4"/>
  <c r="AP540" i="4" s="1"/>
  <c r="AA540" i="4"/>
  <c r="E540" i="4"/>
  <c r="V540" i="4" s="1"/>
  <c r="C540" i="4"/>
  <c r="AD539" i="4"/>
  <c r="AC539" i="4"/>
  <c r="AF539" i="4" s="1"/>
  <c r="K539" i="4"/>
  <c r="L539" i="4" s="1"/>
  <c r="G539" i="4"/>
  <c r="W539" i="4"/>
  <c r="X539" i="4" s="1"/>
  <c r="Z538" i="4"/>
  <c r="Y538" i="4"/>
  <c r="S538" i="4"/>
  <c r="R538" i="4"/>
  <c r="AE539" i="4" l="1"/>
  <c r="N539" i="4"/>
  <c r="M539" i="4"/>
  <c r="K540" i="4"/>
  <c r="L540" i="4" s="1"/>
  <c r="G540" i="4"/>
  <c r="W540" i="4"/>
  <c r="X540" i="4" s="1"/>
  <c r="AN539" i="4"/>
  <c r="I539" i="4"/>
  <c r="H539" i="4"/>
  <c r="P540" i="4"/>
  <c r="AL540" i="4"/>
  <c r="O540" i="4"/>
  <c r="AM540" i="4"/>
  <c r="U540" i="4"/>
  <c r="AH540" i="4"/>
  <c r="AB540" i="4"/>
  <c r="AE540" i="4" s="1"/>
  <c r="Z539" i="4"/>
  <c r="Y539" i="4"/>
  <c r="F541" i="4"/>
  <c r="B542" i="4"/>
  <c r="AG541" i="4"/>
  <c r="AI541" i="4" s="1"/>
  <c r="AK541" i="4"/>
  <c r="AP541" i="4" s="1"/>
  <c r="D541" i="4"/>
  <c r="T541" i="4" s="1"/>
  <c r="AJ541" i="4"/>
  <c r="AO541" i="4" s="1"/>
  <c r="E541" i="4"/>
  <c r="V541" i="4" s="1"/>
  <c r="C541" i="4"/>
  <c r="J541" i="4"/>
  <c r="AA541" i="4"/>
  <c r="AQ540" i="4"/>
  <c r="AD540" i="4"/>
  <c r="AC540" i="4"/>
  <c r="AF540" i="4" s="1"/>
  <c r="Q539" i="4"/>
  <c r="Q540" i="4" l="1"/>
  <c r="AN540" i="4"/>
  <c r="S539" i="4"/>
  <c r="R539" i="4"/>
  <c r="AL541" i="4"/>
  <c r="AB541" i="4"/>
  <c r="O541" i="4"/>
  <c r="U541" i="4"/>
  <c r="AM541" i="4"/>
  <c r="AH541" i="4"/>
  <c r="P541" i="4"/>
  <c r="Q541" i="4" s="1"/>
  <c r="R540" i="4"/>
  <c r="S540" i="4"/>
  <c r="Y540" i="4"/>
  <c r="Z540" i="4"/>
  <c r="K541" i="4"/>
  <c r="L541" i="4" s="1"/>
  <c r="G541" i="4"/>
  <c r="W541" i="4"/>
  <c r="X541" i="4" s="1"/>
  <c r="AD541" i="4"/>
  <c r="AC541" i="4"/>
  <c r="AF541" i="4" s="1"/>
  <c r="D542" i="4"/>
  <c r="T542" i="4" s="1"/>
  <c r="B543" i="4"/>
  <c r="F542" i="4"/>
  <c r="AJ542" i="4"/>
  <c r="AO542" i="4" s="1"/>
  <c r="AK542" i="4"/>
  <c r="AP542" i="4" s="1"/>
  <c r="AG542" i="4"/>
  <c r="AI542" i="4" s="1"/>
  <c r="C542" i="4"/>
  <c r="J542" i="4"/>
  <c r="E542" i="4"/>
  <c r="V542" i="4" s="1"/>
  <c r="AA542" i="4"/>
  <c r="M540" i="4"/>
  <c r="N540" i="4"/>
  <c r="I540" i="4"/>
  <c r="H540" i="4"/>
  <c r="AQ541" i="4"/>
  <c r="AN541" i="4" l="1"/>
  <c r="K542" i="4"/>
  <c r="L542" i="4" s="1"/>
  <c r="G542" i="4"/>
  <c r="W542" i="4"/>
  <c r="X542" i="4" s="1"/>
  <c r="R541" i="4"/>
  <c r="S541" i="4"/>
  <c r="O542" i="4"/>
  <c r="P542" i="4"/>
  <c r="AL542" i="4"/>
  <c r="AM542" i="4"/>
  <c r="AH542" i="4"/>
  <c r="U542" i="4"/>
  <c r="AB542" i="4"/>
  <c r="N541" i="4"/>
  <c r="M541" i="4"/>
  <c r="I541" i="4"/>
  <c r="H541" i="4"/>
  <c r="AD542" i="4"/>
  <c r="AC542" i="4"/>
  <c r="AF542" i="4" s="1"/>
  <c r="F543" i="4"/>
  <c r="B544" i="4"/>
  <c r="D543" i="4"/>
  <c r="T543" i="4" s="1"/>
  <c r="AK543" i="4"/>
  <c r="AP543" i="4" s="1"/>
  <c r="AG543" i="4"/>
  <c r="AI543" i="4" s="1"/>
  <c r="AJ543" i="4"/>
  <c r="AO543" i="4" s="1"/>
  <c r="J543" i="4"/>
  <c r="C543" i="4"/>
  <c r="AA543" i="4"/>
  <c r="E543" i="4"/>
  <c r="V543" i="4" s="1"/>
  <c r="Z541" i="4"/>
  <c r="Y541" i="4"/>
  <c r="AQ542" i="4"/>
  <c r="AE541" i="4"/>
  <c r="AN542" i="4" l="1"/>
  <c r="AQ543" i="4"/>
  <c r="Q542" i="4"/>
  <c r="AE542" i="4"/>
  <c r="N542" i="4"/>
  <c r="M542" i="4"/>
  <c r="AD543" i="4"/>
  <c r="AC543" i="4"/>
  <c r="AF543" i="4" s="1"/>
  <c r="O543" i="4"/>
  <c r="P543" i="4"/>
  <c r="AH543" i="4"/>
  <c r="AM543" i="4"/>
  <c r="U543" i="4"/>
  <c r="AB543" i="4"/>
  <c r="AL543" i="4"/>
  <c r="I542" i="4"/>
  <c r="H542" i="4"/>
  <c r="K543" i="4"/>
  <c r="L543" i="4" s="1"/>
  <c r="G543" i="4"/>
  <c r="W543" i="4"/>
  <c r="X543" i="4" s="1"/>
  <c r="S542" i="4"/>
  <c r="R542" i="4"/>
  <c r="Y542" i="4"/>
  <c r="Z542" i="4"/>
  <c r="F544" i="4"/>
  <c r="D544" i="4"/>
  <c r="T544" i="4" s="1"/>
  <c r="J544" i="4"/>
  <c r="AJ544" i="4"/>
  <c r="AO544" i="4" s="1"/>
  <c r="B545" i="4"/>
  <c r="AG544" i="4"/>
  <c r="AI544" i="4" s="1"/>
  <c r="AK544" i="4"/>
  <c r="AP544" i="4" s="1"/>
  <c r="C544" i="4"/>
  <c r="AA544" i="4"/>
  <c r="E544" i="4"/>
  <c r="V544" i="4" s="1"/>
  <c r="AE543" i="4" l="1"/>
  <c r="AQ544" i="4"/>
  <c r="Q543" i="4"/>
  <c r="R543" i="4" s="1"/>
  <c r="K544" i="4"/>
  <c r="L544" i="4" s="1"/>
  <c r="G544" i="4"/>
  <c r="W544" i="4"/>
  <c r="X544" i="4" s="1"/>
  <c r="M543" i="4"/>
  <c r="N543" i="4"/>
  <c r="AD544" i="4"/>
  <c r="AC544" i="4"/>
  <c r="AF544" i="4" s="1"/>
  <c r="F545" i="4"/>
  <c r="D545" i="4"/>
  <c r="T545" i="4" s="1"/>
  <c r="B546" i="4"/>
  <c r="AG545" i="4"/>
  <c r="AI545" i="4" s="1"/>
  <c r="AK545" i="4"/>
  <c r="AP545" i="4" s="1"/>
  <c r="AJ545" i="4"/>
  <c r="AO545" i="4" s="1"/>
  <c r="J545" i="4"/>
  <c r="E545" i="4"/>
  <c r="V545" i="4" s="1"/>
  <c r="AA545" i="4"/>
  <c r="C545" i="4"/>
  <c r="AN543" i="4"/>
  <c r="H543" i="4"/>
  <c r="I543" i="4"/>
  <c r="O544" i="4"/>
  <c r="AL544" i="4"/>
  <c r="P544" i="4"/>
  <c r="U544" i="4"/>
  <c r="AM544" i="4"/>
  <c r="AH544" i="4"/>
  <c r="AB544" i="4"/>
  <c r="AE544" i="4" s="1"/>
  <c r="Z543" i="4"/>
  <c r="Y543" i="4"/>
  <c r="S543" i="4" l="1"/>
  <c r="M544" i="4"/>
  <c r="N544" i="4"/>
  <c r="Q544" i="4"/>
  <c r="AQ545" i="4"/>
  <c r="AD545" i="4"/>
  <c r="AC545" i="4"/>
  <c r="AF545" i="4" s="1"/>
  <c r="K545" i="4"/>
  <c r="L545" i="4" s="1"/>
  <c r="G545" i="4"/>
  <c r="W545" i="4"/>
  <c r="X545" i="4" s="1"/>
  <c r="I544" i="4"/>
  <c r="H544" i="4"/>
  <c r="O545" i="4"/>
  <c r="P545" i="4"/>
  <c r="AL545" i="4"/>
  <c r="AM545" i="4"/>
  <c r="AH545" i="4"/>
  <c r="U545" i="4"/>
  <c r="AB545" i="4"/>
  <c r="AE545" i="4" s="1"/>
  <c r="Z544" i="4"/>
  <c r="Y544" i="4"/>
  <c r="D546" i="4"/>
  <c r="T546" i="4" s="1"/>
  <c r="B547" i="4"/>
  <c r="F546" i="4"/>
  <c r="AJ546" i="4"/>
  <c r="AO546" i="4" s="1"/>
  <c r="AG546" i="4"/>
  <c r="AI546" i="4" s="1"/>
  <c r="C546" i="4"/>
  <c r="J546" i="4"/>
  <c r="AA546" i="4"/>
  <c r="AK546" i="4"/>
  <c r="AP546" i="4" s="1"/>
  <c r="E546" i="4"/>
  <c r="V546" i="4" s="1"/>
  <c r="AN544" i="4"/>
  <c r="Q545" i="4" l="1"/>
  <c r="S545" i="4" s="1"/>
  <c r="AN545" i="4"/>
  <c r="R545" i="4"/>
  <c r="Z545" i="4"/>
  <c r="Y545" i="4"/>
  <c r="O546" i="4"/>
  <c r="AB546" i="4"/>
  <c r="AL546" i="4"/>
  <c r="U546" i="4"/>
  <c r="AM546" i="4"/>
  <c r="P546" i="4"/>
  <c r="Q546" i="4" s="1"/>
  <c r="AH546" i="4"/>
  <c r="F547" i="4"/>
  <c r="D547" i="4"/>
  <c r="T547" i="4" s="1"/>
  <c r="B548" i="4"/>
  <c r="AK547" i="4"/>
  <c r="AP547" i="4" s="1"/>
  <c r="AG547" i="4"/>
  <c r="AI547" i="4" s="1"/>
  <c r="J547" i="4"/>
  <c r="C547" i="4"/>
  <c r="AJ547" i="4"/>
  <c r="AO547" i="4" s="1"/>
  <c r="E547" i="4"/>
  <c r="V547" i="4" s="1"/>
  <c r="AA547" i="4"/>
  <c r="AQ546" i="4"/>
  <c r="K546" i="4"/>
  <c r="L546" i="4" s="1"/>
  <c r="G546" i="4"/>
  <c r="W546" i="4"/>
  <c r="X546" i="4" s="1"/>
  <c r="M545" i="4"/>
  <c r="N545" i="4"/>
  <c r="S544" i="4"/>
  <c r="R544" i="4"/>
  <c r="AD546" i="4"/>
  <c r="AC546" i="4"/>
  <c r="AF546" i="4" s="1"/>
  <c r="I545" i="4"/>
  <c r="H545" i="4"/>
  <c r="AE546" i="4" l="1"/>
  <c r="AN546" i="4"/>
  <c r="I546" i="4"/>
  <c r="H546" i="4"/>
  <c r="Y546" i="4"/>
  <c r="Z546" i="4"/>
  <c r="P547" i="4"/>
  <c r="O547" i="4"/>
  <c r="AH547" i="4"/>
  <c r="AM547" i="4"/>
  <c r="AL547" i="4"/>
  <c r="U547" i="4"/>
  <c r="AB547" i="4"/>
  <c r="F548" i="4"/>
  <c r="B549" i="4"/>
  <c r="D548" i="4"/>
  <c r="T548" i="4" s="1"/>
  <c r="AJ548" i="4"/>
  <c r="AO548" i="4" s="1"/>
  <c r="AG548" i="4"/>
  <c r="AI548" i="4" s="1"/>
  <c r="AK548" i="4"/>
  <c r="AP548" i="4" s="1"/>
  <c r="C548" i="4"/>
  <c r="J548" i="4"/>
  <c r="E548" i="4"/>
  <c r="V548" i="4" s="1"/>
  <c r="AA548" i="4"/>
  <c r="S546" i="4"/>
  <c r="R546" i="4"/>
  <c r="AD547" i="4"/>
  <c r="AC547" i="4"/>
  <c r="AF547" i="4" s="1"/>
  <c r="N546" i="4"/>
  <c r="M546" i="4"/>
  <c r="K547" i="4"/>
  <c r="L547" i="4" s="1"/>
  <c r="G547" i="4"/>
  <c r="W547" i="4"/>
  <c r="X547" i="4" s="1"/>
  <c r="AQ547" i="4"/>
  <c r="AQ548" i="4" l="1"/>
  <c r="Q547" i="4"/>
  <c r="R547" i="4" s="1"/>
  <c r="AE547" i="4"/>
  <c r="AD548" i="4"/>
  <c r="AC548" i="4"/>
  <c r="AF548" i="4" s="1"/>
  <c r="F549" i="4"/>
  <c r="B550" i="4"/>
  <c r="D549" i="4"/>
  <c r="T549" i="4" s="1"/>
  <c r="AG549" i="4"/>
  <c r="AI549" i="4" s="1"/>
  <c r="AK549" i="4"/>
  <c r="AP549" i="4" s="1"/>
  <c r="AJ549" i="4"/>
  <c r="AO549" i="4" s="1"/>
  <c r="J549" i="4"/>
  <c r="C549" i="4"/>
  <c r="E549" i="4"/>
  <c r="V549" i="4" s="1"/>
  <c r="AA549" i="4"/>
  <c r="M547" i="4"/>
  <c r="N547" i="4"/>
  <c r="I547" i="4"/>
  <c r="H547" i="4"/>
  <c r="Z547" i="4"/>
  <c r="Y547" i="4"/>
  <c r="P548" i="4"/>
  <c r="U548" i="4"/>
  <c r="AL548" i="4"/>
  <c r="AB548" i="4"/>
  <c r="O548" i="4"/>
  <c r="AM548" i="4"/>
  <c r="AH548" i="4"/>
  <c r="AN547" i="4"/>
  <c r="K548" i="4"/>
  <c r="L548" i="4" s="1"/>
  <c r="G548" i="4"/>
  <c r="W548" i="4"/>
  <c r="X548" i="4" s="1"/>
  <c r="S547" i="4" l="1"/>
  <c r="AN548" i="4"/>
  <c r="N548" i="4"/>
  <c r="M548" i="4"/>
  <c r="I548" i="4"/>
  <c r="H548" i="4"/>
  <c r="O549" i="4"/>
  <c r="AB549" i="4"/>
  <c r="P549" i="4"/>
  <c r="AL549" i="4"/>
  <c r="U549" i="4"/>
  <c r="AM549" i="4"/>
  <c r="AH549" i="4"/>
  <c r="Q548" i="4"/>
  <c r="AQ549" i="4"/>
  <c r="K549" i="4"/>
  <c r="L549" i="4" s="1"/>
  <c r="G549" i="4"/>
  <c r="W549" i="4"/>
  <c r="X549" i="4" s="1"/>
  <c r="Y548" i="4"/>
  <c r="Z548" i="4"/>
  <c r="AD549" i="4"/>
  <c r="AC549" i="4"/>
  <c r="AF549" i="4" s="1"/>
  <c r="D550" i="4"/>
  <c r="T550" i="4" s="1"/>
  <c r="B551" i="4"/>
  <c r="F550" i="4"/>
  <c r="AJ550" i="4"/>
  <c r="AO550" i="4" s="1"/>
  <c r="AK550" i="4"/>
  <c r="AP550" i="4" s="1"/>
  <c r="AG550" i="4"/>
  <c r="AI550" i="4" s="1"/>
  <c r="C550" i="4"/>
  <c r="AA550" i="4"/>
  <c r="J550" i="4"/>
  <c r="E550" i="4"/>
  <c r="V550" i="4" s="1"/>
  <c r="AE548" i="4"/>
  <c r="AE549" i="4" l="1"/>
  <c r="AN549" i="4"/>
  <c r="F551" i="4"/>
  <c r="D551" i="4"/>
  <c r="T551" i="4" s="1"/>
  <c r="B552" i="4"/>
  <c r="AK551" i="4"/>
  <c r="AP551" i="4" s="1"/>
  <c r="AG551" i="4"/>
  <c r="AI551" i="4" s="1"/>
  <c r="J551" i="4"/>
  <c r="AJ551" i="4"/>
  <c r="AO551" i="4" s="1"/>
  <c r="C551" i="4"/>
  <c r="AA551" i="4"/>
  <c r="E551" i="4"/>
  <c r="V551" i="4" s="1"/>
  <c r="N549" i="4"/>
  <c r="M549" i="4"/>
  <c r="AQ550" i="4"/>
  <c r="K550" i="4"/>
  <c r="L550" i="4" s="1"/>
  <c r="G550" i="4"/>
  <c r="W550" i="4"/>
  <c r="X550" i="4" s="1"/>
  <c r="H549" i="4"/>
  <c r="I549" i="4"/>
  <c r="Q549" i="4"/>
  <c r="P550" i="4"/>
  <c r="O550" i="4"/>
  <c r="AH550" i="4"/>
  <c r="AM550" i="4"/>
  <c r="AL550" i="4"/>
  <c r="U550" i="4"/>
  <c r="AB550" i="4"/>
  <c r="AD550" i="4"/>
  <c r="AC550" i="4"/>
  <c r="AF550" i="4" s="1"/>
  <c r="Y549" i="4"/>
  <c r="Z549" i="4"/>
  <c r="R548" i="4"/>
  <c r="S548" i="4"/>
  <c r="AQ551" i="4" l="1"/>
  <c r="AN550" i="4"/>
  <c r="AD551" i="4"/>
  <c r="AC551" i="4"/>
  <c r="AF551" i="4" s="1"/>
  <c r="K551" i="4"/>
  <c r="L551" i="4" s="1"/>
  <c r="G551" i="4"/>
  <c r="W551" i="4"/>
  <c r="X551" i="4" s="1"/>
  <c r="M550" i="4"/>
  <c r="N550" i="4"/>
  <c r="S549" i="4"/>
  <c r="R549" i="4"/>
  <c r="H550" i="4"/>
  <c r="I550" i="4"/>
  <c r="F552" i="4"/>
  <c r="B553" i="4"/>
  <c r="D552" i="4"/>
  <c r="T552" i="4" s="1"/>
  <c r="AJ552" i="4"/>
  <c r="AO552" i="4" s="1"/>
  <c r="AG552" i="4"/>
  <c r="AI552" i="4" s="1"/>
  <c r="AK552" i="4"/>
  <c r="AP552" i="4" s="1"/>
  <c r="J552" i="4"/>
  <c r="E552" i="4"/>
  <c r="V552" i="4" s="1"/>
  <c r="C552" i="4"/>
  <c r="AA552" i="4"/>
  <c r="Y550" i="4"/>
  <c r="Z550" i="4"/>
  <c r="O551" i="4"/>
  <c r="P551" i="4"/>
  <c r="AL551" i="4"/>
  <c r="AM551" i="4"/>
  <c r="AH551" i="4"/>
  <c r="AB551" i="4"/>
  <c r="U551" i="4"/>
  <c r="AE550" i="4"/>
  <c r="Q550" i="4"/>
  <c r="AE551" i="4" l="1"/>
  <c r="Q551" i="4"/>
  <c r="S551" i="4" s="1"/>
  <c r="AN551" i="4"/>
  <c r="AQ552" i="4"/>
  <c r="AD552" i="4"/>
  <c r="AC552" i="4"/>
  <c r="AF552" i="4" s="1"/>
  <c r="F553" i="4"/>
  <c r="B554" i="4"/>
  <c r="D553" i="4"/>
  <c r="T553" i="4" s="1"/>
  <c r="AG553" i="4"/>
  <c r="AI553" i="4" s="1"/>
  <c r="AK553" i="4"/>
  <c r="AP553" i="4" s="1"/>
  <c r="AJ553" i="4"/>
  <c r="AO553" i="4" s="1"/>
  <c r="E553" i="4"/>
  <c r="V553" i="4" s="1"/>
  <c r="J553" i="4"/>
  <c r="C553" i="4"/>
  <c r="AA553" i="4"/>
  <c r="Z551" i="4"/>
  <c r="Y551" i="4"/>
  <c r="R550" i="4"/>
  <c r="S550" i="4"/>
  <c r="M551" i="4"/>
  <c r="N551" i="4"/>
  <c r="AL552" i="4"/>
  <c r="P552" i="4"/>
  <c r="AB552" i="4"/>
  <c r="AM552" i="4"/>
  <c r="O552" i="4"/>
  <c r="AH552" i="4"/>
  <c r="U552" i="4"/>
  <c r="K552" i="4"/>
  <c r="L552" i="4" s="1"/>
  <c r="G552" i="4"/>
  <c r="W552" i="4"/>
  <c r="X552" i="4" s="1"/>
  <c r="H551" i="4"/>
  <c r="I551" i="4"/>
  <c r="R551" i="4" l="1"/>
  <c r="AN552" i="4"/>
  <c r="O553" i="4"/>
  <c r="P553" i="4"/>
  <c r="AM553" i="4"/>
  <c r="AH553" i="4"/>
  <c r="AL553" i="4"/>
  <c r="U553" i="4"/>
  <c r="AB553" i="4"/>
  <c r="K553" i="4"/>
  <c r="L553" i="4" s="1"/>
  <c r="G553" i="4"/>
  <c r="W553" i="4"/>
  <c r="X553" i="4" s="1"/>
  <c r="Z552" i="4"/>
  <c r="Y552" i="4"/>
  <c r="AD553" i="4"/>
  <c r="AC553" i="4"/>
  <c r="AF553" i="4" s="1"/>
  <c r="D554" i="4"/>
  <c r="T554" i="4" s="1"/>
  <c r="B555" i="4"/>
  <c r="F554" i="4"/>
  <c r="AJ554" i="4"/>
  <c r="AO554" i="4" s="1"/>
  <c r="J554" i="4"/>
  <c r="AG554" i="4"/>
  <c r="AI554" i="4" s="1"/>
  <c r="AK554" i="4"/>
  <c r="AP554" i="4" s="1"/>
  <c r="C554" i="4"/>
  <c r="AA554" i="4"/>
  <c r="E554" i="4"/>
  <c r="V554" i="4" s="1"/>
  <c r="Q552" i="4"/>
  <c r="H552" i="4"/>
  <c r="I552" i="4"/>
  <c r="N552" i="4"/>
  <c r="M552" i="4"/>
  <c r="AE552" i="4"/>
  <c r="AQ553" i="4"/>
  <c r="Q553" i="4" l="1"/>
  <c r="AE553" i="4"/>
  <c r="AD554" i="4"/>
  <c r="AC554" i="4"/>
  <c r="AF554" i="4" s="1"/>
  <c r="R552" i="4"/>
  <c r="S552" i="4"/>
  <c r="K554" i="4"/>
  <c r="L554" i="4" s="1"/>
  <c r="G554" i="4"/>
  <c r="W554" i="4"/>
  <c r="X554" i="4" s="1"/>
  <c r="H553" i="4"/>
  <c r="I553" i="4"/>
  <c r="O554" i="4"/>
  <c r="P554" i="4"/>
  <c r="AB554" i="4"/>
  <c r="AL554" i="4"/>
  <c r="U554" i="4"/>
  <c r="AM554" i="4"/>
  <c r="AH554" i="4"/>
  <c r="Z553" i="4"/>
  <c r="Y553" i="4"/>
  <c r="S553" i="4"/>
  <c r="R553" i="4"/>
  <c r="F555" i="4"/>
  <c r="AK555" i="4"/>
  <c r="AP555" i="4" s="1"/>
  <c r="AG555" i="4"/>
  <c r="AI555" i="4" s="1"/>
  <c r="B556" i="4"/>
  <c r="D555" i="4"/>
  <c r="T555" i="4" s="1"/>
  <c r="AJ555" i="4"/>
  <c r="AO555" i="4" s="1"/>
  <c r="C555" i="4"/>
  <c r="J555" i="4"/>
  <c r="E555" i="4"/>
  <c r="V555" i="4" s="1"/>
  <c r="AA555" i="4"/>
  <c r="M553" i="4"/>
  <c r="N553" i="4"/>
  <c r="AQ554" i="4"/>
  <c r="AN553" i="4"/>
  <c r="K555" i="4" l="1"/>
  <c r="L555" i="4" s="1"/>
  <c r="G555" i="4"/>
  <c r="W555" i="4"/>
  <c r="X555" i="4" s="1"/>
  <c r="M554" i="4"/>
  <c r="N554" i="4"/>
  <c r="I554" i="4"/>
  <c r="H554" i="4"/>
  <c r="AD555" i="4"/>
  <c r="AC555" i="4"/>
  <c r="AF555" i="4" s="1"/>
  <c r="AL555" i="4"/>
  <c r="P555" i="4"/>
  <c r="AM555" i="4"/>
  <c r="O555" i="4"/>
  <c r="AH555" i="4"/>
  <c r="U555" i="4"/>
  <c r="AB555" i="4"/>
  <c r="Z554" i="4"/>
  <c r="Y554" i="4"/>
  <c r="AQ555" i="4"/>
  <c r="Q554" i="4"/>
  <c r="D556" i="4"/>
  <c r="T556" i="4" s="1"/>
  <c r="F556" i="4"/>
  <c r="B557" i="4"/>
  <c r="AJ556" i="4"/>
  <c r="AO556" i="4" s="1"/>
  <c r="AG556" i="4"/>
  <c r="AI556" i="4" s="1"/>
  <c r="AK556" i="4"/>
  <c r="AP556" i="4" s="1"/>
  <c r="C556" i="4"/>
  <c r="E556" i="4"/>
  <c r="V556" i="4" s="1"/>
  <c r="J556" i="4"/>
  <c r="AA556" i="4"/>
  <c r="AN554" i="4"/>
  <c r="AE554" i="4"/>
  <c r="AQ556" i="4" l="1"/>
  <c r="AN555" i="4"/>
  <c r="AE555" i="4"/>
  <c r="N555" i="4"/>
  <c r="M555" i="4"/>
  <c r="K556" i="4"/>
  <c r="L556" i="4" s="1"/>
  <c r="G556" i="4"/>
  <c r="W556" i="4"/>
  <c r="X556" i="4" s="1"/>
  <c r="I555" i="4"/>
  <c r="H555" i="4"/>
  <c r="AD556" i="4"/>
  <c r="AC556" i="4"/>
  <c r="AF556" i="4" s="1"/>
  <c r="O556" i="4"/>
  <c r="AB556" i="4"/>
  <c r="P556" i="4"/>
  <c r="AL556" i="4"/>
  <c r="U556" i="4"/>
  <c r="AM556" i="4"/>
  <c r="AH556" i="4"/>
  <c r="F557" i="4"/>
  <c r="B558" i="4"/>
  <c r="D557" i="4"/>
  <c r="T557" i="4" s="1"/>
  <c r="AG557" i="4"/>
  <c r="AI557" i="4" s="1"/>
  <c r="AK557" i="4"/>
  <c r="AP557" i="4" s="1"/>
  <c r="AJ557" i="4"/>
  <c r="AO557" i="4" s="1"/>
  <c r="E557" i="4"/>
  <c r="V557" i="4" s="1"/>
  <c r="J557" i="4"/>
  <c r="AA557" i="4"/>
  <c r="C557" i="4"/>
  <c r="Y555" i="4"/>
  <c r="Z555" i="4"/>
  <c r="Q555" i="4"/>
  <c r="R554" i="4"/>
  <c r="S554" i="4"/>
  <c r="AE556" i="4" l="1"/>
  <c r="Q556" i="4"/>
  <c r="AN556" i="4"/>
  <c r="AD557" i="4"/>
  <c r="AC557" i="4"/>
  <c r="AF557" i="4" s="1"/>
  <c r="K557" i="4"/>
  <c r="L557" i="4" s="1"/>
  <c r="G557" i="4"/>
  <c r="W557" i="4"/>
  <c r="X557" i="4" s="1"/>
  <c r="Z556" i="4"/>
  <c r="Y556" i="4"/>
  <c r="R555" i="4"/>
  <c r="S555" i="4"/>
  <c r="U557" i="4"/>
  <c r="AL557" i="4"/>
  <c r="O557" i="4"/>
  <c r="AB557" i="4"/>
  <c r="AM557" i="4"/>
  <c r="AH557" i="4"/>
  <c r="P557" i="4"/>
  <c r="Q557" i="4" s="1"/>
  <c r="D558" i="4"/>
  <c r="T558" i="4" s="1"/>
  <c r="B559" i="4"/>
  <c r="F558" i="4"/>
  <c r="AJ558" i="4"/>
  <c r="AO558" i="4" s="1"/>
  <c r="AK558" i="4"/>
  <c r="AP558" i="4" s="1"/>
  <c r="C558" i="4"/>
  <c r="AA558" i="4"/>
  <c r="J558" i="4"/>
  <c r="AG558" i="4"/>
  <c r="AI558" i="4" s="1"/>
  <c r="E558" i="4"/>
  <c r="V558" i="4" s="1"/>
  <c r="M556" i="4"/>
  <c r="N556" i="4"/>
  <c r="R556" i="4"/>
  <c r="S556" i="4"/>
  <c r="I556" i="4"/>
  <c r="H556" i="4"/>
  <c r="AQ557" i="4"/>
  <c r="AE557" i="4" l="1"/>
  <c r="Y557" i="4"/>
  <c r="Z557" i="4"/>
  <c r="O558" i="4"/>
  <c r="P558" i="4"/>
  <c r="AL558" i="4"/>
  <c r="U558" i="4"/>
  <c r="AM558" i="4"/>
  <c r="AH558" i="4"/>
  <c r="AB558" i="4"/>
  <c r="F559" i="4"/>
  <c r="B560" i="4"/>
  <c r="D559" i="4"/>
  <c r="T559" i="4" s="1"/>
  <c r="AK559" i="4"/>
  <c r="AP559" i="4" s="1"/>
  <c r="J559" i="4"/>
  <c r="AG559" i="4"/>
  <c r="AI559" i="4" s="1"/>
  <c r="C559" i="4"/>
  <c r="AJ559" i="4"/>
  <c r="AO559" i="4" s="1"/>
  <c r="AA559" i="4"/>
  <c r="E559" i="4"/>
  <c r="V559" i="4" s="1"/>
  <c r="AQ558" i="4"/>
  <c r="AD558" i="4"/>
  <c r="AC558" i="4"/>
  <c r="AF558" i="4" s="1"/>
  <c r="K558" i="4"/>
  <c r="L558" i="4" s="1"/>
  <c r="G558" i="4"/>
  <c r="W558" i="4"/>
  <c r="X558" i="4" s="1"/>
  <c r="N557" i="4"/>
  <c r="M557" i="4"/>
  <c r="AN557" i="4"/>
  <c r="S557" i="4"/>
  <c r="R557" i="4"/>
  <c r="I557" i="4"/>
  <c r="H557" i="4"/>
  <c r="AE558" i="4" l="1"/>
  <c r="Q558" i="4"/>
  <c r="AN558" i="4"/>
  <c r="Y558" i="4"/>
  <c r="Z558" i="4"/>
  <c r="K559" i="4"/>
  <c r="L559" i="4" s="1"/>
  <c r="G559" i="4"/>
  <c r="W559" i="4"/>
  <c r="X559" i="4" s="1"/>
  <c r="F560" i="4"/>
  <c r="D560" i="4"/>
  <c r="T560" i="4" s="1"/>
  <c r="B561" i="4"/>
  <c r="AJ560" i="4"/>
  <c r="AO560" i="4" s="1"/>
  <c r="J560" i="4"/>
  <c r="AG560" i="4"/>
  <c r="AI560" i="4" s="1"/>
  <c r="E560" i="4"/>
  <c r="V560" i="4" s="1"/>
  <c r="AK560" i="4"/>
  <c r="AP560" i="4" s="1"/>
  <c r="C560" i="4"/>
  <c r="AA560" i="4"/>
  <c r="AQ559" i="4"/>
  <c r="AD559" i="4"/>
  <c r="AC559" i="4"/>
  <c r="AF559" i="4" s="1"/>
  <c r="N558" i="4"/>
  <c r="M558" i="4"/>
  <c r="H558" i="4"/>
  <c r="I558" i="4"/>
  <c r="P559" i="4"/>
  <c r="AM559" i="4"/>
  <c r="AL559" i="4"/>
  <c r="AB559" i="4"/>
  <c r="U559" i="4"/>
  <c r="O559" i="4"/>
  <c r="AH559" i="4"/>
  <c r="R558" i="4"/>
  <c r="S558" i="4"/>
  <c r="Q559" i="4" l="1"/>
  <c r="AE559" i="4"/>
  <c r="AN559" i="4"/>
  <c r="AQ560" i="4"/>
  <c r="R559" i="4"/>
  <c r="S559" i="4"/>
  <c r="Z559" i="4"/>
  <c r="Y559" i="4"/>
  <c r="O560" i="4"/>
  <c r="P560" i="4"/>
  <c r="AB560" i="4"/>
  <c r="AH560" i="4"/>
  <c r="AL560" i="4"/>
  <c r="U560" i="4"/>
  <c r="AM560" i="4"/>
  <c r="K560" i="4"/>
  <c r="L560" i="4" s="1"/>
  <c r="G560" i="4"/>
  <c r="W560" i="4"/>
  <c r="X560" i="4" s="1"/>
  <c r="AD560" i="4"/>
  <c r="AC560" i="4"/>
  <c r="AF560" i="4" s="1"/>
  <c r="M559" i="4"/>
  <c r="N559" i="4"/>
  <c r="F561" i="4"/>
  <c r="D561" i="4"/>
  <c r="T561" i="4" s="1"/>
  <c r="B562" i="4"/>
  <c r="AG561" i="4"/>
  <c r="AI561" i="4" s="1"/>
  <c r="J561" i="4"/>
  <c r="AK561" i="4"/>
  <c r="AP561" i="4" s="1"/>
  <c r="C561" i="4"/>
  <c r="E561" i="4"/>
  <c r="V561" i="4" s="1"/>
  <c r="AA561" i="4"/>
  <c r="AJ561" i="4"/>
  <c r="AO561" i="4" s="1"/>
  <c r="H559" i="4"/>
  <c r="I559" i="4"/>
  <c r="Q560" i="4" l="1"/>
  <c r="AE560" i="4"/>
  <c r="O561" i="4"/>
  <c r="P561" i="4"/>
  <c r="U561" i="4"/>
  <c r="AL561" i="4"/>
  <c r="AB561" i="4"/>
  <c r="AE561" i="4" s="1"/>
  <c r="AM561" i="4"/>
  <c r="AH561" i="4"/>
  <c r="D562" i="4"/>
  <c r="T562" i="4" s="1"/>
  <c r="B563" i="4"/>
  <c r="F562" i="4"/>
  <c r="AJ562" i="4"/>
  <c r="AO562" i="4" s="1"/>
  <c r="J562" i="4"/>
  <c r="AG562" i="4"/>
  <c r="AI562" i="4" s="1"/>
  <c r="C562" i="4"/>
  <c r="AA562" i="4"/>
  <c r="AK562" i="4"/>
  <c r="AP562" i="4" s="1"/>
  <c r="E562" i="4"/>
  <c r="V562" i="4" s="1"/>
  <c r="H560" i="4"/>
  <c r="I560" i="4"/>
  <c r="Y560" i="4"/>
  <c r="Z560" i="4"/>
  <c r="R560" i="4"/>
  <c r="S560" i="4"/>
  <c r="AQ561" i="4"/>
  <c r="K561" i="4"/>
  <c r="L561" i="4" s="1"/>
  <c r="G561" i="4"/>
  <c r="W561" i="4"/>
  <c r="X561" i="4" s="1"/>
  <c r="AD561" i="4"/>
  <c r="AC561" i="4"/>
  <c r="AF561" i="4" s="1"/>
  <c r="M560" i="4"/>
  <c r="N560" i="4"/>
  <c r="AN560" i="4"/>
  <c r="F563" i="4" l="1"/>
  <c r="B564" i="4"/>
  <c r="D563" i="4"/>
  <c r="T563" i="4" s="1"/>
  <c r="AK563" i="4"/>
  <c r="AP563" i="4" s="1"/>
  <c r="AG563" i="4"/>
  <c r="AI563" i="4" s="1"/>
  <c r="AJ563" i="4"/>
  <c r="AO563" i="4" s="1"/>
  <c r="J563" i="4"/>
  <c r="C563" i="4"/>
  <c r="E563" i="4"/>
  <c r="V563" i="4" s="1"/>
  <c r="AA563" i="4"/>
  <c r="AQ562" i="4"/>
  <c r="N561" i="4"/>
  <c r="M561" i="4"/>
  <c r="I561" i="4"/>
  <c r="H561" i="4"/>
  <c r="O562" i="4"/>
  <c r="P562" i="4"/>
  <c r="Q562" i="4" s="1"/>
  <c r="AL562" i="4"/>
  <c r="AM562" i="4"/>
  <c r="U562" i="4"/>
  <c r="AH562" i="4"/>
  <c r="AB562" i="4"/>
  <c r="AE562" i="4" s="1"/>
  <c r="K562" i="4"/>
  <c r="L562" i="4" s="1"/>
  <c r="G562" i="4"/>
  <c r="W562" i="4"/>
  <c r="X562" i="4" s="1"/>
  <c r="Q561" i="4"/>
  <c r="Z561" i="4"/>
  <c r="Y561" i="4"/>
  <c r="AD562" i="4"/>
  <c r="AC562" i="4"/>
  <c r="AF562" i="4" s="1"/>
  <c r="AN561" i="4"/>
  <c r="AN562" i="4" l="1"/>
  <c r="AQ563" i="4"/>
  <c r="K563" i="4"/>
  <c r="L563" i="4" s="1"/>
  <c r="G563" i="4"/>
  <c r="W563" i="4"/>
  <c r="X563" i="4" s="1"/>
  <c r="Z562" i="4"/>
  <c r="Y562" i="4"/>
  <c r="AD563" i="4"/>
  <c r="AC563" i="4"/>
  <c r="AF563" i="4" s="1"/>
  <c r="F564" i="4"/>
  <c r="B565" i="4"/>
  <c r="D564" i="4"/>
  <c r="T564" i="4" s="1"/>
  <c r="AJ564" i="4"/>
  <c r="AO564" i="4" s="1"/>
  <c r="J564" i="4"/>
  <c r="AG564" i="4"/>
  <c r="AI564" i="4" s="1"/>
  <c r="AK564" i="4"/>
  <c r="AP564" i="4" s="1"/>
  <c r="E564" i="4"/>
  <c r="V564" i="4" s="1"/>
  <c r="C564" i="4"/>
  <c r="AA564" i="4"/>
  <c r="S562" i="4"/>
  <c r="R562" i="4"/>
  <c r="S561" i="4"/>
  <c r="R561" i="4"/>
  <c r="N562" i="4"/>
  <c r="M562" i="4"/>
  <c r="H562" i="4"/>
  <c r="I562" i="4"/>
  <c r="O563" i="4"/>
  <c r="P563" i="4"/>
  <c r="AH563" i="4"/>
  <c r="U563" i="4"/>
  <c r="AM563" i="4"/>
  <c r="AB563" i="4"/>
  <c r="AL563" i="4"/>
  <c r="AE563" i="4" l="1"/>
  <c r="O564" i="4"/>
  <c r="AL564" i="4"/>
  <c r="P564" i="4"/>
  <c r="AH564" i="4"/>
  <c r="U564" i="4"/>
  <c r="AB564" i="4"/>
  <c r="AM564" i="4"/>
  <c r="AD564" i="4"/>
  <c r="AC564" i="4"/>
  <c r="AF564" i="4" s="1"/>
  <c r="F565" i="4"/>
  <c r="B566" i="4"/>
  <c r="D565" i="4"/>
  <c r="T565" i="4" s="1"/>
  <c r="AG565" i="4"/>
  <c r="AI565" i="4" s="1"/>
  <c r="AK565" i="4"/>
  <c r="AP565" i="4" s="1"/>
  <c r="AJ565" i="4"/>
  <c r="AO565" i="4" s="1"/>
  <c r="J565" i="4"/>
  <c r="E565" i="4"/>
  <c r="V565" i="4" s="1"/>
  <c r="C565" i="4"/>
  <c r="AA565" i="4"/>
  <c r="M563" i="4"/>
  <c r="N563" i="4"/>
  <c r="AN563" i="4"/>
  <c r="AQ564" i="4"/>
  <c r="I563" i="4"/>
  <c r="H563" i="4"/>
  <c r="Y563" i="4"/>
  <c r="Z563" i="4"/>
  <c r="Q563" i="4"/>
  <c r="K564" i="4"/>
  <c r="L564" i="4" s="1"/>
  <c r="G564" i="4"/>
  <c r="W564" i="4"/>
  <c r="X564" i="4" s="1"/>
  <c r="AE564" i="4" l="1"/>
  <c r="AQ565" i="4"/>
  <c r="K565" i="4"/>
  <c r="L565" i="4" s="1"/>
  <c r="G565" i="4"/>
  <c r="W565" i="4"/>
  <c r="X565" i="4" s="1"/>
  <c r="S563" i="4"/>
  <c r="R563" i="4"/>
  <c r="N564" i="4"/>
  <c r="M564" i="4"/>
  <c r="I564" i="4"/>
  <c r="H564" i="4"/>
  <c r="AL565" i="4"/>
  <c r="AB565" i="4"/>
  <c r="AH565" i="4"/>
  <c r="U565" i="4"/>
  <c r="P565" i="4"/>
  <c r="AM565" i="4"/>
  <c r="O565" i="4"/>
  <c r="Z564" i="4"/>
  <c r="Y564" i="4"/>
  <c r="AD565" i="4"/>
  <c r="AC565" i="4"/>
  <c r="AF565" i="4" s="1"/>
  <c r="D566" i="4"/>
  <c r="T566" i="4" s="1"/>
  <c r="B567" i="4"/>
  <c r="AJ566" i="4"/>
  <c r="AO566" i="4" s="1"/>
  <c r="J566" i="4"/>
  <c r="AG566" i="4"/>
  <c r="AI566" i="4" s="1"/>
  <c r="AK566" i="4"/>
  <c r="AP566" i="4" s="1"/>
  <c r="C566" i="4"/>
  <c r="AA566" i="4"/>
  <c r="E566" i="4"/>
  <c r="V566" i="4" s="1"/>
  <c r="F566" i="4"/>
  <c r="Q564" i="4"/>
  <c r="AN564" i="4"/>
  <c r="AQ566" i="4" l="1"/>
  <c r="AN565" i="4"/>
  <c r="AD566" i="4"/>
  <c r="AC566" i="4"/>
  <c r="AF566" i="4" s="1"/>
  <c r="M565" i="4"/>
  <c r="N565" i="4"/>
  <c r="F567" i="4"/>
  <c r="D567" i="4"/>
  <c r="T567" i="4" s="1"/>
  <c r="B568" i="4"/>
  <c r="AK567" i="4"/>
  <c r="AP567" i="4" s="1"/>
  <c r="AG567" i="4"/>
  <c r="AI567" i="4" s="1"/>
  <c r="J567" i="4"/>
  <c r="AJ567" i="4"/>
  <c r="AO567" i="4" s="1"/>
  <c r="C567" i="4"/>
  <c r="AA567" i="4"/>
  <c r="E567" i="4"/>
  <c r="V567" i="4" s="1"/>
  <c r="H565" i="4"/>
  <c r="I565" i="4"/>
  <c r="Q565" i="4"/>
  <c r="K566" i="4"/>
  <c r="L566" i="4" s="1"/>
  <c r="G566" i="4"/>
  <c r="W566" i="4"/>
  <c r="X566" i="4" s="1"/>
  <c r="S564" i="4"/>
  <c r="R564" i="4"/>
  <c r="P566" i="4"/>
  <c r="AL566" i="4"/>
  <c r="U566" i="4"/>
  <c r="AB566" i="4"/>
  <c r="AM566" i="4"/>
  <c r="AH566" i="4"/>
  <c r="O566" i="4"/>
  <c r="Y565" i="4"/>
  <c r="Z565" i="4"/>
  <c r="AE565" i="4"/>
  <c r="AN566" i="4" l="1"/>
  <c r="AQ567" i="4"/>
  <c r="R565" i="4"/>
  <c r="S565" i="4"/>
  <c r="N566" i="4"/>
  <c r="M566" i="4"/>
  <c r="Z566" i="4"/>
  <c r="Y566" i="4"/>
  <c r="AB567" i="4"/>
  <c r="AM567" i="4"/>
  <c r="P567" i="4"/>
  <c r="U567" i="4"/>
  <c r="O567" i="4"/>
  <c r="AH567" i="4"/>
  <c r="AL567" i="4"/>
  <c r="AE566" i="4"/>
  <c r="AD567" i="4"/>
  <c r="AC567" i="4"/>
  <c r="AF567" i="4" s="1"/>
  <c r="K567" i="4"/>
  <c r="L567" i="4" s="1"/>
  <c r="G567" i="4"/>
  <c r="W567" i="4"/>
  <c r="X567" i="4" s="1"/>
  <c r="I566" i="4"/>
  <c r="H566" i="4"/>
  <c r="F568" i="4"/>
  <c r="D568" i="4"/>
  <c r="T568" i="4" s="1"/>
  <c r="B569" i="4"/>
  <c r="AJ568" i="4"/>
  <c r="AO568" i="4" s="1"/>
  <c r="J568" i="4"/>
  <c r="AG568" i="4"/>
  <c r="AI568" i="4" s="1"/>
  <c r="AK568" i="4"/>
  <c r="AP568" i="4" s="1"/>
  <c r="C568" i="4"/>
  <c r="E568" i="4"/>
  <c r="V568" i="4" s="1"/>
  <c r="AA568" i="4"/>
  <c r="Q566" i="4"/>
  <c r="AD568" i="4" l="1"/>
  <c r="AC568" i="4"/>
  <c r="AF568" i="4" s="1"/>
  <c r="R566" i="4"/>
  <c r="S566" i="4"/>
  <c r="O568" i="4"/>
  <c r="P568" i="4"/>
  <c r="AM568" i="4"/>
  <c r="AH568" i="4"/>
  <c r="AL568" i="4"/>
  <c r="U568" i="4"/>
  <c r="AB568" i="4"/>
  <c r="N567" i="4"/>
  <c r="M567" i="4"/>
  <c r="AQ568" i="4"/>
  <c r="Q567" i="4"/>
  <c r="K568" i="4"/>
  <c r="L568" i="4" s="1"/>
  <c r="G568" i="4"/>
  <c r="W568" i="4"/>
  <c r="X568" i="4" s="1"/>
  <c r="I567" i="4"/>
  <c r="H567" i="4"/>
  <c r="Y567" i="4"/>
  <c r="Z567" i="4"/>
  <c r="AE567" i="4"/>
  <c r="F569" i="4"/>
  <c r="B570" i="4"/>
  <c r="AG569" i="4"/>
  <c r="AI569" i="4" s="1"/>
  <c r="AK569" i="4"/>
  <c r="AP569" i="4" s="1"/>
  <c r="J569" i="4"/>
  <c r="D569" i="4"/>
  <c r="T569" i="4" s="1"/>
  <c r="AJ569" i="4"/>
  <c r="AO569" i="4" s="1"/>
  <c r="E569" i="4"/>
  <c r="V569" i="4" s="1"/>
  <c r="AA569" i="4"/>
  <c r="C569" i="4"/>
  <c r="AN567" i="4"/>
  <c r="Q568" i="4" l="1"/>
  <c r="R568" i="4" s="1"/>
  <c r="AE568" i="4"/>
  <c r="D570" i="4"/>
  <c r="T570" i="4" s="1"/>
  <c r="B571" i="4"/>
  <c r="F570" i="4"/>
  <c r="AJ570" i="4"/>
  <c r="AO570" i="4" s="1"/>
  <c r="J570" i="4"/>
  <c r="AG570" i="4"/>
  <c r="AI570" i="4" s="1"/>
  <c r="AK570" i="4"/>
  <c r="AP570" i="4" s="1"/>
  <c r="AA570" i="4"/>
  <c r="C570" i="4"/>
  <c r="E570" i="4"/>
  <c r="V570" i="4" s="1"/>
  <c r="I568" i="4"/>
  <c r="H568" i="4"/>
  <c r="AD569" i="4"/>
  <c r="AC569" i="4"/>
  <c r="AF569" i="4" s="1"/>
  <c r="O569" i="4"/>
  <c r="AB569" i="4"/>
  <c r="AM569" i="4"/>
  <c r="AH569" i="4"/>
  <c r="U569" i="4"/>
  <c r="P569" i="4"/>
  <c r="AL569" i="4"/>
  <c r="Z568" i="4"/>
  <c r="Y568" i="4"/>
  <c r="AQ569" i="4"/>
  <c r="R567" i="4"/>
  <c r="S567" i="4"/>
  <c r="K569" i="4"/>
  <c r="L569" i="4" s="1"/>
  <c r="G569" i="4"/>
  <c r="W569" i="4"/>
  <c r="X569" i="4" s="1"/>
  <c r="M568" i="4"/>
  <c r="N568" i="4"/>
  <c r="AN568" i="4"/>
  <c r="S568" i="4" l="1"/>
  <c r="O570" i="4"/>
  <c r="P570" i="4"/>
  <c r="AL570" i="4"/>
  <c r="AM570" i="4"/>
  <c r="U570" i="4"/>
  <c r="AH570" i="4"/>
  <c r="AB570" i="4"/>
  <c r="H569" i="4"/>
  <c r="I569" i="4"/>
  <c r="F571" i="4"/>
  <c r="D571" i="4"/>
  <c r="T571" i="4" s="1"/>
  <c r="B572" i="4"/>
  <c r="AK571" i="4"/>
  <c r="AP571" i="4" s="1"/>
  <c r="J571" i="4"/>
  <c r="AG571" i="4"/>
  <c r="AI571" i="4" s="1"/>
  <c r="AJ571" i="4"/>
  <c r="AO571" i="4" s="1"/>
  <c r="C571" i="4"/>
  <c r="E571" i="4"/>
  <c r="V571" i="4" s="1"/>
  <c r="AA571" i="4"/>
  <c r="AN569" i="4"/>
  <c r="AQ570" i="4"/>
  <c r="K570" i="4"/>
  <c r="L570" i="4" s="1"/>
  <c r="G570" i="4"/>
  <c r="W570" i="4"/>
  <c r="X570" i="4" s="1"/>
  <c r="M569" i="4"/>
  <c r="N569" i="4"/>
  <c r="Y569" i="4"/>
  <c r="Z569" i="4"/>
  <c r="AD570" i="4"/>
  <c r="AC570" i="4"/>
  <c r="AF570" i="4" s="1"/>
  <c r="Q569" i="4"/>
  <c r="AE569" i="4"/>
  <c r="Q570" i="4" l="1"/>
  <c r="S570" i="4" s="1"/>
  <c r="AE570" i="4"/>
  <c r="AN570" i="4"/>
  <c r="S569" i="4"/>
  <c r="R569" i="4"/>
  <c r="H570" i="4"/>
  <c r="I570" i="4"/>
  <c r="O571" i="4"/>
  <c r="P571" i="4"/>
  <c r="AL571" i="4"/>
  <c r="AM571" i="4"/>
  <c r="U571" i="4"/>
  <c r="AH571" i="4"/>
  <c r="AB571" i="4"/>
  <c r="N570" i="4"/>
  <c r="M570" i="4"/>
  <c r="K571" i="4"/>
  <c r="L571" i="4" s="1"/>
  <c r="G571" i="4"/>
  <c r="W571" i="4"/>
  <c r="X571" i="4" s="1"/>
  <c r="R570" i="4"/>
  <c r="AD571" i="4"/>
  <c r="AC571" i="4"/>
  <c r="AF571" i="4" s="1"/>
  <c r="AQ571" i="4"/>
  <c r="Y570" i="4"/>
  <c r="Z570" i="4"/>
  <c r="D572" i="4"/>
  <c r="T572" i="4" s="1"/>
  <c r="F572" i="4"/>
  <c r="B573" i="4"/>
  <c r="AJ572" i="4"/>
  <c r="AO572" i="4" s="1"/>
  <c r="AG572" i="4"/>
  <c r="AI572" i="4" s="1"/>
  <c r="J572" i="4"/>
  <c r="AK572" i="4"/>
  <c r="AP572" i="4" s="1"/>
  <c r="C572" i="4"/>
  <c r="E572" i="4"/>
  <c r="V572" i="4" s="1"/>
  <c r="AA572" i="4"/>
  <c r="Q571" i="4" l="1"/>
  <c r="AE571" i="4"/>
  <c r="AQ572" i="4"/>
  <c r="AN571" i="4"/>
  <c r="K572" i="4"/>
  <c r="L572" i="4" s="1"/>
  <c r="G572" i="4"/>
  <c r="W572" i="4"/>
  <c r="X572" i="4" s="1"/>
  <c r="AD572" i="4"/>
  <c r="AC572" i="4"/>
  <c r="AF572" i="4" s="1"/>
  <c r="F573" i="4"/>
  <c r="B574" i="4"/>
  <c r="D573" i="4"/>
  <c r="T573" i="4" s="1"/>
  <c r="AG573" i="4"/>
  <c r="AI573" i="4" s="1"/>
  <c r="AK573" i="4"/>
  <c r="AP573" i="4" s="1"/>
  <c r="AJ573" i="4"/>
  <c r="AO573" i="4" s="1"/>
  <c r="J573" i="4"/>
  <c r="C573" i="4"/>
  <c r="E573" i="4"/>
  <c r="V573" i="4" s="1"/>
  <c r="AA573" i="4"/>
  <c r="M571" i="4"/>
  <c r="N571" i="4"/>
  <c r="S571" i="4"/>
  <c r="R571" i="4"/>
  <c r="O572" i="4"/>
  <c r="P572" i="4"/>
  <c r="AL572" i="4"/>
  <c r="AH572" i="4"/>
  <c r="AB572" i="4"/>
  <c r="U572" i="4"/>
  <c r="AM572" i="4"/>
  <c r="H571" i="4"/>
  <c r="I571" i="4"/>
  <c r="Y571" i="4"/>
  <c r="Z571" i="4"/>
  <c r="AE572" i="4" l="1"/>
  <c r="P573" i="4"/>
  <c r="O573" i="4"/>
  <c r="AH573" i="4"/>
  <c r="AL573" i="4"/>
  <c r="AM573" i="4"/>
  <c r="AB573" i="4"/>
  <c r="AE573" i="4" s="1"/>
  <c r="U573" i="4"/>
  <c r="M572" i="4"/>
  <c r="N572" i="4"/>
  <c r="Q572" i="4"/>
  <c r="AQ573" i="4"/>
  <c r="K573" i="4"/>
  <c r="L573" i="4" s="1"/>
  <c r="G573" i="4"/>
  <c r="W573" i="4"/>
  <c r="X573" i="4" s="1"/>
  <c r="H572" i="4"/>
  <c r="I572" i="4"/>
  <c r="AD573" i="4"/>
  <c r="AC573" i="4"/>
  <c r="AF573" i="4" s="1"/>
  <c r="D574" i="4"/>
  <c r="T574" i="4" s="1"/>
  <c r="B575" i="4"/>
  <c r="F574" i="4"/>
  <c r="AJ574" i="4"/>
  <c r="AO574" i="4" s="1"/>
  <c r="AK574" i="4"/>
  <c r="AP574" i="4" s="1"/>
  <c r="AG574" i="4"/>
  <c r="AI574" i="4" s="1"/>
  <c r="J574" i="4"/>
  <c r="C574" i="4"/>
  <c r="AA574" i="4"/>
  <c r="E574" i="4"/>
  <c r="V574" i="4" s="1"/>
  <c r="Y572" i="4"/>
  <c r="Z572" i="4"/>
  <c r="AN572" i="4"/>
  <c r="Q573" i="4" l="1"/>
  <c r="S573" i="4" s="1"/>
  <c r="K574" i="4"/>
  <c r="L574" i="4" s="1"/>
  <c r="G574" i="4"/>
  <c r="W574" i="4"/>
  <c r="X574" i="4" s="1"/>
  <c r="I573" i="4"/>
  <c r="H573" i="4"/>
  <c r="O574" i="4"/>
  <c r="AL574" i="4"/>
  <c r="AB574" i="4"/>
  <c r="AM574" i="4"/>
  <c r="P574" i="4"/>
  <c r="Q574" i="4" s="1"/>
  <c r="AH574" i="4"/>
  <c r="U574" i="4"/>
  <c r="Y573" i="4"/>
  <c r="Z573" i="4"/>
  <c r="R572" i="4"/>
  <c r="S572" i="4"/>
  <c r="AD574" i="4"/>
  <c r="AC574" i="4"/>
  <c r="AF574" i="4" s="1"/>
  <c r="AN573" i="4"/>
  <c r="F575" i="4"/>
  <c r="B576" i="4"/>
  <c r="D575" i="4"/>
  <c r="T575" i="4" s="1"/>
  <c r="AK575" i="4"/>
  <c r="AP575" i="4" s="1"/>
  <c r="J575" i="4"/>
  <c r="AG575" i="4"/>
  <c r="AI575" i="4" s="1"/>
  <c r="AJ575" i="4"/>
  <c r="AO575" i="4" s="1"/>
  <c r="AA575" i="4"/>
  <c r="C575" i="4"/>
  <c r="E575" i="4"/>
  <c r="V575" i="4" s="1"/>
  <c r="N573" i="4"/>
  <c r="M573" i="4"/>
  <c r="AQ574" i="4"/>
  <c r="R573" i="4" l="1"/>
  <c r="AE574" i="4"/>
  <c r="AN574" i="4"/>
  <c r="AD575" i="4"/>
  <c r="AC575" i="4"/>
  <c r="AF575" i="4" s="1"/>
  <c r="M574" i="4"/>
  <c r="N574" i="4"/>
  <c r="O575" i="4"/>
  <c r="P575" i="4"/>
  <c r="AB575" i="4"/>
  <c r="AL575" i="4"/>
  <c r="U575" i="4"/>
  <c r="AM575" i="4"/>
  <c r="AH575" i="4"/>
  <c r="K575" i="4"/>
  <c r="L575" i="4" s="1"/>
  <c r="G575" i="4"/>
  <c r="W575" i="4"/>
  <c r="X575" i="4" s="1"/>
  <c r="H574" i="4"/>
  <c r="I574" i="4"/>
  <c r="F576" i="4"/>
  <c r="D576" i="4"/>
  <c r="T576" i="4" s="1"/>
  <c r="AJ576" i="4"/>
  <c r="AO576" i="4" s="1"/>
  <c r="B577" i="4"/>
  <c r="AG576" i="4"/>
  <c r="AI576" i="4" s="1"/>
  <c r="AK576" i="4"/>
  <c r="AP576" i="4" s="1"/>
  <c r="C576" i="4"/>
  <c r="E576" i="4"/>
  <c r="V576" i="4" s="1"/>
  <c r="J576" i="4"/>
  <c r="AA576" i="4"/>
  <c r="Y574" i="4"/>
  <c r="Z574" i="4"/>
  <c r="AQ575" i="4"/>
  <c r="S574" i="4"/>
  <c r="R574" i="4"/>
  <c r="Q575" i="4" l="1"/>
  <c r="R575" i="4" s="1"/>
  <c r="AQ576" i="4"/>
  <c r="K576" i="4"/>
  <c r="L576" i="4" s="1"/>
  <c r="G576" i="4"/>
  <c r="W576" i="4"/>
  <c r="X576" i="4" s="1"/>
  <c r="H575" i="4"/>
  <c r="I575" i="4"/>
  <c r="Y575" i="4"/>
  <c r="Z575" i="4"/>
  <c r="AM576" i="4"/>
  <c r="P576" i="4"/>
  <c r="U576" i="4"/>
  <c r="AH576" i="4"/>
  <c r="O576" i="4"/>
  <c r="AL576" i="4"/>
  <c r="AB576" i="4"/>
  <c r="AE576" i="4" s="1"/>
  <c r="AN575" i="4"/>
  <c r="AE575" i="4"/>
  <c r="AD576" i="4"/>
  <c r="AC576" i="4"/>
  <c r="AF576" i="4" s="1"/>
  <c r="F577" i="4"/>
  <c r="D577" i="4"/>
  <c r="T577" i="4" s="1"/>
  <c r="B578" i="4"/>
  <c r="AG577" i="4"/>
  <c r="AI577" i="4" s="1"/>
  <c r="AK577" i="4"/>
  <c r="AP577" i="4" s="1"/>
  <c r="AJ577" i="4"/>
  <c r="AO577" i="4" s="1"/>
  <c r="J577" i="4"/>
  <c r="C577" i="4"/>
  <c r="E577" i="4"/>
  <c r="V577" i="4" s="1"/>
  <c r="AA577" i="4"/>
  <c r="M575" i="4"/>
  <c r="N575" i="4"/>
  <c r="S575" i="4" l="1"/>
  <c r="K577" i="4"/>
  <c r="L577" i="4" s="1"/>
  <c r="G577" i="4"/>
  <c r="W577" i="4"/>
  <c r="X577" i="4" s="1"/>
  <c r="M576" i="4"/>
  <c r="N576" i="4"/>
  <c r="AN576" i="4"/>
  <c r="I576" i="4"/>
  <c r="H576" i="4"/>
  <c r="D578" i="4"/>
  <c r="T578" i="4" s="1"/>
  <c r="B579" i="4"/>
  <c r="F578" i="4"/>
  <c r="AJ578" i="4"/>
  <c r="AO578" i="4" s="1"/>
  <c r="J578" i="4"/>
  <c r="C578" i="4"/>
  <c r="AG578" i="4"/>
  <c r="AI578" i="4" s="1"/>
  <c r="AA578" i="4"/>
  <c r="E578" i="4"/>
  <c r="V578" i="4" s="1"/>
  <c r="AK578" i="4"/>
  <c r="AP578" i="4" s="1"/>
  <c r="Z576" i="4"/>
  <c r="Y576" i="4"/>
  <c r="Q576" i="4"/>
  <c r="AD577" i="4"/>
  <c r="AC577" i="4"/>
  <c r="AF577" i="4" s="1"/>
  <c r="P577" i="4"/>
  <c r="U577" i="4"/>
  <c r="O577" i="4"/>
  <c r="AB577" i="4"/>
  <c r="AE577" i="4" s="1"/>
  <c r="AH577" i="4"/>
  <c r="AL577" i="4"/>
  <c r="AM577" i="4"/>
  <c r="AQ577" i="4"/>
  <c r="Q577" i="4" l="1"/>
  <c r="AQ578" i="4"/>
  <c r="N577" i="4"/>
  <c r="M577" i="4"/>
  <c r="O578" i="4"/>
  <c r="AB578" i="4"/>
  <c r="AL578" i="4"/>
  <c r="U578" i="4"/>
  <c r="AM578" i="4"/>
  <c r="P578" i="4"/>
  <c r="Q578" i="4" s="1"/>
  <c r="AH578" i="4"/>
  <c r="F579" i="4"/>
  <c r="B580" i="4"/>
  <c r="D579" i="4"/>
  <c r="T579" i="4" s="1"/>
  <c r="AK579" i="4"/>
  <c r="AP579" i="4" s="1"/>
  <c r="AG579" i="4"/>
  <c r="AI579" i="4" s="1"/>
  <c r="J579" i="4"/>
  <c r="C579" i="4"/>
  <c r="E579" i="4"/>
  <c r="V579" i="4" s="1"/>
  <c r="AJ579" i="4"/>
  <c r="AO579" i="4" s="1"/>
  <c r="AA579" i="4"/>
  <c r="H577" i="4"/>
  <c r="I577" i="4"/>
  <c r="S576" i="4"/>
  <c r="R576" i="4"/>
  <c r="K578" i="4"/>
  <c r="L578" i="4" s="1"/>
  <c r="G578" i="4"/>
  <c r="W578" i="4"/>
  <c r="X578" i="4" s="1"/>
  <c r="Y577" i="4"/>
  <c r="Z577" i="4"/>
  <c r="R577" i="4"/>
  <c r="S577" i="4"/>
  <c r="AD578" i="4"/>
  <c r="AC578" i="4"/>
  <c r="AF578" i="4" s="1"/>
  <c r="AN577" i="4"/>
  <c r="AE578" i="4" l="1"/>
  <c r="AN578" i="4"/>
  <c r="H578" i="4"/>
  <c r="I578" i="4"/>
  <c r="K579" i="4"/>
  <c r="L579" i="4" s="1"/>
  <c r="G579" i="4"/>
  <c r="W579" i="4"/>
  <c r="X579" i="4" s="1"/>
  <c r="AQ579" i="4"/>
  <c r="AD579" i="4"/>
  <c r="AC579" i="4"/>
  <c r="AF579" i="4" s="1"/>
  <c r="F580" i="4"/>
  <c r="B581" i="4"/>
  <c r="D580" i="4"/>
  <c r="T580" i="4" s="1"/>
  <c r="AJ580" i="4"/>
  <c r="AO580" i="4" s="1"/>
  <c r="AG580" i="4"/>
  <c r="AI580" i="4" s="1"/>
  <c r="AK580" i="4"/>
  <c r="AP580" i="4" s="1"/>
  <c r="J580" i="4"/>
  <c r="E580" i="4"/>
  <c r="V580" i="4" s="1"/>
  <c r="C580" i="4"/>
  <c r="AA580" i="4"/>
  <c r="Z578" i="4"/>
  <c r="Y578" i="4"/>
  <c r="N578" i="4"/>
  <c r="M578" i="4"/>
  <c r="O579" i="4"/>
  <c r="AM579" i="4"/>
  <c r="U579" i="4"/>
  <c r="P579" i="4"/>
  <c r="AH579" i="4"/>
  <c r="AB579" i="4"/>
  <c r="AL579" i="4"/>
  <c r="S578" i="4"/>
  <c r="R578" i="4"/>
  <c r="AQ580" i="4" l="1"/>
  <c r="AN579" i="4"/>
  <c r="AH580" i="4"/>
  <c r="AM580" i="4"/>
  <c r="AB580" i="4"/>
  <c r="O580" i="4"/>
  <c r="U580" i="4"/>
  <c r="AL580" i="4"/>
  <c r="P580" i="4"/>
  <c r="K580" i="4"/>
  <c r="L580" i="4" s="1"/>
  <c r="G580" i="4"/>
  <c r="W580" i="4"/>
  <c r="X580" i="4" s="1"/>
  <c r="Z579" i="4"/>
  <c r="Y579" i="4"/>
  <c r="AD580" i="4"/>
  <c r="AC580" i="4"/>
  <c r="AF580" i="4" s="1"/>
  <c r="F581" i="4"/>
  <c r="B582" i="4"/>
  <c r="D581" i="4"/>
  <c r="T581" i="4" s="1"/>
  <c r="AG581" i="4"/>
  <c r="AI581" i="4" s="1"/>
  <c r="J581" i="4"/>
  <c r="AK581" i="4"/>
  <c r="AP581" i="4" s="1"/>
  <c r="AJ581" i="4"/>
  <c r="AO581" i="4" s="1"/>
  <c r="E581" i="4"/>
  <c r="V581" i="4" s="1"/>
  <c r="AA581" i="4"/>
  <c r="C581" i="4"/>
  <c r="Q579" i="4"/>
  <c r="M579" i="4"/>
  <c r="N579" i="4"/>
  <c r="H579" i="4"/>
  <c r="I579" i="4"/>
  <c r="AE579" i="4"/>
  <c r="Q580" i="4" l="1"/>
  <c r="S580" i="4" s="1"/>
  <c r="I580" i="4"/>
  <c r="H580" i="4"/>
  <c r="AN580" i="4"/>
  <c r="Y580" i="4"/>
  <c r="Z580" i="4"/>
  <c r="AQ581" i="4"/>
  <c r="AD581" i="4"/>
  <c r="AC581" i="4"/>
  <c r="AF581" i="4" s="1"/>
  <c r="K581" i="4"/>
  <c r="L581" i="4" s="1"/>
  <c r="G581" i="4"/>
  <c r="W581" i="4"/>
  <c r="X581" i="4" s="1"/>
  <c r="R580" i="4"/>
  <c r="AE580" i="4"/>
  <c r="S579" i="4"/>
  <c r="R579" i="4"/>
  <c r="O581" i="4"/>
  <c r="P581" i="4"/>
  <c r="AL581" i="4"/>
  <c r="U581" i="4"/>
  <c r="AB581" i="4"/>
  <c r="AE581" i="4" s="1"/>
  <c r="AM581" i="4"/>
  <c r="AH581" i="4"/>
  <c r="D582" i="4"/>
  <c r="T582" i="4" s="1"/>
  <c r="B583" i="4"/>
  <c r="AJ582" i="4"/>
  <c r="AO582" i="4" s="1"/>
  <c r="F582" i="4"/>
  <c r="AK582" i="4"/>
  <c r="AP582" i="4" s="1"/>
  <c r="J582" i="4"/>
  <c r="C582" i="4"/>
  <c r="AA582" i="4"/>
  <c r="E582" i="4"/>
  <c r="V582" i="4" s="1"/>
  <c r="AG582" i="4"/>
  <c r="AI582" i="4" s="1"/>
  <c r="M580" i="4"/>
  <c r="N580" i="4"/>
  <c r="AN581" i="4" l="1"/>
  <c r="Q581" i="4"/>
  <c r="S581" i="4" s="1"/>
  <c r="AD582" i="4"/>
  <c r="AC582" i="4"/>
  <c r="AF582" i="4" s="1"/>
  <c r="F583" i="4"/>
  <c r="D583" i="4"/>
  <c r="T583" i="4" s="1"/>
  <c r="B584" i="4"/>
  <c r="AK583" i="4"/>
  <c r="AP583" i="4" s="1"/>
  <c r="J583" i="4"/>
  <c r="AG583" i="4"/>
  <c r="AI583" i="4" s="1"/>
  <c r="C583" i="4"/>
  <c r="AJ583" i="4"/>
  <c r="AO583" i="4" s="1"/>
  <c r="AA583" i="4"/>
  <c r="E583" i="4"/>
  <c r="V583" i="4" s="1"/>
  <c r="N581" i="4"/>
  <c r="M581" i="4"/>
  <c r="O582" i="4"/>
  <c r="AH582" i="4"/>
  <c r="P582" i="4"/>
  <c r="AM582" i="4"/>
  <c r="AL582" i="4"/>
  <c r="U582" i="4"/>
  <c r="AB582" i="4"/>
  <c r="I581" i="4"/>
  <c r="H581" i="4"/>
  <c r="AQ582" i="4"/>
  <c r="K582" i="4"/>
  <c r="L582" i="4" s="1"/>
  <c r="G582" i="4"/>
  <c r="W582" i="4"/>
  <c r="X582" i="4" s="1"/>
  <c r="Y581" i="4"/>
  <c r="Z581" i="4"/>
  <c r="R581" i="4" l="1"/>
  <c r="AQ583" i="4"/>
  <c r="N582" i="4"/>
  <c r="M582" i="4"/>
  <c r="Z582" i="4"/>
  <c r="Y582" i="4"/>
  <c r="O583" i="4"/>
  <c r="U583" i="4"/>
  <c r="P583" i="4"/>
  <c r="AL583" i="4"/>
  <c r="AB583" i="4"/>
  <c r="AE583" i="4" s="1"/>
  <c r="AM583" i="4"/>
  <c r="AH583" i="4"/>
  <c r="F584" i="4"/>
  <c r="B585" i="4"/>
  <c r="AJ584" i="4"/>
  <c r="AO584" i="4" s="1"/>
  <c r="D584" i="4"/>
  <c r="T584" i="4" s="1"/>
  <c r="AG584" i="4"/>
  <c r="AI584" i="4" s="1"/>
  <c r="C584" i="4"/>
  <c r="AK584" i="4"/>
  <c r="AP584" i="4" s="1"/>
  <c r="J584" i="4"/>
  <c r="E584" i="4"/>
  <c r="V584" i="4" s="1"/>
  <c r="AA584" i="4"/>
  <c r="AE582" i="4"/>
  <c r="Q582" i="4"/>
  <c r="K583" i="4"/>
  <c r="L583" i="4" s="1"/>
  <c r="G583" i="4"/>
  <c r="W583" i="4"/>
  <c r="X583" i="4" s="1"/>
  <c r="AD583" i="4"/>
  <c r="AC583" i="4"/>
  <c r="AF583" i="4" s="1"/>
  <c r="I582" i="4"/>
  <c r="H582" i="4"/>
  <c r="AN582" i="4"/>
  <c r="H583" i="4" l="1"/>
  <c r="I583" i="4"/>
  <c r="AD584" i="4"/>
  <c r="AC584" i="4"/>
  <c r="AF584" i="4" s="1"/>
  <c r="P584" i="4"/>
  <c r="O584" i="4"/>
  <c r="AL584" i="4"/>
  <c r="AB584" i="4"/>
  <c r="AE584" i="4" s="1"/>
  <c r="AM584" i="4"/>
  <c r="AH584" i="4"/>
  <c r="U584" i="4"/>
  <c r="F585" i="4"/>
  <c r="B586" i="4"/>
  <c r="D585" i="4"/>
  <c r="T585" i="4" s="1"/>
  <c r="AG585" i="4"/>
  <c r="AI585" i="4" s="1"/>
  <c r="AK585" i="4"/>
  <c r="AP585" i="4" s="1"/>
  <c r="AJ585" i="4"/>
  <c r="AO585" i="4" s="1"/>
  <c r="E585" i="4"/>
  <c r="V585" i="4" s="1"/>
  <c r="AA585" i="4"/>
  <c r="C585" i="4"/>
  <c r="J585" i="4"/>
  <c r="M583" i="4"/>
  <c r="N583" i="4"/>
  <c r="Y583" i="4"/>
  <c r="Z583" i="4"/>
  <c r="S582" i="4"/>
  <c r="R582" i="4"/>
  <c r="AN583" i="4"/>
  <c r="Q583" i="4"/>
  <c r="K584" i="4"/>
  <c r="L584" i="4" s="1"/>
  <c r="G584" i="4"/>
  <c r="W584" i="4"/>
  <c r="X584" i="4" s="1"/>
  <c r="AQ584" i="4"/>
  <c r="AN584" i="4" l="1"/>
  <c r="O585" i="4"/>
  <c r="P585" i="4"/>
  <c r="AL585" i="4"/>
  <c r="U585" i="4"/>
  <c r="AB585" i="4"/>
  <c r="AE585" i="4" s="1"/>
  <c r="AM585" i="4"/>
  <c r="AH585" i="4"/>
  <c r="R583" i="4"/>
  <c r="S583" i="4"/>
  <c r="D586" i="4"/>
  <c r="T586" i="4" s="1"/>
  <c r="B587" i="4"/>
  <c r="F586" i="4"/>
  <c r="AJ586" i="4"/>
  <c r="AO586" i="4" s="1"/>
  <c r="AG586" i="4"/>
  <c r="AI586" i="4" s="1"/>
  <c r="AK586" i="4"/>
  <c r="AP586" i="4" s="1"/>
  <c r="J586" i="4"/>
  <c r="AA586" i="4"/>
  <c r="C586" i="4"/>
  <c r="E586" i="4"/>
  <c r="V586" i="4" s="1"/>
  <c r="Q584" i="4"/>
  <c r="M584" i="4"/>
  <c r="N584" i="4"/>
  <c r="I584" i="4"/>
  <c r="H584" i="4"/>
  <c r="AD585" i="4"/>
  <c r="AC585" i="4"/>
  <c r="AF585" i="4" s="1"/>
  <c r="AQ585" i="4"/>
  <c r="Y584" i="4"/>
  <c r="Z584" i="4"/>
  <c r="K585" i="4"/>
  <c r="L585" i="4" s="1"/>
  <c r="G585" i="4"/>
  <c r="W585" i="4"/>
  <c r="X585" i="4" s="1"/>
  <c r="AQ586" i="4" l="1"/>
  <c r="I585" i="4"/>
  <c r="H585" i="4"/>
  <c r="Z585" i="4"/>
  <c r="Y585" i="4"/>
  <c r="R584" i="4"/>
  <c r="S584" i="4"/>
  <c r="AD586" i="4"/>
  <c r="AC586" i="4"/>
  <c r="AF586" i="4" s="1"/>
  <c r="M585" i="4"/>
  <c r="N585" i="4"/>
  <c r="AH586" i="4"/>
  <c r="O586" i="4"/>
  <c r="AM586" i="4"/>
  <c r="P586" i="4"/>
  <c r="U586" i="4"/>
  <c r="AB586" i="4"/>
  <c r="AE586" i="4" s="1"/>
  <c r="AL586" i="4"/>
  <c r="Q585" i="4"/>
  <c r="F587" i="4"/>
  <c r="D587" i="4"/>
  <c r="T587" i="4" s="1"/>
  <c r="AK587" i="4"/>
  <c r="AP587" i="4" s="1"/>
  <c r="AG587" i="4"/>
  <c r="AI587" i="4" s="1"/>
  <c r="B588" i="4"/>
  <c r="AJ587" i="4"/>
  <c r="AO587" i="4" s="1"/>
  <c r="C587" i="4"/>
  <c r="E587" i="4"/>
  <c r="V587" i="4" s="1"/>
  <c r="J587" i="4"/>
  <c r="AA587" i="4"/>
  <c r="AN585" i="4"/>
  <c r="G586" i="4"/>
  <c r="K586" i="4"/>
  <c r="L586" i="4" s="1"/>
  <c r="W586" i="4"/>
  <c r="X586" i="4" s="1"/>
  <c r="M586" i="4" l="1"/>
  <c r="N586" i="4"/>
  <c r="Y586" i="4"/>
  <c r="Z586" i="4"/>
  <c r="O587" i="4"/>
  <c r="P587" i="4"/>
  <c r="AH587" i="4"/>
  <c r="AM587" i="4"/>
  <c r="AB587" i="4"/>
  <c r="AE587" i="4" s="1"/>
  <c r="AL587" i="4"/>
  <c r="U587" i="4"/>
  <c r="AD587" i="4"/>
  <c r="AC587" i="4"/>
  <c r="AF587" i="4" s="1"/>
  <c r="I586" i="4"/>
  <c r="H586" i="4"/>
  <c r="R585" i="4"/>
  <c r="S585" i="4"/>
  <c r="AQ587" i="4"/>
  <c r="Q586" i="4"/>
  <c r="D588" i="4"/>
  <c r="T588" i="4" s="1"/>
  <c r="F588" i="4"/>
  <c r="B589" i="4"/>
  <c r="AJ588" i="4"/>
  <c r="AO588" i="4" s="1"/>
  <c r="AG588" i="4"/>
  <c r="AI588" i="4" s="1"/>
  <c r="AK588" i="4"/>
  <c r="AP588" i="4" s="1"/>
  <c r="C588" i="4"/>
  <c r="J588" i="4"/>
  <c r="E588" i="4"/>
  <c r="V588" i="4" s="1"/>
  <c r="AA588" i="4"/>
  <c r="K587" i="4"/>
  <c r="L587" i="4" s="1"/>
  <c r="G587" i="4"/>
  <c r="W587" i="4"/>
  <c r="X587" i="4" s="1"/>
  <c r="AN586" i="4"/>
  <c r="Q587" i="4" l="1"/>
  <c r="R587" i="4" s="1"/>
  <c r="AQ588" i="4"/>
  <c r="AD588" i="4"/>
  <c r="AC588" i="4"/>
  <c r="AF588" i="4" s="1"/>
  <c r="H587" i="4"/>
  <c r="I587" i="4"/>
  <c r="Z587" i="4"/>
  <c r="Y587" i="4"/>
  <c r="K588" i="4"/>
  <c r="L588" i="4" s="1"/>
  <c r="G588" i="4"/>
  <c r="W588" i="4"/>
  <c r="X588" i="4" s="1"/>
  <c r="M587" i="4"/>
  <c r="N587" i="4"/>
  <c r="P588" i="4"/>
  <c r="O588" i="4"/>
  <c r="AH588" i="4"/>
  <c r="AM588" i="4"/>
  <c r="U588" i="4"/>
  <c r="AB588" i="4"/>
  <c r="AE588" i="4" s="1"/>
  <c r="AL588" i="4"/>
  <c r="F589" i="4"/>
  <c r="B590" i="4"/>
  <c r="D589" i="4"/>
  <c r="T589" i="4" s="1"/>
  <c r="AG589" i="4"/>
  <c r="AI589" i="4" s="1"/>
  <c r="AK589" i="4"/>
  <c r="AP589" i="4" s="1"/>
  <c r="AJ589" i="4"/>
  <c r="AO589" i="4" s="1"/>
  <c r="C589" i="4"/>
  <c r="E589" i="4"/>
  <c r="V589" i="4" s="1"/>
  <c r="AA589" i="4"/>
  <c r="J589" i="4"/>
  <c r="S586" i="4"/>
  <c r="R586" i="4"/>
  <c r="AN587" i="4"/>
  <c r="S587" i="4" l="1"/>
  <c r="AD589" i="4"/>
  <c r="AC589" i="4"/>
  <c r="AF589" i="4" s="1"/>
  <c r="O589" i="4"/>
  <c r="P589" i="4"/>
  <c r="AL589" i="4"/>
  <c r="AM589" i="4"/>
  <c r="U589" i="4"/>
  <c r="AH589" i="4"/>
  <c r="AB589" i="4"/>
  <c r="Z588" i="4"/>
  <c r="Y588" i="4"/>
  <c r="AQ589" i="4"/>
  <c r="AN588" i="4"/>
  <c r="K589" i="4"/>
  <c r="L589" i="4" s="1"/>
  <c r="G589" i="4"/>
  <c r="W589" i="4"/>
  <c r="X589" i="4" s="1"/>
  <c r="N588" i="4"/>
  <c r="M588" i="4"/>
  <c r="D590" i="4"/>
  <c r="T590" i="4" s="1"/>
  <c r="B591" i="4"/>
  <c r="F590" i="4"/>
  <c r="AJ590" i="4"/>
  <c r="AO590" i="4" s="1"/>
  <c r="J590" i="4"/>
  <c r="AK590" i="4"/>
  <c r="AP590" i="4" s="1"/>
  <c r="AG590" i="4"/>
  <c r="AI590" i="4" s="1"/>
  <c r="AA590" i="4"/>
  <c r="E590" i="4"/>
  <c r="V590" i="4" s="1"/>
  <c r="C590" i="4"/>
  <c r="H588" i="4"/>
  <c r="I588" i="4"/>
  <c r="Q588" i="4"/>
  <c r="AE589" i="4" l="1"/>
  <c r="AQ590" i="4"/>
  <c r="AN589" i="4"/>
  <c r="K590" i="4"/>
  <c r="L590" i="4" s="1"/>
  <c r="G590" i="4"/>
  <c r="W590" i="4"/>
  <c r="X590" i="4" s="1"/>
  <c r="AD590" i="4"/>
  <c r="AC590" i="4"/>
  <c r="AF590" i="4" s="1"/>
  <c r="M589" i="4"/>
  <c r="N589" i="4"/>
  <c r="S588" i="4"/>
  <c r="R588" i="4"/>
  <c r="I589" i="4"/>
  <c r="H589" i="4"/>
  <c r="O590" i="4"/>
  <c r="P590" i="4"/>
  <c r="U590" i="4"/>
  <c r="AL590" i="4"/>
  <c r="AB590" i="4"/>
  <c r="AE590" i="4" s="1"/>
  <c r="AM590" i="4"/>
  <c r="AH590" i="4"/>
  <c r="F591" i="4"/>
  <c r="B592" i="4"/>
  <c r="D591" i="4"/>
  <c r="T591" i="4" s="1"/>
  <c r="AK591" i="4"/>
  <c r="AP591" i="4" s="1"/>
  <c r="AG591" i="4"/>
  <c r="AI591" i="4" s="1"/>
  <c r="J591" i="4"/>
  <c r="AJ591" i="4"/>
  <c r="AO591" i="4" s="1"/>
  <c r="C591" i="4"/>
  <c r="AA591" i="4"/>
  <c r="E591" i="4"/>
  <c r="V591" i="4" s="1"/>
  <c r="Z589" i="4"/>
  <c r="Y589" i="4"/>
  <c r="Q589" i="4"/>
  <c r="Q590" i="4" l="1"/>
  <c r="R590" i="4"/>
  <c r="S590" i="4"/>
  <c r="N590" i="4"/>
  <c r="M590" i="4"/>
  <c r="O591" i="4"/>
  <c r="AB591" i="4"/>
  <c r="AL591" i="4"/>
  <c r="U591" i="4"/>
  <c r="AM591" i="4"/>
  <c r="AH591" i="4"/>
  <c r="P591" i="4"/>
  <c r="H590" i="4"/>
  <c r="I590" i="4"/>
  <c r="AN590" i="4"/>
  <c r="AD591" i="4"/>
  <c r="AC591" i="4"/>
  <c r="AF591" i="4" s="1"/>
  <c r="K591" i="4"/>
  <c r="L591" i="4" s="1"/>
  <c r="G591" i="4"/>
  <c r="W591" i="4"/>
  <c r="X591" i="4" s="1"/>
  <c r="Y590" i="4"/>
  <c r="Z590" i="4"/>
  <c r="AQ591" i="4"/>
  <c r="R589" i="4"/>
  <c r="S589" i="4"/>
  <c r="F592" i="4"/>
  <c r="D592" i="4"/>
  <c r="T592" i="4" s="1"/>
  <c r="B593" i="4"/>
  <c r="AJ592" i="4"/>
  <c r="AO592" i="4" s="1"/>
  <c r="J592" i="4"/>
  <c r="AG592" i="4"/>
  <c r="AI592" i="4" s="1"/>
  <c r="C592" i="4"/>
  <c r="E592" i="4"/>
  <c r="V592" i="4" s="1"/>
  <c r="AK592" i="4"/>
  <c r="AP592" i="4" s="1"/>
  <c r="AA592" i="4"/>
  <c r="AE591" i="4" l="1"/>
  <c r="AN591" i="4"/>
  <c r="Q591" i="4"/>
  <c r="R591" i="4" s="1"/>
  <c r="K592" i="4"/>
  <c r="L592" i="4" s="1"/>
  <c r="G592" i="4"/>
  <c r="W592" i="4"/>
  <c r="X592" i="4" s="1"/>
  <c r="N591" i="4"/>
  <c r="M591" i="4"/>
  <c r="H591" i="4"/>
  <c r="I591" i="4"/>
  <c r="AD592" i="4"/>
  <c r="AC592" i="4"/>
  <c r="AF592" i="4" s="1"/>
  <c r="P592" i="4"/>
  <c r="O592" i="4"/>
  <c r="AH592" i="4"/>
  <c r="AM592" i="4"/>
  <c r="U592" i="4"/>
  <c r="AL592" i="4"/>
  <c r="AB592" i="4"/>
  <c r="F593" i="4"/>
  <c r="D593" i="4"/>
  <c r="T593" i="4" s="1"/>
  <c r="B594" i="4"/>
  <c r="AG593" i="4"/>
  <c r="AI593" i="4" s="1"/>
  <c r="AK593" i="4"/>
  <c r="AP593" i="4" s="1"/>
  <c r="AJ593" i="4"/>
  <c r="AO593" i="4" s="1"/>
  <c r="J593" i="4"/>
  <c r="E593" i="4"/>
  <c r="V593" i="4" s="1"/>
  <c r="AA593" i="4"/>
  <c r="C593" i="4"/>
  <c r="Z591" i="4"/>
  <c r="Y591" i="4"/>
  <c r="AQ592" i="4"/>
  <c r="S591" i="4" l="1"/>
  <c r="AE592" i="4"/>
  <c r="K593" i="4"/>
  <c r="L593" i="4" s="1"/>
  <c r="G593" i="4"/>
  <c r="W593" i="4"/>
  <c r="X593" i="4" s="1"/>
  <c r="N592" i="4"/>
  <c r="M592" i="4"/>
  <c r="AD593" i="4"/>
  <c r="AC593" i="4"/>
  <c r="AF593" i="4" s="1"/>
  <c r="P593" i="4"/>
  <c r="O593" i="4"/>
  <c r="AB593" i="4"/>
  <c r="AL593" i="4"/>
  <c r="U593" i="4"/>
  <c r="AM593" i="4"/>
  <c r="AH593" i="4"/>
  <c r="I592" i="4"/>
  <c r="H592" i="4"/>
  <c r="Q592" i="4"/>
  <c r="D594" i="4"/>
  <c r="T594" i="4" s="1"/>
  <c r="B595" i="4"/>
  <c r="F594" i="4"/>
  <c r="AJ594" i="4"/>
  <c r="AO594" i="4" s="1"/>
  <c r="AG594" i="4"/>
  <c r="AI594" i="4" s="1"/>
  <c r="J594" i="4"/>
  <c r="AA594" i="4"/>
  <c r="AK594" i="4"/>
  <c r="AP594" i="4" s="1"/>
  <c r="C594" i="4"/>
  <c r="E594" i="4"/>
  <c r="V594" i="4" s="1"/>
  <c r="Z592" i="4"/>
  <c r="Y592" i="4"/>
  <c r="AQ593" i="4"/>
  <c r="AN592" i="4"/>
  <c r="AQ594" i="4" l="1"/>
  <c r="AD594" i="4"/>
  <c r="AC594" i="4"/>
  <c r="AF594" i="4" s="1"/>
  <c r="S592" i="4"/>
  <c r="R592" i="4"/>
  <c r="M593" i="4"/>
  <c r="N593" i="4"/>
  <c r="O594" i="4"/>
  <c r="P594" i="4"/>
  <c r="AL594" i="4"/>
  <c r="U594" i="4"/>
  <c r="AB594" i="4"/>
  <c r="AE594" i="4" s="1"/>
  <c r="AM594" i="4"/>
  <c r="AH594" i="4"/>
  <c r="I593" i="4"/>
  <c r="H593" i="4"/>
  <c r="AN593" i="4"/>
  <c r="AE593" i="4"/>
  <c r="F595" i="4"/>
  <c r="B596" i="4"/>
  <c r="D595" i="4"/>
  <c r="T595" i="4" s="1"/>
  <c r="AK595" i="4"/>
  <c r="AP595" i="4" s="1"/>
  <c r="AG595" i="4"/>
  <c r="AI595" i="4" s="1"/>
  <c r="AJ595" i="4"/>
  <c r="AO595" i="4" s="1"/>
  <c r="J595" i="4"/>
  <c r="C595" i="4"/>
  <c r="E595" i="4"/>
  <c r="V595" i="4" s="1"/>
  <c r="AA595" i="4"/>
  <c r="Z593" i="4"/>
  <c r="Y593" i="4"/>
  <c r="K594" i="4"/>
  <c r="L594" i="4" s="1"/>
  <c r="G594" i="4"/>
  <c r="W594" i="4"/>
  <c r="X594" i="4" s="1"/>
  <c r="Q593" i="4"/>
  <c r="AQ595" i="4" l="1"/>
  <c r="AN594" i="4"/>
  <c r="Q594" i="4"/>
  <c r="S593" i="4"/>
  <c r="R593" i="4"/>
  <c r="O595" i="4"/>
  <c r="P595" i="4"/>
  <c r="AH595" i="4"/>
  <c r="AB595" i="4"/>
  <c r="AM595" i="4"/>
  <c r="U595" i="4"/>
  <c r="AL595" i="4"/>
  <c r="K595" i="4"/>
  <c r="L595" i="4" s="1"/>
  <c r="G595" i="4"/>
  <c r="W595" i="4"/>
  <c r="X595" i="4" s="1"/>
  <c r="AD595" i="4"/>
  <c r="AC595" i="4"/>
  <c r="AF595" i="4" s="1"/>
  <c r="F596" i="4"/>
  <c r="B597" i="4"/>
  <c r="D596" i="4"/>
  <c r="T596" i="4" s="1"/>
  <c r="AJ596" i="4"/>
  <c r="AO596" i="4" s="1"/>
  <c r="AG596" i="4"/>
  <c r="AI596" i="4" s="1"/>
  <c r="AK596" i="4"/>
  <c r="AP596" i="4" s="1"/>
  <c r="J596" i="4"/>
  <c r="E596" i="4"/>
  <c r="V596" i="4" s="1"/>
  <c r="AA596" i="4"/>
  <c r="C596" i="4"/>
  <c r="N594" i="4"/>
  <c r="M594" i="4"/>
  <c r="I594" i="4"/>
  <c r="H594" i="4"/>
  <c r="Z594" i="4"/>
  <c r="Y594" i="4"/>
  <c r="R594" i="4"/>
  <c r="S594" i="4"/>
  <c r="AE595" i="4" l="1"/>
  <c r="AQ596" i="4"/>
  <c r="AN595" i="4"/>
  <c r="N595" i="4"/>
  <c r="M595" i="4"/>
  <c r="AD596" i="4"/>
  <c r="AC596" i="4"/>
  <c r="AF596" i="4" s="1"/>
  <c r="K596" i="4"/>
  <c r="L596" i="4" s="1"/>
  <c r="G596" i="4"/>
  <c r="W596" i="4"/>
  <c r="X596" i="4" s="1"/>
  <c r="I595" i="4"/>
  <c r="H595" i="4"/>
  <c r="O596" i="4"/>
  <c r="P596" i="4"/>
  <c r="AB596" i="4"/>
  <c r="AE596" i="4" s="1"/>
  <c r="AL596" i="4"/>
  <c r="U596" i="4"/>
  <c r="AM596" i="4"/>
  <c r="AH596" i="4"/>
  <c r="F597" i="4"/>
  <c r="B598" i="4"/>
  <c r="AG597" i="4"/>
  <c r="AI597" i="4" s="1"/>
  <c r="AK597" i="4"/>
  <c r="AP597" i="4" s="1"/>
  <c r="D597" i="4"/>
  <c r="T597" i="4" s="1"/>
  <c r="AJ597" i="4"/>
  <c r="AO597" i="4" s="1"/>
  <c r="J597" i="4"/>
  <c r="C597" i="4"/>
  <c r="E597" i="4"/>
  <c r="V597" i="4" s="1"/>
  <c r="AA597" i="4"/>
  <c r="Y595" i="4"/>
  <c r="Z595" i="4"/>
  <c r="Q595" i="4"/>
  <c r="Q596" i="4" l="1"/>
  <c r="AN596" i="4"/>
  <c r="O597" i="4"/>
  <c r="P597" i="4"/>
  <c r="U597" i="4"/>
  <c r="AL597" i="4"/>
  <c r="AB597" i="4"/>
  <c r="AE597" i="4" s="1"/>
  <c r="AM597" i="4"/>
  <c r="AH597" i="4"/>
  <c r="K597" i="4"/>
  <c r="L597" i="4" s="1"/>
  <c r="G597" i="4"/>
  <c r="W597" i="4"/>
  <c r="X597" i="4" s="1"/>
  <c r="N596" i="4"/>
  <c r="M596" i="4"/>
  <c r="S595" i="4"/>
  <c r="R595" i="4"/>
  <c r="AD597" i="4"/>
  <c r="AC597" i="4"/>
  <c r="AF597" i="4" s="1"/>
  <c r="D598" i="4"/>
  <c r="T598" i="4" s="1"/>
  <c r="B599" i="4"/>
  <c r="AJ598" i="4"/>
  <c r="AO598" i="4" s="1"/>
  <c r="AG598" i="4"/>
  <c r="AI598" i="4" s="1"/>
  <c r="AK598" i="4"/>
  <c r="AP598" i="4" s="1"/>
  <c r="J598" i="4"/>
  <c r="C598" i="4"/>
  <c r="F598" i="4"/>
  <c r="AA598" i="4"/>
  <c r="E598" i="4"/>
  <c r="V598" i="4" s="1"/>
  <c r="H596" i="4"/>
  <c r="I596" i="4"/>
  <c r="R596" i="4"/>
  <c r="S596" i="4"/>
  <c r="Y596" i="4"/>
  <c r="Z596" i="4"/>
  <c r="AQ597" i="4"/>
  <c r="H597" i="4" l="1"/>
  <c r="I597" i="4"/>
  <c r="AD598" i="4"/>
  <c r="AC598" i="4"/>
  <c r="AF598" i="4" s="1"/>
  <c r="F599" i="4"/>
  <c r="D599" i="4"/>
  <c r="T599" i="4" s="1"/>
  <c r="B600" i="4"/>
  <c r="AK599" i="4"/>
  <c r="AP599" i="4" s="1"/>
  <c r="J599" i="4"/>
  <c r="AG599" i="4"/>
  <c r="AI599" i="4" s="1"/>
  <c r="AJ599" i="4"/>
  <c r="AO599" i="4" s="1"/>
  <c r="AA599" i="4"/>
  <c r="C599" i="4"/>
  <c r="E599" i="4"/>
  <c r="V599" i="4" s="1"/>
  <c r="Y597" i="4"/>
  <c r="Z597" i="4"/>
  <c r="Q597" i="4"/>
  <c r="O598" i="4"/>
  <c r="P598" i="4"/>
  <c r="AB598" i="4"/>
  <c r="AL598" i="4"/>
  <c r="U598" i="4"/>
  <c r="AM598" i="4"/>
  <c r="AH598" i="4"/>
  <c r="AN597" i="4"/>
  <c r="K598" i="4"/>
  <c r="L598" i="4" s="1"/>
  <c r="G598" i="4"/>
  <c r="W598" i="4"/>
  <c r="X598" i="4" s="1"/>
  <c r="N597" i="4"/>
  <c r="M597" i="4"/>
  <c r="AQ598" i="4"/>
  <c r="AE598" i="4" l="1"/>
  <c r="AN598" i="4"/>
  <c r="AQ599" i="4"/>
  <c r="R597" i="4"/>
  <c r="S597" i="4"/>
  <c r="P599" i="4"/>
  <c r="U599" i="4"/>
  <c r="AL599" i="4"/>
  <c r="AB599" i="4"/>
  <c r="O599" i="4"/>
  <c r="AM599" i="4"/>
  <c r="AH599" i="4"/>
  <c r="K599" i="4"/>
  <c r="L599" i="4" s="1"/>
  <c r="G599" i="4"/>
  <c r="W599" i="4"/>
  <c r="X599" i="4" s="1"/>
  <c r="Z598" i="4"/>
  <c r="Y598" i="4"/>
  <c r="N598" i="4"/>
  <c r="M598" i="4"/>
  <c r="H598" i="4"/>
  <c r="I598" i="4"/>
  <c r="F600" i="4"/>
  <c r="B601" i="4"/>
  <c r="D600" i="4"/>
  <c r="T600" i="4" s="1"/>
  <c r="AJ600" i="4"/>
  <c r="AO600" i="4" s="1"/>
  <c r="J600" i="4"/>
  <c r="AK600" i="4"/>
  <c r="AP600" i="4" s="1"/>
  <c r="C600" i="4"/>
  <c r="E600" i="4"/>
  <c r="V600" i="4" s="1"/>
  <c r="AG600" i="4"/>
  <c r="AI600" i="4" s="1"/>
  <c r="AA600" i="4"/>
  <c r="Q598" i="4"/>
  <c r="AD599" i="4"/>
  <c r="AC599" i="4"/>
  <c r="AF599" i="4" s="1"/>
  <c r="AQ600" i="4" l="1"/>
  <c r="AN599" i="4"/>
  <c r="R598" i="4"/>
  <c r="S598" i="4"/>
  <c r="P600" i="4"/>
  <c r="AL600" i="4"/>
  <c r="U600" i="4"/>
  <c r="AB600" i="4"/>
  <c r="O600" i="4"/>
  <c r="AH600" i="4"/>
  <c r="AM600" i="4"/>
  <c r="N599" i="4"/>
  <c r="M599" i="4"/>
  <c r="AE599" i="4"/>
  <c r="K600" i="4"/>
  <c r="L600" i="4" s="1"/>
  <c r="G600" i="4"/>
  <c r="W600" i="4"/>
  <c r="X600" i="4" s="1"/>
  <c r="H599" i="4"/>
  <c r="I599" i="4"/>
  <c r="Q599" i="4"/>
  <c r="AD600" i="4"/>
  <c r="AC600" i="4"/>
  <c r="AF600" i="4" s="1"/>
  <c r="F601" i="4"/>
  <c r="B602" i="4"/>
  <c r="D601" i="4"/>
  <c r="T601" i="4" s="1"/>
  <c r="AG601" i="4"/>
  <c r="AI601" i="4" s="1"/>
  <c r="AK601" i="4"/>
  <c r="AP601" i="4" s="1"/>
  <c r="J601" i="4"/>
  <c r="C601" i="4"/>
  <c r="AJ601" i="4"/>
  <c r="AO601" i="4" s="1"/>
  <c r="E601" i="4"/>
  <c r="V601" i="4" s="1"/>
  <c r="AA601" i="4"/>
  <c r="Y599" i="4"/>
  <c r="Z599" i="4"/>
  <c r="AN600" i="4" l="1"/>
  <c r="O601" i="4"/>
  <c r="P601" i="4"/>
  <c r="AH601" i="4"/>
  <c r="AB601" i="4"/>
  <c r="AM601" i="4"/>
  <c r="U601" i="4"/>
  <c r="AL601" i="4"/>
  <c r="AQ601" i="4"/>
  <c r="K601" i="4"/>
  <c r="L601" i="4" s="1"/>
  <c r="G601" i="4"/>
  <c r="W601" i="4"/>
  <c r="X601" i="4" s="1"/>
  <c r="M600" i="4"/>
  <c r="N600" i="4"/>
  <c r="AD601" i="4"/>
  <c r="AC601" i="4"/>
  <c r="AF601" i="4" s="1"/>
  <c r="B603" i="4"/>
  <c r="F602" i="4"/>
  <c r="D602" i="4"/>
  <c r="T602" i="4" s="1"/>
  <c r="AJ602" i="4"/>
  <c r="AO602" i="4" s="1"/>
  <c r="J602" i="4"/>
  <c r="AK602" i="4"/>
  <c r="AP602" i="4" s="1"/>
  <c r="C602" i="4"/>
  <c r="AA602" i="4"/>
  <c r="AG602" i="4"/>
  <c r="AI602" i="4" s="1"/>
  <c r="E602" i="4"/>
  <c r="V602" i="4" s="1"/>
  <c r="R599" i="4"/>
  <c r="S599" i="4"/>
  <c r="H600" i="4"/>
  <c r="I600" i="4"/>
  <c r="AE600" i="4"/>
  <c r="Z600" i="4"/>
  <c r="Y600" i="4"/>
  <c r="Q600" i="4"/>
  <c r="K602" i="4" l="1"/>
  <c r="L602" i="4" s="1"/>
  <c r="G602" i="4"/>
  <c r="W602" i="4"/>
  <c r="X602" i="4" s="1"/>
  <c r="N601" i="4"/>
  <c r="M601" i="4"/>
  <c r="R600" i="4"/>
  <c r="S600" i="4"/>
  <c r="H601" i="4"/>
  <c r="I601" i="4"/>
  <c r="Q601" i="4"/>
  <c r="AD602" i="4"/>
  <c r="AC602" i="4"/>
  <c r="AF602" i="4" s="1"/>
  <c r="Y601" i="4"/>
  <c r="Z601" i="4"/>
  <c r="AN601" i="4"/>
  <c r="O602" i="4"/>
  <c r="U602" i="4"/>
  <c r="P602" i="4"/>
  <c r="AL602" i="4"/>
  <c r="AB602" i="4"/>
  <c r="AE602" i="4" s="1"/>
  <c r="AM602" i="4"/>
  <c r="AH602" i="4"/>
  <c r="F603" i="4"/>
  <c r="D603" i="4"/>
  <c r="T603" i="4" s="1"/>
  <c r="AK603" i="4"/>
  <c r="AP603" i="4" s="1"/>
  <c r="B604" i="4"/>
  <c r="AG603" i="4"/>
  <c r="AI603" i="4" s="1"/>
  <c r="C603" i="4"/>
  <c r="AJ603" i="4"/>
  <c r="AO603" i="4" s="1"/>
  <c r="E603" i="4"/>
  <c r="V603" i="4" s="1"/>
  <c r="AA603" i="4"/>
  <c r="J603" i="4"/>
  <c r="AQ602" i="4"/>
  <c r="AE601" i="4"/>
  <c r="AN602" i="4" l="1"/>
  <c r="P603" i="4"/>
  <c r="AB603" i="4"/>
  <c r="O603" i="4"/>
  <c r="AL603" i="4"/>
  <c r="U603" i="4"/>
  <c r="AM603" i="4"/>
  <c r="AH603" i="4"/>
  <c r="M602" i="4"/>
  <c r="N602" i="4"/>
  <c r="F604" i="4"/>
  <c r="B605" i="4"/>
  <c r="D604" i="4"/>
  <c r="T604" i="4" s="1"/>
  <c r="AJ604" i="4"/>
  <c r="AO604" i="4" s="1"/>
  <c r="AG604" i="4"/>
  <c r="AI604" i="4" s="1"/>
  <c r="AK604" i="4"/>
  <c r="AP604" i="4" s="1"/>
  <c r="C604" i="4"/>
  <c r="J604" i="4"/>
  <c r="E604" i="4"/>
  <c r="V604" i="4" s="1"/>
  <c r="AA604" i="4"/>
  <c r="R601" i="4"/>
  <c r="S601" i="4"/>
  <c r="H602" i="4"/>
  <c r="I602" i="4"/>
  <c r="Q602" i="4"/>
  <c r="AD603" i="4"/>
  <c r="AC603" i="4"/>
  <c r="AF603" i="4" s="1"/>
  <c r="K603" i="4"/>
  <c r="L603" i="4" s="1"/>
  <c r="G603" i="4"/>
  <c r="W603" i="4"/>
  <c r="X603" i="4" s="1"/>
  <c r="Y602" i="4"/>
  <c r="Z602" i="4"/>
  <c r="AQ603" i="4"/>
  <c r="Q603" i="4" l="1"/>
  <c r="R603" i="4" s="1"/>
  <c r="AQ604" i="4"/>
  <c r="K604" i="4"/>
  <c r="L604" i="4" s="1"/>
  <c r="G604" i="4"/>
  <c r="W604" i="4"/>
  <c r="X604" i="4" s="1"/>
  <c r="AE603" i="4"/>
  <c r="AD604" i="4"/>
  <c r="AC604" i="4"/>
  <c r="AF604" i="4" s="1"/>
  <c r="F605" i="4"/>
  <c r="B606" i="4"/>
  <c r="D605" i="4"/>
  <c r="T605" i="4" s="1"/>
  <c r="AG605" i="4"/>
  <c r="AI605" i="4" s="1"/>
  <c r="AK605" i="4"/>
  <c r="AP605" i="4" s="1"/>
  <c r="J605" i="4"/>
  <c r="AJ605" i="4"/>
  <c r="AO605" i="4" s="1"/>
  <c r="E605" i="4"/>
  <c r="V605" i="4" s="1"/>
  <c r="AA605" i="4"/>
  <c r="C605" i="4"/>
  <c r="AN603" i="4"/>
  <c r="Z603" i="4"/>
  <c r="Y603" i="4"/>
  <c r="N603" i="4"/>
  <c r="M603" i="4"/>
  <c r="I603" i="4"/>
  <c r="H603" i="4"/>
  <c r="R602" i="4"/>
  <c r="S602" i="4"/>
  <c r="O604" i="4"/>
  <c r="P604" i="4"/>
  <c r="AH604" i="4"/>
  <c r="AM604" i="4"/>
  <c r="U604" i="4"/>
  <c r="AB604" i="4"/>
  <c r="AL604" i="4"/>
  <c r="S603" i="4" l="1"/>
  <c r="Q604" i="4"/>
  <c r="R604" i="4" s="1"/>
  <c r="AE604" i="4"/>
  <c r="AD605" i="4"/>
  <c r="AC605" i="4"/>
  <c r="AF605" i="4" s="1"/>
  <c r="K605" i="4"/>
  <c r="L605" i="4" s="1"/>
  <c r="G605" i="4"/>
  <c r="W605" i="4"/>
  <c r="X605" i="4" s="1"/>
  <c r="Z604" i="4"/>
  <c r="Y604" i="4"/>
  <c r="O605" i="4"/>
  <c r="P605" i="4"/>
  <c r="AL605" i="4"/>
  <c r="AM605" i="4"/>
  <c r="U605" i="4"/>
  <c r="AH605" i="4"/>
  <c r="AB605" i="4"/>
  <c r="B607" i="4"/>
  <c r="F606" i="4"/>
  <c r="D606" i="4"/>
  <c r="T606" i="4" s="1"/>
  <c r="AJ606" i="4"/>
  <c r="AO606" i="4" s="1"/>
  <c r="AK606" i="4"/>
  <c r="AP606" i="4" s="1"/>
  <c r="AG606" i="4"/>
  <c r="AI606" i="4" s="1"/>
  <c r="J606" i="4"/>
  <c r="AA606" i="4"/>
  <c r="C606" i="4"/>
  <c r="E606" i="4"/>
  <c r="V606" i="4" s="1"/>
  <c r="AN604" i="4"/>
  <c r="M604" i="4"/>
  <c r="N604" i="4"/>
  <c r="I604" i="4"/>
  <c r="H604" i="4"/>
  <c r="AQ605" i="4"/>
  <c r="S604" i="4" l="1"/>
  <c r="Q605" i="4"/>
  <c r="S605" i="4" s="1"/>
  <c r="AN605" i="4"/>
  <c r="AQ606" i="4"/>
  <c r="AE605" i="4"/>
  <c r="R605" i="4"/>
  <c r="Y605" i="4"/>
  <c r="Z605" i="4"/>
  <c r="AD606" i="4"/>
  <c r="AC606" i="4"/>
  <c r="AF606" i="4" s="1"/>
  <c r="AH606" i="4"/>
  <c r="AB606" i="4"/>
  <c r="AM606" i="4"/>
  <c r="P606" i="4"/>
  <c r="AL606" i="4"/>
  <c r="O606" i="4"/>
  <c r="U606" i="4"/>
  <c r="F607" i="4"/>
  <c r="D607" i="4"/>
  <c r="T607" i="4" s="1"/>
  <c r="B608" i="4"/>
  <c r="AK607" i="4"/>
  <c r="AP607" i="4" s="1"/>
  <c r="AG607" i="4"/>
  <c r="AI607" i="4" s="1"/>
  <c r="AJ607" i="4"/>
  <c r="AO607" i="4" s="1"/>
  <c r="J607" i="4"/>
  <c r="C607" i="4"/>
  <c r="AA607" i="4"/>
  <c r="E607" i="4"/>
  <c r="V607" i="4" s="1"/>
  <c r="M605" i="4"/>
  <c r="N605" i="4"/>
  <c r="K606" i="4"/>
  <c r="L606" i="4" s="1"/>
  <c r="G606" i="4"/>
  <c r="W606" i="4"/>
  <c r="X606" i="4" s="1"/>
  <c r="I605" i="4"/>
  <c r="H605" i="4"/>
  <c r="M606" i="4" l="1"/>
  <c r="N606" i="4"/>
  <c r="I606" i="4"/>
  <c r="H606" i="4"/>
  <c r="Y606" i="4"/>
  <c r="Z606" i="4"/>
  <c r="P607" i="4"/>
  <c r="O607" i="4"/>
  <c r="AB607" i="4"/>
  <c r="AL607" i="4"/>
  <c r="U607" i="4"/>
  <c r="AM607" i="4"/>
  <c r="AH607" i="4"/>
  <c r="AD607" i="4"/>
  <c r="AC607" i="4"/>
  <c r="AF607" i="4" s="1"/>
  <c r="K607" i="4"/>
  <c r="L607" i="4" s="1"/>
  <c r="G607" i="4"/>
  <c r="W607" i="4"/>
  <c r="X607" i="4" s="1"/>
  <c r="AQ607" i="4"/>
  <c r="Q606" i="4"/>
  <c r="AN606" i="4"/>
  <c r="F608" i="4"/>
  <c r="D608" i="4"/>
  <c r="T608" i="4" s="1"/>
  <c r="J608" i="4"/>
  <c r="AJ608" i="4"/>
  <c r="AO608" i="4" s="1"/>
  <c r="AG608" i="4"/>
  <c r="AI608" i="4" s="1"/>
  <c r="B609" i="4"/>
  <c r="C608" i="4"/>
  <c r="AK608" i="4"/>
  <c r="AP608" i="4" s="1"/>
  <c r="E608" i="4"/>
  <c r="V608" i="4" s="1"/>
  <c r="AA608" i="4"/>
  <c r="AE606" i="4"/>
  <c r="AE607" i="4" l="1"/>
  <c r="Q607" i="4"/>
  <c r="S607" i="4" s="1"/>
  <c r="AD608" i="4"/>
  <c r="AC608" i="4"/>
  <c r="AF608" i="4" s="1"/>
  <c r="F609" i="4"/>
  <c r="B610" i="4"/>
  <c r="AG609" i="4"/>
  <c r="AI609" i="4" s="1"/>
  <c r="AK609" i="4"/>
  <c r="AP609" i="4" s="1"/>
  <c r="AJ609" i="4"/>
  <c r="AO609" i="4" s="1"/>
  <c r="D609" i="4"/>
  <c r="T609" i="4" s="1"/>
  <c r="J609" i="4"/>
  <c r="C609" i="4"/>
  <c r="E609" i="4"/>
  <c r="V609" i="4" s="1"/>
  <c r="AA609" i="4"/>
  <c r="P608" i="4"/>
  <c r="O608" i="4"/>
  <c r="U608" i="4"/>
  <c r="AL608" i="4"/>
  <c r="AB608" i="4"/>
  <c r="AM608" i="4"/>
  <c r="AH608" i="4"/>
  <c r="I607" i="4"/>
  <c r="H607" i="4"/>
  <c r="AN607" i="4"/>
  <c r="K608" i="4"/>
  <c r="L608" i="4" s="1"/>
  <c r="G608" i="4"/>
  <c r="W608" i="4"/>
  <c r="X608" i="4" s="1"/>
  <c r="Z607" i="4"/>
  <c r="Y607" i="4"/>
  <c r="AQ608" i="4"/>
  <c r="R606" i="4"/>
  <c r="S606" i="4"/>
  <c r="N607" i="4"/>
  <c r="M607" i="4"/>
  <c r="AE608" i="4" l="1"/>
  <c r="Q608" i="4"/>
  <c r="R607" i="4"/>
  <c r="AN608" i="4"/>
  <c r="M608" i="4"/>
  <c r="N608" i="4"/>
  <c r="Y608" i="4"/>
  <c r="Z608" i="4"/>
  <c r="R608" i="4"/>
  <c r="S608" i="4"/>
  <c r="AQ609" i="4"/>
  <c r="O609" i="4"/>
  <c r="P609" i="4"/>
  <c r="AL609" i="4"/>
  <c r="AM609" i="4"/>
  <c r="AH609" i="4"/>
  <c r="U609" i="4"/>
  <c r="AB609" i="4"/>
  <c r="K609" i="4"/>
  <c r="L609" i="4" s="1"/>
  <c r="G609" i="4"/>
  <c r="W609" i="4"/>
  <c r="X609" i="4" s="1"/>
  <c r="I608" i="4"/>
  <c r="H608" i="4"/>
  <c r="AD609" i="4"/>
  <c r="AC609" i="4"/>
  <c r="AF609" i="4" s="1"/>
  <c r="B611" i="4"/>
  <c r="D610" i="4"/>
  <c r="T610" i="4" s="1"/>
  <c r="F610" i="4"/>
  <c r="AJ610" i="4"/>
  <c r="AO610" i="4" s="1"/>
  <c r="J610" i="4"/>
  <c r="AG610" i="4"/>
  <c r="AI610" i="4" s="1"/>
  <c r="AA610" i="4"/>
  <c r="AK610" i="4"/>
  <c r="AP610" i="4" s="1"/>
  <c r="C610" i="4"/>
  <c r="E610" i="4"/>
  <c r="V610" i="4" s="1"/>
  <c r="AE609" i="4" l="1"/>
  <c r="AN609" i="4"/>
  <c r="Y609" i="4"/>
  <c r="Z609" i="4"/>
  <c r="Q609" i="4"/>
  <c r="O610" i="4"/>
  <c r="AL610" i="4"/>
  <c r="P610" i="4"/>
  <c r="AM610" i="4"/>
  <c r="U610" i="4"/>
  <c r="AH610" i="4"/>
  <c r="AB610" i="4"/>
  <c r="AE610" i="4" s="1"/>
  <c r="F611" i="4"/>
  <c r="D611" i="4"/>
  <c r="T611" i="4" s="1"/>
  <c r="B612" i="4"/>
  <c r="AK611" i="4"/>
  <c r="AP611" i="4" s="1"/>
  <c r="AG611" i="4"/>
  <c r="AI611" i="4" s="1"/>
  <c r="AJ611" i="4"/>
  <c r="AO611" i="4" s="1"/>
  <c r="C611" i="4"/>
  <c r="J611" i="4"/>
  <c r="E611" i="4"/>
  <c r="V611" i="4" s="1"/>
  <c r="AA611" i="4"/>
  <c r="M609" i="4"/>
  <c r="N609" i="4"/>
  <c r="AQ610" i="4"/>
  <c r="AD610" i="4"/>
  <c r="AC610" i="4"/>
  <c r="AF610" i="4" s="1"/>
  <c r="K610" i="4"/>
  <c r="L610" i="4" s="1"/>
  <c r="G610" i="4"/>
  <c r="W610" i="4"/>
  <c r="X610" i="4" s="1"/>
  <c r="I609" i="4"/>
  <c r="H609" i="4"/>
  <c r="AN610" i="4" l="1"/>
  <c r="AQ611" i="4"/>
  <c r="Q610" i="4"/>
  <c r="S610" i="4" s="1"/>
  <c r="AD611" i="4"/>
  <c r="AC611" i="4"/>
  <c r="AF611" i="4" s="1"/>
  <c r="O611" i="4"/>
  <c r="P611" i="4"/>
  <c r="AL611" i="4"/>
  <c r="AM611" i="4"/>
  <c r="U611" i="4"/>
  <c r="AH611" i="4"/>
  <c r="AB611" i="4"/>
  <c r="F612" i="4"/>
  <c r="B613" i="4"/>
  <c r="D612" i="4"/>
  <c r="T612" i="4" s="1"/>
  <c r="AJ612" i="4"/>
  <c r="AO612" i="4" s="1"/>
  <c r="AG612" i="4"/>
  <c r="AI612" i="4" s="1"/>
  <c r="AK612" i="4"/>
  <c r="AP612" i="4" s="1"/>
  <c r="J612" i="4"/>
  <c r="C612" i="4"/>
  <c r="E612" i="4"/>
  <c r="V612" i="4" s="1"/>
  <c r="AA612" i="4"/>
  <c r="R610" i="4"/>
  <c r="K611" i="4"/>
  <c r="L611" i="4" s="1"/>
  <c r="G611" i="4"/>
  <c r="W611" i="4"/>
  <c r="X611" i="4" s="1"/>
  <c r="R609" i="4"/>
  <c r="S609" i="4"/>
  <c r="N610" i="4"/>
  <c r="M610" i="4"/>
  <c r="I610" i="4"/>
  <c r="H610" i="4"/>
  <c r="Z610" i="4"/>
  <c r="Y610" i="4"/>
  <c r="AQ612" i="4" l="1"/>
  <c r="AE611" i="4"/>
  <c r="M611" i="4"/>
  <c r="N611" i="4"/>
  <c r="AM612" i="4"/>
  <c r="AH612" i="4"/>
  <c r="AB612" i="4"/>
  <c r="AL612" i="4"/>
  <c r="P612" i="4"/>
  <c r="O612" i="4"/>
  <c r="U612" i="4"/>
  <c r="AD612" i="4"/>
  <c r="AC612" i="4"/>
  <c r="AF612" i="4" s="1"/>
  <c r="F613" i="4"/>
  <c r="B614" i="4"/>
  <c r="D613" i="4"/>
  <c r="T613" i="4" s="1"/>
  <c r="AG613" i="4"/>
  <c r="AI613" i="4" s="1"/>
  <c r="J613" i="4"/>
  <c r="AK613" i="4"/>
  <c r="AP613" i="4" s="1"/>
  <c r="AJ613" i="4"/>
  <c r="AO613" i="4" s="1"/>
  <c r="C613" i="4"/>
  <c r="E613" i="4"/>
  <c r="V613" i="4" s="1"/>
  <c r="AA613" i="4"/>
  <c r="K612" i="4"/>
  <c r="L612" i="4" s="1"/>
  <c r="G612" i="4"/>
  <c r="W612" i="4"/>
  <c r="X612" i="4" s="1"/>
  <c r="I611" i="4"/>
  <c r="H611" i="4"/>
  <c r="Z611" i="4"/>
  <c r="Y611" i="4"/>
  <c r="AN611" i="4"/>
  <c r="Q611" i="4"/>
  <c r="Q612" i="4" l="1"/>
  <c r="R612" i="4" s="1"/>
  <c r="B615" i="4"/>
  <c r="F614" i="4"/>
  <c r="D614" i="4"/>
  <c r="T614" i="4" s="1"/>
  <c r="AJ614" i="4"/>
  <c r="AO614" i="4" s="1"/>
  <c r="AK614" i="4"/>
  <c r="AP614" i="4" s="1"/>
  <c r="AG614" i="4"/>
  <c r="AI614" i="4" s="1"/>
  <c r="J614" i="4"/>
  <c r="AA614" i="4"/>
  <c r="E614" i="4"/>
  <c r="V614" i="4" s="1"/>
  <c r="C614" i="4"/>
  <c r="AE612" i="4"/>
  <c r="AD613" i="4"/>
  <c r="AC613" i="4"/>
  <c r="AF613" i="4" s="1"/>
  <c r="R611" i="4"/>
  <c r="S611" i="4"/>
  <c r="M612" i="4"/>
  <c r="N612" i="4"/>
  <c r="H612" i="4"/>
  <c r="I612" i="4"/>
  <c r="P613" i="4"/>
  <c r="AL613" i="4"/>
  <c r="U613" i="4"/>
  <c r="O613" i="4"/>
  <c r="AB613" i="4"/>
  <c r="AM613" i="4"/>
  <c r="AH613" i="4"/>
  <c r="AQ613" i="4"/>
  <c r="Y612" i="4"/>
  <c r="Z612" i="4"/>
  <c r="K613" i="4"/>
  <c r="L613" i="4" s="1"/>
  <c r="G613" i="4"/>
  <c r="W613" i="4"/>
  <c r="X613" i="4" s="1"/>
  <c r="AN612" i="4"/>
  <c r="S612" i="4" l="1"/>
  <c r="AQ614" i="4"/>
  <c r="F615" i="4"/>
  <c r="D615" i="4"/>
  <c r="T615" i="4" s="1"/>
  <c r="B616" i="4"/>
  <c r="AK615" i="4"/>
  <c r="AP615" i="4" s="1"/>
  <c r="AG615" i="4"/>
  <c r="AI615" i="4" s="1"/>
  <c r="J615" i="4"/>
  <c r="AJ615" i="4"/>
  <c r="AO615" i="4" s="1"/>
  <c r="C615" i="4"/>
  <c r="AA615" i="4"/>
  <c r="E615" i="4"/>
  <c r="V615" i="4" s="1"/>
  <c r="P614" i="4"/>
  <c r="O614" i="4"/>
  <c r="AL614" i="4"/>
  <c r="AH614" i="4"/>
  <c r="U614" i="4"/>
  <c r="AB614" i="4"/>
  <c r="AM614" i="4"/>
  <c r="K614" i="4"/>
  <c r="L614" i="4" s="1"/>
  <c r="G614" i="4"/>
  <c r="W614" i="4"/>
  <c r="X614" i="4" s="1"/>
  <c r="AN613" i="4"/>
  <c r="H613" i="4"/>
  <c r="I613" i="4"/>
  <c r="Z613" i="4"/>
  <c r="Y613" i="4"/>
  <c r="N613" i="4"/>
  <c r="M613" i="4"/>
  <c r="AD614" i="4"/>
  <c r="AC614" i="4"/>
  <c r="AF614" i="4" s="1"/>
  <c r="AE613" i="4"/>
  <c r="Q613" i="4"/>
  <c r="AE614" i="4" l="1"/>
  <c r="AQ615" i="4"/>
  <c r="AD615" i="4"/>
  <c r="AC615" i="4"/>
  <c r="AF615" i="4" s="1"/>
  <c r="K615" i="4"/>
  <c r="L615" i="4" s="1"/>
  <c r="G615" i="4"/>
  <c r="W615" i="4"/>
  <c r="X615" i="4" s="1"/>
  <c r="N614" i="4"/>
  <c r="M614" i="4"/>
  <c r="S613" i="4"/>
  <c r="R613" i="4"/>
  <c r="I614" i="4"/>
  <c r="H614" i="4"/>
  <c r="F616" i="4"/>
  <c r="B617" i="4"/>
  <c r="D616" i="4"/>
  <c r="T616" i="4" s="1"/>
  <c r="AJ616" i="4"/>
  <c r="AO616" i="4" s="1"/>
  <c r="J616" i="4"/>
  <c r="AG616" i="4"/>
  <c r="AI616" i="4" s="1"/>
  <c r="C616" i="4"/>
  <c r="AK616" i="4"/>
  <c r="AP616" i="4" s="1"/>
  <c r="E616" i="4"/>
  <c r="V616" i="4" s="1"/>
  <c r="AA616" i="4"/>
  <c r="Q614" i="4"/>
  <c r="Z614" i="4"/>
  <c r="Y614" i="4"/>
  <c r="P615" i="4"/>
  <c r="O615" i="4"/>
  <c r="AL615" i="4"/>
  <c r="AM615" i="4"/>
  <c r="AH615" i="4"/>
  <c r="U615" i="4"/>
  <c r="AB615" i="4"/>
  <c r="AN614" i="4"/>
  <c r="Q615" i="4" l="1"/>
  <c r="S615" i="4" s="1"/>
  <c r="AE615" i="4"/>
  <c r="R615" i="4"/>
  <c r="AD616" i="4"/>
  <c r="AC616" i="4"/>
  <c r="AF616" i="4" s="1"/>
  <c r="F617" i="4"/>
  <c r="B618" i="4"/>
  <c r="D617" i="4"/>
  <c r="T617" i="4" s="1"/>
  <c r="AG617" i="4"/>
  <c r="AI617" i="4" s="1"/>
  <c r="AK617" i="4"/>
  <c r="AP617" i="4" s="1"/>
  <c r="J617" i="4"/>
  <c r="AJ617" i="4"/>
  <c r="AO617" i="4" s="1"/>
  <c r="E617" i="4"/>
  <c r="V617" i="4" s="1"/>
  <c r="AA617" i="4"/>
  <c r="C617" i="4"/>
  <c r="Y615" i="4"/>
  <c r="Z615" i="4"/>
  <c r="AN615" i="4"/>
  <c r="AQ616" i="4"/>
  <c r="S614" i="4"/>
  <c r="R614" i="4"/>
  <c r="O616" i="4"/>
  <c r="AM616" i="4"/>
  <c r="U616" i="4"/>
  <c r="P616" i="4"/>
  <c r="AH616" i="4"/>
  <c r="AB616" i="4"/>
  <c r="AL616" i="4"/>
  <c r="N615" i="4"/>
  <c r="M615" i="4"/>
  <c r="K616" i="4"/>
  <c r="L616" i="4" s="1"/>
  <c r="G616" i="4"/>
  <c r="W616" i="4"/>
  <c r="X616" i="4" s="1"/>
  <c r="I615" i="4"/>
  <c r="H615" i="4"/>
  <c r="AN616" i="4" l="1"/>
  <c r="AD617" i="4"/>
  <c r="AC617" i="4"/>
  <c r="AF617" i="4" s="1"/>
  <c r="K617" i="4"/>
  <c r="L617" i="4" s="1"/>
  <c r="G617" i="4"/>
  <c r="W617" i="4"/>
  <c r="X617" i="4" s="1"/>
  <c r="AL617" i="4"/>
  <c r="O617" i="4"/>
  <c r="P617" i="4"/>
  <c r="U617" i="4"/>
  <c r="AB617" i="4"/>
  <c r="AM617" i="4"/>
  <c r="AH617" i="4"/>
  <c r="B619" i="4"/>
  <c r="F618" i="4"/>
  <c r="D618" i="4"/>
  <c r="T618" i="4" s="1"/>
  <c r="AJ618" i="4"/>
  <c r="AO618" i="4" s="1"/>
  <c r="AG618" i="4"/>
  <c r="AI618" i="4" s="1"/>
  <c r="J618" i="4"/>
  <c r="AK618" i="4"/>
  <c r="AP618" i="4" s="1"/>
  <c r="AA618" i="4"/>
  <c r="C618" i="4"/>
  <c r="E618" i="4"/>
  <c r="V618" i="4" s="1"/>
  <c r="AE616" i="4"/>
  <c r="M616" i="4"/>
  <c r="N616" i="4"/>
  <c r="H616" i="4"/>
  <c r="I616" i="4"/>
  <c r="Z616" i="4"/>
  <c r="Y616" i="4"/>
  <c r="Q616" i="4"/>
  <c r="AQ617" i="4"/>
  <c r="AE617" i="4" l="1"/>
  <c r="Q617" i="4"/>
  <c r="O618" i="4"/>
  <c r="AM618" i="4"/>
  <c r="P618" i="4"/>
  <c r="AH618" i="4"/>
  <c r="AL618" i="4"/>
  <c r="AB618" i="4"/>
  <c r="U618" i="4"/>
  <c r="F619" i="4"/>
  <c r="D619" i="4"/>
  <c r="T619" i="4" s="1"/>
  <c r="AK619" i="4"/>
  <c r="AP619" i="4" s="1"/>
  <c r="AG619" i="4"/>
  <c r="AI619" i="4" s="1"/>
  <c r="B620" i="4"/>
  <c r="AJ619" i="4"/>
  <c r="AO619" i="4" s="1"/>
  <c r="C619" i="4"/>
  <c r="E619" i="4"/>
  <c r="V619" i="4" s="1"/>
  <c r="AA619" i="4"/>
  <c r="J619" i="4"/>
  <c r="Z617" i="4"/>
  <c r="Y617" i="4"/>
  <c r="AQ618" i="4"/>
  <c r="R616" i="4"/>
  <c r="S616" i="4"/>
  <c r="K618" i="4"/>
  <c r="L618" i="4" s="1"/>
  <c r="G618" i="4"/>
  <c r="W618" i="4"/>
  <c r="X618" i="4" s="1"/>
  <c r="N617" i="4"/>
  <c r="M617" i="4"/>
  <c r="AD618" i="4"/>
  <c r="AC618" i="4"/>
  <c r="AF618" i="4" s="1"/>
  <c r="S617" i="4"/>
  <c r="R617" i="4"/>
  <c r="I617" i="4"/>
  <c r="H617" i="4"/>
  <c r="AN617" i="4"/>
  <c r="AE618" i="4" l="1"/>
  <c r="M618" i="4"/>
  <c r="N618" i="4"/>
  <c r="H618" i="4"/>
  <c r="I618" i="4"/>
  <c r="Y618" i="4"/>
  <c r="Z618" i="4"/>
  <c r="AH619" i="4"/>
  <c r="AM619" i="4"/>
  <c r="AB619" i="4"/>
  <c r="P619" i="4"/>
  <c r="O619" i="4"/>
  <c r="AL619" i="4"/>
  <c r="U619" i="4"/>
  <c r="AQ619" i="4"/>
  <c r="Q618" i="4"/>
  <c r="AD619" i="4"/>
  <c r="AC619" i="4"/>
  <c r="AF619" i="4" s="1"/>
  <c r="F620" i="4"/>
  <c r="B621" i="4"/>
  <c r="J620" i="4"/>
  <c r="AJ620" i="4"/>
  <c r="AO620" i="4" s="1"/>
  <c r="AG620" i="4"/>
  <c r="AI620" i="4" s="1"/>
  <c r="D620" i="4"/>
  <c r="T620" i="4" s="1"/>
  <c r="AK620" i="4"/>
  <c r="AP620" i="4" s="1"/>
  <c r="C620" i="4"/>
  <c r="E620" i="4"/>
  <c r="V620" i="4" s="1"/>
  <c r="AA620" i="4"/>
  <c r="K619" i="4"/>
  <c r="L619" i="4" s="1"/>
  <c r="G619" i="4"/>
  <c r="W619" i="4"/>
  <c r="X619" i="4" s="1"/>
  <c r="AN618" i="4"/>
  <c r="Y619" i="4" l="1"/>
  <c r="Z619" i="4"/>
  <c r="H619" i="4"/>
  <c r="I619" i="4"/>
  <c r="O620" i="4"/>
  <c r="P620" i="4"/>
  <c r="AH620" i="4"/>
  <c r="U620" i="4"/>
  <c r="AM620" i="4"/>
  <c r="AB620" i="4"/>
  <c r="AE620" i="4" s="1"/>
  <c r="AL620" i="4"/>
  <c r="AE619" i="4"/>
  <c r="K620" i="4"/>
  <c r="L620" i="4" s="1"/>
  <c r="G620" i="4"/>
  <c r="W620" i="4"/>
  <c r="X620" i="4" s="1"/>
  <c r="AQ620" i="4"/>
  <c r="Q619" i="4"/>
  <c r="F621" i="4"/>
  <c r="B622" i="4"/>
  <c r="D621" i="4"/>
  <c r="T621" i="4" s="1"/>
  <c r="AG621" i="4"/>
  <c r="AI621" i="4" s="1"/>
  <c r="AK621" i="4"/>
  <c r="AP621" i="4" s="1"/>
  <c r="AJ621" i="4"/>
  <c r="AO621" i="4" s="1"/>
  <c r="J621" i="4"/>
  <c r="C621" i="4"/>
  <c r="E621" i="4"/>
  <c r="V621" i="4" s="1"/>
  <c r="AA621" i="4"/>
  <c r="S618" i="4"/>
  <c r="R618" i="4"/>
  <c r="AN619" i="4"/>
  <c r="AD620" i="4"/>
  <c r="AC620" i="4"/>
  <c r="AF620" i="4" s="1"/>
  <c r="M619" i="4"/>
  <c r="N619" i="4"/>
  <c r="P621" i="4" l="1"/>
  <c r="O621" i="4"/>
  <c r="AM621" i="4"/>
  <c r="AB621" i="4"/>
  <c r="AH621" i="4"/>
  <c r="U621" i="4"/>
  <c r="AL621" i="4"/>
  <c r="R619" i="4"/>
  <c r="S619" i="4"/>
  <c r="N620" i="4"/>
  <c r="M620" i="4"/>
  <c r="AQ621" i="4"/>
  <c r="K621" i="4"/>
  <c r="L621" i="4" s="1"/>
  <c r="G621" i="4"/>
  <c r="W621" i="4"/>
  <c r="X621" i="4" s="1"/>
  <c r="I620" i="4"/>
  <c r="H620" i="4"/>
  <c r="Q620" i="4"/>
  <c r="AD621" i="4"/>
  <c r="AC621" i="4"/>
  <c r="AF621" i="4" s="1"/>
  <c r="B623" i="4"/>
  <c r="F622" i="4"/>
  <c r="D622" i="4"/>
  <c r="T622" i="4" s="1"/>
  <c r="AJ622" i="4"/>
  <c r="AO622" i="4" s="1"/>
  <c r="AK622" i="4"/>
  <c r="AP622" i="4" s="1"/>
  <c r="AG622" i="4"/>
  <c r="AI622" i="4" s="1"/>
  <c r="J622" i="4"/>
  <c r="AA622" i="4"/>
  <c r="E622" i="4"/>
  <c r="V622" i="4" s="1"/>
  <c r="C622" i="4"/>
  <c r="Y620" i="4"/>
  <c r="Z620" i="4"/>
  <c r="AN620" i="4"/>
  <c r="AE621" i="4" l="1"/>
  <c r="Q621" i="4"/>
  <c r="AN621" i="4"/>
  <c r="AQ622" i="4"/>
  <c r="F623" i="4"/>
  <c r="D623" i="4"/>
  <c r="T623" i="4" s="1"/>
  <c r="B624" i="4"/>
  <c r="J623" i="4"/>
  <c r="AK623" i="4"/>
  <c r="AP623" i="4" s="1"/>
  <c r="AG623" i="4"/>
  <c r="AI623" i="4" s="1"/>
  <c r="C623" i="4"/>
  <c r="AJ623" i="4"/>
  <c r="AO623" i="4" s="1"/>
  <c r="AA623" i="4"/>
  <c r="E623" i="4"/>
  <c r="V623" i="4" s="1"/>
  <c r="M621" i="4"/>
  <c r="N621" i="4"/>
  <c r="S621" i="4"/>
  <c r="R621" i="4"/>
  <c r="G622" i="4"/>
  <c r="K622" i="4"/>
  <c r="L622" i="4" s="1"/>
  <c r="W622" i="4"/>
  <c r="X622" i="4" s="1"/>
  <c r="R620" i="4"/>
  <c r="S620" i="4"/>
  <c r="I621" i="4"/>
  <c r="H621" i="4"/>
  <c r="AL622" i="4"/>
  <c r="AB622" i="4"/>
  <c r="AH622" i="4"/>
  <c r="O622" i="4"/>
  <c r="U622" i="4"/>
  <c r="AM622" i="4"/>
  <c r="P622" i="4"/>
  <c r="Z621" i="4"/>
  <c r="Y621" i="4"/>
  <c r="AD622" i="4"/>
  <c r="AC622" i="4"/>
  <c r="AF622" i="4" s="1"/>
  <c r="AD623" i="4" l="1"/>
  <c r="AC623" i="4"/>
  <c r="AF623" i="4" s="1"/>
  <c r="K623" i="4"/>
  <c r="L623" i="4" s="1"/>
  <c r="G623" i="4"/>
  <c r="W623" i="4"/>
  <c r="X623" i="4" s="1"/>
  <c r="AQ623" i="4"/>
  <c r="Y622" i="4"/>
  <c r="Z622" i="4"/>
  <c r="I622" i="4"/>
  <c r="H622" i="4"/>
  <c r="O623" i="4"/>
  <c r="P623" i="4"/>
  <c r="AL623" i="4"/>
  <c r="AM623" i="4"/>
  <c r="U623" i="4"/>
  <c r="AH623" i="4"/>
  <c r="AB623" i="4"/>
  <c r="AE623" i="4" s="1"/>
  <c r="F624" i="4"/>
  <c r="D624" i="4"/>
  <c r="T624" i="4" s="1"/>
  <c r="B625" i="4"/>
  <c r="AJ624" i="4"/>
  <c r="AO624" i="4" s="1"/>
  <c r="C624" i="4"/>
  <c r="AK624" i="4"/>
  <c r="AP624" i="4" s="1"/>
  <c r="AG624" i="4"/>
  <c r="AI624" i="4" s="1"/>
  <c r="J624" i="4"/>
  <c r="E624" i="4"/>
  <c r="V624" i="4" s="1"/>
  <c r="AA624" i="4"/>
  <c r="AE622" i="4"/>
  <c r="M622" i="4"/>
  <c r="N622" i="4"/>
  <c r="Q622" i="4"/>
  <c r="AN622" i="4"/>
  <c r="Q623" i="4" l="1"/>
  <c r="AN623" i="4"/>
  <c r="Y623" i="4"/>
  <c r="Z623" i="4"/>
  <c r="AL624" i="4"/>
  <c r="O624" i="4"/>
  <c r="P624" i="4"/>
  <c r="U624" i="4"/>
  <c r="AB624" i="4"/>
  <c r="AM624" i="4"/>
  <c r="AH624" i="4"/>
  <c r="K624" i="4"/>
  <c r="L624" i="4" s="1"/>
  <c r="G624" i="4"/>
  <c r="W624" i="4"/>
  <c r="X624" i="4" s="1"/>
  <c r="R622" i="4"/>
  <c r="S622" i="4"/>
  <c r="M623" i="4"/>
  <c r="N623" i="4"/>
  <c r="AD624" i="4"/>
  <c r="AC624" i="4"/>
  <c r="AF624" i="4" s="1"/>
  <c r="F625" i="4"/>
  <c r="B626" i="4"/>
  <c r="AG625" i="4"/>
  <c r="AI625" i="4" s="1"/>
  <c r="D625" i="4"/>
  <c r="T625" i="4" s="1"/>
  <c r="AK625" i="4"/>
  <c r="AP625" i="4" s="1"/>
  <c r="AJ625" i="4"/>
  <c r="AO625" i="4" s="1"/>
  <c r="E625" i="4"/>
  <c r="V625" i="4" s="1"/>
  <c r="AA625" i="4"/>
  <c r="J625" i="4"/>
  <c r="C625" i="4"/>
  <c r="S623" i="4"/>
  <c r="R623" i="4"/>
  <c r="H623" i="4"/>
  <c r="I623" i="4"/>
  <c r="AQ624" i="4"/>
  <c r="Q624" i="4" l="1"/>
  <c r="S624" i="4" s="1"/>
  <c r="AE624" i="4"/>
  <c r="AN624" i="4"/>
  <c r="AQ625" i="4"/>
  <c r="AD625" i="4"/>
  <c r="AC625" i="4"/>
  <c r="AF625" i="4" s="1"/>
  <c r="N624" i="4"/>
  <c r="M624" i="4"/>
  <c r="K625" i="4"/>
  <c r="L625" i="4" s="1"/>
  <c r="G625" i="4"/>
  <c r="W625" i="4"/>
  <c r="X625" i="4" s="1"/>
  <c r="H624" i="4"/>
  <c r="I624" i="4"/>
  <c r="O625" i="4"/>
  <c r="P625" i="4"/>
  <c r="AL625" i="4"/>
  <c r="AM625" i="4"/>
  <c r="U625" i="4"/>
  <c r="AH625" i="4"/>
  <c r="AB625" i="4"/>
  <c r="B627" i="4"/>
  <c r="F626" i="4"/>
  <c r="D626" i="4"/>
  <c r="T626" i="4" s="1"/>
  <c r="AJ626" i="4"/>
  <c r="AO626" i="4" s="1"/>
  <c r="AG626" i="4"/>
  <c r="AI626" i="4" s="1"/>
  <c r="C626" i="4"/>
  <c r="E626" i="4"/>
  <c r="V626" i="4" s="1"/>
  <c r="AA626" i="4"/>
  <c r="AK626" i="4"/>
  <c r="AP626" i="4" s="1"/>
  <c r="J626" i="4"/>
  <c r="Z624" i="4"/>
  <c r="Y624" i="4"/>
  <c r="R624" i="4" l="1"/>
  <c r="Q625" i="4"/>
  <c r="AN625" i="4"/>
  <c r="AE625" i="4"/>
  <c r="O626" i="4"/>
  <c r="P626" i="4"/>
  <c r="AL626" i="4"/>
  <c r="AM626" i="4"/>
  <c r="AB626" i="4"/>
  <c r="AE626" i="4" s="1"/>
  <c r="AH626" i="4"/>
  <c r="U626" i="4"/>
  <c r="K626" i="4"/>
  <c r="L626" i="4" s="1"/>
  <c r="G626" i="4"/>
  <c r="W626" i="4"/>
  <c r="X626" i="4" s="1"/>
  <c r="H625" i="4"/>
  <c r="I625" i="4"/>
  <c r="S625" i="4"/>
  <c r="R625" i="4"/>
  <c r="Y625" i="4"/>
  <c r="Z625" i="4"/>
  <c r="AD626" i="4"/>
  <c r="AC626" i="4"/>
  <c r="AF626" i="4" s="1"/>
  <c r="F627" i="4"/>
  <c r="D627" i="4"/>
  <c r="T627" i="4" s="1"/>
  <c r="B628" i="4"/>
  <c r="AK627" i="4"/>
  <c r="AP627" i="4" s="1"/>
  <c r="AG627" i="4"/>
  <c r="AI627" i="4" s="1"/>
  <c r="AJ627" i="4"/>
  <c r="AO627" i="4" s="1"/>
  <c r="C627" i="4"/>
  <c r="E627" i="4"/>
  <c r="V627" i="4" s="1"/>
  <c r="AA627" i="4"/>
  <c r="J627" i="4"/>
  <c r="M625" i="4"/>
  <c r="N625" i="4"/>
  <c r="AQ626" i="4"/>
  <c r="Q626" i="4" l="1"/>
  <c r="S626" i="4" s="1"/>
  <c r="AN626" i="4"/>
  <c r="AQ627" i="4"/>
  <c r="P627" i="4"/>
  <c r="AH627" i="4"/>
  <c r="U627" i="4"/>
  <c r="AM627" i="4"/>
  <c r="AB627" i="4"/>
  <c r="O627" i="4"/>
  <c r="AL627" i="4"/>
  <c r="F628" i="4"/>
  <c r="B629" i="4"/>
  <c r="D628" i="4"/>
  <c r="T628" i="4" s="1"/>
  <c r="J628" i="4"/>
  <c r="AJ628" i="4"/>
  <c r="AO628" i="4" s="1"/>
  <c r="AG628" i="4"/>
  <c r="AI628" i="4" s="1"/>
  <c r="AK628" i="4"/>
  <c r="AP628" i="4" s="1"/>
  <c r="E628" i="4"/>
  <c r="V628" i="4" s="1"/>
  <c r="AA628" i="4"/>
  <c r="C628" i="4"/>
  <c r="I626" i="4"/>
  <c r="H626" i="4"/>
  <c r="Z626" i="4"/>
  <c r="Y626" i="4"/>
  <c r="R626" i="4"/>
  <c r="K627" i="4"/>
  <c r="L627" i="4" s="1"/>
  <c r="G627" i="4"/>
  <c r="W627" i="4"/>
  <c r="X627" i="4" s="1"/>
  <c r="AD627" i="4"/>
  <c r="AC627" i="4"/>
  <c r="AF627" i="4" s="1"/>
  <c r="N626" i="4"/>
  <c r="M626" i="4"/>
  <c r="M627" i="4" l="1"/>
  <c r="N627" i="4"/>
  <c r="I627" i="4"/>
  <c r="H627" i="4"/>
  <c r="O628" i="4"/>
  <c r="AL628" i="4"/>
  <c r="P628" i="4"/>
  <c r="U628" i="4"/>
  <c r="AB628" i="4"/>
  <c r="AE628" i="4" s="1"/>
  <c r="AM628" i="4"/>
  <c r="AH628" i="4"/>
  <c r="F629" i="4"/>
  <c r="B630" i="4"/>
  <c r="D629" i="4"/>
  <c r="T629" i="4" s="1"/>
  <c r="AG629" i="4"/>
  <c r="AI629" i="4" s="1"/>
  <c r="AK629" i="4"/>
  <c r="AP629" i="4" s="1"/>
  <c r="AJ629" i="4"/>
  <c r="AO629" i="4" s="1"/>
  <c r="C629" i="4"/>
  <c r="J629" i="4"/>
  <c r="E629" i="4"/>
  <c r="V629" i="4" s="1"/>
  <c r="AA629" i="4"/>
  <c r="AQ628" i="4"/>
  <c r="AE627" i="4"/>
  <c r="Q627" i="4"/>
  <c r="Z627" i="4"/>
  <c r="Y627" i="4"/>
  <c r="AN627" i="4"/>
  <c r="AD628" i="4"/>
  <c r="AC628" i="4"/>
  <c r="AF628" i="4" s="1"/>
  <c r="K628" i="4"/>
  <c r="L628" i="4" s="1"/>
  <c r="G628" i="4"/>
  <c r="W628" i="4"/>
  <c r="X628" i="4" s="1"/>
  <c r="AN628" i="4" l="1"/>
  <c r="Q628" i="4"/>
  <c r="R628" i="4" s="1"/>
  <c r="H628" i="4"/>
  <c r="I628" i="4"/>
  <c r="AD629" i="4"/>
  <c r="AC629" i="4"/>
  <c r="AF629" i="4" s="1"/>
  <c r="B631" i="4"/>
  <c r="AJ630" i="4"/>
  <c r="AO630" i="4" s="1"/>
  <c r="J630" i="4"/>
  <c r="F630" i="4"/>
  <c r="D630" i="4"/>
  <c r="T630" i="4" s="1"/>
  <c r="AG630" i="4"/>
  <c r="AI630" i="4" s="1"/>
  <c r="AK630" i="4"/>
  <c r="AP630" i="4" s="1"/>
  <c r="E630" i="4"/>
  <c r="V630" i="4" s="1"/>
  <c r="AA630" i="4"/>
  <c r="C630" i="4"/>
  <c r="M628" i="4"/>
  <c r="N628" i="4"/>
  <c r="O629" i="4"/>
  <c r="P629" i="4"/>
  <c r="AH629" i="4"/>
  <c r="AB629" i="4"/>
  <c r="AM629" i="4"/>
  <c r="U629" i="4"/>
  <c r="AL629" i="4"/>
  <c r="S628" i="4"/>
  <c r="AQ629" i="4"/>
  <c r="Z628" i="4"/>
  <c r="Y628" i="4"/>
  <c r="R627" i="4"/>
  <c r="S627" i="4"/>
  <c r="K629" i="4"/>
  <c r="L629" i="4" s="1"/>
  <c r="G629" i="4"/>
  <c r="W629" i="4"/>
  <c r="X629" i="4" s="1"/>
  <c r="AE629" i="4" l="1"/>
  <c r="AD630" i="4"/>
  <c r="AC630" i="4"/>
  <c r="AF630" i="4" s="1"/>
  <c r="F631" i="4"/>
  <c r="D631" i="4"/>
  <c r="T631" i="4" s="1"/>
  <c r="B632" i="4"/>
  <c r="AK631" i="4"/>
  <c r="AP631" i="4" s="1"/>
  <c r="AG631" i="4"/>
  <c r="AI631" i="4" s="1"/>
  <c r="J631" i="4"/>
  <c r="C631" i="4"/>
  <c r="AJ631" i="4"/>
  <c r="AO631" i="4" s="1"/>
  <c r="E631" i="4"/>
  <c r="V631" i="4" s="1"/>
  <c r="AA631" i="4"/>
  <c r="H629" i="4"/>
  <c r="I629" i="4"/>
  <c r="Z629" i="4"/>
  <c r="Y629" i="4"/>
  <c r="P630" i="4"/>
  <c r="AH630" i="4"/>
  <c r="U630" i="4"/>
  <c r="AB630" i="4"/>
  <c r="AM630" i="4"/>
  <c r="O630" i="4"/>
  <c r="AL630" i="4"/>
  <c r="Q629" i="4"/>
  <c r="AQ630" i="4"/>
  <c r="M629" i="4"/>
  <c r="N629" i="4"/>
  <c r="AN629" i="4"/>
  <c r="K630" i="4"/>
  <c r="L630" i="4" s="1"/>
  <c r="G630" i="4"/>
  <c r="W630" i="4"/>
  <c r="X630" i="4" s="1"/>
  <c r="AE630" i="4" l="1"/>
  <c r="AQ631" i="4"/>
  <c r="AD631" i="4"/>
  <c r="AC631" i="4"/>
  <c r="AF631" i="4" s="1"/>
  <c r="M630" i="4"/>
  <c r="N630" i="4"/>
  <c r="O631" i="4"/>
  <c r="P631" i="4"/>
  <c r="AH631" i="4"/>
  <c r="AM631" i="4"/>
  <c r="U631" i="4"/>
  <c r="AB631" i="4"/>
  <c r="AL631" i="4"/>
  <c r="F632" i="4"/>
  <c r="B633" i="4"/>
  <c r="D632" i="4"/>
  <c r="T632" i="4" s="1"/>
  <c r="AJ632" i="4"/>
  <c r="AO632" i="4" s="1"/>
  <c r="J632" i="4"/>
  <c r="AG632" i="4"/>
  <c r="AI632" i="4" s="1"/>
  <c r="AK632" i="4"/>
  <c r="AP632" i="4" s="1"/>
  <c r="C632" i="4"/>
  <c r="E632" i="4"/>
  <c r="V632" i="4" s="1"/>
  <c r="AA632" i="4"/>
  <c r="Q630" i="4"/>
  <c r="S629" i="4"/>
  <c r="R629" i="4"/>
  <c r="I630" i="4"/>
  <c r="H630" i="4"/>
  <c r="AN630" i="4"/>
  <c r="Y630" i="4"/>
  <c r="Z630" i="4"/>
  <c r="K631" i="4"/>
  <c r="L631" i="4" s="1"/>
  <c r="G631" i="4"/>
  <c r="W631" i="4"/>
  <c r="X631" i="4" s="1"/>
  <c r="AE631" i="4" l="1"/>
  <c r="Q631" i="4"/>
  <c r="S631" i="4" s="1"/>
  <c r="AD632" i="4"/>
  <c r="AC632" i="4"/>
  <c r="AF632" i="4" s="1"/>
  <c r="F633" i="4"/>
  <c r="B634" i="4"/>
  <c r="D633" i="4"/>
  <c r="T633" i="4" s="1"/>
  <c r="AG633" i="4"/>
  <c r="AI633" i="4" s="1"/>
  <c r="J633" i="4"/>
  <c r="AK633" i="4"/>
  <c r="AP633" i="4" s="1"/>
  <c r="AJ633" i="4"/>
  <c r="AO633" i="4" s="1"/>
  <c r="C633" i="4"/>
  <c r="E633" i="4"/>
  <c r="V633" i="4" s="1"/>
  <c r="AA633" i="4"/>
  <c r="AQ632" i="4"/>
  <c r="Y631" i="4"/>
  <c r="Z631" i="4"/>
  <c r="R631" i="4"/>
  <c r="M631" i="4"/>
  <c r="N631" i="4"/>
  <c r="R630" i="4"/>
  <c r="S630" i="4"/>
  <c r="I631" i="4"/>
  <c r="H631" i="4"/>
  <c r="O632" i="4"/>
  <c r="P632" i="4"/>
  <c r="AL632" i="4"/>
  <c r="AB632" i="4"/>
  <c r="AM632" i="4"/>
  <c r="AH632" i="4"/>
  <c r="U632" i="4"/>
  <c r="AN631" i="4"/>
  <c r="K632" i="4"/>
  <c r="L632" i="4" s="1"/>
  <c r="G632" i="4"/>
  <c r="W632" i="4"/>
  <c r="X632" i="4" s="1"/>
  <c r="AE632" i="4" l="1"/>
  <c r="H632" i="4"/>
  <c r="I632" i="4"/>
  <c r="Q632" i="4"/>
  <c r="M632" i="4"/>
  <c r="N632" i="4"/>
  <c r="Z632" i="4"/>
  <c r="Y632" i="4"/>
  <c r="P633" i="4"/>
  <c r="O633" i="4"/>
  <c r="AH633" i="4"/>
  <c r="U633" i="4"/>
  <c r="AM633" i="4"/>
  <c r="AB633" i="4"/>
  <c r="AE633" i="4" s="1"/>
  <c r="AL633" i="4"/>
  <c r="AN632" i="4"/>
  <c r="AQ633" i="4"/>
  <c r="K633" i="4"/>
  <c r="L633" i="4" s="1"/>
  <c r="G633" i="4"/>
  <c r="W633" i="4"/>
  <c r="X633" i="4" s="1"/>
  <c r="AD633" i="4"/>
  <c r="AC633" i="4"/>
  <c r="AF633" i="4" s="1"/>
  <c r="B635" i="4"/>
  <c r="F634" i="4"/>
  <c r="D634" i="4"/>
  <c r="T634" i="4" s="1"/>
  <c r="AJ634" i="4"/>
  <c r="AO634" i="4" s="1"/>
  <c r="J634" i="4"/>
  <c r="AG634" i="4"/>
  <c r="AI634" i="4" s="1"/>
  <c r="AK634" i="4"/>
  <c r="AP634" i="4" s="1"/>
  <c r="C634" i="4"/>
  <c r="E634" i="4"/>
  <c r="V634" i="4" s="1"/>
  <c r="AA634" i="4"/>
  <c r="AL634" i="4" l="1"/>
  <c r="AB634" i="4"/>
  <c r="O634" i="4"/>
  <c r="U634" i="4"/>
  <c r="AM634" i="4"/>
  <c r="AH634" i="4"/>
  <c r="P634" i="4"/>
  <c r="Q634" i="4" s="1"/>
  <c r="N633" i="4"/>
  <c r="M633" i="4"/>
  <c r="F635" i="4"/>
  <c r="D635" i="4"/>
  <c r="T635" i="4" s="1"/>
  <c r="B636" i="4"/>
  <c r="AK635" i="4"/>
  <c r="AP635" i="4" s="1"/>
  <c r="AG635" i="4"/>
  <c r="AI635" i="4" s="1"/>
  <c r="AJ635" i="4"/>
  <c r="AO635" i="4" s="1"/>
  <c r="C635" i="4"/>
  <c r="J635" i="4"/>
  <c r="AA635" i="4"/>
  <c r="E635" i="4"/>
  <c r="V635" i="4" s="1"/>
  <c r="I633" i="4"/>
  <c r="H633" i="4"/>
  <c r="AN633" i="4"/>
  <c r="AD634" i="4"/>
  <c r="AC634" i="4"/>
  <c r="AF634" i="4" s="1"/>
  <c r="K634" i="4"/>
  <c r="L634" i="4" s="1"/>
  <c r="G634" i="4"/>
  <c r="W634" i="4"/>
  <c r="X634" i="4" s="1"/>
  <c r="Z633" i="4"/>
  <c r="Y633" i="4"/>
  <c r="S632" i="4"/>
  <c r="R632" i="4"/>
  <c r="AQ634" i="4"/>
  <c r="Q633" i="4"/>
  <c r="AN634" i="4" l="1"/>
  <c r="AQ635" i="4"/>
  <c r="R633" i="4"/>
  <c r="S633" i="4"/>
  <c r="M634" i="4"/>
  <c r="N634" i="4"/>
  <c r="I634" i="4"/>
  <c r="H634" i="4"/>
  <c r="K635" i="4"/>
  <c r="L635" i="4" s="1"/>
  <c r="G635" i="4"/>
  <c r="W635" i="4"/>
  <c r="X635" i="4" s="1"/>
  <c r="AE634" i="4"/>
  <c r="R634" i="4"/>
  <c r="S634" i="4"/>
  <c r="AD635" i="4"/>
  <c r="AC635" i="4"/>
  <c r="AF635" i="4" s="1"/>
  <c r="Z634" i="4"/>
  <c r="Y634" i="4"/>
  <c r="O635" i="4"/>
  <c r="P635" i="4"/>
  <c r="U635" i="4"/>
  <c r="AL635" i="4"/>
  <c r="AB635" i="4"/>
  <c r="AE635" i="4" s="1"/>
  <c r="AM635" i="4"/>
  <c r="AH635" i="4"/>
  <c r="F636" i="4"/>
  <c r="B637" i="4"/>
  <c r="D636" i="4"/>
  <c r="T636" i="4" s="1"/>
  <c r="AJ636" i="4"/>
  <c r="AO636" i="4" s="1"/>
  <c r="AG636" i="4"/>
  <c r="AI636" i="4" s="1"/>
  <c r="AK636" i="4"/>
  <c r="AP636" i="4" s="1"/>
  <c r="J636" i="4"/>
  <c r="C636" i="4"/>
  <c r="AA636" i="4"/>
  <c r="E636" i="4"/>
  <c r="V636" i="4" s="1"/>
  <c r="AQ636" i="4" l="1"/>
  <c r="F637" i="4"/>
  <c r="B638" i="4"/>
  <c r="D637" i="4"/>
  <c r="T637" i="4" s="1"/>
  <c r="AG637" i="4"/>
  <c r="AI637" i="4" s="1"/>
  <c r="AK637" i="4"/>
  <c r="AP637" i="4" s="1"/>
  <c r="J637" i="4"/>
  <c r="E637" i="4"/>
  <c r="V637" i="4" s="1"/>
  <c r="AA637" i="4"/>
  <c r="AJ637" i="4"/>
  <c r="AO637" i="4" s="1"/>
  <c r="C637" i="4"/>
  <c r="Z635" i="4"/>
  <c r="Y635" i="4"/>
  <c r="Q635" i="4"/>
  <c r="O636" i="4"/>
  <c r="AB636" i="4"/>
  <c r="AE636" i="4" s="1"/>
  <c r="AL636" i="4"/>
  <c r="U636" i="4"/>
  <c r="P636" i="4"/>
  <c r="Q636" i="4" s="1"/>
  <c r="AM636" i="4"/>
  <c r="AH636" i="4"/>
  <c r="N635" i="4"/>
  <c r="M635" i="4"/>
  <c r="AN635" i="4"/>
  <c r="AD636" i="4"/>
  <c r="AC636" i="4"/>
  <c r="AF636" i="4" s="1"/>
  <c r="K636" i="4"/>
  <c r="L636" i="4" s="1"/>
  <c r="G636" i="4"/>
  <c r="W636" i="4"/>
  <c r="X636" i="4" s="1"/>
  <c r="H635" i="4"/>
  <c r="I635" i="4"/>
  <c r="H636" i="4" l="1"/>
  <c r="I636" i="4"/>
  <c r="S635" i="4"/>
  <c r="R635" i="4"/>
  <c r="K637" i="4"/>
  <c r="L637" i="4" s="1"/>
  <c r="G637" i="4"/>
  <c r="W637" i="4"/>
  <c r="X637" i="4" s="1"/>
  <c r="Z636" i="4"/>
  <c r="Y636" i="4"/>
  <c r="M636" i="4"/>
  <c r="N636" i="4"/>
  <c r="R636" i="4"/>
  <c r="S636" i="4"/>
  <c r="AM637" i="4"/>
  <c r="O637" i="4"/>
  <c r="AH637" i="4"/>
  <c r="P637" i="4"/>
  <c r="U637" i="4"/>
  <c r="AL637" i="4"/>
  <c r="AB637" i="4"/>
  <c r="B639" i="4"/>
  <c r="F638" i="4"/>
  <c r="D638" i="4"/>
  <c r="T638" i="4" s="1"/>
  <c r="AJ638" i="4"/>
  <c r="AO638" i="4" s="1"/>
  <c r="AK638" i="4"/>
  <c r="AP638" i="4" s="1"/>
  <c r="J638" i="4"/>
  <c r="C638" i="4"/>
  <c r="E638" i="4"/>
  <c r="V638" i="4" s="1"/>
  <c r="AG638" i="4"/>
  <c r="AI638" i="4" s="1"/>
  <c r="AA638" i="4"/>
  <c r="AD637" i="4"/>
  <c r="AC637" i="4"/>
  <c r="AF637" i="4" s="1"/>
  <c r="AN636" i="4"/>
  <c r="AQ637" i="4"/>
  <c r="AQ638" i="4" l="1"/>
  <c r="AE637" i="4"/>
  <c r="AH638" i="4"/>
  <c r="O638" i="4"/>
  <c r="AM638" i="4"/>
  <c r="P638" i="4"/>
  <c r="U638" i="4"/>
  <c r="AL638" i="4"/>
  <c r="AB638" i="4"/>
  <c r="F639" i="4"/>
  <c r="D639" i="4"/>
  <c r="T639" i="4" s="1"/>
  <c r="B640" i="4"/>
  <c r="AK639" i="4"/>
  <c r="AP639" i="4" s="1"/>
  <c r="AG639" i="4"/>
  <c r="AI639" i="4" s="1"/>
  <c r="AJ639" i="4"/>
  <c r="AO639" i="4" s="1"/>
  <c r="C639" i="4"/>
  <c r="J639" i="4"/>
  <c r="AA639" i="4"/>
  <c r="E639" i="4"/>
  <c r="V639" i="4" s="1"/>
  <c r="N637" i="4"/>
  <c r="M637" i="4"/>
  <c r="Q637" i="4"/>
  <c r="K638" i="4"/>
  <c r="L638" i="4" s="1"/>
  <c r="G638" i="4"/>
  <c r="W638" i="4"/>
  <c r="X638" i="4" s="1"/>
  <c r="I637" i="4"/>
  <c r="H637" i="4"/>
  <c r="AD638" i="4"/>
  <c r="AC638" i="4"/>
  <c r="AF638" i="4" s="1"/>
  <c r="Z637" i="4"/>
  <c r="Y637" i="4"/>
  <c r="AN637" i="4"/>
  <c r="AE638" i="4" l="1"/>
  <c r="AQ639" i="4"/>
  <c r="Y638" i="4"/>
  <c r="Z638" i="4"/>
  <c r="S637" i="4"/>
  <c r="R637" i="4"/>
  <c r="M638" i="4"/>
  <c r="N638" i="4"/>
  <c r="AN638" i="4"/>
  <c r="H638" i="4"/>
  <c r="I638" i="4"/>
  <c r="P639" i="4"/>
  <c r="AM639" i="4"/>
  <c r="O639" i="4"/>
  <c r="AH639" i="4"/>
  <c r="U639" i="4"/>
  <c r="AL639" i="4"/>
  <c r="AB639" i="4"/>
  <c r="AE639" i="4" s="1"/>
  <c r="F640" i="4"/>
  <c r="D640" i="4"/>
  <c r="T640" i="4" s="1"/>
  <c r="AJ640" i="4"/>
  <c r="AO640" i="4" s="1"/>
  <c r="B641" i="4"/>
  <c r="AK640" i="4"/>
  <c r="AP640" i="4" s="1"/>
  <c r="J640" i="4"/>
  <c r="C640" i="4"/>
  <c r="AA640" i="4"/>
  <c r="AG640" i="4"/>
  <c r="AI640" i="4" s="1"/>
  <c r="E640" i="4"/>
  <c r="V640" i="4" s="1"/>
  <c r="AD639" i="4"/>
  <c r="AC639" i="4"/>
  <c r="AF639" i="4" s="1"/>
  <c r="K639" i="4"/>
  <c r="L639" i="4" s="1"/>
  <c r="G639" i="4"/>
  <c r="W639" i="4"/>
  <c r="X639" i="4" s="1"/>
  <c r="Q638" i="4"/>
  <c r="Q639" i="4" l="1"/>
  <c r="R639" i="4" s="1"/>
  <c r="AQ640" i="4"/>
  <c r="M639" i="4"/>
  <c r="N639" i="4"/>
  <c r="K640" i="4"/>
  <c r="L640" i="4" s="1"/>
  <c r="G640" i="4"/>
  <c r="W640" i="4"/>
  <c r="X640" i="4" s="1"/>
  <c r="AN639" i="4"/>
  <c r="H639" i="4"/>
  <c r="I639" i="4"/>
  <c r="Y639" i="4"/>
  <c r="Z639" i="4"/>
  <c r="O640" i="4"/>
  <c r="U640" i="4"/>
  <c r="P640" i="4"/>
  <c r="AL640" i="4"/>
  <c r="AB640" i="4"/>
  <c r="AE640" i="4" s="1"/>
  <c r="AM640" i="4"/>
  <c r="AH640" i="4"/>
  <c r="S638" i="4"/>
  <c r="R638" i="4"/>
  <c r="AD640" i="4"/>
  <c r="AC640" i="4"/>
  <c r="AF640" i="4" s="1"/>
  <c r="F641" i="4"/>
  <c r="B642" i="4"/>
  <c r="AG641" i="4"/>
  <c r="AI641" i="4" s="1"/>
  <c r="AK641" i="4"/>
  <c r="AP641" i="4" s="1"/>
  <c r="D641" i="4"/>
  <c r="T641" i="4" s="1"/>
  <c r="AJ641" i="4"/>
  <c r="AO641" i="4" s="1"/>
  <c r="J641" i="4"/>
  <c r="C641" i="4"/>
  <c r="E641" i="4"/>
  <c r="V641" i="4" s="1"/>
  <c r="AA641" i="4"/>
  <c r="S639" i="4" l="1"/>
  <c r="AN640" i="4"/>
  <c r="AD641" i="4"/>
  <c r="AC641" i="4"/>
  <c r="AF641" i="4" s="1"/>
  <c r="B643" i="4"/>
  <c r="D642" i="4"/>
  <c r="T642" i="4" s="1"/>
  <c r="F642" i="4"/>
  <c r="AJ642" i="4"/>
  <c r="AO642" i="4" s="1"/>
  <c r="AG642" i="4"/>
  <c r="AI642" i="4" s="1"/>
  <c r="J642" i="4"/>
  <c r="AK642" i="4"/>
  <c r="AP642" i="4" s="1"/>
  <c r="C642" i="4"/>
  <c r="E642" i="4"/>
  <c r="V642" i="4" s="1"/>
  <c r="AA642" i="4"/>
  <c r="Z640" i="4"/>
  <c r="Y640" i="4"/>
  <c r="AQ641" i="4"/>
  <c r="O641" i="4"/>
  <c r="AL641" i="4"/>
  <c r="P641" i="4"/>
  <c r="AM641" i="4"/>
  <c r="U641" i="4"/>
  <c r="AH641" i="4"/>
  <c r="AB641" i="4"/>
  <c r="N640" i="4"/>
  <c r="M640" i="4"/>
  <c r="Q640" i="4"/>
  <c r="K641" i="4"/>
  <c r="L641" i="4" s="1"/>
  <c r="G641" i="4"/>
  <c r="W641" i="4"/>
  <c r="X641" i="4" s="1"/>
  <c r="I640" i="4"/>
  <c r="H640" i="4"/>
  <c r="AN641" i="4" l="1"/>
  <c r="Y641" i="4"/>
  <c r="Z641" i="4"/>
  <c r="K642" i="4"/>
  <c r="L642" i="4" s="1"/>
  <c r="G642" i="4"/>
  <c r="W642" i="4"/>
  <c r="X642" i="4" s="1"/>
  <c r="N641" i="4"/>
  <c r="M641" i="4"/>
  <c r="P642" i="4"/>
  <c r="AH642" i="4"/>
  <c r="AB642" i="4"/>
  <c r="O642" i="4"/>
  <c r="AM642" i="4"/>
  <c r="U642" i="4"/>
  <c r="AL642" i="4"/>
  <c r="AE641" i="4"/>
  <c r="Q641" i="4"/>
  <c r="AD642" i="4"/>
  <c r="AC642" i="4"/>
  <c r="AF642" i="4" s="1"/>
  <c r="R640" i="4"/>
  <c r="S640" i="4"/>
  <c r="I641" i="4"/>
  <c r="H641" i="4"/>
  <c r="F643" i="4"/>
  <c r="D643" i="4"/>
  <c r="T643" i="4" s="1"/>
  <c r="B644" i="4"/>
  <c r="AK643" i="4"/>
  <c r="AP643" i="4" s="1"/>
  <c r="AG643" i="4"/>
  <c r="AI643" i="4" s="1"/>
  <c r="J643" i="4"/>
  <c r="AJ643" i="4"/>
  <c r="AO643" i="4" s="1"/>
  <c r="C643" i="4"/>
  <c r="AA643" i="4"/>
  <c r="E643" i="4"/>
  <c r="V643" i="4" s="1"/>
  <c r="AQ642" i="4"/>
  <c r="AE642" i="4" l="1"/>
  <c r="Q642" i="4"/>
  <c r="AQ643" i="4"/>
  <c r="F644" i="4"/>
  <c r="B645" i="4"/>
  <c r="D644" i="4"/>
  <c r="T644" i="4" s="1"/>
  <c r="AJ644" i="4"/>
  <c r="AO644" i="4" s="1"/>
  <c r="AG644" i="4"/>
  <c r="AI644" i="4" s="1"/>
  <c r="AK644" i="4"/>
  <c r="AP644" i="4" s="1"/>
  <c r="J644" i="4"/>
  <c r="C644" i="4"/>
  <c r="AA644" i="4"/>
  <c r="E644" i="4"/>
  <c r="V644" i="4" s="1"/>
  <c r="Y642" i="4"/>
  <c r="Z642" i="4"/>
  <c r="AN642" i="4"/>
  <c r="P643" i="4"/>
  <c r="U643" i="4"/>
  <c r="O643" i="4"/>
  <c r="AL643" i="4"/>
  <c r="AB643" i="4"/>
  <c r="AE643" i="4" s="1"/>
  <c r="AM643" i="4"/>
  <c r="AH643" i="4"/>
  <c r="AD643" i="4"/>
  <c r="AC643" i="4"/>
  <c r="AF643" i="4" s="1"/>
  <c r="K643" i="4"/>
  <c r="L643" i="4" s="1"/>
  <c r="G643" i="4"/>
  <c r="W643" i="4"/>
  <c r="X643" i="4" s="1"/>
  <c r="N642" i="4"/>
  <c r="M642" i="4"/>
  <c r="S641" i="4"/>
  <c r="R641" i="4"/>
  <c r="R642" i="4"/>
  <c r="S642" i="4"/>
  <c r="H642" i="4"/>
  <c r="I642" i="4"/>
  <c r="Q643" i="4" l="1"/>
  <c r="AQ644" i="4"/>
  <c r="AD644" i="4"/>
  <c r="AC644" i="4"/>
  <c r="AF644" i="4" s="1"/>
  <c r="K644" i="4"/>
  <c r="L644" i="4" s="1"/>
  <c r="G644" i="4"/>
  <c r="W644" i="4"/>
  <c r="X644" i="4" s="1"/>
  <c r="F645" i="4"/>
  <c r="B646" i="4"/>
  <c r="D645" i="4"/>
  <c r="T645" i="4" s="1"/>
  <c r="AG645" i="4"/>
  <c r="AI645" i="4" s="1"/>
  <c r="AK645" i="4"/>
  <c r="AP645" i="4" s="1"/>
  <c r="AJ645" i="4"/>
  <c r="AO645" i="4" s="1"/>
  <c r="C645" i="4"/>
  <c r="J645" i="4"/>
  <c r="E645" i="4"/>
  <c r="V645" i="4" s="1"/>
  <c r="AA645" i="4"/>
  <c r="S643" i="4"/>
  <c r="R643" i="4"/>
  <c r="M643" i="4"/>
  <c r="N643" i="4"/>
  <c r="Y643" i="4"/>
  <c r="Z643" i="4"/>
  <c r="I643" i="4"/>
  <c r="H643" i="4"/>
  <c r="O644" i="4"/>
  <c r="P644" i="4"/>
  <c r="AM644" i="4"/>
  <c r="AB644" i="4"/>
  <c r="AH644" i="4"/>
  <c r="U644" i="4"/>
  <c r="AL644" i="4"/>
  <c r="AN643" i="4"/>
  <c r="Q644" i="4" l="1"/>
  <c r="S644" i="4" s="1"/>
  <c r="AE644" i="4"/>
  <c r="Y644" i="4"/>
  <c r="Z644" i="4"/>
  <c r="AQ645" i="4"/>
  <c r="K645" i="4"/>
  <c r="L645" i="4" s="1"/>
  <c r="G645" i="4"/>
  <c r="W645" i="4"/>
  <c r="X645" i="4" s="1"/>
  <c r="AD645" i="4"/>
  <c r="AC645" i="4"/>
  <c r="AF645" i="4" s="1"/>
  <c r="B647" i="4"/>
  <c r="AJ646" i="4"/>
  <c r="AO646" i="4" s="1"/>
  <c r="F646" i="4"/>
  <c r="D646" i="4"/>
  <c r="T646" i="4" s="1"/>
  <c r="J646" i="4"/>
  <c r="AK646" i="4"/>
  <c r="AP646" i="4" s="1"/>
  <c r="AG646" i="4"/>
  <c r="AI646" i="4" s="1"/>
  <c r="C646" i="4"/>
  <c r="E646" i="4"/>
  <c r="V646" i="4" s="1"/>
  <c r="AA646" i="4"/>
  <c r="M644" i="4"/>
  <c r="N644" i="4"/>
  <c r="AL645" i="4"/>
  <c r="P645" i="4"/>
  <c r="AB645" i="4"/>
  <c r="AM645" i="4"/>
  <c r="O645" i="4"/>
  <c r="AH645" i="4"/>
  <c r="U645" i="4"/>
  <c r="H644" i="4"/>
  <c r="I644" i="4"/>
  <c r="AN644" i="4"/>
  <c r="AQ646" i="4" l="1"/>
  <c r="R644" i="4"/>
  <c r="K646" i="4"/>
  <c r="L646" i="4" s="1"/>
  <c r="G646" i="4"/>
  <c r="W646" i="4"/>
  <c r="X646" i="4" s="1"/>
  <c r="Q645" i="4"/>
  <c r="AE645" i="4"/>
  <c r="P646" i="4"/>
  <c r="U646" i="4"/>
  <c r="AL646" i="4"/>
  <c r="O646" i="4"/>
  <c r="AM646" i="4"/>
  <c r="AH646" i="4"/>
  <c r="AB646" i="4"/>
  <c r="N645" i="4"/>
  <c r="M645" i="4"/>
  <c r="AN645" i="4"/>
  <c r="F647" i="4"/>
  <c r="D647" i="4"/>
  <c r="T647" i="4" s="1"/>
  <c r="B648" i="4"/>
  <c r="AK647" i="4"/>
  <c r="AP647" i="4" s="1"/>
  <c r="AG647" i="4"/>
  <c r="AI647" i="4" s="1"/>
  <c r="AJ647" i="4"/>
  <c r="AO647" i="4" s="1"/>
  <c r="J647" i="4"/>
  <c r="AA647" i="4"/>
  <c r="E647" i="4"/>
  <c r="V647" i="4" s="1"/>
  <c r="C647" i="4"/>
  <c r="I645" i="4"/>
  <c r="H645" i="4"/>
  <c r="AD646" i="4"/>
  <c r="AC646" i="4"/>
  <c r="AF646" i="4" s="1"/>
  <c r="Z645" i="4"/>
  <c r="Y645" i="4"/>
  <c r="AE646" i="4" l="1"/>
  <c r="AN646" i="4"/>
  <c r="AQ647" i="4"/>
  <c r="Q646" i="4"/>
  <c r="R646" i="4" s="1"/>
  <c r="M646" i="4"/>
  <c r="N646" i="4"/>
  <c r="O647" i="4"/>
  <c r="AL647" i="4"/>
  <c r="P647" i="4"/>
  <c r="Q647" i="4" s="1"/>
  <c r="AB647" i="4"/>
  <c r="AM647" i="4"/>
  <c r="AH647" i="4"/>
  <c r="U647" i="4"/>
  <c r="F648" i="4"/>
  <c r="B649" i="4"/>
  <c r="D648" i="4"/>
  <c r="T648" i="4" s="1"/>
  <c r="J648" i="4"/>
  <c r="AJ648" i="4"/>
  <c r="AO648" i="4" s="1"/>
  <c r="AG648" i="4"/>
  <c r="AI648" i="4" s="1"/>
  <c r="C648" i="4"/>
  <c r="AK648" i="4"/>
  <c r="AP648" i="4" s="1"/>
  <c r="AA648" i="4"/>
  <c r="E648" i="4"/>
  <c r="V648" i="4" s="1"/>
  <c r="S646" i="4"/>
  <c r="I646" i="4"/>
  <c r="H646" i="4"/>
  <c r="AD647" i="4"/>
  <c r="AC647" i="4"/>
  <c r="AF647" i="4" s="1"/>
  <c r="Y646" i="4"/>
  <c r="Z646" i="4"/>
  <c r="K647" i="4"/>
  <c r="L647" i="4" s="1"/>
  <c r="G647" i="4"/>
  <c r="W647" i="4"/>
  <c r="X647" i="4" s="1"/>
  <c r="R645" i="4"/>
  <c r="S645" i="4"/>
  <c r="AN647" i="4" l="1"/>
  <c r="S647" i="4"/>
  <c r="R647" i="4"/>
  <c r="I647" i="4"/>
  <c r="H647" i="4"/>
  <c r="Z647" i="4"/>
  <c r="Y647" i="4"/>
  <c r="K648" i="4"/>
  <c r="L648" i="4" s="1"/>
  <c r="G648" i="4"/>
  <c r="W648" i="4"/>
  <c r="X648" i="4" s="1"/>
  <c r="AE647" i="4"/>
  <c r="F649" i="4"/>
  <c r="B650" i="4"/>
  <c r="D649" i="4"/>
  <c r="T649" i="4" s="1"/>
  <c r="AG649" i="4"/>
  <c r="AI649" i="4" s="1"/>
  <c r="AK649" i="4"/>
  <c r="AP649" i="4" s="1"/>
  <c r="AJ649" i="4"/>
  <c r="AO649" i="4" s="1"/>
  <c r="J649" i="4"/>
  <c r="C649" i="4"/>
  <c r="E649" i="4"/>
  <c r="V649" i="4" s="1"/>
  <c r="AA649" i="4"/>
  <c r="AQ648" i="4"/>
  <c r="AD648" i="4"/>
  <c r="AC648" i="4"/>
  <c r="AF648" i="4" s="1"/>
  <c r="N647" i="4"/>
  <c r="M647" i="4"/>
  <c r="O648" i="4"/>
  <c r="P648" i="4"/>
  <c r="Q648" i="4" s="1"/>
  <c r="AL648" i="4"/>
  <c r="AB648" i="4"/>
  <c r="AE648" i="4" s="1"/>
  <c r="AM648" i="4"/>
  <c r="AH648" i="4"/>
  <c r="U648" i="4"/>
  <c r="AN648" i="4" l="1"/>
  <c r="S648" i="4"/>
  <c r="R648" i="4"/>
  <c r="Z648" i="4"/>
  <c r="Y648" i="4"/>
  <c r="O649" i="4"/>
  <c r="P649" i="4"/>
  <c r="AL649" i="4"/>
  <c r="AM649" i="4"/>
  <c r="U649" i="4"/>
  <c r="AH649" i="4"/>
  <c r="AB649" i="4"/>
  <c r="AQ649" i="4"/>
  <c r="K649" i="4"/>
  <c r="L649" i="4" s="1"/>
  <c r="G649" i="4"/>
  <c r="W649" i="4"/>
  <c r="X649" i="4" s="1"/>
  <c r="M648" i="4"/>
  <c r="N648" i="4"/>
  <c r="AD649" i="4"/>
  <c r="AC649" i="4"/>
  <c r="AF649" i="4" s="1"/>
  <c r="B651" i="4"/>
  <c r="F650" i="4"/>
  <c r="D650" i="4"/>
  <c r="T650" i="4" s="1"/>
  <c r="AJ650" i="4"/>
  <c r="AO650" i="4" s="1"/>
  <c r="AG650" i="4"/>
  <c r="AI650" i="4" s="1"/>
  <c r="J650" i="4"/>
  <c r="E650" i="4"/>
  <c r="V650" i="4" s="1"/>
  <c r="C650" i="4"/>
  <c r="AA650" i="4"/>
  <c r="AK650" i="4"/>
  <c r="AP650" i="4" s="1"/>
  <c r="I648" i="4"/>
  <c r="H648" i="4"/>
  <c r="AE649" i="4" l="1"/>
  <c r="AN649" i="4"/>
  <c r="K650" i="4"/>
  <c r="L650" i="4" s="1"/>
  <c r="G650" i="4"/>
  <c r="W650" i="4"/>
  <c r="X650" i="4" s="1"/>
  <c r="M649" i="4"/>
  <c r="N649" i="4"/>
  <c r="I649" i="4"/>
  <c r="H649" i="4"/>
  <c r="Q649" i="4"/>
  <c r="O650" i="4"/>
  <c r="P650" i="4"/>
  <c r="AM650" i="4"/>
  <c r="AH650" i="4"/>
  <c r="AL650" i="4"/>
  <c r="U650" i="4"/>
  <c r="AB650" i="4"/>
  <c r="Y649" i="4"/>
  <c r="Z649" i="4"/>
  <c r="AD650" i="4"/>
  <c r="AC650" i="4"/>
  <c r="AF650" i="4" s="1"/>
  <c r="F651" i="4"/>
  <c r="D651" i="4"/>
  <c r="T651" i="4" s="1"/>
  <c r="AK651" i="4"/>
  <c r="AP651" i="4" s="1"/>
  <c r="AG651" i="4"/>
  <c r="AI651" i="4" s="1"/>
  <c r="J651" i="4"/>
  <c r="B652" i="4"/>
  <c r="C651" i="4"/>
  <c r="AA651" i="4"/>
  <c r="AJ651" i="4"/>
  <c r="AO651" i="4" s="1"/>
  <c r="E651" i="4"/>
  <c r="V651" i="4" s="1"/>
  <c r="AQ650" i="4"/>
  <c r="Q650" i="4" l="1"/>
  <c r="AE650" i="4"/>
  <c r="M650" i="4"/>
  <c r="N650" i="4"/>
  <c r="F652" i="4"/>
  <c r="B653" i="4"/>
  <c r="J652" i="4"/>
  <c r="AJ652" i="4"/>
  <c r="AO652" i="4" s="1"/>
  <c r="D652" i="4"/>
  <c r="T652" i="4" s="1"/>
  <c r="AG652" i="4"/>
  <c r="AI652" i="4" s="1"/>
  <c r="AK652" i="4"/>
  <c r="AP652" i="4" s="1"/>
  <c r="C652" i="4"/>
  <c r="AA652" i="4"/>
  <c r="E652" i="4"/>
  <c r="V652" i="4" s="1"/>
  <c r="AH651" i="4"/>
  <c r="AM651" i="4"/>
  <c r="AB651" i="4"/>
  <c r="P651" i="4"/>
  <c r="O651" i="4"/>
  <c r="AL651" i="4"/>
  <c r="U651" i="4"/>
  <c r="S650" i="4"/>
  <c r="R650" i="4"/>
  <c r="I650" i="4"/>
  <c r="H650" i="4"/>
  <c r="AD651" i="4"/>
  <c r="AC651" i="4"/>
  <c r="AF651" i="4" s="1"/>
  <c r="Y650" i="4"/>
  <c r="Z650" i="4"/>
  <c r="AQ651" i="4"/>
  <c r="K651" i="4"/>
  <c r="L651" i="4" s="1"/>
  <c r="G651" i="4"/>
  <c r="W651" i="4"/>
  <c r="X651" i="4" s="1"/>
  <c r="S649" i="4"/>
  <c r="R649" i="4"/>
  <c r="AN650" i="4"/>
  <c r="AE651" i="4" l="1"/>
  <c r="Q651" i="4"/>
  <c r="AN651" i="4"/>
  <c r="AD652" i="4"/>
  <c r="AC652" i="4"/>
  <c r="AF652" i="4" s="1"/>
  <c r="M651" i="4"/>
  <c r="N651" i="4"/>
  <c r="Y651" i="4"/>
  <c r="Z651" i="4"/>
  <c r="I651" i="4"/>
  <c r="H651" i="4"/>
  <c r="AH652" i="4"/>
  <c r="P652" i="4"/>
  <c r="U652" i="4"/>
  <c r="AM652" i="4"/>
  <c r="O652" i="4"/>
  <c r="AL652" i="4"/>
  <c r="AB652" i="4"/>
  <c r="K652" i="4"/>
  <c r="L652" i="4" s="1"/>
  <c r="G652" i="4"/>
  <c r="W652" i="4"/>
  <c r="X652" i="4" s="1"/>
  <c r="R651" i="4"/>
  <c r="S651" i="4"/>
  <c r="F653" i="4"/>
  <c r="B654" i="4"/>
  <c r="D653" i="4"/>
  <c r="T653" i="4" s="1"/>
  <c r="AG653" i="4"/>
  <c r="AI653" i="4" s="1"/>
  <c r="AK653" i="4"/>
  <c r="AP653" i="4" s="1"/>
  <c r="J653" i="4"/>
  <c r="C653" i="4"/>
  <c r="AJ653" i="4"/>
  <c r="AO653" i="4" s="1"/>
  <c r="E653" i="4"/>
  <c r="V653" i="4" s="1"/>
  <c r="AA653" i="4"/>
  <c r="AQ652" i="4"/>
  <c r="AE652" i="4" l="1"/>
  <c r="K653" i="4"/>
  <c r="L653" i="4" s="1"/>
  <c r="G653" i="4"/>
  <c r="W653" i="4"/>
  <c r="X653" i="4" s="1"/>
  <c r="H652" i="4"/>
  <c r="I652" i="4"/>
  <c r="AN652" i="4"/>
  <c r="D654" i="4"/>
  <c r="T654" i="4" s="1"/>
  <c r="B655" i="4"/>
  <c r="AJ654" i="4"/>
  <c r="AO654" i="4" s="1"/>
  <c r="F654" i="4"/>
  <c r="AK654" i="4"/>
  <c r="AP654" i="4" s="1"/>
  <c r="J654" i="4"/>
  <c r="AG654" i="4"/>
  <c r="AI654" i="4" s="1"/>
  <c r="C654" i="4"/>
  <c r="E654" i="4"/>
  <c r="V654" i="4" s="1"/>
  <c r="AA654" i="4"/>
  <c r="Z652" i="4"/>
  <c r="Y652" i="4"/>
  <c r="Q652" i="4"/>
  <c r="AD653" i="4"/>
  <c r="AC653" i="4"/>
  <c r="AF653" i="4" s="1"/>
  <c r="O653" i="4"/>
  <c r="P653" i="4"/>
  <c r="AL653" i="4"/>
  <c r="U653" i="4"/>
  <c r="AB653" i="4"/>
  <c r="AH653" i="4"/>
  <c r="AM653" i="4"/>
  <c r="N652" i="4"/>
  <c r="M652" i="4"/>
  <c r="AQ653" i="4"/>
  <c r="AE653" i="4" l="1"/>
  <c r="Q653" i="4"/>
  <c r="AN653" i="4"/>
  <c r="AD654" i="4"/>
  <c r="AC654" i="4"/>
  <c r="AF654" i="4" s="1"/>
  <c r="M653" i="4"/>
  <c r="N653" i="4"/>
  <c r="AQ654" i="4"/>
  <c r="R653" i="4"/>
  <c r="S653" i="4"/>
  <c r="S652" i="4"/>
  <c r="R652" i="4"/>
  <c r="O654" i="4"/>
  <c r="P654" i="4"/>
  <c r="U654" i="4"/>
  <c r="AL654" i="4"/>
  <c r="AB654" i="4"/>
  <c r="AE654" i="4" s="1"/>
  <c r="AM654" i="4"/>
  <c r="AH654" i="4"/>
  <c r="K654" i="4"/>
  <c r="L654" i="4" s="1"/>
  <c r="G654" i="4"/>
  <c r="W654" i="4"/>
  <c r="X654" i="4" s="1"/>
  <c r="H653" i="4"/>
  <c r="I653" i="4"/>
  <c r="Y653" i="4"/>
  <c r="Z653" i="4"/>
  <c r="B656" i="4"/>
  <c r="D655" i="4"/>
  <c r="T655" i="4" s="1"/>
  <c r="F655" i="4"/>
  <c r="AG655" i="4"/>
  <c r="AI655" i="4" s="1"/>
  <c r="AJ655" i="4"/>
  <c r="AO655" i="4" s="1"/>
  <c r="AK655" i="4"/>
  <c r="AP655" i="4" s="1"/>
  <c r="J655" i="4"/>
  <c r="AA655" i="4"/>
  <c r="E655" i="4"/>
  <c r="V655" i="4" s="1"/>
  <c r="C655" i="4"/>
  <c r="N654" i="4" l="1"/>
  <c r="M654" i="4"/>
  <c r="K655" i="4"/>
  <c r="L655" i="4" s="1"/>
  <c r="G655" i="4"/>
  <c r="W655" i="4"/>
  <c r="X655" i="4" s="1"/>
  <c r="H654" i="4"/>
  <c r="I654" i="4"/>
  <c r="AD655" i="4"/>
  <c r="AC655" i="4"/>
  <c r="AF655" i="4" s="1"/>
  <c r="Y654" i="4"/>
  <c r="Z654" i="4"/>
  <c r="AQ655" i="4"/>
  <c r="Q654" i="4"/>
  <c r="P655" i="4"/>
  <c r="AL655" i="4"/>
  <c r="O655" i="4"/>
  <c r="U655" i="4"/>
  <c r="AB655" i="4"/>
  <c r="AE655" i="4" s="1"/>
  <c r="AM655" i="4"/>
  <c r="AH655" i="4"/>
  <c r="F656" i="4"/>
  <c r="D656" i="4"/>
  <c r="T656" i="4" s="1"/>
  <c r="J656" i="4"/>
  <c r="B657" i="4"/>
  <c r="AJ656" i="4"/>
  <c r="AO656" i="4" s="1"/>
  <c r="AK656" i="4"/>
  <c r="AP656" i="4" s="1"/>
  <c r="C656" i="4"/>
  <c r="AA656" i="4"/>
  <c r="AG656" i="4"/>
  <c r="AI656" i="4" s="1"/>
  <c r="E656" i="4"/>
  <c r="V656" i="4" s="1"/>
  <c r="AN654" i="4"/>
  <c r="Q655" i="4" l="1"/>
  <c r="K656" i="4"/>
  <c r="L656" i="4" s="1"/>
  <c r="G656" i="4"/>
  <c r="W656" i="4"/>
  <c r="X656" i="4" s="1"/>
  <c r="S654" i="4"/>
  <c r="R654" i="4"/>
  <c r="Y655" i="4"/>
  <c r="Z655" i="4"/>
  <c r="S655" i="4"/>
  <c r="R655" i="4"/>
  <c r="AQ656" i="4"/>
  <c r="O656" i="4"/>
  <c r="AM656" i="4"/>
  <c r="P656" i="4"/>
  <c r="AH656" i="4"/>
  <c r="AL656" i="4"/>
  <c r="U656" i="4"/>
  <c r="AB656" i="4"/>
  <c r="M655" i="4"/>
  <c r="N655" i="4"/>
  <c r="AD656" i="4"/>
  <c r="AC656" i="4"/>
  <c r="AF656" i="4" s="1"/>
  <c r="B658" i="4"/>
  <c r="F657" i="4"/>
  <c r="AG657" i="4"/>
  <c r="AI657" i="4" s="1"/>
  <c r="AJ657" i="4"/>
  <c r="AO657" i="4" s="1"/>
  <c r="AK657" i="4"/>
  <c r="AP657" i="4" s="1"/>
  <c r="D657" i="4"/>
  <c r="T657" i="4" s="1"/>
  <c r="J657" i="4"/>
  <c r="E657" i="4"/>
  <c r="V657" i="4" s="1"/>
  <c r="C657" i="4"/>
  <c r="AA657" i="4"/>
  <c r="H655" i="4"/>
  <c r="I655" i="4"/>
  <c r="AN655" i="4"/>
  <c r="AE656" i="4" l="1"/>
  <c r="N656" i="4"/>
  <c r="M656" i="4"/>
  <c r="Q656" i="4"/>
  <c r="P657" i="4"/>
  <c r="O657" i="4"/>
  <c r="AL657" i="4"/>
  <c r="AM657" i="4"/>
  <c r="U657" i="4"/>
  <c r="AH657" i="4"/>
  <c r="AB657" i="4"/>
  <c r="B659" i="4"/>
  <c r="F658" i="4"/>
  <c r="D658" i="4"/>
  <c r="T658" i="4" s="1"/>
  <c r="J658" i="4"/>
  <c r="AG658" i="4"/>
  <c r="AI658" i="4" s="1"/>
  <c r="AK658" i="4"/>
  <c r="AP658" i="4" s="1"/>
  <c r="AJ658" i="4"/>
  <c r="AO658" i="4" s="1"/>
  <c r="C658" i="4"/>
  <c r="E658" i="4"/>
  <c r="V658" i="4" s="1"/>
  <c r="AA658" i="4"/>
  <c r="H656" i="4"/>
  <c r="I656" i="4"/>
  <c r="AN656" i="4"/>
  <c r="AD657" i="4"/>
  <c r="AC657" i="4"/>
  <c r="AF657" i="4" s="1"/>
  <c r="K657" i="4"/>
  <c r="L657" i="4" s="1"/>
  <c r="G657" i="4"/>
  <c r="W657" i="4"/>
  <c r="X657" i="4" s="1"/>
  <c r="Y656" i="4"/>
  <c r="Z656" i="4"/>
  <c r="AQ657" i="4"/>
  <c r="AE657" i="4" l="1"/>
  <c r="AN657" i="4"/>
  <c r="AD658" i="4"/>
  <c r="AC658" i="4"/>
  <c r="AF658" i="4" s="1"/>
  <c r="M657" i="4"/>
  <c r="N657" i="4"/>
  <c r="O658" i="4"/>
  <c r="P658" i="4"/>
  <c r="AL658" i="4"/>
  <c r="AB658" i="4"/>
  <c r="U658" i="4"/>
  <c r="AM658" i="4"/>
  <c r="AH658" i="4"/>
  <c r="Z657" i="4"/>
  <c r="Y657" i="4"/>
  <c r="H657" i="4"/>
  <c r="I657" i="4"/>
  <c r="B660" i="4"/>
  <c r="D659" i="4"/>
  <c r="T659" i="4" s="1"/>
  <c r="AG659" i="4"/>
  <c r="AI659" i="4" s="1"/>
  <c r="AJ659" i="4"/>
  <c r="AO659" i="4" s="1"/>
  <c r="AK659" i="4"/>
  <c r="AP659" i="4" s="1"/>
  <c r="J659" i="4"/>
  <c r="C659" i="4"/>
  <c r="AA659" i="4"/>
  <c r="F659" i="4"/>
  <c r="E659" i="4"/>
  <c r="V659" i="4" s="1"/>
  <c r="R656" i="4"/>
  <c r="S656" i="4"/>
  <c r="AQ658" i="4"/>
  <c r="K658" i="4"/>
  <c r="L658" i="4" s="1"/>
  <c r="G658" i="4"/>
  <c r="W658" i="4"/>
  <c r="X658" i="4" s="1"/>
  <c r="Q657" i="4"/>
  <c r="Q658" i="4" l="1"/>
  <c r="H658" i="4"/>
  <c r="I658" i="4"/>
  <c r="P659" i="4"/>
  <c r="AL659" i="4"/>
  <c r="O659" i="4"/>
  <c r="AH659" i="4"/>
  <c r="AB659" i="4"/>
  <c r="AE659" i="4" s="1"/>
  <c r="AM659" i="4"/>
  <c r="U659" i="4"/>
  <c r="R658" i="4"/>
  <c r="S658" i="4"/>
  <c r="AQ659" i="4"/>
  <c r="S657" i="4"/>
  <c r="R657" i="4"/>
  <c r="N658" i="4"/>
  <c r="M658" i="4"/>
  <c r="Y658" i="4"/>
  <c r="Z658" i="4"/>
  <c r="AD659" i="4"/>
  <c r="AC659" i="4"/>
  <c r="AF659" i="4" s="1"/>
  <c r="AN658" i="4"/>
  <c r="K659" i="4"/>
  <c r="L659" i="4" s="1"/>
  <c r="G659" i="4"/>
  <c r="W659" i="4"/>
  <c r="X659" i="4" s="1"/>
  <c r="B661" i="4"/>
  <c r="D660" i="4"/>
  <c r="T660" i="4" s="1"/>
  <c r="F660" i="4"/>
  <c r="AG660" i="4"/>
  <c r="AI660" i="4" s="1"/>
  <c r="AK660" i="4"/>
  <c r="AP660" i="4" s="1"/>
  <c r="J660" i="4"/>
  <c r="C660" i="4"/>
  <c r="AA660" i="4"/>
  <c r="E660" i="4"/>
  <c r="V660" i="4" s="1"/>
  <c r="AJ660" i="4"/>
  <c r="AO660" i="4" s="1"/>
  <c r="AE658" i="4"/>
  <c r="B662" i="4" l="1"/>
  <c r="F661" i="4"/>
  <c r="D661" i="4"/>
  <c r="T661" i="4" s="1"/>
  <c r="AG661" i="4"/>
  <c r="AI661" i="4" s="1"/>
  <c r="AJ661" i="4"/>
  <c r="AO661" i="4" s="1"/>
  <c r="AK661" i="4"/>
  <c r="AP661" i="4" s="1"/>
  <c r="J661" i="4"/>
  <c r="E661" i="4"/>
  <c r="V661" i="4" s="1"/>
  <c r="C661" i="4"/>
  <c r="AA661" i="4"/>
  <c r="M659" i="4"/>
  <c r="N659" i="4"/>
  <c r="AN659" i="4"/>
  <c r="O660" i="4"/>
  <c r="P660" i="4"/>
  <c r="AM660" i="4"/>
  <c r="AH660" i="4"/>
  <c r="AL660" i="4"/>
  <c r="AB660" i="4"/>
  <c r="U660" i="4"/>
  <c r="K660" i="4"/>
  <c r="L660" i="4" s="1"/>
  <c r="G660" i="4"/>
  <c r="W660" i="4"/>
  <c r="X660" i="4" s="1"/>
  <c r="H659" i="4"/>
  <c r="I659" i="4"/>
  <c r="Q659" i="4"/>
  <c r="AD660" i="4"/>
  <c r="AC660" i="4"/>
  <c r="AF660" i="4" s="1"/>
  <c r="Y659" i="4"/>
  <c r="Z659" i="4"/>
  <c r="AQ660" i="4"/>
  <c r="N660" i="4" l="1"/>
  <c r="M660" i="4"/>
  <c r="P661" i="4"/>
  <c r="U661" i="4"/>
  <c r="AL661" i="4"/>
  <c r="AB661" i="4"/>
  <c r="O661" i="4"/>
  <c r="AM661" i="4"/>
  <c r="AH661" i="4"/>
  <c r="B663" i="4"/>
  <c r="F662" i="4"/>
  <c r="D662" i="4"/>
  <c r="T662" i="4" s="1"/>
  <c r="J662" i="4"/>
  <c r="AJ662" i="4"/>
  <c r="AO662" i="4" s="1"/>
  <c r="C662" i="4"/>
  <c r="AG662" i="4"/>
  <c r="AI662" i="4" s="1"/>
  <c r="AK662" i="4"/>
  <c r="AP662" i="4" s="1"/>
  <c r="E662" i="4"/>
  <c r="V662" i="4" s="1"/>
  <c r="AA662" i="4"/>
  <c r="AN660" i="4"/>
  <c r="K661" i="4"/>
  <c r="L661" i="4" s="1"/>
  <c r="G661" i="4"/>
  <c r="W661" i="4"/>
  <c r="X661" i="4" s="1"/>
  <c r="AD661" i="4"/>
  <c r="AC661" i="4"/>
  <c r="AF661" i="4" s="1"/>
  <c r="Z660" i="4"/>
  <c r="Y660" i="4"/>
  <c r="Q660" i="4"/>
  <c r="R659" i="4"/>
  <c r="S659" i="4"/>
  <c r="H660" i="4"/>
  <c r="I660" i="4"/>
  <c r="AE660" i="4"/>
  <c r="AQ661" i="4"/>
  <c r="AN661" i="4" l="1"/>
  <c r="Z661" i="4"/>
  <c r="Y661" i="4"/>
  <c r="R660" i="4"/>
  <c r="S660" i="4"/>
  <c r="N661" i="4"/>
  <c r="M661" i="4"/>
  <c r="I661" i="4"/>
  <c r="H661" i="4"/>
  <c r="B664" i="4"/>
  <c r="D663" i="4"/>
  <c r="T663" i="4" s="1"/>
  <c r="F663" i="4"/>
  <c r="AG663" i="4"/>
  <c r="AI663" i="4" s="1"/>
  <c r="AJ663" i="4"/>
  <c r="AO663" i="4" s="1"/>
  <c r="AK663" i="4"/>
  <c r="AP663" i="4" s="1"/>
  <c r="J663" i="4"/>
  <c r="AA663" i="4"/>
  <c r="C663" i="4"/>
  <c r="E663" i="4"/>
  <c r="V663" i="4" s="1"/>
  <c r="AE661" i="4"/>
  <c r="AD662" i="4"/>
  <c r="AC662" i="4"/>
  <c r="AF662" i="4" s="1"/>
  <c r="AL662" i="4"/>
  <c r="O662" i="4"/>
  <c r="P662" i="4"/>
  <c r="U662" i="4"/>
  <c r="AH662" i="4"/>
  <c r="AB662" i="4"/>
  <c r="AE662" i="4" s="1"/>
  <c r="AM662" i="4"/>
  <c r="K662" i="4"/>
  <c r="L662" i="4" s="1"/>
  <c r="G662" i="4"/>
  <c r="W662" i="4"/>
  <c r="X662" i="4" s="1"/>
  <c r="Q661" i="4"/>
  <c r="AQ662" i="4"/>
  <c r="AN662" i="4" l="1"/>
  <c r="S661" i="4"/>
  <c r="R661" i="4"/>
  <c r="M662" i="4"/>
  <c r="N662" i="4"/>
  <c r="O663" i="4"/>
  <c r="P663" i="4"/>
  <c r="AH663" i="4"/>
  <c r="AB663" i="4"/>
  <c r="AM663" i="4"/>
  <c r="U663" i="4"/>
  <c r="AL663" i="4"/>
  <c r="F664" i="4"/>
  <c r="D664" i="4"/>
  <c r="T664" i="4" s="1"/>
  <c r="J664" i="4"/>
  <c r="AJ664" i="4"/>
  <c r="AO664" i="4" s="1"/>
  <c r="B665" i="4"/>
  <c r="AG664" i="4"/>
  <c r="AI664" i="4" s="1"/>
  <c r="AA664" i="4"/>
  <c r="C664" i="4"/>
  <c r="E664" i="4"/>
  <c r="V664" i="4" s="1"/>
  <c r="AK664" i="4"/>
  <c r="AP664" i="4" s="1"/>
  <c r="Q662" i="4"/>
  <c r="H662" i="4"/>
  <c r="I662" i="4"/>
  <c r="K663" i="4"/>
  <c r="L663" i="4" s="1"/>
  <c r="G663" i="4"/>
  <c r="W663" i="4"/>
  <c r="X663" i="4" s="1"/>
  <c r="Z662" i="4"/>
  <c r="Y662" i="4"/>
  <c r="AD663" i="4"/>
  <c r="AC663" i="4"/>
  <c r="AF663" i="4" s="1"/>
  <c r="AQ663" i="4"/>
  <c r="Q663" i="4" l="1"/>
  <c r="S663" i="4" s="1"/>
  <c r="N663" i="4"/>
  <c r="M663" i="4"/>
  <c r="H663" i="4"/>
  <c r="I663" i="4"/>
  <c r="S662" i="4"/>
  <c r="R662" i="4"/>
  <c r="AQ664" i="4"/>
  <c r="AD664" i="4"/>
  <c r="AC664" i="4"/>
  <c r="AF664" i="4" s="1"/>
  <c r="Y663" i="4"/>
  <c r="Z663" i="4"/>
  <c r="P664" i="4"/>
  <c r="U664" i="4"/>
  <c r="AL664" i="4"/>
  <c r="O664" i="4"/>
  <c r="AM664" i="4"/>
  <c r="AH664" i="4"/>
  <c r="AB664" i="4"/>
  <c r="AN663" i="4"/>
  <c r="B666" i="4"/>
  <c r="D665" i="4"/>
  <c r="T665" i="4" s="1"/>
  <c r="F665" i="4"/>
  <c r="AG665" i="4"/>
  <c r="AI665" i="4" s="1"/>
  <c r="AJ665" i="4"/>
  <c r="AO665" i="4" s="1"/>
  <c r="AK665" i="4"/>
  <c r="AP665" i="4" s="1"/>
  <c r="C665" i="4"/>
  <c r="J665" i="4"/>
  <c r="E665" i="4"/>
  <c r="V665" i="4" s="1"/>
  <c r="AA665" i="4"/>
  <c r="K664" i="4"/>
  <c r="L664" i="4" s="1"/>
  <c r="G664" i="4"/>
  <c r="W664" i="4"/>
  <c r="X664" i="4" s="1"/>
  <c r="AE663" i="4"/>
  <c r="R663" i="4" l="1"/>
  <c r="Q664" i="4"/>
  <c r="AN664" i="4"/>
  <c r="AE664" i="4"/>
  <c r="Z664" i="4"/>
  <c r="Y664" i="4"/>
  <c r="H664" i="4"/>
  <c r="I664" i="4"/>
  <c r="AQ665" i="4"/>
  <c r="B667" i="4"/>
  <c r="D666" i="4"/>
  <c r="T666" i="4" s="1"/>
  <c r="F666" i="4"/>
  <c r="AG666" i="4"/>
  <c r="AI666" i="4" s="1"/>
  <c r="AK666" i="4"/>
  <c r="AP666" i="4" s="1"/>
  <c r="AJ666" i="4"/>
  <c r="AO666" i="4" s="1"/>
  <c r="C666" i="4"/>
  <c r="J666" i="4"/>
  <c r="E666" i="4"/>
  <c r="V666" i="4" s="1"/>
  <c r="AA666" i="4"/>
  <c r="S664" i="4"/>
  <c r="R664" i="4"/>
  <c r="AD665" i="4"/>
  <c r="AC665" i="4"/>
  <c r="AF665" i="4" s="1"/>
  <c r="N664" i="4"/>
  <c r="M664" i="4"/>
  <c r="P665" i="4"/>
  <c r="AL665" i="4"/>
  <c r="O665" i="4"/>
  <c r="AM665" i="4"/>
  <c r="AH665" i="4"/>
  <c r="U665" i="4"/>
  <c r="AB665" i="4"/>
  <c r="K665" i="4"/>
  <c r="L665" i="4" s="1"/>
  <c r="G665" i="4"/>
  <c r="W665" i="4"/>
  <c r="X665" i="4" s="1"/>
  <c r="Q665" i="4" l="1"/>
  <c r="R665" i="4" s="1"/>
  <c r="AN665" i="4"/>
  <c r="AE665" i="4"/>
  <c r="N665" i="4"/>
  <c r="M665" i="4"/>
  <c r="AQ666" i="4"/>
  <c r="H665" i="4"/>
  <c r="I665" i="4"/>
  <c r="B668" i="4"/>
  <c r="D667" i="4"/>
  <c r="T667" i="4" s="1"/>
  <c r="J667" i="4"/>
  <c r="F667" i="4"/>
  <c r="AG667" i="4"/>
  <c r="AI667" i="4" s="1"/>
  <c r="AJ667" i="4"/>
  <c r="AO667" i="4" s="1"/>
  <c r="AK667" i="4"/>
  <c r="AP667" i="4" s="1"/>
  <c r="C667" i="4"/>
  <c r="AA667" i="4"/>
  <c r="E667" i="4"/>
  <c r="V667" i="4" s="1"/>
  <c r="AD666" i="4"/>
  <c r="AC666" i="4"/>
  <c r="AF666" i="4" s="1"/>
  <c r="Y665" i="4"/>
  <c r="Z665" i="4"/>
  <c r="P666" i="4"/>
  <c r="O666" i="4"/>
  <c r="AB666" i="4"/>
  <c r="AL666" i="4"/>
  <c r="U666" i="4"/>
  <c r="AM666" i="4"/>
  <c r="AH666" i="4"/>
  <c r="K666" i="4"/>
  <c r="L666" i="4" s="1"/>
  <c r="G666" i="4"/>
  <c r="W666" i="4"/>
  <c r="X666" i="4" s="1"/>
  <c r="S665" i="4" l="1"/>
  <c r="AE666" i="4"/>
  <c r="Q666" i="4"/>
  <c r="S666" i="4" s="1"/>
  <c r="H666" i="4"/>
  <c r="I666" i="4"/>
  <c r="N666" i="4"/>
  <c r="M666" i="4"/>
  <c r="Y666" i="4"/>
  <c r="Z666" i="4"/>
  <c r="P667" i="4"/>
  <c r="O667" i="4"/>
  <c r="AM667" i="4"/>
  <c r="AB667" i="4"/>
  <c r="AH667" i="4"/>
  <c r="U667" i="4"/>
  <c r="AL667" i="4"/>
  <c r="K667" i="4"/>
  <c r="L667" i="4" s="1"/>
  <c r="G667" i="4"/>
  <c r="W667" i="4"/>
  <c r="X667" i="4" s="1"/>
  <c r="AD667" i="4"/>
  <c r="AC667" i="4"/>
  <c r="AF667" i="4" s="1"/>
  <c r="B669" i="4"/>
  <c r="F668" i="4"/>
  <c r="D668" i="4"/>
  <c r="T668" i="4" s="1"/>
  <c r="AG668" i="4"/>
  <c r="AI668" i="4" s="1"/>
  <c r="AK668" i="4"/>
  <c r="AP668" i="4" s="1"/>
  <c r="AJ668" i="4"/>
  <c r="AO668" i="4" s="1"/>
  <c r="J668" i="4"/>
  <c r="C668" i="4"/>
  <c r="AA668" i="4"/>
  <c r="E668" i="4"/>
  <c r="V668" i="4" s="1"/>
  <c r="AN666" i="4"/>
  <c r="AQ667" i="4"/>
  <c r="AE667" i="4" l="1"/>
  <c r="AN667" i="4"/>
  <c r="R666" i="4"/>
  <c r="AD668" i="4"/>
  <c r="AC668" i="4"/>
  <c r="AF668" i="4" s="1"/>
  <c r="B670" i="4"/>
  <c r="F669" i="4"/>
  <c r="D669" i="4"/>
  <c r="T669" i="4" s="1"/>
  <c r="AG669" i="4"/>
  <c r="AI669" i="4" s="1"/>
  <c r="AJ669" i="4"/>
  <c r="AO669" i="4" s="1"/>
  <c r="AK669" i="4"/>
  <c r="AP669" i="4" s="1"/>
  <c r="J669" i="4"/>
  <c r="E669" i="4"/>
  <c r="V669" i="4" s="1"/>
  <c r="AA669" i="4"/>
  <c r="C669" i="4"/>
  <c r="H667" i="4"/>
  <c r="I667" i="4"/>
  <c r="Q667" i="4"/>
  <c r="K668" i="4"/>
  <c r="L668" i="4" s="1"/>
  <c r="G668" i="4"/>
  <c r="W668" i="4"/>
  <c r="X668" i="4" s="1"/>
  <c r="Z667" i="4"/>
  <c r="Y667" i="4"/>
  <c r="P668" i="4"/>
  <c r="O668" i="4"/>
  <c r="AH668" i="4"/>
  <c r="AM668" i="4"/>
  <c r="U668" i="4"/>
  <c r="AB668" i="4"/>
  <c r="AE668" i="4" s="1"/>
  <c r="AL668" i="4"/>
  <c r="M667" i="4"/>
  <c r="N667" i="4"/>
  <c r="AQ668" i="4"/>
  <c r="Q668" i="4" l="1"/>
  <c r="Z668" i="4"/>
  <c r="Y668" i="4"/>
  <c r="AQ669" i="4"/>
  <c r="R668" i="4"/>
  <c r="S668" i="4"/>
  <c r="I668" i="4"/>
  <c r="H668" i="4"/>
  <c r="R667" i="4"/>
  <c r="S667" i="4"/>
  <c r="AD669" i="4"/>
  <c r="AC669" i="4"/>
  <c r="AF669" i="4" s="1"/>
  <c r="D670" i="4"/>
  <c r="T670" i="4" s="1"/>
  <c r="B671" i="4"/>
  <c r="F670" i="4"/>
  <c r="AJ670" i="4"/>
  <c r="AO670" i="4" s="1"/>
  <c r="J670" i="4"/>
  <c r="AK670" i="4"/>
  <c r="AP670" i="4" s="1"/>
  <c r="C670" i="4"/>
  <c r="AG670" i="4"/>
  <c r="AI670" i="4" s="1"/>
  <c r="E670" i="4"/>
  <c r="V670" i="4" s="1"/>
  <c r="AA670" i="4"/>
  <c r="AN668" i="4"/>
  <c r="M668" i="4"/>
  <c r="N668" i="4"/>
  <c r="O669" i="4"/>
  <c r="P669" i="4"/>
  <c r="AL669" i="4"/>
  <c r="AB669" i="4"/>
  <c r="AE669" i="4" s="1"/>
  <c r="U669" i="4"/>
  <c r="AM669" i="4"/>
  <c r="AH669" i="4"/>
  <c r="K669" i="4"/>
  <c r="L669" i="4" s="1"/>
  <c r="G669" i="4"/>
  <c r="W669" i="4"/>
  <c r="X669" i="4" s="1"/>
  <c r="N669" i="4" l="1"/>
  <c r="M669" i="4"/>
  <c r="AD670" i="4"/>
  <c r="AC670" i="4"/>
  <c r="AF670" i="4" s="1"/>
  <c r="B672" i="4"/>
  <c r="D671" i="4"/>
  <c r="T671" i="4" s="1"/>
  <c r="F671" i="4"/>
  <c r="AG671" i="4"/>
  <c r="AI671" i="4" s="1"/>
  <c r="AJ671" i="4"/>
  <c r="AO671" i="4" s="1"/>
  <c r="AK671" i="4"/>
  <c r="AP671" i="4" s="1"/>
  <c r="J671" i="4"/>
  <c r="C671" i="4"/>
  <c r="AA671" i="4"/>
  <c r="E671" i="4"/>
  <c r="V671" i="4" s="1"/>
  <c r="Y669" i="4"/>
  <c r="Z669" i="4"/>
  <c r="O670" i="4"/>
  <c r="AH670" i="4"/>
  <c r="AB670" i="4"/>
  <c r="AM670" i="4"/>
  <c r="U670" i="4"/>
  <c r="P670" i="4"/>
  <c r="AL670" i="4"/>
  <c r="K670" i="4"/>
  <c r="L670" i="4" s="1"/>
  <c r="G670" i="4"/>
  <c r="W670" i="4"/>
  <c r="X670" i="4" s="1"/>
  <c r="Q669" i="4"/>
  <c r="I669" i="4"/>
  <c r="H669" i="4"/>
  <c r="AN669" i="4"/>
  <c r="AQ670" i="4"/>
  <c r="Q670" i="4" l="1"/>
  <c r="S670" i="4" s="1"/>
  <c r="AN670" i="4"/>
  <c r="R670" i="4"/>
  <c r="H670" i="4"/>
  <c r="I670" i="4"/>
  <c r="AD671" i="4"/>
  <c r="AC671" i="4"/>
  <c r="AF671" i="4" s="1"/>
  <c r="F672" i="4"/>
  <c r="D672" i="4"/>
  <c r="T672" i="4" s="1"/>
  <c r="B673" i="4"/>
  <c r="AJ672" i="4"/>
  <c r="AO672" i="4" s="1"/>
  <c r="AK672" i="4"/>
  <c r="AP672" i="4" s="1"/>
  <c r="AA672" i="4"/>
  <c r="AG672" i="4"/>
  <c r="AI672" i="4" s="1"/>
  <c r="E672" i="4"/>
  <c r="V672" i="4" s="1"/>
  <c r="J672" i="4"/>
  <c r="C672" i="4"/>
  <c r="Z670" i="4"/>
  <c r="Y670" i="4"/>
  <c r="R669" i="4"/>
  <c r="S669" i="4"/>
  <c r="K671" i="4"/>
  <c r="L671" i="4" s="1"/>
  <c r="G671" i="4"/>
  <c r="W671" i="4"/>
  <c r="X671" i="4" s="1"/>
  <c r="AE670" i="4"/>
  <c r="M670" i="4"/>
  <c r="N670" i="4"/>
  <c r="O671" i="4"/>
  <c r="AL671" i="4"/>
  <c r="AB671" i="4"/>
  <c r="P671" i="4"/>
  <c r="U671" i="4"/>
  <c r="AH671" i="4"/>
  <c r="AM671" i="4"/>
  <c r="AQ671" i="4"/>
  <c r="AN671" i="4" l="1"/>
  <c r="AD672" i="4"/>
  <c r="AC672" i="4"/>
  <c r="AF672" i="4" s="1"/>
  <c r="N671" i="4"/>
  <c r="M671" i="4"/>
  <c r="B674" i="4"/>
  <c r="F673" i="4"/>
  <c r="AG673" i="4"/>
  <c r="AI673" i="4" s="1"/>
  <c r="AJ673" i="4"/>
  <c r="AO673" i="4" s="1"/>
  <c r="AK673" i="4"/>
  <c r="AP673" i="4" s="1"/>
  <c r="D673" i="4"/>
  <c r="T673" i="4" s="1"/>
  <c r="J673" i="4"/>
  <c r="C673" i="4"/>
  <c r="E673" i="4"/>
  <c r="V673" i="4" s="1"/>
  <c r="AA673" i="4"/>
  <c r="AE671" i="4"/>
  <c r="AQ672" i="4"/>
  <c r="Y671" i="4"/>
  <c r="Z671" i="4"/>
  <c r="I671" i="4"/>
  <c r="H671" i="4"/>
  <c r="Q671" i="4"/>
  <c r="K672" i="4"/>
  <c r="L672" i="4" s="1"/>
  <c r="G672" i="4"/>
  <c r="W672" i="4"/>
  <c r="X672" i="4" s="1"/>
  <c r="O672" i="4"/>
  <c r="P672" i="4"/>
  <c r="AM672" i="4"/>
  <c r="AH672" i="4"/>
  <c r="U672" i="4"/>
  <c r="AL672" i="4"/>
  <c r="AB672" i="4"/>
  <c r="R671" i="4" l="1"/>
  <c r="S671" i="4"/>
  <c r="B675" i="4"/>
  <c r="F674" i="4"/>
  <c r="D674" i="4"/>
  <c r="T674" i="4" s="1"/>
  <c r="AG674" i="4"/>
  <c r="AI674" i="4" s="1"/>
  <c r="AK674" i="4"/>
  <c r="AP674" i="4" s="1"/>
  <c r="J674" i="4"/>
  <c r="AJ674" i="4"/>
  <c r="AO674" i="4" s="1"/>
  <c r="E674" i="4"/>
  <c r="V674" i="4" s="1"/>
  <c r="AA674" i="4"/>
  <c r="C674" i="4"/>
  <c r="AD673" i="4"/>
  <c r="AC673" i="4"/>
  <c r="AF673" i="4" s="1"/>
  <c r="K673" i="4"/>
  <c r="L673" i="4" s="1"/>
  <c r="G673" i="4"/>
  <c r="W673" i="4"/>
  <c r="X673" i="4" s="1"/>
  <c r="M672" i="4"/>
  <c r="N672" i="4"/>
  <c r="Q672" i="4"/>
  <c r="AQ673" i="4"/>
  <c r="I672" i="4"/>
  <c r="H672" i="4"/>
  <c r="Z672" i="4"/>
  <c r="Y672" i="4"/>
  <c r="O673" i="4"/>
  <c r="P673" i="4"/>
  <c r="AL673" i="4"/>
  <c r="AH673" i="4"/>
  <c r="U673" i="4"/>
  <c r="AB673" i="4"/>
  <c r="AM673" i="4"/>
  <c r="AE672" i="4"/>
  <c r="AN672" i="4"/>
  <c r="AE673" i="4" l="1"/>
  <c r="Q673" i="4"/>
  <c r="S673" i="4" s="1"/>
  <c r="S672" i="4"/>
  <c r="R672" i="4"/>
  <c r="I673" i="4"/>
  <c r="H673" i="4"/>
  <c r="O674" i="4"/>
  <c r="P674" i="4"/>
  <c r="AL674" i="4"/>
  <c r="U674" i="4"/>
  <c r="AB674" i="4"/>
  <c r="AE674" i="4" s="1"/>
  <c r="AH674" i="4"/>
  <c r="AM674" i="4"/>
  <c r="Y673" i="4"/>
  <c r="Z673" i="4"/>
  <c r="AN673" i="4"/>
  <c r="AQ674" i="4"/>
  <c r="R673" i="4"/>
  <c r="M673" i="4"/>
  <c r="N673" i="4"/>
  <c r="AD674" i="4"/>
  <c r="AC674" i="4"/>
  <c r="AF674" i="4" s="1"/>
  <c r="B676" i="4"/>
  <c r="D675" i="4"/>
  <c r="T675" i="4" s="1"/>
  <c r="AG675" i="4"/>
  <c r="AI675" i="4" s="1"/>
  <c r="AJ675" i="4"/>
  <c r="AO675" i="4" s="1"/>
  <c r="AK675" i="4"/>
  <c r="AP675" i="4" s="1"/>
  <c r="F675" i="4"/>
  <c r="J675" i="4"/>
  <c r="C675" i="4"/>
  <c r="AA675" i="4"/>
  <c r="E675" i="4"/>
  <c r="V675" i="4" s="1"/>
  <c r="K674" i="4"/>
  <c r="L674" i="4" s="1"/>
  <c r="G674" i="4"/>
  <c r="W674" i="4"/>
  <c r="X674" i="4" s="1"/>
  <c r="Q674" i="4" l="1"/>
  <c r="S674" i="4" s="1"/>
  <c r="AN674" i="4"/>
  <c r="K675" i="4"/>
  <c r="L675" i="4" s="1"/>
  <c r="G675" i="4"/>
  <c r="W675" i="4"/>
  <c r="X675" i="4" s="1"/>
  <c r="M674" i="4"/>
  <c r="N674" i="4"/>
  <c r="I674" i="4"/>
  <c r="H674" i="4"/>
  <c r="AL675" i="4"/>
  <c r="AB675" i="4"/>
  <c r="O675" i="4"/>
  <c r="U675" i="4"/>
  <c r="AM675" i="4"/>
  <c r="AH675" i="4"/>
  <c r="P675" i="4"/>
  <c r="Q675" i="4" s="1"/>
  <c r="AD675" i="4"/>
  <c r="AC675" i="4"/>
  <c r="AF675" i="4" s="1"/>
  <c r="B677" i="4"/>
  <c r="D676" i="4"/>
  <c r="T676" i="4" s="1"/>
  <c r="F676" i="4"/>
  <c r="AG676" i="4"/>
  <c r="AI676" i="4" s="1"/>
  <c r="AK676" i="4"/>
  <c r="AP676" i="4" s="1"/>
  <c r="J676" i="4"/>
  <c r="C676" i="4"/>
  <c r="AA676" i="4"/>
  <c r="AJ676" i="4"/>
  <c r="AO676" i="4" s="1"/>
  <c r="E676" i="4"/>
  <c r="V676" i="4" s="1"/>
  <c r="R674" i="4"/>
  <c r="Z674" i="4"/>
  <c r="Y674" i="4"/>
  <c r="AQ675" i="4"/>
  <c r="AE675" i="4" l="1"/>
  <c r="AN675" i="4"/>
  <c r="B678" i="4"/>
  <c r="F677" i="4"/>
  <c r="D677" i="4"/>
  <c r="T677" i="4" s="1"/>
  <c r="AG677" i="4"/>
  <c r="AI677" i="4" s="1"/>
  <c r="AJ677" i="4"/>
  <c r="AO677" i="4" s="1"/>
  <c r="AK677" i="4"/>
  <c r="AP677" i="4" s="1"/>
  <c r="C677" i="4"/>
  <c r="E677" i="4"/>
  <c r="V677" i="4" s="1"/>
  <c r="J677" i="4"/>
  <c r="AA677" i="4"/>
  <c r="N675" i="4"/>
  <c r="M675" i="4"/>
  <c r="R675" i="4"/>
  <c r="S675" i="4"/>
  <c r="I675" i="4"/>
  <c r="H675" i="4"/>
  <c r="P676" i="4"/>
  <c r="O676" i="4"/>
  <c r="AL676" i="4"/>
  <c r="AM676" i="4"/>
  <c r="AB676" i="4"/>
  <c r="AH676" i="4"/>
  <c r="U676" i="4"/>
  <c r="K676" i="4"/>
  <c r="L676" i="4" s="1"/>
  <c r="G676" i="4"/>
  <c r="W676" i="4"/>
  <c r="X676" i="4" s="1"/>
  <c r="Z675" i="4"/>
  <c r="Y675" i="4"/>
  <c r="AD676" i="4"/>
  <c r="AC676" i="4"/>
  <c r="AF676" i="4" s="1"/>
  <c r="AQ676" i="4"/>
  <c r="AN676" i="4" l="1"/>
  <c r="Z676" i="4"/>
  <c r="Y676" i="4"/>
  <c r="H676" i="4"/>
  <c r="I676" i="4"/>
  <c r="B679" i="4"/>
  <c r="F678" i="4"/>
  <c r="J678" i="4"/>
  <c r="D678" i="4"/>
  <c r="T678" i="4" s="1"/>
  <c r="AJ678" i="4"/>
  <c r="AO678" i="4" s="1"/>
  <c r="AG678" i="4"/>
  <c r="AI678" i="4" s="1"/>
  <c r="C678" i="4"/>
  <c r="AK678" i="4"/>
  <c r="AP678" i="4" s="1"/>
  <c r="AA678" i="4"/>
  <c r="E678" i="4"/>
  <c r="V678" i="4" s="1"/>
  <c r="AE676" i="4"/>
  <c r="Q676" i="4"/>
  <c r="AD677" i="4"/>
  <c r="AC677" i="4"/>
  <c r="AF677" i="4" s="1"/>
  <c r="K677" i="4"/>
  <c r="L677" i="4" s="1"/>
  <c r="G677" i="4"/>
  <c r="W677" i="4"/>
  <c r="X677" i="4" s="1"/>
  <c r="O677" i="4"/>
  <c r="P677" i="4"/>
  <c r="AL677" i="4"/>
  <c r="AH677" i="4"/>
  <c r="AB677" i="4"/>
  <c r="AE677" i="4" s="1"/>
  <c r="AM677" i="4"/>
  <c r="U677" i="4"/>
  <c r="M676" i="4"/>
  <c r="N676" i="4"/>
  <c r="AQ677" i="4"/>
  <c r="H677" i="4" l="1"/>
  <c r="I677" i="4"/>
  <c r="S676" i="4"/>
  <c r="R676" i="4"/>
  <c r="Y677" i="4"/>
  <c r="Z677" i="4"/>
  <c r="AD678" i="4"/>
  <c r="AC678" i="4"/>
  <c r="AF678" i="4" s="1"/>
  <c r="B680" i="4"/>
  <c r="D679" i="4"/>
  <c r="T679" i="4" s="1"/>
  <c r="F679" i="4"/>
  <c r="AG679" i="4"/>
  <c r="AI679" i="4" s="1"/>
  <c r="AJ679" i="4"/>
  <c r="AO679" i="4" s="1"/>
  <c r="AK679" i="4"/>
  <c r="AP679" i="4" s="1"/>
  <c r="J679" i="4"/>
  <c r="AA679" i="4"/>
  <c r="C679" i="4"/>
  <c r="E679" i="4"/>
  <c r="V679" i="4" s="1"/>
  <c r="AN677" i="4"/>
  <c r="K678" i="4"/>
  <c r="L678" i="4" s="1"/>
  <c r="G678" i="4"/>
  <c r="W678" i="4"/>
  <c r="X678" i="4" s="1"/>
  <c r="AQ678" i="4"/>
  <c r="N677" i="4"/>
  <c r="M677" i="4"/>
  <c r="O678" i="4"/>
  <c r="AM678" i="4"/>
  <c r="U678" i="4"/>
  <c r="P678" i="4"/>
  <c r="AH678" i="4"/>
  <c r="AB678" i="4"/>
  <c r="AL678" i="4"/>
  <c r="Q677" i="4"/>
  <c r="AN678" i="4" l="1"/>
  <c r="M678" i="4"/>
  <c r="N678" i="4"/>
  <c r="R677" i="4"/>
  <c r="S677" i="4"/>
  <c r="I678" i="4"/>
  <c r="H678" i="4"/>
  <c r="O679" i="4"/>
  <c r="P679" i="4"/>
  <c r="AM679" i="4"/>
  <c r="AH679" i="4"/>
  <c r="AL679" i="4"/>
  <c r="U679" i="4"/>
  <c r="AB679" i="4"/>
  <c r="F680" i="4"/>
  <c r="D680" i="4"/>
  <c r="T680" i="4" s="1"/>
  <c r="J680" i="4"/>
  <c r="B681" i="4"/>
  <c r="AJ680" i="4"/>
  <c r="AO680" i="4" s="1"/>
  <c r="AG680" i="4"/>
  <c r="AI680" i="4" s="1"/>
  <c r="C680" i="4"/>
  <c r="AK680" i="4"/>
  <c r="AP680" i="4" s="1"/>
  <c r="E680" i="4"/>
  <c r="V680" i="4" s="1"/>
  <c r="AA680" i="4"/>
  <c r="AE678" i="4"/>
  <c r="Q678" i="4"/>
  <c r="Y678" i="4"/>
  <c r="Z678" i="4"/>
  <c r="K679" i="4"/>
  <c r="L679" i="4" s="1"/>
  <c r="G679" i="4"/>
  <c r="W679" i="4"/>
  <c r="X679" i="4" s="1"/>
  <c r="AD679" i="4"/>
  <c r="AC679" i="4"/>
  <c r="AF679" i="4" s="1"/>
  <c r="AQ679" i="4"/>
  <c r="Q679" i="4" l="1"/>
  <c r="S679" i="4" s="1"/>
  <c r="AE679" i="4"/>
  <c r="AQ680" i="4"/>
  <c r="M679" i="4"/>
  <c r="N679" i="4"/>
  <c r="P680" i="4"/>
  <c r="U680" i="4"/>
  <c r="AL680" i="4"/>
  <c r="AB680" i="4"/>
  <c r="O680" i="4"/>
  <c r="AM680" i="4"/>
  <c r="AH680" i="4"/>
  <c r="H679" i="4"/>
  <c r="I679" i="4"/>
  <c r="R678" i="4"/>
  <c r="S678" i="4"/>
  <c r="B682" i="4"/>
  <c r="D681" i="4"/>
  <c r="T681" i="4" s="1"/>
  <c r="F681" i="4"/>
  <c r="AG681" i="4"/>
  <c r="AI681" i="4" s="1"/>
  <c r="AJ681" i="4"/>
  <c r="AO681" i="4" s="1"/>
  <c r="AK681" i="4"/>
  <c r="AP681" i="4" s="1"/>
  <c r="J681" i="4"/>
  <c r="C681" i="4"/>
  <c r="E681" i="4"/>
  <c r="V681" i="4" s="1"/>
  <c r="AA681" i="4"/>
  <c r="K680" i="4"/>
  <c r="L680" i="4" s="1"/>
  <c r="G680" i="4"/>
  <c r="W680" i="4"/>
  <c r="X680" i="4" s="1"/>
  <c r="AN679" i="4"/>
  <c r="Y679" i="4"/>
  <c r="Z679" i="4"/>
  <c r="AD680" i="4"/>
  <c r="AC680" i="4"/>
  <c r="AF680" i="4" s="1"/>
  <c r="R679" i="4" l="1"/>
  <c r="I680" i="4"/>
  <c r="H680" i="4"/>
  <c r="O681" i="4"/>
  <c r="P681" i="4"/>
  <c r="AL681" i="4"/>
  <c r="AM681" i="4"/>
  <c r="U681" i="4"/>
  <c r="AH681" i="4"/>
  <c r="AB681" i="4"/>
  <c r="AQ681" i="4"/>
  <c r="AN680" i="4"/>
  <c r="AD681" i="4"/>
  <c r="AC681" i="4"/>
  <c r="AF681" i="4" s="1"/>
  <c r="Z680" i="4"/>
  <c r="Y680" i="4"/>
  <c r="B683" i="4"/>
  <c r="D682" i="4"/>
  <c r="T682" i="4" s="1"/>
  <c r="F682" i="4"/>
  <c r="AG682" i="4"/>
  <c r="AI682" i="4" s="1"/>
  <c r="AK682" i="4"/>
  <c r="AP682" i="4" s="1"/>
  <c r="AJ682" i="4"/>
  <c r="AO682" i="4" s="1"/>
  <c r="J682" i="4"/>
  <c r="AA682" i="4"/>
  <c r="C682" i="4"/>
  <c r="E682" i="4"/>
  <c r="V682" i="4" s="1"/>
  <c r="AE680" i="4"/>
  <c r="Q680" i="4"/>
  <c r="M680" i="4"/>
  <c r="N680" i="4"/>
  <c r="K681" i="4"/>
  <c r="L681" i="4" s="1"/>
  <c r="G681" i="4"/>
  <c r="W681" i="4"/>
  <c r="X681" i="4" s="1"/>
  <c r="AE681" i="4" l="1"/>
  <c r="AN681" i="4"/>
  <c r="K682" i="4"/>
  <c r="L682" i="4" s="1"/>
  <c r="G682" i="4"/>
  <c r="W682" i="4"/>
  <c r="X682" i="4" s="1"/>
  <c r="AD682" i="4"/>
  <c r="AC682" i="4"/>
  <c r="AF682" i="4" s="1"/>
  <c r="AQ682" i="4"/>
  <c r="N681" i="4"/>
  <c r="M681" i="4"/>
  <c r="I681" i="4"/>
  <c r="H681" i="4"/>
  <c r="R680" i="4"/>
  <c r="S680" i="4"/>
  <c r="Z681" i="4"/>
  <c r="Y681" i="4"/>
  <c r="P682" i="4"/>
  <c r="O682" i="4"/>
  <c r="AL682" i="4"/>
  <c r="AM682" i="4"/>
  <c r="U682" i="4"/>
  <c r="AH682" i="4"/>
  <c r="AB682" i="4"/>
  <c r="B684" i="4"/>
  <c r="D683" i="4"/>
  <c r="T683" i="4" s="1"/>
  <c r="F683" i="4"/>
  <c r="AG683" i="4"/>
  <c r="AI683" i="4" s="1"/>
  <c r="AJ683" i="4"/>
  <c r="AO683" i="4" s="1"/>
  <c r="AK683" i="4"/>
  <c r="AP683" i="4" s="1"/>
  <c r="J683" i="4"/>
  <c r="AA683" i="4"/>
  <c r="C683" i="4"/>
  <c r="E683" i="4"/>
  <c r="V683" i="4" s="1"/>
  <c r="Q681" i="4"/>
  <c r="Q682" i="4" l="1"/>
  <c r="AE682" i="4"/>
  <c r="AN682" i="4"/>
  <c r="AD683" i="4"/>
  <c r="AC683" i="4"/>
  <c r="AF683" i="4" s="1"/>
  <c r="N682" i="4"/>
  <c r="M682" i="4"/>
  <c r="P683" i="4"/>
  <c r="O683" i="4"/>
  <c r="AB683" i="4"/>
  <c r="AL683" i="4"/>
  <c r="U683" i="4"/>
  <c r="AM683" i="4"/>
  <c r="AH683" i="4"/>
  <c r="B685" i="4"/>
  <c r="F684" i="4"/>
  <c r="D684" i="4"/>
  <c r="T684" i="4" s="1"/>
  <c r="J684" i="4"/>
  <c r="AG684" i="4"/>
  <c r="AI684" i="4" s="1"/>
  <c r="AK684" i="4"/>
  <c r="AP684" i="4" s="1"/>
  <c r="AJ684" i="4"/>
  <c r="AO684" i="4" s="1"/>
  <c r="C684" i="4"/>
  <c r="E684" i="4"/>
  <c r="V684" i="4" s="1"/>
  <c r="AA684" i="4"/>
  <c r="H682" i="4"/>
  <c r="I682" i="4"/>
  <c r="AQ683" i="4"/>
  <c r="R682" i="4"/>
  <c r="S682" i="4"/>
  <c r="Z682" i="4"/>
  <c r="Y682" i="4"/>
  <c r="S681" i="4"/>
  <c r="R681" i="4"/>
  <c r="K683" i="4"/>
  <c r="L683" i="4" s="1"/>
  <c r="G683" i="4"/>
  <c r="W683" i="4"/>
  <c r="X683" i="4" s="1"/>
  <c r="K684" i="4" l="1"/>
  <c r="L684" i="4" s="1"/>
  <c r="G684" i="4"/>
  <c r="W684" i="4"/>
  <c r="X684" i="4" s="1"/>
  <c r="Q683" i="4"/>
  <c r="Y683" i="4"/>
  <c r="Z683" i="4"/>
  <c r="AD684" i="4"/>
  <c r="AC684" i="4"/>
  <c r="AF684" i="4" s="1"/>
  <c r="AN683" i="4"/>
  <c r="AE683" i="4"/>
  <c r="N683" i="4"/>
  <c r="M683" i="4"/>
  <c r="O684" i="4"/>
  <c r="AL684" i="4"/>
  <c r="U684" i="4"/>
  <c r="P684" i="4"/>
  <c r="AB684" i="4"/>
  <c r="AE684" i="4" s="1"/>
  <c r="AM684" i="4"/>
  <c r="AH684" i="4"/>
  <c r="H683" i="4"/>
  <c r="I683" i="4"/>
  <c r="B686" i="4"/>
  <c r="F685" i="4"/>
  <c r="D685" i="4"/>
  <c r="T685" i="4" s="1"/>
  <c r="J685" i="4"/>
  <c r="AG685" i="4"/>
  <c r="AI685" i="4" s="1"/>
  <c r="AJ685" i="4"/>
  <c r="AO685" i="4" s="1"/>
  <c r="AK685" i="4"/>
  <c r="AP685" i="4" s="1"/>
  <c r="C685" i="4"/>
  <c r="E685" i="4"/>
  <c r="V685" i="4" s="1"/>
  <c r="AA685" i="4"/>
  <c r="AQ684" i="4"/>
  <c r="AN684" i="4" l="1"/>
  <c r="Q684" i="4"/>
  <c r="R684" i="4" s="1"/>
  <c r="O685" i="4"/>
  <c r="U685" i="4"/>
  <c r="AL685" i="4"/>
  <c r="AB685" i="4"/>
  <c r="P685" i="4"/>
  <c r="Q685" i="4" s="1"/>
  <c r="AM685" i="4"/>
  <c r="AH685" i="4"/>
  <c r="N684" i="4"/>
  <c r="M684" i="4"/>
  <c r="D686" i="4"/>
  <c r="T686" i="4" s="1"/>
  <c r="B687" i="4"/>
  <c r="AJ686" i="4"/>
  <c r="AO686" i="4" s="1"/>
  <c r="F686" i="4"/>
  <c r="AK686" i="4"/>
  <c r="AP686" i="4" s="1"/>
  <c r="J686" i="4"/>
  <c r="AG686" i="4"/>
  <c r="AI686" i="4" s="1"/>
  <c r="C686" i="4"/>
  <c r="AA686" i="4"/>
  <c r="E686" i="4"/>
  <c r="V686" i="4" s="1"/>
  <c r="I684" i="4"/>
  <c r="H684" i="4"/>
  <c r="AQ685" i="4"/>
  <c r="AD685" i="4"/>
  <c r="AC685" i="4"/>
  <c r="AF685" i="4" s="1"/>
  <c r="K685" i="4"/>
  <c r="L685" i="4" s="1"/>
  <c r="G685" i="4"/>
  <c r="W685" i="4"/>
  <c r="X685" i="4" s="1"/>
  <c r="Z684" i="4"/>
  <c r="Y684" i="4"/>
  <c r="S683" i="4"/>
  <c r="R683" i="4"/>
  <c r="S684" i="4" l="1"/>
  <c r="AN685" i="4"/>
  <c r="M685" i="4"/>
  <c r="N685" i="4"/>
  <c r="O686" i="4"/>
  <c r="AM686" i="4"/>
  <c r="P686" i="4"/>
  <c r="AH686" i="4"/>
  <c r="U686" i="4"/>
  <c r="AL686" i="4"/>
  <c r="AB686" i="4"/>
  <c r="AE686" i="4" s="1"/>
  <c r="K686" i="4"/>
  <c r="L686" i="4" s="1"/>
  <c r="G686" i="4"/>
  <c r="W686" i="4"/>
  <c r="X686" i="4" s="1"/>
  <c r="R685" i="4"/>
  <c r="S685" i="4"/>
  <c r="I685" i="4"/>
  <c r="H685" i="4"/>
  <c r="AD686" i="4"/>
  <c r="AC686" i="4"/>
  <c r="AF686" i="4" s="1"/>
  <c r="Z685" i="4"/>
  <c r="Y685" i="4"/>
  <c r="B688" i="4"/>
  <c r="D687" i="4"/>
  <c r="T687" i="4" s="1"/>
  <c r="F687" i="4"/>
  <c r="AG687" i="4"/>
  <c r="AI687" i="4" s="1"/>
  <c r="AJ687" i="4"/>
  <c r="AO687" i="4" s="1"/>
  <c r="AK687" i="4"/>
  <c r="AP687" i="4" s="1"/>
  <c r="J687" i="4"/>
  <c r="AA687" i="4"/>
  <c r="E687" i="4"/>
  <c r="V687" i="4" s="1"/>
  <c r="C687" i="4"/>
  <c r="AQ686" i="4"/>
  <c r="AE685" i="4"/>
  <c r="Q686" i="4" l="1"/>
  <c r="R686" i="4" s="1"/>
  <c r="F688" i="4"/>
  <c r="D688" i="4"/>
  <c r="T688" i="4" s="1"/>
  <c r="J688" i="4"/>
  <c r="B689" i="4"/>
  <c r="AJ688" i="4"/>
  <c r="AO688" i="4" s="1"/>
  <c r="AK688" i="4"/>
  <c r="AP688" i="4" s="1"/>
  <c r="C688" i="4"/>
  <c r="E688" i="4"/>
  <c r="V688" i="4" s="1"/>
  <c r="AA688" i="4"/>
  <c r="AG688" i="4"/>
  <c r="AI688" i="4" s="1"/>
  <c r="S686" i="4"/>
  <c r="M686" i="4"/>
  <c r="N686" i="4"/>
  <c r="AN686" i="4"/>
  <c r="K687" i="4"/>
  <c r="L687" i="4" s="1"/>
  <c r="G687" i="4"/>
  <c r="W687" i="4"/>
  <c r="X687" i="4" s="1"/>
  <c r="I686" i="4"/>
  <c r="H686" i="4"/>
  <c r="P687" i="4"/>
  <c r="AM687" i="4"/>
  <c r="AB687" i="4"/>
  <c r="AH687" i="4"/>
  <c r="U687" i="4"/>
  <c r="O687" i="4"/>
  <c r="AL687" i="4"/>
  <c r="AD687" i="4"/>
  <c r="AC687" i="4"/>
  <c r="AF687" i="4" s="1"/>
  <c r="Y686" i="4"/>
  <c r="Z686" i="4"/>
  <c r="AQ687" i="4"/>
  <c r="Q687" i="4" l="1"/>
  <c r="S687" i="4" s="1"/>
  <c r="AD688" i="4"/>
  <c r="AC688" i="4"/>
  <c r="AF688" i="4" s="1"/>
  <c r="K688" i="4"/>
  <c r="L688" i="4" s="1"/>
  <c r="G688" i="4"/>
  <c r="W688" i="4"/>
  <c r="X688" i="4" s="1"/>
  <c r="AM688" i="4"/>
  <c r="AH688" i="4"/>
  <c r="P688" i="4"/>
  <c r="O688" i="4"/>
  <c r="U688" i="4"/>
  <c r="AL688" i="4"/>
  <c r="AB688" i="4"/>
  <c r="AE687" i="4"/>
  <c r="R687" i="4"/>
  <c r="H687" i="4"/>
  <c r="I687" i="4"/>
  <c r="Y687" i="4"/>
  <c r="Z687" i="4"/>
  <c r="N687" i="4"/>
  <c r="M687" i="4"/>
  <c r="B690" i="4"/>
  <c r="F689" i="4"/>
  <c r="AG689" i="4"/>
  <c r="AI689" i="4" s="1"/>
  <c r="AJ689" i="4"/>
  <c r="AO689" i="4" s="1"/>
  <c r="AK689" i="4"/>
  <c r="AP689" i="4" s="1"/>
  <c r="J689" i="4"/>
  <c r="C689" i="4"/>
  <c r="D689" i="4"/>
  <c r="T689" i="4" s="1"/>
  <c r="AA689" i="4"/>
  <c r="E689" i="4"/>
  <c r="V689" i="4" s="1"/>
  <c r="AQ688" i="4"/>
  <c r="AN687" i="4"/>
  <c r="AE688" i="4" l="1"/>
  <c r="Y688" i="4"/>
  <c r="Z688" i="4"/>
  <c r="AD689" i="4"/>
  <c r="AC689" i="4"/>
  <c r="AF689" i="4" s="1"/>
  <c r="B691" i="4"/>
  <c r="F690" i="4"/>
  <c r="D690" i="4"/>
  <c r="T690" i="4" s="1"/>
  <c r="AG690" i="4"/>
  <c r="AI690" i="4" s="1"/>
  <c r="AK690" i="4"/>
  <c r="AP690" i="4" s="1"/>
  <c r="J690" i="4"/>
  <c r="AJ690" i="4"/>
  <c r="AO690" i="4" s="1"/>
  <c r="AA690" i="4"/>
  <c r="E690" i="4"/>
  <c r="V690" i="4" s="1"/>
  <c r="C690" i="4"/>
  <c r="K689" i="4"/>
  <c r="L689" i="4" s="1"/>
  <c r="G689" i="4"/>
  <c r="W689" i="4"/>
  <c r="X689" i="4" s="1"/>
  <c r="M688" i="4"/>
  <c r="N688" i="4"/>
  <c r="AN688" i="4"/>
  <c r="AH689" i="4"/>
  <c r="O689" i="4"/>
  <c r="AB689" i="4"/>
  <c r="AM689" i="4"/>
  <c r="U689" i="4"/>
  <c r="P689" i="4"/>
  <c r="AL689" i="4"/>
  <c r="I688" i="4"/>
  <c r="H688" i="4"/>
  <c r="AQ689" i="4"/>
  <c r="Q688" i="4"/>
  <c r="Q689" i="4" l="1"/>
  <c r="AN689" i="4"/>
  <c r="Y689" i="4"/>
  <c r="Z689" i="4"/>
  <c r="B692" i="4"/>
  <c r="D691" i="4"/>
  <c r="T691" i="4" s="1"/>
  <c r="AG691" i="4"/>
  <c r="AI691" i="4" s="1"/>
  <c r="AJ691" i="4"/>
  <c r="AO691" i="4" s="1"/>
  <c r="AK691" i="4"/>
  <c r="AP691" i="4" s="1"/>
  <c r="F691" i="4"/>
  <c r="J691" i="4"/>
  <c r="AA691" i="4"/>
  <c r="C691" i="4"/>
  <c r="E691" i="4"/>
  <c r="V691" i="4" s="1"/>
  <c r="S689" i="4"/>
  <c r="R689" i="4"/>
  <c r="K690" i="4"/>
  <c r="L690" i="4" s="1"/>
  <c r="G690" i="4"/>
  <c r="W690" i="4"/>
  <c r="X690" i="4" s="1"/>
  <c r="P690" i="4"/>
  <c r="U690" i="4"/>
  <c r="AL690" i="4"/>
  <c r="O690" i="4"/>
  <c r="AM690" i="4"/>
  <c r="AH690" i="4"/>
  <c r="AB690" i="4"/>
  <c r="AE690" i="4" s="1"/>
  <c r="R688" i="4"/>
  <c r="S688" i="4"/>
  <c r="M689" i="4"/>
  <c r="N689" i="4"/>
  <c r="AE689" i="4"/>
  <c r="H689" i="4"/>
  <c r="I689" i="4"/>
  <c r="AD690" i="4"/>
  <c r="AC690" i="4"/>
  <c r="AF690" i="4" s="1"/>
  <c r="AQ690" i="4"/>
  <c r="Y690" i="4" l="1"/>
  <c r="Z690" i="4"/>
  <c r="AQ691" i="4"/>
  <c r="H690" i="4"/>
  <c r="I690" i="4"/>
  <c r="AD691" i="4"/>
  <c r="AC691" i="4"/>
  <c r="AF691" i="4" s="1"/>
  <c r="Q690" i="4"/>
  <c r="N690" i="4"/>
  <c r="M690" i="4"/>
  <c r="O691" i="4"/>
  <c r="P691" i="4"/>
  <c r="AB691" i="4"/>
  <c r="AL691" i="4"/>
  <c r="U691" i="4"/>
  <c r="AM691" i="4"/>
  <c r="AH691" i="4"/>
  <c r="B693" i="4"/>
  <c r="D692" i="4"/>
  <c r="T692" i="4" s="1"/>
  <c r="F692" i="4"/>
  <c r="AG692" i="4"/>
  <c r="AI692" i="4" s="1"/>
  <c r="AK692" i="4"/>
  <c r="AP692" i="4" s="1"/>
  <c r="J692" i="4"/>
  <c r="C692" i="4"/>
  <c r="E692" i="4"/>
  <c r="V692" i="4" s="1"/>
  <c r="AA692" i="4"/>
  <c r="AJ692" i="4"/>
  <c r="AO692" i="4" s="1"/>
  <c r="AN690" i="4"/>
  <c r="K691" i="4"/>
  <c r="L691" i="4" s="1"/>
  <c r="G691" i="4"/>
  <c r="W691" i="4"/>
  <c r="X691" i="4" s="1"/>
  <c r="AQ692" i="4" l="1"/>
  <c r="AN691" i="4"/>
  <c r="AE691" i="4"/>
  <c r="Y691" i="4"/>
  <c r="Z691" i="4"/>
  <c r="N691" i="4"/>
  <c r="M691" i="4"/>
  <c r="H691" i="4"/>
  <c r="I691" i="4"/>
  <c r="AD692" i="4"/>
  <c r="AC692" i="4"/>
  <c r="AF692" i="4" s="1"/>
  <c r="B694" i="4"/>
  <c r="F693" i="4"/>
  <c r="D693" i="4"/>
  <c r="T693" i="4" s="1"/>
  <c r="AG693" i="4"/>
  <c r="AI693" i="4" s="1"/>
  <c r="AJ693" i="4"/>
  <c r="AO693" i="4" s="1"/>
  <c r="AK693" i="4"/>
  <c r="AP693" i="4" s="1"/>
  <c r="C693" i="4"/>
  <c r="J693" i="4"/>
  <c r="E693" i="4"/>
  <c r="V693" i="4" s="1"/>
  <c r="AA693" i="4"/>
  <c r="AH692" i="4"/>
  <c r="P692" i="4"/>
  <c r="AM692" i="4"/>
  <c r="O692" i="4"/>
  <c r="U692" i="4"/>
  <c r="AL692" i="4"/>
  <c r="AB692" i="4"/>
  <c r="K692" i="4"/>
  <c r="L692" i="4" s="1"/>
  <c r="G692" i="4"/>
  <c r="W692" i="4"/>
  <c r="X692" i="4" s="1"/>
  <c r="S690" i="4"/>
  <c r="R690" i="4"/>
  <c r="Q691" i="4"/>
  <c r="AD693" i="4" l="1"/>
  <c r="AC693" i="4"/>
  <c r="AF693" i="4" s="1"/>
  <c r="K693" i="4"/>
  <c r="L693" i="4" s="1"/>
  <c r="G693" i="4"/>
  <c r="W693" i="4"/>
  <c r="X693" i="4" s="1"/>
  <c r="S691" i="4"/>
  <c r="R691" i="4"/>
  <c r="I692" i="4"/>
  <c r="H692" i="4"/>
  <c r="P693" i="4"/>
  <c r="O693" i="4"/>
  <c r="AM693" i="4"/>
  <c r="AH693" i="4"/>
  <c r="AL693" i="4"/>
  <c r="U693" i="4"/>
  <c r="AB693" i="4"/>
  <c r="AN692" i="4"/>
  <c r="M692" i="4"/>
  <c r="N692" i="4"/>
  <c r="Q692" i="4"/>
  <c r="AQ693" i="4"/>
  <c r="Z692" i="4"/>
  <c r="Y692" i="4"/>
  <c r="B695" i="4"/>
  <c r="F694" i="4"/>
  <c r="D694" i="4"/>
  <c r="T694" i="4" s="1"/>
  <c r="J694" i="4"/>
  <c r="AJ694" i="4"/>
  <c r="AO694" i="4" s="1"/>
  <c r="AG694" i="4"/>
  <c r="AI694" i="4" s="1"/>
  <c r="AK694" i="4"/>
  <c r="AP694" i="4" s="1"/>
  <c r="C694" i="4"/>
  <c r="AA694" i="4"/>
  <c r="E694" i="4"/>
  <c r="V694" i="4" s="1"/>
  <c r="AE692" i="4"/>
  <c r="AE693" i="4" l="1"/>
  <c r="Q693" i="4"/>
  <c r="S693" i="4" s="1"/>
  <c r="K694" i="4"/>
  <c r="L694" i="4" s="1"/>
  <c r="G694" i="4"/>
  <c r="W694" i="4"/>
  <c r="X694" i="4" s="1"/>
  <c r="Y693" i="4"/>
  <c r="Z693" i="4"/>
  <c r="AQ694" i="4"/>
  <c r="AN693" i="4"/>
  <c r="R693" i="4"/>
  <c r="O694" i="4"/>
  <c r="P694" i="4"/>
  <c r="AL694" i="4"/>
  <c r="U694" i="4"/>
  <c r="AB694" i="4"/>
  <c r="AE694" i="4" s="1"/>
  <c r="AH694" i="4"/>
  <c r="AM694" i="4"/>
  <c r="N693" i="4"/>
  <c r="M693" i="4"/>
  <c r="AD694" i="4"/>
  <c r="AC694" i="4"/>
  <c r="AF694" i="4" s="1"/>
  <c r="B696" i="4"/>
  <c r="D695" i="4"/>
  <c r="T695" i="4" s="1"/>
  <c r="F695" i="4"/>
  <c r="AG695" i="4"/>
  <c r="AI695" i="4" s="1"/>
  <c r="AJ695" i="4"/>
  <c r="AO695" i="4" s="1"/>
  <c r="AK695" i="4"/>
  <c r="AP695" i="4" s="1"/>
  <c r="J695" i="4"/>
  <c r="AA695" i="4"/>
  <c r="E695" i="4"/>
  <c r="V695" i="4" s="1"/>
  <c r="C695" i="4"/>
  <c r="R692" i="4"/>
  <c r="S692" i="4"/>
  <c r="I693" i="4"/>
  <c r="H693" i="4"/>
  <c r="Q694" i="4" l="1"/>
  <c r="AN694" i="4"/>
  <c r="F696" i="4"/>
  <c r="D696" i="4"/>
  <c r="T696" i="4" s="1"/>
  <c r="J696" i="4"/>
  <c r="B697" i="4"/>
  <c r="AJ696" i="4"/>
  <c r="AO696" i="4" s="1"/>
  <c r="AG696" i="4"/>
  <c r="AI696" i="4" s="1"/>
  <c r="C696" i="4"/>
  <c r="E696" i="4"/>
  <c r="V696" i="4" s="1"/>
  <c r="AA696" i="4"/>
  <c r="AK696" i="4"/>
  <c r="AP696" i="4" s="1"/>
  <c r="N694" i="4"/>
  <c r="M694" i="4"/>
  <c r="O695" i="4"/>
  <c r="P695" i="4"/>
  <c r="AM695" i="4"/>
  <c r="U695" i="4"/>
  <c r="AH695" i="4"/>
  <c r="AB695" i="4"/>
  <c r="AL695" i="4"/>
  <c r="H694" i="4"/>
  <c r="I694" i="4"/>
  <c r="K695" i="4"/>
  <c r="L695" i="4" s="1"/>
  <c r="G695" i="4"/>
  <c r="W695" i="4"/>
  <c r="X695" i="4" s="1"/>
  <c r="R694" i="4"/>
  <c r="S694" i="4"/>
  <c r="Z694" i="4"/>
  <c r="Y694" i="4"/>
  <c r="AD695" i="4"/>
  <c r="AC695" i="4"/>
  <c r="AF695" i="4" s="1"/>
  <c r="AQ695" i="4"/>
  <c r="AN695" i="4" l="1"/>
  <c r="AD696" i="4"/>
  <c r="AC696" i="4"/>
  <c r="AF696" i="4" s="1"/>
  <c r="K696" i="4"/>
  <c r="L696" i="4" s="1"/>
  <c r="G696" i="4"/>
  <c r="W696" i="4"/>
  <c r="X696" i="4" s="1"/>
  <c r="AQ696" i="4"/>
  <c r="P696" i="4"/>
  <c r="U696" i="4"/>
  <c r="AL696" i="4"/>
  <c r="O696" i="4"/>
  <c r="AM696" i="4"/>
  <c r="AH696" i="4"/>
  <c r="AB696" i="4"/>
  <c r="AE695" i="4"/>
  <c r="M695" i="4"/>
  <c r="N695" i="4"/>
  <c r="H695" i="4"/>
  <c r="I695" i="4"/>
  <c r="Z695" i="4"/>
  <c r="Y695" i="4"/>
  <c r="B698" i="4"/>
  <c r="D697" i="4"/>
  <c r="T697" i="4" s="1"/>
  <c r="F697" i="4"/>
  <c r="AG697" i="4"/>
  <c r="AI697" i="4" s="1"/>
  <c r="AJ697" i="4"/>
  <c r="AO697" i="4" s="1"/>
  <c r="AK697" i="4"/>
  <c r="AP697" i="4" s="1"/>
  <c r="C697" i="4"/>
  <c r="J697" i="4"/>
  <c r="AA697" i="4"/>
  <c r="E697" i="4"/>
  <c r="V697" i="4" s="1"/>
  <c r="Q695" i="4"/>
  <c r="AE696" i="4" l="1"/>
  <c r="AN696" i="4"/>
  <c r="AD697" i="4"/>
  <c r="AC697" i="4"/>
  <c r="AF697" i="4" s="1"/>
  <c r="B699" i="4"/>
  <c r="D698" i="4"/>
  <c r="T698" i="4" s="1"/>
  <c r="F698" i="4"/>
  <c r="J698" i="4"/>
  <c r="AG698" i="4"/>
  <c r="AI698" i="4" s="1"/>
  <c r="AK698" i="4"/>
  <c r="AP698" i="4" s="1"/>
  <c r="AJ698" i="4"/>
  <c r="AO698" i="4" s="1"/>
  <c r="AA698" i="4"/>
  <c r="C698" i="4"/>
  <c r="E698" i="4"/>
  <c r="V698" i="4" s="1"/>
  <c r="Y696" i="4"/>
  <c r="Z696" i="4"/>
  <c r="S695" i="4"/>
  <c r="R695" i="4"/>
  <c r="AM697" i="4"/>
  <c r="P697" i="4"/>
  <c r="AH697" i="4"/>
  <c r="AL697" i="4"/>
  <c r="O697" i="4"/>
  <c r="U697" i="4"/>
  <c r="AB697" i="4"/>
  <c r="K697" i="4"/>
  <c r="L697" i="4" s="1"/>
  <c r="G697" i="4"/>
  <c r="W697" i="4"/>
  <c r="X697" i="4" s="1"/>
  <c r="M696" i="4"/>
  <c r="N696" i="4"/>
  <c r="Q696" i="4"/>
  <c r="H696" i="4"/>
  <c r="I696" i="4"/>
  <c r="AQ697" i="4"/>
  <c r="K698" i="4" l="1"/>
  <c r="L698" i="4" s="1"/>
  <c r="G698" i="4"/>
  <c r="W698" i="4"/>
  <c r="X698" i="4" s="1"/>
  <c r="N697" i="4"/>
  <c r="M697" i="4"/>
  <c r="AD698" i="4"/>
  <c r="AC698" i="4"/>
  <c r="AF698" i="4" s="1"/>
  <c r="S696" i="4"/>
  <c r="R696" i="4"/>
  <c r="H697" i="4"/>
  <c r="I697" i="4"/>
  <c r="Y697" i="4"/>
  <c r="Z697" i="4"/>
  <c r="O698" i="4"/>
  <c r="AL698" i="4"/>
  <c r="AB698" i="4"/>
  <c r="U698" i="4"/>
  <c r="P698" i="4"/>
  <c r="Q698" i="4" s="1"/>
  <c r="AM698" i="4"/>
  <c r="AH698" i="4"/>
  <c r="B700" i="4"/>
  <c r="D699" i="4"/>
  <c r="T699" i="4" s="1"/>
  <c r="J699" i="4"/>
  <c r="F699" i="4"/>
  <c r="AG699" i="4"/>
  <c r="AI699" i="4" s="1"/>
  <c r="AJ699" i="4"/>
  <c r="AO699" i="4" s="1"/>
  <c r="AK699" i="4"/>
  <c r="AP699" i="4" s="1"/>
  <c r="AA699" i="4"/>
  <c r="C699" i="4"/>
  <c r="E699" i="4"/>
  <c r="V699" i="4" s="1"/>
  <c r="Q697" i="4"/>
  <c r="AE697" i="4"/>
  <c r="AN697" i="4"/>
  <c r="AQ698" i="4"/>
  <c r="K699" i="4" l="1"/>
  <c r="L699" i="4" s="1"/>
  <c r="G699" i="4"/>
  <c r="W699" i="4"/>
  <c r="X699" i="4" s="1"/>
  <c r="O699" i="4"/>
  <c r="P699" i="4"/>
  <c r="AM699" i="4"/>
  <c r="AB699" i="4"/>
  <c r="AH699" i="4"/>
  <c r="U699" i="4"/>
  <c r="AL699" i="4"/>
  <c r="B701" i="4"/>
  <c r="F700" i="4"/>
  <c r="D700" i="4"/>
  <c r="T700" i="4" s="1"/>
  <c r="AG700" i="4"/>
  <c r="AI700" i="4" s="1"/>
  <c r="AK700" i="4"/>
  <c r="AP700" i="4" s="1"/>
  <c r="AJ700" i="4"/>
  <c r="AO700" i="4" s="1"/>
  <c r="J700" i="4"/>
  <c r="C700" i="4"/>
  <c r="E700" i="4"/>
  <c r="V700" i="4" s="1"/>
  <c r="AA700" i="4"/>
  <c r="M698" i="4"/>
  <c r="N698" i="4"/>
  <c r="AQ699" i="4"/>
  <c r="S698" i="4"/>
  <c r="R698" i="4"/>
  <c r="I698" i="4"/>
  <c r="H698" i="4"/>
  <c r="Y698" i="4"/>
  <c r="Z698" i="4"/>
  <c r="R697" i="4"/>
  <c r="S697" i="4"/>
  <c r="AD699" i="4"/>
  <c r="AC699" i="4"/>
  <c r="AF699" i="4" s="1"/>
  <c r="AN698" i="4"/>
  <c r="AE698" i="4"/>
  <c r="AE699" i="4" l="1"/>
  <c r="Q699" i="4"/>
  <c r="S699" i="4" s="1"/>
  <c r="AN699" i="4"/>
  <c r="AD700" i="4"/>
  <c r="AC700" i="4"/>
  <c r="AF700" i="4" s="1"/>
  <c r="R699" i="4"/>
  <c r="N699" i="4"/>
  <c r="M699" i="4"/>
  <c r="P700" i="4"/>
  <c r="AL700" i="4"/>
  <c r="U700" i="4"/>
  <c r="O700" i="4"/>
  <c r="AB700" i="4"/>
  <c r="AM700" i="4"/>
  <c r="AH700" i="4"/>
  <c r="H699" i="4"/>
  <c r="I699" i="4"/>
  <c r="AQ700" i="4"/>
  <c r="B702" i="4"/>
  <c r="F701" i="4"/>
  <c r="D701" i="4"/>
  <c r="T701" i="4" s="1"/>
  <c r="AG701" i="4"/>
  <c r="AI701" i="4" s="1"/>
  <c r="AJ701" i="4"/>
  <c r="AO701" i="4" s="1"/>
  <c r="AK701" i="4"/>
  <c r="AP701" i="4" s="1"/>
  <c r="J701" i="4"/>
  <c r="C701" i="4"/>
  <c r="E701" i="4"/>
  <c r="V701" i="4" s="1"/>
  <c r="AA701" i="4"/>
  <c r="Z699" i="4"/>
  <c r="Y699" i="4"/>
  <c r="K700" i="4"/>
  <c r="L700" i="4" s="1"/>
  <c r="G700" i="4"/>
  <c r="W700" i="4"/>
  <c r="X700" i="4" s="1"/>
  <c r="AN700" i="4" l="1"/>
  <c r="AE700" i="4"/>
  <c r="D702" i="4"/>
  <c r="T702" i="4" s="1"/>
  <c r="B703" i="4"/>
  <c r="AJ702" i="4"/>
  <c r="AO702" i="4" s="1"/>
  <c r="F702" i="4"/>
  <c r="AK702" i="4"/>
  <c r="AP702" i="4" s="1"/>
  <c r="J702" i="4"/>
  <c r="C702" i="4"/>
  <c r="E702" i="4"/>
  <c r="V702" i="4" s="1"/>
  <c r="AG702" i="4"/>
  <c r="AI702" i="4" s="1"/>
  <c r="AA702" i="4"/>
  <c r="G701" i="4"/>
  <c r="K701" i="4"/>
  <c r="L701" i="4" s="1"/>
  <c r="W701" i="4"/>
  <c r="X701" i="4" s="1"/>
  <c r="AD701" i="4"/>
  <c r="AC701" i="4"/>
  <c r="AF701" i="4" s="1"/>
  <c r="Y700" i="4"/>
  <c r="Z700" i="4"/>
  <c r="Q700" i="4"/>
  <c r="N700" i="4"/>
  <c r="M700" i="4"/>
  <c r="H700" i="4"/>
  <c r="I700" i="4"/>
  <c r="P701" i="4"/>
  <c r="O701" i="4"/>
  <c r="AH701" i="4"/>
  <c r="AM701" i="4"/>
  <c r="AL701" i="4"/>
  <c r="U701" i="4"/>
  <c r="AB701" i="4"/>
  <c r="AQ701" i="4"/>
  <c r="AN701" i="4" l="1"/>
  <c r="AQ702" i="4"/>
  <c r="Z701" i="4"/>
  <c r="Y701" i="4"/>
  <c r="M701" i="4"/>
  <c r="N701" i="4"/>
  <c r="AD702" i="4"/>
  <c r="AC702" i="4"/>
  <c r="AF702" i="4" s="1"/>
  <c r="B704" i="4"/>
  <c r="D703" i="4"/>
  <c r="T703" i="4" s="1"/>
  <c r="F703" i="4"/>
  <c r="AG703" i="4"/>
  <c r="AI703" i="4" s="1"/>
  <c r="AJ703" i="4"/>
  <c r="AO703" i="4" s="1"/>
  <c r="AK703" i="4"/>
  <c r="AP703" i="4" s="1"/>
  <c r="J703" i="4"/>
  <c r="C703" i="4"/>
  <c r="AA703" i="4"/>
  <c r="E703" i="4"/>
  <c r="V703" i="4" s="1"/>
  <c r="R700" i="4"/>
  <c r="S700" i="4"/>
  <c r="H701" i="4"/>
  <c r="I701" i="4"/>
  <c r="O702" i="4"/>
  <c r="P702" i="4"/>
  <c r="AL702" i="4"/>
  <c r="AM702" i="4"/>
  <c r="U702" i="4"/>
  <c r="AH702" i="4"/>
  <c r="AB702" i="4"/>
  <c r="AE701" i="4"/>
  <c r="Q701" i="4"/>
  <c r="K702" i="4"/>
  <c r="L702" i="4" s="1"/>
  <c r="G702" i="4"/>
  <c r="W702" i="4"/>
  <c r="X702" i="4" s="1"/>
  <c r="AE702" i="4" l="1"/>
  <c r="K703" i="4"/>
  <c r="L703" i="4" s="1"/>
  <c r="G703" i="4"/>
  <c r="W703" i="4"/>
  <c r="X703" i="4" s="1"/>
  <c r="S701" i="4"/>
  <c r="R701" i="4"/>
  <c r="M702" i="4"/>
  <c r="N702" i="4"/>
  <c r="O703" i="4"/>
  <c r="P703" i="4"/>
  <c r="AL703" i="4"/>
  <c r="AH703" i="4"/>
  <c r="U703" i="4"/>
  <c r="AB703" i="4"/>
  <c r="AE703" i="4" s="1"/>
  <c r="AM703" i="4"/>
  <c r="AN702" i="4"/>
  <c r="Q702" i="4"/>
  <c r="AQ703" i="4"/>
  <c r="Z702" i="4"/>
  <c r="Y702" i="4"/>
  <c r="H702" i="4"/>
  <c r="I702" i="4"/>
  <c r="AD703" i="4"/>
  <c r="AC703" i="4"/>
  <c r="AF703" i="4" s="1"/>
  <c r="F704" i="4"/>
  <c r="D704" i="4"/>
  <c r="T704" i="4" s="1"/>
  <c r="B705" i="4"/>
  <c r="AJ704" i="4"/>
  <c r="AO704" i="4" s="1"/>
  <c r="AK704" i="4"/>
  <c r="AP704" i="4" s="1"/>
  <c r="AA704" i="4"/>
  <c r="C704" i="4"/>
  <c r="AG704" i="4"/>
  <c r="AI704" i="4" s="1"/>
  <c r="J704" i="4"/>
  <c r="E704" i="4"/>
  <c r="V704" i="4" s="1"/>
  <c r="Q703" i="4" l="1"/>
  <c r="S703" i="4" s="1"/>
  <c r="N703" i="4"/>
  <c r="M703" i="4"/>
  <c r="AD704" i="4"/>
  <c r="AC704" i="4"/>
  <c r="AF704" i="4" s="1"/>
  <c r="P704" i="4"/>
  <c r="AL704" i="4"/>
  <c r="O704" i="4"/>
  <c r="AH704" i="4"/>
  <c r="AB704" i="4"/>
  <c r="AE704" i="4" s="1"/>
  <c r="AM704" i="4"/>
  <c r="U704" i="4"/>
  <c r="B706" i="4"/>
  <c r="F705" i="4"/>
  <c r="D705" i="4"/>
  <c r="T705" i="4" s="1"/>
  <c r="AG705" i="4"/>
  <c r="AI705" i="4" s="1"/>
  <c r="AJ705" i="4"/>
  <c r="AO705" i="4" s="1"/>
  <c r="AK705" i="4"/>
  <c r="AP705" i="4" s="1"/>
  <c r="J705" i="4"/>
  <c r="C705" i="4"/>
  <c r="AA705" i="4"/>
  <c r="E705" i="4"/>
  <c r="V705" i="4" s="1"/>
  <c r="H703" i="4"/>
  <c r="I703" i="4"/>
  <c r="Z703" i="4"/>
  <c r="Y703" i="4"/>
  <c r="AQ704" i="4"/>
  <c r="AN703" i="4"/>
  <c r="K704" i="4"/>
  <c r="L704" i="4" s="1"/>
  <c r="G704" i="4"/>
  <c r="W704" i="4"/>
  <c r="X704" i="4" s="1"/>
  <c r="R702" i="4"/>
  <c r="S702" i="4"/>
  <c r="R703" i="4" l="1"/>
  <c r="Q704" i="4"/>
  <c r="R704" i="4" s="1"/>
  <c r="P705" i="4"/>
  <c r="AH705" i="4"/>
  <c r="U705" i="4"/>
  <c r="O705" i="4"/>
  <c r="AM705" i="4"/>
  <c r="AB705" i="4"/>
  <c r="AL705" i="4"/>
  <c r="AQ705" i="4"/>
  <c r="Z704" i="4"/>
  <c r="Y704" i="4"/>
  <c r="N704" i="4"/>
  <c r="M704" i="4"/>
  <c r="AD705" i="4"/>
  <c r="AC705" i="4"/>
  <c r="AF705" i="4" s="1"/>
  <c r="B707" i="4"/>
  <c r="F706" i="4"/>
  <c r="D706" i="4"/>
  <c r="T706" i="4" s="1"/>
  <c r="J706" i="4"/>
  <c r="AG706" i="4"/>
  <c r="AI706" i="4" s="1"/>
  <c r="AK706" i="4"/>
  <c r="AP706" i="4" s="1"/>
  <c r="C706" i="4"/>
  <c r="AA706" i="4"/>
  <c r="E706" i="4"/>
  <c r="V706" i="4" s="1"/>
  <c r="AJ706" i="4"/>
  <c r="AO706" i="4" s="1"/>
  <c r="AN704" i="4"/>
  <c r="K705" i="4"/>
  <c r="L705" i="4" s="1"/>
  <c r="G705" i="4"/>
  <c r="W705" i="4"/>
  <c r="X705" i="4" s="1"/>
  <c r="H704" i="4"/>
  <c r="I704" i="4"/>
  <c r="S704" i="4" l="1"/>
  <c r="AE705" i="4"/>
  <c r="Q705" i="4"/>
  <c r="S705" i="4" s="1"/>
  <c r="P706" i="4"/>
  <c r="O706" i="4"/>
  <c r="U706" i="4"/>
  <c r="AL706" i="4"/>
  <c r="AB706" i="4"/>
  <c r="AE706" i="4" s="1"/>
  <c r="AM706" i="4"/>
  <c r="AH706" i="4"/>
  <c r="R705" i="4"/>
  <c r="AD706" i="4"/>
  <c r="AC706" i="4"/>
  <c r="AF706" i="4" s="1"/>
  <c r="AN705" i="4"/>
  <c r="N705" i="4"/>
  <c r="M705" i="4"/>
  <c r="I705" i="4"/>
  <c r="H705" i="4"/>
  <c r="B708" i="4"/>
  <c r="D707" i="4"/>
  <c r="T707" i="4" s="1"/>
  <c r="AG707" i="4"/>
  <c r="AI707" i="4" s="1"/>
  <c r="AJ707" i="4"/>
  <c r="AO707" i="4" s="1"/>
  <c r="AK707" i="4"/>
  <c r="AP707" i="4" s="1"/>
  <c r="J707" i="4"/>
  <c r="F707" i="4"/>
  <c r="C707" i="4"/>
  <c r="AA707" i="4"/>
  <c r="E707" i="4"/>
  <c r="V707" i="4" s="1"/>
  <c r="AQ706" i="4"/>
  <c r="Z705" i="4"/>
  <c r="Y705" i="4"/>
  <c r="K706" i="4"/>
  <c r="L706" i="4" s="1"/>
  <c r="G706" i="4"/>
  <c r="W706" i="4"/>
  <c r="X706" i="4" s="1"/>
  <c r="Q706" i="4" l="1"/>
  <c r="AD707" i="4"/>
  <c r="AC707" i="4"/>
  <c r="AF707" i="4" s="1"/>
  <c r="B709" i="4"/>
  <c r="D708" i="4"/>
  <c r="T708" i="4" s="1"/>
  <c r="F708" i="4"/>
  <c r="AG708" i="4"/>
  <c r="AI708" i="4" s="1"/>
  <c r="AK708" i="4"/>
  <c r="AP708" i="4" s="1"/>
  <c r="AA708" i="4"/>
  <c r="J708" i="4"/>
  <c r="AJ708" i="4"/>
  <c r="AO708" i="4" s="1"/>
  <c r="C708" i="4"/>
  <c r="E708" i="4"/>
  <c r="V708" i="4" s="1"/>
  <c r="R706" i="4"/>
  <c r="S706" i="4"/>
  <c r="M706" i="4"/>
  <c r="N706" i="4"/>
  <c r="K707" i="4"/>
  <c r="L707" i="4" s="1"/>
  <c r="G707" i="4"/>
  <c r="W707" i="4"/>
  <c r="X707" i="4" s="1"/>
  <c r="AN706" i="4"/>
  <c r="I706" i="4"/>
  <c r="H706" i="4"/>
  <c r="Y706" i="4"/>
  <c r="Z706" i="4"/>
  <c r="O707" i="4"/>
  <c r="AH707" i="4"/>
  <c r="AB707" i="4"/>
  <c r="AM707" i="4"/>
  <c r="U707" i="4"/>
  <c r="P707" i="4"/>
  <c r="AL707" i="4"/>
  <c r="AQ707" i="4"/>
  <c r="K708" i="4" l="1"/>
  <c r="L708" i="4" s="1"/>
  <c r="G708" i="4"/>
  <c r="W708" i="4"/>
  <c r="X708" i="4" s="1"/>
  <c r="M707" i="4"/>
  <c r="N707" i="4"/>
  <c r="I707" i="4"/>
  <c r="H707" i="4"/>
  <c r="Q707" i="4"/>
  <c r="AN707" i="4"/>
  <c r="AQ708" i="4"/>
  <c r="Z707" i="4"/>
  <c r="Y707" i="4"/>
  <c r="O708" i="4"/>
  <c r="P708" i="4"/>
  <c r="AH708" i="4"/>
  <c r="AB708" i="4"/>
  <c r="AM708" i="4"/>
  <c r="U708" i="4"/>
  <c r="AL708" i="4"/>
  <c r="B710" i="4"/>
  <c r="F709" i="4"/>
  <c r="D709" i="4"/>
  <c r="T709" i="4" s="1"/>
  <c r="AG709" i="4"/>
  <c r="AI709" i="4" s="1"/>
  <c r="AJ709" i="4"/>
  <c r="AO709" i="4" s="1"/>
  <c r="AK709" i="4"/>
  <c r="AP709" i="4" s="1"/>
  <c r="C709" i="4"/>
  <c r="AA709" i="4"/>
  <c r="J709" i="4"/>
  <c r="E709" i="4"/>
  <c r="V709" i="4" s="1"/>
  <c r="AE707" i="4"/>
  <c r="AD708" i="4"/>
  <c r="AC708" i="4"/>
  <c r="AF708" i="4" s="1"/>
  <c r="Q708" i="4" l="1"/>
  <c r="R708" i="4" s="1"/>
  <c r="AE708" i="4"/>
  <c r="K709" i="4"/>
  <c r="L709" i="4" s="1"/>
  <c r="G709" i="4"/>
  <c r="W709" i="4"/>
  <c r="X709" i="4" s="1"/>
  <c r="N708" i="4"/>
  <c r="M708" i="4"/>
  <c r="H708" i="4"/>
  <c r="I708" i="4"/>
  <c r="AD709" i="4"/>
  <c r="AC709" i="4"/>
  <c r="AF709" i="4" s="1"/>
  <c r="Z708" i="4"/>
  <c r="Y708" i="4"/>
  <c r="AQ709" i="4"/>
  <c r="AN708" i="4"/>
  <c r="P709" i="4"/>
  <c r="O709" i="4"/>
  <c r="U709" i="4"/>
  <c r="AL709" i="4"/>
  <c r="AB709" i="4"/>
  <c r="AE709" i="4" s="1"/>
  <c r="AM709" i="4"/>
  <c r="AH709" i="4"/>
  <c r="B711" i="4"/>
  <c r="F710" i="4"/>
  <c r="D710" i="4"/>
  <c r="T710" i="4" s="1"/>
  <c r="AJ710" i="4"/>
  <c r="AO710" i="4" s="1"/>
  <c r="J710" i="4"/>
  <c r="AG710" i="4"/>
  <c r="AI710" i="4" s="1"/>
  <c r="C710" i="4"/>
  <c r="E710" i="4"/>
  <c r="V710" i="4" s="1"/>
  <c r="AA710" i="4"/>
  <c r="AK710" i="4"/>
  <c r="AP710" i="4" s="1"/>
  <c r="R707" i="4"/>
  <c r="S707" i="4"/>
  <c r="S708" i="4" l="1"/>
  <c r="AN709" i="4"/>
  <c r="P710" i="4"/>
  <c r="O710" i="4"/>
  <c r="AL710" i="4"/>
  <c r="U710" i="4"/>
  <c r="AM710" i="4"/>
  <c r="AB710" i="4"/>
  <c r="AE710" i="4" s="1"/>
  <c r="AH710" i="4"/>
  <c r="M709" i="4"/>
  <c r="N709" i="4"/>
  <c r="H709" i="4"/>
  <c r="I709" i="4"/>
  <c r="AD710" i="4"/>
  <c r="AC710" i="4"/>
  <c r="AF710" i="4" s="1"/>
  <c r="B712" i="4"/>
  <c r="F711" i="4"/>
  <c r="D711" i="4"/>
  <c r="T711" i="4" s="1"/>
  <c r="AG711" i="4"/>
  <c r="AI711" i="4" s="1"/>
  <c r="AJ711" i="4"/>
  <c r="AO711" i="4" s="1"/>
  <c r="AK711" i="4"/>
  <c r="AP711" i="4" s="1"/>
  <c r="AA711" i="4"/>
  <c r="E711" i="4"/>
  <c r="V711" i="4" s="1"/>
  <c r="J711" i="4"/>
  <c r="C711" i="4"/>
  <c r="Y709" i="4"/>
  <c r="Z709" i="4"/>
  <c r="K710" i="4"/>
  <c r="L710" i="4" s="1"/>
  <c r="G710" i="4"/>
  <c r="W710" i="4"/>
  <c r="X710" i="4" s="1"/>
  <c r="AQ710" i="4"/>
  <c r="Q709" i="4"/>
  <c r="Q710" i="4" l="1"/>
  <c r="S710" i="4" s="1"/>
  <c r="AN710" i="4"/>
  <c r="R710" i="4"/>
  <c r="AQ711" i="4"/>
  <c r="I710" i="4"/>
  <c r="H710" i="4"/>
  <c r="AM711" i="4"/>
  <c r="P711" i="4"/>
  <c r="U711" i="4"/>
  <c r="AH711" i="4"/>
  <c r="O711" i="4"/>
  <c r="AB711" i="4"/>
  <c r="AL711" i="4"/>
  <c r="Z710" i="4"/>
  <c r="Y710" i="4"/>
  <c r="R709" i="4"/>
  <c r="S709" i="4"/>
  <c r="M710" i="4"/>
  <c r="N710" i="4"/>
  <c r="B713" i="4"/>
  <c r="D712" i="4"/>
  <c r="T712" i="4" s="1"/>
  <c r="F712" i="4"/>
  <c r="AJ712" i="4"/>
  <c r="AO712" i="4" s="1"/>
  <c r="AG712" i="4"/>
  <c r="AI712" i="4" s="1"/>
  <c r="AA712" i="4"/>
  <c r="C712" i="4"/>
  <c r="J712" i="4"/>
  <c r="AK712" i="4"/>
  <c r="AP712" i="4" s="1"/>
  <c r="E712" i="4"/>
  <c r="V712" i="4" s="1"/>
  <c r="K711" i="4"/>
  <c r="L711" i="4" s="1"/>
  <c r="G711" i="4"/>
  <c r="W711" i="4"/>
  <c r="X711" i="4" s="1"/>
  <c r="AD711" i="4"/>
  <c r="AC711" i="4"/>
  <c r="AF711" i="4" s="1"/>
  <c r="AD712" i="4" l="1"/>
  <c r="AC712" i="4"/>
  <c r="AF712" i="4" s="1"/>
  <c r="N711" i="4"/>
  <c r="M711" i="4"/>
  <c r="O712" i="4"/>
  <c r="P712" i="4"/>
  <c r="Q712" i="4" s="1"/>
  <c r="AL712" i="4"/>
  <c r="AM712" i="4"/>
  <c r="U712" i="4"/>
  <c r="AH712" i="4"/>
  <c r="AB712" i="4"/>
  <c r="K712" i="4"/>
  <c r="L712" i="4" s="1"/>
  <c r="G712" i="4"/>
  <c r="W712" i="4"/>
  <c r="X712" i="4" s="1"/>
  <c r="AN711" i="4"/>
  <c r="I711" i="4"/>
  <c r="H711" i="4"/>
  <c r="Z711" i="4"/>
  <c r="Y711" i="4"/>
  <c r="B714" i="4"/>
  <c r="D713" i="4"/>
  <c r="T713" i="4" s="1"/>
  <c r="F713" i="4"/>
  <c r="AG713" i="4"/>
  <c r="AI713" i="4" s="1"/>
  <c r="AJ713" i="4"/>
  <c r="AO713" i="4" s="1"/>
  <c r="AK713" i="4"/>
  <c r="AP713" i="4" s="1"/>
  <c r="J713" i="4"/>
  <c r="C713" i="4"/>
  <c r="AA713" i="4"/>
  <c r="E713" i="4"/>
  <c r="V713" i="4" s="1"/>
  <c r="AQ712" i="4"/>
  <c r="AE711" i="4"/>
  <c r="Q711" i="4"/>
  <c r="AE712" i="4" l="1"/>
  <c r="AN712" i="4"/>
  <c r="I712" i="4"/>
  <c r="H712" i="4"/>
  <c r="Z712" i="4"/>
  <c r="Y712" i="4"/>
  <c r="S712" i="4"/>
  <c r="R712" i="4"/>
  <c r="K713" i="4"/>
  <c r="L713" i="4" s="1"/>
  <c r="G713" i="4"/>
  <c r="W713" i="4"/>
  <c r="X713" i="4" s="1"/>
  <c r="P713" i="4"/>
  <c r="O713" i="4"/>
  <c r="AM713" i="4"/>
  <c r="AH713" i="4"/>
  <c r="AL713" i="4"/>
  <c r="U713" i="4"/>
  <c r="AB713" i="4"/>
  <c r="AQ713" i="4"/>
  <c r="S711" i="4"/>
  <c r="R711" i="4"/>
  <c r="AD713" i="4"/>
  <c r="AC713" i="4"/>
  <c r="AF713" i="4" s="1"/>
  <c r="B715" i="4"/>
  <c r="F714" i="4"/>
  <c r="D714" i="4"/>
  <c r="T714" i="4" s="1"/>
  <c r="AG714" i="4"/>
  <c r="AI714" i="4" s="1"/>
  <c r="AK714" i="4"/>
  <c r="AP714" i="4" s="1"/>
  <c r="AJ714" i="4"/>
  <c r="AO714" i="4" s="1"/>
  <c r="C714" i="4"/>
  <c r="AA714" i="4"/>
  <c r="E714" i="4"/>
  <c r="V714" i="4" s="1"/>
  <c r="J714" i="4"/>
  <c r="M712" i="4"/>
  <c r="N712" i="4"/>
  <c r="Q713" i="4" l="1"/>
  <c r="R713" i="4" s="1"/>
  <c r="AE713" i="4"/>
  <c r="O714" i="4"/>
  <c r="AB714" i="4"/>
  <c r="P714" i="4"/>
  <c r="AM714" i="4"/>
  <c r="U714" i="4"/>
  <c r="AH714" i="4"/>
  <c r="AL714" i="4"/>
  <c r="AD714" i="4"/>
  <c r="AC714" i="4"/>
  <c r="AF714" i="4" s="1"/>
  <c r="Z713" i="4"/>
  <c r="Y713" i="4"/>
  <c r="AQ714" i="4"/>
  <c r="AN713" i="4"/>
  <c r="B716" i="4"/>
  <c r="AG715" i="4"/>
  <c r="AI715" i="4" s="1"/>
  <c r="AK715" i="4"/>
  <c r="AP715" i="4" s="1"/>
  <c r="F715" i="4"/>
  <c r="C715" i="4"/>
  <c r="D715" i="4"/>
  <c r="T715" i="4" s="1"/>
  <c r="AJ715" i="4"/>
  <c r="AO715" i="4" s="1"/>
  <c r="J715" i="4"/>
  <c r="E715" i="4"/>
  <c r="V715" i="4" s="1"/>
  <c r="AA715" i="4"/>
  <c r="K714" i="4"/>
  <c r="L714" i="4" s="1"/>
  <c r="G714" i="4"/>
  <c r="W714" i="4"/>
  <c r="X714" i="4" s="1"/>
  <c r="M713" i="4"/>
  <c r="N713" i="4"/>
  <c r="H713" i="4"/>
  <c r="I713" i="4"/>
  <c r="AE714" i="4" l="1"/>
  <c r="S713" i="4"/>
  <c r="K715" i="4"/>
  <c r="L715" i="4" s="1"/>
  <c r="G715" i="4"/>
  <c r="W715" i="4"/>
  <c r="X715" i="4" s="1"/>
  <c r="H714" i="4"/>
  <c r="I714" i="4"/>
  <c r="M714" i="4"/>
  <c r="N714" i="4"/>
  <c r="AB715" i="4"/>
  <c r="AL715" i="4"/>
  <c r="P715" i="4"/>
  <c r="O715" i="4"/>
  <c r="AM715" i="4"/>
  <c r="U715" i="4"/>
  <c r="AH715" i="4"/>
  <c r="B717" i="4"/>
  <c r="D716" i="4"/>
  <c r="T716" i="4" s="1"/>
  <c r="F716" i="4"/>
  <c r="AJ716" i="4"/>
  <c r="AO716" i="4" s="1"/>
  <c r="J716" i="4"/>
  <c r="AK716" i="4"/>
  <c r="AP716" i="4" s="1"/>
  <c r="AG716" i="4"/>
  <c r="AI716" i="4" s="1"/>
  <c r="C716" i="4"/>
  <c r="E716" i="4"/>
  <c r="V716" i="4" s="1"/>
  <c r="AA716" i="4"/>
  <c r="AN714" i="4"/>
  <c r="AQ715" i="4"/>
  <c r="Q714" i="4"/>
  <c r="AD715" i="4"/>
  <c r="AC715" i="4"/>
  <c r="AF715" i="4" s="1"/>
  <c r="Y714" i="4"/>
  <c r="Z714" i="4"/>
  <c r="AN715" i="4" l="1"/>
  <c r="AD716" i="4"/>
  <c r="AC716" i="4"/>
  <c r="AF716" i="4" s="1"/>
  <c r="K716" i="4"/>
  <c r="L716" i="4" s="1"/>
  <c r="G716" i="4"/>
  <c r="W716" i="4"/>
  <c r="X716" i="4" s="1"/>
  <c r="M715" i="4"/>
  <c r="N715" i="4"/>
  <c r="O716" i="4"/>
  <c r="AB716" i="4"/>
  <c r="AL716" i="4"/>
  <c r="U716" i="4"/>
  <c r="AM716" i="4"/>
  <c r="P716" i="4"/>
  <c r="AH716" i="4"/>
  <c r="I715" i="4"/>
  <c r="H715" i="4"/>
  <c r="AQ716" i="4"/>
  <c r="Q715" i="4"/>
  <c r="B718" i="4"/>
  <c r="F717" i="4"/>
  <c r="D717" i="4"/>
  <c r="T717" i="4" s="1"/>
  <c r="AK717" i="4"/>
  <c r="AP717" i="4" s="1"/>
  <c r="AG717" i="4"/>
  <c r="AI717" i="4" s="1"/>
  <c r="AJ717" i="4"/>
  <c r="AO717" i="4" s="1"/>
  <c r="J717" i="4"/>
  <c r="C717" i="4"/>
  <c r="E717" i="4"/>
  <c r="V717" i="4" s="1"/>
  <c r="AA717" i="4"/>
  <c r="Z715" i="4"/>
  <c r="Y715" i="4"/>
  <c r="R714" i="4"/>
  <c r="S714" i="4"/>
  <c r="AE715" i="4"/>
  <c r="Q716" i="4" l="1"/>
  <c r="AE716" i="4"/>
  <c r="AN716" i="4"/>
  <c r="S716" i="4"/>
  <c r="R716" i="4"/>
  <c r="Z716" i="4"/>
  <c r="Y716" i="4"/>
  <c r="P717" i="4"/>
  <c r="AL717" i="4"/>
  <c r="AB717" i="4"/>
  <c r="U717" i="4"/>
  <c r="O717" i="4"/>
  <c r="AM717" i="4"/>
  <c r="AH717" i="4"/>
  <c r="R715" i="4"/>
  <c r="S715" i="4"/>
  <c r="B719" i="4"/>
  <c r="F718" i="4"/>
  <c r="AJ718" i="4"/>
  <c r="AO718" i="4" s="1"/>
  <c r="D718" i="4"/>
  <c r="T718" i="4" s="1"/>
  <c r="J718" i="4"/>
  <c r="AG718" i="4"/>
  <c r="AI718" i="4" s="1"/>
  <c r="C718" i="4"/>
  <c r="E718" i="4"/>
  <c r="V718" i="4" s="1"/>
  <c r="AA718" i="4"/>
  <c r="AK718" i="4"/>
  <c r="AP718" i="4" s="1"/>
  <c r="N716" i="4"/>
  <c r="M716" i="4"/>
  <c r="AQ717" i="4"/>
  <c r="AD717" i="4"/>
  <c r="AC717" i="4"/>
  <c r="AF717" i="4" s="1"/>
  <c r="K717" i="4"/>
  <c r="L717" i="4" s="1"/>
  <c r="G717" i="4"/>
  <c r="W717" i="4"/>
  <c r="X717" i="4" s="1"/>
  <c r="I716" i="4"/>
  <c r="H716" i="4"/>
  <c r="AN717" i="4" l="1"/>
  <c r="Q717" i="4"/>
  <c r="N717" i="4"/>
  <c r="M717" i="4"/>
  <c r="B720" i="4"/>
  <c r="D719" i="4"/>
  <c r="T719" i="4" s="1"/>
  <c r="F719" i="4"/>
  <c r="AG719" i="4"/>
  <c r="AI719" i="4" s="1"/>
  <c r="AJ719" i="4"/>
  <c r="AO719" i="4" s="1"/>
  <c r="J719" i="4"/>
  <c r="C719" i="4"/>
  <c r="E719" i="4"/>
  <c r="V719" i="4" s="1"/>
  <c r="AA719" i="4"/>
  <c r="AK719" i="4"/>
  <c r="AP719" i="4" s="1"/>
  <c r="AD718" i="4"/>
  <c r="AC718" i="4"/>
  <c r="AF718" i="4" s="1"/>
  <c r="AQ718" i="4"/>
  <c r="AE717" i="4"/>
  <c r="I717" i="4"/>
  <c r="H717" i="4"/>
  <c r="Z717" i="4"/>
  <c r="Y717" i="4"/>
  <c r="K718" i="4"/>
  <c r="L718" i="4" s="1"/>
  <c r="G718" i="4"/>
  <c r="W718" i="4"/>
  <c r="X718" i="4" s="1"/>
  <c r="AM718" i="4"/>
  <c r="P718" i="4"/>
  <c r="U718" i="4"/>
  <c r="AH718" i="4"/>
  <c r="O718" i="4"/>
  <c r="AB718" i="4"/>
  <c r="AL718" i="4"/>
  <c r="S717" i="4" l="1"/>
  <c r="R717" i="4"/>
  <c r="N718" i="4"/>
  <c r="M718" i="4"/>
  <c r="AM719" i="4"/>
  <c r="P719" i="4"/>
  <c r="AH719" i="4"/>
  <c r="AL719" i="4"/>
  <c r="O719" i="4"/>
  <c r="U719" i="4"/>
  <c r="AB719" i="4"/>
  <c r="K719" i="4"/>
  <c r="L719" i="4" s="1"/>
  <c r="G719" i="4"/>
  <c r="W719" i="4"/>
  <c r="X719" i="4" s="1"/>
  <c r="AE718" i="4"/>
  <c r="Q718" i="4"/>
  <c r="H718" i="4"/>
  <c r="I718" i="4"/>
  <c r="AQ719" i="4"/>
  <c r="Y718" i="4"/>
  <c r="Z718" i="4"/>
  <c r="AD719" i="4"/>
  <c r="AC719" i="4"/>
  <c r="AF719" i="4" s="1"/>
  <c r="D720" i="4"/>
  <c r="T720" i="4" s="1"/>
  <c r="AJ720" i="4"/>
  <c r="AO720" i="4" s="1"/>
  <c r="AG720" i="4"/>
  <c r="AI720" i="4" s="1"/>
  <c r="E720" i="4"/>
  <c r="V720" i="4" s="1"/>
  <c r="AK720" i="4"/>
  <c r="AP720" i="4" s="1"/>
  <c r="C720" i="4"/>
  <c r="AA720" i="4"/>
  <c r="F720" i="4"/>
  <c r="J720" i="4"/>
  <c r="AN718" i="4"/>
  <c r="AE719" i="4" l="1"/>
  <c r="AN719" i="4"/>
  <c r="K720" i="4"/>
  <c r="L720" i="4" s="1"/>
  <c r="G720" i="4"/>
  <c r="W720" i="4"/>
  <c r="X720" i="4" s="1"/>
  <c r="O720" i="4"/>
  <c r="P720" i="4"/>
  <c r="AL720" i="4"/>
  <c r="AM720" i="4"/>
  <c r="AH720" i="4"/>
  <c r="U720" i="4"/>
  <c r="AB720" i="4"/>
  <c r="H719" i="4"/>
  <c r="I719" i="4"/>
  <c r="AD720" i="4"/>
  <c r="AC720" i="4"/>
  <c r="AF720" i="4" s="1"/>
  <c r="Y719" i="4"/>
  <c r="Z719" i="4"/>
  <c r="AQ720" i="4"/>
  <c r="Q719" i="4"/>
  <c r="S718" i="4"/>
  <c r="R718" i="4"/>
  <c r="N719" i="4"/>
  <c r="M719" i="4"/>
  <c r="AE720" i="4" l="1"/>
  <c r="Q720" i="4"/>
  <c r="R720" i="4" s="1"/>
  <c r="AN720" i="4"/>
  <c r="N720" i="4"/>
  <c r="M720" i="4"/>
  <c r="I720" i="4"/>
  <c r="H720" i="4"/>
  <c r="R719" i="4"/>
  <c r="S719" i="4"/>
  <c r="Z720" i="4"/>
  <c r="Y720" i="4"/>
  <c r="S720" i="4" l="1"/>
</calcChain>
</file>

<file path=xl/sharedStrings.xml><?xml version="1.0" encoding="utf-8"?>
<sst xmlns="http://schemas.openxmlformats.org/spreadsheetml/2006/main" count="5297" uniqueCount="859">
  <si>
    <t>Date</t>
  </si>
  <si>
    <t>Name of Ship</t>
  </si>
  <si>
    <t>Commodity</t>
  </si>
  <si>
    <t>Customer</t>
  </si>
  <si>
    <t>Type</t>
  </si>
  <si>
    <t>Berthing Time</t>
  </si>
  <si>
    <t>Custom Inspection Time</t>
  </si>
  <si>
    <t>Clearance Time</t>
  </si>
  <si>
    <t>Completion Time</t>
  </si>
  <si>
    <t>Ship Sailing Time</t>
  </si>
  <si>
    <t>Balance Cargo (mt)</t>
  </si>
  <si>
    <t>Total Operational Hours during the day</t>
  </si>
  <si>
    <t>Delay account vessel</t>
  </si>
  <si>
    <t>ELECTRICAL FAULT (Nos.)</t>
  </si>
  <si>
    <t>ELECTRICAL FAULT (Hrs:min)</t>
  </si>
  <si>
    <t>MECHANICAL FAULT (Nos.)</t>
  </si>
  <si>
    <t>MECHANICAL FAULT (Hrs:Min)</t>
  </si>
  <si>
    <t>AUTOMATION FAULT (Nos.)</t>
  </si>
  <si>
    <t>AUTOMATION FAULT (Hrs:Min)</t>
  </si>
  <si>
    <t>CHECKING AND CLEANING (Nos.)</t>
  </si>
  <si>
    <t>CHECKING AND CLEANING (Hrs:Min)</t>
  </si>
  <si>
    <t>PAYLODER AND POCLAIN SHIFTING (Nos.)</t>
  </si>
  <si>
    <t>PAYLODER AND POCLAIN SHIFTING (Hrs:Min)</t>
  </si>
  <si>
    <t>Weather Delays (Hrs:Min)</t>
  </si>
  <si>
    <t>UL</t>
  </si>
  <si>
    <t>Grade</t>
  </si>
  <si>
    <t>COAL</t>
  </si>
  <si>
    <t>TATA STEEL</t>
  </si>
  <si>
    <t>IMPORT</t>
  </si>
  <si>
    <t>Qty unloaded for the  day</t>
  </si>
  <si>
    <t>Berth</t>
  </si>
  <si>
    <t>Cummulative Quantity Unloaded during the year</t>
  </si>
  <si>
    <t>COAL-OAKY NORTH</t>
  </si>
  <si>
    <t>TSL,JSR</t>
  </si>
  <si>
    <t>NDT</t>
  </si>
  <si>
    <t>TIME TAKEN FOR FILLING UP THE SILO</t>
  </si>
  <si>
    <t>TIME TAKEN FOR WAGON REPAIR</t>
  </si>
  <si>
    <t>MANUAL LOADING DURATION</t>
  </si>
  <si>
    <t>RLS FAULT DURATION</t>
  </si>
  <si>
    <t>TIME TAKEN FOR TRACK CLEANING</t>
  </si>
  <si>
    <t xml:space="preserve">TRIMMING DURATION AT THE TIME OF LOADING </t>
  </si>
  <si>
    <t>ACTUAL TIME TAKEN FOR LOADING</t>
  </si>
  <si>
    <t>TOTAL TURNAROUND TIME</t>
  </si>
  <si>
    <t>DIESEL LOCO DECOUPLING DURATION</t>
  </si>
  <si>
    <t>DIESEL LOCO DECOUPLING (TO)</t>
  </si>
  <si>
    <t>DIESEL LOCO DECOUPLING (FROM)</t>
  </si>
  <si>
    <t>TIME TAKEN FROM IMWB TO DTY</t>
  </si>
  <si>
    <t>ARRIVAL AT DTY</t>
  </si>
  <si>
    <t>ARRIVAL AT IMWB</t>
  </si>
  <si>
    <t>TRIMMING DURATION</t>
  </si>
  <si>
    <t>TRIMMING COMPLETE</t>
  </si>
  <si>
    <t xml:space="preserve">TRIMMING START  </t>
  </si>
  <si>
    <t>RAKE LOADING DURATION</t>
  </si>
  <si>
    <t>RAKE LOADING FINISH</t>
  </si>
  <si>
    <t>TIME DELAY TO START LOADING</t>
  </si>
  <si>
    <t>RAKE LOADING START</t>
  </si>
  <si>
    <t>RAKE PLACEMENT DURATION AT RLS</t>
  </si>
  <si>
    <t>SURVEYOR CLEARANCE DURATION</t>
  </si>
  <si>
    <t>SURVEYOR CLEARANCE COMPLETE</t>
  </si>
  <si>
    <t>SURVEYOR CLEARANCE START</t>
  </si>
  <si>
    <t>WAGON CLEANING DURATION</t>
  </si>
  <si>
    <t>WAGON CLEANING COMPLETE</t>
  </si>
  <si>
    <t>WAGON CLEANING START</t>
  </si>
  <si>
    <t>TIME DELAY TO START HAULING</t>
  </si>
  <si>
    <t>HAULING START</t>
  </si>
  <si>
    <t>DIESEL LOCO COUPLING DURATION</t>
  </si>
  <si>
    <t>DIESEL LOCO COUPLING (TO)</t>
  </si>
  <si>
    <t xml:space="preserve">ELECTRIC LOCO DECOUPLING (TO) </t>
  </si>
  <si>
    <t>ELECTRIC LOCO DECOUPLING (FROM)</t>
  </si>
  <si>
    <t>SICK WAGONS</t>
  </si>
  <si>
    <t>IMWB READING</t>
  </si>
  <si>
    <t>COMMODITY</t>
  </si>
  <si>
    <t>RAKE TO</t>
  </si>
  <si>
    <t>RAKE NO.</t>
  </si>
  <si>
    <t>DATE</t>
  </si>
  <si>
    <t>duration to wcs</t>
  </si>
  <si>
    <t>TIME TAKEN FROM IMWB TO DTY (Hrs)</t>
  </si>
  <si>
    <t>TIME TAKEN FROM IMWB TO DTY (Min)</t>
  </si>
  <si>
    <t>TOTAL TURNAROUND TIME (Hrs)</t>
  </si>
  <si>
    <t>TOTAL TURNAROUND TIME (Mins)</t>
  </si>
  <si>
    <t>ACTUAL TIME TAKEN FOR LOADING (Hrs)</t>
  </si>
  <si>
    <t>ACTUAL TIME TAKEN FOR LOADING (Mins)</t>
  </si>
  <si>
    <t>RLS FAULT DURATION (Hrs)</t>
  </si>
  <si>
    <t>RLS FAULT DURATION (Mins)</t>
  </si>
  <si>
    <t>MANUAL LOADING DURATION (Mins)</t>
  </si>
  <si>
    <t>MANUAL LOADING DURATION (Hrs)</t>
  </si>
  <si>
    <t>TIME TAKEN FOR WAGON REPAIR (Hrs)</t>
  </si>
  <si>
    <t>TIME TAKEN FOR WAGON REPAIR (Mins)</t>
  </si>
  <si>
    <t>TIME TAKEN FOR FILLING UP THE SILO (Hrs)</t>
  </si>
  <si>
    <t>TIME TAKEN FOR FILLING UP THE SILO (Mins)</t>
  </si>
  <si>
    <t>Custom Inspection Time (Hrs)</t>
  </si>
  <si>
    <t>Custom Inspection Time (Mins)</t>
  </si>
  <si>
    <t>Total Operational Hours during the day (Hrs)</t>
  </si>
  <si>
    <t>Total Operational Hours during the day (Mins)</t>
  </si>
  <si>
    <t>ELECTRICAL FAULT (Hrs)</t>
  </si>
  <si>
    <t>ELECTRICAL FAULT (min)</t>
  </si>
  <si>
    <t>MECHANICAL FAULT (Hrs)</t>
  </si>
  <si>
    <t>MECHANICAL FAULT (Min)</t>
  </si>
  <si>
    <t>AUTOMATION FAULT (Hrs)</t>
  </si>
  <si>
    <t>AUTOMATION FAULT (Min)</t>
  </si>
  <si>
    <t>CHECKING AND CLEANING (Hrs)</t>
  </si>
  <si>
    <t>CHECKING AND CLEANING (Min)</t>
  </si>
  <si>
    <t>PAYLODER AND POCLAIN SHIFTING (Hrs)</t>
  </si>
  <si>
    <t>PAYLODER AND POCLAIN SHIFTING (Min)</t>
  </si>
  <si>
    <t>STOCKPILE CHANGING ETC. (Hrs)</t>
  </si>
  <si>
    <t>STOCKPILE CHANGING ETC. (Mins)</t>
  </si>
  <si>
    <t>POWER FAILURE (Hrs)</t>
  </si>
  <si>
    <t>POWER FAILURE (Mins)</t>
  </si>
  <si>
    <t>Weather Delays (Hrs)</t>
  </si>
  <si>
    <t>Weather Delays (Min)</t>
  </si>
  <si>
    <t>Other delays (Hrs)</t>
  </si>
  <si>
    <t>Other delays (mins)</t>
  </si>
  <si>
    <t>Delay account vessel (Hrs)</t>
  </si>
  <si>
    <t>Delay account vessel (Mins)</t>
  </si>
  <si>
    <t>Delay account vessel (Nos.)</t>
  </si>
  <si>
    <t>Total delays (Duration)</t>
  </si>
  <si>
    <t>Total delays (Hrs)</t>
  </si>
  <si>
    <t>Total delays (mins)</t>
  </si>
  <si>
    <t>Total delays (Nos.)</t>
  </si>
  <si>
    <t>Weather Delays (Nos.)</t>
  </si>
  <si>
    <t>POWER FAILURE (Nos.)</t>
  </si>
  <si>
    <t>POWER FAILURE (Duration)</t>
  </si>
  <si>
    <t>STOCKPILE CHANGING ETC. (Duration)</t>
  </si>
  <si>
    <t>Other delays (Nos.)</t>
  </si>
  <si>
    <t>Other delays (Time)</t>
  </si>
  <si>
    <t>HALDIA</t>
  </si>
  <si>
    <t>COAL-OAKY NORTH/CURRAGH SS</t>
  </si>
  <si>
    <t>LIMESTONE-CP</t>
  </si>
  <si>
    <t>LIMESTONE</t>
  </si>
  <si>
    <t>-</t>
  </si>
  <si>
    <t xml:space="preserve">HARD COKING COAL </t>
  </si>
  <si>
    <t>USHA MARTIN</t>
  </si>
  <si>
    <t>Cummulative Operational days during the year</t>
  </si>
  <si>
    <t>Record no.</t>
  </si>
  <si>
    <t>ROT No.</t>
  </si>
  <si>
    <t>`</t>
  </si>
  <si>
    <t>Record No.</t>
  </si>
  <si>
    <t>Rakes loaded during the day</t>
  </si>
  <si>
    <t>Cumm. No. Of Rakes Loaded Till Date During The Month</t>
  </si>
  <si>
    <t>Avg. Time Taken Per Rake Till Today For Current Month</t>
  </si>
  <si>
    <t>Cumm. No. Of Rakes Handled Till Date During The Current Financial Year</t>
  </si>
  <si>
    <t>Cumm. Quantity Loaded Till Date During The Month</t>
  </si>
  <si>
    <t>Cumm. Quantity Loaded Till Date During The Current Financial Year</t>
  </si>
  <si>
    <t>Cumm. Quantity Unloaded Till Date During The Month</t>
  </si>
  <si>
    <t>Berth Day Output For Current Month</t>
  </si>
  <si>
    <t>Berth Day Output For Current Financial Year</t>
  </si>
  <si>
    <t xml:space="preserve">Rakes Unloaded 1St Shift : </t>
  </si>
  <si>
    <t xml:space="preserve"> Rakes Unloaded 2Nd Shift:</t>
  </si>
  <si>
    <t xml:space="preserve"> Rakes Unloaded 3Rd Shift: </t>
  </si>
  <si>
    <t xml:space="preserve">Rakes Loaded 1St Shift : </t>
  </si>
  <si>
    <t xml:space="preserve"> Rakes Loaded 2Nd Shift:</t>
  </si>
  <si>
    <t xml:space="preserve"> Rakes Loaded 3Rd Shift: </t>
  </si>
  <si>
    <t xml:space="preserve">Ship Unloaded 1St Shift : </t>
  </si>
  <si>
    <t xml:space="preserve"> Ship Unloaded 2Nd Shift:</t>
  </si>
  <si>
    <t xml:space="preserve"> Ship Unloaded 3Rd Shift: </t>
  </si>
  <si>
    <t xml:space="preserve">Ship Loaded 1St Shift : </t>
  </si>
  <si>
    <t xml:space="preserve"> Ship Loaded 2Nd Shift:</t>
  </si>
  <si>
    <t xml:space="preserve"> Ship Loaded 3Rd Shift: </t>
  </si>
  <si>
    <t xml:space="preserve">Quantity Loaded During The Day (Q) = </t>
  </si>
  <si>
    <t>Total Oprn. Time From 06.00 Hrs To 06.00 Hrs(T1) =</t>
  </si>
  <si>
    <t>Avg. Loading Rate(Q/T1)=</t>
  </si>
  <si>
    <t>Total Stoppage On O&amp;M Account=</t>
  </si>
  <si>
    <t>Total Stoppage On Others Account(T2)=</t>
  </si>
  <si>
    <t>Net Time Taken (T)=(T1-T2)=</t>
  </si>
  <si>
    <t>Time Excluding Stoppages (T3)=</t>
  </si>
  <si>
    <t>Loading Rate Excluding Stoppages(Q/T3)=</t>
  </si>
  <si>
    <t>Berth Day O/P (Q/T)=</t>
  </si>
  <si>
    <t xml:space="preserve">Quantity Unloaded During The Day In Mt(Q') = </t>
  </si>
  <si>
    <t>Total Oprn. Time From 06.00 Hrs To 06.00 Hrs(T1') =</t>
  </si>
  <si>
    <t>Avg. Unloading Rate(Q'/T1')=</t>
  </si>
  <si>
    <t>Net Time Taken (T')=(T1'-T2')=</t>
  </si>
  <si>
    <t>Time Excluding Stoppages (T3')=</t>
  </si>
  <si>
    <t>Unloading Rate Excluding Stoppages(Q'/T3')=</t>
  </si>
  <si>
    <t>Berth Day O/P (Q'/T') =</t>
  </si>
  <si>
    <t/>
  </si>
  <si>
    <t>Rly. Fault, Bad Weather Conditions etc. Duration</t>
  </si>
  <si>
    <t>Rly. Fault, Bad Weather ( Hrs)</t>
  </si>
  <si>
    <t>Month</t>
  </si>
  <si>
    <t>Cumm. Time for Rakes Loaded Till Date During The Month</t>
  </si>
  <si>
    <t>Qty Loaded during the day</t>
  </si>
  <si>
    <t>Quantity Unloaded During The Day In Mt</t>
  </si>
  <si>
    <t>Cumm. Quantity Unloaded Till Date During The Year</t>
  </si>
  <si>
    <t>Non Port Stoppages during the day (Hours)</t>
  </si>
  <si>
    <t>Operational Hours during the day (hours)</t>
  </si>
  <si>
    <t>Total Operation Hours for the month</t>
  </si>
  <si>
    <t>Total Stoppages - non Port for the month</t>
  </si>
  <si>
    <t>Total Stoppages - non Port for the year</t>
  </si>
  <si>
    <t>Total Operation Hours for the year</t>
  </si>
  <si>
    <t>Total rake loading time taken for day</t>
  </si>
  <si>
    <t>Avg. Time for rake loading - day</t>
  </si>
  <si>
    <t>Avg. rake loading time-day (Hrs)</t>
  </si>
  <si>
    <t>Avg. rake loading time-day (Min)</t>
  </si>
  <si>
    <t>Total Stoppages time weather &amp; railway fault</t>
  </si>
  <si>
    <t>Effective total Time Taken For rake Loading-day</t>
  </si>
  <si>
    <t>Effective avg. Time Taken For rake Loading-day</t>
  </si>
  <si>
    <t>Effective avg. Time Taken For rake Loading-day (Hrs)</t>
  </si>
  <si>
    <t>Effective avg. Time Taken For rake Loading-day (Mins)</t>
  </si>
  <si>
    <t>Avg. Time Per Rake For Current Month (Hr)</t>
  </si>
  <si>
    <t>Avg. Time Per Rake For Current Month (mIN)</t>
  </si>
  <si>
    <t>Cumm. Loading time YTD</t>
  </si>
  <si>
    <t>Avg. Loading time YTD</t>
  </si>
  <si>
    <t>Avg. Loading time YTD (Hrs)</t>
  </si>
  <si>
    <t>Avg. Loading time YTD (Mins)</t>
  </si>
  <si>
    <t>Total TRD for the day</t>
  </si>
  <si>
    <t>CUMM TRD for the month</t>
  </si>
  <si>
    <t>CUMM TRD for the Year</t>
  </si>
  <si>
    <t>Avg TRD for the day</t>
  </si>
  <si>
    <t>Avg TRD for the Month</t>
  </si>
  <si>
    <t>Avg TRD for the Year</t>
  </si>
  <si>
    <t>No. Of Rakes Unloaded For The Month</t>
  </si>
  <si>
    <t xml:space="preserve">Hrs/Rake (For Unloading) For The Month </t>
  </si>
  <si>
    <t xml:space="preserve">Avg. Turn Around Time For The Month </t>
  </si>
  <si>
    <t xml:space="preserve">No. Of Ships Unloaded For The Month </t>
  </si>
  <si>
    <t xml:space="preserve">Total Quantity Unloaded For The Month </t>
  </si>
  <si>
    <t xml:space="preserve">Avg. Unloading  Rate/Hr. For The Month </t>
  </si>
  <si>
    <t xml:space="preserve">B.Day O/P For The Month </t>
  </si>
  <si>
    <t>B.Day O/P For The Day</t>
  </si>
  <si>
    <t>COAL CURRAGH SS</t>
  </si>
  <si>
    <t>TOTAL WAGONS LOADED</t>
  </si>
  <si>
    <t>COAL NEWZEALAND</t>
  </si>
  <si>
    <t>COAL SS IPC</t>
  </si>
  <si>
    <t>COAL OAKY NORTH</t>
  </si>
  <si>
    <t>Cummulative Operational hours during the year</t>
  </si>
  <si>
    <t>Cummulative Operational minutes during the year</t>
  </si>
  <si>
    <t>UML,DGPR</t>
  </si>
  <si>
    <t>HARD COKING COAL</t>
  </si>
  <si>
    <t>WELLMAN</t>
  </si>
  <si>
    <t>OAKY NORTH</t>
  </si>
  <si>
    <t>TSL,ADTP</t>
  </si>
  <si>
    <t>COAL CURRAGH SS/COAL OAKY NORTH</t>
  </si>
  <si>
    <t>CURRAGH-SS</t>
  </si>
  <si>
    <t>LIMESTONE-CP/COAL CURRAGH SS</t>
  </si>
  <si>
    <t>Load per wagon</t>
  </si>
  <si>
    <t>WCMIL</t>
  </si>
  <si>
    <t>NDTA</t>
  </si>
  <si>
    <t>TSL</t>
  </si>
  <si>
    <t>CURRAGH SS</t>
  </si>
  <si>
    <t>CURRAGH SS/LIMESTONE-CP</t>
  </si>
  <si>
    <t>COAL-HCC6/CURRAGH SS</t>
  </si>
  <si>
    <t>COAL-OAKY NORTH/CURRAGH PRIME</t>
  </si>
  <si>
    <t>COAL SS IPC/NEWZEALAND/OAKY NORTH</t>
  </si>
  <si>
    <t>BENGAL ENERGY</t>
  </si>
  <si>
    <t>LAKE VERMONT HCC</t>
  </si>
  <si>
    <t>TSL,HALDIA</t>
  </si>
  <si>
    <t>CURRAGH  PRIME</t>
  </si>
  <si>
    <t>LIMESTONE-CP OMAN/LIMESTONE-CP DUBAI</t>
  </si>
  <si>
    <t>CURRAGH SS/LIMESTONE-CP DUBAI</t>
  </si>
  <si>
    <t>LIMESTONE-CP DUBAI</t>
  </si>
  <si>
    <t xml:space="preserve">NDT </t>
  </si>
  <si>
    <t>LIMESTONE CP DUBAI/NEWZEALAND</t>
  </si>
  <si>
    <t>LIMESTONE -CP OMAN</t>
  </si>
  <si>
    <t>CP OMAN</t>
  </si>
  <si>
    <t>CURRAGH  PRIME/KESTRAL</t>
  </si>
  <si>
    <t>LIMESTONE-CP OMAN</t>
  </si>
  <si>
    <t>CURRAGH SS/LIMESTONE-CP DUBAI/OMAN</t>
  </si>
  <si>
    <t>CURRAGH PRIME</t>
  </si>
  <si>
    <t>CURRAGH SS/SS NEWZEALAND</t>
  </si>
  <si>
    <t>SAROGI/RCL</t>
  </si>
  <si>
    <t xml:space="preserve">NON COKING </t>
  </si>
  <si>
    <t>SS NEWZEALAND/LIMESTONE CP-OMAN</t>
  </si>
  <si>
    <t>HAIL CREEK</t>
  </si>
  <si>
    <t>IPC SS/LIMESTONE CP-OMAN</t>
  </si>
  <si>
    <t>CURRAGH PRIME/HAILCREEK</t>
  </si>
  <si>
    <t xml:space="preserve"> SS NEWZEALAND/LIMESTONE CP-OMAN</t>
  </si>
  <si>
    <t>RCL</t>
  </si>
  <si>
    <t>NON COKING</t>
  </si>
  <si>
    <t>NEWZEALAND/CP LIMESTONE</t>
  </si>
  <si>
    <t>SP</t>
  </si>
  <si>
    <t>BL Quantity</t>
  </si>
  <si>
    <t>HAILCREEK/KESTRAL</t>
  </si>
  <si>
    <t>OAKY NORTH HCC/PCI</t>
  </si>
  <si>
    <t>SUPL</t>
  </si>
  <si>
    <t>BLENDED PCI/CP LIMESTONE</t>
  </si>
  <si>
    <t>BLENDED PCI</t>
  </si>
  <si>
    <t>KESTRAL/HAILCREEK/O/NORTH</t>
  </si>
  <si>
    <t>OAKY NORTH/SP LIMESTONE</t>
  </si>
  <si>
    <t>STEAM NON COKING</t>
  </si>
  <si>
    <t>BSL</t>
  </si>
  <si>
    <t>OAKY CREEK/JELLINBAH PCI</t>
  </si>
  <si>
    <t>PCI/SP LIMESTONE</t>
  </si>
  <si>
    <t>JELLINBAH PCI</t>
  </si>
  <si>
    <t>JELLINBAH PCI/SP LIMESTONE</t>
  </si>
  <si>
    <t>CDHCC</t>
  </si>
  <si>
    <t>JELLINBAH PCI/CP LIMESTONE</t>
  </si>
  <si>
    <t>OAKY NORTH/CD HCC</t>
  </si>
  <si>
    <t>CDHCC/OAKY NORTH</t>
  </si>
  <si>
    <t>VISA STEEL/ADHUNIK/SAROGI</t>
  </si>
  <si>
    <t>OAKY NORTH/CP OMAN</t>
  </si>
  <si>
    <t>HAILCREEK</t>
  </si>
  <si>
    <t>CDHCC/JELLINBAH PCI</t>
  </si>
  <si>
    <t>CDHCC/CP OMAN</t>
  </si>
  <si>
    <t>OAKY NORTH/JELLINBAH PCI</t>
  </si>
  <si>
    <t>OAKY NORTH/HAILCREEK</t>
  </si>
  <si>
    <t>CD HCC</t>
  </si>
  <si>
    <t>CD HCC/JELLINBAH PCI</t>
  </si>
  <si>
    <t>BLENDED/JELLINBAH PCI/CP OMAN</t>
  </si>
  <si>
    <t>JELLINBAH</t>
  </si>
  <si>
    <t>BLENDED PCI/OAKY NORTH</t>
  </si>
  <si>
    <t>BEL</t>
  </si>
  <si>
    <t>HAILCREEK/OAKY NORTH</t>
  </si>
  <si>
    <t>SS NEWZEALAND/OAKY NORTH</t>
  </si>
  <si>
    <t>JELLINBAH/ CURRAGH SS</t>
  </si>
  <si>
    <t>GOONYELLA</t>
  </si>
  <si>
    <t>ADHUNIK</t>
  </si>
  <si>
    <t>SP LIMESTONE</t>
  </si>
  <si>
    <t>CD HCC/SS NEWZEALAND/BLENDED PCI</t>
  </si>
  <si>
    <t>CURRAGH SS/SS NEWZEALAND/GOONYELLA</t>
  </si>
  <si>
    <t>CURRAGH SS/CP OMAN</t>
  </si>
  <si>
    <t>GOONYELLA/SS NEWZEALAND/CURRAGH SS</t>
  </si>
  <si>
    <t>VISA STEEL</t>
  </si>
  <si>
    <t>CP OMAN LIMESTONE</t>
  </si>
  <si>
    <t>GOONYELLA/CURRAGH SS</t>
  </si>
  <si>
    <t>GOONYELLA/HAILCREEK</t>
  </si>
  <si>
    <t>SP LIMESTONE/CP OMAN</t>
  </si>
  <si>
    <t>SS NEWZEALAND/CURRAGH SS</t>
  </si>
  <si>
    <t>HAILCREEK/GOONYELLA</t>
  </si>
  <si>
    <t>CURRAGH SS/GOONYELLA</t>
  </si>
  <si>
    <t>CP OMAN LIMESTONE/OAKY NORTH</t>
  </si>
  <si>
    <t>CD HCC/BLENDED PCI/SS NEWZEALAND</t>
  </si>
  <si>
    <t>CD HCC/CP OMAN LIMESTONE</t>
  </si>
  <si>
    <t>CP OMAN/SP THAI/CD HCC</t>
  </si>
  <si>
    <t>CD HCC/BLENDED PCI</t>
  </si>
  <si>
    <t>BLENDED PCI/CD HCC</t>
  </si>
  <si>
    <t>CD HCC/SS NEWZEALAND</t>
  </si>
  <si>
    <t>BLENDED PCI/SP LIMESTONE</t>
  </si>
  <si>
    <t xml:space="preserve">CURRAGH SS/SS NEWZEALAND </t>
  </si>
  <si>
    <t>SP THAI/CP OMAN</t>
  </si>
  <si>
    <t>KOL</t>
  </si>
  <si>
    <t>GOONYELLA/SS NEWZEALAND</t>
  </si>
  <si>
    <t>SS NEWZEALAND/GOONYELLA</t>
  </si>
  <si>
    <t>CURRAGH-SS/SS NEWZEALAND</t>
  </si>
  <si>
    <t>SP LIMESTONE/CURRAGH SS</t>
  </si>
  <si>
    <t>CP LIMESTONE</t>
  </si>
  <si>
    <t>CP OMAN/SP THAI</t>
  </si>
  <si>
    <t>SP LIMESTONE/BLENDED PCI</t>
  </si>
  <si>
    <t>BLENDED PCI/CURRAGH SS</t>
  </si>
  <si>
    <t>CP OMAN/SP LIMESTONE</t>
  </si>
  <si>
    <t>SS NEWZEALAND/CP OMAN</t>
  </si>
  <si>
    <t>CP-DUBAI</t>
  </si>
  <si>
    <t>JELLINBAH PCI/CURRAGH SS</t>
  </si>
  <si>
    <t>SS NEWZEALAND/JELLINBAH PCI</t>
  </si>
  <si>
    <t>CURRAGH SS/SP THAI/CP OMAN</t>
  </si>
  <si>
    <t>JELLINBAH PCI/SS NEWZEALAND</t>
  </si>
  <si>
    <t>CURRAGH SS/ JELLINBAH PCI</t>
  </si>
  <si>
    <t>JELLINBAH PCI/CP DUBAI</t>
  </si>
  <si>
    <t>CP DUBAI</t>
  </si>
  <si>
    <t>UML,SUKHINDA</t>
  </si>
  <si>
    <t>SUPL/RCL/MSPL/CIL</t>
  </si>
  <si>
    <t>TSL, JSR</t>
  </si>
  <si>
    <t>20 Sep 11 AT 7:30</t>
  </si>
  <si>
    <t xml:space="preserve"> CP DUBAI</t>
  </si>
  <si>
    <t>Cumulative Hours during the day due to other delays in the current year</t>
  </si>
  <si>
    <t>cumulative operational hours till date during the current financial year</t>
  </si>
  <si>
    <t xml:space="preserve">Cumulative operational hours - cumulative hours due to other delays </t>
  </si>
  <si>
    <t>Berth Day O/P for the current financial year till date</t>
  </si>
  <si>
    <t>UML</t>
  </si>
  <si>
    <t>21 Sep 11 AT  16:00</t>
  </si>
  <si>
    <t xml:space="preserve"> 24 Sep 11  AT 13:54</t>
  </si>
  <si>
    <t>Berth Day O/P for the current month till date</t>
  </si>
  <si>
    <t xml:space="preserve">Cumulative operational hours - cumulative hours due to other delays for the current month </t>
  </si>
  <si>
    <t>Operational hours excluding delays</t>
  </si>
  <si>
    <t>Berth day output(TPH)</t>
  </si>
  <si>
    <t>25 Sep 11 AT 8:40</t>
  </si>
  <si>
    <t>Cumulative Operational hours during the month</t>
  </si>
  <si>
    <t>Cumulative other delays during the month</t>
  </si>
  <si>
    <t>Cumulative discharge during the month</t>
  </si>
  <si>
    <t>Average discharge rate for the day in the current month till the last ship unloaded</t>
  </si>
  <si>
    <t>27 Sep 11 AT  10:30</t>
  </si>
  <si>
    <t xml:space="preserve"> 27 Sep 11  AT 12:00</t>
  </si>
  <si>
    <t>27 Sep 11 AT 23:55</t>
  </si>
  <si>
    <t>27 Sep 11 AT  18:45</t>
  </si>
  <si>
    <t xml:space="preserve"> 28 Sep 11  AT 01:40</t>
  </si>
  <si>
    <t>29 Sep 11 AT 05:00</t>
  </si>
  <si>
    <t>MSP Steel ltd.</t>
  </si>
  <si>
    <t>SS NEWZEALAND</t>
  </si>
  <si>
    <t>30 Sep 11 AT  13:00</t>
  </si>
  <si>
    <t xml:space="preserve"> 30 Sep 11  AT 14:45</t>
  </si>
  <si>
    <t>JELLINBAH/KESTRAL</t>
  </si>
  <si>
    <t>SS NEWZEALAND/CURRAGH SS/CP DUBAI</t>
  </si>
  <si>
    <t>MSP STEEL LTD.</t>
  </si>
  <si>
    <t>KYORI OREMIN LTD.</t>
  </si>
  <si>
    <t>CP DUBAI / BLENDED PCI</t>
  </si>
  <si>
    <t>1 Oct 11 AT 14:45</t>
  </si>
  <si>
    <t>11 Oct 11 AT  11:48</t>
  </si>
  <si>
    <t>11 Oct 11 AT  14:00</t>
  </si>
  <si>
    <t>HAIL CREEK/ PCI/ LAKE VERMONT/ OKAY NORTH</t>
  </si>
  <si>
    <t>HAILCREEK / KESTRAL</t>
  </si>
  <si>
    <t>USHA MARTIN LTD.</t>
  </si>
  <si>
    <t>BLENDED PCI/JELLINBAH PCI</t>
  </si>
  <si>
    <t>15 Oct 11 AT 12:45</t>
  </si>
  <si>
    <t>15 Oct 11 AT 14:30</t>
  </si>
  <si>
    <t>17 Oct 11 AT 08:45</t>
  </si>
  <si>
    <t>16 Oct 11 AT 13:06</t>
  </si>
  <si>
    <t>16 Oct 11 AT 14:30</t>
  </si>
  <si>
    <t>18 Oct 11 AT 01:20</t>
  </si>
  <si>
    <t>CP- OMAN</t>
  </si>
  <si>
    <t>19 Oct 11 AT 09:06</t>
  </si>
  <si>
    <t>19 Oct11  AT 11:30</t>
  </si>
  <si>
    <t>Average Discharge Rate for the day(TPH)</t>
  </si>
  <si>
    <t>Average Discharge Rate for the day (per day)</t>
  </si>
  <si>
    <t>Effective Discharge rate( TPH)</t>
  </si>
  <si>
    <t>Effective discharge rate(perday)MT</t>
  </si>
  <si>
    <t>Vessel no.for the current financial year</t>
  </si>
  <si>
    <t>ANTHRACITE</t>
  </si>
  <si>
    <t>21 Oct AT 05:35</t>
  </si>
  <si>
    <t>20 Oct 11 AT 10:00</t>
  </si>
  <si>
    <t>20 Oct 11 AT 11:15</t>
  </si>
  <si>
    <t>Lake VERMONT HCC/CD PCI</t>
  </si>
  <si>
    <t>HAIL CREEK / OKEY NORTH</t>
  </si>
  <si>
    <t xml:space="preserve">HAIL CREEK </t>
  </si>
  <si>
    <t>HAILCREEK/OKEY NORTH</t>
  </si>
  <si>
    <t>24 Oct 11 AT 15:12</t>
  </si>
  <si>
    <t>24 Oct 11 AT 17:15</t>
  </si>
  <si>
    <t>CD PCI</t>
  </si>
  <si>
    <t>SS NEWZEALAND/CURRAGH PRIME</t>
  </si>
  <si>
    <t>23 Oct 11 AT 17:15</t>
  </si>
  <si>
    <t>26 Oct 11 AT 22:00</t>
  </si>
  <si>
    <t>26 Oct 11 AT 17:30</t>
  </si>
  <si>
    <t>26 Oct 11 AT 20:30</t>
  </si>
  <si>
    <t>OKEY NORTH</t>
  </si>
  <si>
    <t>LAKE VERMONT HCC/SS NEWZEALAND</t>
  </si>
  <si>
    <t>16 Oct 11 AT 02:00</t>
  </si>
  <si>
    <t>GAGAN FERRO TECH LTD.</t>
  </si>
  <si>
    <t>OAKY NORTH/KESTRAL</t>
  </si>
  <si>
    <t>OAKY CREEK</t>
  </si>
  <si>
    <t>CD PCI/BLENDED PCI</t>
  </si>
  <si>
    <t>JAYPEE REWA CEMENTS LTD(CONCAST)</t>
  </si>
  <si>
    <t>CP OMAN/OAKY NORTH</t>
  </si>
  <si>
    <t>08 Nov AT 03:55</t>
  </si>
  <si>
    <t>ANTHRACITE/CP OMAN</t>
  </si>
  <si>
    <t>VEDANT</t>
  </si>
  <si>
    <t>CURRAGH PRIME/OAKY NORTH</t>
  </si>
  <si>
    <t>OAKY NORTH/SS NEWZEALAND</t>
  </si>
  <si>
    <t>LAKE VERMONT/SS NEWZEALAND</t>
  </si>
  <si>
    <t>CP OMAN/BLENDED PCI</t>
  </si>
  <si>
    <t>SS NEWZEALAND/LAKE VERMONT</t>
  </si>
  <si>
    <t>LAKE VERMONT/BLENDED PCI/CD PCI</t>
  </si>
  <si>
    <t>CURRAGH SS / CURRAGH PRIME</t>
  </si>
  <si>
    <t>14 Nov 11 AT 07:15</t>
  </si>
  <si>
    <t>6 Nov 11 AT 08:10</t>
  </si>
  <si>
    <t>14 Nov 11 AT 10:00</t>
  </si>
  <si>
    <t>CURRAGH SS/CD PCI</t>
  </si>
  <si>
    <t>CP OMAN/CD PCI</t>
  </si>
  <si>
    <t>LAKE VERMONT/CD PCI</t>
  </si>
  <si>
    <t>CP OMAN/CURRAGH SS</t>
  </si>
  <si>
    <t>SS NEWZEALAND/CD PCI</t>
  </si>
  <si>
    <t>15 Nov AT 16:00</t>
  </si>
  <si>
    <t>15 Nov 11 AT 14:50</t>
  </si>
  <si>
    <t>15 Nov 11 AT 13:35</t>
  </si>
  <si>
    <t>CURRAGH SS / CD PCI</t>
  </si>
  <si>
    <t>LAKE VERMONT/ CP OMAN</t>
  </si>
  <si>
    <t>ANTHRACITE/CURRAGH SS</t>
  </si>
  <si>
    <t>17 Nov AT 13:30</t>
  </si>
  <si>
    <t>VEDANT ALUMINIUM</t>
  </si>
  <si>
    <t>CONCAST INDIA LTD.</t>
  </si>
  <si>
    <t>18 Nov 11 AT 09:36</t>
  </si>
  <si>
    <t>18 Nov 11 AT 11:35</t>
  </si>
  <si>
    <t>CESC</t>
  </si>
  <si>
    <t>LAKE VERMONT</t>
  </si>
  <si>
    <t>19 Nov AT 06:30</t>
  </si>
  <si>
    <t>JAY BALAJI INDIA LTD.</t>
  </si>
  <si>
    <t>CP OMAN/ CURRAGH SS</t>
  </si>
  <si>
    <t>SS NEWZEALAND/ANTHRACITE</t>
  </si>
  <si>
    <t>21 Nov 11 AT 08:20</t>
  </si>
  <si>
    <t>21 Nov 11 AT 11:30</t>
  </si>
  <si>
    <t>23 Nov AT 03:15</t>
  </si>
  <si>
    <t>22 Nov 11 AT 15:00</t>
  </si>
  <si>
    <t>22 Nov 11 AT 16:30</t>
  </si>
  <si>
    <t>LAKE VERMONT/CP OMAN</t>
  </si>
  <si>
    <t>HAIL CREEK/CD HCC</t>
  </si>
  <si>
    <t>LAKE VERMONT/CURRAGH SS</t>
  </si>
  <si>
    <t>24 Nov AT 20:00</t>
  </si>
  <si>
    <t>24 Nov 11 AT 10:36</t>
  </si>
  <si>
    <t>24 Nov 11 AT 12:00</t>
  </si>
  <si>
    <t>CD PCI/BLENDED PCI/CURRAGH SS</t>
  </si>
  <si>
    <t>LAKE VERMONT/CD HCC</t>
  </si>
  <si>
    <t>27 Nov 11 AT 18:25</t>
  </si>
  <si>
    <t>27 Nov 11 AT 19:40</t>
  </si>
  <si>
    <t>OKEY CREEK</t>
  </si>
  <si>
    <t>29 Nov AT 02:50</t>
  </si>
  <si>
    <t>HIND ENERGY</t>
  </si>
  <si>
    <t>28 Nov 11 AT 14:30</t>
  </si>
  <si>
    <t>CURRAGH PRIME/CURRAGH SS</t>
  </si>
  <si>
    <t>28 Nov 11 AT 13:24</t>
  </si>
  <si>
    <t>ILLAWARA</t>
  </si>
  <si>
    <t>29 Nov 11 AT 13:24</t>
  </si>
  <si>
    <t>29 Nov 11 AT 15:00</t>
  </si>
  <si>
    <t>PMSB</t>
  </si>
  <si>
    <t>KND</t>
  </si>
  <si>
    <t>CESC POWER LTD.</t>
  </si>
  <si>
    <t>CURRAGH SS / SS NEWZEALAND</t>
  </si>
  <si>
    <t>1 Dec 11 AT 09:36</t>
  </si>
  <si>
    <t>1 Dec 11 AT 11:15</t>
  </si>
  <si>
    <t>2 Dec AT 06:20</t>
  </si>
  <si>
    <t>3 Dec AT 01:30</t>
  </si>
  <si>
    <t>CP OMAN/ILLAWARA</t>
  </si>
  <si>
    <t>SS NEWZEALAND/BLENDED PCI</t>
  </si>
  <si>
    <t xml:space="preserve"> NON COKING</t>
  </si>
  <si>
    <t xml:space="preserve">4 Dec 11 AT 11:45 </t>
  </si>
  <si>
    <t xml:space="preserve">4 Dec 11 AT 13:30 </t>
  </si>
  <si>
    <t>UML, SUKHINDA</t>
  </si>
  <si>
    <t>JELLINBAH PCI/ILLAWARA</t>
  </si>
  <si>
    <t>CURRAGH SS/CD HCC</t>
  </si>
  <si>
    <t>5 Dec AT 23:45</t>
  </si>
  <si>
    <t>29 Oct11  AT 13:08</t>
  </si>
  <si>
    <t>CURRAGH SS/ HAIL CREEK</t>
  </si>
  <si>
    <t>CURRAGH SS/HAIL CREEK</t>
  </si>
  <si>
    <t>ILLAWARA/CURRAGH SS</t>
  </si>
  <si>
    <t>CURRAGH SS/CURRAGH HCC</t>
  </si>
  <si>
    <t>JELLINBAH PCI/BLENDED PCI</t>
  </si>
  <si>
    <t>SS NEWZEALAND/ILLAWARA</t>
  </si>
  <si>
    <t>CURRAGH SS/BLENDED PCI</t>
  </si>
  <si>
    <t>CURRAGH SS/ILLAWARA</t>
  </si>
  <si>
    <t>6 Nov 11 AT 13:35</t>
  </si>
  <si>
    <t>30 Nov AT 12:15</t>
  </si>
  <si>
    <t>25 Nov AT 22:00</t>
  </si>
  <si>
    <t>ILLAWARA/SS NEWZEALAND</t>
  </si>
  <si>
    <t>OKEY NORTH/HAIL CREEK</t>
  </si>
  <si>
    <t>17 Dec 11 AT 15:30</t>
  </si>
  <si>
    <t>17 Dec 11 AT 17:35</t>
  </si>
  <si>
    <t xml:space="preserve">TATA METALLIKS </t>
  </si>
  <si>
    <t>SS NEWZEALAND/CD HCC</t>
  </si>
  <si>
    <t>21 Dec 11 AT 09:10</t>
  </si>
  <si>
    <t>21 Dec 11 AT 10:50</t>
  </si>
  <si>
    <t>JAL</t>
  </si>
  <si>
    <t>23 Dec 11 AT 10:06</t>
  </si>
  <si>
    <t>23 Dec 11 AT 11:18</t>
  </si>
  <si>
    <t>22 Dec AT 09:30</t>
  </si>
  <si>
    <t>24 Dec AT 04:15</t>
  </si>
  <si>
    <t>CD HCC/CURRAGH SS</t>
  </si>
  <si>
    <t>JIPL</t>
  </si>
  <si>
    <t>ILLAWARA/HAILCREEK</t>
  </si>
  <si>
    <t>JELLINBAH PCI/CD HCC</t>
  </si>
  <si>
    <t>26 Dec AT 08:00</t>
  </si>
  <si>
    <t>25 Dec 11 AT 11:48</t>
  </si>
  <si>
    <t>25 Dec 11 AT 13:20</t>
  </si>
  <si>
    <t>STOCK</t>
  </si>
  <si>
    <t>HAIL CREEK/OKEY NORTH</t>
  </si>
  <si>
    <t>CURRAGH SS/JELLINBAH PCI</t>
  </si>
  <si>
    <t>Equipment shifting &amp; Hatch Finishing</t>
  </si>
  <si>
    <t>Gantry Fault</t>
  </si>
  <si>
    <t xml:space="preserve">route changeover </t>
  </si>
  <si>
    <t>SUL Maintainance</t>
  </si>
  <si>
    <t>30 Dec AT 00:30</t>
  </si>
  <si>
    <t>29 Dec 11 AT 08:20</t>
  </si>
  <si>
    <t>29 Dec 11 AT 09:30</t>
  </si>
  <si>
    <t>31 Dec AT 00:30</t>
  </si>
  <si>
    <t>30 Dec 11 AT 14:30</t>
  </si>
  <si>
    <t>30 Dec 11 AT 15:40</t>
  </si>
  <si>
    <t>01 Jan AT 22:00</t>
  </si>
  <si>
    <t>01 Jan 12 AT 11:12</t>
  </si>
  <si>
    <t>ILLAWARA/CD HCC</t>
  </si>
  <si>
    <t>01 Jan 12 AT 12:30</t>
  </si>
  <si>
    <t>ILLAWARA/ANTHRACITE</t>
  </si>
  <si>
    <t>04 Jan AT 03:30</t>
  </si>
  <si>
    <t>UML/VISA STEEL</t>
  </si>
  <si>
    <t>02 Jan 12 AT 11:00</t>
  </si>
  <si>
    <t>02 Jan 12 AT 13:00</t>
  </si>
  <si>
    <t>CD HCC/ILLAWARA</t>
  </si>
  <si>
    <t>BLENDED PCI/KESTRAL</t>
  </si>
  <si>
    <t>04 Jan 12 AT 13:12</t>
  </si>
  <si>
    <t>04 Jan 12 AT 15:00</t>
  </si>
  <si>
    <t>06 Jan AT 12:15</t>
  </si>
  <si>
    <t>07 Jan 12 AT 10:55</t>
  </si>
  <si>
    <t>07 Jan 12 AT 13:10</t>
  </si>
  <si>
    <t>08 Jan AT 16:20</t>
  </si>
  <si>
    <t>OKEY NORTH/BLENDED PCI</t>
  </si>
  <si>
    <t>BLENDED PCI/ILLAWARA</t>
  </si>
  <si>
    <t>RCL/SUPL/CIL</t>
  </si>
  <si>
    <t>09 Jan 12 AT 13:20</t>
  </si>
  <si>
    <t>09 Jan 12 AT 14:20</t>
  </si>
  <si>
    <t>11 Jan AT 06:31</t>
  </si>
  <si>
    <t>GYP COKING COAL</t>
  </si>
  <si>
    <t>CURRAGH SS/ANTHRACITE</t>
  </si>
  <si>
    <t>MILLENIUM HCC</t>
  </si>
  <si>
    <t>15 Jan 12 AT 16:00</t>
  </si>
  <si>
    <t>15 Jan 12 AT 17:15</t>
  </si>
  <si>
    <t>16.01.2012</t>
  </si>
  <si>
    <t>17 Jan AT 21:00</t>
  </si>
  <si>
    <t>CP OMAN/MILLENIUM HCC</t>
  </si>
  <si>
    <t>STOCKPILE CHANGING ETC. (Nos.)</t>
  </si>
  <si>
    <t>HARD COKING COAL(IPVC)</t>
  </si>
  <si>
    <t>HARD COKING COAL(OCJC)</t>
  </si>
  <si>
    <t>19 Jan AT 12:15</t>
  </si>
  <si>
    <t>18 Jan 12 AT 20:00</t>
  </si>
  <si>
    <t>18 Jan 12 AT 21:05</t>
  </si>
  <si>
    <t>L</t>
  </si>
  <si>
    <t>SAGARJEET</t>
  </si>
  <si>
    <t>IRONORE</t>
  </si>
  <si>
    <t>EXPORT</t>
  </si>
  <si>
    <t>Cummulative Quantity loaded during the year</t>
  </si>
  <si>
    <t>Qty loaded for the  day</t>
  </si>
  <si>
    <t>Engagement Qty</t>
  </si>
  <si>
    <t>Cumulative loading during the month</t>
  </si>
  <si>
    <t>22 Jan AT 00:48</t>
  </si>
  <si>
    <t>21 Jan 12 AT 22:00</t>
  </si>
  <si>
    <t>21 Jan 12 AT 23:50</t>
  </si>
  <si>
    <t>Average Loading Rate for the day(TPH)</t>
  </si>
  <si>
    <t>Average Loading Rate for the day (per day)</t>
  </si>
  <si>
    <t>Average loading rate for the day in the current month till the last ship loaded</t>
  </si>
  <si>
    <t>TATA STEEL/TATA METALLICS</t>
  </si>
  <si>
    <t>22 Jan 12 AT 11:24</t>
  </si>
  <si>
    <t>22 Jan 12 AT 13:00</t>
  </si>
  <si>
    <t>HATCH CHANGE ETC. (Nos.)</t>
  </si>
  <si>
    <t>HATCH CHANGE ETC. (Duration)</t>
  </si>
  <si>
    <t>HATCH CHANGE ETC. (Hrs)</t>
  </si>
  <si>
    <t>HATCH CHANGE  ETC. (Mins)</t>
  </si>
  <si>
    <t>Effective loading rate( TPH)</t>
  </si>
  <si>
    <t>Effective loading rate(perday)MT</t>
  </si>
  <si>
    <t>HEL</t>
  </si>
  <si>
    <t>RML/RSL</t>
  </si>
  <si>
    <t>ANTHRACITE/BLENDED PCI</t>
  </si>
  <si>
    <t>Total no. of hatches</t>
  </si>
  <si>
    <t>No. of hatch completion</t>
  </si>
  <si>
    <t>24 Jan AT 15:30</t>
  </si>
  <si>
    <t>25 Jan 12 AT 00:48</t>
  </si>
  <si>
    <t>25 Jan 12 AT 02:18</t>
  </si>
  <si>
    <t>25 Jan 12 AT 05:00</t>
  </si>
  <si>
    <t>26 Jan AT 10:00</t>
  </si>
  <si>
    <t>KOL / NC COAL</t>
  </si>
  <si>
    <t>Row Labels</t>
  </si>
  <si>
    <t>Grand Total</t>
  </si>
  <si>
    <t>Sum of IMWB READING</t>
  </si>
  <si>
    <t>MELLINIUM HCC</t>
  </si>
  <si>
    <t>MILLENIUM HCC/CP OMAN</t>
  </si>
  <si>
    <t>HARD COKING COAL IPCC / OCJC</t>
  </si>
  <si>
    <t>1 Feb 12 AT 04:18</t>
  </si>
  <si>
    <t>TRADE PCI/MICHELL PCI</t>
  </si>
  <si>
    <t>1 Feb 12 AT 06:30</t>
  </si>
  <si>
    <t>HARD COKING COAL (OCJC)</t>
  </si>
  <si>
    <t>02 Feb AT 10:30</t>
  </si>
  <si>
    <t>TECK HCC</t>
  </si>
  <si>
    <t>3 Feb 12 AT 07:50</t>
  </si>
  <si>
    <t>3 Feb 12 AT 09:30</t>
  </si>
  <si>
    <t>04 Feb AT 22:00</t>
  </si>
  <si>
    <t>HARD COKING COAL (IPCC)</t>
  </si>
  <si>
    <t>TATA STEEL/WELLMAN</t>
  </si>
  <si>
    <t>VAL</t>
  </si>
  <si>
    <t>MILLENIUM HCC/OKEY NORTH</t>
  </si>
  <si>
    <t>COKING COAL</t>
  </si>
  <si>
    <t>4 Feb 12 AT 09:30</t>
  </si>
  <si>
    <t>4 Feb 12 AT 11:00</t>
  </si>
  <si>
    <t>7 Feb 12 AT 23:45</t>
  </si>
  <si>
    <t>7 Feb 12 AT 01:30</t>
  </si>
  <si>
    <t>OKEY NORTH/MILLENIUM HCC</t>
  </si>
  <si>
    <t>SS NEWZEALAND/OKEY NORTH</t>
  </si>
  <si>
    <t>MICHELL PCI</t>
  </si>
  <si>
    <t>ANTHRACITE/OKEY NORTH</t>
  </si>
  <si>
    <t>08 Feb AT 09:15</t>
  </si>
  <si>
    <t>09 Feb AT 05:45</t>
  </si>
  <si>
    <t>9 Feb 12 AT 13:00</t>
  </si>
  <si>
    <t>9 Feb 12 AT 15:10</t>
  </si>
  <si>
    <t>CP OMAN/OKEY NORTH</t>
  </si>
  <si>
    <t>SP/CP</t>
  </si>
  <si>
    <t>TECK COAL</t>
  </si>
  <si>
    <t>HARD COKING COAL (OCJC/IPCC)</t>
  </si>
  <si>
    <t>14 Feb AT 07:00</t>
  </si>
  <si>
    <t>Rly. Fault, Bad Weather (Min)</t>
  </si>
  <si>
    <t>16 Feb 12 AT 11:48</t>
  </si>
  <si>
    <t>16 Feb 12 AT 13:00</t>
  </si>
  <si>
    <t>HARD COKING COAL(IPCC)</t>
  </si>
  <si>
    <t>19 Feb AT 05:30</t>
  </si>
  <si>
    <t>RASHMI METALLIKS/SUPL</t>
  </si>
  <si>
    <t>18 Feb 12 AT 09:18</t>
  </si>
  <si>
    <t>18 Feb 12 AT 11:45</t>
  </si>
  <si>
    <t>CURRAGH PRIME/TECK COAL</t>
  </si>
  <si>
    <t>MV LIGARI</t>
  </si>
  <si>
    <t>MV DIAMOND STAR</t>
  </si>
  <si>
    <t>MV UNITED MADERAS</t>
  </si>
  <si>
    <t>MV NORD HERCULES</t>
  </si>
  <si>
    <t>MV FRONTIER HARVEST</t>
  </si>
  <si>
    <t>MV BET PRINCE</t>
  </si>
  <si>
    <t>MV OKINAWA</t>
  </si>
  <si>
    <t>MV YIN SHUN</t>
  </si>
  <si>
    <t>MV NAVIOS VECTOR</t>
  </si>
  <si>
    <t>MV BIANCO ID</t>
  </si>
  <si>
    <t>VEDANTA ALUMINIUM</t>
  </si>
  <si>
    <t>MV FRONTIER AMBITION</t>
  </si>
  <si>
    <t>MV MITOSE</t>
  </si>
  <si>
    <t>MV MP PANAMAX 5</t>
  </si>
  <si>
    <t>MV TOMOSHIO</t>
  </si>
  <si>
    <t>LIME STONE/CP OMAN</t>
  </si>
  <si>
    <t>SS NEWZEALAND/PCI</t>
  </si>
  <si>
    <t>NC COAL</t>
  </si>
  <si>
    <t>COLLINSVILLE HCC/WOLLOMBI HCC/VOLATILE COAL</t>
  </si>
  <si>
    <t xml:space="preserve">28 Feb12 AT 15:00 </t>
  </si>
  <si>
    <t>28 Feb 12 AT 17:30</t>
  </si>
  <si>
    <t>22 Feb AT 01:30</t>
  </si>
  <si>
    <t>MV NEWLEAD TOMI</t>
  </si>
  <si>
    <t>MV WREN</t>
  </si>
  <si>
    <t>MV KAVO ALKYON</t>
  </si>
  <si>
    <t>MV MP PANAMAX6</t>
  </si>
  <si>
    <t>MV SUMMER FORTUNE</t>
  </si>
  <si>
    <t>MV DIONE</t>
  </si>
  <si>
    <t>MV EDELWEISS</t>
  </si>
  <si>
    <t>MV FU ZHOU HAI</t>
  </si>
  <si>
    <t>MV SHINY HALO</t>
  </si>
  <si>
    <t>MV FIRST TRADER</t>
  </si>
  <si>
    <t>MV COS PROSPERITY</t>
  </si>
  <si>
    <t>MV SAGAR RATAN</t>
  </si>
  <si>
    <t>MV GENCO NORMANDY</t>
  </si>
  <si>
    <t>MV GREAT BRIGHT</t>
  </si>
  <si>
    <t>MV SEALUCK2</t>
  </si>
  <si>
    <t>MV SEALUCK3</t>
  </si>
  <si>
    <t>MV CHINA STEEL RESPONSIBILITY</t>
  </si>
  <si>
    <t>MV MERIDIAN HALO</t>
  </si>
  <si>
    <t>MV FURNESS MELBOURNE</t>
  </si>
  <si>
    <t>MV NEWLEAD SPARTOUNTA</t>
  </si>
  <si>
    <t>MV PRIMROSE</t>
  </si>
  <si>
    <t>MV YASA UNITY</t>
  </si>
  <si>
    <t>MV LINDOS</t>
  </si>
  <si>
    <t>MV SHER-E-PUNJAB</t>
  </si>
  <si>
    <t>MV BUTINAH</t>
  </si>
  <si>
    <t>MV JASMINE HALO</t>
  </si>
  <si>
    <t>MV VOGUE CHALLENGER</t>
  </si>
  <si>
    <t>MV PRABHU DAYA</t>
  </si>
  <si>
    <t>MV CAROUGE</t>
  </si>
  <si>
    <t>MV GARIMA PREM</t>
  </si>
  <si>
    <t>MV JAG RATAN</t>
  </si>
  <si>
    <t>MV HARDWAR</t>
  </si>
  <si>
    <t>MV LOWLANDS NELLO</t>
  </si>
  <si>
    <t>MV TC GOLD</t>
  </si>
  <si>
    <t>MV MP PANAMAX5</t>
  </si>
  <si>
    <t>MV IRON KNIGHT</t>
  </si>
  <si>
    <t>MV IRON BILL</t>
  </si>
  <si>
    <t>MV YASA UNSAL SUNAR</t>
  </si>
  <si>
    <t>MV AENEAS</t>
  </si>
  <si>
    <t>MV PANORIA</t>
  </si>
  <si>
    <t>MV ECOLA</t>
  </si>
  <si>
    <t>MV MP PANAMAX 6</t>
  </si>
  <si>
    <t>MV BULK PANGAEA</t>
  </si>
  <si>
    <t>MV IPSEA COLOSSUS</t>
  </si>
  <si>
    <t>MV KM KEELUNG</t>
  </si>
  <si>
    <t>MV FALCOM TRADER II</t>
  </si>
  <si>
    <t>MV FORTUNE RAINBOW</t>
  </si>
  <si>
    <t>MV IMPERIAL</t>
  </si>
  <si>
    <t>MV FENGLI I</t>
  </si>
  <si>
    <t>MV CHRISTINE B</t>
  </si>
  <si>
    <t>MV FEORILA</t>
  </si>
  <si>
    <t>MV ORIENT CHAMPION</t>
  </si>
  <si>
    <t>MV SEA OF GRACIA</t>
  </si>
  <si>
    <t>MV NEW VENTURE</t>
  </si>
  <si>
    <t>MV IGNAZIO</t>
  </si>
  <si>
    <t>MV GREAT GLORY</t>
  </si>
  <si>
    <t>MV TOM TRADER</t>
  </si>
  <si>
    <t>MV MANDARIN SINGAPORE</t>
  </si>
  <si>
    <t>MV ANANGEL DAWN</t>
  </si>
  <si>
    <t>MV FRONTIER QUEEN</t>
  </si>
  <si>
    <t>BLENDED PCI/CURRAGH SS/CURRAGH HCC</t>
  </si>
  <si>
    <t>1 Mar 12 AT 17:45</t>
  </si>
  <si>
    <t>1 Mar 12 AT 19:45</t>
  </si>
  <si>
    <t>Goonyella</t>
  </si>
  <si>
    <t>BELNDED PCI/CURRAGH SS</t>
  </si>
  <si>
    <t>3 Mar AT 18:45</t>
  </si>
  <si>
    <t>SS NEWZEALAND/KESTRAL</t>
  </si>
  <si>
    <t>SS NEWZEALAND/TECK COAL</t>
  </si>
  <si>
    <t>8 Mar AT 05:45</t>
  </si>
  <si>
    <t>HAIL CREEK/KESTRAL</t>
  </si>
  <si>
    <t>7 Mar 12 AT 11:50</t>
  </si>
  <si>
    <t>7 Mar 12 AT 13:00</t>
  </si>
  <si>
    <t>SS NEWZEALAND /HAIL CREEK</t>
  </si>
  <si>
    <t>CURRAGH HCC</t>
  </si>
  <si>
    <t>COLLINSVILLE</t>
  </si>
  <si>
    <t>SS Newzealand</t>
  </si>
  <si>
    <t>Gooniyella</t>
  </si>
  <si>
    <t>9 Mar AT 19:30</t>
  </si>
  <si>
    <t>13 Mar 12 AT 08:45</t>
  </si>
  <si>
    <t>13 Mar 12 AT 10:30</t>
  </si>
  <si>
    <t>CURRAGH SS/TECK COAL</t>
  </si>
  <si>
    <t>15 Mar AT 20:10</t>
  </si>
  <si>
    <t>MV BADRI PRASAD</t>
  </si>
  <si>
    <t>14 Mar 12 AT 09:45</t>
  </si>
  <si>
    <t>14 Mar 12 AT 12:00</t>
  </si>
  <si>
    <t>VISA STEEL/ADHUNIK/KOL</t>
  </si>
  <si>
    <t>STARLITE ENERGY</t>
  </si>
  <si>
    <t>RAKE PLACEMENT AT RLS/IMWB</t>
  </si>
  <si>
    <t>ARRIVAL AT WCS/IMWB</t>
  </si>
  <si>
    <t>18 Mar AT 02:30</t>
  </si>
  <si>
    <t>MV TORM ORIENT</t>
  </si>
  <si>
    <t>18 Mar 12 AT 21:50</t>
  </si>
  <si>
    <t>18 Mar 12 AT 23:30</t>
  </si>
  <si>
    <t>MV LOWLANDS ORCHID</t>
  </si>
  <si>
    <t>CURRAGH SS/ SS NEWZEALAND</t>
  </si>
  <si>
    <t>MV ULOSOY 12</t>
  </si>
  <si>
    <t>21 Mar AT 23:58</t>
  </si>
  <si>
    <t>VRIL</t>
  </si>
  <si>
    <t>CAROBOROUGH/WOLLOMBI</t>
  </si>
  <si>
    <t>LOW VOLATILE COAL</t>
  </si>
  <si>
    <t>MV ALFA FRIENDSHIP</t>
  </si>
  <si>
    <t>VISA RESOURCES</t>
  </si>
  <si>
    <t>CURRAGH PRIME/OKEY NORTH</t>
  </si>
  <si>
    <t>OKEY NORTH/KESTRAL</t>
  </si>
  <si>
    <t>27 Mar 12 AT 13:55</t>
  </si>
  <si>
    <t>27 Mar 12 AT 16:15</t>
  </si>
  <si>
    <t>30 Mar AT 11:30</t>
  </si>
  <si>
    <t>MV DENSA PANTHER</t>
  </si>
  <si>
    <t>UML/KOL</t>
  </si>
  <si>
    <t>28 Mar 12 AT 15:00</t>
  </si>
  <si>
    <t>28 Mar 12 AT 16:00</t>
  </si>
  <si>
    <t xml:space="preserve"> STEAM NON COKING </t>
  </si>
  <si>
    <t xml:space="preserve">STEAM NON COKING </t>
  </si>
  <si>
    <t>1 Apr AT 21:00</t>
  </si>
  <si>
    <t>STERLITE ENERGY</t>
  </si>
  <si>
    <t>CP Oman</t>
  </si>
  <si>
    <t>Okey North</t>
  </si>
  <si>
    <t>CURRAGH SS/Hail Creek</t>
  </si>
  <si>
    <t>Okey North/Hail Creek</t>
  </si>
  <si>
    <t>WOLLOMBI</t>
  </si>
  <si>
    <t>STEAM NON COKING/NON COKING</t>
  </si>
  <si>
    <t>PCI</t>
  </si>
  <si>
    <t>PCI/SS Newzealand</t>
  </si>
  <si>
    <t>WOLLOMBI/COLLINSVILLE</t>
  </si>
  <si>
    <t>TATA METALLICKS</t>
  </si>
  <si>
    <t>Hard Coking Coal</t>
  </si>
  <si>
    <t>Hail Creek</t>
  </si>
  <si>
    <t>HAIL CREEK/CURRAGH SS</t>
  </si>
  <si>
    <t>CP Oman/CURRAGH SS</t>
  </si>
  <si>
    <t>Hail Creek/OKEY NORTH</t>
  </si>
  <si>
    <t>Coking Coal</t>
  </si>
  <si>
    <t>Hind Energy</t>
  </si>
  <si>
    <t>Steam Coal</t>
  </si>
  <si>
    <t>Maithon Ispat Ltd</t>
  </si>
  <si>
    <t>STEAM COAL</t>
  </si>
  <si>
    <t>CURRAGH SS/SS Newzealand</t>
  </si>
  <si>
    <t>OKEY NORTH/CURRAGH SS</t>
  </si>
  <si>
    <t>CP Dubai</t>
  </si>
  <si>
    <t>S S Newzealand/Curragh SS/Hail Creek</t>
  </si>
  <si>
    <t>Hail Creek/ Oaky North</t>
  </si>
  <si>
    <t>Adhunik Metallics</t>
  </si>
  <si>
    <t>CP Oman/SS Newzealand</t>
  </si>
  <si>
    <t>CARROBOROUGH</t>
  </si>
  <si>
    <t>SP LIMESTONE/GYP COKING COAL</t>
  </si>
  <si>
    <t>Adani Enterprises</t>
  </si>
  <si>
    <t>Curragh SS</t>
  </si>
  <si>
    <t>WOLLOMBI/CAROBOROUGH</t>
  </si>
  <si>
    <t>Mitred PCI/Okey North</t>
  </si>
  <si>
    <t>SS Newzealand/Curragh SS</t>
  </si>
  <si>
    <t>Curragh HCC/Okey North</t>
  </si>
  <si>
    <t>OKey North/CURRAGH HCC</t>
  </si>
  <si>
    <t>CARROBOROUGH/WOLLOMBI</t>
  </si>
  <si>
    <t>SHYAM STEEL</t>
  </si>
  <si>
    <t>POITREL</t>
  </si>
  <si>
    <t>Adhunik Alloys</t>
  </si>
  <si>
    <t>SS NEWZEALAND/MITRADE PCI</t>
  </si>
  <si>
    <t>SS Newzealand/Blended PCI</t>
  </si>
  <si>
    <t>Hindalco India Ltd.</t>
  </si>
  <si>
    <t>SS NEWZEALAND/CURRAGH HCC</t>
  </si>
  <si>
    <t>Blended PCI/CURRAGH HCC</t>
  </si>
  <si>
    <t>GYP Coking Coal</t>
  </si>
  <si>
    <t>Blended PCI/ SS NewZealand</t>
  </si>
  <si>
    <t>OCL</t>
  </si>
  <si>
    <t>CP Dubai/ CURRAGH SS</t>
  </si>
  <si>
    <t>AMBUJA CEMENTS</t>
  </si>
  <si>
    <t>NEWZEALAND/PCI</t>
  </si>
  <si>
    <t>ACC Cements</t>
  </si>
  <si>
    <t>BLENDED PCI/HCC CURRAGH PRIME/PCI JELLINABAH</t>
  </si>
  <si>
    <t>CURRAGH HCC/BLENDED PCI</t>
  </si>
  <si>
    <t>JELLINBAH PCI/CURRAGH HCC</t>
  </si>
  <si>
    <t>ROHIT FERROTECH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</si>
</sst>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(* #,##0.00_);_(* \(#,##0.00\);_(* &quot;-&quot;??_);_(@_)"/>
    <numFmt numFmtId="165" formatCode="dd\ mmm\ yy\ \A\T\ \ h:mm\ "/>
    <numFmt numFmtId="166" formatCode="[h]:mm"/>
    <numFmt numFmtId="167" formatCode="[$-14009]hh:mm:ss;@"/>
    <numFmt numFmtId="168" formatCode="_(* #,##0_);_(* \(#,##0\);_(* &quot;-&quot;??_);_(@_)"/>
    <numFmt numFmtId="169" formatCode="[hh]:mm"/>
    <numFmt numFmtId="170" formatCode="[$-409]d/mmm/yy\ h:mm;@"/>
    <numFmt numFmtId="171" formatCode="[$-F800]dddd\,\ mmmm\ dd\,\ yyyy"/>
    <numFmt numFmtId="172" formatCode="_ [$₹-4009]\ * #,##0.00_ ;_ [$₹-4009]\ * \-#,##0.00_ ;_ [$₹-4009]\ * &quot;-&quot;??_ ;_ @_ "/>
  </numFmts>
  <fonts count="18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color indexed="8"/>
      <name val="Arial"/>
      <family val="2"/>
    </font>
    <font>
      <b/>
      <sz val="8"/>
      <color theme="0"/>
      <name val="Calibri"/>
      <family val="2"/>
      <scheme val="minor"/>
    </font>
    <font>
      <b/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8"/>
      <color rgb="FFFFFF00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12"/>
      <color theme="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3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167" fontId="0" fillId="0" borderId="0"/>
    <xf numFmtId="164" fontId="3" fillId="0" borderId="0" applyFont="0" applyFill="0" applyBorder="0" applyAlignment="0" applyProtection="0"/>
  </cellStyleXfs>
  <cellXfs count="700">
    <xf numFmtId="167" fontId="0" fillId="0" borderId="0" xfId="0"/>
    <xf numFmtId="167" fontId="1" fillId="0" borderId="0" xfId="0" applyFont="1" applyAlignment="1">
      <alignment horizontal="center" vertical="center" wrapText="1"/>
    </xf>
    <xf numFmtId="167" fontId="1" fillId="0" borderId="0" xfId="0" applyFont="1" applyAlignment="1">
      <alignment vertical="center" wrapText="1"/>
    </xf>
    <xf numFmtId="167" fontId="0" fillId="0" borderId="0" xfId="0" applyAlignment="1">
      <alignment horizontal="center" vertical="center" wrapText="1"/>
    </xf>
    <xf numFmtId="167" fontId="4" fillId="5" borderId="1" xfId="0" applyFont="1" applyFill="1" applyBorder="1" applyAlignment="1">
      <alignment horizontal="center" vertical="center" wrapText="1"/>
    </xf>
    <xf numFmtId="167" fontId="4" fillId="6" borderId="1" xfId="0" applyFont="1" applyFill="1" applyBorder="1" applyAlignment="1">
      <alignment horizontal="center" vertical="center" wrapText="1"/>
    </xf>
    <xf numFmtId="167" fontId="0" fillId="6" borderId="0" xfId="0" applyFill="1" applyAlignment="1">
      <alignment horizontal="center" vertical="center" wrapText="1"/>
    </xf>
    <xf numFmtId="167" fontId="0" fillId="0" borderId="1" xfId="0" applyBorder="1" applyAlignment="1">
      <alignment horizontal="center" vertical="center" wrapText="1"/>
    </xf>
    <xf numFmtId="20" fontId="0" fillId="0" borderId="1" xfId="0" applyNumberFormat="1" applyBorder="1" applyAlignment="1">
      <alignment horizontal="center" vertical="center" wrapText="1"/>
    </xf>
    <xf numFmtId="20" fontId="0" fillId="6" borderId="1" xfId="0" applyNumberFormat="1" applyFill="1" applyBorder="1" applyAlignment="1">
      <alignment horizontal="center" vertical="center" wrapText="1"/>
    </xf>
    <xf numFmtId="164" fontId="0" fillId="6" borderId="1" xfId="1" applyFont="1" applyFill="1" applyBorder="1" applyAlignment="1">
      <alignment horizontal="center" vertical="center" wrapText="1"/>
    </xf>
    <xf numFmtId="164" fontId="4" fillId="6" borderId="1" xfId="1" applyFont="1" applyFill="1" applyBorder="1" applyAlignment="1">
      <alignment horizontal="center" vertical="center" wrapText="1"/>
    </xf>
    <xf numFmtId="167" fontId="1" fillId="0" borderId="1" xfId="0" applyFont="1" applyBorder="1" applyAlignment="1">
      <alignment horizontal="center" vertical="center" wrapText="1"/>
    </xf>
    <xf numFmtId="167" fontId="1" fillId="0" borderId="1" xfId="0" applyFont="1" applyBorder="1" applyAlignment="1">
      <alignment vertical="center" wrapText="1"/>
    </xf>
    <xf numFmtId="167" fontId="0" fillId="0" borderId="1" xfId="0" applyBorder="1"/>
    <xf numFmtId="167" fontId="1" fillId="8" borderId="1" xfId="0" applyFont="1" applyFill="1" applyBorder="1" applyAlignment="1">
      <alignment horizontal="center" vertical="center" wrapText="1"/>
    </xf>
    <xf numFmtId="2" fontId="1" fillId="8" borderId="1" xfId="0" applyNumberFormat="1" applyFont="1" applyFill="1" applyBorder="1" applyAlignment="1">
      <alignment horizontal="center" vertical="center" wrapText="1"/>
    </xf>
    <xf numFmtId="165" fontId="1" fillId="8" borderId="1" xfId="0" applyNumberFormat="1" applyFont="1" applyFill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center" vertical="center" wrapText="1"/>
    </xf>
    <xf numFmtId="2" fontId="1" fillId="0" borderId="1" xfId="0" applyNumberFormat="1" applyFont="1" applyBorder="1" applyAlignment="1">
      <alignment horizontal="center" vertical="center" wrapText="1"/>
    </xf>
    <xf numFmtId="166" fontId="1" fillId="0" borderId="1" xfId="0" applyNumberFormat="1" applyFont="1" applyBorder="1" applyAlignment="1">
      <alignment horizontal="center" vertical="center" wrapText="1"/>
    </xf>
    <xf numFmtId="167" fontId="0" fillId="0" borderId="0" xfId="0" applyAlignment="1">
      <alignment horizontal="center"/>
    </xf>
    <xf numFmtId="167" fontId="0" fillId="2" borderId="0" xfId="0" applyFill="1" applyAlignment="1">
      <alignment horizontal="center" vertical="center" wrapText="1"/>
    </xf>
    <xf numFmtId="167" fontId="0" fillId="9" borderId="0" xfId="0" applyFill="1" applyAlignment="1">
      <alignment horizontal="center" vertical="center" wrapText="1"/>
    </xf>
    <xf numFmtId="167" fontId="0" fillId="0" borderId="0" xfId="0" applyAlignment="1">
      <alignment vertical="center"/>
    </xf>
    <xf numFmtId="167" fontId="0" fillId="0" borderId="0" xfId="0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20" fontId="4" fillId="5" borderId="1" xfId="0" applyNumberFormat="1" applyFont="1" applyFill="1" applyBorder="1" applyAlignment="1">
      <alignment horizontal="center" vertical="center" wrapText="1"/>
    </xf>
    <xf numFmtId="20" fontId="0" fillId="0" borderId="0" xfId="0" applyNumberFormat="1" applyAlignment="1">
      <alignment horizontal="center" vertical="center" wrapText="1"/>
    </xf>
    <xf numFmtId="168" fontId="4" fillId="6" borderId="1" xfId="1" applyNumberFormat="1" applyFont="1" applyFill="1" applyBorder="1" applyAlignment="1">
      <alignment horizontal="center" vertical="center" wrapText="1"/>
    </xf>
    <xf numFmtId="168" fontId="0" fillId="0" borderId="0" xfId="1" applyNumberFormat="1" applyFont="1" applyAlignment="1">
      <alignment vertical="center"/>
    </xf>
    <xf numFmtId="167" fontId="0" fillId="10" borderId="1" xfId="0" applyFill="1" applyBorder="1" applyAlignment="1">
      <alignment horizontal="center" vertical="center" wrapText="1"/>
    </xf>
    <xf numFmtId="168" fontId="0" fillId="10" borderId="1" xfId="1" applyNumberFormat="1" applyFont="1" applyFill="1" applyBorder="1" applyAlignment="1">
      <alignment horizontal="center" vertical="center" wrapText="1"/>
    </xf>
    <xf numFmtId="164" fontId="0" fillId="0" borderId="1" xfId="1" applyFont="1" applyBorder="1" applyAlignment="1">
      <alignment vertical="center"/>
    </xf>
    <xf numFmtId="167" fontId="0" fillId="0" borderId="1" xfId="0" applyBorder="1" applyAlignment="1">
      <alignment horizontal="center" vertical="center"/>
    </xf>
    <xf numFmtId="167" fontId="0" fillId="7" borderId="1" xfId="1" applyNumberFormat="1" applyFont="1" applyFill="1" applyBorder="1" applyAlignment="1">
      <alignment vertical="center"/>
    </xf>
    <xf numFmtId="167" fontId="0" fillId="7" borderId="1" xfId="0" applyFill="1" applyBorder="1" applyAlignment="1">
      <alignment vertical="center"/>
    </xf>
    <xf numFmtId="20" fontId="0" fillId="0" borderId="1" xfId="0" applyNumberFormat="1" applyBorder="1" applyAlignment="1">
      <alignment vertical="center"/>
    </xf>
    <xf numFmtId="168" fontId="0" fillId="0" borderId="1" xfId="1" applyNumberFormat="1" applyFont="1" applyBorder="1" applyAlignment="1">
      <alignment vertical="center"/>
    </xf>
    <xf numFmtId="168" fontId="0" fillId="0" borderId="1" xfId="1" applyNumberFormat="1" applyFont="1" applyBorder="1" applyAlignment="1">
      <alignment horizontal="center" vertical="center" wrapText="1"/>
    </xf>
    <xf numFmtId="169" fontId="0" fillId="0" borderId="0" xfId="1" applyNumberFormat="1" applyFont="1" applyBorder="1" applyAlignment="1">
      <alignment vertical="center"/>
    </xf>
    <xf numFmtId="167" fontId="0" fillId="0" borderId="1" xfId="0" applyBorder="1" applyAlignment="1">
      <alignment vertical="center"/>
    </xf>
    <xf numFmtId="169" fontId="0" fillId="10" borderId="1" xfId="0" applyNumberFormat="1" applyFill="1" applyBorder="1" applyAlignment="1">
      <alignment horizontal="center" vertical="center" wrapText="1"/>
    </xf>
    <xf numFmtId="169" fontId="0" fillId="0" borderId="1" xfId="1" applyNumberFormat="1" applyFont="1" applyBorder="1" applyAlignment="1">
      <alignment vertical="center"/>
    </xf>
    <xf numFmtId="169" fontId="0" fillId="0" borderId="0" xfId="0" applyNumberFormat="1" applyAlignment="1">
      <alignment vertical="center"/>
    </xf>
    <xf numFmtId="20" fontId="0" fillId="11" borderId="1" xfId="0" applyNumberFormat="1" applyFill="1" applyBorder="1" applyAlignment="1">
      <alignment horizontal="center" vertical="center" wrapText="1"/>
    </xf>
    <xf numFmtId="20" fontId="1" fillId="0" borderId="1" xfId="0" applyNumberFormat="1" applyFont="1" applyBorder="1" applyAlignment="1">
      <alignment horizontal="center" vertical="center" wrapText="1"/>
    </xf>
    <xf numFmtId="20" fontId="0" fillId="8" borderId="1" xfId="0" applyNumberFormat="1" applyFill="1" applyBorder="1" applyAlignment="1">
      <alignment horizontal="center" vertical="center" wrapText="1"/>
    </xf>
    <xf numFmtId="20" fontId="0" fillId="8" borderId="1" xfId="0" applyNumberFormat="1" applyFill="1" applyBorder="1" applyAlignment="1">
      <alignment horizontal="center" vertical="center"/>
    </xf>
    <xf numFmtId="167" fontId="0" fillId="7" borderId="1" xfId="0" applyFill="1" applyBorder="1" applyAlignment="1">
      <alignment horizontal="center" vertical="center"/>
    </xf>
    <xf numFmtId="167" fontId="0" fillId="6" borderId="1" xfId="0" applyFill="1" applyBorder="1" applyAlignment="1">
      <alignment horizontal="center" vertical="center" wrapText="1"/>
    </xf>
    <xf numFmtId="167" fontId="0" fillId="8" borderId="1" xfId="0" applyFill="1" applyBorder="1" applyAlignment="1">
      <alignment horizontal="center" vertical="center" wrapText="1"/>
    </xf>
    <xf numFmtId="2" fontId="0" fillId="6" borderId="1" xfId="0" applyNumberFormat="1" applyFill="1" applyBorder="1" applyAlignment="1">
      <alignment horizontal="center" vertical="center" wrapText="1"/>
    </xf>
    <xf numFmtId="1" fontId="1" fillId="0" borderId="1" xfId="0" applyNumberFormat="1" applyFont="1" applyBorder="1" applyAlignment="1">
      <alignment horizontal="center" vertical="center" wrapText="1"/>
    </xf>
    <xf numFmtId="20" fontId="0" fillId="13" borderId="1" xfId="0" applyNumberFormat="1" applyFill="1" applyBorder="1" applyAlignment="1">
      <alignment horizontal="center" vertical="center" wrapText="1"/>
    </xf>
    <xf numFmtId="167" fontId="1" fillId="13" borderId="0" xfId="0" applyFont="1" applyFill="1" applyAlignment="1">
      <alignment horizontal="center" vertical="center" wrapText="1"/>
    </xf>
    <xf numFmtId="167" fontId="0" fillId="13" borderId="0" xfId="0" applyFill="1" applyAlignment="1">
      <alignment horizontal="center" vertical="center" wrapText="1"/>
    </xf>
    <xf numFmtId="167" fontId="0" fillId="8" borderId="0" xfId="0" applyFill="1" applyAlignment="1">
      <alignment horizontal="center" vertical="center" wrapText="1"/>
    </xf>
    <xf numFmtId="2" fontId="0" fillId="8" borderId="1" xfId="1" applyNumberFormat="1" applyFont="1" applyFill="1" applyBorder="1" applyAlignment="1">
      <alignment horizontal="center" vertical="center" wrapText="1"/>
    </xf>
    <xf numFmtId="2" fontId="0" fillId="8" borderId="1" xfId="0" applyNumberFormat="1" applyFill="1" applyBorder="1" applyAlignment="1">
      <alignment horizontal="center" vertical="center" wrapText="1"/>
    </xf>
    <xf numFmtId="15" fontId="0" fillId="8" borderId="1" xfId="0" applyNumberFormat="1" applyFill="1" applyBorder="1" applyAlignment="1">
      <alignment horizontal="center" vertical="center" wrapText="1"/>
    </xf>
    <xf numFmtId="1" fontId="1" fillId="14" borderId="1" xfId="0" applyNumberFormat="1" applyFont="1" applyFill="1" applyBorder="1" applyAlignment="1">
      <alignment horizontal="center" vertical="center" wrapText="1"/>
    </xf>
    <xf numFmtId="14" fontId="1" fillId="14" borderId="1" xfId="0" applyNumberFormat="1" applyFont="1" applyFill="1" applyBorder="1" applyAlignment="1">
      <alignment horizontal="center" vertical="center" wrapText="1"/>
    </xf>
    <xf numFmtId="167" fontId="1" fillId="14" borderId="1" xfId="0" applyFont="1" applyFill="1" applyBorder="1" applyAlignment="1">
      <alignment horizontal="center" vertical="center" wrapText="1"/>
    </xf>
    <xf numFmtId="167" fontId="1" fillId="14" borderId="1" xfId="0" applyFont="1" applyFill="1" applyBorder="1" applyAlignment="1">
      <alignment horizontal="center" vertical="center"/>
    </xf>
    <xf numFmtId="2" fontId="1" fillId="14" borderId="1" xfId="0" applyNumberFormat="1" applyFont="1" applyFill="1" applyBorder="1" applyAlignment="1">
      <alignment horizontal="center" vertical="center"/>
    </xf>
    <xf numFmtId="2" fontId="1" fillId="14" borderId="1" xfId="0" applyNumberFormat="1" applyFont="1" applyFill="1" applyBorder="1" applyAlignment="1">
      <alignment horizontal="center" vertical="center" wrapText="1"/>
    </xf>
    <xf numFmtId="165" fontId="1" fillId="14" borderId="1" xfId="0" applyNumberFormat="1" applyFont="1" applyFill="1" applyBorder="1" applyAlignment="1">
      <alignment horizontal="center" vertical="center" wrapText="1"/>
    </xf>
    <xf numFmtId="166" fontId="1" fillId="14" borderId="1" xfId="0" applyNumberFormat="1" applyFont="1" applyFill="1" applyBorder="1" applyAlignment="1">
      <alignment horizontal="center" vertical="center" wrapText="1"/>
    </xf>
    <xf numFmtId="1" fontId="1" fillId="14" borderId="1" xfId="0" applyNumberFormat="1" applyFont="1" applyFill="1" applyBorder="1" applyAlignment="1">
      <alignment horizontal="center" vertical="center"/>
    </xf>
    <xf numFmtId="166" fontId="1" fillId="14" borderId="1" xfId="0" applyNumberFormat="1" applyFont="1" applyFill="1" applyBorder="1" applyAlignment="1">
      <alignment vertical="center" wrapText="1"/>
    </xf>
    <xf numFmtId="167" fontId="0" fillId="14" borderId="1" xfId="0" applyFill="1" applyBorder="1" applyAlignment="1">
      <alignment horizontal="center" vertical="center"/>
    </xf>
    <xf numFmtId="21" fontId="1" fillId="14" borderId="1" xfId="0" applyNumberFormat="1" applyFont="1" applyFill="1" applyBorder="1" applyAlignment="1">
      <alignment horizontal="center" vertical="center" wrapText="1"/>
    </xf>
    <xf numFmtId="20" fontId="1" fillId="14" borderId="1" xfId="0" applyNumberFormat="1" applyFont="1" applyFill="1" applyBorder="1" applyAlignment="1">
      <alignment horizontal="center" vertical="center" wrapText="1"/>
    </xf>
    <xf numFmtId="20" fontId="4" fillId="14" borderId="1" xfId="0" applyNumberFormat="1" applyFont="1" applyFill="1" applyBorder="1" applyAlignment="1">
      <alignment horizontal="center" vertical="center" wrapText="1"/>
    </xf>
    <xf numFmtId="20" fontId="1" fillId="14" borderId="1" xfId="0" applyNumberFormat="1" applyFont="1" applyFill="1" applyBorder="1" applyAlignment="1">
      <alignment vertical="center" wrapText="1"/>
    </xf>
    <xf numFmtId="167" fontId="0" fillId="14" borderId="0" xfId="0" applyFill="1" applyAlignment="1">
      <alignment horizontal="center" vertical="center"/>
    </xf>
    <xf numFmtId="167" fontId="0" fillId="14" borderId="1" xfId="0" applyFill="1" applyBorder="1" applyAlignment="1">
      <alignment horizontal="center"/>
    </xf>
    <xf numFmtId="167" fontId="0" fillId="14" borderId="1" xfId="0" applyFill="1" applyBorder="1"/>
    <xf numFmtId="167" fontId="0" fillId="14" borderId="0" xfId="0" applyFill="1"/>
    <xf numFmtId="167" fontId="1" fillId="14" borderId="1" xfId="0" applyFont="1" applyFill="1" applyBorder="1" applyAlignment="1">
      <alignment horizontal="center"/>
    </xf>
    <xf numFmtId="1" fontId="2" fillId="15" borderId="1" xfId="0" applyNumberFormat="1" applyFont="1" applyFill="1" applyBorder="1" applyAlignment="1">
      <alignment horizontal="center" vertical="center" wrapText="1"/>
    </xf>
    <xf numFmtId="14" fontId="2" fillId="15" borderId="1" xfId="0" applyNumberFormat="1" applyFont="1" applyFill="1" applyBorder="1" applyAlignment="1">
      <alignment horizontal="center" vertical="center" wrapText="1"/>
    </xf>
    <xf numFmtId="167" fontId="2" fillId="15" borderId="1" xfId="0" applyFont="1" applyFill="1" applyBorder="1" applyAlignment="1">
      <alignment horizontal="center" vertical="center" wrapText="1"/>
    </xf>
    <xf numFmtId="167" fontId="2" fillId="15" borderId="1" xfId="0" applyFont="1" applyFill="1" applyBorder="1" applyAlignment="1">
      <alignment horizontal="center"/>
    </xf>
    <xf numFmtId="167" fontId="2" fillId="15" borderId="1" xfId="0" applyFont="1" applyFill="1" applyBorder="1" applyAlignment="1">
      <alignment horizontal="center" vertical="center"/>
    </xf>
    <xf numFmtId="2" fontId="2" fillId="15" borderId="1" xfId="0" applyNumberFormat="1" applyFont="1" applyFill="1" applyBorder="1" applyAlignment="1">
      <alignment horizontal="center" vertical="center"/>
    </xf>
    <xf numFmtId="165" fontId="2" fillId="15" borderId="1" xfId="0" applyNumberFormat="1" applyFont="1" applyFill="1" applyBorder="1" applyAlignment="1">
      <alignment horizontal="center" vertical="center" wrapText="1"/>
    </xf>
    <xf numFmtId="167" fontId="6" fillId="15" borderId="1" xfId="0" applyFont="1" applyFill="1" applyBorder="1" applyAlignment="1">
      <alignment horizontal="center"/>
    </xf>
    <xf numFmtId="166" fontId="2" fillId="15" borderId="1" xfId="0" applyNumberFormat="1" applyFont="1" applyFill="1" applyBorder="1" applyAlignment="1">
      <alignment horizontal="center" vertical="center" wrapText="1"/>
    </xf>
    <xf numFmtId="1" fontId="2" fillId="15" borderId="1" xfId="0" applyNumberFormat="1" applyFont="1" applyFill="1" applyBorder="1" applyAlignment="1">
      <alignment horizontal="center"/>
    </xf>
    <xf numFmtId="167" fontId="6" fillId="15" borderId="1" xfId="0" applyFont="1" applyFill="1" applyBorder="1"/>
    <xf numFmtId="20" fontId="2" fillId="15" borderId="1" xfId="0" applyNumberFormat="1" applyFont="1" applyFill="1" applyBorder="1" applyAlignment="1">
      <alignment horizontal="center" vertical="center" wrapText="1"/>
    </xf>
    <xf numFmtId="1" fontId="2" fillId="15" borderId="1" xfId="0" applyNumberFormat="1" applyFont="1" applyFill="1" applyBorder="1" applyAlignment="1">
      <alignment vertical="center" wrapText="1"/>
    </xf>
    <xf numFmtId="20" fontId="2" fillId="15" borderId="1" xfId="0" applyNumberFormat="1" applyFont="1" applyFill="1" applyBorder="1" applyAlignment="1">
      <alignment vertical="center" wrapText="1"/>
    </xf>
    <xf numFmtId="167" fontId="6" fillId="15" borderId="0" xfId="0" applyFont="1" applyFill="1"/>
    <xf numFmtId="167" fontId="0" fillId="14" borderId="1" xfId="0" applyFill="1" applyBorder="1" applyAlignment="1">
      <alignment vertical="center"/>
    </xf>
    <xf numFmtId="167" fontId="0" fillId="14" borderId="0" xfId="0" applyFill="1" applyAlignment="1">
      <alignment vertical="center"/>
    </xf>
    <xf numFmtId="1" fontId="1" fillId="12" borderId="1" xfId="0" applyNumberFormat="1" applyFont="1" applyFill="1" applyBorder="1" applyAlignment="1">
      <alignment horizontal="center" vertical="center" wrapText="1"/>
    </xf>
    <xf numFmtId="14" fontId="1" fillId="12" borderId="1" xfId="0" applyNumberFormat="1" applyFont="1" applyFill="1" applyBorder="1" applyAlignment="1">
      <alignment horizontal="center" vertical="center" wrapText="1"/>
    </xf>
    <xf numFmtId="167" fontId="1" fillId="12" borderId="1" xfId="0" applyFont="1" applyFill="1" applyBorder="1" applyAlignment="1">
      <alignment horizontal="center" vertical="center" wrapText="1"/>
    </xf>
    <xf numFmtId="2" fontId="1" fillId="12" borderId="1" xfId="0" applyNumberFormat="1" applyFont="1" applyFill="1" applyBorder="1" applyAlignment="1">
      <alignment horizontal="center" vertical="center" wrapText="1"/>
    </xf>
    <xf numFmtId="165" fontId="1" fillId="12" borderId="1" xfId="0" applyNumberFormat="1" applyFont="1" applyFill="1" applyBorder="1" applyAlignment="1">
      <alignment horizontal="center" vertical="center" wrapText="1"/>
    </xf>
    <xf numFmtId="166" fontId="1" fillId="12" borderId="1" xfId="0" applyNumberFormat="1" applyFont="1" applyFill="1" applyBorder="1" applyAlignment="1">
      <alignment horizontal="center" vertical="center" wrapText="1"/>
    </xf>
    <xf numFmtId="164" fontId="1" fillId="12" borderId="1" xfId="1" applyFont="1" applyFill="1" applyBorder="1" applyAlignment="1">
      <alignment horizontal="center" vertical="center" wrapText="1"/>
    </xf>
    <xf numFmtId="166" fontId="1" fillId="12" borderId="1" xfId="0" applyNumberFormat="1" applyFont="1" applyFill="1" applyBorder="1" applyAlignment="1">
      <alignment vertical="center" wrapText="1"/>
    </xf>
    <xf numFmtId="165" fontId="1" fillId="12" borderId="1" xfId="0" applyNumberFormat="1" applyFont="1" applyFill="1" applyBorder="1" applyAlignment="1">
      <alignment vertical="center" wrapText="1"/>
    </xf>
    <xf numFmtId="21" fontId="1" fillId="12" borderId="1" xfId="0" applyNumberFormat="1" applyFont="1" applyFill="1" applyBorder="1" applyAlignment="1">
      <alignment horizontal="center" vertical="center" wrapText="1"/>
    </xf>
    <xf numFmtId="20" fontId="1" fillId="12" borderId="1" xfId="0" applyNumberFormat="1" applyFont="1" applyFill="1" applyBorder="1" applyAlignment="1">
      <alignment horizontal="center" vertical="center" wrapText="1"/>
    </xf>
    <xf numFmtId="20" fontId="1" fillId="12" borderId="1" xfId="0" applyNumberFormat="1" applyFont="1" applyFill="1" applyBorder="1" applyAlignment="1">
      <alignment vertical="center" wrapText="1"/>
    </xf>
    <xf numFmtId="167" fontId="1" fillId="12" borderId="0" xfId="0" applyFont="1" applyFill="1" applyAlignment="1">
      <alignment vertical="center" wrapText="1"/>
    </xf>
    <xf numFmtId="167" fontId="1" fillId="12" borderId="1" xfId="0" applyFont="1" applyFill="1" applyBorder="1" applyAlignment="1">
      <alignment horizontal="center"/>
    </xf>
    <xf numFmtId="1" fontId="1" fillId="12" borderId="1" xfId="0" applyNumberFormat="1" applyFont="1" applyFill="1" applyBorder="1" applyAlignment="1">
      <alignment horizontal="center"/>
    </xf>
    <xf numFmtId="167" fontId="0" fillId="12" borderId="1" xfId="0" applyFill="1" applyBorder="1" applyAlignment="1">
      <alignment horizontal="center"/>
    </xf>
    <xf numFmtId="167" fontId="0" fillId="12" borderId="0" xfId="0" applyFill="1"/>
    <xf numFmtId="167" fontId="0" fillId="12" borderId="1" xfId="0" applyFill="1" applyBorder="1"/>
    <xf numFmtId="167" fontId="1" fillId="12" borderId="1" xfId="0" applyFont="1" applyFill="1" applyBorder="1" applyAlignment="1">
      <alignment horizontal="center" vertical="center"/>
    </xf>
    <xf numFmtId="167" fontId="0" fillId="12" borderId="0" xfId="0" applyFill="1" applyAlignment="1">
      <alignment vertical="center"/>
    </xf>
    <xf numFmtId="2" fontId="1" fillId="12" borderId="1" xfId="0" applyNumberFormat="1" applyFont="1" applyFill="1" applyBorder="1" applyAlignment="1">
      <alignment horizontal="center"/>
    </xf>
    <xf numFmtId="2" fontId="1" fillId="12" borderId="1" xfId="0" applyNumberFormat="1" applyFont="1" applyFill="1" applyBorder="1" applyAlignment="1">
      <alignment horizontal="center" vertical="center"/>
    </xf>
    <xf numFmtId="20" fontId="0" fillId="16" borderId="1" xfId="0" applyNumberFormat="1" applyFill="1" applyBorder="1" applyAlignment="1">
      <alignment horizontal="center" vertical="center" wrapText="1"/>
    </xf>
    <xf numFmtId="167" fontId="0" fillId="16" borderId="0" xfId="0" applyFill="1" applyAlignment="1">
      <alignment horizontal="center" vertical="center" wrapText="1"/>
    </xf>
    <xf numFmtId="166" fontId="0" fillId="0" borderId="0" xfId="0" applyNumberFormat="1"/>
    <xf numFmtId="2" fontId="0" fillId="0" borderId="0" xfId="0" applyNumberFormat="1"/>
    <xf numFmtId="0" fontId="0" fillId="0" borderId="1" xfId="0" applyNumberFormat="1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/>
    </xf>
    <xf numFmtId="0" fontId="0" fillId="8" borderId="1" xfId="0" applyNumberFormat="1" applyFill="1" applyBorder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2" fontId="4" fillId="6" borderId="1" xfId="0" applyNumberFormat="1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/>
    </xf>
    <xf numFmtId="0" fontId="1" fillId="0" borderId="1" xfId="0" applyNumberFormat="1" applyFont="1" applyBorder="1" applyAlignment="1">
      <alignment horizontal="center" vertical="center" wrapText="1"/>
    </xf>
    <xf numFmtId="0" fontId="1" fillId="12" borderId="1" xfId="0" applyNumberFormat="1" applyFont="1" applyFill="1" applyBorder="1" applyAlignment="1">
      <alignment horizontal="center" vertical="center" wrapText="1"/>
    </xf>
    <xf numFmtId="0" fontId="1" fillId="14" borderId="1" xfId="0" applyNumberFormat="1" applyFont="1" applyFill="1" applyBorder="1" applyAlignment="1">
      <alignment horizontal="center" vertical="center" wrapText="1"/>
    </xf>
    <xf numFmtId="0" fontId="6" fillId="15" borderId="1" xfId="0" applyNumberFormat="1" applyFont="1" applyFill="1" applyBorder="1" applyAlignment="1">
      <alignment horizontal="center"/>
    </xf>
    <xf numFmtId="0" fontId="0" fillId="0" borderId="0" xfId="0" applyNumberFormat="1" applyAlignment="1">
      <alignment horizontal="center"/>
    </xf>
    <xf numFmtId="0" fontId="2" fillId="15" borderId="1" xfId="0" applyNumberFormat="1" applyFont="1" applyFill="1" applyBorder="1" applyAlignment="1">
      <alignment horizontal="center" vertical="center" wrapText="1"/>
    </xf>
    <xf numFmtId="20" fontId="6" fillId="15" borderId="1" xfId="0" applyNumberFormat="1" applyFont="1" applyFill="1" applyBorder="1" applyAlignment="1">
      <alignment horizontal="center"/>
    </xf>
    <xf numFmtId="20" fontId="0" fillId="0" borderId="0" xfId="0" applyNumberFormat="1" applyAlignment="1">
      <alignment horizontal="center"/>
    </xf>
    <xf numFmtId="20" fontId="1" fillId="12" borderId="1" xfId="0" applyNumberFormat="1" applyFont="1" applyFill="1" applyBorder="1" applyAlignment="1">
      <alignment horizontal="right" vertical="center" wrapText="1"/>
    </xf>
    <xf numFmtId="20" fontId="6" fillId="15" borderId="1" xfId="0" applyNumberFormat="1" applyFont="1" applyFill="1" applyBorder="1"/>
    <xf numFmtId="20" fontId="0" fillId="0" borderId="0" xfId="0" applyNumberFormat="1"/>
    <xf numFmtId="0" fontId="1" fillId="0" borderId="0" xfId="0" applyNumberFormat="1" applyFont="1" applyAlignment="1">
      <alignment horizontal="center" vertical="center" wrapText="1"/>
    </xf>
    <xf numFmtId="20" fontId="1" fillId="0" borderId="0" xfId="0" applyNumberFormat="1" applyFont="1" applyAlignment="1">
      <alignment vertical="center" wrapText="1"/>
    </xf>
    <xf numFmtId="20" fontId="1" fillId="0" borderId="0" xfId="0" applyNumberFormat="1" applyFont="1" applyAlignment="1">
      <alignment horizontal="center" vertical="center" wrapText="1"/>
    </xf>
    <xf numFmtId="1" fontId="1" fillId="12" borderId="1" xfId="0" applyNumberFormat="1" applyFont="1" applyFill="1" applyBorder="1" applyAlignment="1">
      <alignment horizontal="center" vertical="center"/>
    </xf>
    <xf numFmtId="20" fontId="4" fillId="6" borderId="1" xfId="0" applyNumberFormat="1" applyFont="1" applyFill="1" applyBorder="1" applyAlignment="1">
      <alignment horizontal="center" vertical="center" wrapText="1"/>
    </xf>
    <xf numFmtId="20" fontId="0" fillId="6" borderId="0" xfId="0" applyNumberFormat="1" applyFill="1" applyAlignment="1">
      <alignment horizontal="center" vertical="center" wrapText="1"/>
    </xf>
    <xf numFmtId="164" fontId="4" fillId="6" borderId="1" xfId="0" applyNumberFormat="1" applyFont="1" applyFill="1" applyBorder="1" applyAlignment="1">
      <alignment horizontal="center" vertical="center" wrapText="1"/>
    </xf>
    <xf numFmtId="164" fontId="0" fillId="6" borderId="0" xfId="0" applyNumberFormat="1" applyFill="1" applyAlignment="1">
      <alignment horizontal="center" vertical="center" wrapText="1"/>
    </xf>
    <xf numFmtId="164" fontId="5" fillId="7" borderId="0" xfId="1" applyFont="1" applyFill="1" applyAlignment="1">
      <alignment horizontal="center" vertical="center" wrapText="1"/>
    </xf>
    <xf numFmtId="20" fontId="0" fillId="13" borderId="3" xfId="0" applyNumberFormat="1" applyFill="1" applyBorder="1" applyAlignment="1">
      <alignment horizontal="center" vertical="center" wrapText="1"/>
    </xf>
    <xf numFmtId="20" fontId="0" fillId="17" borderId="1" xfId="0" applyNumberFormat="1" applyFill="1" applyBorder="1" applyAlignment="1">
      <alignment horizontal="center" vertical="center" wrapText="1"/>
    </xf>
    <xf numFmtId="167" fontId="0" fillId="17" borderId="0" xfId="0" applyFill="1" applyAlignment="1">
      <alignment horizontal="center" vertical="center" wrapText="1"/>
    </xf>
    <xf numFmtId="20" fontId="0" fillId="17" borderId="1" xfId="0" quotePrefix="1" applyNumberFormat="1" applyFill="1" applyBorder="1" applyAlignment="1">
      <alignment horizontal="center" vertical="center" wrapText="1"/>
    </xf>
    <xf numFmtId="164" fontId="0" fillId="6" borderId="1" xfId="0" applyNumberFormat="1" applyFill="1" applyBorder="1" applyAlignment="1">
      <alignment horizontal="center" vertical="center" wrapText="1"/>
    </xf>
    <xf numFmtId="166" fontId="0" fillId="6" borderId="1" xfId="0" applyNumberFormat="1" applyFill="1" applyBorder="1" applyAlignment="1">
      <alignment horizontal="center" vertical="center" wrapText="1"/>
    </xf>
    <xf numFmtId="20" fontId="0" fillId="6" borderId="3" xfId="0" applyNumberFormat="1" applyFill="1" applyBorder="1" applyAlignment="1">
      <alignment horizontal="center" vertical="center" wrapText="1"/>
    </xf>
    <xf numFmtId="164" fontId="0" fillId="6" borderId="3" xfId="1" applyFont="1" applyFill="1" applyBorder="1" applyAlignment="1">
      <alignment horizontal="center" vertical="center" wrapText="1"/>
    </xf>
    <xf numFmtId="164" fontId="0" fillId="6" borderId="3" xfId="0" applyNumberFormat="1" applyFill="1" applyBorder="1" applyAlignment="1">
      <alignment horizontal="center" vertical="center" wrapText="1"/>
    </xf>
    <xf numFmtId="166" fontId="0" fillId="6" borderId="3" xfId="0" applyNumberFormat="1" applyFill="1" applyBorder="1" applyAlignment="1">
      <alignment horizontal="center" vertical="center" wrapText="1"/>
    </xf>
    <xf numFmtId="20" fontId="0" fillId="18" borderId="1" xfId="0" applyNumberFormat="1" applyFill="1" applyBorder="1" applyAlignment="1">
      <alignment horizontal="center" vertical="center" wrapText="1"/>
    </xf>
    <xf numFmtId="167" fontId="0" fillId="18" borderId="0" xfId="0" applyFill="1" applyAlignment="1">
      <alignment horizontal="center" vertical="center" wrapText="1"/>
    </xf>
    <xf numFmtId="167" fontId="0" fillId="19" borderId="1" xfId="0" applyFill="1" applyBorder="1" applyAlignment="1">
      <alignment horizontal="center" vertical="center" wrapText="1"/>
    </xf>
    <xf numFmtId="20" fontId="0" fillId="19" borderId="1" xfId="0" applyNumberFormat="1" applyFill="1" applyBorder="1" applyAlignment="1">
      <alignment horizontal="center" vertical="center" wrapText="1"/>
    </xf>
    <xf numFmtId="167" fontId="0" fillId="19" borderId="0" xfId="0" applyFill="1" applyAlignment="1">
      <alignment horizontal="center" vertical="center" wrapText="1"/>
    </xf>
    <xf numFmtId="164" fontId="5" fillId="6" borderId="1" xfId="1" applyFont="1" applyFill="1" applyBorder="1" applyAlignment="1">
      <alignment vertical="center" wrapText="1"/>
    </xf>
    <xf numFmtId="164" fontId="5" fillId="6" borderId="2" xfId="1" applyFont="1" applyFill="1" applyBorder="1" applyAlignment="1">
      <alignment vertical="center" wrapText="1"/>
    </xf>
    <xf numFmtId="164" fontId="1" fillId="6" borderId="1" xfId="1" applyFont="1" applyFill="1" applyBorder="1" applyAlignment="1">
      <alignment vertical="center" wrapText="1"/>
    </xf>
    <xf numFmtId="20" fontId="1" fillId="6" borderId="1" xfId="0" applyNumberFormat="1" applyFont="1" applyFill="1" applyBorder="1" applyAlignment="1">
      <alignment vertical="center" wrapText="1"/>
    </xf>
    <xf numFmtId="167" fontId="1" fillId="6" borderId="1" xfId="0" applyFont="1" applyFill="1" applyBorder="1" applyAlignment="1">
      <alignment vertical="center" wrapText="1"/>
    </xf>
    <xf numFmtId="2" fontId="1" fillId="6" borderId="1" xfId="0" applyNumberFormat="1" applyFont="1" applyFill="1" applyBorder="1" applyAlignment="1">
      <alignment vertical="center" wrapText="1"/>
    </xf>
    <xf numFmtId="164" fontId="1" fillId="6" borderId="1" xfId="1" applyFont="1" applyFill="1" applyBorder="1" applyAlignment="1">
      <alignment horizontal="center" vertical="center" wrapText="1"/>
    </xf>
    <xf numFmtId="164" fontId="5" fillId="6" borderId="1" xfId="1" applyFont="1" applyFill="1" applyBorder="1" applyAlignment="1">
      <alignment horizontal="center" vertical="center" wrapText="1"/>
    </xf>
    <xf numFmtId="20" fontId="1" fillId="6" borderId="1" xfId="0" applyNumberFormat="1" applyFont="1" applyFill="1" applyBorder="1" applyAlignment="1">
      <alignment horizontal="center" vertical="center" wrapText="1"/>
    </xf>
    <xf numFmtId="164" fontId="5" fillId="6" borderId="2" xfId="1" applyFont="1" applyFill="1" applyBorder="1" applyAlignment="1">
      <alignment horizontal="center" vertical="center" wrapText="1"/>
    </xf>
    <xf numFmtId="20" fontId="5" fillId="6" borderId="1" xfId="0" applyNumberFormat="1" applyFont="1" applyFill="1" applyBorder="1" applyAlignment="1">
      <alignment vertical="center" wrapText="1"/>
    </xf>
    <xf numFmtId="2" fontId="1" fillId="6" borderId="1" xfId="0" applyNumberFormat="1" applyFont="1" applyFill="1" applyBorder="1"/>
    <xf numFmtId="167" fontId="0" fillId="6" borderId="1" xfId="0" applyFill="1" applyBorder="1"/>
    <xf numFmtId="164" fontId="5" fillId="6" borderId="0" xfId="1" applyFont="1" applyFill="1" applyAlignment="1">
      <alignment vertical="center" wrapText="1"/>
    </xf>
    <xf numFmtId="164" fontId="1" fillId="6" borderId="0" xfId="1" applyFont="1" applyFill="1" applyAlignment="1">
      <alignment vertical="center" wrapText="1"/>
    </xf>
    <xf numFmtId="20" fontId="1" fillId="6" borderId="0" xfId="0" applyNumberFormat="1" applyFont="1" applyFill="1" applyAlignment="1">
      <alignment vertical="center" wrapText="1"/>
    </xf>
    <xf numFmtId="167" fontId="0" fillId="6" borderId="0" xfId="0" applyFill="1"/>
    <xf numFmtId="168" fontId="1" fillId="6" borderId="1" xfId="1" applyNumberFormat="1" applyFont="1" applyFill="1" applyBorder="1" applyAlignment="1">
      <alignment horizontal="center" vertical="center" wrapText="1"/>
    </xf>
    <xf numFmtId="168" fontId="0" fillId="6" borderId="0" xfId="1" applyNumberFormat="1" applyFont="1" applyFill="1" applyAlignment="1">
      <alignment horizontal="center" vertical="center"/>
    </xf>
    <xf numFmtId="0" fontId="0" fillId="14" borderId="1" xfId="0" applyNumberFormat="1" applyFill="1" applyBorder="1" applyAlignment="1">
      <alignment horizontal="center"/>
    </xf>
    <xf numFmtId="20" fontId="0" fillId="14" borderId="1" xfId="0" applyNumberFormat="1" applyFill="1" applyBorder="1" applyAlignment="1">
      <alignment horizontal="center"/>
    </xf>
    <xf numFmtId="1" fontId="1" fillId="14" borderId="1" xfId="0" applyNumberFormat="1" applyFont="1" applyFill="1" applyBorder="1" applyAlignment="1">
      <alignment horizontal="center"/>
    </xf>
    <xf numFmtId="164" fontId="2" fillId="6" borderId="1" xfId="1" applyFont="1" applyFill="1" applyBorder="1" applyAlignment="1">
      <alignment vertical="center" wrapText="1"/>
    </xf>
    <xf numFmtId="164" fontId="2" fillId="6" borderId="1" xfId="1" applyFont="1" applyFill="1" applyBorder="1" applyAlignment="1">
      <alignment horizontal="center" vertical="center" wrapText="1"/>
    </xf>
    <xf numFmtId="167" fontId="0" fillId="6" borderId="0" xfId="0" applyFill="1" applyAlignment="1">
      <alignment horizontal="center"/>
    </xf>
    <xf numFmtId="170" fontId="8" fillId="0" borderId="1" xfId="0" applyNumberFormat="1" applyFont="1" applyBorder="1" applyAlignment="1">
      <alignment horizontal="left"/>
    </xf>
    <xf numFmtId="167" fontId="4" fillId="2" borderId="1" xfId="0" applyFont="1" applyFill="1" applyBorder="1" applyAlignment="1">
      <alignment horizontal="center" vertical="center" wrapText="1"/>
    </xf>
    <xf numFmtId="2" fontId="4" fillId="2" borderId="1" xfId="0" applyNumberFormat="1" applyFont="1" applyFill="1" applyBorder="1" applyAlignment="1">
      <alignment horizontal="center" vertical="center" wrapText="1"/>
    </xf>
    <xf numFmtId="165" fontId="4" fillId="2" borderId="1" xfId="0" applyNumberFormat="1" applyFont="1" applyFill="1" applyBorder="1" applyAlignment="1">
      <alignment horizontal="center" vertical="center" wrapText="1"/>
    </xf>
    <xf numFmtId="166" fontId="4" fillId="2" borderId="1" xfId="0" applyNumberFormat="1" applyFont="1" applyFill="1" applyBorder="1" applyAlignment="1">
      <alignment horizontal="center" vertical="center" wrapText="1"/>
    </xf>
    <xf numFmtId="0" fontId="9" fillId="4" borderId="1" xfId="0" applyNumberFormat="1" applyFont="1" applyFill="1" applyBorder="1" applyAlignment="1">
      <alignment horizontal="center" vertical="center" wrapText="1"/>
    </xf>
    <xf numFmtId="167" fontId="9" fillId="4" borderId="1" xfId="0" applyFont="1" applyFill="1" applyBorder="1" applyAlignment="1">
      <alignment horizontal="center" vertical="center" wrapText="1"/>
    </xf>
    <xf numFmtId="20" fontId="9" fillId="4" borderId="1" xfId="0" applyNumberFormat="1" applyFont="1" applyFill="1" applyBorder="1" applyAlignment="1">
      <alignment horizontal="center" vertical="center" wrapText="1"/>
    </xf>
    <xf numFmtId="20" fontId="9" fillId="4" borderId="1" xfId="0" applyNumberFormat="1" applyFont="1" applyFill="1" applyBorder="1" applyAlignment="1">
      <alignment vertical="center" wrapText="1"/>
    </xf>
    <xf numFmtId="0" fontId="9" fillId="3" borderId="1" xfId="0" applyNumberFormat="1" applyFont="1" applyFill="1" applyBorder="1" applyAlignment="1">
      <alignment horizontal="center" vertical="center" wrapText="1"/>
    </xf>
    <xf numFmtId="20" fontId="9" fillId="3" borderId="1" xfId="0" applyNumberFormat="1" applyFont="1" applyFill="1" applyBorder="1" applyAlignment="1">
      <alignment horizontal="center" vertical="center" wrapText="1"/>
    </xf>
    <xf numFmtId="20" fontId="9" fillId="3" borderId="1" xfId="0" applyNumberFormat="1" applyFont="1" applyFill="1" applyBorder="1" applyAlignment="1">
      <alignment vertical="center" wrapText="1"/>
    </xf>
    <xf numFmtId="167" fontId="9" fillId="3" borderId="1" xfId="0" applyFont="1" applyFill="1" applyBorder="1" applyAlignment="1">
      <alignment horizontal="center" vertical="center" wrapText="1"/>
    </xf>
    <xf numFmtId="164" fontId="10" fillId="6" borderId="1" xfId="1" applyFont="1" applyFill="1" applyBorder="1" applyAlignment="1">
      <alignment vertical="center" wrapText="1"/>
    </xf>
    <xf numFmtId="167" fontId="10" fillId="6" borderId="1" xfId="0" applyFont="1" applyFill="1" applyBorder="1" applyAlignment="1">
      <alignment vertical="center" wrapText="1"/>
    </xf>
    <xf numFmtId="164" fontId="10" fillId="6" borderId="2" xfId="1" applyFont="1" applyFill="1" applyBorder="1" applyAlignment="1">
      <alignment vertical="center" wrapText="1"/>
    </xf>
    <xf numFmtId="167" fontId="4" fillId="0" borderId="0" xfId="0" applyFont="1" applyAlignment="1">
      <alignment vertical="center" wrapText="1"/>
    </xf>
    <xf numFmtId="167" fontId="0" fillId="6" borderId="0" xfId="0" applyFill="1" applyAlignment="1">
      <alignment horizontal="center" vertical="center"/>
    </xf>
    <xf numFmtId="164" fontId="1" fillId="6" borderId="0" xfId="1" applyFont="1" applyFill="1" applyAlignment="1">
      <alignment horizontal="center" vertical="center" wrapText="1"/>
    </xf>
    <xf numFmtId="164" fontId="10" fillId="6" borderId="1" xfId="1" applyFont="1" applyFill="1" applyBorder="1" applyAlignment="1">
      <alignment horizontal="center" vertical="center" wrapText="1"/>
    </xf>
    <xf numFmtId="164" fontId="5" fillId="6" borderId="0" xfId="1" applyFont="1" applyFill="1" applyAlignment="1">
      <alignment horizontal="center" vertical="center" wrapText="1"/>
    </xf>
    <xf numFmtId="20" fontId="1" fillId="15" borderId="1" xfId="0" applyNumberFormat="1" applyFont="1" applyFill="1" applyBorder="1" applyAlignment="1">
      <alignment horizontal="center" vertical="center" wrapText="1"/>
    </xf>
    <xf numFmtId="2" fontId="1" fillId="15" borderId="1" xfId="0" applyNumberFormat="1" applyFont="1" applyFill="1" applyBorder="1" applyAlignment="1">
      <alignment horizontal="center" vertical="center" wrapText="1"/>
    </xf>
    <xf numFmtId="1" fontId="1" fillId="20" borderId="1" xfId="0" applyNumberFormat="1" applyFont="1" applyFill="1" applyBorder="1" applyAlignment="1">
      <alignment horizontal="center" vertical="center" wrapText="1"/>
    </xf>
    <xf numFmtId="167" fontId="1" fillId="20" borderId="1" xfId="0" applyFont="1" applyFill="1" applyBorder="1" applyAlignment="1">
      <alignment horizontal="center" vertical="center" wrapText="1"/>
    </xf>
    <xf numFmtId="2" fontId="1" fillId="20" borderId="1" xfId="0" applyNumberFormat="1" applyFont="1" applyFill="1" applyBorder="1" applyAlignment="1">
      <alignment horizontal="center" vertical="center" wrapText="1"/>
    </xf>
    <xf numFmtId="165" fontId="1" fillId="20" borderId="1" xfId="0" applyNumberFormat="1" applyFont="1" applyFill="1" applyBorder="1" applyAlignment="1">
      <alignment horizontal="center" vertical="center" wrapText="1"/>
    </xf>
    <xf numFmtId="166" fontId="1" fillId="20" borderId="1" xfId="0" applyNumberFormat="1" applyFont="1" applyFill="1" applyBorder="1" applyAlignment="1">
      <alignment horizontal="center" vertical="center" wrapText="1"/>
    </xf>
    <xf numFmtId="0" fontId="1" fillId="20" borderId="1" xfId="0" applyNumberFormat="1" applyFont="1" applyFill="1" applyBorder="1" applyAlignment="1">
      <alignment horizontal="center" vertical="center" wrapText="1"/>
    </xf>
    <xf numFmtId="20" fontId="1" fillId="20" borderId="1" xfId="0" applyNumberFormat="1" applyFont="1" applyFill="1" applyBorder="1" applyAlignment="1">
      <alignment horizontal="center" vertical="center" wrapText="1"/>
    </xf>
    <xf numFmtId="167" fontId="1" fillId="20" borderId="1" xfId="0" applyFont="1" applyFill="1" applyBorder="1" applyAlignment="1">
      <alignment horizontal="center"/>
    </xf>
    <xf numFmtId="167" fontId="0" fillId="20" borderId="1" xfId="0" applyFill="1" applyBorder="1" applyAlignment="1">
      <alignment horizontal="center"/>
    </xf>
    <xf numFmtId="167" fontId="0" fillId="20" borderId="0" xfId="0" applyFill="1"/>
    <xf numFmtId="167" fontId="0" fillId="20" borderId="1" xfId="0" applyFill="1" applyBorder="1"/>
    <xf numFmtId="167" fontId="1" fillId="20" borderId="1" xfId="0" applyFont="1" applyFill="1" applyBorder="1" applyAlignment="1">
      <alignment horizontal="center" vertical="center"/>
    </xf>
    <xf numFmtId="167" fontId="0" fillId="20" borderId="0" xfId="0" applyFill="1" applyAlignment="1">
      <alignment vertical="center"/>
    </xf>
    <xf numFmtId="2" fontId="1" fillId="20" borderId="1" xfId="0" applyNumberFormat="1" applyFont="1" applyFill="1" applyBorder="1" applyAlignment="1">
      <alignment horizontal="center"/>
    </xf>
    <xf numFmtId="2" fontId="1" fillId="20" borderId="1" xfId="0" applyNumberFormat="1" applyFont="1" applyFill="1" applyBorder="1" applyAlignment="1">
      <alignment horizontal="center" vertical="center"/>
    </xf>
    <xf numFmtId="1" fontId="1" fillId="21" borderId="1" xfId="0" applyNumberFormat="1" applyFont="1" applyFill="1" applyBorder="1" applyAlignment="1">
      <alignment horizontal="center" vertical="center" wrapText="1"/>
    </xf>
    <xf numFmtId="14" fontId="1" fillId="21" borderId="1" xfId="0" applyNumberFormat="1" applyFont="1" applyFill="1" applyBorder="1" applyAlignment="1">
      <alignment horizontal="center" vertical="center" wrapText="1"/>
    </xf>
    <xf numFmtId="167" fontId="1" fillId="21" borderId="1" xfId="0" applyFont="1" applyFill="1" applyBorder="1" applyAlignment="1">
      <alignment horizontal="center" vertical="center" wrapText="1"/>
    </xf>
    <xf numFmtId="167" fontId="1" fillId="21" borderId="1" xfId="0" applyFont="1" applyFill="1" applyBorder="1" applyAlignment="1">
      <alignment horizontal="center"/>
    </xf>
    <xf numFmtId="2" fontId="1" fillId="21" borderId="1" xfId="0" applyNumberFormat="1" applyFont="1" applyFill="1" applyBorder="1" applyAlignment="1">
      <alignment horizontal="center" vertical="center" wrapText="1"/>
    </xf>
    <xf numFmtId="2" fontId="1" fillId="21" borderId="1" xfId="0" applyNumberFormat="1" applyFont="1" applyFill="1" applyBorder="1" applyAlignment="1">
      <alignment horizontal="center" vertical="center"/>
    </xf>
    <xf numFmtId="165" fontId="1" fillId="21" borderId="1" xfId="0" applyNumberFormat="1" applyFont="1" applyFill="1" applyBorder="1" applyAlignment="1">
      <alignment horizontal="center" vertical="center" wrapText="1"/>
    </xf>
    <xf numFmtId="166" fontId="1" fillId="21" borderId="1" xfId="0" applyNumberFormat="1" applyFont="1" applyFill="1" applyBorder="1" applyAlignment="1">
      <alignment horizontal="center" vertical="center" wrapText="1"/>
    </xf>
    <xf numFmtId="1" fontId="1" fillId="21" borderId="1" xfId="0" applyNumberFormat="1" applyFont="1" applyFill="1" applyBorder="1" applyAlignment="1">
      <alignment horizontal="center"/>
    </xf>
    <xf numFmtId="166" fontId="1" fillId="21" borderId="1" xfId="0" applyNumberFormat="1" applyFont="1" applyFill="1" applyBorder="1" applyAlignment="1">
      <alignment vertical="center" wrapText="1"/>
    </xf>
    <xf numFmtId="167" fontId="0" fillId="21" borderId="1" xfId="0" applyFill="1" applyBorder="1" applyAlignment="1">
      <alignment horizontal="center"/>
    </xf>
    <xf numFmtId="167" fontId="0" fillId="21" borderId="1" xfId="0" applyFill="1" applyBorder="1"/>
    <xf numFmtId="0" fontId="1" fillId="21" borderId="1" xfId="0" applyNumberFormat="1" applyFont="1" applyFill="1" applyBorder="1" applyAlignment="1">
      <alignment horizontal="center" vertical="center" wrapText="1"/>
    </xf>
    <xf numFmtId="21" fontId="1" fillId="21" borderId="1" xfId="0" applyNumberFormat="1" applyFont="1" applyFill="1" applyBorder="1" applyAlignment="1">
      <alignment horizontal="center" vertical="center" wrapText="1"/>
    </xf>
    <xf numFmtId="20" fontId="1" fillId="21" borderId="1" xfId="0" applyNumberFormat="1" applyFont="1" applyFill="1" applyBorder="1" applyAlignment="1">
      <alignment horizontal="center" vertical="center" wrapText="1"/>
    </xf>
    <xf numFmtId="20" fontId="1" fillId="21" borderId="1" xfId="0" applyNumberFormat="1" applyFont="1" applyFill="1" applyBorder="1" applyAlignment="1">
      <alignment vertical="center" wrapText="1"/>
    </xf>
    <xf numFmtId="167" fontId="0" fillId="21" borderId="0" xfId="0" applyFill="1"/>
    <xf numFmtId="167" fontId="1" fillId="21" borderId="1" xfId="0" applyFont="1" applyFill="1" applyBorder="1" applyAlignment="1">
      <alignment horizontal="center" vertical="center"/>
    </xf>
    <xf numFmtId="167" fontId="0" fillId="21" borderId="1" xfId="0" applyFill="1" applyBorder="1" applyAlignment="1">
      <alignment horizontal="center" vertical="center"/>
    </xf>
    <xf numFmtId="167" fontId="0" fillId="21" borderId="1" xfId="0" applyFill="1" applyBorder="1" applyAlignment="1">
      <alignment vertical="center"/>
    </xf>
    <xf numFmtId="167" fontId="0" fillId="21" borderId="0" xfId="0" applyFill="1" applyAlignment="1">
      <alignment vertical="center"/>
    </xf>
    <xf numFmtId="2" fontId="1" fillId="21" borderId="1" xfId="0" applyNumberFormat="1" applyFont="1" applyFill="1" applyBorder="1" applyAlignment="1">
      <alignment horizontal="center"/>
    </xf>
    <xf numFmtId="1" fontId="1" fillId="21" borderId="1" xfId="0" applyNumberFormat="1" applyFont="1" applyFill="1" applyBorder="1" applyAlignment="1">
      <alignment horizontal="center" vertical="center"/>
    </xf>
    <xf numFmtId="20" fontId="4" fillId="21" borderId="1" xfId="0" applyNumberFormat="1" applyFont="1" applyFill="1" applyBorder="1" applyAlignment="1">
      <alignment horizontal="center" vertical="center" wrapText="1"/>
    </xf>
    <xf numFmtId="1" fontId="5" fillId="21" borderId="1" xfId="0" applyNumberFormat="1" applyFont="1" applyFill="1" applyBorder="1" applyAlignment="1">
      <alignment horizontal="center" vertical="center" wrapText="1"/>
    </xf>
    <xf numFmtId="14" fontId="5" fillId="21" borderId="1" xfId="0" applyNumberFormat="1" applyFont="1" applyFill="1" applyBorder="1" applyAlignment="1">
      <alignment horizontal="center" vertical="center" wrapText="1"/>
    </xf>
    <xf numFmtId="167" fontId="5" fillId="21" borderId="1" xfId="0" applyFont="1" applyFill="1" applyBorder="1" applyAlignment="1">
      <alignment horizontal="center" vertical="center" wrapText="1"/>
    </xf>
    <xf numFmtId="167" fontId="5" fillId="21" borderId="1" xfId="0" applyFont="1" applyFill="1" applyBorder="1" applyAlignment="1">
      <alignment horizontal="center"/>
    </xf>
    <xf numFmtId="2" fontId="5" fillId="21" borderId="1" xfId="0" applyNumberFormat="1" applyFont="1" applyFill="1" applyBorder="1" applyAlignment="1">
      <alignment horizontal="center" vertical="center"/>
    </xf>
    <xf numFmtId="2" fontId="5" fillId="21" borderId="1" xfId="0" applyNumberFormat="1" applyFont="1" applyFill="1" applyBorder="1" applyAlignment="1">
      <alignment horizontal="center" vertical="center" wrapText="1"/>
    </xf>
    <xf numFmtId="166" fontId="5" fillId="21" borderId="1" xfId="0" applyNumberFormat="1" applyFont="1" applyFill="1" applyBorder="1" applyAlignment="1">
      <alignment horizontal="center" vertical="center" wrapText="1"/>
    </xf>
    <xf numFmtId="1" fontId="5" fillId="21" borderId="1" xfId="0" applyNumberFormat="1" applyFont="1" applyFill="1" applyBorder="1" applyAlignment="1">
      <alignment horizontal="center"/>
    </xf>
    <xf numFmtId="167" fontId="7" fillId="21" borderId="1" xfId="0" applyFont="1" applyFill="1" applyBorder="1" applyAlignment="1">
      <alignment horizontal="center"/>
    </xf>
    <xf numFmtId="167" fontId="7" fillId="21" borderId="1" xfId="0" applyFont="1" applyFill="1" applyBorder="1"/>
    <xf numFmtId="20" fontId="5" fillId="21" borderId="1" xfId="0" applyNumberFormat="1" applyFont="1" applyFill="1" applyBorder="1" applyAlignment="1">
      <alignment horizontal="center" vertical="center" wrapText="1"/>
    </xf>
    <xf numFmtId="0" fontId="5" fillId="21" borderId="1" xfId="0" applyNumberFormat="1" applyFont="1" applyFill="1" applyBorder="1" applyAlignment="1">
      <alignment horizontal="center" vertical="center" wrapText="1"/>
    </xf>
    <xf numFmtId="167" fontId="7" fillId="21" borderId="0" xfId="0" applyFont="1" applyFill="1"/>
    <xf numFmtId="0" fontId="1" fillId="21" borderId="1" xfId="0" applyNumberFormat="1" applyFont="1" applyFill="1" applyBorder="1" applyAlignment="1">
      <alignment horizontal="center"/>
    </xf>
    <xf numFmtId="20" fontId="1" fillId="21" borderId="1" xfId="0" applyNumberFormat="1" applyFont="1" applyFill="1" applyBorder="1" applyAlignment="1">
      <alignment horizontal="center" vertical="center"/>
    </xf>
    <xf numFmtId="20" fontId="1" fillId="21" borderId="1" xfId="0" applyNumberFormat="1" applyFont="1" applyFill="1" applyBorder="1" applyAlignment="1">
      <alignment vertical="center"/>
    </xf>
    <xf numFmtId="0" fontId="1" fillId="21" borderId="1" xfId="0" applyNumberFormat="1" applyFont="1" applyFill="1" applyBorder="1" applyAlignment="1">
      <alignment horizontal="center" vertical="center"/>
    </xf>
    <xf numFmtId="20" fontId="4" fillId="21" borderId="1" xfId="0" applyNumberFormat="1" applyFont="1" applyFill="1" applyBorder="1" applyAlignment="1">
      <alignment horizontal="center" vertical="center"/>
    </xf>
    <xf numFmtId="0" fontId="0" fillId="21" borderId="1" xfId="0" applyNumberFormat="1" applyFill="1" applyBorder="1" applyAlignment="1">
      <alignment horizontal="center"/>
    </xf>
    <xf numFmtId="20" fontId="0" fillId="21" borderId="1" xfId="0" applyNumberFormat="1" applyFill="1" applyBorder="1" applyAlignment="1">
      <alignment horizontal="center"/>
    </xf>
    <xf numFmtId="20" fontId="1" fillId="21" borderId="1" xfId="0" applyNumberFormat="1" applyFont="1" applyFill="1" applyBorder="1" applyAlignment="1">
      <alignment horizontal="center"/>
    </xf>
    <xf numFmtId="2" fontId="1" fillId="21" borderId="1" xfId="0" applyNumberFormat="1" applyFont="1" applyFill="1" applyBorder="1"/>
    <xf numFmtId="14" fontId="1" fillId="21" borderId="1" xfId="0" applyNumberFormat="1" applyFont="1" applyFill="1" applyBorder="1" applyAlignment="1">
      <alignment horizontal="center"/>
    </xf>
    <xf numFmtId="14" fontId="1" fillId="20" borderId="1" xfId="0" applyNumberFormat="1" applyFont="1" applyFill="1" applyBorder="1" applyAlignment="1">
      <alignment horizontal="center" vertical="center"/>
    </xf>
    <xf numFmtId="20" fontId="1" fillId="20" borderId="1" xfId="0" applyNumberFormat="1" applyFont="1" applyFill="1" applyBorder="1" applyAlignment="1">
      <alignment horizontal="center" vertical="center"/>
    </xf>
    <xf numFmtId="1" fontId="1" fillId="20" borderId="1" xfId="0" applyNumberFormat="1" applyFont="1" applyFill="1" applyBorder="1" applyAlignment="1">
      <alignment horizontal="center" vertical="center"/>
    </xf>
    <xf numFmtId="2" fontId="1" fillId="20" borderId="1" xfId="0" applyNumberFormat="1" applyFont="1" applyFill="1" applyBorder="1" applyAlignment="1">
      <alignment vertical="center"/>
    </xf>
    <xf numFmtId="167" fontId="0" fillId="20" borderId="1" xfId="0" applyFill="1" applyBorder="1" applyAlignment="1">
      <alignment vertical="center"/>
    </xf>
    <xf numFmtId="0" fontId="1" fillId="20" borderId="1" xfId="0" applyNumberFormat="1" applyFont="1" applyFill="1" applyBorder="1" applyAlignment="1">
      <alignment horizontal="center" vertical="center"/>
    </xf>
    <xf numFmtId="167" fontId="0" fillId="20" borderId="1" xfId="0" applyFill="1" applyBorder="1" applyAlignment="1">
      <alignment horizontal="center" vertical="center"/>
    </xf>
    <xf numFmtId="0" fontId="5" fillId="20" borderId="1" xfId="1" applyNumberFormat="1" applyFont="1" applyFill="1" applyBorder="1" applyAlignment="1">
      <alignment horizontal="center" vertical="center" wrapText="1"/>
    </xf>
    <xf numFmtId="0" fontId="1" fillId="20" borderId="1" xfId="0" applyNumberFormat="1" applyFont="1" applyFill="1" applyBorder="1" applyAlignment="1">
      <alignment horizontal="center"/>
    </xf>
    <xf numFmtId="20" fontId="1" fillId="20" borderId="1" xfId="0" applyNumberFormat="1" applyFont="1" applyFill="1" applyBorder="1" applyAlignment="1">
      <alignment horizontal="center"/>
    </xf>
    <xf numFmtId="168" fontId="2" fillId="6" borderId="1" xfId="1" applyNumberFormat="1" applyFont="1" applyFill="1" applyBorder="1" applyAlignment="1">
      <alignment horizontal="center" vertical="center" wrapText="1"/>
    </xf>
    <xf numFmtId="20" fontId="2" fillId="6" borderId="1" xfId="0" applyNumberFormat="1" applyFont="1" applyFill="1" applyBorder="1" applyAlignment="1">
      <alignment vertical="center" wrapText="1"/>
    </xf>
    <xf numFmtId="164" fontId="2" fillId="6" borderId="2" xfId="1" applyFont="1" applyFill="1" applyBorder="1" applyAlignment="1">
      <alignment vertical="center" wrapText="1"/>
    </xf>
    <xf numFmtId="167" fontId="2" fillId="6" borderId="1" xfId="0" applyFont="1" applyFill="1" applyBorder="1" applyAlignment="1">
      <alignment vertical="center" wrapText="1"/>
    </xf>
    <xf numFmtId="2" fontId="2" fillId="6" borderId="1" xfId="0" applyNumberFormat="1" applyFont="1" applyFill="1" applyBorder="1" applyAlignment="1">
      <alignment vertical="center" wrapText="1"/>
    </xf>
    <xf numFmtId="2" fontId="1" fillId="6" borderId="1" xfId="0" applyNumberFormat="1" applyFont="1" applyFill="1" applyBorder="1" applyAlignment="1">
      <alignment vertical="center"/>
    </xf>
    <xf numFmtId="167" fontId="1" fillId="6" borderId="1" xfId="0" applyFont="1" applyFill="1" applyBorder="1"/>
    <xf numFmtId="1" fontId="1" fillId="20" borderId="1" xfId="0" applyNumberFormat="1" applyFont="1" applyFill="1" applyBorder="1" applyAlignment="1">
      <alignment horizontal="center"/>
    </xf>
    <xf numFmtId="167" fontId="0" fillId="21" borderId="1" xfId="0" applyFill="1" applyBorder="1" applyAlignment="1">
      <alignment horizontal="center" vertical="center" wrapText="1"/>
    </xf>
    <xf numFmtId="20" fontId="0" fillId="21" borderId="1" xfId="0" applyNumberFormat="1" applyFill="1" applyBorder="1" applyAlignment="1">
      <alignment horizontal="center" vertical="center" wrapText="1"/>
    </xf>
    <xf numFmtId="164" fontId="0" fillId="21" borderId="1" xfId="1" applyFont="1" applyFill="1" applyBorder="1" applyAlignment="1">
      <alignment horizontal="center" vertical="center" wrapText="1"/>
    </xf>
    <xf numFmtId="166" fontId="0" fillId="21" borderId="1" xfId="0" applyNumberFormat="1" applyFill="1" applyBorder="1" applyAlignment="1">
      <alignment horizontal="center" vertical="center" wrapText="1"/>
    </xf>
    <xf numFmtId="20" fontId="0" fillId="20" borderId="1" xfId="0" applyNumberFormat="1" applyFill="1" applyBorder="1" applyAlignment="1">
      <alignment horizontal="center" vertical="center" wrapText="1"/>
    </xf>
    <xf numFmtId="167" fontId="0" fillId="20" borderId="0" xfId="0" applyFill="1" applyAlignment="1">
      <alignment horizontal="center" vertical="center" wrapText="1"/>
    </xf>
    <xf numFmtId="1" fontId="1" fillId="22" borderId="1" xfId="0" applyNumberFormat="1" applyFont="1" applyFill="1" applyBorder="1" applyAlignment="1">
      <alignment horizontal="center" vertical="center" wrapText="1"/>
    </xf>
    <xf numFmtId="14" fontId="1" fillId="22" borderId="1" xfId="0" applyNumberFormat="1" applyFont="1" applyFill="1" applyBorder="1" applyAlignment="1">
      <alignment horizontal="center" vertical="center"/>
    </xf>
    <xf numFmtId="167" fontId="1" fillId="22" borderId="1" xfId="0" applyFont="1" applyFill="1" applyBorder="1" applyAlignment="1">
      <alignment horizontal="center"/>
    </xf>
    <xf numFmtId="167" fontId="1" fillId="22" borderId="1" xfId="0" applyFont="1" applyFill="1" applyBorder="1" applyAlignment="1">
      <alignment horizontal="center" vertical="center" wrapText="1"/>
    </xf>
    <xf numFmtId="2" fontId="1" fillId="22" borderId="1" xfId="0" applyNumberFormat="1" applyFont="1" applyFill="1" applyBorder="1" applyAlignment="1">
      <alignment horizontal="center" vertical="center" wrapText="1"/>
    </xf>
    <xf numFmtId="167" fontId="0" fillId="22" borderId="1" xfId="0" applyFill="1" applyBorder="1" applyAlignment="1">
      <alignment horizontal="center"/>
    </xf>
    <xf numFmtId="166" fontId="1" fillId="22" borderId="1" xfId="0" applyNumberFormat="1" applyFont="1" applyFill="1" applyBorder="1" applyAlignment="1">
      <alignment horizontal="center" vertical="center" wrapText="1"/>
    </xf>
    <xf numFmtId="20" fontId="1" fillId="22" borderId="1" xfId="0" applyNumberFormat="1" applyFont="1" applyFill="1" applyBorder="1" applyAlignment="1">
      <alignment horizontal="center" vertical="center" wrapText="1"/>
    </xf>
    <xf numFmtId="164" fontId="5" fillId="22" borderId="1" xfId="1" applyFont="1" applyFill="1" applyBorder="1" applyAlignment="1">
      <alignment horizontal="center" vertical="center" wrapText="1"/>
    </xf>
    <xf numFmtId="0" fontId="1" fillId="22" borderId="1" xfId="0" applyNumberFormat="1" applyFont="1" applyFill="1" applyBorder="1" applyAlignment="1">
      <alignment horizontal="center" vertical="center" wrapText="1"/>
    </xf>
    <xf numFmtId="2" fontId="1" fillId="22" borderId="1" xfId="0" applyNumberFormat="1" applyFont="1" applyFill="1" applyBorder="1" applyAlignment="1">
      <alignment horizontal="center" vertical="center"/>
    </xf>
    <xf numFmtId="20" fontId="1" fillId="22" borderId="1" xfId="0" applyNumberFormat="1" applyFont="1" applyFill="1" applyBorder="1" applyAlignment="1">
      <alignment horizontal="center" vertical="center"/>
    </xf>
    <xf numFmtId="167" fontId="1" fillId="22" borderId="1" xfId="0" applyFont="1" applyFill="1" applyBorder="1" applyAlignment="1">
      <alignment horizontal="center" vertical="center"/>
    </xf>
    <xf numFmtId="1" fontId="1" fillId="22" borderId="1" xfId="0" applyNumberFormat="1" applyFont="1" applyFill="1" applyBorder="1" applyAlignment="1">
      <alignment horizontal="center" vertical="center"/>
    </xf>
    <xf numFmtId="167" fontId="0" fillId="22" borderId="1" xfId="0" applyFill="1" applyBorder="1" applyAlignment="1">
      <alignment horizontal="center" vertical="center"/>
    </xf>
    <xf numFmtId="167" fontId="0" fillId="22" borderId="0" xfId="0" applyFill="1" applyAlignment="1">
      <alignment horizontal="center" vertical="center"/>
    </xf>
    <xf numFmtId="0" fontId="1" fillId="22" borderId="1" xfId="0" applyNumberFormat="1" applyFont="1" applyFill="1" applyBorder="1" applyAlignment="1">
      <alignment horizontal="center" vertical="center"/>
    </xf>
    <xf numFmtId="165" fontId="1" fillId="22" borderId="1" xfId="0" applyNumberFormat="1" applyFont="1" applyFill="1" applyBorder="1" applyAlignment="1">
      <alignment horizontal="center" vertical="center" wrapText="1"/>
    </xf>
    <xf numFmtId="167" fontId="1" fillId="6" borderId="1" xfId="0" applyFont="1" applyFill="1" applyBorder="1" applyAlignment="1">
      <alignment horizontal="center" vertical="center"/>
    </xf>
    <xf numFmtId="2" fontId="1" fillId="6" borderId="1" xfId="0" applyNumberFormat="1" applyFont="1" applyFill="1" applyBorder="1" applyAlignment="1">
      <alignment horizontal="center" vertical="center" wrapText="1"/>
    </xf>
    <xf numFmtId="167" fontId="1" fillId="6" borderId="1" xfId="0" applyFont="1" applyFill="1" applyBorder="1" applyAlignment="1">
      <alignment horizontal="center" vertical="center" wrapText="1"/>
    </xf>
    <xf numFmtId="167" fontId="0" fillId="2" borderId="0" xfId="0" applyFill="1"/>
    <xf numFmtId="167" fontId="0" fillId="22" borderId="1" xfId="0" applyFill="1" applyBorder="1"/>
    <xf numFmtId="2" fontId="1" fillId="22" borderId="1" xfId="0" applyNumberFormat="1" applyFont="1" applyFill="1" applyBorder="1" applyAlignment="1">
      <alignment horizontal="center"/>
    </xf>
    <xf numFmtId="1" fontId="1" fillId="22" borderId="1" xfId="0" applyNumberFormat="1" applyFont="1" applyFill="1" applyBorder="1" applyAlignment="1">
      <alignment horizontal="center"/>
    </xf>
    <xf numFmtId="1" fontId="1" fillId="5" borderId="1" xfId="0" applyNumberFormat="1" applyFont="1" applyFill="1" applyBorder="1" applyAlignment="1">
      <alignment horizontal="center" vertical="center" wrapText="1"/>
    </xf>
    <xf numFmtId="14" fontId="1" fillId="5" borderId="1" xfId="0" applyNumberFormat="1" applyFont="1" applyFill="1" applyBorder="1" applyAlignment="1">
      <alignment horizontal="center" vertical="center"/>
    </xf>
    <xf numFmtId="167" fontId="1" fillId="5" borderId="1" xfId="0" applyFont="1" applyFill="1" applyBorder="1" applyAlignment="1">
      <alignment horizontal="center" vertical="center"/>
    </xf>
    <xf numFmtId="167" fontId="1" fillId="5" borderId="1" xfId="0" applyFont="1" applyFill="1" applyBorder="1" applyAlignment="1">
      <alignment horizontal="center"/>
    </xf>
    <xf numFmtId="167" fontId="1" fillId="5" borderId="1" xfId="0" applyFont="1" applyFill="1" applyBorder="1" applyAlignment="1">
      <alignment horizontal="center" vertical="center" wrapText="1"/>
    </xf>
    <xf numFmtId="2" fontId="1" fillId="5" borderId="1" xfId="0" applyNumberFormat="1" applyFont="1" applyFill="1" applyBorder="1" applyAlignment="1">
      <alignment horizontal="center" vertical="center" wrapText="1"/>
    </xf>
    <xf numFmtId="2" fontId="1" fillId="5" borderId="1" xfId="0" applyNumberFormat="1" applyFont="1" applyFill="1" applyBorder="1" applyAlignment="1">
      <alignment horizontal="center"/>
    </xf>
    <xf numFmtId="2" fontId="1" fillId="5" borderId="1" xfId="0" applyNumberFormat="1" applyFont="1" applyFill="1" applyBorder="1" applyAlignment="1">
      <alignment horizontal="center" vertical="center"/>
    </xf>
    <xf numFmtId="20" fontId="1" fillId="5" borderId="1" xfId="0" applyNumberFormat="1" applyFont="1" applyFill="1" applyBorder="1" applyAlignment="1">
      <alignment horizontal="center" vertical="center"/>
    </xf>
    <xf numFmtId="165" fontId="1" fillId="5" borderId="1" xfId="0" applyNumberFormat="1" applyFont="1" applyFill="1" applyBorder="1" applyAlignment="1">
      <alignment horizontal="center" vertical="center" wrapText="1"/>
    </xf>
    <xf numFmtId="166" fontId="1" fillId="5" borderId="1" xfId="0" applyNumberFormat="1" applyFont="1" applyFill="1" applyBorder="1" applyAlignment="1">
      <alignment horizontal="center" vertical="center" wrapText="1"/>
    </xf>
    <xf numFmtId="1" fontId="1" fillId="5" borderId="1" xfId="0" applyNumberFormat="1" applyFont="1" applyFill="1" applyBorder="1" applyAlignment="1">
      <alignment horizontal="center"/>
    </xf>
    <xf numFmtId="167" fontId="0" fillId="5" borderId="1" xfId="0" applyFill="1" applyBorder="1" applyAlignment="1">
      <alignment horizontal="center"/>
    </xf>
    <xf numFmtId="167" fontId="0" fillId="5" borderId="1" xfId="0" applyFill="1" applyBorder="1"/>
    <xf numFmtId="0" fontId="1" fillId="5" borderId="1" xfId="0" applyNumberFormat="1" applyFont="1" applyFill="1" applyBorder="1" applyAlignment="1">
      <alignment horizontal="center" vertical="center"/>
    </xf>
    <xf numFmtId="20" fontId="1" fillId="5" borderId="1" xfId="0" applyNumberFormat="1" applyFont="1" applyFill="1" applyBorder="1" applyAlignment="1">
      <alignment horizontal="center" vertical="center" wrapText="1"/>
    </xf>
    <xf numFmtId="0" fontId="1" fillId="5" borderId="1" xfId="0" applyNumberFormat="1" applyFont="1" applyFill="1" applyBorder="1" applyAlignment="1">
      <alignment horizontal="center" vertical="center" wrapText="1"/>
    </xf>
    <xf numFmtId="164" fontId="5" fillId="5" borderId="1" xfId="1" applyFont="1" applyFill="1" applyBorder="1" applyAlignment="1">
      <alignment horizontal="center" vertical="center" wrapText="1"/>
    </xf>
    <xf numFmtId="20" fontId="0" fillId="14" borderId="1" xfId="0" applyNumberFormat="1" applyFill="1" applyBorder="1" applyAlignment="1">
      <alignment horizontal="center" vertical="center" wrapText="1"/>
    </xf>
    <xf numFmtId="14" fontId="1" fillId="23" borderId="1" xfId="0" applyNumberFormat="1" applyFont="1" applyFill="1" applyBorder="1" applyAlignment="1">
      <alignment horizontal="center" vertical="center"/>
    </xf>
    <xf numFmtId="2" fontId="1" fillId="23" borderId="1" xfId="0" applyNumberFormat="1" applyFont="1" applyFill="1" applyBorder="1" applyAlignment="1">
      <alignment horizontal="center" vertical="center"/>
    </xf>
    <xf numFmtId="1" fontId="1" fillId="23" borderId="1" xfId="0" applyNumberFormat="1" applyFont="1" applyFill="1" applyBorder="1" applyAlignment="1">
      <alignment horizontal="center" vertical="center" wrapText="1"/>
    </xf>
    <xf numFmtId="167" fontId="0" fillId="23" borderId="1" xfId="0" applyFill="1" applyBorder="1"/>
    <xf numFmtId="167" fontId="1" fillId="23" borderId="1" xfId="0" applyFont="1" applyFill="1" applyBorder="1" applyAlignment="1">
      <alignment horizontal="center"/>
    </xf>
    <xf numFmtId="167" fontId="1" fillId="23" borderId="1" xfId="0" applyFont="1" applyFill="1" applyBorder="1" applyAlignment="1">
      <alignment horizontal="center" vertical="center" wrapText="1"/>
    </xf>
    <xf numFmtId="2" fontId="1" fillId="23" borderId="1" xfId="0" applyNumberFormat="1" applyFont="1" applyFill="1" applyBorder="1" applyAlignment="1">
      <alignment horizontal="center"/>
    </xf>
    <xf numFmtId="167" fontId="1" fillId="23" borderId="1" xfId="0" applyFont="1" applyFill="1" applyBorder="1" applyAlignment="1">
      <alignment horizontal="center" vertical="center"/>
    </xf>
    <xf numFmtId="20" fontId="1" fillId="23" borderId="1" xfId="0" applyNumberFormat="1" applyFont="1" applyFill="1" applyBorder="1" applyAlignment="1">
      <alignment horizontal="center" vertical="center"/>
    </xf>
    <xf numFmtId="166" fontId="1" fillId="23" borderId="1" xfId="0" applyNumberFormat="1" applyFont="1" applyFill="1" applyBorder="1" applyAlignment="1">
      <alignment horizontal="center" vertical="center" wrapText="1"/>
    </xf>
    <xf numFmtId="1" fontId="1" fillId="23" borderId="1" xfId="0" applyNumberFormat="1" applyFont="1" applyFill="1" applyBorder="1" applyAlignment="1">
      <alignment horizontal="center"/>
    </xf>
    <xf numFmtId="0" fontId="1" fillId="23" borderId="1" xfId="0" applyNumberFormat="1" applyFont="1" applyFill="1" applyBorder="1" applyAlignment="1">
      <alignment horizontal="center" vertical="center"/>
    </xf>
    <xf numFmtId="20" fontId="1" fillId="23" borderId="1" xfId="0" applyNumberFormat="1" applyFont="1" applyFill="1" applyBorder="1" applyAlignment="1">
      <alignment horizontal="center" vertical="center" wrapText="1"/>
    </xf>
    <xf numFmtId="0" fontId="1" fillId="23" borderId="1" xfId="0" applyNumberFormat="1" applyFont="1" applyFill="1" applyBorder="1" applyAlignment="1">
      <alignment horizontal="center" vertical="center" wrapText="1"/>
    </xf>
    <xf numFmtId="164" fontId="5" fillId="23" borderId="1" xfId="1" applyFont="1" applyFill="1" applyBorder="1" applyAlignment="1">
      <alignment horizontal="center" vertical="center" wrapText="1"/>
    </xf>
    <xf numFmtId="2" fontId="1" fillId="23" borderId="1" xfId="0" applyNumberFormat="1" applyFont="1" applyFill="1" applyBorder="1" applyAlignment="1">
      <alignment horizontal="center" vertical="center" wrapText="1"/>
    </xf>
    <xf numFmtId="167" fontId="0" fillId="23" borderId="1" xfId="0" applyFill="1" applyBorder="1" applyAlignment="1">
      <alignment horizontal="center"/>
    </xf>
    <xf numFmtId="171" fontId="0" fillId="0" borderId="1" xfId="0" applyNumberFormat="1" applyBorder="1" applyAlignment="1">
      <alignment horizontal="center" vertical="center" wrapText="1"/>
    </xf>
    <xf numFmtId="171" fontId="0" fillId="0" borderId="1" xfId="0" applyNumberFormat="1" applyBorder="1" applyAlignment="1">
      <alignment vertical="center"/>
    </xf>
    <xf numFmtId="171" fontId="0" fillId="0" borderId="0" xfId="0" applyNumberFormat="1" applyAlignment="1">
      <alignment vertical="center"/>
    </xf>
    <xf numFmtId="0" fontId="0" fillId="0" borderId="1" xfId="0" applyNumberFormat="1" applyBorder="1" applyAlignment="1">
      <alignment vertical="center"/>
    </xf>
    <xf numFmtId="0" fontId="0" fillId="0" borderId="0" xfId="0" applyNumberFormat="1" applyAlignment="1">
      <alignment vertical="center"/>
    </xf>
    <xf numFmtId="0" fontId="0" fillId="0" borderId="0" xfId="0" applyNumberFormat="1" applyAlignment="1">
      <alignment horizontal="center" vertical="center"/>
    </xf>
    <xf numFmtId="0" fontId="0" fillId="10" borderId="1" xfId="0" applyNumberFormat="1" applyFill="1" applyBorder="1" applyAlignment="1">
      <alignment horizontal="center" vertical="center" wrapText="1"/>
    </xf>
    <xf numFmtId="164" fontId="1" fillId="0" borderId="1" xfId="1" applyFont="1" applyBorder="1" applyAlignment="1">
      <alignment horizontal="center" vertical="center" wrapText="1"/>
    </xf>
    <xf numFmtId="164" fontId="1" fillId="8" borderId="1" xfId="1" applyFont="1" applyFill="1" applyBorder="1" applyAlignment="1">
      <alignment horizontal="center" vertical="center" wrapText="1"/>
    </xf>
    <xf numFmtId="164" fontId="1" fillId="12" borderId="1" xfId="1" applyFont="1" applyFill="1" applyBorder="1" applyAlignment="1">
      <alignment horizontal="center"/>
    </xf>
    <xf numFmtId="164" fontId="1" fillId="12" borderId="1" xfId="1" applyFont="1" applyFill="1" applyBorder="1" applyAlignment="1">
      <alignment horizontal="center" vertical="center"/>
    </xf>
    <xf numFmtId="164" fontId="1" fillId="21" borderId="1" xfId="1" applyFont="1" applyFill="1" applyBorder="1" applyAlignment="1">
      <alignment horizontal="center" vertical="center"/>
    </xf>
    <xf numFmtId="164" fontId="1" fillId="21" borderId="1" xfId="1" applyFont="1" applyFill="1" applyBorder="1" applyAlignment="1">
      <alignment horizontal="center" vertical="center" wrapText="1"/>
    </xf>
    <xf numFmtId="164" fontId="1" fillId="21" borderId="1" xfId="1" applyFont="1" applyFill="1" applyBorder="1" applyAlignment="1">
      <alignment horizontal="center"/>
    </xf>
    <xf numFmtId="164" fontId="1" fillId="14" borderId="1" xfId="1" applyFont="1" applyFill="1" applyBorder="1" applyAlignment="1">
      <alignment horizontal="center" vertical="center" wrapText="1"/>
    </xf>
    <xf numFmtId="164" fontId="2" fillId="15" borderId="1" xfId="1" applyFont="1" applyFill="1" applyBorder="1" applyAlignment="1">
      <alignment horizontal="center" vertical="center" wrapText="1"/>
    </xf>
    <xf numFmtId="164" fontId="1" fillId="20" borderId="1" xfId="1" applyFont="1" applyFill="1" applyBorder="1" applyAlignment="1">
      <alignment horizontal="center" vertical="center"/>
    </xf>
    <xf numFmtId="164" fontId="1" fillId="20" borderId="1" xfId="1" applyFont="1" applyFill="1" applyBorder="1" applyAlignment="1">
      <alignment horizontal="center"/>
    </xf>
    <xf numFmtId="164" fontId="1" fillId="22" borderId="1" xfId="1" applyFont="1" applyFill="1" applyBorder="1" applyAlignment="1">
      <alignment horizontal="center" vertical="center"/>
    </xf>
    <xf numFmtId="164" fontId="1" fillId="22" borderId="1" xfId="1" applyFont="1" applyFill="1" applyBorder="1" applyAlignment="1">
      <alignment horizontal="center"/>
    </xf>
    <xf numFmtId="0" fontId="0" fillId="0" borderId="4" xfId="0" applyNumberFormat="1" applyBorder="1" applyAlignment="1">
      <alignment horizontal="center" vertical="center"/>
    </xf>
    <xf numFmtId="164" fontId="0" fillId="0" borderId="4" xfId="1" applyFont="1" applyBorder="1" applyAlignment="1">
      <alignment vertical="center"/>
    </xf>
    <xf numFmtId="167" fontId="0" fillId="7" borderId="4" xfId="1" applyNumberFormat="1" applyFont="1" applyFill="1" applyBorder="1" applyAlignment="1">
      <alignment vertical="center"/>
    </xf>
    <xf numFmtId="167" fontId="0" fillId="7" borderId="4" xfId="0" applyFill="1" applyBorder="1" applyAlignment="1">
      <alignment vertical="center"/>
    </xf>
    <xf numFmtId="167" fontId="0" fillId="0" borderId="4" xfId="0" applyBorder="1" applyAlignment="1">
      <alignment vertical="center"/>
    </xf>
    <xf numFmtId="167" fontId="0" fillId="7" borderId="4" xfId="0" applyFill="1" applyBorder="1" applyAlignment="1">
      <alignment horizontal="center" vertical="center"/>
    </xf>
    <xf numFmtId="0" fontId="0" fillId="0" borderId="4" xfId="0" applyNumberFormat="1" applyBorder="1" applyAlignment="1">
      <alignment vertical="center"/>
    </xf>
    <xf numFmtId="20" fontId="0" fillId="0" borderId="4" xfId="0" applyNumberFormat="1" applyBorder="1" applyAlignment="1">
      <alignment vertical="center"/>
    </xf>
    <xf numFmtId="168" fontId="0" fillId="0" borderId="4" xfId="1" applyNumberFormat="1" applyFont="1" applyBorder="1" applyAlignment="1">
      <alignment vertical="center"/>
    </xf>
    <xf numFmtId="169" fontId="0" fillId="0" borderId="4" xfId="1" applyNumberFormat="1" applyFont="1" applyBorder="1" applyAlignment="1">
      <alignment vertical="center"/>
    </xf>
    <xf numFmtId="0" fontId="0" fillId="0" borderId="4" xfId="0" applyNumberFormat="1" applyBorder="1" applyAlignment="1">
      <alignment horizontal="center" vertical="center" wrapText="1"/>
    </xf>
    <xf numFmtId="167" fontId="0" fillId="23" borderId="1" xfId="0" applyFill="1" applyBorder="1" applyAlignment="1">
      <alignment horizontal="center" vertical="center"/>
    </xf>
    <xf numFmtId="166" fontId="4" fillId="6" borderId="1" xfId="0" applyNumberFormat="1" applyFont="1" applyFill="1" applyBorder="1" applyAlignment="1">
      <alignment vertical="center" wrapText="1"/>
    </xf>
    <xf numFmtId="2" fontId="4" fillId="6" borderId="1" xfId="0" applyNumberFormat="1" applyFont="1" applyFill="1" applyBorder="1" applyAlignment="1">
      <alignment vertical="center" wrapText="1"/>
    </xf>
    <xf numFmtId="166" fontId="1" fillId="6" borderId="1" xfId="0" applyNumberFormat="1" applyFont="1" applyFill="1" applyBorder="1" applyAlignment="1">
      <alignment horizontal="center" vertical="center" wrapText="1"/>
    </xf>
    <xf numFmtId="166" fontId="1" fillId="6" borderId="1" xfId="0" applyNumberFormat="1" applyFont="1" applyFill="1" applyBorder="1" applyAlignment="1">
      <alignment vertical="center" wrapText="1"/>
    </xf>
    <xf numFmtId="166" fontId="1" fillId="0" borderId="1" xfId="0" applyNumberFormat="1" applyFont="1" applyBorder="1" applyAlignment="1">
      <alignment vertical="center" wrapText="1"/>
    </xf>
    <xf numFmtId="2" fontId="1" fillId="0" borderId="1" xfId="0" applyNumberFormat="1" applyFont="1" applyBorder="1" applyAlignment="1">
      <alignment vertical="center" wrapText="1"/>
    </xf>
    <xf numFmtId="166" fontId="1" fillId="6" borderId="1" xfId="0" applyNumberFormat="1" applyFont="1" applyFill="1" applyBorder="1"/>
    <xf numFmtId="166" fontId="1" fillId="0" borderId="1" xfId="0" applyNumberFormat="1" applyFont="1" applyBorder="1"/>
    <xf numFmtId="2" fontId="1" fillId="0" borderId="1" xfId="0" applyNumberFormat="1" applyFont="1" applyBorder="1"/>
    <xf numFmtId="2" fontId="1" fillId="12" borderId="1" xfId="0" applyNumberFormat="1" applyFont="1" applyFill="1" applyBorder="1" applyAlignment="1">
      <alignment vertical="center" wrapText="1"/>
    </xf>
    <xf numFmtId="166" fontId="1" fillId="12" borderId="1" xfId="0" applyNumberFormat="1" applyFont="1" applyFill="1" applyBorder="1"/>
    <xf numFmtId="2" fontId="0" fillId="12" borderId="1" xfId="0" applyNumberFormat="1" applyFill="1" applyBorder="1"/>
    <xf numFmtId="166" fontId="1" fillId="21" borderId="1" xfId="0" applyNumberFormat="1" applyFont="1" applyFill="1" applyBorder="1"/>
    <xf numFmtId="166" fontId="0" fillId="21" borderId="1" xfId="0" applyNumberFormat="1" applyFill="1" applyBorder="1"/>
    <xf numFmtId="2" fontId="0" fillId="21" borderId="1" xfId="0" applyNumberFormat="1" applyFill="1" applyBorder="1"/>
    <xf numFmtId="2" fontId="1" fillId="21" borderId="1" xfId="0" applyNumberFormat="1" applyFont="1" applyFill="1" applyBorder="1" applyAlignment="1">
      <alignment vertical="center" wrapText="1"/>
    </xf>
    <xf numFmtId="166" fontId="1" fillId="6" borderId="1" xfId="0" applyNumberFormat="1" applyFont="1" applyFill="1" applyBorder="1" applyAlignment="1">
      <alignment vertical="center"/>
    </xf>
    <xf numFmtId="166" fontId="1" fillId="14" borderId="1" xfId="0" applyNumberFormat="1" applyFont="1" applyFill="1" applyBorder="1" applyAlignment="1">
      <alignment vertical="center"/>
    </xf>
    <xf numFmtId="166" fontId="0" fillId="14" borderId="1" xfId="0" applyNumberFormat="1" applyFill="1" applyBorder="1" applyAlignment="1">
      <alignment horizontal="center" vertical="center"/>
    </xf>
    <xf numFmtId="2" fontId="0" fillId="14" borderId="1" xfId="0" applyNumberFormat="1" applyFill="1" applyBorder="1" applyAlignment="1">
      <alignment horizontal="center" vertical="center"/>
    </xf>
    <xf numFmtId="2" fontId="1" fillId="14" borderId="1" xfId="0" applyNumberFormat="1" applyFont="1" applyFill="1" applyBorder="1" applyAlignment="1">
      <alignment vertical="center" wrapText="1"/>
    </xf>
    <xf numFmtId="166" fontId="1" fillId="14" borderId="1" xfId="0" applyNumberFormat="1" applyFont="1" applyFill="1" applyBorder="1"/>
    <xf numFmtId="166" fontId="0" fillId="14" borderId="1" xfId="0" applyNumberFormat="1" applyFill="1" applyBorder="1"/>
    <xf numFmtId="2" fontId="0" fillId="14" borderId="1" xfId="0" applyNumberFormat="1" applyFill="1" applyBorder="1"/>
    <xf numFmtId="166" fontId="6" fillId="6" borderId="1" xfId="0" applyNumberFormat="1" applyFont="1" applyFill="1" applyBorder="1"/>
    <xf numFmtId="2" fontId="6" fillId="6" borderId="1" xfId="0" applyNumberFormat="1" applyFont="1" applyFill="1" applyBorder="1"/>
    <xf numFmtId="2" fontId="6" fillId="15" borderId="1" xfId="0" applyNumberFormat="1" applyFont="1" applyFill="1" applyBorder="1"/>
    <xf numFmtId="166" fontId="6" fillId="15" borderId="1" xfId="0" applyNumberFormat="1" applyFont="1" applyFill="1" applyBorder="1"/>
    <xf numFmtId="166" fontId="0" fillId="14" borderId="1" xfId="0" applyNumberFormat="1" applyFill="1" applyBorder="1" applyAlignment="1">
      <alignment vertical="center"/>
    </xf>
    <xf numFmtId="166" fontId="5" fillId="21" borderId="1" xfId="0" applyNumberFormat="1" applyFont="1" applyFill="1" applyBorder="1"/>
    <xf numFmtId="2" fontId="5" fillId="21" borderId="1" xfId="0" applyNumberFormat="1" applyFont="1" applyFill="1" applyBorder="1"/>
    <xf numFmtId="166" fontId="1" fillId="20" borderId="1" xfId="0" applyNumberFormat="1" applyFont="1" applyFill="1" applyBorder="1" applyAlignment="1">
      <alignment vertical="center"/>
    </xf>
    <xf numFmtId="166" fontId="1" fillId="6" borderId="1" xfId="0" applyNumberFormat="1" applyFont="1" applyFill="1" applyBorder="1" applyAlignment="1">
      <alignment horizontal="right" vertical="center"/>
    </xf>
    <xf numFmtId="166" fontId="1" fillId="6" borderId="1" xfId="0" applyNumberFormat="1" applyFont="1" applyFill="1" applyBorder="1" applyAlignment="1">
      <alignment horizontal="center" vertical="center"/>
    </xf>
    <xf numFmtId="166" fontId="1" fillId="22" borderId="1" xfId="0" applyNumberFormat="1" applyFont="1" applyFill="1" applyBorder="1" applyAlignment="1">
      <alignment horizontal="center" vertical="center"/>
    </xf>
    <xf numFmtId="166" fontId="1" fillId="5" borderId="1" xfId="0" applyNumberFormat="1" applyFont="1" applyFill="1" applyBorder="1" applyAlignment="1">
      <alignment horizontal="center" vertical="center"/>
    </xf>
    <xf numFmtId="166" fontId="1" fillId="23" borderId="1" xfId="0" applyNumberFormat="1" applyFont="1" applyFill="1" applyBorder="1" applyAlignment="1">
      <alignment horizontal="center" vertical="center"/>
    </xf>
    <xf numFmtId="46" fontId="1" fillId="23" borderId="1" xfId="0" applyNumberFormat="1" applyFont="1" applyFill="1" applyBorder="1" applyAlignment="1">
      <alignment horizontal="center" vertical="center"/>
    </xf>
    <xf numFmtId="167" fontId="1" fillId="0" borderId="1" xfId="0" applyFont="1" applyBorder="1" applyAlignment="1">
      <alignment horizontal="center" vertical="center"/>
    </xf>
    <xf numFmtId="167" fontId="0" fillId="0" borderId="0" xfId="0" pivotButton="1"/>
    <xf numFmtId="167" fontId="0" fillId="0" borderId="0" xfId="0" applyAlignment="1">
      <alignment horizontal="left"/>
    </xf>
    <xf numFmtId="2" fontId="1" fillId="23" borderId="3" xfId="0" applyNumberFormat="1" applyFont="1" applyFill="1" applyBorder="1" applyAlignment="1">
      <alignment horizontal="center" vertical="center"/>
    </xf>
    <xf numFmtId="2" fontId="1" fillId="23" borderId="4" xfId="0" applyNumberFormat="1" applyFont="1" applyFill="1" applyBorder="1" applyAlignment="1">
      <alignment horizontal="center" vertical="center"/>
    </xf>
    <xf numFmtId="2" fontId="1" fillId="23" borderId="5" xfId="0" applyNumberFormat="1" applyFont="1" applyFill="1" applyBorder="1" applyAlignment="1">
      <alignment horizontal="center" vertical="center"/>
    </xf>
    <xf numFmtId="2" fontId="4" fillId="8" borderId="0" xfId="0" applyNumberFormat="1" applyFont="1" applyFill="1" applyAlignment="1">
      <alignment vertical="center" wrapText="1"/>
    </xf>
    <xf numFmtId="167" fontId="4" fillId="8" borderId="0" xfId="0" applyFont="1" applyFill="1" applyAlignment="1">
      <alignment vertical="center" wrapText="1"/>
    </xf>
    <xf numFmtId="2" fontId="1" fillId="8" borderId="0" xfId="0" applyNumberFormat="1" applyFont="1" applyFill="1" applyAlignment="1">
      <alignment vertical="center" wrapText="1"/>
    </xf>
    <xf numFmtId="167" fontId="1" fillId="8" borderId="0" xfId="0" applyFont="1" applyFill="1" applyAlignment="1">
      <alignment vertical="center" wrapText="1"/>
    </xf>
    <xf numFmtId="2" fontId="0" fillId="8" borderId="0" xfId="0" applyNumberFormat="1" applyFill="1"/>
    <xf numFmtId="167" fontId="0" fillId="8" borderId="0" xfId="0" applyFill="1"/>
    <xf numFmtId="2" fontId="0" fillId="8" borderId="0" xfId="0" applyNumberFormat="1" applyFill="1" applyAlignment="1">
      <alignment vertical="center"/>
    </xf>
    <xf numFmtId="167" fontId="0" fillId="8" borderId="0" xfId="0" applyFill="1" applyAlignment="1">
      <alignment vertical="center"/>
    </xf>
    <xf numFmtId="2" fontId="0" fillId="8" borderId="0" xfId="0" applyNumberFormat="1" applyFill="1" applyAlignment="1">
      <alignment horizontal="center" vertical="center"/>
    </xf>
    <xf numFmtId="167" fontId="0" fillId="8" borderId="0" xfId="0" applyFill="1" applyAlignment="1">
      <alignment horizontal="center" vertical="center"/>
    </xf>
    <xf numFmtId="2" fontId="6" fillId="8" borderId="0" xfId="0" applyNumberFormat="1" applyFont="1" applyFill="1"/>
    <xf numFmtId="167" fontId="6" fillId="8" borderId="0" xfId="0" applyFont="1" applyFill="1"/>
    <xf numFmtId="2" fontId="7" fillId="8" borderId="0" xfId="0" applyNumberFormat="1" applyFont="1" applyFill="1"/>
    <xf numFmtId="167" fontId="7" fillId="8" borderId="0" xfId="0" applyFont="1" applyFill="1"/>
    <xf numFmtId="166" fontId="0" fillId="8" borderId="0" xfId="0" applyNumberFormat="1" applyFill="1"/>
    <xf numFmtId="0" fontId="0" fillId="8" borderId="0" xfId="0" applyNumberFormat="1" applyFill="1"/>
    <xf numFmtId="20" fontId="0" fillId="8" borderId="0" xfId="0" applyNumberFormat="1" applyFill="1"/>
    <xf numFmtId="2" fontId="11" fillId="8" borderId="0" xfId="0" applyNumberFormat="1" applyFont="1" applyFill="1"/>
    <xf numFmtId="1" fontId="1" fillId="17" borderId="1" xfId="0" applyNumberFormat="1" applyFont="1" applyFill="1" applyBorder="1" applyAlignment="1">
      <alignment horizontal="center" vertical="center" wrapText="1"/>
    </xf>
    <xf numFmtId="167" fontId="0" fillId="17" borderId="1" xfId="0" applyFill="1" applyBorder="1"/>
    <xf numFmtId="167" fontId="0" fillId="17" borderId="1" xfId="0" applyFill="1" applyBorder="1" applyAlignment="1">
      <alignment horizontal="center"/>
    </xf>
    <xf numFmtId="167" fontId="1" fillId="17" borderId="1" xfId="0" applyFont="1" applyFill="1" applyBorder="1" applyAlignment="1">
      <alignment horizontal="center" vertical="center" wrapText="1"/>
    </xf>
    <xf numFmtId="2" fontId="1" fillId="17" borderId="1" xfId="0" applyNumberFormat="1" applyFont="1" applyFill="1" applyBorder="1" applyAlignment="1">
      <alignment horizontal="center" vertical="center" wrapText="1"/>
    </xf>
    <xf numFmtId="14" fontId="1" fillId="17" borderId="1" xfId="0" applyNumberFormat="1" applyFont="1" applyFill="1" applyBorder="1" applyAlignment="1">
      <alignment horizontal="center" vertical="center"/>
    </xf>
    <xf numFmtId="167" fontId="1" fillId="17" borderId="1" xfId="0" applyFont="1" applyFill="1" applyBorder="1" applyAlignment="1">
      <alignment horizontal="center"/>
    </xf>
    <xf numFmtId="2" fontId="1" fillId="17" borderId="1" xfId="0" applyNumberFormat="1" applyFont="1" applyFill="1" applyBorder="1" applyAlignment="1">
      <alignment horizontal="center"/>
    </xf>
    <xf numFmtId="2" fontId="1" fillId="17" borderId="1" xfId="0" applyNumberFormat="1" applyFont="1" applyFill="1" applyBorder="1" applyAlignment="1">
      <alignment horizontal="center" vertical="center"/>
    </xf>
    <xf numFmtId="20" fontId="1" fillId="17" borderId="1" xfId="0" applyNumberFormat="1" applyFont="1" applyFill="1" applyBorder="1" applyAlignment="1">
      <alignment horizontal="center" vertical="center" wrapText="1"/>
    </xf>
    <xf numFmtId="166" fontId="1" fillId="17" borderId="1" xfId="0" applyNumberFormat="1" applyFont="1" applyFill="1" applyBorder="1" applyAlignment="1">
      <alignment horizontal="center" vertical="center" wrapText="1"/>
    </xf>
    <xf numFmtId="1" fontId="1" fillId="17" borderId="1" xfId="0" applyNumberFormat="1" applyFont="1" applyFill="1" applyBorder="1" applyAlignment="1">
      <alignment horizontal="center"/>
    </xf>
    <xf numFmtId="0" fontId="1" fillId="17" borderId="1" xfId="0" applyNumberFormat="1" applyFont="1" applyFill="1" applyBorder="1" applyAlignment="1">
      <alignment horizontal="center"/>
    </xf>
    <xf numFmtId="20" fontId="1" fillId="17" borderId="1" xfId="0" applyNumberFormat="1" applyFont="1" applyFill="1" applyBorder="1" applyAlignment="1">
      <alignment horizontal="center"/>
    </xf>
    <xf numFmtId="0" fontId="1" fillId="17" borderId="1" xfId="0" applyNumberFormat="1" applyFont="1" applyFill="1" applyBorder="1" applyAlignment="1">
      <alignment horizontal="center" vertical="center" wrapText="1"/>
    </xf>
    <xf numFmtId="164" fontId="5" fillId="17" borderId="1" xfId="1" applyFont="1" applyFill="1" applyBorder="1" applyAlignment="1">
      <alignment horizontal="center" vertical="center" wrapText="1"/>
    </xf>
    <xf numFmtId="20" fontId="1" fillId="17" borderId="1" xfId="0" applyNumberFormat="1" applyFont="1" applyFill="1" applyBorder="1"/>
    <xf numFmtId="0" fontId="4" fillId="21" borderId="1" xfId="0" applyNumberFormat="1" applyFont="1" applyFill="1" applyBorder="1" applyAlignment="1">
      <alignment horizontal="center" vertical="center" wrapText="1"/>
    </xf>
    <xf numFmtId="0" fontId="4" fillId="14" borderId="1" xfId="0" applyNumberFormat="1" applyFont="1" applyFill="1" applyBorder="1" applyAlignment="1">
      <alignment horizontal="center" vertical="center" wrapText="1"/>
    </xf>
    <xf numFmtId="0" fontId="1" fillId="17" borderId="1" xfId="0" applyNumberFormat="1" applyFont="1" applyFill="1" applyBorder="1" applyAlignment="1">
      <alignment horizontal="center" vertical="center"/>
    </xf>
    <xf numFmtId="166" fontId="1" fillId="17" borderId="1" xfId="0" applyNumberFormat="1" applyFont="1" applyFill="1" applyBorder="1" applyAlignment="1">
      <alignment horizontal="center" vertical="center"/>
    </xf>
    <xf numFmtId="2" fontId="6" fillId="15" borderId="1" xfId="0" applyNumberFormat="1" applyFont="1" applyFill="1" applyBorder="1" applyAlignment="1">
      <alignment horizontal="center"/>
    </xf>
    <xf numFmtId="20" fontId="1" fillId="17" borderId="1" xfId="0" applyNumberFormat="1" applyFont="1" applyFill="1" applyBorder="1" applyAlignment="1">
      <alignment horizontal="center" vertical="center"/>
    </xf>
    <xf numFmtId="20" fontId="0" fillId="12" borderId="1" xfId="0" applyNumberFormat="1" applyFill="1" applyBorder="1" applyAlignment="1">
      <alignment horizontal="center" vertical="center" wrapText="1"/>
    </xf>
    <xf numFmtId="167" fontId="1" fillId="17" borderId="1" xfId="0" applyFont="1" applyFill="1" applyBorder="1" applyAlignment="1">
      <alignment horizontal="center" vertical="center"/>
    </xf>
    <xf numFmtId="167" fontId="0" fillId="17" borderId="1" xfId="0" applyFill="1" applyBorder="1" applyAlignment="1">
      <alignment horizontal="center" vertical="center"/>
    </xf>
    <xf numFmtId="167" fontId="0" fillId="17" borderId="1" xfId="0" applyFill="1" applyBorder="1" applyAlignment="1">
      <alignment vertical="center"/>
    </xf>
    <xf numFmtId="20" fontId="1" fillId="17" borderId="1" xfId="0" applyNumberFormat="1" applyFont="1" applyFill="1" applyBorder="1" applyAlignment="1">
      <alignment vertical="center"/>
    </xf>
    <xf numFmtId="2" fontId="0" fillId="0" borderId="0" xfId="0" applyNumberFormat="1" applyAlignment="1">
      <alignment vertical="center"/>
    </xf>
    <xf numFmtId="1" fontId="1" fillId="18" borderId="1" xfId="0" applyNumberFormat="1" applyFont="1" applyFill="1" applyBorder="1" applyAlignment="1">
      <alignment horizontal="center" vertical="center" wrapText="1"/>
    </xf>
    <xf numFmtId="14" fontId="1" fillId="18" borderId="1" xfId="0" applyNumberFormat="1" applyFont="1" applyFill="1" applyBorder="1" applyAlignment="1">
      <alignment horizontal="center" vertical="center"/>
    </xf>
    <xf numFmtId="167" fontId="1" fillId="18" borderId="1" xfId="0" applyFont="1" applyFill="1" applyBorder="1" applyAlignment="1">
      <alignment horizontal="center" vertical="center" wrapText="1"/>
    </xf>
    <xf numFmtId="2" fontId="1" fillId="18" borderId="4" xfId="0" applyNumberFormat="1" applyFont="1" applyFill="1" applyBorder="1" applyAlignment="1">
      <alignment vertical="center"/>
    </xf>
    <xf numFmtId="2" fontId="1" fillId="18" borderId="1" xfId="0" applyNumberFormat="1" applyFont="1" applyFill="1" applyBorder="1" applyAlignment="1">
      <alignment horizontal="center" vertical="center" wrapText="1"/>
    </xf>
    <xf numFmtId="167" fontId="1" fillId="18" borderId="1" xfId="0" applyFont="1" applyFill="1" applyBorder="1" applyAlignment="1">
      <alignment horizontal="center" vertical="center"/>
    </xf>
    <xf numFmtId="2" fontId="1" fillId="18" borderId="1" xfId="0" applyNumberFormat="1" applyFont="1" applyFill="1" applyBorder="1" applyAlignment="1">
      <alignment horizontal="center" vertical="center"/>
    </xf>
    <xf numFmtId="20" fontId="1" fillId="18" borderId="1" xfId="0" applyNumberFormat="1" applyFont="1" applyFill="1" applyBorder="1" applyAlignment="1">
      <alignment horizontal="center" vertical="center"/>
    </xf>
    <xf numFmtId="166" fontId="1" fillId="18" borderId="1" xfId="0" applyNumberFormat="1" applyFont="1" applyFill="1" applyBorder="1" applyAlignment="1">
      <alignment horizontal="center" vertical="center" wrapText="1"/>
    </xf>
    <xf numFmtId="167" fontId="0" fillId="18" borderId="1" xfId="0" applyFill="1" applyBorder="1" applyAlignment="1">
      <alignment horizontal="center"/>
    </xf>
    <xf numFmtId="167" fontId="0" fillId="18" borderId="1" xfId="0" applyFill="1" applyBorder="1"/>
    <xf numFmtId="0" fontId="1" fillId="18" borderId="1" xfId="0" applyNumberFormat="1" applyFont="1" applyFill="1" applyBorder="1" applyAlignment="1">
      <alignment horizontal="center" vertical="center"/>
    </xf>
    <xf numFmtId="20" fontId="1" fillId="18" borderId="1" xfId="0" applyNumberFormat="1" applyFont="1" applyFill="1" applyBorder="1" applyAlignment="1">
      <alignment horizontal="center" vertical="center" wrapText="1"/>
    </xf>
    <xf numFmtId="20" fontId="1" fillId="18" borderId="1" xfId="0" applyNumberFormat="1" applyFont="1" applyFill="1" applyBorder="1" applyAlignment="1">
      <alignment vertical="center"/>
    </xf>
    <xf numFmtId="0" fontId="1" fillId="18" borderId="1" xfId="0" applyNumberFormat="1" applyFont="1" applyFill="1" applyBorder="1" applyAlignment="1">
      <alignment horizontal="center" vertical="center" wrapText="1"/>
    </xf>
    <xf numFmtId="164" fontId="5" fillId="18" borderId="1" xfId="1" applyFont="1" applyFill="1" applyBorder="1" applyAlignment="1">
      <alignment horizontal="center" vertical="center" wrapText="1"/>
    </xf>
    <xf numFmtId="166" fontId="1" fillId="18" borderId="1" xfId="0" applyNumberFormat="1" applyFont="1" applyFill="1" applyBorder="1" applyAlignment="1">
      <alignment horizontal="center" vertical="center"/>
    </xf>
    <xf numFmtId="2" fontId="0" fillId="18" borderId="1" xfId="0" applyNumberFormat="1" applyFill="1" applyBorder="1" applyAlignment="1">
      <alignment horizontal="center"/>
    </xf>
    <xf numFmtId="1" fontId="1" fillId="24" borderId="1" xfId="0" applyNumberFormat="1" applyFont="1" applyFill="1" applyBorder="1" applyAlignment="1">
      <alignment horizontal="center" vertical="center" wrapText="1"/>
    </xf>
    <xf numFmtId="14" fontId="1" fillId="24" borderId="1" xfId="0" applyNumberFormat="1" applyFont="1" applyFill="1" applyBorder="1" applyAlignment="1">
      <alignment horizontal="center" vertical="center" wrapText="1"/>
    </xf>
    <xf numFmtId="167" fontId="1" fillId="24" borderId="1" xfId="0" applyFont="1" applyFill="1" applyBorder="1" applyAlignment="1">
      <alignment horizontal="center" vertical="center" wrapText="1"/>
    </xf>
    <xf numFmtId="2" fontId="1" fillId="24" borderId="1" xfId="0" applyNumberFormat="1" applyFont="1" applyFill="1" applyBorder="1" applyAlignment="1">
      <alignment horizontal="center" vertical="center" wrapText="1"/>
    </xf>
    <xf numFmtId="164" fontId="1" fillId="24" borderId="1" xfId="1" applyFont="1" applyFill="1" applyBorder="1" applyAlignment="1">
      <alignment horizontal="center" vertical="center" wrapText="1"/>
    </xf>
    <xf numFmtId="168" fontId="1" fillId="24" borderId="1" xfId="1" applyNumberFormat="1" applyFont="1" applyFill="1" applyBorder="1" applyAlignment="1">
      <alignment horizontal="center" vertical="center" wrapText="1"/>
    </xf>
    <xf numFmtId="165" fontId="1" fillId="24" borderId="1" xfId="0" applyNumberFormat="1" applyFont="1" applyFill="1" applyBorder="1" applyAlignment="1">
      <alignment horizontal="center" vertical="center" wrapText="1"/>
    </xf>
    <xf numFmtId="166" fontId="1" fillId="24" borderId="1" xfId="0" applyNumberFormat="1" applyFont="1" applyFill="1" applyBorder="1" applyAlignment="1">
      <alignment horizontal="center" vertical="center" wrapText="1"/>
    </xf>
    <xf numFmtId="164" fontId="1" fillId="24" borderId="1" xfId="1" applyFont="1" applyFill="1" applyBorder="1" applyAlignment="1">
      <alignment vertical="center" wrapText="1"/>
    </xf>
    <xf numFmtId="166" fontId="1" fillId="24" borderId="1" xfId="0" applyNumberFormat="1" applyFont="1" applyFill="1" applyBorder="1" applyAlignment="1">
      <alignment vertical="center" wrapText="1"/>
    </xf>
    <xf numFmtId="0" fontId="1" fillId="24" borderId="1" xfId="0" applyNumberFormat="1" applyFont="1" applyFill="1" applyBorder="1" applyAlignment="1">
      <alignment horizontal="center" vertical="center" wrapText="1"/>
    </xf>
    <xf numFmtId="21" fontId="1" fillId="24" borderId="1" xfId="0" applyNumberFormat="1" applyFont="1" applyFill="1" applyBorder="1" applyAlignment="1">
      <alignment horizontal="center" vertical="center" wrapText="1"/>
    </xf>
    <xf numFmtId="164" fontId="5" fillId="24" borderId="1" xfId="1" applyFont="1" applyFill="1" applyBorder="1" applyAlignment="1">
      <alignment vertical="center" wrapText="1"/>
    </xf>
    <xf numFmtId="20" fontId="1" fillId="24" borderId="1" xfId="0" applyNumberFormat="1" applyFont="1" applyFill="1" applyBorder="1" applyAlignment="1">
      <alignment horizontal="center" vertical="center" wrapText="1"/>
    </xf>
    <xf numFmtId="20" fontId="1" fillId="24" borderId="1" xfId="0" applyNumberFormat="1" applyFont="1" applyFill="1" applyBorder="1" applyAlignment="1">
      <alignment vertical="center" wrapText="1"/>
    </xf>
    <xf numFmtId="164" fontId="5" fillId="24" borderId="1" xfId="1" applyFont="1" applyFill="1" applyBorder="1" applyAlignment="1">
      <alignment horizontal="center" vertical="center" wrapText="1"/>
    </xf>
    <xf numFmtId="164" fontId="5" fillId="24" borderId="2" xfId="1" applyFont="1" applyFill="1" applyBorder="1" applyAlignment="1">
      <alignment vertical="center" wrapText="1"/>
    </xf>
    <xf numFmtId="167" fontId="1" fillId="24" borderId="1" xfId="0" applyFont="1" applyFill="1" applyBorder="1" applyAlignment="1">
      <alignment vertical="center" wrapText="1"/>
    </xf>
    <xf numFmtId="2" fontId="1" fillId="24" borderId="1" xfId="0" applyNumberFormat="1" applyFont="1" applyFill="1" applyBorder="1" applyAlignment="1">
      <alignment vertical="center" wrapText="1"/>
    </xf>
    <xf numFmtId="166" fontId="1" fillId="24" borderId="1" xfId="0" applyNumberFormat="1" applyFont="1" applyFill="1" applyBorder="1"/>
    <xf numFmtId="2" fontId="1" fillId="24" borderId="0" xfId="0" applyNumberFormat="1" applyFont="1" applyFill="1" applyAlignment="1">
      <alignment vertical="center" wrapText="1"/>
    </xf>
    <xf numFmtId="167" fontId="1" fillId="24" borderId="0" xfId="0" applyFont="1" applyFill="1" applyAlignment="1">
      <alignment vertical="center" wrapText="1"/>
    </xf>
    <xf numFmtId="167" fontId="1" fillId="18" borderId="1" xfId="0" applyFont="1" applyFill="1" applyBorder="1" applyAlignment="1">
      <alignment horizontal="center"/>
    </xf>
    <xf numFmtId="2" fontId="14" fillId="0" borderId="1" xfId="1" applyNumberFormat="1" applyFont="1" applyBorder="1" applyAlignment="1">
      <alignment horizontal="center" vertical="center" wrapText="1"/>
    </xf>
    <xf numFmtId="2" fontId="14" fillId="13" borderId="1" xfId="1" applyNumberFormat="1" applyFont="1" applyFill="1" applyBorder="1" applyAlignment="1">
      <alignment horizontal="center" vertical="center" wrapText="1"/>
    </xf>
    <xf numFmtId="2" fontId="14" fillId="18" borderId="1" xfId="1" applyNumberFormat="1" applyFont="1" applyFill="1" applyBorder="1" applyAlignment="1">
      <alignment horizontal="center" vertical="center" wrapText="1"/>
    </xf>
    <xf numFmtId="2" fontId="14" fillId="8" borderId="1" xfId="1" applyNumberFormat="1" applyFont="1" applyFill="1" applyBorder="1" applyAlignment="1">
      <alignment horizontal="center" vertical="center" wrapText="1"/>
    </xf>
    <xf numFmtId="2" fontId="14" fillId="17" borderId="1" xfId="1" applyNumberFormat="1" applyFont="1" applyFill="1" applyBorder="1" applyAlignment="1">
      <alignment horizontal="center" vertical="center" wrapText="1"/>
    </xf>
    <xf numFmtId="2" fontId="14" fillId="16" borderId="1" xfId="1" applyNumberFormat="1" applyFont="1" applyFill="1" applyBorder="1" applyAlignment="1">
      <alignment horizontal="center" vertical="center" wrapText="1"/>
    </xf>
    <xf numFmtId="2" fontId="14" fillId="13" borderId="3" xfId="1" applyNumberFormat="1" applyFont="1" applyFill="1" applyBorder="1" applyAlignment="1">
      <alignment horizontal="center" vertical="center" wrapText="1"/>
    </xf>
    <xf numFmtId="2" fontId="14" fillId="19" borderId="1" xfId="1" applyNumberFormat="1" applyFont="1" applyFill="1" applyBorder="1" applyAlignment="1">
      <alignment horizontal="center" vertical="center" wrapText="1"/>
    </xf>
    <xf numFmtId="2" fontId="14" fillId="19" borderId="1" xfId="0" applyNumberFormat="1" applyFont="1" applyFill="1" applyBorder="1" applyAlignment="1">
      <alignment horizontal="center" vertical="center" wrapText="1"/>
    </xf>
    <xf numFmtId="2" fontId="14" fillId="21" borderId="1" xfId="1" applyNumberFormat="1" applyFont="1" applyFill="1" applyBorder="1" applyAlignment="1">
      <alignment horizontal="center" vertical="center" wrapText="1"/>
    </xf>
    <xf numFmtId="2" fontId="14" fillId="19" borderId="0" xfId="1" applyNumberFormat="1" applyFont="1" applyFill="1" applyAlignment="1">
      <alignment horizontal="center" vertical="center" wrapText="1"/>
    </xf>
    <xf numFmtId="2" fontId="14" fillId="20" borderId="1" xfId="1" applyNumberFormat="1" applyFont="1" applyFill="1" applyBorder="1" applyAlignment="1">
      <alignment horizontal="center" vertical="center" wrapText="1"/>
    </xf>
    <xf numFmtId="2" fontId="14" fillId="14" borderId="1" xfId="1" applyNumberFormat="1" applyFont="1" applyFill="1" applyBorder="1" applyAlignment="1">
      <alignment horizontal="center" vertical="center" wrapText="1"/>
    </xf>
    <xf numFmtId="2" fontId="14" fillId="12" borderId="1" xfId="1" applyNumberFormat="1" applyFont="1" applyFill="1" applyBorder="1" applyAlignment="1">
      <alignment horizontal="center" vertical="center" wrapText="1"/>
    </xf>
    <xf numFmtId="2" fontId="14" fillId="12" borderId="3" xfId="1" applyNumberFormat="1" applyFont="1" applyFill="1" applyBorder="1" applyAlignment="1">
      <alignment horizontal="center" vertical="center" wrapText="1"/>
    </xf>
    <xf numFmtId="0" fontId="14" fillId="13" borderId="2" xfId="0" applyNumberFormat="1" applyFont="1" applyFill="1" applyBorder="1" applyAlignment="1">
      <alignment horizontal="center" vertical="center" wrapText="1"/>
    </xf>
    <xf numFmtId="2" fontId="14" fillId="13" borderId="2" xfId="0" applyNumberFormat="1" applyFont="1" applyFill="1" applyBorder="1" applyAlignment="1">
      <alignment horizontal="center" vertical="center" wrapText="1"/>
    </xf>
    <xf numFmtId="2" fontId="14" fillId="0" borderId="0" xfId="1" applyNumberFormat="1" applyFont="1" applyAlignment="1">
      <alignment horizontal="center" vertical="center" wrapText="1"/>
    </xf>
    <xf numFmtId="2" fontId="15" fillId="5" borderId="1" xfId="1" applyNumberFormat="1" applyFont="1" applyFill="1" applyBorder="1" applyAlignment="1">
      <alignment horizontal="center" vertical="center" wrapText="1"/>
    </xf>
    <xf numFmtId="20" fontId="16" fillId="5" borderId="1" xfId="0" applyNumberFormat="1" applyFont="1" applyFill="1" applyBorder="1" applyAlignment="1">
      <alignment horizontal="center" vertical="center" wrapText="1"/>
    </xf>
    <xf numFmtId="167" fontId="16" fillId="6" borderId="1" xfId="0" applyFont="1" applyFill="1" applyBorder="1" applyAlignment="1">
      <alignment horizontal="center" vertical="center" wrapText="1"/>
    </xf>
    <xf numFmtId="20" fontId="12" fillId="0" borderId="1" xfId="0" applyNumberFormat="1" applyFont="1" applyBorder="1" applyAlignment="1">
      <alignment horizontal="center" vertical="center" wrapText="1"/>
    </xf>
    <xf numFmtId="164" fontId="12" fillId="6" borderId="1" xfId="1" applyFont="1" applyFill="1" applyBorder="1" applyAlignment="1">
      <alignment horizontal="center" vertical="center" wrapText="1"/>
    </xf>
    <xf numFmtId="20" fontId="12" fillId="0" borderId="1" xfId="0" applyNumberFormat="1" applyFont="1" applyBorder="1" applyAlignment="1">
      <alignment horizontal="center" vertical="center"/>
    </xf>
    <xf numFmtId="20" fontId="12" fillId="13" borderId="1" xfId="0" applyNumberFormat="1" applyFont="1" applyFill="1" applyBorder="1" applyAlignment="1">
      <alignment horizontal="center" vertical="center"/>
    </xf>
    <xf numFmtId="20" fontId="12" fillId="11" borderId="1" xfId="0" applyNumberFormat="1" applyFont="1" applyFill="1" applyBorder="1" applyAlignment="1">
      <alignment horizontal="center" vertical="center" wrapText="1"/>
    </xf>
    <xf numFmtId="20" fontId="12" fillId="18" borderId="1" xfId="0" applyNumberFormat="1" applyFont="1" applyFill="1" applyBorder="1" applyAlignment="1">
      <alignment horizontal="center" vertical="center" wrapText="1"/>
    </xf>
    <xf numFmtId="20" fontId="12" fillId="13" borderId="1" xfId="0" applyNumberFormat="1" applyFont="1" applyFill="1" applyBorder="1" applyAlignment="1">
      <alignment horizontal="center" vertical="center" wrapText="1"/>
    </xf>
    <xf numFmtId="20" fontId="12" fillId="8" borderId="1" xfId="0" applyNumberFormat="1" applyFont="1" applyFill="1" applyBorder="1" applyAlignment="1">
      <alignment horizontal="center" vertical="center" wrapText="1"/>
    </xf>
    <xf numFmtId="20" fontId="12" fillId="17" borderId="1" xfId="0" applyNumberFormat="1" applyFont="1" applyFill="1" applyBorder="1" applyAlignment="1">
      <alignment horizontal="center" vertical="center" wrapText="1"/>
    </xf>
    <xf numFmtId="20" fontId="12" fillId="16" borderId="1" xfId="0" applyNumberFormat="1" applyFont="1" applyFill="1" applyBorder="1" applyAlignment="1">
      <alignment horizontal="center" vertical="center" wrapText="1"/>
    </xf>
    <xf numFmtId="20" fontId="12" fillId="13" borderId="3" xfId="0" applyNumberFormat="1" applyFont="1" applyFill="1" applyBorder="1" applyAlignment="1">
      <alignment horizontal="center" vertical="center" wrapText="1"/>
    </xf>
    <xf numFmtId="20" fontId="12" fillId="19" borderId="1" xfId="0" applyNumberFormat="1" applyFont="1" applyFill="1" applyBorder="1" applyAlignment="1">
      <alignment horizontal="center" vertical="center" wrapText="1"/>
    </xf>
    <xf numFmtId="20" fontId="12" fillId="21" borderId="1" xfId="0" applyNumberFormat="1" applyFont="1" applyFill="1" applyBorder="1" applyAlignment="1">
      <alignment horizontal="center" vertical="center" wrapText="1"/>
    </xf>
    <xf numFmtId="164" fontId="12" fillId="6" borderId="2" xfId="1" applyFont="1" applyFill="1" applyBorder="1" applyAlignment="1">
      <alignment horizontal="center" vertical="center" wrapText="1"/>
    </xf>
    <xf numFmtId="20" fontId="12" fillId="20" borderId="1" xfId="0" applyNumberFormat="1" applyFont="1" applyFill="1" applyBorder="1" applyAlignment="1">
      <alignment horizontal="center" vertical="center" wrapText="1"/>
    </xf>
    <xf numFmtId="20" fontId="12" fillId="14" borderId="1" xfId="0" applyNumberFormat="1" applyFont="1" applyFill="1" applyBorder="1" applyAlignment="1">
      <alignment horizontal="center" vertical="center" wrapText="1"/>
    </xf>
    <xf numFmtId="20" fontId="12" fillId="12" borderId="1" xfId="0" applyNumberFormat="1" applyFont="1" applyFill="1" applyBorder="1" applyAlignment="1">
      <alignment horizontal="center" vertical="center" wrapText="1"/>
    </xf>
    <xf numFmtId="20" fontId="12" fillId="0" borderId="0" xfId="0" applyNumberFormat="1" applyFont="1" applyAlignment="1">
      <alignment horizontal="center" vertical="center" wrapText="1"/>
    </xf>
    <xf numFmtId="167" fontId="12" fillId="6" borderId="0" xfId="0" applyFont="1" applyFill="1" applyAlignment="1">
      <alignment horizontal="center" vertical="center" wrapText="1"/>
    </xf>
    <xf numFmtId="20" fontId="13" fillId="6" borderId="1" xfId="0" applyNumberFormat="1" applyFont="1" applyFill="1" applyBorder="1" applyAlignment="1">
      <alignment horizontal="center" vertical="center" wrapText="1"/>
    </xf>
    <xf numFmtId="20" fontId="14" fillId="6" borderId="1" xfId="0" applyNumberFormat="1" applyFont="1" applyFill="1" applyBorder="1" applyAlignment="1">
      <alignment horizontal="center" vertical="center" wrapText="1"/>
    </xf>
    <xf numFmtId="20" fontId="14" fillId="6" borderId="3" xfId="0" applyNumberFormat="1" applyFont="1" applyFill="1" applyBorder="1" applyAlignment="1">
      <alignment horizontal="center" vertical="center" wrapText="1"/>
    </xf>
    <xf numFmtId="20" fontId="14" fillId="21" borderId="1" xfId="0" applyNumberFormat="1" applyFont="1" applyFill="1" applyBorder="1" applyAlignment="1">
      <alignment horizontal="center" vertical="center" wrapText="1"/>
    </xf>
    <xf numFmtId="166" fontId="14" fillId="6" borderId="1" xfId="0" applyNumberFormat="1" applyFont="1" applyFill="1" applyBorder="1" applyAlignment="1">
      <alignment horizontal="center" vertical="center" wrapText="1"/>
    </xf>
    <xf numFmtId="20" fontId="14" fillId="6" borderId="0" xfId="0" applyNumberFormat="1" applyFont="1" applyFill="1" applyAlignment="1">
      <alignment horizontal="center" vertical="center" wrapText="1"/>
    </xf>
    <xf numFmtId="15" fontId="13" fillId="5" borderId="1" xfId="0" applyNumberFormat="1" applyFont="1" applyFill="1" applyBorder="1" applyAlignment="1">
      <alignment horizontal="center" vertical="center" wrapText="1"/>
    </xf>
    <xf numFmtId="2" fontId="13" fillId="5" borderId="1" xfId="0" applyNumberFormat="1" applyFont="1" applyFill="1" applyBorder="1" applyAlignment="1">
      <alignment horizontal="center" vertical="center" wrapText="1"/>
    </xf>
    <xf numFmtId="0" fontId="13" fillId="5" borderId="1" xfId="0" applyNumberFormat="1" applyFont="1" applyFill="1" applyBorder="1" applyAlignment="1">
      <alignment horizontal="center" vertical="center" wrapText="1"/>
    </xf>
    <xf numFmtId="167" fontId="13" fillId="5" borderId="1" xfId="0" applyFont="1" applyFill="1" applyBorder="1" applyAlignment="1">
      <alignment horizontal="center" vertical="center" wrapText="1"/>
    </xf>
    <xf numFmtId="15" fontId="14" fillId="0" borderId="1" xfId="0" applyNumberFormat="1" applyFont="1" applyBorder="1" applyAlignment="1">
      <alignment horizontal="center" vertical="center" wrapText="1"/>
    </xf>
    <xf numFmtId="0" fontId="14" fillId="0" borderId="1" xfId="0" applyNumberFormat="1" applyFont="1" applyBorder="1" applyAlignment="1">
      <alignment horizontal="center" vertical="center" wrapText="1"/>
    </xf>
    <xf numFmtId="167" fontId="14" fillId="0" borderId="1" xfId="0" applyFont="1" applyBorder="1" applyAlignment="1">
      <alignment horizontal="center" vertical="center" wrapText="1"/>
    </xf>
    <xf numFmtId="167" fontId="14" fillId="0" borderId="1" xfId="0" applyFont="1" applyBorder="1" applyAlignment="1">
      <alignment horizontal="center" vertical="center"/>
    </xf>
    <xf numFmtId="15" fontId="14" fillId="13" borderId="1" xfId="0" applyNumberFormat="1" applyFont="1" applyFill="1" applyBorder="1" applyAlignment="1">
      <alignment horizontal="center" vertical="center" wrapText="1"/>
    </xf>
    <xf numFmtId="0" fontId="14" fillId="13" borderId="1" xfId="0" applyNumberFormat="1" applyFont="1" applyFill="1" applyBorder="1" applyAlignment="1">
      <alignment horizontal="center" vertical="center" wrapText="1"/>
    </xf>
    <xf numFmtId="167" fontId="14" fillId="13" borderId="1" xfId="0" applyFont="1" applyFill="1" applyBorder="1" applyAlignment="1">
      <alignment horizontal="center" vertical="center" wrapText="1"/>
    </xf>
    <xf numFmtId="15" fontId="14" fillId="18" borderId="1" xfId="0" applyNumberFormat="1" applyFont="1" applyFill="1" applyBorder="1" applyAlignment="1">
      <alignment horizontal="center" vertical="center" wrapText="1"/>
    </xf>
    <xf numFmtId="0" fontId="14" fillId="18" borderId="1" xfId="0" applyNumberFormat="1" applyFont="1" applyFill="1" applyBorder="1" applyAlignment="1">
      <alignment horizontal="center" vertical="center" wrapText="1"/>
    </xf>
    <xf numFmtId="167" fontId="14" fillId="18" borderId="1" xfId="0" applyFont="1" applyFill="1" applyBorder="1" applyAlignment="1">
      <alignment horizontal="center" vertical="center" wrapText="1"/>
    </xf>
    <xf numFmtId="167" fontId="14" fillId="0" borderId="0" xfId="0" applyFont="1" applyAlignment="1">
      <alignment horizontal="center" vertical="center" wrapText="1"/>
    </xf>
    <xf numFmtId="2" fontId="14" fillId="0" borderId="1" xfId="0" applyNumberFormat="1" applyFont="1" applyBorder="1" applyAlignment="1">
      <alignment horizontal="center" vertical="center" wrapText="1"/>
    </xf>
    <xf numFmtId="15" fontId="14" fillId="8" borderId="1" xfId="0" applyNumberFormat="1" applyFont="1" applyFill="1" applyBorder="1" applyAlignment="1">
      <alignment horizontal="center" vertical="center" wrapText="1"/>
    </xf>
    <xf numFmtId="0" fontId="14" fillId="8" borderId="1" xfId="0" applyNumberFormat="1" applyFont="1" applyFill="1" applyBorder="1" applyAlignment="1">
      <alignment horizontal="center" vertical="center" wrapText="1"/>
    </xf>
    <xf numFmtId="167" fontId="14" fillId="8" borderId="1" xfId="0" applyFont="1" applyFill="1" applyBorder="1" applyAlignment="1">
      <alignment horizontal="center" vertical="center" wrapText="1"/>
    </xf>
    <xf numFmtId="2" fontId="14" fillId="13" borderId="1" xfId="0" applyNumberFormat="1" applyFont="1" applyFill="1" applyBorder="1" applyAlignment="1">
      <alignment horizontal="center" vertical="center" wrapText="1"/>
    </xf>
    <xf numFmtId="15" fontId="14" fillId="17" borderId="1" xfId="0" applyNumberFormat="1" applyFont="1" applyFill="1" applyBorder="1" applyAlignment="1">
      <alignment horizontal="center" vertical="center" wrapText="1"/>
    </xf>
    <xf numFmtId="2" fontId="14" fillId="17" borderId="1" xfId="0" applyNumberFormat="1" applyFont="1" applyFill="1" applyBorder="1" applyAlignment="1">
      <alignment horizontal="center" vertical="center" wrapText="1"/>
    </xf>
    <xf numFmtId="0" fontId="14" fillId="17" borderId="1" xfId="0" applyNumberFormat="1" applyFont="1" applyFill="1" applyBorder="1" applyAlignment="1">
      <alignment horizontal="center" vertical="center" wrapText="1"/>
    </xf>
    <xf numFmtId="167" fontId="14" fillId="17" borderId="1" xfId="0" applyFont="1" applyFill="1" applyBorder="1" applyAlignment="1">
      <alignment horizontal="center" vertical="center" wrapText="1"/>
    </xf>
    <xf numFmtId="167" fontId="14" fillId="17" borderId="0" xfId="0" applyFont="1" applyFill="1" applyAlignment="1">
      <alignment horizontal="center" vertical="center" wrapText="1"/>
    </xf>
    <xf numFmtId="15" fontId="14" fillId="16" borderId="1" xfId="0" applyNumberFormat="1" applyFont="1" applyFill="1" applyBorder="1" applyAlignment="1">
      <alignment horizontal="center" vertical="center" wrapText="1"/>
    </xf>
    <xf numFmtId="2" fontId="14" fillId="16" borderId="1" xfId="0" applyNumberFormat="1" applyFont="1" applyFill="1" applyBorder="1" applyAlignment="1">
      <alignment horizontal="center" vertical="center" wrapText="1"/>
    </xf>
    <xf numFmtId="0" fontId="14" fillId="16" borderId="1" xfId="0" applyNumberFormat="1" applyFont="1" applyFill="1" applyBorder="1" applyAlignment="1">
      <alignment horizontal="center" vertical="center" wrapText="1"/>
    </xf>
    <xf numFmtId="167" fontId="14" fillId="16" borderId="1" xfId="0" applyFont="1" applyFill="1" applyBorder="1" applyAlignment="1">
      <alignment horizontal="center" vertical="center" wrapText="1"/>
    </xf>
    <xf numFmtId="15" fontId="14" fillId="13" borderId="3" xfId="0" applyNumberFormat="1" applyFont="1" applyFill="1" applyBorder="1" applyAlignment="1">
      <alignment horizontal="center" vertical="center" wrapText="1"/>
    </xf>
    <xf numFmtId="2" fontId="14" fillId="13" borderId="3" xfId="0" applyNumberFormat="1" applyFont="1" applyFill="1" applyBorder="1" applyAlignment="1">
      <alignment horizontal="center" vertical="center" wrapText="1"/>
    </xf>
    <xf numFmtId="0" fontId="14" fillId="13" borderId="3" xfId="0" applyNumberFormat="1" applyFont="1" applyFill="1" applyBorder="1" applyAlignment="1">
      <alignment horizontal="center" vertical="center" wrapText="1"/>
    </xf>
    <xf numFmtId="167" fontId="14" fillId="13" borderId="3" xfId="0" applyFont="1" applyFill="1" applyBorder="1" applyAlignment="1">
      <alignment horizontal="center" vertical="center" wrapText="1"/>
    </xf>
    <xf numFmtId="15" fontId="14" fillId="19" borderId="1" xfId="0" applyNumberFormat="1" applyFont="1" applyFill="1" applyBorder="1" applyAlignment="1">
      <alignment horizontal="center" vertical="center" wrapText="1"/>
    </xf>
    <xf numFmtId="0" fontId="14" fillId="19" borderId="1" xfId="0" applyNumberFormat="1" applyFont="1" applyFill="1" applyBorder="1" applyAlignment="1">
      <alignment horizontal="center" vertical="center" wrapText="1"/>
    </xf>
    <xf numFmtId="167" fontId="14" fillId="19" borderId="1" xfId="0" applyFont="1" applyFill="1" applyBorder="1" applyAlignment="1">
      <alignment horizontal="center" vertical="center" wrapText="1"/>
    </xf>
    <xf numFmtId="15" fontId="14" fillId="21" borderId="1" xfId="0" applyNumberFormat="1" applyFont="1" applyFill="1" applyBorder="1" applyAlignment="1">
      <alignment horizontal="center" vertical="center" wrapText="1"/>
    </xf>
    <xf numFmtId="0" fontId="14" fillId="21" borderId="1" xfId="0" applyNumberFormat="1" applyFont="1" applyFill="1" applyBorder="1" applyAlignment="1">
      <alignment horizontal="center" vertical="center" wrapText="1"/>
    </xf>
    <xf numFmtId="167" fontId="14" fillId="21" borderId="1" xfId="0" applyFont="1" applyFill="1" applyBorder="1" applyAlignment="1">
      <alignment horizontal="center" vertical="center" wrapText="1"/>
    </xf>
    <xf numFmtId="2" fontId="14" fillId="21" borderId="1" xfId="0" applyNumberFormat="1" applyFont="1" applyFill="1" applyBorder="1" applyAlignment="1">
      <alignment horizontal="center" vertical="center" wrapText="1"/>
    </xf>
    <xf numFmtId="15" fontId="14" fillId="20" borderId="1" xfId="0" applyNumberFormat="1" applyFont="1" applyFill="1" applyBorder="1" applyAlignment="1">
      <alignment horizontal="center" vertical="center" wrapText="1"/>
    </xf>
    <xf numFmtId="0" fontId="14" fillId="20" borderId="1" xfId="0" applyNumberFormat="1" applyFont="1" applyFill="1" applyBorder="1" applyAlignment="1">
      <alignment horizontal="center" vertical="center" wrapText="1"/>
    </xf>
    <xf numFmtId="167" fontId="14" fillId="20" borderId="1" xfId="0" applyFont="1" applyFill="1" applyBorder="1" applyAlignment="1">
      <alignment horizontal="center" vertical="center" wrapText="1"/>
    </xf>
    <xf numFmtId="2" fontId="14" fillId="20" borderId="1" xfId="0" applyNumberFormat="1" applyFont="1" applyFill="1" applyBorder="1" applyAlignment="1">
      <alignment horizontal="center" vertical="center" wrapText="1"/>
    </xf>
    <xf numFmtId="167" fontId="14" fillId="20" borderId="0" xfId="0" applyFont="1" applyFill="1" applyAlignment="1">
      <alignment horizontal="center" vertical="center" wrapText="1"/>
    </xf>
    <xf numFmtId="15" fontId="14" fillId="14" borderId="1" xfId="0" applyNumberFormat="1" applyFont="1" applyFill="1" applyBorder="1" applyAlignment="1">
      <alignment horizontal="center" vertical="center" wrapText="1"/>
    </xf>
    <xf numFmtId="2" fontId="14" fillId="14" borderId="1" xfId="0" applyNumberFormat="1" applyFont="1" applyFill="1" applyBorder="1" applyAlignment="1">
      <alignment horizontal="center" vertical="center" wrapText="1"/>
    </xf>
    <xf numFmtId="0" fontId="14" fillId="14" borderId="1" xfId="0" applyNumberFormat="1" applyFont="1" applyFill="1" applyBorder="1" applyAlignment="1">
      <alignment horizontal="center" vertical="center" wrapText="1"/>
    </xf>
    <xf numFmtId="167" fontId="14" fillId="14" borderId="1" xfId="0" applyFont="1" applyFill="1" applyBorder="1" applyAlignment="1">
      <alignment horizontal="center" vertical="center" wrapText="1"/>
    </xf>
    <xf numFmtId="2" fontId="14" fillId="18" borderId="1" xfId="0" applyNumberFormat="1" applyFont="1" applyFill="1" applyBorder="1" applyAlignment="1">
      <alignment horizontal="center" vertical="center" wrapText="1"/>
    </xf>
    <xf numFmtId="15" fontId="14" fillId="12" borderId="1" xfId="0" applyNumberFormat="1" applyFont="1" applyFill="1" applyBorder="1" applyAlignment="1">
      <alignment horizontal="center" vertical="center" wrapText="1"/>
    </xf>
    <xf numFmtId="2" fontId="14" fillId="12" borderId="1" xfId="0" applyNumberFormat="1" applyFont="1" applyFill="1" applyBorder="1" applyAlignment="1">
      <alignment horizontal="center" vertical="center" wrapText="1"/>
    </xf>
    <xf numFmtId="0" fontId="14" fillId="12" borderId="1" xfId="0" applyNumberFormat="1" applyFont="1" applyFill="1" applyBorder="1" applyAlignment="1">
      <alignment horizontal="center" vertical="center" wrapText="1"/>
    </xf>
    <xf numFmtId="167" fontId="14" fillId="12" borderId="1" xfId="0" applyFont="1" applyFill="1" applyBorder="1" applyAlignment="1">
      <alignment horizontal="center" vertical="center" wrapText="1"/>
    </xf>
    <xf numFmtId="15" fontId="14" fillId="0" borderId="0" xfId="0" applyNumberFormat="1" applyFont="1" applyAlignment="1">
      <alignment horizontal="center" vertical="center" wrapText="1"/>
    </xf>
    <xf numFmtId="2" fontId="14" fillId="0" borderId="0" xfId="0" applyNumberFormat="1" applyFont="1" applyAlignment="1">
      <alignment horizontal="center" vertical="center" wrapText="1"/>
    </xf>
    <xf numFmtId="0" fontId="14" fillId="0" borderId="0" xfId="0" applyNumberFormat="1" applyFont="1" applyAlignment="1">
      <alignment horizontal="center" vertical="center" wrapText="1"/>
    </xf>
    <xf numFmtId="0" fontId="14" fillId="0" borderId="1" xfId="0" applyNumberFormat="1" applyFont="1" applyBorder="1" applyAlignment="1">
      <alignment horizontal="center" vertical="center"/>
    </xf>
    <xf numFmtId="0" fontId="14" fillId="13" borderId="1" xfId="0" applyNumberFormat="1" applyFont="1" applyFill="1" applyBorder="1" applyAlignment="1">
      <alignment horizontal="center" vertical="center"/>
    </xf>
    <xf numFmtId="167" fontId="13" fillId="6" borderId="1" xfId="0" applyFont="1" applyFill="1" applyBorder="1" applyAlignment="1">
      <alignment horizontal="center" vertical="center" wrapText="1"/>
    </xf>
    <xf numFmtId="169" fontId="14" fillId="6" borderId="1" xfId="0" applyNumberFormat="1" applyFont="1" applyFill="1" applyBorder="1" applyAlignment="1">
      <alignment horizontal="center" vertical="center" wrapText="1"/>
    </xf>
    <xf numFmtId="167" fontId="14" fillId="6" borderId="0" xfId="0" applyFont="1" applyFill="1" applyAlignment="1">
      <alignment horizontal="center" vertical="center" wrapText="1"/>
    </xf>
    <xf numFmtId="20" fontId="14" fillId="6" borderId="1" xfId="1" applyNumberFormat="1" applyFont="1" applyFill="1" applyBorder="1" applyAlignment="1">
      <alignment horizontal="center" vertical="center" wrapText="1"/>
    </xf>
    <xf numFmtId="166" fontId="14" fillId="6" borderId="3" xfId="0" applyNumberFormat="1" applyFont="1" applyFill="1" applyBorder="1" applyAlignment="1">
      <alignment horizontal="center" vertical="center" wrapText="1"/>
    </xf>
    <xf numFmtId="166" fontId="14" fillId="21" borderId="1" xfId="0" applyNumberFormat="1" applyFont="1" applyFill="1" applyBorder="1" applyAlignment="1">
      <alignment horizontal="center" vertical="center" wrapText="1"/>
    </xf>
    <xf numFmtId="168" fontId="16" fillId="6" borderId="1" xfId="1" applyNumberFormat="1" applyFont="1" applyFill="1" applyBorder="1" applyAlignment="1">
      <alignment horizontal="center" vertical="center" wrapText="1"/>
    </xf>
    <xf numFmtId="168" fontId="16" fillId="6" borderId="2" xfId="1" applyNumberFormat="1" applyFont="1" applyFill="1" applyBorder="1" applyAlignment="1">
      <alignment horizontal="center" vertical="center" wrapText="1"/>
    </xf>
    <xf numFmtId="168" fontId="12" fillId="6" borderId="1" xfId="1" applyNumberFormat="1" applyFont="1" applyFill="1" applyBorder="1" applyAlignment="1">
      <alignment horizontal="center" vertical="center" wrapText="1"/>
    </xf>
    <xf numFmtId="167" fontId="12" fillId="19" borderId="1" xfId="0" applyFont="1" applyFill="1" applyBorder="1" applyAlignment="1">
      <alignment horizontal="center" vertical="center" wrapText="1"/>
    </xf>
    <xf numFmtId="164" fontId="12" fillId="6" borderId="1" xfId="1" applyFont="1" applyFill="1" applyBorder="1" applyAlignment="1">
      <alignment horizontal="right" vertical="center" wrapText="1"/>
    </xf>
    <xf numFmtId="168" fontId="12" fillId="6" borderId="0" xfId="1" applyNumberFormat="1" applyFont="1" applyFill="1" applyAlignment="1">
      <alignment horizontal="center" vertical="center" wrapText="1"/>
    </xf>
    <xf numFmtId="2" fontId="13" fillId="6" borderId="1" xfId="0" applyNumberFormat="1" applyFont="1" applyFill="1" applyBorder="1" applyAlignment="1">
      <alignment horizontal="center" vertical="center" wrapText="1"/>
    </xf>
    <xf numFmtId="2" fontId="14" fillId="6" borderId="1" xfId="0" applyNumberFormat="1" applyFont="1" applyFill="1" applyBorder="1" applyAlignment="1">
      <alignment horizontal="center" vertical="center" wrapText="1"/>
    </xf>
    <xf numFmtId="2" fontId="14" fillId="6" borderId="3" xfId="0" applyNumberFormat="1" applyFont="1" applyFill="1" applyBorder="1" applyAlignment="1">
      <alignment horizontal="center" vertical="center" wrapText="1"/>
    </xf>
    <xf numFmtId="2" fontId="14" fillId="6" borderId="4" xfId="0" applyNumberFormat="1" applyFont="1" applyFill="1" applyBorder="1" applyAlignment="1">
      <alignment horizontal="center" vertical="center" wrapText="1"/>
    </xf>
    <xf numFmtId="0" fontId="0" fillId="8" borderId="1" xfId="0" applyNumberFormat="1" applyFill="1" applyBorder="1" applyAlignment="1">
      <alignment horizontal="center" vertical="center"/>
    </xf>
    <xf numFmtId="167" fontId="0" fillId="8" borderId="1" xfId="0" applyFill="1" applyBorder="1" applyAlignment="1">
      <alignment horizontal="center" vertical="center"/>
    </xf>
    <xf numFmtId="172" fontId="0" fillId="8" borderId="1" xfId="0" applyNumberFormat="1" applyFill="1" applyBorder="1" applyAlignment="1">
      <alignment horizontal="center" vertical="center" wrapText="1"/>
    </xf>
    <xf numFmtId="20" fontId="12" fillId="8" borderId="1" xfId="0" applyNumberFormat="1" applyFont="1" applyFill="1" applyBorder="1" applyAlignment="1">
      <alignment horizontal="center" vertical="center"/>
    </xf>
    <xf numFmtId="2" fontId="0" fillId="8" borderId="4" xfId="0" applyNumberFormat="1" applyFill="1" applyBorder="1" applyAlignment="1">
      <alignment horizontal="center" vertical="center" wrapText="1"/>
    </xf>
    <xf numFmtId="20" fontId="17" fillId="0" borderId="1" xfId="0" applyNumberFormat="1" applyFont="1" applyBorder="1" applyAlignment="1">
      <alignment horizontal="center" vertical="center" wrapText="1"/>
    </xf>
    <xf numFmtId="20" fontId="17" fillId="8" borderId="1" xfId="0" applyNumberFormat="1" applyFont="1" applyFill="1" applyBorder="1" applyAlignment="1">
      <alignment horizontal="center" vertical="center"/>
    </xf>
    <xf numFmtId="20" fontId="17" fillId="8" borderId="4" xfId="0" applyNumberFormat="1" applyFont="1" applyFill="1" applyBorder="1" applyAlignment="1">
      <alignment horizontal="center" vertical="center"/>
    </xf>
    <xf numFmtId="2" fontId="0" fillId="8" borderId="3" xfId="0" applyNumberFormat="1" applyFill="1" applyBorder="1" applyAlignment="1">
      <alignment horizontal="center" vertical="center" wrapText="1"/>
    </xf>
    <xf numFmtId="2" fontId="0" fillId="8" borderId="2" xfId="1" applyNumberFormat="1" applyFont="1" applyFill="1" applyBorder="1" applyAlignment="1">
      <alignment horizontal="center" vertical="center" wrapText="1"/>
    </xf>
    <xf numFmtId="20" fontId="0" fillId="8" borderId="4" xfId="0" applyNumberFormat="1" applyFill="1" applyBorder="1" applyAlignment="1">
      <alignment horizontal="center" vertical="center"/>
    </xf>
    <xf numFmtId="20" fontId="0" fillId="8" borderId="1" xfId="0" quotePrefix="1" applyNumberFormat="1" applyFill="1" applyBorder="1" applyAlignment="1">
      <alignment horizontal="center" vertical="center" wrapText="1"/>
    </xf>
    <xf numFmtId="0" fontId="0" fillId="8" borderId="3" xfId="0" applyNumberFormat="1" applyFill="1" applyBorder="1" applyAlignment="1">
      <alignment horizontal="center" vertical="center" wrapText="1"/>
    </xf>
    <xf numFmtId="167" fontId="0" fillId="8" borderId="3" xfId="0" applyFill="1" applyBorder="1" applyAlignment="1">
      <alignment horizontal="center" vertical="center" wrapText="1"/>
    </xf>
    <xf numFmtId="2" fontId="0" fillId="8" borderId="3" xfId="1" applyNumberFormat="1" applyFont="1" applyFill="1" applyBorder="1" applyAlignment="1">
      <alignment horizontal="center" vertical="center" wrapText="1"/>
    </xf>
    <xf numFmtId="20" fontId="0" fillId="8" borderId="3" xfId="0" applyNumberFormat="1" applyFill="1" applyBorder="1" applyAlignment="1">
      <alignment horizontal="center" vertical="center" wrapText="1"/>
    </xf>
    <xf numFmtId="2" fontId="1" fillId="17" borderId="3" xfId="0" applyNumberFormat="1" applyFont="1" applyFill="1" applyBorder="1" applyAlignment="1">
      <alignment horizontal="center" vertical="center" wrapText="1"/>
    </xf>
    <xf numFmtId="2" fontId="1" fillId="17" borderId="4" xfId="0" applyNumberFormat="1" applyFont="1" applyFill="1" applyBorder="1" applyAlignment="1">
      <alignment horizontal="center" vertical="center" wrapText="1"/>
    </xf>
    <xf numFmtId="2" fontId="1" fillId="17" borderId="3" xfId="0" applyNumberFormat="1" applyFont="1" applyFill="1" applyBorder="1" applyAlignment="1">
      <alignment horizontal="center" vertical="center"/>
    </xf>
    <xf numFmtId="2" fontId="1" fillId="17" borderId="5" xfId="0" applyNumberFormat="1" applyFont="1" applyFill="1" applyBorder="1" applyAlignment="1">
      <alignment horizontal="center" vertical="center"/>
    </xf>
    <xf numFmtId="2" fontId="1" fillId="17" borderId="4" xfId="0" applyNumberFormat="1" applyFont="1" applyFill="1" applyBorder="1" applyAlignment="1">
      <alignment horizontal="center" vertical="center"/>
    </xf>
    <xf numFmtId="2" fontId="0" fillId="17" borderId="3" xfId="0" applyNumberFormat="1" applyFill="1" applyBorder="1" applyAlignment="1">
      <alignment horizontal="center"/>
    </xf>
    <xf numFmtId="2" fontId="0" fillId="17" borderId="4" xfId="0" applyNumberFormat="1" applyFill="1" applyBorder="1" applyAlignment="1">
      <alignment horizontal="center"/>
    </xf>
    <xf numFmtId="2" fontId="1" fillId="23" borderId="3" xfId="0" applyNumberFormat="1" applyFont="1" applyFill="1" applyBorder="1" applyAlignment="1">
      <alignment horizontal="center" vertical="center"/>
    </xf>
    <xf numFmtId="2" fontId="1" fillId="23" borderId="5" xfId="0" applyNumberFormat="1" applyFont="1" applyFill="1" applyBorder="1" applyAlignment="1">
      <alignment horizontal="center" vertical="center"/>
    </xf>
    <xf numFmtId="2" fontId="1" fillId="23" borderId="4" xfId="0" applyNumberFormat="1" applyFont="1" applyFill="1" applyBorder="1" applyAlignment="1">
      <alignment horizontal="center" vertical="center"/>
    </xf>
    <xf numFmtId="2" fontId="1" fillId="23" borderId="3" xfId="0" applyNumberFormat="1" applyFont="1" applyFill="1" applyBorder="1" applyAlignment="1">
      <alignment horizontal="center"/>
    </xf>
    <xf numFmtId="2" fontId="1" fillId="23" borderId="5" xfId="0" applyNumberFormat="1" applyFont="1" applyFill="1" applyBorder="1" applyAlignment="1">
      <alignment horizontal="center"/>
    </xf>
    <xf numFmtId="2" fontId="1" fillId="23" borderId="4" xfId="0" applyNumberFormat="1" applyFont="1" applyFill="1" applyBorder="1" applyAlignment="1">
      <alignment horizontal="center"/>
    </xf>
    <xf numFmtId="164" fontId="1" fillId="22" borderId="3" xfId="1" applyFont="1" applyFill="1" applyBorder="1" applyAlignment="1">
      <alignment horizontal="center" vertical="center"/>
    </xf>
    <xf numFmtId="164" fontId="1" fillId="22" borderId="4" xfId="1" applyFont="1" applyFill="1" applyBorder="1" applyAlignment="1">
      <alignment horizontal="center" vertical="center"/>
    </xf>
    <xf numFmtId="2" fontId="1" fillId="5" borderId="3" xfId="0" applyNumberFormat="1" applyFont="1" applyFill="1" applyBorder="1" applyAlignment="1">
      <alignment horizontal="center" vertical="center"/>
    </xf>
    <xf numFmtId="2" fontId="1" fillId="5" borderId="5" xfId="0" applyNumberFormat="1" applyFont="1" applyFill="1" applyBorder="1" applyAlignment="1">
      <alignment horizontal="center" vertical="center"/>
    </xf>
    <xf numFmtId="2" fontId="1" fillId="5" borderId="4" xfId="0" applyNumberFormat="1" applyFont="1" applyFill="1" applyBorder="1" applyAlignment="1">
      <alignment horizontal="center" vertical="center"/>
    </xf>
    <xf numFmtId="164" fontId="1" fillId="22" borderId="5" xfId="1" applyFont="1" applyFill="1" applyBorder="1" applyAlignment="1">
      <alignment horizontal="center" vertical="center"/>
    </xf>
    <xf numFmtId="2" fontId="0" fillId="8" borderId="0" xfId="0" applyNumberFormat="1" applyFill="1" applyAlignment="1">
      <alignment horizontal="center"/>
    </xf>
    <xf numFmtId="2" fontId="1" fillId="24" borderId="3" xfId="0" applyNumberFormat="1" applyFont="1" applyFill="1" applyBorder="1" applyAlignment="1">
      <alignment horizontal="center" vertical="center" wrapText="1"/>
    </xf>
    <xf numFmtId="2" fontId="1" fillId="24" borderId="5" xfId="0" applyNumberFormat="1" applyFont="1" applyFill="1" applyBorder="1" applyAlignment="1">
      <alignment horizontal="center" vertical="center" wrapText="1"/>
    </xf>
    <xf numFmtId="2" fontId="1" fillId="24" borderId="4" xfId="0" applyNumberFormat="1" applyFont="1" applyFill="1" applyBorder="1" applyAlignment="1">
      <alignment horizontal="center" vertical="center" wrapText="1"/>
    </xf>
    <xf numFmtId="2" fontId="1" fillId="12" borderId="3" xfId="0" applyNumberFormat="1" applyFont="1" applyFill="1" applyBorder="1" applyAlignment="1">
      <alignment horizontal="center" vertical="center" wrapText="1"/>
    </xf>
    <xf numFmtId="2" fontId="1" fillId="12" borderId="4" xfId="0" applyNumberFormat="1" applyFont="1" applyFill="1" applyBorder="1" applyAlignment="1">
      <alignment horizontal="center" vertical="center" wrapText="1"/>
    </xf>
    <xf numFmtId="2" fontId="1" fillId="12" borderId="5" xfId="0" applyNumberFormat="1" applyFont="1" applyFill="1" applyBorder="1" applyAlignment="1">
      <alignment horizontal="center" vertical="center" wrapText="1"/>
    </xf>
    <xf numFmtId="2" fontId="1" fillId="21" borderId="3" xfId="0" applyNumberFormat="1" applyFont="1" applyFill="1" applyBorder="1" applyAlignment="1">
      <alignment horizontal="center" vertical="center" wrapText="1"/>
    </xf>
    <xf numFmtId="2" fontId="1" fillId="21" borderId="5" xfId="0" applyNumberFormat="1" applyFont="1" applyFill="1" applyBorder="1" applyAlignment="1">
      <alignment horizontal="center" vertical="center" wrapText="1"/>
    </xf>
    <xf numFmtId="2" fontId="1" fillId="21" borderId="4" xfId="0" applyNumberFormat="1" applyFont="1" applyFill="1" applyBorder="1" applyAlignment="1">
      <alignment horizontal="center" vertical="center" wrapText="1"/>
    </xf>
    <xf numFmtId="2" fontId="1" fillId="14" borderId="3" xfId="0" applyNumberFormat="1" applyFont="1" applyFill="1" applyBorder="1" applyAlignment="1">
      <alignment horizontal="center" vertical="center" wrapText="1"/>
    </xf>
    <xf numFmtId="2" fontId="1" fillId="14" borderId="5" xfId="0" applyNumberFormat="1" applyFont="1" applyFill="1" applyBorder="1" applyAlignment="1">
      <alignment horizontal="center" vertical="center" wrapText="1"/>
    </xf>
    <xf numFmtId="2" fontId="1" fillId="14" borderId="4" xfId="0" applyNumberFormat="1" applyFont="1" applyFill="1" applyBorder="1" applyAlignment="1">
      <alignment horizontal="center" vertical="center" wrapText="1"/>
    </xf>
    <xf numFmtId="164" fontId="1" fillId="20" borderId="3" xfId="1" applyFont="1" applyFill="1" applyBorder="1" applyAlignment="1">
      <alignment horizontal="center" vertical="center"/>
    </xf>
    <xf numFmtId="164" fontId="1" fillId="20" borderId="4" xfId="1" applyFont="1" applyFill="1" applyBorder="1" applyAlignment="1">
      <alignment horizontal="center" vertical="center"/>
    </xf>
    <xf numFmtId="164" fontId="1" fillId="20" borderId="5" xfId="1" applyFont="1" applyFill="1" applyBorder="1" applyAlignment="1">
      <alignment horizontal="center" vertical="center"/>
    </xf>
    <xf numFmtId="164" fontId="1" fillId="20" borderId="3" xfId="1" applyFont="1" applyFill="1" applyBorder="1" applyAlignment="1">
      <alignment vertical="center"/>
    </xf>
    <xf numFmtId="164" fontId="1" fillId="20" borderId="4" xfId="1" applyFont="1" applyFill="1" applyBorder="1" applyAlignment="1">
      <alignment vertical="center"/>
    </xf>
    <xf numFmtId="164" fontId="1" fillId="21" borderId="3" xfId="1" applyFont="1" applyFill="1" applyBorder="1" applyAlignment="1">
      <alignment horizontal="center" vertical="center" wrapText="1"/>
    </xf>
    <xf numFmtId="164" fontId="1" fillId="21" borderId="4" xfId="1" applyFont="1" applyFill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1">
    <dxf>
      <numFmt numFmtId="2" formatCode="0.00"/>
    </dxf>
  </dxfs>
  <tableStyles count="0" defaultTableStyle="TableStyleMedium9" defaultPivotStyle="PivotStyleLight16"/>
  <colors>
    <mruColors>
      <color rgb="FFCC99FF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MDHAMRA-3\AppData\Roaming\Microsoft\Excel\Daily%20Meeting%20Reports\Daily%20Meeting%20Report%20of%2013.2.2012.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MDHAMRA-3\AppData\Roaming\Microsoft\Excel\Daily%20Meeting%20Reports\Daily%20Meeting%20Report%20of%203.3.2012.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MDHAMRA-3\AppData\Roaming\Microsoft\Excel\Daily%20Meeting%20Reports\March\Daily%20Meeting%20Report%20of%204.3.2012.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MHS STATUS REPORT"/>
      <sheetName val="Departmental Equipments"/>
      <sheetName val="EQUIPMENT SUMMARY_FEB'12"/>
      <sheetName val="EQUIPMENT STATUS REPORT"/>
      <sheetName val="SUMMARY_SHEET_12.02.12"/>
      <sheetName val="RAKE LOADING"/>
      <sheetName val="VESSEL UNLOAD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5">
          <cell r="D25">
            <v>1.3888888888888888E-2</v>
          </cell>
        </row>
        <row r="29">
          <cell r="D29">
            <v>9.0277777777777787E-3</v>
          </cell>
        </row>
        <row r="37">
          <cell r="D37">
            <v>6.9444444444444441E-3</v>
          </cell>
        </row>
        <row r="39">
          <cell r="D39">
            <v>8.3333333333333332E-3</v>
          </cell>
        </row>
      </sheetData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MHS STATUS REPORT"/>
      <sheetName val="EQUIPMENT STATUS REPORT"/>
      <sheetName val="EQUIPMENT SUMMARY_MAR'12"/>
      <sheetName val="RAKE LOADING"/>
      <sheetName val="VESSEL UNLOADING"/>
      <sheetName val="SUMMARY SHEET 02.03.12"/>
      <sheetName val="VESSEL DISCHARGE"/>
      <sheetName val="Sheet1"/>
    </sheetNames>
    <sheetDataSet>
      <sheetData sheetId="0"/>
      <sheetData sheetId="1"/>
      <sheetData sheetId="2"/>
      <sheetData sheetId="3">
        <row r="6">
          <cell r="E6">
            <v>0.22569444444444445</v>
          </cell>
        </row>
        <row r="42">
          <cell r="E42">
            <v>1.388888888888884E-2</v>
          </cell>
        </row>
        <row r="43">
          <cell r="E43">
            <v>3.4722222222222654E-3</v>
          </cell>
        </row>
        <row r="44">
          <cell r="E44">
            <v>9.7222222222222987E-3</v>
          </cell>
        </row>
        <row r="45">
          <cell r="E45">
            <v>7.6388888888889728E-3</v>
          </cell>
        </row>
      </sheetData>
      <sheetData sheetId="4"/>
      <sheetData sheetId="5">
        <row r="6">
          <cell r="D6">
            <v>14</v>
          </cell>
        </row>
      </sheetData>
      <sheetData sheetId="6"/>
      <sheetData sheetId="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MHS STATUS REPORT"/>
      <sheetName val="EQUIPMENT STATUS REPORT"/>
      <sheetName val="EQUIPMENT SUMMARY_MAR'12"/>
      <sheetName val="RAKE STATUS_ON_DATE"/>
      <sheetName val="VESSEL UNLOADING"/>
      <sheetName val="SUMMARY SHEET 03.03.12"/>
      <sheetName val="VESSEL DISCHARGE"/>
      <sheetName val="RAKE STATUS_TILL_DATE"/>
    </sheetNames>
    <sheetDataSet>
      <sheetData sheetId="0" refreshError="1"/>
      <sheetData sheetId="1" refreshError="1"/>
      <sheetData sheetId="2" refreshError="1"/>
      <sheetData sheetId="3">
        <row r="28">
          <cell r="E28">
            <v>9.7222222222222432E-3</v>
          </cell>
        </row>
        <row r="29">
          <cell r="E29">
            <v>2.7777777777777846E-2</v>
          </cell>
        </row>
        <row r="30">
          <cell r="E30">
            <v>4.8611111111110938E-3</v>
          </cell>
        </row>
        <row r="31">
          <cell r="E31">
            <v>0.13680555555555551</v>
          </cell>
        </row>
        <row r="32">
          <cell r="E32">
            <v>1.0416666666666741E-2</v>
          </cell>
        </row>
        <row r="33">
          <cell r="E33">
            <v>1.2500000000000011E-2</v>
          </cell>
        </row>
      </sheetData>
      <sheetData sheetId="4" refreshError="1"/>
      <sheetData sheetId="5" refreshError="1"/>
      <sheetData sheetId="6" refreshError="1"/>
      <sheetData sheetId="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MDHAMRA-3" refreshedDate="40935.718488194441" createdVersion="3" refreshedVersion="3" minRefreshableVersion="3" recordCount="838" xr:uid="{00000000-000A-0000-FFFF-FFFF04000000}">
  <cacheSource type="worksheet">
    <worksheetSource ref="A1:BK1048576" sheet="Rake Load"/>
  </cacheSource>
  <cacheFields count="126">
    <cacheField name="Record no." numFmtId="0">
      <sharedItems containsString="0" containsBlank="1" containsNumber="1" containsInteger="1" minValue="1" maxValue="823"/>
    </cacheField>
    <cacheField name="Serial no." numFmtId="0">
      <sharedItems containsString="0" containsBlank="1" containsNumber="1" containsInteger="1" minValue="1" maxValue="140"/>
    </cacheField>
    <cacheField name="DATE" numFmtId="0">
      <sharedItems containsNonDate="0" containsDate="1" containsString="0" containsBlank="1" minDate="2011-05-07T00:00:00" maxDate="2012-01-26T00:00:00"/>
    </cacheField>
    <cacheField name="Month" numFmtId="2">
      <sharedItems containsString="0" containsBlank="1" containsNumber="1" containsInteger="1" minValue="1" maxValue="12"/>
    </cacheField>
    <cacheField name="RAKE CODE" numFmtId="0">
      <sharedItems containsBlank="1" count="74">
        <s v="NDT"/>
        <s v="NDH"/>
        <s v="NDD"/>
        <s v="NDN"/>
        <s v="NDTA"/>
        <s v="NDT "/>
        <s v="NDPM"/>
        <s v="NDJ"/>
        <s v="NDDG"/>
        <s v="NDHS"/>
        <s v="NDIC"/>
        <s v="NDBB"/>
        <s v="NDPR"/>
        <s v="NDB"/>
        <s v="NDK"/>
        <s v="NDSR"/>
        <s v="NDHK"/>
        <s v="NDSK"/>
        <s v="NDMB"/>
        <s v="NDSN"/>
        <s v="NDGK"/>
        <s v="NDBB "/>
        <s v="NDMS"/>
        <s v="NDSS"/>
        <s v="NDNK"/>
        <s v="NDU"/>
        <s v="NDBR"/>
        <s v="NDAC"/>
        <s v="NDCN"/>
        <s v="NDPS"/>
        <s v="NDTO"/>
        <s v="NDJP"/>
        <s v="NDM"/>
        <s v="NDMC"/>
        <s v="NDV"/>
        <s v="NDMG"/>
        <s v="NDMJ"/>
        <s v="NDKN"/>
        <s v="NDTM"/>
        <s v="NDGT"/>
        <s v="NDBP"/>
        <s v="KNDH"/>
        <s v="WNDNK"/>
        <s v="NDJA12MJA"/>
        <s v="JA12PDL"/>
        <s v="JA01BEH"/>
        <s v="TS01TWS"/>
        <s v="TS01HDC"/>
        <s v="JA01PDL"/>
        <s v="JA01MJA"/>
        <s v="WC01SKN"/>
        <s v="UM01DCO"/>
        <s v="UM01SKN"/>
        <s v="KO01UML"/>
        <s v="HE01GTW"/>
        <s v="UM01UML"/>
        <s v="BS01MBM"/>
        <s v="TM01TMG"/>
        <s v="BE01MBE"/>
        <s v="KO01NGI"/>
        <s v="JA01JBRT"/>
        <s v="JA01JPDL"/>
        <s v="WC01NKK"/>
        <s v="KO01NKK"/>
        <s v="RC01NKK"/>
        <s v="JP01JPRC"/>
        <s v="VS01JKP"/>
        <s v="SU01JKP"/>
        <s v="HE01KHF"/>
        <s v="JA01JBR"/>
        <s v="TS01TSW"/>
        <s v="JA01JPR"/>
        <s v="KO01MGI"/>
        <m/>
      </sharedItems>
    </cacheField>
    <cacheField name="RAKE NO." numFmtId="0">
      <sharedItems containsString="0" containsBlank="1" containsNumber="1" containsInteger="1" minValue="1" maxValue="74"/>
    </cacheField>
    <cacheField name="RAKE TO" numFmtId="0">
      <sharedItems containsBlank="1"/>
    </cacheField>
    <cacheField name="COMMODITY" numFmtId="167">
      <sharedItems containsBlank="1"/>
    </cacheField>
    <cacheField name="CARGO LOADED" numFmtId="167">
      <sharedItems containsBlank="1"/>
    </cacheField>
    <cacheField name="ARRIVAL AT DTY" numFmtId="20">
      <sharedItems containsNonDate="0" containsDate="1" containsString="0" containsBlank="1" minDate="1899-12-30T00:05:00" maxDate="2011-06-17T17:05:00"/>
    </cacheField>
    <cacheField name="IMWB READING" numFmtId="2">
      <sharedItems containsString="0" containsBlank="1" containsNumber="1" minValue="1243.96" maxValue="4230.79" count="805">
        <n v="3373.54"/>
        <n v="3468.6699999999996"/>
        <n v="3341.74"/>
        <n v="3364.2"/>
        <n v="3391.11"/>
        <n v="3343.3"/>
        <n v="3337.25"/>
        <n v="3490.85"/>
        <n v="3455.65"/>
        <n v="3579.57"/>
        <n v="3531.08"/>
        <n v="3552.52"/>
        <n v="3525.33"/>
        <n v="3187.87"/>
        <n v="3581.43"/>
        <n v="3574.91"/>
        <n v="3630.31"/>
        <n v="3677.18"/>
        <n v="3505.56"/>
        <n v="3372.7"/>
        <n v="3498.72"/>
        <n v="3592.81"/>
        <n v="3714.88"/>
        <n v="3553.69"/>
        <n v="3468.22"/>
        <n v="3500.13"/>
        <n v="3488.95"/>
        <n v="3510.08"/>
        <n v="3408.96"/>
        <n v="3484.06"/>
        <n v="3565.78"/>
        <n v="3590.35"/>
        <n v="3571.64"/>
        <n v="3629.13"/>
        <m/>
        <n v="3576.02"/>
        <n v="3364.41"/>
        <n v="3465.61"/>
        <n v="3337.62"/>
        <n v="3505.77"/>
        <n v="3574.06"/>
        <n v="3695.42"/>
        <n v="3652.06"/>
        <n v="3477.86"/>
        <n v="3674.55"/>
        <n v="3594.89"/>
        <n v="3760.25"/>
        <n v="3589.12"/>
        <n v="3719.36"/>
        <n v="3392.42"/>
        <n v="3655.35"/>
        <n v="3418.62"/>
        <n v="3548.51"/>
        <n v="3643.16"/>
        <n v="3688.55"/>
        <n v="3603.6"/>
        <n v="3711.14"/>
        <n v="3602.28"/>
        <n v="3585.56"/>
        <n v="3724.31"/>
        <n v="3631.87"/>
        <n v="3647.7"/>
        <n v="3657.15"/>
        <n v="3486.6"/>
        <n v="3621.78"/>
        <n v="2893.46"/>
        <n v="3611.49"/>
        <n v="3756.9"/>
        <n v="3605.29"/>
        <n v="3163.44"/>
        <n v="3502.08"/>
        <n v="3687.15"/>
        <n v="3682.21"/>
        <n v="3667.39"/>
        <n v="3599.21"/>
        <n v="3408.93"/>
        <n v="3690.87"/>
        <n v="2617.92"/>
        <n v="2557.36"/>
        <n v="3567.74"/>
        <n v="3705.48"/>
        <n v="2484.42"/>
        <n v="3502.13"/>
        <n v="2772.32"/>
        <n v="3538.26"/>
        <n v="3622.77"/>
        <n v="3620.06"/>
        <n v="3488.48"/>
        <n v="3671.78"/>
        <n v="3686.34"/>
        <n v="3403.32"/>
        <n v="3670.36"/>
        <n v="3561.03"/>
        <n v="3611.91"/>
        <n v="3596.8"/>
        <n v="3612.89"/>
        <n v="3722.91"/>
        <n v="3623"/>
        <n v="3564.31"/>
        <n v="3609.95"/>
        <n v="3668.73"/>
        <n v="3480.32"/>
        <n v="3631.57"/>
        <n v="3288.53"/>
        <n v="3553.63"/>
        <n v="3650.31"/>
        <n v="3512.34"/>
        <n v="3654.44"/>
        <n v="3670.89"/>
        <n v="3678.18"/>
        <n v="2733.9"/>
        <n v="3419.83"/>
        <n v="2603"/>
        <n v="3211.4"/>
        <n v="2725.27"/>
        <n v="3598.51"/>
        <n v="3302.6"/>
        <n v="3624.52"/>
        <n v="3672.52"/>
        <n v="3638.12"/>
        <n v="3585.15"/>
        <n v="3686.18"/>
        <n v="3648"/>
        <n v="3749"/>
        <n v="3587"/>
        <n v="3706.58"/>
        <n v="3652.99"/>
        <n v="3677.27"/>
        <n v="3555"/>
        <n v="3722.63"/>
        <n v="3760"/>
        <n v="3606"/>
        <n v="3632"/>
        <n v="3366"/>
        <n v="3640"/>
        <n v="3644.55"/>
        <n v="3323.94"/>
        <n v="3401.2"/>
        <n v="3601.14"/>
        <n v="3409.28"/>
        <n v="3604.87"/>
        <n v="3563.39"/>
        <n v="3622.21"/>
        <n v="3471.64"/>
        <n v="3445.31"/>
        <n v="3668.3"/>
        <n v="3672.02"/>
        <n v="3540.03"/>
        <n v="3639.55"/>
        <n v="3690.51"/>
        <n v="3649.98"/>
        <n v="3633.88"/>
        <n v="3649.84"/>
        <n v="3101.03"/>
        <n v="2549.5300000000002"/>
        <n v="3728.73"/>
        <n v="3405.03"/>
        <n v="3648.83"/>
        <n v="3519.09"/>
        <n v="3761.65"/>
        <n v="3584.64"/>
        <n v="3314.19"/>
        <n v="3738.72"/>
        <n v="3171.31"/>
        <n v="3731.68"/>
        <n v="3649.86"/>
        <n v="3651.68"/>
        <n v="3522.15"/>
        <n v="3707.18"/>
        <n v="3589.1"/>
        <n v="3427.51"/>
        <n v="3542.28"/>
        <n v="3525.26"/>
        <n v="3579.16"/>
        <n v="3651.23"/>
        <n v="3612.88"/>
        <n v="3659.83"/>
        <n v="3316.9"/>
        <n v="3486.58"/>
        <n v="3763.04"/>
        <n v="3704.2"/>
        <n v="2947.03"/>
        <n v="3517.74"/>
        <n v="3699.48"/>
        <n v="3519.89"/>
        <n v="3811.53"/>
        <n v="3625.44"/>
        <n v="3509.28"/>
        <n v="3447.72"/>
        <n v="3713.5"/>
        <n v="3437.46"/>
        <n v="3873.88"/>
        <n v="3398.71"/>
        <n v="3590.14"/>
        <n v="3628.23"/>
        <n v="3721.95"/>
        <n v="3592.46"/>
        <n v="3660.68"/>
        <n v="3672.7"/>
        <n v="3684.98"/>
        <n v="3386.7"/>
        <n v="3428.19"/>
        <n v="3629.61"/>
        <n v="3683.09"/>
        <n v="3536.42"/>
        <n v="3522.22"/>
        <n v="3856.39"/>
        <n v="3545.98"/>
        <n v="3639.45"/>
        <n v="3719.41"/>
        <n v="3637.7"/>
        <n v="3745.61"/>
        <n v="3645.47"/>
        <n v="3719.35"/>
        <n v="3599.18"/>
        <n v="3398.74"/>
        <n v="3280.08"/>
        <n v="3685.03"/>
        <n v="3675.12"/>
        <n v="3634.31"/>
        <n v="3563.37"/>
        <n v="3611.46"/>
        <n v="3509.87"/>
        <n v="3777.6"/>
        <n v="3540.4"/>
        <n v="3762.78"/>
        <n v="3682.29"/>
        <n v="3664.05"/>
        <n v="3505.51"/>
        <n v="3670.16"/>
        <n v="3308.72"/>
        <n v="3306.88"/>
        <n v="3728.15"/>
        <n v="3432.03"/>
        <n v="3498.01"/>
        <n v="3713.64"/>
        <n v="3662.44"/>
        <n v="3625.74"/>
        <n v="3565.83"/>
        <n v="3619.84"/>
        <n v="3561.11"/>
        <n v="3419.64"/>
        <n v="3627.26"/>
        <n v="3660.59"/>
        <n v="3171.73"/>
        <n v="3225.92"/>
        <n v="3716"/>
        <n v="3527.02"/>
        <n v="3712.51"/>
        <n v="3502.92"/>
        <n v="3614.24"/>
        <n v="3391.95"/>
        <n v="3646.72"/>
        <n v="3666.78"/>
        <n v="3678.61"/>
        <n v="3546.2"/>
        <n v="3396.4"/>
        <n v="3141.85"/>
        <n v="4033.5"/>
        <n v="3621.68"/>
        <n v="3750.17"/>
        <n v="3491.07"/>
        <n v="3523.73"/>
        <n v="3563.07"/>
        <n v="3528.35"/>
        <n v="3307.15"/>
        <n v="3745.55"/>
        <n v="3354.82"/>
        <n v="3682.83"/>
        <n v="3834.51"/>
        <n v="3484.24"/>
        <n v="3756.12"/>
        <n v="3691.56"/>
        <n v="3650.16"/>
        <n v="3644.42"/>
        <n v="3679.08"/>
        <n v="3561.45"/>
        <n v="3641.34"/>
        <n v="3696.91"/>
        <n v="3739.14"/>
        <n v="3685.29"/>
        <n v="3699.56"/>
        <n v="3601.08"/>
        <n v="3500.6"/>
        <n v="3753.23"/>
        <n v="3752.36"/>
        <n v="3634.29"/>
        <n v="3627.22"/>
        <n v="3731.22"/>
        <n v="3149.84"/>
        <n v="3288.68"/>
        <n v="3758.02"/>
        <n v="3487.78"/>
        <n v="3745.71"/>
        <n v="3365.24"/>
        <n v="3581.64"/>
        <n v="3624"/>
        <n v="3554.27"/>
        <n v="3500.45"/>
        <n v="3714.5"/>
        <n v="3704.3"/>
        <n v="3411.13"/>
        <n v="3625.49"/>
        <n v="3473.88"/>
        <n v="3456.48"/>
        <n v="3602.16"/>
        <n v="3561.77"/>
        <n v="3760.31"/>
        <n v="3629.43"/>
        <n v="3552.5"/>
        <n v="3588.79"/>
        <n v="3621.42"/>
        <n v="3625.13"/>
        <n v="3645.56"/>
        <n v="3495.52"/>
        <n v="3501.61"/>
        <n v="3829.21"/>
        <n v="3572.5"/>
        <n v="3629.77"/>
        <n v="3661.04"/>
        <n v="1820.2360000000001"/>
        <n v="3648.59"/>
        <n v="3607.96"/>
        <n v="3456.23"/>
        <n v="2344.58"/>
        <n v="3561.46"/>
        <n v="3566.34"/>
        <n v="3329.22"/>
        <n v="3574.19"/>
        <n v="2843.01"/>
        <n v="3679.72"/>
        <n v="3688.7"/>
        <n v="3590.93"/>
        <n v="3655.97"/>
        <n v="3591.93"/>
        <n v="3702.46"/>
        <n v="3618.41"/>
        <n v="3698.63"/>
        <n v="3574.42"/>
        <n v="3604.34"/>
        <n v="3593.04"/>
        <n v="3607.8"/>
        <n v="3298.14"/>
        <n v="3659.93"/>
        <n v="3518.88"/>
        <n v="3264.88"/>
        <n v="3463.12"/>
        <n v="3403.66"/>
        <n v="3717.08"/>
        <n v="3585.57"/>
        <n v="3518.82"/>
        <n v="3283.59"/>
        <n v="3700.04"/>
        <n v="3610.69"/>
        <n v="3636.84"/>
        <n v="3704.65"/>
        <n v="3358.57"/>
        <n v="3772.11"/>
        <n v="3586.93"/>
        <n v="3673.41"/>
        <n v="3627.54"/>
        <n v="3655.88"/>
        <n v="3752.76"/>
        <n v="3755.22"/>
        <n v="3893.03"/>
        <n v="3589.91"/>
        <n v="3413.2"/>
        <n v="3529.97"/>
        <n v="3419.99"/>
        <n v="3682.5"/>
        <n v="3632.88"/>
        <n v="3240.97"/>
        <n v="3696.84"/>
        <n v="3599.32"/>
        <n v="3426.95"/>
        <n v="3607.75"/>
        <n v="3566.04"/>
        <n v="3222.44"/>
        <n v="3507.49"/>
        <n v="3178.01"/>
        <n v="3625.36"/>
        <n v="3731.21"/>
        <n v="3682.44"/>
        <n v="3669.81"/>
        <n v="3724.06"/>
        <n v="3574.98"/>
        <n v="3391.01"/>
        <n v="3694.91"/>
        <n v="3421.06"/>
        <n v="3355.38"/>
        <n v="3216.96"/>
        <n v="3714.82"/>
        <n v="3553.15"/>
        <n v="3602.13"/>
        <n v="3545.96"/>
        <n v="3557.8"/>
        <n v="3266.04"/>
        <n v="3549.29"/>
        <n v="3746.42"/>
        <n v="3424.72"/>
        <n v="3439.83"/>
        <n v="3413.34"/>
        <n v="3722.28"/>
        <n v="3437.08"/>
        <n v="3697.57"/>
        <n v="3511.36"/>
        <n v="3534.02"/>
        <n v="3633.93"/>
        <n v="4170.84"/>
        <n v="4230.79"/>
        <n v="3575.29"/>
        <n v="3499.8"/>
        <n v="3726.95"/>
        <n v="3400.4"/>
        <n v="3709.54"/>
        <n v="3658.57"/>
        <n v="3486.07"/>
        <n v="3555.62"/>
        <n v="3696.41"/>
        <n v="3353.74"/>
        <n v="3552.67"/>
        <n v="3493.22"/>
        <n v="3655.73"/>
        <n v="3317.94"/>
        <n v="3194.04"/>
        <n v="3323.89"/>
        <n v="3623.09"/>
        <n v="3662.62"/>
        <n v="3710.62"/>
        <n v="3793.81"/>
        <n v="3650.75"/>
        <n v="3529.78"/>
        <n v="3679.82"/>
        <n v="3543.14"/>
        <n v="3642.39"/>
        <n v="3520.3"/>
        <n v="3427.13"/>
        <n v="3376.49"/>
        <n v="3712.26"/>
        <n v="3613.32"/>
        <n v="3705.45"/>
        <n v="3695.34"/>
        <n v="3328.96"/>
        <n v="3388.71"/>
        <n v="3627.18"/>
        <n v="3604.32"/>
        <n v="3765.68"/>
        <n v="3503.64"/>
        <n v="3403.33"/>
        <n v="3490.05"/>
        <n v="3676.3"/>
        <n v="3771.53"/>
        <n v="3761.48"/>
        <n v="3339.85"/>
        <n v="3601.25"/>
        <n v="3765.71"/>
        <n v="3718.43"/>
        <n v="3696.81"/>
        <n v="3518.54"/>
        <n v="3537.74"/>
        <n v="3842.56"/>
        <n v="3642.28"/>
        <n v="3611.54"/>
        <n v="3640.79"/>
        <n v="3545.21"/>
        <n v="3484.71"/>
        <n v="3278.98"/>
        <n v="3566.14"/>
        <n v="3821.61"/>
        <n v="3838.36"/>
        <n v="3859.96"/>
        <n v="3395.26"/>
        <n v="3805.86"/>
        <n v="3734.24"/>
        <n v="3341.08"/>
        <n v="3668.99"/>
        <n v="3058.62"/>
        <n v="3917.9"/>
        <n v="3779.54"/>
        <n v="3749.43"/>
        <n v="3520.04"/>
        <n v="3670.99"/>
        <n v="3632.96"/>
        <n v="3461.46"/>
        <n v="3422.81"/>
        <n v="3846.13"/>
        <n v="3488.45"/>
        <n v="3767.21"/>
        <n v="3873.9"/>
        <n v="3685.35"/>
        <n v="3671.62"/>
        <n v="3505.94"/>
        <n v="3578.98"/>
        <n v="3731.09"/>
        <n v="3604.46"/>
        <n v="3565.04"/>
        <n v="3675.26"/>
        <n v="3454.3"/>
        <n v="3700.45"/>
        <n v="3536.26"/>
        <n v="3499.6"/>
        <n v="3730.36"/>
        <n v="3492.9"/>
        <n v="3429.15"/>
        <n v="3656.52"/>
        <n v="3653.14"/>
        <n v="3372.27"/>
        <n v="3840.34"/>
        <n v="3405.71"/>
        <n v="2904.66"/>
        <n v="3357.41"/>
        <n v="3500.29"/>
        <n v="3439.62"/>
        <n v="3540.07"/>
        <n v="3408.74"/>
        <n v="3683.32"/>
        <n v="3368.74"/>
        <n v="3529.21"/>
        <n v="3600.87"/>
        <n v="3566.89"/>
        <n v="3554.67"/>
        <n v="3397.83"/>
        <n v="3393.84"/>
        <n v="3855.06"/>
        <n v="3488.88"/>
        <n v="3416.36"/>
        <n v="3313.62"/>
        <n v="3468.25"/>
        <n v="3519.17"/>
        <n v="3571.98"/>
        <n v="3231.49"/>
        <n v="3663.01"/>
        <n v="3421.88"/>
        <n v="3524.78"/>
        <n v="3434.43"/>
        <n v="3645.92"/>
        <n v="3711.22"/>
        <n v="3678.4"/>
        <n v="3508.83"/>
        <n v="3886.53"/>
        <n v="3604.93"/>
        <n v="3428.42"/>
        <n v="3521.58"/>
        <n v="3507.06"/>
        <n v="3325.76"/>
        <n v="3569.45"/>
        <n v="3387.39"/>
        <n v="3473.92"/>
        <n v="3651.72"/>
        <n v="3910.74"/>
        <n v="3375.67"/>
        <n v="3416.54"/>
        <n v="3802.7"/>
        <n v="3418.83"/>
        <n v="3385.8"/>
        <n v="3668.94"/>
        <n v="3423.62"/>
        <n v="2888.12"/>
        <n v="3525.57"/>
        <n v="3747"/>
        <n v="3430.2"/>
        <n v="3665.85"/>
        <n v="3558.09"/>
        <n v="3702.62"/>
        <n v="3316.26"/>
        <n v="3357.87"/>
        <n v="3674.03"/>
        <n v="3338.26"/>
        <n v="3462.92"/>
        <n v="3649.21"/>
        <n v="3478.16"/>
        <n v="3627.36"/>
        <n v="3526.01"/>
        <n v="3578.44"/>
        <n v="3593.45"/>
        <n v="3478.43"/>
        <n v="3704.36"/>
        <n v="3271.05"/>
        <n v="3757.78"/>
        <n v="3442.69"/>
        <n v="2781.42"/>
        <n v="3578.06"/>
        <n v="3322.2"/>
        <n v="3246.53"/>
        <n v="3172.1"/>
        <n v="3321.03"/>
        <n v="3710.71"/>
        <n v="3787.63"/>
        <n v="3662.54"/>
        <n v="3689.53"/>
        <n v="3710.73"/>
        <n v="3723.36"/>
        <n v="3368.33"/>
        <n v="3453.61"/>
        <n v="3488.98"/>
        <n v="3524.62"/>
        <n v="3139.77"/>
        <n v="3502.43"/>
        <n v="3576.32"/>
        <n v="3746.64"/>
        <n v="3662.24"/>
        <n v="3568.4"/>
        <n v="3407.62"/>
        <n v="3456.97"/>
        <n v="3566.11"/>
        <n v="3347.1"/>
        <n v="3607.18"/>
        <n v="3516.6"/>
        <n v="3738.56"/>
        <n v="3638.19"/>
        <n v="3591.77"/>
        <n v="3723.25"/>
        <n v="3626.41"/>
        <n v="3570.92"/>
        <n v="3385.54"/>
        <n v="1243.96"/>
        <n v="3605.3"/>
        <n v="3599.35"/>
        <n v="3393.54"/>
        <n v="3733.96"/>
        <n v="3658.58"/>
        <n v="3589.24"/>
        <n v="3598.97"/>
        <n v="3351.72"/>
        <n v="3532.21"/>
        <n v="3354.11"/>
        <n v="3193.62"/>
        <n v="3586.53"/>
        <n v="3471.74"/>
        <n v="3569.79"/>
        <n v="3439.46"/>
        <n v="3247.63"/>
        <n v="3491.34"/>
        <n v="3642.79"/>
        <n v="3433.51"/>
        <n v="3155.74"/>
        <n v="3673.37"/>
        <n v="3366.37"/>
        <n v="3534.38"/>
        <n v="3700.53"/>
        <n v="3631.06"/>
        <n v="3541.99"/>
        <n v="3198.36"/>
        <n v="3604.27"/>
        <n v="3586.27"/>
        <n v="3500.95"/>
        <n v="3656.92"/>
        <n v="2781.48"/>
        <n v="3730.12"/>
        <n v="3737.09"/>
        <n v="3731.29"/>
        <n v="3673.46"/>
        <n v="3633.74"/>
        <n v="3778.1"/>
        <n v="3309.33"/>
        <n v="3851.14"/>
        <n v="2860.62"/>
        <n v="3726.14"/>
        <n v="3665.08"/>
        <n v="3638.92"/>
        <n v="3380.95"/>
        <n v="3519.74"/>
        <n v="3697.54"/>
        <n v="3297.06"/>
        <n v="3510.99"/>
        <n v="2747.82"/>
        <n v="3543.16"/>
        <n v="3396.96"/>
        <n v="3751.22"/>
        <n v="3784.63"/>
        <n v="3786.64"/>
        <n v="3734.33"/>
        <n v="3566.84"/>
        <n v="3275.5"/>
        <n v="3781.32"/>
        <n v="3461.94"/>
        <n v="3600.93"/>
        <n v="3500.65"/>
        <n v="3329.27"/>
        <n v="3567.88"/>
        <n v="3761.06"/>
        <n v="3465.44"/>
        <n v="3385.5"/>
        <n v="3860.29"/>
        <n v="3710.41"/>
        <n v="3622.49"/>
        <n v="3593.83"/>
        <n v="3655.2"/>
        <n v="3645.68"/>
        <n v="3565.94"/>
        <n v="3285.16"/>
        <n v="3626.3"/>
        <n v="3522.87"/>
        <n v="3813.87"/>
        <n v="3662.7"/>
        <n v="3693.73"/>
        <n v="3277.09"/>
        <n v="3399.75"/>
        <n v="1845"/>
        <n v="3571"/>
        <n v="3415.42"/>
        <n v="3619"/>
        <n v="3869"/>
        <n v="3704"/>
        <n v="3584"/>
        <n v="3613"/>
        <n v="3152"/>
        <n v="3633.49"/>
        <n v="2685.38"/>
        <n v="3607.86"/>
        <n v="3508.7"/>
        <n v="3764.55"/>
        <n v="3625.94"/>
        <n v="3828"/>
        <n v="3235"/>
        <n v="3486"/>
        <n v="3688"/>
        <n v="3661"/>
        <n v="2769"/>
        <n v="3641.5"/>
        <n v="3752"/>
        <n v="3674.19"/>
        <n v="3477.15"/>
        <n v="3673.53"/>
        <n v="3901"/>
        <n v="3627"/>
        <n v="3849"/>
        <n v="3342"/>
        <n v="3583"/>
        <n v="3393"/>
        <n v="3741"/>
        <n v="3807"/>
        <n v="3692"/>
        <n v="3652"/>
        <n v="3349"/>
        <n v="3817"/>
        <n v="3589"/>
        <n v="3671"/>
        <n v="3637"/>
        <n v="3534"/>
        <n v="3780"/>
        <n v="3585"/>
        <n v="3608"/>
        <n v="3831"/>
        <n v="3525"/>
        <n v="3614"/>
        <n v="3288"/>
        <n v="3809.28"/>
        <n v="3799.49"/>
        <n v="3559"/>
        <n v="3457"/>
        <n v="3875"/>
        <n v="3683"/>
        <n v="3886"/>
        <n v="3729"/>
        <n v="3547"/>
        <n v="3540"/>
        <n v="3693"/>
        <n v="3580"/>
        <n v="3395"/>
        <n v="3616"/>
        <n v="2719"/>
        <n v="3713"/>
        <n v="3963"/>
        <n v="3444"/>
        <n v="3771"/>
        <n v="3487"/>
        <n v="3603"/>
        <n v="3913"/>
        <n v="3551"/>
        <n v="3522"/>
        <n v="3482"/>
        <n v="3460"/>
        <n v="3575"/>
        <n v="3516"/>
        <n v="3830"/>
        <n v="3588.24"/>
        <n v="3694.72"/>
        <n v="3723.48"/>
        <n v="3784.53"/>
        <n v="3559.47"/>
        <n v="3674.47"/>
        <n v="3617.62"/>
        <n v="3854.24"/>
        <n v="3453.58"/>
        <n v="3696.3"/>
        <n v="3297.6"/>
        <n v="3602.07"/>
        <n v="3694.42"/>
        <n v="3931.32"/>
        <n v="3873.12"/>
        <n v="3577.8"/>
        <n v="3494.64"/>
        <n v="3691.65"/>
        <n v="3919.68"/>
        <n v="3703.61"/>
        <n v="3838.84"/>
        <n v="3779.32"/>
        <n v="3712.74"/>
        <n v="3600.42"/>
        <n v="3854.61"/>
        <n v="3775.4"/>
        <n v="3653.18"/>
        <n v="3632.91"/>
        <n v="3526.61"/>
      </sharedItems>
    </cacheField>
    <cacheField name="RAIL LOOP" numFmtId="167">
      <sharedItems containsBlank="1"/>
    </cacheField>
    <cacheField name="TOTAL WAGONS LOADED" numFmtId="0">
      <sharedItems containsString="0" containsBlank="1" containsNumber="1" containsInteger="1" minValue="25" maxValue="60"/>
    </cacheField>
    <cacheField name="SICK WAGONS" numFmtId="0">
      <sharedItems containsString="0" containsBlank="1" containsNumber="1" containsInteger="1" minValue="0" maxValue="14"/>
    </cacheField>
    <cacheField name="DIESEL LOCO COUPLED" numFmtId="0">
      <sharedItems containsBlank="1"/>
    </cacheField>
    <cacheField name="ELECTRIC LOCO DECOUPLING (FROM)" numFmtId="20">
      <sharedItems containsNonDate="0" containsDate="1" containsString="0" containsBlank="1" minDate="1899-12-30T00:05:00" maxDate="2011-06-17T17:05:00"/>
    </cacheField>
    <cacheField name="ELECTRIC LOCO DECOUPLING (TO) " numFmtId="20">
      <sharedItems containsNonDate="0" containsDate="1" containsString="0" containsBlank="1" minDate="1899-12-30T00:05:00" maxDate="2011-06-17T17:05:00"/>
    </cacheField>
    <cacheField name="ELECTRIC LOCO DECOUPLING  DURATION " numFmtId="0">
      <sharedItems containsNonDate="0" containsDate="1" containsString="0" containsBlank="1" minDate="1899-12-30T00:00:00" maxDate="1899-12-31T00:00:00"/>
    </cacheField>
    <cacheField name="ELECTRIC LOCO DECOUPLING  DURATION  (HRS)" numFmtId="0">
      <sharedItems containsString="0" containsBlank="1" containsNumber="1" containsInteger="1" minValue="0" maxValue="0"/>
    </cacheField>
    <cacheField name="ELECTRIC LOCO DECOUPLING  DURATION  (Mins)" numFmtId="0">
      <sharedItems containsString="0" containsBlank="1" containsNumber="1" containsInteger="1" minValue="0" maxValue="0"/>
    </cacheField>
    <cacheField name="DIESEL LOCO COUPLING (TO)" numFmtId="20">
      <sharedItems containsNonDate="0" containsDate="1" containsString="0" containsBlank="1" minDate="1899-12-30T00:07:00" maxDate="2011-06-17T17:15:00"/>
    </cacheField>
    <cacheField name="DIESEL LOCO COUPLING DURATION" numFmtId="0">
      <sharedItems containsDate="1" containsString="0" containsBlank="1" containsMixedTypes="1" minDate="1899-12-30T00:00:00" maxDate="1900-01-01T02:15:00"/>
    </cacheField>
    <cacheField name="DIESEL LOCO COUPLING DURATION (Hrs)" numFmtId="0">
      <sharedItems containsBlank="1" containsMixedTypes="1" containsNumber="1" containsInteger="1" minValue="0" maxValue="23"/>
    </cacheField>
    <cacheField name="DIESEL LOCO COUPLING DURATION (Min)" numFmtId="0">
      <sharedItems containsBlank="1" containsMixedTypes="1" containsNumber="1" containsInteger="1" minValue="0" maxValue="59"/>
    </cacheField>
    <cacheField name="HAULING START" numFmtId="20">
      <sharedItems containsNonDate="0" containsDate="1" containsString="0" containsBlank="1" minDate="1899-12-30T00:10:00" maxDate="2011-06-17T17:20:00"/>
    </cacheField>
    <cacheField name="TIME DELAY TO START HAULING" numFmtId="20">
      <sharedItems containsNonDate="0" containsDate="1" containsString="0" containsBlank="1" minDate="1899-12-30T00:00:00" maxDate="1899-12-31T00:00:00"/>
    </cacheField>
    <cacheField name="TIME DELAY TO START HAULING (Hr)" numFmtId="0">
      <sharedItems containsString="0" containsBlank="1" containsNumber="1" containsInteger="1" minValue="0" maxValue="6"/>
    </cacheField>
    <cacheField name="TIME DELAY TO START HAULING (Min)" numFmtId="0">
      <sharedItems containsString="0" containsBlank="1" containsNumber="1" containsInteger="1" minValue="0" maxValue="55"/>
    </cacheField>
    <cacheField name="ARRIVAL AT WCS" numFmtId="20">
      <sharedItems containsNonDate="0" containsDate="1" containsString="0" containsBlank="1" minDate="1899-12-30T00:25:00" maxDate="2011-06-17T17:40:00"/>
    </cacheField>
    <cacheField name="duration to wcs" numFmtId="0">
      <sharedItems containsNonDate="0" containsDate="1" containsString="0" containsBlank="1" minDate="1899-12-30T00:00:00" maxDate="2011-05-07T01:25:00"/>
    </cacheField>
    <cacheField name="duration to wcs (Hr)" numFmtId="0">
      <sharedItems containsString="0" containsBlank="1" containsNumber="1" containsInteger="1" minValue="0" maxValue="38"/>
    </cacheField>
    <cacheField name="duration to wcs (Min)" numFmtId="0">
      <sharedItems containsString="0" containsBlank="1" containsNumber="1" containsInteger="1" minValue="0" maxValue="59"/>
    </cacheField>
    <cacheField name="WAGON CLEANING START" numFmtId="20">
      <sharedItems containsNonDate="0" containsDate="1" containsString="0" containsBlank="1" minDate="1899-12-30T00:20:00" maxDate="2011-06-17T17:42:00"/>
    </cacheField>
    <cacheField name="WAGON CLEANING COMPLETE" numFmtId="20">
      <sharedItems containsNonDate="0" containsDate="1" containsString="0" containsBlank="1" minDate="1899-12-30T00:40:00" maxDate="2011-06-17T18:54:00"/>
    </cacheField>
    <cacheField name="WAGON CLEANING DURATION" numFmtId="20">
      <sharedItems containsNonDate="0" containsDate="1" containsString="0" containsBlank="1" minDate="1899-12-30T00:00:00" maxDate="1899-12-30T07:26:00"/>
    </cacheField>
    <cacheField name="wagon cleaning duration (hrs)" numFmtId="164">
      <sharedItems containsString="0" containsBlank="1" containsNumber="1" containsInteger="1" minValue="0" maxValue="7"/>
    </cacheField>
    <cacheField name="wagon cleaning duration (mins)" numFmtId="164">
      <sharedItems containsString="0" containsBlank="1" containsNumber="1" containsInteger="1" minValue="0" maxValue="59"/>
    </cacheField>
    <cacheField name="SURVEYOR CLEARANCE START" numFmtId="20">
      <sharedItems containsNonDate="0" containsDate="1" containsString="0" containsBlank="1" minDate="1899-12-30T00:25:00" maxDate="2011-06-17T17:42:00"/>
    </cacheField>
    <cacheField name="SURVEYOR CLEARANCE COMPLETE" numFmtId="20">
      <sharedItems containsNonDate="0" containsDate="1" containsString="0" containsBlank="1" minDate="1899-12-30T00:40:00" maxDate="2011-06-17T18:54:00"/>
    </cacheField>
    <cacheField name="SURVEYOR CLEARANCE DURATION" numFmtId="20">
      <sharedItems containsNonDate="0" containsDate="1" containsString="0" containsBlank="1" minDate="1899-12-30T00:00:00" maxDate="1899-12-30T07:15:00"/>
    </cacheField>
    <cacheField name="survey clearance duration(hrs)" numFmtId="0">
      <sharedItems containsString="0" containsBlank="1" containsNumber="1" containsInteger="1" minValue="0" maxValue="7"/>
    </cacheField>
    <cacheField name="survey clearance duration(mins)" numFmtId="0">
      <sharedItems containsString="0" containsBlank="1" containsNumber="1" containsInteger="1" minValue="0" maxValue="59"/>
    </cacheField>
    <cacheField name="RAKE PLACEMENT AT RLS" numFmtId="20">
      <sharedItems containsNonDate="0" containsDate="1" containsString="0" containsBlank="1" minDate="1899-12-30T00:40:00" maxDate="2011-06-17T19:08:00"/>
    </cacheField>
    <cacheField name="RAKE PLACEMENT DURATION AT RLS" numFmtId="0">
      <sharedItems containsDate="1" containsString="0" containsBlank="1" containsMixedTypes="1" minDate="1900-01-03T22:15:11" maxDate="1899-12-31T02:55:00"/>
    </cacheField>
    <cacheField name="rake placement duration(hrs)" numFmtId="164">
      <sharedItems containsBlank="1" containsMixedTypes="1" containsNumber="1" containsInteger="1" minValue="0" maxValue="10"/>
    </cacheField>
    <cacheField name="rake placement duration(mins)" numFmtId="0">
      <sharedItems containsBlank="1" containsMixedTypes="1" containsNumber="1" containsInteger="1" minValue="0" maxValue="59"/>
    </cacheField>
    <cacheField name="RAKE LOADING START" numFmtId="20">
      <sharedItems containsNonDate="0" containsDate="1" containsString="0" containsBlank="1" minDate="1899-12-30T01:03:00" maxDate="2011-06-18T18:40:00"/>
    </cacheField>
    <cacheField name="TIME DELAY TO START LOADING" numFmtId="0">
      <sharedItems containsDate="1" containsString="0" containsBlank="1" containsMixedTypes="1" minDate="1900-01-06T13:01:11" maxDate="1900-01-01T13:08:00"/>
    </cacheField>
    <cacheField name="TIME DELAY TO START LOADING (Hrs)" numFmtId="164">
      <sharedItems containsBlank="1" containsMixedTypes="1" containsNumber="1" containsInteger="1" minValue="0" maxValue="23"/>
    </cacheField>
    <cacheField name="TIME DELAY TO START LOADING (Mins)" numFmtId="164">
      <sharedItems containsBlank="1" containsMixedTypes="1" containsNumber="1" containsInteger="1" minValue="0" maxValue="59"/>
    </cacheField>
    <cacheField name="RAKE LOADING FINISH" numFmtId="20">
      <sharedItems containsNonDate="0" containsDate="1" containsString="0" containsBlank="1" minDate="1899-12-30T03:42:00" maxDate="2011-06-18T21:49:00"/>
    </cacheField>
    <cacheField name="RAKE LOADING DURATION" numFmtId="0">
      <sharedItems containsNonDate="0" containsDate="1" containsString="0" containsBlank="1" minDate="1899-12-30T00:00:00" maxDate="2011-06-08T05:55:00"/>
    </cacheField>
    <cacheField name="rake loading duration(hrs)" numFmtId="164">
      <sharedItems containsString="0" containsBlank="1" containsNumber="1" containsInteger="1" minValue="0" maxValue="28"/>
    </cacheField>
    <cacheField name="rake loading duration(mins)" numFmtId="164">
      <sharedItems containsString="0" containsBlank="1" containsNumber="1" containsInteger="1" minValue="0" maxValue="59"/>
    </cacheField>
    <cacheField name="TRIMMING START  " numFmtId="20">
      <sharedItems containsNonDate="0" containsDate="1" containsString="0" containsBlank="1" minDate="1899-12-30T01:20:00" maxDate="2011-06-18T21:49:00"/>
    </cacheField>
    <cacheField name="TRIMMING COMPLETE" numFmtId="20">
      <sharedItems containsNonDate="0" containsDate="1" containsString="0" containsBlank="1" minDate="1899-12-30T01:20:00" maxDate="2011-06-18T21:49:00"/>
    </cacheField>
    <cacheField name="TRIMMING DURATION" numFmtId="0">
      <sharedItems containsNonDate="0" containsDate="1" containsString="0" containsBlank="1" minDate="1899-12-30T00:00:00" maxDate="2011-06-08T05:55:00"/>
    </cacheField>
    <cacheField name="trimming duration(hrs)" numFmtId="0">
      <sharedItems containsString="0" containsBlank="1" containsNumber="1" containsInteger="1" minValue="0" maxValue="7"/>
    </cacheField>
    <cacheField name="trimming duration(mins)" numFmtId="0">
      <sharedItems containsString="0" containsBlank="1" containsNumber="1" containsInteger="1" minValue="0" maxValue="58"/>
    </cacheField>
    <cacheField name="WAGON COVERING START" numFmtId="0">
      <sharedItems containsNonDate="0" containsDate="1" containsString="0" containsBlank="1" minDate="1899-12-30T00:00:00" maxDate="1900-01-03T11:30:00"/>
    </cacheField>
    <cacheField name="WAGON COVERING COMPLETE" numFmtId="0">
      <sharedItems containsNonDate="0" containsDate="1" containsString="0" containsBlank="1" minDate="1899-12-30T00:00:00" maxDate="1900-01-03T11:30:00"/>
    </cacheField>
    <cacheField name="WAGON COVERING NO." numFmtId="0">
      <sharedItems containsString="0" containsBlank="1" containsNumber="1" containsInteger="1" minValue="1" maxValue="63"/>
    </cacheField>
    <cacheField name="WAGON COVERING DURATION" numFmtId="0">
      <sharedItems containsDate="1" containsBlank="1" containsMixedTypes="1" minDate="1899-12-30T00:00:00" maxDate="1899-12-30T07:15:00"/>
    </cacheField>
    <cacheField name="WAGON COVERING DURATION(HRS)" numFmtId="0">
      <sharedItems containsBlank="1" containsMixedTypes="1" containsNumber="1" containsInteger="1" minValue="0" maxValue="7"/>
    </cacheField>
    <cacheField name="WAGON COVERING DURATION(MINS)" numFmtId="0">
      <sharedItems containsBlank="1" containsMixedTypes="1" containsNumber="1" containsInteger="1" minValue="0" maxValue="58"/>
    </cacheField>
    <cacheField name="ARRIVAL AT IMWB" numFmtId="20">
      <sharedItems containsNonDate="0" containsDate="1" containsString="0" containsBlank="1" minDate="1899-12-30T02:00:00" maxDate="2011-06-19T03:30:00"/>
    </cacheField>
    <cacheField name="TIME TAKEN FROM RLS  TO IMWB" numFmtId="20">
      <sharedItems containsDate="1" containsString="0" containsBlank="1" containsMixedTypes="1" minDate="1899-12-30T00:00:00" maxDate="2011-06-16T15:07:00"/>
    </cacheField>
    <cacheField name="TIME TAKEN FROM RLS  TO IMWB (Hrs)" numFmtId="164">
      <sharedItems containsBlank="1" containsMixedTypes="1" containsNumber="1" containsInteger="1" minValue="0" maxValue="15"/>
    </cacheField>
    <cacheField name="TIME TAKEN FROM RLS  TO IMWB (Min)" numFmtId="164">
      <sharedItems containsBlank="1" containsMixedTypes="1" containsNumber="1" containsInteger="1" minValue="0" maxValue="59"/>
    </cacheField>
    <cacheField name="ARRIVAL AT DTY2" numFmtId="20">
      <sharedItems containsNonDate="0" containsDate="1" containsString="0" containsBlank="1" minDate="1899-12-30T02:15:00" maxDate="2011-06-19T04:25:00"/>
    </cacheField>
    <cacheField name="TIME TAKEN FROM IMWB TO DTY" numFmtId="20">
      <sharedItems containsNonDate="0" containsDate="1" containsString="0" containsBlank="1" minDate="1899-12-30T00:00:00" maxDate="1899-12-31T00:10:00"/>
    </cacheField>
    <cacheField name="TIME TAKEN FROM IMWB TO DTY (Hrs)" numFmtId="164">
      <sharedItems containsString="0" containsBlank="1" containsNumber="1" containsInteger="1" minValue="0" maxValue="23"/>
    </cacheField>
    <cacheField name="TIME TAKEN FROM IMWB TO DTY (Min)" numFmtId="164">
      <sharedItems containsString="0" containsBlank="1" containsNumber="1" containsInteger="1" minValue="0" maxValue="55"/>
    </cacheField>
    <cacheField name="DIESEL LOCO DECOUPLING (FROM)" numFmtId="20">
      <sharedItems containsNonDate="0" containsDate="1" containsString="0" containsBlank="1" minDate="1899-12-30T02:00:00" maxDate="2011-06-19T04:25:00"/>
    </cacheField>
    <cacheField name="DIESEL LOCO DECOUPLING (TO)" numFmtId="20">
      <sharedItems containsNonDate="0" containsDate="1" containsString="0" containsBlank="1" minDate="1899-12-30T04:05:00" maxDate="2011-06-19T04:25:00"/>
    </cacheField>
    <cacheField name="DIESEL LOCO DECOUPLING DURATION" numFmtId="0">
      <sharedItems containsNonDate="0" containsDate="1" containsString="0" containsBlank="1" minDate="1899-12-30T00:00:00" maxDate="1899-12-31T00:20:00"/>
    </cacheField>
    <cacheField name="DIESEL LOCO DECOUPLING DURATION (Hrs)" numFmtId="0">
      <sharedItems containsString="0" containsBlank="1" containsNumber="1" containsInteger="1" minValue="0" maxValue="9"/>
    </cacheField>
    <cacheField name="DIESEL LOCO DECOUPLING DURATION (Min)" numFmtId="0">
      <sharedItems containsString="0" containsBlank="1" containsNumber="1" containsInteger="1" minValue="0" maxValue="55"/>
    </cacheField>
    <cacheField name="TOTAL TURNAROUND TIME" numFmtId="0">
      <sharedItems containsDate="1" containsString="0" containsBlank="1" containsMixedTypes="1" minDate="1899-12-30T02:50:00" maxDate="2011-06-08T08:25:00"/>
    </cacheField>
    <cacheField name="TOTAL TURNAROUND TIME (Hrs)" numFmtId="0">
      <sharedItems containsBlank="1" containsMixedTypes="1" containsNumber="1" containsInteger="1" minValue="0" maxValue="31"/>
    </cacheField>
    <cacheField name="TOTAL TURNAROUND TIME (Mins)" numFmtId="0">
      <sharedItems containsBlank="1" containsMixedTypes="1" containsNumber="1" containsInteger="1" minValue="0" maxValue="58"/>
    </cacheField>
    <cacheField name="TIME A (HRS:MINS) " numFmtId="0">
      <sharedItems containsDate="1" containsString="0" containsBlank="1" containsMixedTypes="1" minDate="1900-01-10T07:16:11" maxDate="2011-06-16T17:03:00"/>
    </cacheField>
    <cacheField name="TIME A (HRS) " numFmtId="0">
      <sharedItems containsBlank="1" containsMixedTypes="1" containsNumber="1" containsInteger="1" minValue="0" maxValue="22"/>
    </cacheField>
    <cacheField name="TIME A (MINS) " numFmtId="0">
      <sharedItems containsBlank="1" containsMixedTypes="1" containsNumber="1" containsInteger="1" minValue="0" maxValue="59"/>
    </cacheField>
    <cacheField name="TIME B (HRS:MINS) " numFmtId="0">
      <sharedItems containsNonDate="0" containsDate="1" containsString="0" containsBlank="1" minDate="1899-12-30T00:00:00" maxDate="1899-12-30T07:26:00"/>
    </cacheField>
    <cacheField name="TIME B (HRS) " numFmtId="0">
      <sharedItems containsString="0" containsBlank="1" containsNumber="1" containsInteger="1" minValue="0" maxValue="7"/>
    </cacheField>
    <cacheField name="TIME B (MINS) " numFmtId="0">
      <sharedItems containsString="0" containsBlank="1" containsNumber="1" containsInteger="1" minValue="0" maxValue="59"/>
    </cacheField>
    <cacheField name="TIME C (HRS:MINS) " numFmtId="0">
      <sharedItems containsNonDate="0" containsDate="1" containsString="0" containsBlank="1" minDate="1899-12-30T00:00:00" maxDate="2011-06-08T05:55:00"/>
    </cacheField>
    <cacheField name="TIME C (HRS) " numFmtId="0">
      <sharedItems containsString="0" containsBlank="1" containsNumber="1" containsInteger="1" minValue="0" maxValue="16"/>
    </cacheField>
    <cacheField name="TIME C (MINS) " numFmtId="0">
      <sharedItems containsString="0" containsBlank="1" containsNumber="1" containsInteger="1" minValue="0" maxValue="59"/>
    </cacheField>
    <cacheField name="TIME D (HRS:MINS) " numFmtId="0">
      <sharedItems containsDate="1" containsBlank="1" containsMixedTypes="1" minDate="1899-12-30T00:00:00" maxDate="1899-12-30T07:15:00"/>
    </cacheField>
    <cacheField name="TIME D (HRS) " numFmtId="0">
      <sharedItems containsBlank="1" containsMixedTypes="1" containsNumber="1" containsInteger="1" minValue="0" maxValue="7"/>
    </cacheField>
    <cacheField name="TIME D (MINS) " numFmtId="0">
      <sharedItems containsBlank="1" containsMixedTypes="1" containsNumber="1" containsInteger="1" minValue="0" maxValue="58"/>
    </cacheField>
    <cacheField name="ACTUAL TIME TAKEN FOR LOADING" numFmtId="0">
      <sharedItems containsDate="1" containsBlank="1" containsMixedTypes="1" minDate="1900-01-10T07:00:11" maxDate="2011-06-08T02:03:00"/>
    </cacheField>
    <cacheField name="ACTUAL TIME TAKEN FOR LOADING (Hrs)" numFmtId="0">
      <sharedItems containsBlank="1" containsMixedTypes="1" containsNumber="1" containsInteger="1" minValue="0" maxValue="16"/>
    </cacheField>
    <cacheField name="ACTUAL TIME TAKEN FOR LOADING (Mins)" numFmtId="0">
      <sharedItems containsBlank="1" containsMixedTypes="1" containsNumber="1" containsInteger="1" minValue="0" maxValue="59"/>
    </cacheField>
    <cacheField name="TRIMMING DURATION AT THE TIME OF LOADING " numFmtId="0">
      <sharedItems containsNonDate="0" containsDate="1" containsString="0" containsBlank="1" minDate="1899-12-30T00:00:00" maxDate="1899-12-31T00:00:00"/>
    </cacheField>
    <cacheField name="TRIMMING DURATION AT THE TIME OF LOADING (Hrs)" numFmtId="0">
      <sharedItems containsString="0" containsBlank="1" containsNumber="1" containsInteger="1" minValue="0" maxValue="0"/>
    </cacheField>
    <cacheField name="TRIMMING DURATION AT THE TIME OF LOADING (Mins)" numFmtId="0">
      <sharedItems containsString="0" containsBlank="1" containsNumber="1" containsInteger="1" minValue="0" maxValue="15"/>
    </cacheField>
    <cacheField name="TIME TAKEN FOR TRACK CLEANING" numFmtId="20">
      <sharedItems containsNonDate="0" containsDate="1" containsString="0" containsBlank="1" minDate="1899-12-30T00:00:00" maxDate="1899-12-31T00:00:00"/>
    </cacheField>
    <cacheField name="TIME TAKEN FOR TRACK CLEANING (Hrs)" numFmtId="0">
      <sharedItems containsString="0" containsBlank="1" containsNumber="1" containsInteger="1" minValue="0" maxValue="5"/>
    </cacheField>
    <cacheField name="TIME TAKEN FOR TRACK CLEANING (Mins)" numFmtId="0">
      <sharedItems containsString="0" containsBlank="1" containsNumber="1" containsInteger="1" minValue="0" maxValue="59"/>
    </cacheField>
    <cacheField name="RLS FAULT DURATION" numFmtId="20">
      <sharedItems containsNonDate="0" containsDate="1" containsString="0" containsBlank="1" minDate="1899-12-30T00:00:00" maxDate="1899-12-31T00:00:00"/>
    </cacheField>
    <cacheField name="RLS FAULT DURATION (Hrs)" numFmtId="0">
      <sharedItems containsBlank="1" containsMixedTypes="1" containsNumber="1" containsInteger="1" minValue="0" maxValue="5"/>
    </cacheField>
    <cacheField name="RLS FAULT DURATION (Mins)" numFmtId="0">
      <sharedItems containsBlank="1" containsMixedTypes="1" containsNumber="1" containsInteger="1" minValue="0" maxValue="56"/>
    </cacheField>
    <cacheField name="MANUAL LOADING DURATION" numFmtId="20">
      <sharedItems containsNonDate="0" containsDate="1" containsString="0" containsBlank="1" minDate="1899-12-30T00:00:00" maxDate="1899-12-31T00:00:00"/>
    </cacheField>
    <cacheField name="MANUAL LOADING DURATION (Hrs)" numFmtId="0">
      <sharedItems containsString="0" containsBlank="1" containsNumber="1" containsInteger="1" minValue="0" maxValue="16"/>
    </cacheField>
    <cacheField name="MANUAL LOADING DURATION (Mins)" numFmtId="0">
      <sharedItems containsString="0" containsBlank="1" containsNumber="1" containsInteger="1" minValue="0" maxValue="55"/>
    </cacheField>
    <cacheField name="TIME TAKEN FOR WAGON REPAIR" numFmtId="20">
      <sharedItems containsNonDate="0" containsDate="1" containsString="0" containsBlank="1" minDate="1899-12-30T00:00:00" maxDate="1899-12-31T00:00:00"/>
    </cacheField>
    <cacheField name="TIME TAKEN FOR WAGON REPAIR (Hrs)" numFmtId="0">
      <sharedItems containsBlank="1" containsMixedTypes="1" containsNumber="1" containsInteger="1" minValue="0" maxValue="2"/>
    </cacheField>
    <cacheField name="TIME TAKEN FOR WAGON REPAIR (Mins)" numFmtId="0">
      <sharedItems containsString="0" containsBlank="1" containsNumber="1" containsInteger="1" minValue="0" maxValue="59"/>
    </cacheField>
    <cacheField name="TIME TAKEN FOR FILLING UP THE SILO" numFmtId="20">
      <sharedItems containsNonDate="0" containsDate="1" containsString="0" containsBlank="1" minDate="1899-12-30T00:00:00" maxDate="1899-12-31T00:00:00"/>
    </cacheField>
    <cacheField name="TIME TAKEN FOR FILLING UP THE SILO (Hrs)" numFmtId="0">
      <sharedItems containsString="0" containsBlank="1" containsNumber="1" containsInteger="1" minValue="0" maxValue="13"/>
    </cacheField>
    <cacheField name="TIME TAKEN FOR FILLING UP THE SILO (Mins)" numFmtId="0">
      <sharedItems containsString="0" containsBlank="1" containsNumber="1" containsInteger="1" minValue="0" maxValue="59"/>
    </cacheField>
    <cacheField name="Rly. Fault, Bad Weather Conditions etc. Duration" numFmtId="20">
      <sharedItems containsNonDate="0" containsDate="1" containsString="0" containsBlank="1" minDate="1899-12-30T00:00:00" maxDate="1899-12-31T00:00:00"/>
    </cacheField>
    <cacheField name="Rly. Fault, Bad Weather ( Hrs)" numFmtId="168">
      <sharedItems containsString="0" containsBlank="1" containsNumber="1" containsInteger="1" minValue="0" maxValue="4"/>
    </cacheField>
    <cacheField name="Rly. Fault, Bad Weathe (Min)" numFmtId="0">
      <sharedItems containsString="0" containsBlank="1" containsNumber="1" containsInteger="1" minValue="0" maxValue="52"/>
    </cacheField>
    <cacheField name="Total Quantity loaded till date (MT)" numFmtId="0">
      <sharedItems containsString="0" containsBlank="1" containsNumber="1" minValue="3373.54" maxValue="2903837.9160000035"/>
    </cacheField>
    <cacheField name="Total wagons loaded till date" numFmtId="0">
      <sharedItems containsString="0" containsBlank="1" containsNumber="1" containsInteger="1" minValue="58" maxValue="46630"/>
    </cacheField>
    <cacheField name="Load per wagon" numFmtId="2">
      <sharedItems containsBlank="1" containsMixedTypes="1" containsNumber="1" minValue="42.906976744186046" maxValue="71.911034482758623"/>
    </cacheField>
    <cacheField name="Load per wagon till date" numFmtId="0">
      <sharedItems containsString="0" containsBlank="1" containsNumber="1" minValue="57.616530612244894" maxValue="62.274027793266214"/>
    </cacheField>
    <cacheField name="Cumulative Time A (hrs)" numFmtId="0">
      <sharedItems containsBlank="1" containsMixedTypes="1" containsNumber="1" containsInteger="1" minValue="0" maxValue="109"/>
    </cacheField>
    <cacheField name="Cumulative Time A (mins)" numFmtId="0">
      <sharedItems containsBlank="1" containsMixedTypes="1" containsNumber="1" containsInteger="1" minValue="33" maxValue="1472"/>
    </cacheField>
    <cacheField name="Time A(FROM MINS TO HRS)" numFmtId="0">
      <sharedItems containsBlank="1" containsMixedTypes="1" containsNumber="1" minValue="0.55000000000000004" maxValue="24.533333333333335"/>
    </cacheField>
    <cacheField name="Time A(hrs:mins in terms of hrs)" numFmtId="0">
      <sharedItems containsBlank="1" containsMixedTypes="1" containsNumber="1" minValue="0.98333333333333328" maxValue="133.53333333333333"/>
    </cacheField>
    <cacheField name="Time A(Avg hrs duration)" numFmtId="0">
      <sharedItems containsString="0" containsBlank="1" containsNumber="1" minValue="0.98333333333333328" maxValue="3.88333333333333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8">
  <r>
    <n v="1"/>
    <n v="1"/>
    <d v="2011-05-07T00:00:00"/>
    <n v="5"/>
    <x v="0"/>
    <n v="1"/>
    <s v="TSL,JSR"/>
    <s v="COAL-OAKY NORTH"/>
    <s v="NEW LEAD TOMI"/>
    <d v="1899-12-30T13:40:00"/>
    <x v="0"/>
    <s v="DTY-WT 1-WCS-RLS 1-IMWB 1-DTY"/>
    <n v="58"/>
    <n v="1"/>
    <m/>
    <d v="1899-12-30T13:40:00"/>
    <d v="1899-12-30T13:40:00"/>
    <d v="1899-12-30T00:00:00"/>
    <n v="0"/>
    <n v="0"/>
    <d v="1899-12-30T13:40:00"/>
    <d v="1899-12-30T00:00:00"/>
    <n v="0"/>
    <n v="0"/>
    <d v="1899-12-30T13:40:00"/>
    <d v="1899-12-30T00:00:00"/>
    <n v="0"/>
    <n v="0"/>
    <d v="2011-05-07T15:05:00"/>
    <d v="2011-05-07T01:25:00"/>
    <n v="1"/>
    <n v="25"/>
    <d v="2011-05-07T15:05:00"/>
    <d v="2011-05-07T17:30:00"/>
    <d v="1899-12-30T02:25:00"/>
    <n v="2"/>
    <n v="25"/>
    <d v="2011-05-07T15:05:00"/>
    <d v="2011-05-07T17:30:00"/>
    <d v="1899-12-30T02:25:00"/>
    <n v="2"/>
    <n v="25"/>
    <d v="2011-05-07T17:58:00"/>
    <d v="1899-12-30T00:28:00"/>
    <n v="0"/>
    <n v="28"/>
    <d v="2011-05-07T17:58:00"/>
    <d v="1899-12-30T00:00:00"/>
    <n v="0"/>
    <n v="0"/>
    <d v="2011-05-08T03:53:00"/>
    <d v="1899-12-30T09:55:00"/>
    <n v="9"/>
    <n v="55"/>
    <d v="2011-05-08T04:05:00"/>
    <d v="2011-05-08T06:00:00"/>
    <d v="1899-12-30T01:55:00"/>
    <n v="1"/>
    <n v="55"/>
    <m/>
    <m/>
    <m/>
    <m/>
    <m/>
    <m/>
    <d v="2011-05-08T06:15:00"/>
    <d v="1899-12-30T00:15:00"/>
    <n v="0"/>
    <n v="15"/>
    <d v="2011-05-08T07:40:00"/>
    <d v="1899-12-30T01:25:00"/>
    <n v="1"/>
    <n v="25"/>
    <d v="2011-05-08T07:40:00"/>
    <d v="2011-05-08T07:40:00"/>
    <d v="1899-12-30T00:00:00"/>
    <n v="0"/>
    <n v="0"/>
    <d v="2011-05-07T18:00:00"/>
    <n v="18"/>
    <n v="0"/>
    <d v="2011-05-07T03:33:00"/>
    <n v="3"/>
    <n v="33"/>
    <d v="1899-12-30T02:25:00"/>
    <n v="2"/>
    <n v="25"/>
    <d v="1899-12-30T09:55:00"/>
    <n v="9"/>
    <n v="55"/>
    <m/>
    <m/>
    <m/>
    <d v="1899-12-30T09:55:00"/>
    <n v="9"/>
    <n v="5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3373.54"/>
    <n v="58"/>
    <n v="58.164482758620686"/>
    <n v="58.164482758620686"/>
    <n v="3"/>
    <n v="33"/>
    <n v="0.55000000000000004"/>
    <n v="3.55"/>
    <n v="3.55"/>
  </r>
  <r>
    <n v="2"/>
    <n v="2"/>
    <d v="2011-05-09T00:00:00"/>
    <n v="5"/>
    <x v="0"/>
    <n v="2"/>
    <s v="TSL,JSR"/>
    <s v="COAL-OAKY NORTH"/>
    <s v="NEW LEAD TOMI"/>
    <d v="2011-05-09T13:20:00"/>
    <x v="1"/>
    <s v="DTY-WT 1-WCS-RLS 1-IMWB 1-DTY"/>
    <n v="59"/>
    <n v="0"/>
    <m/>
    <d v="2011-05-09T13:50:00"/>
    <d v="2011-05-09T13:50:00"/>
    <d v="1899-12-30T00:00:00"/>
    <n v="0"/>
    <n v="0"/>
    <d v="2011-05-09T15:20:00"/>
    <d v="1899-12-30T01:30:00"/>
    <n v="1"/>
    <n v="30"/>
    <d v="2011-05-09T15:50:00"/>
    <d v="1899-12-30T00:30:00"/>
    <n v="0"/>
    <n v="30"/>
    <d v="2011-05-09T16:05:00"/>
    <d v="1899-12-30T00:15:00"/>
    <n v="0"/>
    <n v="15"/>
    <d v="2011-05-09T16:05:00"/>
    <d v="2011-05-09T19:15:00"/>
    <d v="1899-12-30T03:10:00"/>
    <n v="3"/>
    <n v="10"/>
    <d v="2011-05-09T16:05:00"/>
    <d v="2011-05-09T19:15:00"/>
    <d v="1899-12-30T03:10:00"/>
    <n v="3"/>
    <n v="10"/>
    <d v="2011-05-09T20:15:00"/>
    <d v="1899-12-30T01:00:00"/>
    <n v="1"/>
    <n v="0"/>
    <d v="2011-05-09T20:15:00"/>
    <d v="1899-12-30T00:00:00"/>
    <n v="0"/>
    <n v="0"/>
    <d v="2011-05-10T00:20:00"/>
    <d v="1899-12-30T04:05:00"/>
    <n v="4"/>
    <n v="5"/>
    <d v="2011-05-10T01:15:00"/>
    <d v="2011-05-10T02:00:00"/>
    <d v="1899-12-30T00:45:00"/>
    <n v="0"/>
    <n v="45"/>
    <m/>
    <m/>
    <m/>
    <m/>
    <m/>
    <m/>
    <d v="2011-05-10T02:25:00"/>
    <d v="1899-12-30T00:25:00"/>
    <n v="0"/>
    <n v="25"/>
    <d v="2011-05-10T03:40:00"/>
    <d v="1899-12-30T01:15:00"/>
    <n v="1"/>
    <n v="15"/>
    <d v="2011-05-10T03:40:00"/>
    <d v="2011-05-10T03:40:00"/>
    <d v="1899-12-30T00:00:00"/>
    <n v="0"/>
    <n v="0"/>
    <d v="1899-12-30T13:50:00"/>
    <n v="13"/>
    <n v="50"/>
    <d v="1899-12-30T02:55:00"/>
    <n v="2"/>
    <n v="55"/>
    <d v="1899-12-30T03:10:00"/>
    <n v="3"/>
    <n v="10"/>
    <d v="1899-12-30T04:05:00"/>
    <n v="4"/>
    <n v="5"/>
    <m/>
    <m/>
    <m/>
    <d v="1899-12-30T04:05:00"/>
    <n v="4"/>
    <n v="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6842.2099999999991"/>
    <n v="117"/>
    <n v="58.791016949152535"/>
    <n v="58.480427350427341"/>
    <n v="5"/>
    <n v="88"/>
    <n v="1.4666666666666666"/>
    <n v="6.4666666666666668"/>
    <n v="3.2333333333333334"/>
  </r>
  <r>
    <n v="3"/>
    <n v="3"/>
    <d v="2011-05-11T00:00:00"/>
    <n v="5"/>
    <x v="0"/>
    <n v="3"/>
    <s v="TSL,JSR"/>
    <s v="COAL NEWZEALAND"/>
    <s v="WREN"/>
    <d v="2011-05-11T09:40:00"/>
    <x v="2"/>
    <m/>
    <n v="59"/>
    <n v="0"/>
    <m/>
    <d v="2011-05-11T09:50:00"/>
    <d v="2011-05-11T09:50:00"/>
    <d v="1899-12-30T00:00:00"/>
    <n v="0"/>
    <n v="0"/>
    <d v="2011-05-11T11:00:00"/>
    <d v="1899-12-30T01:10:00"/>
    <n v="1"/>
    <n v="10"/>
    <d v="2011-05-11T11:15:00"/>
    <d v="1899-12-30T00:15:00"/>
    <n v="0"/>
    <n v="15"/>
    <d v="2011-05-11T12:00:00"/>
    <d v="1899-12-30T00:45:00"/>
    <n v="0"/>
    <n v="45"/>
    <d v="2011-05-11T12:00:00"/>
    <d v="2011-05-11T15:10:00"/>
    <d v="1899-12-30T03:10:00"/>
    <n v="3"/>
    <n v="10"/>
    <d v="2011-05-11T12:00:00"/>
    <d v="2011-05-11T15:10:00"/>
    <d v="1899-12-30T03:10:00"/>
    <n v="3"/>
    <n v="10"/>
    <d v="2011-05-11T15:50:00"/>
    <d v="1899-12-30T00:40:00"/>
    <n v="0"/>
    <n v="40"/>
    <d v="2011-05-11T15:50:00"/>
    <d v="1899-12-30T00:00:00"/>
    <n v="0"/>
    <n v="0"/>
    <d v="2011-05-12T02:10:00"/>
    <d v="1899-12-30T10:20:00"/>
    <n v="10"/>
    <n v="20"/>
    <d v="2011-05-12T02:40:00"/>
    <d v="2011-05-12T03:30:00"/>
    <d v="1899-12-30T00:50:00"/>
    <n v="0"/>
    <n v="50"/>
    <m/>
    <m/>
    <m/>
    <m/>
    <m/>
    <m/>
    <d v="2011-05-12T04:00:00"/>
    <d v="1899-12-30T00:30:00"/>
    <n v="0"/>
    <n v="30"/>
    <d v="2011-05-12T05:29:00"/>
    <d v="1899-12-30T01:29:00"/>
    <n v="1"/>
    <n v="29"/>
    <d v="2011-05-12T05:29:00"/>
    <d v="2011-05-12T05:29:00"/>
    <d v="1899-12-30T00:00:00"/>
    <n v="0"/>
    <n v="0"/>
    <d v="1899-12-30T19:39:00"/>
    <n v="19"/>
    <n v="39"/>
    <d v="1899-12-30T03:24:00"/>
    <n v="3"/>
    <n v="24"/>
    <d v="1899-12-30T03:10:00"/>
    <n v="3"/>
    <n v="10"/>
    <d v="1899-12-30T10:20:00"/>
    <n v="10"/>
    <n v="20"/>
    <m/>
    <m/>
    <m/>
    <d v="1899-12-30T10:20:00"/>
    <n v="10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183.949999999999"/>
    <n v="176"/>
    <n v="56.639661016949148"/>
    <n v="57.863352272727269"/>
    <n v="8"/>
    <n v="112"/>
    <n v="1.8666666666666667"/>
    <n v="9.8666666666666671"/>
    <n v="3.2888888888888892"/>
  </r>
  <r>
    <n v="4"/>
    <n v="4"/>
    <d v="2011-05-12T00:00:00"/>
    <n v="5"/>
    <x v="0"/>
    <n v="4"/>
    <s v="TSL,JSR"/>
    <s v="COAL NEWZEALAND"/>
    <s v="WREN"/>
    <d v="2011-05-12T02:40:00"/>
    <x v="3"/>
    <m/>
    <n v="59"/>
    <n v="0"/>
    <m/>
    <d v="2011-05-12T02:50:00"/>
    <d v="2011-05-12T02:50:00"/>
    <d v="1899-12-30T00:00:00"/>
    <n v="0"/>
    <n v="0"/>
    <d v="2011-05-12T03:05:00"/>
    <d v="1899-12-30T00:15:00"/>
    <n v="0"/>
    <n v="15"/>
    <d v="2011-05-12T04:05:00"/>
    <d v="1899-12-30T01:00:00"/>
    <n v="1"/>
    <n v="0"/>
    <d v="2011-05-12T05:00:00"/>
    <d v="1899-12-30T00:55:00"/>
    <n v="0"/>
    <n v="55"/>
    <d v="2011-05-12T05:00:00"/>
    <d v="2011-05-12T07:00:00"/>
    <d v="1899-12-30T02:00:00"/>
    <n v="2"/>
    <n v="0"/>
    <d v="2011-05-12T05:00:00"/>
    <d v="2011-05-12T07:00:00"/>
    <d v="1899-12-30T02:00:00"/>
    <n v="2"/>
    <n v="0"/>
    <d v="2011-05-12T07:20:00"/>
    <d v="1899-12-30T00:20:00"/>
    <n v="0"/>
    <n v="20"/>
    <d v="2011-05-12T07:20:00"/>
    <d v="1899-12-30T00:00:00"/>
    <n v="0"/>
    <n v="0"/>
    <d v="2011-05-12T09:05:00"/>
    <d v="1899-12-30T01:45:00"/>
    <n v="1"/>
    <n v="45"/>
    <d v="2011-05-12T13:10:00"/>
    <d v="2011-05-12T13:30:00"/>
    <d v="1899-12-30T00:20:00"/>
    <n v="0"/>
    <n v="20"/>
    <m/>
    <m/>
    <m/>
    <m/>
    <m/>
    <m/>
    <d v="2011-05-12T13:34:00"/>
    <d v="1899-12-30T00:04:00"/>
    <n v="0"/>
    <n v="4"/>
    <d v="2011-05-12T13:34:00"/>
    <d v="1899-12-30T00:00:00"/>
    <n v="0"/>
    <n v="0"/>
    <d v="2011-05-12T13:34:00"/>
    <d v="2011-05-12T13:34:00"/>
    <d v="1899-12-30T00:00:00"/>
    <n v="0"/>
    <n v="0"/>
    <d v="1899-12-30T10:44:00"/>
    <n v="10"/>
    <n v="44"/>
    <d v="1899-12-30T01:19:00"/>
    <n v="1"/>
    <n v="19"/>
    <d v="1899-12-30T02:00:00"/>
    <n v="2"/>
    <n v="0"/>
    <d v="1899-12-30T01:45:00"/>
    <n v="1"/>
    <n v="45"/>
    <m/>
    <m/>
    <m/>
    <d v="1899-12-30T01:45:00"/>
    <n v="1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548.149999999998"/>
    <n v="235"/>
    <n v="57.020338983050841"/>
    <n v="57.651702127659568"/>
    <n v="9"/>
    <n v="131"/>
    <n v="2.1833333333333331"/>
    <n v="11.183333333333334"/>
    <n v="2.7958333333333334"/>
  </r>
  <r>
    <n v="5"/>
    <n v="5"/>
    <d v="2011-05-13T00:00:00"/>
    <n v="5"/>
    <x v="0"/>
    <n v="5"/>
    <s v="TSL,JSR"/>
    <s v="COAL SS IPC"/>
    <s v="SAGAR RATAN"/>
    <d v="2011-05-13T05:20:00"/>
    <x v="4"/>
    <m/>
    <n v="59"/>
    <n v="0"/>
    <m/>
    <d v="2011-05-13T05:30:00"/>
    <d v="2011-05-13T05:30:00"/>
    <d v="1899-12-30T00:00:00"/>
    <n v="0"/>
    <n v="0"/>
    <d v="2011-05-13T05:45:00"/>
    <d v="1899-12-30T00:15:00"/>
    <n v="0"/>
    <n v="15"/>
    <d v="2011-05-13T05:50:00"/>
    <d v="1899-12-30T00:05:00"/>
    <n v="0"/>
    <n v="5"/>
    <d v="2011-05-13T06:40:00"/>
    <d v="1899-12-30T00:50:00"/>
    <n v="0"/>
    <n v="50"/>
    <d v="2011-05-13T06:40:00"/>
    <d v="2011-05-13T08:30:00"/>
    <d v="1899-12-30T01:50:00"/>
    <n v="1"/>
    <n v="50"/>
    <d v="2011-05-13T06:40:00"/>
    <d v="2011-05-13T08:30:00"/>
    <d v="1899-12-30T01:50:00"/>
    <n v="1"/>
    <n v="50"/>
    <d v="2011-05-13T09:00:00"/>
    <d v="1899-12-30T00:30:00"/>
    <n v="0"/>
    <n v="30"/>
    <d v="2011-05-13T09:00:00"/>
    <d v="1899-12-30T00:00:00"/>
    <n v="0"/>
    <n v="0"/>
    <d v="2011-05-13T13:40:00"/>
    <d v="1899-12-30T04:40:00"/>
    <n v="4"/>
    <n v="40"/>
    <d v="2011-05-13T13:40:00"/>
    <d v="2011-05-13T13:40:00"/>
    <d v="1899-12-30T00:00:00"/>
    <n v="0"/>
    <n v="0"/>
    <m/>
    <m/>
    <m/>
    <m/>
    <m/>
    <m/>
    <d v="2011-05-13T14:12:00"/>
    <d v="1899-12-30T00:32:00"/>
    <n v="0"/>
    <n v="32"/>
    <d v="2011-05-13T14:20:00"/>
    <d v="1899-12-30T00:08:00"/>
    <n v="0"/>
    <n v="8"/>
    <d v="2011-05-13T14:20:00"/>
    <d v="2011-05-13T14:20:00"/>
    <d v="1899-12-30T00:00:00"/>
    <n v="0"/>
    <n v="0"/>
    <d v="1899-12-30T08:50:00"/>
    <n v="8"/>
    <n v="50"/>
    <d v="1899-12-30T02:00:00"/>
    <n v="2"/>
    <n v="0"/>
    <d v="1899-12-30T01:50:00"/>
    <n v="1"/>
    <n v="50"/>
    <d v="1899-12-30T04:40:00"/>
    <n v="4"/>
    <n v="40"/>
    <m/>
    <m/>
    <m/>
    <d v="1899-12-30T04:40:00"/>
    <n v="4"/>
    <n v="4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939.259999999998"/>
    <n v="294"/>
    <n v="57.476440677966103"/>
    <n v="57.616530612244894"/>
    <n v="11"/>
    <n v="131"/>
    <n v="2.1833333333333331"/>
    <n v="13.183333333333334"/>
    <n v="2.6366666666666667"/>
  </r>
  <r>
    <n v="6"/>
    <n v="6"/>
    <d v="2011-05-14T00:00:00"/>
    <n v="5"/>
    <x v="0"/>
    <n v="6"/>
    <s v="TSL,JSR"/>
    <s v="COAL SS IPC"/>
    <s v="SAGAR RATAN"/>
    <d v="2011-05-14T07:50:00"/>
    <x v="5"/>
    <m/>
    <n v="56"/>
    <n v="0"/>
    <m/>
    <d v="2011-05-14T07:55:00"/>
    <d v="2011-05-14T07:55:00"/>
    <d v="1899-12-30T00:00:00"/>
    <n v="0"/>
    <n v="0"/>
    <d v="2011-05-14T08:30:00"/>
    <d v="1899-12-30T00:35:00"/>
    <n v="0"/>
    <n v="35"/>
    <d v="2011-05-14T08:40:00"/>
    <d v="1899-12-30T00:10:00"/>
    <n v="0"/>
    <n v="10"/>
    <d v="2011-05-14T09:05:00"/>
    <d v="1899-12-30T00:25:00"/>
    <n v="0"/>
    <n v="25"/>
    <d v="2011-05-14T09:05:00"/>
    <d v="2011-05-14T12:45:00"/>
    <d v="1899-12-30T03:40:00"/>
    <n v="3"/>
    <n v="40"/>
    <d v="2011-05-14T09:05:00"/>
    <d v="2011-05-14T12:45:00"/>
    <d v="1899-12-30T03:40:00"/>
    <n v="3"/>
    <n v="40"/>
    <d v="2011-05-14T13:00:00"/>
    <d v="1899-12-30T00:15:00"/>
    <n v="0"/>
    <n v="15"/>
    <d v="2011-05-14T13:00:00"/>
    <d v="1899-12-30T00:00:00"/>
    <n v="0"/>
    <n v="0"/>
    <d v="2011-05-14T17:20:00"/>
    <d v="1899-12-30T04:20:00"/>
    <n v="4"/>
    <n v="20"/>
    <d v="2011-05-14T17:20:00"/>
    <d v="2011-05-14T17:20:00"/>
    <d v="1899-12-30T00:00:00"/>
    <n v="0"/>
    <n v="0"/>
    <m/>
    <m/>
    <m/>
    <m/>
    <m/>
    <m/>
    <d v="2011-05-14T17:25:00"/>
    <d v="1899-12-30T00:05:00"/>
    <n v="0"/>
    <n v="5"/>
    <d v="2011-05-14T18:25:00"/>
    <d v="1899-12-30T01:00:00"/>
    <n v="1"/>
    <n v="0"/>
    <d v="2011-05-14T18:25:00"/>
    <d v="2011-05-14T18:25:00"/>
    <d v="1899-12-30T00:00:00"/>
    <n v="0"/>
    <n v="0"/>
    <d v="1899-12-30T10:30:00"/>
    <n v="10"/>
    <n v="30"/>
    <d v="1899-12-30T01:45:00"/>
    <n v="1"/>
    <n v="45"/>
    <d v="1899-12-30T03:40:00"/>
    <n v="3"/>
    <n v="40"/>
    <d v="1899-12-30T04:20:00"/>
    <n v="4"/>
    <n v="20"/>
    <m/>
    <m/>
    <m/>
    <d v="1899-12-30T04:20:00"/>
    <n v="4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20282.559999999998"/>
    <n v="350"/>
    <n v="59.70178571428572"/>
    <n v="57.950171428571423"/>
    <n v="12"/>
    <n v="176"/>
    <n v="2.9333333333333331"/>
    <n v="14.933333333333334"/>
    <n v="2.4888888888888889"/>
  </r>
  <r>
    <n v="7"/>
    <n v="7"/>
    <d v="2011-05-16T00:00:00"/>
    <n v="5"/>
    <x v="0"/>
    <n v="7"/>
    <s v="TSL,JSR"/>
    <s v="COAL NEWZEALAND"/>
    <s v="WREN"/>
    <d v="2011-05-16T04:00:00"/>
    <x v="6"/>
    <m/>
    <n v="59"/>
    <n v="0"/>
    <m/>
    <d v="2011-05-16T04:20:00"/>
    <d v="2011-05-16T04:20:00"/>
    <d v="1899-12-30T00:00:00"/>
    <n v="0"/>
    <n v="0"/>
    <d v="2011-05-16T05:15:00"/>
    <d v="1899-12-30T00:55:00"/>
    <n v="0"/>
    <n v="55"/>
    <d v="2011-05-16T05:30:00"/>
    <d v="1899-12-30T00:15:00"/>
    <n v="0"/>
    <n v="15"/>
    <d v="2011-05-16T05:45:00"/>
    <d v="1899-12-30T00:15:00"/>
    <n v="0"/>
    <n v="15"/>
    <d v="2011-05-16T05:45:00"/>
    <d v="2011-05-16T06:45:00"/>
    <d v="1899-12-30T01:00:00"/>
    <n v="1"/>
    <n v="0"/>
    <d v="2011-05-16T05:45:00"/>
    <d v="2011-05-16T06:45:00"/>
    <d v="1899-12-30T01:00:00"/>
    <n v="1"/>
    <n v="0"/>
    <d v="2011-05-16T08:15:00"/>
    <d v="1899-12-30T01:30:00"/>
    <n v="1"/>
    <n v="30"/>
    <d v="2011-05-16T08:15:00"/>
    <d v="1899-12-30T00:00:00"/>
    <n v="0"/>
    <n v="0"/>
    <d v="2011-05-16T13:55:00"/>
    <d v="1899-12-30T05:40:00"/>
    <n v="5"/>
    <n v="40"/>
    <d v="2011-05-16T13:55:00"/>
    <d v="2011-05-16T13:55:00"/>
    <d v="1899-12-30T00:00:00"/>
    <n v="0"/>
    <n v="0"/>
    <m/>
    <m/>
    <m/>
    <m/>
    <m/>
    <m/>
    <d v="2011-05-16T14:09:00"/>
    <d v="1899-12-30T00:14:00"/>
    <n v="0"/>
    <n v="14"/>
    <d v="2011-05-16T14:25:00"/>
    <d v="1899-12-30T00:16:00"/>
    <n v="0"/>
    <n v="16"/>
    <d v="2011-05-16T14:25:00"/>
    <d v="2011-05-16T14:25:00"/>
    <d v="1899-12-30T00:00:00"/>
    <n v="0"/>
    <n v="0"/>
    <d v="1899-12-30T10:05:00"/>
    <n v="10"/>
    <n v="5"/>
    <d v="1899-12-30T02:15:00"/>
    <n v="2"/>
    <n v="15"/>
    <d v="1899-12-30T01:00:00"/>
    <n v="1"/>
    <n v="0"/>
    <d v="1899-12-30T05:40:00"/>
    <n v="5"/>
    <n v="40"/>
    <m/>
    <m/>
    <m/>
    <d v="1899-12-30T05:40:00"/>
    <n v="5"/>
    <n v="4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23619.809999999998"/>
    <n v="409"/>
    <n v="56.563559322033896"/>
    <n v="57.750146699266494"/>
    <n v="14"/>
    <n v="191"/>
    <n v="3.1833333333333331"/>
    <n v="17.183333333333334"/>
    <n v="2.4547619047619049"/>
  </r>
  <r>
    <n v="8"/>
    <n v="8"/>
    <d v="2011-05-17T00:00:00"/>
    <n v="5"/>
    <x v="0"/>
    <n v="8"/>
    <s v="TSL,JSR"/>
    <s v="COAL SS IPC"/>
    <s v="SAGAR RATAN"/>
    <d v="2011-05-17T05:25:00"/>
    <x v="7"/>
    <m/>
    <n v="59"/>
    <n v="0"/>
    <m/>
    <d v="2011-05-17T05:30:00"/>
    <d v="2011-05-17T05:30:00"/>
    <d v="1899-12-30T00:00:00"/>
    <n v="0"/>
    <n v="0"/>
    <d v="2011-05-17T05:55:00"/>
    <d v="1899-12-30T00:25:00"/>
    <n v="0"/>
    <n v="25"/>
    <d v="2011-05-17T06:15:00"/>
    <d v="1899-12-30T00:20:00"/>
    <n v="0"/>
    <n v="20"/>
    <d v="2011-05-17T06:30:00"/>
    <d v="1899-12-30T00:15:00"/>
    <n v="0"/>
    <n v="15"/>
    <d v="2011-05-17T06:30:00"/>
    <d v="2011-05-17T08:50:00"/>
    <d v="1899-12-30T02:20:00"/>
    <n v="2"/>
    <n v="20"/>
    <d v="2011-05-17T06:30:00"/>
    <d v="2011-05-17T08:50:00"/>
    <d v="1899-12-30T02:20:00"/>
    <n v="2"/>
    <n v="20"/>
    <d v="2011-05-17T09:05:00"/>
    <d v="1899-12-30T00:15:00"/>
    <n v="0"/>
    <n v="15"/>
    <d v="2011-05-17T09:05:00"/>
    <d v="1899-12-30T00:00:00"/>
    <n v="0"/>
    <n v="0"/>
    <d v="2011-05-17T12:15:00"/>
    <d v="1899-12-30T03:10:00"/>
    <n v="3"/>
    <n v="10"/>
    <d v="2011-05-17T12:15:00"/>
    <d v="2011-05-17T12:15:00"/>
    <d v="1899-12-30T00:00:00"/>
    <n v="0"/>
    <n v="0"/>
    <m/>
    <m/>
    <m/>
    <m/>
    <m/>
    <m/>
    <d v="2011-05-17T12:43:00"/>
    <d v="1899-12-30T00:28:00"/>
    <n v="0"/>
    <n v="28"/>
    <d v="2011-05-17T13:20:00"/>
    <d v="1899-12-30T00:37:00"/>
    <n v="0"/>
    <n v="37"/>
    <d v="2011-05-17T13:20:00"/>
    <d v="2011-05-17T13:20:00"/>
    <d v="1899-12-30T00:00:00"/>
    <n v="0"/>
    <n v="0"/>
    <d v="1899-12-30T07:50:00"/>
    <n v="7"/>
    <n v="50"/>
    <d v="1899-12-30T01:35:00"/>
    <n v="1"/>
    <n v="35"/>
    <d v="1899-12-30T02:20:00"/>
    <n v="2"/>
    <n v="20"/>
    <d v="1899-12-30T03:10:00"/>
    <n v="3"/>
    <n v="10"/>
    <m/>
    <m/>
    <m/>
    <d v="1899-12-30T03:10:00"/>
    <n v="3"/>
    <n v="1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27110.659999999996"/>
    <n v="468"/>
    <n v="59.166949152542372"/>
    <n v="57.928760683760679"/>
    <n v="15"/>
    <n v="226"/>
    <n v="3.7666666666666666"/>
    <n v="18.766666666666666"/>
    <n v="2.3458333333333332"/>
  </r>
  <r>
    <n v="9"/>
    <n v="9"/>
    <d v="2011-05-18T00:00:00"/>
    <n v="5"/>
    <x v="0"/>
    <n v="9"/>
    <s v="TSL,JSR"/>
    <s v="COAL SS IPC"/>
    <s v="SAGAR RATAN"/>
    <d v="2011-05-18T11:20:00"/>
    <x v="8"/>
    <s v="DTY-WT 1-WCS-RLS 1-IMWB 1-DTY"/>
    <n v="59"/>
    <n v="0"/>
    <m/>
    <d v="2011-05-18T11:35:00"/>
    <d v="2011-05-18T11:35:00"/>
    <d v="1899-12-30T00:00:00"/>
    <n v="0"/>
    <n v="0"/>
    <d v="2011-05-18T11:45:00"/>
    <d v="1899-12-30T00:10:00"/>
    <n v="0"/>
    <n v="10"/>
    <d v="2011-05-18T11:50:00"/>
    <d v="1899-12-30T00:05:00"/>
    <n v="0"/>
    <n v="5"/>
    <d v="2011-05-18T12:15:00"/>
    <d v="1899-12-30T00:25:00"/>
    <n v="0"/>
    <n v="25"/>
    <d v="2011-05-18T12:15:00"/>
    <d v="2011-05-18T14:00:00"/>
    <d v="1899-12-30T01:45:00"/>
    <n v="1"/>
    <n v="45"/>
    <d v="2011-05-18T12:15:00"/>
    <d v="2011-05-18T14:00:00"/>
    <d v="1899-12-30T01:45:00"/>
    <n v="1"/>
    <n v="45"/>
    <d v="2011-05-18T14:00:00"/>
    <d v="1899-12-30T00:00:00"/>
    <n v="0"/>
    <n v="0"/>
    <d v="2011-05-18T14:08:00"/>
    <d v="1899-12-30T00:08:00"/>
    <n v="0"/>
    <n v="8"/>
    <d v="2011-05-18T17:20:00"/>
    <d v="1899-12-30T03:12:00"/>
    <n v="3"/>
    <n v="12"/>
    <d v="2011-05-18T17:20:00"/>
    <d v="2011-05-18T17:20:00"/>
    <d v="1899-12-30T00:00:00"/>
    <n v="0"/>
    <n v="0"/>
    <m/>
    <m/>
    <m/>
    <m/>
    <m/>
    <m/>
    <d v="2011-05-18T17:28:00"/>
    <d v="1899-12-30T00:08:00"/>
    <n v="0"/>
    <n v="8"/>
    <d v="2011-05-18T17:45:00"/>
    <d v="1899-12-30T00:17:00"/>
    <n v="0"/>
    <n v="17"/>
    <d v="2011-05-18T17:45:00"/>
    <d v="2011-05-18T17:45:00"/>
    <d v="1899-12-30T00:00:00"/>
    <n v="0"/>
    <n v="0"/>
    <d v="1899-12-30T06:10:00"/>
    <n v="6"/>
    <n v="10"/>
    <d v="1899-12-30T00:50:00"/>
    <n v="0"/>
    <n v="50"/>
    <d v="1899-12-30T01:45:00"/>
    <n v="1"/>
    <n v="45"/>
    <d v="1899-12-30T03:12:00"/>
    <n v="3"/>
    <n v="12"/>
    <m/>
    <m/>
    <m/>
    <d v="1899-12-30T02:52:00"/>
    <n v="2"/>
    <n v="52"/>
    <d v="1899-12-30T00:00:00"/>
    <n v="0"/>
    <n v="0"/>
    <d v="1899-12-30T00:00:00"/>
    <n v="0"/>
    <n v="0"/>
    <d v="1899-12-30T00:20:00"/>
    <n v="0"/>
    <n v="20"/>
    <d v="1899-12-30T00:00:00"/>
    <n v="0"/>
    <n v="0"/>
    <d v="1899-12-30T00:00:00"/>
    <n v="0"/>
    <n v="0"/>
    <d v="1899-12-30T00:00:00"/>
    <n v="0"/>
    <n v="0"/>
    <d v="1899-12-30T01:05:00"/>
    <n v="1"/>
    <n v="5"/>
    <n v="30566.309999999998"/>
    <n v="527"/>
    <n v="58.570338983050846"/>
    <n v="58.00058823529411"/>
    <n v="15"/>
    <n v="276"/>
    <n v="4.5999999999999996"/>
    <n v="19.600000000000001"/>
    <n v="2.177777777777778"/>
  </r>
  <r>
    <n v="10"/>
    <n v="10"/>
    <d v="2011-05-19T00:00:00"/>
    <n v="5"/>
    <x v="0"/>
    <n v="10"/>
    <s v="TSL,JSR"/>
    <s v="COAL SS IPC"/>
    <s v="SAGAR RATAN"/>
    <d v="2011-05-19T13:30:00"/>
    <x v="9"/>
    <s v="DTY-WT 1-WCS-RLS 1-IMWB 1-DTY"/>
    <n v="59"/>
    <n v="0"/>
    <m/>
    <d v="2011-05-19T13:30:00"/>
    <d v="2011-05-19T13:30:00"/>
    <d v="1899-12-30T00:00:00"/>
    <n v="0"/>
    <n v="0"/>
    <d v="2011-05-19T13:40:00"/>
    <d v="1899-12-30T00:10:00"/>
    <n v="0"/>
    <n v="10"/>
    <d v="2011-05-19T13:50:00"/>
    <d v="1899-12-30T00:10:00"/>
    <n v="0"/>
    <n v="10"/>
    <d v="2011-05-19T14:10:00"/>
    <d v="1899-12-30T00:20:00"/>
    <n v="0"/>
    <n v="20"/>
    <d v="2011-05-19T14:10:00"/>
    <d v="2011-05-19T15:30:00"/>
    <d v="1899-12-30T01:20:00"/>
    <n v="1"/>
    <n v="20"/>
    <d v="2011-05-19T14:10:00"/>
    <d v="2011-05-19T15:30:00"/>
    <d v="1899-12-30T01:20:00"/>
    <n v="1"/>
    <n v="20"/>
    <d v="2011-05-19T15:55:00"/>
    <d v="1899-12-30T00:25:00"/>
    <n v="0"/>
    <n v="25"/>
    <d v="2011-05-19T15:55:00"/>
    <d v="1899-12-30T00:00:00"/>
    <n v="0"/>
    <n v="0"/>
    <d v="2011-05-19T21:35:00"/>
    <d v="1899-12-30T05:40:00"/>
    <n v="5"/>
    <n v="40"/>
    <d v="2011-05-19T21:35:00"/>
    <d v="2011-05-19T21:35:00"/>
    <d v="1899-12-30T00:00:00"/>
    <n v="0"/>
    <n v="0"/>
    <m/>
    <m/>
    <m/>
    <m/>
    <m/>
    <m/>
    <d v="2011-05-19T22:11:00"/>
    <d v="1899-12-30T00:36:00"/>
    <n v="0"/>
    <n v="36"/>
    <d v="2011-05-19T22:25:00"/>
    <d v="1899-12-30T00:14:00"/>
    <n v="0"/>
    <n v="14"/>
    <d v="2011-05-19T22:25:00"/>
    <d v="2011-05-19T22:25:00"/>
    <d v="1899-12-30T00:00:00"/>
    <n v="0"/>
    <n v="0"/>
    <d v="1899-12-30T08:55:00"/>
    <n v="8"/>
    <n v="55"/>
    <d v="1899-12-30T01:35:00"/>
    <n v="1"/>
    <n v="35"/>
    <d v="1899-12-30T01:20:00"/>
    <n v="1"/>
    <n v="20"/>
    <d v="1899-12-30T05:40:00"/>
    <n v="5"/>
    <n v="40"/>
    <m/>
    <m/>
    <m/>
    <d v="1899-12-30T04:09:00"/>
    <n v="4"/>
    <n v="9"/>
    <d v="1899-12-30T00:00:00"/>
    <n v="0"/>
    <n v="0"/>
    <d v="1899-12-30T00:18:00"/>
    <n v="0"/>
    <n v="18"/>
    <d v="1899-12-30T01:13:00"/>
    <n v="1"/>
    <n v="13"/>
    <d v="1899-12-30T00:00:00"/>
    <n v="0"/>
    <n v="0"/>
    <d v="1899-12-30T00:00:00"/>
    <n v="0"/>
    <n v="0"/>
    <d v="1899-12-30T00:00:00"/>
    <n v="0"/>
    <n v="0"/>
    <d v="1899-12-30T01:44:00"/>
    <n v="1"/>
    <n v="44"/>
    <n v="34145.879999999997"/>
    <n v="586"/>
    <n v="60.670677966101699"/>
    <n v="58.269419795221836"/>
    <n v="16"/>
    <n v="311"/>
    <n v="5.1833333333333336"/>
    <n v="21.183333333333334"/>
    <n v="2.1183333333333332"/>
  </r>
  <r>
    <n v="11"/>
    <n v="11"/>
    <d v="2011-05-19T00:00:00"/>
    <n v="5"/>
    <x v="0"/>
    <n v="11"/>
    <s v="TSL,JSR"/>
    <s v="COAL SS IPC"/>
    <s v="SAGAR RATAN"/>
    <d v="2011-05-19T18:15:00"/>
    <x v="10"/>
    <s v="DTY-WT 1-WCS-RLS 1-IMWB 1-DTY"/>
    <n v="58"/>
    <n v="1"/>
    <m/>
    <d v="2011-05-19T18:15:00"/>
    <d v="2011-05-19T18:15:00"/>
    <d v="1899-12-30T00:00:00"/>
    <n v="0"/>
    <n v="0"/>
    <d v="2011-05-19T18:20:00"/>
    <d v="1899-12-30T00:05:00"/>
    <n v="0"/>
    <n v="5"/>
    <d v="2011-05-19T18:30:00"/>
    <d v="1899-12-30T00:10:00"/>
    <n v="0"/>
    <n v="10"/>
    <d v="2011-05-19T18:45:00"/>
    <d v="1899-12-30T00:15:00"/>
    <n v="0"/>
    <n v="15"/>
    <d v="2011-05-19T18:45:00"/>
    <d v="2011-05-19T21:45:00"/>
    <d v="1899-12-30T03:00:00"/>
    <n v="3"/>
    <n v="0"/>
    <d v="2011-05-19T18:45:00"/>
    <d v="2011-05-19T21:45:00"/>
    <d v="1899-12-30T03:00:00"/>
    <n v="3"/>
    <n v="0"/>
    <d v="2011-05-19T22:01:00"/>
    <d v="1899-12-30T00:16:00"/>
    <n v="0"/>
    <n v="16"/>
    <d v="2011-05-19T22:01:00"/>
    <d v="1899-12-30T00:00:00"/>
    <n v="0"/>
    <n v="0"/>
    <d v="2011-05-20T02:33:00"/>
    <d v="1899-12-30T04:32:00"/>
    <n v="4"/>
    <n v="32"/>
    <d v="2011-05-19T02:33:00"/>
    <d v="2011-05-19T02:33:00"/>
    <d v="1899-12-30T00:00:00"/>
    <n v="0"/>
    <n v="0"/>
    <m/>
    <m/>
    <m/>
    <m/>
    <m/>
    <m/>
    <d v="2011-05-19T03:49:00"/>
    <d v="1899-12-30T01:16:00"/>
    <n v="1"/>
    <n v="16"/>
    <d v="2011-05-19T03:58:00"/>
    <d v="1899-12-30T00:09:00"/>
    <n v="0"/>
    <n v="9"/>
    <d v="2011-05-20T03:58:00"/>
    <d v="2011-05-20T03:58:00"/>
    <d v="1899-12-30T00:00:00"/>
    <n v="0"/>
    <n v="0"/>
    <d v="1899-12-30T09:43:00"/>
    <n v="9"/>
    <n v="43"/>
    <d v="1899-12-30T01:56:00"/>
    <n v="1"/>
    <n v="56"/>
    <d v="1899-12-30T03:00:00"/>
    <n v="3"/>
    <n v="0"/>
    <d v="1899-12-30T04:32:00"/>
    <n v="4"/>
    <n v="32"/>
    <m/>
    <m/>
    <m/>
    <d v="1899-12-30T03:40:00"/>
    <n v="3"/>
    <n v="40"/>
    <d v="1899-12-30T00:00:00"/>
    <n v="0"/>
    <n v="0"/>
    <d v="1899-12-30T00:52:00"/>
    <n v="0"/>
    <n v="52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6:00"/>
    <n v="1"/>
    <n v="6"/>
    <n v="37676.959999999999"/>
    <n v="644"/>
    <n v="60.880689655172411"/>
    <n v="58.504596273291924"/>
    <n v="17"/>
    <n v="367"/>
    <n v="6.1166666666666663"/>
    <n v="23.116666666666667"/>
    <n v="2.1015151515151516"/>
  </r>
  <r>
    <n v="12"/>
    <n v="12"/>
    <d v="2011-05-20T00:00:00"/>
    <n v="5"/>
    <x v="0"/>
    <n v="12"/>
    <s v="TSL,JSR"/>
    <s v="COAL NEWZEALAND"/>
    <s v="WREN"/>
    <d v="1899-12-30T20:26:00"/>
    <x v="11"/>
    <s v="DTY-WT 1-WCS-RLS 1-IMWB 1-DTY"/>
    <n v="59"/>
    <n v="0"/>
    <m/>
    <d v="1899-12-30T20:26:00"/>
    <d v="1899-12-30T20:26:00"/>
    <d v="1899-12-30T00:00:00"/>
    <n v="0"/>
    <n v="0"/>
    <d v="1899-12-30T20:26:00"/>
    <d v="1899-12-30T00:00:00"/>
    <n v="0"/>
    <n v="0"/>
    <d v="1899-12-30T20:30:00"/>
    <d v="1899-12-30T00:04:00"/>
    <n v="0"/>
    <n v="4"/>
    <d v="1899-12-30T23:05:00"/>
    <d v="1899-12-30T02:35:00"/>
    <n v="2"/>
    <n v="35"/>
    <d v="1899-12-30T23:05:00"/>
    <d v="1899-12-31T01:00:00"/>
    <d v="1899-12-30T01:55:00"/>
    <n v="1"/>
    <n v="55"/>
    <d v="1899-12-30T23:05:00"/>
    <d v="1899-12-31T01:00:00"/>
    <d v="1899-12-30T01:55:00"/>
    <n v="1"/>
    <n v="55"/>
    <d v="1899-12-31T01:12:00"/>
    <d v="1899-12-30T00:12:00"/>
    <n v="0"/>
    <n v="12"/>
    <d v="1899-12-31T01:13:00"/>
    <d v="1899-12-30T00:01:00"/>
    <n v="0"/>
    <n v="1"/>
    <d v="1899-12-31T03:42:00"/>
    <d v="1899-12-30T02:29:00"/>
    <n v="2"/>
    <n v="29"/>
    <d v="1899-12-31T03:42:00"/>
    <d v="1899-12-31T03:42:00"/>
    <d v="1899-12-30T00:00:00"/>
    <n v="0"/>
    <n v="0"/>
    <m/>
    <m/>
    <m/>
    <m/>
    <m/>
    <m/>
    <d v="2011-05-20T04:04:00"/>
    <d v="2011-05-19T00:22:00"/>
    <n v="0"/>
    <n v="22"/>
    <d v="2011-05-20T04:20:00"/>
    <d v="1899-12-30T00:16:00"/>
    <n v="0"/>
    <n v="16"/>
    <d v="1899-12-31T04:20:00"/>
    <d v="1899-12-31T04:20:00"/>
    <d v="1899-12-30T00:00:00"/>
    <n v="0"/>
    <n v="0"/>
    <d v="1899-12-30T07:54:00"/>
    <n v="7"/>
    <n v="54"/>
    <d v="2011-05-19T03:25:00"/>
    <n v="3"/>
    <n v="25"/>
    <d v="1899-12-30T01:55:00"/>
    <n v="1"/>
    <n v="55"/>
    <d v="1899-12-30T02:29:00"/>
    <n v="2"/>
    <n v="29"/>
    <m/>
    <m/>
    <m/>
    <d v="1899-12-30T01:47:00"/>
    <n v="1"/>
    <n v="47"/>
    <d v="1899-12-30T00:00:00"/>
    <n v="0"/>
    <n v="0"/>
    <d v="1899-12-30T00:42:00"/>
    <n v="0"/>
    <n v="4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5:00"/>
    <n v="0"/>
    <n v="5"/>
    <n v="41229.479999999996"/>
    <n v="703"/>
    <n v="60.212203389830506"/>
    <n v="58.647908961593167"/>
    <n v="20"/>
    <n v="392"/>
    <n v="6.5333333333333332"/>
    <n v="26.533333333333331"/>
    <n v="2.2111111111111108"/>
  </r>
  <r>
    <n v="13"/>
    <n v="13"/>
    <d v="2011-05-21T00:00:00"/>
    <n v="5"/>
    <x v="0"/>
    <n v="13"/>
    <s v="TSL,JSR"/>
    <s v="COAL NEWZEALAND"/>
    <s v="WREN"/>
    <d v="1899-12-30T05:30:00"/>
    <x v="12"/>
    <s v="DTY-WT 1-WCS-RLS 1-IMWB 1-DTY"/>
    <n v="59"/>
    <n v="0"/>
    <m/>
    <d v="1899-12-30T05:30:00"/>
    <d v="1899-12-30T05:30:00"/>
    <d v="1899-12-30T00:00:00"/>
    <n v="0"/>
    <n v="0"/>
    <d v="1899-12-30T05:30:00"/>
    <d v="1899-12-30T00:00:00"/>
    <n v="0"/>
    <n v="0"/>
    <d v="1899-12-30T05:30:00"/>
    <d v="1899-12-30T00:00:00"/>
    <n v="0"/>
    <n v="0"/>
    <d v="1899-12-30T06:25:00"/>
    <d v="1899-12-30T00:55:00"/>
    <n v="0"/>
    <n v="55"/>
    <d v="1899-12-30T06:25:00"/>
    <d v="1899-12-30T06:25:00"/>
    <d v="1899-12-30T00:00:00"/>
    <n v="0"/>
    <n v="0"/>
    <d v="1899-12-30T06:25:00"/>
    <d v="1899-12-30T06:25:00"/>
    <d v="1899-12-30T00:00:00"/>
    <n v="0"/>
    <n v="0"/>
    <d v="1899-12-30T09:42:00"/>
    <d v="1899-12-30T03:17:00"/>
    <n v="3"/>
    <n v="17"/>
    <d v="1899-12-30T09:45:00"/>
    <d v="1899-12-30T00:03:00"/>
    <n v="0"/>
    <n v="3"/>
    <d v="1899-12-30T12:58:00"/>
    <d v="1899-12-30T03:13:00"/>
    <n v="3"/>
    <n v="13"/>
    <d v="1899-12-30T12:58:00"/>
    <d v="1899-12-30T12:58:00"/>
    <d v="1899-12-30T00:00:00"/>
    <n v="0"/>
    <n v="0"/>
    <m/>
    <m/>
    <m/>
    <m/>
    <m/>
    <m/>
    <d v="2011-05-21T13:20:00"/>
    <d v="2011-05-21T00:22:00"/>
    <n v="0"/>
    <n v="22"/>
    <d v="2011-05-21T13:33:00"/>
    <d v="1899-12-30T00:13:00"/>
    <n v="0"/>
    <n v="13"/>
    <d v="1899-12-30T13:33:00"/>
    <d v="1899-12-30T13:33:00"/>
    <d v="1899-12-30T00:00:00"/>
    <n v="0"/>
    <n v="0"/>
    <d v="1899-12-30T08:03:00"/>
    <n v="8"/>
    <n v="3"/>
    <d v="2011-05-21T04:47:00"/>
    <n v="4"/>
    <n v="47"/>
    <d v="1899-12-30T00:00:00"/>
    <n v="0"/>
    <n v="0"/>
    <d v="1899-12-30T03:13:00"/>
    <n v="3"/>
    <n v="13"/>
    <m/>
    <m/>
    <m/>
    <d v="1899-12-30T01:33:00"/>
    <n v="1"/>
    <n v="33"/>
    <d v="1899-12-30T00:00:00"/>
    <n v="0"/>
    <n v="0"/>
    <d v="1899-12-30T00:45:00"/>
    <n v="0"/>
    <n v="45"/>
    <d v="1899-12-30T00:10:00"/>
    <n v="0"/>
    <n v="10"/>
    <d v="1899-12-30T00:00:00"/>
    <n v="0"/>
    <n v="0"/>
    <d v="1899-12-30T00:15:00"/>
    <n v="0"/>
    <n v="15"/>
    <d v="1899-12-30T00:30:00"/>
    <n v="0"/>
    <n v="30"/>
    <d v="1899-12-30T00:00:00"/>
    <n v="0"/>
    <n v="0"/>
    <n v="44754.81"/>
    <n v="762"/>
    <n v="59.751355932203388"/>
    <n v="58.733346456692914"/>
    <n v="24"/>
    <n v="439"/>
    <n v="7.3166666666666664"/>
    <n v="31.316666666666666"/>
    <n v="2.4089743589743589"/>
  </r>
  <r>
    <n v="14"/>
    <n v="14"/>
    <d v="2011-05-21T00:00:00"/>
    <n v="5"/>
    <x v="0"/>
    <n v="14"/>
    <s v="TSL,JSR"/>
    <s v="COAL NEWZEALAND"/>
    <s v="WREN"/>
    <d v="1899-12-30T14:15:00"/>
    <x v="13"/>
    <s v="DTY-WT 1-WCS-RLS 1-IMWB 1-DTY"/>
    <n v="52"/>
    <n v="7"/>
    <s v="R104"/>
    <d v="1899-12-30T14:35:00"/>
    <d v="1899-12-30T14:35:00"/>
    <d v="1899-12-30T00:00:00"/>
    <n v="0"/>
    <n v="0"/>
    <d v="1899-12-30T15:55:00"/>
    <d v="1899-12-30T01:20:00"/>
    <n v="1"/>
    <n v="20"/>
    <d v="1899-12-30T16:05:00"/>
    <d v="1899-12-30T00:10:00"/>
    <n v="0"/>
    <n v="10"/>
    <d v="1899-12-30T16:35:00"/>
    <d v="1899-12-30T00:30:00"/>
    <n v="0"/>
    <n v="30"/>
    <d v="1899-12-30T16:35:00"/>
    <d v="1899-12-30T17:35:00"/>
    <d v="1899-12-30T01:00:00"/>
    <n v="1"/>
    <n v="0"/>
    <d v="1899-12-30T16:35:00"/>
    <d v="1899-12-30T17:35:00"/>
    <d v="1899-12-30T01:00:00"/>
    <n v="1"/>
    <n v="0"/>
    <d v="1899-12-30T18:55:00"/>
    <d v="1899-12-30T01:20:00"/>
    <n v="1"/>
    <n v="20"/>
    <d v="1899-12-30T19:00:00"/>
    <d v="1899-12-30T00:05:00"/>
    <n v="0"/>
    <n v="5"/>
    <d v="1899-12-30T22:35:00"/>
    <d v="1899-12-30T03:35:00"/>
    <n v="3"/>
    <n v="35"/>
    <d v="1899-12-30T22:35:00"/>
    <d v="1899-12-30T22:45:00"/>
    <d v="1899-12-30T00:10:00"/>
    <n v="0"/>
    <n v="10"/>
    <m/>
    <m/>
    <m/>
    <m/>
    <m/>
    <m/>
    <d v="2011-05-21T23:12:00"/>
    <d v="2011-05-21T00:27:00"/>
    <n v="0"/>
    <n v="27"/>
    <d v="2011-05-21T23:45:00"/>
    <d v="1899-12-30T00:33:00"/>
    <n v="0"/>
    <n v="33"/>
    <d v="1899-12-30T23:45:00"/>
    <d v="1899-12-30T23:45:00"/>
    <d v="1899-12-30T00:00:00"/>
    <n v="0"/>
    <n v="0"/>
    <d v="1899-12-30T09:10:00"/>
    <n v="9"/>
    <n v="10"/>
    <d v="2011-05-21T02:50:00"/>
    <n v="2"/>
    <n v="50"/>
    <d v="1899-12-30T01:00:00"/>
    <n v="1"/>
    <n v="0"/>
    <d v="1899-12-30T03:35:00"/>
    <n v="3"/>
    <n v="35"/>
    <m/>
    <m/>
    <m/>
    <d v="1899-12-30T02:07:00"/>
    <n v="2"/>
    <n v="7"/>
    <d v="1899-12-30T00:00:00"/>
    <n v="0"/>
    <n v="0"/>
    <d v="1899-12-30T00:40:00"/>
    <n v="0"/>
    <n v="40"/>
    <d v="1899-12-30T00:33:00"/>
    <n v="0"/>
    <n v="33"/>
    <d v="1899-12-30T00:00:00"/>
    <n v="0"/>
    <n v="0"/>
    <d v="1899-12-30T00:15:00"/>
    <n v="0"/>
    <n v="15"/>
    <d v="1899-12-30T00:00:00"/>
    <n v="0"/>
    <n v="0"/>
    <d v="1899-12-30T00:15:00"/>
    <n v="0"/>
    <n v="15"/>
    <n v="47942.68"/>
    <n v="814"/>
    <n v="61.305192307692309"/>
    <n v="58.897641277641277"/>
    <n v="26"/>
    <n v="489"/>
    <n v="8.15"/>
    <n v="34.15"/>
    <n v="2.4392857142857141"/>
  </r>
  <r>
    <n v="15"/>
    <n v="15"/>
    <d v="2011-05-21T00:00:00"/>
    <n v="5"/>
    <x v="0"/>
    <n v="15"/>
    <s v="TSL,JSR"/>
    <s v="COAL NEWZEALAND"/>
    <s v="WREN"/>
    <d v="1899-12-30T21:45:00"/>
    <x v="14"/>
    <s v="DTY-WT 1-WCS-RLS 1-IMWB 1-DTY"/>
    <n v="59"/>
    <n v="0"/>
    <s v="R104"/>
    <d v="1899-12-30T22:00:00"/>
    <d v="1899-12-30T22:00:00"/>
    <d v="1899-12-30T00:00:00"/>
    <n v="0"/>
    <n v="0"/>
    <d v="1899-12-30T22:15:00"/>
    <d v="1899-12-30T00:15:00"/>
    <n v="0"/>
    <n v="15"/>
    <d v="1899-12-30T22:25:00"/>
    <d v="1899-12-30T00:10:00"/>
    <n v="0"/>
    <n v="10"/>
    <d v="1899-12-30T23:00:00"/>
    <d v="1899-12-30T00:35:00"/>
    <n v="0"/>
    <n v="35"/>
    <d v="1899-12-30T23:00:00"/>
    <d v="1899-12-31T00:42:00"/>
    <d v="1899-12-30T01:42:00"/>
    <n v="1"/>
    <n v="42"/>
    <d v="1899-12-30T23:00:00"/>
    <d v="1899-12-31T00:42:00"/>
    <d v="1899-12-30T01:42:00"/>
    <n v="1"/>
    <n v="42"/>
    <d v="1899-12-31T00:48:00"/>
    <d v="1899-12-30T00:06:00"/>
    <n v="0"/>
    <n v="6"/>
    <d v="1899-12-31T00:50:00"/>
    <d v="1899-12-30T00:02:00"/>
    <n v="0"/>
    <n v="2"/>
    <d v="1899-12-31T04:15:00"/>
    <d v="1899-12-30T03:25:00"/>
    <n v="3"/>
    <n v="25"/>
    <d v="1899-12-31T04:15:00"/>
    <d v="1899-12-31T04:20:00"/>
    <d v="1899-12-30T00:05:00"/>
    <n v="0"/>
    <n v="5"/>
    <m/>
    <m/>
    <m/>
    <m/>
    <m/>
    <m/>
    <d v="2011-05-21T04:41:00"/>
    <d v="2011-05-20T00:21:00"/>
    <n v="0"/>
    <n v="21"/>
    <d v="2011-05-21T05:00:00"/>
    <d v="1899-12-30T00:19:00"/>
    <n v="0"/>
    <n v="19"/>
    <d v="1899-12-31T05:00:00"/>
    <d v="1899-12-31T05:00:00"/>
    <d v="1899-12-30T00:00:00"/>
    <n v="0"/>
    <n v="0"/>
    <d v="1899-12-30T07:00:00"/>
    <n v="7"/>
    <n v="0"/>
    <d v="2011-05-20T01:21:00"/>
    <n v="1"/>
    <n v="21"/>
    <d v="1899-12-30T01:42:00"/>
    <n v="1"/>
    <n v="42"/>
    <d v="1899-12-30T03:25:00"/>
    <n v="3"/>
    <n v="25"/>
    <m/>
    <m/>
    <m/>
    <d v="1899-12-30T01:50:00"/>
    <n v="1"/>
    <n v="50"/>
    <d v="1899-12-30T00:05:00"/>
    <n v="0"/>
    <n v="5"/>
    <d v="1899-12-30T00:30:00"/>
    <n v="0"/>
    <n v="30"/>
    <d v="1899-12-30T00:00:00"/>
    <n v="0"/>
    <n v="0"/>
    <d v="1899-12-30T00:00:00"/>
    <n v="0"/>
    <n v="0"/>
    <d v="1899-12-30T00:00:00"/>
    <n v="0"/>
    <n v="0"/>
    <d v="1899-12-30T01:00:00"/>
    <n v="1"/>
    <n v="0"/>
    <d v="1899-12-30T00:00:00"/>
    <n v="0"/>
    <n v="0"/>
    <n v="51524.11"/>
    <n v="873"/>
    <n v="60.702203389830508"/>
    <n v="59.019599083619703"/>
    <n v="27"/>
    <n v="510"/>
    <n v="8.5"/>
    <n v="35.5"/>
    <n v="2.3666666666666667"/>
  </r>
  <r>
    <n v="16"/>
    <n v="16"/>
    <d v="2011-05-22T00:00:00"/>
    <n v="5"/>
    <x v="0"/>
    <n v="16"/>
    <s v="TSL,JSR"/>
    <s v="COAL NEWZEALAND"/>
    <s v="WREN"/>
    <d v="1899-12-30T12:45:00"/>
    <x v="15"/>
    <s v="DTY-WT 1-WCS-RLS 1-IMWB 1-DTY"/>
    <n v="59"/>
    <n v="0"/>
    <m/>
    <d v="1899-12-30T12:45:00"/>
    <d v="1899-12-30T12:45:00"/>
    <d v="1899-12-30T00:00:00"/>
    <n v="0"/>
    <n v="0"/>
    <d v="1899-12-30T12:45:00"/>
    <d v="1899-12-30T00:00:00"/>
    <n v="0"/>
    <n v="0"/>
    <d v="1899-12-30T12:45:00"/>
    <d v="1899-12-30T00:00:00"/>
    <n v="0"/>
    <n v="0"/>
    <d v="1899-12-30T14:05:00"/>
    <d v="1899-12-30T01:20:00"/>
    <n v="1"/>
    <n v="20"/>
    <d v="1899-12-30T14:05:00"/>
    <d v="1899-12-30T15:30:00"/>
    <d v="1899-12-30T01:25:00"/>
    <n v="1"/>
    <n v="25"/>
    <d v="1899-12-30T14:05:00"/>
    <d v="1899-12-30T15:30:00"/>
    <d v="1899-12-30T01:25:00"/>
    <n v="1"/>
    <n v="25"/>
    <d v="1899-12-30T15:45:00"/>
    <d v="1899-12-30T00:15:00"/>
    <n v="0"/>
    <n v="15"/>
    <d v="1899-12-30T15:45:00"/>
    <d v="1899-12-30T00:00:00"/>
    <n v="0"/>
    <n v="0"/>
    <d v="1899-12-30T19:05:00"/>
    <d v="1899-12-30T03:20:00"/>
    <n v="3"/>
    <n v="20"/>
    <d v="1899-12-30T19:05:00"/>
    <d v="1899-12-30T19:05:00"/>
    <d v="1899-12-30T00:00:00"/>
    <n v="0"/>
    <n v="0"/>
    <m/>
    <m/>
    <m/>
    <m/>
    <m/>
    <m/>
    <d v="2011-05-22T19:28:00"/>
    <d v="2011-05-22T00:23:00"/>
    <n v="0"/>
    <n v="23"/>
    <d v="2011-05-22T19:45:00"/>
    <d v="1899-12-30T00:17:00"/>
    <n v="0"/>
    <n v="17"/>
    <d v="1899-12-30T19:45:00"/>
    <d v="1899-12-30T19:45:00"/>
    <d v="1899-12-30T00:00:00"/>
    <n v="0"/>
    <n v="0"/>
    <d v="1899-12-30T07:00:00"/>
    <n v="7"/>
    <n v="0"/>
    <d v="2011-05-22T02:15:00"/>
    <n v="2"/>
    <n v="15"/>
    <d v="1899-12-30T01:25:00"/>
    <n v="1"/>
    <n v="25"/>
    <d v="1899-12-30T03:20:00"/>
    <n v="3"/>
    <n v="20"/>
    <m/>
    <m/>
    <m/>
    <d v="1899-12-30T01:57:00"/>
    <n v="1"/>
    <n v="57"/>
    <d v="1899-12-30T00:00:00"/>
    <n v="0"/>
    <n v="0"/>
    <d v="1899-12-30T00:23:00"/>
    <n v="0"/>
    <n v="23"/>
    <d v="1899-12-30T00:00:00"/>
    <n v="0"/>
    <n v="0"/>
    <d v="1899-12-30T00:00:00"/>
    <n v="0"/>
    <n v="0"/>
    <d v="1899-12-30T00:30:00"/>
    <n v="0"/>
    <n v="30"/>
    <d v="1899-12-30T00:30:00"/>
    <n v="0"/>
    <n v="30"/>
    <d v="1899-12-30T00:00:00"/>
    <n v="0"/>
    <n v="0"/>
    <n v="55099.020000000004"/>
    <n v="932"/>
    <n v="60.591694915254237"/>
    <n v="59.119120171673821"/>
    <n v="29"/>
    <n v="525"/>
    <n v="8.75"/>
    <n v="37.75"/>
    <n v="2.359375"/>
  </r>
  <r>
    <n v="17"/>
    <n v="17"/>
    <d v="2011-05-23T00:00:00"/>
    <n v="5"/>
    <x v="0"/>
    <n v="17"/>
    <s v="TSL,JSR"/>
    <s v="COAL SS IPC"/>
    <s v="SAGAR RATAN"/>
    <d v="1899-12-30T05:15:00"/>
    <x v="16"/>
    <s v="DTY-WT 1-WCS-RLS 2-IMWB 1-DTY"/>
    <n v="59"/>
    <n v="0"/>
    <s v="R104"/>
    <d v="1899-12-30T05:20:00"/>
    <d v="1899-12-30T05:20:00"/>
    <d v="1899-12-30T00:00:00"/>
    <n v="0"/>
    <n v="0"/>
    <d v="1899-12-30T06:05:00"/>
    <d v="1899-12-30T00:45:00"/>
    <n v="0"/>
    <n v="45"/>
    <d v="1899-12-30T06:15:00"/>
    <d v="1899-12-30T00:10:00"/>
    <n v="0"/>
    <n v="10"/>
    <d v="1899-12-30T06:40:00"/>
    <d v="1899-12-30T00:25:00"/>
    <n v="0"/>
    <n v="25"/>
    <d v="1899-12-30T06:40:00"/>
    <d v="1899-12-30T08:55:00"/>
    <d v="1899-12-30T02:15:00"/>
    <n v="2"/>
    <n v="15"/>
    <d v="1899-12-30T06:40:00"/>
    <d v="1899-12-30T08:55:00"/>
    <d v="1899-12-30T02:15:00"/>
    <n v="2"/>
    <n v="15"/>
    <d v="1899-12-30T09:20:00"/>
    <d v="1899-12-30T00:25:00"/>
    <n v="0"/>
    <n v="25"/>
    <d v="1899-12-30T09:25:00"/>
    <d v="1899-12-30T00:05:00"/>
    <n v="0"/>
    <n v="5"/>
    <d v="1899-12-30T15:50:00"/>
    <d v="1899-12-30T06:25:00"/>
    <n v="6"/>
    <n v="25"/>
    <d v="1899-12-30T15:50:00"/>
    <d v="1899-12-30T16:05:00"/>
    <d v="1899-12-30T00:15:00"/>
    <n v="0"/>
    <n v="15"/>
    <m/>
    <m/>
    <m/>
    <m/>
    <m/>
    <m/>
    <d v="2011-05-23T16:20:00"/>
    <d v="2011-05-23T00:15:00"/>
    <n v="0"/>
    <n v="15"/>
    <d v="2011-05-23T16:30:00"/>
    <d v="1899-12-30T00:10:00"/>
    <n v="0"/>
    <n v="10"/>
    <d v="1899-12-30T16:30:00"/>
    <d v="1899-12-30T16:45:00"/>
    <d v="1899-12-30T00:15:00"/>
    <n v="0"/>
    <n v="15"/>
    <d v="1899-12-30T11:25:00"/>
    <n v="11"/>
    <n v="25"/>
    <d v="2011-05-23T01:15:00"/>
    <n v="1"/>
    <n v="15"/>
    <d v="1899-12-30T02:15:00"/>
    <n v="2"/>
    <n v="15"/>
    <d v="1899-12-30T06:25:00"/>
    <n v="6"/>
    <n v="25"/>
    <m/>
    <m/>
    <m/>
    <d v="1899-12-30T00:35:00"/>
    <n v="0"/>
    <n v="35"/>
    <d v="1899-12-30T00:15:00"/>
    <n v="0"/>
    <n v="15"/>
    <d v="1899-12-30T00:00:00"/>
    <n v="0"/>
    <n v="0"/>
    <d v="1899-12-30T03:10:00"/>
    <n v="3"/>
    <n v="10"/>
    <d v="1899-12-30T00:00:00"/>
    <n v="0"/>
    <n v="0"/>
    <d v="1899-12-30T00:50:00"/>
    <n v="0"/>
    <n v="50"/>
    <d v="1899-12-30T01:35:00"/>
    <n v="1"/>
    <n v="35"/>
    <d v="1899-12-30T00:00:00"/>
    <n v="0"/>
    <n v="0"/>
    <n v="58729.33"/>
    <n v="991"/>
    <n v="61.530677966101692"/>
    <n v="59.262694248234112"/>
    <n v="30"/>
    <n v="540"/>
    <n v="9"/>
    <n v="39"/>
    <n v="2.2941176470588234"/>
  </r>
  <r>
    <n v="18"/>
    <n v="18"/>
    <d v="2011-05-23T00:00:00"/>
    <n v="5"/>
    <x v="0"/>
    <n v="18"/>
    <s v="TSL,JSR"/>
    <s v="COAL SS IPC"/>
    <s v="SAGAR RATAN"/>
    <d v="1899-12-30T10:00:00"/>
    <x v="17"/>
    <s v="DTY-WT 1-WCS-RLS 1-IMWB 1-DTY"/>
    <n v="58"/>
    <n v="1"/>
    <m/>
    <d v="1899-12-30T10:00:00"/>
    <d v="1899-12-30T10:00:00"/>
    <d v="1899-12-30T00:00:00"/>
    <n v="0"/>
    <n v="0"/>
    <d v="1899-12-30T10:00:00"/>
    <d v="1899-12-30T00:00:00"/>
    <n v="0"/>
    <n v="0"/>
    <d v="1899-12-30T10:00:00"/>
    <d v="1899-12-30T00:00:00"/>
    <n v="0"/>
    <n v="0"/>
    <d v="1899-12-30T10:50:00"/>
    <d v="1899-12-30T00:50:00"/>
    <n v="0"/>
    <n v="50"/>
    <d v="1899-12-30T10:50:00"/>
    <d v="1899-12-30T16:40:00"/>
    <d v="1899-12-30T05:50:00"/>
    <n v="5"/>
    <n v="50"/>
    <d v="1899-12-30T10:50:00"/>
    <d v="1899-12-30T16:40:00"/>
    <d v="1899-12-30T05:50:00"/>
    <n v="5"/>
    <n v="50"/>
    <d v="1899-12-30T16:50:00"/>
    <d v="1899-12-30T00:10:00"/>
    <n v="0"/>
    <n v="10"/>
    <d v="1899-12-30T17:25:00"/>
    <d v="1899-12-30T00:35:00"/>
    <n v="0"/>
    <n v="35"/>
    <d v="1899-12-31T01:10:00"/>
    <d v="1899-12-30T07:45:00"/>
    <n v="7"/>
    <n v="45"/>
    <d v="1899-12-31T01:10:00"/>
    <d v="1899-12-31T01:10:00"/>
    <d v="1899-12-30T00:00:00"/>
    <n v="0"/>
    <n v="0"/>
    <m/>
    <m/>
    <m/>
    <m/>
    <m/>
    <m/>
    <d v="2011-05-23T01:34:00"/>
    <d v="2011-05-22T00:24:00"/>
    <n v="0"/>
    <n v="24"/>
    <d v="2011-05-23T01:40:00"/>
    <d v="1899-12-30T00:06:00"/>
    <n v="0"/>
    <n v="6"/>
    <d v="2011-05-23T01:40:00"/>
    <d v="2011-05-23T01:40:00"/>
    <d v="1899-12-30T00:00:00"/>
    <n v="0"/>
    <n v="0"/>
    <d v="2011-05-22T15:40:00"/>
    <n v="15"/>
    <n v="40"/>
    <d v="2011-05-22T01:30:00"/>
    <n v="1"/>
    <n v="30"/>
    <d v="1899-12-30T05:50:00"/>
    <n v="5"/>
    <n v="50"/>
    <d v="1899-12-30T07:45:00"/>
    <n v="7"/>
    <n v="45"/>
    <m/>
    <m/>
    <m/>
    <d v="1899-12-30T07:07:00"/>
    <n v="7"/>
    <n v="7"/>
    <d v="1899-12-30T00:00:00"/>
    <n v="0"/>
    <n v="0"/>
    <d v="1899-12-30T00:38:00"/>
    <n v="0"/>
    <n v="38"/>
    <d v="1899-12-30T00:00:00"/>
    <n v="0"/>
    <n v="0"/>
    <d v="1899-12-30T00:00:00"/>
    <n v="0"/>
    <n v="0"/>
    <d v="1899-12-30T00:00:00"/>
    <n v="0"/>
    <n v="0"/>
    <d v="1899-12-30T00:00:00"/>
    <n v="0"/>
    <n v="0"/>
    <d v="1899-12-30T04:26:00"/>
    <n v="4"/>
    <n v="26"/>
    <n v="62406.51"/>
    <n v="1049"/>
    <n v="63.399655172413787"/>
    <n v="59.491429933269785"/>
    <n v="31"/>
    <n v="570"/>
    <n v="9.5"/>
    <n v="40.5"/>
    <n v="2.25"/>
  </r>
  <r>
    <n v="19"/>
    <n v="19"/>
    <d v="2011-05-25T00:00:00"/>
    <n v="5"/>
    <x v="0"/>
    <n v="19"/>
    <s v="TSL,JSR"/>
    <s v="COAL SS IPC/NEWZEALAND/OAKY NORTH"/>
    <s v="SAGAR RATAN/WREN/NEWLEAD TOMI"/>
    <d v="1899-12-30T15:25:00"/>
    <x v="18"/>
    <s v="DTY-WT 1-WCS-RLS 1-IMWB 1-DTY"/>
    <n v="59"/>
    <n v="0"/>
    <s v="R104"/>
    <d v="1899-12-30T15:25:00"/>
    <d v="1899-12-30T15:25:00"/>
    <d v="1899-12-30T00:00:00"/>
    <n v="0"/>
    <n v="0"/>
    <d v="1899-12-30T15:35:00"/>
    <d v="1899-12-30T00:10:00"/>
    <n v="0"/>
    <n v="10"/>
    <d v="1899-12-30T15:45:00"/>
    <d v="1899-12-30T00:10:00"/>
    <n v="0"/>
    <n v="10"/>
    <d v="1899-12-30T16:15:00"/>
    <d v="1899-12-30T00:30:00"/>
    <n v="0"/>
    <n v="30"/>
    <d v="1899-12-30T16:15:00"/>
    <d v="1899-12-30T18:35:00"/>
    <d v="1899-12-30T02:20:00"/>
    <n v="2"/>
    <n v="20"/>
    <d v="1899-12-30T16:15:00"/>
    <d v="1899-12-30T18:35:00"/>
    <d v="1899-12-30T02:20:00"/>
    <n v="2"/>
    <n v="20"/>
    <d v="1899-12-30T19:40:00"/>
    <d v="1899-12-30T01:05:00"/>
    <n v="1"/>
    <n v="5"/>
    <d v="1899-12-30T19:45:00"/>
    <d v="1899-12-30T00:05:00"/>
    <n v="0"/>
    <n v="5"/>
    <d v="1899-12-31T02:43:00"/>
    <d v="1899-12-30T06:58:00"/>
    <n v="6"/>
    <n v="58"/>
    <d v="1899-12-31T02:43:00"/>
    <d v="1899-12-31T02:43:00"/>
    <d v="1899-12-30T00:00:00"/>
    <n v="0"/>
    <n v="0"/>
    <m/>
    <m/>
    <m/>
    <m/>
    <m/>
    <m/>
    <d v="2011-05-25T03:05:00"/>
    <d v="2011-05-24T00:22:00"/>
    <n v="0"/>
    <n v="22"/>
    <d v="2011-05-25T03:23:00"/>
    <d v="1899-12-30T00:18:00"/>
    <n v="0"/>
    <n v="18"/>
    <d v="2011-05-25T03:23:00"/>
    <d v="2011-05-25T03:27:00"/>
    <d v="1899-12-30T00:04:00"/>
    <n v="0"/>
    <n v="4"/>
    <d v="2011-05-24T12:02:00"/>
    <n v="12"/>
    <n v="2"/>
    <d v="2011-05-24T02:15:00"/>
    <n v="2"/>
    <n v="15"/>
    <d v="1899-12-30T02:20:00"/>
    <n v="2"/>
    <n v="20"/>
    <d v="1899-12-30T06:58:00"/>
    <n v="6"/>
    <n v="58"/>
    <m/>
    <m/>
    <m/>
    <d v="1899-12-30T03:03:00"/>
    <n v="3"/>
    <n v="3"/>
    <d v="1899-12-30T00:00:00"/>
    <n v="0"/>
    <n v="0"/>
    <d v="1899-12-30T00:35:00"/>
    <n v="0"/>
    <n v="35"/>
    <d v="1899-12-30T00:08:00"/>
    <n v="0"/>
    <n v="8"/>
    <d v="1899-12-30T02:00:00"/>
    <n v="2"/>
    <n v="0"/>
    <d v="1899-12-30T00:00:00"/>
    <n v="0"/>
    <n v="0"/>
    <d v="1899-12-30T01:12:00"/>
    <n v="1"/>
    <n v="12"/>
    <d v="1899-12-30T00:00:00"/>
    <n v="0"/>
    <n v="0"/>
    <n v="65912.070000000007"/>
    <n v="1108"/>
    <n v="59.416271186440675"/>
    <n v="59.487427797833938"/>
    <n v="33"/>
    <n v="585"/>
    <n v="9.75"/>
    <n v="42.75"/>
    <n v="2.25"/>
  </r>
  <r>
    <n v="20"/>
    <n v="1"/>
    <d v="2011-06-01T00:00:00"/>
    <n v="6"/>
    <x v="1"/>
    <n v="1"/>
    <s v="HALDIA"/>
    <s v="COAL-OAKY NORTH"/>
    <s v="NEWLEAD TOMI"/>
    <d v="1899-12-30T14:29:00"/>
    <x v="19"/>
    <s v="DTY-WT 1-WCS-RLS 1-IMWB 1-DTY"/>
    <n v="57"/>
    <n v="2"/>
    <s v="R 105"/>
    <d v="1899-12-30T14:29:00"/>
    <d v="1899-12-30T14:29:00"/>
    <d v="1899-12-30T00:00:00"/>
    <n v="0"/>
    <n v="0"/>
    <d v="1899-12-30T14:39:00"/>
    <d v="1899-12-30T00:10:00"/>
    <n v="0"/>
    <n v="10"/>
    <d v="1899-12-30T14:49:00"/>
    <d v="1899-12-30T00:10:00"/>
    <n v="0"/>
    <n v="10"/>
    <d v="1899-12-30T15:15:00"/>
    <d v="1899-12-30T00:26:00"/>
    <n v="0"/>
    <n v="26"/>
    <d v="1899-12-30T15:15:00"/>
    <d v="1899-12-30T17:25:00"/>
    <d v="1899-12-30T02:10:00"/>
    <n v="2"/>
    <n v="10"/>
    <d v="1899-12-30T17:25:00"/>
    <d v="1899-12-30T17:25:00"/>
    <d v="1899-12-30T00:00:00"/>
    <n v="0"/>
    <n v="0"/>
    <d v="1899-12-30T17:31:00"/>
    <d v="1899-12-30T00:06:00"/>
    <n v="0"/>
    <n v="6"/>
    <d v="1899-12-30T17:32:00"/>
    <d v="1899-12-30T00:01:00"/>
    <n v="0"/>
    <n v="1"/>
    <d v="1899-12-30T21:38:00"/>
    <d v="1899-12-30T04:06:00"/>
    <n v="4"/>
    <n v="6"/>
    <d v="1899-12-30T21:38:00"/>
    <d v="1899-12-30T21:43:00"/>
    <d v="1899-12-30T00:05:00"/>
    <n v="0"/>
    <n v="5"/>
    <m/>
    <m/>
    <m/>
    <m/>
    <m/>
    <m/>
    <d v="2011-06-01T21:54:00"/>
    <d v="2011-06-01T00:11:00"/>
    <n v="0"/>
    <n v="11"/>
    <d v="2011-06-01T22:10:00"/>
    <d v="1899-12-30T00:16:00"/>
    <n v="0"/>
    <n v="16"/>
    <d v="1899-12-30T22:10:00"/>
    <d v="1899-12-30T22:20:00"/>
    <d v="1899-12-30T00:10:00"/>
    <n v="0"/>
    <n v="10"/>
    <d v="1899-12-30T07:51:00"/>
    <n v="7"/>
    <n v="51"/>
    <d v="2011-06-01T00:59:00"/>
    <n v="0"/>
    <n v="59"/>
    <d v="1899-12-30T02:10:00"/>
    <n v="2"/>
    <n v="10"/>
    <d v="1899-12-30T04:06:00"/>
    <n v="4"/>
    <n v="6"/>
    <m/>
    <m/>
    <m/>
    <d v="1899-12-30T01:38:00"/>
    <n v="1"/>
    <n v="38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57:00"/>
    <n v="1"/>
    <n v="57"/>
    <d v="1899-12-30T00:31:00"/>
    <n v="0"/>
    <n v="31"/>
    <d v="1899-12-30T00:00:00"/>
    <n v="0"/>
    <n v="0"/>
    <n v="69284.77"/>
    <n v="1165"/>
    <n v="59.170175438596488"/>
    <n v="59.471905579399149"/>
    <n v="0"/>
    <n v="59"/>
    <n v="0.98333333333333328"/>
    <n v="0.98333333333333328"/>
    <n v="0.98333333333333328"/>
  </r>
  <r>
    <n v="21"/>
    <n v="2"/>
    <d v="2011-06-02T00:00:00"/>
    <n v="6"/>
    <x v="0"/>
    <n v="1"/>
    <s v="TSL,JSR"/>
    <s v="COAL-OAKY NORTH/CURRAGH SS"/>
    <s v="NEWLEAD TOMI/SUMMER FORTUNE"/>
    <d v="1899-12-30T13:15:00"/>
    <x v="20"/>
    <s v="DTY-WT 1-WCS-RLS 1-IMWB 1-DTY"/>
    <n v="59"/>
    <n v="0"/>
    <s v="R 105"/>
    <d v="1899-12-30T13:15:00"/>
    <d v="1899-12-30T13:15:00"/>
    <d v="1899-12-30T00:00:00"/>
    <n v="0"/>
    <n v="0"/>
    <d v="1899-12-30T13:20:00"/>
    <d v="1899-12-30T00:05:00"/>
    <n v="0"/>
    <n v="5"/>
    <d v="1899-12-30T13:22:00"/>
    <d v="1899-12-30T00:02:00"/>
    <n v="0"/>
    <n v="2"/>
    <d v="1899-12-30T13:50:00"/>
    <d v="1899-12-30T00:28:00"/>
    <n v="0"/>
    <n v="28"/>
    <d v="1899-12-30T13:50:00"/>
    <d v="1899-12-30T16:25:00"/>
    <d v="1899-12-30T02:35:00"/>
    <n v="2"/>
    <n v="35"/>
    <d v="1899-12-30T16:25:00"/>
    <d v="1899-12-30T22:10:00"/>
    <d v="1899-12-30T05:45:00"/>
    <n v="5"/>
    <n v="45"/>
    <d v="1899-12-30T22:19:00"/>
    <d v="1899-12-30T05:54:00"/>
    <n v="5"/>
    <n v="54"/>
    <d v="1899-12-30T22:20:00"/>
    <d v="1899-12-30T00:01:00"/>
    <n v="0"/>
    <n v="1"/>
    <d v="1899-12-31T01:50:00"/>
    <d v="1899-12-30T03:30:00"/>
    <n v="3"/>
    <n v="30"/>
    <d v="1899-12-30T01:50:00"/>
    <d v="1899-12-30T01:50:00"/>
    <d v="1899-12-30T00:00:00"/>
    <n v="0"/>
    <n v="0"/>
    <m/>
    <m/>
    <m/>
    <m/>
    <m/>
    <m/>
    <d v="1899-12-30T02:13:00"/>
    <d v="1899-12-30T00:23:00"/>
    <n v="0"/>
    <n v="23"/>
    <d v="1899-12-30T02:15:00"/>
    <d v="1899-12-30T00:02:00"/>
    <n v="0"/>
    <n v="2"/>
    <d v="1899-12-30T02:15:00"/>
    <d v="1899-12-31T02:20:00"/>
    <d v="1899-12-31T00:05:00"/>
    <n v="0"/>
    <n v="5"/>
    <d v="1899-12-30T13:05:00"/>
    <n v="13"/>
    <n v="5"/>
    <d v="1899-12-30T06:47:00"/>
    <n v="6"/>
    <n v="47"/>
    <d v="1899-12-30T02:35:00"/>
    <n v="2"/>
    <n v="35"/>
    <d v="1899-12-30T03:30:00"/>
    <n v="3"/>
    <n v="30"/>
    <m/>
    <m/>
    <m/>
    <d v="1899-12-30T01:50:00"/>
    <n v="1"/>
    <n v="5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9:00"/>
    <n v="0"/>
    <n v="9"/>
    <d v="1899-12-30T01:31:00"/>
    <n v="1"/>
    <n v="31"/>
    <d v="1899-12-30T00:00:00"/>
    <n v="0"/>
    <n v="0"/>
    <n v="72783.490000000005"/>
    <n v="1224"/>
    <n v="59.300338983050843"/>
    <n v="59.463635620915035"/>
    <n v="6"/>
    <n v="106"/>
    <n v="1.7666666666666666"/>
    <n v="7.7666666666666666"/>
    <n v="3.8833333333333333"/>
  </r>
  <r>
    <n v="22"/>
    <n v="3"/>
    <d v="2011-06-03T00:00:00"/>
    <n v="6"/>
    <x v="0"/>
    <n v="2"/>
    <s v="TSL,JSR"/>
    <s v="LIMESTONE-CP"/>
    <s v="MP PANAMAX6"/>
    <d v="1899-12-30T16:20:00"/>
    <x v="21"/>
    <s v="DTY-WT 1-WCS-RLS 2-IMWB 1-DTY"/>
    <n v="58"/>
    <n v="1"/>
    <s v="R 105"/>
    <d v="1899-12-30T16:20:00"/>
    <d v="1899-12-30T16:20:00"/>
    <d v="1899-12-30T00:00:00"/>
    <n v="0"/>
    <n v="0"/>
    <d v="1899-12-30T16:25:00"/>
    <d v="1899-12-30T00:05:00"/>
    <n v="0"/>
    <n v="5"/>
    <d v="1899-12-30T16:28:00"/>
    <d v="1899-12-30T00:03:00"/>
    <n v="0"/>
    <n v="3"/>
    <d v="1899-12-30T17:00:00"/>
    <d v="1899-12-30T00:32:00"/>
    <n v="0"/>
    <n v="32"/>
    <d v="1899-12-30T17:00:00"/>
    <d v="1899-12-30T18:30:00"/>
    <d v="1899-12-30T01:30:00"/>
    <n v="1"/>
    <n v="30"/>
    <d v="1899-12-30T17:00:00"/>
    <d v="1899-12-30T19:20:00"/>
    <d v="1899-12-30T02:20:00"/>
    <n v="2"/>
    <n v="20"/>
    <d v="1899-12-30T19:25:00"/>
    <d v="1899-12-30T00:55:00"/>
    <n v="0"/>
    <n v="55"/>
    <d v="1899-12-30T21:22:00"/>
    <d v="1899-12-30T01:57:00"/>
    <n v="1"/>
    <n v="57"/>
    <d v="1899-12-31T01:20:00"/>
    <d v="1899-12-30T03:58:00"/>
    <n v="3"/>
    <n v="58"/>
    <d v="1899-12-30T01:20:00"/>
    <d v="1899-12-30T01:20:00"/>
    <d v="1899-12-30T00:00:00"/>
    <n v="0"/>
    <n v="0"/>
    <m/>
    <m/>
    <m/>
    <m/>
    <m/>
    <m/>
    <d v="1899-12-30T02:00:00"/>
    <d v="1899-12-30T00:40:00"/>
    <n v="0"/>
    <n v="40"/>
    <d v="1899-12-30T02:25:00"/>
    <d v="1899-12-30T00:25:00"/>
    <n v="0"/>
    <n v="25"/>
    <d v="1899-12-30T02:25:00"/>
    <d v="1899-12-31T02:30:00"/>
    <d v="1899-12-31T00:05:00"/>
    <n v="0"/>
    <n v="5"/>
    <d v="1899-12-30T10:10:00"/>
    <n v="10"/>
    <n v="10"/>
    <d v="1899-12-30T02:32:00"/>
    <n v="2"/>
    <n v="32"/>
    <d v="1899-12-30T01:30:00"/>
    <n v="1"/>
    <n v="30"/>
    <d v="1899-12-30T03:58:00"/>
    <n v="3"/>
    <n v="58"/>
    <m/>
    <m/>
    <m/>
    <d v="1899-12-30T01:53:00"/>
    <n v="1"/>
    <n v="53"/>
    <d v="1899-12-30T00:00:00"/>
    <n v="0"/>
    <n v="0"/>
    <d v="1899-12-30T00:00:00"/>
    <n v="0"/>
    <n v="0"/>
    <d v="1899-12-30T00:24:00"/>
    <n v="0"/>
    <n v="24"/>
    <d v="1899-12-30T00:00:00"/>
    <n v="0"/>
    <n v="0"/>
    <d v="1899-12-30T00:10:00"/>
    <n v="0"/>
    <n v="10"/>
    <d v="1899-12-30T01:31:00"/>
    <n v="1"/>
    <n v="31"/>
    <d v="1899-12-30T00:00:00"/>
    <n v="0"/>
    <n v="0"/>
    <n v="76376.3"/>
    <n v="1282"/>
    <n v="61.945"/>
    <n v="59.575897035881439"/>
    <n v="8"/>
    <n v="138"/>
    <n v="2.2999999999999998"/>
    <n v="10.3"/>
    <n v="3.4333333333333336"/>
  </r>
  <r>
    <n v="23"/>
    <n v="4"/>
    <d v="2011-06-04T00:00:00"/>
    <n v="6"/>
    <x v="0"/>
    <n v="3"/>
    <s v="TSL,JSR"/>
    <s v="LIMESTONE-CP"/>
    <s v="MP PANAMAX6"/>
    <d v="1899-12-30T15:10:00"/>
    <x v="22"/>
    <s v="DTY-WT 1-WCS-RLS 2-IMWB 1-DTY"/>
    <n v="59"/>
    <n v="0"/>
    <s v="R 105"/>
    <d v="1899-12-30T15:10:00"/>
    <d v="1899-12-30T15:10:00"/>
    <d v="1899-12-30T00:00:00"/>
    <n v="0"/>
    <n v="0"/>
    <d v="1899-12-30T15:10:00"/>
    <d v="1899-12-30T00:00:00"/>
    <n v="0"/>
    <n v="0"/>
    <d v="1899-12-30T15:10:00"/>
    <d v="1899-12-30T00:00:00"/>
    <n v="0"/>
    <n v="0"/>
    <d v="1899-12-30T15:30:00"/>
    <d v="1899-12-30T00:20:00"/>
    <n v="0"/>
    <n v="20"/>
    <d v="1899-12-30T15:30:00"/>
    <d v="1899-12-30T16:00:00"/>
    <d v="1899-12-30T00:30:00"/>
    <n v="0"/>
    <n v="30"/>
    <d v="1899-12-30T15:30:00"/>
    <d v="1899-12-30T16:00:00"/>
    <d v="1899-12-30T00:30:00"/>
    <n v="0"/>
    <n v="30"/>
    <d v="1899-12-30T16:41:00"/>
    <d v="1899-12-30T00:41:00"/>
    <n v="0"/>
    <n v="41"/>
    <d v="1899-12-30T17:05:00"/>
    <d v="1899-12-30T00:24:00"/>
    <n v="0"/>
    <n v="24"/>
    <d v="1899-12-30T21:28:00"/>
    <d v="1899-12-30T04:23:00"/>
    <n v="4"/>
    <n v="23"/>
    <d v="1899-12-30T21:28:00"/>
    <d v="1899-12-30T21:28:00"/>
    <d v="1899-12-30T00:00:00"/>
    <n v="0"/>
    <n v="0"/>
    <m/>
    <m/>
    <m/>
    <m/>
    <m/>
    <m/>
    <d v="1899-12-30T21:40:00"/>
    <d v="1899-12-30T00:12:00"/>
    <n v="0"/>
    <n v="12"/>
    <d v="1899-12-30T22:10:00"/>
    <d v="1899-12-30T00:30:00"/>
    <n v="0"/>
    <n v="30"/>
    <d v="1899-12-30T21:40:00"/>
    <d v="1899-12-30T21:50:00"/>
    <d v="1899-12-30T00:10:00"/>
    <n v="0"/>
    <n v="10"/>
    <d v="1899-12-30T06:40:00"/>
    <n v="6"/>
    <n v="40"/>
    <d v="1899-12-30T01:43:00"/>
    <n v="1"/>
    <n v="43"/>
    <d v="1899-12-30T00:30:00"/>
    <n v="0"/>
    <n v="30"/>
    <d v="1899-12-30T04:23:00"/>
    <n v="4"/>
    <n v="23"/>
    <m/>
    <m/>
    <m/>
    <d v="1899-12-30T01:35:00"/>
    <n v="1"/>
    <n v="35"/>
    <d v="1899-12-30T00:00:00"/>
    <n v="0"/>
    <n v="0"/>
    <d v="1899-12-30T00:00:00"/>
    <n v="0"/>
    <n v="0"/>
    <d v="1899-12-30T00:23:00"/>
    <n v="0"/>
    <n v="23"/>
    <d v="1899-12-30T00:00:00"/>
    <n v="0"/>
    <n v="0"/>
    <d v="1899-12-30T00:07:00"/>
    <n v="0"/>
    <n v="7"/>
    <d v="1899-12-30T02:18:00"/>
    <n v="2"/>
    <n v="18"/>
    <d v="1899-12-30T00:00:00"/>
    <n v="0"/>
    <n v="0"/>
    <n v="80091.180000000008"/>
    <n v="1341"/>
    <n v="62.964067796610173"/>
    <n v="59.724966442953026"/>
    <n v="9"/>
    <n v="181"/>
    <n v="3.0166666666666666"/>
    <n v="12.016666666666666"/>
    <n v="3.0041666666666664"/>
  </r>
  <r>
    <n v="24"/>
    <n v="5"/>
    <d v="2011-06-04T00:00:00"/>
    <n v="6"/>
    <x v="0"/>
    <n v="4"/>
    <s v="TSL,JSR"/>
    <s v="COAL-OAKY NORTH"/>
    <s v="NEWLEAD TOMI"/>
    <d v="1899-12-30T20:00:00"/>
    <x v="23"/>
    <s v="DTY-WT 1-WCS-RLS 1-IMWB 1-DTY"/>
    <n v="59"/>
    <n v="0"/>
    <s v="R105"/>
    <d v="1899-12-30T20:00:00"/>
    <d v="1899-12-30T20:00:00"/>
    <d v="1899-12-30T00:00:00"/>
    <n v="0"/>
    <n v="0"/>
    <d v="1899-12-30T20:00:00"/>
    <d v="1899-12-30T00:00:00"/>
    <n v="0"/>
    <n v="0"/>
    <d v="1899-12-30T20:00:00"/>
    <d v="1899-12-30T00:00:00"/>
    <n v="0"/>
    <n v="0"/>
    <d v="1899-12-30T21:00:00"/>
    <d v="1899-12-30T01:00:00"/>
    <n v="1"/>
    <n v="0"/>
    <d v="1899-12-30T21:00:00"/>
    <d v="1899-12-30T22:40:00"/>
    <d v="1899-12-30T01:40:00"/>
    <n v="1"/>
    <n v="40"/>
    <d v="1899-12-30T21:00:00"/>
    <d v="1899-12-30T22:40:00"/>
    <d v="1899-12-30T01:40:00"/>
    <n v="1"/>
    <n v="40"/>
    <d v="1899-12-30T22:57:00"/>
    <d v="1899-12-30T00:17:00"/>
    <n v="0"/>
    <n v="17"/>
    <d v="1899-12-30T23:58:00"/>
    <d v="1899-12-30T01:01:00"/>
    <n v="1"/>
    <n v="1"/>
    <d v="1899-12-31T02:32:00"/>
    <d v="1899-12-30T02:34:00"/>
    <n v="2"/>
    <n v="34"/>
    <d v="1899-12-31T02:32:00"/>
    <d v="1899-12-31T02:32:00"/>
    <d v="1899-12-30T00:00:00"/>
    <n v="0"/>
    <n v="0"/>
    <m/>
    <m/>
    <m/>
    <m/>
    <m/>
    <m/>
    <d v="1899-12-31T02:50:00"/>
    <d v="1899-12-30T00:18:00"/>
    <n v="0"/>
    <n v="18"/>
    <d v="1899-12-31T03:00:00"/>
    <d v="1899-12-30T00:10:00"/>
    <n v="0"/>
    <n v="10"/>
    <d v="1899-12-31T03:00:00"/>
    <d v="1899-12-31T03:00:00"/>
    <d v="1899-12-30T00:00:00"/>
    <n v="0"/>
    <n v="0"/>
    <d v="1899-12-30T07:00:00"/>
    <n v="7"/>
    <n v="0"/>
    <d v="1899-12-30T01:45:00"/>
    <n v="1"/>
    <n v="45"/>
    <d v="1899-12-30T01:40:00"/>
    <n v="1"/>
    <n v="40"/>
    <d v="1899-12-30T02:34:00"/>
    <n v="2"/>
    <n v="34"/>
    <m/>
    <m/>
    <m/>
    <d v="1899-12-30T01:19:00"/>
    <n v="1"/>
    <n v="19"/>
    <d v="1899-12-30T00:00:00"/>
    <n v="0"/>
    <n v="0"/>
    <d v="1899-12-30T00:12:00"/>
    <n v="0"/>
    <n v="12"/>
    <d v="1899-12-30T00:43:00"/>
    <n v="0"/>
    <n v="43"/>
    <d v="1899-12-30T00:00:00"/>
    <n v="0"/>
    <n v="0"/>
    <d v="1899-12-30T00:00:00"/>
    <n v="0"/>
    <n v="0"/>
    <d v="1899-12-30T00:20:00"/>
    <n v="0"/>
    <n v="20"/>
    <d v="1899-12-30T00:00:00"/>
    <n v="0"/>
    <n v="0"/>
    <n v="83644.87000000001"/>
    <n v="1400"/>
    <n v="60.232033898305083"/>
    <n v="59.746335714285721"/>
    <n v="10"/>
    <n v="226"/>
    <n v="3.7666666666666666"/>
    <n v="13.766666666666666"/>
    <n v="2.753333333333333"/>
  </r>
  <r>
    <n v="25"/>
    <n v="6"/>
    <d v="2011-06-05T00:00:00"/>
    <n v="6"/>
    <x v="1"/>
    <n v="2"/>
    <s v="HALDIA"/>
    <s v="COAL-OAKY NORTH/CURRAGH SS"/>
    <s v="NEWLEAD TOMI/SUMMER FORTUNE"/>
    <d v="1899-12-30T21:11:00"/>
    <x v="24"/>
    <s v="DTY-WT 1-WCS-RLS 1-IMWB 1-DTY"/>
    <n v="59"/>
    <n v="0"/>
    <s v="R105"/>
    <d v="1899-12-30T21:11:00"/>
    <d v="1899-12-30T21:11:00"/>
    <d v="1899-12-30T00:00:00"/>
    <n v="0"/>
    <n v="0"/>
    <d v="1899-12-30T21:25:00"/>
    <d v="1899-12-30T00:14:00"/>
    <n v="0"/>
    <n v="14"/>
    <d v="1899-12-30T21:25:00"/>
    <d v="1899-12-30T00:00:00"/>
    <n v="0"/>
    <n v="0"/>
    <d v="1899-12-30T22:10:00"/>
    <d v="1899-12-30T00:45:00"/>
    <n v="0"/>
    <n v="45"/>
    <d v="1899-12-30T22:10:00"/>
    <d v="1899-12-30T23:48:00"/>
    <d v="1899-12-30T01:38:00"/>
    <n v="1"/>
    <n v="38"/>
    <d v="1899-12-30T22:10:00"/>
    <d v="1899-12-30T23:48:00"/>
    <d v="1899-12-30T01:38:00"/>
    <n v="1"/>
    <n v="38"/>
    <d v="1899-12-30T23:56:00"/>
    <d v="1899-12-30T00:08:00"/>
    <n v="0"/>
    <n v="8"/>
    <d v="1899-12-30T23:57:00"/>
    <d v="1899-12-30T00:01:00"/>
    <n v="0"/>
    <n v="1"/>
    <d v="1899-12-31T02:22:00"/>
    <d v="1899-12-30T02:25:00"/>
    <n v="2"/>
    <n v="25"/>
    <d v="1899-12-31T02:22:00"/>
    <d v="1899-12-31T02:22:00"/>
    <d v="1899-12-30T00:00:00"/>
    <n v="0"/>
    <n v="0"/>
    <m/>
    <m/>
    <m/>
    <m/>
    <m/>
    <m/>
    <d v="1899-12-31T02:40:00"/>
    <d v="1899-12-30T00:18:00"/>
    <n v="0"/>
    <n v="18"/>
    <d v="1899-12-31T03:00:00"/>
    <d v="1899-12-30T00:20:00"/>
    <n v="0"/>
    <n v="20"/>
    <d v="1899-12-31T03:00:00"/>
    <d v="1899-12-31T03:00:00"/>
    <d v="1899-12-30T00:00:00"/>
    <n v="0"/>
    <n v="0"/>
    <d v="1899-12-30T05:49:00"/>
    <n v="5"/>
    <n v="49"/>
    <d v="1899-12-30T01:31:00"/>
    <n v="1"/>
    <n v="31"/>
    <d v="1899-12-30T01:38:00"/>
    <n v="1"/>
    <n v="38"/>
    <d v="1899-12-30T02:25:00"/>
    <n v="2"/>
    <n v="25"/>
    <m/>
    <m/>
    <m/>
    <d v="1899-12-30T01:20:00"/>
    <n v="1"/>
    <n v="20"/>
    <d v="1899-12-30T00:00:00"/>
    <n v="0"/>
    <n v="0"/>
    <d v="1899-12-30T00:00:00"/>
    <n v="0"/>
    <n v="0"/>
    <d v="1899-12-30T00:56:00"/>
    <n v="0"/>
    <n v="56"/>
    <d v="1899-12-30T00:00:00"/>
    <n v="0"/>
    <n v="0"/>
    <d v="1899-12-30T00:00:00"/>
    <n v="0"/>
    <n v="0"/>
    <d v="1899-12-30T00:09:00"/>
    <n v="0"/>
    <n v="9"/>
    <d v="1899-12-30T00:00:00"/>
    <n v="0"/>
    <n v="0"/>
    <n v="87113.090000000011"/>
    <n v="1459"/>
    <n v="58.783389830508469"/>
    <n v="59.707395476353675"/>
    <n v="11"/>
    <n v="257"/>
    <n v="4.2833333333333332"/>
    <n v="15.283333333333333"/>
    <n v="2.5472222222222221"/>
  </r>
  <r>
    <n v="26"/>
    <n v="7"/>
    <d v="2011-06-06T00:00:00"/>
    <n v="6"/>
    <x v="0"/>
    <n v="5"/>
    <s v="TSL,JSR"/>
    <s v="COAL CURRAGH SS"/>
    <s v="SUMMER FORTUNE"/>
    <d v="1899-12-30T15:00:00"/>
    <x v="25"/>
    <s v="DTY-WT 1-WCS-RLS 1-IMWB 1-DTY"/>
    <n v="58"/>
    <n v="1"/>
    <s v="R105"/>
    <d v="1899-12-30T15:00:00"/>
    <d v="1899-12-30T15:00:00"/>
    <d v="1899-12-30T00:00:00"/>
    <n v="0"/>
    <n v="0"/>
    <d v="1899-12-30T15:00:00"/>
    <d v="1899-12-30T00:00:00"/>
    <n v="0"/>
    <n v="0"/>
    <d v="1899-12-30T15:00:00"/>
    <d v="1899-12-30T00:00:00"/>
    <n v="0"/>
    <n v="0"/>
    <d v="1899-12-30T15:35:00"/>
    <d v="1899-12-30T00:35:00"/>
    <n v="0"/>
    <n v="35"/>
    <d v="1899-12-30T15:35:00"/>
    <d v="1899-12-30T18:35:00"/>
    <d v="1899-12-30T03:00:00"/>
    <n v="3"/>
    <n v="0"/>
    <d v="1899-12-30T15:35:00"/>
    <d v="1899-12-30T18:35:00"/>
    <d v="1899-12-30T03:00:00"/>
    <n v="3"/>
    <n v="0"/>
    <d v="1899-12-30T18:41:00"/>
    <d v="1899-12-30T00:06:00"/>
    <n v="0"/>
    <n v="6"/>
    <d v="1899-12-30T18:42:00"/>
    <d v="1899-12-30T00:01:00"/>
    <n v="0"/>
    <n v="1"/>
    <d v="1899-12-30T21:32:00"/>
    <d v="1899-12-30T02:50:00"/>
    <n v="2"/>
    <n v="50"/>
    <d v="1899-12-30T21:32:00"/>
    <d v="1899-12-30T21:32:00"/>
    <d v="1899-12-30T00:00:00"/>
    <n v="0"/>
    <n v="0"/>
    <m/>
    <m/>
    <m/>
    <m/>
    <m/>
    <m/>
    <d v="1899-12-30T21:40:00"/>
    <d v="1899-12-30T00:08:00"/>
    <n v="0"/>
    <n v="8"/>
    <d v="1899-12-30T21:55:00"/>
    <d v="1899-12-30T00:15:00"/>
    <n v="0"/>
    <n v="15"/>
    <d v="1899-12-30T23:35:00"/>
    <d v="1899-12-30T23:35:00"/>
    <d v="1899-12-30T00:00:00"/>
    <n v="0"/>
    <n v="0"/>
    <d v="1899-12-30T08:35:00"/>
    <n v="8"/>
    <n v="35"/>
    <d v="1899-12-30T01:04:00"/>
    <n v="1"/>
    <n v="4"/>
    <d v="1899-12-30T03:00:00"/>
    <n v="3"/>
    <n v="0"/>
    <d v="1899-12-30T02:50:00"/>
    <n v="2"/>
    <n v="50"/>
    <m/>
    <m/>
    <m/>
    <d v="1899-12-30T02:45:00"/>
    <n v="2"/>
    <n v="4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5:00"/>
    <n v="0"/>
    <n v="5"/>
    <d v="1899-12-30T00:00:00"/>
    <n v="0"/>
    <n v="0"/>
    <d v="1899-12-30T00:44:00"/>
    <n v="0"/>
    <n v="44"/>
    <n v="90613.220000000016"/>
    <n v="1517"/>
    <n v="60.347068965517245"/>
    <n v="59.731852340145032"/>
    <n v="12"/>
    <n v="261"/>
    <n v="4.3499999999999996"/>
    <n v="16.350000000000001"/>
    <n v="2.3357142857142859"/>
  </r>
  <r>
    <n v="27"/>
    <n v="8"/>
    <d v="2011-06-08T00:00:00"/>
    <n v="6"/>
    <x v="0"/>
    <n v="6"/>
    <s v="TSL,JSR"/>
    <s v="COAL CURRAGH SS"/>
    <s v="SUMMER FORTUNE"/>
    <d v="2011-06-08T04:11:00"/>
    <x v="26"/>
    <s v="DTY-WT 1-WCS-RLS 1-IMWB 1-DTY"/>
    <n v="59"/>
    <n v="0"/>
    <s v="R103"/>
    <d v="2011-06-08T04:11:00"/>
    <d v="2011-06-08T04:11:00"/>
    <d v="1899-12-30T00:00:00"/>
    <n v="0"/>
    <n v="0"/>
    <d v="2011-06-08T04:25:00"/>
    <d v="1899-12-30T00:14:00"/>
    <n v="0"/>
    <n v="14"/>
    <d v="2011-06-08T04:33:00"/>
    <d v="1899-12-30T00:08:00"/>
    <n v="0"/>
    <n v="8"/>
    <d v="2011-06-08T04:53:00"/>
    <d v="1899-12-30T00:20:00"/>
    <n v="0"/>
    <n v="20"/>
    <d v="2011-06-08T04:53:00"/>
    <d v="2011-06-08T07:00:00"/>
    <d v="1899-12-30T02:07:00"/>
    <n v="2"/>
    <n v="7"/>
    <d v="2011-06-08T04:53:00"/>
    <d v="2011-06-08T07:00:00"/>
    <d v="1899-12-30T02:07:00"/>
    <n v="2"/>
    <n v="7"/>
    <d v="2011-06-08T07:06:00"/>
    <d v="1899-12-30T00:06:00"/>
    <n v="0"/>
    <n v="6"/>
    <d v="2011-06-08T07:07:00"/>
    <d v="1899-12-30T00:01:00"/>
    <n v="0"/>
    <n v="1"/>
    <d v="2011-06-08T11:28:00"/>
    <d v="1899-12-30T04:21:00"/>
    <n v="4"/>
    <n v="21"/>
    <d v="2011-06-08T11:28:00"/>
    <d v="2011-06-08T11:28:00"/>
    <d v="1899-12-30T00:00:00"/>
    <n v="0"/>
    <n v="0"/>
    <m/>
    <m/>
    <m/>
    <m/>
    <m/>
    <m/>
    <d v="2011-06-08T11:40:00"/>
    <d v="1899-12-30T00:12:00"/>
    <n v="0"/>
    <n v="12"/>
    <d v="2011-06-08T11:55:00"/>
    <d v="1899-12-30T00:15:00"/>
    <n v="0"/>
    <n v="15"/>
    <d v="2011-06-08T11:55:00"/>
    <d v="2011-06-08T13:40:00"/>
    <d v="1899-12-30T01:45:00"/>
    <n v="1"/>
    <n v="45"/>
    <d v="1899-12-30T09:29:00"/>
    <n v="9"/>
    <n v="29"/>
    <d v="1899-12-30T00:53:00"/>
    <n v="0"/>
    <n v="53"/>
    <d v="1899-12-30T02:07:00"/>
    <n v="2"/>
    <n v="7"/>
    <d v="1899-12-30T04:21:00"/>
    <n v="4"/>
    <n v="21"/>
    <m/>
    <m/>
    <m/>
    <d v="1899-12-30T01:28:00"/>
    <n v="1"/>
    <n v="2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53:00"/>
    <n v="2"/>
    <n v="53"/>
    <d v="1899-12-30T00:00:00"/>
    <n v="0"/>
    <n v="0"/>
    <n v="94102.170000000013"/>
    <n v="1576"/>
    <n v="59.134745762711859"/>
    <n v="59.709498730964476"/>
    <n v="12"/>
    <n v="314"/>
    <n v="5.2333333333333334"/>
    <n v="17.233333333333334"/>
    <n v="2.1541666666666668"/>
  </r>
  <r>
    <n v="28"/>
    <n v="9"/>
    <d v="2011-06-08T00:00:00"/>
    <n v="6"/>
    <x v="0"/>
    <n v="7"/>
    <s v="TSL,JSR"/>
    <s v="COAL CURRAGH SS"/>
    <s v="SUMMER FORTUNE"/>
    <d v="1899-12-30T17:40:00"/>
    <x v="27"/>
    <s v="DTY-WT 1-WCS-RLS 1-IMWB 1-DTY"/>
    <n v="59"/>
    <n v="0"/>
    <m/>
    <d v="1899-12-30T17:40:00"/>
    <d v="1899-12-30T17:40:00"/>
    <d v="1899-12-30T00:00:00"/>
    <n v="0"/>
    <n v="0"/>
    <d v="1899-12-30T17:40:00"/>
    <d v="1899-12-30T00:00:00"/>
    <n v="0"/>
    <n v="0"/>
    <d v="1899-12-30T17:40:00"/>
    <d v="1899-12-30T00:00:00"/>
    <n v="0"/>
    <n v="0"/>
    <d v="1899-12-30T18:25:00"/>
    <d v="1899-12-30T00:45:00"/>
    <n v="0"/>
    <n v="45"/>
    <d v="1899-12-30T18:25:00"/>
    <d v="1899-12-30T19:23:00"/>
    <d v="1899-12-30T00:58:00"/>
    <n v="0"/>
    <n v="58"/>
    <d v="1899-12-30T18:25:00"/>
    <d v="1899-12-30T19:23:00"/>
    <d v="1899-12-30T00:58:00"/>
    <n v="0"/>
    <n v="58"/>
    <d v="1899-12-30T19:39:00"/>
    <d v="1899-12-30T00:16:00"/>
    <n v="0"/>
    <n v="16"/>
    <d v="1899-12-30T19:41:00"/>
    <d v="1899-12-30T00:02:00"/>
    <n v="0"/>
    <n v="2"/>
    <d v="2011-06-09T01:36:00"/>
    <d v="2011-06-08T05:55:00"/>
    <n v="5"/>
    <n v="55"/>
    <d v="1899-12-30T19:41:00"/>
    <d v="2011-06-09T01:36:00"/>
    <d v="2011-06-08T05:55:00"/>
    <n v="5"/>
    <n v="55"/>
    <m/>
    <m/>
    <m/>
    <m/>
    <m/>
    <m/>
    <d v="2011-06-09T01:45:00"/>
    <d v="1899-12-30T00:09:00"/>
    <n v="0"/>
    <n v="9"/>
    <d v="2011-06-09T02:05:00"/>
    <d v="1899-12-30T00:20:00"/>
    <n v="0"/>
    <n v="20"/>
    <d v="2011-06-09T02:05:00"/>
    <d v="2011-06-09T02:05:00"/>
    <d v="1899-12-30T00:00:00"/>
    <n v="0"/>
    <n v="0"/>
    <d v="2011-06-08T08:25:00"/>
    <n v="8"/>
    <n v="25"/>
    <d v="1899-12-30T01:30:00"/>
    <n v="1"/>
    <n v="30"/>
    <d v="1899-12-30T00:58:00"/>
    <n v="0"/>
    <n v="58"/>
    <d v="2011-06-08T05:55:00"/>
    <n v="5"/>
    <n v="55"/>
    <m/>
    <m/>
    <m/>
    <d v="2011-06-08T02:03:00"/>
    <n v="2"/>
    <n v="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2:00"/>
    <n v="0"/>
    <n v="2"/>
    <d v="1899-12-30T03:50:00"/>
    <n v="3"/>
    <n v="50"/>
    <d v="1899-12-30T00:15:00"/>
    <n v="0"/>
    <n v="15"/>
    <n v="97612.250000000015"/>
    <n v="1635"/>
    <n v="59.492881355932205"/>
    <n v="59.701681957186551"/>
    <n v="13"/>
    <n v="344"/>
    <n v="5.7333333333333334"/>
    <n v="18.733333333333334"/>
    <n v="2.0814814814814815"/>
  </r>
  <r>
    <n v="29"/>
    <n v="10"/>
    <d v="2011-06-10T00:00:00"/>
    <n v="6"/>
    <x v="1"/>
    <n v="3"/>
    <s v="HALDIA"/>
    <s v="COAL OAKY NORTH"/>
    <s v="NEWLEAD TOMI"/>
    <d v="1899-12-30T02:15:00"/>
    <x v="28"/>
    <s v="DTY-WT 1-WCS-RLS 1-IMWB 1-DTY"/>
    <n v="59"/>
    <n v="0"/>
    <s v="R103"/>
    <d v="1899-12-30T02:15:00"/>
    <d v="1899-12-30T02:15:00"/>
    <d v="1899-12-30T00:00:00"/>
    <n v="0"/>
    <n v="0"/>
    <d v="1899-12-30T02:25:00"/>
    <d v="1899-12-30T00:10:00"/>
    <n v="0"/>
    <n v="10"/>
    <d v="1899-12-30T02:35:00"/>
    <d v="1899-12-30T00:10:00"/>
    <n v="0"/>
    <n v="10"/>
    <d v="1899-12-30T02:50:00"/>
    <d v="1899-12-30T00:15:00"/>
    <n v="0"/>
    <n v="15"/>
    <d v="1899-12-30T02:55:00"/>
    <d v="1899-12-30T03:45:00"/>
    <d v="1899-12-30T00:50:00"/>
    <n v="0"/>
    <n v="50"/>
    <d v="1899-12-30T02:55:00"/>
    <d v="1899-12-30T03:45:00"/>
    <d v="1899-12-30T00:50:00"/>
    <n v="0"/>
    <n v="50"/>
    <d v="1899-12-30T03:50:00"/>
    <d v="1899-12-30T00:05:00"/>
    <n v="0"/>
    <n v="5"/>
    <d v="1899-12-30T03:55:00"/>
    <d v="1899-12-30T00:05:00"/>
    <n v="0"/>
    <n v="5"/>
    <d v="1899-12-30T06:26:00"/>
    <d v="1899-12-30T02:31:00"/>
    <n v="2"/>
    <n v="31"/>
    <d v="1899-12-30T03:55:00"/>
    <d v="1899-12-30T06:30:00"/>
    <d v="1899-12-30T02:35:00"/>
    <n v="2"/>
    <n v="35"/>
    <m/>
    <m/>
    <m/>
    <m/>
    <m/>
    <m/>
    <d v="1899-12-30T06:45:00"/>
    <d v="1899-12-30T00:15:00"/>
    <n v="0"/>
    <n v="15"/>
    <d v="1899-12-30T07:15:00"/>
    <d v="1899-12-30T00:30:00"/>
    <n v="0"/>
    <n v="30"/>
    <d v="1899-12-30T07:15:00"/>
    <d v="1899-12-30T07:15:00"/>
    <d v="1899-12-30T00:00:00"/>
    <n v="0"/>
    <n v="0"/>
    <d v="1899-12-30T05:00:00"/>
    <n v="5"/>
    <n v="0"/>
    <d v="1899-12-30T01:05:00"/>
    <n v="1"/>
    <n v="5"/>
    <d v="1899-12-30T00:50:00"/>
    <n v="0"/>
    <n v="50"/>
    <d v="1899-12-30T02:31:00"/>
    <n v="2"/>
    <n v="31"/>
    <m/>
    <m/>
    <m/>
    <d v="1899-12-30T01:59:00"/>
    <n v="1"/>
    <n v="59"/>
    <d v="1899-12-30T00:00:00"/>
    <n v="0"/>
    <n v="0"/>
    <d v="1899-12-30T00:00:00"/>
    <n v="0"/>
    <n v="0"/>
    <d v="1899-12-30T00:02:00"/>
    <n v="0"/>
    <n v="2"/>
    <d v="1899-12-30T00:00:00"/>
    <n v="0"/>
    <n v="0"/>
    <d v="1899-12-30T00:00:00"/>
    <n v="0"/>
    <n v="0"/>
    <d v="1899-12-30T00:30:00"/>
    <n v="0"/>
    <n v="30"/>
    <d v="1899-12-30T00:00:00"/>
    <n v="0"/>
    <n v="0"/>
    <n v="101021.21000000002"/>
    <n v="1694"/>
    <n v="57.778983050847458"/>
    <n v="59.634716646989389"/>
    <n v="14"/>
    <n v="349"/>
    <n v="5.8166666666666664"/>
    <n v="19.816666666666666"/>
    <n v="1.9816666666666667"/>
  </r>
  <r>
    <n v="30"/>
    <n v="11"/>
    <d v="2011-06-11T00:00:00"/>
    <n v="6"/>
    <x v="0"/>
    <n v="8"/>
    <s v="TSL,JSR"/>
    <s v="COAL-OAKY NORTH/CURRAGH SS"/>
    <s v="NEWLEAD TOMI/SUMMER FORTUNE"/>
    <d v="1899-12-30T15:00:00"/>
    <x v="29"/>
    <s v="DTY-WT 1-WCS-RLS 1-IMWB 1-DTY"/>
    <n v="58"/>
    <n v="1"/>
    <s v="R103"/>
    <d v="1899-12-30T15:00:00"/>
    <d v="1899-12-30T15:00:00"/>
    <d v="1899-12-30T00:00:00"/>
    <n v="0"/>
    <n v="0"/>
    <d v="1899-12-30T15:15:00"/>
    <d v="1899-12-30T00:15:00"/>
    <n v="0"/>
    <n v="15"/>
    <d v="1899-12-30T15:21:00"/>
    <d v="1899-12-30T00:06:00"/>
    <n v="0"/>
    <n v="6"/>
    <d v="1899-12-30T15:57:00"/>
    <d v="1899-12-30T00:36:00"/>
    <n v="0"/>
    <n v="36"/>
    <d v="1899-12-30T15:57:00"/>
    <d v="1899-12-30T16:40:00"/>
    <d v="1899-12-30T00:43:00"/>
    <n v="0"/>
    <n v="43"/>
    <d v="1899-12-30T15:57:00"/>
    <d v="1899-12-30T16:40:00"/>
    <d v="1899-12-30T00:43:00"/>
    <n v="0"/>
    <n v="43"/>
    <d v="1899-12-30T17:36:00"/>
    <d v="1899-12-30T00:56:00"/>
    <n v="0"/>
    <n v="56"/>
    <d v="1899-12-30T17:40:00"/>
    <d v="1899-12-30T00:04:00"/>
    <n v="0"/>
    <n v="4"/>
    <d v="1899-12-30T21:16:00"/>
    <d v="1899-12-30T03:36:00"/>
    <n v="3"/>
    <n v="36"/>
    <d v="1899-12-30T17:40:00"/>
    <d v="1899-12-30T21:16:00"/>
    <d v="1899-12-30T03:36:00"/>
    <n v="3"/>
    <n v="36"/>
    <m/>
    <m/>
    <m/>
    <m/>
    <m/>
    <m/>
    <d v="1899-12-30T21:36:00"/>
    <d v="1899-12-30T00:20:00"/>
    <n v="0"/>
    <n v="20"/>
    <d v="1899-12-30T21:55:00"/>
    <d v="1899-12-30T00:19:00"/>
    <n v="0"/>
    <n v="19"/>
    <d v="1899-12-30T21:55:00"/>
    <d v="1899-12-30T21:55:00"/>
    <d v="1899-12-30T00:00:00"/>
    <n v="0"/>
    <n v="0"/>
    <d v="1899-12-30T06:55:00"/>
    <n v="6"/>
    <n v="55"/>
    <d v="1899-12-30T02:11:00"/>
    <n v="2"/>
    <n v="11"/>
    <d v="1899-12-30T00:43:00"/>
    <n v="0"/>
    <n v="43"/>
    <d v="1899-12-30T03:36:00"/>
    <n v="3"/>
    <n v="36"/>
    <m/>
    <m/>
    <m/>
    <d v="1899-12-30T01:23:00"/>
    <n v="1"/>
    <n v="2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13:00"/>
    <n v="2"/>
    <n v="13"/>
    <d v="1899-12-30T00:00:00"/>
    <n v="0"/>
    <n v="0"/>
    <n v="104505.27000000002"/>
    <n v="1752"/>
    <n v="60.07"/>
    <n v="59.64912671232878"/>
    <n v="16"/>
    <n v="360"/>
    <n v="6"/>
    <n v="22"/>
    <n v="2"/>
  </r>
  <r>
    <n v="31"/>
    <n v="12"/>
    <d v="2011-06-12T00:00:00"/>
    <n v="6"/>
    <x v="2"/>
    <n v="1"/>
    <s v="UML,DGPR"/>
    <s v="HARD COKING COAL"/>
    <s v="KAVO ALKYON"/>
    <d v="1899-12-30T22:30:00"/>
    <x v="30"/>
    <s v="DTY-WT 1-WCS-RLS 1-IMWB 1-DTY"/>
    <n v="59"/>
    <n v="0"/>
    <m/>
    <d v="1899-12-30T22:30:00"/>
    <d v="1899-12-30T22:30:00"/>
    <d v="1899-12-30T00:00:00"/>
    <n v="0"/>
    <n v="0"/>
    <d v="1899-12-30T22:46:00"/>
    <d v="1899-12-30T00:16:00"/>
    <n v="0"/>
    <n v="16"/>
    <d v="1899-12-30T22:46:00"/>
    <d v="1899-12-30T00:00:00"/>
    <n v="0"/>
    <n v="0"/>
    <d v="1899-12-30T23:25:00"/>
    <d v="1899-12-30T00:39:00"/>
    <n v="0"/>
    <n v="39"/>
    <d v="1899-12-30T23:25:00"/>
    <d v="1899-12-31T01:14:00"/>
    <d v="1899-12-30T01:49:00"/>
    <n v="1"/>
    <n v="49"/>
    <d v="1899-12-30T23:25:00"/>
    <d v="1899-12-31T01:14:00"/>
    <d v="1899-12-30T01:49:00"/>
    <n v="1"/>
    <n v="49"/>
    <d v="1899-12-31T01:19:00"/>
    <d v="1899-12-30T00:05:00"/>
    <n v="0"/>
    <n v="5"/>
    <d v="1899-12-31T01:20:00"/>
    <d v="1899-12-30T00:01:00"/>
    <n v="0"/>
    <n v="1"/>
    <d v="1899-12-31T03:46:00"/>
    <d v="1899-12-30T02:26:00"/>
    <n v="2"/>
    <n v="26"/>
    <d v="1899-12-31T01:20:00"/>
    <d v="1899-12-31T03:46:00"/>
    <d v="1899-12-30T02:26:00"/>
    <n v="2"/>
    <n v="26"/>
    <m/>
    <m/>
    <m/>
    <m/>
    <m/>
    <m/>
    <d v="1899-12-31T03:50:00"/>
    <d v="1899-12-30T00:04:00"/>
    <n v="0"/>
    <n v="4"/>
    <d v="1899-12-31T04:05:00"/>
    <d v="1899-12-30T00:15:00"/>
    <n v="0"/>
    <n v="15"/>
    <d v="1899-12-31T04:05:00"/>
    <d v="1899-12-31T04:05:00"/>
    <d v="1899-12-30T00:00:00"/>
    <n v="0"/>
    <n v="0"/>
    <d v="1899-12-30T05:35:00"/>
    <n v="5"/>
    <n v="35"/>
    <d v="1899-12-30T01:03:00"/>
    <n v="1"/>
    <n v="3"/>
    <d v="1899-12-30T01:49:00"/>
    <n v="1"/>
    <n v="49"/>
    <d v="1899-12-30T02:26:00"/>
    <n v="2"/>
    <n v="26"/>
    <m/>
    <m/>
    <m/>
    <d v="1899-12-30T01:34:00"/>
    <n v="1"/>
    <n v="3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8:00"/>
    <n v="0"/>
    <n v="28"/>
    <d v="1899-12-30T00:24:00"/>
    <n v="0"/>
    <n v="24"/>
    <d v="1899-12-30T00:00:00"/>
    <n v="0"/>
    <n v="0"/>
    <n v="108071.05000000002"/>
    <n v="1811"/>
    <n v="60.436949152542375"/>
    <n v="59.674792932081729"/>
    <n v="17"/>
    <n v="363"/>
    <n v="6.05"/>
    <n v="23.05"/>
    <n v="1.9208333333333334"/>
  </r>
  <r>
    <n v="32"/>
    <n v="13"/>
    <d v="2011-06-14T00:00:00"/>
    <n v="6"/>
    <x v="1"/>
    <n v="4"/>
    <s v="HALDIA"/>
    <s v="COAL-OAKY NORTH"/>
    <s v="NEWLEAD TOMI"/>
    <d v="1899-12-30T09:17:00"/>
    <x v="31"/>
    <s v="DTY-WT 1-WCS-RLS 1-IMWB 1-DTY"/>
    <n v="59"/>
    <n v="0"/>
    <s v="R103"/>
    <d v="1899-12-30T09:17:00"/>
    <d v="1899-12-30T09:17:00"/>
    <d v="1899-12-30T00:00:00"/>
    <n v="0"/>
    <n v="0"/>
    <d v="1899-12-30T09:27:00"/>
    <d v="1899-12-30T00:10:00"/>
    <n v="0"/>
    <n v="10"/>
    <d v="1899-12-30T09:35:00"/>
    <d v="1899-12-30T00:08:00"/>
    <n v="0"/>
    <n v="8"/>
    <d v="1899-12-30T09:55:00"/>
    <d v="1899-12-30T00:20:00"/>
    <n v="0"/>
    <n v="20"/>
    <d v="1899-12-30T09:55:00"/>
    <d v="1899-12-30T10:26:00"/>
    <d v="1899-12-30T00:31:00"/>
    <n v="0"/>
    <n v="31"/>
    <d v="1899-12-30T09:55:00"/>
    <d v="1899-12-30T10:26:00"/>
    <d v="1899-12-30T00:31:00"/>
    <n v="0"/>
    <n v="31"/>
    <d v="1899-12-30T10:59:00"/>
    <d v="1899-12-30T00:33:00"/>
    <n v="0"/>
    <n v="33"/>
    <d v="1899-12-30T11:00:00"/>
    <d v="1899-12-30T00:01:00"/>
    <n v="0"/>
    <n v="1"/>
    <d v="1899-12-30T12:52:00"/>
    <d v="1899-12-30T01:52:00"/>
    <n v="1"/>
    <n v="52"/>
    <d v="1899-12-30T11:02:00"/>
    <d v="1899-12-30T12:55:00"/>
    <d v="1899-12-30T01:53:00"/>
    <n v="1"/>
    <n v="53"/>
    <m/>
    <m/>
    <m/>
    <m/>
    <m/>
    <m/>
    <d v="1899-12-30T13:11:00"/>
    <d v="1899-12-30T00:16:00"/>
    <n v="0"/>
    <n v="16"/>
    <d v="1899-12-30T13:21:00"/>
    <d v="1899-12-30T00:10:00"/>
    <n v="0"/>
    <n v="10"/>
    <d v="1899-12-30T13:21:00"/>
    <d v="1899-12-30T13:33:00"/>
    <d v="1899-12-30T00:12:00"/>
    <n v="0"/>
    <n v="12"/>
    <d v="1899-12-30T04:16:00"/>
    <n v="4"/>
    <n v="16"/>
    <d v="1899-12-30T01:19:00"/>
    <n v="1"/>
    <n v="19"/>
    <d v="1899-12-30T00:31:00"/>
    <n v="0"/>
    <n v="31"/>
    <d v="1899-12-30T01:52:00"/>
    <n v="1"/>
    <n v="52"/>
    <m/>
    <m/>
    <m/>
    <d v="1899-12-30T01:37:00"/>
    <n v="1"/>
    <n v="3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5:00"/>
    <n v="0"/>
    <n v="15"/>
    <d v="1899-12-30T00:00:00"/>
    <n v="0"/>
    <n v="0"/>
    <n v="111661.40000000002"/>
    <n v="1870"/>
    <n v="60.853389830508476"/>
    <n v="59.711978609625682"/>
    <n v="18"/>
    <n v="382"/>
    <n v="6.3666666666666663"/>
    <n v="24.366666666666667"/>
    <n v="1.8743589743589744"/>
  </r>
  <r>
    <n v="33"/>
    <n v="14"/>
    <d v="2011-06-14T00:00:00"/>
    <n v="6"/>
    <x v="1"/>
    <n v="5"/>
    <s v="HALDIA"/>
    <s v="COAL-OAKY NORTH"/>
    <s v="NEWLEAD TOMI"/>
    <d v="1899-12-30T15:00:00"/>
    <x v="0"/>
    <s v="DTY-WT 1-WCS-RLS 1-IMWB 1-DTY"/>
    <n v="57"/>
    <n v="2"/>
    <s v="R105"/>
    <d v="1899-12-30T15:00:00"/>
    <d v="1899-12-30T15:00:00"/>
    <d v="1899-12-30T00:00:00"/>
    <n v="0"/>
    <n v="0"/>
    <d v="1899-12-30T15:05:00"/>
    <d v="1899-12-30T00:05:00"/>
    <n v="0"/>
    <n v="5"/>
    <d v="1899-12-30T15:47:00"/>
    <d v="1899-12-30T00:42:00"/>
    <n v="0"/>
    <n v="42"/>
    <d v="1899-12-30T16:05:00"/>
    <d v="1899-12-30T00:18:00"/>
    <n v="0"/>
    <n v="18"/>
    <d v="1899-12-30T16:05:00"/>
    <d v="1899-12-30T17:05:00"/>
    <d v="1899-12-30T01:00:00"/>
    <n v="1"/>
    <n v="0"/>
    <d v="1899-12-30T16:05:00"/>
    <d v="1899-12-30T17:05:00"/>
    <d v="1899-12-30T01:00:00"/>
    <n v="1"/>
    <n v="0"/>
    <d v="1899-12-30T17:36:00"/>
    <d v="1899-12-30T00:31:00"/>
    <n v="0"/>
    <n v="31"/>
    <d v="1899-12-30T17:42:00"/>
    <d v="1899-12-30T00:06:00"/>
    <n v="0"/>
    <n v="6"/>
    <d v="1899-12-30T19:59:00"/>
    <d v="1899-12-30T02:17:00"/>
    <n v="2"/>
    <n v="17"/>
    <d v="1899-12-30T17:45:00"/>
    <d v="1899-12-30T20:00:00"/>
    <d v="1899-12-30T02:15:00"/>
    <n v="2"/>
    <n v="15"/>
    <m/>
    <m/>
    <m/>
    <m/>
    <m/>
    <m/>
    <d v="1899-12-30T20:15:00"/>
    <d v="1899-12-30T00:15:00"/>
    <n v="0"/>
    <n v="15"/>
    <d v="1899-12-30T20:30:00"/>
    <d v="1899-12-30T00:15:00"/>
    <n v="0"/>
    <n v="15"/>
    <d v="1899-12-30T20:30:00"/>
    <d v="1899-12-30T20:35:00"/>
    <d v="1899-12-30T00:05:00"/>
    <n v="0"/>
    <n v="5"/>
    <d v="1899-12-30T05:35:00"/>
    <n v="5"/>
    <n v="35"/>
    <d v="1899-12-30T01:19:00"/>
    <n v="1"/>
    <n v="19"/>
    <d v="1899-12-30T01:00:00"/>
    <n v="1"/>
    <n v="0"/>
    <d v="1899-12-30T02:17:00"/>
    <n v="2"/>
    <n v="17"/>
    <m/>
    <m/>
    <m/>
    <d v="1899-12-30T02:17:00"/>
    <n v="2"/>
    <n v="1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115034.94000000002"/>
    <n v="1927"/>
    <n v="59.184912280701752"/>
    <n v="59.696388168137013"/>
    <n v="19"/>
    <n v="401"/>
    <n v="6.6833333333333336"/>
    <n v="25.683333333333334"/>
    <n v="1.8345238095238094"/>
  </r>
  <r>
    <n v="34"/>
    <n v="15"/>
    <d v="2011-06-15T00:00:00"/>
    <n v="6"/>
    <x v="2"/>
    <n v="2"/>
    <s v="UML,DGPR"/>
    <s v="HARD COKING COAL"/>
    <s v="KAVO ALKYON"/>
    <d v="1899-12-30T23:55:00"/>
    <x v="32"/>
    <s v="DTY-WT 1-WCS-RLS 1-IMWB 1-DTY"/>
    <n v="58"/>
    <n v="1"/>
    <s v="R104"/>
    <d v="1899-12-30T23:55:00"/>
    <d v="1899-12-30T23:55:00"/>
    <d v="1899-12-30T00:00:00"/>
    <n v="0"/>
    <n v="0"/>
    <d v="1899-12-31T00:20:00"/>
    <d v="1899-12-30T00:25:00"/>
    <n v="0"/>
    <n v="25"/>
    <d v="1899-12-31T00:30:00"/>
    <d v="1899-12-30T00:10:00"/>
    <n v="0"/>
    <n v="10"/>
    <d v="1899-12-31T00:50:00"/>
    <d v="1899-12-30T00:20:00"/>
    <n v="0"/>
    <n v="20"/>
    <d v="1899-12-31T00:50:00"/>
    <d v="1899-12-31T01:50:00"/>
    <d v="1899-12-30T01:00:00"/>
    <n v="1"/>
    <n v="0"/>
    <d v="1899-12-31T00:50:00"/>
    <d v="1899-12-31T01:50:00"/>
    <d v="1899-12-30T01:00:00"/>
    <n v="1"/>
    <n v="0"/>
    <d v="1899-12-31T03:10:00"/>
    <d v="1899-12-30T01:20:00"/>
    <n v="1"/>
    <n v="20"/>
    <d v="1899-12-31T03:15:00"/>
    <d v="1899-12-30T00:05:00"/>
    <n v="0"/>
    <n v="5"/>
    <d v="1899-12-31T08:44:00"/>
    <d v="1899-12-30T05:29:00"/>
    <n v="5"/>
    <n v="29"/>
    <d v="1899-12-31T03:17:00"/>
    <d v="1899-12-31T08:50:00"/>
    <d v="1899-12-30T05:33:00"/>
    <n v="5"/>
    <n v="33"/>
    <m/>
    <m/>
    <m/>
    <m/>
    <m/>
    <m/>
    <d v="1899-12-31T09:35:00"/>
    <d v="1899-12-30T00:45:00"/>
    <n v="0"/>
    <n v="45"/>
    <d v="1899-12-31T09:42:00"/>
    <d v="1899-12-30T00:07:00"/>
    <n v="0"/>
    <n v="7"/>
    <d v="1899-12-31T09:42:00"/>
    <d v="1899-12-31T09:50:00"/>
    <d v="1899-12-30T00:08:00"/>
    <n v="0"/>
    <n v="8"/>
    <d v="1899-12-30T09:55:00"/>
    <n v="9"/>
    <n v="55"/>
    <d v="1899-12-30T02:32:00"/>
    <n v="2"/>
    <n v="32"/>
    <d v="1899-12-30T01:00:00"/>
    <n v="1"/>
    <n v="0"/>
    <d v="1899-12-30T05:29:00"/>
    <n v="5"/>
    <n v="29"/>
    <m/>
    <m/>
    <m/>
    <d v="1899-12-30T02:46:00"/>
    <n v="2"/>
    <n v="46"/>
    <d v="1899-12-30T00:00:00"/>
    <n v="0"/>
    <n v="0"/>
    <d v="1899-12-30T00:00:00"/>
    <n v="0"/>
    <n v="0"/>
    <d v="1899-12-30T00:34:00"/>
    <n v="0"/>
    <n v="34"/>
    <d v="1899-12-30T00:00:00"/>
    <n v="0"/>
    <n v="0"/>
    <d v="1899-12-30T00:00:00"/>
    <n v="0"/>
    <n v="0"/>
    <d v="1899-12-30T02:09:00"/>
    <n v="2"/>
    <n v="9"/>
    <d v="1899-12-30T00:00:00"/>
    <n v="0"/>
    <n v="0"/>
    <n v="118606.58000000002"/>
    <n v="1985"/>
    <n v="61.58"/>
    <n v="59.751425692695221"/>
    <n v="21"/>
    <n v="433"/>
    <n v="7.2166666666666668"/>
    <n v="28.216666666666669"/>
    <n v="1.8811111111111112"/>
  </r>
  <r>
    <n v="35"/>
    <n v="16"/>
    <d v="2011-06-16T00:00:00"/>
    <n v="6"/>
    <x v="0"/>
    <n v="9"/>
    <s v="TSL,ADTP"/>
    <s v="COAL CURRAGH SS"/>
    <s v="SUMMER FORTUNE"/>
    <d v="1899-12-30T04:20:00"/>
    <x v="33"/>
    <s v="DTY-WT 1-WCS-RLS 1-IMWB 1-DTY"/>
    <n v="59"/>
    <n v="0"/>
    <s v="R105"/>
    <d v="1899-12-30T04:20:00"/>
    <d v="1899-12-30T04:20:00"/>
    <d v="1899-12-30T00:00:00"/>
    <n v="0"/>
    <n v="0"/>
    <d v="1899-12-30T04:45:00"/>
    <d v="1899-12-30T00:25:00"/>
    <n v="0"/>
    <n v="25"/>
    <d v="1899-12-30T04:50:00"/>
    <d v="1899-12-30T00:05:00"/>
    <n v="0"/>
    <n v="5"/>
    <d v="1899-12-30T05:25:00"/>
    <d v="1899-12-30T00:35:00"/>
    <n v="0"/>
    <n v="35"/>
    <d v="1899-12-30T05:27:00"/>
    <d v="1899-12-30T09:29:00"/>
    <d v="1899-12-30T04:02:00"/>
    <n v="4"/>
    <n v="2"/>
    <d v="1899-12-30T05:27:00"/>
    <d v="1899-12-30T09:29:00"/>
    <d v="1899-12-30T04:02:00"/>
    <n v="4"/>
    <n v="2"/>
    <d v="1899-12-30T10:27:00"/>
    <d v="1899-12-30T00:58:00"/>
    <n v="0"/>
    <n v="58"/>
    <d v="1899-12-30T10:30:00"/>
    <d v="1899-12-30T00:03:00"/>
    <n v="0"/>
    <n v="3"/>
    <d v="1899-12-31T03:10:00"/>
    <d v="1899-12-30T16:40:00"/>
    <n v="16"/>
    <n v="40"/>
    <d v="1899-12-30T10:30:00"/>
    <d v="1899-12-30T12:35:00"/>
    <d v="1899-12-30T02:05:00"/>
    <n v="2"/>
    <n v="5"/>
    <m/>
    <m/>
    <m/>
    <m/>
    <m/>
    <m/>
    <d v="2011-06-17T03:42:00"/>
    <d v="2011-06-16T15:07:00"/>
    <n v="15"/>
    <n v="7"/>
    <d v="2011-06-17T04:05:00"/>
    <d v="1899-12-30T00:23:00"/>
    <n v="0"/>
    <n v="23"/>
    <d v="1899-12-31T04:05:00"/>
    <d v="1899-12-31T04:10:00"/>
    <d v="1899-12-30T00:05:00"/>
    <n v="0"/>
    <n v="5"/>
    <d v="1899-12-30T23:50:00"/>
    <n v="23"/>
    <n v="50"/>
    <d v="2011-06-16T17:03:00"/>
    <n v="17"/>
    <n v="3"/>
    <d v="1899-12-30T04:02:00"/>
    <n v="4"/>
    <n v="2"/>
    <d v="1899-12-30T16:40:00"/>
    <n v="16"/>
    <n v="40"/>
    <m/>
    <m/>
    <m/>
    <d v="1899-12-30T02:28:00"/>
    <n v="2"/>
    <n v="28"/>
    <d v="1899-12-30T00:00:00"/>
    <n v="0"/>
    <n v="0"/>
    <d v="1899-12-30T00:00:00"/>
    <n v="0"/>
    <n v="0"/>
    <d v="1899-12-30T00:25:00"/>
    <n v="0"/>
    <n v="25"/>
    <d v="1899-12-30T00:00:00"/>
    <n v="0"/>
    <n v="0"/>
    <d v="1899-12-30T00:32:00"/>
    <n v="0"/>
    <n v="32"/>
    <d v="1899-12-30T13:15:00"/>
    <n v="13"/>
    <n v="15"/>
    <d v="1899-12-30T00:00:00"/>
    <n v="0"/>
    <n v="0"/>
    <n v="122235.71000000002"/>
    <n v="2044"/>
    <n v="61.510677966101696"/>
    <n v="59.802206457925649"/>
    <n v="38"/>
    <n v="436"/>
    <n v="7.2666666666666666"/>
    <n v="45.266666666666666"/>
    <n v="2.8291666666666666"/>
  </r>
  <r>
    <n v="36"/>
    <n v="17"/>
    <d v="2011-06-17T00:00:00"/>
    <n v="6"/>
    <x v="2"/>
    <n v="3"/>
    <s v="UML,DGPR"/>
    <s v="HARD COKING COAL"/>
    <s v="KAVO ALKYON"/>
    <d v="1899-12-30T17:05:00"/>
    <x v="34"/>
    <s v="DTY-WT 1-WCS-RLS 1-IMWB 1-DTY"/>
    <m/>
    <m/>
    <s v="R105"/>
    <d v="1899-12-30T17:05:00"/>
    <d v="1899-12-30T17:05:00"/>
    <d v="1899-12-30T00:00:00"/>
    <n v="0"/>
    <n v="0"/>
    <d v="1899-12-30T17:15:00"/>
    <d v="1899-12-30T00:10:00"/>
    <n v="0"/>
    <n v="10"/>
    <d v="1899-12-30T17:20:00"/>
    <d v="1899-12-30T00:05:00"/>
    <n v="0"/>
    <n v="5"/>
    <d v="1899-12-30T17:40:00"/>
    <d v="1899-12-30T00:20:00"/>
    <n v="0"/>
    <n v="20"/>
    <d v="1899-12-30T17:42:00"/>
    <d v="1899-12-30T18:54:00"/>
    <d v="1899-12-30T01:12:00"/>
    <n v="1"/>
    <n v="12"/>
    <d v="1899-12-30T17:42:00"/>
    <d v="1899-12-30T18:54:00"/>
    <d v="1899-12-30T01:12:00"/>
    <n v="1"/>
    <n v="12"/>
    <d v="1899-12-30T19:08:00"/>
    <d v="1899-12-30T00:14:00"/>
    <n v="0"/>
    <n v="14"/>
    <m/>
    <n v="-0.79722222222222217"/>
    <e v="#NUM!"/>
    <e v="#NUM!"/>
    <m/>
    <d v="1899-12-30T00:00:00"/>
    <n v="0"/>
    <n v="0"/>
    <m/>
    <m/>
    <d v="1899-12-30T00:00:00"/>
    <n v="0"/>
    <n v="0"/>
    <m/>
    <m/>
    <m/>
    <m/>
    <m/>
    <m/>
    <m/>
    <d v="1899-12-30T00:00:00"/>
    <n v="0"/>
    <n v="0"/>
    <m/>
    <d v="1899-12-30T00:00:00"/>
    <n v="0"/>
    <n v="0"/>
    <m/>
    <m/>
    <d v="1899-12-30T00:00:00"/>
    <n v="0"/>
    <n v="0"/>
    <n v="-0.71180555555555547"/>
    <e v="#NUM!"/>
    <e v="#NUM!"/>
    <d v="1899-12-30T00:34:00"/>
    <n v="0"/>
    <n v="34"/>
    <d v="1899-12-30T01:12:00"/>
    <n v="1"/>
    <n v="12"/>
    <d v="1899-12-30T00:00:00"/>
    <n v="0"/>
    <n v="0"/>
    <m/>
    <m/>
    <m/>
    <d v="1899-12-30T00:00:00"/>
    <n v="0"/>
    <n v="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2235.71000000002"/>
    <n v="2044"/>
    <e v="#DIV/0!"/>
    <n v="59.802206457925649"/>
    <n v="38"/>
    <n v="470"/>
    <n v="7.833333333333333"/>
    <n v="45.833333333333336"/>
    <n v="2.6960784313725492"/>
  </r>
  <r>
    <n v="37"/>
    <n v="17"/>
    <d v="2011-06-18T00:00:00"/>
    <n v="6"/>
    <x v="2"/>
    <n v="3"/>
    <s v="UML,DGPR"/>
    <s v="HARD COKING COAL"/>
    <s v="KAVO ALKYON"/>
    <d v="2011-06-17T17:05:00"/>
    <x v="35"/>
    <s v="DTY-WT 1-WCS-RLS 1-IMWB 1-DTY"/>
    <n v="59"/>
    <n v="0"/>
    <s v="R105"/>
    <d v="2011-06-17T17:05:00"/>
    <d v="2011-06-17T17:05:00"/>
    <d v="1899-12-30T00:00:00"/>
    <n v="0"/>
    <n v="0"/>
    <d v="2011-06-17T17:15:00"/>
    <d v="1899-12-30T00:10:00"/>
    <n v="0"/>
    <n v="10"/>
    <d v="2011-06-17T17:20:00"/>
    <d v="1899-12-30T00:05:00"/>
    <n v="0"/>
    <n v="5"/>
    <d v="2011-06-17T17:40:00"/>
    <d v="1899-12-30T00:20:00"/>
    <n v="0"/>
    <n v="20"/>
    <d v="2011-06-17T17:42:00"/>
    <d v="2011-06-17T18:54:00"/>
    <d v="1899-12-30T01:12:00"/>
    <n v="1"/>
    <n v="12"/>
    <d v="2011-06-17T17:42:00"/>
    <d v="2011-06-17T18:54:00"/>
    <d v="1899-12-30T01:12:00"/>
    <n v="1"/>
    <n v="12"/>
    <d v="2011-06-17T19:08:00"/>
    <d v="1899-12-30T00:14:00"/>
    <n v="0"/>
    <n v="14"/>
    <d v="2011-06-18T18:40:00"/>
    <d v="1899-12-30T23:32:00"/>
    <n v="23"/>
    <n v="32"/>
    <d v="2011-06-18T21:49:00"/>
    <d v="1899-12-30T03:09:00"/>
    <n v="3"/>
    <n v="9"/>
    <d v="2011-06-18T21:49:00"/>
    <d v="2011-06-18T21:49:00"/>
    <d v="1899-12-30T00:00:00"/>
    <n v="0"/>
    <n v="0"/>
    <m/>
    <m/>
    <m/>
    <m/>
    <m/>
    <m/>
    <d v="2011-06-19T03:30:00"/>
    <d v="1899-12-30T05:41:00"/>
    <n v="5"/>
    <n v="41"/>
    <d v="2011-06-19T04:25:00"/>
    <d v="1899-12-30T00:55:00"/>
    <n v="0"/>
    <n v="55"/>
    <d v="2011-06-19T04:25:00"/>
    <d v="2011-06-19T04:25:00"/>
    <d v="1899-12-30T00:00:00"/>
    <n v="0"/>
    <n v="0"/>
    <d v="1899-12-31T11:20:00"/>
    <n v="11"/>
    <n v="20"/>
    <d v="1899-12-30T07:10:00"/>
    <n v="7"/>
    <n v="10"/>
    <d v="1899-12-30T01:12:00"/>
    <n v="1"/>
    <n v="12"/>
    <d v="1899-12-30T03:09:00"/>
    <n v="3"/>
    <n v="9"/>
    <m/>
    <m/>
    <m/>
    <d v="1899-12-30T01:55:00"/>
    <n v="1"/>
    <n v="5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4:00"/>
    <n v="1"/>
    <n v="14"/>
    <d v="1899-12-30T00:00:00"/>
    <n v="0"/>
    <n v="0"/>
    <n v="125811.73000000003"/>
    <n v="2103"/>
    <n v="60.610508474576271"/>
    <n v="59.824883499762258"/>
    <n v="45"/>
    <n v="480"/>
    <n v="8"/>
    <n v="53"/>
    <n v="3.1176470588235294"/>
  </r>
  <r>
    <n v="38"/>
    <n v="18"/>
    <d v="2011-06-19T00:00:00"/>
    <n v="6"/>
    <x v="1"/>
    <n v="6"/>
    <s v="HALDIA"/>
    <s v="COAL-OAKY NORTH"/>
    <s v="NEWLEAD TOMI"/>
    <d v="1899-12-30T12:25:00"/>
    <x v="36"/>
    <s v="DTY-WT 1-WCS-RLS 1-IMWB 1-DTY"/>
    <n v="56"/>
    <n v="2"/>
    <s v="R103"/>
    <d v="1899-12-30T12:25:00"/>
    <d v="1899-12-30T12:25:00"/>
    <d v="1899-12-30T00:00:00"/>
    <n v="0"/>
    <n v="0"/>
    <d v="1899-12-30T12:30:00"/>
    <d v="1899-12-30T00:05:00"/>
    <n v="0"/>
    <n v="5"/>
    <d v="1899-12-30T12:35:00"/>
    <d v="1899-12-30T00:05:00"/>
    <n v="0"/>
    <n v="5"/>
    <d v="1899-12-30T13:15:00"/>
    <d v="1899-12-30T00:40:00"/>
    <n v="0"/>
    <n v="40"/>
    <d v="1899-12-30T13:15:00"/>
    <d v="1899-12-30T15:10:00"/>
    <d v="1899-12-30T01:55:00"/>
    <n v="1"/>
    <n v="55"/>
    <d v="1899-12-30T13:15:00"/>
    <d v="1899-12-30T15:10:00"/>
    <d v="1899-12-30T01:55:00"/>
    <n v="1"/>
    <n v="55"/>
    <d v="1899-12-30T17:50:00"/>
    <d v="1899-12-30T02:40:00"/>
    <n v="2"/>
    <n v="40"/>
    <d v="1899-12-30T18:00:00"/>
    <d v="1899-12-30T00:10:00"/>
    <n v="0"/>
    <n v="10"/>
    <d v="1899-12-31T02:08:00"/>
    <d v="1899-12-30T08:08:00"/>
    <n v="8"/>
    <n v="8"/>
    <d v="1899-12-31T02:08:00"/>
    <d v="1899-12-31T02:08:00"/>
    <d v="1899-12-30T00:00:00"/>
    <n v="0"/>
    <n v="0"/>
    <m/>
    <m/>
    <m/>
    <m/>
    <m/>
    <m/>
    <d v="1899-12-31T02:25:00"/>
    <d v="1899-12-30T00:17:00"/>
    <n v="0"/>
    <n v="17"/>
    <d v="1899-12-31T02:50:00"/>
    <d v="1899-12-30T00:25:00"/>
    <n v="0"/>
    <n v="25"/>
    <d v="1899-12-31T02:50:00"/>
    <d v="1899-12-31T02:55:00"/>
    <d v="1899-12-30T00:05:00"/>
    <n v="0"/>
    <n v="5"/>
    <d v="1899-12-30T14:30:00"/>
    <n v="14"/>
    <n v="30"/>
    <d v="1899-12-30T04:02:00"/>
    <n v="4"/>
    <n v="2"/>
    <d v="1899-12-30T01:55:00"/>
    <n v="1"/>
    <n v="55"/>
    <d v="1899-12-30T08:08:00"/>
    <n v="8"/>
    <n v="8"/>
    <m/>
    <m/>
    <m/>
    <d v="1899-12-30T02:16:00"/>
    <n v="2"/>
    <n v="16"/>
    <d v="1899-12-30T00:00:00"/>
    <n v="0"/>
    <n v="0"/>
    <d v="1899-12-30T00:00:00"/>
    <n v="0"/>
    <n v="0"/>
    <d v="1899-12-30T00:09:00"/>
    <n v="0"/>
    <n v="9"/>
    <d v="1899-12-30T00:00:00"/>
    <n v="0"/>
    <n v="0"/>
    <d v="1899-12-30T00:00:00"/>
    <n v="0"/>
    <n v="0"/>
    <d v="1899-12-30T05:43:00"/>
    <n v="5"/>
    <n v="43"/>
    <d v="1899-12-30T00:00:00"/>
    <n v="0"/>
    <n v="0"/>
    <n v="129176.14000000003"/>
    <n v="2159"/>
    <n v="60.078749999999999"/>
    <n v="59.831468272348324"/>
    <n v="49"/>
    <n v="482"/>
    <n v="8.0333333333333332"/>
    <n v="57.033333333333331"/>
    <n v="3.1685185185185185"/>
  </r>
  <r>
    <n v="39"/>
    <n v="19"/>
    <d v="2011-06-20T00:00:00"/>
    <n v="6"/>
    <x v="0"/>
    <n v="10"/>
    <s v="TSL,JSR"/>
    <s v="COAL CURRAGH SS/COAL OAKY NORTH"/>
    <s v="SUMMER FORTUNE/NEWLEAD TOMMY"/>
    <d v="1899-12-30T04:30:00"/>
    <x v="37"/>
    <s v="DTY-WT 1-WCS-RLS 1-IMWB 1-DTY"/>
    <n v="59"/>
    <n v="0"/>
    <s v="R104"/>
    <d v="1899-12-30T04:30:00"/>
    <d v="1899-12-30T04:30:00"/>
    <d v="1899-12-30T00:00:00"/>
    <n v="0"/>
    <n v="0"/>
    <d v="1899-12-30T04:40:00"/>
    <d v="1899-12-30T00:10:00"/>
    <n v="0"/>
    <n v="10"/>
    <d v="1899-12-30T04:42:00"/>
    <d v="1899-12-30T00:02:00"/>
    <n v="0"/>
    <n v="2"/>
    <d v="1899-12-30T05:05:00"/>
    <d v="1899-12-30T00:23:00"/>
    <n v="0"/>
    <n v="23"/>
    <d v="1899-12-30T05:05:00"/>
    <d v="1899-12-30T06:50:00"/>
    <d v="1899-12-30T01:45:00"/>
    <n v="1"/>
    <n v="45"/>
    <d v="1899-12-30T05:05:00"/>
    <d v="1899-12-30T06:50:00"/>
    <d v="1899-12-30T01:45:00"/>
    <n v="1"/>
    <n v="45"/>
    <d v="1899-12-30T07:07:00"/>
    <d v="1899-12-30T00:17:00"/>
    <n v="0"/>
    <n v="17"/>
    <d v="1899-12-30T07:12:00"/>
    <d v="1899-12-30T00:05:00"/>
    <n v="0"/>
    <n v="5"/>
    <d v="1899-12-30T12:52:00"/>
    <d v="1899-12-30T05:40:00"/>
    <n v="5"/>
    <n v="40"/>
    <d v="1899-12-30T12:52:00"/>
    <d v="1899-12-30T12:52:00"/>
    <d v="1899-12-30T00:00:00"/>
    <n v="0"/>
    <n v="0"/>
    <m/>
    <m/>
    <m/>
    <m/>
    <m/>
    <m/>
    <d v="1899-12-30T13:07:00"/>
    <d v="1899-12-30T00:15:00"/>
    <n v="0"/>
    <n v="15"/>
    <d v="1899-12-30T13:20:00"/>
    <d v="1899-12-30T00:13:00"/>
    <n v="0"/>
    <n v="13"/>
    <d v="1899-12-30T13:20:00"/>
    <d v="1899-12-30T13:25:00"/>
    <d v="1899-12-30T00:05:00"/>
    <n v="0"/>
    <n v="5"/>
    <d v="1899-12-30T08:55:00"/>
    <n v="8"/>
    <n v="55"/>
    <d v="1899-12-30T01:08:00"/>
    <n v="1"/>
    <n v="8"/>
    <d v="1899-12-30T01:45:00"/>
    <n v="1"/>
    <n v="45"/>
    <d v="1899-12-30T05:40:00"/>
    <n v="5"/>
    <n v="40"/>
    <m/>
    <m/>
    <m/>
    <d v="1899-12-30T02:53:00"/>
    <n v="2"/>
    <n v="53"/>
    <d v="1899-12-30T00:00:00"/>
    <n v="0"/>
    <n v="0"/>
    <d v="1899-12-30T00:00:00"/>
    <n v="0"/>
    <n v="0"/>
    <d v="1899-12-30T00:15:00"/>
    <n v="0"/>
    <n v="15"/>
    <d v="1899-12-30T00:00:00"/>
    <n v="0"/>
    <n v="0"/>
    <d v="1899-12-30T00:00:00"/>
    <n v="0"/>
    <n v="0"/>
    <d v="1899-12-30T02:32:00"/>
    <n v="2"/>
    <n v="32"/>
    <d v="1899-12-30T00:00:00"/>
    <n v="0"/>
    <n v="0"/>
    <n v="132641.75000000003"/>
    <n v="2218"/>
    <n v="58.739152542372885"/>
    <n v="59.80241208295763"/>
    <n v="50"/>
    <n v="490"/>
    <n v="8.1666666666666661"/>
    <n v="58.166666666666664"/>
    <n v="3.0614035087719298"/>
  </r>
  <r>
    <n v="40"/>
    <n v="20"/>
    <d v="2011-06-20T00:00:00"/>
    <n v="6"/>
    <x v="2"/>
    <n v="4"/>
    <s v="UML,DGPR"/>
    <s v="HARD COKING COAL"/>
    <s v="KAVO ALKYON"/>
    <d v="1899-12-30T20:20:00"/>
    <x v="38"/>
    <s v="DTY-WT 1-WCS-RLS 1-IMWB 1-DTY"/>
    <n v="56"/>
    <n v="2"/>
    <m/>
    <d v="1899-12-30T20:20:00"/>
    <d v="1899-12-30T20:20:00"/>
    <d v="1899-12-30T00:00:00"/>
    <n v="0"/>
    <n v="0"/>
    <d v="1899-12-30T20:25:00"/>
    <d v="1899-12-30T00:05:00"/>
    <n v="0"/>
    <n v="5"/>
    <d v="1899-12-30T20:30:00"/>
    <d v="1899-12-30T00:05:00"/>
    <n v="0"/>
    <n v="5"/>
    <d v="1899-12-30T21:00:00"/>
    <d v="1899-12-30T00:30:00"/>
    <n v="0"/>
    <n v="30"/>
    <d v="1899-12-30T21:00:00"/>
    <d v="1899-12-30T22:30:00"/>
    <d v="1899-12-30T01:30:00"/>
    <n v="1"/>
    <n v="30"/>
    <d v="1899-12-30T21:00:00"/>
    <d v="1899-12-30T22:30:00"/>
    <d v="1899-12-30T01:30:00"/>
    <n v="1"/>
    <n v="30"/>
    <d v="1899-12-30T22:34:00"/>
    <d v="1899-12-30T00:04:00"/>
    <n v="0"/>
    <n v="4"/>
    <d v="1899-12-30T22:35:00"/>
    <d v="1899-12-30T00:01:00"/>
    <n v="0"/>
    <n v="1"/>
    <d v="1899-12-31T01:05:00"/>
    <d v="1899-12-30T02:30:00"/>
    <n v="2"/>
    <n v="30"/>
    <d v="1899-12-31T01:05:00"/>
    <d v="1899-12-31T01:05:00"/>
    <d v="1899-12-30T00:00:00"/>
    <n v="0"/>
    <n v="0"/>
    <m/>
    <m/>
    <m/>
    <m/>
    <m/>
    <m/>
    <d v="1899-12-31T01:12:00"/>
    <d v="1899-12-30T00:07:00"/>
    <n v="0"/>
    <n v="7"/>
    <d v="1899-12-31T01:20:00"/>
    <d v="1899-12-30T00:08:00"/>
    <n v="0"/>
    <n v="8"/>
    <d v="1899-12-31T01:20:00"/>
    <d v="1899-12-31T01:20:00"/>
    <d v="1899-12-30T00:00:00"/>
    <n v="0"/>
    <n v="0"/>
    <d v="1899-12-30T05:00:00"/>
    <n v="5"/>
    <n v="0"/>
    <d v="1899-12-30T00:49:00"/>
    <n v="0"/>
    <n v="49"/>
    <d v="1899-12-30T01:30:00"/>
    <n v="1"/>
    <n v="30"/>
    <d v="1899-12-30T02:30:00"/>
    <n v="2"/>
    <n v="30"/>
    <m/>
    <m/>
    <m/>
    <d v="1899-12-30T01:47:00"/>
    <n v="1"/>
    <n v="4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2:00"/>
    <n v="0"/>
    <n v="22"/>
    <d v="1899-12-30T00:21:00"/>
    <n v="0"/>
    <n v="21"/>
    <d v="1899-12-30T00:15:00"/>
    <n v="0"/>
    <n v="15"/>
    <n v="135979.37000000002"/>
    <n v="2274"/>
    <n v="59.600357142857142"/>
    <n v="59.797436235708012"/>
    <n v="50"/>
    <n v="539"/>
    <n v="8.9833333333333325"/>
    <n v="58.983333333333334"/>
    <n v="2.9491666666666667"/>
  </r>
  <r>
    <n v="41"/>
    <n v="21"/>
    <d v="2011-06-21T00:00:00"/>
    <n v="6"/>
    <x v="2"/>
    <n v="5"/>
    <s v="UML,DGPR"/>
    <s v="HARD COKING COAL"/>
    <s v="KAVO ALKYON"/>
    <d v="1899-12-30T11:35:00"/>
    <x v="39"/>
    <s v="DTY-WT 1-WCS-RLS 1-IMWB 1-DTY"/>
    <n v="58"/>
    <n v="1"/>
    <s v="R104"/>
    <d v="1899-12-30T11:35:00"/>
    <d v="1899-12-30T11:35:00"/>
    <d v="1899-12-30T00:00:00"/>
    <n v="0"/>
    <n v="0"/>
    <d v="1899-12-30T11:45:00"/>
    <d v="1899-12-30T00:10:00"/>
    <n v="0"/>
    <n v="10"/>
    <d v="1899-12-30T11:45:00"/>
    <d v="1899-12-30T00:00:00"/>
    <n v="0"/>
    <n v="0"/>
    <d v="1899-12-30T12:25:00"/>
    <d v="1899-12-30T00:40:00"/>
    <n v="0"/>
    <n v="40"/>
    <d v="1899-12-30T12:25:00"/>
    <d v="1899-12-30T13:20:00"/>
    <d v="1899-12-30T00:55:00"/>
    <n v="0"/>
    <n v="55"/>
    <d v="1899-12-30T12:25:00"/>
    <d v="1899-12-30T13:20:00"/>
    <d v="1899-12-30T00:55:00"/>
    <n v="0"/>
    <n v="55"/>
    <d v="1899-12-30T13:25:00"/>
    <d v="1899-12-30T00:05:00"/>
    <n v="0"/>
    <n v="5"/>
    <d v="1899-12-30T13:29:00"/>
    <d v="1899-12-30T00:04:00"/>
    <n v="0"/>
    <n v="4"/>
    <d v="1899-12-30T16:53:00"/>
    <d v="1899-12-30T03:24:00"/>
    <n v="3"/>
    <n v="24"/>
    <d v="1899-12-30T16:53:00"/>
    <d v="1899-12-30T16:53:00"/>
    <d v="1899-12-30T00:00:00"/>
    <n v="0"/>
    <n v="0"/>
    <d v="1899-12-30T17:25:00"/>
    <d v="1899-12-30T22:35:00"/>
    <n v="1"/>
    <d v="1899-12-30T05:10:00"/>
    <n v="5"/>
    <n v="10"/>
    <d v="1899-12-30T17:15:00"/>
    <d v="1899-12-30T00:22:00"/>
    <n v="0"/>
    <n v="22"/>
    <d v="1899-12-30T17:25:00"/>
    <d v="1899-12-30T00:10:00"/>
    <n v="0"/>
    <n v="10"/>
    <d v="1899-12-30T17:25:00"/>
    <d v="1899-12-30T17:30:00"/>
    <d v="1899-12-30T00:05:00"/>
    <n v="0"/>
    <n v="5"/>
    <d v="1899-12-30T05:55:00"/>
    <n v="5"/>
    <n v="55"/>
    <d v="1899-12-30T01:17:00"/>
    <n v="1"/>
    <n v="17"/>
    <d v="1899-12-30T00:55:00"/>
    <n v="0"/>
    <n v="55"/>
    <d v="1899-12-30T03:24:00"/>
    <n v="3"/>
    <n v="24"/>
    <d v="1899-12-30T05:10:00"/>
    <n v="5"/>
    <n v="10"/>
    <d v="1899-12-30T02:07:00"/>
    <n v="2"/>
    <n v="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7:00"/>
    <n v="0"/>
    <n v="27"/>
    <d v="1899-12-30T00:50:00"/>
    <n v="0"/>
    <n v="50"/>
    <d v="1899-12-30T00:00:00"/>
    <n v="0"/>
    <n v="0"/>
    <n v="139485.14000000001"/>
    <n v="2332"/>
    <n v="60.444310344827585"/>
    <n v="59.813524871355064"/>
    <n v="51"/>
    <n v="556"/>
    <n v="9.2666666666666675"/>
    <n v="60.266666666666666"/>
    <n v="2.8698412698412699"/>
  </r>
  <r>
    <n v="42"/>
    <n v="22"/>
    <d v="2011-06-22T00:00:00"/>
    <n v="6"/>
    <x v="0"/>
    <n v="11"/>
    <s v="TSL,JSR"/>
    <s v="LIMESTONE-CP/COAL CURRAGH SS"/>
    <s v="MP PANAMAX6/SUMMER FORTUNE"/>
    <d v="1899-12-30T13:25:00"/>
    <x v="40"/>
    <s v="DTY-WT 1-WCS-RLS 1-IMWB 1-DTY/DTY-WT 1-WCS-RLS 2-IMWB 1-DTY"/>
    <n v="57"/>
    <n v="3"/>
    <s v="R104"/>
    <d v="1899-12-30T13:25:00"/>
    <d v="1899-12-30T13:25:00"/>
    <d v="1899-12-30T00:00:00"/>
    <n v="0"/>
    <n v="0"/>
    <d v="1899-12-30T14:25:00"/>
    <d v="1899-12-30T01:00:00"/>
    <n v="1"/>
    <n v="0"/>
    <d v="1899-12-30T14:35:00"/>
    <d v="1899-12-30T00:10:00"/>
    <n v="0"/>
    <n v="10"/>
    <d v="1899-12-30T15:11:00"/>
    <d v="1899-12-30T00:36:00"/>
    <n v="0"/>
    <n v="36"/>
    <d v="1899-12-30T15:14:00"/>
    <d v="1899-12-30T16:05:00"/>
    <d v="1899-12-30T00:51:00"/>
    <n v="0"/>
    <n v="51"/>
    <d v="1899-12-30T15:14:00"/>
    <d v="1899-12-30T16:05:00"/>
    <d v="1899-12-30T00:51:00"/>
    <n v="0"/>
    <n v="51"/>
    <d v="1899-12-30T16:21:00"/>
    <d v="1899-12-30T00:16:00"/>
    <n v="0"/>
    <n v="16"/>
    <d v="1899-12-30T16:25:00"/>
    <d v="1899-12-30T00:04:00"/>
    <n v="0"/>
    <n v="4"/>
    <d v="1899-12-30T19:33:00"/>
    <d v="1899-12-30T03:08:00"/>
    <n v="3"/>
    <n v="8"/>
    <d v="1899-12-30T19:33:00"/>
    <d v="1899-12-30T19:33:00"/>
    <d v="1899-12-30T00:00:00"/>
    <n v="0"/>
    <n v="0"/>
    <d v="1899-12-30T20:00:00"/>
    <d v="1899-12-30T22:00:00"/>
    <n v="2"/>
    <d v="1899-12-30T02:00:00"/>
    <n v="2"/>
    <n v="0"/>
    <d v="1899-12-30T19:48:00"/>
    <d v="1899-12-30T00:15:00"/>
    <n v="0"/>
    <n v="15"/>
    <d v="1899-12-30T19:55:00"/>
    <d v="1899-12-30T00:07:00"/>
    <n v="0"/>
    <n v="7"/>
    <d v="1899-12-30T19:55:00"/>
    <d v="1899-12-30T20:01:00"/>
    <d v="1899-12-30T00:06:00"/>
    <n v="0"/>
    <n v="6"/>
    <d v="1899-12-30T06:36:00"/>
    <n v="6"/>
    <n v="36"/>
    <d v="1899-12-30T01:14:00"/>
    <n v="1"/>
    <n v="14"/>
    <d v="1899-12-30T00:51:00"/>
    <n v="0"/>
    <n v="51"/>
    <d v="1899-12-30T03:08:00"/>
    <n v="3"/>
    <n v="8"/>
    <d v="1899-12-30T02:00:00"/>
    <n v="2"/>
    <n v="0"/>
    <d v="1899-12-30T02:25:00"/>
    <n v="2"/>
    <n v="2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7:00"/>
    <n v="0"/>
    <n v="7"/>
    <d v="1899-12-30T00:36:00"/>
    <n v="0"/>
    <n v="36"/>
    <d v="1899-12-30T00:00:00"/>
    <n v="0"/>
    <n v="0"/>
    <n v="143059.20000000001"/>
    <n v="2389"/>
    <n v="62.702807017543861"/>
    <n v="59.882461280870665"/>
    <n v="52"/>
    <n v="570"/>
    <n v="9.5"/>
    <n v="61.5"/>
    <n v="2.7954545454545454"/>
  </r>
  <r>
    <n v="43"/>
    <n v="23"/>
    <d v="2011-06-24T00:00:00"/>
    <n v="6"/>
    <x v="3"/>
    <n v="1"/>
    <s v="WCMIL"/>
    <s v="HARD COKING COAL"/>
    <s v="DIONE"/>
    <d v="1899-12-30T00:20:00"/>
    <x v="41"/>
    <s v="DTY-WT 1-WCS-RLS 1-IMWB 1-DTY"/>
    <n v="59"/>
    <n v="0"/>
    <s v="R104"/>
    <d v="1899-12-31T00:20:00"/>
    <d v="1899-12-31T00:20:00"/>
    <d v="1899-12-30T00:00:00"/>
    <n v="0"/>
    <n v="0"/>
    <d v="1899-12-31T00:30:00"/>
    <d v="1899-12-30T00:10:00"/>
    <n v="0"/>
    <n v="10"/>
    <d v="1899-12-31T00:35:00"/>
    <d v="1899-12-30T00:05:00"/>
    <n v="0"/>
    <n v="5"/>
    <d v="1899-12-31T01:20:00"/>
    <d v="1899-12-30T00:45:00"/>
    <n v="0"/>
    <n v="45"/>
    <d v="1899-12-31T01:22:00"/>
    <d v="1899-12-31T02:25:00"/>
    <d v="1899-12-30T01:03:00"/>
    <n v="1"/>
    <n v="3"/>
    <d v="1899-12-31T01:22:00"/>
    <d v="1899-12-31T02:25:00"/>
    <d v="1899-12-30T01:03:00"/>
    <n v="1"/>
    <n v="3"/>
    <d v="1899-12-31T02:45:00"/>
    <d v="1899-12-30T00:20:00"/>
    <n v="0"/>
    <n v="20"/>
    <d v="1899-12-31T03:25:00"/>
    <d v="1899-12-30T00:40:00"/>
    <n v="0"/>
    <n v="40"/>
    <d v="1899-12-31T05:27:00"/>
    <d v="1899-12-30T02:02:00"/>
    <n v="2"/>
    <n v="2"/>
    <d v="1899-12-31T05:27:00"/>
    <d v="1899-12-31T05:27:00"/>
    <d v="1899-12-30T00:00:00"/>
    <n v="0"/>
    <n v="0"/>
    <m/>
    <m/>
    <m/>
    <d v="1899-12-30T00:00:00"/>
    <n v="0"/>
    <n v="0"/>
    <d v="1899-12-31T06:13:00"/>
    <d v="1899-12-30T00:46:00"/>
    <n v="0"/>
    <n v="46"/>
    <d v="1899-12-31T06:20:00"/>
    <d v="1899-12-30T00:07:00"/>
    <n v="0"/>
    <n v="7"/>
    <d v="1899-12-31T06:20:00"/>
    <d v="1899-12-31T06:25:00"/>
    <d v="1899-12-30T00:05:00"/>
    <n v="0"/>
    <n v="5"/>
    <d v="1899-12-30T06:05:00"/>
    <n v="6"/>
    <n v="5"/>
    <d v="1899-12-30T01:58:00"/>
    <n v="1"/>
    <n v="58"/>
    <d v="1899-12-30T01:03:00"/>
    <n v="1"/>
    <n v="3"/>
    <d v="1899-12-30T02:02:00"/>
    <n v="2"/>
    <n v="2"/>
    <d v="1899-12-30T00:00:00"/>
    <n v="0"/>
    <n v="0"/>
    <d v="1899-12-30T01:30:00"/>
    <n v="1"/>
    <n v="30"/>
    <d v="1899-12-30T00:00:00"/>
    <n v="0"/>
    <n v="0"/>
    <d v="1899-12-30T00:00:00"/>
    <n v="0"/>
    <n v="0"/>
    <d v="1899-12-30T00:32:00"/>
    <n v="0"/>
    <n v="32"/>
    <d v="1899-12-30T00:00:00"/>
    <n v="0"/>
    <n v="0"/>
    <d v="1899-12-30T00:00:00"/>
    <n v="0"/>
    <n v="0"/>
    <d v="1899-12-30T00:00:00"/>
    <n v="0"/>
    <n v="0"/>
    <d v="1899-12-30T00:00:00"/>
    <n v="0"/>
    <n v="0"/>
    <n v="146754.62000000002"/>
    <n v="2448"/>
    <n v="62.634237288135594"/>
    <n v="59.948782679738571"/>
    <n v="53"/>
    <n v="628"/>
    <n v="10.466666666666667"/>
    <n v="63.466666666666669"/>
    <n v="2.7594202898550724"/>
  </r>
  <r>
    <n v="44"/>
    <n v="24"/>
    <d v="2011-06-25T00:00:00"/>
    <n v="6"/>
    <x v="4"/>
    <n v="1"/>
    <s v="WCMIL"/>
    <s v="HARD COKING COAL"/>
    <s v="DIONE"/>
    <d v="1899-12-31T04:50:00"/>
    <x v="42"/>
    <s v="DTY-WT 1-WCS-RLS 1-IMWB 1-DTY"/>
    <n v="59"/>
    <n v="0"/>
    <s v="R103"/>
    <d v="1899-12-31T04:50:00"/>
    <d v="1899-12-31T04:50:00"/>
    <d v="1899-12-30T00:00:00"/>
    <n v="0"/>
    <n v="0"/>
    <d v="1899-12-31T05:10:00"/>
    <d v="1899-12-30T00:20:00"/>
    <n v="0"/>
    <n v="20"/>
    <d v="1899-12-31T05:10:00"/>
    <d v="1899-12-30T00:00:00"/>
    <n v="0"/>
    <n v="0"/>
    <d v="1899-12-31T05:40:00"/>
    <d v="1899-12-30T00:30:00"/>
    <n v="0"/>
    <n v="30"/>
    <d v="1899-12-31T05:45:00"/>
    <d v="1899-12-31T07:39:00"/>
    <d v="1899-12-30T01:54:00"/>
    <n v="1"/>
    <n v="54"/>
    <d v="1899-12-31T05:45:00"/>
    <d v="1899-12-31T07:39:00"/>
    <d v="1899-12-30T01:54:00"/>
    <n v="1"/>
    <n v="54"/>
    <d v="1899-12-31T07:49:00"/>
    <d v="1899-12-30T00:10:00"/>
    <n v="0"/>
    <n v="10"/>
    <d v="1899-12-31T07:50:00"/>
    <d v="1899-12-30T00:01:00"/>
    <n v="0"/>
    <n v="1"/>
    <d v="1899-12-31T11:49:00"/>
    <d v="1899-12-30T03:59:00"/>
    <n v="3"/>
    <n v="59"/>
    <d v="1899-12-31T11:49:00"/>
    <d v="1899-12-31T11:49:00"/>
    <d v="1899-12-30T00:00:00"/>
    <n v="0"/>
    <n v="0"/>
    <m/>
    <m/>
    <m/>
    <d v="1899-12-30T00:00:00"/>
    <n v="0"/>
    <n v="0"/>
    <d v="1899-12-31T12:15:00"/>
    <d v="1899-12-30T00:26:00"/>
    <n v="0"/>
    <n v="26"/>
    <d v="1899-12-31T12:25:00"/>
    <d v="1899-12-30T00:10:00"/>
    <n v="0"/>
    <n v="10"/>
    <d v="1899-12-31T12:25:00"/>
    <d v="1899-12-31T12:27:00"/>
    <d v="1899-12-30T00:02:00"/>
    <n v="0"/>
    <n v="2"/>
    <d v="1899-12-30T07:37:00"/>
    <n v="7"/>
    <n v="37"/>
    <d v="1899-12-30T01:16:00"/>
    <n v="1"/>
    <n v="16"/>
    <d v="1899-12-30T01:54:00"/>
    <n v="1"/>
    <n v="54"/>
    <d v="1899-12-30T03:59:00"/>
    <n v="3"/>
    <n v="59"/>
    <d v="1899-12-30T00:00:00"/>
    <n v="0"/>
    <n v="0"/>
    <d v="1899-12-30T02:29:00"/>
    <n v="2"/>
    <n v="29"/>
    <d v="1899-12-30T00:00:00"/>
    <n v="0"/>
    <n v="0"/>
    <d v="1899-12-30T00:00:00"/>
    <n v="0"/>
    <n v="0"/>
    <d v="1899-12-30T00:10:00"/>
    <n v="0"/>
    <n v="10"/>
    <d v="1899-12-30T00:00:00"/>
    <n v="0"/>
    <n v="0"/>
    <d v="1899-12-30T00:00:00"/>
    <n v="0"/>
    <n v="0"/>
    <d v="1899-12-30T01:20:00"/>
    <n v="1"/>
    <n v="20"/>
    <d v="1899-12-30T00:24:00"/>
    <n v="0"/>
    <n v="24"/>
    <n v="150406.68000000002"/>
    <n v="2507"/>
    <n v="61.899322033898301"/>
    <n v="59.994686876745121"/>
    <n v="54"/>
    <n v="644"/>
    <n v="10.733333333333333"/>
    <n v="64.733333333333334"/>
    <n v="2.6972222222222224"/>
  </r>
  <r>
    <n v="45"/>
    <n v="25"/>
    <d v="2011-06-25T00:00:00"/>
    <n v="6"/>
    <x v="0"/>
    <n v="12"/>
    <s v="TSL"/>
    <s v="CURRAGH SS"/>
    <s v="SHINY HALO"/>
    <d v="1899-12-30T21:40:00"/>
    <x v="43"/>
    <s v="DTY-WT 1-WCS-RLS 1-IMWB 1-DTY"/>
    <n v="56"/>
    <n v="2"/>
    <s v="R104"/>
    <d v="1899-12-30T21:40:00"/>
    <d v="1899-12-30T21:40:00"/>
    <d v="1899-12-30T00:00:00"/>
    <n v="0"/>
    <n v="0"/>
    <d v="1899-12-30T22:50:00"/>
    <d v="1899-12-30T01:10:00"/>
    <n v="1"/>
    <n v="10"/>
    <d v="1899-12-30T22:52:00"/>
    <d v="1899-12-30T00:02:00"/>
    <n v="0"/>
    <n v="2"/>
    <d v="1899-12-30T23:30:00"/>
    <d v="1899-12-30T00:38:00"/>
    <n v="0"/>
    <n v="38"/>
    <d v="1899-12-30T23:30:00"/>
    <d v="1899-12-31T00:25:00"/>
    <d v="1899-12-30T00:55:00"/>
    <n v="0"/>
    <n v="55"/>
    <d v="1899-12-30T23:30:00"/>
    <d v="1899-12-31T00:25:00"/>
    <d v="1899-12-30T00:55:00"/>
    <n v="0"/>
    <n v="55"/>
    <d v="1899-12-31T00:29:00"/>
    <d v="1899-12-30T00:04:00"/>
    <n v="0"/>
    <n v="4"/>
    <d v="1899-12-31T00:31:00"/>
    <d v="1899-12-30T00:02:00"/>
    <n v="0"/>
    <n v="2"/>
    <d v="1899-12-31T02:47:00"/>
    <d v="1899-12-30T02:16:00"/>
    <n v="2"/>
    <n v="16"/>
    <d v="1899-12-31T02:47:00"/>
    <d v="1899-12-31T02:47:00"/>
    <d v="1899-12-30T00:00:00"/>
    <n v="0"/>
    <n v="0"/>
    <d v="1899-12-30T03:20:00"/>
    <d v="1899-12-30T05:50:00"/>
    <n v="3"/>
    <d v="1899-12-30T02:30:00"/>
    <n v="2"/>
    <n v="30"/>
    <d v="1899-12-31T03:05:00"/>
    <d v="1899-12-30T00:18:00"/>
    <n v="0"/>
    <n v="18"/>
    <d v="1899-12-31T03:25:00"/>
    <d v="1899-12-30T00:20:00"/>
    <n v="0"/>
    <n v="20"/>
    <d v="1899-12-31T03:25:00"/>
    <d v="1899-12-31T03:30:00"/>
    <d v="1899-12-30T00:05:00"/>
    <n v="0"/>
    <n v="5"/>
    <d v="1899-12-30T05:50:00"/>
    <n v="5"/>
    <n v="50"/>
    <d v="1899-12-30T01:20:00"/>
    <n v="1"/>
    <n v="20"/>
    <d v="1899-12-30T00:55:00"/>
    <n v="0"/>
    <n v="55"/>
    <d v="1899-12-30T02:16:00"/>
    <n v="2"/>
    <n v="16"/>
    <d v="1899-12-30T02:30:00"/>
    <n v="2"/>
    <n v="30"/>
    <d v="1899-12-30T01:26:00"/>
    <n v="1"/>
    <n v="26"/>
    <d v="1899-12-30T00:00:00"/>
    <n v="0"/>
    <n v="0"/>
    <d v="1899-12-30T00:00:00"/>
    <n v="0"/>
    <n v="0"/>
    <d v="1899-12-30T00:50:00"/>
    <n v="0"/>
    <n v="50"/>
    <d v="1899-12-30T00:00:00"/>
    <n v="0"/>
    <n v="0"/>
    <d v="1899-12-30T00:00:00"/>
    <n v="0"/>
    <n v="0"/>
    <d v="1899-12-30T00:00:00"/>
    <n v="0"/>
    <n v="0"/>
    <d v="1899-12-30T00:00:00"/>
    <n v="0"/>
    <n v="0"/>
    <n v="153884.54"/>
    <n v="2563"/>
    <n v="62.104642857142856"/>
    <n v="60.040788138899728"/>
    <n v="55"/>
    <n v="664"/>
    <n v="11.066666666666666"/>
    <n v="66.066666666666663"/>
    <n v="2.6426666666666665"/>
  </r>
  <r>
    <n v="46"/>
    <n v="26"/>
    <d v="2011-06-26T00:00:00"/>
    <n v="6"/>
    <x v="0"/>
    <n v="13"/>
    <s v="TSL"/>
    <s v="CURRAGH SS/LIMESTONE-CP"/>
    <s v="SHINY HALO/MP PANAMAX6"/>
    <d v="1899-12-31T04:10:00"/>
    <x v="44"/>
    <s v="DTY-WT 1-WCS-RLS 1-IMWB 1-DTY/DTY-WT 1-WCS-RLS 2-IMWB 1-DTY"/>
    <n v="59"/>
    <n v="0"/>
    <s v="R104"/>
    <d v="1899-12-31T04:10:00"/>
    <d v="1899-12-31T04:10:00"/>
    <d v="1899-12-30T00:00:00"/>
    <n v="0"/>
    <n v="0"/>
    <d v="1899-12-31T04:30:00"/>
    <d v="1899-12-30T00:20:00"/>
    <n v="0"/>
    <n v="20"/>
    <d v="1899-12-31T04:30:00"/>
    <d v="1899-12-30T00:00:00"/>
    <n v="0"/>
    <n v="0"/>
    <d v="1899-12-31T05:05:00"/>
    <d v="1899-12-30T00:35:00"/>
    <n v="0"/>
    <n v="35"/>
    <d v="1899-12-31T05:05:00"/>
    <d v="1899-12-31T05:45:00"/>
    <d v="1899-12-30T00:40:00"/>
    <n v="0"/>
    <n v="40"/>
    <d v="1899-12-31T05:05:00"/>
    <d v="1899-12-31T05:45:00"/>
    <d v="1899-12-30T00:40:00"/>
    <n v="0"/>
    <n v="40"/>
    <d v="1899-12-31T05:50:00"/>
    <d v="1899-12-30T00:05:00"/>
    <n v="0"/>
    <n v="5"/>
    <d v="1899-12-31T05:55:00"/>
    <d v="1899-12-30T00:05:00"/>
    <n v="0"/>
    <n v="5"/>
    <d v="1899-12-31T08:46:00"/>
    <d v="1899-12-30T02:51:00"/>
    <n v="2"/>
    <n v="51"/>
    <d v="1899-12-31T05:57:00"/>
    <d v="1899-12-31T08:48:00"/>
    <d v="1899-12-30T02:51:00"/>
    <n v="2"/>
    <n v="51"/>
    <d v="1899-12-30T09:10:00"/>
    <d v="1899-12-30T11:15:00"/>
    <n v="4"/>
    <d v="1899-12-30T02:30:00"/>
    <n v="2"/>
    <n v="30"/>
    <d v="1899-12-31T09:14:00"/>
    <d v="1899-12-30T00:26:00"/>
    <n v="0"/>
    <n v="26"/>
    <d v="1899-12-31T09:20:00"/>
    <d v="1899-12-30T00:06:00"/>
    <n v="0"/>
    <n v="6"/>
    <d v="1899-12-31T09:20:00"/>
    <d v="1899-12-31T09:25:00"/>
    <d v="1899-12-30T00:05:00"/>
    <n v="0"/>
    <n v="5"/>
    <d v="1899-12-30T05:15:00"/>
    <n v="5"/>
    <n v="15"/>
    <d v="1899-12-30T01:12:00"/>
    <n v="1"/>
    <n v="12"/>
    <d v="1899-12-30T00:40:00"/>
    <n v="0"/>
    <n v="40"/>
    <d v="1899-12-30T02:51:00"/>
    <n v="2"/>
    <n v="51"/>
    <d v="1899-12-30T02:30:00"/>
    <n v="2"/>
    <n v="30"/>
    <d v="1899-12-30T02:05:00"/>
    <n v="2"/>
    <n v="5"/>
    <d v="1899-12-30T00:00:00"/>
    <n v="0"/>
    <n v="0"/>
    <d v="1899-12-30T00:00:00"/>
    <n v="0"/>
    <n v="0"/>
    <d v="1899-12-30T00:40:00"/>
    <n v="0"/>
    <n v="40"/>
    <d v="1899-12-30T00:00:00"/>
    <n v="0"/>
    <n v="0"/>
    <d v="1899-12-30T00:06:00"/>
    <n v="0"/>
    <n v="6"/>
    <d v="1899-12-30T00:00:00"/>
    <n v="0"/>
    <n v="0"/>
    <d v="1899-12-30T00:02:00"/>
    <n v="0"/>
    <n v="2"/>
    <n v="157559.09"/>
    <n v="2622"/>
    <n v="62.280508474576273"/>
    <n v="60.091186117467579"/>
    <n v="56"/>
    <n v="676"/>
    <n v="11.266666666666667"/>
    <n v="67.266666666666666"/>
    <n v="2.5871794871794873"/>
  </r>
  <r>
    <n v="47"/>
    <n v="27"/>
    <d v="2011-06-28T00:00:00"/>
    <n v="6"/>
    <x v="0"/>
    <n v="14"/>
    <s v="TSL,JSR"/>
    <s v="CURRAGH SS/LIMESTONE-CP"/>
    <s v="SHINY HALO/MP PANAMAX6"/>
    <d v="1899-12-30T17:20:00"/>
    <x v="45"/>
    <s v="DTY-WT 1-WCS-RLS 1-IMWB 1-DTY/DTY-WT 1-WCS-RLS 2-IMWB 1-DTY"/>
    <n v="58"/>
    <n v="1"/>
    <s v="R103"/>
    <d v="1899-12-30T17:20:00"/>
    <d v="1899-12-30T17:20:00"/>
    <d v="1899-12-30T00:00:00"/>
    <n v="0"/>
    <n v="0"/>
    <d v="1899-12-30T17:30:00"/>
    <d v="1899-12-30T00:10:00"/>
    <n v="0"/>
    <n v="10"/>
    <d v="1899-12-30T17:38:00"/>
    <d v="1899-12-30T00:08:00"/>
    <n v="0"/>
    <n v="8"/>
    <d v="1899-12-30T17:55:00"/>
    <d v="1899-12-30T00:17:00"/>
    <n v="0"/>
    <n v="17"/>
    <d v="1899-12-30T17:55:00"/>
    <d v="1899-12-30T19:00:00"/>
    <d v="1899-12-30T01:05:00"/>
    <n v="1"/>
    <n v="5"/>
    <d v="1899-12-30T17:55:00"/>
    <d v="1899-12-30T19:00:00"/>
    <d v="1899-12-30T01:05:00"/>
    <n v="1"/>
    <n v="5"/>
    <d v="1899-12-30T19:13:00"/>
    <d v="1899-12-30T00:13:00"/>
    <n v="0"/>
    <n v="13"/>
    <d v="1899-12-30T19:14:00"/>
    <d v="1899-12-30T00:01:00"/>
    <n v="0"/>
    <n v="1"/>
    <d v="1899-12-31T00:00:00"/>
    <d v="1899-12-30T04:46:00"/>
    <n v="4"/>
    <n v="46"/>
    <d v="1899-12-30T19:16:00"/>
    <d v="1899-12-31T00:05:00"/>
    <d v="1899-12-30T04:49:00"/>
    <n v="4"/>
    <n v="49"/>
    <m/>
    <m/>
    <m/>
    <d v="1899-12-30T00:00:00"/>
    <n v="0"/>
    <n v="0"/>
    <d v="1899-12-31T00:23:00"/>
    <d v="1899-12-30T00:18:00"/>
    <n v="0"/>
    <n v="18"/>
    <d v="1899-12-31T00:41:00"/>
    <d v="1899-12-30T00:18:00"/>
    <n v="0"/>
    <n v="18"/>
    <d v="1899-12-31T00:41:00"/>
    <d v="1899-12-31T00:46:00"/>
    <d v="1899-12-30T00:05:00"/>
    <n v="0"/>
    <n v="5"/>
    <d v="1899-12-30T07:26:00"/>
    <n v="7"/>
    <n v="26"/>
    <d v="1899-12-30T01:06:00"/>
    <n v="1"/>
    <n v="6"/>
    <d v="1899-12-30T01:05:00"/>
    <n v="1"/>
    <n v="5"/>
    <d v="1899-12-30T04:46:00"/>
    <n v="4"/>
    <n v="46"/>
    <d v="1899-12-30T00:00:00"/>
    <n v="0"/>
    <n v="0"/>
    <d v="1899-12-30T03:14:00"/>
    <n v="3"/>
    <n v="14"/>
    <d v="1899-12-30T00:00:00"/>
    <n v="0"/>
    <n v="0"/>
    <d v="1899-12-30T00:00:00"/>
    <n v="0"/>
    <n v="0"/>
    <d v="1899-12-30T01:10:00"/>
    <n v="1"/>
    <n v="10"/>
    <d v="1899-12-30T00:00:00"/>
    <n v="0"/>
    <n v="0"/>
    <d v="1899-12-30T00:22:00"/>
    <n v="0"/>
    <n v="22"/>
    <d v="1899-12-30T00:00:00"/>
    <n v="0"/>
    <n v="0"/>
    <d v="1899-12-30T00:00:00"/>
    <n v="0"/>
    <n v="0"/>
    <n v="161153.98000000001"/>
    <n v="2680"/>
    <n v="61.980862068965514"/>
    <n v="60.132082089552242"/>
    <n v="57"/>
    <n v="682"/>
    <n v="11.366666666666667"/>
    <n v="68.366666666666674"/>
    <n v="2.532098765432099"/>
  </r>
  <r>
    <n v="48"/>
    <n v="28"/>
    <d v="2011-06-28T00:00:00"/>
    <n v="6"/>
    <x v="0"/>
    <n v="15"/>
    <s v="TSL,JSR"/>
    <s v="CURRAGH SS/LIMESTONE-CP"/>
    <s v="SHINY HALO/MP PANAMAX6"/>
    <d v="1899-12-31T01:30:00"/>
    <x v="46"/>
    <s v="DTY-WT 1-WCS-RLS 1-IMWB 1-DTY/DTY-WT 1-WCS-RLS 2-IMWB 1-DTY"/>
    <n v="59"/>
    <n v="0"/>
    <s v="R104"/>
    <d v="1899-12-31T01:30:00"/>
    <d v="1899-12-31T01:30:00"/>
    <d v="1899-12-30T00:00:00"/>
    <n v="0"/>
    <n v="0"/>
    <d v="1899-12-31T02:45:00"/>
    <d v="1899-12-30T01:15:00"/>
    <n v="1"/>
    <n v="15"/>
    <d v="1899-12-31T02:50:00"/>
    <d v="1899-12-30T00:05:00"/>
    <n v="0"/>
    <n v="5"/>
    <d v="1899-12-31T03:25:00"/>
    <d v="1899-12-30T00:35:00"/>
    <n v="0"/>
    <n v="35"/>
    <d v="1899-12-31T03:28:00"/>
    <d v="1899-12-31T05:08:00"/>
    <d v="1899-12-30T01:40:00"/>
    <n v="1"/>
    <n v="40"/>
    <d v="1899-12-31T03:28:00"/>
    <d v="1899-12-31T05:08:00"/>
    <d v="1899-12-30T01:40:00"/>
    <n v="1"/>
    <n v="40"/>
    <d v="1899-12-31T05:12:00"/>
    <d v="1899-12-30T00:04:00"/>
    <n v="0"/>
    <n v="4"/>
    <d v="1899-12-31T05:12:00"/>
    <d v="1899-12-30T00:00:00"/>
    <n v="0"/>
    <n v="0"/>
    <d v="1899-12-31T07:29:00"/>
    <d v="1899-12-30T02:17:00"/>
    <n v="2"/>
    <n v="17"/>
    <d v="1899-12-31T05:14:00"/>
    <d v="1899-12-31T07:32:00"/>
    <d v="1899-12-30T02:18:00"/>
    <n v="2"/>
    <n v="18"/>
    <m/>
    <m/>
    <m/>
    <d v="1899-12-30T00:00:00"/>
    <n v="0"/>
    <n v="0"/>
    <d v="1899-12-31T07:57:00"/>
    <d v="1899-12-30T00:25:00"/>
    <n v="0"/>
    <n v="25"/>
    <d v="1899-12-31T08:05:00"/>
    <d v="1899-12-30T00:08:00"/>
    <n v="0"/>
    <n v="8"/>
    <d v="1899-12-31T08:05:00"/>
    <d v="1899-12-31T08:10:00"/>
    <d v="1899-12-30T00:05:00"/>
    <n v="0"/>
    <n v="5"/>
    <d v="1899-12-30T06:40:00"/>
    <n v="6"/>
    <n v="40"/>
    <d v="1899-12-30T01:12:00"/>
    <n v="1"/>
    <n v="12"/>
    <d v="1899-12-30T01:40:00"/>
    <n v="1"/>
    <n v="40"/>
    <d v="1899-12-30T02:17:00"/>
    <n v="2"/>
    <n v="17"/>
    <d v="1899-12-30T00:00:00"/>
    <n v="0"/>
    <n v="0"/>
    <d v="1899-12-30T01:49:00"/>
    <n v="1"/>
    <n v="4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8:00"/>
    <n v="0"/>
    <n v="28"/>
    <d v="1899-12-30T00:00:00"/>
    <n v="0"/>
    <n v="0"/>
    <n v="164914.23000000001"/>
    <n v="2739"/>
    <n v="63.733050847457626"/>
    <n v="60.209649507119387"/>
    <n v="58"/>
    <n v="694"/>
    <n v="11.566666666666666"/>
    <n v="69.566666666666663"/>
    <n v="2.4845238095238096"/>
  </r>
  <r>
    <n v="49"/>
    <n v="29"/>
    <d v="2011-06-29T00:00:00"/>
    <n v="6"/>
    <x v="1"/>
    <n v="7"/>
    <s v="HALDIA"/>
    <s v="COAL-OAKY NORTH/CURRAGH PRIME"/>
    <s v="NEWLEAD TOMI/FIRST TRADER"/>
    <d v="1899-12-30T11:30:00"/>
    <x v="47"/>
    <s v="DTY-WT 1-WCS-RLS 1-IMWB 1-DTY"/>
    <n v="58"/>
    <n v="0"/>
    <s v="R104"/>
    <d v="1899-12-30T11:30:00"/>
    <d v="1899-12-30T11:30:00"/>
    <d v="1899-12-30T00:00:00"/>
    <n v="0"/>
    <n v="0"/>
    <d v="1899-12-30T11:35:00"/>
    <d v="1899-12-30T00:05:00"/>
    <n v="0"/>
    <n v="5"/>
    <d v="1899-12-30T11:35:00"/>
    <d v="1899-12-30T00:00:00"/>
    <n v="0"/>
    <n v="0"/>
    <d v="1899-12-30T11:40:00"/>
    <d v="1899-12-30T00:05:00"/>
    <n v="0"/>
    <n v="5"/>
    <d v="1899-12-30T12:00:00"/>
    <d v="1899-12-30T13:00:00"/>
    <d v="1899-12-30T01:00:00"/>
    <n v="1"/>
    <n v="0"/>
    <d v="1899-12-30T12:00:00"/>
    <d v="1899-12-30T13:00:00"/>
    <d v="1899-12-30T01:00:00"/>
    <n v="1"/>
    <n v="0"/>
    <d v="1899-12-30T13:05:00"/>
    <d v="1899-12-30T00:05:00"/>
    <n v="0"/>
    <n v="5"/>
    <d v="1899-12-30T13:07:00"/>
    <d v="1899-12-30T00:02:00"/>
    <n v="0"/>
    <n v="2"/>
    <d v="1899-12-30T19:11:00"/>
    <d v="1899-12-30T06:04:00"/>
    <n v="6"/>
    <n v="4"/>
    <d v="1899-12-30T13:08:00"/>
    <d v="1899-12-30T19:14:00"/>
    <d v="1899-12-30T06:06:00"/>
    <n v="6"/>
    <n v="6"/>
    <d v="1899-12-30T13:09:00"/>
    <d v="1899-12-30T19:15:00"/>
    <n v="5"/>
    <d v="1899-12-30T06:06:00"/>
    <n v="6"/>
    <n v="6"/>
    <d v="1899-12-30T19:30:00"/>
    <d v="1899-12-30T00:16:00"/>
    <n v="0"/>
    <n v="16"/>
    <d v="1899-12-30T19:40:00"/>
    <d v="1899-12-30T00:10:00"/>
    <n v="0"/>
    <n v="10"/>
    <d v="1899-12-30T19:40:00"/>
    <d v="1899-12-30T19:43:00"/>
    <d v="1899-12-30T00:03:00"/>
    <n v="0"/>
    <n v="3"/>
    <d v="1899-12-30T08:13:00"/>
    <n v="8"/>
    <n v="13"/>
    <d v="1899-12-30T00:36:00"/>
    <n v="0"/>
    <n v="36"/>
    <d v="1899-12-30T01:00:00"/>
    <n v="1"/>
    <n v="0"/>
    <d v="1899-12-30T06:04:00"/>
    <n v="6"/>
    <n v="4"/>
    <d v="1899-12-30T06:06:00"/>
    <n v="6"/>
    <n v="6"/>
    <d v="1899-12-30T02:57:00"/>
    <n v="2"/>
    <n v="57"/>
    <d v="1899-12-30T00:00:00"/>
    <n v="0"/>
    <n v="0"/>
    <d v="1899-12-30T00:00:00"/>
    <n v="0"/>
    <n v="0"/>
    <d v="1899-12-30T00:23:00"/>
    <n v="0"/>
    <n v="23"/>
    <m/>
    <n v="0"/>
    <n v="0"/>
    <d v="1899-12-30T00:00:00"/>
    <n v="0"/>
    <n v="0"/>
    <d v="1899-12-30T02:44:00"/>
    <n v="2"/>
    <n v="44"/>
    <d v="1899-12-30T00:00:00"/>
    <n v="0"/>
    <n v="0"/>
    <n v="168503.35"/>
    <n v="2797"/>
    <n v="61.881379310344826"/>
    <n v="60.244315337861998"/>
    <n v="58"/>
    <n v="730"/>
    <n v="12.166666666666666"/>
    <n v="70.166666666666671"/>
    <n v="2.4195402298850577"/>
  </r>
  <r>
    <n v="50"/>
    <n v="30"/>
    <d v="2011-06-30T00:00:00"/>
    <n v="6"/>
    <x v="0"/>
    <n v="16"/>
    <s v="TSL,JSR"/>
    <s v="LIMESTONE-CP"/>
    <s v="MP PANAMAX6"/>
    <d v="1899-12-31T03:00:00"/>
    <x v="48"/>
    <s v="DTY-WT 1-WCS-RLS 2-IMWB 1-DTY"/>
    <n v="59"/>
    <n v="0"/>
    <s v="R104"/>
    <d v="1899-12-31T03:00:00"/>
    <d v="1899-12-31T03:00:00"/>
    <d v="1899-12-30T00:00:00"/>
    <n v="0"/>
    <n v="0"/>
    <d v="1899-12-31T03:05:00"/>
    <d v="1899-12-30T00:05:00"/>
    <n v="0"/>
    <n v="5"/>
    <d v="1899-12-31T03:05:00"/>
    <d v="1899-12-30T00:00:00"/>
    <n v="0"/>
    <n v="0"/>
    <d v="1899-12-31T03:15:00"/>
    <d v="1899-12-30T00:10:00"/>
    <n v="0"/>
    <n v="10"/>
    <d v="1899-12-31T03:15:00"/>
    <d v="1899-12-31T03:40:00"/>
    <d v="1899-12-30T00:25:00"/>
    <n v="0"/>
    <n v="25"/>
    <d v="1899-12-31T03:15:00"/>
    <d v="1899-12-31T03:40:00"/>
    <d v="1899-12-30T00:25:00"/>
    <n v="0"/>
    <n v="25"/>
    <d v="1899-12-31T03:45:00"/>
    <d v="1899-12-30T00:05:00"/>
    <n v="0"/>
    <n v="5"/>
    <d v="1899-12-31T05:10:00"/>
    <d v="1899-12-30T01:25:00"/>
    <n v="1"/>
    <n v="25"/>
    <d v="1899-12-31T08:34:00"/>
    <d v="1899-12-30T03:24:00"/>
    <n v="3"/>
    <n v="24"/>
    <d v="1899-12-31T08:34:00"/>
    <d v="1899-12-31T08:34:00"/>
    <d v="1899-12-30T00:00:00"/>
    <n v="0"/>
    <n v="0"/>
    <d v="1899-12-31T08:34:00"/>
    <d v="1899-12-31T08:34:00"/>
    <n v="6"/>
    <d v="1899-12-30T00:00:00"/>
    <n v="0"/>
    <n v="0"/>
    <d v="1899-12-31T08:45:00"/>
    <d v="1899-12-30T00:11:00"/>
    <n v="0"/>
    <n v="11"/>
    <d v="1899-12-31T08:50:00"/>
    <d v="1899-12-30T00:05:00"/>
    <n v="0"/>
    <n v="5"/>
    <d v="1899-12-31T08:50:00"/>
    <d v="1899-12-31T08:57:00"/>
    <d v="1899-12-30T00:07:00"/>
    <n v="0"/>
    <n v="7"/>
    <d v="1899-12-30T05:57:00"/>
    <n v="5"/>
    <n v="57"/>
    <d v="1899-12-30T00:31:00"/>
    <n v="0"/>
    <n v="31"/>
    <d v="1899-12-30T00:25:00"/>
    <n v="0"/>
    <n v="25"/>
    <d v="1899-12-30T03:24:00"/>
    <n v="3"/>
    <n v="24"/>
    <d v="1899-12-30T00:00:00"/>
    <n v="0"/>
    <n v="0"/>
    <d v="1899-12-30T01:33:00"/>
    <n v="1"/>
    <n v="3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51:00"/>
    <n v="1"/>
    <n v="51"/>
    <d v="1899-12-30T00:00:00"/>
    <n v="0"/>
    <n v="0"/>
    <n v="172222.71"/>
    <n v="2856"/>
    <n v="63.04"/>
    <n v="60.30206932773109"/>
    <n v="58"/>
    <n v="761"/>
    <n v="12.683333333333334"/>
    <n v="70.683333333333337"/>
    <n v="2.3561111111111113"/>
  </r>
  <r>
    <n v="51"/>
    <n v="31"/>
    <d v="2011-06-30T00:00:00"/>
    <n v="6"/>
    <x v="0"/>
    <n v="17"/>
    <s v="TSL,JSR"/>
    <s v="CURRAGH SS/LIMESTONE-CP"/>
    <s v="SHINY HALO/MP PANAMAX6"/>
    <d v="1899-12-30T07:05:00"/>
    <x v="49"/>
    <s v="DTY-WT 1-WCS-RLS 1-IMWB 1-DTY/DTY-WT 1-WCS-RLS 2-IMWB 1-DTY"/>
    <n v="56"/>
    <n v="3"/>
    <s v="R103"/>
    <d v="1899-12-30T07:05:00"/>
    <d v="1899-12-30T07:05:00"/>
    <d v="1899-12-30T00:00:00"/>
    <n v="0"/>
    <n v="0"/>
    <d v="1899-12-30T07:10:00"/>
    <d v="1899-12-30T00:05:00"/>
    <n v="0"/>
    <n v="5"/>
    <d v="1899-12-30T07:10:00"/>
    <d v="1899-12-30T00:00:00"/>
    <n v="0"/>
    <n v="0"/>
    <d v="1899-12-30T07:30:00"/>
    <d v="1899-12-30T00:20:00"/>
    <n v="0"/>
    <n v="20"/>
    <d v="1899-12-30T07:45:00"/>
    <d v="1899-12-30T09:45:00"/>
    <d v="1899-12-30T02:00:00"/>
    <n v="2"/>
    <n v="0"/>
    <d v="1899-12-30T07:45:00"/>
    <d v="1899-12-30T09:45:00"/>
    <d v="1899-12-30T02:00:00"/>
    <n v="2"/>
    <n v="0"/>
    <d v="1899-12-30T09:50:00"/>
    <d v="1899-12-30T00:05:00"/>
    <n v="0"/>
    <n v="5"/>
    <d v="1899-12-30T10:01:00"/>
    <d v="1899-12-30T00:11:00"/>
    <n v="0"/>
    <n v="11"/>
    <d v="1899-12-30T13:11:00"/>
    <d v="1899-12-30T03:10:00"/>
    <n v="3"/>
    <n v="10"/>
    <d v="1899-12-30T10:02:00"/>
    <d v="1899-12-30T12:09:00"/>
    <d v="1899-12-30T02:07:00"/>
    <n v="2"/>
    <n v="7"/>
    <d v="1899-12-30T13:23:00"/>
    <d v="1899-12-30T14:23:00"/>
    <n v="7"/>
    <d v="1899-12-30T01:00:00"/>
    <n v="1"/>
    <n v="0"/>
    <d v="1899-12-30T13:23:00"/>
    <d v="1899-12-30T01:14:00"/>
    <n v="1"/>
    <n v="14"/>
    <d v="1899-12-30T16:05:00"/>
    <d v="1899-12-30T02:42:00"/>
    <n v="2"/>
    <n v="42"/>
    <d v="1899-12-30T16:05:00"/>
    <d v="1899-12-30T16:10:00"/>
    <d v="1899-12-30T00:05:00"/>
    <n v="0"/>
    <n v="5"/>
    <d v="1899-12-30T09:05:00"/>
    <n v="9"/>
    <n v="5"/>
    <d v="1899-12-30T04:21:00"/>
    <n v="4"/>
    <n v="21"/>
    <d v="1899-12-30T02:00:00"/>
    <n v="2"/>
    <n v="0"/>
    <d v="1899-12-30T03:10:00"/>
    <n v="3"/>
    <n v="10"/>
    <d v="1899-12-30T01:00:00"/>
    <n v="1"/>
    <n v="0"/>
    <d v="1899-12-30T01:52:00"/>
    <n v="1"/>
    <n v="52"/>
    <d v="1899-12-30T00:00:00"/>
    <n v="0"/>
    <n v="0"/>
    <d v="1899-12-30T00:00:00"/>
    <n v="0"/>
    <n v="0"/>
    <d v="1899-12-30T00:48:00"/>
    <n v="0"/>
    <n v="48"/>
    <d v="1899-12-30T00:00:00"/>
    <n v="0"/>
    <n v="0"/>
    <d v="1899-12-30T00:26:00"/>
    <n v="0"/>
    <n v="26"/>
    <d v="1899-12-30T00:04:00"/>
    <n v="0"/>
    <n v="4"/>
    <d v="1899-12-30T00:00:00"/>
    <n v="0"/>
    <n v="0"/>
    <n v="175615.13"/>
    <n v="2912"/>
    <n v="60.57892857142857"/>
    <n v="60.307393543956046"/>
    <n v="62"/>
    <n v="782"/>
    <n v="13.033333333333333"/>
    <n v="75.033333333333331"/>
    <n v="2.4204301075268817"/>
  </r>
  <r>
    <n v="52"/>
    <n v="1"/>
    <d v="2011-07-01T00:00:00"/>
    <n v="7"/>
    <x v="0"/>
    <n v="1"/>
    <s v="TSL,JSR"/>
    <s v="CURRAGH SS/LIMESTONE-CP"/>
    <s v="SHINY HALO/MP PANAMAX6"/>
    <d v="1899-12-31T00:10:00"/>
    <x v="50"/>
    <s v="DTY-WT 1-WCS-RLS 1-IMWB 1-DTY/DTY-WT 1-WCS-RLS 2-IMWB 1-DTY"/>
    <n v="59"/>
    <n v="0"/>
    <s v="R104"/>
    <d v="1899-12-31T00:10:00"/>
    <d v="1899-12-31T00:10:00"/>
    <d v="1899-12-30T00:00:00"/>
    <n v="0"/>
    <n v="0"/>
    <d v="1899-12-31T00:20:00"/>
    <d v="1899-12-30T00:10:00"/>
    <n v="0"/>
    <n v="10"/>
    <d v="1899-12-31T00:20:00"/>
    <d v="1899-12-30T00:00:00"/>
    <n v="0"/>
    <n v="0"/>
    <d v="1899-12-31T01:00:00"/>
    <d v="1899-12-30T00:40:00"/>
    <n v="0"/>
    <n v="40"/>
    <d v="1899-12-31T01:05:00"/>
    <d v="1899-12-31T02:45:00"/>
    <d v="1899-12-30T01:40:00"/>
    <n v="1"/>
    <n v="40"/>
    <d v="1899-12-31T01:05:00"/>
    <d v="1899-12-31T02:45:00"/>
    <d v="1899-12-30T01:40:00"/>
    <n v="1"/>
    <n v="40"/>
    <d v="1899-12-31T02:50:00"/>
    <d v="1899-12-30T00:05:00"/>
    <n v="0"/>
    <n v="5"/>
    <d v="1899-12-31T02:52:00"/>
    <d v="1899-12-30T00:02:00"/>
    <n v="0"/>
    <n v="2"/>
    <d v="1899-12-31T06:24:00"/>
    <d v="1899-12-30T03:32:00"/>
    <n v="3"/>
    <n v="32"/>
    <d v="1899-12-31T02:54:00"/>
    <d v="1899-12-31T04:30:00"/>
    <d v="1899-12-30T01:36:00"/>
    <n v="1"/>
    <n v="36"/>
    <d v="1899-12-31T02:55:00"/>
    <d v="1899-12-31T04:32:00"/>
    <n v="1"/>
    <d v="1899-12-30T01:37:00"/>
    <n v="1"/>
    <n v="37"/>
    <d v="1899-12-31T06:33:00"/>
    <d v="1899-12-30T02:03:00"/>
    <n v="2"/>
    <n v="3"/>
    <d v="1899-12-31T06:40:00"/>
    <d v="1899-12-30T00:07:00"/>
    <n v="0"/>
    <n v="7"/>
    <d v="1899-12-31T06:40:00"/>
    <d v="1899-12-31T06:45:00"/>
    <d v="1899-12-30T00:05:00"/>
    <n v="0"/>
    <n v="5"/>
    <d v="1899-12-30T06:35:00"/>
    <n v="6"/>
    <n v="35"/>
    <d v="1899-12-30T02:55:00"/>
    <n v="2"/>
    <n v="55"/>
    <d v="1899-12-30T01:40:00"/>
    <n v="1"/>
    <n v="40"/>
    <d v="1899-12-30T03:32:00"/>
    <n v="3"/>
    <n v="32"/>
    <d v="1899-12-30T01:37:00"/>
    <n v="1"/>
    <n v="37"/>
    <d v="1899-12-30T02:32:00"/>
    <n v="2"/>
    <n v="32"/>
    <d v="1899-12-30T00:00:00"/>
    <n v="0"/>
    <n v="0"/>
    <d v="1899-12-30T00:00:00"/>
    <n v="0"/>
    <n v="0"/>
    <d v="1899-12-30T00:33:00"/>
    <n v="0"/>
    <n v="33"/>
    <d v="1899-12-30T00:00:00"/>
    <n v="0"/>
    <n v="0"/>
    <d v="1899-12-30T00:00:00"/>
    <n v="0"/>
    <n v="0"/>
    <d v="1899-12-30T00:27:00"/>
    <n v="0"/>
    <n v="27"/>
    <d v="1899-12-30T00:00:00"/>
    <n v="0"/>
    <n v="0"/>
    <n v="179270.48"/>
    <n v="2971"/>
    <n v="61.955084745762711"/>
    <n v="60.340114439582635"/>
    <n v="2"/>
    <n v="55"/>
    <n v="0.91666666666666663"/>
    <n v="2.9166666666666665"/>
    <n v="2.9166666666666665"/>
  </r>
  <r>
    <n v="53"/>
    <n v="2"/>
    <d v="2011-07-01T00:00:00"/>
    <n v="7"/>
    <x v="0"/>
    <n v="2"/>
    <s v="TSL,JSR"/>
    <s v="CURRAGH SS"/>
    <s v="SHINY HALO"/>
    <d v="1899-12-30T07:45:00"/>
    <x v="51"/>
    <s v="DTY-WT 1-WCS-RLS 1-IMWB 1-DTY"/>
    <n v="55"/>
    <n v="4"/>
    <s v="R103"/>
    <d v="1899-12-30T07:45:00"/>
    <d v="1899-12-30T07:45:00"/>
    <d v="1899-12-30T00:00:00"/>
    <n v="0"/>
    <n v="0"/>
    <d v="1899-12-30T08:55:00"/>
    <d v="1899-12-30T01:10:00"/>
    <n v="1"/>
    <n v="10"/>
    <d v="1899-12-30T09:45:00"/>
    <d v="1899-12-30T00:50:00"/>
    <n v="0"/>
    <n v="50"/>
    <d v="1899-12-30T11:00:00"/>
    <d v="1899-12-30T01:15:00"/>
    <n v="1"/>
    <n v="15"/>
    <d v="1899-12-30T11:00:00"/>
    <d v="1899-12-30T12:13:00"/>
    <d v="1899-12-30T01:13:00"/>
    <n v="1"/>
    <n v="13"/>
    <d v="1899-12-30T11:00:00"/>
    <d v="1899-12-30T12:13:00"/>
    <d v="1899-12-30T01:13:00"/>
    <n v="1"/>
    <n v="13"/>
    <d v="1899-12-30T12:17:00"/>
    <d v="1899-12-30T00:04:00"/>
    <n v="0"/>
    <n v="4"/>
    <d v="1899-12-30T12:20:00"/>
    <d v="1899-12-30T00:03:00"/>
    <n v="0"/>
    <n v="3"/>
    <d v="1899-12-30T15:10:00"/>
    <d v="1899-12-30T02:50:00"/>
    <n v="2"/>
    <n v="50"/>
    <d v="1899-12-30T12:22:00"/>
    <d v="1899-12-30T15:12:00"/>
    <d v="1899-12-30T02:50:00"/>
    <n v="2"/>
    <n v="50"/>
    <d v="1899-12-30T15:15:00"/>
    <d v="1899-12-30T16:55:00"/>
    <n v="2"/>
    <d v="1899-12-30T01:40:00"/>
    <n v="1"/>
    <n v="40"/>
    <d v="1899-12-30T17:00:00"/>
    <d v="1899-12-30T01:48:00"/>
    <n v="1"/>
    <n v="48"/>
    <d v="1899-12-30T17:20:00"/>
    <d v="1899-12-30T00:20:00"/>
    <n v="0"/>
    <n v="20"/>
    <d v="1899-12-30T17:20:00"/>
    <d v="1899-12-30T17:25:00"/>
    <d v="1899-12-30T00:05:00"/>
    <n v="0"/>
    <n v="5"/>
    <d v="1899-12-30T09:40:00"/>
    <n v="9"/>
    <n v="40"/>
    <d v="1899-12-30T03:27:00"/>
    <n v="3"/>
    <n v="27"/>
    <d v="1899-12-30T01:13:00"/>
    <n v="1"/>
    <n v="13"/>
    <d v="1899-12-30T02:50:00"/>
    <n v="2"/>
    <n v="50"/>
    <d v="1899-12-30T01:40:00"/>
    <n v="1"/>
    <n v="40"/>
    <d v="1899-12-30T02:11:00"/>
    <n v="2"/>
    <n v="1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1:00"/>
    <n v="0"/>
    <n v="11"/>
    <d v="1899-12-30T00:28:00"/>
    <n v="0"/>
    <n v="28"/>
    <d v="1899-12-30T00:30:00"/>
    <n v="0"/>
    <n v="30"/>
    <n v="182689.1"/>
    <n v="3026"/>
    <n v="62.156727272727274"/>
    <n v="60.373132848645078"/>
    <n v="5"/>
    <n v="82"/>
    <n v="1.3666666666666667"/>
    <n v="6.3666666666666671"/>
    <n v="3.1833333333333336"/>
  </r>
  <r>
    <n v="54"/>
    <n v="3"/>
    <d v="2011-07-01T00:00:00"/>
    <n v="7"/>
    <x v="0"/>
    <n v="3"/>
    <s v="TSL,JSR"/>
    <s v="LIMESTONE-CP"/>
    <s v="MP PANAMAX6"/>
    <d v="1899-12-30T18:12:00"/>
    <x v="52"/>
    <s v="DTY-WT 1-WCS-RLS 2-IMWB 1-DTY"/>
    <n v="59"/>
    <n v="0"/>
    <s v="R103"/>
    <d v="1899-12-30T18:12:00"/>
    <d v="1899-12-30T18:12:00"/>
    <d v="1899-12-30T00:00:00"/>
    <n v="0"/>
    <n v="0"/>
    <d v="1899-12-30T18:20:00"/>
    <d v="1899-12-30T00:08:00"/>
    <n v="0"/>
    <n v="8"/>
    <d v="1899-12-30T18:20:00"/>
    <d v="1899-12-30T00:00:00"/>
    <n v="0"/>
    <n v="0"/>
    <d v="1899-12-30T18:45:00"/>
    <d v="1899-12-30T00:25:00"/>
    <n v="0"/>
    <n v="25"/>
    <d v="1899-12-30T18:45:00"/>
    <d v="1899-12-30T20:35:00"/>
    <d v="1899-12-30T01:50:00"/>
    <n v="1"/>
    <n v="50"/>
    <d v="1899-12-30T18:45:00"/>
    <d v="1899-12-30T20:35:00"/>
    <d v="1899-12-30T01:50:00"/>
    <n v="1"/>
    <n v="50"/>
    <d v="1899-12-30T20:40:00"/>
    <d v="1899-12-30T00:05:00"/>
    <n v="0"/>
    <n v="5"/>
    <d v="1899-12-30T20:40:00"/>
    <d v="1899-12-30T00:00:00"/>
    <n v="0"/>
    <n v="0"/>
    <d v="1899-12-31T02:21:00"/>
    <d v="1899-12-30T05:41:00"/>
    <n v="5"/>
    <n v="41"/>
    <d v="1899-12-31T02:21:00"/>
    <d v="1899-12-31T02:21:00"/>
    <d v="1899-12-30T00:00:00"/>
    <n v="0"/>
    <n v="0"/>
    <d v="1899-12-31T02:21:00"/>
    <d v="1899-12-31T02:21:00"/>
    <m/>
    <d v="1899-12-30T00:00:00"/>
    <n v="0"/>
    <n v="0"/>
    <d v="1899-12-31T02:30:00"/>
    <d v="1899-12-30T00:09:00"/>
    <n v="0"/>
    <n v="9"/>
    <d v="1899-12-31T02:50:00"/>
    <d v="1899-12-30T00:20:00"/>
    <n v="0"/>
    <n v="20"/>
    <d v="1899-12-31T02:50:00"/>
    <d v="1899-12-31T02:55:00"/>
    <d v="1899-12-30T00:05:00"/>
    <n v="0"/>
    <n v="5"/>
    <d v="1899-12-30T08:43:00"/>
    <n v="8"/>
    <n v="43"/>
    <d v="1899-12-30T00:59:00"/>
    <n v="0"/>
    <n v="59"/>
    <d v="1899-12-30T01:50:00"/>
    <n v="1"/>
    <n v="50"/>
    <d v="1899-12-30T05:41:00"/>
    <n v="5"/>
    <n v="41"/>
    <d v="1899-12-30T00:00:00"/>
    <n v="0"/>
    <n v="0"/>
    <d v="1899-12-30T01:07:00"/>
    <n v="1"/>
    <n v="7"/>
    <d v="1899-12-30T00:00:00"/>
    <n v="0"/>
    <n v="0"/>
    <d v="1899-12-30T03:39:00"/>
    <n v="3"/>
    <n v="39"/>
    <d v="1899-12-30T00:00:00"/>
    <n v="0"/>
    <n v="0"/>
    <d v="1899-12-30T00:00:00"/>
    <n v="0"/>
    <n v="0"/>
    <d v="1899-12-30T00:00:00"/>
    <n v="0"/>
    <n v="0"/>
    <d v="1899-12-30T00:55:00"/>
    <n v="0"/>
    <n v="55"/>
    <d v="1899-12-30T00:00:00"/>
    <n v="0"/>
    <n v="0"/>
    <n v="186237.61000000002"/>
    <n v="3085"/>
    <n v="60.144237288135599"/>
    <n v="60.368755267423019"/>
    <n v="5"/>
    <n v="141"/>
    <n v="2.35"/>
    <n v="7.35"/>
    <n v="2.4499999999999997"/>
  </r>
  <r>
    <n v="55"/>
    <n v="4"/>
    <d v="2011-07-02T00:00:00"/>
    <n v="7"/>
    <x v="1"/>
    <n v="1"/>
    <s v="TSL,HALDIA"/>
    <s v="CURRAGH  PRIME"/>
    <s v="FIRST TRADER"/>
    <d v="1899-12-30T11:25:00"/>
    <x v="53"/>
    <s v="DTY-WT 1-WCS-RLS 1-IMWB 1-DTY"/>
    <n v="59"/>
    <n v="0"/>
    <s v="R103"/>
    <d v="1899-12-30T11:25:00"/>
    <d v="1899-12-30T11:25:00"/>
    <d v="1899-12-30T00:00:00"/>
    <n v="0"/>
    <n v="0"/>
    <d v="1899-12-30T11:32:00"/>
    <d v="1899-12-30T00:07:00"/>
    <n v="0"/>
    <n v="7"/>
    <d v="1899-12-30T11:32:00"/>
    <d v="1899-12-30T00:00:00"/>
    <n v="0"/>
    <n v="0"/>
    <d v="1899-12-30T12:15:00"/>
    <d v="1899-12-30T00:43:00"/>
    <n v="0"/>
    <n v="43"/>
    <d v="1899-12-30T12:20:00"/>
    <d v="1899-12-30T13:25:00"/>
    <d v="1899-12-30T01:05:00"/>
    <n v="1"/>
    <n v="5"/>
    <d v="1899-12-30T12:35:00"/>
    <d v="1899-12-30T13:25:00"/>
    <d v="1899-12-30T00:50:00"/>
    <n v="0"/>
    <n v="50"/>
    <d v="1899-12-30T13:57:00"/>
    <d v="1899-12-30T00:32:00"/>
    <n v="0"/>
    <n v="32"/>
    <d v="1899-12-30T14:45:00"/>
    <d v="1899-12-30T00:48:00"/>
    <n v="0"/>
    <n v="48"/>
    <d v="1899-12-30T18:25:00"/>
    <d v="1899-12-30T03:40:00"/>
    <n v="3"/>
    <n v="40"/>
    <d v="1899-12-30T14:47:00"/>
    <d v="1899-12-30T18:30:00"/>
    <d v="1899-12-30T03:43:00"/>
    <n v="3"/>
    <n v="43"/>
    <d v="1899-12-30T16:30:00"/>
    <d v="1899-12-30T18:50:00"/>
    <n v="3"/>
    <d v="1899-12-30T02:20:00"/>
    <n v="2"/>
    <n v="20"/>
    <d v="1899-12-30T19:08:00"/>
    <d v="1899-12-30T00:38:00"/>
    <n v="0"/>
    <n v="38"/>
    <d v="1899-12-30T19:20:00"/>
    <d v="1899-12-30T00:12:00"/>
    <n v="0"/>
    <n v="12"/>
    <d v="1899-12-30T19:20:00"/>
    <d v="1899-12-30T19:27:00"/>
    <d v="1899-12-30T00:07:00"/>
    <n v="0"/>
    <n v="7"/>
    <d v="1899-12-30T08:02:00"/>
    <n v="8"/>
    <n v="2"/>
    <d v="1899-12-30T02:05:00"/>
    <n v="2"/>
    <n v="5"/>
    <d v="1899-12-30T01:05:00"/>
    <n v="1"/>
    <n v="5"/>
    <d v="1899-12-30T03:40:00"/>
    <n v="3"/>
    <n v="40"/>
    <d v="1899-12-30T02:20:00"/>
    <n v="2"/>
    <n v="20"/>
    <d v="1899-12-30T01:56:00"/>
    <n v="1"/>
    <n v="5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44:00"/>
    <n v="1"/>
    <n v="44"/>
    <d v="1899-12-30T00:00:00"/>
    <n v="0"/>
    <n v="0"/>
    <n v="189880.77000000002"/>
    <n v="3144"/>
    <n v="61.748474576271185"/>
    <n v="60.39464694656489"/>
    <n v="7"/>
    <n v="146"/>
    <n v="2.4333333333333331"/>
    <n v="9.4333333333333336"/>
    <n v="2.3583333333333334"/>
  </r>
  <r>
    <n v="56"/>
    <n v="5"/>
    <d v="2011-07-02T00:00:00"/>
    <n v="7"/>
    <x v="0"/>
    <n v="4"/>
    <s v="TSL,JSR"/>
    <s v="LIMESTONE-CP OMAN/LIMESTONE-CP DUBAI"/>
    <s v="MP PANAMAX6/EDELWEISS"/>
    <d v="1899-12-30T23:25:00"/>
    <x v="54"/>
    <s v="DTY-WT 1-WCS-RLS 2-IMWB 1-DTY"/>
    <n v="59"/>
    <n v="0"/>
    <s v="R103"/>
    <d v="1899-12-30T23:25:00"/>
    <d v="1899-12-30T23:25:00"/>
    <d v="1899-12-30T00:00:00"/>
    <n v="0"/>
    <n v="0"/>
    <d v="1899-12-30T23:35:00"/>
    <d v="1899-12-30T00:10:00"/>
    <n v="0"/>
    <n v="10"/>
    <d v="1899-12-30T23:50:00"/>
    <d v="1899-12-30T00:15:00"/>
    <n v="0"/>
    <n v="15"/>
    <d v="1899-12-31T00:30:00"/>
    <d v="1899-12-30T00:40:00"/>
    <n v="0"/>
    <n v="40"/>
    <d v="1899-12-31T00:35:00"/>
    <d v="1899-12-31T04:45:00"/>
    <d v="1899-12-30T04:10:00"/>
    <n v="4"/>
    <n v="10"/>
    <d v="1899-12-31T00:35:00"/>
    <d v="1899-12-31T04:45:00"/>
    <d v="1899-12-30T04:10:00"/>
    <n v="4"/>
    <n v="10"/>
    <d v="1899-12-31T04:48:00"/>
    <d v="1899-12-30T00:03:00"/>
    <n v="0"/>
    <n v="3"/>
    <d v="1899-12-31T04:50:00"/>
    <d v="1899-12-30T00:02:00"/>
    <n v="0"/>
    <n v="2"/>
    <d v="1899-12-31T07:22:00"/>
    <d v="1899-12-30T02:32:00"/>
    <n v="2"/>
    <n v="32"/>
    <d v="1899-12-31T07:22:00"/>
    <d v="1899-12-31T07:22:00"/>
    <d v="1899-12-30T00:00:00"/>
    <n v="0"/>
    <n v="0"/>
    <d v="1899-12-31T07:22:00"/>
    <d v="1899-12-31T07:22:00"/>
    <m/>
    <d v="1899-12-30T00:00:00"/>
    <n v="0"/>
    <n v="0"/>
    <d v="1899-12-31T07:35:00"/>
    <d v="1899-12-30T00:13:00"/>
    <n v="0"/>
    <n v="13"/>
    <d v="1899-12-31T07:45:00"/>
    <d v="1899-12-30T00:10:00"/>
    <n v="0"/>
    <n v="10"/>
    <d v="1899-12-31T07:45:00"/>
    <d v="1899-12-31T07:50:00"/>
    <d v="1899-12-30T00:05:00"/>
    <n v="0"/>
    <n v="5"/>
    <d v="1899-12-30T08:25:00"/>
    <n v="8"/>
    <n v="25"/>
    <d v="1899-12-30T01:06:00"/>
    <n v="1"/>
    <n v="6"/>
    <d v="1899-12-30T04:10:00"/>
    <n v="4"/>
    <n v="10"/>
    <d v="1899-12-30T02:32:00"/>
    <n v="2"/>
    <n v="32"/>
    <d v="1899-12-30T00:00:00"/>
    <n v="0"/>
    <n v="0"/>
    <d v="1899-12-30T01:32:00"/>
    <n v="1"/>
    <n v="3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5:00"/>
    <n v="0"/>
    <n v="35"/>
    <d v="1899-12-30T00:25:00"/>
    <n v="0"/>
    <n v="25"/>
    <d v="1899-12-30T00:00:00"/>
    <n v="0"/>
    <n v="0"/>
    <n v="193569.32"/>
    <n v="3203"/>
    <n v="62.517796610169498"/>
    <n v="60.433755853886986"/>
    <n v="8"/>
    <n v="152"/>
    <n v="2.5333333333333332"/>
    <n v="10.533333333333333"/>
    <n v="2.1066666666666665"/>
  </r>
  <r>
    <n v="57"/>
    <n v="6"/>
    <d v="2011-07-03T00:00:00"/>
    <n v="7"/>
    <x v="0"/>
    <n v="5"/>
    <s v="TSL,JSR"/>
    <s v="CURRAGH SS/LIMESTONE-CP DUBAI"/>
    <s v="SHINY HALO/EDELWEISS"/>
    <d v="1899-12-30T06:08:00"/>
    <x v="55"/>
    <s v="DTY-WT 1-WCS-RLS 1-IMWB 1-DTY/DTY-WT 1-WCS-RLS 2-IMWB 1-DTY"/>
    <n v="58"/>
    <n v="1"/>
    <s v="R104"/>
    <d v="1899-12-30T06:08:00"/>
    <d v="1899-12-30T06:08:00"/>
    <d v="1899-12-30T00:00:00"/>
    <n v="0"/>
    <n v="0"/>
    <d v="1899-12-30T06:15:00"/>
    <d v="1899-12-30T00:07:00"/>
    <n v="0"/>
    <n v="7"/>
    <d v="1899-12-30T06:17:00"/>
    <d v="1899-12-30T00:02:00"/>
    <n v="0"/>
    <n v="2"/>
    <d v="1899-12-30T07:18:00"/>
    <d v="1899-12-30T01:01:00"/>
    <n v="1"/>
    <n v="1"/>
    <d v="1899-12-30T07:18:00"/>
    <d v="1899-12-30T08:25:00"/>
    <d v="1899-12-30T01:07:00"/>
    <n v="1"/>
    <n v="7"/>
    <d v="1899-12-30T07:18:00"/>
    <d v="1899-12-30T08:25:00"/>
    <d v="1899-12-30T01:07:00"/>
    <n v="1"/>
    <n v="7"/>
    <d v="1899-12-30T08:30:00"/>
    <d v="1899-12-30T00:05:00"/>
    <n v="0"/>
    <n v="5"/>
    <d v="1899-12-30T08:40:00"/>
    <d v="1899-12-30T00:10:00"/>
    <n v="0"/>
    <n v="10"/>
    <d v="1899-12-30T11:21:00"/>
    <d v="1899-12-30T02:41:00"/>
    <n v="2"/>
    <n v="41"/>
    <d v="1899-12-30T08:42:00"/>
    <d v="1899-12-30T09:32:00"/>
    <d v="1899-12-30T00:50:00"/>
    <n v="0"/>
    <n v="50"/>
    <d v="1899-12-30T08:50:00"/>
    <d v="1899-12-30T09:40:00"/>
    <n v="4"/>
    <d v="1899-12-30T00:50:00"/>
    <n v="0"/>
    <n v="50"/>
    <d v="1899-12-30T12:32:00"/>
    <d v="1899-12-30T03:00:00"/>
    <n v="3"/>
    <n v="0"/>
    <d v="1899-12-30T12:35:00"/>
    <d v="1899-12-30T00:03:00"/>
    <n v="0"/>
    <n v="3"/>
    <d v="1899-12-30T12:35:00"/>
    <d v="1899-12-30T12:40:00"/>
    <d v="1899-12-30T00:05:00"/>
    <n v="0"/>
    <n v="5"/>
    <d v="1899-12-30T06:32:00"/>
    <n v="6"/>
    <n v="32"/>
    <d v="1899-12-30T04:09:00"/>
    <n v="4"/>
    <n v="9"/>
    <d v="1899-12-30T01:07:00"/>
    <n v="1"/>
    <n v="7"/>
    <d v="1899-12-30T02:41:00"/>
    <n v="2"/>
    <n v="41"/>
    <d v="1899-12-30T00:50:00"/>
    <n v="0"/>
    <n v="50"/>
    <d v="1899-12-30T02:25:00"/>
    <n v="2"/>
    <n v="25"/>
    <d v="1899-12-30T00:00:00"/>
    <n v="0"/>
    <n v="0"/>
    <d v="1899-12-30T00:00:00"/>
    <n v="0"/>
    <n v="0"/>
    <d v="1899-12-30T00:16:00"/>
    <n v="0"/>
    <n v="16"/>
    <d v="1899-12-30T00:00:00"/>
    <n v="0"/>
    <n v="0"/>
    <d v="1899-12-30T00:00:00"/>
    <n v="0"/>
    <n v="0"/>
    <d v="1899-12-30T00:00:00"/>
    <n v="0"/>
    <n v="0"/>
    <d v="1899-12-30T00:03:00"/>
    <n v="0"/>
    <n v="3"/>
    <n v="197172.92"/>
    <n v="3261"/>
    <n v="62.131034482758622"/>
    <n v="60.463943575590314"/>
    <n v="12"/>
    <n v="161"/>
    <n v="2.6833333333333331"/>
    <n v="14.683333333333334"/>
    <n v="2.4472222222222224"/>
  </r>
  <r>
    <n v="58"/>
    <n v="7"/>
    <d v="2011-07-03T00:00:00"/>
    <n v="7"/>
    <x v="0"/>
    <n v="6"/>
    <s v="TSL,JSR"/>
    <s v="CURRAGH SS/LIMESTONE-CP DUBAI"/>
    <s v="SHINY HALO/EDELWEISS"/>
    <d v="1899-12-30T14:40:00"/>
    <x v="56"/>
    <s v="DTY-WT 1-WCS-RLS 1-IMWB 1-DTY/DTY-WT 1-WCS-RLS 2-IMWB 1-DTY"/>
    <n v="59"/>
    <n v="0"/>
    <s v="R104"/>
    <d v="1899-12-30T14:40:00"/>
    <d v="1899-12-30T14:40:00"/>
    <d v="1899-12-30T00:00:00"/>
    <n v="0"/>
    <n v="0"/>
    <d v="1899-12-30T14:55:00"/>
    <d v="1899-12-30T00:15:00"/>
    <n v="0"/>
    <n v="15"/>
    <d v="1899-12-30T15:00:00"/>
    <d v="1899-12-30T00:05:00"/>
    <n v="0"/>
    <n v="5"/>
    <d v="1899-12-30T15:40:00"/>
    <d v="1899-12-30T00:40:00"/>
    <n v="0"/>
    <n v="40"/>
    <d v="1899-12-30T15:40:00"/>
    <d v="1899-12-30T19:45:00"/>
    <d v="1899-12-30T04:05:00"/>
    <n v="4"/>
    <n v="5"/>
    <d v="1899-12-30T15:40:00"/>
    <d v="1899-12-30T19:45:00"/>
    <d v="1899-12-30T04:05:00"/>
    <n v="4"/>
    <n v="5"/>
    <d v="1899-12-30T16:41:00"/>
    <n v="-0.12777777777777777"/>
    <e v="#NUM!"/>
    <e v="#NUM!"/>
    <d v="1899-12-30T16:41:00"/>
    <d v="1899-12-30T00:00:00"/>
    <n v="0"/>
    <n v="0"/>
    <d v="1899-12-30T20:49:00"/>
    <d v="1899-12-30T04:08:00"/>
    <n v="4"/>
    <n v="8"/>
    <d v="1899-12-30T16:42:00"/>
    <d v="1899-12-30T17:45:00"/>
    <d v="1899-12-30T01:03:00"/>
    <n v="1"/>
    <n v="3"/>
    <d v="1899-12-30T16:45:00"/>
    <d v="1899-12-30T17:55:00"/>
    <n v="5"/>
    <d v="1899-12-30T01:10:00"/>
    <n v="1"/>
    <n v="10"/>
    <d v="1899-12-30T21:07:00"/>
    <d v="1899-12-30T03:22:00"/>
    <n v="3"/>
    <n v="22"/>
    <d v="1899-12-30T21:10:00"/>
    <d v="1899-12-30T00:03:00"/>
    <n v="0"/>
    <n v="3"/>
    <d v="1899-12-30T21:10:00"/>
    <d v="1899-12-30T21:15:00"/>
    <d v="1899-12-30T00:05:00"/>
    <n v="0"/>
    <n v="5"/>
    <d v="1899-12-30T06:35:00"/>
    <n v="6"/>
    <n v="35"/>
    <d v="1899-12-30T01:01:00"/>
    <n v="1"/>
    <n v="1"/>
    <d v="1899-12-30T04:05:00"/>
    <n v="4"/>
    <n v="5"/>
    <d v="1899-12-30T04:08:00"/>
    <n v="4"/>
    <n v="8"/>
    <d v="1899-12-30T01:10:00"/>
    <n v="1"/>
    <n v="10"/>
    <d v="1899-12-30T03:42:00"/>
    <n v="3"/>
    <n v="4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6:00"/>
    <n v="0"/>
    <n v="26"/>
    <d v="1899-12-30T00:00:00"/>
    <n v="0"/>
    <n v="0"/>
    <n v="200884.06000000003"/>
    <n v="3320"/>
    <n v="62.900677966101689"/>
    <n v="60.507246987951817"/>
    <n v="13"/>
    <n v="162"/>
    <n v="2.7"/>
    <n v="15.7"/>
    <n v="2.2428571428571429"/>
  </r>
  <r>
    <n v="59"/>
    <n v="8"/>
    <d v="2011-07-04T00:00:00"/>
    <n v="7"/>
    <x v="0"/>
    <n v="7"/>
    <s v="TSL,JSR"/>
    <s v="CURRAGH SS/LIMESTONE-CP DUBAI"/>
    <s v="SHINY HALO/EDELWEISS"/>
    <d v="1899-12-30T02:15:00"/>
    <x v="57"/>
    <s v="DTY-WT 1-WCS-RLS 1-IMWB 1-DTY/DTY-WT 1-WCS-RLS 2-IMWB 1-DTY"/>
    <n v="59"/>
    <n v="0"/>
    <s v="R104"/>
    <d v="1899-12-30T02:15:00"/>
    <d v="1899-12-30T02:15:00"/>
    <d v="1899-12-30T00:00:00"/>
    <n v="0"/>
    <n v="0"/>
    <d v="1899-12-30T02:25:00"/>
    <d v="1899-12-30T00:10:00"/>
    <n v="0"/>
    <n v="10"/>
    <d v="1899-12-30T02:30:00"/>
    <d v="1899-12-30T00:05:00"/>
    <n v="0"/>
    <n v="5"/>
    <d v="1899-12-30T03:00:00"/>
    <d v="1899-12-30T00:30:00"/>
    <n v="0"/>
    <n v="30"/>
    <d v="1899-12-30T03:10:00"/>
    <d v="1899-12-30T04:45:00"/>
    <d v="1899-12-30T01:35:00"/>
    <n v="1"/>
    <n v="35"/>
    <d v="1899-12-30T03:10:00"/>
    <d v="1899-12-30T04:45:00"/>
    <d v="1899-12-30T01:35:00"/>
    <n v="1"/>
    <n v="35"/>
    <d v="1899-12-30T05:42:00"/>
    <d v="1899-12-30T00:57:00"/>
    <n v="0"/>
    <n v="57"/>
    <d v="1899-12-30T05:47:00"/>
    <d v="1899-12-30T00:05:00"/>
    <n v="0"/>
    <n v="5"/>
    <d v="1899-12-30T08:26:00"/>
    <d v="1899-12-30T02:39:00"/>
    <n v="2"/>
    <n v="39"/>
    <d v="1899-12-30T07:55:00"/>
    <d v="1899-12-30T08:28:00"/>
    <d v="1899-12-30T00:33:00"/>
    <n v="0"/>
    <n v="33"/>
    <d v="1899-12-30T07:55:00"/>
    <d v="1899-12-30T08:30:00"/>
    <n v="6"/>
    <d v="1899-12-30T00:35:00"/>
    <n v="0"/>
    <n v="35"/>
    <d v="1899-12-30T09:43:00"/>
    <d v="1899-12-30T01:15:00"/>
    <n v="1"/>
    <n v="15"/>
    <d v="1899-12-30T09:55:00"/>
    <d v="1899-12-30T00:12:00"/>
    <n v="0"/>
    <n v="12"/>
    <d v="1899-12-30T09:55:00"/>
    <d v="1899-12-30T09:59:00"/>
    <d v="1899-12-30T00:04:00"/>
    <n v="0"/>
    <n v="4"/>
    <d v="1899-12-30T07:44:00"/>
    <n v="7"/>
    <n v="44"/>
    <d v="1899-12-30T02:54:00"/>
    <n v="2"/>
    <n v="54"/>
    <d v="1899-12-30T01:35:00"/>
    <n v="1"/>
    <n v="35"/>
    <d v="1899-12-30T02:39:00"/>
    <n v="2"/>
    <n v="39"/>
    <d v="1899-12-30T00:35:00"/>
    <n v="0"/>
    <n v="35"/>
    <d v="1899-12-30T02:39:00"/>
    <n v="2"/>
    <n v="3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04486.34000000003"/>
    <n v="3379"/>
    <n v="61.055593220338984"/>
    <n v="60.516821544835757"/>
    <n v="15"/>
    <n v="216"/>
    <n v="3.6"/>
    <n v="18.600000000000001"/>
    <n v="2.3250000000000002"/>
  </r>
  <r>
    <n v="60"/>
    <n v="9"/>
    <d v="2011-07-04T00:00:00"/>
    <n v="7"/>
    <x v="0"/>
    <n v="8"/>
    <s v="TSL,JSR"/>
    <s v="CURRAGH SS"/>
    <s v="SHINY HALO"/>
    <d v="1899-12-30T12:25:00"/>
    <x v="58"/>
    <s v="DTY-WT 1-WCS-RLS 1-IMWB 1-DTY"/>
    <n v="58"/>
    <n v="1"/>
    <s v="R105"/>
    <d v="1899-12-30T12:25:00"/>
    <d v="1899-12-30T12:25:00"/>
    <d v="1899-12-30T00:00:00"/>
    <n v="0"/>
    <n v="0"/>
    <d v="1899-12-30T12:40:00"/>
    <d v="1899-12-30T00:15:00"/>
    <n v="0"/>
    <n v="15"/>
    <d v="1899-12-30T12:40:00"/>
    <d v="1899-12-30T00:00:00"/>
    <n v="0"/>
    <n v="0"/>
    <d v="1899-12-30T13:00:00"/>
    <d v="1899-12-30T00:20:00"/>
    <n v="0"/>
    <n v="20"/>
    <d v="1899-12-30T13:05:00"/>
    <d v="1899-12-30T13:55:00"/>
    <d v="1899-12-30T00:50:00"/>
    <n v="0"/>
    <n v="50"/>
    <d v="1899-12-30T13:05:00"/>
    <d v="1899-12-30T13:55:00"/>
    <d v="1899-12-30T00:50:00"/>
    <n v="0"/>
    <n v="50"/>
    <d v="1899-12-30T13:59:00"/>
    <d v="1899-12-30T00:04:00"/>
    <n v="0"/>
    <n v="4"/>
    <d v="1899-12-30T14:11:00"/>
    <d v="1899-12-30T00:12:00"/>
    <n v="0"/>
    <n v="12"/>
    <d v="1899-12-30T17:59:00"/>
    <d v="1899-12-30T03:48:00"/>
    <n v="3"/>
    <n v="48"/>
    <d v="1899-12-30T14:15:00"/>
    <d v="1899-12-30T18:00:00"/>
    <d v="1899-12-30T03:45:00"/>
    <n v="3"/>
    <n v="45"/>
    <d v="1899-12-30T14:16:00"/>
    <d v="1899-12-30T18:05:00"/>
    <n v="7"/>
    <d v="1899-12-30T03:49:00"/>
    <n v="3"/>
    <n v="49"/>
    <d v="1899-12-30T18:20:00"/>
    <d v="1899-12-30T00:20:00"/>
    <n v="0"/>
    <n v="20"/>
    <d v="1899-12-30T18:25:00"/>
    <d v="1899-12-30T00:05:00"/>
    <n v="0"/>
    <n v="5"/>
    <d v="1899-12-30T18:25:00"/>
    <d v="1899-12-30T18:30:00"/>
    <d v="1899-12-30T00:05:00"/>
    <n v="0"/>
    <n v="5"/>
    <d v="1899-12-30T06:05:00"/>
    <n v="6"/>
    <n v="5"/>
    <d v="1899-12-30T00:49:00"/>
    <n v="0"/>
    <n v="49"/>
    <d v="1899-12-30T00:50:00"/>
    <n v="0"/>
    <n v="50"/>
    <d v="1899-12-30T03:48:00"/>
    <n v="3"/>
    <n v="48"/>
    <d v="1899-12-30T03:49:00"/>
    <n v="3"/>
    <n v="49"/>
    <d v="1899-12-30T01:53:00"/>
    <n v="1"/>
    <n v="5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55:00"/>
    <n v="1"/>
    <n v="55"/>
    <d v="1899-12-30T00:00:00"/>
    <n v="0"/>
    <n v="0"/>
    <n v="208071.90000000002"/>
    <n v="3437"/>
    <n v="61.82"/>
    <n v="60.538812918242662"/>
    <n v="15"/>
    <n v="265"/>
    <n v="4.416666666666667"/>
    <n v="19.416666666666668"/>
    <n v="2.1574074074074074"/>
  </r>
  <r>
    <n v="61"/>
    <n v="10"/>
    <d v="2011-07-04T00:00:00"/>
    <n v="7"/>
    <x v="0"/>
    <n v="9"/>
    <s v="TSL,JSR"/>
    <s v="LIMESTONE-CP DUBAI"/>
    <s v="EDELWEISS"/>
    <d v="1899-12-30T02:45:00"/>
    <x v="59"/>
    <s v="DTY-WT 1-WCS-RLS 2-IMWB 1-DTY"/>
    <n v="59"/>
    <n v="0"/>
    <s v="R105"/>
    <d v="1899-12-30T02:45:00"/>
    <d v="1899-12-30T02:45:00"/>
    <d v="1899-12-30T00:00:00"/>
    <n v="0"/>
    <n v="0"/>
    <d v="1899-12-30T03:00:00"/>
    <d v="1899-12-30T00:15:00"/>
    <n v="0"/>
    <n v="15"/>
    <d v="1899-12-30T03:00:00"/>
    <d v="1899-12-30T00:00:00"/>
    <n v="0"/>
    <n v="0"/>
    <d v="1899-12-30T03:40:00"/>
    <d v="1899-12-30T00:40:00"/>
    <n v="0"/>
    <n v="40"/>
    <d v="1899-12-30T03:40:00"/>
    <d v="1899-12-30T04:20:00"/>
    <d v="1899-12-30T00:40:00"/>
    <n v="0"/>
    <n v="40"/>
    <d v="1899-12-30T03:40:00"/>
    <d v="1899-12-30T04:20:00"/>
    <d v="1899-12-30T00:40:00"/>
    <n v="0"/>
    <n v="40"/>
    <d v="1899-12-30T04:25:00"/>
    <d v="1899-12-30T00:05:00"/>
    <n v="0"/>
    <n v="5"/>
    <d v="1899-12-30T04:40:00"/>
    <d v="1899-12-30T00:15:00"/>
    <n v="0"/>
    <n v="15"/>
    <d v="1899-12-30T06:04:00"/>
    <d v="1899-12-30T01:24:00"/>
    <n v="1"/>
    <n v="24"/>
    <d v="1899-12-30T06:04:00"/>
    <d v="1899-12-30T06:04:00"/>
    <d v="1899-12-30T00:00:00"/>
    <n v="0"/>
    <n v="0"/>
    <d v="1899-12-30T06:04:00"/>
    <d v="1899-12-30T06:04:00"/>
    <m/>
    <d v="1899-12-30T00:00:00"/>
    <n v="0"/>
    <n v="0"/>
    <d v="1899-12-30T06:15:00"/>
    <d v="1899-12-30T00:11:00"/>
    <n v="0"/>
    <n v="11"/>
    <d v="1899-12-30T06:20:00"/>
    <d v="1899-12-30T00:05:00"/>
    <n v="0"/>
    <n v="5"/>
    <d v="1899-12-30T06:20:00"/>
    <d v="1899-12-30T06:30:00"/>
    <d v="1899-12-30T00:10:00"/>
    <n v="0"/>
    <n v="10"/>
    <d v="1899-12-30T03:45:00"/>
    <n v="3"/>
    <n v="45"/>
    <d v="1899-12-30T01:01:00"/>
    <n v="1"/>
    <n v="1"/>
    <d v="1899-12-30T00:40:00"/>
    <n v="0"/>
    <n v="40"/>
    <d v="1899-12-30T01:24:00"/>
    <n v="1"/>
    <n v="24"/>
    <d v="1899-12-30T00:00:00"/>
    <n v="0"/>
    <n v="0"/>
    <d v="1899-12-30T01:01:00"/>
    <n v="1"/>
    <n v="1"/>
    <d v="1899-12-30T00:00:00"/>
    <n v="0"/>
    <n v="0"/>
    <d v="1899-12-30T00:00:00"/>
    <n v="0"/>
    <n v="0"/>
    <d v="1899-12-30T00:15:00"/>
    <n v="0"/>
    <n v="15"/>
    <d v="1899-12-30T00:00:00"/>
    <n v="0"/>
    <n v="0"/>
    <d v="1899-12-30T00:00:00"/>
    <n v="0"/>
    <n v="0"/>
    <d v="1899-12-30T00:08:00"/>
    <n v="0"/>
    <n v="8"/>
    <d v="1899-12-30T00:00:00"/>
    <n v="0"/>
    <n v="0"/>
    <n v="211796.21000000002"/>
    <n v="3496"/>
    <n v="63.123898305084744"/>
    <n v="60.582439931350123"/>
    <n v="16"/>
    <n v="266"/>
    <n v="4.4333333333333336"/>
    <n v="20.433333333333334"/>
    <n v="2.0433333333333334"/>
  </r>
  <r>
    <n v="62"/>
    <n v="11"/>
    <d v="2011-07-05T00:00:00"/>
    <n v="7"/>
    <x v="5"/>
    <n v="10"/>
    <s v="TSL,JSR"/>
    <s v="CURRAGH SS/LIMESTONE-CP DUBAI"/>
    <s v="SHINY HALO/EDELWEISS"/>
    <d v="1899-12-30T12:10:00"/>
    <x v="60"/>
    <s v="DTY-WT 1-WCS-RLS 1-IMWB 1-DTY/DTY-WT 1-WCS-RLS 2-IMWB 1-DTY"/>
    <n v="58"/>
    <n v="1"/>
    <s v="R104"/>
    <d v="1899-12-30T12:10:00"/>
    <d v="1899-12-30T12:10:00"/>
    <d v="1899-12-30T00:00:00"/>
    <n v="0"/>
    <n v="0"/>
    <d v="1899-12-30T12:15:00"/>
    <d v="1899-12-30T00:05:00"/>
    <n v="0"/>
    <n v="5"/>
    <d v="1899-12-30T12:15:00"/>
    <d v="1899-12-30T00:00:00"/>
    <n v="0"/>
    <n v="0"/>
    <d v="1899-12-30T12:30:00"/>
    <d v="1899-12-30T00:15:00"/>
    <n v="0"/>
    <n v="15"/>
    <d v="1899-12-30T12:32:00"/>
    <d v="1899-12-30T13:45:00"/>
    <d v="1899-12-30T01:13:00"/>
    <n v="1"/>
    <n v="13"/>
    <d v="1899-12-30T12:32:00"/>
    <d v="1899-12-30T13:45:00"/>
    <d v="1899-12-30T01:13:00"/>
    <n v="1"/>
    <n v="13"/>
    <d v="1899-12-30T13:45:00"/>
    <d v="1899-12-30T00:00:00"/>
    <n v="0"/>
    <n v="0"/>
    <d v="1899-12-30T13:50:00"/>
    <d v="1899-12-30T00:05:00"/>
    <n v="0"/>
    <n v="5"/>
    <d v="1899-12-30T17:10:00"/>
    <d v="1899-12-30T03:20:00"/>
    <n v="3"/>
    <n v="20"/>
    <d v="1899-12-30T13:52:00"/>
    <d v="1899-12-30T15:56:00"/>
    <d v="1899-12-30T02:04:00"/>
    <n v="2"/>
    <n v="4"/>
    <d v="1899-12-30T13:55:00"/>
    <d v="1899-12-30T16:00:00"/>
    <n v="8"/>
    <d v="1899-12-30T02:05:00"/>
    <n v="2"/>
    <n v="5"/>
    <d v="1899-12-30T17:22:00"/>
    <d v="1899-12-30T01:26:00"/>
    <n v="1"/>
    <n v="26"/>
    <d v="1899-12-30T17:32:00"/>
    <d v="1899-12-30T00:10:00"/>
    <n v="0"/>
    <n v="10"/>
    <d v="1899-12-30T17:32:00"/>
    <d v="1899-12-30T17:40:00"/>
    <d v="1899-12-30T00:08:00"/>
    <n v="0"/>
    <n v="8"/>
    <d v="1899-12-30T05:30:00"/>
    <n v="5"/>
    <n v="30"/>
    <d v="1899-12-30T01:51:00"/>
    <n v="1"/>
    <n v="51"/>
    <d v="1899-12-30T01:13:00"/>
    <n v="1"/>
    <n v="13"/>
    <d v="1899-12-30T03:20:00"/>
    <n v="3"/>
    <n v="20"/>
    <d v="1899-12-30T02:05:00"/>
    <n v="2"/>
    <n v="5"/>
    <d v="1899-12-30T02:28:00"/>
    <n v="2"/>
    <n v="2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3:00"/>
    <n v="0"/>
    <n v="13"/>
    <d v="1899-12-30T00:39:00"/>
    <n v="0"/>
    <n v="39"/>
    <d v="1899-12-30T00:00:00"/>
    <n v="0"/>
    <n v="0"/>
    <n v="215428.08000000002"/>
    <n v="3554"/>
    <n v="62.618448275862065"/>
    <n v="60.615666854248737"/>
    <n v="17"/>
    <n v="317"/>
    <n v="5.2833333333333332"/>
    <n v="22.283333333333331"/>
    <n v="2.0257575757575754"/>
  </r>
  <r>
    <n v="63"/>
    <n v="12"/>
    <d v="2011-07-05T00:00:00"/>
    <n v="7"/>
    <x v="5"/>
    <n v="11"/>
    <s v="TSL,JSR"/>
    <s v="LIMESTONE CP DUBAI/NEWZEALAND"/>
    <s v="EDELWEISS/NEWLEAD TOMI"/>
    <d v="1899-12-30T21:55:00"/>
    <x v="61"/>
    <s v="DTY-WT 1-WCS-RLS 2-IMWB 1-DTY/DTY-WT 1-WCS-RLS 1-IMWB 1-DTY"/>
    <n v="59"/>
    <n v="0"/>
    <s v="R105"/>
    <d v="1899-12-30T21:55:00"/>
    <d v="1899-12-30T21:55:00"/>
    <d v="1899-12-30T00:00:00"/>
    <n v="0"/>
    <n v="0"/>
    <d v="1899-12-30T22:10:00"/>
    <d v="1899-12-30T00:15:00"/>
    <n v="0"/>
    <n v="15"/>
    <d v="1899-12-30T22:12:00"/>
    <d v="1899-12-30T00:02:00"/>
    <n v="0"/>
    <n v="2"/>
    <d v="1899-12-30T22:40:00"/>
    <d v="1899-12-30T00:28:00"/>
    <n v="0"/>
    <n v="28"/>
    <d v="1899-12-30T22:40:00"/>
    <d v="1899-12-31T00:02:00"/>
    <d v="1899-12-30T01:22:00"/>
    <n v="1"/>
    <n v="22"/>
    <d v="1899-12-30T22:40:00"/>
    <d v="1899-12-31T00:02:00"/>
    <d v="1899-12-30T01:22:00"/>
    <n v="1"/>
    <n v="22"/>
    <d v="1899-12-31T00:14:00"/>
    <d v="1899-12-30T00:12:00"/>
    <n v="0"/>
    <n v="12"/>
    <d v="1899-12-31T00:16:00"/>
    <d v="1899-12-30T00:02:00"/>
    <n v="0"/>
    <n v="2"/>
    <d v="1899-12-31T01:59:00"/>
    <d v="1899-12-30T01:43:00"/>
    <n v="1"/>
    <n v="43"/>
    <d v="1899-12-31T01:26:00"/>
    <d v="1899-12-31T02:00:00"/>
    <d v="1899-12-30T00:34:00"/>
    <n v="0"/>
    <n v="34"/>
    <d v="1899-12-31T02:00:00"/>
    <d v="1899-12-31T03:15:00"/>
    <n v="9"/>
    <d v="1899-12-30T01:15:00"/>
    <n v="1"/>
    <n v="15"/>
    <d v="1899-12-31T03:25:00"/>
    <d v="1899-12-30T01:25:00"/>
    <n v="1"/>
    <n v="25"/>
    <d v="1899-12-31T03:35:00"/>
    <d v="1899-12-30T00:10:00"/>
    <n v="0"/>
    <n v="10"/>
    <d v="1899-12-31T03:35:00"/>
    <d v="1899-12-31T03:40:00"/>
    <d v="1899-12-30T00:05:00"/>
    <n v="0"/>
    <n v="5"/>
    <d v="1899-12-30T05:45:00"/>
    <n v="5"/>
    <n v="45"/>
    <d v="1899-12-30T02:15:00"/>
    <n v="2"/>
    <n v="15"/>
    <d v="1899-12-30T01:22:00"/>
    <n v="1"/>
    <n v="22"/>
    <d v="1899-12-30T01:43:00"/>
    <n v="1"/>
    <n v="43"/>
    <d v="1899-12-30T01:15:00"/>
    <n v="1"/>
    <n v="15"/>
    <d v="1899-12-30T01:38:00"/>
    <n v="1"/>
    <n v="3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5:00"/>
    <n v="0"/>
    <n v="5"/>
    <d v="1899-12-30T00:00:00"/>
    <n v="0"/>
    <n v="0"/>
    <d v="1899-12-30T00:00:00"/>
    <n v="0"/>
    <n v="0"/>
    <n v="219075.78000000003"/>
    <n v="3613"/>
    <n v="61.825423728813554"/>
    <n v="60.635422086908392"/>
    <n v="19"/>
    <n v="332"/>
    <n v="5.5333333333333332"/>
    <n v="24.533333333333331"/>
    <n v="2.0444444444444443"/>
  </r>
  <r>
    <n v="64"/>
    <n v="13"/>
    <d v="2011-07-06T00:00:00"/>
    <n v="7"/>
    <x v="5"/>
    <n v="12"/>
    <s v="TSL,JSR"/>
    <s v="LIMESTONE CP DUBAI/NEWZEALAND"/>
    <s v="EDELWEISS/NEWLEAD TOMI"/>
    <d v="1899-12-30T12:40:00"/>
    <x v="62"/>
    <s v="DTY-WT 1-WCS-RLS 2-IMWB 1-DTY/DTY-WT 1-WCS-RLS 1-IMWB 1-DTY"/>
    <n v="59"/>
    <n v="0"/>
    <m/>
    <d v="1899-12-30T12:40:00"/>
    <d v="1899-12-30T12:40:00"/>
    <d v="1899-12-30T00:00:00"/>
    <n v="0"/>
    <n v="0"/>
    <d v="1899-12-30T13:10:00"/>
    <d v="1899-12-30T00:30:00"/>
    <n v="0"/>
    <n v="30"/>
    <d v="1899-12-30T13:10:00"/>
    <d v="1899-12-30T00:00:00"/>
    <n v="0"/>
    <n v="0"/>
    <d v="1899-12-30T13:30:00"/>
    <d v="1899-12-30T00:20:00"/>
    <n v="0"/>
    <n v="20"/>
    <d v="1899-12-30T13:30:00"/>
    <d v="1899-12-30T14:30:00"/>
    <d v="1899-12-30T01:00:00"/>
    <n v="1"/>
    <n v="0"/>
    <d v="1899-12-30T13:30:00"/>
    <d v="1899-12-30T14:30:00"/>
    <d v="1899-12-30T01:00:00"/>
    <n v="1"/>
    <n v="0"/>
    <d v="1899-12-30T14:48:00"/>
    <d v="1899-12-30T00:18:00"/>
    <n v="0"/>
    <n v="18"/>
    <d v="1899-12-30T14:50:00"/>
    <d v="1899-12-30T00:02:00"/>
    <n v="0"/>
    <n v="2"/>
    <d v="1899-12-30T17:18:00"/>
    <d v="1899-12-30T02:28:00"/>
    <n v="2"/>
    <n v="28"/>
    <d v="1899-12-30T14:52:00"/>
    <d v="1899-12-30T16:15:00"/>
    <d v="1899-12-30T01:23:00"/>
    <n v="1"/>
    <n v="23"/>
    <d v="1899-12-30T17:20:00"/>
    <d v="1899-12-30T18:30:00"/>
    <n v="10"/>
    <d v="1899-12-30T01:10:00"/>
    <n v="1"/>
    <n v="10"/>
    <d v="1899-12-30T19:10:00"/>
    <d v="1899-12-30T02:55:00"/>
    <n v="2"/>
    <n v="55"/>
    <d v="1899-12-30T19:25:00"/>
    <d v="1899-12-30T00:15:00"/>
    <n v="0"/>
    <n v="15"/>
    <d v="1899-12-30T19:25:00"/>
    <d v="1899-12-30T19:30:00"/>
    <d v="1899-12-30T00:05:00"/>
    <n v="0"/>
    <n v="5"/>
    <d v="1899-12-30T06:50:00"/>
    <n v="6"/>
    <n v="50"/>
    <d v="1899-12-30T03:48:00"/>
    <n v="3"/>
    <n v="48"/>
    <d v="1899-12-30T01:00:00"/>
    <n v="1"/>
    <n v="0"/>
    <d v="1899-12-30T02:28:00"/>
    <n v="2"/>
    <n v="28"/>
    <d v="1899-12-30T01:10:00"/>
    <n v="1"/>
    <n v="10"/>
    <d v="1899-12-30T02:12:00"/>
    <n v="2"/>
    <n v="1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6:00"/>
    <n v="0"/>
    <n v="16"/>
    <d v="1899-12-30T00:00:00"/>
    <n v="0"/>
    <n v="0"/>
    <n v="222732.93000000002"/>
    <n v="3672"/>
    <n v="61.985593220338984"/>
    <n v="60.657116013071899"/>
    <n v="22"/>
    <n v="380"/>
    <n v="6.333333333333333"/>
    <n v="28.333333333333332"/>
    <n v="2.1794871794871793"/>
  </r>
  <r>
    <n v="65"/>
    <n v="14"/>
    <d v="2011-07-07T00:00:00"/>
    <n v="7"/>
    <x v="0"/>
    <n v="13"/>
    <s v="TSL,JSR"/>
    <s v="LIMESTONE CP DUBAI/NEWZEALAND"/>
    <s v="EDELWEISS/NEWLEAD TOMI"/>
    <d v="1899-12-31T02:40:00"/>
    <x v="63"/>
    <s v="DTY-WT 1-WCS-RLS 2-IMWB 1-DTY/DTY-WT 1-WCS-RLS 1-IMWB 1-DTY"/>
    <n v="56"/>
    <n v="3"/>
    <s v="R105"/>
    <d v="1899-12-31T02:40:00"/>
    <d v="1899-12-31T02:40:00"/>
    <d v="1899-12-30T00:00:00"/>
    <n v="0"/>
    <n v="0"/>
    <d v="1899-12-31T03:00:00"/>
    <d v="1899-12-30T00:20:00"/>
    <n v="0"/>
    <n v="20"/>
    <d v="1899-12-31T03:05:00"/>
    <d v="1899-12-30T00:05:00"/>
    <n v="0"/>
    <n v="5"/>
    <d v="1899-12-31T03:42:00"/>
    <d v="1899-12-30T00:37:00"/>
    <n v="0"/>
    <n v="37"/>
    <d v="1899-12-31T03:42:00"/>
    <d v="1899-12-31T05:22:00"/>
    <d v="1899-12-30T01:40:00"/>
    <n v="1"/>
    <n v="40"/>
    <d v="1899-12-31T03:42:00"/>
    <d v="1899-12-31T05:22:00"/>
    <d v="1899-12-30T01:40:00"/>
    <n v="1"/>
    <n v="40"/>
    <d v="1899-12-31T05:33:00"/>
    <d v="1899-12-30T00:11:00"/>
    <n v="0"/>
    <n v="11"/>
    <d v="1899-12-31T05:33:00"/>
    <d v="1899-12-30T00:00:00"/>
    <n v="0"/>
    <n v="0"/>
    <d v="1899-12-31T14:42:00"/>
    <d v="1899-12-30T09:09:00"/>
    <n v="9"/>
    <n v="9"/>
    <d v="1899-12-31T07:05:00"/>
    <d v="1899-12-31T14:45:00"/>
    <d v="1899-12-30T07:40:00"/>
    <n v="7"/>
    <n v="40"/>
    <d v="1899-12-31T14:50:00"/>
    <d v="1899-12-31T15:30:00"/>
    <n v="11"/>
    <d v="1899-12-30T00:40:00"/>
    <n v="0"/>
    <n v="40"/>
    <d v="1899-12-31T15:40:00"/>
    <d v="1899-12-30T00:55:00"/>
    <n v="0"/>
    <n v="55"/>
    <d v="1899-12-31T15:50:00"/>
    <d v="1899-12-30T00:10:00"/>
    <n v="0"/>
    <n v="10"/>
    <d v="1899-12-31T15:50:00"/>
    <d v="1899-12-31T16:00:00"/>
    <d v="1899-12-30T00:10:00"/>
    <n v="0"/>
    <n v="10"/>
    <d v="1899-12-30T13:20:00"/>
    <n v="13"/>
    <n v="20"/>
    <d v="1899-12-30T01:53:00"/>
    <n v="1"/>
    <n v="53"/>
    <d v="1899-12-30T01:40:00"/>
    <n v="1"/>
    <n v="40"/>
    <d v="1899-12-30T09:09:00"/>
    <n v="9"/>
    <n v="9"/>
    <d v="1899-12-30T00:40:00"/>
    <n v="0"/>
    <n v="40"/>
    <d v="1899-12-30T02:19:00"/>
    <n v="2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3:00"/>
    <n v="0"/>
    <n v="3"/>
    <d v="1899-12-30T06:47:00"/>
    <n v="6"/>
    <n v="47"/>
    <d v="1899-12-30T00:09:00"/>
    <n v="0"/>
    <n v="9"/>
    <n v="226219.53000000003"/>
    <n v="3728"/>
    <n v="62.260714285714286"/>
    <n v="60.681204399141642"/>
    <n v="23"/>
    <n v="433"/>
    <n v="7.2166666666666668"/>
    <n v="30.216666666666669"/>
    <n v="2.1583333333333337"/>
  </r>
  <r>
    <n v="66"/>
    <n v="15"/>
    <d v="2011-07-07T00:00:00"/>
    <n v="7"/>
    <x v="0"/>
    <n v="14"/>
    <s v="TSL,JSR"/>
    <s v="CURRAGH SS/LIMESTONE-CP DUBAI"/>
    <s v="SHINY HALO/EDELWEISS"/>
    <d v="1899-12-30T13:45:00"/>
    <x v="64"/>
    <s v="DTY-WT 1-WCS-RLS 2-IMWB 1-DTY/DTY-WT 1-WCS-RLS 1-IMWB 1-DTY"/>
    <n v="57"/>
    <n v="2"/>
    <s v="R103"/>
    <d v="1899-12-30T13:45:00"/>
    <d v="1899-12-30T13:45:00"/>
    <d v="1899-12-30T00:00:00"/>
    <n v="0"/>
    <n v="0"/>
    <d v="1899-12-30T14:10:00"/>
    <d v="1899-12-30T00:25:00"/>
    <n v="0"/>
    <n v="25"/>
    <d v="1899-12-30T14:12:00"/>
    <d v="1899-12-30T00:02:00"/>
    <n v="0"/>
    <n v="2"/>
    <d v="1899-12-30T15:03:00"/>
    <d v="1899-12-30T00:51:00"/>
    <n v="0"/>
    <n v="51"/>
    <d v="1899-12-30T15:08:00"/>
    <d v="1899-12-30T17:45:00"/>
    <d v="1899-12-30T02:37:00"/>
    <n v="2"/>
    <n v="37"/>
    <d v="1899-12-30T15:08:00"/>
    <d v="1899-12-30T17:45:00"/>
    <d v="1899-12-30T02:37:00"/>
    <n v="2"/>
    <n v="37"/>
    <d v="1899-12-30T17:55:00"/>
    <d v="1899-12-30T00:10:00"/>
    <n v="0"/>
    <n v="10"/>
    <d v="1899-12-30T18:37:00"/>
    <d v="1899-12-30T00:42:00"/>
    <n v="0"/>
    <n v="42"/>
    <d v="1899-12-30T22:48:00"/>
    <d v="1899-12-30T04:11:00"/>
    <n v="4"/>
    <n v="11"/>
    <d v="1899-12-30T18:38:00"/>
    <d v="1899-12-30T19:33:00"/>
    <d v="1899-12-30T00:55:00"/>
    <n v="0"/>
    <n v="55"/>
    <d v="1899-12-30T22:52:00"/>
    <d v="1899-12-31T00:10:00"/>
    <n v="12"/>
    <d v="1899-12-30T01:18:00"/>
    <n v="1"/>
    <n v="18"/>
    <d v="1899-12-31T00:22:00"/>
    <d v="1899-12-30T04:49:00"/>
    <n v="4"/>
    <n v="49"/>
    <d v="1899-12-31T00:30:00"/>
    <d v="1899-12-30T00:08:00"/>
    <n v="0"/>
    <n v="8"/>
    <d v="1899-12-31T00:30:00"/>
    <d v="1899-12-31T00:35:00"/>
    <d v="1899-12-30T00:05:00"/>
    <n v="0"/>
    <n v="5"/>
    <d v="1899-12-30T10:50:00"/>
    <n v="10"/>
    <n v="50"/>
    <d v="1899-12-30T05:58:00"/>
    <n v="5"/>
    <n v="58"/>
    <d v="1899-12-30T02:37:00"/>
    <n v="2"/>
    <n v="37"/>
    <d v="1899-12-30T04:11:00"/>
    <n v="4"/>
    <n v="11"/>
    <d v="1899-12-30T01:18:00"/>
    <n v="1"/>
    <n v="18"/>
    <d v="1899-12-30T03:34:00"/>
    <n v="3"/>
    <n v="3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7:00"/>
    <n v="0"/>
    <n v="37"/>
    <d v="1899-12-30T00:00:00"/>
    <n v="0"/>
    <n v="0"/>
    <n v="229841.31000000003"/>
    <n v="3785"/>
    <n v="63.540000000000006"/>
    <n v="60.724256274768834"/>
    <n v="28"/>
    <n v="491"/>
    <n v="8.1833333333333336"/>
    <n v="36.183333333333337"/>
    <n v="2.4122222222222223"/>
  </r>
  <r>
    <n v="67"/>
    <n v="16"/>
    <d v="2011-07-08T00:00:00"/>
    <n v="7"/>
    <x v="1"/>
    <n v="2"/>
    <s v="TSL,HALDIA"/>
    <s v="CURRAGH  PRIME/KESTRAL"/>
    <s v="FIRST TRADER/NEWLEAD TOMI"/>
    <d v="1899-12-30T02:30:00"/>
    <x v="65"/>
    <s v="DTY-WT 1-WCS-RLS 1-IMWB 1-DTY"/>
    <n v="46"/>
    <n v="13"/>
    <s v="R105"/>
    <d v="1899-12-30T02:30:00"/>
    <d v="1899-12-30T02:30:00"/>
    <d v="1899-12-30T00:00:00"/>
    <n v="0"/>
    <n v="0"/>
    <d v="1899-12-30T02:50:00"/>
    <d v="1899-12-30T00:20:00"/>
    <n v="0"/>
    <n v="20"/>
    <d v="1899-12-30T02:55:00"/>
    <d v="1899-12-30T00:05:00"/>
    <n v="0"/>
    <n v="5"/>
    <d v="1899-12-30T03:34:00"/>
    <d v="1899-12-30T00:39:00"/>
    <n v="0"/>
    <n v="39"/>
    <d v="1899-12-30T03:35:00"/>
    <d v="1899-12-30T06:20:00"/>
    <d v="1899-12-30T02:45:00"/>
    <n v="2"/>
    <n v="45"/>
    <d v="1899-12-30T03:35:00"/>
    <d v="1899-12-30T06:20:00"/>
    <d v="1899-12-30T02:45:00"/>
    <n v="2"/>
    <n v="45"/>
    <d v="1899-12-30T06:21:00"/>
    <d v="1899-12-30T00:01:00"/>
    <n v="0"/>
    <n v="1"/>
    <d v="1899-12-30T06:52:00"/>
    <d v="1899-12-30T00:31:00"/>
    <n v="0"/>
    <n v="31"/>
    <d v="1899-12-30T12:13:00"/>
    <d v="1899-12-30T05:21:00"/>
    <n v="5"/>
    <n v="21"/>
    <d v="1899-12-30T06:55:00"/>
    <d v="1899-12-30T12:15:00"/>
    <d v="1899-12-30T05:20:00"/>
    <n v="5"/>
    <n v="20"/>
    <d v="1899-12-30T08:00:00"/>
    <d v="1899-12-30T12:30:00"/>
    <n v="13"/>
    <d v="1899-12-30T04:30:00"/>
    <n v="4"/>
    <n v="30"/>
    <d v="1899-12-30T13:05:00"/>
    <d v="1899-12-30T00:50:00"/>
    <n v="0"/>
    <n v="50"/>
    <d v="1899-12-30T13:10:00"/>
    <d v="1899-12-30T00:05:00"/>
    <n v="0"/>
    <n v="5"/>
    <d v="1899-12-30T13:10:00"/>
    <d v="1899-12-30T13:17:00"/>
    <d v="1899-12-30T00:07:00"/>
    <n v="0"/>
    <n v="7"/>
    <d v="1899-12-30T10:47:00"/>
    <n v="10"/>
    <n v="47"/>
    <d v="1899-12-30T01:35:00"/>
    <n v="1"/>
    <n v="35"/>
    <d v="1899-12-30T02:45:00"/>
    <n v="2"/>
    <n v="45"/>
    <d v="1899-12-30T05:21:00"/>
    <n v="5"/>
    <n v="21"/>
    <d v="1899-12-30T04:30:00"/>
    <n v="4"/>
    <n v="30"/>
    <d v="1899-12-30T01:30:00"/>
    <n v="1"/>
    <n v="3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34:00"/>
    <n v="1"/>
    <n v="34"/>
    <d v="1899-12-30T02:17:00"/>
    <n v="2"/>
    <n v="17"/>
    <d v="1899-12-30T00:00:00"/>
    <n v="0"/>
    <n v="0"/>
    <n v="232734.77000000002"/>
    <n v="3831"/>
    <n v="62.901304347826091"/>
    <n v="60.750396763247196"/>
    <n v="29"/>
    <n v="526"/>
    <n v="8.7666666666666675"/>
    <n v="37.766666666666666"/>
    <n v="2.3604166666666666"/>
  </r>
  <r>
    <n v="68"/>
    <n v="17"/>
    <d v="2011-07-08T00:00:00"/>
    <n v="7"/>
    <x v="0"/>
    <n v="15"/>
    <s v="TSL,JSR"/>
    <s v="CURRAGH SS/LIMESTONE-CP DUBAI"/>
    <s v="SHINY HALO/EDELWEISS"/>
    <d v="1899-12-30T08:30:00"/>
    <x v="66"/>
    <s v="DTY-WT 1-WCS-RLS 2-IMWB 1-DTY/DTY-WT 1-WCS-RLS 1-IMWB 1-DTY"/>
    <n v="57"/>
    <n v="2"/>
    <s v="R103"/>
    <d v="1899-12-30T08:30:00"/>
    <d v="1899-12-30T08:30:00"/>
    <d v="1899-12-30T00:00:00"/>
    <n v="0"/>
    <n v="0"/>
    <d v="1899-12-30T08:35:00"/>
    <d v="1899-12-30T00:05:00"/>
    <n v="0"/>
    <n v="5"/>
    <d v="1899-12-30T08:35:00"/>
    <d v="1899-12-30T00:00:00"/>
    <n v="0"/>
    <n v="0"/>
    <d v="1899-12-30T09:00:00"/>
    <d v="1899-12-30T00:25:00"/>
    <n v="0"/>
    <n v="25"/>
    <d v="1899-12-30T09:15:00"/>
    <d v="1899-12-30T12:00:00"/>
    <d v="1899-12-30T02:45:00"/>
    <n v="2"/>
    <n v="45"/>
    <d v="1899-12-30T09:15:00"/>
    <d v="1899-12-30T12:00:00"/>
    <d v="1899-12-30T02:45:00"/>
    <n v="2"/>
    <n v="45"/>
    <d v="1899-12-30T12:49:00"/>
    <d v="1899-12-30T00:49:00"/>
    <n v="0"/>
    <n v="49"/>
    <d v="1899-12-30T12:50:00"/>
    <d v="1899-12-30T00:01:00"/>
    <n v="0"/>
    <n v="1"/>
    <d v="1899-12-30T16:50:00"/>
    <d v="1899-12-30T04:00:00"/>
    <n v="4"/>
    <n v="0"/>
    <d v="1899-12-30T16:15:00"/>
    <d v="1899-12-30T16:52:00"/>
    <d v="1899-12-30T00:37:00"/>
    <n v="0"/>
    <n v="37"/>
    <d v="1899-12-30T16:55:00"/>
    <d v="1899-12-30T17:35:00"/>
    <n v="14"/>
    <d v="1899-12-30T00:40:00"/>
    <n v="0"/>
    <n v="40"/>
    <d v="1899-12-30T17:45:00"/>
    <d v="1899-12-30T00:53:00"/>
    <n v="0"/>
    <n v="53"/>
    <d v="1899-12-30T17:50:00"/>
    <d v="1899-12-30T00:05:00"/>
    <n v="0"/>
    <n v="5"/>
    <d v="1899-12-30T17:50:00"/>
    <d v="1899-12-30T17:53:00"/>
    <d v="1899-12-30T00:03:00"/>
    <n v="0"/>
    <n v="3"/>
    <d v="1899-12-30T09:23:00"/>
    <n v="9"/>
    <n v="23"/>
    <d v="1899-12-30T02:12:00"/>
    <n v="2"/>
    <n v="12"/>
    <d v="1899-12-30T02:45:00"/>
    <n v="2"/>
    <n v="45"/>
    <d v="1899-12-30T04:00:00"/>
    <n v="4"/>
    <n v="0"/>
    <d v="1899-12-30T00:40:00"/>
    <n v="0"/>
    <n v="40"/>
    <d v="1899-12-30T03:24:00"/>
    <n v="3"/>
    <n v="2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9:00"/>
    <n v="0"/>
    <n v="9"/>
    <d v="1899-12-30T00:27:00"/>
    <n v="0"/>
    <n v="27"/>
    <d v="1899-12-30T00:00:00"/>
    <n v="0"/>
    <n v="0"/>
    <n v="236346.26"/>
    <n v="3888"/>
    <n v="63.359473684210521"/>
    <n v="60.788647119341569"/>
    <n v="31"/>
    <n v="538"/>
    <n v="8.9666666666666668"/>
    <n v="39.966666666666669"/>
    <n v="2.3509803921568628"/>
  </r>
  <r>
    <n v="69"/>
    <n v="18"/>
    <d v="2011-07-09T00:00:00"/>
    <n v="7"/>
    <x v="0"/>
    <n v="16"/>
    <s v="TSL,JSR"/>
    <s v="LIMESTONE-CP DUBAI"/>
    <s v="EDELWEISS"/>
    <d v="1899-12-30T06:35:00"/>
    <x v="67"/>
    <s v="DTY-WT 1-WCS-RLS 2-IMWB 1-DTY"/>
    <n v="59"/>
    <n v="0"/>
    <s v="R103"/>
    <d v="1899-12-30T06:35:00"/>
    <d v="1899-12-30T06:35:00"/>
    <d v="1899-12-30T00:00:00"/>
    <n v="0"/>
    <n v="0"/>
    <d v="1899-12-30T06:38:00"/>
    <d v="1899-12-30T00:03:00"/>
    <n v="0"/>
    <n v="3"/>
    <d v="1899-12-30T06:43:00"/>
    <d v="1899-12-30T00:05:00"/>
    <n v="0"/>
    <n v="5"/>
    <d v="1899-12-30T07:05:00"/>
    <d v="1899-12-30T00:22:00"/>
    <n v="0"/>
    <n v="22"/>
    <d v="1899-12-30T07:05:00"/>
    <d v="1899-12-30T09:01:00"/>
    <d v="1899-12-30T01:56:00"/>
    <n v="1"/>
    <n v="56"/>
    <d v="1899-12-30T07:05:00"/>
    <d v="1899-12-30T09:01:00"/>
    <d v="1899-12-30T01:56:00"/>
    <n v="1"/>
    <n v="56"/>
    <d v="1899-12-30T09:07:00"/>
    <d v="1899-12-30T00:06:00"/>
    <n v="0"/>
    <n v="6"/>
    <d v="1899-12-30T09:10:00"/>
    <d v="1899-12-30T00:03:00"/>
    <n v="0"/>
    <n v="3"/>
    <d v="1899-12-30T12:47:00"/>
    <d v="1899-12-30T03:37:00"/>
    <n v="3"/>
    <n v="37"/>
    <d v="1899-12-30T12:47:00"/>
    <d v="1899-12-30T12:47:00"/>
    <d v="1899-12-30T00:00:00"/>
    <n v="0"/>
    <n v="0"/>
    <d v="1899-12-30T12:47:00"/>
    <d v="1899-12-30T12:47:00"/>
    <m/>
    <d v="1899-12-30T00:00:00"/>
    <n v="0"/>
    <n v="0"/>
    <d v="1899-12-30T13:12:00"/>
    <d v="1899-12-30T00:25:00"/>
    <n v="0"/>
    <n v="25"/>
    <d v="1899-12-30T14:20:00"/>
    <d v="1899-12-30T01:08:00"/>
    <n v="1"/>
    <n v="8"/>
    <d v="1899-12-30T14:20:00"/>
    <d v="1899-12-30T14:30:00"/>
    <d v="1899-12-30T00:10:00"/>
    <n v="0"/>
    <n v="10"/>
    <d v="1899-12-30T07:55:00"/>
    <n v="7"/>
    <n v="55"/>
    <d v="1899-12-30T02:01:00"/>
    <n v="2"/>
    <n v="1"/>
    <d v="1899-12-30T01:56:00"/>
    <n v="1"/>
    <n v="56"/>
    <d v="1899-12-30T03:37:00"/>
    <n v="3"/>
    <n v="37"/>
    <d v="1899-12-30T00:00:00"/>
    <n v="0"/>
    <n v="0"/>
    <d v="1899-12-30T00:47:00"/>
    <n v="0"/>
    <n v="4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50:00"/>
    <n v="2"/>
    <n v="50"/>
    <d v="1899-12-30T00:00:00"/>
    <n v="0"/>
    <n v="0"/>
    <n v="240103.16"/>
    <n v="3947"/>
    <n v="63.67627118644068"/>
    <n v="60.831811502406893"/>
    <n v="33"/>
    <n v="539"/>
    <n v="8.9833333333333325"/>
    <n v="41.983333333333334"/>
    <n v="2.3324074074074073"/>
  </r>
  <r>
    <n v="70"/>
    <n v="19"/>
    <d v="2011-07-09T00:00:00"/>
    <n v="7"/>
    <x v="0"/>
    <n v="17"/>
    <s v="TSL,JSR"/>
    <s v="CURRAGH SS/LIMESTONE-CP DUBAI"/>
    <s v="SHINY HALO/EDELWEISS."/>
    <d v="1899-12-30T11:55:00"/>
    <x v="68"/>
    <s v="DTY-WT 1-WCS-RLS 1-IMWB 1-DTY/DTY-WT 1-WCS-RLS 2-IMWB 1-DTY"/>
    <n v="57"/>
    <n v="2"/>
    <s v="R105"/>
    <d v="1899-12-30T11:50:00"/>
    <d v="1899-12-30T11:50:00"/>
    <d v="1899-12-30T00:00:00"/>
    <n v="0"/>
    <n v="0"/>
    <d v="1899-12-30T12:00:00"/>
    <d v="1899-12-30T00:10:00"/>
    <n v="0"/>
    <n v="10"/>
    <d v="1899-12-30T12:15:00"/>
    <d v="1899-12-30T00:15:00"/>
    <n v="0"/>
    <n v="15"/>
    <d v="1899-12-30T12:32:00"/>
    <d v="1899-12-30T00:17:00"/>
    <n v="0"/>
    <n v="17"/>
    <d v="1899-12-30T12:32:00"/>
    <d v="1899-12-30T14:00:00"/>
    <d v="1899-12-30T01:28:00"/>
    <n v="1"/>
    <n v="28"/>
    <d v="1899-12-30T12:32:00"/>
    <d v="1899-12-30T14:00:00"/>
    <d v="1899-12-30T01:28:00"/>
    <n v="1"/>
    <n v="28"/>
    <d v="1899-12-30T14:32:00"/>
    <d v="1899-12-30T00:32:00"/>
    <n v="0"/>
    <n v="32"/>
    <d v="1899-12-30T15:00:00"/>
    <d v="1899-12-30T00:28:00"/>
    <n v="0"/>
    <n v="28"/>
    <d v="1899-12-30T20:05:00"/>
    <d v="1899-12-30T05:05:00"/>
    <n v="5"/>
    <n v="5"/>
    <d v="1899-12-30T15:02:00"/>
    <d v="1899-12-30T16:48:00"/>
    <d v="1899-12-30T01:46:00"/>
    <n v="1"/>
    <n v="46"/>
    <d v="1899-12-30T15:25:00"/>
    <d v="1899-12-30T16:55:00"/>
    <n v="15"/>
    <d v="1899-12-30T01:30:00"/>
    <n v="1"/>
    <n v="30"/>
    <d v="1899-12-30T20:36:00"/>
    <d v="1899-12-30T03:48:00"/>
    <n v="3"/>
    <n v="48"/>
    <d v="1899-12-30T20:45:00"/>
    <d v="1899-12-30T00:09:00"/>
    <n v="0"/>
    <n v="9"/>
    <d v="1899-12-30T20:45:00"/>
    <d v="1899-12-30T20:50:00"/>
    <d v="1899-12-30T00:05:00"/>
    <n v="0"/>
    <n v="5"/>
    <d v="1899-12-30T09:00:00"/>
    <n v="9"/>
    <n v="0"/>
    <d v="1899-12-30T04:46:00"/>
    <n v="4"/>
    <n v="46"/>
    <d v="1899-12-30T01:28:00"/>
    <n v="1"/>
    <n v="28"/>
    <d v="1899-12-30T05:05:00"/>
    <n v="5"/>
    <n v="5"/>
    <d v="1899-12-30T01:30:00"/>
    <n v="1"/>
    <n v="30"/>
    <d v="1899-12-30T04:23:00"/>
    <n v="4"/>
    <n v="23"/>
    <d v="1899-12-30T00:00:00"/>
    <n v="0"/>
    <n v="0"/>
    <d v="1899-12-30T00:00:00"/>
    <n v="0"/>
    <n v="0"/>
    <d v="1899-12-30T00:03:00"/>
    <n v="0"/>
    <n v="3"/>
    <d v="1899-12-30T00:00:00"/>
    <n v="0"/>
    <n v="0"/>
    <d v="1899-12-30T00:00:00"/>
    <n v="0"/>
    <n v="0"/>
    <d v="1899-12-30T00:39:00"/>
    <n v="0"/>
    <n v="39"/>
    <d v="1899-12-30T00:00:00"/>
    <n v="0"/>
    <n v="0"/>
    <n v="243708.45"/>
    <n v="4004"/>
    <n v="63.250701754385965"/>
    <n v="60.866246253746255"/>
    <n v="37"/>
    <n v="585"/>
    <n v="9.75"/>
    <n v="46.75"/>
    <n v="2.4605263157894739"/>
  </r>
  <r>
    <n v="71"/>
    <n v="20"/>
    <d v="2011-07-09T00:00:00"/>
    <n v="7"/>
    <x v="2"/>
    <n v="1"/>
    <s v="UML,DGPR"/>
    <s v="HARD COKING COAL"/>
    <s v="KAVO ALKYON"/>
    <d v="1899-12-30T20:50:00"/>
    <x v="69"/>
    <s v="DTY-WT 1-WCS-RLS 1-IMWB 1-DTY"/>
    <n v="51"/>
    <n v="8"/>
    <s v="R103"/>
    <d v="1899-12-30T20:50:00"/>
    <d v="1899-12-30T20:50:00"/>
    <d v="1899-12-30T00:00:00"/>
    <n v="0"/>
    <n v="0"/>
    <d v="1899-12-30T20:55:00"/>
    <d v="1899-12-30T00:05:00"/>
    <n v="0"/>
    <n v="5"/>
    <d v="1899-12-30T21:05:00"/>
    <d v="1899-12-30T00:10:00"/>
    <n v="0"/>
    <n v="10"/>
    <d v="1899-12-30T22:10:00"/>
    <d v="1899-12-30T01:05:00"/>
    <n v="1"/>
    <n v="5"/>
    <d v="1899-12-30T22:12:00"/>
    <d v="1899-12-31T00:20:00"/>
    <d v="1899-12-30T02:08:00"/>
    <n v="2"/>
    <n v="8"/>
    <d v="1899-12-30T22:12:00"/>
    <d v="1899-12-31T00:20:00"/>
    <d v="1899-12-30T02:08:00"/>
    <n v="2"/>
    <n v="8"/>
    <d v="1899-12-31T00:25:00"/>
    <d v="1899-12-30T00:05:00"/>
    <n v="0"/>
    <n v="5"/>
    <d v="1899-12-31T00:29:00"/>
    <d v="1899-12-30T00:04:00"/>
    <n v="0"/>
    <n v="4"/>
    <d v="1899-12-31T03:25:00"/>
    <d v="1899-12-30T02:56:00"/>
    <n v="2"/>
    <n v="56"/>
    <d v="1899-12-31T03:25:00"/>
    <d v="1899-12-31T03:25:00"/>
    <d v="1899-12-30T00:00:00"/>
    <n v="0"/>
    <n v="0"/>
    <d v="1899-12-31T03:30:00"/>
    <d v="1899-12-31T06:30:00"/>
    <n v="16"/>
    <d v="1899-12-30T03:00:00"/>
    <n v="3"/>
    <n v="0"/>
    <d v="1899-12-31T06:48:00"/>
    <d v="1899-12-30T03:23:00"/>
    <n v="3"/>
    <n v="23"/>
    <d v="1899-12-31T07:00:00"/>
    <d v="1899-12-30T00:12:00"/>
    <n v="0"/>
    <n v="12"/>
    <d v="1899-12-31T07:00:00"/>
    <d v="1899-12-31T07:05:00"/>
    <d v="1899-12-30T00:05:00"/>
    <n v="0"/>
    <n v="5"/>
    <d v="1899-12-30T10:15:00"/>
    <n v="10"/>
    <n v="15"/>
    <d v="1899-12-30T04:45:00"/>
    <n v="4"/>
    <n v="45"/>
    <d v="1899-12-30T02:08:00"/>
    <n v="2"/>
    <n v="8"/>
    <d v="1899-12-30T02:56:00"/>
    <n v="2"/>
    <n v="56"/>
    <d v="1899-12-30T03:00:00"/>
    <n v="3"/>
    <n v="0"/>
    <d v="1899-12-30T01:14:00"/>
    <n v="1"/>
    <n v="1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1:00"/>
    <n v="0"/>
    <n v="51"/>
    <d v="1899-12-30T00:51:00"/>
    <n v="0"/>
    <n v="51"/>
    <d v="1899-12-30T00:00:00"/>
    <n v="0"/>
    <n v="0"/>
    <n v="246871.89"/>
    <n v="4055"/>
    <n v="62.02823529411765"/>
    <n v="60.880860665844637"/>
    <n v="41"/>
    <n v="630"/>
    <n v="10.5"/>
    <n v="51.5"/>
    <n v="2.5750000000000002"/>
  </r>
  <r>
    <n v="72"/>
    <n v="21"/>
    <d v="2011-07-10T00:00:00"/>
    <n v="7"/>
    <x v="0"/>
    <n v="18"/>
    <s v="TSL,JSR"/>
    <s v="LIMESTONE-CP OMAN"/>
    <s v="SAGAR RATAN/MP PANAMAX6"/>
    <d v="1899-12-30T00:35:00"/>
    <x v="70"/>
    <s v="DTY-WT 1-WCS-RLS 2-IMWB 1-DTY"/>
    <n v="55"/>
    <n v="4"/>
    <s v="R103"/>
    <d v="1899-12-30T00:35:00"/>
    <d v="1899-12-30T00:35:00"/>
    <d v="1899-12-30T00:00:00"/>
    <n v="0"/>
    <n v="0"/>
    <d v="1899-12-30T01:05:00"/>
    <d v="1899-12-30T00:30:00"/>
    <n v="0"/>
    <n v="30"/>
    <d v="1899-12-30T01:10:00"/>
    <d v="1899-12-30T00:05:00"/>
    <n v="0"/>
    <n v="5"/>
    <d v="1899-12-30T01:50:00"/>
    <d v="1899-12-30T00:40:00"/>
    <n v="0"/>
    <n v="40"/>
    <d v="1899-12-30T01:50:00"/>
    <d v="1899-12-30T04:30:00"/>
    <d v="1899-12-30T02:40:00"/>
    <n v="2"/>
    <n v="40"/>
    <d v="1899-12-30T01:50:00"/>
    <d v="1899-12-30T04:30:00"/>
    <d v="1899-12-30T02:40:00"/>
    <n v="2"/>
    <n v="40"/>
    <d v="1899-12-30T13:15:00"/>
    <d v="1899-12-30T08:45:00"/>
    <n v="8"/>
    <n v="45"/>
    <d v="1899-12-30T14:59:00"/>
    <d v="1899-12-30T01:44:00"/>
    <n v="1"/>
    <n v="44"/>
    <d v="1899-12-30T18:00:00"/>
    <d v="1899-12-30T03:01:00"/>
    <n v="3"/>
    <n v="1"/>
    <d v="1899-12-30T18:00:00"/>
    <d v="1899-12-30T18:00:00"/>
    <d v="1899-12-30T00:00:00"/>
    <n v="0"/>
    <n v="0"/>
    <d v="1899-12-30T18:00:00"/>
    <d v="1899-12-30T18:00:00"/>
    <m/>
    <d v="1899-12-30T00:00:00"/>
    <n v="0"/>
    <n v="0"/>
    <d v="1899-12-30T18:15:00"/>
    <d v="1899-12-30T00:15:00"/>
    <n v="0"/>
    <n v="15"/>
    <d v="1899-12-30T18:20:00"/>
    <d v="1899-12-30T00:05:00"/>
    <n v="0"/>
    <n v="5"/>
    <d v="1899-12-30T18:20:00"/>
    <d v="1899-12-30T18:25:00"/>
    <d v="1899-12-30T00:05:00"/>
    <n v="0"/>
    <n v="5"/>
    <d v="1899-12-30T17:50:00"/>
    <n v="17"/>
    <n v="50"/>
    <d v="1899-12-30T09:45:00"/>
    <n v="9"/>
    <n v="45"/>
    <d v="1899-12-30T02:40:00"/>
    <n v="2"/>
    <n v="40"/>
    <d v="1899-12-30T03:01:00"/>
    <n v="3"/>
    <n v="1"/>
    <d v="1899-12-30T00:00:00"/>
    <n v="0"/>
    <n v="0"/>
    <d v="1899-12-30T01:29:00"/>
    <n v="1"/>
    <n v="2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32:00"/>
    <n v="1"/>
    <n v="32"/>
    <d v="1899-12-30T00:00:00"/>
    <n v="0"/>
    <n v="0"/>
    <n v="250373.97"/>
    <n v="4110"/>
    <n v="63.674181818181815"/>
    <n v="60.91824087591241"/>
    <n v="50"/>
    <n v="675"/>
    <n v="11.25"/>
    <n v="61.25"/>
    <n v="2.9166666666666665"/>
  </r>
  <r>
    <n v="73"/>
    <n v="22"/>
    <d v="2011-07-10T00:00:00"/>
    <n v="7"/>
    <x v="0"/>
    <n v="19"/>
    <s v="TSL,JSR"/>
    <s v="CURRAGH SS/LIMESTONE-CP DUBAI/OMAN"/>
    <s v="SHINY HALO/EDELWEISS/MP PANAMX6/SAGAR RATAN."/>
    <d v="1899-12-30T13:45:00"/>
    <x v="71"/>
    <s v="DTY-WT 1-WCS-RLS 1-IMWB 1-DTY/DTY-WT 1-WCS-RLS 2-IMWB 1-DTY"/>
    <n v="59"/>
    <n v="0"/>
    <s v="R105"/>
    <d v="1899-12-30T13:45:00"/>
    <d v="1899-12-30T13:45:00"/>
    <d v="1899-12-30T00:00:00"/>
    <n v="0"/>
    <n v="0"/>
    <d v="1899-12-30T13:55:00"/>
    <d v="1899-12-30T00:10:00"/>
    <n v="0"/>
    <n v="10"/>
    <d v="1899-12-30T14:00:00"/>
    <d v="1899-12-30T00:05:00"/>
    <n v="0"/>
    <n v="5"/>
    <d v="1899-12-30T14:35:00"/>
    <d v="1899-12-30T00:35:00"/>
    <n v="0"/>
    <n v="35"/>
    <d v="1899-12-30T14:40:00"/>
    <d v="1899-12-30T16:37:00"/>
    <d v="1899-12-30T01:57:00"/>
    <n v="1"/>
    <n v="57"/>
    <d v="1899-12-30T14:40:00"/>
    <d v="1899-12-30T16:37:00"/>
    <d v="1899-12-30T01:57:00"/>
    <n v="1"/>
    <n v="57"/>
    <d v="1899-12-30T16:52:00"/>
    <d v="1899-12-30T00:15:00"/>
    <n v="0"/>
    <n v="15"/>
    <d v="1899-12-30T20:42:00"/>
    <d v="1899-12-30T03:50:00"/>
    <n v="3"/>
    <n v="50"/>
    <d v="1899-12-31T03:08:00"/>
    <d v="1899-12-30T06:26:00"/>
    <n v="6"/>
    <n v="26"/>
    <d v="1899-12-30T20:42:00"/>
    <d v="1899-12-30T23:10:00"/>
    <d v="1899-12-30T02:28:00"/>
    <n v="2"/>
    <n v="28"/>
    <d v="1899-12-30T23:15:00"/>
    <d v="1899-12-31T00:35:00"/>
    <n v="17"/>
    <d v="1899-12-30T01:20:00"/>
    <n v="1"/>
    <n v="20"/>
    <d v="1899-12-31T03:42:00"/>
    <d v="1899-12-30T04:32:00"/>
    <n v="4"/>
    <n v="32"/>
    <d v="1899-12-31T03:50:00"/>
    <d v="1899-12-30T00:08:00"/>
    <n v="0"/>
    <n v="8"/>
    <d v="1899-12-31T03:50:00"/>
    <d v="1899-12-31T03:55:00"/>
    <d v="1899-12-30T00:05:00"/>
    <n v="0"/>
    <n v="5"/>
    <d v="1899-12-30T14:10:00"/>
    <n v="14"/>
    <n v="10"/>
    <d v="1899-12-30T05:30:00"/>
    <n v="5"/>
    <n v="30"/>
    <d v="1899-12-30T01:57:00"/>
    <n v="1"/>
    <n v="57"/>
    <d v="1899-12-30T06:26:00"/>
    <n v="6"/>
    <n v="26"/>
    <d v="1899-12-30T01:20:00"/>
    <n v="1"/>
    <n v="20"/>
    <d v="1899-12-30T03:26:00"/>
    <n v="3"/>
    <n v="26"/>
    <d v="1899-12-30T00:00:00"/>
    <n v="0"/>
    <n v="0"/>
    <d v="1899-12-30T00:00:00"/>
    <n v="0"/>
    <n v="0"/>
    <d v="1899-12-30T01:09:00"/>
    <n v="1"/>
    <n v="9"/>
    <d v="1899-12-30T00:00:00"/>
    <n v="0"/>
    <n v="0"/>
    <d v="1899-12-30T00:00:00"/>
    <n v="0"/>
    <n v="0"/>
    <d v="1899-12-30T01:51:00"/>
    <n v="1"/>
    <n v="51"/>
    <d v="1899-12-30T00:00:00"/>
    <n v="0"/>
    <n v="0"/>
    <n v="254061.12"/>
    <n v="4169"/>
    <n v="62.494067796610175"/>
    <n v="60.940542096426"/>
    <n v="55"/>
    <n v="705"/>
    <n v="11.75"/>
    <n v="66.75"/>
    <n v="3.0340909090909092"/>
  </r>
  <r>
    <n v="74"/>
    <n v="23"/>
    <d v="2011-07-11T00:00:00"/>
    <n v="7"/>
    <x v="1"/>
    <n v="3"/>
    <s v="TSL,HALDIA"/>
    <s v="CURRAGH PRIME"/>
    <s v="FIRST TRADER"/>
    <d v="1899-12-30T01:45:00"/>
    <x v="72"/>
    <s v="DTY-WT 1-WCS-RLS 1-IMWB 1-DTY"/>
    <n v="59"/>
    <n v="0"/>
    <s v="R103"/>
    <d v="1899-12-30T01:45:00"/>
    <d v="1899-12-30T01:45:00"/>
    <d v="1899-12-30T00:00:00"/>
    <n v="0"/>
    <n v="0"/>
    <d v="1899-12-30T02:00:00"/>
    <d v="1899-12-30T00:15:00"/>
    <n v="0"/>
    <n v="15"/>
    <d v="1899-12-30T02:10:00"/>
    <d v="1899-12-30T00:10:00"/>
    <n v="0"/>
    <n v="10"/>
    <d v="1899-12-30T02:40:00"/>
    <d v="1899-12-30T00:30:00"/>
    <n v="0"/>
    <n v="30"/>
    <d v="1899-12-30T02:45:00"/>
    <d v="1899-12-30T10:00:00"/>
    <d v="1899-12-30T07:15:00"/>
    <n v="7"/>
    <n v="15"/>
    <d v="1899-12-30T02:45:00"/>
    <d v="1899-12-30T10:00:00"/>
    <d v="1899-12-30T07:15:00"/>
    <n v="7"/>
    <n v="15"/>
    <d v="1899-12-30T10:13:00"/>
    <d v="1899-12-30T00:13:00"/>
    <n v="0"/>
    <n v="13"/>
    <d v="1899-12-30T10:15:00"/>
    <d v="1899-12-30T00:02:00"/>
    <n v="0"/>
    <n v="2"/>
    <d v="1899-12-30T13:40:00"/>
    <d v="1899-12-30T03:25:00"/>
    <n v="3"/>
    <n v="25"/>
    <d v="1899-12-30T10:17:00"/>
    <d v="1899-12-30T13:42:00"/>
    <d v="1899-12-30T03:25:00"/>
    <n v="3"/>
    <n v="25"/>
    <d v="1899-12-30T12:10:00"/>
    <d v="1899-12-30T14:30:00"/>
    <n v="18"/>
    <d v="1899-12-30T02:20:00"/>
    <n v="2"/>
    <n v="20"/>
    <d v="1899-12-30T14:42:00"/>
    <d v="1899-12-30T01:00:00"/>
    <n v="1"/>
    <n v="0"/>
    <d v="1899-12-30T14:48:00"/>
    <d v="1899-12-30T00:06:00"/>
    <n v="0"/>
    <n v="6"/>
    <d v="1899-12-30T14:48:00"/>
    <d v="1899-12-30T14:50:00"/>
    <d v="1899-12-30T00:02:00"/>
    <n v="0"/>
    <n v="2"/>
    <d v="1899-12-30T13:05:00"/>
    <n v="13"/>
    <n v="5"/>
    <d v="1899-12-30T01:49:00"/>
    <n v="1"/>
    <n v="49"/>
    <d v="1899-12-30T07:15:00"/>
    <n v="7"/>
    <n v="15"/>
    <d v="1899-12-30T03:25:00"/>
    <n v="3"/>
    <n v="25"/>
    <d v="1899-12-30T02:20:00"/>
    <n v="2"/>
    <n v="20"/>
    <d v="1899-12-30T02:12:00"/>
    <n v="2"/>
    <n v="1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3:00"/>
    <n v="1"/>
    <n v="13"/>
    <d v="1899-12-30T00:00:00"/>
    <n v="0"/>
    <n v="0"/>
    <n v="257743.33"/>
    <n v="4228"/>
    <n v="62.410338983050849"/>
    <n v="60.961052507095552"/>
    <n v="56"/>
    <n v="754"/>
    <n v="12.566666666666666"/>
    <n v="68.566666666666663"/>
    <n v="2.9811594202898548"/>
  </r>
  <r>
    <n v="75"/>
    <n v="24"/>
    <d v="2011-07-11T00:00:00"/>
    <n v="7"/>
    <x v="0"/>
    <n v="20"/>
    <s v="TSL,JSR"/>
    <s v="LIMESTONE-CP OMAN"/>
    <s v="SAGAR RATAN/MP PANAMAX6"/>
    <d v="1899-12-30T17:09:00"/>
    <x v="73"/>
    <s v="DTY-WT 1-WCS-RLS 2-IMWB 1-DTY"/>
    <n v="58"/>
    <n v="1"/>
    <s v="R103"/>
    <d v="1899-12-30T17:09:00"/>
    <d v="1899-12-30T17:09:00"/>
    <d v="1899-12-30T00:00:00"/>
    <n v="0"/>
    <n v="0"/>
    <d v="1899-12-30T17:25:00"/>
    <d v="1899-12-30T00:16:00"/>
    <n v="0"/>
    <n v="16"/>
    <d v="1899-12-30T17:28:00"/>
    <d v="1899-12-30T00:03:00"/>
    <n v="0"/>
    <n v="3"/>
    <d v="1899-12-30T17:50:00"/>
    <d v="1899-12-30T00:22:00"/>
    <n v="0"/>
    <n v="22"/>
    <d v="1899-12-30T17:55:00"/>
    <d v="1899-12-30T19:30:00"/>
    <d v="1899-12-30T01:35:00"/>
    <n v="1"/>
    <n v="35"/>
    <d v="1899-12-30T17:55:00"/>
    <d v="1899-12-30T19:30:00"/>
    <d v="1899-12-30T01:35:00"/>
    <n v="1"/>
    <n v="35"/>
    <d v="1899-12-30T19:41:00"/>
    <d v="1899-12-30T00:11:00"/>
    <n v="0"/>
    <n v="11"/>
    <d v="1899-12-30T19:43:00"/>
    <d v="1899-12-30T00:02:00"/>
    <n v="0"/>
    <n v="2"/>
    <d v="1899-12-30T22:06:00"/>
    <d v="1899-12-30T02:23:00"/>
    <n v="2"/>
    <n v="23"/>
    <d v="1899-12-30T22:06:00"/>
    <d v="1899-12-30T22:06:00"/>
    <d v="1899-12-30T00:00:00"/>
    <n v="0"/>
    <n v="0"/>
    <d v="1899-12-30T22:06:00"/>
    <d v="1899-12-30T22:06:00"/>
    <m/>
    <d v="1899-12-30T00:00:00"/>
    <n v="0"/>
    <n v="0"/>
    <d v="1899-12-30T22:22:00"/>
    <d v="1899-12-30T00:16:00"/>
    <n v="0"/>
    <n v="16"/>
    <d v="1899-12-30T22:30:00"/>
    <d v="1899-12-30T00:08:00"/>
    <n v="0"/>
    <n v="8"/>
    <d v="1899-12-30T22:30:00"/>
    <d v="1899-12-30T22:32:00"/>
    <d v="1899-12-30T00:02:00"/>
    <n v="0"/>
    <n v="2"/>
    <d v="1899-12-30T05:23:00"/>
    <n v="5"/>
    <n v="23"/>
    <d v="1899-12-30T00:57:00"/>
    <n v="0"/>
    <n v="57"/>
    <d v="1899-12-30T01:35:00"/>
    <n v="1"/>
    <n v="35"/>
    <d v="1899-12-30T02:23:00"/>
    <n v="2"/>
    <n v="23"/>
    <d v="1899-12-30T00:00:00"/>
    <n v="0"/>
    <n v="0"/>
    <d v="1899-12-30T01:10:00"/>
    <n v="1"/>
    <n v="10"/>
    <d v="1899-12-30T00:00:00"/>
    <n v="0"/>
    <n v="0"/>
    <d v="1899-12-30T00:55:00"/>
    <n v="0"/>
    <n v="55"/>
    <d v="1899-12-30T00:00:00"/>
    <n v="0"/>
    <n v="0"/>
    <d v="1899-12-30T00:00:00"/>
    <n v="0"/>
    <n v="0"/>
    <d v="1899-12-30T00:18:00"/>
    <n v="0"/>
    <n v="18"/>
    <d v="1899-12-30T00:00:00"/>
    <n v="0"/>
    <n v="0"/>
    <d v="1899-12-30T00:00:00"/>
    <n v="0"/>
    <n v="0"/>
    <n v="261410.72"/>
    <n v="4286"/>
    <n v="63.230862068965514"/>
    <n v="60.991768548763417"/>
    <n v="56"/>
    <n v="811"/>
    <n v="13.516666666666667"/>
    <n v="69.516666666666666"/>
    <n v="2.8965277777777776"/>
  </r>
  <r>
    <n v="76"/>
    <n v="25"/>
    <d v="2011-07-12T00:00:00"/>
    <n v="7"/>
    <x v="0"/>
    <n v="21"/>
    <s v="TSL,JSR"/>
    <s v="CURRAGH SS/SS NEWZEALAND"/>
    <s v="SHINY HALO/NEWLEAD TOMI"/>
    <d v="1899-12-30T06:10:00"/>
    <x v="74"/>
    <s v="DTY-WT 1-WCS-RLS 1-IMWB 1-DTY"/>
    <n v="58"/>
    <n v="1"/>
    <s v="R105"/>
    <d v="1899-12-30T06:10:00"/>
    <d v="1899-12-30T06:10:00"/>
    <d v="1899-12-30T00:00:00"/>
    <n v="0"/>
    <n v="0"/>
    <d v="1899-12-30T06:20:00"/>
    <d v="1899-12-30T00:10:00"/>
    <n v="0"/>
    <n v="10"/>
    <d v="1899-12-30T06:30:00"/>
    <d v="1899-12-30T00:10:00"/>
    <n v="0"/>
    <n v="10"/>
    <d v="1899-12-30T19:35:00"/>
    <d v="1899-12-30T13:05:00"/>
    <n v="13"/>
    <n v="5"/>
    <d v="1899-12-30T19:36:00"/>
    <d v="1899-12-30T20:26:00"/>
    <d v="1899-12-30T00:50:00"/>
    <n v="0"/>
    <n v="50"/>
    <d v="1899-12-30T19:36:00"/>
    <d v="1899-12-30T20:26:00"/>
    <d v="1899-12-30T00:50:00"/>
    <n v="0"/>
    <n v="50"/>
    <d v="1899-12-30T20:28:00"/>
    <d v="1899-12-30T00:02:00"/>
    <n v="0"/>
    <n v="2"/>
    <d v="1899-12-30T20:47:00"/>
    <d v="1899-12-30T00:19:00"/>
    <n v="0"/>
    <n v="19"/>
    <d v="1899-12-31T00:28:00"/>
    <d v="1899-12-30T03:41:00"/>
    <n v="3"/>
    <n v="41"/>
    <d v="1899-12-30T20:49:00"/>
    <d v="1899-12-31T00:30:00"/>
    <d v="1899-12-30T03:41:00"/>
    <n v="3"/>
    <n v="41"/>
    <d v="1899-12-30T21:10:00"/>
    <d v="1899-12-31T00:40:00"/>
    <n v="19"/>
    <d v="1899-12-30T03:30:00"/>
    <n v="3"/>
    <n v="30"/>
    <d v="1899-12-31T01:03:00"/>
    <d v="1899-12-30T00:33:00"/>
    <n v="0"/>
    <n v="33"/>
    <d v="1899-12-31T01:13:00"/>
    <d v="1899-12-30T00:10:00"/>
    <n v="0"/>
    <n v="10"/>
    <d v="1899-12-31T01:13:00"/>
    <d v="1899-12-31T01:20:00"/>
    <d v="1899-12-30T00:07:00"/>
    <n v="0"/>
    <n v="7"/>
    <d v="1899-12-30T19:10:00"/>
    <n v="19"/>
    <n v="10"/>
    <d v="1899-12-30T13:50:00"/>
    <n v="13"/>
    <n v="50"/>
    <d v="1899-12-30T00:50:00"/>
    <n v="0"/>
    <n v="50"/>
    <d v="1899-12-30T03:41:00"/>
    <n v="3"/>
    <n v="41"/>
    <d v="1899-12-30T03:30:00"/>
    <n v="3"/>
    <n v="30"/>
    <d v="1899-12-30T02:17:00"/>
    <n v="2"/>
    <n v="1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4:00"/>
    <n v="0"/>
    <n v="4"/>
    <d v="1899-12-30T01:20:00"/>
    <n v="1"/>
    <n v="20"/>
    <d v="1899-12-30T00:00:00"/>
    <n v="0"/>
    <n v="0"/>
    <n v="265009.93"/>
    <n v="4344"/>
    <n v="62.055344827586211"/>
    <n v="61.005969152854512"/>
    <n v="69"/>
    <n v="861"/>
    <n v="14.35"/>
    <n v="83.35"/>
    <n v="3.3339999999999996"/>
  </r>
  <r>
    <n v="77"/>
    <n v="26"/>
    <d v="2011-07-13T00:00:00"/>
    <n v="7"/>
    <x v="1"/>
    <n v="4"/>
    <s v="TSL,HALDIA"/>
    <s v="CURRAGH PRIME"/>
    <s v="FIRST TRADER"/>
    <d v="1899-12-30T12:00:00"/>
    <x v="75"/>
    <s v="DTY-WT 1-WCS-RLS 1-IMWB 1-DTY"/>
    <n v="55"/>
    <n v="4"/>
    <s v="R105"/>
    <d v="1899-12-30T12:00:00"/>
    <d v="1899-12-30T12:00:00"/>
    <d v="1899-12-30T00:00:00"/>
    <n v="0"/>
    <n v="0"/>
    <d v="1899-12-30T12:15:00"/>
    <d v="1899-12-30T00:15:00"/>
    <n v="0"/>
    <n v="15"/>
    <d v="1899-12-30T12:20:00"/>
    <d v="1899-12-30T00:05:00"/>
    <n v="0"/>
    <n v="5"/>
    <d v="1899-12-30T12:50:00"/>
    <d v="1899-12-30T00:30:00"/>
    <n v="0"/>
    <n v="30"/>
    <d v="1899-12-30T15:00:00"/>
    <d v="1899-12-30T17:35:00"/>
    <d v="1899-12-30T02:35:00"/>
    <n v="2"/>
    <n v="35"/>
    <d v="1899-12-30T12:50:00"/>
    <d v="1899-12-30T17:35:00"/>
    <d v="1899-12-30T04:45:00"/>
    <n v="4"/>
    <n v="45"/>
    <d v="1899-12-30T17:40:00"/>
    <d v="1899-12-30T00:05:00"/>
    <n v="0"/>
    <n v="5"/>
    <d v="1899-12-30T17:42:00"/>
    <d v="1899-12-30T00:02:00"/>
    <n v="0"/>
    <n v="2"/>
    <d v="1899-12-30T21:00:00"/>
    <d v="1899-12-30T03:18:00"/>
    <n v="3"/>
    <n v="18"/>
    <d v="1899-12-30T21:00:00"/>
    <d v="1899-12-30T21:00:00"/>
    <d v="1899-12-30T00:00:00"/>
    <n v="0"/>
    <n v="0"/>
    <d v="1899-12-30T17:55:00"/>
    <d v="1899-12-30T21:15:00"/>
    <n v="20"/>
    <d v="1899-12-30T03:20:00"/>
    <n v="3"/>
    <n v="20"/>
    <d v="1899-12-30T22:20:00"/>
    <d v="1899-12-30T01:20:00"/>
    <n v="1"/>
    <n v="20"/>
    <d v="1899-12-30T22:30:00"/>
    <d v="1899-12-30T00:10:00"/>
    <n v="0"/>
    <n v="10"/>
    <d v="1899-12-30T22:30:00"/>
    <d v="1899-12-30T22:35:00"/>
    <d v="1899-12-30T00:05:00"/>
    <n v="0"/>
    <n v="5"/>
    <d v="1899-12-30T10:35:00"/>
    <n v="10"/>
    <n v="35"/>
    <d v="1899-12-30T02:05:00"/>
    <n v="2"/>
    <n v="5"/>
    <d v="1899-12-30T02:35:00"/>
    <n v="2"/>
    <n v="35"/>
    <d v="1899-12-30T03:18:00"/>
    <n v="3"/>
    <n v="18"/>
    <d v="1899-12-30T03:20:00"/>
    <n v="3"/>
    <n v="20"/>
    <d v="1899-12-30T01:52:00"/>
    <n v="1"/>
    <n v="5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1:00"/>
    <n v="0"/>
    <n v="51"/>
    <d v="1899-12-30T00:35:00"/>
    <n v="0"/>
    <n v="35"/>
    <d v="1899-12-30T00:00:00"/>
    <n v="0"/>
    <n v="0"/>
    <n v="268418.86"/>
    <n v="4399"/>
    <n v="61.98054545454545"/>
    <n v="61.018154125937713"/>
    <n v="71"/>
    <n v="866"/>
    <n v="14.433333333333334"/>
    <n v="85.433333333333337"/>
    <n v="3.2858974358974362"/>
  </r>
  <r>
    <n v="78"/>
    <n v="27"/>
    <d v="2011-07-14T00:00:00"/>
    <n v="7"/>
    <x v="2"/>
    <n v="2"/>
    <s v="UML,DGPR"/>
    <s v="HARD COKING COAL"/>
    <s v="KAVO ALKYON"/>
    <d v="1899-12-30T07:25:00"/>
    <x v="76"/>
    <s v="DTY-WT 1-WCS-RLS 1-IMWB 1-DTY"/>
    <n v="59"/>
    <n v="0"/>
    <s v="R105"/>
    <d v="1899-12-30T07:25:00"/>
    <d v="1899-12-30T07:25:00"/>
    <d v="1899-12-30T00:00:00"/>
    <n v="0"/>
    <n v="0"/>
    <d v="1899-12-30T07:50:00"/>
    <d v="1899-12-30T00:25:00"/>
    <n v="0"/>
    <n v="25"/>
    <d v="1899-12-30T07:52:00"/>
    <d v="1899-12-30T00:02:00"/>
    <n v="0"/>
    <n v="2"/>
    <d v="1899-12-30T08:10:00"/>
    <d v="1899-12-30T00:18:00"/>
    <n v="0"/>
    <n v="18"/>
    <d v="1899-12-30T08:10:00"/>
    <d v="1899-12-30T10:20:00"/>
    <d v="1899-12-30T02:10:00"/>
    <n v="2"/>
    <n v="10"/>
    <d v="1899-12-30T08:10:00"/>
    <d v="1899-12-30T10:20:00"/>
    <d v="1899-12-30T02:10:00"/>
    <n v="2"/>
    <n v="10"/>
    <d v="1899-12-30T10:39:00"/>
    <d v="1899-12-30T00:19:00"/>
    <n v="0"/>
    <n v="19"/>
    <d v="1899-12-30T10:40:00"/>
    <d v="1899-12-30T00:01:00"/>
    <n v="0"/>
    <n v="1"/>
    <d v="1899-12-30T15:40:00"/>
    <d v="1899-12-30T05:00:00"/>
    <n v="5"/>
    <n v="0"/>
    <d v="1899-12-30T10:42:00"/>
    <d v="1899-12-30T15:42:00"/>
    <d v="1899-12-30T05:00:00"/>
    <n v="5"/>
    <n v="0"/>
    <d v="1899-12-30T11:00:00"/>
    <d v="1899-12-30T16:10:00"/>
    <n v="21"/>
    <d v="1899-12-30T05:10:00"/>
    <n v="5"/>
    <n v="10"/>
    <d v="1899-12-30T16:35:00"/>
    <d v="1899-12-30T00:53:00"/>
    <n v="0"/>
    <n v="53"/>
    <d v="1899-12-30T16:45:00"/>
    <d v="1899-12-30T00:10:00"/>
    <n v="0"/>
    <n v="10"/>
    <d v="1899-12-30T16:45:00"/>
    <d v="1899-12-30T16:50:00"/>
    <d v="1899-12-30T00:05:00"/>
    <n v="0"/>
    <n v="5"/>
    <d v="1899-12-30T09:25:00"/>
    <n v="9"/>
    <n v="25"/>
    <d v="1899-12-30T01:40:00"/>
    <n v="1"/>
    <n v="40"/>
    <d v="1899-12-30T02:10:00"/>
    <n v="2"/>
    <n v="10"/>
    <d v="1899-12-30T05:00:00"/>
    <n v="5"/>
    <n v="0"/>
    <d v="1899-12-30T05:10:00"/>
    <n v="5"/>
    <n v="10"/>
    <d v="1899-12-30T03:01:00"/>
    <n v="3"/>
    <n v="1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3:00"/>
    <n v="1"/>
    <n v="13"/>
    <d v="1899-12-30T00:46:00"/>
    <n v="0"/>
    <n v="46"/>
    <d v="1899-12-30T00:00:00"/>
    <n v="0"/>
    <n v="0"/>
    <n v="272109.73"/>
    <n v="4458"/>
    <n v="62.557118644067792"/>
    <n v="61.038521758636158"/>
    <n v="72"/>
    <n v="906"/>
    <n v="15.1"/>
    <n v="87.1"/>
    <n v="3.2259259259259259"/>
  </r>
  <r>
    <n v="79"/>
    <n v="28"/>
    <d v="2011-07-14T00:00:00"/>
    <n v="7"/>
    <x v="0"/>
    <n v="22"/>
    <s v="TSL,JSR"/>
    <s v="SS NEWZEALAND/LIMESTONE CP-OMAN"/>
    <s v="NEWLEAD TOMI/SAGARRATAN/MP PANAMAX6"/>
    <d v="1899-12-30T22:40:00"/>
    <x v="77"/>
    <s v="DTY-WT 1-WCS-RLS 1-IMWB 1-DTY/DTY-WT 1-WCS-RLS 2-IMWB 1-DTY"/>
    <n v="43"/>
    <n v="0"/>
    <s v="R105"/>
    <d v="1899-12-30T22:40:00"/>
    <d v="1899-12-30T22:40:00"/>
    <d v="1899-12-30T00:00:00"/>
    <n v="0"/>
    <n v="0"/>
    <d v="1899-12-30T22:50:00"/>
    <d v="1899-12-30T00:10:00"/>
    <n v="0"/>
    <n v="10"/>
    <d v="1899-12-30T22:55:00"/>
    <d v="1899-12-30T00:05:00"/>
    <n v="0"/>
    <n v="5"/>
    <d v="1899-12-30T23:05:00"/>
    <d v="1899-12-30T00:10:00"/>
    <n v="0"/>
    <n v="10"/>
    <d v="1899-12-30T23:10:00"/>
    <d v="1899-12-31T02:00:00"/>
    <d v="1899-12-30T02:50:00"/>
    <n v="2"/>
    <n v="50"/>
    <d v="1899-12-30T23:10:00"/>
    <d v="1899-12-31T02:00:00"/>
    <d v="1899-12-30T02:50:00"/>
    <n v="2"/>
    <n v="50"/>
    <d v="1899-12-31T02:08:00"/>
    <d v="1899-12-30T00:08:00"/>
    <n v="0"/>
    <n v="8"/>
    <d v="1899-12-31T02:10:00"/>
    <d v="1899-12-30T00:02:00"/>
    <n v="0"/>
    <n v="2"/>
    <d v="1899-12-31T05:56:00"/>
    <d v="1899-12-30T03:46:00"/>
    <n v="3"/>
    <n v="46"/>
    <d v="1899-12-31T02:12:00"/>
    <d v="1899-12-31T03:10:00"/>
    <d v="1899-12-30T00:58:00"/>
    <n v="0"/>
    <n v="58"/>
    <d v="1899-12-31T03:30:00"/>
    <d v="1899-12-31T04:45:00"/>
    <n v="22"/>
    <d v="1899-12-30T01:15:00"/>
    <n v="1"/>
    <n v="15"/>
    <d v="1899-12-31T06:20:00"/>
    <d v="1899-12-30T03:10:00"/>
    <n v="3"/>
    <n v="10"/>
    <d v="1899-12-31T06:28:00"/>
    <d v="1899-12-30T00:08:00"/>
    <n v="0"/>
    <n v="8"/>
    <d v="1899-12-31T06:28:00"/>
    <d v="1899-12-31T06:30:00"/>
    <d v="1899-12-30T00:02:00"/>
    <n v="0"/>
    <n v="2"/>
    <d v="1899-12-30T07:50:00"/>
    <n v="7"/>
    <n v="50"/>
    <d v="1899-12-30T03:36:00"/>
    <n v="3"/>
    <n v="36"/>
    <d v="1899-12-30T02:50:00"/>
    <n v="2"/>
    <n v="50"/>
    <d v="1899-12-30T03:46:00"/>
    <n v="3"/>
    <n v="46"/>
    <d v="1899-12-30T01:15:00"/>
    <n v="1"/>
    <n v="15"/>
    <d v="1899-12-30T03:24:00"/>
    <n v="3"/>
    <n v="2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2:00"/>
    <n v="0"/>
    <n v="22"/>
    <d v="1899-12-30T00:00:00"/>
    <n v="0"/>
    <n v="0"/>
    <n v="274727.64999999997"/>
    <n v="4501"/>
    <n v="60.881860465116283"/>
    <n v="61.037025105532095"/>
    <n v="75"/>
    <n v="942"/>
    <n v="15.7"/>
    <n v="90.7"/>
    <n v="3.2392857142857143"/>
  </r>
  <r>
    <n v="80"/>
    <n v="29"/>
    <d v="2011-07-15T00:00:00"/>
    <n v="7"/>
    <x v="1"/>
    <n v="5"/>
    <s v="TSL,HALDIA"/>
    <s v="CURRAGH PRIME"/>
    <s v="FIRST TRADER"/>
    <d v="1899-12-30T02:45:00"/>
    <x v="78"/>
    <s v="DTY-WT 1-WCS-RLS 1-IMWB 1-DTY"/>
    <n v="42"/>
    <n v="0"/>
    <s v="R104"/>
    <d v="1899-12-30T02:45:00"/>
    <d v="1899-12-30T02:45:00"/>
    <d v="1899-12-30T00:00:00"/>
    <n v="0"/>
    <n v="0"/>
    <d v="1899-12-30T02:50:00"/>
    <d v="1899-12-30T00:05:00"/>
    <n v="0"/>
    <n v="5"/>
    <d v="1899-12-30T02:52:00"/>
    <d v="1899-12-30T00:02:00"/>
    <n v="0"/>
    <n v="2"/>
    <d v="1899-12-30T03:00:00"/>
    <d v="1899-12-30T00:08:00"/>
    <n v="0"/>
    <n v="8"/>
    <d v="1899-12-30T03:05:00"/>
    <d v="1899-12-30T05:15:00"/>
    <d v="1899-12-30T02:10:00"/>
    <n v="2"/>
    <n v="10"/>
    <d v="1899-12-30T03:05:00"/>
    <d v="1899-12-30T05:15:00"/>
    <d v="1899-12-30T02:10:00"/>
    <n v="2"/>
    <n v="10"/>
    <d v="1899-12-30T05:23:00"/>
    <d v="1899-12-30T00:08:00"/>
    <n v="0"/>
    <n v="8"/>
    <d v="1899-12-30T06:04:00"/>
    <d v="1899-12-30T00:41:00"/>
    <n v="0"/>
    <n v="41"/>
    <d v="1899-12-30T09:31:00"/>
    <d v="1899-12-30T03:27:00"/>
    <n v="3"/>
    <n v="27"/>
    <d v="1899-12-30T06:10:00"/>
    <d v="1899-12-30T09:35:00"/>
    <d v="1899-12-30T03:25:00"/>
    <n v="3"/>
    <n v="25"/>
    <d v="1899-12-30T06:45:00"/>
    <d v="1899-12-30T10:00:00"/>
    <n v="23"/>
    <d v="1899-12-30T03:15:00"/>
    <n v="3"/>
    <n v="15"/>
    <d v="1899-12-30T10:33:00"/>
    <d v="1899-12-30T00:58:00"/>
    <n v="0"/>
    <n v="58"/>
    <d v="1899-12-30T10:38:00"/>
    <d v="1899-12-30T00:05:00"/>
    <n v="0"/>
    <n v="5"/>
    <d v="1899-12-30T10:38:00"/>
    <d v="1899-12-30T10:40:00"/>
    <d v="1899-12-30T00:02:00"/>
    <n v="0"/>
    <n v="2"/>
    <d v="1899-12-30T07:55:00"/>
    <n v="7"/>
    <n v="55"/>
    <d v="1899-12-30T01:19:00"/>
    <n v="1"/>
    <n v="19"/>
    <d v="1899-12-30T02:10:00"/>
    <n v="2"/>
    <n v="10"/>
    <d v="1899-12-30T03:27:00"/>
    <n v="3"/>
    <n v="27"/>
    <d v="1899-12-30T03:15:00"/>
    <n v="3"/>
    <n v="15"/>
    <d v="1899-12-30T01:12:00"/>
    <n v="1"/>
    <n v="12"/>
    <d v="1899-12-30T00:00:00"/>
    <n v="0"/>
    <n v="0"/>
    <d v="1899-12-30T00:10:00"/>
    <n v="0"/>
    <n v="10"/>
    <d v="1899-12-30T00:00:00"/>
    <n v="0"/>
    <n v="0"/>
    <d v="1899-12-30T00:00:00"/>
    <n v="0"/>
    <n v="0"/>
    <d v="1899-12-30T00:00:00"/>
    <n v="0"/>
    <n v="0"/>
    <d v="1899-12-30T02:05:00"/>
    <n v="2"/>
    <n v="5"/>
    <d v="1899-12-30T00:00:00"/>
    <n v="0"/>
    <n v="0"/>
    <n v="277285.00999999995"/>
    <n v="4543"/>
    <n v="60.889523809523816"/>
    <n v="61.035661457186869"/>
    <n v="76"/>
    <n v="961"/>
    <n v="16.016666666666666"/>
    <n v="92.016666666666666"/>
    <n v="3.1729885057471265"/>
  </r>
  <r>
    <n v="81"/>
    <n v="30"/>
    <d v="2011-07-16T00:00:00"/>
    <n v="7"/>
    <x v="3"/>
    <n v="1"/>
    <s v="WCMIL"/>
    <s v="HARD COKING COAL"/>
    <s v="DIONE"/>
    <d v="1899-12-30T06:55:00"/>
    <x v="79"/>
    <s v="DTY-WT 1-WCS-RLS 1-IMWB 1-DTY"/>
    <n v="58"/>
    <n v="0"/>
    <m/>
    <d v="1899-12-30T06:55:00"/>
    <d v="1899-12-30T06:55:00"/>
    <d v="1899-12-30T00:00:00"/>
    <n v="0"/>
    <n v="0"/>
    <d v="1899-12-30T07:05:00"/>
    <d v="1899-12-30T00:10:00"/>
    <n v="0"/>
    <n v="10"/>
    <d v="1899-12-30T07:08:00"/>
    <d v="1899-12-30T00:03:00"/>
    <n v="0"/>
    <n v="3"/>
    <d v="1899-12-30T07:25:00"/>
    <d v="1899-12-30T00:17:00"/>
    <n v="0"/>
    <n v="17"/>
    <d v="1899-12-30T07:30:00"/>
    <d v="1899-12-30T08:40:00"/>
    <d v="1899-12-30T01:10:00"/>
    <n v="1"/>
    <n v="10"/>
    <d v="1899-12-30T07:30:00"/>
    <d v="1899-12-30T08:40:00"/>
    <d v="1899-12-30T01:10:00"/>
    <n v="1"/>
    <n v="10"/>
    <d v="1899-12-30T08:46:00"/>
    <d v="1899-12-30T00:06:00"/>
    <n v="0"/>
    <n v="6"/>
    <d v="1899-12-30T08:47:00"/>
    <d v="1899-12-30T00:01:00"/>
    <n v="0"/>
    <n v="1"/>
    <d v="1899-12-30T10:28:00"/>
    <d v="1899-12-30T01:41:00"/>
    <n v="1"/>
    <n v="41"/>
    <d v="1899-12-30T08:50:00"/>
    <d v="1899-12-30T10:30:00"/>
    <d v="1899-12-30T01:40:00"/>
    <n v="1"/>
    <n v="40"/>
    <d v="1899-12-30T10:30:00"/>
    <d v="1899-12-30T10:30:00"/>
    <m/>
    <d v="1899-12-30T00:00:00"/>
    <n v="0"/>
    <n v="0"/>
    <d v="1899-12-30T10:42:00"/>
    <d v="1899-12-30T00:12:00"/>
    <n v="0"/>
    <n v="12"/>
    <d v="1899-12-30T10:52:00"/>
    <d v="1899-12-30T00:10:00"/>
    <n v="0"/>
    <n v="10"/>
    <d v="1899-12-30T10:52:00"/>
    <d v="1899-12-30T10:55:00"/>
    <d v="1899-12-30T00:03:00"/>
    <n v="0"/>
    <n v="3"/>
    <d v="1899-12-30T04:00:00"/>
    <n v="4"/>
    <n v="0"/>
    <d v="1899-12-30T00:45:00"/>
    <n v="0"/>
    <n v="45"/>
    <d v="1899-12-30T01:10:00"/>
    <n v="1"/>
    <n v="10"/>
    <d v="1899-12-30T01:41:00"/>
    <n v="1"/>
    <n v="41"/>
    <d v="1899-12-30T00:00:00"/>
    <n v="0"/>
    <n v="0"/>
    <d v="1899-12-30T01:09:00"/>
    <n v="1"/>
    <n v="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2:00"/>
    <n v="0"/>
    <n v="32"/>
    <d v="1899-12-30T00:00:00"/>
    <n v="0"/>
    <n v="0"/>
    <n v="280852.74999999994"/>
    <n v="4601"/>
    <n v="61.512758620689652"/>
    <n v="61.04167572266897"/>
    <n v="76"/>
    <n v="1006"/>
    <n v="16.766666666666666"/>
    <n v="92.766666666666666"/>
    <n v="3.092222222222222"/>
  </r>
  <r>
    <n v="82"/>
    <n v="31"/>
    <d v="2011-07-16T00:00:00"/>
    <n v="7"/>
    <x v="1"/>
    <n v="6"/>
    <s v="TSL,HALDIA"/>
    <s v="CURRAGH PRIME"/>
    <s v="FIRST TRADER"/>
    <d v="1899-12-30T13:20:00"/>
    <x v="80"/>
    <s v="DTY-WT 1-WCS-RLS 1-IMWB 1-DTY"/>
    <n v="59"/>
    <n v="0"/>
    <s v="R104"/>
    <d v="1899-12-30T13:20:00"/>
    <d v="1899-12-30T13:20:00"/>
    <d v="1899-12-30T00:00:00"/>
    <n v="0"/>
    <n v="0"/>
    <d v="1899-12-30T13:25:00"/>
    <d v="1899-12-30T00:05:00"/>
    <n v="0"/>
    <n v="5"/>
    <d v="1899-12-30T13:27:00"/>
    <d v="1899-12-30T00:02:00"/>
    <n v="0"/>
    <n v="2"/>
    <d v="1899-12-30T14:00:00"/>
    <d v="1899-12-30T00:33:00"/>
    <n v="0"/>
    <n v="33"/>
    <d v="1899-12-30T14:05:00"/>
    <d v="1899-12-30T16:00:00"/>
    <d v="1899-12-30T01:55:00"/>
    <n v="1"/>
    <n v="55"/>
    <d v="1899-12-30T14:05:00"/>
    <d v="1899-12-30T16:00:00"/>
    <d v="1899-12-30T01:55:00"/>
    <n v="1"/>
    <n v="55"/>
    <d v="1899-12-30T16:10:00"/>
    <d v="1899-12-30T00:10:00"/>
    <n v="0"/>
    <n v="10"/>
    <d v="1899-12-30T16:12:00"/>
    <d v="1899-12-30T00:02:00"/>
    <n v="0"/>
    <n v="2"/>
    <d v="1899-12-30T17:57:00"/>
    <d v="1899-12-30T01:45:00"/>
    <n v="1"/>
    <n v="45"/>
    <d v="1899-12-30T16:15:00"/>
    <d v="1899-12-30T18:00:00"/>
    <d v="1899-12-30T01:45:00"/>
    <n v="1"/>
    <n v="45"/>
    <d v="1899-12-30T16:30:00"/>
    <d v="1899-12-30T19:28:00"/>
    <n v="24"/>
    <d v="1899-12-30T02:58:00"/>
    <n v="2"/>
    <n v="58"/>
    <d v="1899-12-30T19:43:00"/>
    <d v="1899-12-30T01:43:00"/>
    <n v="1"/>
    <n v="43"/>
    <d v="1899-12-30T19:52:00"/>
    <d v="1899-12-30T00:09:00"/>
    <n v="0"/>
    <n v="9"/>
    <d v="1899-12-30T19:52:00"/>
    <d v="1899-12-30T19:55:00"/>
    <d v="1899-12-30T00:03:00"/>
    <n v="0"/>
    <n v="3"/>
    <d v="1899-12-30T06:35:00"/>
    <n v="6"/>
    <n v="35"/>
    <d v="1899-12-30T02:35:00"/>
    <n v="2"/>
    <n v="35"/>
    <d v="1899-12-30T01:55:00"/>
    <n v="1"/>
    <n v="55"/>
    <d v="1899-12-30T01:45:00"/>
    <n v="1"/>
    <n v="45"/>
    <d v="1899-12-30T02:58:00"/>
    <n v="2"/>
    <n v="58"/>
    <d v="1899-12-30T01:14:00"/>
    <n v="1"/>
    <n v="14"/>
    <d v="1899-12-30T00:00:00"/>
    <n v="0"/>
    <n v="0"/>
    <d v="1899-12-30T00:09:00"/>
    <n v="0"/>
    <n v="9"/>
    <d v="1899-12-30T00:00:00"/>
    <n v="0"/>
    <n v="0"/>
    <d v="1899-12-30T00:00:00"/>
    <n v="0"/>
    <n v="0"/>
    <d v="1899-12-30T00:00:00"/>
    <n v="0"/>
    <n v="0"/>
    <d v="1899-12-30T00:22:00"/>
    <n v="0"/>
    <n v="22"/>
    <d v="1899-12-30T00:00:00"/>
    <n v="0"/>
    <n v="0"/>
    <n v="284558.22999999992"/>
    <n v="4660"/>
    <n v="62.804745762711867"/>
    <n v="61.063997854077236"/>
    <n v="78"/>
    <n v="1041"/>
    <n v="17.350000000000001"/>
    <n v="95.35"/>
    <n v="3.0758064516129031"/>
  </r>
  <r>
    <n v="83"/>
    <n v="32"/>
    <d v="2011-07-17T00:00:00"/>
    <n v="7"/>
    <x v="0"/>
    <n v="23"/>
    <s v="TSL,JSR"/>
    <s v="SS NEWZEALAND/LIMESTONE CP-OMAN"/>
    <s v="NEWLEAD TOMI/SAGARRATAN/MP PANAMAX6"/>
    <d v="1899-12-30T05:15:00"/>
    <x v="81"/>
    <s v="DTY-WT 1-WCS-RLS 1-IMWB 1-DTY/DTY-WT 1-WCS-RLS 2-IMWB 1-DTY"/>
    <n v="41"/>
    <n v="0"/>
    <s v="R104/R105"/>
    <d v="1899-12-30T05:15:00"/>
    <d v="1899-12-30T05:15:00"/>
    <d v="1899-12-30T00:00:00"/>
    <n v="0"/>
    <n v="0"/>
    <d v="1899-12-30T05:25:00"/>
    <d v="1899-12-30T00:10:00"/>
    <n v="0"/>
    <n v="10"/>
    <d v="1899-12-30T05:27:00"/>
    <d v="1899-12-30T00:02:00"/>
    <n v="0"/>
    <n v="2"/>
    <d v="1899-12-30T05:52:00"/>
    <d v="1899-12-30T00:25:00"/>
    <n v="0"/>
    <n v="25"/>
    <d v="1899-12-30T05:55:00"/>
    <d v="1899-12-30T06:45:00"/>
    <d v="1899-12-30T00:50:00"/>
    <n v="0"/>
    <n v="50"/>
    <d v="1899-12-30T05:55:00"/>
    <d v="1899-12-30T06:45:00"/>
    <d v="1899-12-30T00:50:00"/>
    <n v="0"/>
    <n v="50"/>
    <d v="1899-12-30T06:25:00"/>
    <d v="1899-12-30T00:05:00"/>
    <n v="0"/>
    <n v="5"/>
    <d v="1899-12-30T06:33:00"/>
    <d v="1899-12-30T00:08:00"/>
    <n v="0"/>
    <n v="8"/>
    <d v="1899-12-30T09:14:00"/>
    <d v="1899-12-30T02:41:00"/>
    <n v="2"/>
    <n v="41"/>
    <d v="1899-12-30T06:35:00"/>
    <d v="1899-12-30T07:55:00"/>
    <d v="1899-12-30T01:20:00"/>
    <n v="1"/>
    <n v="20"/>
    <d v="1899-12-30T07:00:00"/>
    <d v="1899-12-30T08:30:00"/>
    <n v="25"/>
    <d v="1899-12-30T01:30:00"/>
    <n v="1"/>
    <n v="30"/>
    <d v="1899-12-30T09:53:00"/>
    <d v="1899-12-30T01:58:00"/>
    <n v="1"/>
    <n v="58"/>
    <d v="1899-12-30T10:00:00"/>
    <d v="1899-12-30T00:07:00"/>
    <n v="0"/>
    <n v="7"/>
    <d v="1899-12-30T10:00:00"/>
    <d v="1899-12-30T10:05:00"/>
    <d v="1899-12-30T00:05:00"/>
    <n v="0"/>
    <n v="5"/>
    <d v="1899-12-30T04:50:00"/>
    <n v="4"/>
    <n v="50"/>
    <d v="1899-12-30T02:35:00"/>
    <n v="2"/>
    <n v="35"/>
    <d v="1899-12-30T00:50:00"/>
    <n v="0"/>
    <n v="50"/>
    <d v="1899-12-30T02:41:00"/>
    <n v="2"/>
    <n v="41"/>
    <d v="1899-12-30T01:30:00"/>
    <n v="1"/>
    <n v="30"/>
    <d v="1899-12-30T01:23:00"/>
    <n v="1"/>
    <n v="2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8:00"/>
    <n v="1"/>
    <n v="18"/>
    <d v="1899-12-30T00:00:00"/>
    <n v="0"/>
    <n v="0"/>
    <n v="287042.64999999991"/>
    <n v="4701"/>
    <n v="60.595609756097559"/>
    <n v="61.059912784513912"/>
    <n v="80"/>
    <n v="1076"/>
    <n v="17.933333333333334"/>
    <n v="97.933333333333337"/>
    <n v="3.0604166666666668"/>
  </r>
  <r>
    <n v="84"/>
    <n v="33"/>
    <d v="2011-07-18T00:00:00"/>
    <n v="7"/>
    <x v="2"/>
    <n v="3"/>
    <s v="UML,DGPR"/>
    <s v="HARD COKING COAL"/>
    <s v="FU ZHOU HAI"/>
    <d v="1899-12-30T07:25:00"/>
    <x v="82"/>
    <s v="DTY-WT 1-WCS-RLS 1-IMWB 1-DTY"/>
    <n v="57"/>
    <n v="1"/>
    <s v="R104"/>
    <d v="1899-12-30T07:25:00"/>
    <d v="1899-12-30T07:25:00"/>
    <d v="1899-12-30T00:00:00"/>
    <n v="0"/>
    <n v="0"/>
    <d v="1899-12-30T07:30:00"/>
    <d v="1899-12-30T00:05:00"/>
    <n v="0"/>
    <n v="5"/>
    <d v="1899-12-30T07:32:00"/>
    <d v="1899-12-30T00:02:00"/>
    <n v="0"/>
    <n v="2"/>
    <d v="1899-12-30T08:05:00"/>
    <d v="1899-12-30T00:33:00"/>
    <n v="0"/>
    <n v="33"/>
    <d v="1899-12-30T08:05:00"/>
    <d v="1899-12-30T09:45:00"/>
    <d v="1899-12-30T01:40:00"/>
    <n v="1"/>
    <n v="40"/>
    <d v="1899-12-30T08:05:00"/>
    <d v="1899-12-30T09:45:00"/>
    <d v="1899-12-30T01:40:00"/>
    <n v="1"/>
    <n v="40"/>
    <d v="1899-12-30T09:50:00"/>
    <d v="1899-12-30T00:05:00"/>
    <n v="0"/>
    <n v="5"/>
    <d v="1899-12-30T09:52:00"/>
    <d v="1899-12-30T00:02:00"/>
    <n v="0"/>
    <n v="2"/>
    <d v="1899-12-30T12:50:00"/>
    <d v="1899-12-30T02:58:00"/>
    <n v="2"/>
    <n v="58"/>
    <d v="1899-12-30T09:55:00"/>
    <d v="1899-12-30T12:52:00"/>
    <d v="1899-12-30T02:57:00"/>
    <n v="2"/>
    <n v="57"/>
    <d v="1899-12-30T10:30:00"/>
    <d v="1899-12-30T13:30:00"/>
    <n v="26"/>
    <d v="1899-12-30T03:00:00"/>
    <n v="3"/>
    <n v="0"/>
    <d v="1899-12-30T13:55:00"/>
    <d v="1899-12-30T01:03:00"/>
    <n v="1"/>
    <n v="3"/>
    <d v="1899-12-30T14:00:00"/>
    <d v="1899-12-30T00:05:00"/>
    <n v="0"/>
    <n v="5"/>
    <d v="1899-12-30T14:00:00"/>
    <d v="1899-12-30T14:05:00"/>
    <d v="1899-12-30T00:05:00"/>
    <n v="0"/>
    <n v="5"/>
    <d v="1899-12-30T06:40:00"/>
    <n v="6"/>
    <n v="40"/>
    <d v="1899-12-30T01:46:00"/>
    <n v="1"/>
    <n v="46"/>
    <d v="1899-12-30T01:40:00"/>
    <n v="1"/>
    <n v="40"/>
    <d v="1899-12-30T02:58:00"/>
    <n v="2"/>
    <n v="58"/>
    <d v="1899-12-30T03:00:00"/>
    <n v="3"/>
    <n v="0"/>
    <d v="1899-12-30T02:13:00"/>
    <n v="2"/>
    <n v="13"/>
    <d v="1899-12-30T00:00:00"/>
    <n v="0"/>
    <n v="0"/>
    <d v="1899-12-30T00:00:00"/>
    <n v="0"/>
    <n v="0"/>
    <d v="1899-12-30T00:02:00"/>
    <n v="0"/>
    <n v="2"/>
    <d v="1899-12-30T00:00:00"/>
    <n v="0"/>
    <n v="0"/>
    <d v="1899-12-30T00:03:00"/>
    <n v="0"/>
    <n v="3"/>
    <d v="1899-12-30T00:40:00"/>
    <n v="0"/>
    <n v="40"/>
    <d v="1899-12-30T00:36:00"/>
    <n v="0"/>
    <n v="36"/>
    <n v="290544.77999999991"/>
    <n v="4758"/>
    <n v="61.440877192982455"/>
    <n v="61.064476670870093"/>
    <n v="81"/>
    <n v="1122"/>
    <n v="18.7"/>
    <n v="99.7"/>
    <n v="1.1869047619047619"/>
  </r>
  <r>
    <n v="85"/>
    <n v="34"/>
    <d v="2011-07-18T00:00:00"/>
    <n v="7"/>
    <x v="1"/>
    <n v="7"/>
    <s v="TSL,HALDIA"/>
    <s v="CURRAGH PRIME"/>
    <s v="FIRST TRADER"/>
    <d v="1899-12-30T20:00:00"/>
    <x v="83"/>
    <s v="DTY-WT 1-WCS-RLS 1-IMWB 1-DTY"/>
    <n v="45"/>
    <n v="0"/>
    <s v="R104"/>
    <d v="1899-12-30T20:00:00"/>
    <d v="1899-12-30T20:00:00"/>
    <d v="1899-12-30T00:00:00"/>
    <n v="0"/>
    <n v="0"/>
    <d v="1899-12-30T20:05:00"/>
    <d v="1899-12-30T00:05:00"/>
    <n v="0"/>
    <n v="5"/>
    <d v="1899-12-30T20:08:00"/>
    <d v="1899-12-30T00:03:00"/>
    <n v="0"/>
    <n v="3"/>
    <d v="1899-12-30T20:30:00"/>
    <d v="1899-12-30T00:22:00"/>
    <n v="0"/>
    <n v="22"/>
    <d v="1899-12-30T20:35:00"/>
    <d v="1899-12-30T22:25:00"/>
    <d v="1899-12-30T01:50:00"/>
    <n v="1"/>
    <n v="50"/>
    <d v="1899-12-30T20:35:00"/>
    <d v="1899-12-30T22:25:00"/>
    <d v="1899-12-30T01:50:00"/>
    <n v="1"/>
    <n v="50"/>
    <d v="1899-12-30T22:35:00"/>
    <d v="1899-12-30T00:10:00"/>
    <n v="0"/>
    <n v="10"/>
    <d v="1899-12-30T22:36:00"/>
    <d v="1899-12-30T00:01:00"/>
    <n v="0"/>
    <n v="1"/>
    <d v="1899-12-31T00:49:00"/>
    <d v="1899-12-30T02:13:00"/>
    <n v="2"/>
    <n v="13"/>
    <d v="1899-12-30T22:40:00"/>
    <d v="1899-12-31T00:52:00"/>
    <d v="1899-12-30T02:12:00"/>
    <n v="2"/>
    <n v="12"/>
    <d v="1899-12-30T23:00:00"/>
    <d v="1899-12-31T02:00:00"/>
    <n v="27"/>
    <d v="1899-12-30T03:00:00"/>
    <n v="3"/>
    <n v="0"/>
    <d v="1899-12-31T02:40:00"/>
    <d v="1899-12-30T01:48:00"/>
    <n v="1"/>
    <n v="48"/>
    <d v="1899-12-31T02:50:00"/>
    <d v="1899-12-30T00:10:00"/>
    <n v="0"/>
    <n v="10"/>
    <d v="1899-12-31T02:50:00"/>
    <d v="1899-12-31T02:55:00"/>
    <d v="1899-12-30T00:05:00"/>
    <n v="0"/>
    <n v="5"/>
    <d v="1899-12-30T06:55:00"/>
    <n v="6"/>
    <n v="55"/>
    <d v="1899-12-30T02:30:00"/>
    <n v="2"/>
    <n v="30"/>
    <d v="1899-12-30T01:50:00"/>
    <n v="1"/>
    <n v="50"/>
    <d v="1899-12-30T02:13:00"/>
    <n v="2"/>
    <n v="13"/>
    <d v="1899-12-30T03:00:00"/>
    <n v="3"/>
    <n v="0"/>
    <d v="1899-12-30T01:36:00"/>
    <n v="1"/>
    <n v="36"/>
    <d v="1899-12-30T00:00:00"/>
    <n v="0"/>
    <n v="0"/>
    <d v="1899-12-30T00:07:00"/>
    <n v="0"/>
    <n v="7"/>
    <d v="1899-12-30T00:13:00"/>
    <n v="0"/>
    <n v="13"/>
    <d v="1899-12-30T00:00:00"/>
    <n v="0"/>
    <n v="0"/>
    <d v="1899-12-30T00:00:00"/>
    <n v="0"/>
    <n v="0"/>
    <d v="1899-12-30T00:17:00"/>
    <n v="0"/>
    <n v="17"/>
    <d v="1899-12-30T00:00:00"/>
    <n v="0"/>
    <n v="0"/>
    <n v="293317.09999999992"/>
    <n v="4803"/>
    <n v="61.607111111111116"/>
    <n v="61.069560691234628"/>
    <n v="83"/>
    <n v="1152"/>
    <n v="19.2"/>
    <n v="102.2"/>
    <n v="1.2023529411764706"/>
  </r>
  <r>
    <n v="86"/>
    <n v="35"/>
    <d v="2011-07-19T00:00:00"/>
    <n v="7"/>
    <x v="2"/>
    <n v="4"/>
    <s v="UML,DGPR"/>
    <s v="HARD COKING COAL"/>
    <s v="FU ZHOU HAI"/>
    <d v="1899-12-30T08:20:00"/>
    <x v="84"/>
    <s v="DTY-WT 1-WCS-RLS 1-IMWB 1-DTY/DTY-WT 1-WCS-RLS 2-IMWB 1-DTY"/>
    <n v="57"/>
    <n v="2"/>
    <s v="R103/105"/>
    <d v="1899-12-30T08:20:00"/>
    <d v="1899-12-30T08:20:00"/>
    <d v="1899-12-30T00:00:00"/>
    <n v="0"/>
    <n v="0"/>
    <d v="1899-12-30T08:30:00"/>
    <d v="1899-12-30T00:10:00"/>
    <n v="0"/>
    <n v="10"/>
    <d v="1899-12-30T08:33:00"/>
    <d v="1899-12-30T00:03:00"/>
    <n v="0"/>
    <n v="3"/>
    <d v="1899-12-30T09:15:00"/>
    <d v="1899-12-30T00:42:00"/>
    <n v="0"/>
    <n v="42"/>
    <d v="1899-12-30T09:17:00"/>
    <d v="1899-12-30T10:22:00"/>
    <d v="1899-12-30T01:05:00"/>
    <n v="1"/>
    <n v="5"/>
    <d v="1899-12-30T09:17:00"/>
    <d v="1899-12-30T10:22:00"/>
    <d v="1899-12-30T01:05:00"/>
    <n v="1"/>
    <n v="5"/>
    <d v="1899-12-30T10:26:00"/>
    <d v="1899-12-30T00:04:00"/>
    <n v="0"/>
    <n v="4"/>
    <d v="1899-12-30T10:28:00"/>
    <d v="1899-12-30T00:02:00"/>
    <n v="0"/>
    <n v="2"/>
    <d v="1899-12-30T14:20:00"/>
    <d v="1899-12-30T03:52:00"/>
    <n v="3"/>
    <n v="52"/>
    <d v="1899-12-30T10:30:00"/>
    <d v="1899-12-30T14:22:00"/>
    <d v="1899-12-30T03:52:00"/>
    <n v="3"/>
    <n v="52"/>
    <d v="1899-12-30T11:15:00"/>
    <d v="1899-12-30T17:40:00"/>
    <n v="28"/>
    <d v="1899-12-30T06:25:00"/>
    <n v="6"/>
    <n v="25"/>
    <d v="1899-12-30T17:45:00"/>
    <d v="1899-12-30T03:23:00"/>
    <n v="3"/>
    <n v="23"/>
    <d v="1899-12-30T17:57:00"/>
    <d v="1899-12-30T00:12:00"/>
    <n v="0"/>
    <n v="12"/>
    <d v="1899-12-30T17:57:00"/>
    <d v="1899-12-30T18:00:00"/>
    <d v="1899-12-30T00:03:00"/>
    <n v="0"/>
    <n v="3"/>
    <d v="1899-12-30T09:40:00"/>
    <n v="9"/>
    <n v="40"/>
    <d v="1899-12-30T04:21:00"/>
    <n v="4"/>
    <n v="21"/>
    <d v="1899-12-30T01:05:00"/>
    <n v="1"/>
    <n v="5"/>
    <d v="1899-12-30T03:52:00"/>
    <n v="3"/>
    <n v="52"/>
    <d v="1899-12-30T06:25:00"/>
    <n v="6"/>
    <n v="25"/>
    <d v="1899-12-30T02:20:00"/>
    <n v="2"/>
    <n v="20"/>
    <d v="1899-12-30T00:00:00"/>
    <n v="0"/>
    <n v="0"/>
    <d v="1899-12-30T00:25:00"/>
    <n v="0"/>
    <n v="25"/>
    <d v="1899-12-30T00:05:00"/>
    <n v="0"/>
    <n v="5"/>
    <d v="1899-12-30T00:00:00"/>
    <n v="0"/>
    <n v="0"/>
    <d v="1899-12-30T00:00:00"/>
    <n v="0"/>
    <n v="0"/>
    <d v="1899-12-30T01:02:00"/>
    <n v="1"/>
    <n v="2"/>
    <d v="1899-12-30T00:00:00"/>
    <n v="0"/>
    <n v="0"/>
    <n v="296855.35999999993"/>
    <n v="4860"/>
    <n v="62.074736842105267"/>
    <n v="61.081349794238669"/>
    <n v="87"/>
    <n v="1173"/>
    <n v="19.55"/>
    <n v="106.55"/>
    <n v="1.238953488372093"/>
  </r>
  <r>
    <n v="87"/>
    <n v="36"/>
    <d v="2011-07-20T00:00:00"/>
    <n v="7"/>
    <x v="1"/>
    <n v="8"/>
    <s v="TSL,HALDIA"/>
    <s v="CURRAGH PRIME"/>
    <s v="FIRST TRADER"/>
    <d v="1899-12-30T12:33:00"/>
    <x v="85"/>
    <s v="DTY-WT 1-WCS-RLS 1-IMWB 1-DTY"/>
    <n v="58"/>
    <n v="0"/>
    <s v="R104"/>
    <d v="1899-12-30T12:33:00"/>
    <d v="1899-12-30T12:33:00"/>
    <d v="1899-12-30T00:00:00"/>
    <n v="0"/>
    <n v="0"/>
    <d v="1899-12-30T12:45:00"/>
    <d v="1899-12-30T00:12:00"/>
    <n v="0"/>
    <n v="12"/>
    <d v="1899-12-30T12:55:00"/>
    <d v="1899-12-30T00:10:00"/>
    <n v="0"/>
    <n v="10"/>
    <d v="1899-12-30T13:20:00"/>
    <d v="1899-12-30T00:25:00"/>
    <n v="0"/>
    <n v="25"/>
    <d v="1899-12-30T13:22:00"/>
    <d v="1899-12-30T15:15:00"/>
    <d v="1899-12-30T01:53:00"/>
    <n v="1"/>
    <n v="53"/>
    <d v="1899-12-30T13:22:00"/>
    <d v="1899-12-30T15:15:00"/>
    <d v="1899-12-30T01:53:00"/>
    <n v="1"/>
    <n v="53"/>
    <d v="1899-12-30T15:30:00"/>
    <d v="1899-12-30T00:15:00"/>
    <n v="0"/>
    <n v="15"/>
    <d v="1899-12-30T15:32:00"/>
    <d v="1899-12-30T00:02:00"/>
    <n v="0"/>
    <n v="2"/>
    <d v="1899-12-30T17:33:00"/>
    <d v="1899-12-30T02:01:00"/>
    <n v="2"/>
    <n v="1"/>
    <d v="1899-12-30T17:33:00"/>
    <d v="1899-12-30T17:33:00"/>
    <d v="1899-12-30T00:00:00"/>
    <n v="0"/>
    <n v="0"/>
    <d v="1899-12-30T16:00:00"/>
    <d v="1899-12-30T19:35:00"/>
    <n v="29"/>
    <d v="1899-12-30T03:35:00"/>
    <n v="3"/>
    <n v="35"/>
    <d v="1899-12-30T19:46:00"/>
    <d v="1899-12-30T02:13:00"/>
    <n v="2"/>
    <n v="13"/>
    <d v="1899-12-30T19:55:00"/>
    <d v="1899-12-30T00:09:00"/>
    <n v="0"/>
    <n v="9"/>
    <d v="1899-12-30T19:55:00"/>
    <d v="1899-12-30T20:05:00"/>
    <d v="1899-12-30T00:10:00"/>
    <n v="0"/>
    <n v="10"/>
    <d v="1899-12-30T07:32:00"/>
    <n v="7"/>
    <n v="32"/>
    <d v="1899-12-30T03:02:00"/>
    <n v="3"/>
    <n v="2"/>
    <d v="1899-12-30T01:53:00"/>
    <n v="1"/>
    <n v="53"/>
    <d v="1899-12-30T02:01:00"/>
    <n v="2"/>
    <n v="1"/>
    <d v="1899-12-30T03:35:00"/>
    <n v="3"/>
    <n v="35"/>
    <d v="1899-12-30T01:12:00"/>
    <n v="1"/>
    <n v="1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49:00"/>
    <n v="0"/>
    <n v="49"/>
    <d v="1899-12-30T00:00:00"/>
    <n v="0"/>
    <n v="0"/>
    <n v="300478.12999999995"/>
    <n v="4918"/>
    <n v="62.461551724137934"/>
    <n v="61.097627084180552"/>
    <n v="90"/>
    <n v="1175"/>
    <n v="19.583333333333332"/>
    <n v="109.58333333333333"/>
    <n v="1.2595785440613025"/>
  </r>
  <r>
    <n v="88"/>
    <n v="37"/>
    <d v="2011-07-20T00:00:00"/>
    <n v="7"/>
    <x v="0"/>
    <n v="24"/>
    <s v="TSL,JSR"/>
    <s v="IPC SS/LIMESTONE CP-OMAN"/>
    <s v="SHINY HALO/SAGARRATAN/MP PANAMAX6"/>
    <d v="1899-12-30T15:00:00"/>
    <x v="86"/>
    <s v="DTY-WT 1-WCS-RLS 1-IMWB 1-DTY/DTY-WT 1-WCS-RLS 2-IMWB 1-DTY"/>
    <n v="57"/>
    <n v="1"/>
    <m/>
    <d v="1899-12-30T15:00:00"/>
    <d v="1899-12-30T15:00:00"/>
    <d v="1899-12-30T00:00:00"/>
    <n v="0"/>
    <n v="0"/>
    <d v="1899-12-30T15:15:00"/>
    <d v="1899-12-30T00:15:00"/>
    <n v="0"/>
    <n v="15"/>
    <d v="1899-12-30T15:17:00"/>
    <d v="1899-12-30T00:02:00"/>
    <n v="0"/>
    <n v="2"/>
    <d v="1899-12-30T15:45:00"/>
    <d v="1899-12-30T00:28:00"/>
    <n v="0"/>
    <n v="28"/>
    <d v="1899-12-30T16:10:00"/>
    <d v="1899-12-30T17:10:00"/>
    <d v="1899-12-30T01:00:00"/>
    <n v="1"/>
    <n v="0"/>
    <d v="1899-12-30T16:10:00"/>
    <d v="1899-12-30T17:10:00"/>
    <d v="1899-12-30T01:00:00"/>
    <n v="1"/>
    <n v="0"/>
    <d v="1899-12-30T18:12:00"/>
    <d v="1899-12-30T01:02:00"/>
    <n v="1"/>
    <n v="2"/>
    <d v="1899-12-30T18:15:00"/>
    <d v="1899-12-30T00:03:00"/>
    <n v="0"/>
    <n v="3"/>
    <d v="1899-12-31T01:02:00"/>
    <d v="1899-12-30T06:47:00"/>
    <n v="6"/>
    <n v="47"/>
    <d v="1899-12-31T01:02:00"/>
    <d v="1899-12-31T01:02:00"/>
    <d v="1899-12-30T00:00:00"/>
    <n v="0"/>
    <n v="0"/>
    <d v="1899-12-30T21:30:00"/>
    <d v="1899-12-30T22:35:00"/>
    <n v="30"/>
    <d v="1899-12-30T01:05:00"/>
    <n v="1"/>
    <n v="5"/>
    <d v="1899-12-31T01:10:00"/>
    <d v="1899-12-30T00:08:00"/>
    <n v="0"/>
    <n v="8"/>
    <d v="1899-12-31T01:20:00"/>
    <d v="1899-12-30T00:10:00"/>
    <n v="0"/>
    <n v="10"/>
    <d v="1899-12-31T01:20:00"/>
    <d v="1899-12-31T01:35:00"/>
    <d v="1899-12-30T00:15:00"/>
    <n v="0"/>
    <n v="15"/>
    <d v="1899-12-30T10:35:00"/>
    <n v="10"/>
    <n v="35"/>
    <d v="1899-12-30T01:48:00"/>
    <n v="1"/>
    <n v="48"/>
    <d v="1899-12-30T01:00:00"/>
    <n v="1"/>
    <n v="0"/>
    <d v="1899-12-30T06:47:00"/>
    <n v="6"/>
    <n v="47"/>
    <d v="1899-12-30T01:05:00"/>
    <n v="1"/>
    <n v="5"/>
    <d v="1899-12-30T04:51:00"/>
    <n v="4"/>
    <n v="51"/>
    <d v="1899-12-30T00:00:00"/>
    <n v="0"/>
    <n v="0"/>
    <d v="1899-12-30T00:00:00"/>
    <n v="0"/>
    <n v="0"/>
    <d v="1899-12-30T01:35:00"/>
    <n v="1"/>
    <n v="35"/>
    <d v="1899-12-30T00:00:00"/>
    <n v="0"/>
    <n v="0"/>
    <d v="1899-12-30T00:00:00"/>
    <n v="0"/>
    <n v="0"/>
    <d v="1899-12-30T00:21:00"/>
    <n v="0"/>
    <n v="21"/>
    <d v="1899-12-30T00:00:00"/>
    <n v="0"/>
    <n v="0"/>
    <n v="304098.18999999994"/>
    <n v="4975"/>
    <n v="63.509824561403505"/>
    <n v="61.125264321608029"/>
    <n v="91"/>
    <n v="1223"/>
    <n v="20.383333333333333"/>
    <n v="111.38333333333333"/>
    <n v="1.2657196969696969"/>
  </r>
  <r>
    <n v="89"/>
    <n v="38"/>
    <d v="2011-07-21T00:00:00"/>
    <n v="7"/>
    <x v="1"/>
    <n v="9"/>
    <s v="TSL,HALDIA"/>
    <s v="CURRAGH PRIME/HAILCREEK"/>
    <s v="FIRST TRADER/GREAT BRIGHT"/>
    <d v="1899-12-30T05:05:00"/>
    <x v="87"/>
    <s v="DTY-WT 1-WCS-RLS 1-IMWB 1-DTY"/>
    <n v="56"/>
    <n v="1"/>
    <m/>
    <d v="1899-12-30T05:05:00"/>
    <d v="1899-12-30T05:05:00"/>
    <d v="1899-12-30T00:00:00"/>
    <n v="0"/>
    <n v="0"/>
    <d v="1899-12-30T05:15:00"/>
    <d v="1899-12-30T00:10:00"/>
    <n v="0"/>
    <n v="10"/>
    <d v="1899-12-30T05:20:00"/>
    <d v="1899-12-30T00:05:00"/>
    <n v="0"/>
    <n v="5"/>
    <d v="1899-12-30T06:04:00"/>
    <d v="1899-12-30T00:44:00"/>
    <n v="0"/>
    <n v="44"/>
    <d v="1899-12-30T06:05:00"/>
    <d v="1899-12-30T07:40:00"/>
    <d v="1899-12-30T01:35:00"/>
    <n v="1"/>
    <n v="35"/>
    <d v="1899-12-30T06:05:00"/>
    <d v="1899-12-30T07:40:00"/>
    <d v="1899-12-30T01:35:00"/>
    <n v="1"/>
    <n v="35"/>
    <d v="1899-12-30T07:58:00"/>
    <d v="1899-12-30T00:18:00"/>
    <n v="0"/>
    <n v="18"/>
    <d v="1899-12-30T16:40:00"/>
    <d v="1899-12-30T08:42:00"/>
    <n v="8"/>
    <n v="42"/>
    <d v="1899-12-30T20:42:00"/>
    <d v="1899-12-30T04:02:00"/>
    <n v="4"/>
    <n v="2"/>
    <d v="1899-12-30T20:42:00"/>
    <d v="1899-12-30T20:42:00"/>
    <d v="1899-12-30T00:00:00"/>
    <n v="0"/>
    <n v="0"/>
    <d v="1899-12-30T17:00:00"/>
    <d v="1899-12-30T20:50:00"/>
    <n v="31"/>
    <d v="1899-12-30T03:50:00"/>
    <n v="3"/>
    <n v="50"/>
    <d v="1899-12-30T21:00:00"/>
    <d v="1899-12-30T00:18:00"/>
    <n v="0"/>
    <n v="18"/>
    <d v="1899-12-30T21:15:00"/>
    <d v="1899-12-30T00:15:00"/>
    <n v="0"/>
    <n v="15"/>
    <d v="1899-12-30T21:15:00"/>
    <d v="1899-12-30T22:40:00"/>
    <d v="1899-12-30T01:25:00"/>
    <n v="1"/>
    <n v="25"/>
    <d v="1899-12-30T17:35:00"/>
    <n v="17"/>
    <n v="35"/>
    <d v="1899-12-30T01:35:00"/>
    <n v="1"/>
    <n v="35"/>
    <d v="1899-12-30T01:35:00"/>
    <n v="1"/>
    <n v="35"/>
    <d v="1899-12-30T04:02:00"/>
    <n v="4"/>
    <n v="2"/>
    <d v="1899-12-30T03:50:00"/>
    <n v="3"/>
    <n v="50"/>
    <d v="1899-12-30T04:02:00"/>
    <n v="4"/>
    <n v="2"/>
    <d v="1899-12-30T00:00:00"/>
    <n v="0"/>
    <n v="0"/>
    <d v="1899-12-30T00:00:00"/>
    <n v="0"/>
    <n v="0"/>
    <m/>
    <n v="0"/>
    <n v="0"/>
    <m/>
    <n v="0"/>
    <n v="0"/>
    <m/>
    <n v="0"/>
    <n v="0"/>
    <m/>
    <n v="0"/>
    <n v="0"/>
    <m/>
    <n v="0"/>
    <n v="0"/>
    <n v="307586.66999999993"/>
    <n v="5031"/>
    <n v="62.294285714285714"/>
    <n v="61.138276684555741"/>
    <n v="92"/>
    <n v="1258"/>
    <n v="20.966666666666665"/>
    <n v="112.96666666666667"/>
    <n v="1.2692883895131086"/>
  </r>
  <r>
    <n v="90"/>
    <n v="39"/>
    <d v="2011-07-21T00:00:00"/>
    <n v="7"/>
    <x v="0"/>
    <n v="25"/>
    <s v="TSL,JSR"/>
    <s v=" SS NEWZEALAND/LIMESTONE CP-OMAN"/>
    <s v="NEWLEAD TOMI/SAGARRATAN/MP PANAMAX6"/>
    <d v="1899-12-30T13:15:00"/>
    <x v="88"/>
    <s v="DTY-WT 1-WCS-RLS 2-IMWB 1-DTY"/>
    <n v="59"/>
    <n v="0"/>
    <m/>
    <d v="1899-12-30T13:15:00"/>
    <d v="1899-12-30T13:15:00"/>
    <d v="1899-12-30T00:00:00"/>
    <n v="0"/>
    <n v="0"/>
    <d v="1899-12-30T13:20:00"/>
    <d v="1899-12-30T00:05:00"/>
    <n v="0"/>
    <n v="5"/>
    <d v="1899-12-30T13:27:00"/>
    <d v="1899-12-30T00:07:00"/>
    <n v="0"/>
    <n v="7"/>
    <d v="1899-12-30T14:20:00"/>
    <d v="1899-12-30T00:53:00"/>
    <n v="0"/>
    <n v="53"/>
    <d v="1899-12-30T14:20:00"/>
    <d v="1899-12-30T15:10:00"/>
    <d v="1899-12-30T00:50:00"/>
    <n v="0"/>
    <n v="50"/>
    <d v="1899-12-30T14:20:00"/>
    <d v="1899-12-30T15:10:00"/>
    <d v="1899-12-30T00:50:00"/>
    <n v="0"/>
    <n v="50"/>
    <d v="1899-12-30T21:30:00"/>
    <d v="1899-12-30T06:20:00"/>
    <n v="6"/>
    <n v="20"/>
    <d v="1899-12-30T22:35:00"/>
    <d v="1899-12-30T01:05:00"/>
    <n v="1"/>
    <n v="5"/>
    <d v="1899-12-31T00:40:00"/>
    <d v="1899-12-30T02:05:00"/>
    <n v="2"/>
    <n v="5"/>
    <d v="1899-12-31T00:40:00"/>
    <d v="1899-12-31T00:40:00"/>
    <d v="1899-12-30T00:00:00"/>
    <n v="0"/>
    <n v="0"/>
    <d v="1899-12-30T23:00:00"/>
    <d v="1899-12-31T02:00:00"/>
    <n v="32"/>
    <d v="1899-12-30T03:00:00"/>
    <n v="3"/>
    <n v="0"/>
    <d v="1899-12-31T03:25:00"/>
    <d v="1899-12-30T02:45:00"/>
    <n v="2"/>
    <n v="45"/>
    <d v="1899-12-31T03:32:00"/>
    <d v="1899-12-30T00:07:00"/>
    <n v="0"/>
    <n v="7"/>
    <d v="1899-12-31T03:32:00"/>
    <d v="1899-12-31T03:40:00"/>
    <d v="1899-12-30T00:08:00"/>
    <n v="0"/>
    <n v="8"/>
    <d v="1899-12-30T14:25:00"/>
    <n v="14"/>
    <n v="25"/>
    <d v="1899-12-30T10:05:00"/>
    <n v="10"/>
    <n v="5"/>
    <d v="1899-12-30T00:50:00"/>
    <n v="0"/>
    <n v="50"/>
    <d v="1899-12-30T02:05:00"/>
    <n v="2"/>
    <n v="5"/>
    <d v="1899-12-30T03:00:00"/>
    <n v="3"/>
    <n v="0"/>
    <d v="1899-12-30T02:05:00"/>
    <n v="2"/>
    <n v="5"/>
    <d v="1899-12-30T00:00:00"/>
    <n v="0"/>
    <n v="0"/>
    <d v="1899-12-30T00:00:00"/>
    <n v="0"/>
    <n v="0"/>
    <d v="1899-12-30T00:00:00"/>
    <n v="0"/>
    <n v="0"/>
    <m/>
    <n v="0"/>
    <n v="0"/>
    <m/>
    <n v="0"/>
    <n v="0"/>
    <m/>
    <n v="0"/>
    <n v="0"/>
    <m/>
    <n v="0"/>
    <n v="0"/>
    <n v="311258.44999999995"/>
    <n v="5090"/>
    <n v="62.233559322033905"/>
    <n v="61.150972495088396"/>
    <n v="102"/>
    <n v="1263"/>
    <n v="21.05"/>
    <n v="123.05"/>
    <n v="1.3672222222222221"/>
  </r>
  <r>
    <n v="91"/>
    <n v="40"/>
    <d v="2011-07-22T00:00:00"/>
    <n v="7"/>
    <x v="6"/>
    <n v="1"/>
    <s v="RCL"/>
    <s v="NON COKING"/>
    <s v="GENCO NORMANDY"/>
    <d v="1899-12-31T01:35:00"/>
    <x v="89"/>
    <s v="DTY-WT 1-WCS-RLS 1-IMWB 1-DTY"/>
    <n v="59"/>
    <n v="0"/>
    <m/>
    <d v="1899-12-31T01:35:00"/>
    <d v="1899-12-31T01:35:00"/>
    <d v="1899-12-30T00:00:00"/>
    <n v="0"/>
    <n v="0"/>
    <d v="1899-12-31T01:40:00"/>
    <d v="1899-12-30T00:05:00"/>
    <n v="0"/>
    <n v="5"/>
    <d v="1899-12-31T01:45:00"/>
    <d v="1899-12-30T00:05:00"/>
    <n v="0"/>
    <n v="5"/>
    <d v="1899-12-31T02:15:00"/>
    <d v="1899-12-30T00:30:00"/>
    <n v="0"/>
    <n v="30"/>
    <d v="1899-12-31T02:15:00"/>
    <d v="1899-12-31T03:20:00"/>
    <d v="1899-12-30T01:05:00"/>
    <n v="1"/>
    <n v="5"/>
    <d v="1899-12-31T02:15:00"/>
    <d v="1899-12-31T03:20:00"/>
    <d v="1899-12-30T01:05:00"/>
    <n v="1"/>
    <n v="5"/>
    <d v="1899-12-31T03:30:00"/>
    <d v="1899-12-30T00:10:00"/>
    <n v="0"/>
    <n v="10"/>
    <d v="1899-12-31T04:40:00"/>
    <d v="1899-12-30T01:10:00"/>
    <n v="1"/>
    <n v="10"/>
    <d v="1899-12-31T07:20:00"/>
    <d v="1899-12-30T02:40:00"/>
    <n v="2"/>
    <n v="40"/>
    <d v="1899-12-31T07:20:00"/>
    <d v="1899-12-31T07:20:00"/>
    <d v="1899-12-30T00:00:00"/>
    <n v="0"/>
    <n v="0"/>
    <d v="1899-12-31T07:20:00"/>
    <d v="1899-12-31T07:20:00"/>
    <m/>
    <d v="1899-12-30T00:00:00"/>
    <n v="0"/>
    <n v="0"/>
    <d v="1899-12-31T07:37:00"/>
    <d v="1899-12-30T00:17:00"/>
    <n v="0"/>
    <n v="17"/>
    <d v="1899-12-31T07:45:00"/>
    <d v="1899-12-30T00:08:00"/>
    <n v="0"/>
    <n v="8"/>
    <d v="1899-12-31T07:45:00"/>
    <d v="1899-12-31T07:50:00"/>
    <d v="1899-12-30T00:05:00"/>
    <n v="0"/>
    <n v="5"/>
    <d v="1899-12-30T06:15:00"/>
    <n v="6"/>
    <n v="15"/>
    <d v="1899-12-30T01:05:00"/>
    <n v="1"/>
    <n v="5"/>
    <d v="1899-12-30T01:05:00"/>
    <n v="1"/>
    <n v="5"/>
    <d v="1899-12-30T02:40:00"/>
    <n v="2"/>
    <n v="40"/>
    <d v="1899-12-30T00:00:00"/>
    <n v="0"/>
    <n v="0"/>
    <d v="1899-12-30T01:26:00"/>
    <n v="1"/>
    <n v="2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4:00"/>
    <n v="1"/>
    <n v="14"/>
    <d v="1899-12-30T00:00:00"/>
    <n v="0"/>
    <n v="0"/>
    <n v="314944.78999999998"/>
    <n v="5149"/>
    <n v="62.480338983050849"/>
    <n v="61.166205088366667"/>
    <n v="103"/>
    <n v="1268"/>
    <n v="21.133333333333333"/>
    <n v="124.13333333333333"/>
    <n v="1.3641025641025639"/>
  </r>
  <r>
    <n v="92"/>
    <n v="41"/>
    <d v="2011-07-23T00:00:00"/>
    <n v="7"/>
    <x v="0"/>
    <n v="26"/>
    <s v="TSL,JSR"/>
    <s v="NEWZEALAND/CP LIMESTONE"/>
    <s v="NEWLEAD TOMI/SAGARRATAN/MP PANAMAX6"/>
    <d v="1899-12-30T04:10:00"/>
    <x v="90"/>
    <s v="DTY-WT 1-WCS-RLS 1-IMWB 1-DTY/DTY-WT 1-WCS-RLS 2-IMWB 1-DTY"/>
    <n v="56"/>
    <n v="1"/>
    <s v="R103"/>
    <d v="1899-12-30T04:10:00"/>
    <d v="1899-12-30T04:10:00"/>
    <d v="1899-12-30T00:00:00"/>
    <n v="0"/>
    <n v="0"/>
    <d v="1899-12-30T04:20:00"/>
    <d v="1899-12-30T00:10:00"/>
    <n v="0"/>
    <n v="10"/>
    <d v="1899-12-30T04:22:00"/>
    <d v="1899-12-30T00:02:00"/>
    <n v="0"/>
    <n v="2"/>
    <d v="1899-12-30T04:57:00"/>
    <d v="1899-12-30T00:35:00"/>
    <n v="0"/>
    <n v="35"/>
    <d v="1899-12-30T04:58:00"/>
    <d v="1899-12-30T06:25:00"/>
    <d v="1899-12-30T01:27:00"/>
    <n v="1"/>
    <n v="27"/>
    <d v="1899-12-30T04:58:00"/>
    <d v="1899-12-30T06:25:00"/>
    <d v="1899-12-30T01:27:00"/>
    <n v="1"/>
    <n v="27"/>
    <d v="1899-12-30T06:40:00"/>
    <d v="1899-12-30T00:15:00"/>
    <n v="0"/>
    <n v="15"/>
    <d v="1899-12-30T06:42:00"/>
    <d v="1899-12-30T00:02:00"/>
    <n v="0"/>
    <n v="2"/>
    <d v="1899-12-30T09:25:00"/>
    <d v="1899-12-30T02:43:00"/>
    <n v="2"/>
    <n v="43"/>
    <d v="1899-12-30T07:40:00"/>
    <d v="1899-12-30T09:30:00"/>
    <d v="1899-12-30T01:50:00"/>
    <n v="1"/>
    <n v="50"/>
    <d v="1899-12-30T09:00:00"/>
    <d v="1899-12-30T10:30:00"/>
    <n v="33"/>
    <d v="1899-12-30T01:30:00"/>
    <n v="1"/>
    <n v="30"/>
    <d v="1899-12-30T11:02:00"/>
    <d v="1899-12-30T01:32:00"/>
    <n v="1"/>
    <n v="32"/>
    <d v="1899-12-30T11:08:00"/>
    <d v="1899-12-30T00:06:00"/>
    <n v="0"/>
    <n v="6"/>
    <d v="1899-12-30T11:08:00"/>
    <d v="1899-12-30T11:10:00"/>
    <d v="1899-12-30T00:02:00"/>
    <n v="0"/>
    <n v="2"/>
    <d v="1899-12-30T07:00:00"/>
    <n v="7"/>
    <n v="0"/>
    <d v="1899-12-30T02:28:00"/>
    <n v="2"/>
    <n v="28"/>
    <d v="1899-12-30T01:27:00"/>
    <n v="1"/>
    <n v="27"/>
    <d v="1899-12-30T02:43:00"/>
    <n v="2"/>
    <n v="43"/>
    <d v="1899-12-30T01:30:00"/>
    <n v="1"/>
    <n v="30"/>
    <d v="1899-12-30T01:50:00"/>
    <n v="1"/>
    <n v="5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6:00"/>
    <s v="`"/>
    <n v="16"/>
    <d v="1899-12-30T00:37:00"/>
    <n v="0"/>
    <n v="37"/>
    <d v="1899-12-30T00:00:00"/>
    <n v="0"/>
    <n v="0"/>
    <n v="318348.11"/>
    <n v="5205"/>
    <n v="60.773571428571429"/>
    <n v="61.161980787704131"/>
    <n v="105"/>
    <n v="1296"/>
    <n v="21.6"/>
    <n v="126.6"/>
    <n v="1.3760869565217391"/>
  </r>
  <r>
    <n v="93"/>
    <n v="42"/>
    <d v="2011-07-23T00:00:00"/>
    <n v="7"/>
    <x v="2"/>
    <n v="5"/>
    <s v="UML,DGPR"/>
    <s v="HARD COKING COAL"/>
    <s v="FU ZHOU HAI"/>
    <d v="1899-12-30T09:10:00"/>
    <x v="91"/>
    <s v="DTY-WT 1-WCS-RLS 1-IMWB 1-DTY"/>
    <n v="59"/>
    <n v="0"/>
    <s v="R104"/>
    <d v="1899-12-30T09:10:00"/>
    <d v="1899-12-30T09:10:00"/>
    <d v="1899-12-30T00:00:00"/>
    <n v="0"/>
    <n v="0"/>
    <d v="1899-12-30T09:15:00"/>
    <d v="1899-12-30T00:05:00"/>
    <n v="0"/>
    <n v="5"/>
    <d v="1899-12-30T09:18:00"/>
    <d v="1899-12-30T00:03:00"/>
    <n v="0"/>
    <n v="3"/>
    <d v="1899-12-30T09:30:00"/>
    <d v="1899-12-30T00:12:00"/>
    <n v="0"/>
    <n v="12"/>
    <d v="1899-12-30T09:30:00"/>
    <d v="1899-12-30T11:50:00"/>
    <d v="1899-12-30T02:20:00"/>
    <n v="2"/>
    <n v="20"/>
    <d v="1899-12-30T09:30:00"/>
    <d v="1899-12-30T11:50:00"/>
    <d v="1899-12-30T02:20:00"/>
    <n v="2"/>
    <n v="20"/>
    <d v="1899-12-30T11:54:00"/>
    <d v="1899-12-30T00:04:00"/>
    <n v="0"/>
    <n v="4"/>
    <d v="1899-12-30T11:54:00"/>
    <d v="1899-12-30T00:00:00"/>
    <n v="0"/>
    <n v="0"/>
    <d v="1899-12-30T13:16:00"/>
    <d v="1899-12-30T01:22:00"/>
    <n v="1"/>
    <n v="22"/>
    <d v="1899-12-30T11:57:00"/>
    <d v="1899-12-30T13:20:00"/>
    <d v="1899-12-30T01:23:00"/>
    <n v="1"/>
    <n v="23"/>
    <d v="1899-12-30T12:30:00"/>
    <d v="1899-12-30T14:00:00"/>
    <n v="34"/>
    <d v="1899-12-30T01:30:00"/>
    <n v="1"/>
    <n v="30"/>
    <d v="1899-12-30T14:15:00"/>
    <d v="1899-12-30T00:55:00"/>
    <n v="0"/>
    <n v="55"/>
    <d v="1899-12-30T14:29:00"/>
    <d v="1899-12-30T00:14:00"/>
    <n v="0"/>
    <n v="14"/>
    <d v="1899-12-30T14:29:00"/>
    <d v="1899-12-30T14:45:00"/>
    <d v="1899-12-30T00:16:00"/>
    <n v="0"/>
    <n v="16"/>
    <d v="1899-12-30T05:35:00"/>
    <n v="5"/>
    <n v="35"/>
    <d v="1899-12-30T01:25:00"/>
    <n v="1"/>
    <n v="25"/>
    <d v="1899-12-30T02:20:00"/>
    <n v="2"/>
    <n v="20"/>
    <d v="1899-12-30T01:22:00"/>
    <n v="1"/>
    <n v="22"/>
    <d v="1899-12-30T01:30:00"/>
    <n v="1"/>
    <n v="30"/>
    <d v="1899-12-30T01:01:00"/>
    <n v="1"/>
    <n v="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1:00"/>
    <n v="0"/>
    <n v="21"/>
    <d v="1899-12-30T00:00:00"/>
    <n v="0"/>
    <n v="0"/>
    <n v="322018.46999999997"/>
    <n v="5264"/>
    <n v="62.209491525423729"/>
    <n v="61.173721504559268"/>
    <n v="106"/>
    <n v="1321"/>
    <n v="22.016666666666666"/>
    <n v="128.01666666666665"/>
    <n v="1.3765232974910393"/>
  </r>
  <r>
    <n v="94"/>
    <n v="43"/>
    <d v="2011-07-24T00:00:00"/>
    <n v="7"/>
    <x v="0"/>
    <n v="27"/>
    <s v="TSL,JSR"/>
    <s v="NEWZEALAND/CP LIMESTONE"/>
    <s v="NEWLEAD TOMI/SAGARRATAN/MP PANAMAX6"/>
    <d v="1899-12-30T08:45:00"/>
    <x v="92"/>
    <s v="DTY-WT 1-WCS-RLS 1-IMWB 1-DTY/DTY-WT 1-WCS-RLS 2-IMWB 1-DTY"/>
    <n v="58"/>
    <n v="1"/>
    <s v="R104"/>
    <d v="1899-12-30T08:45:00"/>
    <d v="1899-12-30T08:45:00"/>
    <d v="1899-12-30T00:00:00"/>
    <n v="0"/>
    <n v="0"/>
    <d v="1899-12-30T09:00:00"/>
    <d v="1899-12-30T00:15:00"/>
    <n v="0"/>
    <n v="15"/>
    <d v="1899-12-30T09:05:00"/>
    <d v="1899-12-30T00:05:00"/>
    <n v="0"/>
    <n v="5"/>
    <d v="1899-12-30T09:32:00"/>
    <d v="1899-12-30T00:27:00"/>
    <n v="0"/>
    <n v="27"/>
    <d v="1899-12-30T09:35:00"/>
    <d v="1899-12-30T11:15:00"/>
    <d v="1899-12-30T01:40:00"/>
    <n v="1"/>
    <n v="40"/>
    <d v="1899-12-30T09:35:00"/>
    <d v="1899-12-30T11:15:00"/>
    <d v="1899-12-30T01:40:00"/>
    <n v="1"/>
    <n v="40"/>
    <d v="1899-12-30T11:29:00"/>
    <d v="1899-12-30T00:14:00"/>
    <n v="0"/>
    <n v="14"/>
    <d v="1899-12-30T11:30:00"/>
    <d v="1899-12-30T00:01:00"/>
    <n v="0"/>
    <n v="1"/>
    <d v="1899-12-30T15:29:00"/>
    <d v="1899-12-30T03:59:00"/>
    <n v="3"/>
    <n v="59"/>
    <d v="1899-12-30T11:32:00"/>
    <d v="1899-12-30T15:32:00"/>
    <d v="1899-12-30T04:00:00"/>
    <n v="4"/>
    <n v="0"/>
    <d v="1899-12-30T12:00:00"/>
    <d v="1899-12-30T15:35:00"/>
    <n v="35"/>
    <d v="1899-12-30T03:35:00"/>
    <n v="3"/>
    <n v="35"/>
    <d v="1899-12-30T15:48:00"/>
    <d v="1899-12-30T00:16:00"/>
    <n v="0"/>
    <n v="16"/>
    <d v="1899-12-30T16:00:00"/>
    <d v="1899-12-30T00:12:00"/>
    <n v="0"/>
    <n v="12"/>
    <d v="1899-12-30T16:00:00"/>
    <d v="1899-12-30T17:55:00"/>
    <d v="1899-12-30T01:55:00"/>
    <n v="1"/>
    <n v="55"/>
    <d v="1899-12-30T09:10:00"/>
    <n v="9"/>
    <n v="10"/>
    <d v="1899-12-30T01:09:00"/>
    <n v="1"/>
    <n v="9"/>
    <d v="1899-12-30T01:40:00"/>
    <n v="1"/>
    <n v="40"/>
    <d v="1899-12-30T03:59:00"/>
    <n v="3"/>
    <n v="59"/>
    <d v="1899-12-30T03:35:00"/>
    <n v="3"/>
    <n v="35"/>
    <d v="1899-12-30T02:47:00"/>
    <n v="2"/>
    <n v="4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2:00"/>
    <n v="1"/>
    <n v="12"/>
    <d v="1899-12-30T00:16:00"/>
    <n v="0"/>
    <n v="16"/>
    <n v="325579.5"/>
    <n v="5322"/>
    <n v="61.397068965517242"/>
    <n v="61.176155580608793"/>
    <n v="107"/>
    <n v="1330"/>
    <n v="22.166666666666668"/>
    <n v="129.16666666666666"/>
    <n v="1.3741134751773048"/>
  </r>
  <r>
    <n v="95"/>
    <n v="44"/>
    <d v="2011-07-24T00:00:00"/>
    <n v="7"/>
    <x v="1"/>
    <n v="10"/>
    <s v="TSL,HALDIA"/>
    <s v="HAILCREEK/KESTRAL"/>
    <s v="GREAT BRIGHT/NEWLEAD TOMI"/>
    <d v="1899-12-30T12:40:00"/>
    <x v="93"/>
    <s v="DTY-WT 1-WCS-RLS 1-IMWB 1-DTY"/>
    <n v="59"/>
    <n v="0"/>
    <s v="R103"/>
    <d v="1899-12-30T12:40:00"/>
    <d v="1899-12-30T12:40:00"/>
    <d v="1899-12-30T00:00:00"/>
    <n v="0"/>
    <n v="0"/>
    <d v="1899-12-30T12:50:00"/>
    <d v="1899-12-30T00:10:00"/>
    <n v="0"/>
    <n v="10"/>
    <d v="1899-12-30T13:00:00"/>
    <d v="1899-12-30T00:10:00"/>
    <n v="0"/>
    <n v="10"/>
    <d v="1899-12-30T13:50:00"/>
    <d v="1899-12-30T00:50:00"/>
    <n v="0"/>
    <n v="50"/>
    <d v="1899-12-30T13:50:00"/>
    <d v="1899-12-30T15:00:00"/>
    <d v="1899-12-30T01:10:00"/>
    <n v="1"/>
    <n v="10"/>
    <d v="1899-12-30T13:50:00"/>
    <d v="1899-12-30T15:00:00"/>
    <d v="1899-12-30T01:10:00"/>
    <n v="1"/>
    <n v="10"/>
    <d v="1899-12-30T15:14:00"/>
    <d v="1899-12-30T00:14:00"/>
    <n v="0"/>
    <n v="14"/>
    <d v="1899-12-30T15:20:00"/>
    <d v="1899-12-30T00:06:00"/>
    <n v="0"/>
    <n v="6"/>
    <d v="1899-12-30T20:52:00"/>
    <d v="1899-12-30T05:32:00"/>
    <n v="5"/>
    <n v="32"/>
    <d v="1899-12-30T15:22:00"/>
    <d v="1899-12-30T20:55:00"/>
    <d v="1899-12-30T05:33:00"/>
    <n v="5"/>
    <n v="33"/>
    <d v="1899-12-30T16:00:00"/>
    <d v="1899-12-30T21:00:00"/>
    <n v="36"/>
    <d v="1899-12-30T05:00:00"/>
    <n v="5"/>
    <n v="0"/>
    <d v="1899-12-30T21:06:00"/>
    <d v="1899-12-30T00:11:00"/>
    <n v="0"/>
    <n v="11"/>
    <d v="1899-12-30T21:15:00"/>
    <d v="1899-12-30T00:09:00"/>
    <n v="0"/>
    <n v="9"/>
    <d v="1899-12-30T21:15:00"/>
    <d v="1899-12-30T21:20:00"/>
    <d v="1899-12-30T00:05:00"/>
    <n v="0"/>
    <n v="5"/>
    <d v="1899-12-30T08:40:00"/>
    <n v="8"/>
    <n v="40"/>
    <d v="1899-12-30T01:24:00"/>
    <n v="1"/>
    <n v="24"/>
    <d v="1899-12-30T01:10:00"/>
    <n v="1"/>
    <n v="10"/>
    <d v="1899-12-30T05:32:00"/>
    <n v="5"/>
    <n v="32"/>
    <d v="1899-12-30T05:00:00"/>
    <n v="5"/>
    <n v="0"/>
    <d v="1899-12-30T02:37:00"/>
    <n v="2"/>
    <n v="3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55:00"/>
    <n v="2"/>
    <n v="55"/>
    <d v="1899-12-30T00:00:00"/>
    <n v="0"/>
    <n v="0"/>
    <n v="329191.40999999997"/>
    <n v="5381"/>
    <n v="61.21881355932203"/>
    <n v="61.176623304218545"/>
    <n v="108"/>
    <n v="1354"/>
    <n v="22.566666666666666"/>
    <n v="130.56666666666666"/>
    <n v="1.3743859649122807"/>
  </r>
  <r>
    <n v="96"/>
    <n v="45"/>
    <d v="2011-07-24T00:00:00"/>
    <n v="7"/>
    <x v="6"/>
    <n v="2"/>
    <s v="RCL"/>
    <s v="NON COKING"/>
    <s v="GENCO NORMANDY"/>
    <d v="1899-12-30T23:00:00"/>
    <x v="94"/>
    <s v="DTY-WT 1-WCS-RLS 1-IMWB 1-DTY"/>
    <n v="57"/>
    <n v="0"/>
    <s v="R103"/>
    <d v="1899-12-30T23:00:00"/>
    <d v="1899-12-30T23:00:00"/>
    <d v="1899-12-30T00:00:00"/>
    <n v="0"/>
    <n v="0"/>
    <d v="1899-12-30T23:10:00"/>
    <d v="1899-12-30T00:10:00"/>
    <n v="0"/>
    <n v="10"/>
    <d v="1899-12-30T23:15:00"/>
    <d v="1899-12-30T00:05:00"/>
    <n v="0"/>
    <n v="5"/>
    <d v="1899-12-30T23:40:00"/>
    <d v="1899-12-30T00:25:00"/>
    <n v="0"/>
    <n v="25"/>
    <d v="1899-12-30T23:45:00"/>
    <d v="1899-12-31T00:30:00"/>
    <d v="1899-12-30T00:45:00"/>
    <n v="0"/>
    <n v="45"/>
    <d v="1899-12-30T23:45:00"/>
    <d v="1899-12-31T00:30:00"/>
    <d v="1899-12-30T00:45:00"/>
    <n v="0"/>
    <n v="45"/>
    <d v="1899-12-31T00:35:00"/>
    <d v="1899-12-30T00:05:00"/>
    <n v="0"/>
    <n v="5"/>
    <d v="1899-12-31T01:50:00"/>
    <d v="1899-12-30T01:15:00"/>
    <n v="1"/>
    <n v="15"/>
    <d v="1899-12-31T04:24:00"/>
    <d v="1899-12-30T02:34:00"/>
    <n v="2"/>
    <n v="34"/>
    <d v="1899-12-31T02:00:00"/>
    <d v="1899-12-31T04:28:00"/>
    <d v="1899-12-30T02:28:00"/>
    <n v="2"/>
    <n v="28"/>
    <d v="1899-12-31T04:28:00"/>
    <d v="1899-12-31T04:28:00"/>
    <m/>
    <d v="1899-12-30T00:00:00"/>
    <n v="0"/>
    <n v="0"/>
    <d v="1899-12-31T04:45:00"/>
    <d v="1899-12-30T00:17:00"/>
    <n v="0"/>
    <n v="17"/>
    <d v="1899-12-31T05:00:00"/>
    <d v="1899-12-30T00:15:00"/>
    <n v="0"/>
    <n v="15"/>
    <d v="1899-12-31T05:00:00"/>
    <d v="1899-12-31T09:00:00"/>
    <d v="1899-12-30T04:00:00"/>
    <n v="4"/>
    <n v="0"/>
    <d v="1899-12-30T10:00:00"/>
    <n v="10"/>
    <n v="0"/>
    <d v="1899-12-30T01:02:00"/>
    <n v="1"/>
    <n v="2"/>
    <d v="1899-12-30T00:45:00"/>
    <n v="0"/>
    <n v="45"/>
    <d v="1899-12-30T02:34:00"/>
    <n v="2"/>
    <n v="34"/>
    <d v="1899-12-30T00:00:00"/>
    <n v="0"/>
    <n v="0"/>
    <d v="1899-12-30T01:35:00"/>
    <n v="1"/>
    <n v="3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9:00"/>
    <n v="0"/>
    <n v="59"/>
    <d v="1899-12-30T00:00:00"/>
    <n v="0"/>
    <n v="0"/>
    <d v="1899-12-30T00:00:00"/>
    <n v="0"/>
    <n v="0"/>
    <n v="332788.20999999996"/>
    <n v="5438"/>
    <n v="63.101754385964917"/>
    <n v="61.196802133137176"/>
    <n v="109"/>
    <n v="1356"/>
    <n v="22.6"/>
    <n v="131.6"/>
    <n v="1.3708333333333333"/>
  </r>
  <r>
    <n v="97"/>
    <n v="46"/>
    <d v="2011-07-25T00:00:00"/>
    <n v="7"/>
    <x v="0"/>
    <n v="28"/>
    <s v="TSL,JSR"/>
    <s v="NEWZEALAND/CP LIMESTONE"/>
    <s v="NEWLEAD TOMI/SAGARRATAN/MP PANAMAX6"/>
    <d v="1899-12-30T04:00:00"/>
    <x v="95"/>
    <s v="DTY-WT 1-WCS-RLS 1-IMWB 1-DTY/DTY-WT 1-WCS-RLS 2-IMWB 1-DTY"/>
    <n v="57"/>
    <n v="1"/>
    <s v="R104"/>
    <d v="1899-12-30T04:00:00"/>
    <d v="1899-12-30T04:00:00"/>
    <d v="1899-12-30T00:00:00"/>
    <n v="0"/>
    <n v="0"/>
    <d v="1899-12-30T04:35:00"/>
    <d v="1899-12-30T00:35:00"/>
    <n v="0"/>
    <n v="35"/>
    <d v="1899-12-30T04:55:00"/>
    <d v="1899-12-30T00:20:00"/>
    <n v="0"/>
    <n v="20"/>
    <d v="1899-12-30T05:40:00"/>
    <d v="1899-12-30T00:45:00"/>
    <n v="0"/>
    <n v="45"/>
    <d v="1899-12-30T05:45:00"/>
    <d v="1899-12-30T08:00:00"/>
    <d v="1899-12-30T02:15:00"/>
    <n v="2"/>
    <n v="15"/>
    <d v="1899-12-30T05:45:00"/>
    <d v="1899-12-30T08:00:00"/>
    <d v="1899-12-30T02:15:00"/>
    <n v="2"/>
    <n v="15"/>
    <d v="1899-12-30T06:38:00"/>
    <n v="-5.6944444444444464E-2"/>
    <e v="#NUM!"/>
    <e v="#NUM!"/>
    <d v="1899-12-30T06:40:00"/>
    <d v="1899-12-30T00:02:00"/>
    <n v="0"/>
    <n v="2"/>
    <d v="1899-12-30T10:25:00"/>
    <d v="1899-12-30T03:45:00"/>
    <n v="3"/>
    <n v="45"/>
    <d v="1899-12-30T08:40:00"/>
    <d v="1899-12-30T10:30:00"/>
    <d v="1899-12-30T01:50:00"/>
    <n v="1"/>
    <n v="50"/>
    <d v="1899-12-30T09:00:00"/>
    <d v="1899-12-30T11:10:00"/>
    <n v="37"/>
    <d v="1899-12-30T02:10:00"/>
    <n v="2"/>
    <n v="10"/>
    <d v="1899-12-30T11:22:00"/>
    <d v="1899-12-30T00:52:00"/>
    <n v="0"/>
    <n v="52"/>
    <d v="1899-12-30T11:30:00"/>
    <d v="1899-12-30T00:08:00"/>
    <n v="0"/>
    <n v="8"/>
    <d v="1899-12-30T11:30:00"/>
    <d v="1899-12-30T11:35:00"/>
    <d v="1899-12-30T00:05:00"/>
    <n v="0"/>
    <n v="5"/>
    <d v="1899-12-30T07:35:00"/>
    <n v="7"/>
    <n v="35"/>
    <d v="1899-12-30T00:23:00"/>
    <n v="0"/>
    <n v="23"/>
    <d v="1899-12-30T02:15:00"/>
    <n v="2"/>
    <n v="15"/>
    <d v="1899-12-30T03:45:00"/>
    <n v="3"/>
    <n v="45"/>
    <d v="1899-12-30T02:10:00"/>
    <n v="2"/>
    <n v="10"/>
    <d v="1899-12-30T02:31:00"/>
    <n v="2"/>
    <n v="31"/>
    <d v="1899-12-30T00:00:00"/>
    <n v="0"/>
    <n v="0"/>
    <d v="1899-12-30T00:12:00"/>
    <n v="0"/>
    <n v="12"/>
    <d v="1899-12-30T00:00:00"/>
    <n v="0"/>
    <n v="0"/>
    <d v="1899-12-30T00:00:00"/>
    <n v="0"/>
    <n v="0"/>
    <d v="1899-12-30T00:15:00"/>
    <n v="0"/>
    <n v="15"/>
    <d v="1899-12-30T00:47:00"/>
    <n v="0"/>
    <n v="47"/>
    <d v="1899-12-30T00:00:00"/>
    <n v="0"/>
    <n v="0"/>
    <n v="336401.1"/>
    <n v="5495"/>
    <n v="63.384035087719298"/>
    <n v="61.219490445859869"/>
    <n v="109"/>
    <n v="1379"/>
    <n v="22.983333333333334"/>
    <n v="131.98333333333335"/>
    <n v="1.3606529209621994"/>
  </r>
  <r>
    <n v="98"/>
    <n v="47"/>
    <d v="2011-07-25T00:00:00"/>
    <n v="7"/>
    <x v="7"/>
    <n v="1"/>
    <s v="SUPL"/>
    <s v="NON COKING"/>
    <s v="GENCO NORMANDY"/>
    <d v="1899-12-30T13:45:00"/>
    <x v="96"/>
    <s v="DTY-WT 1-WCS-RLS 1-IMWB 1-DTY"/>
    <n v="59"/>
    <n v="0"/>
    <s v="R103"/>
    <d v="1899-12-30T13:45:00"/>
    <d v="1899-12-30T13:45:00"/>
    <d v="1899-12-30T00:00:00"/>
    <n v="0"/>
    <n v="0"/>
    <d v="1899-12-30T14:00:00"/>
    <d v="1899-12-30T00:15:00"/>
    <n v="0"/>
    <n v="15"/>
    <d v="1899-12-30T14:10:00"/>
    <d v="1899-12-30T00:10:00"/>
    <n v="0"/>
    <n v="10"/>
    <d v="1899-12-30T14:10:00"/>
    <d v="1899-12-30T00:00:00"/>
    <n v="0"/>
    <n v="0"/>
    <d v="1899-12-30T14:10:00"/>
    <d v="1899-12-30T14:10:00"/>
    <d v="1899-12-30T00:00:00"/>
    <n v="0"/>
    <n v="0"/>
    <d v="1899-12-30T14:10:00"/>
    <d v="1899-12-30T14:10:00"/>
    <d v="1899-12-30T00:00:00"/>
    <n v="0"/>
    <n v="0"/>
    <d v="1899-12-30T14:38:00"/>
    <d v="1899-12-30T00:28:00"/>
    <n v="0"/>
    <n v="28"/>
    <d v="1899-12-30T14:53:00"/>
    <d v="1899-12-30T00:15:00"/>
    <n v="0"/>
    <n v="15"/>
    <d v="1899-12-30T16:42:00"/>
    <d v="1899-12-30T01:49:00"/>
    <n v="1"/>
    <n v="49"/>
    <d v="1899-12-30T15:00:00"/>
    <d v="1899-12-30T16:50:00"/>
    <d v="1899-12-30T01:50:00"/>
    <n v="1"/>
    <n v="50"/>
    <d v="1899-12-30T16:50:00"/>
    <d v="1899-12-30T16:50:00"/>
    <m/>
    <d v="1899-12-30T00:00:00"/>
    <n v="0"/>
    <n v="0"/>
    <d v="1899-12-30T16:54:00"/>
    <d v="1899-12-30T00:04:00"/>
    <n v="0"/>
    <n v="4"/>
    <d v="1899-12-30T17:05:00"/>
    <d v="1899-12-30T00:11:00"/>
    <n v="0"/>
    <n v="11"/>
    <d v="1899-12-30T17:05:00"/>
    <d v="1899-12-30T17:10:00"/>
    <d v="1899-12-30T00:05:00"/>
    <n v="0"/>
    <n v="5"/>
    <d v="1899-12-30T03:25:00"/>
    <n v="3"/>
    <n v="25"/>
    <d v="1899-12-30T00:43:00"/>
    <n v="0"/>
    <n v="43"/>
    <d v="1899-12-30T00:00:00"/>
    <n v="0"/>
    <n v="0"/>
    <d v="1899-12-30T01:49:00"/>
    <n v="1"/>
    <n v="49"/>
    <d v="1899-12-30T00:00:00"/>
    <n v="0"/>
    <n v="0"/>
    <d v="1899-12-30T01:27:00"/>
    <n v="1"/>
    <n v="2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1:00"/>
    <n v="0"/>
    <n v="11"/>
    <d v="1899-12-30T00:11:00"/>
    <n v="0"/>
    <n v="11"/>
    <d v="1899-12-30T00:00:00"/>
    <n v="0"/>
    <n v="0"/>
    <n v="340124.00999999995"/>
    <n v="5554"/>
    <n v="63.100169491525421"/>
    <n v="61.239468851278346"/>
    <n v="109"/>
    <n v="1422"/>
    <n v="23.7"/>
    <n v="132.69999999999999"/>
    <n v="1.3540816326530611"/>
  </r>
  <r>
    <n v="99"/>
    <n v="48"/>
    <d v="2011-07-26T00:00:00"/>
    <n v="7"/>
    <x v="5"/>
    <n v="29"/>
    <s v="TSL,JSR"/>
    <s v="BLENDED PCI/CP LIMESTONE"/>
    <s v="CHINA STEEL RESPONSIBILITY/SAGARRATAN/MP PANAMAX6"/>
    <d v="1899-12-30T07:30:00"/>
    <x v="97"/>
    <s v="DTY-WT 1-WCS-RLS 2-IMWB 1-DTY"/>
    <n v="58"/>
    <n v="1"/>
    <s v="R104"/>
    <d v="1899-12-30T07:30:00"/>
    <d v="1899-12-30T07:30:00"/>
    <d v="1899-12-30T00:00:00"/>
    <n v="0"/>
    <n v="0"/>
    <d v="1899-12-30T07:40:00"/>
    <d v="1899-12-30T00:10:00"/>
    <n v="0"/>
    <n v="10"/>
    <d v="1899-12-30T07:45:00"/>
    <d v="1899-12-30T00:05:00"/>
    <n v="0"/>
    <n v="5"/>
    <d v="1899-12-30T08:00:00"/>
    <d v="1899-12-30T00:15:00"/>
    <n v="0"/>
    <n v="15"/>
    <d v="1899-12-30T08:00:00"/>
    <d v="1899-12-30T08:50:00"/>
    <d v="1899-12-30T00:50:00"/>
    <n v="0"/>
    <n v="50"/>
    <d v="1899-12-30T08:00:00"/>
    <d v="1899-12-30T08:50:00"/>
    <d v="1899-12-30T00:50:00"/>
    <n v="0"/>
    <n v="50"/>
    <d v="1899-12-30T08:55:00"/>
    <d v="1899-12-30T00:05:00"/>
    <n v="0"/>
    <n v="5"/>
    <d v="1899-12-30T09:00:00"/>
    <d v="1899-12-30T00:05:00"/>
    <n v="0"/>
    <n v="5"/>
    <d v="1899-12-30T13:59:00"/>
    <d v="1899-12-30T04:59:00"/>
    <n v="4"/>
    <n v="59"/>
    <d v="1899-12-30T10:10:00"/>
    <d v="1899-12-30T14:05:00"/>
    <d v="1899-12-30T03:55:00"/>
    <n v="3"/>
    <n v="55"/>
    <d v="1899-12-30T11:00:00"/>
    <d v="1899-12-30T14:15:00"/>
    <n v="38"/>
    <d v="1899-12-30T03:15:00"/>
    <n v="3"/>
    <n v="15"/>
    <d v="1899-12-30T14:28:00"/>
    <d v="1899-12-30T00:23:00"/>
    <n v="0"/>
    <n v="23"/>
    <d v="1899-12-30T14:35:00"/>
    <d v="1899-12-30T00:07:00"/>
    <n v="0"/>
    <n v="7"/>
    <d v="1899-12-30T14:35:00"/>
    <d v="1899-12-30T14:40:00"/>
    <d v="1899-12-30T00:05:00"/>
    <n v="0"/>
    <n v="5"/>
    <d v="1899-12-30T07:10:00"/>
    <n v="7"/>
    <n v="10"/>
    <d v="1899-12-30T00:50:00"/>
    <n v="0"/>
    <n v="50"/>
    <d v="1899-12-30T00:50:00"/>
    <n v="0"/>
    <n v="50"/>
    <d v="1899-12-30T04:59:00"/>
    <n v="4"/>
    <n v="59"/>
    <d v="1899-12-30T03:15:00"/>
    <n v="3"/>
    <n v="15"/>
    <d v="1899-12-30T01:29:00"/>
    <n v="1"/>
    <n v="2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3:30:00"/>
    <n v="3"/>
    <n v="30"/>
    <d v="1899-12-30T00:00:00"/>
    <n v="0"/>
    <n v="0"/>
    <n v="343747.00999999995"/>
    <n v="5612"/>
    <n v="62.46551724137931"/>
    <n v="61.252140057020661"/>
    <n v="109"/>
    <n v="1472"/>
    <n v="24.533333333333335"/>
    <n v="133.53333333333333"/>
    <m/>
  </r>
  <r>
    <n v="100"/>
    <n v="49"/>
    <d v="2011-07-26T00:00:00"/>
    <n v="7"/>
    <x v="1"/>
    <n v="11"/>
    <s v="TSL,HALDIA"/>
    <s v="HAILCREEK/KESTRAL"/>
    <s v="GREAT BRIGHT/NEWLEAD TOMI"/>
    <d v="1899-12-30T10:15:00"/>
    <x v="98"/>
    <s v="DTY-WT 1-WCS-RLS 1-IMWB 1-DTY"/>
    <n v="58"/>
    <n v="1"/>
    <s v="R103"/>
    <d v="1899-12-30T10:15:00"/>
    <d v="1899-12-30T10:15:00"/>
    <d v="1899-12-30T00:00:00"/>
    <n v="0"/>
    <n v="0"/>
    <d v="1899-12-30T10:20:00"/>
    <d v="1899-12-30T00:05:00"/>
    <n v="0"/>
    <n v="5"/>
    <d v="1899-12-30T10:25:00"/>
    <d v="1899-12-30T00:05:00"/>
    <n v="0"/>
    <n v="5"/>
    <d v="1899-12-30T10:45:00"/>
    <d v="1899-12-30T00:20:00"/>
    <n v="0"/>
    <n v="20"/>
    <d v="1899-12-30T10:47:00"/>
    <d v="1899-12-30T12:30:00"/>
    <d v="1899-12-30T01:43:00"/>
    <n v="1"/>
    <n v="43"/>
    <d v="1899-12-30T10:47:00"/>
    <d v="1899-12-30T12:30:00"/>
    <d v="1899-12-30T01:43:00"/>
    <n v="1"/>
    <n v="43"/>
    <d v="1899-12-30T11:28:00"/>
    <n v="-4.3055555555555569E-2"/>
    <e v="#NUM!"/>
    <e v="#NUM!"/>
    <d v="1899-12-30T11:29:00"/>
    <d v="1899-12-30T00:01:00"/>
    <n v="0"/>
    <n v="1"/>
    <d v="1899-12-30T18:35:00"/>
    <d v="1899-12-30T07:06:00"/>
    <n v="7"/>
    <n v="6"/>
    <d v="1899-12-30T11:32:00"/>
    <d v="1899-12-30T18:40:00"/>
    <d v="1899-12-30T07:08:00"/>
    <n v="7"/>
    <n v="8"/>
    <d v="1899-12-30T12:00:00"/>
    <d v="1899-12-30T18:50:00"/>
    <n v="39"/>
    <d v="1899-12-30T06:50:00"/>
    <n v="6"/>
    <n v="50"/>
    <d v="1899-12-30T18:58:00"/>
    <d v="1899-12-30T00:18:00"/>
    <n v="0"/>
    <n v="18"/>
    <d v="1899-12-30T19:10:00"/>
    <d v="1899-12-30T00:12:00"/>
    <n v="0"/>
    <n v="12"/>
    <d v="1899-12-30T19:10:00"/>
    <d v="1899-12-30T19:15:00"/>
    <d v="1899-12-30T00:05:00"/>
    <n v="0"/>
    <n v="5"/>
    <d v="1899-12-30T09:00:00"/>
    <n v="9"/>
    <n v="0"/>
    <n v="-8.3333333333332482E-3"/>
    <e v="#NUM!"/>
    <e v="#NUM!"/>
    <d v="1899-12-30T01:43:00"/>
    <n v="1"/>
    <n v="43"/>
    <d v="1899-12-30T07:06:00"/>
    <n v="7"/>
    <n v="6"/>
    <d v="1899-12-30T06:50:00"/>
    <n v="6"/>
    <n v="50"/>
    <d v="1899-12-30T03:38:00"/>
    <n v="3"/>
    <n v="38"/>
    <d v="1899-12-30T00:00:00"/>
    <n v="0"/>
    <n v="0"/>
    <d v="1899-12-30T00:19:00"/>
    <n v="0"/>
    <n v="19"/>
    <d v="1899-12-30T00:00:00"/>
    <n v="0"/>
    <n v="0"/>
    <d v="1899-12-30T00:00:00"/>
    <n v="0"/>
    <n v="0"/>
    <d v="1899-12-30T00:00:00"/>
    <n v="0"/>
    <n v="0"/>
    <d v="1899-12-30T03:09:00"/>
    <n v="3"/>
    <n v="9"/>
    <d v="1899-12-30T00:00:00"/>
    <n v="0"/>
    <n v="0"/>
    <n v="347311.31999999995"/>
    <n v="5670"/>
    <n v="61.453620689655175"/>
    <n v="61.254201058201048"/>
    <e v="#NUM!"/>
    <e v="#NUM!"/>
    <e v="#NUM!"/>
    <e v="#NUM!"/>
    <m/>
  </r>
  <r>
    <n v="101"/>
    <n v="50"/>
    <d v="2011-07-26T00:00:00"/>
    <n v="7"/>
    <x v="2"/>
    <n v="6"/>
    <s v="UML,DGPR"/>
    <s v="HARD COKING COAL"/>
    <s v="FU ZHOU HAI"/>
    <d v="1899-12-30T13:15:00"/>
    <x v="99"/>
    <s v="DTY-WT 1-WCS-RLS 2-IMWB 1-DTY"/>
    <n v="58"/>
    <n v="1"/>
    <s v="R105"/>
    <d v="1899-12-30T13:15:00"/>
    <d v="1899-12-30T13:15:00"/>
    <d v="1899-12-30T00:00:00"/>
    <n v="0"/>
    <n v="0"/>
    <d v="1899-12-30T13:22:00"/>
    <d v="1899-12-30T00:07:00"/>
    <n v="0"/>
    <n v="7"/>
    <d v="1899-12-30T13:25:00"/>
    <d v="1899-12-30T00:03:00"/>
    <n v="0"/>
    <n v="3"/>
    <d v="1899-12-30T13:35:00"/>
    <d v="1899-12-30T00:10:00"/>
    <n v="0"/>
    <n v="10"/>
    <d v="1899-12-30T13:40:00"/>
    <d v="1899-12-30T15:20:00"/>
    <d v="1899-12-30T01:40:00"/>
    <n v="1"/>
    <n v="40"/>
    <d v="1899-12-30T13:40:00"/>
    <d v="1899-12-30T15:20:00"/>
    <d v="1899-12-30T01:40:00"/>
    <n v="1"/>
    <n v="40"/>
    <d v="1899-12-30T15:30:00"/>
    <d v="1899-12-30T00:10:00"/>
    <n v="0"/>
    <n v="10"/>
    <d v="1899-12-30T20:26:00"/>
    <d v="1899-12-30T04:56:00"/>
    <n v="4"/>
    <n v="56"/>
    <d v="1899-12-30T22:44:00"/>
    <d v="1899-12-30T02:18:00"/>
    <n v="2"/>
    <n v="18"/>
    <d v="1899-12-30T20:30:00"/>
    <d v="1899-12-30T22:48:00"/>
    <d v="1899-12-30T02:18:00"/>
    <n v="2"/>
    <n v="18"/>
    <d v="1899-12-30T21:00:00"/>
    <d v="1899-12-31T00:25:00"/>
    <n v="40"/>
    <d v="1899-12-30T03:25:00"/>
    <n v="3"/>
    <n v="25"/>
    <d v="1899-12-31T00:35:00"/>
    <d v="1899-12-30T01:47:00"/>
    <n v="1"/>
    <n v="47"/>
    <d v="1899-12-31T00:55:00"/>
    <d v="1899-12-30T00:20:00"/>
    <n v="0"/>
    <n v="20"/>
    <d v="1899-12-31T00:55:00"/>
    <d v="1899-12-31T01:00:00"/>
    <d v="1899-12-30T00:05:00"/>
    <n v="0"/>
    <n v="5"/>
    <d v="1899-12-30T11:45:00"/>
    <n v="11"/>
    <n v="45"/>
    <d v="1899-12-30T02:27:00"/>
    <n v="2"/>
    <n v="27"/>
    <d v="1899-12-30T01:40:00"/>
    <n v="1"/>
    <n v="40"/>
    <d v="1899-12-30T02:18:00"/>
    <n v="2"/>
    <n v="18"/>
    <d v="1899-12-30T03:25:00"/>
    <n v="3"/>
    <n v="25"/>
    <d v="1899-12-30T01:43:00"/>
    <n v="1"/>
    <n v="4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5:00"/>
    <n v="0"/>
    <n v="35"/>
    <d v="1899-12-30T00:00:00"/>
    <n v="0"/>
    <n v="0"/>
    <n v="350921.26999999996"/>
    <n v="5728"/>
    <n v="62.240517241379308"/>
    <n v="61.264188198324014"/>
    <e v="#NUM!"/>
    <e v="#NUM!"/>
    <e v="#NUM!"/>
    <e v="#NUM!"/>
    <m/>
  </r>
  <r>
    <n v="102"/>
    <n v="51"/>
    <d v="2011-07-27T00:00:00"/>
    <n v="7"/>
    <x v="0"/>
    <n v="30"/>
    <s v="TSL,JSR"/>
    <s v="BLENDED PCI"/>
    <s v="CHINA STEEL RESPONSIBILITY"/>
    <d v="1899-12-30T08:55:00"/>
    <x v="100"/>
    <s v="DTY-WT 1-WCS-RLS 1-IMWB 1-DTY"/>
    <n v="59"/>
    <n v="0"/>
    <s v="R105"/>
    <d v="1899-12-30T08:55:00"/>
    <d v="1899-12-30T08:55:00"/>
    <d v="1899-12-30T00:00:00"/>
    <n v="0"/>
    <n v="0"/>
    <d v="1899-12-30T09:05:00"/>
    <d v="1899-12-30T00:10:00"/>
    <n v="0"/>
    <n v="10"/>
    <d v="1899-12-30T09:12:00"/>
    <d v="1899-12-30T00:07:00"/>
    <n v="0"/>
    <n v="7"/>
    <d v="1899-12-30T09:30:00"/>
    <d v="1899-12-30T00:18:00"/>
    <n v="0"/>
    <n v="18"/>
    <d v="1899-12-30T09:30:00"/>
    <d v="1899-12-30T09:30:00"/>
    <d v="1899-12-30T00:00:00"/>
    <n v="0"/>
    <n v="0"/>
    <d v="1899-12-30T09:30:00"/>
    <d v="1899-12-30T09:40:00"/>
    <d v="1899-12-30T00:10:00"/>
    <n v="0"/>
    <n v="10"/>
    <d v="1899-12-30T09:41:00"/>
    <d v="1899-12-30T00:11:00"/>
    <n v="0"/>
    <n v="11"/>
    <d v="1899-12-30T09:56:00"/>
    <d v="1899-12-30T00:15:00"/>
    <n v="0"/>
    <n v="15"/>
    <d v="1899-12-30T11:50:00"/>
    <d v="1899-12-30T01:54:00"/>
    <n v="1"/>
    <n v="54"/>
    <d v="1899-12-30T10:00:00"/>
    <d v="1899-12-30T12:00:00"/>
    <d v="1899-12-30T02:00:00"/>
    <n v="2"/>
    <n v="0"/>
    <d v="1899-12-30T10:45:00"/>
    <d v="1899-12-30T16:00:00"/>
    <n v="41"/>
    <d v="1899-12-30T05:15:00"/>
    <n v="5"/>
    <n v="15"/>
    <d v="1899-12-30T16:20:00"/>
    <d v="1899-12-30T04:20:00"/>
    <n v="4"/>
    <n v="20"/>
    <d v="1899-12-30T16:25:00"/>
    <d v="1899-12-30T00:05:00"/>
    <n v="0"/>
    <n v="5"/>
    <d v="1899-12-30T16:25:00"/>
    <d v="1899-12-30T16:30:00"/>
    <d v="1899-12-30T00:05:00"/>
    <n v="0"/>
    <n v="5"/>
    <d v="1899-12-30T07:35:00"/>
    <n v="7"/>
    <n v="35"/>
    <d v="1899-12-30T04:54:00"/>
    <n v="4"/>
    <n v="54"/>
    <d v="1899-12-30T00:00:00"/>
    <n v="0"/>
    <n v="0"/>
    <d v="1899-12-30T01:54:00"/>
    <n v="1"/>
    <n v="54"/>
    <d v="1899-12-30T05:15:00"/>
    <n v="5"/>
    <n v="15"/>
    <d v="1899-12-30T01:17:00"/>
    <n v="1"/>
    <n v="17"/>
    <d v="1899-12-30T00:00:00"/>
    <n v="0"/>
    <n v="0"/>
    <d v="1899-12-30T00:22:00"/>
    <n v="0"/>
    <n v="22"/>
    <d v="1899-12-30T00:00:00"/>
    <n v="0"/>
    <n v="0"/>
    <d v="1899-12-30T00:00:00"/>
    <n v="0"/>
    <n v="0"/>
    <d v="1899-12-30T00:15:00"/>
    <n v="0"/>
    <n v="15"/>
    <d v="1899-12-30T00:00:00"/>
    <n v="0"/>
    <n v="0"/>
    <d v="1899-12-30T00:00:00"/>
    <n v="0"/>
    <n v="0"/>
    <n v="354589.99999999994"/>
    <n v="5787"/>
    <n v="62.18186440677966"/>
    <n v="61.273544150682554"/>
    <e v="#NUM!"/>
    <e v="#NUM!"/>
    <e v="#NUM!"/>
    <e v="#NUM!"/>
    <m/>
  </r>
  <r>
    <n v="103"/>
    <n v="52"/>
    <d v="2011-07-27T00:00:00"/>
    <n v="7"/>
    <x v="0"/>
    <n v="31"/>
    <s v="TSL,JSR"/>
    <s v="BLENDED PCI/CP LIMESTONE"/>
    <s v="CHINA STEEL RESPONSIBILITY/SAGARRATAN/MP PANAMAX6"/>
    <d v="1899-12-30T11:15:00"/>
    <x v="101"/>
    <s v="DTY-WT 1-WCS-RLS 1-IMWB 1-DTY/DTY-WT 1-WCS-RLS 2-IMWB 1-DTY"/>
    <n v="57"/>
    <n v="2"/>
    <s v="R104"/>
    <d v="1899-12-30T11:15:00"/>
    <d v="1899-12-30T11:15:00"/>
    <d v="1899-12-30T00:00:00"/>
    <n v="0"/>
    <n v="0"/>
    <d v="1899-12-30T11:25:00"/>
    <d v="1899-12-30T00:10:00"/>
    <n v="0"/>
    <n v="10"/>
    <d v="1899-12-30T11:29:00"/>
    <d v="1899-12-30T00:04:00"/>
    <n v="0"/>
    <n v="4"/>
    <d v="1899-12-30T11:40:00"/>
    <d v="1899-12-30T00:11:00"/>
    <n v="0"/>
    <n v="11"/>
    <d v="1899-12-30T11:40:00"/>
    <d v="1899-12-30T11:40:00"/>
    <d v="1899-12-30T00:00:00"/>
    <n v="0"/>
    <n v="0"/>
    <d v="1899-12-30T11:40:00"/>
    <d v="1899-12-30T11:45:00"/>
    <d v="1899-12-30T00:05:00"/>
    <n v="0"/>
    <n v="5"/>
    <d v="1899-12-30T11:46:00"/>
    <d v="1899-12-30T00:06:00"/>
    <n v="0"/>
    <n v="6"/>
    <d v="1899-12-30T12:33:00"/>
    <d v="1899-12-30T00:47:00"/>
    <n v="0"/>
    <n v="47"/>
    <d v="1899-12-30T16:13:00"/>
    <d v="1899-12-30T03:40:00"/>
    <n v="3"/>
    <n v="40"/>
    <d v="1899-12-30T14:35:00"/>
    <d v="1899-12-30T16:18:00"/>
    <d v="1899-12-30T01:43:00"/>
    <n v="1"/>
    <n v="43"/>
    <d v="1899-12-30T16:00:00"/>
    <d v="1899-12-30T21:00:00"/>
    <n v="42"/>
    <d v="1899-12-30T05:00:00"/>
    <n v="5"/>
    <n v="0"/>
    <d v="1899-12-30T21:10:00"/>
    <d v="1899-12-30T04:52:00"/>
    <n v="4"/>
    <n v="52"/>
    <d v="1899-12-30T21:18:00"/>
    <d v="1899-12-30T00:08:00"/>
    <n v="0"/>
    <n v="8"/>
    <d v="1899-12-30T21:18:00"/>
    <d v="1899-12-30T21:30:00"/>
    <d v="1899-12-30T00:12:00"/>
    <n v="0"/>
    <n v="12"/>
    <d v="1899-12-30T10:15:00"/>
    <n v="10"/>
    <n v="15"/>
    <d v="1899-12-30T05:17:00"/>
    <n v="5"/>
    <n v="17"/>
    <d v="1899-12-30T00:00:00"/>
    <n v="0"/>
    <n v="0"/>
    <d v="1899-12-30T03:40:00"/>
    <n v="3"/>
    <n v="40"/>
    <d v="1899-12-30T05:00:00"/>
    <n v="5"/>
    <n v="0"/>
    <d v="1899-12-30T02:51:00"/>
    <n v="2"/>
    <n v="5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49:00"/>
    <n v="0"/>
    <n v="49"/>
    <d v="1899-12-30T00:00:00"/>
    <n v="0"/>
    <n v="0"/>
    <n v="358070.31999999995"/>
    <n v="5844"/>
    <n v="61.058245614035087"/>
    <n v="61.271444216290206"/>
    <e v="#NUM!"/>
    <e v="#NUM!"/>
    <e v="#NUM!"/>
    <e v="#NUM!"/>
    <m/>
  </r>
  <r>
    <n v="104"/>
    <n v="53"/>
    <d v="2011-07-27T00:00:00"/>
    <n v="7"/>
    <x v="1"/>
    <n v="12"/>
    <s v="TSL,HALDIA"/>
    <s v="KESTRAL/HAILCREEK/O/NORTH"/>
    <s v="NEWLEAD TOMI/GREATBRIGHT/CHINA STEEL RESPONSIBILITY"/>
    <d v="1899-12-30T17:30:00"/>
    <x v="102"/>
    <s v="DTY-WT 1-WCS-RLS 2-IMWB 1-DTY"/>
    <n v="59"/>
    <n v="0"/>
    <s v="R103"/>
    <d v="1899-12-30T17:30:00"/>
    <d v="1899-12-30T17:30:00"/>
    <d v="1899-12-30T00:00:00"/>
    <n v="0"/>
    <n v="0"/>
    <d v="1899-12-30T17:35:00"/>
    <d v="1899-12-30T00:05:00"/>
    <n v="0"/>
    <n v="5"/>
    <d v="1899-12-30T18:00:00"/>
    <d v="1899-12-30T00:25:00"/>
    <n v="0"/>
    <n v="25"/>
    <d v="1899-12-30T18:43:00"/>
    <d v="1899-12-30T00:43:00"/>
    <n v="0"/>
    <n v="43"/>
    <d v="1899-12-30T18:45:00"/>
    <d v="1899-12-30T19:20:00"/>
    <d v="1899-12-30T00:35:00"/>
    <n v="0"/>
    <n v="35"/>
    <d v="1899-12-30T18:45:00"/>
    <d v="1899-12-30T19:20:00"/>
    <d v="1899-12-30T00:35:00"/>
    <n v="0"/>
    <n v="35"/>
    <d v="1899-12-30T19:25:00"/>
    <d v="1899-12-30T00:05:00"/>
    <n v="0"/>
    <n v="5"/>
    <d v="1899-12-30T19:29:00"/>
    <d v="1899-12-30T00:04:00"/>
    <n v="0"/>
    <n v="4"/>
    <d v="1899-12-31T02:35:00"/>
    <d v="1899-12-30T07:06:00"/>
    <n v="7"/>
    <n v="6"/>
    <d v="1899-12-30T19:35:00"/>
    <d v="1899-12-31T02:38:00"/>
    <d v="1899-12-30T07:03:00"/>
    <n v="7"/>
    <n v="3"/>
    <d v="1899-12-30T20:00:00"/>
    <d v="1899-12-31T03:15:00"/>
    <n v="43"/>
    <d v="1899-12-30T07:15:00"/>
    <n v="7"/>
    <n v="15"/>
    <d v="1899-12-31T03:45:00"/>
    <d v="1899-12-30T01:07:00"/>
    <n v="1"/>
    <n v="7"/>
    <d v="1899-12-31T03:55:00"/>
    <d v="1899-12-30T00:10:00"/>
    <n v="0"/>
    <n v="10"/>
    <d v="1899-12-31T03:55:00"/>
    <d v="1899-12-31T04:00:00"/>
    <d v="1899-12-30T00:05:00"/>
    <n v="0"/>
    <n v="5"/>
    <d v="1899-12-30T10:30:00"/>
    <n v="10"/>
    <n v="30"/>
    <d v="1899-12-30T02:05:00"/>
    <n v="2"/>
    <n v="5"/>
    <d v="1899-12-30T00:35:00"/>
    <n v="0"/>
    <n v="35"/>
    <d v="1899-12-30T07:06:00"/>
    <n v="7"/>
    <n v="6"/>
    <d v="1899-12-30T07:15:00"/>
    <n v="7"/>
    <n v="15"/>
    <d v="1899-12-30T02:21:00"/>
    <n v="2"/>
    <n v="21"/>
    <d v="1899-12-30T00:00:00"/>
    <n v="0"/>
    <n v="0"/>
    <d v="1899-12-30T00:00:00"/>
    <n v="0"/>
    <n v="0"/>
    <d v="1899-12-30T00:06:00"/>
    <n v="0"/>
    <n v="6"/>
    <d v="1899-12-30T00:00:00"/>
    <n v="0"/>
    <n v="0"/>
    <d v="1899-12-30T00:00:00"/>
    <n v="0"/>
    <n v="0"/>
    <d v="1899-12-30T04:39:00"/>
    <n v="4"/>
    <n v="39"/>
    <d v="1899-12-30T00:00:00"/>
    <n v="0"/>
    <n v="0"/>
    <n v="361701.88999999996"/>
    <n v="5903"/>
    <n v="61.552033898305091"/>
    <n v="61.274248687108241"/>
    <e v="#NUM!"/>
    <e v="#NUM!"/>
    <e v="#NUM!"/>
    <e v="#NUM!"/>
    <m/>
  </r>
  <r>
    <n v="105"/>
    <n v="54"/>
    <d v="2011-07-28T00:00:00"/>
    <n v="7"/>
    <x v="0"/>
    <n v="32"/>
    <s v="TSL,JSR"/>
    <s v="OAKY NORTH"/>
    <s v="CHINA STEEL RESPONSIBILITY"/>
    <d v="1899-12-30T12:30:00"/>
    <x v="103"/>
    <s v="DTY-WT 1-WCS-RLS 1-IMWB 1-DTY"/>
    <n v="53"/>
    <n v="6"/>
    <s v="R103"/>
    <d v="1899-12-30T12:30:00"/>
    <d v="1899-12-30T12:30:00"/>
    <d v="1899-12-30T00:00:00"/>
    <n v="0"/>
    <n v="0"/>
    <d v="1899-12-30T12:45:00"/>
    <d v="1899-12-30T00:15:00"/>
    <n v="0"/>
    <n v="15"/>
    <d v="1899-12-30T12:50:00"/>
    <d v="1899-12-30T00:05:00"/>
    <n v="0"/>
    <n v="5"/>
    <d v="1899-12-30T13:09:00"/>
    <d v="1899-12-30T00:19:00"/>
    <n v="0"/>
    <n v="19"/>
    <d v="1899-12-30T13:10:00"/>
    <d v="1899-12-30T14:25:00"/>
    <d v="1899-12-30T01:15:00"/>
    <n v="1"/>
    <n v="15"/>
    <d v="1899-12-30T13:10:00"/>
    <d v="1899-12-30T14:25:00"/>
    <d v="1899-12-30T01:15:00"/>
    <n v="1"/>
    <n v="15"/>
    <d v="1899-12-30T14:27:00"/>
    <d v="1899-12-30T00:02:00"/>
    <n v="0"/>
    <n v="2"/>
    <d v="1899-12-30T14:27:00"/>
    <d v="1899-12-30T00:00:00"/>
    <n v="0"/>
    <n v="0"/>
    <d v="1899-12-30T16:54:00"/>
    <d v="1899-12-30T02:27:00"/>
    <n v="2"/>
    <n v="27"/>
    <d v="1899-12-30T14:30:00"/>
    <d v="1899-12-30T16:57:00"/>
    <d v="1899-12-30T02:27:00"/>
    <n v="2"/>
    <n v="27"/>
    <d v="1899-12-30T15:30:00"/>
    <d v="1899-12-30T19:55:00"/>
    <n v="44"/>
    <d v="1899-12-30T04:25:00"/>
    <n v="4"/>
    <n v="25"/>
    <d v="1899-12-30T20:20:00"/>
    <d v="1899-12-30T03:23:00"/>
    <n v="3"/>
    <n v="23"/>
    <d v="1899-12-30T20:25:00"/>
    <d v="1899-12-30T00:05:00"/>
    <n v="0"/>
    <n v="5"/>
    <d v="1899-12-30T20:25:00"/>
    <d v="1899-12-30T20:30:00"/>
    <d v="1899-12-30T00:05:00"/>
    <n v="0"/>
    <n v="5"/>
    <d v="1899-12-30T08:00:00"/>
    <n v="8"/>
    <n v="0"/>
    <d v="1899-12-30T03:49:00"/>
    <n v="3"/>
    <n v="49"/>
    <d v="1899-12-30T01:15:00"/>
    <n v="1"/>
    <n v="15"/>
    <d v="1899-12-30T02:27:00"/>
    <n v="2"/>
    <n v="27"/>
    <d v="1899-12-30T04:25:00"/>
    <n v="4"/>
    <n v="25"/>
    <d v="1899-12-30T01:35:00"/>
    <n v="1"/>
    <n v="3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4:00"/>
    <n v="0"/>
    <n v="4"/>
    <d v="1899-12-30T00:48:00"/>
    <n v="0"/>
    <n v="48"/>
    <d v="1899-12-30T00:00:00"/>
    <n v="0"/>
    <n v="0"/>
    <n v="364990.42"/>
    <n v="5956"/>
    <n v="62.047735849056608"/>
    <n v="61.28113163196776"/>
    <e v="#NUM!"/>
    <e v="#NUM!"/>
    <e v="#NUM!"/>
    <e v="#NUM!"/>
    <m/>
  </r>
  <r>
    <n v="106"/>
    <n v="55"/>
    <d v="2011-07-28T00:00:00"/>
    <n v="7"/>
    <x v="2"/>
    <n v="7"/>
    <s v="UML,DGPR"/>
    <s v="HARD COKING COAL"/>
    <s v="FU ZHOU HAI"/>
    <d v="1899-12-30T14:50:00"/>
    <x v="104"/>
    <s v="DTY-WT 1-WCS-RLS 1-IMWB 1-DTY"/>
    <n v="57"/>
    <n v="2"/>
    <s v="R104"/>
    <d v="1899-12-30T14:50:00"/>
    <d v="1899-12-30T14:50:00"/>
    <d v="1899-12-30T00:00:00"/>
    <n v="0"/>
    <n v="0"/>
    <d v="1899-12-30T15:00:00"/>
    <d v="1899-12-30T00:10:00"/>
    <n v="0"/>
    <n v="10"/>
    <d v="1899-12-30T15:02:00"/>
    <d v="1899-12-30T00:02:00"/>
    <n v="0"/>
    <n v="2"/>
    <d v="1899-12-30T15:30:00"/>
    <d v="1899-12-30T00:28:00"/>
    <n v="0"/>
    <n v="28"/>
    <d v="1899-12-30T15:30:00"/>
    <d v="1899-12-30T17:05:00"/>
    <d v="1899-12-30T01:35:00"/>
    <n v="1"/>
    <n v="35"/>
    <d v="1899-12-30T15:30:00"/>
    <d v="1899-12-30T17:05:00"/>
    <d v="1899-12-30T01:35:00"/>
    <n v="1"/>
    <n v="35"/>
    <d v="1899-12-30T17:12:00"/>
    <d v="1899-12-30T00:07:00"/>
    <n v="0"/>
    <n v="7"/>
    <d v="1899-12-30T17:50:00"/>
    <d v="1899-12-30T00:38:00"/>
    <n v="0"/>
    <n v="38"/>
    <d v="1899-12-30T20:36:00"/>
    <d v="1899-12-30T02:46:00"/>
    <n v="2"/>
    <n v="46"/>
    <d v="1899-12-30T17:54:00"/>
    <d v="1899-12-30T20:40:00"/>
    <d v="1899-12-30T02:46:00"/>
    <n v="2"/>
    <n v="46"/>
    <d v="1899-12-30T19:30:00"/>
    <d v="1899-12-30T22:45:00"/>
    <n v="45"/>
    <d v="1899-12-30T03:15:00"/>
    <n v="3"/>
    <n v="15"/>
    <d v="1899-12-30T22:50:00"/>
    <d v="1899-12-30T02:10:00"/>
    <n v="2"/>
    <n v="10"/>
    <d v="1899-12-30T23:00:00"/>
    <d v="1899-12-30T00:10:00"/>
    <n v="0"/>
    <n v="10"/>
    <d v="1899-12-30T23:00:00"/>
    <d v="1899-12-30T23:15:00"/>
    <d v="1899-12-30T00:15:00"/>
    <n v="0"/>
    <n v="15"/>
    <d v="1899-12-30T08:25:00"/>
    <n v="8"/>
    <n v="25"/>
    <d v="1899-12-30T02:55:00"/>
    <n v="2"/>
    <n v="55"/>
    <d v="1899-12-30T01:35:00"/>
    <n v="1"/>
    <n v="35"/>
    <d v="1899-12-30T02:46:00"/>
    <n v="2"/>
    <n v="46"/>
    <d v="1899-12-30T03:15:00"/>
    <n v="3"/>
    <n v="15"/>
    <d v="1899-12-30T01:37:00"/>
    <n v="1"/>
    <n v="3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9:00"/>
    <n v="1"/>
    <n v="9"/>
    <d v="1899-12-30T00:00:00"/>
    <n v="0"/>
    <n v="0"/>
    <n v="368544.05"/>
    <n v="6013"/>
    <n v="62.344385964912284"/>
    <n v="61.291210710128055"/>
    <e v="#NUM!"/>
    <e v="#NUM!"/>
    <e v="#NUM!"/>
    <e v="#NUM!"/>
    <m/>
  </r>
  <r>
    <n v="107"/>
    <n v="56"/>
    <d v="2011-07-29T00:00:00"/>
    <n v="7"/>
    <x v="0"/>
    <n v="33"/>
    <s v="TSL,JSR"/>
    <s v="OAKY NORTH/SP LIMESTONE"/>
    <s v="NEWLEAD TOMI/SEALUCK2"/>
    <d v="1899-12-30T03:45:00"/>
    <x v="105"/>
    <s v="DTY-WT 1-WCS-RLS 1-IMWB 1-DTY/DTY-WT 1-WCS-RLS 2-IMWB 1-DTY"/>
    <n v="59"/>
    <n v="0"/>
    <s v="R104"/>
    <d v="1899-12-30T03:45:00"/>
    <d v="1899-12-30T03:45:00"/>
    <d v="1899-12-30T00:00:00"/>
    <n v="0"/>
    <n v="0"/>
    <d v="1899-12-30T04:00:00"/>
    <d v="1899-12-30T00:15:00"/>
    <n v="0"/>
    <n v="15"/>
    <d v="1899-12-30T04:15:00"/>
    <d v="1899-12-30T00:15:00"/>
    <n v="0"/>
    <n v="15"/>
    <d v="1899-12-30T04:45:00"/>
    <d v="1899-12-30T00:30:00"/>
    <n v="0"/>
    <n v="30"/>
    <d v="1899-12-30T04:50:00"/>
    <d v="1899-12-30T06:05:00"/>
    <d v="1899-12-30T01:15:00"/>
    <n v="1"/>
    <n v="15"/>
    <d v="1899-12-30T04:50:00"/>
    <d v="1899-12-30T06:05:00"/>
    <d v="1899-12-30T01:15:00"/>
    <n v="1"/>
    <n v="15"/>
    <d v="1899-12-30T06:11:00"/>
    <d v="1899-12-30T00:06:00"/>
    <n v="0"/>
    <n v="6"/>
    <d v="1899-12-30T06:12:00"/>
    <d v="1899-12-30T00:01:00"/>
    <n v="0"/>
    <n v="1"/>
    <d v="1899-12-30T11:24:00"/>
    <d v="1899-12-30T05:12:00"/>
    <n v="5"/>
    <n v="12"/>
    <d v="1899-12-30T06:16:00"/>
    <d v="1899-12-30T08:00:00"/>
    <d v="1899-12-30T01:44:00"/>
    <n v="1"/>
    <n v="44"/>
    <d v="1899-12-30T11:30:00"/>
    <d v="1899-12-30T11:30:00"/>
    <m/>
    <d v="1899-12-30T00:00:00"/>
    <n v="0"/>
    <n v="0"/>
    <d v="1899-12-30T11:40:00"/>
    <d v="1899-12-30T03:40:00"/>
    <n v="3"/>
    <n v="40"/>
    <d v="1899-12-30T11:50:00"/>
    <d v="1899-12-30T00:10:00"/>
    <n v="0"/>
    <n v="10"/>
    <d v="1899-12-30T11:50:00"/>
    <d v="1899-12-30T11:55:00"/>
    <d v="1899-12-30T00:05:00"/>
    <n v="0"/>
    <n v="5"/>
    <d v="1899-12-30T08:10:00"/>
    <n v="8"/>
    <n v="10"/>
    <d v="1899-12-30T04:26:00"/>
    <n v="4"/>
    <n v="26"/>
    <d v="1899-12-30T01:15:00"/>
    <n v="1"/>
    <n v="15"/>
    <d v="1899-12-30T05:12:00"/>
    <n v="5"/>
    <n v="12"/>
    <d v="1899-12-30T00:00:00"/>
    <n v="0"/>
    <n v="0"/>
    <d v="1899-12-30T03:53:00"/>
    <n v="3"/>
    <n v="5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9:00"/>
    <n v="1"/>
    <n v="19"/>
    <d v="1899-12-30T00:00:00"/>
    <n v="0"/>
    <n v="0"/>
    <n v="372194.36"/>
    <n v="6072"/>
    <n v="61.869661016949152"/>
    <n v="61.296831357048745"/>
    <e v="#NUM!"/>
    <e v="#NUM!"/>
    <m/>
    <e v="#NUM!"/>
    <m/>
  </r>
  <r>
    <n v="108"/>
    <n v="57"/>
    <d v="2011-07-29T00:00:00"/>
    <n v="7"/>
    <x v="7"/>
    <n v="2"/>
    <s v="SUPL"/>
    <s v="NON COKING"/>
    <s v="GENCO NORMANDY"/>
    <d v="1899-12-30T18:30:00"/>
    <x v="106"/>
    <s v="DTY-WT 1-WCS-RLS 1-IMWB 1-DTY"/>
    <n v="56"/>
    <n v="2"/>
    <s v="R104"/>
    <d v="1899-12-30T18:30:00"/>
    <d v="1899-12-30T18:30:00"/>
    <d v="1899-12-30T00:00:00"/>
    <n v="0"/>
    <n v="0"/>
    <d v="1899-12-30T18:38:00"/>
    <d v="1899-12-30T00:08:00"/>
    <n v="0"/>
    <n v="8"/>
    <d v="1899-12-30T18:42:00"/>
    <d v="1899-12-30T00:04:00"/>
    <n v="0"/>
    <n v="4"/>
    <d v="1899-12-30T19:00:00"/>
    <d v="1899-12-30T00:18:00"/>
    <n v="0"/>
    <n v="18"/>
    <d v="1899-12-30T19:00:00"/>
    <d v="1899-12-30T20:25:00"/>
    <d v="1899-12-30T01:25:00"/>
    <n v="1"/>
    <n v="25"/>
    <d v="1899-12-30T19:00:00"/>
    <d v="1899-12-30T20:25:00"/>
    <d v="1899-12-30T01:25:00"/>
    <n v="1"/>
    <n v="25"/>
    <d v="1899-12-30T20:25:00"/>
    <d v="1899-12-30T00:00:00"/>
    <n v="0"/>
    <n v="0"/>
    <d v="1899-12-30T20:29:00"/>
    <d v="1899-12-30T00:04:00"/>
    <n v="0"/>
    <n v="4"/>
    <d v="1899-12-30T21:45:00"/>
    <d v="1899-12-30T01:16:00"/>
    <n v="1"/>
    <n v="16"/>
    <d v="1899-12-30T20:33:00"/>
    <d v="1899-12-30T21:50:00"/>
    <d v="1899-12-30T01:17:00"/>
    <n v="1"/>
    <n v="17"/>
    <d v="1899-12-30T21:50:00"/>
    <d v="1899-12-30T21:50:00"/>
    <m/>
    <d v="1899-12-30T00:00:00"/>
    <n v="0"/>
    <n v="0"/>
    <d v="1899-12-30T22:10:00"/>
    <d v="1899-12-30T00:20:00"/>
    <n v="0"/>
    <n v="20"/>
    <d v="1899-12-30T22:15:00"/>
    <d v="1899-12-30T00:05:00"/>
    <n v="0"/>
    <n v="5"/>
    <d v="1899-12-30T22:15:00"/>
    <d v="1899-12-30T22:30:00"/>
    <d v="1899-12-30T00:15:00"/>
    <n v="0"/>
    <n v="15"/>
    <d v="1899-12-30T04:00:00"/>
    <n v="4"/>
    <n v="0"/>
    <d v="1899-12-30T00:43:00"/>
    <n v="0"/>
    <n v="43"/>
    <d v="1899-12-30T01:25:00"/>
    <n v="1"/>
    <n v="25"/>
    <d v="1899-12-30T01:16:00"/>
    <n v="1"/>
    <n v="16"/>
    <d v="1899-12-30T00:00:00"/>
    <n v="0"/>
    <n v="0"/>
    <d v="1899-12-30T00:58:00"/>
    <n v="0"/>
    <n v="5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8:00"/>
    <n v="0"/>
    <n v="18"/>
    <d v="1899-12-30T00:00:00"/>
    <n v="0"/>
    <n v="0"/>
    <n v="375706.7"/>
    <n v="6128"/>
    <n v="62.720357142857146"/>
    <n v="61.309840078328982"/>
    <e v="#NUM!"/>
    <e v="#NUM!"/>
    <m/>
    <e v="#NUM!"/>
    <m/>
  </r>
  <r>
    <n v="109"/>
    <n v="58"/>
    <d v="2011-07-29T00:00:00"/>
    <n v="7"/>
    <x v="6"/>
    <n v="3"/>
    <s v="RCL"/>
    <s v="NON COKING"/>
    <s v="GENCO NORMANDY"/>
    <d v="1899-12-30T20:50:00"/>
    <x v="107"/>
    <s v="DTY-WT 1-WCS-RLS 1-IMWB 1-DTY"/>
    <n v="58"/>
    <n v="1"/>
    <s v="R103"/>
    <d v="1899-12-30T20:50:00"/>
    <d v="1899-12-30T20:50:00"/>
    <d v="1899-12-30T00:00:00"/>
    <n v="0"/>
    <n v="0"/>
    <d v="1899-12-30T21:10:00"/>
    <d v="1899-12-30T00:20:00"/>
    <n v="0"/>
    <n v="20"/>
    <d v="1899-12-30T21:15:00"/>
    <d v="1899-12-30T00:05:00"/>
    <n v="0"/>
    <n v="5"/>
    <d v="1899-12-30T21:30:00"/>
    <d v="1899-12-30T00:15:00"/>
    <n v="0"/>
    <n v="15"/>
    <d v="1899-12-30T21:30:00"/>
    <d v="1899-12-30T22:30:00"/>
    <d v="1899-12-30T01:00:00"/>
    <n v="1"/>
    <n v="0"/>
    <d v="1899-12-30T21:30:00"/>
    <d v="1899-12-30T22:30:00"/>
    <d v="1899-12-30T01:00:00"/>
    <n v="1"/>
    <n v="0"/>
    <d v="1899-12-30T22:40:00"/>
    <d v="1899-12-30T00:10:00"/>
    <n v="0"/>
    <n v="10"/>
    <d v="1899-12-30T23:48:00"/>
    <d v="1899-12-30T01:08:00"/>
    <n v="1"/>
    <n v="8"/>
    <d v="1899-12-31T01:19:00"/>
    <d v="1899-12-30T01:31:00"/>
    <n v="1"/>
    <n v="31"/>
    <d v="1899-12-30T23:55:00"/>
    <d v="1899-12-31T01:25:00"/>
    <d v="1899-12-30T01:30:00"/>
    <n v="1"/>
    <n v="30"/>
    <d v="1899-12-31T01:25:00"/>
    <d v="1899-12-31T01:25:00"/>
    <m/>
    <d v="1899-12-30T00:00:00"/>
    <n v="0"/>
    <n v="0"/>
    <d v="1899-12-31T01:40:00"/>
    <d v="1899-12-30T00:15:00"/>
    <n v="0"/>
    <n v="15"/>
    <d v="1899-12-31T01:50:00"/>
    <d v="1899-12-30T00:10:00"/>
    <n v="0"/>
    <n v="10"/>
    <d v="1899-12-31T01:50:00"/>
    <d v="1899-12-31T01:55:00"/>
    <d v="1899-12-30T00:05:00"/>
    <n v="0"/>
    <n v="5"/>
    <d v="1899-12-30T05:05:00"/>
    <n v="5"/>
    <n v="5"/>
    <d v="1899-12-30T00:50:00"/>
    <n v="0"/>
    <n v="50"/>
    <d v="1899-12-30T01:00:00"/>
    <n v="1"/>
    <n v="0"/>
    <d v="1899-12-30T01:31:00"/>
    <n v="1"/>
    <n v="31"/>
    <d v="1899-12-30T00:00:00"/>
    <n v="0"/>
    <n v="0"/>
    <d v="1899-12-30T01:01:00"/>
    <n v="1"/>
    <n v="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0:00"/>
    <n v="0"/>
    <n v="30"/>
    <d v="1899-12-30T00:00:00"/>
    <n v="0"/>
    <n v="0"/>
    <n v="379361.14"/>
    <n v="6186"/>
    <n v="63.007586206896555"/>
    <n v="61.325758163595218"/>
    <e v="#NUM!"/>
    <e v="#NUM!"/>
    <m/>
    <e v="#NUM!"/>
    <m/>
  </r>
  <r>
    <n v="110"/>
    <n v="59"/>
    <d v="2011-07-30T00:00:00"/>
    <n v="7"/>
    <x v="0"/>
    <n v="34"/>
    <s v="TSL,JSR"/>
    <s v="OAKY CREEK/JELLINBAH PCI"/>
    <s v="CHINA STEEL RESPONSIBILITY"/>
    <d v="1899-12-30T00:45:00"/>
    <x v="108"/>
    <s v="DTY-WT 1-WCS-RLS 1-IMWB 1-DTY"/>
    <n v="59"/>
    <n v="0"/>
    <s v="R104"/>
    <d v="1899-12-30T00:45:00"/>
    <d v="1899-12-30T00:45:00"/>
    <d v="1899-12-30T00:00:00"/>
    <n v="0"/>
    <n v="0"/>
    <d v="1899-12-31T01:00:00"/>
    <d v="1899-12-31T00:15:00"/>
    <n v="0"/>
    <n v="15"/>
    <d v="1899-12-31T01:15:00"/>
    <d v="1899-12-30T00:15:00"/>
    <n v="0"/>
    <n v="15"/>
    <d v="1899-12-31T02:14:00"/>
    <d v="1899-12-30T00:59:00"/>
    <n v="0"/>
    <n v="59"/>
    <d v="1899-12-31T02:14:00"/>
    <d v="1899-12-31T03:10:00"/>
    <d v="1899-12-30T00:56:00"/>
    <n v="0"/>
    <n v="56"/>
    <d v="1899-12-31T02:14:00"/>
    <d v="1899-12-31T03:10:00"/>
    <d v="1899-12-30T00:56:00"/>
    <n v="0"/>
    <n v="56"/>
    <d v="1899-12-31T03:15:00"/>
    <d v="1899-12-30T00:05:00"/>
    <n v="0"/>
    <n v="5"/>
    <d v="1899-12-31T03:17:00"/>
    <d v="1899-12-30T00:02:00"/>
    <n v="0"/>
    <n v="2"/>
    <d v="1899-12-31T06:30:00"/>
    <d v="1899-12-30T03:13:00"/>
    <n v="3"/>
    <n v="13"/>
    <d v="1899-12-31T03:22:00"/>
    <d v="1899-12-31T06:35:00"/>
    <d v="1899-12-30T03:13:00"/>
    <n v="3"/>
    <n v="13"/>
    <d v="1899-12-31T06:35:00"/>
    <d v="1899-12-31T06:35:00"/>
    <m/>
    <d v="1899-12-30T00:00:00"/>
    <n v="0"/>
    <n v="0"/>
    <d v="1899-12-31T06:48:00"/>
    <d v="1899-12-30T00:13:00"/>
    <n v="0"/>
    <n v="13"/>
    <d v="1899-12-31T06:55:00"/>
    <d v="1899-12-30T00:07:00"/>
    <n v="0"/>
    <n v="7"/>
    <d v="1899-12-31T06:55:00"/>
    <d v="1899-12-31T07:05:00"/>
    <d v="1899-12-30T00:10:00"/>
    <n v="0"/>
    <n v="10"/>
    <d v="1899-12-31T06:20:00"/>
    <n v="6"/>
    <n v="20"/>
    <d v="1899-12-30T01:24:00"/>
    <n v="1"/>
    <n v="24"/>
    <d v="1899-12-30T00:56:00"/>
    <n v="0"/>
    <n v="56"/>
    <d v="1899-12-30T03:13:00"/>
    <n v="3"/>
    <n v="13"/>
    <d v="1899-12-30T00:00:00"/>
    <n v="0"/>
    <n v="0"/>
    <d v="1899-12-30T01:29:00"/>
    <n v="1"/>
    <n v="2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8:00"/>
    <n v="0"/>
    <n v="28"/>
    <d v="1899-12-30T01:16:00"/>
    <n v="1"/>
    <n v="16"/>
    <d v="1899-12-30T00:00:00"/>
    <n v="0"/>
    <n v="0"/>
    <n v="383032.03"/>
    <n v="6245"/>
    <n v="62.218474576271184"/>
    <n v="61.334192153722981"/>
    <e v="#NUM!"/>
    <e v="#NUM!"/>
    <m/>
    <e v="#NUM!"/>
    <m/>
  </r>
  <r>
    <n v="111"/>
    <n v="60"/>
    <d v="2011-07-30T00:00:00"/>
    <n v="7"/>
    <x v="2"/>
    <n v="8"/>
    <s v="UML,DGPR"/>
    <s v="HARD COKING COAL"/>
    <s v="FU ZHOU HAI"/>
    <d v="1899-12-30T11:00:00"/>
    <x v="109"/>
    <s v="DTY-WT 1-WCS-RLS 1-IMWB 1-DTY"/>
    <n v="59"/>
    <n v="0"/>
    <m/>
    <d v="1899-12-30T11:00:00"/>
    <d v="1899-12-30T11:00:00"/>
    <d v="1899-12-30T00:00:00"/>
    <n v="0"/>
    <n v="0"/>
    <d v="1899-12-30T11:05:00"/>
    <d v="1899-12-30T00:05:00"/>
    <n v="0"/>
    <n v="5"/>
    <d v="1899-12-30T11:07:00"/>
    <d v="1899-12-30T00:02:00"/>
    <n v="0"/>
    <n v="2"/>
    <d v="1899-12-30T11:33:00"/>
    <d v="1899-12-30T00:26:00"/>
    <n v="0"/>
    <n v="26"/>
    <d v="1899-12-30T11:33:00"/>
    <d v="1899-12-30T12:28:00"/>
    <d v="1899-12-30T00:55:00"/>
    <n v="0"/>
    <n v="55"/>
    <d v="1899-12-30T12:28:00"/>
    <d v="1899-12-30T12:28:00"/>
    <d v="1899-12-30T00:00:00"/>
    <n v="0"/>
    <n v="0"/>
    <d v="1899-12-30T12:29:00"/>
    <d v="1899-12-30T00:01:00"/>
    <n v="0"/>
    <n v="1"/>
    <d v="1899-12-30T12:29:00"/>
    <d v="1899-12-30T00:00:00"/>
    <n v="0"/>
    <n v="0"/>
    <d v="1899-12-30T13:59:00"/>
    <d v="1899-12-30T01:30:00"/>
    <n v="1"/>
    <n v="30"/>
    <d v="1899-12-30T13:59:00"/>
    <d v="1899-12-30T13:59:00"/>
    <d v="1899-12-30T00:00:00"/>
    <n v="0"/>
    <n v="0"/>
    <d v="1899-12-30T13:59:00"/>
    <d v="1899-12-30T13:59:00"/>
    <m/>
    <d v="1899-12-30T00:00:00"/>
    <n v="0"/>
    <n v="0"/>
    <d v="1899-12-30T14:08:00"/>
    <d v="1899-12-30T00:09:00"/>
    <n v="0"/>
    <n v="9"/>
    <d v="1899-12-30T14:15:00"/>
    <d v="1899-12-30T00:07:00"/>
    <n v="0"/>
    <n v="7"/>
    <d v="1899-12-30T14:22:00"/>
    <d v="1899-12-30T14:28:00"/>
    <d v="1899-12-30T00:06:00"/>
    <n v="0"/>
    <n v="6"/>
    <d v="1899-12-30T03:28:00"/>
    <n v="3"/>
    <n v="28"/>
    <d v="1899-12-30T00:43:00"/>
    <n v="0"/>
    <n v="43"/>
    <d v="1899-12-30T00:55:00"/>
    <n v="0"/>
    <n v="55"/>
    <d v="1899-12-30T01:30:00"/>
    <n v="1"/>
    <n v="30"/>
    <d v="1899-12-30T00:00:00"/>
    <n v="0"/>
    <n v="0"/>
    <d v="1899-12-30T01:30:00"/>
    <n v="1"/>
    <n v="3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386710.21"/>
    <n v="6304"/>
    <n v="62.342033898305083"/>
    <n v="61.343624682741122"/>
    <e v="#NUM!"/>
    <e v="#NUM!"/>
    <m/>
    <e v="#NUM!"/>
    <m/>
  </r>
  <r>
    <n v="112"/>
    <n v="61"/>
    <d v="2011-07-30T00:00:00"/>
    <n v="7"/>
    <x v="1"/>
    <n v="13"/>
    <s v="TSL,HALDIA"/>
    <s v="OAKY NORTH"/>
    <s v="CHINA STEEL RESPONSIBILITY"/>
    <d v="1899-12-30T17:00:00"/>
    <x v="110"/>
    <s v="DTY-WT 1-WCS-RLS 1-IMWB 1-DTY"/>
    <n v="45"/>
    <n v="0"/>
    <m/>
    <d v="1899-12-30T17:00:00"/>
    <d v="1899-12-30T17:00:00"/>
    <d v="1899-12-30T00:00:00"/>
    <n v="0"/>
    <n v="0"/>
    <d v="1899-12-30T17:05:00"/>
    <d v="1899-12-30T00:05:00"/>
    <n v="0"/>
    <n v="5"/>
    <d v="1899-12-30T17:05:00"/>
    <d v="1899-12-30T00:00:00"/>
    <n v="0"/>
    <n v="0"/>
    <d v="1899-12-30T17:30:00"/>
    <d v="1899-12-30T00:25:00"/>
    <n v="0"/>
    <n v="25"/>
    <d v="1899-12-30T17:35:00"/>
    <d v="1899-12-30T18:15:00"/>
    <d v="1899-12-30T00:40:00"/>
    <n v="0"/>
    <n v="40"/>
    <d v="1899-12-30T18:15:00"/>
    <d v="1899-12-30T18:15:00"/>
    <d v="1899-12-30T00:00:00"/>
    <n v="0"/>
    <n v="0"/>
    <d v="1899-12-30T18:20:00"/>
    <d v="1899-12-30T00:05:00"/>
    <n v="0"/>
    <n v="5"/>
    <d v="1899-12-30T18:22:00"/>
    <d v="1899-12-30T00:02:00"/>
    <n v="0"/>
    <n v="2"/>
    <d v="1899-12-30T20:24:00"/>
    <d v="1899-12-30T02:02:00"/>
    <n v="2"/>
    <n v="2"/>
    <d v="1899-12-30T20:24:00"/>
    <d v="1899-12-30T20:24:00"/>
    <d v="1899-12-30T00:00:00"/>
    <n v="0"/>
    <n v="0"/>
    <d v="1899-12-30T20:24:00"/>
    <d v="1899-12-30T20:24:00"/>
    <m/>
    <d v="1899-12-30T00:00:00"/>
    <n v="0"/>
    <n v="0"/>
    <d v="1899-12-30T20:35:00"/>
    <d v="1899-12-30T00:11:00"/>
    <n v="0"/>
    <n v="11"/>
    <d v="1899-12-30T20:42:00"/>
    <d v="1899-12-30T00:07:00"/>
    <n v="0"/>
    <n v="7"/>
    <d v="1899-12-30T20:42:00"/>
    <d v="1899-12-30T20:45:00"/>
    <d v="1899-12-30T00:03:00"/>
    <n v="0"/>
    <n v="3"/>
    <d v="1899-12-30T03:45:00"/>
    <n v="3"/>
    <n v="45"/>
    <d v="1899-12-30T00:48:00"/>
    <n v="0"/>
    <n v="48"/>
    <d v="1899-12-30T00:40:00"/>
    <n v="0"/>
    <n v="40"/>
    <d v="1899-12-30T02:02:00"/>
    <n v="2"/>
    <n v="2"/>
    <d v="1899-12-30T00:00:00"/>
    <n v="0"/>
    <n v="0"/>
    <d v="1899-12-30T02:02:00"/>
    <n v="2"/>
    <n v="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389444.11000000004"/>
    <n v="6349"/>
    <n v="60.753333333333337"/>
    <n v="61.339440856827856"/>
    <e v="#NUM!"/>
    <e v="#NUM!"/>
    <m/>
    <e v="#NUM!"/>
    <m/>
  </r>
  <r>
    <n v="113"/>
    <n v="62"/>
    <d v="2011-07-31T00:00:00"/>
    <n v="7"/>
    <x v="8"/>
    <n v="1"/>
    <s v="SUPL"/>
    <s v="NON COKING"/>
    <s v="GENCO NORMANDY"/>
    <d v="1899-12-30T04:05:00"/>
    <x v="111"/>
    <s v="DTY-WT 1-WCS-RLS 1-IMWB 1-DTY"/>
    <n v="54"/>
    <n v="4"/>
    <s v="R104"/>
    <d v="1899-12-30T04:05:00"/>
    <d v="1899-12-30T04:05:00"/>
    <d v="1899-12-30T00:00:00"/>
    <n v="0"/>
    <n v="0"/>
    <d v="1899-12-30T04:15:00"/>
    <d v="1899-12-30T00:10:00"/>
    <n v="0"/>
    <n v="10"/>
    <d v="1899-12-30T04:20:00"/>
    <d v="1899-12-30T00:05:00"/>
    <n v="0"/>
    <n v="5"/>
    <d v="1899-12-30T05:04:00"/>
    <d v="1899-12-30T00:44:00"/>
    <n v="0"/>
    <n v="44"/>
    <d v="1899-12-30T05:05:00"/>
    <d v="1899-12-30T06:30:00"/>
    <d v="1899-12-30T01:25:00"/>
    <n v="1"/>
    <n v="25"/>
    <d v="1899-12-30T05:05:00"/>
    <d v="1899-12-30T06:30:00"/>
    <d v="1899-12-30T01:25:00"/>
    <n v="1"/>
    <n v="25"/>
    <d v="1899-12-30T06:38:00"/>
    <d v="1899-12-30T01:33:00"/>
    <n v="1"/>
    <n v="33"/>
    <d v="1899-12-30T06:40:00"/>
    <d v="1899-12-30T00:02:00"/>
    <n v="0"/>
    <n v="2"/>
    <d v="1899-12-30T08:30:00"/>
    <d v="1899-12-30T01:50:00"/>
    <n v="1"/>
    <n v="50"/>
    <d v="1899-12-30T06:50:00"/>
    <d v="1899-12-30T08:35:00"/>
    <d v="1899-12-30T01:45:00"/>
    <n v="1"/>
    <n v="45"/>
    <d v="1899-12-30T08:35:00"/>
    <d v="1899-12-30T08:35:00"/>
    <m/>
    <d v="1899-12-30T00:00:00"/>
    <n v="0"/>
    <n v="0"/>
    <d v="1899-12-30T08:37:00"/>
    <d v="1899-12-30T00:02:00"/>
    <n v="0"/>
    <n v="2"/>
    <d v="1899-12-30T08:45:00"/>
    <d v="1899-12-30T00:08:00"/>
    <n v="0"/>
    <n v="8"/>
    <d v="1899-12-30T08:45:00"/>
    <d v="1899-12-30T08:50:00"/>
    <d v="1899-12-30T00:05:00"/>
    <n v="0"/>
    <n v="5"/>
    <d v="1899-12-30T04:45:00"/>
    <n v="4"/>
    <n v="45"/>
    <d v="1899-12-30T02:27:00"/>
    <n v="2"/>
    <n v="27"/>
    <d v="1899-12-30T01:25:00"/>
    <n v="1"/>
    <n v="25"/>
    <d v="1899-12-30T01:50:00"/>
    <n v="1"/>
    <n v="50"/>
    <d v="1899-12-30T00:00:00"/>
    <n v="0"/>
    <n v="0"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5:00"/>
    <n v="0"/>
    <n v="35"/>
    <d v="1899-12-30T00:00:00"/>
    <n v="0"/>
    <n v="0"/>
    <n v="392863.94000000006"/>
    <n v="6403"/>
    <n v="63.330185185185186"/>
    <n v="61.356229892238019"/>
    <e v="#NUM!"/>
    <e v="#NUM!"/>
    <m/>
    <e v="#NUM!"/>
    <m/>
  </r>
  <r>
    <n v="114"/>
    <n v="63"/>
    <d v="2011-07-31T00:00:00"/>
    <n v="7"/>
    <x v="0"/>
    <n v="35"/>
    <s v="TSL,JSR"/>
    <s v="PCI/SP LIMESTONE"/>
    <s v="CHINA STEEL RESPONSIBILITY/SEALUCK2"/>
    <d v="1899-12-30T18:00:00"/>
    <x v="112"/>
    <s v="DTY-WT 1-WCS-RLS 1-IMWB 1-DTY/DTY-WT 1-WCS-RLS 2-IMWB 1-DTY"/>
    <n v="43"/>
    <n v="0"/>
    <s v="R104"/>
    <d v="1899-12-30T15:45:00"/>
    <d v="1899-12-30T15:45:00"/>
    <d v="1899-12-30T00:00:00"/>
    <n v="0"/>
    <n v="0"/>
    <d v="1899-12-30T15:55:00"/>
    <d v="1899-12-30T00:10:00"/>
    <n v="0"/>
    <n v="10"/>
    <d v="1899-12-30T16:00:00"/>
    <d v="1899-12-30T00:05:00"/>
    <n v="0"/>
    <n v="5"/>
    <d v="1899-12-30T16:30:00"/>
    <d v="1899-12-30T00:30:00"/>
    <n v="0"/>
    <n v="30"/>
    <d v="1899-12-30T16:32:00"/>
    <d v="1899-12-30T17:00:00"/>
    <d v="1899-12-30T00:28:00"/>
    <n v="0"/>
    <n v="28"/>
    <d v="1899-12-30T16:32:00"/>
    <d v="1899-12-30T17:00:00"/>
    <d v="1899-12-30T00:28:00"/>
    <n v="0"/>
    <n v="28"/>
    <d v="1899-12-30T17:05:00"/>
    <d v="1899-12-30T00:05:00"/>
    <n v="0"/>
    <n v="5"/>
    <d v="1899-12-30T17:06:00"/>
    <d v="1899-12-30T00:01:00"/>
    <n v="0"/>
    <n v="1"/>
    <d v="1899-12-30T21:01:00"/>
    <d v="1899-12-30T03:55:00"/>
    <n v="3"/>
    <n v="55"/>
    <d v="1899-12-30T17:12:00"/>
    <d v="1899-12-30T20:20:00"/>
    <d v="1899-12-30T03:08:00"/>
    <n v="3"/>
    <n v="8"/>
    <d v="1899-12-30T20:20:00"/>
    <d v="1899-12-30T20:20:00"/>
    <m/>
    <d v="1899-12-30T00:00:00"/>
    <n v="0"/>
    <n v="0"/>
    <d v="1899-12-30T21:17:00"/>
    <d v="1899-12-30T00:57:00"/>
    <n v="0"/>
    <n v="57"/>
    <d v="1899-12-30T21:30:00"/>
    <d v="1899-12-30T00:13:00"/>
    <n v="0"/>
    <n v="13"/>
    <d v="1899-12-30T21:30:00"/>
    <d v="1899-12-30T23:15:00"/>
    <d v="1899-12-30T01:45:00"/>
    <n v="1"/>
    <n v="45"/>
    <d v="1899-12-30T07:30:00"/>
    <n v="7"/>
    <n v="30"/>
    <d v="1899-12-30T01:45:00"/>
    <n v="1"/>
    <n v="45"/>
    <d v="1899-12-30T00:28:00"/>
    <n v="0"/>
    <n v="28"/>
    <d v="1899-12-30T03:55:00"/>
    <n v="3"/>
    <n v="55"/>
    <d v="1899-12-30T00:00:00"/>
    <n v="0"/>
    <n v="0"/>
    <d v="1899-12-30T03:25:00"/>
    <n v="3"/>
    <n v="2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0:00"/>
    <n v="0"/>
    <n v="30"/>
    <d v="1899-12-30T00:00:00"/>
    <n v="0"/>
    <n v="0"/>
    <n v="395466.94000000006"/>
    <n v="6446"/>
    <n v="60.534883720930232"/>
    <n v="61.350750853242332"/>
    <e v="#NUM!"/>
    <e v="#NUM!"/>
    <m/>
    <e v="#NUM!"/>
    <m/>
  </r>
  <r>
    <n v="115"/>
    <n v="1"/>
    <d v="2011-08-01T00:00:00"/>
    <n v="8"/>
    <x v="0"/>
    <n v="1"/>
    <s v="TSL,JSR"/>
    <s v="JELLINBAH PCI"/>
    <s v="CHINA STEEL RESPONSIBILITY"/>
    <d v="1899-12-30T04:00:00"/>
    <x v="113"/>
    <s v="DTY-WT 1-WCS-RLS 1-IMWB 1-DTY"/>
    <n v="59"/>
    <n v="0"/>
    <s v="R104"/>
    <d v="1899-12-30T04:00:00"/>
    <d v="1899-12-30T04:00:00"/>
    <d v="1899-12-30T00:00:00"/>
    <n v="0"/>
    <n v="0"/>
    <d v="1899-12-30T04:02:00"/>
    <d v="1899-12-30T00:02:00"/>
    <n v="0"/>
    <n v="2"/>
    <d v="1899-12-30T04:05:00"/>
    <d v="1899-12-30T00:03:00"/>
    <n v="0"/>
    <n v="3"/>
    <d v="1899-12-30T04:05:00"/>
    <d v="1899-12-30T00:00:00"/>
    <n v="0"/>
    <n v="0"/>
    <d v="1899-12-30T04:15:00"/>
    <d v="1899-12-30T05:15:00"/>
    <d v="1899-12-30T01:00:00"/>
    <n v="1"/>
    <n v="0"/>
    <d v="1899-12-30T04:15:00"/>
    <d v="1899-12-30T05:15:00"/>
    <d v="1899-12-30T01:00:00"/>
    <n v="1"/>
    <n v="0"/>
    <d v="1899-12-30T06:00:00"/>
    <d v="1899-12-30T00:45:00"/>
    <n v="0"/>
    <n v="45"/>
    <d v="1899-12-30T06:00:00"/>
    <d v="1899-12-30T00:00:00"/>
    <n v="0"/>
    <n v="0"/>
    <d v="1899-12-30T07:22:00"/>
    <d v="1899-12-30T01:22:00"/>
    <n v="1"/>
    <n v="22"/>
    <d v="1899-12-30T06:15:00"/>
    <d v="1899-12-30T07:25:00"/>
    <d v="1899-12-30T01:10:00"/>
    <n v="1"/>
    <n v="10"/>
    <d v="1899-12-30T07:25:00"/>
    <d v="1899-12-30T07:25:00"/>
    <m/>
    <d v="1899-12-30T00:00:00"/>
    <n v="0"/>
    <n v="0"/>
    <d v="1899-12-30T07:49:00"/>
    <d v="1899-12-30T00:24:00"/>
    <n v="0"/>
    <n v="24"/>
    <d v="1899-12-30T07:55:00"/>
    <d v="1899-12-30T00:06:00"/>
    <n v="0"/>
    <n v="6"/>
    <d v="1899-12-30T07:55:00"/>
    <d v="1899-12-30T08:00:00"/>
    <d v="1899-12-30T00:05:00"/>
    <n v="0"/>
    <n v="5"/>
    <d v="1899-12-30T04:00:00"/>
    <n v="4"/>
    <n v="0"/>
    <d v="1899-12-30T01:15:00"/>
    <n v="1"/>
    <n v="15"/>
    <d v="1899-12-30T01:00:00"/>
    <n v="1"/>
    <n v="0"/>
    <d v="1899-12-30T01:22:00"/>
    <n v="1"/>
    <n v="22"/>
    <d v="1899-12-30T00:00:00"/>
    <n v="0"/>
    <n v="0"/>
    <d v="1899-12-30T01:19:00"/>
    <n v="1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3:00"/>
    <n v="0"/>
    <n v="3"/>
    <d v="1899-12-30T00:00:00"/>
    <n v="0"/>
    <n v="0"/>
    <d v="1899-12-30T00:00:00"/>
    <n v="0"/>
    <n v="0"/>
    <n v="398678.34000000008"/>
    <n v="6505"/>
    <n v="54.430508474576271"/>
    <n v="61.287984627209852"/>
    <e v="#NUM!"/>
    <e v="#NUM!"/>
    <m/>
    <e v="#NUM!"/>
    <m/>
  </r>
  <r>
    <n v="116"/>
    <n v="2"/>
    <d v="2011-08-01T00:00:00"/>
    <n v="8"/>
    <x v="0"/>
    <n v="2"/>
    <s v="TSL,JSR"/>
    <s v="JELLINBAH PCI/SP LIMESTONE"/>
    <s v="CHINA STEEL RESPONSIBILITY/SEALUCK2"/>
    <d v="1899-12-30T11:15:00"/>
    <x v="114"/>
    <s v="DTY-WT 1-WCS-RLS 1-IMWB 1-DTY/DTY-WT 1-WCS-RLS 2-IMWB 1-DTY"/>
    <n v="45"/>
    <n v="0"/>
    <s v="R104"/>
    <d v="1899-12-30T11:15:00"/>
    <d v="1899-12-30T11:15:00"/>
    <d v="1899-12-30T00:00:00"/>
    <n v="0"/>
    <n v="0"/>
    <d v="1899-12-30T11:25:00"/>
    <d v="1899-12-30T00:10:00"/>
    <n v="0"/>
    <n v="10"/>
    <d v="1899-12-30T11:30:00"/>
    <d v="1899-12-30T00:05:00"/>
    <n v="0"/>
    <n v="5"/>
    <d v="1899-12-30T11:30:00"/>
    <d v="1899-12-30T00:00:00"/>
    <n v="0"/>
    <n v="0"/>
    <d v="1899-12-30T11:55:00"/>
    <d v="1899-12-30T12:05:00"/>
    <d v="1899-12-30T00:10:00"/>
    <n v="0"/>
    <n v="10"/>
    <d v="1899-12-30T11:55:00"/>
    <d v="1899-12-30T12:05:00"/>
    <d v="1899-12-30T00:10:00"/>
    <n v="0"/>
    <n v="10"/>
    <d v="1899-12-30T12:10:00"/>
    <d v="1899-12-30T00:05:00"/>
    <n v="0"/>
    <n v="5"/>
    <d v="1899-12-30T12:10:00"/>
    <d v="1899-12-30T00:00:00"/>
    <n v="0"/>
    <n v="0"/>
    <d v="1899-12-30T14:00:00"/>
    <d v="1899-12-30T01:50:00"/>
    <n v="1"/>
    <n v="50"/>
    <d v="1899-12-30T12:15:00"/>
    <d v="1899-12-30T12:35:00"/>
    <d v="1899-12-30T00:20:00"/>
    <n v="0"/>
    <n v="20"/>
    <d v="1899-12-30T12:35:00"/>
    <d v="1899-12-30T12:35:00"/>
    <m/>
    <d v="1899-12-30T00:00:00"/>
    <n v="0"/>
    <n v="0"/>
    <d v="1899-12-30T14:15:00"/>
    <d v="1899-12-30T01:40:00"/>
    <n v="1"/>
    <n v="40"/>
    <d v="1899-12-30T14:25:00"/>
    <d v="1899-12-30T00:10:00"/>
    <n v="0"/>
    <n v="10"/>
    <d v="1899-12-30T14:25:00"/>
    <d v="1899-12-30T14:30:00"/>
    <d v="1899-12-30T00:05:00"/>
    <n v="0"/>
    <n v="5"/>
    <d v="1899-12-30T03:15:00"/>
    <n v="3"/>
    <n v="15"/>
    <d v="1899-12-30T01:55:00"/>
    <n v="1"/>
    <n v="55"/>
    <d v="1899-12-30T00:10:00"/>
    <n v="0"/>
    <n v="10"/>
    <d v="1899-12-30T01:50:00"/>
    <n v="1"/>
    <n v="50"/>
    <d v="1899-12-30T00:00:00"/>
    <n v="0"/>
    <n v="0"/>
    <d v="1899-12-30T01:25:00"/>
    <n v="1"/>
    <n v="2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5:00"/>
    <n v="0"/>
    <n v="25"/>
    <d v="1899-12-30T00:00:00"/>
    <n v="0"/>
    <n v="0"/>
    <n v="401403.6100000001"/>
    <n v="6550"/>
    <n v="60.561555555555557"/>
    <n v="61.282993893129785"/>
    <e v="#NUM!"/>
    <e v="#NUM!"/>
    <m/>
    <e v="#NUM!"/>
    <m/>
  </r>
  <r>
    <n v="117"/>
    <n v="3"/>
    <d v="2011-08-01T00:00:00"/>
    <n v="8"/>
    <x v="2"/>
    <n v="1"/>
    <s v="UML,DGPR"/>
    <s v="HARD COKING COAL"/>
    <s v="FU ZHOU HAI"/>
    <d v="1899-12-30T16:25:00"/>
    <x v="115"/>
    <s v="DTY-WT 1-WCS-RLS 1-IMWB 1-DTY"/>
    <n v="59"/>
    <n v="0"/>
    <s v="R104"/>
    <d v="1899-12-30T16:25:00"/>
    <d v="1899-12-30T16:25:00"/>
    <d v="1899-12-30T00:00:00"/>
    <n v="0"/>
    <n v="0"/>
    <d v="1899-12-30T16:30:00"/>
    <d v="1899-12-30T00:05:00"/>
    <n v="0"/>
    <n v="5"/>
    <d v="1899-12-30T16:34:00"/>
    <d v="1899-12-30T00:04:00"/>
    <n v="0"/>
    <n v="4"/>
    <d v="1899-12-30T16:34:00"/>
    <d v="1899-12-30T00:00:00"/>
    <n v="0"/>
    <n v="0"/>
    <d v="1899-12-30T17:12:00"/>
    <d v="1899-12-30T18:05:00"/>
    <d v="1899-12-30T00:53:00"/>
    <n v="0"/>
    <n v="53"/>
    <d v="1899-12-30T17:12:00"/>
    <d v="1899-12-30T18:05:00"/>
    <d v="1899-12-30T00:53:00"/>
    <n v="0"/>
    <n v="53"/>
    <d v="1899-12-30T18:07:00"/>
    <d v="1899-12-30T00:02:00"/>
    <n v="0"/>
    <n v="2"/>
    <d v="1899-12-30T18:07:00"/>
    <d v="1899-12-30T00:00:00"/>
    <n v="0"/>
    <n v="0"/>
    <d v="1899-12-30T21:08:00"/>
    <d v="1899-12-30T03:01:00"/>
    <n v="3"/>
    <n v="1"/>
    <d v="1899-12-30T18:12:00"/>
    <d v="1899-12-30T21:10:00"/>
    <d v="1899-12-30T02:58:00"/>
    <n v="2"/>
    <n v="58"/>
    <d v="1899-12-30T21:10:00"/>
    <d v="1899-12-30T21:10:00"/>
    <m/>
    <d v="1899-12-30T00:00:00"/>
    <n v="0"/>
    <n v="0"/>
    <d v="1899-12-30T21:15:00"/>
    <d v="1899-12-30T00:05:00"/>
    <n v="0"/>
    <n v="5"/>
    <d v="1899-12-30T21:20:00"/>
    <d v="1899-12-30T00:05:00"/>
    <n v="0"/>
    <n v="5"/>
    <d v="1899-12-30T21:20:00"/>
    <d v="1899-12-30T21:25:00"/>
    <d v="1899-12-30T00:05:00"/>
    <n v="0"/>
    <n v="5"/>
    <d v="1899-12-30T05:00:00"/>
    <n v="5"/>
    <n v="0"/>
    <d v="1899-12-30T00:12:00"/>
    <n v="0"/>
    <n v="12"/>
    <d v="1899-12-30T00:53:00"/>
    <n v="0"/>
    <n v="53"/>
    <d v="1899-12-30T03:01:00"/>
    <n v="3"/>
    <n v="1"/>
    <d v="1899-12-30T00:00:00"/>
    <n v="0"/>
    <n v="0"/>
    <d v="1899-12-30T02:23:00"/>
    <n v="2"/>
    <n v="23"/>
    <d v="1899-12-30T00:00:00"/>
    <n v="0"/>
    <n v="0"/>
    <d v="1899-12-30T00:18:00"/>
    <n v="0"/>
    <n v="18"/>
    <d v="1899-12-30T00:00:00"/>
    <n v="0"/>
    <n v="0"/>
    <d v="1899-12-30T00:00:00"/>
    <n v="0"/>
    <n v="0"/>
    <d v="1899-12-30T00:00:00"/>
    <n v="0"/>
    <n v="0"/>
    <d v="1899-12-30T00:20:00"/>
    <n v="0"/>
    <n v="20"/>
    <d v="1899-12-30T00:00:00"/>
    <n v="0"/>
    <n v="0"/>
    <n v="405002.12000000011"/>
    <n v="6609"/>
    <n v="60.991694915254243"/>
    <n v="61.28039340293541"/>
    <e v="#NUM!"/>
    <e v="#NUM!"/>
    <m/>
    <e v="#NUM!"/>
    <m/>
  </r>
  <r>
    <n v="118"/>
    <n v="4"/>
    <d v="2011-08-02T00:00:00"/>
    <n v="8"/>
    <x v="6"/>
    <n v="1"/>
    <s v="RCL"/>
    <s v="NON COKING"/>
    <s v="GENCO NORMANDY"/>
    <d v="1899-12-30T09:30:00"/>
    <x v="116"/>
    <s v="DTY-WT 1-WCS-RLS 1-IMWB 1-DTY"/>
    <n v="53"/>
    <n v="3"/>
    <s v="R103"/>
    <d v="1899-12-30T09:30:00"/>
    <d v="1899-12-30T09:30:00"/>
    <d v="1899-12-30T00:00:00"/>
    <n v="0"/>
    <n v="0"/>
    <d v="1899-12-30T09:35:00"/>
    <d v="1899-12-30T00:05:00"/>
    <n v="0"/>
    <n v="5"/>
    <d v="1899-12-30T09:40:00"/>
    <d v="1899-12-30T00:05:00"/>
    <n v="0"/>
    <n v="5"/>
    <d v="1899-12-30T09:50:00"/>
    <d v="1899-12-30T00:10:00"/>
    <n v="0"/>
    <n v="10"/>
    <d v="1899-12-30T09:50:00"/>
    <d v="1899-12-30T09:50:00"/>
    <d v="1899-12-30T00:00:00"/>
    <n v="0"/>
    <n v="0"/>
    <d v="1899-12-30T09:50:00"/>
    <d v="1899-12-30T09:50:00"/>
    <d v="1899-12-30T00:00:00"/>
    <n v="0"/>
    <n v="0"/>
    <d v="1899-12-30T09:55:00"/>
    <d v="1899-12-30T00:05:00"/>
    <n v="0"/>
    <n v="5"/>
    <d v="1899-12-30T10:10:00"/>
    <d v="1899-12-30T00:15:00"/>
    <n v="0"/>
    <n v="15"/>
    <d v="1899-12-30T11:52:00"/>
    <d v="1899-12-30T01:42:00"/>
    <n v="1"/>
    <n v="42"/>
    <d v="1899-12-30T10:15:00"/>
    <d v="1899-12-30T12:00:00"/>
    <d v="1899-12-30T01:45:00"/>
    <n v="1"/>
    <n v="45"/>
    <d v="1899-12-30T12:00:00"/>
    <d v="1899-12-30T12:00:00"/>
    <m/>
    <d v="1899-12-30T00:00:00"/>
    <n v="0"/>
    <n v="0"/>
    <d v="1899-12-30T12:05:00"/>
    <d v="1899-12-30T00:05:00"/>
    <n v="0"/>
    <n v="5"/>
    <d v="1899-12-30T12:15:00"/>
    <d v="1899-12-30T00:10:00"/>
    <n v="0"/>
    <n v="10"/>
    <d v="1899-12-30T12:15:00"/>
    <d v="1899-12-30T12:20:00"/>
    <d v="1899-12-30T00:05:00"/>
    <n v="0"/>
    <n v="5"/>
    <d v="1899-12-30T02:50:00"/>
    <n v="2"/>
    <n v="50"/>
    <d v="1899-12-30T00:30:00"/>
    <n v="0"/>
    <n v="30"/>
    <d v="1899-12-30T00:00:00"/>
    <n v="0"/>
    <n v="0"/>
    <d v="1899-12-30T01:42:00"/>
    <n v="1"/>
    <n v="42"/>
    <d v="1899-12-30T00:00:00"/>
    <n v="0"/>
    <n v="0"/>
    <d v="1899-12-30T00:56:00"/>
    <n v="0"/>
    <n v="5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7:00"/>
    <n v="0"/>
    <n v="17"/>
    <d v="1899-12-30T00:29:00"/>
    <n v="0"/>
    <n v="29"/>
    <d v="1899-12-30T00:00:00"/>
    <n v="0"/>
    <n v="0"/>
    <n v="408304.72000000009"/>
    <n v="6662"/>
    <n v="62.31320754716981"/>
    <n v="61.288610027018926"/>
    <e v="#NUM!"/>
    <e v="#NUM!"/>
    <m/>
    <m/>
    <m/>
  </r>
  <r>
    <n v="119"/>
    <n v="5"/>
    <d v="2011-08-02T00:00:00"/>
    <n v="8"/>
    <x v="0"/>
    <n v="3"/>
    <s v="TSL,JSR"/>
    <s v="CDHCC"/>
    <s v="MERIDIAN HALO"/>
    <d v="1899-12-30T02:30:00"/>
    <x v="117"/>
    <s v="DTY-WT 1-WCS-RLS 1-IMWB 1-DTY"/>
    <n v="59"/>
    <n v="0"/>
    <s v="R105"/>
    <d v="1899-12-30T02:30:00"/>
    <d v="1899-12-30T02:30:00"/>
    <d v="1899-12-30T00:00:00"/>
    <n v="0"/>
    <n v="0"/>
    <d v="1899-12-30T02:35:00"/>
    <d v="1899-12-30T00:05:00"/>
    <n v="0"/>
    <n v="5"/>
    <d v="1899-12-30T02:42:00"/>
    <d v="1899-12-30T00:07:00"/>
    <n v="0"/>
    <n v="7"/>
    <d v="1899-12-30T03:05:00"/>
    <d v="1899-12-30T00:23:00"/>
    <n v="0"/>
    <n v="23"/>
    <d v="1899-12-30T03:05:00"/>
    <d v="1899-12-30T03:27:00"/>
    <d v="1899-12-30T00:22:00"/>
    <n v="0"/>
    <n v="22"/>
    <d v="1899-12-30T03:05:00"/>
    <d v="1899-12-30T03:27:00"/>
    <d v="1899-12-30T00:22:00"/>
    <n v="0"/>
    <n v="22"/>
    <d v="1899-12-30T03:28:00"/>
    <d v="1899-12-30T00:01:00"/>
    <n v="0"/>
    <n v="1"/>
    <d v="1899-12-30T03:28:00"/>
    <d v="1899-12-30T00:00:00"/>
    <n v="0"/>
    <n v="0"/>
    <d v="1899-12-30T05:06:00"/>
    <d v="1899-12-30T01:38:00"/>
    <n v="1"/>
    <n v="38"/>
    <d v="1899-12-30T03:35:00"/>
    <d v="1899-12-30T05:10:00"/>
    <d v="1899-12-30T01:35:00"/>
    <n v="1"/>
    <n v="35"/>
    <d v="1899-12-30T05:10:00"/>
    <d v="1899-12-30T05:10:00"/>
    <m/>
    <d v="1899-12-30T00:00:00"/>
    <n v="0"/>
    <n v="0"/>
    <d v="1899-12-30T05:17:00"/>
    <d v="1899-12-30T00:07:00"/>
    <n v="0"/>
    <n v="7"/>
    <d v="1899-12-30T05:24:00"/>
    <d v="1899-12-30T00:07:00"/>
    <n v="0"/>
    <n v="7"/>
    <d v="1899-12-30T05:24:00"/>
    <d v="1899-12-30T05:25:00"/>
    <d v="1899-12-30T00:01:00"/>
    <n v="0"/>
    <n v="1"/>
    <d v="1899-12-30T02:55:00"/>
    <n v="2"/>
    <n v="55"/>
    <d v="1899-12-30T00:38:00"/>
    <n v="0"/>
    <n v="38"/>
    <d v="1899-12-30T00:22:00"/>
    <n v="0"/>
    <n v="22"/>
    <d v="1899-12-30T01:38:00"/>
    <n v="1"/>
    <n v="38"/>
    <d v="1899-12-30T00:00:00"/>
    <n v="0"/>
    <n v="0"/>
    <d v="1899-12-30T01:17:00"/>
    <n v="1"/>
    <n v="17"/>
    <d v="1899-12-30T00:00:00"/>
    <n v="0"/>
    <n v="0"/>
    <d v="1899-12-30T00:03:00"/>
    <n v="0"/>
    <n v="3"/>
    <d v="1899-12-30T00:00:00"/>
    <n v="0"/>
    <n v="0"/>
    <d v="1899-12-30T00:00:00"/>
    <n v="0"/>
    <n v="0"/>
    <d v="1899-12-30T00:07:00"/>
    <n v="0"/>
    <n v="7"/>
    <d v="1899-12-30T00:11:00"/>
    <n v="0"/>
    <n v="11"/>
    <d v="1899-12-30T00:00:00"/>
    <n v="0"/>
    <n v="0"/>
    <n v="411929.24000000011"/>
    <n v="6721"/>
    <n v="61.432542372881358"/>
    <n v="61.289873530724613"/>
    <m/>
    <m/>
    <m/>
    <m/>
    <m/>
  </r>
  <r>
    <n v="120"/>
    <n v="6"/>
    <d v="2011-08-03T00:00:00"/>
    <n v="8"/>
    <x v="0"/>
    <n v="4"/>
    <s v="TSL,JSR"/>
    <s v="JELLINBAH PCI/CP LIMESTONE"/>
    <s v="CHINA STEEL RESPONSIBILITY/SAGARRATAN/MP PANAMAX6"/>
    <d v="1899-12-30T06:45:00"/>
    <x v="118"/>
    <s v="DTY-WT 1-WCS-RLS 1-IMWB 1-DTY/DTY-WT 1-WCS-RLS 2-IMWB 1-DTY"/>
    <n v="59"/>
    <n v="0"/>
    <s v="R105"/>
    <d v="1899-12-30T06:45:00"/>
    <d v="1899-12-30T06:45:00"/>
    <d v="1899-12-30T00:00:00"/>
    <n v="0"/>
    <n v="0"/>
    <d v="1899-12-30T06:50:00"/>
    <d v="1899-12-30T00:05:00"/>
    <n v="0"/>
    <n v="5"/>
    <d v="1899-12-30T06:55:00"/>
    <d v="1899-12-30T00:05:00"/>
    <n v="0"/>
    <n v="5"/>
    <d v="1899-12-30T06:55:00"/>
    <d v="1899-12-30T00:00:00"/>
    <n v="0"/>
    <n v="0"/>
    <d v="1899-12-30T07:13:00"/>
    <d v="1899-12-30T08:07:00"/>
    <d v="1899-12-30T00:54:00"/>
    <n v="0"/>
    <n v="54"/>
    <d v="1899-12-30T07:13:00"/>
    <d v="1899-12-30T08:07:00"/>
    <d v="1899-12-30T00:54:00"/>
    <n v="0"/>
    <n v="54"/>
    <d v="1899-12-30T08:08:00"/>
    <d v="1899-12-30T00:01:00"/>
    <n v="0"/>
    <n v="1"/>
    <d v="1899-12-30T08:08:00"/>
    <d v="1899-12-30T00:00:00"/>
    <n v="0"/>
    <n v="0"/>
    <d v="1899-12-30T10:58:00"/>
    <d v="1899-12-30T02:50:00"/>
    <n v="2"/>
    <n v="50"/>
    <d v="1899-12-30T10:58:00"/>
    <d v="1899-12-30T10:58:00"/>
    <d v="1899-12-30T00:00:00"/>
    <n v="0"/>
    <n v="0"/>
    <d v="1899-12-30T09:35:00"/>
    <d v="1899-12-30T09:35:00"/>
    <m/>
    <d v="1899-12-30T00:00:00"/>
    <n v="0"/>
    <n v="0"/>
    <d v="1899-12-30T11:07:00"/>
    <d v="1899-12-30T00:09:00"/>
    <n v="0"/>
    <n v="9"/>
    <d v="1899-12-30T11:17:00"/>
    <d v="1899-12-30T00:10:00"/>
    <n v="0"/>
    <n v="10"/>
    <d v="1899-12-30T11:17:00"/>
    <d v="1899-12-30T11:20:00"/>
    <d v="1899-12-30T00:03:00"/>
    <n v="0"/>
    <n v="3"/>
    <d v="1899-12-30T04:35:00"/>
    <n v="4"/>
    <n v="35"/>
    <d v="1899-12-30T00:20:00"/>
    <n v="0"/>
    <n v="20"/>
    <d v="1899-12-30T00:54:00"/>
    <n v="0"/>
    <n v="54"/>
    <d v="1899-12-30T02:50:00"/>
    <n v="2"/>
    <n v="50"/>
    <d v="1899-12-30T00:00:00"/>
    <n v="0"/>
    <n v="0"/>
    <d v="1899-12-30T02:00:00"/>
    <n v="2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5:00"/>
    <n v="0"/>
    <n v="5"/>
    <d v="1899-12-30T00:45:00"/>
    <n v="0"/>
    <n v="45"/>
    <d v="1899-12-30T00:00:00"/>
    <n v="0"/>
    <n v="0"/>
    <n v="415601.76000000013"/>
    <n v="6780"/>
    <n v="62.246101694915254"/>
    <n v="61.298194690265504"/>
    <m/>
    <m/>
    <m/>
    <m/>
    <m/>
  </r>
  <r>
    <n v="121"/>
    <n v="7"/>
    <d v="2011-08-03T00:00:00"/>
    <n v="8"/>
    <x v="1"/>
    <n v="1"/>
    <s v="TSL,HALDIA"/>
    <s v="OAKY NORTH"/>
    <s v="CHINA STEEL RESPONSIBILITY"/>
    <d v="1899-12-30T13:05:00"/>
    <x v="119"/>
    <s v="DTY-WT 1-WCS-RLS 1-IMWB 1-DTY"/>
    <n v="59"/>
    <n v="0"/>
    <m/>
    <d v="1899-12-30T13:05:00"/>
    <d v="1899-12-30T13:05:00"/>
    <d v="1899-12-30T00:00:00"/>
    <n v="0"/>
    <n v="0"/>
    <d v="1899-12-30T13:20:00"/>
    <d v="1899-12-30T00:15:00"/>
    <n v="0"/>
    <n v="15"/>
    <d v="1899-12-30T13:25:00"/>
    <d v="1899-12-30T00:05:00"/>
    <n v="0"/>
    <n v="5"/>
    <d v="1899-12-30T13:50:00"/>
    <d v="1899-12-30T00:25:00"/>
    <n v="0"/>
    <n v="25"/>
    <d v="1899-12-30T13:50:00"/>
    <d v="1899-12-30T15:00:00"/>
    <d v="1899-12-30T01:10:00"/>
    <n v="1"/>
    <n v="10"/>
    <d v="1899-12-30T13:50:00"/>
    <d v="1899-12-30T15:00:00"/>
    <d v="1899-12-30T01:10:00"/>
    <n v="1"/>
    <n v="10"/>
    <d v="1899-12-30T15:00:00"/>
    <d v="1899-12-30T00:00:00"/>
    <n v="0"/>
    <n v="0"/>
    <d v="1899-12-30T15:45:00"/>
    <d v="1899-12-30T00:45:00"/>
    <n v="0"/>
    <n v="45"/>
    <d v="1899-12-30T17:41:00"/>
    <d v="1899-12-30T01:56:00"/>
    <n v="1"/>
    <n v="56"/>
    <d v="1899-12-30T17:41:00"/>
    <d v="1899-12-30T17:41:00"/>
    <d v="1899-12-30T00:00:00"/>
    <n v="0"/>
    <n v="0"/>
    <d v="1899-12-30T17:41:00"/>
    <d v="1899-12-30T17:41:00"/>
    <m/>
    <d v="1899-12-30T00:00:00"/>
    <n v="0"/>
    <n v="0"/>
    <d v="1899-12-30T17:47:00"/>
    <d v="1899-12-30T00:06:00"/>
    <n v="0"/>
    <n v="6"/>
    <d v="1899-12-30T17:54:00"/>
    <d v="1899-12-30T00:07:00"/>
    <n v="0"/>
    <n v="7"/>
    <d v="1899-12-30T17:54:00"/>
    <d v="1899-12-30T18:00:00"/>
    <d v="1899-12-30T00:06:00"/>
    <n v="0"/>
    <n v="6"/>
    <d v="1899-12-30T04:55:00"/>
    <n v="4"/>
    <n v="55"/>
    <d v="1899-12-30T00:38:00"/>
    <n v="0"/>
    <n v="38"/>
    <d v="1899-12-30T01:10:00"/>
    <n v="1"/>
    <n v="10"/>
    <d v="1899-12-30T01:56:00"/>
    <n v="1"/>
    <n v="56"/>
    <d v="1899-12-30T00:00:00"/>
    <n v="0"/>
    <n v="0"/>
    <d v="1899-12-30T01:16:00"/>
    <n v="1"/>
    <n v="16"/>
    <d v="1899-12-30T00:00:00"/>
    <n v="0"/>
    <n v="0"/>
    <d v="1899-12-30T00:00:00"/>
    <n v="0"/>
    <n v="0"/>
    <d v="1899-12-30T00:06:00"/>
    <n v="0"/>
    <n v="6"/>
    <d v="1899-12-30T00:00:00"/>
    <n v="0"/>
    <n v="0"/>
    <d v="1899-12-30T00:00:00"/>
    <n v="0"/>
    <n v="0"/>
    <d v="1899-12-30T00:34:00"/>
    <n v="0"/>
    <n v="34"/>
    <d v="1899-12-30T00:00:00"/>
    <n v="0"/>
    <n v="0"/>
    <n v="419239.88000000012"/>
    <n v="6839"/>
    <n v="61.663050847457626"/>
    <n v="61.301342301506082"/>
    <m/>
    <m/>
    <m/>
    <m/>
    <m/>
  </r>
  <r>
    <n v="122"/>
    <n v="8"/>
    <d v="2011-08-03T00:00:00"/>
    <n v="8"/>
    <x v="6"/>
    <n v="2"/>
    <s v="RCL"/>
    <s v="NON COKING"/>
    <s v="GENCO NORMANDY"/>
    <d v="1899-12-30T18:05:00"/>
    <x v="120"/>
    <s v="DTY-WT 1-WCS-RLS 1-IMWB 1-DTY"/>
    <n v="59"/>
    <n v="0"/>
    <m/>
    <d v="1899-12-30T18:05:00"/>
    <d v="1899-12-30T18:05:00"/>
    <d v="1899-12-30T00:00:00"/>
    <n v="0"/>
    <n v="0"/>
    <d v="1899-12-30T18:10:00"/>
    <d v="1899-12-30T00:05:00"/>
    <n v="0"/>
    <n v="5"/>
    <d v="1899-12-30T18:20:00"/>
    <d v="1899-12-30T00:10:00"/>
    <n v="0"/>
    <n v="10"/>
    <d v="1899-12-30T19:00:00"/>
    <d v="1899-12-30T00:40:00"/>
    <n v="0"/>
    <n v="40"/>
    <d v="1899-12-30T19:00:00"/>
    <d v="1899-12-30T19:35:00"/>
    <d v="1899-12-30T00:35:00"/>
    <n v="0"/>
    <n v="35"/>
    <d v="1899-12-30T19:00:00"/>
    <d v="1899-12-30T20:00:00"/>
    <d v="1899-12-30T01:00:00"/>
    <n v="1"/>
    <n v="0"/>
    <d v="1899-12-30T20:00:00"/>
    <d v="1899-12-30T00:25:00"/>
    <n v="0"/>
    <n v="25"/>
    <d v="1899-12-30T20:00:00"/>
    <d v="1899-12-30T00:00:00"/>
    <n v="0"/>
    <n v="0"/>
    <d v="1899-12-30T21:33:00"/>
    <d v="1899-12-30T01:33:00"/>
    <n v="1"/>
    <n v="33"/>
    <d v="1899-12-30T21:33:00"/>
    <d v="1899-12-30T21:33:00"/>
    <d v="1899-12-30T00:00:00"/>
    <n v="0"/>
    <n v="0"/>
    <d v="1899-12-30T21:33:00"/>
    <d v="1899-12-30T21:33:00"/>
    <m/>
    <d v="1899-12-30T00:00:00"/>
    <n v="0"/>
    <n v="0"/>
    <d v="1899-12-30T21:48:00"/>
    <d v="1899-12-30T00:15:00"/>
    <n v="0"/>
    <n v="15"/>
    <d v="1899-12-30T21:52:00"/>
    <d v="1899-12-30T00:04:00"/>
    <n v="0"/>
    <n v="4"/>
    <d v="1899-12-30T21:52:00"/>
    <d v="1899-12-30T21:55:00"/>
    <d v="1899-12-30T00:03:00"/>
    <n v="0"/>
    <n v="3"/>
    <d v="1899-12-30T03:50:00"/>
    <n v="3"/>
    <n v="50"/>
    <d v="1899-12-30T01:24:00"/>
    <n v="1"/>
    <n v="24"/>
    <d v="1899-12-30T00:35:00"/>
    <n v="0"/>
    <n v="35"/>
    <d v="1899-12-30T01:33:00"/>
    <n v="1"/>
    <n v="33"/>
    <d v="1899-12-30T00:00:00"/>
    <n v="0"/>
    <n v="0"/>
    <d v="1899-12-30T01:17:00"/>
    <n v="1"/>
    <n v="1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6:00"/>
    <n v="0"/>
    <n v="16"/>
    <d v="1899-12-30T00:00:00"/>
    <n v="0"/>
    <n v="0"/>
    <n v="422825.03000000014"/>
    <n v="6898"/>
    <n v="60.76525423728814"/>
    <n v="61.296757031023503"/>
    <m/>
    <m/>
    <m/>
    <m/>
    <m/>
  </r>
  <r>
    <n v="123"/>
    <n v="9"/>
    <d v="2011-08-03T00:00:00"/>
    <n v="8"/>
    <x v="2"/>
    <n v="2"/>
    <s v="UML,DGPR"/>
    <s v="HARD COKING COAL"/>
    <s v="FU ZHOU HAI"/>
    <d v="1899-12-30T20:30:00"/>
    <x v="121"/>
    <s v="DTY-WT 1-WCS-RLS 1-IMWB 1-DTY"/>
    <n v="60"/>
    <n v="1"/>
    <m/>
    <d v="1899-12-30T20:30:00"/>
    <d v="1899-12-30T20:30:00"/>
    <d v="1899-12-30T00:00:00"/>
    <n v="0"/>
    <n v="0"/>
    <d v="1899-12-30T20:40:00"/>
    <d v="1899-12-30T00:10:00"/>
    <n v="0"/>
    <n v="10"/>
    <d v="1899-12-30T20:45:00"/>
    <d v="1899-12-30T00:05:00"/>
    <n v="0"/>
    <n v="5"/>
    <d v="1899-12-30T21:50:00"/>
    <d v="1899-12-30T01:05:00"/>
    <n v="1"/>
    <n v="5"/>
    <d v="1899-12-30T21:50:00"/>
    <d v="1899-12-30T23:56:00"/>
    <d v="1899-12-30T02:06:00"/>
    <n v="2"/>
    <n v="6"/>
    <d v="1899-12-30T21:50:00"/>
    <d v="1899-12-30T23:56:00"/>
    <d v="1899-12-30T02:06:00"/>
    <n v="2"/>
    <n v="6"/>
    <d v="1899-12-30T23:56:00"/>
    <d v="1899-12-30T00:00:00"/>
    <n v="0"/>
    <n v="0"/>
    <d v="1899-12-30T23:57:00"/>
    <d v="1899-12-30T00:01:00"/>
    <n v="0"/>
    <n v="1"/>
    <d v="1899-12-31T02:16:00"/>
    <d v="1899-12-30T02:19:00"/>
    <n v="2"/>
    <n v="19"/>
    <d v="1899-12-31T02:16:00"/>
    <d v="1899-12-31T02:16:00"/>
    <d v="1899-12-30T00:00:00"/>
    <n v="0"/>
    <n v="0"/>
    <d v="1899-12-31T02:16:00"/>
    <d v="1899-12-31T02:16:00"/>
    <m/>
    <d v="1899-12-30T00:00:00"/>
    <n v="0"/>
    <n v="0"/>
    <d v="1899-12-31T02:20:00"/>
    <d v="1899-12-30T00:04:00"/>
    <n v="0"/>
    <n v="4"/>
    <d v="1899-12-31T02:25:00"/>
    <d v="1899-12-30T00:05:00"/>
    <n v="0"/>
    <n v="5"/>
    <d v="1899-12-31T02:25:00"/>
    <d v="1899-12-31T02:25:00"/>
    <d v="1899-12-30T00:00:00"/>
    <n v="0"/>
    <n v="0"/>
    <d v="1899-12-30T05:55:00"/>
    <n v="5"/>
    <n v="55"/>
    <d v="1899-12-30T01:14:00"/>
    <n v="1"/>
    <n v="14"/>
    <d v="1899-12-30T02:06:00"/>
    <n v="2"/>
    <n v="6"/>
    <d v="1899-12-30T02:19:00"/>
    <n v="2"/>
    <n v="19"/>
    <d v="1899-12-30T00:00:00"/>
    <n v="0"/>
    <n v="0"/>
    <d v="1899-12-30T01:08:00"/>
    <n v="1"/>
    <n v="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1:00"/>
    <n v="1"/>
    <n v="11"/>
    <d v="1899-12-30T00:00:00"/>
    <n v="0"/>
    <n v="0"/>
    <n v="426511.21000000014"/>
    <n v="6958"/>
    <n v="61.43633333333333"/>
    <n v="61.297960620868082"/>
    <m/>
    <m/>
    <m/>
    <m/>
    <m/>
  </r>
  <r>
    <n v="124"/>
    <n v="10"/>
    <d v="2011-08-04T00:00:00"/>
    <n v="8"/>
    <x v="0"/>
    <n v="5"/>
    <s v="TSL,JSR"/>
    <s v="OAKY NORTH/CD HCC"/>
    <s v="CHINA STEEL RESPONSIBILITY/MERIDIAN HALO"/>
    <d v="1899-12-30T01:10:00"/>
    <x v="122"/>
    <s v="DTY-WT 1-WCS-RLS 2-IMWB 1-DTY"/>
    <n v="59"/>
    <n v="0"/>
    <s v="R104"/>
    <d v="1899-12-30T01:10:00"/>
    <d v="1899-12-30T01:10:00"/>
    <d v="1899-12-30T00:00:00"/>
    <n v="0"/>
    <n v="0"/>
    <d v="1899-12-30T01:30:00"/>
    <d v="1899-12-30T00:20:00"/>
    <n v="0"/>
    <n v="20"/>
    <d v="1899-12-30T01:32:00"/>
    <d v="1899-12-30T00:02:00"/>
    <n v="0"/>
    <n v="2"/>
    <d v="1899-12-30T02:15:00"/>
    <d v="1899-12-30T00:43:00"/>
    <n v="0"/>
    <n v="43"/>
    <d v="1899-12-30T02:15:00"/>
    <d v="1899-12-30T02:50:00"/>
    <d v="1899-12-30T00:35:00"/>
    <n v="0"/>
    <n v="35"/>
    <d v="1899-12-30T02:15:00"/>
    <d v="1899-12-30T02:50:00"/>
    <d v="1899-12-30T00:35:00"/>
    <n v="0"/>
    <n v="35"/>
    <d v="1899-12-30T02:50:00"/>
    <d v="1899-12-30T00:00:00"/>
    <n v="0"/>
    <n v="0"/>
    <d v="1899-12-30T03:35:00"/>
    <d v="1899-12-30T00:45:00"/>
    <n v="0"/>
    <n v="45"/>
    <d v="1899-12-30T06:33:00"/>
    <d v="1899-12-30T02:58:00"/>
    <n v="2"/>
    <n v="58"/>
    <d v="1899-12-30T06:33:00"/>
    <d v="1899-12-30T06:33:00"/>
    <d v="1899-12-30T00:00:00"/>
    <n v="0"/>
    <n v="0"/>
    <d v="1899-12-30T06:40:00"/>
    <d v="1899-12-30T06:40:00"/>
    <m/>
    <d v="1899-12-30T00:00:00"/>
    <n v="0"/>
    <n v="0"/>
    <d v="1899-12-30T06:54:00"/>
    <d v="1899-12-30T00:21:00"/>
    <n v="0"/>
    <n v="21"/>
    <d v="1899-12-30T07:00:00"/>
    <d v="1899-12-30T00:06:00"/>
    <n v="0"/>
    <n v="6"/>
    <d v="1899-12-30T07:00:00"/>
    <d v="1899-12-30T07:05:00"/>
    <d v="1899-12-30T00:05:00"/>
    <n v="0"/>
    <n v="5"/>
    <d v="1899-12-30T05:55:00"/>
    <n v="5"/>
    <n v="55"/>
    <d v="1899-12-30T01:10:00"/>
    <n v="1"/>
    <n v="10"/>
    <d v="1899-12-30T00:35:00"/>
    <n v="0"/>
    <n v="35"/>
    <d v="1899-12-30T02:58:00"/>
    <n v="2"/>
    <n v="58"/>
    <d v="1899-12-30T00:00:00"/>
    <n v="0"/>
    <n v="0"/>
    <d v="1899-12-30T01:48:00"/>
    <n v="1"/>
    <n v="4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0:00"/>
    <n v="1"/>
    <n v="10"/>
    <d v="1899-12-30T00:00:00"/>
    <n v="0"/>
    <n v="0"/>
    <n v="430159.21000000014"/>
    <n v="7017"/>
    <n v="61.83050847457627"/>
    <n v="61.302438363973231"/>
    <m/>
    <m/>
    <m/>
    <m/>
    <m/>
  </r>
  <r>
    <n v="125"/>
    <n v="11"/>
    <d v="2011-08-04T00:00:00"/>
    <n v="8"/>
    <x v="0"/>
    <n v="6"/>
    <s v="TSL,JSR"/>
    <s v="JELLINBAH PCI/SP LIMESTONE"/>
    <s v="CHINA STEEL RESPONSIBILITY/SEALUCK2"/>
    <d v="1899-12-30T06:10:00"/>
    <x v="123"/>
    <s v="DTY-WT 1-WCS-RLS 1-IMWB 1-DTY/DTY-WT 1-WCS-RLS 2-IMWB 1-DTY"/>
    <n v="59"/>
    <n v="0"/>
    <s v="R105"/>
    <d v="1899-12-30T06:10:00"/>
    <d v="1899-12-30T06:10:00"/>
    <d v="1899-12-30T00:00:00"/>
    <n v="0"/>
    <n v="0"/>
    <d v="1899-12-30T06:20:00"/>
    <d v="1899-12-30T00:10:00"/>
    <n v="0"/>
    <n v="10"/>
    <d v="1899-12-30T06:25:00"/>
    <d v="1899-12-30T00:05:00"/>
    <n v="0"/>
    <n v="5"/>
    <d v="1899-12-30T07:00:00"/>
    <d v="1899-12-30T00:35:00"/>
    <n v="0"/>
    <n v="35"/>
    <d v="1899-12-30T07:00:00"/>
    <d v="1899-12-30T07:55:00"/>
    <d v="1899-12-30T00:55:00"/>
    <n v="0"/>
    <n v="55"/>
    <d v="1899-12-30T07:00:00"/>
    <d v="1899-12-30T07:55:00"/>
    <d v="1899-12-30T00:55:00"/>
    <n v="0"/>
    <n v="55"/>
    <d v="1899-12-30T08:00:00"/>
    <d v="1899-12-30T00:05:00"/>
    <n v="0"/>
    <n v="5"/>
    <d v="1899-12-30T08:00:00"/>
    <d v="1899-12-30T00:00:00"/>
    <n v="0"/>
    <n v="0"/>
    <d v="1899-12-30T13:14:00"/>
    <d v="1899-12-30T05:14:00"/>
    <n v="5"/>
    <n v="14"/>
    <d v="1899-12-30T13:14:00"/>
    <d v="1899-12-30T13:14:00"/>
    <d v="1899-12-30T00:00:00"/>
    <n v="0"/>
    <n v="0"/>
    <d v="1899-12-30T13:14:00"/>
    <d v="1899-12-30T13:14:00"/>
    <m/>
    <d v="1899-12-30T00:00:00"/>
    <n v="0"/>
    <n v="0"/>
    <d v="1899-12-30T13:25:00"/>
    <d v="1899-12-30T00:11:00"/>
    <n v="0"/>
    <n v="11"/>
    <d v="1899-12-30T13:30:00"/>
    <d v="1899-12-30T00:05:00"/>
    <n v="0"/>
    <n v="5"/>
    <d v="1899-12-30T13:30:00"/>
    <d v="1899-12-30T13:35:00"/>
    <d v="1899-12-30T00:05:00"/>
    <n v="0"/>
    <n v="5"/>
    <d v="1899-12-30T07:25:00"/>
    <n v="7"/>
    <n v="25"/>
    <d v="1899-12-30T00:56:00"/>
    <n v="0"/>
    <n v="56"/>
    <d v="1899-12-30T00:55:00"/>
    <n v="0"/>
    <n v="55"/>
    <d v="1899-12-30T05:14:00"/>
    <n v="5"/>
    <n v="14"/>
    <d v="1899-12-30T00:00:00"/>
    <n v="0"/>
    <n v="0"/>
    <d v="1899-12-30T03:57:00"/>
    <n v="3"/>
    <n v="57"/>
    <d v="1899-12-30T00:00:00"/>
    <n v="0"/>
    <n v="0"/>
    <d v="1899-12-30T00:00:00"/>
    <n v="0"/>
    <n v="0"/>
    <d v="1899-12-30T00:42:00"/>
    <n v="0"/>
    <n v="42"/>
    <d v="1899-12-30T00:00:00"/>
    <n v="0"/>
    <n v="0"/>
    <d v="1899-12-30T00:12:00"/>
    <n v="0"/>
    <n v="12"/>
    <d v="1899-12-30T00:23:00"/>
    <n v="0"/>
    <n v="23"/>
    <d v="1899-12-30T00:00:00"/>
    <n v="0"/>
    <n v="0"/>
    <n v="433908.21000000014"/>
    <n v="7076"/>
    <n v="63.542372881355931"/>
    <n v="61.32111503674394"/>
    <m/>
    <m/>
    <m/>
    <m/>
    <m/>
  </r>
  <r>
    <n v="126"/>
    <n v="12"/>
    <d v="2011-08-04T00:00:00"/>
    <n v="8"/>
    <x v="3"/>
    <n v="1"/>
    <s v="WCMIL"/>
    <s v="HARD COKING COAL"/>
    <s v="DIONE"/>
    <d v="1899-12-30T11:00:00"/>
    <x v="124"/>
    <s v="DTY-WT 1-WCS-RLS 1-IMWB 1-DTY"/>
    <n v="58"/>
    <n v="1"/>
    <s v="R104"/>
    <d v="1899-12-30T11:00:00"/>
    <d v="1899-12-30T11:00:00"/>
    <d v="1899-12-30T00:00:00"/>
    <n v="0"/>
    <n v="0"/>
    <d v="1899-12-30T11:30:00"/>
    <d v="1899-12-30T00:30:00"/>
    <n v="0"/>
    <n v="30"/>
    <d v="1899-12-30T11:45:00"/>
    <d v="1899-12-30T00:15:00"/>
    <n v="0"/>
    <n v="15"/>
    <d v="1899-12-30T12:00:00"/>
    <d v="1899-12-30T00:15:00"/>
    <n v="0"/>
    <n v="15"/>
    <d v="1899-12-30T12:00:00"/>
    <d v="1899-12-30T13:50:00"/>
    <d v="1899-12-30T01:50:00"/>
    <n v="1"/>
    <n v="50"/>
    <d v="1899-12-30T12:00:00"/>
    <d v="1899-12-30T13:50:00"/>
    <d v="1899-12-30T01:50:00"/>
    <n v="1"/>
    <n v="50"/>
    <d v="1899-12-30T13:50:00"/>
    <d v="1899-12-30T00:00:00"/>
    <n v="0"/>
    <n v="0"/>
    <d v="1899-12-30T16:07:00"/>
    <d v="1899-12-30T02:17:00"/>
    <n v="2"/>
    <n v="17"/>
    <d v="1899-12-30T18:41:00"/>
    <d v="1899-12-30T02:34:00"/>
    <n v="2"/>
    <n v="34"/>
    <d v="1899-12-30T18:41:00"/>
    <d v="1899-12-30T18:41:00"/>
    <d v="1899-12-30T00:00:00"/>
    <n v="0"/>
    <n v="0"/>
    <d v="1899-12-30T18:41:00"/>
    <d v="1899-12-30T18:41:00"/>
    <m/>
    <d v="1899-12-30T00:00:00"/>
    <n v="0"/>
    <n v="0"/>
    <d v="1899-12-30T18:48:00"/>
    <d v="1899-12-30T00:07:00"/>
    <n v="0"/>
    <n v="7"/>
    <d v="1899-12-30T18:55:00"/>
    <d v="1899-12-30T00:07:00"/>
    <n v="0"/>
    <n v="7"/>
    <d v="1899-12-30T18:55:00"/>
    <d v="1899-12-30T19:00:00"/>
    <d v="1899-12-30T00:05:00"/>
    <n v="0"/>
    <n v="5"/>
    <d v="1899-12-30T08:00:00"/>
    <n v="8"/>
    <n v="0"/>
    <d v="1899-12-30T00:29:00"/>
    <n v="0"/>
    <n v="29"/>
    <d v="1899-12-30T01:50:00"/>
    <n v="1"/>
    <n v="50"/>
    <d v="1899-12-30T02:34:00"/>
    <n v="2"/>
    <n v="34"/>
    <d v="1899-12-30T00:00:00"/>
    <n v="0"/>
    <n v="0"/>
    <d v="1899-12-30T01:21:00"/>
    <n v="1"/>
    <n v="21"/>
    <d v="1899-12-30T00:00:00"/>
    <n v="0"/>
    <n v="0"/>
    <d v="1899-12-30T00:07:00"/>
    <n v="0"/>
    <n v="7"/>
    <d v="1899-12-30T00:00:00"/>
    <n v="0"/>
    <n v="0"/>
    <d v="1899-12-30T00:00:00"/>
    <n v="0"/>
    <n v="0"/>
    <d v="1899-12-30T00:00:00"/>
    <n v="0"/>
    <n v="0"/>
    <d v="1899-12-30T01:06:00"/>
    <n v="1"/>
    <n v="6"/>
    <d v="1899-12-30T00:00:00"/>
    <n v="0"/>
    <n v="0"/>
    <n v="437495.21000000014"/>
    <n v="7134"/>
    <n v="61.844827586206897"/>
    <n v="61.325372862349333"/>
    <m/>
    <m/>
    <m/>
    <m/>
    <m/>
  </r>
  <r>
    <n v="127"/>
    <n v="13"/>
    <d v="2011-08-05T00:00:00"/>
    <n v="8"/>
    <x v="0"/>
    <n v="7"/>
    <s v="TSL,JSR"/>
    <s v="CDHCC/OAKY NORTH"/>
    <s v="MERIDIAN HALO/CHINA STEEL RESPONSIBILITY"/>
    <d v="1899-12-30T02:20:00"/>
    <x v="125"/>
    <s v="DTY-WT 1-WCS-RLS 1-IMWB 1-DTY/DTY-WT 1-WCS-RLS 2-IMWB 1-DTY"/>
    <n v="59"/>
    <n v="0"/>
    <m/>
    <d v="1899-12-30T02:20:00"/>
    <d v="1899-12-30T02:20:00"/>
    <d v="1899-12-30T00:00:00"/>
    <n v="0"/>
    <n v="0"/>
    <d v="1899-12-30T03:00:00"/>
    <d v="1899-12-30T00:40:00"/>
    <n v="0"/>
    <n v="40"/>
    <d v="1899-12-30T03:05:00"/>
    <d v="1899-12-30T00:05:00"/>
    <n v="0"/>
    <n v="5"/>
    <d v="1899-12-30T03:25:00"/>
    <d v="1899-12-30T00:20:00"/>
    <n v="0"/>
    <n v="20"/>
    <d v="1899-12-30T03:25:00"/>
    <d v="1899-12-30T04:08:00"/>
    <d v="1899-12-30T00:43:00"/>
    <n v="0"/>
    <n v="43"/>
    <d v="1899-12-30T03:25:00"/>
    <d v="1899-12-30T04:08:00"/>
    <d v="1899-12-30T00:43:00"/>
    <n v="0"/>
    <n v="43"/>
    <d v="1899-12-30T04:08:00"/>
    <d v="1899-12-30T00:00:00"/>
    <n v="0"/>
    <n v="0"/>
    <d v="1899-12-30T04:09:00"/>
    <d v="1899-12-30T00:01:00"/>
    <n v="0"/>
    <n v="1"/>
    <d v="1899-12-30T07:18:00"/>
    <d v="1899-12-30T03:09:00"/>
    <n v="3"/>
    <n v="9"/>
    <d v="1899-12-30T07:18:00"/>
    <d v="1899-12-30T07:18:00"/>
    <d v="1899-12-30T00:00:00"/>
    <n v="0"/>
    <n v="0"/>
    <d v="1899-12-30T07:18:00"/>
    <d v="1899-12-30T07:18:00"/>
    <m/>
    <d v="1899-12-30T00:00:00"/>
    <n v="0"/>
    <n v="0"/>
    <d v="1899-12-30T07:31:00"/>
    <d v="1899-12-30T00:13:00"/>
    <n v="0"/>
    <n v="13"/>
    <d v="1899-12-30T07:40:00"/>
    <d v="1899-12-30T00:09:00"/>
    <n v="0"/>
    <n v="9"/>
    <d v="1899-12-30T07:40:00"/>
    <d v="1899-12-30T07:45:00"/>
    <d v="1899-12-30T00:05:00"/>
    <n v="0"/>
    <n v="5"/>
    <d v="1899-12-30T05:25:00"/>
    <n v="5"/>
    <n v="25"/>
    <d v="1899-12-30T00:42:00"/>
    <n v="0"/>
    <n v="42"/>
    <d v="1899-12-30T00:43:00"/>
    <n v="0"/>
    <n v="43"/>
    <d v="1899-12-30T03:09:00"/>
    <n v="3"/>
    <n v="9"/>
    <d v="1899-12-30T00:00:00"/>
    <n v="0"/>
    <n v="0"/>
    <d v="1899-12-30T03:09:00"/>
    <n v="3"/>
    <n v="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41201.79000000015"/>
    <n v="7193"/>
    <n v="62.823389830508475"/>
    <n v="61.337660225218983"/>
    <m/>
    <m/>
    <m/>
    <m/>
    <m/>
  </r>
  <r>
    <n v="128"/>
    <n v="14"/>
    <d v="2011-08-05T00:00:00"/>
    <n v="8"/>
    <x v="0"/>
    <n v="8"/>
    <s v="TSL,JSR"/>
    <s v="JELLINBAH PCI"/>
    <s v="CHINA STEEL RESPONSIBILITY"/>
    <d v="1899-12-30T04:45:00"/>
    <x v="126"/>
    <s v="DTY-WT 1-WCS-RLS 2-IMWB 1-DTY"/>
    <n v="59"/>
    <n v="0"/>
    <m/>
    <d v="1899-12-30T04:45:00"/>
    <d v="1899-12-30T04:45:00"/>
    <d v="1899-12-30T00:00:00"/>
    <n v="0"/>
    <n v="0"/>
    <d v="1899-12-30T04:55:00"/>
    <d v="1899-12-30T00:10:00"/>
    <n v="0"/>
    <n v="10"/>
    <d v="1899-12-30T05:00:00"/>
    <d v="1899-12-30T00:05:00"/>
    <n v="0"/>
    <n v="5"/>
    <d v="1899-12-30T05:35:00"/>
    <d v="1899-12-30T00:35:00"/>
    <n v="0"/>
    <n v="35"/>
    <d v="1899-12-30T05:35:00"/>
    <d v="1899-12-30T06:05:00"/>
    <d v="1899-12-30T00:30:00"/>
    <n v="0"/>
    <n v="30"/>
    <d v="1899-12-30T05:35:00"/>
    <d v="1899-12-30T06:05:00"/>
    <d v="1899-12-30T00:30:00"/>
    <n v="0"/>
    <n v="30"/>
    <d v="1899-12-30T06:45:00"/>
    <d v="1899-12-30T00:40:00"/>
    <n v="0"/>
    <n v="40"/>
    <d v="1899-12-30T06:47:00"/>
    <d v="1899-12-30T00:02:00"/>
    <n v="0"/>
    <n v="2"/>
    <d v="1899-12-30T10:04:00"/>
    <d v="1899-12-30T03:17:00"/>
    <n v="3"/>
    <n v="17"/>
    <d v="1899-12-30T10:04:00"/>
    <d v="1899-12-30T10:04:00"/>
    <d v="1899-12-30T00:00:00"/>
    <n v="0"/>
    <n v="0"/>
    <d v="1899-12-30T10:04:00"/>
    <d v="1899-12-30T10:04:00"/>
    <m/>
    <d v="1899-12-30T00:00:00"/>
    <n v="0"/>
    <n v="0"/>
    <d v="1899-12-30T10:28:00"/>
    <d v="1899-12-30T00:24:00"/>
    <n v="0"/>
    <n v="24"/>
    <d v="1899-12-30T10:35:00"/>
    <d v="1899-12-30T00:07:00"/>
    <n v="0"/>
    <n v="7"/>
    <d v="1899-12-30T10:35:00"/>
    <d v="1899-12-30T10:40:00"/>
    <d v="1899-12-30T00:05:00"/>
    <n v="0"/>
    <n v="5"/>
    <d v="1899-12-30T05:55:00"/>
    <n v="5"/>
    <n v="55"/>
    <d v="1899-12-30T01:46:00"/>
    <n v="1"/>
    <n v="46"/>
    <d v="1899-12-30T00:30:00"/>
    <n v="0"/>
    <n v="30"/>
    <d v="1899-12-30T03:17:00"/>
    <n v="3"/>
    <n v="17"/>
    <d v="1899-12-30T00:00:00"/>
    <n v="0"/>
    <n v="0"/>
    <d v="1899-12-30T03:17:00"/>
    <n v="3"/>
    <n v="1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44854.78000000014"/>
    <n v="7252"/>
    <n v="61.915084745762705"/>
    <n v="61.342357970215133"/>
    <m/>
    <m/>
    <m/>
    <m/>
    <m/>
  </r>
  <r>
    <n v="129"/>
    <n v="15"/>
    <d v="2011-08-05T00:00:00"/>
    <n v="8"/>
    <x v="1"/>
    <n v="2"/>
    <s v="TSL,HALDIA"/>
    <s v="OAKY NORTH"/>
    <s v="CHINA STEEL RESPONSIBILITY"/>
    <d v="1899-12-30T07:45:00"/>
    <x v="127"/>
    <s v="DTY-WT 1-WCS-RLS 1-IMWB 1-DTY"/>
    <n v="59"/>
    <n v="0"/>
    <m/>
    <d v="1899-12-30T07:45:00"/>
    <d v="1899-12-30T07:45:00"/>
    <d v="1899-12-30T00:00:00"/>
    <n v="0"/>
    <n v="0"/>
    <d v="1899-12-30T08:00:00"/>
    <d v="1899-12-30T00:15:00"/>
    <n v="0"/>
    <n v="15"/>
    <d v="1899-12-30T08:10:00"/>
    <d v="1899-12-30T00:10:00"/>
    <n v="0"/>
    <n v="10"/>
    <d v="1899-12-30T10:30:00"/>
    <d v="1899-12-30T02:20:00"/>
    <n v="2"/>
    <n v="20"/>
    <d v="1899-12-30T10:30:00"/>
    <d v="1899-12-30T11:38:00"/>
    <d v="1899-12-30T01:08:00"/>
    <n v="1"/>
    <n v="8"/>
    <d v="1899-12-30T10:30:00"/>
    <d v="1899-12-30T11:38:00"/>
    <d v="1899-12-30T01:08:00"/>
    <n v="1"/>
    <n v="8"/>
    <d v="1899-12-30T11:38:00"/>
    <d v="1899-12-30T00:00:00"/>
    <n v="0"/>
    <n v="0"/>
    <d v="1899-12-30T11:38:00"/>
    <d v="1899-12-30T00:00:00"/>
    <n v="0"/>
    <n v="0"/>
    <d v="1899-12-30T17:24:00"/>
    <d v="1899-12-30T05:46:00"/>
    <n v="5"/>
    <n v="46"/>
    <d v="1899-12-30T17:24:00"/>
    <d v="1899-12-30T17:24:00"/>
    <d v="1899-12-30T00:00:00"/>
    <n v="0"/>
    <n v="0"/>
    <d v="1899-12-30T17:24:00"/>
    <d v="1899-12-30T17:24:00"/>
    <m/>
    <d v="1899-12-30T00:00:00"/>
    <n v="0"/>
    <n v="0"/>
    <d v="1899-12-30T17:34:00"/>
    <d v="1899-12-30T00:10:00"/>
    <n v="0"/>
    <n v="10"/>
    <d v="1899-12-30T17:40:00"/>
    <d v="1899-12-30T00:06:00"/>
    <n v="0"/>
    <n v="6"/>
    <d v="1899-12-30T17:40:00"/>
    <d v="1899-12-30T17:45:00"/>
    <d v="1899-12-30T00:05:00"/>
    <n v="0"/>
    <n v="5"/>
    <d v="1899-12-30T10:00:00"/>
    <n v="10"/>
    <n v="0"/>
    <d v="1899-12-30T02:36:00"/>
    <n v="2"/>
    <n v="36"/>
    <d v="1899-12-30T01:08:00"/>
    <n v="1"/>
    <n v="8"/>
    <d v="1899-12-30T05:46:00"/>
    <n v="5"/>
    <n v="46"/>
    <d v="1899-12-30T00:00:00"/>
    <n v="0"/>
    <n v="0"/>
    <d v="1899-12-30T05:46:00"/>
    <n v="5"/>
    <n v="4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48532.05000000016"/>
    <n v="7311"/>
    <n v="62.326610169491524"/>
    <n v="61.350300916427322"/>
    <m/>
    <m/>
    <m/>
    <m/>
    <m/>
  </r>
  <r>
    <n v="130"/>
    <n v="16"/>
    <d v="2011-08-05T00:00:00"/>
    <n v="8"/>
    <x v="2"/>
    <n v="3"/>
    <s v="UML,DGPR"/>
    <s v="HARD COKING COAL"/>
    <s v="FU ZHOU HAI"/>
    <d v="1899-12-30T10:45:00"/>
    <x v="128"/>
    <s v="DTY-WT 1-WCS-RLS 2-IMWB 1-DTY"/>
    <n v="57"/>
    <n v="0"/>
    <m/>
    <d v="1899-12-30T10:45:00"/>
    <d v="1899-12-30T10:45:00"/>
    <d v="1899-12-30T00:00:00"/>
    <n v="0"/>
    <n v="0"/>
    <d v="1899-12-30T10:55:00"/>
    <d v="1899-12-30T00:10:00"/>
    <n v="0"/>
    <n v="10"/>
    <d v="1899-12-30T11:00:00"/>
    <d v="1899-12-30T00:05:00"/>
    <n v="0"/>
    <n v="5"/>
    <d v="1899-12-30T11:31:00"/>
    <d v="1899-12-30T00:31:00"/>
    <n v="0"/>
    <n v="31"/>
    <d v="1899-12-30T11:31:00"/>
    <d v="1899-12-30T12:50:00"/>
    <d v="1899-12-30T01:19:00"/>
    <n v="1"/>
    <n v="19"/>
    <d v="1899-12-30T11:31:00"/>
    <d v="1899-12-30T12:50:00"/>
    <d v="1899-12-30T01:19:00"/>
    <n v="1"/>
    <n v="19"/>
    <d v="1899-12-30T17:30:00"/>
    <d v="1899-12-30T04:40:00"/>
    <n v="4"/>
    <n v="40"/>
    <d v="1899-12-30T18:42:00"/>
    <d v="1899-12-30T01:12:00"/>
    <n v="1"/>
    <n v="12"/>
    <d v="1899-12-30T20:45:00"/>
    <d v="1899-12-30T02:03:00"/>
    <n v="2"/>
    <n v="3"/>
    <d v="1899-12-30T20:45:00"/>
    <d v="1899-12-30T20:45:00"/>
    <d v="1899-12-30T00:00:00"/>
    <n v="0"/>
    <n v="0"/>
    <d v="1899-12-30T20:45:00"/>
    <d v="1899-12-30T20:45:00"/>
    <m/>
    <d v="1899-12-30T00:00:00"/>
    <n v="0"/>
    <n v="0"/>
    <d v="1899-12-30T21:03:00"/>
    <d v="1899-12-30T00:18:00"/>
    <n v="0"/>
    <n v="18"/>
    <d v="1899-12-30T21:07:00"/>
    <d v="1899-12-30T00:04:00"/>
    <n v="0"/>
    <n v="4"/>
    <d v="1899-12-30T21:07:00"/>
    <d v="1899-12-30T21:10:00"/>
    <d v="1899-12-30T00:03:00"/>
    <n v="0"/>
    <n v="3"/>
    <d v="1899-12-30T10:25:00"/>
    <n v="10"/>
    <n v="25"/>
    <d v="1899-12-30T05:33:00"/>
    <n v="5"/>
    <n v="33"/>
    <d v="1899-12-30T01:19:00"/>
    <n v="1"/>
    <n v="19"/>
    <d v="1899-12-30T02:03:00"/>
    <n v="2"/>
    <n v="3"/>
    <d v="1899-12-30T00:00:00"/>
    <n v="0"/>
    <n v="0"/>
    <d v="1899-12-30T02:03:00"/>
    <n v="2"/>
    <n v="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52087.05000000016"/>
    <n v="7370"/>
    <n v="62.368421052631582"/>
    <n v="61.34152645861603"/>
    <m/>
    <m/>
    <m/>
    <m/>
    <m/>
  </r>
  <r>
    <n v="131"/>
    <n v="17"/>
    <d v="2011-08-05T00:00:00"/>
    <n v="8"/>
    <x v="0"/>
    <n v="9"/>
    <s v="TSL,JSR"/>
    <s v="PCI/SP LIMESTONE"/>
    <s v="CHINA STEEL RESPONSIBILITY/SEALUCK2"/>
    <d v="1899-12-30T20:25:00"/>
    <x v="129"/>
    <s v="DTY-WT 1-WCS-RLS 2-IMWB 1-DTY"/>
    <n v="59"/>
    <n v="0"/>
    <m/>
    <d v="1899-12-30T20:25:00"/>
    <d v="1899-12-30T20:25:00"/>
    <d v="1899-12-30T00:00:00"/>
    <n v="0"/>
    <n v="0"/>
    <d v="1899-12-30T20:40:00"/>
    <d v="1899-12-30T00:15:00"/>
    <n v="0"/>
    <n v="15"/>
    <d v="1899-12-30T20:45:00"/>
    <d v="1899-12-30T00:05:00"/>
    <n v="0"/>
    <n v="5"/>
    <d v="1899-12-30T21:00:00"/>
    <d v="1899-12-30T00:15:00"/>
    <n v="0"/>
    <n v="15"/>
    <d v="1899-12-30T21:00:00"/>
    <d v="1899-12-30T23:12:00"/>
    <d v="1899-12-30T02:12:00"/>
    <n v="2"/>
    <n v="12"/>
    <d v="1899-12-30T21:00:00"/>
    <d v="1899-12-30T23:12:00"/>
    <d v="1899-12-30T02:12:00"/>
    <n v="2"/>
    <n v="12"/>
    <d v="1899-12-30T23:12:00"/>
    <d v="1899-12-30T00:00:00"/>
    <n v="0"/>
    <n v="0"/>
    <d v="1899-12-30T23:12:00"/>
    <d v="1899-12-30T00:00:00"/>
    <n v="0"/>
    <n v="0"/>
    <d v="1899-12-31T02:17:00"/>
    <d v="1899-12-30T03:05:00"/>
    <n v="3"/>
    <n v="5"/>
    <d v="1899-12-31T02:17:00"/>
    <d v="1899-12-31T02:17:00"/>
    <d v="1899-12-30T00:00:00"/>
    <n v="0"/>
    <n v="0"/>
    <d v="1899-12-31T02:17:00"/>
    <d v="1899-12-31T02:17:00"/>
    <m/>
    <d v="1899-12-30T00:00:00"/>
    <n v="0"/>
    <n v="0"/>
    <d v="1899-12-31T02:27:00"/>
    <d v="1899-12-30T00:10:00"/>
    <n v="0"/>
    <n v="10"/>
    <d v="1899-12-31T02:40:00"/>
    <d v="1899-12-30T00:13:00"/>
    <n v="0"/>
    <n v="13"/>
    <d v="1899-12-31T02:40:00"/>
    <d v="1899-12-31T02:50:00"/>
    <d v="1899-12-30T00:10:00"/>
    <n v="0"/>
    <n v="10"/>
    <d v="1899-12-30T06:25:00"/>
    <n v="6"/>
    <n v="25"/>
    <d v="1899-12-30T00:38:00"/>
    <n v="0"/>
    <n v="38"/>
    <d v="1899-12-30T02:12:00"/>
    <n v="2"/>
    <n v="12"/>
    <d v="1899-12-30T03:05:00"/>
    <n v="3"/>
    <n v="5"/>
    <d v="1899-12-30T00:00:00"/>
    <n v="0"/>
    <n v="0"/>
    <d v="1899-12-30T03:05:00"/>
    <n v="3"/>
    <n v="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55809.68000000017"/>
    <n v="7429"/>
    <n v="63.095423728813564"/>
    <n v="61.355455646789629"/>
    <m/>
    <m/>
    <m/>
    <m/>
    <m/>
  </r>
  <r>
    <n v="132"/>
    <n v="18"/>
    <d v="2011-08-06T00:00:00"/>
    <n v="8"/>
    <x v="5"/>
    <n v="10"/>
    <s v="TSL,JSR"/>
    <s v="OAKY NORTH/CP OMAN"/>
    <s v="CHINA STEEL RESPONSIBILITY/SAGARRATAN/MP PANAMAX6"/>
    <d v="1899-12-30T01:10:00"/>
    <x v="130"/>
    <s v="DTY-WT 1-WCS-RLS 2-IMWB 1-DTY"/>
    <n v="59"/>
    <n v="0"/>
    <m/>
    <d v="1899-12-30T01:10:00"/>
    <d v="1899-12-30T01:10:00"/>
    <d v="1899-12-30T00:00:00"/>
    <n v="0"/>
    <n v="0"/>
    <d v="1899-12-30T01:15:00"/>
    <d v="1899-12-30T00:05:00"/>
    <n v="0"/>
    <n v="5"/>
    <d v="1899-12-30T01:18:00"/>
    <d v="1899-12-30T00:03:00"/>
    <n v="0"/>
    <n v="3"/>
    <d v="1899-12-30T01:40:00"/>
    <d v="1899-12-30T00:22:00"/>
    <n v="0"/>
    <n v="22"/>
    <d v="1899-12-30T01:40:00"/>
    <d v="1899-12-30T03:30:00"/>
    <d v="1899-12-30T01:50:00"/>
    <n v="1"/>
    <n v="50"/>
    <d v="1899-12-30T01:40:00"/>
    <d v="1899-12-30T03:30:00"/>
    <d v="1899-12-30T01:50:00"/>
    <n v="1"/>
    <n v="50"/>
    <d v="1899-12-30T03:33:00"/>
    <d v="1899-12-30T00:03:00"/>
    <n v="0"/>
    <n v="3"/>
    <d v="1899-12-30T03:37:00"/>
    <d v="1899-12-30T00:04:00"/>
    <n v="0"/>
    <n v="4"/>
    <d v="1899-12-30T07:51:00"/>
    <d v="1899-12-30T04:14:00"/>
    <n v="4"/>
    <n v="14"/>
    <d v="1899-12-30T07:51:00"/>
    <d v="1899-12-30T07:51:00"/>
    <d v="1899-12-30T00:00:00"/>
    <n v="0"/>
    <n v="0"/>
    <d v="1899-12-30T07:51:00"/>
    <d v="1899-12-30T07:51:00"/>
    <m/>
    <d v="1899-12-30T00:00:00"/>
    <n v="0"/>
    <n v="0"/>
    <d v="1899-12-30T08:00:00"/>
    <d v="1899-12-30T00:09:00"/>
    <n v="0"/>
    <n v="9"/>
    <d v="1899-12-30T08:05:00"/>
    <d v="1899-12-30T00:05:00"/>
    <n v="0"/>
    <n v="5"/>
    <d v="1899-12-30T08:05:00"/>
    <d v="1899-12-30T08:10:00"/>
    <d v="1899-12-30T00:05:00"/>
    <n v="0"/>
    <n v="5"/>
    <d v="1899-12-30T07:00:00"/>
    <n v="7"/>
    <n v="0"/>
    <d v="1899-12-30T00:39:00"/>
    <n v="0"/>
    <n v="39"/>
    <d v="1899-12-30T01:50:00"/>
    <n v="1"/>
    <n v="50"/>
    <d v="1899-12-30T04:14:00"/>
    <n v="4"/>
    <n v="14"/>
    <d v="1899-12-30T00:00:00"/>
    <n v="0"/>
    <n v="0"/>
    <d v="1899-12-30T04:14:00"/>
    <n v="4"/>
    <n v="1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59569.68000000017"/>
    <n v="7487"/>
    <n v="63.728813559322035"/>
    <n v="61.382353412581828"/>
    <m/>
    <m/>
    <m/>
    <m/>
    <m/>
  </r>
  <r>
    <n v="133"/>
    <n v="19"/>
    <d v="2011-08-06T00:00:00"/>
    <n v="8"/>
    <x v="3"/>
    <n v="2"/>
    <s v="WCMIL"/>
    <s v="HARD COKING COAL"/>
    <s v="DIONE"/>
    <d v="1899-12-30T08:30:00"/>
    <x v="131"/>
    <s v="DTY-WT 1-WCS-RLS 2-IMWB 1-DTY"/>
    <n v="58"/>
    <n v="0"/>
    <m/>
    <d v="1899-12-30T08:30:00"/>
    <d v="1899-12-30T08:30:00"/>
    <d v="1899-12-30T00:00:00"/>
    <n v="0"/>
    <n v="0"/>
    <d v="1899-12-30T08:35:00"/>
    <d v="1899-12-30T00:05:00"/>
    <n v="0"/>
    <n v="5"/>
    <d v="1899-12-30T08:37:00"/>
    <d v="1899-12-30T00:02:00"/>
    <n v="0"/>
    <n v="2"/>
    <d v="1899-12-30T09:00:00"/>
    <d v="1899-12-30T00:23:00"/>
    <n v="0"/>
    <n v="23"/>
    <d v="1899-12-30T09:00:00"/>
    <d v="1899-12-30T10:10:00"/>
    <d v="1899-12-30T01:10:00"/>
    <n v="1"/>
    <n v="10"/>
    <d v="1899-12-30T09:00:00"/>
    <d v="1899-12-30T10:10:00"/>
    <d v="1899-12-30T01:10:00"/>
    <n v="1"/>
    <n v="10"/>
    <d v="1899-12-30T11:20:00"/>
    <d v="1899-12-30T01:10:00"/>
    <n v="1"/>
    <n v="10"/>
    <d v="1899-12-30T11:51:00"/>
    <d v="1899-12-30T00:31:00"/>
    <n v="0"/>
    <n v="31"/>
    <d v="1899-12-30T15:00:00"/>
    <d v="1899-12-30T03:09:00"/>
    <n v="3"/>
    <n v="9"/>
    <d v="1899-12-30T15:00:00"/>
    <d v="1899-12-30T15:00:00"/>
    <d v="1899-12-30T00:00:00"/>
    <n v="0"/>
    <n v="0"/>
    <d v="1899-12-30T15:00:00"/>
    <d v="1899-12-30T15:00:00"/>
    <m/>
    <d v="1899-12-30T00:00:00"/>
    <n v="0"/>
    <n v="0"/>
    <d v="1899-12-30T15:15:00"/>
    <d v="1899-12-30T00:15:00"/>
    <n v="0"/>
    <n v="15"/>
    <d v="1899-12-30T15:40:00"/>
    <d v="1899-12-30T00:25:00"/>
    <n v="0"/>
    <n v="25"/>
    <d v="1899-12-30T15:40:00"/>
    <d v="1899-12-30T16:15:00"/>
    <d v="1899-12-30T00:35:00"/>
    <n v="0"/>
    <n v="35"/>
    <d v="1899-12-30T07:45:00"/>
    <n v="7"/>
    <n v="45"/>
    <d v="1899-12-30T02:13:00"/>
    <n v="2"/>
    <n v="13"/>
    <d v="1899-12-30T01:10:00"/>
    <n v="1"/>
    <n v="10"/>
    <d v="1899-12-30T03:09:00"/>
    <n v="3"/>
    <n v="9"/>
    <d v="1899-12-30T00:00:00"/>
    <n v="0"/>
    <n v="0"/>
    <d v="1899-12-30T03:09:00"/>
    <n v="3"/>
    <n v="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63175.68000000017"/>
    <n v="7546"/>
    <n v="62.172413793103445"/>
    <n v="61.380291545189529"/>
    <m/>
    <m/>
    <m/>
    <m/>
    <m/>
  </r>
  <r>
    <n v="134"/>
    <n v="20"/>
    <d v="2011-08-06T00:00:00"/>
    <n v="8"/>
    <x v="1"/>
    <n v="3"/>
    <s v="TSL,HALDIA"/>
    <s v="HAILCREEK"/>
    <s v="GREAT BRIGHT"/>
    <d v="1899-12-30T06:10:00"/>
    <x v="132"/>
    <s v="DTY-WT 1-WCS-RLS 2-IMWB 1-DTY"/>
    <n v="59"/>
    <n v="0"/>
    <m/>
    <d v="1899-12-30T06:10:00"/>
    <d v="1899-12-30T06:10:00"/>
    <d v="1899-12-30T00:00:00"/>
    <n v="0"/>
    <n v="0"/>
    <d v="1899-12-30T06:15:00"/>
    <d v="1899-12-30T00:05:00"/>
    <n v="0"/>
    <n v="5"/>
    <d v="1899-12-30T06:17:00"/>
    <d v="1899-12-30T00:02:00"/>
    <n v="0"/>
    <n v="2"/>
    <d v="1899-12-30T07:00:00"/>
    <d v="1899-12-30T00:43:00"/>
    <n v="0"/>
    <n v="43"/>
    <d v="1899-12-30T07:00:00"/>
    <d v="1899-12-30T08:05:00"/>
    <d v="1899-12-30T01:05:00"/>
    <n v="1"/>
    <n v="5"/>
    <d v="1899-12-30T07:00:00"/>
    <d v="1899-12-30T08:05:00"/>
    <d v="1899-12-30T01:05:00"/>
    <n v="1"/>
    <n v="5"/>
    <d v="1899-12-30T08:16:00"/>
    <d v="1899-12-30T00:11:00"/>
    <n v="0"/>
    <n v="11"/>
    <d v="1899-12-30T10:19:00"/>
    <d v="1899-12-30T02:03:00"/>
    <n v="2"/>
    <n v="3"/>
    <d v="1899-12-30T18:24:00"/>
    <d v="1899-12-30T08:05:00"/>
    <n v="8"/>
    <n v="5"/>
    <d v="1899-12-30T18:24:00"/>
    <d v="1899-12-30T18:24:00"/>
    <d v="1899-12-30T00:00:00"/>
    <n v="0"/>
    <n v="0"/>
    <d v="1899-12-30T18:24:00"/>
    <d v="1899-12-30T18:24:00"/>
    <m/>
    <d v="1899-12-30T00:00:00"/>
    <n v="0"/>
    <n v="0"/>
    <d v="1899-12-30T18:30:00"/>
    <d v="1899-12-30T00:06:00"/>
    <n v="0"/>
    <n v="6"/>
    <d v="1899-12-30T18:40:00"/>
    <d v="1899-12-30T00:10:00"/>
    <n v="0"/>
    <n v="10"/>
    <d v="1899-12-30T18:40:00"/>
    <d v="1899-12-30T18:45:00"/>
    <d v="1899-12-30T00:05:00"/>
    <n v="0"/>
    <n v="5"/>
    <d v="1899-12-30T12:35:00"/>
    <n v="12"/>
    <n v="35"/>
    <d v="1899-12-30T01:10:00"/>
    <n v="1"/>
    <n v="10"/>
    <d v="1899-12-30T01:05:00"/>
    <n v="1"/>
    <n v="5"/>
    <d v="1899-12-30T08:05:00"/>
    <n v="8"/>
    <n v="5"/>
    <d v="1899-12-30T00:00:00"/>
    <n v="0"/>
    <n v="0"/>
    <d v="1899-12-30T08:05:00"/>
    <n v="8"/>
    <n v="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66807.68000000017"/>
    <n v="7600"/>
    <n v="61.559322033898304"/>
    <n v="61.422063157894762"/>
    <m/>
    <m/>
    <m/>
    <m/>
    <m/>
  </r>
  <r>
    <n v="135"/>
    <n v="21"/>
    <d v="2011-08-06T00:00:00"/>
    <n v="8"/>
    <x v="2"/>
    <n v="4"/>
    <s v="UML,DGPR"/>
    <s v="HARD COKING COAL"/>
    <s v="KAVO ALKYON"/>
    <d v="1899-12-30T14:00:00"/>
    <x v="133"/>
    <s v="DTY-WT 1-WCS-RLS 1-IMWB 1-DTY"/>
    <n v="54"/>
    <n v="4"/>
    <m/>
    <d v="1899-12-30T14:00:00"/>
    <d v="1899-12-30T14:00:00"/>
    <d v="1899-12-30T00:00:00"/>
    <n v="0"/>
    <n v="0"/>
    <d v="1899-12-30T14:10:00"/>
    <d v="1899-12-30T00:10:00"/>
    <n v="0"/>
    <n v="10"/>
    <d v="1899-12-30T14:12:00"/>
    <d v="1899-12-30T00:02:00"/>
    <n v="0"/>
    <n v="2"/>
    <d v="1899-12-30T16:00:00"/>
    <d v="1899-12-30T01:48:00"/>
    <n v="1"/>
    <n v="48"/>
    <d v="1899-12-30T16:00:00"/>
    <d v="1899-12-30T18:00:00"/>
    <d v="1899-12-30T02:00:00"/>
    <n v="2"/>
    <n v="0"/>
    <d v="1899-12-30T16:00:00"/>
    <d v="1899-12-30T18:00:00"/>
    <d v="1899-12-30T02:00:00"/>
    <n v="2"/>
    <n v="0"/>
    <d v="1899-12-30T18:00:00"/>
    <d v="1899-12-30T00:00:00"/>
    <n v="0"/>
    <n v="0"/>
    <d v="1899-12-30T18:30:00"/>
    <d v="1899-12-30T00:30:00"/>
    <n v="0"/>
    <n v="30"/>
    <d v="1899-12-30T20:55:00"/>
    <d v="1899-12-30T02:25:00"/>
    <n v="2"/>
    <n v="25"/>
    <d v="1899-12-30T20:55:00"/>
    <d v="1899-12-30T20:55:00"/>
    <d v="1899-12-30T00:00:00"/>
    <n v="0"/>
    <n v="0"/>
    <d v="1899-12-30T20:55:00"/>
    <d v="1899-12-30T20:55:00"/>
    <m/>
    <d v="1899-12-30T00:00:00"/>
    <n v="0"/>
    <n v="0"/>
    <d v="1899-12-30T21:00:00"/>
    <d v="1899-12-30T00:05:00"/>
    <n v="0"/>
    <n v="5"/>
    <d v="1899-12-30T21:10:00"/>
    <d v="1899-12-30T00:10:00"/>
    <n v="0"/>
    <n v="10"/>
    <d v="1899-12-30T21:10:00"/>
    <d v="1899-12-30T21:25:00"/>
    <d v="1899-12-30T00:15:00"/>
    <n v="0"/>
    <n v="15"/>
    <d v="1899-12-30T07:25:00"/>
    <n v="7"/>
    <n v="25"/>
    <d v="1899-12-30T02:03:00"/>
    <n v="2"/>
    <n v="3"/>
    <d v="1899-12-30T02:00:00"/>
    <n v="2"/>
    <n v="0"/>
    <d v="1899-12-30T02:25:00"/>
    <n v="2"/>
    <n v="25"/>
    <d v="1899-12-30T00:00:00"/>
    <n v="0"/>
    <n v="0"/>
    <d v="1899-12-30T02:25:00"/>
    <n v="2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70173.68000000017"/>
    <n v="7658"/>
    <n v="62.333333333333336"/>
    <n v="61.396406372421019"/>
    <m/>
    <m/>
    <m/>
    <m/>
    <m/>
  </r>
  <r>
    <n v="136"/>
    <n v="22"/>
    <d v="2011-08-06T00:00:00"/>
    <n v="8"/>
    <x v="0"/>
    <n v="11"/>
    <s v="TSL,JSR"/>
    <s v="JELLINBAH PCI"/>
    <s v="CHINA STEEL RESPONSIBILITY"/>
    <d v="1899-12-30T00:05:00"/>
    <x v="134"/>
    <s v="DTY-WT 1-WCS-RLS 1-IMWB 1-DTY"/>
    <n v="58"/>
    <n v="1"/>
    <m/>
    <d v="1899-12-30T00:05:00"/>
    <d v="1899-12-30T00:05:00"/>
    <d v="1899-12-30T00:00:00"/>
    <n v="0"/>
    <n v="0"/>
    <d v="1899-12-30T00:07:00"/>
    <d v="1899-12-30T00:02:00"/>
    <n v="0"/>
    <n v="2"/>
    <d v="1899-12-30T00:10:00"/>
    <d v="1899-12-30T00:03:00"/>
    <n v="0"/>
    <n v="3"/>
    <d v="1899-12-30T00:25:00"/>
    <d v="1899-12-30T00:15:00"/>
    <n v="0"/>
    <n v="15"/>
    <d v="1899-12-30T00:25:00"/>
    <d v="1899-12-30T00:40:00"/>
    <d v="1899-12-30T00:15:00"/>
    <n v="0"/>
    <n v="15"/>
    <d v="1899-12-30T00:25:00"/>
    <d v="1899-12-30T00:40:00"/>
    <d v="1899-12-30T00:15:00"/>
    <n v="0"/>
    <n v="15"/>
    <d v="1899-12-30T00:40:00"/>
    <d v="1899-12-30T00:00:00"/>
    <n v="0"/>
    <n v="0"/>
    <d v="1899-12-30T01:03:00"/>
    <d v="1899-12-30T00:23:00"/>
    <n v="0"/>
    <n v="23"/>
    <d v="1899-12-30T03:42:00"/>
    <d v="1899-12-30T02:39:00"/>
    <n v="2"/>
    <n v="39"/>
    <d v="1899-12-30T03:42:00"/>
    <d v="1899-12-30T03:42:00"/>
    <d v="1899-12-30T00:00:00"/>
    <n v="0"/>
    <n v="0"/>
    <d v="1899-12-30T03:42:00"/>
    <d v="1899-12-30T03:42:00"/>
    <m/>
    <d v="1899-12-30T00:00:00"/>
    <n v="0"/>
    <n v="0"/>
    <d v="1899-12-30T03:50:00"/>
    <d v="1899-12-30T00:08:00"/>
    <n v="0"/>
    <n v="8"/>
    <d v="1899-12-30T04:00:00"/>
    <d v="1899-12-30T00:10:00"/>
    <n v="0"/>
    <n v="10"/>
    <d v="1899-12-30T04:00:00"/>
    <d v="1899-12-30T04:05:00"/>
    <d v="1899-12-30T00:05:00"/>
    <n v="0"/>
    <n v="5"/>
    <d v="1899-12-30T04:00:00"/>
    <n v="4"/>
    <n v="0"/>
    <d v="1899-12-30T00:33:00"/>
    <n v="0"/>
    <n v="33"/>
    <d v="1899-12-30T00:15:00"/>
    <n v="0"/>
    <n v="15"/>
    <d v="1899-12-30T02:39:00"/>
    <n v="2"/>
    <n v="39"/>
    <d v="1899-12-30T00:00:00"/>
    <n v="0"/>
    <n v="0"/>
    <d v="1899-12-30T02:39:00"/>
    <n v="2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73813.68000000017"/>
    <n v="7716"/>
    <n v="62.758620689655174"/>
    <n v="61.406645930533976"/>
    <m/>
    <m/>
    <m/>
    <m/>
    <m/>
  </r>
  <r>
    <n v="137"/>
    <n v="23"/>
    <d v="2011-08-07T00:00:00"/>
    <n v="8"/>
    <x v="0"/>
    <n v="12"/>
    <s v="TSL,JSR"/>
    <s v="CDHCC/CP OMAN"/>
    <s v="MERIDIAN HALO/SAGAR RATAN.MP PANAMAX6"/>
    <d v="1899-12-30T05:30:00"/>
    <x v="135"/>
    <s v="DTY-WT 1-WCS-RLS 2-IMWB 1-DTY"/>
    <n v="58"/>
    <n v="1"/>
    <m/>
    <d v="1899-12-30T05:30:00"/>
    <d v="1899-12-30T05:30:00"/>
    <d v="1899-12-30T00:00:00"/>
    <n v="0"/>
    <n v="0"/>
    <d v="1899-12-30T05:40:00"/>
    <d v="1899-12-30T00:10:00"/>
    <n v="0"/>
    <n v="10"/>
    <d v="1899-12-30T05:45:00"/>
    <d v="1899-12-30T00:05:00"/>
    <n v="0"/>
    <n v="5"/>
    <d v="1899-12-30T06:18:00"/>
    <d v="1899-12-30T00:33:00"/>
    <n v="0"/>
    <n v="33"/>
    <d v="1899-12-30T06:18:00"/>
    <d v="1899-12-30T07:18:00"/>
    <d v="1899-12-30T01:00:00"/>
    <n v="1"/>
    <n v="0"/>
    <d v="1899-12-30T06:18:00"/>
    <d v="1899-12-30T07:18:00"/>
    <d v="1899-12-30T01:00:00"/>
    <n v="1"/>
    <n v="0"/>
    <d v="1899-12-30T07:18:00"/>
    <d v="1899-12-30T00:00:00"/>
    <n v="0"/>
    <n v="0"/>
    <d v="1899-12-30T07:20:00"/>
    <d v="1899-12-30T00:02:00"/>
    <n v="0"/>
    <n v="2"/>
    <d v="1899-12-30T10:36:00"/>
    <d v="1899-12-30T03:16:00"/>
    <n v="3"/>
    <n v="16"/>
    <d v="1899-12-30T10:36:00"/>
    <d v="1899-12-30T10:36:00"/>
    <d v="1899-12-30T00:00:00"/>
    <n v="0"/>
    <n v="0"/>
    <d v="1899-12-30T10:36:00"/>
    <d v="1899-12-30T10:36:00"/>
    <m/>
    <d v="1899-12-30T00:00:00"/>
    <n v="0"/>
    <n v="0"/>
    <d v="1899-12-30T10:42:00"/>
    <d v="1899-12-30T00:06:00"/>
    <n v="0"/>
    <n v="6"/>
    <d v="1899-12-30T10:50:00"/>
    <d v="1899-12-30T00:08:00"/>
    <n v="0"/>
    <n v="8"/>
    <d v="1899-12-30T10:50:00"/>
    <d v="1899-12-30T11:00:00"/>
    <d v="1899-12-30T00:10:00"/>
    <n v="0"/>
    <n v="10"/>
    <d v="1899-12-30T05:30:00"/>
    <n v="5"/>
    <n v="30"/>
    <d v="1899-12-30T00:47:00"/>
    <n v="0"/>
    <n v="47"/>
    <d v="1899-12-30T01:00:00"/>
    <n v="1"/>
    <n v="0"/>
    <d v="1899-12-30T03:16:00"/>
    <n v="3"/>
    <n v="16"/>
    <d v="1899-12-30T00:00:00"/>
    <n v="0"/>
    <n v="0"/>
    <d v="1899-12-30T03:16:00"/>
    <n v="3"/>
    <n v="1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77458.23000000016"/>
    <n v="7769"/>
    <n v="62.837068965517247"/>
    <n v="61.456845153816467"/>
    <m/>
    <m/>
    <m/>
    <m/>
    <m/>
  </r>
  <r>
    <n v="138"/>
    <n v="24"/>
    <d v="2011-08-07T00:00:00"/>
    <n v="8"/>
    <x v="1"/>
    <n v="4"/>
    <s v="TSL,HALDIA"/>
    <s v="HAILCREEK"/>
    <s v="GREAT BRIGHT"/>
    <d v="1899-12-30T10:10:00"/>
    <x v="136"/>
    <s v="DTY-WT 1-WCS-RLS 1-IMWB 1-DTY"/>
    <n v="53"/>
    <n v="5"/>
    <m/>
    <d v="1899-12-30T10:10:00"/>
    <d v="1899-12-30T10:10:00"/>
    <d v="1899-12-30T00:00:00"/>
    <n v="0"/>
    <n v="0"/>
    <d v="1899-12-30T10:15:00"/>
    <d v="1899-12-30T00:05:00"/>
    <n v="0"/>
    <n v="5"/>
    <d v="1899-12-30T10:17:00"/>
    <d v="1899-12-30T00:02:00"/>
    <n v="0"/>
    <n v="2"/>
    <d v="1899-12-30T10:25:00"/>
    <d v="1899-12-30T00:08:00"/>
    <n v="0"/>
    <n v="8"/>
    <d v="1899-12-30T10:25:00"/>
    <d v="1899-12-30T12:44:00"/>
    <d v="1899-12-30T02:19:00"/>
    <n v="2"/>
    <n v="19"/>
    <d v="1899-12-30T10:25:00"/>
    <d v="1899-12-30T12:44:00"/>
    <d v="1899-12-30T02:19:00"/>
    <n v="2"/>
    <n v="19"/>
    <d v="1899-12-30T12:44:00"/>
    <d v="1899-12-30T00:00:00"/>
    <n v="0"/>
    <n v="0"/>
    <d v="1899-12-30T12:44:00"/>
    <d v="1899-12-30T00:00:00"/>
    <n v="0"/>
    <n v="0"/>
    <d v="1899-12-30T14:35:00"/>
    <d v="1899-12-30T01:51:00"/>
    <n v="1"/>
    <n v="51"/>
    <d v="1899-12-30T14:35:00"/>
    <d v="1899-12-30T14:35:00"/>
    <d v="1899-12-30T00:00:00"/>
    <n v="0"/>
    <n v="0"/>
    <d v="1899-12-30T14:35:00"/>
    <d v="1899-12-30T14:35:00"/>
    <m/>
    <d v="1899-12-30T00:00:00"/>
    <n v="0"/>
    <n v="0"/>
    <d v="1899-12-30T14:45:00"/>
    <d v="1899-12-30T00:10:00"/>
    <n v="0"/>
    <n v="10"/>
    <d v="1899-12-30T15:00:00"/>
    <d v="1899-12-30T00:15:00"/>
    <n v="0"/>
    <n v="15"/>
    <d v="1899-12-30T15:00:00"/>
    <d v="1899-12-30T15:10:00"/>
    <d v="1899-12-30T00:10:00"/>
    <n v="0"/>
    <n v="10"/>
    <d v="1899-12-30T05:00:00"/>
    <n v="5"/>
    <n v="0"/>
    <d v="1899-12-30T00:33:00"/>
    <n v="0"/>
    <n v="33"/>
    <d v="1899-12-30T02:19:00"/>
    <n v="2"/>
    <n v="19"/>
    <d v="1899-12-30T01:51:00"/>
    <n v="1"/>
    <n v="51"/>
    <d v="1899-12-30T00:00:00"/>
    <n v="0"/>
    <n v="0"/>
    <d v="1899-12-30T01:51:00"/>
    <n v="1"/>
    <n v="5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80782.17000000016"/>
    <n v="7825"/>
    <n v="62.715849056603773"/>
    <n v="61.441810862619832"/>
    <m/>
    <m/>
    <m/>
    <m/>
    <m/>
  </r>
  <r>
    <n v="139"/>
    <n v="25"/>
    <d v="2011-08-07T00:00:00"/>
    <n v="8"/>
    <x v="0"/>
    <n v="13"/>
    <s v="TSL,JSR"/>
    <s v="CDHCC/JELLINBAH PCI"/>
    <s v="CHINA STEEL RESPONSIBILITY"/>
    <d v="1899-12-30T15:45:00"/>
    <x v="137"/>
    <s v="DTY-WT 1-WCS-RLS 1-IMWB 1-DTY"/>
    <n v="56"/>
    <n v="2"/>
    <m/>
    <d v="1899-12-30T15:45:00"/>
    <d v="1899-12-30T15:45:00"/>
    <d v="1899-12-30T00:00:00"/>
    <n v="0"/>
    <n v="0"/>
    <d v="1899-12-30T16:00:00"/>
    <d v="1899-12-30T00:15:00"/>
    <n v="0"/>
    <n v="15"/>
    <d v="1899-12-30T16:05:00"/>
    <d v="1899-12-30T00:05:00"/>
    <n v="0"/>
    <n v="5"/>
    <d v="1899-12-30T16:32:00"/>
    <d v="1899-12-30T00:27:00"/>
    <n v="0"/>
    <n v="27"/>
    <d v="1899-12-30T16:35:00"/>
    <d v="1899-12-30T18:45:00"/>
    <d v="1899-12-30T02:10:00"/>
    <n v="2"/>
    <n v="10"/>
    <d v="1899-12-30T16:35:00"/>
    <d v="1899-12-30T18:45:00"/>
    <d v="1899-12-30T02:10:00"/>
    <n v="2"/>
    <n v="10"/>
    <d v="1899-12-30T18:52:00"/>
    <d v="1899-12-30T00:07:00"/>
    <n v="0"/>
    <n v="7"/>
    <d v="1899-12-30T18:53:00"/>
    <d v="1899-12-30T00:01:00"/>
    <n v="0"/>
    <n v="1"/>
    <d v="1899-12-30T22:03:00"/>
    <d v="1899-12-30T03:10:00"/>
    <n v="3"/>
    <n v="10"/>
    <d v="1899-12-30T22:03:00"/>
    <d v="1899-12-30T22:03:00"/>
    <d v="1899-12-30T00:00:00"/>
    <n v="0"/>
    <n v="0"/>
    <d v="1899-12-30T22:03:00"/>
    <d v="1899-12-30T22:03:00"/>
    <m/>
    <d v="1899-12-30T00:00:00"/>
    <n v="0"/>
    <n v="0"/>
    <d v="1899-12-30T22:12:00"/>
    <d v="1899-12-30T00:09:00"/>
    <n v="0"/>
    <n v="9"/>
    <d v="1899-12-30T22:25:00"/>
    <d v="1899-12-30T00:13:00"/>
    <n v="0"/>
    <n v="13"/>
    <d v="1899-12-30T22:25:00"/>
    <d v="1899-12-30T22:35:00"/>
    <d v="1899-12-30T00:10:00"/>
    <n v="0"/>
    <n v="10"/>
    <d v="1899-12-30T06:50:00"/>
    <n v="6"/>
    <n v="50"/>
    <d v="1899-12-30T00:56:00"/>
    <n v="0"/>
    <n v="56"/>
    <d v="1899-12-30T02:10:00"/>
    <n v="2"/>
    <n v="10"/>
    <d v="1899-12-30T03:10:00"/>
    <n v="3"/>
    <n v="10"/>
    <d v="1899-12-30T00:00:00"/>
    <n v="0"/>
    <n v="0"/>
    <d v="1899-12-30T03:10:00"/>
    <n v="3"/>
    <n v="1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84183.37000000017"/>
    <n v="7884"/>
    <n v="60.73571428571428"/>
    <n v="61.413415778792512"/>
    <m/>
    <m/>
    <m/>
    <m/>
    <m/>
  </r>
  <r>
    <n v="140"/>
    <n v="26"/>
    <d v="2011-08-08T00:00:00"/>
    <n v="8"/>
    <x v="2"/>
    <n v="5"/>
    <s v="UML,DGPR"/>
    <s v="HARD COKING COAL"/>
    <s v="KAVO ALKYON"/>
    <d v="1899-12-30T02:00:00"/>
    <x v="138"/>
    <s v="DTY-WT 1-WCS-RLS 1-IMWB 1-DTY/DTY-WT 1-WCS-RLS 2-IMWB 1-DTY"/>
    <n v="59"/>
    <n v="0"/>
    <m/>
    <d v="1899-12-30T02:00:00"/>
    <d v="1899-12-30T02:00:00"/>
    <d v="1899-12-30T00:00:00"/>
    <n v="0"/>
    <n v="0"/>
    <d v="1899-12-30T03:00:00"/>
    <d v="1899-12-30T01:00:00"/>
    <n v="1"/>
    <n v="0"/>
    <d v="1899-12-30T03:10:00"/>
    <d v="1899-12-30T00:10:00"/>
    <n v="0"/>
    <n v="10"/>
    <d v="1899-12-30T03:30:00"/>
    <d v="1899-12-30T00:20:00"/>
    <n v="0"/>
    <n v="20"/>
    <d v="1899-12-30T03:30:00"/>
    <d v="1899-12-30T04:00:00"/>
    <d v="1899-12-30T00:30:00"/>
    <n v="0"/>
    <n v="30"/>
    <d v="1899-12-30T03:30:00"/>
    <d v="1899-12-30T04:00:00"/>
    <d v="1899-12-30T00:30:00"/>
    <n v="0"/>
    <n v="30"/>
    <d v="1899-12-30T04:07:00"/>
    <d v="1899-12-30T00:07:00"/>
    <n v="0"/>
    <n v="7"/>
    <d v="1899-12-30T04:08:00"/>
    <d v="1899-12-30T00:01:00"/>
    <n v="0"/>
    <n v="1"/>
    <d v="1899-12-30T07:30:00"/>
    <d v="1899-12-30T03:22:00"/>
    <n v="3"/>
    <n v="22"/>
    <d v="1899-12-30T04:10:00"/>
    <d v="1899-12-30T07:35:00"/>
    <d v="1899-12-30T03:25:00"/>
    <n v="3"/>
    <n v="25"/>
    <d v="1899-12-30T07:35:00"/>
    <d v="1899-12-30T07:35:00"/>
    <m/>
    <d v="1899-12-30T00:00:00"/>
    <n v="0"/>
    <n v="0"/>
    <d v="1899-12-30T07:45:00"/>
    <d v="1899-12-30T00:10:00"/>
    <n v="0"/>
    <n v="10"/>
    <d v="1899-12-30T07:50:00"/>
    <d v="1899-12-30T00:05:00"/>
    <n v="0"/>
    <n v="5"/>
    <d v="1899-12-30T07:55:00"/>
    <d v="1899-12-30T08:00:00"/>
    <d v="1899-12-30T00:05:00"/>
    <n v="0"/>
    <n v="5"/>
    <d v="1899-12-30T06:00:00"/>
    <n v="6"/>
    <n v="0"/>
    <d v="1899-12-30T00:42:00"/>
    <n v="0"/>
    <n v="42"/>
    <d v="1899-12-30T00:30:00"/>
    <n v="0"/>
    <n v="30"/>
    <d v="1899-12-30T03:22:00"/>
    <n v="3"/>
    <n v="22"/>
    <d v="1899-12-30T00:00:00"/>
    <n v="0"/>
    <n v="0"/>
    <d v="1899-12-30T03:22:00"/>
    <n v="3"/>
    <n v="2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87784.51000000018"/>
    <n v="7938"/>
    <n v="61.036271186440679"/>
    <n v="61.449295792391055"/>
    <m/>
    <m/>
    <m/>
    <m/>
    <m/>
  </r>
  <r>
    <n v="141"/>
    <n v="27"/>
    <d v="2011-08-08T00:00:00"/>
    <n v="8"/>
    <x v="9"/>
    <n v="1"/>
    <s v="SUPL"/>
    <s v="NON COKING"/>
    <s v="GENCO NORMANDY"/>
    <d v="1899-12-30T04:25:00"/>
    <x v="139"/>
    <s v="DTY-WT 1-WCS-RLS 1-IMWB 1-DTY"/>
    <n v="54"/>
    <n v="4"/>
    <m/>
    <d v="1899-12-30T04:25:00"/>
    <d v="1899-12-30T04:25:00"/>
    <d v="1899-12-30T00:00:00"/>
    <n v="0"/>
    <n v="0"/>
    <d v="1899-12-30T05:00:00"/>
    <d v="1899-12-30T00:35:00"/>
    <n v="0"/>
    <n v="35"/>
    <d v="1899-12-30T05:10:00"/>
    <d v="1899-12-30T00:10:00"/>
    <n v="0"/>
    <n v="10"/>
    <d v="1899-12-30T05:10:00"/>
    <d v="1899-12-30T00:00:00"/>
    <n v="0"/>
    <n v="0"/>
    <d v="1899-12-30T05:10:00"/>
    <d v="1899-12-30T05:10:00"/>
    <d v="1899-12-30T00:00:00"/>
    <n v="0"/>
    <n v="0"/>
    <d v="1899-12-30T05:10:00"/>
    <d v="1899-12-30T05:10:00"/>
    <d v="1899-12-30T00:00:00"/>
    <n v="0"/>
    <n v="0"/>
    <d v="1899-12-30T06:20:00"/>
    <d v="1899-12-30T01:10:00"/>
    <n v="1"/>
    <n v="10"/>
    <d v="1899-12-30T08:09:00"/>
    <d v="1899-12-30T01:49:00"/>
    <n v="1"/>
    <n v="49"/>
    <d v="1899-12-30T10:25:00"/>
    <d v="1899-12-30T02:16:00"/>
    <n v="2"/>
    <n v="16"/>
    <d v="1899-12-30T08:12:00"/>
    <d v="1899-12-30T10:30:00"/>
    <d v="1899-12-30T02:18:00"/>
    <n v="2"/>
    <n v="18"/>
    <d v="1899-12-30T10:30:00"/>
    <d v="1899-12-30T10:30:00"/>
    <m/>
    <d v="1899-12-30T00:00:00"/>
    <n v="0"/>
    <n v="0"/>
    <d v="1899-12-30T10:35:00"/>
    <d v="1899-12-30T00:05:00"/>
    <n v="0"/>
    <n v="5"/>
    <d v="1899-12-30T10:40:00"/>
    <d v="1899-12-30T00:05:00"/>
    <n v="0"/>
    <n v="5"/>
    <d v="1899-12-30T10:40:00"/>
    <d v="1899-12-30T10:45:00"/>
    <d v="1899-12-30T00:05:00"/>
    <n v="0"/>
    <n v="5"/>
    <d v="1899-12-30T06:20:00"/>
    <n v="6"/>
    <n v="20"/>
    <d v="1899-12-30T01:20:00"/>
    <n v="1"/>
    <n v="20"/>
    <d v="1899-12-30T00:00:00"/>
    <n v="0"/>
    <n v="0"/>
    <d v="1899-12-30T02:16:00"/>
    <n v="2"/>
    <n v="16"/>
    <d v="1899-12-30T00:00:00"/>
    <n v="0"/>
    <n v="0"/>
    <d v="1899-12-30T02:16:00"/>
    <n v="2"/>
    <n v="1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91193.79000000021"/>
    <n v="7996"/>
    <n v="63.134814814814817"/>
    <n v="61.429938719359704"/>
    <m/>
    <m/>
    <m/>
    <m/>
    <m/>
  </r>
  <r>
    <n v="142"/>
    <n v="28"/>
    <d v="2011-08-08T00:00:00"/>
    <n v="8"/>
    <x v="0"/>
    <n v="14"/>
    <s v="TSL,JSR"/>
    <s v="OAKY NORTH/JELLINBAH PCI"/>
    <s v="CHINA STEEL RESPONSIBILITY"/>
    <d v="1899-12-30T10:00:00"/>
    <x v="140"/>
    <s v="DTY-WT 1-WCS-RLS 1-IMWB 1-DTY/DTY-WT 1-WCS-RLS 2-IMWB 1-DTY"/>
    <n v="58"/>
    <n v="1"/>
    <m/>
    <d v="1899-12-30T10:00:00"/>
    <d v="1899-12-30T10:00:00"/>
    <d v="1899-12-30T00:00:00"/>
    <n v="0"/>
    <n v="0"/>
    <d v="1899-12-30T10:15:00"/>
    <d v="1899-12-30T00:15:00"/>
    <n v="0"/>
    <n v="15"/>
    <d v="1899-12-30T10:15:00"/>
    <d v="1899-12-30T00:00:00"/>
    <n v="0"/>
    <n v="0"/>
    <d v="1899-12-30T10:55:00"/>
    <d v="1899-12-30T00:40:00"/>
    <n v="0"/>
    <n v="40"/>
    <d v="1899-12-30T11:00:00"/>
    <d v="1899-12-30T11:50:00"/>
    <d v="1899-12-30T00:50:00"/>
    <n v="0"/>
    <n v="50"/>
    <d v="1899-12-30T11:00:00"/>
    <d v="1899-12-30T11:50:00"/>
    <d v="1899-12-30T00:50:00"/>
    <n v="0"/>
    <n v="50"/>
    <d v="1899-12-30T11:50:00"/>
    <d v="1899-12-30T00:00:00"/>
    <n v="0"/>
    <n v="0"/>
    <d v="1899-12-30T12:02:00"/>
    <d v="1899-12-30T00:12:00"/>
    <n v="0"/>
    <n v="12"/>
    <d v="1899-12-30T15:16:00"/>
    <d v="1899-12-30T03:14:00"/>
    <n v="3"/>
    <n v="14"/>
    <d v="1899-12-30T15:16:00"/>
    <d v="1899-12-30T15:16:00"/>
    <d v="1899-12-30T00:00:00"/>
    <n v="0"/>
    <n v="0"/>
    <d v="1899-12-30T00:00:00"/>
    <d v="1899-12-30T00:00:00"/>
    <m/>
    <d v="1899-12-30T00:00:00"/>
    <n v="0"/>
    <n v="0"/>
    <d v="1899-12-30T15:26:00"/>
    <d v="1899-12-30T00:10:00"/>
    <n v="0"/>
    <n v="10"/>
    <d v="1899-12-30T15:35:00"/>
    <d v="1899-12-30T00:09:00"/>
    <n v="0"/>
    <n v="9"/>
    <d v="1899-12-30T15:35:00"/>
    <d v="1899-12-30T15:45:00"/>
    <d v="1899-12-30T00:10:00"/>
    <n v="0"/>
    <n v="10"/>
    <d v="1899-12-30T05:45:00"/>
    <n v="5"/>
    <n v="45"/>
    <d v="1899-12-30T00:59:00"/>
    <n v="0"/>
    <n v="59"/>
    <d v="1899-12-30T00:50:00"/>
    <n v="0"/>
    <n v="50"/>
    <d v="1899-12-30T03:14:00"/>
    <n v="3"/>
    <n v="14"/>
    <d v="1899-12-30T00:00:00"/>
    <n v="0"/>
    <n v="0"/>
    <d v="1899-12-30T03:14:00"/>
    <n v="3"/>
    <n v="1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94798.66000000021"/>
    <n v="8052"/>
    <n v="62.152931034482755"/>
    <n v="61.450404868355712"/>
    <m/>
    <m/>
    <m/>
    <m/>
    <m/>
  </r>
  <r>
    <n v="143"/>
    <n v="29"/>
    <d v="2011-08-08T00:00:00"/>
    <n v="8"/>
    <x v="0"/>
    <n v="15"/>
    <s v="TSL,JSR"/>
    <s v="CDHCC/CP OMAN"/>
    <s v="MERIDIAN HALO/SAGAR RATAN.MP PANAMAX6"/>
    <d v="1899-12-30T10:00:00"/>
    <x v="141"/>
    <s v="DTY-WT 1-WCS-RLS 1-IMWB 1-DTY/DTY-WT 1-WCS-RLS 2-IMWB 1-DTY"/>
    <n v="56"/>
    <n v="3"/>
    <m/>
    <d v="1899-12-30T10:00:00"/>
    <d v="1899-12-30T10:00:00"/>
    <d v="1899-12-30T00:00:00"/>
    <n v="0"/>
    <n v="0"/>
    <d v="1899-12-30T15:30:00"/>
    <d v="1899-12-30T05:30:00"/>
    <n v="5"/>
    <n v="30"/>
    <d v="1899-12-30T15:40:00"/>
    <d v="1899-12-30T00:10:00"/>
    <n v="0"/>
    <n v="10"/>
    <d v="1899-12-30T16:50:00"/>
    <d v="1899-12-30T01:10:00"/>
    <n v="1"/>
    <n v="10"/>
    <d v="1899-12-30T16:50:00"/>
    <d v="1899-12-30T18:10:00"/>
    <d v="1899-12-30T01:20:00"/>
    <n v="1"/>
    <n v="20"/>
    <d v="1899-12-30T16:50:00"/>
    <d v="1899-12-30T18:10:00"/>
    <d v="1899-12-30T01:20:00"/>
    <n v="1"/>
    <n v="20"/>
    <d v="1899-12-30T18:10:00"/>
    <d v="1899-12-30T00:00:00"/>
    <n v="0"/>
    <n v="0"/>
    <d v="1899-12-30T18:31:00"/>
    <d v="1899-12-30T00:21:00"/>
    <n v="0"/>
    <n v="21"/>
    <d v="1899-12-30T20:57:00"/>
    <d v="1899-12-30T02:26:00"/>
    <n v="2"/>
    <n v="26"/>
    <d v="1899-12-30T20:57:00"/>
    <d v="1899-12-30T20:57:00"/>
    <d v="1899-12-30T00:00:00"/>
    <n v="0"/>
    <n v="0"/>
    <d v="1899-12-30T00:00:00"/>
    <d v="1899-12-30T00:00:00"/>
    <m/>
    <d v="1899-12-30T00:00:00"/>
    <n v="0"/>
    <n v="0"/>
    <d v="1899-12-30T21:07:00"/>
    <d v="1899-12-30T00:10:00"/>
    <n v="0"/>
    <n v="10"/>
    <d v="1899-12-30T21:15:00"/>
    <d v="1899-12-30T00:08:00"/>
    <n v="0"/>
    <n v="8"/>
    <d v="1899-12-30T21:15:00"/>
    <d v="1899-12-30T21:25:00"/>
    <d v="1899-12-30T00:10:00"/>
    <n v="0"/>
    <n v="10"/>
    <d v="1899-12-30T11:25:00"/>
    <n v="11"/>
    <n v="25"/>
    <d v="1899-12-30T01:28:00"/>
    <n v="1"/>
    <n v="28"/>
    <d v="1899-12-30T01:20:00"/>
    <n v="1"/>
    <n v="20"/>
    <d v="1899-12-30T02:26:00"/>
    <n v="2"/>
    <n v="26"/>
    <d v="1899-12-30T00:00:00"/>
    <n v="0"/>
    <n v="0"/>
    <d v="1899-12-30T02:26:00"/>
    <n v="2"/>
    <n v="2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498362.05000000022"/>
    <n v="8110"/>
    <n v="63.631964285714282"/>
    <n v="61.45031442663381"/>
    <m/>
    <m/>
    <m/>
    <m/>
    <m/>
  </r>
  <r>
    <n v="144"/>
    <n v="30"/>
    <d v="2011-08-08T00:00:00"/>
    <n v="8"/>
    <x v="1"/>
    <n v="5"/>
    <s v="TSL,HALDIA"/>
    <s v="OAKY NORTH/HAILCREEK"/>
    <s v="CHINA STEEL RESPONSIBILITY/GREAT BRIGHT"/>
    <d v="1899-12-31T01:15:00"/>
    <x v="142"/>
    <s v="DTY-WT 1-WCS-RLS 1-IMWB 1-DTY"/>
    <n v="58"/>
    <n v="1"/>
    <m/>
    <d v="1899-12-31T01:15:00"/>
    <d v="1899-12-31T01:15:00"/>
    <d v="1899-12-30T00:00:00"/>
    <n v="0"/>
    <n v="0"/>
    <d v="1899-12-31T01:20:00"/>
    <d v="1899-12-30T00:05:00"/>
    <n v="0"/>
    <n v="5"/>
    <d v="1899-12-31T01:25:00"/>
    <d v="1899-12-30T00:05:00"/>
    <n v="0"/>
    <n v="5"/>
    <d v="1899-12-31T01:36:00"/>
    <d v="1899-12-30T00:11:00"/>
    <n v="0"/>
    <n v="11"/>
    <d v="1899-12-31T01:36:00"/>
    <d v="1899-12-31T02:32:00"/>
    <d v="1899-12-30T00:56:00"/>
    <n v="0"/>
    <n v="56"/>
    <d v="1899-12-31T01:36:00"/>
    <d v="1899-12-31T02:32:00"/>
    <d v="1899-12-30T00:56:00"/>
    <n v="0"/>
    <n v="56"/>
    <d v="1899-12-31T02:32:00"/>
    <d v="1899-12-30T00:00:00"/>
    <n v="0"/>
    <n v="0"/>
    <d v="1899-12-31T02:34:00"/>
    <d v="1899-12-30T00:02:00"/>
    <n v="0"/>
    <n v="2"/>
    <d v="1899-12-31T04:59:00"/>
    <d v="1899-12-30T02:25:00"/>
    <n v="2"/>
    <n v="25"/>
    <d v="1899-12-31T04:59:00"/>
    <d v="1899-12-31T04:59:00"/>
    <d v="1899-12-30T00:00:00"/>
    <n v="0"/>
    <n v="0"/>
    <d v="1899-12-30T00:00:00"/>
    <d v="1899-12-30T00:00:00"/>
    <m/>
    <d v="1899-12-30T00:00:00"/>
    <n v="0"/>
    <n v="0"/>
    <d v="1899-12-31T05:00:00"/>
    <d v="1899-12-30T00:01:00"/>
    <n v="0"/>
    <n v="1"/>
    <d v="1899-12-31T05:10:00"/>
    <d v="1899-12-30T00:10:00"/>
    <n v="0"/>
    <n v="10"/>
    <d v="1899-12-31T05:10:00"/>
    <d v="1899-12-31T05:15:00"/>
    <d v="1899-12-30T00:05:00"/>
    <n v="0"/>
    <n v="5"/>
    <d v="1899-12-30T04:00:00"/>
    <n v="4"/>
    <n v="0"/>
    <d v="1899-12-30T00:22:00"/>
    <n v="0"/>
    <n v="22"/>
    <d v="1899-12-30T00:56:00"/>
    <n v="0"/>
    <n v="56"/>
    <d v="1899-12-30T02:25:00"/>
    <n v="2"/>
    <n v="25"/>
    <d v="1899-12-30T00:00:00"/>
    <n v="0"/>
    <n v="0"/>
    <d v="1899-12-30T02:25:00"/>
    <n v="2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01984.26000000024"/>
    <n v="8166"/>
    <n v="62.45189655172414"/>
    <n v="61.47247856967919"/>
    <m/>
    <m/>
    <m/>
    <m/>
    <m/>
  </r>
  <r>
    <n v="145"/>
    <n v="31"/>
    <d v="2011-08-09T00:00:00"/>
    <n v="8"/>
    <x v="0"/>
    <n v="16"/>
    <s v="TSL,JSR"/>
    <s v="CD HCC"/>
    <s v="MERIDIAN HALO"/>
    <d v="1899-12-30T03:55:00"/>
    <x v="143"/>
    <s v="DTY-WT 1-WCS-RLS 1-IMWB 1-DTY"/>
    <n v="56"/>
    <n v="3"/>
    <m/>
    <d v="1899-12-30T03:55:00"/>
    <d v="1899-12-30T03:55:00"/>
    <d v="1899-12-30T00:00:00"/>
    <n v="0"/>
    <n v="0"/>
    <d v="1899-12-30T04:10:00"/>
    <d v="1899-12-30T00:15:00"/>
    <n v="0"/>
    <n v="15"/>
    <d v="1899-12-30T04:15:00"/>
    <d v="1899-12-30T00:05:00"/>
    <n v="0"/>
    <n v="5"/>
    <d v="1899-12-30T04:30:00"/>
    <d v="1899-12-30T00:15:00"/>
    <n v="0"/>
    <n v="15"/>
    <d v="1899-12-31T04:30:00"/>
    <d v="1899-12-31T05:45:00"/>
    <d v="1899-12-30T01:15:00"/>
    <n v="1"/>
    <n v="15"/>
    <d v="1899-12-31T04:30:00"/>
    <d v="1899-12-31T05:45:00"/>
    <d v="1899-12-30T01:15:00"/>
    <n v="1"/>
    <n v="15"/>
    <d v="1899-12-31T05:45:00"/>
    <d v="1899-12-30T00:00:00"/>
    <n v="0"/>
    <n v="0"/>
    <d v="1899-12-31T06:07:00"/>
    <d v="1899-12-30T00:22:00"/>
    <n v="0"/>
    <n v="22"/>
    <d v="1899-12-31T08:05:00"/>
    <d v="1899-12-30T01:58:00"/>
    <n v="1"/>
    <n v="58"/>
    <d v="1899-12-31T08:05:00"/>
    <d v="1899-12-31T08:05:00"/>
    <d v="1899-12-30T00:00:00"/>
    <n v="0"/>
    <n v="0"/>
    <d v="1899-12-30T00:00:00"/>
    <d v="1899-12-30T00:00:00"/>
    <m/>
    <d v="1899-12-30T00:00:00"/>
    <n v="0"/>
    <n v="0"/>
    <d v="1899-12-31T08:15:00"/>
    <d v="1899-12-30T00:10:00"/>
    <n v="0"/>
    <n v="10"/>
    <d v="1899-12-31T08:25:00"/>
    <d v="1899-12-30T00:10:00"/>
    <n v="0"/>
    <n v="10"/>
    <d v="1899-12-31T08:25:00"/>
    <d v="1899-12-31T08:35:00"/>
    <d v="1899-12-30T00:10:00"/>
    <n v="0"/>
    <n v="10"/>
    <d v="1899-12-31T04:40:00"/>
    <n v="4"/>
    <n v="40"/>
    <d v="1899-12-30T00:35:00"/>
    <n v="0"/>
    <n v="35"/>
    <d v="1899-12-30T01:15:00"/>
    <n v="1"/>
    <n v="15"/>
    <d v="1899-12-30T01:58:00"/>
    <n v="1"/>
    <n v="58"/>
    <d v="1899-12-30T00:00:00"/>
    <n v="0"/>
    <n v="0"/>
    <d v="1899-12-30T01:58:00"/>
    <n v="1"/>
    <n v="5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05455.90000000026"/>
    <n v="8222"/>
    <n v="61.993571428571428"/>
    <n v="61.476027730479231"/>
    <m/>
    <m/>
    <m/>
    <m/>
    <m/>
  </r>
  <r>
    <n v="146"/>
    <n v="32"/>
    <d v="2011-08-09T00:00:00"/>
    <n v="8"/>
    <x v="0"/>
    <n v="17"/>
    <s v="TSL,JSR"/>
    <s v="CD HCC/JELLINBAH PCI"/>
    <s v="MERIDIAN HALO/CHINA STEEL RESPONSIBILITY"/>
    <d v="1899-12-30T08:45:00"/>
    <x v="144"/>
    <s v="DTY-WT 1-WCS-RLS 1-IMWB 1-DTY"/>
    <n v="56"/>
    <n v="3"/>
    <m/>
    <d v="1899-12-30T08:45:00"/>
    <d v="1899-12-30T08:45:00"/>
    <d v="1899-12-30T00:00:00"/>
    <n v="0"/>
    <n v="0"/>
    <d v="1899-12-30T08:50:00"/>
    <d v="1899-12-30T00:05:00"/>
    <n v="0"/>
    <n v="5"/>
    <d v="1899-12-30T08:50:00"/>
    <d v="1899-12-30T00:00:00"/>
    <n v="0"/>
    <n v="0"/>
    <d v="1899-12-30T09:00:00"/>
    <d v="1899-12-30T00:10:00"/>
    <n v="0"/>
    <n v="10"/>
    <d v="1899-12-30T09:00:00"/>
    <d v="1899-12-30T10:17:00"/>
    <d v="1899-12-30T01:17:00"/>
    <n v="1"/>
    <n v="17"/>
    <d v="1899-12-30T09:00:00"/>
    <d v="1899-12-30T10:17:00"/>
    <d v="1899-12-30T01:17:00"/>
    <n v="1"/>
    <n v="17"/>
    <d v="1899-12-30T10:17:00"/>
    <d v="1899-12-30T00:00:00"/>
    <n v="0"/>
    <n v="0"/>
    <d v="1899-12-30T10:18:00"/>
    <d v="1899-12-30T00:01:00"/>
    <n v="0"/>
    <n v="1"/>
    <d v="1899-12-30T13:46:00"/>
    <d v="1899-12-30T03:28:00"/>
    <n v="3"/>
    <n v="28"/>
    <d v="1899-12-30T13:46:00"/>
    <d v="1899-12-30T13:46:00"/>
    <d v="1899-12-30T00:00:00"/>
    <n v="0"/>
    <n v="0"/>
    <d v="1899-12-30T00:00:00"/>
    <d v="1899-12-30T00:00:00"/>
    <m/>
    <d v="1899-12-30T00:00:00"/>
    <n v="0"/>
    <n v="0"/>
    <d v="1899-12-30T13:56:00"/>
    <d v="1899-12-30T00:10:00"/>
    <n v="0"/>
    <n v="10"/>
    <d v="1899-12-30T14:15:00"/>
    <d v="1899-12-30T00:19:00"/>
    <n v="0"/>
    <n v="19"/>
    <d v="1899-12-30T14:15:00"/>
    <d v="1899-12-30T17:45:00"/>
    <d v="1899-12-30T03:30:00"/>
    <n v="3"/>
    <n v="30"/>
    <d v="1899-12-30T09:00:00"/>
    <n v="9"/>
    <n v="0"/>
    <d v="1899-12-30T00:39:00"/>
    <n v="0"/>
    <n v="39"/>
    <d v="1899-12-30T01:17:00"/>
    <n v="1"/>
    <n v="17"/>
    <d v="1899-12-30T03:28:00"/>
    <n v="3"/>
    <n v="28"/>
    <d v="1899-12-30T00:00:00"/>
    <n v="0"/>
    <n v="0"/>
    <d v="1899-12-30T03:28:00"/>
    <n v="3"/>
    <n v="2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08901.21000000025"/>
    <n v="8281"/>
    <n v="61.523392857142859"/>
    <n v="61.454076802318589"/>
    <m/>
    <m/>
    <m/>
    <m/>
    <m/>
  </r>
  <r>
    <n v="147"/>
    <n v="34"/>
    <d v="2011-08-09T00:00:00"/>
    <n v="8"/>
    <x v="2"/>
    <n v="6"/>
    <s v="UML,DGPR"/>
    <s v="HARD COKING COAL"/>
    <s v="KAVO ALKYON"/>
    <d v="1899-12-30T13:30:00"/>
    <x v="145"/>
    <s v="DTY-WT 1-WCS-RLS 1-IMWB 1-DTY"/>
    <n v="59"/>
    <n v="0"/>
    <m/>
    <d v="1899-12-30T13:30:00"/>
    <d v="1899-12-30T13:30:00"/>
    <d v="1899-12-30T00:00:00"/>
    <m/>
    <m/>
    <d v="1899-12-30T13:35:00"/>
    <d v="1899-12-30T00:05:00"/>
    <n v="0"/>
    <n v="5"/>
    <d v="1899-12-30T13:35:00"/>
    <d v="1899-12-30T00:00:00"/>
    <n v="0"/>
    <n v="0"/>
    <d v="1899-12-30T13:45:00"/>
    <d v="1899-12-30T00:10:00"/>
    <n v="0"/>
    <n v="10"/>
    <d v="1899-12-30T13:45:00"/>
    <d v="1899-12-30T14:45:00"/>
    <d v="1899-12-30T01:00:00"/>
    <n v="1"/>
    <n v="0"/>
    <d v="1899-12-30T13:45:00"/>
    <d v="1899-12-30T14:45:00"/>
    <d v="1899-12-30T01:00:00"/>
    <n v="1"/>
    <n v="0"/>
    <d v="1899-12-30T14:52:00"/>
    <d v="1899-12-30T00:07:00"/>
    <n v="0"/>
    <n v="7"/>
    <d v="1899-12-30T14:55:00"/>
    <d v="1899-12-30T00:03:00"/>
    <n v="0"/>
    <n v="3"/>
    <d v="1899-12-30T17:50:00"/>
    <d v="1899-12-30T02:55:00"/>
    <n v="2"/>
    <n v="55"/>
    <d v="1899-12-30T17:50:00"/>
    <d v="1899-12-30T17:50:00"/>
    <d v="1899-12-30T00:00:00"/>
    <n v="0"/>
    <n v="0"/>
    <d v="1899-12-30T00:00:00"/>
    <d v="1899-12-30T00:00:00"/>
    <m/>
    <m/>
    <n v="0"/>
    <n v="0"/>
    <d v="1899-12-30T18:00:00"/>
    <d v="1899-12-30T00:10:00"/>
    <n v="0"/>
    <n v="10"/>
    <d v="1899-12-30T18:15:00"/>
    <d v="1899-12-30T00:15:00"/>
    <n v="0"/>
    <n v="15"/>
    <d v="1899-12-30T18:15:00"/>
    <d v="1899-12-30T19:00:00"/>
    <d v="1899-12-30T00:45:00"/>
    <n v="0"/>
    <n v="45"/>
    <d v="1899-12-30T05:30:00"/>
    <n v="5"/>
    <n v="30"/>
    <d v="1899-12-30T00:42:00"/>
    <n v="0"/>
    <m/>
    <d v="1899-12-30T01:00:00"/>
    <m/>
    <m/>
    <d v="1899-12-30T02:55:00"/>
    <m/>
    <m/>
    <m/>
    <m/>
    <m/>
    <d v="1899-12-30T02:55:00"/>
    <n v="2"/>
    <n v="55"/>
    <m/>
    <m/>
    <m/>
    <m/>
    <m/>
    <m/>
    <m/>
    <m/>
    <m/>
    <m/>
    <m/>
    <m/>
    <m/>
    <m/>
    <m/>
    <m/>
    <m/>
    <m/>
    <m/>
    <m/>
    <m/>
    <n v="512569.51000000024"/>
    <n v="8340"/>
    <n v="62.174576271186446"/>
    <n v="61.459173860911299"/>
    <m/>
    <m/>
    <m/>
    <m/>
    <m/>
  </r>
  <r>
    <n v="148"/>
    <n v="33"/>
    <d v="2011-08-09T00:00:00"/>
    <n v="8"/>
    <x v="0"/>
    <n v="18"/>
    <s v="TSL,JSR"/>
    <s v="BLENDED/JELLINBAH PCI/CP OMAN"/>
    <s v="CHINA STEEL RESPONSIBILITY"/>
    <d v="1899-12-30T15:45:00"/>
    <x v="146"/>
    <s v="DTY-WT 1-WCS-RLS 1-IMWB 1-DTY/DTY-WT 1-WCS-RLS 2-IMWB 1-DTY"/>
    <n v="59"/>
    <n v="0"/>
    <m/>
    <d v="1899-12-30T15:45:00"/>
    <d v="1899-12-30T15:45:00"/>
    <d v="1899-12-30T00:00:00"/>
    <n v="0"/>
    <n v="0"/>
    <d v="1899-12-30T16:10:00"/>
    <d v="1899-12-30T00:25:00"/>
    <n v="0"/>
    <n v="25"/>
    <d v="1899-12-30T16:15:00"/>
    <d v="1899-12-30T00:05:00"/>
    <n v="0"/>
    <n v="5"/>
    <d v="1899-12-30T16:45:00"/>
    <d v="1899-12-30T00:30:00"/>
    <n v="0"/>
    <n v="30"/>
    <d v="1899-12-30T17:00:00"/>
    <d v="1899-12-30T18:40:00"/>
    <d v="1899-12-30T01:40:00"/>
    <n v="1"/>
    <n v="40"/>
    <d v="1899-12-30T17:00:00"/>
    <d v="1899-12-30T18:40:00"/>
    <d v="1899-12-30T01:40:00"/>
    <n v="1"/>
    <n v="40"/>
    <d v="1899-12-30T18:40:00"/>
    <d v="1899-12-30T00:00:00"/>
    <n v="0"/>
    <n v="0"/>
    <d v="1899-12-30T18:40:00"/>
    <d v="1899-12-30T00:00:00"/>
    <n v="0"/>
    <n v="0"/>
    <d v="1899-12-30T19:19:00"/>
    <d v="1899-12-30T00:39:00"/>
    <n v="0"/>
    <n v="39"/>
    <d v="1899-12-30T19:19:00"/>
    <d v="1899-12-30T19:19:00"/>
    <d v="1899-12-30T00:00:00"/>
    <n v="0"/>
    <n v="0"/>
    <d v="1899-12-30T00:00:00"/>
    <d v="1899-12-30T00:00:00"/>
    <m/>
    <d v="1899-12-30T00:00:00"/>
    <n v="0"/>
    <n v="0"/>
    <d v="1899-12-30T19:29:00"/>
    <d v="1899-12-30T00:10:00"/>
    <n v="0"/>
    <n v="10"/>
    <d v="1899-12-30T19:35:00"/>
    <d v="1899-12-30T00:06:00"/>
    <n v="0"/>
    <n v="6"/>
    <d v="1899-12-30T19:40:00"/>
    <d v="1899-12-31T02:25:00"/>
    <d v="1899-12-30T06:45:00"/>
    <n v="6"/>
    <n v="45"/>
    <d v="1899-12-30T10:40:00"/>
    <n v="10"/>
    <n v="40"/>
    <d v="1899-12-30T00:46:00"/>
    <n v="0"/>
    <n v="46"/>
    <d v="1899-12-30T01:40:00"/>
    <n v="1"/>
    <n v="40"/>
    <d v="1899-12-30T00:39:00"/>
    <n v="0"/>
    <n v="39"/>
    <d v="1899-12-30T00:00:00"/>
    <n v="0"/>
    <n v="0"/>
    <d v="1899-12-30T00:39:00"/>
    <n v="0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16241.53000000026"/>
    <n v="8399"/>
    <n v="62.23762711864407"/>
    <n v="61.464642219311855"/>
    <m/>
    <m/>
    <m/>
    <m/>
    <m/>
  </r>
  <r>
    <n v="149"/>
    <n v="35"/>
    <d v="2011-08-09T00:00:00"/>
    <n v="8"/>
    <x v="0"/>
    <n v="19"/>
    <s v="TSL,JSR"/>
    <s v="BLENDED PCI"/>
    <s v="CHINA STEEL RESPONSIBILITY"/>
    <d v="1899-12-30T02:30:00"/>
    <x v="147"/>
    <s v="DTY-WT 1-WCS-RLS 1-IMWB 1-DTY"/>
    <n v="59"/>
    <n v="0"/>
    <m/>
    <d v="1899-12-30T02:30:00"/>
    <d v="1899-12-30T02:30:00"/>
    <d v="1899-12-30T00:00:00"/>
    <n v="0"/>
    <n v="0"/>
    <d v="1899-12-30T02:35:00"/>
    <d v="1899-12-30T00:05:00"/>
    <n v="0"/>
    <n v="5"/>
    <d v="1899-12-30T02:40:00"/>
    <d v="1899-12-30T00:05:00"/>
    <n v="0"/>
    <n v="5"/>
    <d v="1899-12-30T03:15:00"/>
    <d v="1899-12-30T00:35:00"/>
    <n v="0"/>
    <n v="35"/>
    <d v="1899-12-31T03:20:00"/>
    <d v="1899-12-31T03:37:00"/>
    <d v="1899-12-30T00:17:00"/>
    <n v="0"/>
    <n v="17"/>
    <d v="1899-12-31T03:20:00"/>
    <d v="1899-12-31T03:37:00"/>
    <d v="1899-12-30T00:17:00"/>
    <n v="0"/>
    <n v="17"/>
    <d v="1899-12-31T03:37:00"/>
    <d v="1899-12-30T00:00:00"/>
    <n v="0"/>
    <n v="0"/>
    <d v="1899-12-31T03:39:00"/>
    <d v="1899-12-30T00:02:00"/>
    <n v="0"/>
    <n v="2"/>
    <d v="1899-12-31T05:23:00"/>
    <d v="1899-12-30T01:44:00"/>
    <n v="1"/>
    <n v="44"/>
    <d v="1899-12-31T05:23:00"/>
    <d v="1899-12-31T05:23:00"/>
    <d v="1899-12-30T00:00:00"/>
    <n v="0"/>
    <n v="0"/>
    <d v="1899-12-30T00:00:00"/>
    <d v="1899-12-30T00:00:00"/>
    <m/>
    <d v="1899-12-30T00:00:00"/>
    <n v="0"/>
    <n v="0"/>
    <d v="1899-12-31T05:33:00"/>
    <d v="1899-12-30T00:10:00"/>
    <n v="0"/>
    <n v="10"/>
    <d v="1899-12-31T05:45:00"/>
    <d v="1899-12-30T00:12:00"/>
    <n v="0"/>
    <n v="12"/>
    <d v="1899-12-31T05:45:00"/>
    <d v="1899-12-31T07:15:00"/>
    <d v="1899-12-30T01:30:00"/>
    <n v="1"/>
    <n v="30"/>
    <d v="1899-12-31T04:45:00"/>
    <n v="4"/>
    <n v="45"/>
    <d v="1899-12-30T00:57:00"/>
    <n v="0"/>
    <n v="57"/>
    <d v="1899-12-30T00:17:00"/>
    <n v="0"/>
    <n v="17"/>
    <d v="1899-12-30T01:44:00"/>
    <n v="1"/>
    <n v="44"/>
    <d v="1899-12-30T00:00:00"/>
    <n v="0"/>
    <n v="0"/>
    <d v="1899-12-30T01:44:00"/>
    <n v="1"/>
    <n v="4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19781.56000000029"/>
    <n v="8456"/>
    <n v="60.000508474576272"/>
    <n v="61.468964049195868"/>
    <m/>
    <m/>
    <m/>
    <m/>
    <m/>
  </r>
  <r>
    <n v="150"/>
    <n v="36"/>
    <d v="2011-08-10T00:00:00"/>
    <n v="8"/>
    <x v="0"/>
    <n v="20"/>
    <s v="TSL,JSR"/>
    <s v="BLENDED PCI/OAKY NORTH"/>
    <s v="CHINA STEEL RESPONSIBILITY"/>
    <d v="1899-12-30T08:05:00"/>
    <x v="148"/>
    <s v="DTY-WT 1-WCS-RLS 1-IMWB 1-DTY"/>
    <n v="57"/>
    <n v="2"/>
    <m/>
    <d v="1899-12-30T08:05:00"/>
    <d v="1899-12-30T08:05:00"/>
    <d v="1899-12-30T00:00:00"/>
    <n v="0"/>
    <n v="0"/>
    <d v="1899-12-30T08:10:00"/>
    <d v="1899-12-30T00:05:00"/>
    <n v="0"/>
    <n v="5"/>
    <d v="1899-12-30T08:15:00"/>
    <d v="1899-12-30T00:05:00"/>
    <n v="0"/>
    <n v="5"/>
    <d v="1899-12-30T08:45:00"/>
    <d v="1899-12-30T00:30:00"/>
    <n v="0"/>
    <n v="30"/>
    <d v="1899-12-30T08:50:00"/>
    <d v="1899-12-30T12:05:00"/>
    <d v="1899-12-30T03:15:00"/>
    <n v="3"/>
    <n v="15"/>
    <d v="1899-12-30T08:50:00"/>
    <d v="1899-12-30T12:05:00"/>
    <d v="1899-12-30T03:15:00"/>
    <n v="3"/>
    <n v="15"/>
    <d v="1899-12-30T09:21:00"/>
    <n v="-0.11388888888888887"/>
    <e v="#NUM!"/>
    <e v="#NUM!"/>
    <d v="1899-12-30T09:28:00"/>
    <d v="1899-12-30T00:07:00"/>
    <n v="0"/>
    <n v="7"/>
    <d v="1899-12-30T13:13:00"/>
    <d v="1899-12-30T03:45:00"/>
    <n v="3"/>
    <n v="45"/>
    <d v="1899-12-30T13:13:00"/>
    <d v="1899-12-30T13:13:00"/>
    <d v="1899-12-30T00:00:00"/>
    <n v="0"/>
    <n v="0"/>
    <d v="1899-12-30T00:00:00"/>
    <d v="1899-12-30T00:00:00"/>
    <m/>
    <d v="1899-12-30T00:00:00"/>
    <n v="0"/>
    <n v="0"/>
    <d v="1899-12-30T13:23:00"/>
    <d v="1899-12-30T00:10:00"/>
    <n v="0"/>
    <n v="10"/>
    <d v="1899-12-30T13:35:00"/>
    <d v="1899-12-30T00:12:00"/>
    <n v="0"/>
    <n v="12"/>
    <d v="1899-12-30T13:35:00"/>
    <d v="1899-12-30T13:55:00"/>
    <d v="1899-12-30T00:20:00"/>
    <n v="0"/>
    <n v="20"/>
    <d v="1899-12-30T05:50:00"/>
    <n v="5"/>
    <n v="50"/>
    <n v="-7.7777777777777835E-2"/>
    <e v="#NUM!"/>
    <e v="#NUM!"/>
    <d v="1899-12-30T03:15:00"/>
    <n v="3"/>
    <n v="15"/>
    <d v="1899-12-30T03:45:00"/>
    <n v="3"/>
    <n v="45"/>
    <d v="1899-12-30T00:00:00"/>
    <n v="0"/>
    <n v="0"/>
    <d v="1899-12-30T03:45:00"/>
    <n v="3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23421.11000000028"/>
    <n v="8515"/>
    <n v="63.851754385964917"/>
    <n v="61.470476805637141"/>
    <m/>
    <m/>
    <m/>
    <m/>
    <m/>
  </r>
  <r>
    <n v="151"/>
    <n v="37"/>
    <d v="2011-08-10T00:00:00"/>
    <n v="8"/>
    <x v="1"/>
    <n v="6"/>
    <s v="TSL,HALDIA"/>
    <s v="HAILCREEK/OAKY NORTH"/>
    <s v="GREAT BRIGHT/CHINA STEEL RESPONSIBILITY"/>
    <d v="1899-12-30T12:35:00"/>
    <x v="149"/>
    <s v="DTY-WT 1-WCS-RLS 1-IMWB 1-DTY"/>
    <n v="59"/>
    <n v="0"/>
    <m/>
    <d v="1899-12-30T12:35:00"/>
    <d v="1899-12-30T12:35:00"/>
    <d v="1899-12-30T00:00:00"/>
    <n v="0"/>
    <n v="0"/>
    <d v="1899-12-30T12:40:00"/>
    <d v="1899-12-30T00:05:00"/>
    <n v="0"/>
    <n v="5"/>
    <d v="1899-12-30T13:20:00"/>
    <d v="1899-12-30T00:40:00"/>
    <n v="0"/>
    <n v="40"/>
    <d v="1899-12-30T13:55:00"/>
    <d v="1899-12-30T00:35:00"/>
    <n v="0"/>
    <n v="35"/>
    <d v="1899-12-30T14:02:00"/>
    <d v="1899-12-30T16:00:00"/>
    <d v="1899-12-30T01:58:00"/>
    <n v="1"/>
    <n v="58"/>
    <d v="1899-12-30T14:02:00"/>
    <d v="1899-12-30T16:00:00"/>
    <d v="1899-12-30T01:58:00"/>
    <n v="1"/>
    <n v="58"/>
    <d v="1899-12-30T17:28:00"/>
    <d v="1899-12-30T01:28:00"/>
    <n v="1"/>
    <n v="28"/>
    <d v="1899-12-30T17:30:00"/>
    <d v="1899-12-30T00:02:00"/>
    <n v="0"/>
    <n v="2"/>
    <d v="1899-12-30T21:36:00"/>
    <d v="1899-12-30T04:06:00"/>
    <n v="4"/>
    <n v="6"/>
    <d v="1899-12-30T21:36:00"/>
    <d v="1899-12-30T21:36:00"/>
    <d v="1899-12-30T00:00:00"/>
    <n v="0"/>
    <n v="0"/>
    <d v="1899-12-30T00:00:00"/>
    <d v="1899-12-30T00:00:00"/>
    <m/>
    <d v="1899-12-30T00:00:00"/>
    <n v="0"/>
    <n v="0"/>
    <d v="1899-12-30T21:46:00"/>
    <d v="1899-12-30T00:10:00"/>
    <n v="0"/>
    <n v="10"/>
    <d v="1899-12-30T21:55:00"/>
    <d v="1899-12-30T00:09:00"/>
    <n v="0"/>
    <n v="9"/>
    <d v="1899-12-30T21:55:00"/>
    <d v="1899-12-30T22:10:00"/>
    <d v="1899-12-30T00:15:00"/>
    <n v="0"/>
    <n v="15"/>
    <d v="1899-12-30T09:35:00"/>
    <n v="9"/>
    <n v="35"/>
    <d v="1899-12-30T02:22:00"/>
    <n v="2"/>
    <n v="22"/>
    <d v="1899-12-30T01:58:00"/>
    <n v="1"/>
    <n v="58"/>
    <d v="1899-12-30T04:06:00"/>
    <n v="4"/>
    <n v="6"/>
    <d v="1899-12-30T00:00:00"/>
    <n v="0"/>
    <n v="0"/>
    <d v="1899-12-30T04:06:00"/>
    <n v="4"/>
    <n v="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27111.62000000023"/>
    <n v="8574"/>
    <n v="62.551016949152547"/>
    <n v="61.4779122929788"/>
    <m/>
    <m/>
    <m/>
    <m/>
    <m/>
  </r>
  <r>
    <n v="152"/>
    <n v="38"/>
    <d v="2011-08-10T00:00:00"/>
    <n v="8"/>
    <x v="2"/>
    <n v="7"/>
    <s v="UML,DGPR"/>
    <s v="HARD COKING COAL"/>
    <s v="KAVO ALKYON"/>
    <d v="1899-12-30T14:50:00"/>
    <x v="150"/>
    <s v="DTY-WT 1-WCS-RLS 1-IMWB 1-DTY"/>
    <n v="59"/>
    <n v="0"/>
    <m/>
    <d v="1899-12-30T14:50:00"/>
    <d v="1899-12-30T14:50:00"/>
    <d v="1899-12-30T00:00:00"/>
    <n v="0"/>
    <n v="0"/>
    <d v="1899-12-30T15:00:00"/>
    <d v="1899-12-30T00:10:00"/>
    <n v="0"/>
    <n v="10"/>
    <d v="1899-12-30T15:05:00"/>
    <d v="1899-12-30T00:05:00"/>
    <n v="0"/>
    <n v="5"/>
    <d v="1899-12-30T15:40:00"/>
    <d v="1899-12-30T00:35:00"/>
    <n v="0"/>
    <n v="35"/>
    <d v="1899-12-30T16:05:00"/>
    <d v="1899-12-30T16:50:00"/>
    <d v="1899-12-30T00:45:00"/>
    <n v="0"/>
    <n v="45"/>
    <d v="1899-12-30T16:05:00"/>
    <d v="1899-12-30T16:50:00"/>
    <d v="1899-12-30T00:45:00"/>
    <n v="0"/>
    <n v="45"/>
    <d v="1899-12-30T21:45:00"/>
    <d v="1899-12-30T04:55:00"/>
    <n v="4"/>
    <n v="55"/>
    <d v="1899-12-30T23:27:00"/>
    <d v="1899-12-30T01:42:00"/>
    <n v="1"/>
    <n v="42"/>
    <d v="1899-12-31T01:36:00"/>
    <d v="1899-12-30T02:09:00"/>
    <n v="2"/>
    <n v="9"/>
    <d v="1899-12-31T01:36:00"/>
    <d v="1899-12-31T01:36:00"/>
    <d v="1899-12-30T00:00:00"/>
    <n v="0"/>
    <n v="0"/>
    <d v="1899-12-30T00:00:00"/>
    <d v="1899-12-30T00:00:00"/>
    <m/>
    <d v="1899-12-30T00:00:00"/>
    <n v="0"/>
    <n v="0"/>
    <d v="1899-12-31T01:46:00"/>
    <d v="1899-12-30T00:10:00"/>
    <n v="0"/>
    <n v="10"/>
    <d v="1899-12-31T01:55:00"/>
    <d v="1899-12-30T00:09:00"/>
    <n v="0"/>
    <n v="9"/>
    <d v="1899-12-31T01:55:00"/>
    <d v="1899-12-31T02:20:00"/>
    <d v="1899-12-30T00:25:00"/>
    <n v="0"/>
    <n v="25"/>
    <d v="1899-12-30T11:30:00"/>
    <n v="11"/>
    <n v="30"/>
    <d v="1899-12-30T05:49:00"/>
    <n v="5"/>
    <n v="49"/>
    <d v="1899-12-30T00:45:00"/>
    <n v="0"/>
    <n v="45"/>
    <d v="1899-12-30T02:09:00"/>
    <n v="2"/>
    <n v="9"/>
    <d v="1899-12-30T00:00:00"/>
    <n v="0"/>
    <n v="0"/>
    <d v="1899-12-30T02:09:00"/>
    <n v="2"/>
    <n v="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30761.60000000021"/>
    <n v="8633"/>
    <n v="61.864067796610172"/>
    <n v="61.480551372639894"/>
    <m/>
    <m/>
    <m/>
    <m/>
    <m/>
  </r>
  <r>
    <n v="153"/>
    <n v="39"/>
    <d v="2011-08-10T00:00:00"/>
    <n v="8"/>
    <x v="4"/>
    <n v="1"/>
    <s v="WCMIL"/>
    <s v="HARD COKING COAL"/>
    <s v="DIONE"/>
    <d v="1899-12-30T20:35:00"/>
    <x v="151"/>
    <s v="DTY-WT 1-WCS-RLS 1-IMWB 1-DTY"/>
    <n v="59"/>
    <n v="0"/>
    <m/>
    <d v="1899-12-30T20:35:00"/>
    <d v="1899-12-30T20:35:00"/>
    <d v="1899-12-30T00:00:00"/>
    <n v="0"/>
    <n v="0"/>
    <d v="1899-12-30T21:00:00"/>
    <d v="1899-12-30T00:25:00"/>
    <n v="0"/>
    <n v="25"/>
    <d v="1899-12-30T23:40:00"/>
    <d v="1899-12-30T02:40:00"/>
    <n v="2"/>
    <n v="40"/>
    <d v="1899-12-31T00:10:00"/>
    <d v="1899-12-30T00:30:00"/>
    <n v="0"/>
    <n v="30"/>
    <d v="1899-12-31T00:40:00"/>
    <d v="1899-12-31T01:30:00"/>
    <d v="1899-12-30T00:50:00"/>
    <n v="0"/>
    <n v="50"/>
    <d v="1899-12-31T00:40:00"/>
    <d v="1899-12-31T01:30:00"/>
    <d v="1899-12-30T00:50:00"/>
    <n v="0"/>
    <n v="50"/>
    <d v="1899-12-31T01:50:00"/>
    <d v="1899-12-30T00:20:00"/>
    <n v="0"/>
    <n v="20"/>
    <d v="1899-12-31T03:11:00"/>
    <d v="1899-12-30T01:21:00"/>
    <n v="1"/>
    <n v="21"/>
    <d v="1899-12-31T05:08:00"/>
    <d v="1899-12-30T01:57:00"/>
    <n v="1"/>
    <n v="57"/>
    <d v="1899-12-31T05:08:00"/>
    <d v="1899-12-31T05:08:00"/>
    <d v="1899-12-30T00:00:00"/>
    <n v="0"/>
    <n v="0"/>
    <d v="1899-12-30T00:00:00"/>
    <d v="1899-12-30T00:00:00"/>
    <m/>
    <d v="1899-12-30T00:00:00"/>
    <n v="0"/>
    <n v="0"/>
    <d v="1899-12-31T05:18:00"/>
    <d v="1899-12-30T00:10:00"/>
    <n v="0"/>
    <n v="10"/>
    <d v="1899-12-31T05:25:00"/>
    <d v="1899-12-30T00:07:00"/>
    <n v="0"/>
    <n v="7"/>
    <d v="1899-12-31T05:25:00"/>
    <d v="1899-12-31T05:55:00"/>
    <d v="1899-12-30T00:30:00"/>
    <n v="0"/>
    <n v="30"/>
    <d v="1899-12-30T09:20:00"/>
    <n v="9"/>
    <n v="20"/>
    <d v="1899-12-30T01:07:00"/>
    <n v="1"/>
    <n v="7"/>
    <d v="1899-12-30T00:50:00"/>
    <n v="0"/>
    <n v="50"/>
    <d v="1899-12-30T01:57:00"/>
    <n v="1"/>
    <n v="57"/>
    <d v="1899-12-30T00:00:00"/>
    <n v="0"/>
    <n v="0"/>
    <d v="1899-12-30T01:57:00"/>
    <n v="1"/>
    <n v="5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34395.48000000021"/>
    <n v="8692"/>
    <n v="61.591186440677966"/>
    <n v="61.481302346985757"/>
    <m/>
    <m/>
    <m/>
    <m/>
    <m/>
  </r>
  <r>
    <n v="154"/>
    <n v="40"/>
    <d v="2011-08-11T00:00:00"/>
    <n v="8"/>
    <x v="1"/>
    <n v="7"/>
    <s v="TSL,HALDIA"/>
    <s v="HAILCREEK"/>
    <s v="GREAT BRIGHT"/>
    <d v="1899-12-30T02:00:00"/>
    <x v="152"/>
    <s v="DTY-WT 1-WCS-RLS 1-IMWB 1-DTY"/>
    <n v="59"/>
    <n v="0"/>
    <m/>
    <d v="1899-12-30T02:00:00"/>
    <d v="1899-12-30T02:00:00"/>
    <d v="1899-12-30T00:00:00"/>
    <n v="0"/>
    <n v="0"/>
    <d v="1899-12-30T03:10:00"/>
    <d v="1899-12-30T01:10:00"/>
    <n v="1"/>
    <n v="10"/>
    <d v="1899-12-30T03:30:00"/>
    <d v="1899-12-30T00:20:00"/>
    <n v="0"/>
    <n v="20"/>
    <d v="1899-12-30T04:00:00"/>
    <d v="1899-12-30T00:30:00"/>
    <n v="0"/>
    <n v="30"/>
    <d v="1899-12-30T04:05:00"/>
    <d v="1899-12-30T05:05:00"/>
    <d v="1899-12-30T01:00:00"/>
    <n v="1"/>
    <n v="0"/>
    <d v="1899-12-30T04:05:00"/>
    <d v="1899-12-30T05:05:00"/>
    <d v="1899-12-30T01:00:00"/>
    <n v="1"/>
    <n v="0"/>
    <d v="1899-12-30T05:12:00"/>
    <d v="1899-12-30T00:07:00"/>
    <n v="0"/>
    <n v="7"/>
    <d v="1899-12-30T06:17:00"/>
    <d v="1899-12-30T01:05:00"/>
    <n v="1"/>
    <n v="5"/>
    <d v="1899-12-30T08:28:00"/>
    <d v="1899-12-30T02:11:00"/>
    <n v="2"/>
    <n v="11"/>
    <d v="1899-12-30T08:28:00"/>
    <d v="1899-12-30T08:28:00"/>
    <d v="1899-12-30T00:00:00"/>
    <n v="0"/>
    <n v="0"/>
    <d v="1899-12-30T00:00:00"/>
    <d v="1899-12-30T00:00:00"/>
    <m/>
    <d v="1899-12-30T00:00:00"/>
    <n v="0"/>
    <n v="0"/>
    <d v="1899-12-30T08:38:00"/>
    <d v="1899-12-30T00:10:00"/>
    <n v="0"/>
    <n v="10"/>
    <d v="1899-12-30T08:45:00"/>
    <d v="1899-12-30T00:07:00"/>
    <n v="0"/>
    <n v="7"/>
    <d v="1899-12-30T08:45:00"/>
    <d v="1899-12-30T09:00:00"/>
    <d v="1899-12-30T00:15:00"/>
    <n v="0"/>
    <n v="15"/>
    <d v="1899-12-30T07:00:00"/>
    <n v="7"/>
    <n v="0"/>
    <d v="1899-12-30T00:54:00"/>
    <n v="0"/>
    <n v="54"/>
    <d v="1899-12-30T01:00:00"/>
    <n v="1"/>
    <n v="0"/>
    <d v="1899-12-30T02:11:00"/>
    <n v="2"/>
    <n v="11"/>
    <d v="1899-12-30T00:00:00"/>
    <n v="0"/>
    <n v="0"/>
    <d v="1899-12-30T02:11:00"/>
    <n v="2"/>
    <n v="1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38045.32000000018"/>
    <n v="8742"/>
    <n v="61.86169491525424"/>
    <n v="61.547165408373388"/>
    <m/>
    <m/>
    <m/>
    <m/>
    <m/>
  </r>
  <r>
    <n v="155"/>
    <n v="41"/>
    <d v="2011-08-11T00:00:00"/>
    <n v="8"/>
    <x v="0"/>
    <n v="21"/>
    <s v="TSL,JSR"/>
    <s v="SS NEWZEALAND/OAKY NORTH"/>
    <s v="NEWLEAD TOMI/CHINA STEEL RESPONSIBILITY"/>
    <d v="1899-12-30T07:40:00"/>
    <x v="153"/>
    <s v="DTY-WT 1-WCS-RLS 1-IMWB 1-DTY"/>
    <n v="50"/>
    <n v="8"/>
    <m/>
    <d v="1899-12-30T07:40:00"/>
    <d v="1899-12-30T07:40:00"/>
    <d v="1899-12-30T00:00:00"/>
    <n v="0"/>
    <n v="0"/>
    <d v="1899-12-30T07:55:00"/>
    <d v="1899-12-30T00:15:00"/>
    <n v="0"/>
    <n v="15"/>
    <d v="1899-12-30T08:00:00"/>
    <d v="1899-12-30T00:05:00"/>
    <n v="0"/>
    <n v="5"/>
    <d v="1899-12-30T08:22:00"/>
    <d v="1899-12-30T00:22:00"/>
    <n v="0"/>
    <n v="22"/>
    <d v="1899-12-30T08:22:00"/>
    <d v="1899-12-30T09:45:00"/>
    <d v="1899-12-30T01:23:00"/>
    <n v="1"/>
    <n v="23"/>
    <d v="1899-12-30T08:22:00"/>
    <d v="1899-12-30T09:45:00"/>
    <d v="1899-12-30T01:23:00"/>
    <n v="1"/>
    <n v="23"/>
    <d v="1899-12-30T09:58:00"/>
    <d v="1899-12-30T00:13:00"/>
    <n v="0"/>
    <n v="13"/>
    <d v="1899-12-30T10:03:00"/>
    <d v="1899-12-30T00:05:00"/>
    <n v="0"/>
    <n v="5"/>
    <d v="1899-12-30T12:06:00"/>
    <d v="1899-12-30T02:03:00"/>
    <n v="2"/>
    <n v="3"/>
    <d v="1899-12-30T12:06:00"/>
    <d v="1899-12-30T12:06:00"/>
    <d v="1899-12-30T00:00:00"/>
    <n v="0"/>
    <n v="0"/>
    <d v="1899-12-30T00:00:00"/>
    <d v="1899-12-30T00:00:00"/>
    <m/>
    <d v="1899-12-30T00:00:00"/>
    <n v="0"/>
    <n v="0"/>
    <d v="1899-12-30T12:15:00"/>
    <d v="1899-12-30T00:09:00"/>
    <n v="0"/>
    <n v="9"/>
    <d v="1899-12-30T12:25:00"/>
    <d v="1899-12-30T00:10:00"/>
    <n v="0"/>
    <n v="10"/>
    <d v="1899-12-30T12:25:00"/>
    <d v="1899-12-30T12:35:00"/>
    <d v="1899-12-30T00:10:00"/>
    <n v="0"/>
    <n v="10"/>
    <d v="1899-12-30T04:55:00"/>
    <n v="4"/>
    <n v="55"/>
    <d v="1899-12-30T00:54:00"/>
    <n v="0"/>
    <n v="54"/>
    <d v="1899-12-30T01:23:00"/>
    <n v="1"/>
    <n v="23"/>
    <d v="1899-12-30T02:03:00"/>
    <n v="2"/>
    <n v="3"/>
    <d v="1899-12-30T00:00:00"/>
    <n v="0"/>
    <n v="0"/>
    <d v="1899-12-30T02:03:00"/>
    <n v="2"/>
    <n v="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41146.35000000021"/>
    <n v="8783"/>
    <n v="62.020600000000002"/>
    <n v="61.612928384378939"/>
    <m/>
    <m/>
    <m/>
    <m/>
    <m/>
  </r>
  <r>
    <n v="156"/>
    <n v="42"/>
    <d v="2011-08-11T00:00:00"/>
    <n v="8"/>
    <x v="6"/>
    <n v="3"/>
    <s v="RCL"/>
    <s v="NON COKING"/>
    <s v="GENCO NORMANDY"/>
    <d v="1899-12-30T12:20:00"/>
    <x v="154"/>
    <s v="DTY-WT 1-WCS-RLS 1-IMWB 1-DTY"/>
    <n v="41"/>
    <n v="0"/>
    <m/>
    <d v="1899-12-30T12:20:00"/>
    <d v="1899-12-30T12:20:00"/>
    <d v="1899-12-30T00:00:00"/>
    <n v="0"/>
    <n v="0"/>
    <d v="1899-12-30T12:50:00"/>
    <d v="1899-12-30T00:30:00"/>
    <n v="0"/>
    <n v="30"/>
    <d v="1899-12-30T12:55:00"/>
    <d v="1899-12-30T00:05:00"/>
    <n v="0"/>
    <n v="5"/>
    <d v="1899-12-30T13:12:00"/>
    <d v="1899-12-30T00:17:00"/>
    <n v="0"/>
    <n v="17"/>
    <d v="1899-12-30T13:12:00"/>
    <d v="1899-12-30T13:50:00"/>
    <d v="1899-12-30T00:38:00"/>
    <n v="0"/>
    <n v="38"/>
    <d v="1899-12-30T13:12:00"/>
    <d v="1899-12-30T13:50:00"/>
    <d v="1899-12-30T00:38:00"/>
    <n v="0"/>
    <n v="38"/>
    <d v="1899-12-30T13:50:00"/>
    <d v="1899-12-30T00:00:00"/>
    <n v="0"/>
    <n v="0"/>
    <d v="1899-12-30T14:27:00"/>
    <d v="1899-12-30T00:37:00"/>
    <n v="0"/>
    <n v="37"/>
    <d v="1899-12-30T17:29:00"/>
    <d v="1899-12-30T03:02:00"/>
    <n v="3"/>
    <n v="2"/>
    <d v="1899-12-30T17:29:00"/>
    <d v="1899-12-30T17:29:00"/>
    <d v="1899-12-30T00:00:00"/>
    <n v="0"/>
    <n v="0"/>
    <d v="1899-12-30T00:00:00"/>
    <d v="1899-12-30T00:00:00"/>
    <m/>
    <d v="1899-12-30T00:00:00"/>
    <n v="0"/>
    <n v="0"/>
    <d v="1899-12-30T17:39:00"/>
    <d v="1899-12-30T00:10:00"/>
    <n v="0"/>
    <n v="10"/>
    <d v="1899-12-30T17:48:00"/>
    <d v="1899-12-30T00:09:00"/>
    <n v="0"/>
    <n v="9"/>
    <d v="1899-12-30T17:50:00"/>
    <d v="1899-12-30T18:18:00"/>
    <d v="1899-12-30T00:28:00"/>
    <n v="0"/>
    <n v="28"/>
    <d v="1899-12-30T05:58:00"/>
    <n v="5"/>
    <n v="58"/>
    <d v="1899-12-30T00:36:00"/>
    <n v="0"/>
    <n v="36"/>
    <d v="1899-12-30T00:38:00"/>
    <n v="0"/>
    <n v="38"/>
    <d v="1899-12-30T03:02:00"/>
    <n v="3"/>
    <n v="2"/>
    <d v="1899-12-30T00:00:00"/>
    <n v="0"/>
    <n v="0"/>
    <d v="1899-12-30T03:02:00"/>
    <n v="3"/>
    <n v="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43695.88000000024"/>
    <n v="8842"/>
    <n v="62.183658536585369"/>
    <n v="61.490147025559857"/>
    <m/>
    <m/>
    <m/>
    <m/>
    <m/>
  </r>
  <r>
    <n v="157"/>
    <n v="43"/>
    <d v="2011-08-11T00:00:00"/>
    <n v="8"/>
    <x v="10"/>
    <n v="1"/>
    <s v="SUPL"/>
    <s v="NON COKING"/>
    <s v="GENCO NORMANDY"/>
    <d v="1899-12-30T18:10:00"/>
    <x v="155"/>
    <s v="DTY-WT 1-WCS-RLS 1-IMWB 1-DTY"/>
    <n v="59"/>
    <n v="0"/>
    <m/>
    <d v="1899-12-30T18:10:00"/>
    <d v="1899-12-30T18:10:00"/>
    <d v="1899-12-30T00:00:00"/>
    <n v="0"/>
    <n v="0"/>
    <d v="1899-12-30T19:00:00"/>
    <d v="1899-12-30T00:50:00"/>
    <n v="0"/>
    <n v="50"/>
    <d v="1899-12-30T19:05:00"/>
    <d v="1899-12-30T00:05:00"/>
    <n v="0"/>
    <n v="5"/>
    <d v="1899-12-30T19:20:00"/>
    <d v="1899-12-30T00:15:00"/>
    <n v="0"/>
    <n v="15"/>
    <d v="1899-12-30T19:22:00"/>
    <d v="1899-12-30T20:18:00"/>
    <d v="1899-12-30T00:56:00"/>
    <n v="0"/>
    <n v="56"/>
    <d v="1899-12-30T19:22:00"/>
    <d v="1899-12-30T20:18:00"/>
    <d v="1899-12-30T00:56:00"/>
    <n v="0"/>
    <n v="56"/>
    <d v="1899-12-30T19:20:00"/>
    <n v="-4.0277777777777857E-2"/>
    <e v="#NUM!"/>
    <e v="#NUM!"/>
    <d v="1899-12-30T19:50:00"/>
    <d v="1899-12-30T00:30:00"/>
    <n v="0"/>
    <n v="30"/>
    <d v="1899-12-30T22:29:00"/>
    <d v="1899-12-30T02:39:00"/>
    <n v="2"/>
    <n v="39"/>
    <d v="1899-12-30T22:29:00"/>
    <d v="1899-12-30T22:29:00"/>
    <d v="1899-12-30T00:00:00"/>
    <n v="0"/>
    <n v="0"/>
    <d v="1899-12-30T00:00:00"/>
    <d v="1899-12-30T00:00:00"/>
    <m/>
    <d v="1899-12-30T00:00:00"/>
    <n v="0"/>
    <n v="0"/>
    <d v="1899-12-30T22:39:00"/>
    <d v="1899-12-30T00:10:00"/>
    <n v="0"/>
    <n v="10"/>
    <d v="1899-12-30T22:45:00"/>
    <d v="1899-12-30T00:06:00"/>
    <n v="0"/>
    <n v="6"/>
    <d v="1899-12-30T22:45:00"/>
    <d v="1899-12-30T23:00:00"/>
    <d v="1899-12-30T00:15:00"/>
    <n v="0"/>
    <n v="15"/>
    <d v="1899-12-30T04:50:00"/>
    <n v="4"/>
    <n v="50"/>
    <n v="-1.8750000000000155E-2"/>
    <e v="#NUM!"/>
    <e v="#NUM!"/>
    <d v="1899-12-30T00:56:00"/>
    <n v="0"/>
    <n v="56"/>
    <d v="1899-12-30T02:39:00"/>
    <n v="2"/>
    <n v="39"/>
    <d v="1899-12-30T00:00:00"/>
    <n v="0"/>
    <n v="0"/>
    <d v="1899-12-30T02:39:00"/>
    <n v="2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47424.61000000022"/>
    <n v="8897"/>
    <n v="63.198813559322033"/>
    <n v="61.529123299988782"/>
    <m/>
    <m/>
    <m/>
    <m/>
    <m/>
  </r>
  <r>
    <n v="158"/>
    <n v="44"/>
    <d v="2011-08-12T00:00:00"/>
    <n v="8"/>
    <x v="1"/>
    <n v="8"/>
    <s v="TSL,HALDIA"/>
    <s v="HAILCREEK"/>
    <s v="GREAT BRIGHT"/>
    <d v="1899-12-30T12:15:00"/>
    <x v="156"/>
    <s v="DTY-WT 1-WCS-RLS 1-IMWB 1-DTY"/>
    <n v="55"/>
    <n v="3"/>
    <m/>
    <d v="1899-12-30T12:15:00"/>
    <d v="1899-12-30T12:15:00"/>
    <d v="1899-12-30T00:00:00"/>
    <n v="0"/>
    <n v="0"/>
    <d v="1899-12-30T12:15:00"/>
    <d v="1899-12-30T00:00:00"/>
    <n v="0"/>
    <n v="0"/>
    <d v="1899-12-30T12:20:00"/>
    <d v="1899-12-30T00:05:00"/>
    <n v="0"/>
    <n v="5"/>
    <d v="1899-12-30T12:35:00"/>
    <d v="1899-12-30T00:15:00"/>
    <n v="0"/>
    <n v="15"/>
    <d v="1899-12-30T12:35:00"/>
    <d v="1899-12-30T13:55:00"/>
    <d v="1899-12-30T01:20:00"/>
    <n v="1"/>
    <n v="20"/>
    <d v="1899-12-30T12:35:00"/>
    <d v="1899-12-30T13:55:00"/>
    <d v="1899-12-30T01:20:00"/>
    <n v="1"/>
    <n v="20"/>
    <d v="1899-12-30T13:58:00"/>
    <d v="1899-12-30T00:03:00"/>
    <n v="0"/>
    <n v="3"/>
    <d v="1899-12-30T14:00:00"/>
    <d v="1899-12-30T00:02:00"/>
    <n v="0"/>
    <n v="2"/>
    <d v="1899-12-30T15:57:00"/>
    <d v="1899-12-30T01:57:00"/>
    <n v="1"/>
    <n v="57"/>
    <d v="1899-12-30T15:57:00"/>
    <d v="1899-12-30T15:57:00"/>
    <d v="1899-12-30T00:00:00"/>
    <n v="0"/>
    <n v="0"/>
    <d v="1899-12-30T00:00:00"/>
    <d v="1899-12-30T00:00:00"/>
    <m/>
    <d v="1899-12-30T00:00:00"/>
    <n v="0"/>
    <n v="0"/>
    <d v="1899-12-30T16:10:00"/>
    <d v="1899-12-30T00:13:00"/>
    <n v="0"/>
    <n v="13"/>
    <d v="1899-12-30T16:20:00"/>
    <d v="1899-12-30T00:10:00"/>
    <n v="0"/>
    <n v="10"/>
    <d v="1899-12-30T17:40:00"/>
    <d v="1899-12-30T17:45:00"/>
    <d v="1899-12-30T00:05:00"/>
    <n v="0"/>
    <n v="5"/>
    <d v="1899-12-30T05:30:00"/>
    <n v="5"/>
    <n v="30"/>
    <d v="1899-12-30T00:41:00"/>
    <n v="0"/>
    <n v="41"/>
    <d v="1899-12-30T01:20:00"/>
    <n v="1"/>
    <n v="20"/>
    <d v="1899-12-30T01:57:00"/>
    <n v="1"/>
    <n v="57"/>
    <d v="1899-12-30T00:00:00"/>
    <n v="0"/>
    <n v="0"/>
    <d v="1899-12-30T01:57:00"/>
    <n v="1"/>
    <n v="5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50829.64000000025"/>
    <n v="8955"/>
    <n v="61.909636363636366"/>
    <n v="61.510847571189309"/>
    <m/>
    <m/>
    <m/>
    <m/>
    <m/>
  </r>
  <r>
    <n v="159"/>
    <n v="45"/>
    <d v="2011-08-12T00:00:00"/>
    <n v="8"/>
    <x v="2"/>
    <n v="8"/>
    <s v="UML,DGPR"/>
    <s v="HARD COKING COAL"/>
    <s v="KAVO ALKYON"/>
    <d v="1899-12-30T13:50:00"/>
    <x v="157"/>
    <s v="DTY-WT 1-WCS-RLS 2-IMWB 1-DTY"/>
    <n v="58"/>
    <n v="0"/>
    <m/>
    <d v="1899-12-30T13:50:00"/>
    <d v="1899-12-30T13:50:00"/>
    <d v="1899-12-30T00:00:00"/>
    <n v="0"/>
    <n v="0"/>
    <d v="1899-12-30T14:25:00"/>
    <d v="1899-12-30T00:35:00"/>
    <n v="0"/>
    <n v="35"/>
    <d v="1899-12-30T14:30:00"/>
    <d v="1899-12-30T00:05:00"/>
    <n v="0"/>
    <n v="5"/>
    <d v="1899-12-30T14:50:00"/>
    <d v="1899-12-30T00:20:00"/>
    <n v="0"/>
    <n v="20"/>
    <d v="1899-12-30T14:52:00"/>
    <d v="1899-12-30T17:32:00"/>
    <d v="1899-12-30T02:40:00"/>
    <n v="2"/>
    <n v="40"/>
    <d v="1899-12-30T14:52:00"/>
    <d v="1899-12-30T17:32:00"/>
    <d v="1899-12-30T02:40:00"/>
    <n v="2"/>
    <n v="40"/>
    <d v="1899-12-30T17:32:00"/>
    <d v="1899-12-30T00:00:00"/>
    <n v="0"/>
    <n v="0"/>
    <d v="1899-12-30T17:35:00"/>
    <d v="1899-12-30T00:03:00"/>
    <n v="0"/>
    <n v="3"/>
    <d v="1899-12-30T20:29:00"/>
    <d v="1899-12-30T02:54:00"/>
    <n v="2"/>
    <n v="54"/>
    <d v="1899-12-30T20:29:00"/>
    <d v="1899-12-30T20:29:00"/>
    <d v="1899-12-30T00:00:00"/>
    <n v="0"/>
    <n v="0"/>
    <d v="1899-12-30T00:00:00"/>
    <d v="1899-12-30T00:00:00"/>
    <m/>
    <d v="1899-12-30T00:00:00"/>
    <n v="0"/>
    <n v="0"/>
    <d v="1899-12-30T20:39:00"/>
    <d v="1899-12-30T00:10:00"/>
    <n v="0"/>
    <n v="10"/>
    <d v="1899-12-30T20:50:00"/>
    <d v="1899-12-30T00:11:00"/>
    <n v="0"/>
    <n v="11"/>
    <d v="1899-12-30T04:00:00"/>
    <d v="1899-12-31T04:20:00"/>
    <d v="1899-12-31T00:20:00"/>
    <n v="0"/>
    <n v="20"/>
    <d v="1899-12-30T14:30:00"/>
    <n v="14"/>
    <n v="30"/>
    <d v="1899-12-30T00:41:00"/>
    <n v="0"/>
    <n v="41"/>
    <d v="1899-12-30T02:40:00"/>
    <n v="2"/>
    <n v="40"/>
    <d v="1899-12-30T02:54:00"/>
    <n v="2"/>
    <n v="54"/>
    <d v="1899-12-30T00:00:00"/>
    <n v="0"/>
    <n v="0"/>
    <d v="1899-12-30T02:54:00"/>
    <n v="2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54478.4700000002"/>
    <n v="9014"/>
    <n v="62.910862068965514"/>
    <n v="61.513031950299556"/>
    <m/>
    <m/>
    <m/>
    <m/>
    <m/>
  </r>
  <r>
    <n v="160"/>
    <n v="46"/>
    <d v="2011-08-12T00:00:00"/>
    <n v="8"/>
    <x v="11"/>
    <n v="1"/>
    <s v="BEL"/>
    <s v="LAKE VERMONT HCC"/>
    <s v="COS PROSPERITY"/>
    <d v="1899-12-31T00:25:00"/>
    <x v="158"/>
    <s v="DTY-WT 1-WCS-RLS 1-IMWB 1-DTY"/>
    <n v="59"/>
    <n v="0"/>
    <m/>
    <d v="1899-12-31T00:25:00"/>
    <d v="1899-12-31T00:25:00"/>
    <d v="1899-12-30T00:00:00"/>
    <n v="0"/>
    <n v="0"/>
    <d v="1899-12-31T00:45:00"/>
    <d v="1899-12-30T00:20:00"/>
    <n v="0"/>
    <n v="20"/>
    <d v="1899-12-31T00:55:00"/>
    <d v="1899-12-30T00:10:00"/>
    <n v="0"/>
    <n v="10"/>
    <d v="1899-12-31T01:15:00"/>
    <d v="1899-12-30T00:20:00"/>
    <n v="0"/>
    <n v="20"/>
    <d v="1899-12-31T01:19:00"/>
    <d v="1899-12-31T03:23:00"/>
    <d v="1899-12-30T02:04:00"/>
    <n v="2"/>
    <n v="4"/>
    <d v="1899-12-31T01:19:00"/>
    <d v="1899-12-31T03:23:00"/>
    <d v="1899-12-30T02:04:00"/>
    <n v="2"/>
    <n v="4"/>
    <d v="1899-12-31T01:19:00"/>
    <n v="-8.6111111111111249E-2"/>
    <e v="#NUM!"/>
    <e v="#NUM!"/>
    <d v="1899-12-30T02:22:00"/>
    <n v="-0.95624999999999993"/>
    <e v="#NUM!"/>
    <e v="#NUM!"/>
    <d v="1899-12-30T05:11:00"/>
    <d v="1899-12-30T02:49:00"/>
    <n v="2"/>
    <n v="49"/>
    <d v="1899-12-30T05:11:00"/>
    <d v="1899-12-30T05:11:00"/>
    <d v="1899-12-30T00:00:00"/>
    <n v="0"/>
    <n v="0"/>
    <d v="1899-12-30T00:00:00"/>
    <d v="1899-12-30T00:00:00"/>
    <m/>
    <d v="1899-12-30T00:00:00"/>
    <n v="0"/>
    <n v="0"/>
    <d v="1899-12-30T05:21:00"/>
    <d v="1899-12-30T00:10:00"/>
    <n v="0"/>
    <n v="10"/>
    <d v="1899-12-31T05:30:00"/>
    <d v="1899-12-31T00:09:00"/>
    <n v="0"/>
    <n v="9"/>
    <d v="1899-12-31T05:30:00"/>
    <d v="1899-12-31T06:00:00"/>
    <d v="1899-12-30T00:30:00"/>
    <n v="0"/>
    <n v="30"/>
    <d v="1899-12-30T05:35:00"/>
    <n v="5"/>
    <n v="35"/>
    <d v="1899-12-30T22:35:00"/>
    <n v="22"/>
    <n v="35"/>
    <d v="1899-12-30T02:04:00"/>
    <n v="2"/>
    <n v="4"/>
    <d v="1899-12-30T02:49:00"/>
    <n v="2"/>
    <n v="49"/>
    <d v="1899-12-30T00:00:00"/>
    <n v="0"/>
    <n v="0"/>
    <d v="1899-12-30T02:49:00"/>
    <n v="2"/>
    <n v="4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57997.56000000017"/>
    <n v="9073"/>
    <n v="59.645593220338988"/>
    <n v="61.500888350049614"/>
    <m/>
    <m/>
    <m/>
    <m/>
    <m/>
  </r>
  <r>
    <n v="161"/>
    <n v="47"/>
    <d v="2011-08-13T00:00:00"/>
    <n v="8"/>
    <x v="0"/>
    <n v="22"/>
    <s v="TSL,JSR"/>
    <s v="CP OMAN LIMESTONE/OAKY NORTH"/>
    <s v="MP PANAMAX6/CHINA STEEL RESPONSIBILITY"/>
    <d v="1899-12-30T02:58:00"/>
    <x v="159"/>
    <s v="DTY-WT 1-WCS-RLS 2-IMWB 1-DTY"/>
    <n v="59"/>
    <n v="0"/>
    <m/>
    <d v="1899-12-30T02:58:00"/>
    <d v="1899-12-30T02:58:00"/>
    <d v="1899-12-30T00:00:00"/>
    <n v="0"/>
    <n v="0"/>
    <d v="1899-12-30T03:25:00"/>
    <d v="1899-12-30T00:27:00"/>
    <n v="0"/>
    <n v="27"/>
    <d v="1899-12-30T03:30:00"/>
    <d v="1899-12-30T00:05:00"/>
    <n v="0"/>
    <n v="5"/>
    <d v="1899-12-30T04:00:00"/>
    <d v="1899-12-30T00:30:00"/>
    <n v="0"/>
    <n v="30"/>
    <d v="1899-12-30T04:08:00"/>
    <d v="1899-12-30T06:18:00"/>
    <d v="1899-12-30T02:10:00"/>
    <n v="2"/>
    <n v="10"/>
    <d v="1899-12-30T04:08:00"/>
    <d v="1899-12-30T06:18:00"/>
    <d v="1899-12-30T02:10:00"/>
    <n v="2"/>
    <n v="10"/>
    <d v="1899-12-30T06:22:00"/>
    <d v="1899-12-30T00:04:00"/>
    <n v="0"/>
    <n v="4"/>
    <d v="1899-12-30T06:25:00"/>
    <d v="1899-12-30T00:03:00"/>
    <n v="0"/>
    <n v="3"/>
    <d v="1899-12-30T09:58:00"/>
    <d v="1899-12-30T03:33:00"/>
    <n v="3"/>
    <n v="33"/>
    <d v="1899-12-30T09:58:00"/>
    <d v="1899-12-30T09:58:00"/>
    <d v="1899-12-30T00:00:00"/>
    <n v="0"/>
    <n v="0"/>
    <d v="1899-12-30T00:00:00"/>
    <d v="1899-12-30T00:00:00"/>
    <m/>
    <d v="1899-12-30T00:00:00"/>
    <n v="0"/>
    <n v="0"/>
    <d v="1899-12-30T10:08:00"/>
    <d v="1899-12-30T00:10:00"/>
    <n v="0"/>
    <n v="10"/>
    <d v="1899-12-30T10:20:00"/>
    <d v="1899-12-30T00:12:00"/>
    <n v="0"/>
    <n v="12"/>
    <d v="1899-12-30T10:20:00"/>
    <d v="1899-12-30T12:25:00"/>
    <d v="1899-12-30T02:05:00"/>
    <n v="2"/>
    <n v="5"/>
    <d v="1899-12-30T09:27:00"/>
    <n v="9"/>
    <n v="27"/>
    <d v="1899-12-30T00:56:00"/>
    <n v="0"/>
    <n v="56"/>
    <d v="1899-12-30T02:10:00"/>
    <n v="2"/>
    <n v="10"/>
    <d v="1899-12-30T03:33:00"/>
    <n v="3"/>
    <n v="33"/>
    <d v="1899-12-30T00:00:00"/>
    <n v="0"/>
    <n v="0"/>
    <d v="1899-12-30T03:33:00"/>
    <n v="3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61759.2100000002"/>
    <n v="9131"/>
    <n v="63.756779661016949"/>
    <n v="61.522200197130672"/>
    <m/>
    <m/>
    <m/>
    <m/>
    <m/>
  </r>
  <r>
    <n v="162"/>
    <n v="48"/>
    <d v="2011-08-13T00:00:00"/>
    <n v="8"/>
    <x v="0"/>
    <n v="23"/>
    <s v="TSL,JSR"/>
    <s v="CD HCC/BLENDED PCI/SS NEWZEALAND"/>
    <s v="MERIDIAN HALO/CHINA STEEL RESPONSIBILITY/NEWLEAD TOMI"/>
    <d v="1899-12-30T09:00:00"/>
    <x v="160"/>
    <s v="DTY-WT 1-WCS-RLS 1-IMWB 1-DTY"/>
    <n v="58"/>
    <n v="0"/>
    <m/>
    <d v="1899-12-30T09:00:00"/>
    <d v="1899-12-30T09:00:00"/>
    <d v="1899-12-30T00:00:00"/>
    <n v="0"/>
    <n v="0"/>
    <d v="1899-12-30T09:35:00"/>
    <d v="1899-12-30T00:35:00"/>
    <n v="0"/>
    <n v="35"/>
    <d v="1899-12-30T09:40:00"/>
    <d v="1899-12-30T00:05:00"/>
    <n v="0"/>
    <n v="5"/>
    <d v="1899-12-30T09:52:00"/>
    <d v="1899-12-30T00:12:00"/>
    <n v="0"/>
    <n v="12"/>
    <d v="1899-12-30T09:53:00"/>
    <d v="1899-12-30T12:00:00"/>
    <d v="1899-12-30T02:07:00"/>
    <n v="2"/>
    <n v="7"/>
    <d v="1899-12-30T09:53:00"/>
    <d v="1899-12-30T12:00:00"/>
    <d v="1899-12-30T02:07:00"/>
    <n v="2"/>
    <n v="7"/>
    <d v="1899-12-30T12:00:00"/>
    <d v="1899-12-30T00:00:00"/>
    <n v="0"/>
    <n v="0"/>
    <d v="1899-12-30T12:15:00"/>
    <d v="1899-12-30T00:15:00"/>
    <n v="0"/>
    <n v="15"/>
    <d v="1899-12-30T15:00:00"/>
    <d v="1899-12-30T02:45:00"/>
    <n v="2"/>
    <n v="45"/>
    <d v="1899-12-30T15:00:00"/>
    <d v="1899-12-30T15:00:00"/>
    <d v="1899-12-30T00:00:00"/>
    <n v="0"/>
    <n v="0"/>
    <d v="1899-12-30T00:00:00"/>
    <d v="1899-12-30T00:00:00"/>
    <m/>
    <d v="1899-12-30T00:00:00"/>
    <n v="0"/>
    <n v="0"/>
    <d v="1899-12-30T15:10:00"/>
    <d v="1899-12-30T00:10:00"/>
    <n v="0"/>
    <n v="10"/>
    <d v="1899-12-30T15:20:00"/>
    <d v="1899-12-30T00:10:00"/>
    <n v="0"/>
    <n v="10"/>
    <d v="1899-12-30T16:10:00"/>
    <d v="1899-12-30T16:15:00"/>
    <d v="1899-12-30T00:05:00"/>
    <n v="0"/>
    <n v="5"/>
    <d v="1899-12-30T07:15:00"/>
    <n v="7"/>
    <n v="15"/>
    <d v="1899-12-30T00:32:00"/>
    <n v="0"/>
    <n v="32"/>
    <d v="1899-12-30T02:07:00"/>
    <n v="2"/>
    <n v="7"/>
    <d v="1899-12-30T02:45:00"/>
    <n v="2"/>
    <n v="45"/>
    <d v="1899-12-30T00:00:00"/>
    <n v="0"/>
    <n v="0"/>
    <d v="1899-12-30T02:45:00"/>
    <n v="2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65343.85000000021"/>
    <n v="9185"/>
    <n v="61.804137931034482"/>
    <n v="61.55077299945566"/>
    <m/>
    <m/>
    <m/>
    <m/>
    <m/>
  </r>
  <r>
    <n v="163"/>
    <n v="49"/>
    <d v="2011-08-13T00:00:00"/>
    <n v="8"/>
    <x v="10"/>
    <n v="2"/>
    <s v="SUPL"/>
    <s v="NON COKING"/>
    <s v="GENCO NORMANDY"/>
    <d v="1899-12-30T12:00:00"/>
    <x v="161"/>
    <s v="DTY-WT 1-WCS-RLS 2-IMWB 1-DTY"/>
    <n v="54"/>
    <n v="5"/>
    <m/>
    <d v="1899-12-30T12:00:00"/>
    <d v="1899-12-30T12:00:00"/>
    <d v="1899-12-30T00:00:00"/>
    <n v="0"/>
    <n v="0"/>
    <d v="1899-12-30T12:35:00"/>
    <d v="1899-12-30T00:35:00"/>
    <n v="0"/>
    <n v="35"/>
    <d v="1899-12-30T12:40:00"/>
    <d v="1899-12-30T00:05:00"/>
    <n v="0"/>
    <n v="5"/>
    <d v="1899-12-30T13:00:00"/>
    <d v="1899-12-30T00:20:00"/>
    <n v="0"/>
    <n v="20"/>
    <d v="1899-12-30T13:00:00"/>
    <d v="1899-12-30T14:00:00"/>
    <d v="1899-12-30T01:00:00"/>
    <n v="1"/>
    <n v="0"/>
    <d v="1899-12-30T13:00:00"/>
    <d v="1899-12-30T14:00:00"/>
    <d v="1899-12-30T01:00:00"/>
    <n v="1"/>
    <n v="0"/>
    <d v="1899-12-30T14:00:00"/>
    <d v="1899-12-30T00:00:00"/>
    <n v="0"/>
    <n v="0"/>
    <d v="1899-12-30T15:25:00"/>
    <d v="1899-12-30T01:25:00"/>
    <n v="1"/>
    <n v="25"/>
    <d v="1899-12-30T17:02:00"/>
    <d v="1899-12-30T01:37:00"/>
    <n v="1"/>
    <n v="37"/>
    <d v="1899-12-30T17:02:00"/>
    <d v="1899-12-30T17:02:00"/>
    <d v="1899-12-30T00:00:00"/>
    <n v="0"/>
    <n v="0"/>
    <d v="1899-12-30T00:00:00"/>
    <d v="1899-12-30T00:00:00"/>
    <m/>
    <d v="1899-12-30T00:00:00"/>
    <n v="0"/>
    <n v="0"/>
    <d v="1899-12-30T17:13:00"/>
    <d v="1899-12-30T00:11:00"/>
    <n v="0"/>
    <n v="11"/>
    <d v="1899-12-30T17:30:00"/>
    <d v="1899-12-30T00:17:00"/>
    <n v="0"/>
    <n v="17"/>
    <d v="1899-12-30T18:15:00"/>
    <d v="1899-12-30T18:25:00"/>
    <d v="1899-12-30T00:10:00"/>
    <n v="0"/>
    <n v="10"/>
    <d v="1899-12-30T06:25:00"/>
    <n v="6"/>
    <n v="25"/>
    <d v="1899-12-30T00:48:00"/>
    <n v="0"/>
    <n v="48"/>
    <d v="1899-12-30T01:00:00"/>
    <n v="1"/>
    <n v="0"/>
    <d v="1899-12-30T01:37:00"/>
    <n v="1"/>
    <n v="37"/>
    <d v="1899-12-30T00:00:00"/>
    <n v="0"/>
    <n v="0"/>
    <d v="1899-12-30T01:37:00"/>
    <n v="1"/>
    <n v="3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68658.04000000015"/>
    <n v="9244"/>
    <n v="61.373888888888892"/>
    <n v="61.516447425357008"/>
    <m/>
    <m/>
    <m/>
    <m/>
    <m/>
  </r>
  <r>
    <n v="164"/>
    <n v="50"/>
    <d v="2011-08-13T00:00:00"/>
    <n v="8"/>
    <x v="0"/>
    <n v="24"/>
    <s v="TSL,JSR"/>
    <s v="CD HCC/CP OMAN LIMESTONE"/>
    <s v="MERIDIAN HALO/MP PANAMAX6"/>
    <d v="1899-12-30T14:30:00"/>
    <x v="162"/>
    <s v="DTY-WT 1-WCS-RLS 2-IMWB 1-DTY"/>
    <n v="59"/>
    <n v="0"/>
    <m/>
    <d v="1899-12-30T14:30:00"/>
    <d v="1899-12-30T14:30:00"/>
    <d v="1899-12-30T00:00:00"/>
    <n v="0"/>
    <n v="0"/>
    <d v="1899-12-30T15:55:00"/>
    <d v="1899-12-30T01:25:00"/>
    <n v="1"/>
    <n v="25"/>
    <d v="1899-12-30T16:00:00"/>
    <d v="1899-12-30T00:05:00"/>
    <n v="0"/>
    <n v="5"/>
    <d v="1899-12-30T16:24:00"/>
    <d v="1899-12-30T00:24:00"/>
    <n v="0"/>
    <n v="24"/>
    <d v="1899-12-30T16:25:00"/>
    <d v="1899-12-30T18:00:00"/>
    <d v="1899-12-30T01:35:00"/>
    <n v="1"/>
    <n v="35"/>
    <d v="1899-12-30T16:25:00"/>
    <d v="1899-12-30T18:00:00"/>
    <d v="1899-12-30T01:35:00"/>
    <n v="1"/>
    <n v="35"/>
    <d v="1899-12-30T18:09:00"/>
    <d v="1899-12-30T00:09:00"/>
    <n v="0"/>
    <n v="9"/>
    <d v="1899-12-30T18:25:00"/>
    <d v="1899-12-30T00:16:00"/>
    <n v="0"/>
    <n v="16"/>
    <d v="1899-12-30T22:05:00"/>
    <d v="1899-12-30T03:40:00"/>
    <n v="3"/>
    <n v="40"/>
    <d v="1899-12-30T22:05:00"/>
    <d v="1899-12-30T22:05:00"/>
    <d v="1899-12-30T00:00:00"/>
    <n v="0"/>
    <n v="0"/>
    <d v="1899-12-30T00:00:00"/>
    <d v="1899-12-30T00:00:00"/>
    <m/>
    <d v="1899-12-30T00:00:00"/>
    <n v="0"/>
    <n v="0"/>
    <d v="1899-12-30T22:15:00"/>
    <d v="1899-12-30T00:10:00"/>
    <n v="0"/>
    <n v="10"/>
    <d v="1899-12-30T22:25:00"/>
    <d v="1899-12-30T00:10:00"/>
    <n v="0"/>
    <n v="10"/>
    <d v="1899-12-30T23:30:00"/>
    <d v="1899-12-30T23:35:00"/>
    <d v="1899-12-30T00:05:00"/>
    <n v="0"/>
    <n v="5"/>
    <d v="1899-12-30T09:05:00"/>
    <n v="9"/>
    <n v="5"/>
    <d v="1899-12-30T00:53:00"/>
    <n v="0"/>
    <n v="53"/>
    <d v="1899-12-30T01:35:00"/>
    <n v="1"/>
    <n v="35"/>
    <d v="1899-12-30T03:40:00"/>
    <n v="3"/>
    <n v="40"/>
    <d v="1899-12-30T00:00:00"/>
    <n v="0"/>
    <n v="0"/>
    <d v="1899-12-30T03:40:00"/>
    <n v="3"/>
    <n v="4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72396.76000000013"/>
    <n v="9294"/>
    <n v="63.368135593220337"/>
    <n v="61.587772756617184"/>
    <m/>
    <m/>
    <m/>
    <m/>
    <m/>
  </r>
  <r>
    <n v="165"/>
    <n v="51"/>
    <d v="2011-08-13T00:00:00"/>
    <n v="8"/>
    <x v="7"/>
    <n v="1"/>
    <s v="VISA STEEL"/>
    <s v="NON COKING"/>
    <s v="NEWLEAD SPARTOUNTA"/>
    <d v="1899-12-30T17:40:00"/>
    <x v="163"/>
    <s v="DTY-WT 1-WCS-RLS 1-IMWB 1-DTY"/>
    <n v="50"/>
    <n v="8"/>
    <m/>
    <d v="1899-12-30T17:40:00"/>
    <d v="1899-12-30T17:40:00"/>
    <d v="1899-12-30T00:00:00"/>
    <n v="0"/>
    <n v="0"/>
    <d v="1899-12-30T17:45:00"/>
    <d v="1899-12-30T00:05:00"/>
    <n v="0"/>
    <n v="5"/>
    <d v="1899-12-30T17:45:00"/>
    <d v="1899-12-30T00:00:00"/>
    <n v="0"/>
    <n v="0"/>
    <d v="1899-12-30T18:00:00"/>
    <d v="1899-12-30T00:15:00"/>
    <n v="0"/>
    <n v="15"/>
    <d v="1899-12-30T18:00:00"/>
    <d v="1899-12-30T21:00:00"/>
    <d v="1899-12-30T03:00:00"/>
    <n v="3"/>
    <n v="0"/>
    <d v="1899-12-30T18:00:00"/>
    <d v="1899-12-30T21:00:00"/>
    <d v="1899-12-30T03:00:00"/>
    <n v="3"/>
    <n v="0"/>
    <d v="1899-12-30T21:05:00"/>
    <d v="1899-12-30T00:05:00"/>
    <n v="0"/>
    <n v="5"/>
    <d v="1899-12-30T23:22:00"/>
    <d v="1899-12-30T02:17:00"/>
    <n v="2"/>
    <n v="17"/>
    <d v="1899-12-31T00:42:00"/>
    <d v="1899-12-30T01:20:00"/>
    <n v="1"/>
    <n v="20"/>
    <d v="1899-12-30T22:05:00"/>
    <d v="1899-12-30T22:05:00"/>
    <d v="1899-12-30T00:00:00"/>
    <n v="0"/>
    <n v="0"/>
    <d v="1899-12-30T00:00:00"/>
    <d v="1899-12-30T00:00:00"/>
    <m/>
    <d v="1899-12-30T00:00:00"/>
    <n v="0"/>
    <n v="0"/>
    <d v="1899-12-31T00:52:00"/>
    <d v="1899-12-30T02:47:00"/>
    <n v="2"/>
    <n v="47"/>
    <d v="1899-12-31T01:10:00"/>
    <d v="1899-12-30T00:18:00"/>
    <n v="0"/>
    <n v="18"/>
    <d v="1899-12-31T01:15:00"/>
    <d v="1899-12-31T01:25:00"/>
    <d v="1899-12-30T00:10:00"/>
    <n v="0"/>
    <n v="10"/>
    <d v="1899-12-30T07:45:00"/>
    <n v="7"/>
    <n v="45"/>
    <d v="1899-12-30T03:25:00"/>
    <n v="3"/>
    <n v="25"/>
    <d v="1899-12-30T03:00:00"/>
    <n v="3"/>
    <n v="0"/>
    <d v="1899-12-30T01:20:00"/>
    <n v="1"/>
    <n v="20"/>
    <d v="1899-12-30T00:00:00"/>
    <n v="0"/>
    <n v="0"/>
    <d v="1899-12-30T01:20:00"/>
    <n v="1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75568.07000000018"/>
    <n v="9353"/>
    <n v="63.426200000000001"/>
    <n v="61.53833743184007"/>
    <m/>
    <m/>
    <m/>
    <m/>
    <m/>
  </r>
  <r>
    <n v="166"/>
    <n v="52"/>
    <d v="2011-08-14T00:00:00"/>
    <n v="8"/>
    <x v="0"/>
    <n v="25"/>
    <s v="TSL,JSR"/>
    <s v="CP OMAN/SP THAI/CD HCC"/>
    <s v="MP PANAMAX6/SEALUCK2/MERIDIAN HALO"/>
    <d v="1899-12-30T06:16:00"/>
    <x v="164"/>
    <s v="DTY-WT 1-WCS-RLS 2-IMWB 1-DTY"/>
    <n v="59"/>
    <n v="0"/>
    <m/>
    <d v="1899-12-30T06:16:00"/>
    <d v="1899-12-30T06:16:00"/>
    <d v="1899-12-30T00:00:00"/>
    <n v="0"/>
    <n v="0"/>
    <d v="1899-12-30T06:25:00"/>
    <d v="1899-12-30T00:09:00"/>
    <n v="0"/>
    <n v="9"/>
    <d v="1899-12-30T06:35:00"/>
    <d v="1899-12-30T00:10:00"/>
    <n v="0"/>
    <n v="10"/>
    <d v="1899-12-30T06:50:00"/>
    <d v="1899-12-30T00:15:00"/>
    <n v="0"/>
    <n v="15"/>
    <d v="1899-12-30T06:50:00"/>
    <d v="1899-12-30T08:50:00"/>
    <d v="1899-12-30T02:00:00"/>
    <n v="2"/>
    <n v="0"/>
    <d v="1899-12-30T08:50:00"/>
    <d v="1899-12-30T08:50:00"/>
    <d v="1899-12-30T00:00:00"/>
    <n v="0"/>
    <n v="0"/>
    <d v="1899-12-30T08:50:00"/>
    <d v="1899-12-30T00:00:00"/>
    <n v="0"/>
    <n v="0"/>
    <d v="1899-12-30T08:50:00"/>
    <d v="1899-12-30T00:00:00"/>
    <n v="0"/>
    <n v="0"/>
    <d v="1899-12-30T16:26:00"/>
    <d v="1899-12-30T07:36:00"/>
    <n v="7"/>
    <n v="36"/>
    <d v="1899-12-30T16:26:00"/>
    <d v="1899-12-30T16:26:00"/>
    <d v="1899-12-30T00:00:00"/>
    <n v="0"/>
    <n v="0"/>
    <d v="1899-12-30T00:00:00"/>
    <d v="1899-12-30T00:00:00"/>
    <m/>
    <d v="1899-12-30T00:00:00"/>
    <n v="0"/>
    <n v="0"/>
    <d v="1899-12-30T16:36:00"/>
    <d v="1899-12-30T00:10:00"/>
    <n v="0"/>
    <n v="10"/>
    <d v="1899-12-30T16:45:00"/>
    <d v="1899-12-30T00:09:00"/>
    <n v="0"/>
    <n v="9"/>
    <d v="1899-12-30T16:50:00"/>
    <d v="1899-12-30T16:55:00"/>
    <d v="1899-12-30T00:05:00"/>
    <n v="0"/>
    <n v="5"/>
    <d v="1899-12-30T10:39:00"/>
    <n v="10"/>
    <n v="39"/>
    <d v="1899-12-30T00:34:00"/>
    <n v="0"/>
    <n v="34"/>
    <d v="1899-12-30T02:00:00"/>
    <n v="2"/>
    <n v="0"/>
    <d v="1899-12-30T07:36:00"/>
    <n v="7"/>
    <n v="36"/>
    <d v="1899-12-30T00:00:00"/>
    <n v="0"/>
    <n v="0"/>
    <d v="1899-12-30T07:36:00"/>
    <n v="7"/>
    <n v="3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79299.75000000023"/>
    <n v="9412"/>
    <n v="63.248813559322031"/>
    <n v="61.549059711007253"/>
    <m/>
    <m/>
    <m/>
    <m/>
    <m/>
  </r>
  <r>
    <n v="167"/>
    <n v="53"/>
    <d v="2011-08-14T00:00:00"/>
    <n v="8"/>
    <x v="0"/>
    <n v="26"/>
    <s v="TSL,JSR"/>
    <s v="CD HCC/BLENDED PCI"/>
    <s v="MERIDIAN HALO/CHINA STEEL RESPONSIBILITY"/>
    <d v="1899-12-30T08:35:00"/>
    <x v="165"/>
    <s v="DTY-WT 1-WCS-RLS 1-IMWB 1-DTY"/>
    <n v="59"/>
    <n v="0"/>
    <m/>
    <d v="1899-12-30T08:35:00"/>
    <d v="1899-12-30T08:35:00"/>
    <d v="1899-12-30T00:00:00"/>
    <n v="0"/>
    <n v="0"/>
    <d v="1899-12-30T09:00:00"/>
    <d v="1899-12-30T00:25:00"/>
    <n v="0"/>
    <n v="25"/>
    <d v="1899-12-30T09:10:00"/>
    <d v="1899-12-30T00:10:00"/>
    <n v="0"/>
    <n v="10"/>
    <d v="1899-12-30T09:30:00"/>
    <d v="1899-12-30T00:20:00"/>
    <n v="0"/>
    <n v="20"/>
    <d v="1899-12-30T09:30:00"/>
    <d v="1899-12-30T11:25:00"/>
    <d v="1899-12-30T01:55:00"/>
    <n v="1"/>
    <n v="55"/>
    <d v="1899-12-30T09:30:00"/>
    <d v="1899-12-30T11:25:00"/>
    <d v="1899-12-30T01:55:00"/>
    <n v="1"/>
    <n v="55"/>
    <d v="1899-12-30T11:25:00"/>
    <d v="1899-12-30T00:00:00"/>
    <n v="0"/>
    <n v="0"/>
    <d v="1899-12-30T11:32:00"/>
    <d v="1899-12-30T00:07:00"/>
    <n v="0"/>
    <n v="7"/>
    <d v="1899-12-30T15:10:00"/>
    <d v="1899-12-30T03:38:00"/>
    <n v="3"/>
    <n v="38"/>
    <d v="1899-12-30T15:10:00"/>
    <d v="1899-12-30T15:10:00"/>
    <d v="1899-12-30T00:00:00"/>
    <n v="0"/>
    <n v="0"/>
    <d v="1899-12-30T00:00:00"/>
    <d v="1899-12-30T00:00:00"/>
    <m/>
    <d v="1899-12-30T00:00:00"/>
    <n v="0"/>
    <n v="0"/>
    <d v="1899-12-30T15:20:00"/>
    <d v="1899-12-30T00:10:00"/>
    <n v="0"/>
    <n v="10"/>
    <d v="1899-12-30T15:30:00"/>
    <d v="1899-12-30T00:10:00"/>
    <n v="0"/>
    <n v="10"/>
    <d v="1899-12-30T15:30:00"/>
    <d v="1899-12-30T15:35:00"/>
    <d v="1899-12-30T00:05:00"/>
    <n v="0"/>
    <n v="5"/>
    <d v="1899-12-30T07:00:00"/>
    <n v="7"/>
    <n v="0"/>
    <d v="1899-12-30T00:40:00"/>
    <n v="0"/>
    <n v="40"/>
    <d v="1899-12-30T01:55:00"/>
    <n v="1"/>
    <n v="55"/>
    <d v="1899-12-30T03:38:00"/>
    <n v="3"/>
    <n v="38"/>
    <d v="1899-12-30T00:00:00"/>
    <n v="0"/>
    <n v="0"/>
    <d v="1899-12-30T03:38:00"/>
    <n v="3"/>
    <n v="3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82949.61000000022"/>
    <n v="9471"/>
    <n v="61.862033898305086"/>
    <n v="61.551009397106981"/>
    <m/>
    <m/>
    <m/>
    <m/>
    <m/>
  </r>
  <r>
    <n v="168"/>
    <n v="54"/>
    <d v="2011-08-14T00:00:00"/>
    <n v="8"/>
    <x v="1"/>
    <n v="9"/>
    <s v="TSL,HALDIA"/>
    <s v="HAILCREEK"/>
    <s v="GREAT BRIGHT"/>
    <d v="1899-12-30T13:45:00"/>
    <x v="166"/>
    <s v="DTY-WT 1-WCS-RLS 1-IMWB 1-DTY"/>
    <n v="59"/>
    <n v="0"/>
    <m/>
    <d v="1899-12-30T13:45:00"/>
    <d v="1899-12-30T13:45:00"/>
    <d v="1899-12-30T00:00:00"/>
    <n v="0"/>
    <n v="0"/>
    <d v="1899-12-30T14:00:00"/>
    <d v="1899-12-30T00:15:00"/>
    <n v="0"/>
    <n v="15"/>
    <d v="1899-12-30T14:05:00"/>
    <d v="1899-12-30T00:05:00"/>
    <n v="0"/>
    <n v="5"/>
    <d v="1899-12-30T14:32:00"/>
    <d v="1899-12-30T00:27:00"/>
    <n v="0"/>
    <n v="27"/>
    <d v="1899-12-30T14:32:00"/>
    <d v="1899-12-30T15:45:00"/>
    <d v="1899-12-30T01:13:00"/>
    <n v="1"/>
    <n v="13"/>
    <d v="1899-12-30T14:32:00"/>
    <d v="1899-12-30T15:45:00"/>
    <d v="1899-12-30T01:13:00"/>
    <n v="1"/>
    <n v="13"/>
    <d v="1899-12-30T16:30:00"/>
    <d v="1899-12-30T00:45:00"/>
    <n v="0"/>
    <n v="45"/>
    <d v="1899-12-30T17:51:00"/>
    <d v="1899-12-30T01:21:00"/>
    <n v="1"/>
    <n v="21"/>
    <d v="1899-12-30T20:01:00"/>
    <d v="1899-12-30T02:10:00"/>
    <n v="2"/>
    <n v="10"/>
    <d v="1899-12-30T20:01:00"/>
    <d v="1899-12-30T20:01:00"/>
    <d v="1899-12-30T00:00:00"/>
    <n v="0"/>
    <n v="0"/>
    <d v="1899-12-30T00:00:00"/>
    <d v="1899-12-30T00:00:00"/>
    <m/>
    <d v="1899-12-30T00:00:00"/>
    <n v="0"/>
    <n v="0"/>
    <d v="1899-12-30T20:11:00"/>
    <d v="1899-12-30T00:10:00"/>
    <n v="0"/>
    <n v="10"/>
    <d v="1899-12-30T20:20:00"/>
    <d v="1899-12-30T00:09:00"/>
    <n v="0"/>
    <n v="9"/>
    <d v="1899-12-30T21:00:00"/>
    <d v="1899-12-30T21:05:00"/>
    <d v="1899-12-30T00:05:00"/>
    <n v="0"/>
    <n v="5"/>
    <d v="1899-12-30T07:20:00"/>
    <n v="7"/>
    <n v="20"/>
    <d v="1899-12-30T01:31:00"/>
    <n v="1"/>
    <n v="31"/>
    <d v="1899-12-30T01:13:00"/>
    <n v="1"/>
    <n v="13"/>
    <d v="1899-12-30T02:10:00"/>
    <n v="2"/>
    <n v="10"/>
    <d v="1899-12-30T00:00:00"/>
    <n v="0"/>
    <n v="0"/>
    <d v="1899-12-30T02:10:00"/>
    <n v="2"/>
    <n v="1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86601.29000000027"/>
    <n v="9528"/>
    <n v="61.892881355932204"/>
    <n v="61.566046389588607"/>
    <m/>
    <m/>
    <m/>
    <m/>
    <m/>
  </r>
  <r>
    <n v="169"/>
    <n v="55"/>
    <d v="2011-08-14T00:00:00"/>
    <n v="8"/>
    <x v="0"/>
    <n v="27"/>
    <s v="TSL,JSR"/>
    <s v="BLENDED PCI/CD HCC"/>
    <s v="CHINA STEEL RESPONSIBILITY/MERIDIAN HALO"/>
    <d v="1899-12-30T20:00:00"/>
    <x v="167"/>
    <s v="DTY-WT 1-WCS-RLS 1-IMWB 1-DTY"/>
    <n v="57"/>
    <n v="2"/>
    <m/>
    <d v="1899-12-30T20:00:00"/>
    <d v="1899-12-30T20:00:00"/>
    <d v="1899-12-30T00:00:00"/>
    <n v="0"/>
    <n v="0"/>
    <d v="1899-12-30T20:05:00"/>
    <d v="1899-12-30T00:05:00"/>
    <n v="0"/>
    <n v="5"/>
    <d v="1899-12-30T20:10:00"/>
    <d v="1899-12-30T00:05:00"/>
    <n v="0"/>
    <n v="5"/>
    <d v="1899-12-30T20:30:00"/>
    <d v="1899-12-30T00:20:00"/>
    <n v="0"/>
    <n v="20"/>
    <d v="1899-12-30T20:32:00"/>
    <d v="1899-12-30T21:07:00"/>
    <d v="1899-12-30T00:35:00"/>
    <n v="0"/>
    <n v="35"/>
    <d v="1899-12-30T20:32:00"/>
    <d v="1899-12-30T21:07:00"/>
    <d v="1899-12-30T00:35:00"/>
    <n v="0"/>
    <n v="35"/>
    <d v="1899-12-30T21:07:00"/>
    <d v="1899-12-30T00:00:00"/>
    <n v="0"/>
    <n v="0"/>
    <d v="1899-12-30T21:09:00"/>
    <d v="1899-12-30T00:02:00"/>
    <n v="0"/>
    <n v="2"/>
    <d v="1899-12-30T23:43:00"/>
    <d v="1899-12-30T02:34:00"/>
    <n v="2"/>
    <n v="34"/>
    <d v="1899-12-30T23:43:00"/>
    <d v="1899-12-30T23:43:00"/>
    <d v="1899-12-30T00:00:00"/>
    <n v="0"/>
    <n v="0"/>
    <d v="1899-12-30T00:00:00"/>
    <d v="1899-12-30T00:00:00"/>
    <m/>
    <d v="1899-12-30T00:00:00"/>
    <n v="0"/>
    <n v="0"/>
    <d v="1899-12-30T23:55:00"/>
    <d v="1899-12-30T00:12:00"/>
    <n v="0"/>
    <n v="12"/>
    <d v="1899-12-31T00:00:00"/>
    <d v="1899-12-30T00:05:00"/>
    <n v="0"/>
    <n v="5"/>
    <d v="1899-12-31T00:00:00"/>
    <d v="1899-12-31T00:05:00"/>
    <d v="1899-12-30T00:05:00"/>
    <n v="0"/>
    <n v="5"/>
    <d v="1899-12-30T04:05:00"/>
    <n v="4"/>
    <n v="5"/>
    <d v="1899-12-30T00:37:00"/>
    <n v="0"/>
    <n v="37"/>
    <d v="1899-12-30T00:35:00"/>
    <n v="0"/>
    <n v="35"/>
    <d v="1899-12-30T02:34:00"/>
    <n v="2"/>
    <n v="34"/>
    <d v="1899-12-30T00:00:00"/>
    <n v="0"/>
    <n v="0"/>
    <d v="1899-12-30T02:34:00"/>
    <n v="2"/>
    <n v="3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90123.44000000029"/>
    <n v="9587"/>
    <n v="61.792105263157893"/>
    <n v="61.554546782100793"/>
    <m/>
    <m/>
    <m/>
    <m/>
    <m/>
  </r>
  <r>
    <n v="170"/>
    <n v="56"/>
    <d v="2011-08-15T00:00:00"/>
    <n v="8"/>
    <x v="11"/>
    <n v="2"/>
    <s v="BEL"/>
    <s v="LAKE VERMONT HCC"/>
    <s v="COS PROSPERITY"/>
    <d v="1899-12-30T03:05:00"/>
    <x v="168"/>
    <s v="DTY-WT 1-WCS-RLS 1-IMWB 1-DTY/DTY-WT 1-WCS-RLS 2-IMWB 1-DTY"/>
    <n v="59"/>
    <n v="0"/>
    <m/>
    <d v="1899-12-30T03:05:00"/>
    <d v="1899-12-30T03:05:00"/>
    <d v="1899-12-30T00:00:00"/>
    <n v="0"/>
    <n v="0"/>
    <d v="1899-12-30T03:10:00"/>
    <d v="1899-12-30T00:05:00"/>
    <n v="0"/>
    <n v="5"/>
    <d v="1899-12-30T03:20:00"/>
    <d v="1899-12-30T00:10:00"/>
    <n v="0"/>
    <n v="10"/>
    <d v="1899-12-30T03:50:00"/>
    <d v="1899-12-30T00:30:00"/>
    <n v="0"/>
    <n v="30"/>
    <d v="1899-12-30T03:54:00"/>
    <d v="1899-12-30T04:45:00"/>
    <d v="1899-12-30T00:51:00"/>
    <n v="0"/>
    <n v="51"/>
    <d v="1899-12-30T03:54:00"/>
    <d v="1899-12-30T04:45:00"/>
    <d v="1899-12-30T00:51:00"/>
    <n v="0"/>
    <n v="51"/>
    <d v="1899-12-30T04:45:00"/>
    <d v="1899-12-30T00:00:00"/>
    <n v="0"/>
    <n v="0"/>
    <d v="1899-12-30T04:50:00"/>
    <d v="1899-12-30T00:05:00"/>
    <n v="0"/>
    <n v="5"/>
    <d v="1899-12-30T06:53:00"/>
    <d v="1899-12-30T02:03:00"/>
    <n v="2"/>
    <n v="3"/>
    <d v="1899-12-30T06:53:00"/>
    <d v="1899-12-30T06:53:00"/>
    <d v="1899-12-30T00:00:00"/>
    <n v="0"/>
    <n v="0"/>
    <d v="1899-12-30T00:00:00"/>
    <d v="1899-12-30T00:00:00"/>
    <m/>
    <d v="1899-12-30T00:00:00"/>
    <n v="0"/>
    <n v="0"/>
    <d v="1899-12-31T07:05:00"/>
    <d v="1899-12-31T00:12:00"/>
    <n v="0"/>
    <n v="12"/>
    <d v="1899-12-31T07:25:00"/>
    <d v="1899-12-30T00:20:00"/>
    <n v="0"/>
    <n v="20"/>
    <d v="1899-12-30T07:25:00"/>
    <d v="1899-12-30T07:30:00"/>
    <d v="1899-12-30T00:05:00"/>
    <n v="0"/>
    <n v="5"/>
    <d v="1899-12-30T04:25:00"/>
    <n v="4"/>
    <n v="25"/>
    <d v="1899-12-31T01:02:00"/>
    <n v="1"/>
    <n v="2"/>
    <d v="1899-12-30T00:51:00"/>
    <n v="0"/>
    <n v="51"/>
    <d v="1899-12-30T02:03:00"/>
    <n v="2"/>
    <n v="3"/>
    <d v="1899-12-30T00:00:00"/>
    <n v="0"/>
    <n v="0"/>
    <d v="1899-12-30T02:03:00"/>
    <n v="2"/>
    <n v="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93830.62000000034"/>
    <n v="9645"/>
    <n v="62.833559322033892"/>
    <n v="61.568752721617457"/>
    <m/>
    <m/>
    <m/>
    <m/>
    <m/>
  </r>
  <r>
    <n v="171"/>
    <n v="57"/>
    <d v="2011-08-15T00:00:00"/>
    <n v="8"/>
    <x v="0"/>
    <n v="28"/>
    <s v="TSL,JSR"/>
    <s v="BLENDED PCI/CD HCC"/>
    <s v="CHINA STEEL RSPONSIBILITY/MERIDIAN HALO"/>
    <d v="1899-12-30T05:00:00"/>
    <x v="169"/>
    <s v="DTY-WT 1-WCS-RLS 1-IMWB 1-DTY"/>
    <n v="58"/>
    <n v="1"/>
    <m/>
    <d v="1899-12-30T05:00:00"/>
    <d v="1899-12-30T05:00:00"/>
    <d v="1899-12-30T00:00:00"/>
    <n v="0"/>
    <n v="0"/>
    <d v="1899-12-30T05:20:00"/>
    <d v="1899-12-30T00:20:00"/>
    <n v="0"/>
    <n v="20"/>
    <d v="1899-12-30T05:25:00"/>
    <d v="1899-12-30T00:05:00"/>
    <n v="0"/>
    <n v="5"/>
    <d v="1899-12-30T05:50:00"/>
    <d v="1899-12-30T00:25:00"/>
    <n v="0"/>
    <n v="25"/>
    <d v="1899-12-30T05:50:00"/>
    <d v="1899-12-30T10:40:00"/>
    <d v="1899-12-30T04:50:00"/>
    <n v="4"/>
    <n v="50"/>
    <d v="1899-12-30T05:50:00"/>
    <d v="1899-12-30T10:40:00"/>
    <d v="1899-12-30T04:50:00"/>
    <n v="4"/>
    <n v="50"/>
    <d v="1899-12-30T08:30:00"/>
    <n v="-9.0277777777777735E-2"/>
    <e v="#NUM!"/>
    <e v="#NUM!"/>
    <d v="1899-12-30T08:31:00"/>
    <d v="1899-12-30T00:01:00"/>
    <n v="0"/>
    <n v="1"/>
    <d v="1899-12-30T11:49:00"/>
    <d v="1899-12-30T03:18:00"/>
    <n v="3"/>
    <n v="18"/>
    <d v="1899-12-30T11:49:00"/>
    <d v="1899-12-30T11:49:00"/>
    <d v="1899-12-30T00:00:00"/>
    <n v="0"/>
    <n v="0"/>
    <d v="1899-12-30T00:00:00"/>
    <d v="1899-12-30T00:00:00"/>
    <m/>
    <d v="1899-12-30T00:00:00"/>
    <n v="0"/>
    <n v="0"/>
    <d v="1899-12-30T12:00:00"/>
    <d v="1899-12-30T00:11:00"/>
    <n v="0"/>
    <n v="11"/>
    <d v="1899-12-30T12:15:00"/>
    <d v="1899-12-30T00:15:00"/>
    <n v="0"/>
    <n v="15"/>
    <d v="1899-12-30T12:25:00"/>
    <d v="1899-12-30T12:30:00"/>
    <d v="1899-12-30T00:05:00"/>
    <n v="0"/>
    <n v="5"/>
    <d v="1899-12-30T07:30:00"/>
    <n v="7"/>
    <n v="30"/>
    <n v="-5.4861111111111083E-2"/>
    <e v="#NUM!"/>
    <e v="#NUM!"/>
    <d v="1899-12-30T04:50:00"/>
    <n v="4"/>
    <n v="50"/>
    <d v="1899-12-30T03:18:00"/>
    <n v="3"/>
    <n v="18"/>
    <d v="1899-12-30T00:00:00"/>
    <n v="0"/>
    <n v="0"/>
    <d v="1899-12-30T03:18:00"/>
    <n v="3"/>
    <n v="1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597419.72000000032"/>
    <n v="9701"/>
    <n v="61.881034482758622"/>
    <n v="61.583313060509262"/>
    <m/>
    <m/>
    <m/>
    <m/>
    <m/>
  </r>
  <r>
    <n v="172"/>
    <n v="58"/>
    <d v="2011-08-15T00:00:00"/>
    <n v="8"/>
    <x v="0"/>
    <n v="29"/>
    <s v="TSL,JSR"/>
    <s v="CP OMAN LIMESTONE"/>
    <s v="MP PANAMAX6"/>
    <d v="1899-12-30T13:15:00"/>
    <x v="170"/>
    <s v="DTY-WT 1-WCS-RLS 2-IMWB 1-DTY"/>
    <n v="56"/>
    <n v="3"/>
    <m/>
    <d v="1899-12-30T13:15:00"/>
    <d v="1899-12-30T13:15:00"/>
    <d v="1899-12-30T00:00:00"/>
    <n v="0"/>
    <n v="0"/>
    <d v="1899-12-30T14:00:00"/>
    <d v="1899-12-30T00:45:00"/>
    <n v="0"/>
    <n v="45"/>
    <d v="1899-12-30T14:05:00"/>
    <d v="1899-12-30T00:05:00"/>
    <n v="0"/>
    <n v="5"/>
    <d v="1899-12-30T14:18:00"/>
    <d v="1899-12-30T00:13:00"/>
    <n v="0"/>
    <n v="13"/>
    <d v="1899-12-30T14:20:00"/>
    <d v="1899-12-30T15:20:00"/>
    <d v="1899-12-30T01:00:00"/>
    <n v="1"/>
    <n v="0"/>
    <d v="1899-12-30T15:20:00"/>
    <d v="1899-12-30T15:20:00"/>
    <d v="1899-12-30T00:00:00"/>
    <n v="0"/>
    <n v="0"/>
    <d v="1899-12-30T15:25:00"/>
    <d v="1899-12-30T00:05:00"/>
    <n v="0"/>
    <n v="5"/>
    <d v="1899-12-30T15:27:00"/>
    <d v="1899-12-30T00:02:00"/>
    <n v="0"/>
    <n v="2"/>
    <d v="1899-12-30T17:18:00"/>
    <d v="1899-12-30T01:51:00"/>
    <n v="1"/>
    <n v="51"/>
    <d v="1899-12-30T17:18:00"/>
    <d v="1899-12-30T17:18:00"/>
    <d v="1899-12-30T00:00:00"/>
    <n v="0"/>
    <n v="0"/>
    <d v="1899-12-30T00:00:00"/>
    <d v="1899-12-30T00:00:00"/>
    <m/>
    <d v="1899-12-30T00:00:00"/>
    <n v="0"/>
    <n v="0"/>
    <d v="1899-12-30T17:28:00"/>
    <d v="1899-12-30T00:10:00"/>
    <n v="0"/>
    <n v="10"/>
    <d v="1899-12-30T17:40:00"/>
    <d v="1899-12-30T00:12:00"/>
    <n v="0"/>
    <n v="12"/>
    <d v="1899-12-30T17:50:00"/>
    <d v="1899-12-30T17:55:00"/>
    <d v="1899-12-30T00:05:00"/>
    <n v="0"/>
    <n v="5"/>
    <d v="1899-12-30T04:40:00"/>
    <n v="4"/>
    <n v="40"/>
    <d v="1899-12-30T00:40:00"/>
    <n v="0"/>
    <n v="40"/>
    <d v="1899-12-30T01:00:00"/>
    <n v="1"/>
    <n v="0"/>
    <d v="1899-12-30T01:51:00"/>
    <n v="1"/>
    <n v="51"/>
    <d v="1899-12-30T00:00:00"/>
    <n v="0"/>
    <n v="0"/>
    <d v="1899-12-30T01:51:00"/>
    <n v="1"/>
    <n v="5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00847.23000000033"/>
    <n v="9757"/>
    <n v="61.205535714285716"/>
    <n v="61.581144819104267"/>
    <m/>
    <m/>
    <m/>
    <m/>
    <m/>
  </r>
  <r>
    <n v="173"/>
    <n v="59"/>
    <d v="2011-08-15T00:00:00"/>
    <n v="8"/>
    <x v="7"/>
    <n v="2"/>
    <s v="VISA STEEL"/>
    <s v="NON COKING"/>
    <s v="NEWLEAD SPARTOUNTA"/>
    <d v="1899-12-30T11:02:00"/>
    <x v="171"/>
    <s v="DTY-WT 1-WCS-RLS 1-IMWB 1-DTY"/>
    <n v="56"/>
    <n v="3"/>
    <m/>
    <d v="1899-12-30T11:02:00"/>
    <d v="1899-12-30T11:02:00"/>
    <d v="1899-12-30T00:00:00"/>
    <n v="0"/>
    <n v="0"/>
    <d v="1899-12-30T11:35:00"/>
    <d v="1899-12-30T00:33:00"/>
    <n v="0"/>
    <n v="33"/>
    <d v="1899-12-30T11:40:00"/>
    <d v="1899-12-30T00:05:00"/>
    <n v="0"/>
    <n v="5"/>
    <d v="1899-12-30T11:55:00"/>
    <d v="1899-12-30T00:15:00"/>
    <n v="0"/>
    <n v="15"/>
    <d v="1899-12-30T11:58:00"/>
    <d v="1899-12-30T19:24:00"/>
    <d v="1899-12-30T07:26:00"/>
    <n v="7"/>
    <n v="26"/>
    <d v="1899-12-30T19:24:00"/>
    <d v="1899-12-30T19:24:00"/>
    <d v="1899-12-30T00:00:00"/>
    <n v="0"/>
    <n v="0"/>
    <d v="1899-12-30T19:24:00"/>
    <d v="1899-12-30T00:00:00"/>
    <n v="0"/>
    <n v="0"/>
    <d v="1899-12-30T19:24:00"/>
    <d v="1899-12-30T00:00:00"/>
    <n v="0"/>
    <n v="0"/>
    <d v="1899-12-30T20:43:00"/>
    <d v="1899-12-30T01:19:00"/>
    <n v="1"/>
    <n v="19"/>
    <d v="1899-12-30T20:43:00"/>
    <d v="1899-12-30T20:43:00"/>
    <d v="1899-12-30T00:00:00"/>
    <n v="0"/>
    <n v="0"/>
    <d v="1899-12-30T00:00:00"/>
    <d v="1899-12-30T00:00:00"/>
    <m/>
    <d v="1899-12-30T00:00:00"/>
    <n v="0"/>
    <n v="0"/>
    <d v="1899-12-30T20:53:00"/>
    <d v="1899-12-30T00:10:00"/>
    <n v="0"/>
    <n v="10"/>
    <d v="1899-12-30T21:00:00"/>
    <d v="1899-12-30T00:07:00"/>
    <n v="0"/>
    <n v="7"/>
    <d v="1899-12-30T21:10:00"/>
    <d v="1899-12-30T21:15:00"/>
    <d v="1899-12-30T00:05:00"/>
    <n v="0"/>
    <n v="5"/>
    <d v="1899-12-30T10:13:00"/>
    <n v="10"/>
    <n v="13"/>
    <d v="1899-12-30T00:32:00"/>
    <n v="0"/>
    <n v="32"/>
    <d v="1899-12-30T07:26:00"/>
    <n v="7"/>
    <n v="26"/>
    <d v="1899-12-30T01:19:00"/>
    <n v="1"/>
    <n v="19"/>
    <d v="1899-12-30T00:00:00"/>
    <n v="0"/>
    <n v="0"/>
    <d v="1899-12-30T01:19:00"/>
    <n v="1"/>
    <n v="1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04389.51000000036"/>
    <n v="9814"/>
    <n v="63.255000000000003"/>
    <n v="61.584421234970485"/>
    <m/>
    <m/>
    <m/>
    <m/>
    <m/>
  </r>
  <r>
    <n v="174"/>
    <n v="60"/>
    <d v="2011-08-15T00:00:00"/>
    <n v="8"/>
    <x v="0"/>
    <n v="30"/>
    <s v="TSL,JSR"/>
    <s v="BLENDED PCI"/>
    <s v="CHINA STEEL RESPONSIBILITY"/>
    <d v="1899-12-30T20:30:00"/>
    <x v="172"/>
    <s v="DTY-WT 1-WCS-RLS 1-IMWB 1-DTY"/>
    <n v="57"/>
    <n v="2"/>
    <m/>
    <d v="1899-12-30T20:30:00"/>
    <d v="1899-12-30T20:30:00"/>
    <d v="1899-12-30T00:00:00"/>
    <n v="0"/>
    <n v="0"/>
    <d v="1899-12-30T21:10:00"/>
    <d v="1899-12-30T00:40:00"/>
    <n v="0"/>
    <n v="40"/>
    <d v="1899-12-30T21:15:00"/>
    <d v="1899-12-30T00:05:00"/>
    <n v="0"/>
    <n v="5"/>
    <d v="1899-12-30T21:33:00"/>
    <d v="1899-12-30T00:18:00"/>
    <n v="0"/>
    <n v="18"/>
    <d v="1899-12-30T21:33:00"/>
    <d v="1899-12-30T22:05:00"/>
    <d v="1899-12-30T00:32:00"/>
    <n v="0"/>
    <n v="32"/>
    <d v="1899-12-30T21:33:00"/>
    <d v="1899-12-30T22:05:00"/>
    <d v="1899-12-30T00:32:00"/>
    <n v="0"/>
    <n v="32"/>
    <d v="1899-12-30T22:18:00"/>
    <d v="1899-12-30T00:13:00"/>
    <n v="0"/>
    <n v="13"/>
    <d v="1899-12-30T22:18:00"/>
    <d v="1899-12-30T00:00:00"/>
    <n v="0"/>
    <n v="0"/>
    <d v="1899-12-30T23:51:00"/>
    <d v="1899-12-30T01:33:00"/>
    <n v="1"/>
    <n v="33"/>
    <d v="1899-12-30T23:51:00"/>
    <d v="1899-12-30T23:51:00"/>
    <d v="1899-12-30T00:00:00"/>
    <n v="0"/>
    <n v="0"/>
    <d v="1899-12-30T00:00:00"/>
    <d v="1899-12-30T00:00:00"/>
    <m/>
    <d v="1899-12-30T00:00:00"/>
    <n v="0"/>
    <n v="0"/>
    <d v="1899-12-30T23:57:00"/>
    <d v="1899-12-30T00:06:00"/>
    <n v="0"/>
    <n v="6"/>
    <d v="1899-12-31T00:00:00"/>
    <d v="1899-12-30T00:03:00"/>
    <n v="0"/>
    <n v="3"/>
    <d v="1899-12-31T00:00:00"/>
    <d v="1899-12-31T00:00:00"/>
    <d v="1899-12-30T00:00:00"/>
    <n v="0"/>
    <n v="0"/>
    <d v="1899-12-30T03:30:00"/>
    <n v="3"/>
    <n v="30"/>
    <d v="1899-12-30T00:40:00"/>
    <n v="0"/>
    <n v="40"/>
    <d v="1899-12-30T00:32:00"/>
    <n v="0"/>
    <n v="32"/>
    <d v="1899-12-30T01:33:00"/>
    <n v="1"/>
    <n v="33"/>
    <d v="1899-12-30T00:00:00"/>
    <n v="0"/>
    <n v="0"/>
    <d v="1899-12-30T01:33:00"/>
    <n v="1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07914.77000000037"/>
    <n v="9872"/>
    <n v="61.846666666666671"/>
    <n v="61.5796971231767"/>
    <m/>
    <m/>
    <m/>
    <m/>
    <m/>
  </r>
  <r>
    <n v="175"/>
    <n v="61"/>
    <d v="2011-08-16T00:00:00"/>
    <n v="8"/>
    <x v="0"/>
    <n v="31"/>
    <s v="TSL,JSR"/>
    <s v="CD HCC/SS NEWZEALAND"/>
    <s v="MERIDIAN HALO/NEWLEAD TOMI"/>
    <d v="1899-12-30T04:15:00"/>
    <x v="173"/>
    <s v="DTY-WT 1-WCS-RLS 2-IMWB 1-DTY"/>
    <n v="58"/>
    <n v="1"/>
    <m/>
    <d v="1899-12-30T04:15:00"/>
    <d v="1899-12-30T04:15:00"/>
    <d v="1899-12-30T00:00:00"/>
    <n v="0"/>
    <n v="0"/>
    <d v="1899-12-30T04:25:00"/>
    <d v="1899-12-30T00:10:00"/>
    <n v="0"/>
    <n v="10"/>
    <d v="1899-12-30T04:30:00"/>
    <d v="1899-12-30T00:05:00"/>
    <n v="0"/>
    <n v="5"/>
    <d v="1899-12-30T05:04:00"/>
    <d v="1899-12-30T00:34:00"/>
    <n v="0"/>
    <n v="34"/>
    <d v="1899-12-30T05:06:00"/>
    <d v="1899-12-30T05:51:00"/>
    <d v="1899-12-30T00:45:00"/>
    <n v="0"/>
    <n v="45"/>
    <d v="1899-12-30T05:06:00"/>
    <d v="1899-12-30T05:51:00"/>
    <d v="1899-12-30T00:45:00"/>
    <n v="0"/>
    <n v="45"/>
    <d v="1899-12-30T06:00:00"/>
    <d v="1899-12-30T00:09:00"/>
    <n v="0"/>
    <n v="9"/>
    <d v="1899-12-30T06:00:00"/>
    <d v="1899-12-30T00:00:00"/>
    <n v="0"/>
    <n v="0"/>
    <d v="1899-12-30T09:32:00"/>
    <d v="1899-12-30T03:32:00"/>
    <n v="3"/>
    <n v="32"/>
    <d v="1899-12-30T09:32:00"/>
    <d v="1899-12-30T09:32:00"/>
    <d v="1899-12-30T00:00:00"/>
    <n v="0"/>
    <n v="0"/>
    <d v="1899-12-30T00:00:00"/>
    <d v="1899-12-30T00:00:00"/>
    <m/>
    <d v="1899-12-30T00:00:00"/>
    <n v="0"/>
    <n v="0"/>
    <d v="1899-12-30T09:45:00"/>
    <d v="1899-12-30T00:13:00"/>
    <n v="0"/>
    <n v="13"/>
    <d v="1899-12-30T09:55:00"/>
    <d v="1899-12-30T00:10:00"/>
    <n v="0"/>
    <n v="10"/>
    <d v="1899-12-30T10:10:00"/>
    <d v="1899-12-30T10:15:00"/>
    <d v="1899-12-30T00:05:00"/>
    <n v="0"/>
    <n v="5"/>
    <d v="1899-12-30T06:00:00"/>
    <n v="6"/>
    <n v="0"/>
    <d v="1899-12-30T01:06:00"/>
    <n v="1"/>
    <n v="6"/>
    <d v="1899-12-30T00:45:00"/>
    <n v="0"/>
    <n v="45"/>
    <d v="1899-12-30T03:32:00"/>
    <n v="3"/>
    <n v="32"/>
    <d v="1899-12-30T00:00:00"/>
    <n v="0"/>
    <n v="0"/>
    <d v="1899-12-30T03:32:00"/>
    <n v="3"/>
    <n v="3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11493.9300000004"/>
    <n v="9931"/>
    <n v="61.70965517241379"/>
    <n v="61.574255361997828"/>
    <m/>
    <m/>
    <m/>
    <m/>
    <m/>
  </r>
  <r>
    <n v="176"/>
    <n v="62"/>
    <d v="2011-08-16T00:00:00"/>
    <n v="8"/>
    <x v="1"/>
    <n v="10"/>
    <s v="TSL,HALDIA"/>
    <s v="HAILCREEK"/>
    <s v="GREAT BRIGHT"/>
    <d v="1899-12-30T06:45:00"/>
    <x v="174"/>
    <s v="DTY-WT 1-WCS-RLS 1-IMWB 1-DTY"/>
    <n v="59"/>
    <n v="0"/>
    <m/>
    <d v="1899-12-30T06:45:00"/>
    <d v="1899-12-30T06:45:00"/>
    <d v="1899-12-30T00:00:00"/>
    <n v="0"/>
    <n v="0"/>
    <d v="1899-12-30T08:25:00"/>
    <d v="1899-12-30T01:40:00"/>
    <n v="1"/>
    <n v="40"/>
    <d v="1899-12-30T08:30:00"/>
    <d v="1899-12-30T00:05:00"/>
    <n v="0"/>
    <n v="5"/>
    <d v="1899-12-30T08:55:00"/>
    <d v="1899-12-30T00:25:00"/>
    <n v="0"/>
    <n v="25"/>
    <d v="1899-12-30T09:00:00"/>
    <d v="1899-12-30T11:00:00"/>
    <d v="1899-12-30T02:00:00"/>
    <n v="2"/>
    <n v="0"/>
    <d v="1899-12-30T09:00:00"/>
    <d v="1899-12-30T11:00:00"/>
    <d v="1899-12-30T02:00:00"/>
    <n v="2"/>
    <n v="0"/>
    <d v="1899-12-30T11:00:00"/>
    <d v="1899-12-30T00:00:00"/>
    <n v="0"/>
    <n v="0"/>
    <d v="1899-12-30T11:00:00"/>
    <d v="1899-12-30T00:00:00"/>
    <n v="0"/>
    <n v="0"/>
    <d v="1899-12-30T17:23:00"/>
    <d v="1899-12-30T06:23:00"/>
    <n v="6"/>
    <n v="23"/>
    <d v="1899-12-30T17:23:00"/>
    <d v="1899-12-30T17:23:00"/>
    <d v="1899-12-30T00:00:00"/>
    <n v="0"/>
    <n v="0"/>
    <d v="1899-12-30T00:00:00"/>
    <d v="1899-12-30T00:00:00"/>
    <m/>
    <d v="1899-12-30T00:00:00"/>
    <n v="0"/>
    <n v="0"/>
    <d v="1899-12-30T17:35:00"/>
    <d v="1899-12-30T00:12:00"/>
    <n v="0"/>
    <n v="12"/>
    <d v="1899-12-30T17:50:00"/>
    <d v="1899-12-30T00:15:00"/>
    <n v="0"/>
    <n v="15"/>
    <d v="1899-12-30T02:00:00"/>
    <d v="1899-12-31T02:05:00"/>
    <d v="1899-12-31T00:05:00"/>
    <n v="0"/>
    <n v="5"/>
    <d v="1899-12-30T19:20:00"/>
    <n v="19"/>
    <n v="20"/>
    <d v="1899-12-30T00:52:00"/>
    <n v="0"/>
    <n v="52"/>
    <d v="1899-12-30T02:00:00"/>
    <n v="2"/>
    <n v="0"/>
    <d v="1899-12-30T06:23:00"/>
    <n v="6"/>
    <n v="23"/>
    <d v="1899-12-30T00:00:00"/>
    <n v="0"/>
    <n v="0"/>
    <d v="1899-12-30T06:23:00"/>
    <n v="6"/>
    <n v="2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15145.16000000038"/>
    <n v="9988"/>
    <n v="61.885254237288137"/>
    <n v="61.588422106527872"/>
    <m/>
    <m/>
    <m/>
    <m/>
    <m/>
  </r>
  <r>
    <n v="177"/>
    <n v="63"/>
    <d v="2011-08-16T00:00:00"/>
    <n v="8"/>
    <x v="0"/>
    <n v="32"/>
    <s v="TSL,JSR"/>
    <s v="BLENDED PCI/SP LIMESTONE"/>
    <s v="CHINA STEEL RESPONSIBILITY/SEALUCK2"/>
    <d v="1899-12-30T10:51:00"/>
    <x v="175"/>
    <s v="DTY-WT 1-WCS-RLS 2-IMWB 1-DTY"/>
    <n v="57"/>
    <n v="2"/>
    <m/>
    <d v="1899-12-30T10:51:00"/>
    <d v="1899-12-30T10:51:00"/>
    <d v="1899-12-30T00:00:00"/>
    <n v="0"/>
    <n v="0"/>
    <d v="1899-12-30T11:10:00"/>
    <d v="1899-12-30T00:19:00"/>
    <n v="0"/>
    <n v="19"/>
    <d v="1899-12-30T11:15:00"/>
    <d v="1899-12-30T00:05:00"/>
    <n v="0"/>
    <n v="5"/>
    <d v="1899-12-30T11:35:00"/>
    <d v="1899-12-30T00:20:00"/>
    <n v="0"/>
    <n v="20"/>
    <d v="1899-12-30T11:35:00"/>
    <d v="1899-12-30T12:40:00"/>
    <d v="1899-12-30T01:05:00"/>
    <n v="1"/>
    <n v="5"/>
    <d v="1899-12-30T11:35:00"/>
    <d v="1899-12-30T12:40:00"/>
    <d v="1899-12-30T01:05:00"/>
    <n v="1"/>
    <n v="5"/>
    <d v="1899-12-30T20:18:00"/>
    <d v="1899-12-30T07:38:00"/>
    <n v="7"/>
    <n v="38"/>
    <d v="1899-12-30T20:27:00"/>
    <d v="1899-12-30T00:09:00"/>
    <n v="0"/>
    <n v="9"/>
    <d v="1899-12-30T23:13:00"/>
    <d v="1899-12-30T02:46:00"/>
    <n v="2"/>
    <n v="46"/>
    <d v="1899-12-30T23:13:00"/>
    <d v="1899-12-30T23:13:00"/>
    <d v="1899-12-30T00:00:00"/>
    <n v="0"/>
    <n v="0"/>
    <d v="1899-12-30T00:00:00"/>
    <d v="1899-12-30T00:00:00"/>
    <m/>
    <d v="1899-12-30T00:00:00"/>
    <n v="0"/>
    <n v="0"/>
    <d v="1899-12-30T23:23:00"/>
    <d v="1899-12-30T00:10:00"/>
    <n v="0"/>
    <n v="10"/>
    <d v="1899-12-30T23:30:00"/>
    <d v="1899-12-30T00:07:00"/>
    <n v="0"/>
    <n v="7"/>
    <d v="1899-12-31T05:15:00"/>
    <d v="1899-12-31T05:20:00"/>
    <d v="1899-12-30T00:05:00"/>
    <n v="0"/>
    <n v="5"/>
    <d v="1899-12-30T18:29:00"/>
    <n v="18"/>
    <n v="29"/>
    <d v="1899-12-30T08:15:00"/>
    <n v="8"/>
    <n v="15"/>
    <d v="1899-12-30T01:05:00"/>
    <n v="1"/>
    <n v="5"/>
    <d v="1899-12-30T02:46:00"/>
    <n v="2"/>
    <n v="46"/>
    <d v="1899-12-30T00:00:00"/>
    <n v="0"/>
    <n v="0"/>
    <d v="1899-12-30T02:46:00"/>
    <n v="2"/>
    <n v="4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18758.04000000039"/>
    <n v="10047"/>
    <n v="63.383859649122812"/>
    <n v="61.586348163630973"/>
    <m/>
    <m/>
    <m/>
    <m/>
    <m/>
  </r>
  <r>
    <n v="178"/>
    <n v="64"/>
    <d v="2011-08-16T00:00:00"/>
    <n v="8"/>
    <x v="0"/>
    <n v="33"/>
    <s v="TSL,JSR"/>
    <s v="BLENDED PCI/SP LIMESTONE"/>
    <s v="CHINA STEEL RESPONSIBILITY/SEALUCK2"/>
    <d v="1899-12-30T13:15:00"/>
    <x v="176"/>
    <s v="DTY-WT 1-WCS-RLS 1-IMWB 1-DTY"/>
    <n v="59"/>
    <n v="0"/>
    <m/>
    <d v="1899-12-30T13:15:00"/>
    <d v="1899-12-30T13:15:00"/>
    <d v="1899-12-30T00:00:00"/>
    <n v="0"/>
    <n v="0"/>
    <d v="1899-12-30T13:30:00"/>
    <d v="1899-12-30T00:15:00"/>
    <n v="0"/>
    <n v="15"/>
    <d v="1899-12-30T13:40:00"/>
    <d v="1899-12-30T00:10:00"/>
    <n v="0"/>
    <n v="10"/>
    <d v="1899-12-30T13:58:00"/>
    <d v="1899-12-30T00:18:00"/>
    <n v="0"/>
    <n v="18"/>
    <d v="1899-12-30T13:58:00"/>
    <d v="1899-12-30T15:30:00"/>
    <d v="1899-12-30T01:32:00"/>
    <n v="1"/>
    <n v="32"/>
    <d v="1899-12-30T13:58:00"/>
    <d v="1899-12-30T15:30:00"/>
    <d v="1899-12-30T01:32:00"/>
    <n v="1"/>
    <n v="32"/>
    <d v="1899-12-30T22:30:00"/>
    <d v="1899-12-30T07:00:00"/>
    <n v="7"/>
    <n v="0"/>
    <d v="1899-12-30T22:35:00"/>
    <d v="1899-12-30T00:05:00"/>
    <n v="0"/>
    <n v="5"/>
    <d v="1899-12-31T00:00:00"/>
    <d v="1899-12-30T01:25:00"/>
    <n v="1"/>
    <n v="25"/>
    <d v="1899-12-30T22:35:00"/>
    <d v="1899-12-31T00:00:00"/>
    <d v="1899-12-30T01:25:00"/>
    <n v="1"/>
    <n v="25"/>
    <d v="1899-12-30T00:00:00"/>
    <d v="1899-12-30T00:00:00"/>
    <m/>
    <d v="1899-12-30T00:00:00"/>
    <n v="0"/>
    <n v="0"/>
    <d v="1899-12-31T00:15:00"/>
    <d v="1899-12-30T00:15:00"/>
    <n v="0"/>
    <n v="15"/>
    <d v="1899-12-31T00:22:00"/>
    <d v="1899-12-30T00:07:00"/>
    <n v="0"/>
    <n v="7"/>
    <d v="1899-12-31T00:30:00"/>
    <d v="1899-12-31T00:35:00"/>
    <d v="1899-12-30T00:05:00"/>
    <n v="0"/>
    <n v="5"/>
    <d v="1899-12-30T11:20:00"/>
    <n v="11"/>
    <n v="20"/>
    <d v="1899-12-30T07:40:00"/>
    <n v="7"/>
    <n v="40"/>
    <d v="1899-12-30T01:32:00"/>
    <n v="1"/>
    <n v="32"/>
    <d v="1899-12-30T01:25:00"/>
    <n v="1"/>
    <n v="25"/>
    <d v="1899-12-30T00:00:00"/>
    <n v="0"/>
    <n v="0"/>
    <d v="1899-12-30T01:25:00"/>
    <n v="1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22417.87000000034"/>
    <n v="10098"/>
    <n v="62.031016949152544"/>
    <n v="61.637737175678389"/>
    <m/>
    <m/>
    <m/>
    <m/>
    <m/>
  </r>
  <r>
    <n v="179"/>
    <n v="65"/>
    <d v="2011-08-17T00:00:00"/>
    <n v="8"/>
    <x v="0"/>
    <n v="34"/>
    <s v="TSL,JSR"/>
    <s v="SP LIMESTONE"/>
    <s v="SEALUCK 2"/>
    <d v="1899-12-30T18:00:00"/>
    <x v="177"/>
    <s v="DTY-WT 1-WCS-RLS 1-IMWB 1-DTY"/>
    <n v="51"/>
    <n v="7"/>
    <m/>
    <d v="1899-12-30T18:00:00"/>
    <d v="1899-12-30T18:00:00"/>
    <d v="1899-12-30T00:00:00"/>
    <n v="0"/>
    <n v="0"/>
    <d v="1899-12-30T18:05:00"/>
    <d v="1899-12-30T00:05:00"/>
    <n v="0"/>
    <n v="5"/>
    <d v="1899-12-30T18:05:00"/>
    <d v="1899-12-30T00:00:00"/>
    <n v="0"/>
    <n v="0"/>
    <d v="1899-12-31T01:20:00"/>
    <d v="1899-12-30T07:15:00"/>
    <n v="7"/>
    <n v="15"/>
    <d v="1899-12-31T01:20:00"/>
    <d v="1899-12-31T03:00:00"/>
    <d v="1899-12-30T01:40:00"/>
    <n v="1"/>
    <n v="40"/>
    <d v="1899-12-31T01:20:00"/>
    <d v="1899-12-31T03:00:00"/>
    <d v="1899-12-30T01:40:00"/>
    <n v="1"/>
    <n v="40"/>
    <d v="1899-12-31T05:01:00"/>
    <d v="1899-12-30T02:01:00"/>
    <n v="2"/>
    <n v="1"/>
    <d v="1899-12-31T05:01:00"/>
    <d v="1899-12-30T00:00:00"/>
    <n v="0"/>
    <n v="0"/>
    <d v="1899-12-31T09:03:00"/>
    <d v="1899-12-30T04:02:00"/>
    <n v="4"/>
    <n v="2"/>
    <d v="1899-12-31T09:03:00"/>
    <d v="1899-12-31T09:03:00"/>
    <d v="1899-12-30T00:00:00"/>
    <n v="0"/>
    <n v="0"/>
    <d v="1899-12-31T09:03:00"/>
    <d v="1899-12-31T09:03:00"/>
    <m/>
    <d v="1899-12-30T00:00:00"/>
    <n v="0"/>
    <n v="0"/>
    <d v="1899-12-31T09:20:00"/>
    <d v="1899-12-30T00:17:00"/>
    <n v="0"/>
    <n v="17"/>
    <d v="1899-12-31T09:25:00"/>
    <d v="1899-12-30T00:05:00"/>
    <n v="0"/>
    <n v="5"/>
    <d v="1899-12-31T09:25:00"/>
    <d v="1899-12-31T09:30:00"/>
    <d v="1899-12-30T00:05:00"/>
    <n v="0"/>
    <n v="5"/>
    <d v="1899-12-30T15:30:00"/>
    <n v="15"/>
    <n v="30"/>
    <d v="1899-12-30T09:38:00"/>
    <n v="9"/>
    <n v="38"/>
    <d v="1899-12-30T01:40:00"/>
    <n v="1"/>
    <n v="40"/>
    <d v="1899-12-30T04:02:00"/>
    <n v="4"/>
    <n v="2"/>
    <d v="1899-12-30T00:00:00"/>
    <n v="0"/>
    <n v="0"/>
    <d v="1899-12-30T04:02:00"/>
    <n v="4"/>
    <n v="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25734.77000000037"/>
    <n v="10154"/>
    <n v="65.037254901960793"/>
    <n v="61.624460311207443"/>
    <m/>
    <m/>
    <m/>
    <m/>
    <m/>
  </r>
  <r>
    <n v="180"/>
    <n v="66"/>
    <d v="2011-08-17T00:00:00"/>
    <n v="8"/>
    <x v="0"/>
    <n v="35"/>
    <s v="TSL,JSR"/>
    <s v="CD HCC/SS NEWZEALAND/BLENDED PCI"/>
    <s v="MERIDIAN HALO/NEWLEAD TOMI/"/>
    <d v="1899-12-30T23:00:00"/>
    <x v="178"/>
    <s v="DTY-WT 1-WCS-RLS 1-IMWB 1-DTY"/>
    <n v="56"/>
    <n v="2"/>
    <m/>
    <d v="1899-12-30T23:00:00"/>
    <d v="1899-12-30T23:00:00"/>
    <d v="1899-12-30T00:00:00"/>
    <n v="0"/>
    <n v="0"/>
    <d v="1899-12-30T23:15:00"/>
    <d v="1899-12-30T00:15:00"/>
    <n v="0"/>
    <n v="15"/>
    <d v="1899-12-30T23:15:00"/>
    <d v="1899-12-30T00:00:00"/>
    <n v="0"/>
    <n v="0"/>
    <d v="1899-12-31T06:00:00"/>
    <d v="1899-12-30T06:45:00"/>
    <n v="6"/>
    <n v="45"/>
    <d v="1899-12-31T06:00:00"/>
    <d v="1899-12-31T08:15:00"/>
    <d v="1899-12-30T02:15:00"/>
    <n v="2"/>
    <n v="15"/>
    <d v="1899-12-31T06:00:00"/>
    <d v="1899-12-31T08:15:00"/>
    <d v="1899-12-30T02:15:00"/>
    <n v="2"/>
    <n v="15"/>
    <d v="1899-12-31T09:20:00"/>
    <d v="1899-12-30T01:05:00"/>
    <n v="1"/>
    <n v="5"/>
    <d v="1899-12-31T09:21:00"/>
    <d v="1899-12-30T00:01:00"/>
    <n v="0"/>
    <n v="1"/>
    <d v="1899-12-31T12:47:00"/>
    <d v="1899-12-30T03:26:00"/>
    <n v="3"/>
    <n v="26"/>
    <d v="1899-12-31T12:47:00"/>
    <d v="1899-12-31T12:47:00"/>
    <d v="1899-12-30T00:00:00"/>
    <n v="0"/>
    <n v="0"/>
    <d v="1899-12-31T12:47:00"/>
    <d v="1899-12-31T12:47:00"/>
    <m/>
    <e v="#REF!"/>
    <e v="#REF!"/>
    <e v="#REF!"/>
    <d v="1899-12-31T13:40:00"/>
    <d v="1899-12-30T00:53:00"/>
    <n v="0"/>
    <n v="53"/>
    <d v="1899-12-31T13:45:00"/>
    <d v="1899-12-30T00:05:00"/>
    <n v="0"/>
    <n v="5"/>
    <d v="1899-12-31T13:45:00"/>
    <d v="1899-12-31T13:45:00"/>
    <d v="1899-12-30T00:00:00"/>
    <n v="0"/>
    <n v="0"/>
    <d v="1899-12-30T14:45:00"/>
    <n v="14"/>
    <n v="45"/>
    <d v="1899-12-30T08:48:00"/>
    <n v="8"/>
    <n v="48"/>
    <d v="1899-12-30T02:15:00"/>
    <n v="2"/>
    <n v="15"/>
    <d v="1899-12-30T03:26:00"/>
    <n v="3"/>
    <n v="26"/>
    <e v="#REF!"/>
    <e v="#REF!"/>
    <e v="#REF!"/>
    <d v="1899-12-30T03:26:00"/>
    <n v="3"/>
    <n v="2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29221.35000000033"/>
    <n v="10213"/>
    <n v="62.260357142857139"/>
    <n v="61.609845295212018"/>
    <m/>
    <m/>
    <m/>
    <m/>
    <m/>
  </r>
  <r>
    <n v="181"/>
    <n v="67"/>
    <d v="2011-08-17T00:00:00"/>
    <n v="8"/>
    <x v="12"/>
    <n v="1"/>
    <s v="ADHUNIK"/>
    <s v="NON COKING"/>
    <s v="NEWLEAD SPARTOUNTA"/>
    <d v="1899-12-30T10:00:00"/>
    <x v="179"/>
    <s v="DTY-WT 1-WCS-RLS 1-IMWB 1-DTY"/>
    <n v="59"/>
    <n v="0"/>
    <m/>
    <d v="1899-12-30T10:00:00"/>
    <d v="1899-12-30T10:00:00"/>
    <d v="1899-12-30T00:00:00"/>
    <n v="0"/>
    <n v="0"/>
    <d v="1899-12-30T10:10:00"/>
    <d v="1899-12-30T00:10:00"/>
    <n v="0"/>
    <n v="10"/>
    <d v="1899-12-30T10:10:00"/>
    <d v="1899-12-30T00:00:00"/>
    <n v="0"/>
    <n v="0"/>
    <d v="1899-12-30T12:00:00"/>
    <d v="1899-12-30T01:50:00"/>
    <n v="1"/>
    <n v="50"/>
    <d v="1899-12-30T12:00:00"/>
    <d v="1899-12-30T13:00:00"/>
    <d v="1899-12-30T01:00:00"/>
    <n v="1"/>
    <n v="0"/>
    <d v="1899-12-30T12:00:00"/>
    <d v="1899-12-30T13:00:00"/>
    <d v="1899-12-30T01:00:00"/>
    <n v="1"/>
    <n v="0"/>
    <d v="1899-12-30T13:13:00"/>
    <d v="1899-12-30T00:13:00"/>
    <n v="0"/>
    <n v="13"/>
    <d v="1899-12-30T13:16:00"/>
    <d v="1899-12-30T00:03:00"/>
    <n v="0"/>
    <n v="3"/>
    <d v="1899-12-30T17:07:00"/>
    <d v="1899-12-30T03:51:00"/>
    <n v="3"/>
    <n v="51"/>
    <d v="1899-12-30T17:07:00"/>
    <d v="1899-12-30T17:07:00"/>
    <d v="1899-12-30T00:00:00"/>
    <n v="0"/>
    <n v="0"/>
    <d v="1899-12-30T17:07:00"/>
    <d v="1899-12-30T17:07:00"/>
    <m/>
    <d v="1899-12-30T00:00:00"/>
    <n v="0"/>
    <n v="0"/>
    <d v="1899-12-30T18:25:00"/>
    <d v="1899-12-30T01:18:00"/>
    <n v="1"/>
    <n v="18"/>
    <d v="1899-12-30T18:30:00"/>
    <d v="1899-12-30T00:05:00"/>
    <n v="0"/>
    <n v="5"/>
    <d v="1899-12-30T18:30:00"/>
    <d v="1899-12-30T18:30:00"/>
    <d v="1899-12-30T00:00:00"/>
    <n v="0"/>
    <n v="0"/>
    <d v="1899-12-30T08:30:00"/>
    <n v="8"/>
    <n v="30"/>
    <d v="1899-12-30T03:26:00"/>
    <n v="3"/>
    <n v="26"/>
    <d v="1899-12-30T01:00:00"/>
    <n v="1"/>
    <n v="0"/>
    <d v="1899-12-30T03:51:00"/>
    <n v="3"/>
    <n v="51"/>
    <d v="1899-12-30T00:00:00"/>
    <n v="0"/>
    <n v="0"/>
    <d v="1899-12-30T03:51:00"/>
    <n v="3"/>
    <n v="5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32984.39000000036"/>
    <n v="10272"/>
    <n v="63.780338983050846"/>
    <n v="61.622312110591935"/>
    <m/>
    <m/>
    <m/>
    <m/>
    <m/>
  </r>
  <r>
    <n v="182"/>
    <n v="68"/>
    <d v="2011-08-17T00:00:00"/>
    <n v="8"/>
    <x v="0"/>
    <n v="36"/>
    <s v="TSL,JSR"/>
    <s v="CURRAGH SS"/>
    <s v="PRIMROSE"/>
    <d v="1899-12-30T13:45:00"/>
    <x v="180"/>
    <s v="DTY-WT 1-WCS-RLS 2-IMWB 1-DTY"/>
    <n v="59"/>
    <n v="0"/>
    <m/>
    <d v="1899-12-30T13:45:00"/>
    <d v="1899-12-30T13:45:00"/>
    <d v="1899-12-30T00:00:00"/>
    <n v="0"/>
    <n v="0"/>
    <d v="1899-12-30T13:50:00"/>
    <d v="1899-12-30T00:05:00"/>
    <n v="0"/>
    <n v="5"/>
    <d v="1899-12-30T13:50:00"/>
    <d v="1899-12-30T00:00:00"/>
    <n v="0"/>
    <n v="0"/>
    <d v="1899-12-30T17:50:00"/>
    <d v="1899-12-30T04:00:00"/>
    <n v="4"/>
    <n v="0"/>
    <d v="1899-12-30T17:50:00"/>
    <d v="1899-12-30T18:15:00"/>
    <d v="1899-12-30T00:25:00"/>
    <n v="0"/>
    <n v="25"/>
    <d v="1899-12-30T17:50:00"/>
    <d v="1899-12-30T18:15:00"/>
    <d v="1899-12-30T00:25:00"/>
    <n v="0"/>
    <n v="25"/>
    <d v="1899-12-30T18:15:00"/>
    <d v="1899-12-30T00:00:00"/>
    <n v="0"/>
    <n v="0"/>
    <d v="1899-12-30T18:40:00"/>
    <d v="1899-12-30T00:25:00"/>
    <n v="0"/>
    <n v="25"/>
    <d v="1899-12-30T20:12:00"/>
    <d v="1899-12-30T01:32:00"/>
    <n v="1"/>
    <n v="32"/>
    <d v="1899-12-30T20:12:00"/>
    <d v="1899-12-30T20:12:00"/>
    <d v="1899-12-30T00:00:00"/>
    <n v="0"/>
    <n v="0"/>
    <d v="1899-12-30T20:12:00"/>
    <d v="1899-12-30T20:12:00"/>
    <m/>
    <d v="1899-12-30T00:00:00"/>
    <n v="0"/>
    <n v="0"/>
    <d v="1899-12-30T20:50:00"/>
    <d v="1899-12-30T00:38:00"/>
    <n v="0"/>
    <n v="38"/>
    <d v="1899-12-30T21:00:00"/>
    <d v="1899-12-30T00:10:00"/>
    <n v="0"/>
    <n v="10"/>
    <d v="1899-12-30T21:00:00"/>
    <d v="1899-12-30T21:45:00"/>
    <d v="1899-12-30T00:45:00"/>
    <n v="0"/>
    <n v="45"/>
    <d v="1899-12-30T08:00:00"/>
    <n v="8"/>
    <n v="0"/>
    <d v="1899-12-30T04:48:00"/>
    <n v="4"/>
    <n v="48"/>
    <d v="1899-12-30T00:25:00"/>
    <n v="0"/>
    <n v="25"/>
    <d v="1899-12-30T01:32:00"/>
    <n v="1"/>
    <n v="32"/>
    <d v="1899-12-30T00:00:00"/>
    <n v="0"/>
    <n v="0"/>
    <d v="1899-12-30T01:32:00"/>
    <n v="1"/>
    <n v="3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36688.59000000032"/>
    <n v="10319"/>
    <n v="62.783050847457623"/>
    <n v="61.700609555189487"/>
    <m/>
    <m/>
    <m/>
    <m/>
    <m/>
  </r>
  <r>
    <n v="183"/>
    <n v="69"/>
    <d v="2011-08-17T00:00:00"/>
    <n v="8"/>
    <x v="0"/>
    <n v="38"/>
    <s v="TSL,JSR"/>
    <s v="CURRAGH SS/SS NEWZEALAND/GOONYELLA"/>
    <s v="PRIMROSE/NEWLEAD TOMI/YASA UNITY"/>
    <d v="1899-12-30T21:50:00"/>
    <x v="181"/>
    <s v="DTY-WT 1-WCS-RLS 1-IMWB 1-DTY"/>
    <n v="47"/>
    <n v="11"/>
    <m/>
    <d v="1899-12-30T21:50:00"/>
    <d v="1899-12-30T21:50:00"/>
    <d v="1899-12-30T00:00:00"/>
    <n v="0"/>
    <n v="0"/>
    <d v="1899-12-30T22:00:00"/>
    <d v="1899-12-30T00:10:00"/>
    <n v="0"/>
    <n v="10"/>
    <d v="1899-12-30T22:00:00"/>
    <d v="1899-12-30T00:00:00"/>
    <n v="0"/>
    <n v="0"/>
    <d v="1899-12-30T22:53:00"/>
    <d v="1899-12-30T00:53:00"/>
    <n v="0"/>
    <n v="53"/>
    <d v="1899-12-30T22:54:00"/>
    <d v="1899-12-31T00:10:00"/>
    <d v="1899-12-30T01:16:00"/>
    <n v="1"/>
    <n v="16"/>
    <d v="1899-12-30T22:54:00"/>
    <d v="1899-12-31T00:10:00"/>
    <d v="1899-12-30T01:16:00"/>
    <n v="1"/>
    <n v="16"/>
    <d v="1899-12-31T00:32:00"/>
    <d v="1899-12-30T00:22:00"/>
    <n v="0"/>
    <n v="22"/>
    <d v="1899-12-31T01:39:00"/>
    <d v="1899-12-30T01:07:00"/>
    <n v="1"/>
    <n v="7"/>
    <d v="1899-12-31T04:37:00"/>
    <d v="1899-12-30T02:58:00"/>
    <n v="2"/>
    <n v="58"/>
    <d v="1899-12-31T04:37:00"/>
    <d v="1899-12-31T04:37:00"/>
    <d v="1899-12-30T00:00:00"/>
    <n v="0"/>
    <n v="0"/>
    <d v="1899-12-31T04:37:00"/>
    <d v="1899-12-31T04:37:00"/>
    <m/>
    <d v="1899-12-30T00:00:00"/>
    <n v="0"/>
    <n v="0"/>
    <d v="1899-12-31T04:40:00"/>
    <d v="1899-12-30T00:03:00"/>
    <n v="0"/>
    <n v="3"/>
    <d v="1899-12-31T04:45:00"/>
    <d v="1899-12-30T00:05:00"/>
    <n v="0"/>
    <n v="5"/>
    <d v="1899-12-31T04:45:00"/>
    <d v="1899-12-31T04:45:00"/>
    <d v="1899-12-30T00:00:00"/>
    <n v="0"/>
    <n v="0"/>
    <d v="1899-12-30T06:55:00"/>
    <n v="6"/>
    <n v="55"/>
    <d v="1899-12-30T01:23:00"/>
    <n v="1"/>
    <n v="23"/>
    <d v="1899-12-30T01:16:00"/>
    <n v="1"/>
    <n v="16"/>
    <d v="1899-12-30T02:58:00"/>
    <n v="2"/>
    <n v="58"/>
    <m/>
    <n v="0"/>
    <n v="0"/>
    <d v="1899-12-30T02:58:00"/>
    <n v="2"/>
    <n v="5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39635.62000000034"/>
    <n v="10375"/>
    <n v="62.702765957446815"/>
    <n v="61.651626024096416"/>
    <m/>
    <m/>
    <m/>
    <m/>
    <m/>
  </r>
  <r>
    <n v="184"/>
    <n v="70"/>
    <d v="2011-08-18T00:00:00"/>
    <n v="8"/>
    <x v="0"/>
    <n v="37"/>
    <s v="TSL,JSR"/>
    <s v="CURRAGH SS/CP OMAN"/>
    <s v="PRIMROSE/MP PANAMAX6"/>
    <d v="1899-12-30T14:30:00"/>
    <x v="182"/>
    <s v="DTY-WT 1-WCS-RLS 2-IMWB 1-DTY"/>
    <n v="56"/>
    <n v="3"/>
    <m/>
    <d v="1899-12-30T14:30:00"/>
    <d v="1899-12-30T14:30:00"/>
    <d v="1899-12-30T00:00:00"/>
    <n v="0"/>
    <n v="0"/>
    <d v="1899-12-30T15:00:00"/>
    <d v="1899-12-30T00:30:00"/>
    <n v="0"/>
    <n v="30"/>
    <d v="1899-12-30T15:15:00"/>
    <d v="1899-12-30T00:15:00"/>
    <n v="0"/>
    <n v="15"/>
    <d v="1899-12-30T16:11:00"/>
    <d v="1899-12-30T00:56:00"/>
    <n v="0"/>
    <n v="56"/>
    <d v="1899-12-30T16:11:00"/>
    <d v="1899-12-30T21:56:00"/>
    <d v="1899-12-30T05:45:00"/>
    <n v="5"/>
    <n v="45"/>
    <d v="1899-12-30T16:11:00"/>
    <d v="1899-12-30T21:56:00"/>
    <d v="1899-12-30T05:45:00"/>
    <n v="5"/>
    <n v="45"/>
    <d v="1899-12-30T21:58:00"/>
    <d v="1899-12-30T00:02:00"/>
    <n v="0"/>
    <n v="2"/>
    <d v="1899-12-30T22:00:00"/>
    <d v="1899-12-30T00:02:00"/>
    <n v="0"/>
    <n v="2"/>
    <d v="1899-12-31T13:40:00"/>
    <d v="1899-12-30T15:40:00"/>
    <n v="15"/>
    <n v="40"/>
    <d v="1899-12-31T13:40:00"/>
    <d v="1899-12-31T13:40:00"/>
    <d v="1899-12-30T00:00:00"/>
    <n v="0"/>
    <n v="0"/>
    <d v="1899-12-31T13:40:00"/>
    <d v="1899-12-31T13:40:00"/>
    <m/>
    <d v="1899-12-30T00:00:00"/>
    <n v="0"/>
    <n v="0"/>
    <d v="1899-12-31T13:48:00"/>
    <d v="1899-12-30T00:08:00"/>
    <n v="0"/>
    <n v="8"/>
    <d v="1899-12-31T13:55:00"/>
    <d v="1899-12-30T00:07:00"/>
    <n v="0"/>
    <n v="7"/>
    <d v="1899-12-31T13:55:00"/>
    <d v="1899-12-31T14:05:00"/>
    <d v="1899-12-30T00:10:00"/>
    <n v="0"/>
    <n v="10"/>
    <d v="1899-12-30T23:35:00"/>
    <n v="23"/>
    <n v="35"/>
    <d v="1899-12-30T01:13:00"/>
    <n v="1"/>
    <n v="13"/>
    <d v="1899-12-30T05:45:00"/>
    <n v="5"/>
    <n v="45"/>
    <d v="1899-12-30T15:40:00"/>
    <n v="15"/>
    <n v="40"/>
    <m/>
    <n v="0"/>
    <n v="0"/>
    <d v="1899-12-30T15:40:00"/>
    <n v="15"/>
    <n v="4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43153.36000000034"/>
    <n v="10434"/>
    <n v="62.816785714285707"/>
    <n v="61.640153344834225"/>
    <m/>
    <m/>
    <m/>
    <m/>
    <m/>
  </r>
  <r>
    <n v="185"/>
    <n v="71"/>
    <d v="2011-08-18T00:00:00"/>
    <n v="8"/>
    <x v="11"/>
    <n v="3"/>
    <s v="BEL"/>
    <s v="LAKE VERMONT HCC"/>
    <s v="COS PROSPERITY"/>
    <d v="1899-12-30T03:05:00"/>
    <x v="183"/>
    <s v="DTY-WT 1-WCS-RLS 1-IMWB 1-DTY"/>
    <n v="59"/>
    <n v="0"/>
    <m/>
    <d v="1899-12-30T03:05:00"/>
    <d v="1899-12-30T03:05:00"/>
    <d v="1899-12-30T00:00:00"/>
    <n v="0"/>
    <n v="0"/>
    <d v="1899-12-30T03:30:00"/>
    <d v="1899-12-30T00:25:00"/>
    <n v="0"/>
    <n v="25"/>
    <d v="1899-12-30T03:40:00"/>
    <d v="1899-12-30T00:10:00"/>
    <n v="0"/>
    <n v="10"/>
    <d v="1899-12-30T04:10:00"/>
    <d v="1899-12-30T00:30:00"/>
    <n v="0"/>
    <n v="30"/>
    <d v="1899-12-30T04:10:00"/>
    <d v="1899-12-30T06:15:00"/>
    <d v="1899-12-30T02:05:00"/>
    <n v="2"/>
    <n v="5"/>
    <d v="1899-12-30T04:10:00"/>
    <d v="1899-12-30T06:15:00"/>
    <d v="1899-12-30T02:05:00"/>
    <n v="2"/>
    <n v="5"/>
    <d v="1899-12-30T06:19:00"/>
    <d v="1899-12-30T00:04:00"/>
    <n v="0"/>
    <n v="4"/>
    <d v="1899-12-30T06:19:00"/>
    <d v="1899-12-30T00:00:00"/>
    <n v="0"/>
    <n v="0"/>
    <d v="1899-12-30T09:54:00"/>
    <d v="1899-12-30T03:35:00"/>
    <n v="3"/>
    <n v="35"/>
    <d v="1899-12-30T09:54:00"/>
    <d v="1899-12-30T09:54:00"/>
    <d v="1899-12-30T00:00:00"/>
    <n v="0"/>
    <n v="0"/>
    <d v="1899-12-30T09:54:00"/>
    <d v="1899-12-30T09:54:00"/>
    <m/>
    <d v="1899-12-30T00:00:00"/>
    <n v="0"/>
    <n v="0"/>
    <d v="1899-12-30T10:00:00"/>
    <d v="1899-12-30T00:06:00"/>
    <n v="0"/>
    <n v="6"/>
    <d v="1899-12-30T10:10:00"/>
    <d v="1899-12-30T00:10:00"/>
    <n v="0"/>
    <n v="10"/>
    <d v="1899-12-30T10:10:00"/>
    <d v="1899-12-30T12:55:00"/>
    <d v="1899-12-30T02:45:00"/>
    <n v="2"/>
    <n v="45"/>
    <d v="1899-12-30T09:50:00"/>
    <n v="9"/>
    <n v="50"/>
    <d v="1899-12-30T00:50:00"/>
    <n v="0"/>
    <n v="50"/>
    <d v="1899-12-30T02:05:00"/>
    <n v="2"/>
    <n v="5"/>
    <d v="1899-12-30T03:35:00"/>
    <n v="3"/>
    <n v="35"/>
    <m/>
    <n v="0"/>
    <n v="0"/>
    <d v="1899-12-30T03:35:00"/>
    <n v="3"/>
    <n v="3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46852.84000000032"/>
    <n v="10491"/>
    <n v="62.703050847457625"/>
    <n v="61.657881994090204"/>
    <m/>
    <m/>
    <m/>
    <m/>
    <m/>
  </r>
  <r>
    <n v="186"/>
    <n v="72"/>
    <d v="2011-08-18T00:00:00"/>
    <n v="8"/>
    <x v="0"/>
    <n v="39"/>
    <s v="TSL,JSR"/>
    <s v="GOONYELLA/SS NEWZEALAND/CURRAGH SS"/>
    <s v="YASA UNITY/NEWLEAD TOMI/PRIMROSE"/>
    <d v="1899-12-30T17:15:00"/>
    <x v="184"/>
    <s v="DTY-WT 1-WCS-RLS 1-IMWB 1-DTY"/>
    <n v="57"/>
    <n v="2"/>
    <m/>
    <d v="1899-12-30T17:15:00"/>
    <d v="1899-12-30T17:15:00"/>
    <d v="1899-12-30T00:00:00"/>
    <n v="0"/>
    <n v="0"/>
    <d v="1899-12-30T17:20:00"/>
    <d v="1899-12-30T00:05:00"/>
    <n v="0"/>
    <n v="5"/>
    <d v="1899-12-30T17:25:00"/>
    <d v="1899-12-30T00:05:00"/>
    <n v="0"/>
    <n v="5"/>
    <d v="1899-12-30T17:56:00"/>
    <d v="1899-12-30T00:31:00"/>
    <n v="0"/>
    <n v="31"/>
    <d v="1899-12-30T17:57:00"/>
    <d v="1899-12-30T18:40:00"/>
    <d v="1899-12-30T00:43:00"/>
    <n v="0"/>
    <n v="43"/>
    <d v="1899-12-30T17:57:00"/>
    <d v="1899-12-30T18:40:00"/>
    <d v="1899-12-30T00:43:00"/>
    <n v="0"/>
    <n v="43"/>
    <d v="1899-12-30T18:45:00"/>
    <d v="1899-12-30T00:05:00"/>
    <n v="0"/>
    <n v="5"/>
    <d v="1899-12-30T18:49:00"/>
    <d v="1899-12-30T00:04:00"/>
    <n v="0"/>
    <n v="4"/>
    <d v="1899-12-30T21:39:00"/>
    <d v="1899-12-30T02:50:00"/>
    <n v="2"/>
    <n v="50"/>
    <d v="1899-12-30T21:39:00"/>
    <d v="1899-12-30T21:39:00"/>
    <d v="1899-12-30T00:00:00"/>
    <n v="0"/>
    <n v="0"/>
    <d v="1899-12-30T21:39:00"/>
    <d v="1899-12-30T21:39:00"/>
    <m/>
    <d v="1899-12-30T00:00:00"/>
    <n v="0"/>
    <n v="0"/>
    <d v="1899-12-30T21:55:00"/>
    <d v="1899-12-30T00:16:00"/>
    <n v="0"/>
    <n v="16"/>
    <d v="1899-12-30T22:05:00"/>
    <d v="1899-12-30T00:10:00"/>
    <n v="0"/>
    <n v="10"/>
    <d v="1899-12-30T22:05:00"/>
    <d v="1899-12-30T22:45:00"/>
    <d v="1899-12-30T00:40:00"/>
    <n v="0"/>
    <n v="40"/>
    <d v="1899-12-30T05:30:00"/>
    <n v="5"/>
    <n v="30"/>
    <d v="1899-12-30T01:02:00"/>
    <n v="1"/>
    <n v="2"/>
    <d v="1899-12-30T00:43:00"/>
    <n v="0"/>
    <n v="43"/>
    <d v="1899-12-30T02:50:00"/>
    <n v="2"/>
    <n v="50"/>
    <m/>
    <n v="0"/>
    <n v="0"/>
    <d v="1899-12-30T02:50:00"/>
    <n v="2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50372.73000000033"/>
    <n v="10550"/>
    <n v="61.752456140350873"/>
    <n v="61.646704265402875"/>
    <m/>
    <m/>
    <m/>
    <m/>
    <m/>
  </r>
  <r>
    <n v="187"/>
    <n v="73"/>
    <d v="2011-08-19T00:00:00"/>
    <n v="8"/>
    <x v="0"/>
    <n v="40"/>
    <s v="TSL,JSR"/>
    <s v="CP OMAN LIMESTONE"/>
    <s v="MP PANAMAX6"/>
    <d v="1899-12-30T19:45:00"/>
    <x v="185"/>
    <s v="DTY-WT 1-WCS-RLS 2-IMWB 1-DTY"/>
    <n v="59"/>
    <n v="0"/>
    <m/>
    <d v="1899-12-30T19:45:00"/>
    <d v="1899-12-30T19:45:00"/>
    <d v="1899-12-30T00:00:00"/>
    <n v="0"/>
    <n v="0"/>
    <d v="1899-12-30T19:55:00"/>
    <d v="1899-12-30T00:10:00"/>
    <n v="0"/>
    <n v="10"/>
    <d v="1899-12-30T19:55:00"/>
    <d v="1899-12-30T00:00:00"/>
    <n v="0"/>
    <n v="0"/>
    <d v="1899-12-30T20:00:00"/>
    <d v="1899-12-30T00:05:00"/>
    <n v="0"/>
    <n v="5"/>
    <d v="1899-12-30T20:00:00"/>
    <d v="1899-12-30T22:50:00"/>
    <d v="1899-12-30T02:50:00"/>
    <n v="2"/>
    <n v="50"/>
    <d v="1899-12-30T20:00:00"/>
    <d v="1899-12-30T22:50:00"/>
    <d v="1899-12-30T02:50:00"/>
    <n v="2"/>
    <n v="50"/>
    <d v="1899-12-30T22:50:00"/>
    <d v="1899-12-30T00:00:00"/>
    <n v="0"/>
    <n v="0"/>
    <d v="1899-12-30T22:52:00"/>
    <d v="1899-12-30T00:02:00"/>
    <n v="0"/>
    <n v="2"/>
    <d v="1899-12-31T14:52:00"/>
    <d v="1899-12-30T16:00:00"/>
    <n v="16"/>
    <n v="0"/>
    <d v="1899-12-31T14:52:00"/>
    <d v="1899-12-31T14:52:00"/>
    <d v="1899-12-30T00:00:00"/>
    <n v="0"/>
    <n v="0"/>
    <d v="1899-12-31T14:52:00"/>
    <d v="1899-12-31T14:52:00"/>
    <m/>
    <d v="1899-12-30T00:00:00"/>
    <n v="0"/>
    <n v="0"/>
    <d v="1899-12-31T15:00:00"/>
    <d v="1899-12-30T00:08:00"/>
    <n v="0"/>
    <n v="8"/>
    <d v="1899-12-31T15:10:00"/>
    <d v="1899-12-30T00:10:00"/>
    <n v="0"/>
    <n v="10"/>
    <d v="1899-12-31T15:10:00"/>
    <d v="1899-12-31T15:15:00"/>
    <d v="1899-12-30T00:05:00"/>
    <n v="0"/>
    <n v="5"/>
    <d v="1899-12-30T19:30:00"/>
    <n v="19"/>
    <n v="30"/>
    <d v="1899-12-30T00:23:00"/>
    <n v="0"/>
    <n v="23"/>
    <d v="1899-12-30T02:50:00"/>
    <n v="2"/>
    <n v="50"/>
    <d v="1899-12-30T16:00:00"/>
    <n v="16"/>
    <n v="0"/>
    <m/>
    <n v="0"/>
    <n v="0"/>
    <d v="1899-12-30T16:00:00"/>
    <n v="16"/>
    <n v="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54184.26000000036"/>
    <n v="10608"/>
    <n v="64.602203389830507"/>
    <n v="61.668953619909537"/>
    <m/>
    <m/>
    <m/>
    <m/>
    <m/>
  </r>
  <r>
    <n v="188"/>
    <n v="74"/>
    <d v="2011-08-19T00:00:00"/>
    <n v="8"/>
    <x v="12"/>
    <n v="2"/>
    <s v="ADHUNIK"/>
    <s v="NON COKING"/>
    <s v="NEWLEAD SPARTOUNTA"/>
    <d v="1899-12-30T01:35:00"/>
    <x v="186"/>
    <s v="DTY-WT 1-WCS-RLS 2-IMWB 1-DTY"/>
    <n v="58"/>
    <n v="1"/>
    <m/>
    <d v="1899-12-30T01:35:00"/>
    <d v="1899-12-30T01:35:00"/>
    <d v="1899-12-30T00:00:00"/>
    <n v="0"/>
    <n v="0"/>
    <d v="1899-12-30T01:45:00"/>
    <d v="1899-12-30T00:10:00"/>
    <n v="0"/>
    <n v="10"/>
    <d v="1899-12-30T01:45:00"/>
    <d v="1899-12-30T00:00:00"/>
    <n v="0"/>
    <n v="0"/>
    <d v="1899-12-30T03:05:00"/>
    <d v="1899-12-30T01:20:00"/>
    <n v="1"/>
    <n v="20"/>
    <d v="1899-12-30T03:35:00"/>
    <d v="1899-12-30T04:45:00"/>
    <d v="1899-12-30T01:10:00"/>
    <n v="1"/>
    <n v="10"/>
    <d v="1899-12-30T03:35:00"/>
    <d v="1899-12-30T04:45:00"/>
    <d v="1899-12-30T01:10:00"/>
    <n v="1"/>
    <n v="10"/>
    <d v="1899-12-30T05:05:00"/>
    <d v="1899-12-30T00:20:00"/>
    <n v="0"/>
    <n v="20"/>
    <d v="1899-12-30T09:33:00"/>
    <d v="1899-12-30T04:28:00"/>
    <n v="4"/>
    <n v="28"/>
    <d v="1899-12-30T12:05:00"/>
    <d v="1899-12-30T02:32:00"/>
    <n v="2"/>
    <n v="32"/>
    <d v="1899-12-30T12:05:00"/>
    <d v="1899-12-30T12:05:00"/>
    <d v="1899-12-30T00:00:00"/>
    <n v="0"/>
    <n v="0"/>
    <d v="1899-12-30T09:33:00"/>
    <d v="1899-12-30T12:05:00"/>
    <m/>
    <d v="1899-12-30T02:32:00"/>
    <n v="2"/>
    <n v="32"/>
    <d v="1899-12-30T12:10:00"/>
    <d v="1899-12-30T00:05:00"/>
    <n v="0"/>
    <n v="5"/>
    <d v="1899-12-30T12:20:00"/>
    <d v="1899-12-30T00:10:00"/>
    <n v="0"/>
    <n v="10"/>
    <d v="1899-12-30T12:20:00"/>
    <d v="1899-12-30T12:30:00"/>
    <d v="1899-12-30T00:10:00"/>
    <n v="0"/>
    <n v="10"/>
    <d v="1899-12-30T10:55:00"/>
    <n v="10"/>
    <n v="55"/>
    <d v="1899-12-30T01:55:00"/>
    <n v="1"/>
    <n v="55"/>
    <d v="1899-12-30T01:10:00"/>
    <n v="1"/>
    <n v="10"/>
    <d v="1899-12-30T02:32:00"/>
    <n v="2"/>
    <n v="32"/>
    <m/>
    <n v="2"/>
    <n v="32"/>
    <d v="1899-12-30T02:32:00"/>
    <n v="2"/>
    <n v="3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57809.7000000003"/>
    <n v="10665"/>
    <n v="62.507586206896555"/>
    <n v="61.679296765119581"/>
    <m/>
    <m/>
    <m/>
    <m/>
    <m/>
  </r>
  <r>
    <n v="189"/>
    <n v="75"/>
    <d v="2011-08-19T00:00:00"/>
    <n v="8"/>
    <x v="0"/>
    <n v="41"/>
    <s v="TSL,JSR"/>
    <s v="GOONYELLA/CURRAGH SS"/>
    <s v="YASA UNITY/PRIMROSE"/>
    <d v="1899-12-30T03:45:00"/>
    <x v="187"/>
    <s v="al"/>
    <n v="57"/>
    <n v="2"/>
    <m/>
    <d v="1899-12-30T03:45:00"/>
    <d v="1899-12-30T03:45:00"/>
    <d v="1899-12-30T00:00:00"/>
    <n v="0"/>
    <n v="0"/>
    <d v="1899-12-30T03:55:00"/>
    <d v="1899-12-30T00:10:00"/>
    <n v="0"/>
    <n v="10"/>
    <d v="1899-12-30T03:55:00"/>
    <d v="1899-12-30T00:00:00"/>
    <n v="0"/>
    <n v="0"/>
    <d v="1899-12-30T05:45:00"/>
    <d v="1899-12-30T01:50:00"/>
    <n v="1"/>
    <n v="50"/>
    <d v="1899-12-30T05:45:00"/>
    <d v="1899-12-30T10:10:00"/>
    <d v="1899-12-30T04:25:00"/>
    <n v="4"/>
    <n v="25"/>
    <d v="1899-12-30T05:45:00"/>
    <d v="1899-12-30T10:10:00"/>
    <d v="1899-12-30T04:25:00"/>
    <n v="4"/>
    <n v="25"/>
    <d v="1899-12-30T10:10:00"/>
    <d v="1899-12-30T00:00:00"/>
    <n v="0"/>
    <n v="0"/>
    <d v="1899-12-30T10:17:00"/>
    <d v="1899-12-30T00:07:00"/>
    <n v="0"/>
    <n v="7"/>
    <d v="1899-12-30T17:00:00"/>
    <d v="1899-12-30T06:43:00"/>
    <n v="6"/>
    <n v="43"/>
    <d v="1899-12-30T17:00:00"/>
    <d v="1899-12-30T17:00:00"/>
    <d v="1899-12-30T00:00:00"/>
    <n v="0"/>
    <n v="0"/>
    <d v="1899-12-30T17:00:00"/>
    <d v="1899-12-30T17:00:00"/>
    <m/>
    <d v="1899-12-30T00:00:00"/>
    <n v="0"/>
    <n v="0"/>
    <d v="1899-12-30T17:10:00"/>
    <d v="1899-12-30T00:10:00"/>
    <n v="0"/>
    <n v="10"/>
    <d v="1899-12-30T17:15:00"/>
    <d v="1899-12-30T00:05:00"/>
    <n v="0"/>
    <n v="5"/>
    <d v="1899-12-30T17:15:00"/>
    <d v="1899-12-30T17:25:00"/>
    <d v="1899-12-30T00:10:00"/>
    <n v="0"/>
    <n v="10"/>
    <d v="1899-12-30T13:40:00"/>
    <n v="13"/>
    <n v="40"/>
    <d v="1899-12-30T02:05:00"/>
    <n v="2"/>
    <n v="5"/>
    <d v="1899-12-30T04:25:00"/>
    <n v="4"/>
    <n v="25"/>
    <d v="1899-12-30T06:43:00"/>
    <n v="6"/>
    <n v="43"/>
    <m/>
    <n v="0"/>
    <n v="0"/>
    <d v="1899-12-30T06:43:00"/>
    <n v="6"/>
    <n v="4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61318.98000000033"/>
    <n v="10720"/>
    <n v="61.566315789473691"/>
    <n v="61.690203358208983"/>
    <m/>
    <m/>
    <m/>
    <m/>
    <m/>
  </r>
  <r>
    <n v="190"/>
    <n v="76"/>
    <d v="2011-08-19T00:00:00"/>
    <n v="8"/>
    <x v="1"/>
    <n v="11"/>
    <s v="TSL,HALDIA"/>
    <s v="HAILCREEK"/>
    <s v="GREAT BRIGHT"/>
    <d v="1899-12-30T09:00:00"/>
    <x v="188"/>
    <s v="DTY-WT 1-WCS-RLS 1-IMWB 1-DTY"/>
    <n v="55"/>
    <n v="4"/>
    <m/>
    <d v="1899-12-30T09:00:00"/>
    <d v="1899-12-30T09:00:00"/>
    <d v="1899-12-30T00:00:00"/>
    <n v="0"/>
    <n v="0"/>
    <d v="1899-12-30T09:15:00"/>
    <d v="1899-12-30T00:15:00"/>
    <n v="0"/>
    <n v="15"/>
    <d v="1899-12-30T09:15:00"/>
    <d v="1899-12-30T00:00:00"/>
    <n v="0"/>
    <n v="0"/>
    <d v="1899-12-30T14:00:00"/>
    <d v="1899-12-30T04:45:00"/>
    <n v="4"/>
    <n v="45"/>
    <d v="1899-12-30T15:05:00"/>
    <d v="1899-12-30T16:20:00"/>
    <d v="1899-12-30T01:15:00"/>
    <n v="1"/>
    <n v="15"/>
    <d v="1899-12-30T15:05:00"/>
    <d v="1899-12-30T16:20:00"/>
    <d v="1899-12-30T01:15:00"/>
    <n v="1"/>
    <n v="15"/>
    <d v="1899-12-30T17:25:00"/>
    <d v="1899-12-30T01:05:00"/>
    <n v="1"/>
    <n v="5"/>
    <d v="1899-12-30T18:05:00"/>
    <d v="1899-12-30T00:40:00"/>
    <n v="0"/>
    <n v="40"/>
    <d v="1899-12-30T19:39:00"/>
    <d v="1899-12-30T01:34:00"/>
    <n v="1"/>
    <n v="34"/>
    <d v="1899-12-30T19:39:00"/>
    <d v="1899-12-30T19:39:00"/>
    <d v="1899-12-30T00:00:00"/>
    <n v="0"/>
    <n v="0"/>
    <d v="1899-12-30T19:39:00"/>
    <d v="1899-12-30T19:39:00"/>
    <m/>
    <d v="1899-12-30T00:00:00"/>
    <n v="0"/>
    <n v="0"/>
    <d v="1899-12-30T19:45:00"/>
    <d v="1899-12-30T00:06:00"/>
    <n v="0"/>
    <n v="6"/>
    <d v="1899-12-30T19:55:00"/>
    <d v="1899-12-30T00:10:00"/>
    <n v="0"/>
    <n v="10"/>
    <d v="1899-12-30T19:55:00"/>
    <d v="1899-12-30T20:10:00"/>
    <d v="1899-12-30T00:15:00"/>
    <n v="0"/>
    <n v="15"/>
    <d v="1899-12-30T11:10:00"/>
    <n v="11"/>
    <n v="10"/>
    <d v="1899-12-30T06:06:00"/>
    <n v="6"/>
    <n v="6"/>
    <d v="1899-12-30T01:15:00"/>
    <n v="1"/>
    <n v="15"/>
    <d v="1899-12-30T01:34:00"/>
    <n v="1"/>
    <n v="34"/>
    <m/>
    <n v="0"/>
    <n v="0"/>
    <d v="1899-12-30T01:34:00"/>
    <n v="1"/>
    <n v="3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64766.7000000003"/>
    <n v="10779"/>
    <n v="62.685818181818178"/>
    <n v="61.672390759810774"/>
    <m/>
    <m/>
    <m/>
    <m/>
    <m/>
  </r>
  <r>
    <n v="191"/>
    <n v="77"/>
    <d v="2011-08-19T00:00:00"/>
    <n v="8"/>
    <x v="12"/>
    <n v="3"/>
    <s v="ADHUNIK"/>
    <s v="NON COKING"/>
    <s v="NEWLEAD SPARTOUNTA"/>
    <d v="1899-12-30T12:15:00"/>
    <x v="189"/>
    <s v="DTY-WT 1-WCS-RLS 1-IMWB 1-DTY"/>
    <n v="59"/>
    <n v="0"/>
    <m/>
    <d v="1899-12-30T12:15:00"/>
    <d v="1899-12-30T12:15:00"/>
    <d v="1899-12-30T00:00:00"/>
    <n v="0"/>
    <n v="0"/>
    <d v="1899-12-30T12:30:00"/>
    <d v="1899-12-30T00:15:00"/>
    <n v="0"/>
    <n v="15"/>
    <d v="1899-12-30T12:30:00"/>
    <d v="1899-12-30T00:00:00"/>
    <n v="0"/>
    <n v="0"/>
    <d v="1899-12-30T17:05:00"/>
    <d v="1899-12-30T04:35:00"/>
    <n v="4"/>
    <n v="35"/>
    <d v="1899-12-30T17:15:00"/>
    <d v="1899-12-30T21:05:00"/>
    <d v="1899-12-30T03:50:00"/>
    <n v="3"/>
    <n v="50"/>
    <d v="1899-12-30T17:15:00"/>
    <d v="1899-12-30T21:05:00"/>
    <d v="1899-12-30T03:50:00"/>
    <n v="3"/>
    <n v="50"/>
    <d v="1899-12-30T21:10:00"/>
    <d v="1899-12-30T00:05:00"/>
    <n v="0"/>
    <n v="5"/>
    <d v="1899-12-30T21:14:00"/>
    <d v="1899-12-30T00:04:00"/>
    <n v="0"/>
    <n v="4"/>
    <d v="1899-12-31T00:50:00"/>
    <d v="1899-12-30T03:36:00"/>
    <n v="3"/>
    <n v="36"/>
    <d v="1899-12-31T00:50:00"/>
    <d v="1899-12-31T00:50:00"/>
    <d v="1899-12-30T00:00:00"/>
    <n v="0"/>
    <n v="0"/>
    <d v="1899-12-31T00:50:00"/>
    <d v="1899-12-31T00:50:00"/>
    <m/>
    <d v="1899-12-30T00:00:00"/>
    <n v="0"/>
    <n v="0"/>
    <d v="1899-12-31T00:58:00"/>
    <d v="1899-12-30T00:08:00"/>
    <n v="0"/>
    <n v="8"/>
    <d v="1899-12-31T01:10:00"/>
    <d v="1899-12-30T00:12:00"/>
    <n v="0"/>
    <n v="12"/>
    <d v="1899-12-31T01:10:00"/>
    <d v="1899-12-31T01:20:00"/>
    <d v="1899-12-30T00:10:00"/>
    <n v="0"/>
    <n v="10"/>
    <d v="1899-12-30T13:05:00"/>
    <n v="13"/>
    <n v="5"/>
    <d v="1899-12-30T05:00:00"/>
    <n v="5"/>
    <n v="0"/>
    <d v="1899-12-30T03:50:00"/>
    <n v="3"/>
    <n v="50"/>
    <d v="1899-12-30T03:36:00"/>
    <n v="3"/>
    <n v="36"/>
    <m/>
    <n v="0"/>
    <n v="0"/>
    <d v="1899-12-30T03:36:00"/>
    <n v="3"/>
    <n v="3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68480.2000000003"/>
    <n v="10835"/>
    <n v="62.940677966101696"/>
    <n v="61.696372865712995"/>
    <m/>
    <m/>
    <m/>
    <m/>
    <m/>
  </r>
  <r>
    <n v="192"/>
    <n v="78"/>
    <d v="2011-08-19T00:00:00"/>
    <n v="8"/>
    <x v="13"/>
    <n v="1"/>
    <s v="VISA STEEL"/>
    <s v="NON COKING"/>
    <s v="NEWLEAD SPARTOUNTA"/>
    <d v="1899-12-30T22:15:00"/>
    <x v="190"/>
    <s v="DTY-WT 1-WCS-RLS 1-IMWB 1-DTY"/>
    <n v="56"/>
    <n v="3"/>
    <m/>
    <d v="1899-12-30T22:15:00"/>
    <d v="1899-12-30T22:15:00"/>
    <d v="1899-12-30T00:00:00"/>
    <n v="0"/>
    <n v="0"/>
    <d v="1899-12-30T22:30:00"/>
    <d v="1899-12-30T00:15:00"/>
    <n v="0"/>
    <n v="15"/>
    <d v="1899-12-30T22:30:00"/>
    <d v="1899-12-30T00:00:00"/>
    <n v="0"/>
    <n v="0"/>
    <d v="1899-12-30T22:30:00"/>
    <d v="1899-12-30T00:00:00"/>
    <n v="0"/>
    <n v="0"/>
    <d v="1899-12-30T22:30:00"/>
    <d v="1899-12-31T00:55:00"/>
    <d v="1899-12-30T02:25:00"/>
    <n v="2"/>
    <n v="25"/>
    <d v="1899-12-30T22:30:00"/>
    <d v="1899-12-31T00:55:00"/>
    <d v="1899-12-30T02:25:00"/>
    <n v="2"/>
    <n v="25"/>
    <d v="1899-12-31T01:04:00"/>
    <d v="1899-12-30T00:09:00"/>
    <n v="0"/>
    <n v="9"/>
    <d v="1899-12-31T02:46:00"/>
    <d v="1899-12-30T01:42:00"/>
    <n v="1"/>
    <n v="42"/>
    <d v="1899-12-31T05:40:00"/>
    <d v="1899-12-30T02:54:00"/>
    <n v="2"/>
    <n v="54"/>
    <d v="1899-12-31T05:40:00"/>
    <d v="1899-12-31T05:40:00"/>
    <d v="1899-12-30T00:00:00"/>
    <n v="0"/>
    <n v="0"/>
    <d v="1899-12-31T05:40:00"/>
    <d v="1899-12-31T05:40:00"/>
    <m/>
    <d v="1899-12-30T00:00:00"/>
    <n v="0"/>
    <n v="0"/>
    <d v="1899-12-31T06:10:00"/>
    <d v="1899-12-30T00:30:00"/>
    <n v="0"/>
    <n v="30"/>
    <d v="1899-12-31T06:15:00"/>
    <d v="1899-12-30T00:05:00"/>
    <n v="0"/>
    <n v="5"/>
    <d v="1899-12-31T06:15:00"/>
    <d v="1899-12-31T06:15:00"/>
    <d v="1899-12-30T00:00:00"/>
    <n v="0"/>
    <n v="0"/>
    <d v="1899-12-30T08:00:00"/>
    <n v="8"/>
    <n v="0"/>
    <d v="1899-12-30T00:44:00"/>
    <n v="0"/>
    <n v="44"/>
    <d v="1899-12-30T02:25:00"/>
    <n v="2"/>
    <n v="25"/>
    <d v="1899-12-30T02:54:00"/>
    <n v="2"/>
    <n v="54"/>
    <m/>
    <n v="0"/>
    <n v="0"/>
    <d v="1899-12-30T02:54:00"/>
    <n v="2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71917.66000000027"/>
    <n v="10894"/>
    <n v="61.383214285714288"/>
    <n v="61.677773086102469"/>
    <m/>
    <m/>
    <m/>
    <m/>
    <m/>
  </r>
  <r>
    <n v="193"/>
    <n v="79"/>
    <d v="2011-08-20T00:00:00"/>
    <n v="8"/>
    <x v="0"/>
    <n v="42"/>
    <s v="TSL,JSR"/>
    <s v="CP OMAN LIMESTONE"/>
    <s v="MP PANAMAX6"/>
    <d v="1899-12-30T06:05:00"/>
    <x v="191"/>
    <s v="DTY-WT 1-WCS-RLS 2-IMWB 1-DTY"/>
    <n v="59"/>
    <n v="0"/>
    <m/>
    <d v="1899-12-30T06:05:00"/>
    <d v="1899-12-30T06:05:00"/>
    <d v="1899-12-30T00:00:00"/>
    <n v="0"/>
    <n v="0"/>
    <d v="1899-12-30T06:10:00"/>
    <d v="1899-12-30T00:05:00"/>
    <n v="0"/>
    <n v="5"/>
    <d v="1899-12-30T06:12:00"/>
    <d v="1899-12-30T00:02:00"/>
    <n v="0"/>
    <n v="2"/>
    <d v="1899-12-30T06:50:00"/>
    <d v="1899-12-30T00:38:00"/>
    <n v="0"/>
    <n v="38"/>
    <d v="1899-12-30T07:00:00"/>
    <d v="1899-12-30T07:40:00"/>
    <d v="1899-12-30T00:40:00"/>
    <n v="0"/>
    <n v="40"/>
    <d v="1899-12-30T07:00:00"/>
    <d v="1899-12-30T07:40:00"/>
    <d v="1899-12-30T00:40:00"/>
    <n v="0"/>
    <n v="40"/>
    <d v="1899-12-30T07:40:00"/>
    <d v="1899-12-30T00:00:00"/>
    <n v="0"/>
    <n v="0"/>
    <d v="1899-12-30T07:40:00"/>
    <d v="1899-12-30T00:00:00"/>
    <n v="0"/>
    <n v="0"/>
    <d v="1899-12-30T09:30:00"/>
    <d v="1899-12-30T01:50:00"/>
    <n v="1"/>
    <n v="50"/>
    <d v="1899-12-30T09:30:00"/>
    <d v="1899-12-30T09:30:00"/>
    <d v="1899-12-30T00:00:00"/>
    <n v="0"/>
    <n v="0"/>
    <d v="1899-12-30T09:30:00"/>
    <d v="1899-12-30T09:30:00"/>
    <m/>
    <d v="1899-12-30T00:00:00"/>
    <n v="0"/>
    <n v="0"/>
    <d v="1899-12-30T09:40:00"/>
    <d v="1899-12-30T00:10:00"/>
    <n v="0"/>
    <n v="10"/>
    <d v="1899-12-30T09:50:00"/>
    <d v="1899-12-30T00:10:00"/>
    <n v="0"/>
    <n v="10"/>
    <d v="1899-12-30T09:50:00"/>
    <d v="1899-12-30T10:00:00"/>
    <d v="1899-12-30T00:10:00"/>
    <n v="0"/>
    <n v="10"/>
    <d v="1899-12-30T03:55:00"/>
    <n v="3"/>
    <n v="55"/>
    <d v="1899-12-30T00:58:00"/>
    <n v="0"/>
    <n v="58"/>
    <d v="1899-12-30T00:40:00"/>
    <n v="0"/>
    <n v="40"/>
    <d v="1899-12-30T01:50:00"/>
    <n v="1"/>
    <n v="50"/>
    <m/>
    <n v="0"/>
    <n v="0"/>
    <d v="1899-12-30T01:50:00"/>
    <n v="1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75791.54000000027"/>
    <n v="10949"/>
    <n v="65.658983050847453"/>
    <n v="61.721759064754799"/>
    <m/>
    <m/>
    <m/>
    <m/>
    <m/>
  </r>
  <r>
    <n v="194"/>
    <n v="80"/>
    <d v="2011-08-20T00:00:00"/>
    <n v="8"/>
    <x v="0"/>
    <n v="43"/>
    <s v="TSL,JSR"/>
    <s v="BLENDED PCI"/>
    <s v="PRIMROSE"/>
    <d v="1899-12-30T08:30:00"/>
    <x v="192"/>
    <s v="DTY-WT 1-WCS-RLS 1-IMWB 1-DTY"/>
    <n v="55"/>
    <n v="3"/>
    <m/>
    <d v="1899-12-30T08:30:00"/>
    <d v="1899-12-30T08:30:00"/>
    <d v="1899-12-30T00:00:00"/>
    <n v="0"/>
    <n v="0"/>
    <d v="1899-12-30T08:35:00"/>
    <d v="1899-12-30T00:05:00"/>
    <n v="0"/>
    <n v="5"/>
    <d v="1899-12-30T08:40:00"/>
    <d v="1899-12-30T00:05:00"/>
    <n v="0"/>
    <n v="5"/>
    <d v="1899-12-30T10:10:00"/>
    <d v="1899-12-30T01:30:00"/>
    <n v="1"/>
    <n v="30"/>
    <d v="1899-12-30T10:10:00"/>
    <d v="1899-12-30T11:01:00"/>
    <d v="1899-12-30T00:51:00"/>
    <n v="0"/>
    <n v="51"/>
    <d v="1899-12-30T10:10:00"/>
    <d v="1899-12-30T11:01:00"/>
    <d v="1899-12-30T00:51:00"/>
    <n v="0"/>
    <n v="51"/>
    <d v="1899-12-30T11:01:00"/>
    <d v="1899-12-30T00:00:00"/>
    <n v="0"/>
    <n v="0"/>
    <d v="1899-12-30T11:01:00"/>
    <d v="1899-12-30T00:00:00"/>
    <n v="0"/>
    <n v="0"/>
    <d v="1899-12-30T13:15:00"/>
    <d v="1899-12-30T02:14:00"/>
    <n v="2"/>
    <n v="14"/>
    <d v="1899-12-30T13:15:00"/>
    <d v="1899-12-30T13:15:00"/>
    <d v="1899-12-30T00:00:00"/>
    <n v="0"/>
    <n v="0"/>
    <d v="1899-12-30T13:15:00"/>
    <d v="1899-12-30T13:15:00"/>
    <m/>
    <d v="1899-12-30T00:00:00"/>
    <n v="0"/>
    <n v="0"/>
    <d v="1899-12-30T13:25:00"/>
    <d v="1899-12-30T00:10:00"/>
    <n v="0"/>
    <n v="10"/>
    <d v="1899-12-30T13:55:00"/>
    <d v="1899-12-30T00:30:00"/>
    <n v="0"/>
    <n v="30"/>
    <d v="1899-12-30T13:55:00"/>
    <d v="1899-12-30T14:00:00"/>
    <d v="1899-12-30T00:05:00"/>
    <n v="0"/>
    <n v="5"/>
    <d v="1899-12-30T05:30:00"/>
    <n v="5"/>
    <n v="30"/>
    <d v="1899-12-30T02:10:00"/>
    <n v="2"/>
    <n v="10"/>
    <d v="1899-12-30T00:51:00"/>
    <n v="0"/>
    <n v="51"/>
    <d v="1899-12-30T02:14:00"/>
    <n v="2"/>
    <n v="14"/>
    <m/>
    <n v="0"/>
    <n v="0"/>
    <d v="1899-12-30T02:14:00"/>
    <n v="2"/>
    <n v="1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79190.25000000023"/>
    <n v="11007"/>
    <n v="61.794727272727272"/>
    <n v="61.705301171981489"/>
    <m/>
    <m/>
    <m/>
    <m/>
    <m/>
  </r>
  <r>
    <n v="195"/>
    <n v="81"/>
    <d v="2011-08-20T00:00:00"/>
    <n v="8"/>
    <x v="0"/>
    <n v="44"/>
    <s v="TSL,JSR"/>
    <s v="CURRAGH SS/SS NEWZEALAND"/>
    <s v="PRIMROSE/NEWLEAD TOMI"/>
    <d v="1899-12-30T13:40:00"/>
    <x v="193"/>
    <s v="DTY-WT 1-WCS-RLS 1-IMWB 1-DTY"/>
    <n v="58"/>
    <n v="0"/>
    <m/>
    <d v="1899-12-30T13:40:00"/>
    <d v="1899-12-30T13:40:00"/>
    <d v="1899-12-30T00:00:00"/>
    <n v="0"/>
    <n v="0"/>
    <d v="1899-12-30T13:50:00"/>
    <d v="1899-12-30T00:10:00"/>
    <n v="0"/>
    <n v="10"/>
    <d v="1899-12-30T13:55:00"/>
    <d v="1899-12-30T00:05:00"/>
    <n v="0"/>
    <n v="5"/>
    <d v="1899-12-30T14:14:00"/>
    <d v="1899-12-30T00:19:00"/>
    <n v="0"/>
    <n v="19"/>
    <d v="1899-12-30T14:15:00"/>
    <d v="1899-12-30T16:08:00"/>
    <d v="1899-12-30T01:53:00"/>
    <n v="1"/>
    <n v="53"/>
    <d v="1899-12-30T14:15:00"/>
    <d v="1899-12-30T16:08:00"/>
    <d v="1899-12-30T01:53:00"/>
    <n v="1"/>
    <n v="53"/>
    <d v="1899-12-30T16:08:00"/>
    <d v="1899-12-30T00:00:00"/>
    <n v="0"/>
    <n v="0"/>
    <d v="1899-12-30T16:08:00"/>
    <d v="1899-12-30T00:00:00"/>
    <n v="0"/>
    <n v="0"/>
    <d v="1899-12-30T18:58:00"/>
    <d v="1899-12-30T02:50:00"/>
    <n v="2"/>
    <n v="50"/>
    <d v="1899-12-30T18:58:00"/>
    <d v="1899-12-30T18:58:00"/>
    <d v="1899-12-30T00:00:00"/>
    <n v="0"/>
    <n v="0"/>
    <d v="1899-12-30T18:58:00"/>
    <d v="1899-12-30T18:58:00"/>
    <m/>
    <d v="1899-12-30T00:00:00"/>
    <n v="0"/>
    <n v="0"/>
    <d v="1899-12-30T19:10:00"/>
    <d v="1899-12-30T00:12:00"/>
    <n v="0"/>
    <n v="12"/>
    <d v="1899-12-30T19:20:00"/>
    <d v="1899-12-30T00:10:00"/>
    <n v="0"/>
    <n v="10"/>
    <d v="1899-12-30T19:20:00"/>
    <d v="1899-12-30T19:25:00"/>
    <d v="1899-12-30T00:05:00"/>
    <n v="0"/>
    <n v="5"/>
    <d v="1899-12-30T05:45:00"/>
    <n v="5"/>
    <n v="45"/>
    <d v="1899-12-30T00:41:00"/>
    <n v="0"/>
    <n v="41"/>
    <d v="1899-12-30T01:53:00"/>
    <n v="1"/>
    <n v="53"/>
    <d v="1899-12-30T02:50:00"/>
    <n v="2"/>
    <n v="50"/>
    <m/>
    <n v="0"/>
    <n v="0"/>
    <d v="1899-12-30T02:50:00"/>
    <n v="2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82780.39000000025"/>
    <n v="11065"/>
    <n v="61.898965517241379"/>
    <n v="61.706316312697716"/>
    <m/>
    <m/>
    <m/>
    <m/>
    <m/>
  </r>
  <r>
    <n v="196"/>
    <n v="82"/>
    <d v="2011-08-21T00:00:00"/>
    <n v="8"/>
    <x v="1"/>
    <n v="12"/>
    <s v="TSL,HALDIA"/>
    <s v="GOONYELLA/HAILCREEK"/>
    <s v="YASA UNITY/GREATBRIGHT"/>
    <d v="1899-12-30T03:05:00"/>
    <x v="194"/>
    <s v="DTY-WT 1-WCS-RLS 1-IMWB 1-DTY"/>
    <n v="58"/>
    <n v="1"/>
    <m/>
    <d v="1899-12-30T03:05:00"/>
    <d v="1899-12-30T03:05:00"/>
    <d v="1899-12-30T00:00:00"/>
    <n v="0"/>
    <n v="0"/>
    <d v="1899-12-30T03:15:00"/>
    <d v="1899-12-30T00:10:00"/>
    <n v="0"/>
    <n v="10"/>
    <d v="1899-12-30T03:17:00"/>
    <d v="1899-12-30T00:02:00"/>
    <n v="0"/>
    <n v="2"/>
    <d v="1899-12-30T03:41:00"/>
    <d v="1899-12-30T00:24:00"/>
    <n v="0"/>
    <n v="24"/>
    <d v="1899-12-30T03:48:00"/>
    <d v="1899-12-30T04:58:00"/>
    <d v="1899-12-30T01:10:00"/>
    <n v="1"/>
    <n v="10"/>
    <d v="1899-12-30T03:48:00"/>
    <d v="1899-12-30T04:58:00"/>
    <d v="1899-12-30T01:10:00"/>
    <n v="1"/>
    <n v="10"/>
    <d v="1899-12-30T05:02:00"/>
    <d v="1899-12-30T00:04:00"/>
    <n v="0"/>
    <n v="4"/>
    <d v="1899-12-30T05:10:00"/>
    <d v="1899-12-30T00:08:00"/>
    <n v="0"/>
    <n v="8"/>
    <d v="1899-12-30T07:44:00"/>
    <d v="1899-12-30T02:34:00"/>
    <n v="2"/>
    <n v="34"/>
    <d v="1899-12-30T07:44:00"/>
    <d v="1899-12-30T07:44:00"/>
    <d v="1899-12-30T00:00:00"/>
    <n v="0"/>
    <n v="0"/>
    <d v="1899-12-30T07:44:00"/>
    <d v="1899-12-30T07:44:00"/>
    <m/>
    <d v="1899-12-30T00:00:00"/>
    <n v="0"/>
    <n v="0"/>
    <d v="1899-12-30T07:54:00"/>
    <d v="1899-12-30T00:10:00"/>
    <n v="0"/>
    <n v="10"/>
    <d v="1899-12-30T08:00:00"/>
    <d v="1899-12-30T00:06:00"/>
    <n v="0"/>
    <n v="6"/>
    <d v="1899-12-30T08:00:00"/>
    <d v="1899-12-30T08:05:00"/>
    <d v="1899-12-30T00:05:00"/>
    <n v="0"/>
    <n v="5"/>
    <d v="1899-12-30T05:00:00"/>
    <n v="5"/>
    <n v="0"/>
    <d v="1899-12-30T00:44:00"/>
    <n v="0"/>
    <n v="44"/>
    <d v="1899-12-30T01:10:00"/>
    <n v="1"/>
    <n v="10"/>
    <d v="1899-12-30T02:34:00"/>
    <n v="2"/>
    <n v="34"/>
    <m/>
    <n v="0"/>
    <n v="0"/>
    <d v="1899-12-30T02:34:00"/>
    <n v="2"/>
    <n v="3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86408.62000000023"/>
    <n v="11122"/>
    <n v="62.555689655172415"/>
    <n v="61.71629383204462"/>
    <m/>
    <m/>
    <m/>
    <m/>
    <m/>
  </r>
  <r>
    <n v="197"/>
    <n v="83"/>
    <d v="2011-08-21T00:00:00"/>
    <n v="8"/>
    <x v="0"/>
    <n v="45"/>
    <s v="TSL,JSR"/>
    <s v="CP OMAN LIMESTONE"/>
    <s v="MP PANAMAX6"/>
    <d v="1899-12-30T05:40:00"/>
    <x v="195"/>
    <s v="DTY-WT 1-WCS-RLS 2-IMWB 1-DTY"/>
    <n v="57"/>
    <n v="2"/>
    <m/>
    <d v="1899-12-30T05:40:00"/>
    <d v="1899-12-30T05:40:00"/>
    <d v="1899-12-30T00:00:00"/>
    <n v="0"/>
    <n v="0"/>
    <d v="1899-12-30T05:50:00"/>
    <d v="1899-12-30T00:10:00"/>
    <n v="0"/>
    <n v="10"/>
    <d v="1899-12-30T05:55:00"/>
    <d v="1899-12-30T00:05:00"/>
    <n v="0"/>
    <n v="5"/>
    <d v="1899-12-30T06:27:00"/>
    <d v="1899-12-30T00:32:00"/>
    <n v="0"/>
    <n v="32"/>
    <d v="1899-12-30T06:31:00"/>
    <d v="1899-12-30T07:45:00"/>
    <d v="1899-12-30T01:14:00"/>
    <n v="1"/>
    <n v="14"/>
    <d v="1899-12-30T06:31:00"/>
    <d v="1899-12-30T07:45:00"/>
    <d v="1899-12-30T01:14:00"/>
    <n v="1"/>
    <n v="14"/>
    <d v="1899-12-30T07:45:00"/>
    <d v="1899-12-30T00:00:00"/>
    <n v="0"/>
    <n v="0"/>
    <d v="1899-12-30T08:25:00"/>
    <d v="1899-12-30T00:40:00"/>
    <n v="0"/>
    <n v="40"/>
    <d v="1899-12-30T11:10:00"/>
    <d v="1899-12-30T02:45:00"/>
    <n v="2"/>
    <n v="45"/>
    <d v="1899-12-30T11:10:00"/>
    <d v="1899-12-30T11:10:00"/>
    <d v="1899-12-30T00:00:00"/>
    <n v="0"/>
    <n v="0"/>
    <d v="1899-12-30T11:10:00"/>
    <d v="1899-12-30T11:10:00"/>
    <m/>
    <d v="1899-12-30T00:00:00"/>
    <n v="0"/>
    <n v="0"/>
    <d v="1899-12-30T11:27:00"/>
    <d v="1899-12-30T00:17:00"/>
    <n v="0"/>
    <n v="17"/>
    <d v="1899-12-30T11:30:00"/>
    <d v="1899-12-30T00:03:00"/>
    <n v="0"/>
    <n v="3"/>
    <d v="1899-12-30T11:30:00"/>
    <d v="1899-12-30T11:35:00"/>
    <d v="1899-12-30T00:05:00"/>
    <n v="0"/>
    <n v="5"/>
    <d v="1899-12-30T05:55:00"/>
    <n v="5"/>
    <n v="55"/>
    <d v="1899-12-30T00:52:00"/>
    <n v="0"/>
    <n v="52"/>
    <d v="1899-12-30T01:14:00"/>
    <n v="1"/>
    <n v="14"/>
    <d v="1899-12-30T02:45:00"/>
    <n v="2"/>
    <n v="45"/>
    <m/>
    <n v="0"/>
    <n v="0"/>
    <d v="1899-12-30T02:45:00"/>
    <n v="2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90130.57000000018"/>
    <n v="11181"/>
    <n v="65.297368421052624"/>
    <n v="61.723510419461604"/>
    <m/>
    <m/>
    <m/>
    <m/>
    <m/>
  </r>
  <r>
    <n v="198"/>
    <n v="84"/>
    <d v="2011-08-21T00:00:00"/>
    <n v="8"/>
    <x v="0"/>
    <n v="46"/>
    <s v="TSL,JSR"/>
    <s v="BLENDED PCI"/>
    <s v="PRIMROSE"/>
    <d v="1899-12-30T10:30:00"/>
    <x v="196"/>
    <s v="DTY-WT 1-WCS-RLS 1-IMWB 1-DTY"/>
    <n v="59"/>
    <n v="0"/>
    <m/>
    <d v="1899-12-30T10:30:00"/>
    <d v="1899-12-30T10:30:00"/>
    <d v="1899-12-30T00:00:00"/>
    <n v="0"/>
    <n v="0"/>
    <d v="1899-12-30T10:35:00"/>
    <d v="1899-12-30T00:05:00"/>
    <n v="0"/>
    <n v="5"/>
    <d v="1899-12-30T10:45:00"/>
    <d v="1899-12-30T00:10:00"/>
    <n v="0"/>
    <n v="10"/>
    <d v="1899-12-30T11:00:00"/>
    <d v="1899-12-30T00:15:00"/>
    <n v="0"/>
    <n v="15"/>
    <d v="1899-12-30T11:00:00"/>
    <d v="1899-12-30T12:00:00"/>
    <d v="1899-12-30T01:00:00"/>
    <n v="1"/>
    <n v="0"/>
    <d v="1899-12-30T11:00:00"/>
    <d v="1899-12-30T12:00:00"/>
    <d v="1899-12-30T01:00:00"/>
    <n v="1"/>
    <n v="0"/>
    <d v="1899-12-30T13:00:00"/>
    <d v="1899-12-30T01:00:00"/>
    <n v="1"/>
    <n v="0"/>
    <d v="1899-12-30T13:03:00"/>
    <d v="1899-12-30T00:03:00"/>
    <n v="0"/>
    <n v="3"/>
    <d v="1899-12-30T16:40:00"/>
    <d v="1899-12-30T03:37:00"/>
    <n v="3"/>
    <n v="37"/>
    <d v="1899-12-30T16:40:00"/>
    <d v="1899-12-30T16:40:00"/>
    <d v="1899-12-30T00:00:00"/>
    <n v="0"/>
    <n v="0"/>
    <d v="1899-12-30T16:40:00"/>
    <d v="1899-12-30T16:40:00"/>
    <m/>
    <d v="1899-12-30T00:00:00"/>
    <n v="0"/>
    <n v="0"/>
    <d v="1899-12-30T16:50:00"/>
    <d v="1899-12-30T00:10:00"/>
    <n v="0"/>
    <n v="10"/>
    <d v="1899-12-30T16:57:00"/>
    <d v="1899-12-30T00:07:00"/>
    <n v="0"/>
    <n v="7"/>
    <d v="1899-12-30T16:57:00"/>
    <d v="1899-12-30T17:05:00"/>
    <d v="1899-12-30T00:08:00"/>
    <n v="0"/>
    <n v="8"/>
    <d v="1899-12-30T06:35:00"/>
    <n v="6"/>
    <n v="35"/>
    <d v="1899-12-30T01:32:00"/>
    <n v="1"/>
    <n v="32"/>
    <d v="1899-12-30T01:00:00"/>
    <n v="1"/>
    <n v="0"/>
    <d v="1899-12-30T03:37:00"/>
    <n v="3"/>
    <n v="37"/>
    <m/>
    <n v="0"/>
    <n v="0"/>
    <d v="1899-12-30T03:37:00"/>
    <n v="3"/>
    <n v="3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93723.03000000014"/>
    <n v="11240"/>
    <n v="60.889152542372884"/>
    <n v="61.719130782918164"/>
    <m/>
    <m/>
    <m/>
    <m/>
    <m/>
  </r>
  <r>
    <n v="199"/>
    <n v="85"/>
    <d v="2011-08-21T00:00:00"/>
    <n v="8"/>
    <x v="0"/>
    <n v="47"/>
    <s v="TSL,JSR"/>
    <s v="GOONYELLA/CURRAGH SS"/>
    <s v="YASA UNITY/PRIMROSE"/>
    <d v="1899-12-30T13:00:00"/>
    <x v="197"/>
    <s v="DTY-WT 1-WCS-RLS 2-IMWB 1-DTY"/>
    <n v="59"/>
    <n v="0"/>
    <m/>
    <d v="1899-12-30T13:00:00"/>
    <d v="1899-12-30T13:00:00"/>
    <d v="1899-12-30T00:00:00"/>
    <n v="0"/>
    <n v="0"/>
    <d v="1899-12-30T13:05:00"/>
    <d v="1899-12-30T00:05:00"/>
    <n v="0"/>
    <n v="5"/>
    <d v="1899-12-30T13:10:00"/>
    <d v="1899-12-30T00:05:00"/>
    <n v="0"/>
    <n v="5"/>
    <d v="1899-12-30T14:37:00"/>
    <d v="1899-12-30T01:27:00"/>
    <n v="1"/>
    <n v="27"/>
    <d v="1899-12-30T14:37:00"/>
    <d v="1899-12-30T16:30:00"/>
    <d v="1899-12-30T01:53:00"/>
    <n v="1"/>
    <n v="53"/>
    <d v="1899-12-30T14:37:00"/>
    <d v="1899-12-30T16:30:00"/>
    <d v="1899-12-30T01:53:00"/>
    <n v="1"/>
    <n v="53"/>
    <d v="1899-12-30T16:55:00"/>
    <d v="1899-12-30T00:25:00"/>
    <n v="0"/>
    <n v="25"/>
    <d v="1899-12-30T17:29:00"/>
    <d v="1899-12-30T00:34:00"/>
    <n v="0"/>
    <n v="34"/>
    <d v="1899-12-30T20:35:00"/>
    <d v="1899-12-30T03:06:00"/>
    <n v="3"/>
    <n v="6"/>
    <d v="1899-12-30T20:35:00"/>
    <d v="1899-12-30T20:35:00"/>
    <d v="1899-12-30T00:00:00"/>
    <n v="0"/>
    <n v="0"/>
    <d v="1899-12-30T20:35:00"/>
    <d v="1899-12-30T20:35:00"/>
    <m/>
    <d v="1899-12-30T00:00:00"/>
    <n v="0"/>
    <n v="0"/>
    <d v="1899-12-30T21:21:00"/>
    <d v="1899-12-30T00:46:00"/>
    <n v="0"/>
    <n v="46"/>
    <d v="1899-12-30T21:28:00"/>
    <d v="1899-12-30T00:07:00"/>
    <n v="0"/>
    <n v="7"/>
    <d v="1899-12-30T21:28:00"/>
    <d v="1899-12-30T21:35:00"/>
    <d v="1899-12-30T00:07:00"/>
    <n v="0"/>
    <n v="7"/>
    <d v="1899-12-30T08:35:00"/>
    <n v="8"/>
    <n v="35"/>
    <d v="1899-12-30T02:45:00"/>
    <n v="2"/>
    <n v="45"/>
    <d v="1899-12-30T01:53:00"/>
    <n v="1"/>
    <n v="53"/>
    <d v="1899-12-30T03:06:00"/>
    <n v="3"/>
    <n v="6"/>
    <m/>
    <n v="0"/>
    <n v="0"/>
    <d v="1899-12-30T03:06:00"/>
    <n v="3"/>
    <n v="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697383.7100000002"/>
    <n v="11299"/>
    <n v="62.045423728813553"/>
    <n v="61.72083458713162"/>
    <m/>
    <m/>
    <m/>
    <m/>
    <m/>
  </r>
  <r>
    <n v="200"/>
    <n v="86"/>
    <d v="2011-08-21T00:00:00"/>
    <n v="8"/>
    <x v="7"/>
    <n v="3"/>
    <s v="VISA STEEL"/>
    <s v="NON COKING"/>
    <s v="NEWLEAD SPARTOUNTA"/>
    <d v="1899-12-30T18:05:00"/>
    <x v="198"/>
    <s v="DTY-WT 1-WCS-RLS 1-IMWB 1-DTY"/>
    <n v="59"/>
    <n v="0"/>
    <m/>
    <d v="1899-12-30T18:05:00"/>
    <d v="1899-12-30T18:05:00"/>
    <d v="1899-12-30T00:00:00"/>
    <n v="0"/>
    <n v="0"/>
    <d v="1899-12-30T18:10:00"/>
    <d v="1899-12-30T00:05:00"/>
    <n v="0"/>
    <n v="5"/>
    <d v="1899-12-30T18:25:00"/>
    <d v="1899-12-30T00:15:00"/>
    <n v="0"/>
    <n v="15"/>
    <d v="1899-12-30T19:15:00"/>
    <d v="1899-12-30T00:50:00"/>
    <n v="0"/>
    <n v="50"/>
    <d v="1899-12-30T19:15:00"/>
    <d v="1899-12-30T20:30:00"/>
    <d v="1899-12-30T01:15:00"/>
    <n v="1"/>
    <n v="15"/>
    <d v="1899-12-30T19:15:00"/>
    <d v="1899-12-30T20:30:00"/>
    <d v="1899-12-30T01:15:00"/>
    <n v="1"/>
    <n v="15"/>
    <d v="1899-12-30T21:00:00"/>
    <d v="1899-12-30T00:30:00"/>
    <n v="0"/>
    <n v="30"/>
    <d v="1899-12-30T22:23:00"/>
    <d v="1899-12-30T01:23:00"/>
    <n v="1"/>
    <n v="23"/>
    <d v="1899-12-31T00:34:00"/>
    <d v="1899-12-30T02:11:00"/>
    <n v="2"/>
    <n v="11"/>
    <d v="1899-12-31T00:34:00"/>
    <d v="1899-12-31T00:34:00"/>
    <d v="1899-12-30T00:00:00"/>
    <n v="0"/>
    <n v="0"/>
    <d v="1899-12-31T00:34:00"/>
    <d v="1899-12-31T00:34:00"/>
    <m/>
    <d v="1899-12-30T00:00:00"/>
    <n v="0"/>
    <n v="0"/>
    <d v="1899-12-31T00:55:00"/>
    <d v="1899-12-30T00:21:00"/>
    <n v="0"/>
    <n v="21"/>
    <d v="1899-12-31T01:00:00"/>
    <d v="1899-12-30T00:05:00"/>
    <n v="0"/>
    <n v="5"/>
    <d v="1899-12-31T01:00:00"/>
    <d v="1899-12-31T01:00:00"/>
    <d v="1899-12-30T00:00:00"/>
    <n v="0"/>
    <n v="0"/>
    <d v="1899-12-30T06:55:00"/>
    <n v="6"/>
    <n v="55"/>
    <d v="1899-12-30T01:46:00"/>
    <n v="1"/>
    <n v="46"/>
    <d v="1899-12-30T01:15:00"/>
    <n v="1"/>
    <n v="15"/>
    <d v="1899-12-30T02:11:00"/>
    <n v="2"/>
    <n v="11"/>
    <m/>
    <n v="0"/>
    <n v="0"/>
    <d v="1899-12-30T02:11:00"/>
    <n v="2"/>
    <n v="1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01056.41000000015"/>
    <n v="11358"/>
    <n v="62.249152542372876"/>
    <n v="61.723578975171698"/>
    <m/>
    <m/>
    <m/>
    <m/>
    <m/>
  </r>
  <r>
    <n v="201"/>
    <n v="87"/>
    <d v="2011-08-22T00:00:00"/>
    <n v="8"/>
    <x v="0"/>
    <n v="48"/>
    <s v="TSL,JSR"/>
    <s v="BLENDED PCI"/>
    <s v="PRIMROSE"/>
    <d v="1899-12-30T05:15:00"/>
    <x v="199"/>
    <s v="DTY-WT 1-WCS-RLS 1-IMWB 1-DTY"/>
    <n v="59"/>
    <n v="0"/>
    <m/>
    <d v="1899-12-30T05:15:00"/>
    <d v="1899-12-30T05:15:00"/>
    <d v="1899-12-30T00:00:00"/>
    <n v="0"/>
    <n v="0"/>
    <d v="1899-12-30T05:20:00"/>
    <d v="1899-12-30T00:05:00"/>
    <n v="0"/>
    <n v="5"/>
    <d v="1899-12-30T05:25:00"/>
    <d v="1899-12-30T00:05:00"/>
    <n v="0"/>
    <n v="5"/>
    <d v="1899-12-30T05:55:00"/>
    <d v="1899-12-30T00:30:00"/>
    <n v="0"/>
    <n v="30"/>
    <d v="1899-12-30T05:55:00"/>
    <d v="1899-12-30T07:45:00"/>
    <d v="1899-12-30T01:50:00"/>
    <n v="1"/>
    <n v="50"/>
    <d v="1899-12-30T05:55:00"/>
    <d v="1899-12-30T07:45:00"/>
    <d v="1899-12-30T01:50:00"/>
    <n v="1"/>
    <n v="50"/>
    <d v="1899-12-30T07:45:00"/>
    <d v="1899-12-30T00:00:00"/>
    <n v="0"/>
    <n v="0"/>
    <d v="1899-12-30T07:14:00"/>
    <n v="-2.1527777777777812E-2"/>
    <e v="#NUM!"/>
    <e v="#NUM!"/>
    <d v="1899-12-30T10:35:00"/>
    <d v="1899-12-30T03:21:00"/>
    <n v="3"/>
    <n v="21"/>
    <d v="1899-12-30T10:35:00"/>
    <d v="1899-12-30T10:35:00"/>
    <d v="1899-12-30T00:00:00"/>
    <n v="0"/>
    <n v="0"/>
    <d v="1899-12-30T10:35:00"/>
    <d v="1899-12-30T10:35:00"/>
    <m/>
    <d v="1899-12-30T00:00:00"/>
    <n v="0"/>
    <n v="0"/>
    <d v="1899-12-30T10:48:00"/>
    <d v="1899-12-30T00:13:00"/>
    <n v="0"/>
    <n v="13"/>
    <d v="1899-12-30T10:55:00"/>
    <d v="1899-12-30T00:07:00"/>
    <n v="0"/>
    <n v="7"/>
    <d v="1899-12-30T10:55:00"/>
    <d v="1899-12-30T11:05:00"/>
    <d v="1899-12-30T00:10:00"/>
    <n v="0"/>
    <n v="10"/>
    <d v="1899-12-30T05:50:00"/>
    <n v="5"/>
    <n v="50"/>
    <d v="1899-12-30T00:50:00"/>
    <n v="0"/>
    <n v="50"/>
    <d v="1899-12-30T01:50:00"/>
    <n v="1"/>
    <n v="50"/>
    <d v="1899-12-30T03:21:00"/>
    <n v="3"/>
    <n v="21"/>
    <m/>
    <n v="0"/>
    <n v="0"/>
    <d v="1899-12-30T03:21:00"/>
    <n v="3"/>
    <n v="2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04741.39000000013"/>
    <n v="11413"/>
    <n v="62.457288135593224"/>
    <n v="61.749004643827227"/>
    <m/>
    <m/>
    <m/>
    <m/>
    <m/>
  </r>
  <r>
    <n v="202"/>
    <n v="88"/>
    <d v="2011-08-22T00:00:00"/>
    <n v="8"/>
    <x v="0"/>
    <n v="49"/>
    <s v="TSL,JSR"/>
    <s v="CURRAGH SS/SS NEWZEALAND"/>
    <s v="PRIMROSE/NEWLEAD TOMI"/>
    <d v="1899-12-30T07:30:00"/>
    <x v="200"/>
    <s v="DTY-WT 1-WCS-RLS 2-IMWB 1-DTY"/>
    <n v="55"/>
    <n v="4"/>
    <m/>
    <d v="1899-12-30T07:30:00"/>
    <d v="1899-12-30T07:30:00"/>
    <d v="1899-12-30T00:00:00"/>
    <n v="0"/>
    <n v="0"/>
    <d v="1899-12-30T07:40:00"/>
    <d v="1899-12-30T00:10:00"/>
    <n v="0"/>
    <n v="10"/>
    <d v="1899-12-30T07:50:00"/>
    <d v="1899-12-30T00:10:00"/>
    <n v="0"/>
    <n v="10"/>
    <d v="1899-12-30T08:30:00"/>
    <d v="1899-12-30T00:40:00"/>
    <n v="0"/>
    <n v="40"/>
    <d v="1899-12-30T08:30:00"/>
    <d v="1899-12-30T09:15:00"/>
    <d v="1899-12-30T00:45:00"/>
    <n v="0"/>
    <n v="45"/>
    <d v="1899-12-30T08:30:00"/>
    <d v="1899-12-30T09:15:00"/>
    <d v="1899-12-30T00:45:00"/>
    <n v="0"/>
    <n v="45"/>
    <d v="1899-12-30T09:25:00"/>
    <d v="1899-12-30T00:10:00"/>
    <n v="0"/>
    <n v="10"/>
    <d v="1899-12-30T09:34:00"/>
    <d v="1899-12-30T00:09:00"/>
    <n v="0"/>
    <n v="9"/>
    <d v="1899-12-30T12:38:00"/>
    <d v="1899-12-30T03:04:00"/>
    <n v="3"/>
    <n v="4"/>
    <d v="1899-12-30T12:38:00"/>
    <d v="1899-12-30T12:38:00"/>
    <d v="1899-12-30T00:00:00"/>
    <n v="0"/>
    <n v="0"/>
    <d v="1899-12-30T12:38:00"/>
    <d v="1899-12-30T12:38:00"/>
    <m/>
    <d v="1899-12-30T00:00:00"/>
    <n v="0"/>
    <n v="0"/>
    <d v="1899-12-30T12:43:00"/>
    <d v="1899-12-30T00:05:00"/>
    <n v="0"/>
    <n v="5"/>
    <d v="1899-12-30T12:50:00"/>
    <d v="1899-12-30T00:07:00"/>
    <n v="0"/>
    <n v="7"/>
    <d v="1899-12-30T12:50:00"/>
    <d v="1899-12-30T13:05:00"/>
    <d v="1899-12-30T00:15:00"/>
    <n v="0"/>
    <n v="15"/>
    <d v="1899-12-30T05:35:00"/>
    <n v="5"/>
    <n v="35"/>
    <d v="1899-12-30T01:02:00"/>
    <n v="1"/>
    <n v="2"/>
    <d v="1899-12-30T00:45:00"/>
    <n v="0"/>
    <n v="45"/>
    <d v="1899-12-30T03:04:00"/>
    <n v="3"/>
    <n v="4"/>
    <m/>
    <n v="0"/>
    <n v="0"/>
    <d v="1899-12-30T03:04:00"/>
    <n v="3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08128.09000000008"/>
    <n v="11467"/>
    <n v="61.576363636363631"/>
    <n v="61.753561524374298"/>
    <m/>
    <m/>
    <m/>
    <m/>
    <m/>
  </r>
  <r>
    <n v="203"/>
    <n v="89"/>
    <d v="2011-08-22T00:00:00"/>
    <n v="8"/>
    <x v="0"/>
    <n v="50"/>
    <s v="TSL,JSR"/>
    <s v="CP OMAN LIMESTONE"/>
    <s v="MP PANAMAX6"/>
    <d v="1899-12-30T09:50:00"/>
    <x v="201"/>
    <s v="DTY-WT 1-WCS-RLS 2-IMWB 1-DTY"/>
    <n v="54"/>
    <n v="5"/>
    <m/>
    <d v="1899-12-30T09:50:00"/>
    <d v="1899-12-30T09:50:00"/>
    <d v="1899-12-30T00:00:00"/>
    <n v="0"/>
    <n v="0"/>
    <d v="1899-12-30T10:00:00"/>
    <d v="1899-12-30T00:10:00"/>
    <n v="0"/>
    <n v="10"/>
    <d v="1899-12-30T10:25:00"/>
    <d v="1899-12-30T00:25:00"/>
    <n v="0"/>
    <n v="25"/>
    <d v="1899-12-30T10:57:00"/>
    <d v="1899-12-30T00:32:00"/>
    <n v="0"/>
    <n v="32"/>
    <d v="1899-12-30T11:00:00"/>
    <d v="1899-12-30T13:10:00"/>
    <d v="1899-12-30T02:10:00"/>
    <n v="2"/>
    <n v="10"/>
    <d v="1899-12-30T11:00:00"/>
    <d v="1899-12-30T13:10:00"/>
    <d v="1899-12-30T02:10:00"/>
    <n v="2"/>
    <n v="10"/>
    <d v="1899-12-30T13:15:00"/>
    <d v="1899-12-30T00:05:00"/>
    <n v="0"/>
    <n v="5"/>
    <d v="1899-12-30T13:30:00"/>
    <d v="1899-12-30T00:15:00"/>
    <n v="0"/>
    <n v="15"/>
    <d v="1899-12-30T15:45:00"/>
    <d v="1899-12-30T02:15:00"/>
    <n v="2"/>
    <n v="15"/>
    <d v="1899-12-30T15:45:00"/>
    <d v="1899-12-30T15:45:00"/>
    <d v="1899-12-30T00:00:00"/>
    <n v="0"/>
    <n v="0"/>
    <d v="1899-12-30T15:45:00"/>
    <d v="1899-12-30T15:45:00"/>
    <m/>
    <d v="1899-12-30T00:00:00"/>
    <n v="0"/>
    <n v="0"/>
    <d v="1899-12-30T16:00:00"/>
    <d v="1899-12-30T00:15:00"/>
    <n v="0"/>
    <n v="15"/>
    <d v="1899-12-30T16:05:00"/>
    <d v="1899-12-30T00:05:00"/>
    <n v="0"/>
    <n v="5"/>
    <d v="1899-12-30T16:05:00"/>
    <d v="1899-12-30T16:15:00"/>
    <d v="1899-12-30T00:10:00"/>
    <n v="0"/>
    <n v="10"/>
    <d v="1899-12-30T06:25:00"/>
    <n v="6"/>
    <n v="25"/>
    <d v="1899-12-30T00:57:00"/>
    <n v="0"/>
    <n v="57"/>
    <d v="1899-12-30T02:10:00"/>
    <n v="2"/>
    <n v="10"/>
    <d v="1899-12-30T02:15:00"/>
    <n v="2"/>
    <n v="15"/>
    <m/>
    <n v="0"/>
    <n v="0"/>
    <d v="1899-12-30T02:15:00"/>
    <n v="2"/>
    <n v="1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11556.28"/>
    <n v="11525"/>
    <n v="63.484999999999999"/>
    <n v="61.740241214750547"/>
    <m/>
    <m/>
    <m/>
    <m/>
    <m/>
  </r>
  <r>
    <n v="204"/>
    <n v="90"/>
    <d v="2011-08-22T00:00:00"/>
    <n v="8"/>
    <x v="1"/>
    <n v="13"/>
    <s v="TSL,HALDIA"/>
    <s v="GOONYELLA/HAILCREEK"/>
    <s v="YASA UNITY/GREATBRIGHT"/>
    <d v="1899-12-30T19:45:00"/>
    <x v="202"/>
    <s v="DTY-WT 1-WCS-RLS 1-IMWB 1-DTY"/>
    <n v="58"/>
    <n v="1"/>
    <m/>
    <d v="1899-12-30T19:45:00"/>
    <d v="1899-12-30T19:45:00"/>
    <d v="1899-12-30T00:00:00"/>
    <n v="0"/>
    <n v="0"/>
    <d v="1899-12-30T20:00:00"/>
    <d v="1899-12-30T00:15:00"/>
    <n v="0"/>
    <n v="15"/>
    <d v="1899-12-30T20:35:00"/>
    <d v="1899-12-30T00:35:00"/>
    <n v="0"/>
    <n v="35"/>
    <d v="1899-12-30T21:07:00"/>
    <d v="1899-12-30T00:32:00"/>
    <n v="0"/>
    <n v="32"/>
    <d v="1899-12-30T21:07:00"/>
    <d v="1899-12-30T22:07:00"/>
    <d v="1899-12-30T01:00:00"/>
    <n v="1"/>
    <n v="0"/>
    <d v="1899-12-30T21:07:00"/>
    <d v="1899-12-30T22:07:00"/>
    <d v="1899-12-30T01:00:00"/>
    <n v="1"/>
    <n v="0"/>
    <d v="1899-12-30T22:07:00"/>
    <d v="1899-12-30T00:00:00"/>
    <n v="0"/>
    <n v="0"/>
    <d v="1899-12-30T22:07:00"/>
    <d v="1899-12-30T00:00:00"/>
    <n v="0"/>
    <n v="0"/>
    <d v="1899-12-31T02:13:00"/>
    <d v="1899-12-30T04:06:00"/>
    <n v="4"/>
    <n v="6"/>
    <d v="1899-12-31T02:13:00"/>
    <d v="1899-12-31T02:13:00"/>
    <d v="1899-12-30T00:00:00"/>
    <n v="0"/>
    <n v="0"/>
    <d v="1899-12-31T02:13:00"/>
    <d v="1899-12-31T02:13:00"/>
    <m/>
    <d v="1899-12-30T00:00:00"/>
    <n v="0"/>
    <n v="0"/>
    <d v="1899-12-31T02:40:00"/>
    <d v="1899-12-30T00:27:00"/>
    <n v="0"/>
    <n v="27"/>
    <d v="1899-12-31T02:44:00"/>
    <d v="1899-12-30T00:04:00"/>
    <n v="0"/>
    <n v="4"/>
    <d v="1899-12-31T02:44:00"/>
    <d v="1899-12-31T02:45:00"/>
    <d v="1899-12-30T00:01:00"/>
    <n v="0"/>
    <n v="1"/>
    <d v="1899-12-30T07:00:00"/>
    <n v="7"/>
    <n v="0"/>
    <d v="1899-12-30T01:03:00"/>
    <n v="1"/>
    <n v="3"/>
    <d v="1899-12-30T01:00:00"/>
    <n v="1"/>
    <n v="0"/>
    <d v="1899-12-30T04:06:00"/>
    <n v="4"/>
    <n v="6"/>
    <m/>
    <n v="0"/>
    <n v="0"/>
    <d v="1899-12-30T04:06:00"/>
    <n v="4"/>
    <n v="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15185.89"/>
    <n v="11584"/>
    <n v="62.579482758620692"/>
    <n v="61.739113432320444"/>
    <m/>
    <m/>
    <m/>
    <m/>
    <m/>
  </r>
  <r>
    <n v="205"/>
    <n v="91"/>
    <d v="2011-08-23T00:00:00"/>
    <n v="8"/>
    <x v="0"/>
    <n v="51"/>
    <s v="TSL,JSR"/>
    <s v="BLENDED PCI"/>
    <s v="PRIMROSE"/>
    <d v="1899-12-30T04:10:00"/>
    <x v="203"/>
    <s v="DTY-WT 1-WCS-RLS 1-IMWB 1-DTY"/>
    <n v="59"/>
    <n v="0"/>
    <m/>
    <d v="1899-12-30T04:10:00"/>
    <d v="1899-12-30T04:10:00"/>
    <d v="1899-12-30T00:00:00"/>
    <n v="0"/>
    <n v="0"/>
    <d v="1899-12-30T04:20:00"/>
    <d v="1899-12-30T00:10:00"/>
    <n v="0"/>
    <n v="10"/>
    <d v="1899-12-30T04:22:00"/>
    <d v="1899-12-30T00:02:00"/>
    <n v="0"/>
    <n v="2"/>
    <d v="1899-12-30T04:45:00"/>
    <d v="1899-12-30T00:23:00"/>
    <n v="0"/>
    <n v="23"/>
    <d v="1899-12-30T04:45:00"/>
    <d v="1899-12-30T05:45:00"/>
    <d v="1899-12-30T01:00:00"/>
    <n v="1"/>
    <n v="0"/>
    <d v="1899-12-30T04:45:00"/>
    <d v="1899-12-30T05:45:00"/>
    <d v="1899-12-30T01:00:00"/>
    <n v="1"/>
    <n v="0"/>
    <d v="1899-12-30T05:45:00"/>
    <d v="1899-12-30T00:00:00"/>
    <n v="0"/>
    <n v="0"/>
    <d v="1899-12-30T05:46:00"/>
    <d v="1899-12-30T00:01:00"/>
    <n v="0"/>
    <n v="1"/>
    <d v="1899-12-30T11:30:00"/>
    <d v="1899-12-30T05:44:00"/>
    <n v="5"/>
    <n v="44"/>
    <d v="1899-12-30T11:30:00"/>
    <d v="1899-12-30T11:30:00"/>
    <d v="1899-12-30T00:00:00"/>
    <n v="0"/>
    <n v="0"/>
    <d v="1899-12-30T11:30:00"/>
    <d v="1899-12-30T11:30:00"/>
    <m/>
    <d v="1899-12-30T00:00:00"/>
    <n v="0"/>
    <n v="0"/>
    <d v="1899-12-30T11:42:00"/>
    <d v="1899-12-30T00:12:00"/>
    <n v="0"/>
    <n v="12"/>
    <d v="1899-12-30T11:45:00"/>
    <d v="1899-12-30T00:03:00"/>
    <n v="0"/>
    <n v="3"/>
    <d v="1899-12-30T11:45:00"/>
    <d v="1899-12-30T11:55:00"/>
    <d v="1899-12-30T00:10:00"/>
    <n v="0"/>
    <n v="10"/>
    <d v="1899-12-30T07:45:00"/>
    <n v="7"/>
    <n v="45"/>
    <d v="1899-12-30T00:38:00"/>
    <n v="0"/>
    <n v="38"/>
    <d v="1899-12-30T01:00:00"/>
    <n v="1"/>
    <n v="0"/>
    <d v="1899-12-30T05:44:00"/>
    <n v="5"/>
    <n v="44"/>
    <m/>
    <n v="0"/>
    <n v="0"/>
    <d v="1899-12-30T05:44:00"/>
    <n v="5"/>
    <n v="4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18868.98"/>
    <n v="11641"/>
    <n v="62.425254237288136"/>
    <n v="61.75319817885061"/>
    <m/>
    <m/>
    <m/>
    <m/>
    <m/>
  </r>
  <r>
    <n v="206"/>
    <n v="92"/>
    <d v="2011-08-23T00:00:00"/>
    <n v="8"/>
    <x v="0"/>
    <n v="52"/>
    <s v="TSL,JSR"/>
    <s v="GOONYELLA/CURRAGH SS"/>
    <s v="YASA UNITY/PRIMROSE"/>
    <d v="1899-12-30T07:40:00"/>
    <x v="204"/>
    <s v="DTY-WT 1-WCS-RLS 1-IMWB 1-DTY"/>
    <n v="57"/>
    <n v="1"/>
    <m/>
    <d v="1899-12-30T07:40:00"/>
    <d v="1899-12-30T07:40:00"/>
    <d v="1899-12-30T00:00:00"/>
    <n v="0"/>
    <n v="0"/>
    <d v="1899-12-30T07:50:00"/>
    <d v="1899-12-30T00:10:00"/>
    <n v="0"/>
    <n v="10"/>
    <d v="1899-12-30T07:55:00"/>
    <d v="1899-12-30T00:05:00"/>
    <n v="0"/>
    <n v="5"/>
    <d v="1899-12-30T08:35:00"/>
    <d v="1899-12-30T00:40:00"/>
    <n v="0"/>
    <n v="40"/>
    <d v="1899-12-30T08:40:00"/>
    <d v="1899-12-30T09:30:00"/>
    <d v="1899-12-30T00:50:00"/>
    <n v="0"/>
    <n v="50"/>
    <d v="1899-12-30T08:40:00"/>
    <d v="1899-12-30T09:30:00"/>
    <d v="1899-12-30T00:50:00"/>
    <n v="0"/>
    <n v="50"/>
    <d v="1899-12-30T12:49:00"/>
    <d v="1899-12-30T03:19:00"/>
    <n v="3"/>
    <n v="19"/>
    <d v="1899-12-30T12:50:00"/>
    <d v="1899-12-30T00:01:00"/>
    <n v="0"/>
    <n v="1"/>
    <d v="1899-12-30T15:56:00"/>
    <d v="1899-12-30T03:06:00"/>
    <n v="3"/>
    <n v="6"/>
    <d v="1899-12-30T15:56:00"/>
    <d v="1899-12-30T15:56:00"/>
    <d v="1899-12-30T00:00:00"/>
    <n v="0"/>
    <n v="0"/>
    <d v="1899-12-30T15:56:00"/>
    <d v="1899-12-30T15:56:00"/>
    <m/>
    <d v="1899-12-30T00:00:00"/>
    <n v="0"/>
    <n v="0"/>
    <d v="1899-12-30T16:55:00"/>
    <d v="1899-12-30T00:59:00"/>
    <n v="0"/>
    <n v="59"/>
    <d v="1899-12-30T17:00:00"/>
    <d v="1899-12-30T00:05:00"/>
    <n v="0"/>
    <n v="5"/>
    <d v="1899-12-30T17:00:00"/>
    <d v="1899-12-30T17:20:00"/>
    <d v="1899-12-30T00:20:00"/>
    <n v="0"/>
    <n v="20"/>
    <d v="1899-12-30T09:40:00"/>
    <n v="9"/>
    <n v="40"/>
    <d v="1899-12-30T05:03:00"/>
    <n v="5"/>
    <n v="3"/>
    <d v="1899-12-30T00:50:00"/>
    <n v="0"/>
    <n v="50"/>
    <d v="1899-12-30T03:06:00"/>
    <n v="3"/>
    <n v="6"/>
    <m/>
    <n v="0"/>
    <n v="0"/>
    <d v="1899-12-30T03:06:00"/>
    <n v="3"/>
    <n v="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22405.4"/>
    <n v="11699"/>
    <n v="62.042456140350879"/>
    <n v="61.749329002478845"/>
    <m/>
    <m/>
    <m/>
    <m/>
    <m/>
  </r>
  <r>
    <n v="207"/>
    <n v="93"/>
    <d v="2011-08-23T00:00:00"/>
    <n v="8"/>
    <x v="2"/>
    <n v="9"/>
    <s v="UML,DGPR"/>
    <s v="OAKY NORTH"/>
    <s v="KAVO ALKYON"/>
    <d v="1899-12-30T17:00:00"/>
    <x v="205"/>
    <s v="DTY-WT 1-WCS-RLS 1-IMWB 1-DTY"/>
    <n v="58"/>
    <n v="0"/>
    <m/>
    <d v="1899-12-30T17:00:00"/>
    <d v="1899-12-30T17:00:00"/>
    <d v="1899-12-30T00:00:00"/>
    <n v="0"/>
    <n v="0"/>
    <d v="1899-12-30T17:15:00"/>
    <d v="1899-12-30T00:15:00"/>
    <n v="0"/>
    <n v="15"/>
    <d v="1899-12-30T17:20:00"/>
    <d v="1899-12-30T00:05:00"/>
    <n v="0"/>
    <n v="5"/>
    <d v="1899-12-30T17:45:00"/>
    <d v="1899-12-30T00:25:00"/>
    <n v="0"/>
    <n v="25"/>
    <d v="1899-12-30T17:48:00"/>
    <d v="1899-12-30T18:52:00"/>
    <d v="1899-12-30T01:04:00"/>
    <n v="1"/>
    <n v="4"/>
    <d v="1899-12-30T17:48:00"/>
    <d v="1899-12-30T18:52:00"/>
    <d v="1899-12-30T01:04:00"/>
    <n v="1"/>
    <n v="4"/>
    <d v="1899-12-30T18:52:00"/>
    <d v="1899-12-30T00:00:00"/>
    <n v="0"/>
    <n v="0"/>
    <d v="1899-12-30T18:55:00"/>
    <d v="1899-12-30T00:03:00"/>
    <n v="0"/>
    <n v="3"/>
    <d v="1899-12-30T20:40:00"/>
    <d v="1899-12-30T01:45:00"/>
    <n v="1"/>
    <n v="45"/>
    <d v="1899-12-30T20:40:00"/>
    <d v="1899-12-30T20:40:00"/>
    <d v="1899-12-30T00:00:00"/>
    <n v="0"/>
    <n v="0"/>
    <d v="1899-12-30T20:40:00"/>
    <d v="1899-12-30T20:40:00"/>
    <m/>
    <d v="1899-12-30T00:00:00"/>
    <n v="0"/>
    <n v="0"/>
    <d v="1899-12-30T21:00:00"/>
    <d v="1899-12-30T00:20:00"/>
    <n v="0"/>
    <n v="20"/>
    <d v="1899-12-30T21:15:00"/>
    <d v="1899-12-30T00:15:00"/>
    <n v="0"/>
    <n v="15"/>
    <d v="1899-12-30T21:15:00"/>
    <d v="1899-12-30T22:40:00"/>
    <d v="1899-12-30T01:25:00"/>
    <n v="1"/>
    <n v="25"/>
    <d v="1899-12-30T05:40:00"/>
    <n v="5"/>
    <n v="40"/>
    <d v="1899-12-30T01:00:00"/>
    <n v="1"/>
    <n v="0"/>
    <d v="1899-12-30T01:04:00"/>
    <n v="1"/>
    <n v="4"/>
    <d v="1899-12-30T01:45:00"/>
    <n v="1"/>
    <n v="45"/>
    <m/>
    <n v="0"/>
    <n v="0"/>
    <d v="1899-12-30T01:45:00"/>
    <n v="1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25927.62"/>
    <n v="11758"/>
    <n v="60.727931034482758"/>
    <n v="61.739038952202755"/>
    <m/>
    <m/>
    <m/>
    <m/>
    <m/>
  </r>
  <r>
    <n v="208"/>
    <n v="94"/>
    <d v="2011-08-23T00:00:00"/>
    <n v="8"/>
    <x v="0"/>
    <n v="53"/>
    <s v="TSL,JSR"/>
    <s v="SP LIMESTONE/CP OMAN"/>
    <s v="SEALUCK 2/MP PANAMAX 6"/>
    <d v="1899-12-30T19:40:00"/>
    <x v="206"/>
    <s v="DTY-WT 1-WCS-RLS 2-IMWB 1-DTY"/>
    <n v="59"/>
    <n v="0"/>
    <m/>
    <d v="1899-12-30T19:40:00"/>
    <d v="1899-12-30T19:40:00"/>
    <d v="1899-12-30T00:00:00"/>
    <n v="0"/>
    <n v="0"/>
    <d v="1899-12-30T19:50:00"/>
    <d v="1899-12-30T00:10:00"/>
    <n v="0"/>
    <n v="10"/>
    <d v="1899-12-30T19:55:00"/>
    <d v="1899-12-30T00:05:00"/>
    <n v="0"/>
    <n v="5"/>
    <d v="1899-12-30T20:30:00"/>
    <d v="1899-12-30T00:35:00"/>
    <n v="0"/>
    <n v="35"/>
    <d v="1899-12-30T20:30:00"/>
    <d v="1899-12-30T22:30:00"/>
    <d v="1899-12-30T02:00:00"/>
    <n v="2"/>
    <n v="0"/>
    <d v="1899-12-30T20:30:00"/>
    <d v="1899-12-30T22:30:00"/>
    <d v="1899-12-30T02:00:00"/>
    <n v="2"/>
    <n v="0"/>
    <d v="1899-12-30T22:30:00"/>
    <d v="1899-12-30T00:00:00"/>
    <n v="0"/>
    <n v="0"/>
    <d v="1899-12-30T22:19:00"/>
    <n v="-7.6388888888888618E-3"/>
    <e v="#NUM!"/>
    <e v="#NUM!"/>
    <d v="1899-12-31T01:44:00"/>
    <d v="1899-12-30T03:25:00"/>
    <n v="3"/>
    <n v="25"/>
    <d v="1899-12-31T01:44:00"/>
    <d v="1899-12-31T01:44:00"/>
    <d v="1899-12-30T00:00:00"/>
    <n v="0"/>
    <n v="0"/>
    <d v="1899-12-31T01:44:00"/>
    <d v="1899-12-31T01:44:00"/>
    <m/>
    <d v="1899-12-30T00:00:00"/>
    <n v="0"/>
    <n v="0"/>
    <d v="1899-12-31T01:50:00"/>
    <d v="1899-12-30T00:06:00"/>
    <n v="0"/>
    <n v="6"/>
    <d v="1899-12-31T02:00:00"/>
    <d v="1899-12-30T00:10:00"/>
    <n v="0"/>
    <n v="10"/>
    <d v="1899-12-31T02:00:00"/>
    <d v="1899-12-31T02:20:00"/>
    <d v="1899-12-30T00:20:00"/>
    <n v="0"/>
    <n v="20"/>
    <d v="1899-12-30T06:40:00"/>
    <n v="6"/>
    <n v="40"/>
    <d v="1899-12-30T00:51:00"/>
    <n v="0"/>
    <n v="51"/>
    <d v="1899-12-30T02:00:00"/>
    <n v="2"/>
    <n v="0"/>
    <d v="1899-12-30T03:25:00"/>
    <n v="3"/>
    <n v="25"/>
    <m/>
    <n v="0"/>
    <n v="0"/>
    <d v="1899-12-30T03:25:00"/>
    <n v="3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29784.01"/>
    <n v="11815"/>
    <n v="65.36254237288135"/>
    <n v="61.767584426576384"/>
    <m/>
    <m/>
    <m/>
    <m/>
    <m/>
  </r>
  <r>
    <n v="209"/>
    <n v="95"/>
    <d v="2011-08-24T00:00:00"/>
    <n v="8"/>
    <x v="0"/>
    <n v="54"/>
    <s v="TSL,JSR"/>
    <s v="BLENDED PCI"/>
    <s v="PRIMROSE"/>
    <d v="1899-12-30T03:10:00"/>
    <x v="207"/>
    <s v="DTY-WT 1-WCS-RLS 1-IMWB 1-DTY"/>
    <n v="57"/>
    <n v="2"/>
    <m/>
    <d v="1899-12-30T03:10:00"/>
    <d v="1899-12-30T03:10:00"/>
    <d v="1899-12-30T00:00:00"/>
    <n v="0"/>
    <n v="0"/>
    <d v="1899-12-30T03:25:00"/>
    <d v="1899-12-30T00:15:00"/>
    <n v="0"/>
    <n v="15"/>
    <d v="1899-12-30T03:30:00"/>
    <d v="1899-12-30T00:05:00"/>
    <n v="0"/>
    <n v="5"/>
    <d v="1899-12-30T04:07:00"/>
    <d v="1899-12-30T00:37:00"/>
    <n v="0"/>
    <n v="37"/>
    <d v="1899-12-30T04:10:00"/>
    <d v="1899-12-30T05:10:00"/>
    <d v="1899-12-30T01:00:00"/>
    <n v="1"/>
    <n v="0"/>
    <d v="1899-12-30T04:10:00"/>
    <d v="1899-12-30T05:10:00"/>
    <d v="1899-12-30T01:00:00"/>
    <n v="1"/>
    <n v="0"/>
    <d v="1899-12-30T04:07:00"/>
    <n v="-4.3750000000000039E-2"/>
    <e v="#NUM!"/>
    <e v="#NUM!"/>
    <d v="1899-12-30T05:45:00"/>
    <d v="1899-12-30T01:38:00"/>
    <n v="1"/>
    <n v="38"/>
    <d v="1899-12-30T08:50:00"/>
    <d v="1899-12-30T03:05:00"/>
    <n v="3"/>
    <n v="5"/>
    <d v="1899-12-30T08:50:00"/>
    <d v="1899-12-30T08:50:00"/>
    <d v="1899-12-30T00:00:00"/>
    <n v="0"/>
    <n v="0"/>
    <d v="1899-12-30T06:00:00"/>
    <d v="1899-12-30T09:30:00"/>
    <n v="46"/>
    <d v="1899-12-30T03:30:00"/>
    <n v="3"/>
    <n v="30"/>
    <d v="1899-12-30T09:57:00"/>
    <d v="1899-12-30T01:07:00"/>
    <n v="1"/>
    <n v="7"/>
    <d v="1899-12-30T10:00:00"/>
    <d v="1899-12-30T00:03:00"/>
    <n v="0"/>
    <n v="3"/>
    <d v="1899-12-30T10:00:00"/>
    <d v="1899-12-30T10:10:00"/>
    <d v="1899-12-30T00:10:00"/>
    <n v="0"/>
    <n v="10"/>
    <d v="1899-12-30T07:00:00"/>
    <n v="7"/>
    <n v="0"/>
    <d v="1899-12-30T00:44:00"/>
    <n v="0"/>
    <n v="44"/>
    <d v="1899-12-30T01:00:00"/>
    <n v="1"/>
    <n v="0"/>
    <d v="1899-12-30T03:05:00"/>
    <n v="3"/>
    <n v="5"/>
    <m/>
    <n v="3"/>
    <n v="30"/>
    <d v="1899-12-30T03:05:00"/>
    <n v="3"/>
    <n v="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33329.99"/>
    <n v="11873"/>
    <n v="62.210175438596494"/>
    <n v="61.764506864313987"/>
    <m/>
    <m/>
    <m/>
    <m/>
    <m/>
  </r>
  <r>
    <n v="210"/>
    <n v="96"/>
    <d v="2011-08-24T00:00:00"/>
    <n v="8"/>
    <x v="0"/>
    <n v="55"/>
    <s v="TSL,JSR"/>
    <s v="SS NEWZEALAND/CURRAGH SS"/>
    <s v="NEWLEAD TOMI/PRIMROSE"/>
    <d v="1899-12-30T12:40:00"/>
    <x v="208"/>
    <s v="DTY-WT 1-WCS-RLS 1-IMWB 1-DTY"/>
    <n v="58"/>
    <n v="1"/>
    <m/>
    <d v="1899-12-30T12:40:00"/>
    <d v="1899-12-30T12:40:00"/>
    <d v="1899-12-30T00:00:00"/>
    <n v="0"/>
    <n v="0"/>
    <d v="1899-12-30T12:50:00"/>
    <d v="1899-12-30T00:10:00"/>
    <n v="0"/>
    <n v="10"/>
    <d v="1899-12-30T12:55:00"/>
    <d v="1899-12-30T00:05:00"/>
    <n v="0"/>
    <n v="5"/>
    <d v="1899-12-30T13:10:00"/>
    <d v="1899-12-30T00:15:00"/>
    <n v="0"/>
    <n v="15"/>
    <d v="1899-12-30T13:11:00"/>
    <d v="1899-12-30T13:53:00"/>
    <d v="1899-12-30T00:42:00"/>
    <n v="0"/>
    <n v="42"/>
    <d v="1899-12-30T13:11:00"/>
    <d v="1899-12-30T13:53:00"/>
    <d v="1899-12-30T00:42:00"/>
    <n v="0"/>
    <n v="42"/>
    <d v="1899-12-30T13:10:00"/>
    <n v="-2.9861111111111116E-2"/>
    <e v="#NUM!"/>
    <e v="#NUM!"/>
    <d v="1899-12-30T13:54:00"/>
    <d v="1899-12-30T00:44:00"/>
    <n v="0"/>
    <n v="44"/>
    <d v="1899-12-30T16:35:00"/>
    <d v="1899-12-30T02:41:00"/>
    <n v="2"/>
    <n v="41"/>
    <d v="1899-12-30T16:35:00"/>
    <d v="1899-12-30T16:35:00"/>
    <d v="1899-12-30T00:00:00"/>
    <n v="0"/>
    <n v="0"/>
    <d v="1899-12-30T14:00:00"/>
    <d v="1899-12-30T17:00:00"/>
    <n v="47"/>
    <d v="1899-12-30T03:00:00"/>
    <n v="3"/>
    <n v="0"/>
    <d v="1899-12-30T18:01:00"/>
    <d v="1899-12-30T01:26:00"/>
    <n v="1"/>
    <n v="26"/>
    <d v="1899-12-30T18:10:00"/>
    <d v="1899-12-30T00:09:00"/>
    <n v="0"/>
    <n v="9"/>
    <d v="1899-12-30T18:10:00"/>
    <d v="1899-12-30T18:15:00"/>
    <d v="1899-12-30T00:05:00"/>
    <n v="0"/>
    <n v="5"/>
    <d v="1899-12-30T05:35:00"/>
    <n v="5"/>
    <n v="35"/>
    <d v="1899-12-30T01:07:00"/>
    <n v="1"/>
    <n v="7"/>
    <d v="1899-12-30T00:42:00"/>
    <n v="0"/>
    <n v="42"/>
    <d v="1899-12-30T02:41:00"/>
    <n v="2"/>
    <n v="41"/>
    <m/>
    <n v="3"/>
    <n v="0"/>
    <d v="1899-12-30T02:41:00"/>
    <n v="2"/>
    <n v="4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36969.44"/>
    <n v="11932"/>
    <n v="62.749137931034483"/>
    <n v="61.764116661079449"/>
    <m/>
    <m/>
    <m/>
    <m/>
    <m/>
  </r>
  <r>
    <n v="211"/>
    <n v="97"/>
    <d v="2011-08-24T00:00:00"/>
    <n v="8"/>
    <x v="0"/>
    <n v="56"/>
    <s v="TSL,JSR"/>
    <s v="CP OMAN LIMESTONE"/>
    <s v="MP PANAMAX6"/>
    <d v="1899-12-30T17:30:00"/>
    <x v="209"/>
    <s v="DTY-WT 1-WCS-RLS 2-IMWB 1-DTY"/>
    <n v="59"/>
    <n v="0"/>
    <m/>
    <d v="1899-12-30T17:30:00"/>
    <d v="1899-12-30T17:30:00"/>
    <d v="1899-12-30T00:00:00"/>
    <n v="0"/>
    <n v="0"/>
    <d v="1899-12-30T17:45:00"/>
    <d v="1899-12-30T00:15:00"/>
    <n v="0"/>
    <n v="15"/>
    <d v="1899-12-30T17:50:00"/>
    <d v="1899-12-30T00:05:00"/>
    <n v="0"/>
    <n v="5"/>
    <d v="1899-12-30T18:22:00"/>
    <d v="1899-12-30T00:32:00"/>
    <n v="0"/>
    <n v="32"/>
    <d v="1899-12-30T18:24:00"/>
    <d v="1899-12-30T21:55:00"/>
    <d v="1899-12-30T03:31:00"/>
    <n v="3"/>
    <n v="31"/>
    <d v="1899-12-30T18:24:00"/>
    <d v="1899-12-30T21:55:00"/>
    <d v="1899-12-30T03:31:00"/>
    <n v="3"/>
    <n v="31"/>
    <d v="1899-12-30T20:32:00"/>
    <n v="-5.7638888888888906E-2"/>
    <e v="#NUM!"/>
    <e v="#NUM!"/>
    <d v="1899-12-30T20:33:00"/>
    <d v="1899-12-30T00:01:00"/>
    <n v="0"/>
    <n v="1"/>
    <d v="1899-12-30T23:51:00"/>
    <d v="1899-12-30T03:18:00"/>
    <n v="3"/>
    <n v="18"/>
    <d v="1899-12-30T23:51:00"/>
    <d v="1899-12-30T23:51:00"/>
    <d v="1899-12-30T00:00:00"/>
    <n v="0"/>
    <n v="0"/>
    <d v="1899-12-30T23:51:00"/>
    <d v="1899-12-30T23:51:00"/>
    <m/>
    <d v="1899-12-30T00:00:00"/>
    <n v="0"/>
    <n v="0"/>
    <d v="1899-12-31T00:00:00"/>
    <d v="1899-12-30T00:09:00"/>
    <n v="0"/>
    <n v="9"/>
    <d v="1899-12-31T00:15:00"/>
    <d v="1899-12-30T00:15:00"/>
    <n v="0"/>
    <n v="15"/>
    <d v="1899-12-31T00:15:00"/>
    <d v="1899-12-31T00:25:00"/>
    <d v="1899-12-30T00:10:00"/>
    <n v="0"/>
    <n v="10"/>
    <d v="1899-12-30T06:55:00"/>
    <n v="6"/>
    <n v="55"/>
    <n v="-1.8749999999999822E-2"/>
    <e v="#NUM!"/>
    <e v="#NUM!"/>
    <d v="1899-12-30T03:31:00"/>
    <n v="3"/>
    <n v="31"/>
    <d v="1899-12-30T03:18:00"/>
    <n v="3"/>
    <n v="18"/>
    <m/>
    <n v="0"/>
    <n v="0"/>
    <d v="1899-12-30T03:18:00"/>
    <n v="3"/>
    <n v="1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40688.85"/>
    <n v="11990"/>
    <n v="63.040847457627116"/>
    <n v="61.775550458715593"/>
    <m/>
    <m/>
    <m/>
    <m/>
    <m/>
  </r>
  <r>
    <n v="212"/>
    <n v="98"/>
    <d v="2011-08-24T00:00:00"/>
    <n v="8"/>
    <x v="1"/>
    <n v="14"/>
    <s v="TSL,HALDIA"/>
    <s v="HAILCREEK/GOONYELLA"/>
    <s v="GREATBRIGHT/YASA UNITY"/>
    <d v="1899-12-30T19:55:00"/>
    <x v="210"/>
    <s v="DTY-WT 1-WCS-RLS 1-IMWB 1-DTY"/>
    <n v="58"/>
    <n v="1"/>
    <m/>
    <d v="1899-12-30T19:55:00"/>
    <d v="1899-12-30T19:55:00"/>
    <d v="1899-12-30T00:00:00"/>
    <n v="0"/>
    <n v="0"/>
    <d v="1899-12-30T20:05:00"/>
    <d v="1899-12-30T00:10:00"/>
    <n v="0"/>
    <n v="10"/>
    <d v="1899-12-30T20:10:00"/>
    <d v="1899-12-30T00:05:00"/>
    <n v="0"/>
    <n v="5"/>
    <d v="1899-12-30T22:05:00"/>
    <d v="1899-12-30T01:55:00"/>
    <n v="1"/>
    <n v="55"/>
    <d v="1899-12-30T22:06:00"/>
    <d v="1899-12-30T23:20:00"/>
    <d v="1899-12-30T01:14:00"/>
    <n v="1"/>
    <n v="14"/>
    <d v="1899-12-30T22:06:00"/>
    <d v="1899-12-30T23:20:00"/>
    <d v="1899-12-30T01:14:00"/>
    <n v="1"/>
    <n v="14"/>
    <d v="1899-12-30T23:25:00"/>
    <d v="1899-12-30T00:05:00"/>
    <n v="0"/>
    <n v="5"/>
    <d v="1899-12-30T23:25:00"/>
    <d v="1899-12-30T00:00:00"/>
    <n v="0"/>
    <n v="0"/>
    <d v="1899-12-31T01:53:00"/>
    <d v="1899-12-30T02:28:00"/>
    <n v="2"/>
    <n v="28"/>
    <d v="1899-12-31T01:53:00"/>
    <d v="1899-12-31T01:53:00"/>
    <d v="1899-12-30T00:00:00"/>
    <n v="0"/>
    <n v="0"/>
    <d v="1899-12-31T00:00:00"/>
    <d v="1899-12-31T02:00:00"/>
    <n v="48"/>
    <d v="1899-12-30T02:00:00"/>
    <n v="2"/>
    <n v="0"/>
    <d v="1899-12-31T02:15:00"/>
    <d v="1899-12-30T00:22:00"/>
    <n v="0"/>
    <n v="22"/>
    <d v="1899-12-31T02:30:00"/>
    <d v="1899-12-30T00:15:00"/>
    <n v="0"/>
    <n v="15"/>
    <d v="1899-12-31T02:30:00"/>
    <d v="1899-12-31T02:40:00"/>
    <d v="1899-12-30T00:10:00"/>
    <n v="0"/>
    <n v="10"/>
    <d v="1899-12-30T06:45:00"/>
    <n v="6"/>
    <n v="45"/>
    <d v="1899-12-30T02:37:00"/>
    <n v="2"/>
    <n v="37"/>
    <d v="1899-12-30T01:14:00"/>
    <n v="1"/>
    <n v="14"/>
    <d v="1899-12-30T02:28:00"/>
    <n v="2"/>
    <n v="28"/>
    <m/>
    <n v="2"/>
    <n v="0"/>
    <d v="1899-12-30T02:28:00"/>
    <n v="2"/>
    <n v="2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44326.54999999993"/>
    <n v="12049"/>
    <n v="62.718965517241379"/>
    <n v="61.774964727363262"/>
    <m/>
    <m/>
    <m/>
    <m/>
    <m/>
  </r>
  <r>
    <n v="213"/>
    <n v="99"/>
    <d v="2011-08-25T00:00:00"/>
    <n v="8"/>
    <x v="0"/>
    <n v="57"/>
    <s v="TSL,JSR"/>
    <s v="BLENDED PCI"/>
    <s v="PRIMROSE"/>
    <d v="1899-12-30T05:20:00"/>
    <x v="211"/>
    <s v="DTY-WT 1-WCS-RLS 1-IMWB 1-DTY"/>
    <n v="59"/>
    <n v="0"/>
    <m/>
    <d v="1899-12-30T05:20:00"/>
    <d v="1899-12-30T05:20:00"/>
    <d v="1899-12-30T00:00:00"/>
    <n v="0"/>
    <n v="0"/>
    <d v="1899-12-30T05:25:00"/>
    <d v="1899-12-30T00:05:00"/>
    <n v="0"/>
    <n v="5"/>
    <d v="1899-12-30T05:28:00"/>
    <d v="1899-12-30T00:03:00"/>
    <n v="0"/>
    <n v="3"/>
    <d v="1899-12-30T06:06:00"/>
    <d v="1899-12-30T00:38:00"/>
    <n v="0"/>
    <n v="38"/>
    <d v="1899-12-30T06:06:00"/>
    <d v="1899-12-30T07:10:00"/>
    <d v="1899-12-30T01:04:00"/>
    <n v="1"/>
    <n v="4"/>
    <d v="1899-12-30T06:06:00"/>
    <d v="1899-12-30T07:10:00"/>
    <d v="1899-12-30T01:04:00"/>
    <n v="1"/>
    <n v="4"/>
    <d v="1899-12-30T07:10:00"/>
    <d v="1899-12-30T00:00:00"/>
    <n v="0"/>
    <n v="0"/>
    <d v="1899-12-30T07:13:00"/>
    <d v="1899-12-30T00:03:00"/>
    <n v="0"/>
    <n v="3"/>
    <d v="1899-12-30T10:04:00"/>
    <d v="1899-12-30T02:51:00"/>
    <n v="2"/>
    <n v="51"/>
    <d v="1899-12-30T10:04:00"/>
    <d v="1899-12-30T10:04:00"/>
    <d v="1899-12-30T00:00:00"/>
    <n v="0"/>
    <n v="0"/>
    <d v="1899-12-30T07:27:00"/>
    <d v="1899-12-30T11:04:00"/>
    <n v="49"/>
    <d v="1899-12-30T03:37:00"/>
    <n v="3"/>
    <n v="37"/>
    <d v="1899-12-30T11:51:00"/>
    <d v="1899-12-30T01:47:00"/>
    <n v="1"/>
    <n v="47"/>
    <d v="1899-12-30T12:00:00"/>
    <d v="1899-12-30T00:09:00"/>
    <n v="0"/>
    <n v="9"/>
    <d v="1899-12-30T12:00:00"/>
    <d v="1899-12-30T12:05:00"/>
    <d v="1899-12-30T00:05:00"/>
    <n v="0"/>
    <n v="5"/>
    <d v="1899-12-30T06:45:00"/>
    <n v="6"/>
    <n v="45"/>
    <d v="1899-12-30T02:34:00"/>
    <n v="2"/>
    <n v="34"/>
    <d v="1899-12-30T01:04:00"/>
    <n v="1"/>
    <n v="4"/>
    <d v="1899-12-30T02:51:00"/>
    <n v="2"/>
    <n v="51"/>
    <m/>
    <n v="3"/>
    <n v="37"/>
    <d v="1899-12-30T02:51:00"/>
    <n v="2"/>
    <n v="5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48072.15999999992"/>
    <n v="12107"/>
    <n v="63.484915254237293"/>
    <n v="61.78840009911621"/>
    <m/>
    <m/>
    <m/>
    <m/>
    <m/>
  </r>
  <r>
    <n v="214"/>
    <n v="100"/>
    <d v="2011-08-25T00:00:00"/>
    <n v="8"/>
    <x v="0"/>
    <n v="58"/>
    <s v="TSL,JSR"/>
    <s v="CURRAGH SS/GOONYELLA"/>
    <s v="PRIMROSE/YASA UNITY"/>
    <d v="1899-12-30T10:30:00"/>
    <x v="212"/>
    <s v="DTY-WT 1-WCS-RLS 1-IMWB 1-DTY"/>
    <n v="58"/>
    <n v="0"/>
    <m/>
    <d v="1899-12-30T10:30:00"/>
    <d v="1899-12-30T10:30:00"/>
    <d v="1899-12-30T00:00:00"/>
    <n v="0"/>
    <n v="0"/>
    <d v="1899-12-30T10:40:00"/>
    <d v="1899-12-30T00:10:00"/>
    <n v="0"/>
    <n v="10"/>
    <d v="1899-12-30T10:45:00"/>
    <d v="1899-12-30T00:05:00"/>
    <n v="0"/>
    <n v="5"/>
    <d v="1899-12-30T10:55:00"/>
    <d v="1899-12-30T00:10:00"/>
    <n v="0"/>
    <n v="10"/>
    <d v="1899-12-30T10:57:00"/>
    <d v="1899-12-30T12:40:00"/>
    <d v="1899-12-30T01:43:00"/>
    <n v="1"/>
    <n v="43"/>
    <d v="1899-12-30T10:57:00"/>
    <d v="1899-12-30T12:40:00"/>
    <d v="1899-12-30T01:43:00"/>
    <n v="1"/>
    <n v="43"/>
    <d v="1899-12-30T12:45:00"/>
    <d v="1899-12-30T00:05:00"/>
    <n v="0"/>
    <n v="5"/>
    <d v="1899-12-30T12:45:00"/>
    <d v="1899-12-30T00:00:00"/>
    <n v="0"/>
    <n v="0"/>
    <d v="1899-12-30T15:51:00"/>
    <d v="1899-12-30T03:06:00"/>
    <n v="3"/>
    <n v="6"/>
    <d v="1899-12-30T15:51:00"/>
    <d v="1899-12-30T15:51:00"/>
    <d v="1899-12-30T00:00:00"/>
    <n v="0"/>
    <n v="0"/>
    <d v="1899-12-30T13:00:00"/>
    <d v="1899-12-30T16:51:00"/>
    <n v="50"/>
    <d v="1899-12-30T03:51:00"/>
    <n v="3"/>
    <n v="51"/>
    <d v="1899-12-30T17:05:00"/>
    <d v="1899-12-30T01:14:00"/>
    <n v="1"/>
    <n v="14"/>
    <d v="1899-12-30T17:15:00"/>
    <d v="1899-12-30T00:10:00"/>
    <n v="0"/>
    <n v="10"/>
    <d v="1899-12-30T17:15:00"/>
    <d v="1899-12-30T17:20:00"/>
    <d v="1899-12-30T00:05:00"/>
    <n v="0"/>
    <n v="5"/>
    <d v="1899-12-30T06:50:00"/>
    <n v="6"/>
    <n v="50"/>
    <d v="1899-12-30T01:39:00"/>
    <n v="1"/>
    <n v="39"/>
    <d v="1899-12-30T01:43:00"/>
    <n v="1"/>
    <n v="43"/>
    <d v="1899-12-30T03:06:00"/>
    <n v="3"/>
    <n v="6"/>
    <m/>
    <n v="3"/>
    <n v="51"/>
    <d v="1899-12-30T03:06:00"/>
    <n v="3"/>
    <n v="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51717.62999999989"/>
    <n v="12165"/>
    <n v="62.852931034482758"/>
    <n v="61.79347554459514"/>
    <m/>
    <m/>
    <m/>
    <m/>
    <m/>
  </r>
  <r>
    <n v="215"/>
    <n v="101"/>
    <d v="2011-08-25T00:00:00"/>
    <n v="8"/>
    <x v="0"/>
    <n v="59"/>
    <s v="TSL,JSR"/>
    <s v="CP OMAN LIMESTONE"/>
    <s v="MP PANAMAX6"/>
    <d v="1899-12-30T19:30:00"/>
    <x v="213"/>
    <s v="DTY-WT 1-WCS-RLS 2-IMWB 1-DTY"/>
    <n v="58"/>
    <n v="1"/>
    <m/>
    <d v="1899-12-30T19:30:00"/>
    <d v="1899-12-30T19:30:00"/>
    <d v="1899-12-30T00:00:00"/>
    <n v="0"/>
    <n v="0"/>
    <d v="1899-12-30T19:45:00"/>
    <d v="1899-12-30T00:15:00"/>
    <n v="0"/>
    <n v="15"/>
    <d v="1899-12-30T19:50:00"/>
    <d v="1899-12-30T00:05:00"/>
    <n v="0"/>
    <n v="5"/>
    <d v="1899-12-30T20:05:00"/>
    <d v="1899-12-30T00:15:00"/>
    <n v="0"/>
    <n v="15"/>
    <d v="1899-12-30T20:07:00"/>
    <d v="1899-12-30T21:43:00"/>
    <d v="1899-12-30T01:36:00"/>
    <n v="1"/>
    <n v="36"/>
    <d v="1899-12-30T20:07:00"/>
    <d v="1899-12-30T21:43:00"/>
    <d v="1899-12-30T01:36:00"/>
    <n v="1"/>
    <n v="36"/>
    <d v="1899-12-30T21:29:00"/>
    <n v="-9.7222222222220767E-3"/>
    <e v="#NUM!"/>
    <e v="#NUM!"/>
    <d v="1899-12-30T21:30:00"/>
    <d v="1899-12-30T00:01:00"/>
    <n v="0"/>
    <n v="1"/>
    <d v="1899-12-30T23:11:00"/>
    <d v="1899-12-30T01:41:00"/>
    <n v="1"/>
    <n v="41"/>
    <d v="1899-12-30T23:11:00"/>
    <d v="1899-12-30T23:11:00"/>
    <d v="1899-12-30T00:00:00"/>
    <n v="0"/>
    <n v="0"/>
    <d v="1899-12-30T23:11:00"/>
    <d v="1899-12-30T23:11:00"/>
    <m/>
    <d v="1899-12-30T00:00:00"/>
    <n v="0"/>
    <n v="0"/>
    <d v="1899-12-30T23:21:00"/>
    <d v="1899-12-30T00:10:00"/>
    <n v="0"/>
    <n v="10"/>
    <d v="1899-12-30T23:22:00"/>
    <d v="1899-12-30T00:01:00"/>
    <n v="0"/>
    <n v="1"/>
    <d v="1899-12-30T23:22:00"/>
    <d v="1899-12-30T23:25:00"/>
    <d v="1899-12-30T00:03:00"/>
    <n v="0"/>
    <n v="3"/>
    <d v="1899-12-30T03:55:00"/>
    <n v="3"/>
    <n v="55"/>
    <d v="1899-12-30T00:12:00"/>
    <n v="0"/>
    <n v="12"/>
    <d v="1899-12-30T01:36:00"/>
    <n v="1"/>
    <n v="36"/>
    <d v="1899-12-30T01:41:00"/>
    <n v="1"/>
    <n v="41"/>
    <m/>
    <n v="0"/>
    <n v="0"/>
    <d v="1899-12-30T01:41:00"/>
    <n v="1"/>
    <n v="4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55436.97999999986"/>
    <n v="12223"/>
    <n v="64.126724137931035"/>
    <n v="61.804547165180388"/>
    <m/>
    <m/>
    <m/>
    <m/>
    <m/>
  </r>
  <r>
    <n v="216"/>
    <n v="102"/>
    <d v="2011-08-25T00:00:00"/>
    <n v="8"/>
    <x v="10"/>
    <n v="3"/>
    <s v="SUPL"/>
    <s v="NON COKING"/>
    <s v="GENCO NORMANDY"/>
    <d v="1899-12-30T22:00:00"/>
    <x v="214"/>
    <s v="DTY-WT 1-WCS-RLS 1-IMWB 1-DTY"/>
    <n v="58"/>
    <n v="1"/>
    <m/>
    <d v="1899-12-30T22:00:00"/>
    <d v="1899-12-30T22:00:00"/>
    <d v="1899-12-30T00:00:00"/>
    <n v="0"/>
    <n v="0"/>
    <d v="1899-12-30T22:10:00"/>
    <d v="1899-12-30T00:10:00"/>
    <n v="0"/>
    <n v="10"/>
    <d v="1899-12-30T22:15:00"/>
    <d v="1899-12-30T00:05:00"/>
    <n v="0"/>
    <n v="5"/>
    <d v="1899-12-30T23:05:00"/>
    <d v="1899-12-30T00:50:00"/>
    <n v="0"/>
    <n v="50"/>
    <d v="1899-12-30T23:10:00"/>
    <d v="1899-12-31T00:00:00"/>
    <d v="1899-12-30T00:50:00"/>
    <n v="0"/>
    <n v="50"/>
    <d v="1899-12-30T23:10:00"/>
    <d v="1899-12-31T00:00:00"/>
    <d v="1899-12-30T00:50:00"/>
    <n v="0"/>
    <n v="50"/>
    <d v="1899-12-31T00:10:00"/>
    <d v="1899-12-30T00:10:00"/>
    <n v="0"/>
    <n v="10"/>
    <d v="1899-12-31T00:22:00"/>
    <d v="1899-12-30T00:12:00"/>
    <n v="0"/>
    <n v="12"/>
    <d v="1899-12-31T01:57:00"/>
    <d v="1899-12-30T01:35:00"/>
    <n v="1"/>
    <n v="35"/>
    <d v="1899-12-31T01:57:00"/>
    <d v="1899-12-31T01:57:00"/>
    <d v="1899-12-30T00:00:00"/>
    <n v="0"/>
    <n v="0"/>
    <d v="1899-12-31T01:57:00"/>
    <d v="1899-12-31T01:57:00"/>
    <m/>
    <d v="1899-12-30T00:00:00"/>
    <n v="0"/>
    <n v="0"/>
    <d v="1899-12-31T01:58:00"/>
    <d v="1899-12-30T00:01:00"/>
    <n v="0"/>
    <n v="1"/>
    <d v="1899-12-31T02:00:00"/>
    <d v="1899-12-30T00:02:00"/>
    <n v="0"/>
    <n v="2"/>
    <d v="1899-12-31T02:00:00"/>
    <d v="1899-12-31T02:00:00"/>
    <d v="1899-12-30T00:00:00"/>
    <n v="0"/>
    <n v="0"/>
    <d v="1899-12-30T04:00:00"/>
    <n v="4"/>
    <n v="0"/>
    <d v="1899-12-30T01:03:00"/>
    <n v="1"/>
    <n v="3"/>
    <d v="1899-12-30T00:50:00"/>
    <n v="0"/>
    <n v="50"/>
    <d v="1899-12-30T01:35:00"/>
    <n v="1"/>
    <n v="35"/>
    <m/>
    <n v="0"/>
    <n v="0"/>
    <d v="1899-12-30T01:35:00"/>
    <n v="1"/>
    <n v="3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59036.15999999992"/>
    <n v="12278"/>
    <n v="62.054827586206891"/>
    <n v="61.820830754194489"/>
    <m/>
    <m/>
    <m/>
    <m/>
    <m/>
  </r>
  <r>
    <n v="217"/>
    <n v="103"/>
    <d v="2011-08-26T00:00:00"/>
    <n v="8"/>
    <x v="0"/>
    <n v="60"/>
    <s v="TSL,JSR"/>
    <s v="BLENDED PCI"/>
    <s v="PRIMROSE"/>
    <d v="1899-12-30T03:15:00"/>
    <x v="215"/>
    <s v="DTY-WT 1-WCS-RLS 1-IMWB 1-DTY"/>
    <n v="55"/>
    <n v="3"/>
    <m/>
    <d v="1899-12-30T03:15:00"/>
    <d v="1899-12-30T03:15:00"/>
    <d v="1899-12-30T00:00:00"/>
    <n v="0"/>
    <n v="0"/>
    <d v="1899-12-30T03:25:00"/>
    <d v="1899-12-30T00:10:00"/>
    <n v="0"/>
    <n v="10"/>
    <d v="1899-12-30T03:30:00"/>
    <d v="1899-12-30T00:05:00"/>
    <n v="0"/>
    <n v="5"/>
    <d v="1899-12-30T03:50:00"/>
    <d v="1899-12-30T00:20:00"/>
    <n v="0"/>
    <n v="20"/>
    <d v="1899-12-30T03:50:00"/>
    <d v="1899-12-30T04:50:00"/>
    <d v="1899-12-30T01:00:00"/>
    <n v="1"/>
    <n v="0"/>
    <d v="1899-12-30T03:50:00"/>
    <d v="1899-12-30T04:50:00"/>
    <d v="1899-12-30T01:00:00"/>
    <n v="1"/>
    <n v="0"/>
    <d v="1899-12-30T04:50:00"/>
    <d v="1899-12-30T00:00:00"/>
    <n v="0"/>
    <n v="0"/>
    <d v="1899-12-30T04:56:00"/>
    <d v="1899-12-30T00:06:00"/>
    <n v="0"/>
    <n v="6"/>
    <d v="1899-12-30T06:44:00"/>
    <d v="1899-12-30T01:48:00"/>
    <n v="1"/>
    <n v="48"/>
    <d v="1899-12-30T06:44:00"/>
    <d v="1899-12-30T06:44:00"/>
    <d v="1899-12-30T00:00:00"/>
    <n v="0"/>
    <n v="0"/>
    <d v="1899-12-30T05:30:00"/>
    <d v="1899-12-30T07:44:00"/>
    <n v="51"/>
    <d v="1899-12-30T02:14:00"/>
    <n v="2"/>
    <n v="14"/>
    <d v="1899-12-30T08:10:00"/>
    <d v="1899-12-30T01:26:00"/>
    <n v="1"/>
    <n v="26"/>
    <d v="1899-12-30T08:10:00"/>
    <d v="1899-12-30T00:00:00"/>
    <n v="0"/>
    <n v="0"/>
    <d v="1899-12-30T08:10:00"/>
    <d v="1899-12-30T08:15:00"/>
    <d v="1899-12-30T00:05:00"/>
    <n v="0"/>
    <n v="5"/>
    <d v="1899-12-30T05:00:00"/>
    <n v="5"/>
    <n v="0"/>
    <d v="1899-12-30T01:46:00"/>
    <n v="1"/>
    <n v="46"/>
    <d v="1899-12-30T01:00:00"/>
    <n v="1"/>
    <n v="0"/>
    <d v="1899-12-30T01:48:00"/>
    <n v="1"/>
    <n v="48"/>
    <m/>
    <n v="2"/>
    <n v="14"/>
    <d v="1899-12-30T01:48:00"/>
    <n v="1"/>
    <n v="4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62434.89999999991"/>
    <n v="12332"/>
    <n v="61.795272727272724"/>
    <n v="61.825729808627955"/>
    <m/>
    <m/>
    <m/>
    <m/>
    <m/>
  </r>
  <r>
    <n v="218"/>
    <n v="104"/>
    <d v="2011-08-26T00:00:00"/>
    <n v="8"/>
    <x v="0"/>
    <n v="61"/>
    <s v="TSL,JSR"/>
    <s v="CURRAGH SS/SS NEWZEALAND "/>
    <s v="PRIMROSE/NEWLEAD TOMI"/>
    <d v="1899-12-30T09:30:00"/>
    <x v="216"/>
    <s v="DTY-WT 1-WCS-RLS 1-IMWB 1-DTY"/>
    <n v="54"/>
    <n v="5"/>
    <m/>
    <d v="1899-12-30T09:30:00"/>
    <d v="1899-12-30T09:30:00"/>
    <d v="1899-12-30T00:00:00"/>
    <n v="0"/>
    <n v="0"/>
    <d v="1899-12-30T09:45:00"/>
    <d v="1899-12-30T00:15:00"/>
    <n v="0"/>
    <n v="15"/>
    <d v="1899-12-30T10:05:00"/>
    <d v="1899-12-30T00:20:00"/>
    <n v="0"/>
    <n v="20"/>
    <d v="1899-12-30T10:10:00"/>
    <d v="1899-12-30T00:05:00"/>
    <n v="0"/>
    <n v="5"/>
    <d v="1899-12-30T10:10:00"/>
    <d v="1899-12-30T12:40:00"/>
    <d v="1899-12-30T02:30:00"/>
    <n v="2"/>
    <n v="30"/>
    <d v="1899-12-30T10:10:00"/>
    <d v="1899-12-30T12:40:00"/>
    <d v="1899-12-30T02:30:00"/>
    <n v="2"/>
    <n v="30"/>
    <d v="1899-12-30T12:40:00"/>
    <d v="1899-12-30T00:00:00"/>
    <n v="0"/>
    <n v="0"/>
    <d v="1899-12-30T11:17:00"/>
    <n v="-5.7638888888888906E-2"/>
    <e v="#NUM!"/>
    <e v="#NUM!"/>
    <d v="1899-12-30T14:42:00"/>
    <d v="1899-12-30T03:25:00"/>
    <n v="3"/>
    <n v="25"/>
    <d v="1899-12-30T14:42:00"/>
    <d v="1899-12-30T14:42:00"/>
    <d v="1899-12-30T00:00:00"/>
    <n v="0"/>
    <n v="0"/>
    <d v="1899-12-30T12:00:00"/>
    <d v="1899-12-30T15:40:00"/>
    <n v="52"/>
    <d v="1899-12-30T03:40:00"/>
    <n v="3"/>
    <n v="40"/>
    <d v="1899-12-30T15:50:00"/>
    <d v="1899-12-30T01:08:00"/>
    <n v="1"/>
    <n v="8"/>
    <d v="1899-12-30T15:55:00"/>
    <d v="1899-12-30T00:05:00"/>
    <n v="0"/>
    <n v="5"/>
    <d v="1899-12-30T15:55:00"/>
    <d v="1899-12-30T16:00:00"/>
    <d v="1899-12-30T00:05:00"/>
    <n v="0"/>
    <n v="5"/>
    <d v="1899-12-30T06:30:00"/>
    <n v="6"/>
    <n v="30"/>
    <d v="1899-12-30T01:18:00"/>
    <n v="1"/>
    <n v="18"/>
    <d v="1899-12-30T02:30:00"/>
    <n v="2"/>
    <n v="30"/>
    <d v="1899-12-30T03:25:00"/>
    <n v="3"/>
    <n v="25"/>
    <m/>
    <n v="3"/>
    <n v="40"/>
    <d v="1899-12-30T03:25:00"/>
    <n v="3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65714.97999999986"/>
    <n v="12389"/>
    <n v="60.742222222222217"/>
    <n v="61.806035999677121"/>
    <m/>
    <m/>
    <m/>
    <m/>
    <m/>
  </r>
  <r>
    <n v="219"/>
    <n v="105"/>
    <d v="2011-08-26T00:00:00"/>
    <n v="8"/>
    <x v="0"/>
    <n v="62"/>
    <s v="TSL,JSR"/>
    <s v="SP THAI/CP OMAN"/>
    <s v="SEALUCK 2/MP PANAMAX 6"/>
    <d v="1899-12-30T11:40:00"/>
    <x v="217"/>
    <s v="DTY-WT 1-WCS-RLS 2-IMWB 1-DTY"/>
    <n v="57"/>
    <n v="2"/>
    <m/>
    <d v="1899-12-30T11:40:00"/>
    <d v="1899-12-30T11:40:00"/>
    <d v="1899-12-30T00:00:00"/>
    <n v="0"/>
    <n v="0"/>
    <d v="1899-12-30T11:50:00"/>
    <d v="1899-12-30T00:10:00"/>
    <n v="0"/>
    <n v="10"/>
    <d v="1899-12-30T12:05:00"/>
    <d v="1899-12-30T00:15:00"/>
    <n v="0"/>
    <n v="15"/>
    <d v="1899-12-30T12:57:00"/>
    <d v="1899-12-30T00:52:00"/>
    <n v="0"/>
    <n v="52"/>
    <d v="1899-12-30T13:00:00"/>
    <d v="1899-12-30T16:00:00"/>
    <d v="1899-12-30T03:00:00"/>
    <n v="3"/>
    <n v="0"/>
    <d v="1899-12-30T13:00:00"/>
    <d v="1899-12-30T16:00:00"/>
    <d v="1899-12-30T03:00:00"/>
    <n v="3"/>
    <n v="0"/>
    <d v="1899-12-30T16:00:00"/>
    <d v="1899-12-30T00:00:00"/>
    <n v="0"/>
    <n v="0"/>
    <d v="1899-12-30T16:12:00"/>
    <d v="1899-12-30T00:12:00"/>
    <n v="0"/>
    <n v="12"/>
    <d v="1899-12-31T01:10:00"/>
    <d v="1899-12-30T08:58:00"/>
    <n v="8"/>
    <n v="58"/>
    <d v="1899-12-31T01:10:00"/>
    <d v="1899-12-31T01:10:00"/>
    <d v="1899-12-30T00:00:00"/>
    <n v="0"/>
    <n v="0"/>
    <d v="1899-12-31T01:10:00"/>
    <d v="1899-12-31T01:10:00"/>
    <m/>
    <d v="1899-12-30T00:00:00"/>
    <n v="0"/>
    <n v="0"/>
    <d v="1899-12-31T01:25:00"/>
    <d v="1899-12-30T00:15:00"/>
    <n v="0"/>
    <n v="15"/>
    <d v="1899-12-31T01:25:00"/>
    <d v="1899-12-30T00:00:00"/>
    <n v="0"/>
    <n v="0"/>
    <d v="1899-12-31T01:25:00"/>
    <d v="1899-12-31T01:30:00"/>
    <d v="1899-12-30T00:05:00"/>
    <n v="0"/>
    <n v="5"/>
    <d v="1899-12-30T13:50:00"/>
    <n v="13"/>
    <n v="50"/>
    <d v="1899-12-30T01:07:00"/>
    <n v="1"/>
    <n v="7"/>
    <d v="1899-12-30T03:00:00"/>
    <n v="3"/>
    <n v="0"/>
    <d v="1899-12-30T08:58:00"/>
    <n v="8"/>
    <n v="58"/>
    <m/>
    <n v="0"/>
    <n v="0"/>
    <d v="1899-12-30T08:58:00"/>
    <n v="8"/>
    <n v="5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69400.00999999989"/>
    <n v="12448"/>
    <n v="64.64964912280702"/>
    <n v="61.809126767352176"/>
    <m/>
    <m/>
    <m/>
    <m/>
    <m/>
  </r>
  <r>
    <n v="220"/>
    <n v="106"/>
    <d v="2011-08-26T00:00:00"/>
    <n v="8"/>
    <x v="1"/>
    <n v="15"/>
    <s v="TSL,HALDIA"/>
    <s v="HAILCREEK/GOONYELLA"/>
    <s v="GREATBRIGHT/YASA UNITY"/>
    <d v="1899-12-30T16:40:00"/>
    <x v="218"/>
    <s v="DTY-WT 1-WCS-RLS 2-IMWB 1-DTY/DTY-WT 1-WCS-RLS 1-IMWB 1-DTY"/>
    <n v="59"/>
    <n v="0"/>
    <m/>
    <d v="1899-12-30T16:40:00"/>
    <d v="1899-12-30T16:40:00"/>
    <d v="1899-12-30T00:00:00"/>
    <n v="0"/>
    <n v="0"/>
    <d v="1899-12-30T16:55:00"/>
    <d v="1899-12-30T00:15:00"/>
    <n v="0"/>
    <n v="15"/>
    <d v="1899-12-30T17:10:00"/>
    <d v="1899-12-30T00:15:00"/>
    <n v="0"/>
    <n v="15"/>
    <d v="1899-12-30T17:25:00"/>
    <d v="1899-12-30T00:15:00"/>
    <n v="0"/>
    <n v="15"/>
    <d v="1899-12-30T17:25:00"/>
    <d v="1899-12-30T18:30:00"/>
    <d v="1899-12-30T01:05:00"/>
    <n v="1"/>
    <n v="5"/>
    <d v="1899-12-30T17:25:00"/>
    <d v="1899-12-30T18:30:00"/>
    <d v="1899-12-30T01:05:00"/>
    <n v="1"/>
    <n v="5"/>
    <d v="1899-12-30T20:41:00"/>
    <d v="1899-12-30T02:11:00"/>
    <n v="2"/>
    <n v="11"/>
    <d v="1899-12-30T20:42:00"/>
    <d v="1899-12-30T00:01:00"/>
    <n v="0"/>
    <n v="1"/>
    <d v="1899-12-31T05:04:00"/>
    <d v="1899-12-30T08:22:00"/>
    <n v="8"/>
    <n v="22"/>
    <d v="1899-12-31T05:04:00"/>
    <d v="1899-12-31T05:04:00"/>
    <d v="1899-12-30T00:00:00"/>
    <n v="0"/>
    <n v="0"/>
    <d v="1899-12-31T05:04:00"/>
    <d v="1899-12-31T05:04:00"/>
    <m/>
    <d v="1899-12-30T00:00:00"/>
    <n v="0"/>
    <n v="0"/>
    <d v="1899-12-31T05:25:00"/>
    <d v="1899-12-30T00:21:00"/>
    <n v="0"/>
    <n v="21"/>
    <d v="1899-12-31T05:30:00"/>
    <d v="1899-12-30T00:05:00"/>
    <n v="0"/>
    <n v="5"/>
    <d v="1899-12-31T05:30:00"/>
    <d v="1899-12-31T05:40:00"/>
    <d v="1899-12-30T00:10:00"/>
    <n v="0"/>
    <n v="10"/>
    <d v="1899-12-30T13:00:00"/>
    <n v="13"/>
    <n v="0"/>
    <d v="1899-12-30T02:52:00"/>
    <n v="2"/>
    <n v="52"/>
    <d v="1899-12-30T01:05:00"/>
    <n v="1"/>
    <n v="5"/>
    <d v="1899-12-30T08:22:00"/>
    <n v="8"/>
    <n v="22"/>
    <m/>
    <n v="0"/>
    <n v="0"/>
    <d v="1899-12-30T08:22:00"/>
    <n v="8"/>
    <n v="2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73075.12999999989"/>
    <n v="12506"/>
    <n v="62.290169491525425"/>
    <n v="61.816338557492394"/>
    <m/>
    <m/>
    <m/>
    <m/>
    <m/>
  </r>
  <r>
    <n v="221"/>
    <n v="107"/>
    <d v="2011-08-27T00:00:00"/>
    <n v="8"/>
    <x v="3"/>
    <n v="3"/>
    <s v="WCMIL"/>
    <s v="HARD COKING COAL"/>
    <s v="DIONE"/>
    <d v="1899-12-30T08:30:00"/>
    <x v="219"/>
    <s v="DTY-WT 1-WCS-RLS 1-IMWB 1-DTY"/>
    <n v="58"/>
    <n v="1"/>
    <m/>
    <d v="1899-12-30T08:30:00"/>
    <d v="1899-12-30T08:30:00"/>
    <d v="1899-12-30T00:00:00"/>
    <n v="0"/>
    <n v="0"/>
    <d v="1899-12-30T08:40:00"/>
    <d v="1899-12-30T00:10:00"/>
    <n v="0"/>
    <n v="10"/>
    <d v="1899-12-30T08:45:00"/>
    <d v="1899-12-30T00:05:00"/>
    <n v="0"/>
    <n v="5"/>
    <d v="1899-12-30T09:10:00"/>
    <d v="1899-12-30T00:25:00"/>
    <n v="0"/>
    <n v="25"/>
    <d v="1899-12-30T09:10:00"/>
    <d v="1899-12-30T10:05:00"/>
    <d v="1899-12-30T00:55:00"/>
    <n v="0"/>
    <n v="55"/>
    <d v="1899-12-30T09:10:00"/>
    <d v="1899-12-30T10:05:00"/>
    <d v="1899-12-30T00:55:00"/>
    <n v="0"/>
    <n v="55"/>
    <d v="1899-12-30T10:08:00"/>
    <d v="1899-12-30T00:03:00"/>
    <n v="0"/>
    <n v="3"/>
    <d v="1899-12-30T10:08:00"/>
    <d v="1899-12-30T00:00:00"/>
    <n v="0"/>
    <n v="0"/>
    <d v="1899-12-30T13:44:00"/>
    <d v="1899-12-30T03:36:00"/>
    <n v="3"/>
    <n v="36"/>
    <d v="1899-12-30T13:44:00"/>
    <d v="1899-12-30T13:44:00"/>
    <d v="1899-12-30T00:00:00"/>
    <n v="0"/>
    <n v="0"/>
    <d v="1899-12-30T13:44:00"/>
    <d v="1899-12-30T13:44:00"/>
    <m/>
    <d v="1899-12-30T00:00:00"/>
    <n v="0"/>
    <n v="0"/>
    <d v="1899-12-30T13:45:00"/>
    <d v="1899-12-30T00:01:00"/>
    <n v="0"/>
    <n v="1"/>
    <d v="1899-12-30T13:50:00"/>
    <d v="1899-12-30T00:05:00"/>
    <n v="0"/>
    <n v="5"/>
    <d v="1899-12-30T13:50:00"/>
    <d v="1899-12-30T14:00:00"/>
    <d v="1899-12-30T00:10:00"/>
    <n v="0"/>
    <n v="10"/>
    <d v="1899-12-30T05:30:00"/>
    <n v="5"/>
    <n v="30"/>
    <d v="1899-12-30T00:34:00"/>
    <n v="0"/>
    <n v="34"/>
    <d v="1899-12-30T00:55:00"/>
    <n v="0"/>
    <n v="55"/>
    <d v="1899-12-30T03:36:00"/>
    <n v="3"/>
    <n v="36"/>
    <m/>
    <n v="0"/>
    <n v="0"/>
    <d v="1899-12-30T03:36:00"/>
    <n v="3"/>
    <n v="3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76709.44"/>
    <n v="12563"/>
    <n v="62.66051724137931"/>
    <n v="61.8251564116851"/>
    <m/>
    <m/>
    <m/>
    <m/>
    <m/>
  </r>
  <r>
    <n v="222"/>
    <n v="108"/>
    <d v="2011-08-27T00:00:00"/>
    <n v="8"/>
    <x v="0"/>
    <n v="63"/>
    <s v="TSL,JSR"/>
    <s v="BLENDED PCI"/>
    <s v="PRIMROSE"/>
    <d v="1899-12-30T10:45:00"/>
    <x v="220"/>
    <s v="DTY-WT 1-WCS-RLS 1-IMWB 1-DTY"/>
    <n v="57"/>
    <n v="1"/>
    <m/>
    <d v="1899-12-30T10:45:00"/>
    <d v="1899-12-30T10:45:00"/>
    <d v="1899-12-30T00:00:00"/>
    <n v="0"/>
    <n v="0"/>
    <d v="1899-12-30T11:00:00"/>
    <d v="1899-12-30T00:15:00"/>
    <n v="0"/>
    <n v="15"/>
    <d v="1899-12-30T11:05:00"/>
    <d v="1899-12-30T00:05:00"/>
    <n v="0"/>
    <n v="5"/>
    <d v="1899-12-30T11:30:00"/>
    <d v="1899-12-30T00:25:00"/>
    <n v="0"/>
    <n v="25"/>
    <d v="1899-12-30T11:30:00"/>
    <d v="1899-12-30T13:30:00"/>
    <d v="1899-12-30T02:00:00"/>
    <n v="2"/>
    <n v="0"/>
    <d v="1899-12-30T11:30:00"/>
    <d v="1899-12-30T13:30:00"/>
    <d v="1899-12-30T02:00:00"/>
    <n v="2"/>
    <n v="0"/>
    <d v="1899-12-30T14:00:00"/>
    <d v="1899-12-30T00:30:00"/>
    <n v="0"/>
    <n v="30"/>
    <d v="1899-12-30T14:18:00"/>
    <d v="1899-12-30T00:18:00"/>
    <n v="0"/>
    <n v="18"/>
    <d v="1899-12-30T16:30:00"/>
    <d v="1899-12-30T02:12:00"/>
    <n v="2"/>
    <n v="12"/>
    <d v="1899-12-30T16:30:00"/>
    <d v="1899-12-30T16:30:00"/>
    <d v="1899-12-30T00:00:00"/>
    <n v="0"/>
    <n v="0"/>
    <d v="1899-12-30T14:30:00"/>
    <d v="1899-12-30T17:15:00"/>
    <n v="53"/>
    <d v="1899-12-30T02:45:00"/>
    <n v="2"/>
    <n v="45"/>
    <d v="1899-12-30T17:25:00"/>
    <d v="1899-12-30T00:55:00"/>
    <n v="0"/>
    <n v="55"/>
    <d v="1899-12-30T17:30:00"/>
    <d v="1899-12-30T00:05:00"/>
    <n v="0"/>
    <n v="5"/>
    <d v="1899-12-30T17:30:00"/>
    <d v="1899-12-30T17:45:00"/>
    <d v="1899-12-30T00:15:00"/>
    <n v="0"/>
    <n v="15"/>
    <d v="1899-12-30T07:00:00"/>
    <n v="7"/>
    <n v="0"/>
    <d v="1899-12-30T01:55:00"/>
    <n v="1"/>
    <n v="55"/>
    <d v="1899-12-30T02:00:00"/>
    <n v="2"/>
    <n v="0"/>
    <d v="1899-12-30T02:12:00"/>
    <n v="2"/>
    <n v="12"/>
    <m/>
    <n v="2"/>
    <n v="45"/>
    <d v="1899-12-30T02:12:00"/>
    <n v="2"/>
    <n v="1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80272.80999999994"/>
    <n v="12621"/>
    <n v="62.515263157894736"/>
    <n v="61.82337453450598"/>
    <m/>
    <m/>
    <m/>
    <m/>
    <m/>
  </r>
  <r>
    <n v="223"/>
    <n v="109"/>
    <d v="2011-08-27T00:00:00"/>
    <n v="8"/>
    <x v="0"/>
    <n v="64"/>
    <s v="TSL,JSR"/>
    <s v="GOONYELLA/SS NEWZEALAND"/>
    <s v="YASA UNITY/NEWLEAD TOMI"/>
    <d v="1899-12-30T13:05:00"/>
    <x v="221"/>
    <s v="DTY-WT 1-WCS-RLS 1-IMWB 1-DTY"/>
    <n v="58"/>
    <n v="1"/>
    <m/>
    <d v="1899-12-30T13:05:00"/>
    <d v="1899-12-30T13:05:00"/>
    <d v="1899-12-30T00:00:00"/>
    <n v="0"/>
    <n v="0"/>
    <d v="1899-12-30T13:15:00"/>
    <d v="1899-12-30T00:10:00"/>
    <n v="0"/>
    <n v="10"/>
    <d v="1899-12-30T13:20:00"/>
    <d v="1899-12-30T00:05:00"/>
    <n v="0"/>
    <n v="5"/>
    <d v="1899-12-30T13:50:00"/>
    <d v="1899-12-30T00:30:00"/>
    <n v="0"/>
    <n v="30"/>
    <d v="1899-12-30T14:00:00"/>
    <d v="1899-12-30T16:35:00"/>
    <d v="1899-12-30T02:35:00"/>
    <n v="2"/>
    <n v="35"/>
    <d v="1899-12-30T14:00:00"/>
    <d v="1899-12-30T16:35:00"/>
    <d v="1899-12-30T02:35:00"/>
    <n v="2"/>
    <n v="35"/>
    <d v="1899-12-30T18:07:00"/>
    <d v="1899-12-30T01:32:00"/>
    <n v="1"/>
    <n v="32"/>
    <d v="1899-12-30T18:08:00"/>
    <d v="1899-12-30T00:01:00"/>
    <n v="0"/>
    <n v="1"/>
    <d v="1899-12-30T21:29:00"/>
    <d v="1899-12-30T03:21:00"/>
    <n v="3"/>
    <n v="21"/>
    <d v="1899-12-30T21:29:00"/>
    <d v="1899-12-30T21:29:00"/>
    <d v="1899-12-30T00:00:00"/>
    <n v="0"/>
    <n v="0"/>
    <d v="1899-12-30T18:30:00"/>
    <d v="1899-12-30T21:35:00"/>
    <n v="54"/>
    <d v="1899-12-30T03:05:00"/>
    <n v="3"/>
    <n v="5"/>
    <d v="1899-12-30T21:41:00"/>
    <d v="1899-12-30T00:12:00"/>
    <n v="0"/>
    <n v="12"/>
    <d v="1899-12-30T21:45:00"/>
    <d v="1899-12-30T00:04:00"/>
    <n v="0"/>
    <n v="4"/>
    <d v="1899-12-30T21:45:00"/>
    <d v="1899-12-30T21:50:00"/>
    <d v="1899-12-30T00:05:00"/>
    <n v="0"/>
    <n v="5"/>
    <d v="1899-12-30T08:45:00"/>
    <n v="8"/>
    <n v="45"/>
    <d v="1899-12-30T02:18:00"/>
    <n v="2"/>
    <n v="18"/>
    <d v="1899-12-30T02:35:00"/>
    <n v="2"/>
    <n v="35"/>
    <d v="1899-12-30T03:21:00"/>
    <n v="3"/>
    <n v="21"/>
    <m/>
    <n v="3"/>
    <n v="5"/>
    <d v="1899-12-30T03:21:00"/>
    <n v="3"/>
    <n v="2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83884.2699999999"/>
    <n v="12677"/>
    <n v="62.266551724137933"/>
    <n v="61.835155793957554"/>
    <m/>
    <m/>
    <m/>
    <m/>
    <m/>
  </r>
  <r>
    <n v="224"/>
    <n v="110"/>
    <d v="2011-08-28T00:00:00"/>
    <n v="8"/>
    <x v="0"/>
    <n v="65"/>
    <s v="TSL,JSR"/>
    <s v="BLENDED PCI/SP LIMESTONE"/>
    <s v="PRIMROSE/SEALUCK2"/>
    <d v="1899-12-30T02:40:00"/>
    <x v="222"/>
    <s v="DTY-WT 1-WCS-RLS 2-IMWB 1-DTY/DTY-WT 1-WCS-RLS 1-IMWB 1-DTY"/>
    <n v="56"/>
    <n v="2"/>
    <m/>
    <d v="1899-12-30T02:40:00"/>
    <d v="1899-12-30T02:40:00"/>
    <d v="1899-12-30T00:00:00"/>
    <n v="0"/>
    <n v="0"/>
    <d v="1899-12-30T02:50:00"/>
    <d v="1899-12-30T00:10:00"/>
    <n v="0"/>
    <n v="10"/>
    <d v="1899-12-30T02:55:00"/>
    <d v="1899-12-30T00:05:00"/>
    <n v="0"/>
    <n v="5"/>
    <d v="1899-12-30T03:14:00"/>
    <d v="1899-12-30T00:19:00"/>
    <n v="0"/>
    <n v="19"/>
    <d v="1899-12-30T03:15:00"/>
    <d v="1899-12-30T04:30:00"/>
    <d v="1899-12-30T01:15:00"/>
    <n v="1"/>
    <n v="15"/>
    <d v="1899-12-30T03:15:00"/>
    <d v="1899-12-30T04:30:00"/>
    <d v="1899-12-30T01:15:00"/>
    <n v="1"/>
    <n v="15"/>
    <d v="1899-12-30T04:43:00"/>
    <d v="1899-12-30T00:13:00"/>
    <n v="0"/>
    <n v="13"/>
    <d v="1899-12-30T04:50:00"/>
    <d v="1899-12-30T00:07:00"/>
    <n v="0"/>
    <n v="7"/>
    <d v="1899-12-30T09:43:00"/>
    <d v="1899-12-30T04:53:00"/>
    <n v="4"/>
    <n v="53"/>
    <d v="1899-12-30T09:43:00"/>
    <d v="1899-12-30T09:43:00"/>
    <d v="1899-12-30T00:00:00"/>
    <n v="0"/>
    <n v="0"/>
    <d v="1899-12-30T05:30:00"/>
    <d v="1899-12-30T10:00:00"/>
    <n v="55"/>
    <d v="1899-12-30T04:30:00"/>
    <n v="4"/>
    <n v="30"/>
    <d v="1899-12-30T10:30:00"/>
    <d v="1899-12-30T00:47:00"/>
    <n v="0"/>
    <n v="47"/>
    <d v="1899-12-30T10:35:00"/>
    <d v="1899-12-30T00:10:00"/>
    <n v="0"/>
    <n v="10"/>
    <d v="1899-12-30T10:35:00"/>
    <d v="1899-12-30T10:40:00"/>
    <d v="1899-12-30T00:05:00"/>
    <n v="0"/>
    <n v="5"/>
    <d v="1899-12-30T08:00:00"/>
    <n v="8"/>
    <n v="0"/>
    <d v="1899-12-30T01:29:00"/>
    <n v="1"/>
    <n v="29"/>
    <d v="1899-12-30T01:15:00"/>
    <n v="1"/>
    <n v="15"/>
    <d v="1899-12-30T04:53:00"/>
    <n v="4"/>
    <n v="53"/>
    <m/>
    <n v="4"/>
    <n v="30"/>
    <d v="1899-12-30T04:53:00"/>
    <n v="4"/>
    <n v="5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87394.1399999999"/>
    <n v="12736"/>
    <n v="62.676249999999996"/>
    <n v="61.824288630653257"/>
    <m/>
    <m/>
    <m/>
    <m/>
    <m/>
  </r>
  <r>
    <n v="225"/>
    <n v="111"/>
    <d v="2011-08-28T00:00:00"/>
    <n v="8"/>
    <x v="0"/>
    <n v="66"/>
    <s v="TSL,JSR"/>
    <s v="BLENDED PCI"/>
    <s v="PRIMROSE"/>
    <d v="1899-12-30T07:00:00"/>
    <x v="223"/>
    <s v="DTY-WT 1-WCS-RLS 1-IMWB 1-DTY"/>
    <n v="59"/>
    <n v="0"/>
    <m/>
    <d v="1899-12-30T07:00:00"/>
    <d v="1899-12-30T07:00:00"/>
    <d v="1899-12-30T00:00:00"/>
    <n v="0"/>
    <n v="0"/>
    <d v="1899-12-30T07:10:00"/>
    <d v="1899-12-30T00:10:00"/>
    <n v="0"/>
    <n v="10"/>
    <d v="1899-12-30T07:15:00"/>
    <d v="1899-12-30T00:05:00"/>
    <n v="0"/>
    <n v="5"/>
    <d v="1899-12-30T07:40:00"/>
    <d v="1899-12-30T00:25:00"/>
    <n v="0"/>
    <n v="25"/>
    <d v="1899-12-30T07:50:00"/>
    <d v="1899-12-30T11:45:00"/>
    <d v="1899-12-30T03:55:00"/>
    <n v="3"/>
    <n v="55"/>
    <d v="1899-12-30T07:50:00"/>
    <d v="1899-12-30T11:45:00"/>
    <d v="1899-12-30T03:55:00"/>
    <n v="3"/>
    <n v="55"/>
    <d v="1899-12-30T10:30:00"/>
    <n v="-5.2083333333333315E-2"/>
    <e v="#NUM!"/>
    <e v="#NUM!"/>
    <d v="1899-12-30T10:38:00"/>
    <d v="1899-12-30T00:08:00"/>
    <n v="0"/>
    <n v="8"/>
    <d v="1899-12-30T13:15:00"/>
    <d v="1899-12-30T02:37:00"/>
    <n v="2"/>
    <n v="37"/>
    <d v="1899-12-30T13:15:00"/>
    <d v="1899-12-30T13:15:00"/>
    <d v="1899-12-30T00:00:00"/>
    <n v="0"/>
    <n v="0"/>
    <d v="1899-12-30T11:00:00"/>
    <d v="1899-12-30T13:45:00"/>
    <n v="56"/>
    <d v="1899-12-30T02:45:00"/>
    <n v="2"/>
    <n v="45"/>
    <d v="1899-12-30T14:15:00"/>
    <d v="1899-12-30T01:00:00"/>
    <n v="1"/>
    <n v="0"/>
    <d v="1899-12-30T14:30:00"/>
    <d v="1899-12-30T00:20:00"/>
    <n v="0"/>
    <n v="20"/>
    <d v="1899-12-30T14:30:00"/>
    <d v="1899-12-30T14:35:00"/>
    <d v="1899-12-30T00:05:00"/>
    <n v="0"/>
    <n v="5"/>
    <d v="1899-12-30T07:35:00"/>
    <n v="7"/>
    <n v="35"/>
    <d v="1899-12-30T00:30:00"/>
    <n v="0"/>
    <n v="30"/>
    <d v="1899-12-30T03:55:00"/>
    <n v="3"/>
    <n v="55"/>
    <d v="1899-12-30T02:37:00"/>
    <n v="2"/>
    <n v="37"/>
    <m/>
    <n v="2"/>
    <n v="45"/>
    <d v="1899-12-30T02:37:00"/>
    <n v="2"/>
    <n v="3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91171.73999999987"/>
    <n v="12794"/>
    <n v="64.027118644067798"/>
    <n v="61.839279349695161"/>
    <m/>
    <m/>
    <m/>
    <m/>
    <m/>
  </r>
  <r>
    <n v="226"/>
    <n v="112"/>
    <d v="2011-08-28T00:00:00"/>
    <n v="8"/>
    <x v="0"/>
    <n v="67"/>
    <s v="TSL,JSR"/>
    <s v="SS NEWZEALAND/GOONYELLA"/>
    <s v="NEWLEAD TOMI/YASA UNITY"/>
    <d v="1899-12-30T13:05:00"/>
    <x v="224"/>
    <s v="DTY-WT 1-WCS-RLS 1-IMWB 1-DTY"/>
    <n v="58"/>
    <n v="0"/>
    <m/>
    <d v="1899-12-30T13:05:00"/>
    <d v="1899-12-30T13:05:00"/>
    <d v="1899-12-30T00:00:00"/>
    <n v="0"/>
    <n v="0"/>
    <d v="1899-12-30T13:10:00"/>
    <d v="1899-12-30T00:05:00"/>
    <n v="0"/>
    <n v="5"/>
    <d v="1899-12-30T13:15:00"/>
    <d v="1899-12-30T00:05:00"/>
    <n v="0"/>
    <n v="5"/>
    <d v="1899-12-30T13:40:00"/>
    <d v="1899-12-30T00:25:00"/>
    <n v="0"/>
    <n v="25"/>
    <d v="1899-12-30T14:10:00"/>
    <d v="1899-12-30T15:45:00"/>
    <d v="1899-12-30T01:35:00"/>
    <n v="1"/>
    <n v="35"/>
    <d v="1899-12-30T14:10:00"/>
    <d v="1899-12-30T15:45:00"/>
    <d v="1899-12-30T01:35:00"/>
    <n v="1"/>
    <n v="35"/>
    <d v="1899-12-30T15:45:00"/>
    <d v="1899-12-30T00:00:00"/>
    <n v="0"/>
    <n v="0"/>
    <d v="1899-12-30T15:45:00"/>
    <d v="1899-12-30T00:00:00"/>
    <n v="0"/>
    <n v="0"/>
    <d v="1899-12-30T17:59:00"/>
    <d v="1899-12-30T02:14:00"/>
    <n v="2"/>
    <n v="14"/>
    <d v="1899-12-30T17:59:00"/>
    <d v="1899-12-30T17:59:00"/>
    <d v="1899-12-30T00:00:00"/>
    <n v="0"/>
    <n v="0"/>
    <d v="1899-12-30T17:59:00"/>
    <d v="1899-12-30T17:59:00"/>
    <m/>
    <d v="1899-12-30T00:00:00"/>
    <n v="0"/>
    <n v="0"/>
    <d v="1899-12-30T18:25:00"/>
    <d v="1899-12-30T00:26:00"/>
    <n v="0"/>
    <n v="26"/>
    <d v="1899-12-30T18:30:00"/>
    <d v="1899-12-30T00:10:00"/>
    <n v="0"/>
    <n v="10"/>
    <d v="1899-12-30T18:30:00"/>
    <d v="1899-12-30T18:35:00"/>
    <d v="1899-12-30T00:05:00"/>
    <n v="0"/>
    <n v="5"/>
    <d v="1899-12-30T05:30:00"/>
    <n v="5"/>
    <n v="30"/>
    <d v="1899-12-30T01:01:00"/>
    <n v="1"/>
    <n v="1"/>
    <d v="1899-12-30T01:35:00"/>
    <n v="1"/>
    <n v="35"/>
    <d v="1899-12-30T02:14:00"/>
    <n v="2"/>
    <n v="14"/>
    <m/>
    <n v="0"/>
    <n v="0"/>
    <d v="1899-12-30T02:14:00"/>
    <n v="2"/>
    <n v="1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94712.1399999999"/>
    <n v="12853"/>
    <n v="61.04137931034483"/>
    <n v="61.830867501750554"/>
    <m/>
    <m/>
    <m/>
    <m/>
    <m/>
  </r>
  <r>
    <n v="227"/>
    <n v="113"/>
    <d v="2011-08-28T00:00:00"/>
    <n v="8"/>
    <x v="1"/>
    <n v="16"/>
    <s v="TSL,HALDIA"/>
    <s v="HAILCREEK/GOONYELLA"/>
    <s v="GREATBRIGHT/YASA UNITY"/>
    <d v="1899-12-30T15:40:00"/>
    <x v="225"/>
    <s v="DTY-WT 1-WCS-RLS 1-IMWB 1-DTY"/>
    <n v="59"/>
    <n v="0"/>
    <m/>
    <d v="1899-12-30T15:40:00"/>
    <d v="1899-12-30T15:40:00"/>
    <d v="1899-12-30T00:00:00"/>
    <n v="0"/>
    <n v="0"/>
    <d v="1899-12-30T15:55:00"/>
    <d v="1899-12-30T00:15:00"/>
    <n v="0"/>
    <n v="15"/>
    <d v="1899-12-30T16:00:00"/>
    <d v="1899-12-30T00:05:00"/>
    <n v="0"/>
    <n v="5"/>
    <d v="1899-12-30T16:40:00"/>
    <d v="1899-12-30T00:40:00"/>
    <n v="0"/>
    <n v="40"/>
    <d v="1899-12-30T16:40:00"/>
    <d v="1899-12-30T17:40:00"/>
    <d v="1899-12-30T01:00:00"/>
    <n v="1"/>
    <n v="0"/>
    <d v="1899-12-30T16:40:00"/>
    <d v="1899-12-30T17:40:00"/>
    <d v="1899-12-30T01:00:00"/>
    <n v="1"/>
    <n v="0"/>
    <d v="1899-12-30T18:20:00"/>
    <d v="1899-12-30T00:40:00"/>
    <n v="0"/>
    <n v="40"/>
    <d v="1899-12-30T18:48:00"/>
    <d v="1899-12-30T00:28:00"/>
    <n v="0"/>
    <n v="28"/>
    <d v="1899-12-30T23:11:00"/>
    <d v="1899-12-30T04:23:00"/>
    <n v="4"/>
    <n v="23"/>
    <d v="1899-12-30T23:11:00"/>
    <d v="1899-12-30T23:11:00"/>
    <d v="1899-12-30T00:00:00"/>
    <n v="0"/>
    <n v="0"/>
    <d v="1899-12-30T23:11:00"/>
    <d v="1899-12-30T23:11:00"/>
    <m/>
    <d v="1899-12-30T00:00:00"/>
    <n v="0"/>
    <n v="0"/>
    <d v="1899-12-30T23:50:00"/>
    <d v="1899-12-30T00:39:00"/>
    <n v="0"/>
    <n v="39"/>
    <d v="1899-12-30T23:50:00"/>
    <d v="1899-12-30T00:05:00"/>
    <n v="0"/>
    <n v="5"/>
    <d v="1899-12-30T23:50:00"/>
    <d v="1899-12-30T23:55:00"/>
    <d v="1899-12-30T00:05:00"/>
    <n v="0"/>
    <n v="5"/>
    <d v="1899-12-30T08:15:00"/>
    <n v="8"/>
    <n v="15"/>
    <d v="1899-12-30T02:04:00"/>
    <n v="2"/>
    <n v="4"/>
    <d v="1899-12-30T01:00:00"/>
    <n v="1"/>
    <n v="0"/>
    <d v="1899-12-30T04:23:00"/>
    <n v="4"/>
    <n v="23"/>
    <m/>
    <n v="0"/>
    <n v="0"/>
    <d v="1899-12-30T04:23:00"/>
    <n v="4"/>
    <n v="2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798474.91999999993"/>
    <n v="12912"/>
    <n v="63.775932203389836"/>
    <n v="61.839755266418827"/>
    <m/>
    <m/>
    <m/>
    <m/>
    <m/>
  </r>
  <r>
    <n v="228"/>
    <n v="114"/>
    <d v="2011-08-28T00:00:00"/>
    <n v="8"/>
    <x v="2"/>
    <n v="10"/>
    <s v="UML,DGPR"/>
    <s v="HARD COKING COAL"/>
    <s v="FUZHOU HAI"/>
    <d v="1899-12-30T17:45:00"/>
    <x v="226"/>
    <s v="DTY-WT 1-WCS-RLS 1-IMWB 1-DTY"/>
    <n v="59"/>
    <n v="0"/>
    <m/>
    <d v="1899-12-30T17:45:00"/>
    <d v="1899-12-30T17:45:00"/>
    <d v="1899-12-30T00:00:00"/>
    <n v="0"/>
    <n v="0"/>
    <d v="1899-12-30T17:55:00"/>
    <d v="1899-12-30T00:10:00"/>
    <n v="0"/>
    <n v="10"/>
    <d v="1899-12-30T18:00:00"/>
    <d v="1899-12-30T00:05:00"/>
    <n v="0"/>
    <n v="5"/>
    <d v="1899-12-30T18:30:00"/>
    <d v="1899-12-30T00:30:00"/>
    <n v="0"/>
    <n v="30"/>
    <d v="1899-12-30T19:00:00"/>
    <d v="1899-12-30T21:00:00"/>
    <d v="1899-12-30T02:00:00"/>
    <n v="2"/>
    <n v="0"/>
    <d v="1899-12-30T19:00:00"/>
    <d v="1899-12-30T21:00:00"/>
    <d v="1899-12-30T02:00:00"/>
    <n v="2"/>
    <n v="0"/>
    <d v="1899-12-31T00:10:00"/>
    <d v="1899-12-30T03:10:00"/>
    <n v="3"/>
    <n v="10"/>
    <d v="1899-12-31T00:43:00"/>
    <d v="1899-12-30T00:33:00"/>
    <n v="0"/>
    <n v="33"/>
    <d v="1899-12-31T04:10:00"/>
    <d v="1899-12-30T03:27:00"/>
    <n v="3"/>
    <n v="27"/>
    <d v="1899-12-31T04:10:00"/>
    <d v="1899-12-31T04:10:00"/>
    <d v="1899-12-30T00:00:00"/>
    <n v="0"/>
    <n v="0"/>
    <d v="1899-12-31T04:10:00"/>
    <d v="1899-12-31T04:10:00"/>
    <m/>
    <d v="1899-12-30T00:00:00"/>
    <n v="0"/>
    <n v="0"/>
    <d v="1899-12-31T04:15:00"/>
    <d v="1899-12-30T00:05:00"/>
    <n v="0"/>
    <n v="5"/>
    <d v="1899-12-31T04:25:00"/>
    <d v="1899-12-30T00:15:00"/>
    <n v="0"/>
    <n v="15"/>
    <d v="1899-12-31T04:25:00"/>
    <d v="1899-12-31T04:30:00"/>
    <d v="1899-12-30T00:05:00"/>
    <n v="0"/>
    <n v="5"/>
    <d v="1899-12-30T10:45:00"/>
    <n v="10"/>
    <n v="45"/>
    <d v="1899-12-30T04:00:00"/>
    <n v="4"/>
    <n v="0"/>
    <d v="1899-12-30T02:00:00"/>
    <n v="2"/>
    <n v="0"/>
    <d v="1899-12-30T03:27:00"/>
    <n v="3"/>
    <n v="27"/>
    <m/>
    <n v="0"/>
    <n v="0"/>
    <d v="1899-12-30T03:27:00"/>
    <n v="3"/>
    <n v="2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02157.21"/>
    <n v="12971"/>
    <n v="62.411694915254238"/>
    <n v="61.842356795929376"/>
    <m/>
    <m/>
    <m/>
    <m/>
    <m/>
  </r>
  <r>
    <n v="229"/>
    <n v="115"/>
    <d v="2011-08-29T00:00:00"/>
    <n v="8"/>
    <x v="0"/>
    <n v="68"/>
    <s v="TSL,JSR"/>
    <s v="GOONYELLA/SS NEWZEALAND"/>
    <s v="YASA UNITY/NEWLEAD TOMI"/>
    <d v="1899-12-30T01:30:00"/>
    <x v="227"/>
    <s v="DTY-WT 1-WCS-RLS 1-IMWB 1-DTY"/>
    <n v="59"/>
    <n v="0"/>
    <m/>
    <d v="1899-12-30T01:30:00"/>
    <d v="1899-12-30T01:30:00"/>
    <d v="1899-12-30T00:00:00"/>
    <n v="0"/>
    <n v="0"/>
    <d v="1899-12-30T01:35:00"/>
    <d v="1899-12-30T00:05:00"/>
    <n v="0"/>
    <n v="5"/>
    <d v="1899-12-30T01:37:00"/>
    <d v="1899-12-30T00:02:00"/>
    <n v="0"/>
    <n v="2"/>
    <d v="1899-12-30T02:10:00"/>
    <d v="1899-12-30T00:33:00"/>
    <n v="0"/>
    <n v="33"/>
    <d v="1899-12-30T02:15:00"/>
    <d v="1899-12-30T03:10:00"/>
    <d v="1899-12-30T00:55:00"/>
    <n v="0"/>
    <n v="55"/>
    <d v="1899-12-30T02:15:00"/>
    <d v="1899-12-30T03:10:00"/>
    <d v="1899-12-30T00:55:00"/>
    <n v="0"/>
    <n v="55"/>
    <d v="1899-12-30T05:00:00"/>
    <d v="1899-12-30T01:50:00"/>
    <n v="1"/>
    <n v="50"/>
    <d v="1899-12-30T05:20:00"/>
    <d v="1899-12-30T00:20:00"/>
    <n v="0"/>
    <n v="20"/>
    <d v="1899-12-30T09:08:00"/>
    <d v="1899-12-30T03:48:00"/>
    <n v="3"/>
    <n v="48"/>
    <d v="1899-12-30T09:08:00"/>
    <d v="1899-12-30T09:08:00"/>
    <d v="1899-12-30T00:00:00"/>
    <n v="0"/>
    <n v="0"/>
    <d v="1899-12-30T09:08:00"/>
    <d v="1899-12-30T09:08:00"/>
    <m/>
    <d v="1899-12-30T00:00:00"/>
    <n v="0"/>
    <n v="0"/>
    <d v="1899-12-30T09:15:00"/>
    <d v="1899-12-30T00:07:00"/>
    <n v="0"/>
    <n v="7"/>
    <d v="1899-12-30T09:20:00"/>
    <d v="1899-12-30T00:05:00"/>
    <n v="0"/>
    <n v="5"/>
    <d v="1899-12-30T09:20:00"/>
    <d v="1899-12-30T09:30:00"/>
    <d v="1899-12-30T00:10:00"/>
    <n v="0"/>
    <n v="10"/>
    <d v="1899-12-30T08:00:00"/>
    <n v="8"/>
    <n v="0"/>
    <d v="1899-12-30T02:35:00"/>
    <n v="2"/>
    <n v="35"/>
    <d v="1899-12-30T00:55:00"/>
    <n v="0"/>
    <n v="55"/>
    <d v="1899-12-30T03:48:00"/>
    <n v="3"/>
    <n v="48"/>
    <m/>
    <n v="0"/>
    <n v="0"/>
    <d v="1899-12-30T03:48:00"/>
    <n v="3"/>
    <n v="4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05821.26"/>
    <n v="13030"/>
    <n v="62.102542372881359"/>
    <n v="61.843534919416733"/>
    <m/>
    <m/>
    <m/>
    <m/>
    <m/>
  </r>
  <r>
    <n v="230"/>
    <n v="116"/>
    <d v="2011-08-29T00:00:00"/>
    <n v="8"/>
    <x v="0"/>
    <n v="69"/>
    <s v="TSL,JSR"/>
    <s v="BLENDED PCI"/>
    <s v="PRIMROSE"/>
    <d v="1899-12-30T06:55:00"/>
    <x v="228"/>
    <s v="DTY-WT 1-WCS-RLS 1-IMWB 1-DTY"/>
    <n v="59"/>
    <n v="0"/>
    <m/>
    <d v="1899-12-30T06:55:00"/>
    <d v="1899-12-30T06:55:00"/>
    <d v="1899-12-30T00:00:00"/>
    <n v="0"/>
    <n v="0"/>
    <d v="1899-12-30T07:00:00"/>
    <d v="1899-12-30T00:05:00"/>
    <n v="0"/>
    <n v="5"/>
    <d v="1899-12-30T07:10:00"/>
    <d v="1899-12-30T00:10:00"/>
    <n v="0"/>
    <n v="10"/>
    <d v="1899-12-30T07:30:00"/>
    <d v="1899-12-30T00:20:00"/>
    <n v="0"/>
    <n v="20"/>
    <d v="1899-12-30T07:32:00"/>
    <d v="1899-12-30T10:00:00"/>
    <d v="1899-12-30T02:28:00"/>
    <n v="2"/>
    <n v="28"/>
    <d v="1899-12-30T07:32:00"/>
    <d v="1899-12-30T10:00:00"/>
    <d v="1899-12-30T02:28:00"/>
    <n v="2"/>
    <n v="28"/>
    <d v="1899-12-30T10:13:00"/>
    <d v="1899-12-30T00:13:00"/>
    <n v="0"/>
    <n v="13"/>
    <d v="1899-12-30T10:15:00"/>
    <d v="1899-12-30T00:02:00"/>
    <n v="0"/>
    <n v="2"/>
    <d v="1899-12-30T11:50:00"/>
    <d v="1899-12-30T01:35:00"/>
    <n v="1"/>
    <n v="35"/>
    <d v="1899-12-30T11:50:00"/>
    <d v="1899-12-30T11:50:00"/>
    <d v="1899-12-30T00:00:00"/>
    <n v="0"/>
    <n v="0"/>
    <d v="1899-12-30T11:50:00"/>
    <d v="1899-12-30T11:50:00"/>
    <m/>
    <d v="1899-12-30T00:00:00"/>
    <n v="0"/>
    <n v="0"/>
    <d v="1899-12-30T13:39:00"/>
    <d v="1899-12-30T01:49:00"/>
    <n v="1"/>
    <n v="49"/>
    <d v="1899-12-30T13:45:00"/>
    <d v="1899-12-30T00:06:00"/>
    <n v="0"/>
    <n v="6"/>
    <d v="1899-12-30T13:45:00"/>
    <d v="1899-12-30T13:55:00"/>
    <d v="1899-12-30T00:10:00"/>
    <n v="0"/>
    <n v="10"/>
    <d v="1899-12-30T07:00:00"/>
    <n v="7"/>
    <n v="0"/>
    <d v="1899-12-30T02:28:00"/>
    <n v="2"/>
    <n v="28"/>
    <d v="1899-12-30T02:28:00"/>
    <n v="2"/>
    <n v="28"/>
    <d v="1899-12-30T01:35:00"/>
    <n v="1"/>
    <n v="35"/>
    <m/>
    <n v="0"/>
    <n v="0"/>
    <d v="1899-12-30T01:35:00"/>
    <n v="1"/>
    <n v="3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09326.77"/>
    <n v="13085"/>
    <n v="59.415423728813565"/>
    <n v="61.851491784486058"/>
    <m/>
    <m/>
    <m/>
    <m/>
    <m/>
  </r>
  <r>
    <n v="231"/>
    <n v="117"/>
    <d v="2011-08-29T00:00:00"/>
    <n v="8"/>
    <x v="0"/>
    <n v="70"/>
    <s v="TSL,JSR"/>
    <s v="BLENDED PCI/SP LIMESTONE"/>
    <s v="PRIMROSE/SEALUCK2"/>
    <d v="1899-12-30T12:25:00"/>
    <x v="229"/>
    <s v="DTY-WT 1-WCS-RLS 2-IMWB 1-DTY/DTY-WT 1-WCS-RLS 1-IMWB 1-DTY"/>
    <n v="55"/>
    <n v="2"/>
    <m/>
    <d v="1899-12-30T12:25:00"/>
    <d v="1899-12-30T12:25:00"/>
    <d v="1899-12-30T00:00:00"/>
    <n v="0"/>
    <n v="0"/>
    <d v="1899-12-30T12:30:00"/>
    <d v="1899-12-30T00:05:00"/>
    <n v="0"/>
    <n v="5"/>
    <d v="1899-12-30T12:45:00"/>
    <d v="1899-12-30T00:15:00"/>
    <n v="0"/>
    <n v="15"/>
    <d v="1899-12-30T13:00:00"/>
    <d v="1899-12-30T00:15:00"/>
    <n v="0"/>
    <n v="15"/>
    <d v="1899-12-30T13:00:00"/>
    <d v="1899-12-30T14:35:00"/>
    <d v="1899-12-30T01:35:00"/>
    <n v="1"/>
    <n v="35"/>
    <d v="1899-12-30T13:00:00"/>
    <d v="1899-12-30T14:35:00"/>
    <d v="1899-12-30T01:35:00"/>
    <n v="1"/>
    <n v="35"/>
    <d v="1899-12-30T14:37:00"/>
    <d v="1899-12-30T00:02:00"/>
    <n v="0"/>
    <n v="2"/>
    <d v="1899-12-30T14:40:00"/>
    <d v="1899-12-30T00:03:00"/>
    <n v="0"/>
    <n v="3"/>
    <d v="1899-12-30T18:51:00"/>
    <d v="1899-12-30T04:11:00"/>
    <n v="4"/>
    <n v="11"/>
    <d v="1899-12-30T18:51:00"/>
    <d v="1899-12-30T18:51:00"/>
    <d v="1899-12-30T00:00:00"/>
    <n v="0"/>
    <n v="0"/>
    <d v="1899-12-30T15:40:00"/>
    <d v="1899-12-30T18:30:00"/>
    <n v="57"/>
    <d v="1899-12-30T02:50:00"/>
    <n v="2"/>
    <n v="50"/>
    <d v="1899-12-30T19:00:00"/>
    <d v="1899-12-30T00:09:00"/>
    <n v="0"/>
    <n v="9"/>
    <d v="1899-12-30T19:05:00"/>
    <d v="1899-12-30T00:05:00"/>
    <n v="0"/>
    <n v="5"/>
    <d v="1899-12-30T19:05:00"/>
    <d v="1899-12-30T19:20:00"/>
    <d v="1899-12-30T00:15:00"/>
    <n v="0"/>
    <n v="15"/>
    <d v="1899-12-30T06:55:00"/>
    <n v="6"/>
    <n v="55"/>
    <d v="1899-12-30T00:31:00"/>
    <n v="0"/>
    <n v="31"/>
    <d v="1899-12-30T01:35:00"/>
    <n v="1"/>
    <n v="35"/>
    <d v="1899-12-30T04:11:00"/>
    <n v="4"/>
    <n v="11"/>
    <m/>
    <n v="2"/>
    <n v="50"/>
    <d v="1899-12-30T04:11:00"/>
    <n v="4"/>
    <n v="1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12996.93"/>
    <n v="13144"/>
    <n v="66.730181818181819"/>
    <n v="61.853083536214243"/>
    <m/>
    <m/>
    <m/>
    <m/>
    <m/>
  </r>
  <r>
    <n v="232"/>
    <n v="118"/>
    <d v="2011-08-29T00:00:00"/>
    <n v="8"/>
    <x v="7"/>
    <n v="4"/>
    <s v="VISA STEEL"/>
    <s v="NON COKING"/>
    <s v="NEWLEAD SPARTOUNTA"/>
    <d v="1899-12-30T15:00:00"/>
    <x v="230"/>
    <s v="DTY-WT 1-WCS-RLS 1-IMWB 1-DTY"/>
    <n v="59"/>
    <n v="0"/>
    <m/>
    <d v="1899-12-30T15:00:00"/>
    <d v="1899-12-30T15:00:00"/>
    <d v="1899-12-30T00:00:00"/>
    <n v="0"/>
    <n v="0"/>
    <d v="1899-12-30T15:05:00"/>
    <d v="1899-12-30T00:05:00"/>
    <n v="0"/>
    <n v="5"/>
    <d v="1899-12-30T15:25:00"/>
    <d v="1899-12-30T00:20:00"/>
    <n v="0"/>
    <n v="20"/>
    <d v="1899-12-30T16:50:00"/>
    <d v="1899-12-30T01:25:00"/>
    <n v="1"/>
    <n v="25"/>
    <d v="1899-12-30T17:30:00"/>
    <d v="1899-12-30T19:10:00"/>
    <d v="1899-12-30T01:40:00"/>
    <n v="1"/>
    <n v="40"/>
    <d v="1899-12-30T17:30:00"/>
    <d v="1899-12-30T19:10:00"/>
    <d v="1899-12-30T01:40:00"/>
    <n v="1"/>
    <n v="40"/>
    <d v="1899-12-30T19:15:00"/>
    <d v="1899-12-30T00:05:00"/>
    <n v="0"/>
    <n v="5"/>
    <d v="1899-12-30T19:36:00"/>
    <d v="1899-12-30T00:21:00"/>
    <n v="0"/>
    <n v="21"/>
    <d v="1899-12-30T21:43:00"/>
    <d v="1899-12-30T02:07:00"/>
    <n v="2"/>
    <n v="7"/>
    <d v="1899-12-30T21:43:00"/>
    <d v="1899-12-30T21:43:00"/>
    <d v="1899-12-30T00:00:00"/>
    <n v="0"/>
    <n v="0"/>
    <d v="1899-12-30T21:43:00"/>
    <d v="1899-12-30T21:43:00"/>
    <m/>
    <d v="1899-12-30T00:00:00"/>
    <n v="0"/>
    <n v="0"/>
    <d v="1899-12-30T21:50:00"/>
    <d v="1899-12-30T00:07:00"/>
    <n v="0"/>
    <n v="7"/>
    <d v="1899-12-30T22:00:00"/>
    <d v="1899-12-30T00:10:00"/>
    <n v="0"/>
    <n v="10"/>
    <d v="1899-12-30T22:00:00"/>
    <d v="1899-12-30T22:05:00"/>
    <d v="1899-12-30T00:05:00"/>
    <n v="0"/>
    <n v="5"/>
    <d v="1899-12-30T07:05:00"/>
    <n v="7"/>
    <n v="5"/>
    <d v="1899-12-30T01:47:00"/>
    <n v="1"/>
    <n v="47"/>
    <d v="1899-12-30T01:40:00"/>
    <n v="1"/>
    <n v="40"/>
    <d v="1899-12-30T02:07:00"/>
    <n v="2"/>
    <n v="7"/>
    <m/>
    <n v="0"/>
    <n v="0"/>
    <d v="1899-12-30T02:07:00"/>
    <n v="2"/>
    <n v="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16305.65"/>
    <n v="13197"/>
    <n v="56.08"/>
    <n v="61.855395165567934"/>
    <m/>
    <m/>
    <m/>
    <m/>
    <m/>
  </r>
  <r>
    <n v="233"/>
    <n v="119"/>
    <d v="2011-08-30T00:00:00"/>
    <n v="8"/>
    <x v="0"/>
    <n v="71"/>
    <s v="TSL,JSR"/>
    <s v="SP LIMESTONE/CURRAGH SS"/>
    <s v="SEALUCK2/SHER-E-PUNJAB"/>
    <d v="1899-12-30T22:20:00"/>
    <x v="231"/>
    <s v="DTY-WT 1-WCS-RLS 2-IMWB 1-DTY"/>
    <n v="53"/>
    <n v="6"/>
    <m/>
    <d v="1899-12-30T22:20:00"/>
    <d v="1899-12-30T22:20:00"/>
    <d v="1899-12-30T00:00:00"/>
    <n v="0"/>
    <n v="0"/>
    <d v="1899-12-30T22:22:00"/>
    <d v="1899-12-30T00:02:00"/>
    <n v="0"/>
    <n v="2"/>
    <d v="1899-12-30T22:25:00"/>
    <d v="1899-12-30T00:03:00"/>
    <n v="0"/>
    <n v="3"/>
    <d v="1899-12-30T23:03:00"/>
    <d v="1899-12-30T00:38:00"/>
    <n v="0"/>
    <n v="38"/>
    <d v="1899-12-30T23:05:00"/>
    <d v="1899-12-31T00:45:00"/>
    <d v="1899-12-30T01:40:00"/>
    <n v="1"/>
    <n v="40"/>
    <d v="1899-12-30T23:05:00"/>
    <d v="1899-12-31T00:45:00"/>
    <d v="1899-12-30T01:40:00"/>
    <n v="1"/>
    <n v="40"/>
    <d v="1899-12-31T00:50:00"/>
    <d v="1899-12-30T00:05:00"/>
    <n v="0"/>
    <n v="5"/>
    <d v="1899-12-31T01:03:00"/>
    <d v="1899-12-30T00:13:00"/>
    <n v="0"/>
    <n v="13"/>
    <d v="1899-12-31T03:05:00"/>
    <d v="1899-12-30T02:02:00"/>
    <n v="2"/>
    <n v="2"/>
    <d v="1899-12-31T03:05:00"/>
    <d v="1899-12-31T03:05:00"/>
    <d v="1899-12-30T00:00:00"/>
    <n v="0"/>
    <n v="0"/>
    <d v="1899-12-31T03:05:00"/>
    <d v="1899-12-31T03:05:00"/>
    <m/>
    <d v="1899-12-30T00:00:00"/>
    <n v="0"/>
    <n v="0"/>
    <d v="1899-12-31T03:25:00"/>
    <d v="1899-12-30T00:20:00"/>
    <n v="0"/>
    <n v="20"/>
    <d v="1899-12-31T03:35:00"/>
    <d v="1899-12-30T00:10:00"/>
    <n v="0"/>
    <n v="10"/>
    <d v="1899-12-31T03:35:00"/>
    <d v="1899-12-31T07:50:00"/>
    <d v="1899-12-30T04:15:00"/>
    <n v="4"/>
    <n v="15"/>
    <d v="1899-12-30T09:30:00"/>
    <n v="9"/>
    <n v="30"/>
    <d v="1899-12-30T01:13:00"/>
    <n v="1"/>
    <n v="13"/>
    <d v="1899-12-30T01:40:00"/>
    <n v="1"/>
    <n v="40"/>
    <d v="1899-12-30T02:02:00"/>
    <n v="2"/>
    <n v="2"/>
    <m/>
    <n v="0"/>
    <n v="0"/>
    <d v="1899-12-30T02:02:00"/>
    <n v="2"/>
    <n v="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19612.53"/>
    <n v="13256"/>
    <n v="62.393962264150943"/>
    <n v="61.829551146650573"/>
    <m/>
    <m/>
    <m/>
    <m/>
    <m/>
  </r>
  <r>
    <n v="234"/>
    <n v="120"/>
    <d v="2011-08-30T00:00:00"/>
    <n v="8"/>
    <x v="14"/>
    <n v="1"/>
    <s v="ADHUNIK"/>
    <s v="NON COKING"/>
    <s v="NEWLEAD SPARTOUNTA"/>
    <d v="1899-12-30T03:25:00"/>
    <x v="232"/>
    <s v="DTY-WT 1-WCS-RLS 1-IMWB 1-DTY"/>
    <n v="59"/>
    <n v="0"/>
    <m/>
    <d v="1899-12-30T03:25:00"/>
    <d v="1899-12-30T03:25:00"/>
    <d v="1899-12-30T00:00:00"/>
    <n v="0"/>
    <n v="0"/>
    <d v="1899-12-30T03:28:00"/>
    <d v="1899-12-30T00:03:00"/>
    <n v="0"/>
    <n v="3"/>
    <d v="1899-12-30T03:35:00"/>
    <d v="1899-12-30T00:07:00"/>
    <n v="0"/>
    <n v="7"/>
    <d v="1899-12-30T04:10:00"/>
    <d v="1899-12-30T00:35:00"/>
    <n v="0"/>
    <n v="35"/>
    <d v="1899-12-30T04:15:00"/>
    <d v="1899-12-30T10:45:00"/>
    <d v="1899-12-30T06:30:00"/>
    <n v="6"/>
    <n v="30"/>
    <d v="1899-12-30T04:15:00"/>
    <d v="1899-12-30T10:45:00"/>
    <d v="1899-12-30T06:30:00"/>
    <n v="6"/>
    <n v="30"/>
    <d v="1899-12-30T07:55:00"/>
    <n v="-0.11805555555555558"/>
    <e v="#NUM!"/>
    <e v="#NUM!"/>
    <d v="1899-12-30T08:00:00"/>
    <d v="1899-12-30T00:05:00"/>
    <n v="0"/>
    <n v="5"/>
    <d v="1899-12-30T13:15:00"/>
    <d v="1899-12-30T05:15:00"/>
    <n v="5"/>
    <n v="15"/>
    <d v="1899-12-30T13:15:00"/>
    <d v="1899-12-30T13:15:00"/>
    <d v="1899-12-30T00:00:00"/>
    <n v="0"/>
    <n v="0"/>
    <d v="1899-12-30T13:15:00"/>
    <d v="1899-12-30T13:15:00"/>
    <m/>
    <d v="1899-12-30T00:00:00"/>
    <n v="0"/>
    <n v="0"/>
    <d v="1899-12-30T13:20:00"/>
    <d v="1899-12-30T00:05:00"/>
    <n v="0"/>
    <n v="5"/>
    <d v="1899-12-30T13:25:00"/>
    <d v="1899-12-30T00:05:00"/>
    <n v="0"/>
    <n v="5"/>
    <d v="1899-12-30T13:25:00"/>
    <d v="1899-12-30T13:45:00"/>
    <d v="1899-12-30T00:20:00"/>
    <n v="0"/>
    <n v="20"/>
    <d v="1899-12-30T10:20:00"/>
    <n v="10"/>
    <n v="20"/>
    <n v="-8.680555555555558E-2"/>
    <e v="#NUM!"/>
    <e v="#NUM!"/>
    <d v="1899-12-30T06:30:00"/>
    <n v="6"/>
    <n v="30"/>
    <d v="1899-12-30T05:15:00"/>
    <n v="5"/>
    <n v="15"/>
    <m/>
    <n v="0"/>
    <n v="0"/>
    <d v="1899-12-30T05:15:00"/>
    <n v="5"/>
    <n v="1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23340.68"/>
    <n v="13315"/>
    <n v="63.188983050847462"/>
    <n v="61.835574915508829"/>
    <m/>
    <m/>
    <m/>
    <m/>
    <m/>
  </r>
  <r>
    <n v="235"/>
    <n v="121"/>
    <d v="2011-08-30T00:00:00"/>
    <n v="8"/>
    <x v="2"/>
    <n v="11"/>
    <s v="UML,DGPR"/>
    <s v="HARD COKING COAL"/>
    <s v="KAVO ALKYON"/>
    <d v="1899-12-30T11:30:00"/>
    <x v="233"/>
    <s v="DTY-WT 1-WCS-RLS 1-IMWB 1-DTY"/>
    <n v="59"/>
    <n v="0"/>
    <m/>
    <d v="1899-12-30T11:30:00"/>
    <d v="1899-12-30T11:30:00"/>
    <d v="1899-12-30T00:00:00"/>
    <n v="0"/>
    <n v="0"/>
    <d v="1899-12-30T11:35:00"/>
    <d v="1899-12-30T00:05:00"/>
    <n v="0"/>
    <n v="5"/>
    <d v="1899-12-30T11:40:00"/>
    <d v="1899-12-30T00:05:00"/>
    <n v="0"/>
    <n v="5"/>
    <d v="1899-12-30T12:00:00"/>
    <d v="1899-12-30T00:20:00"/>
    <n v="0"/>
    <n v="20"/>
    <d v="1899-12-30T12:10:00"/>
    <d v="1899-12-30T15:30:00"/>
    <d v="1899-12-30T03:20:00"/>
    <n v="3"/>
    <n v="20"/>
    <d v="1899-12-30T12:10:00"/>
    <d v="1899-12-30T15:30:00"/>
    <d v="1899-12-30T03:20:00"/>
    <n v="3"/>
    <n v="20"/>
    <d v="1899-12-30T15:53:00"/>
    <d v="1899-12-30T00:23:00"/>
    <n v="0"/>
    <n v="23"/>
    <d v="1899-12-30T15:54:00"/>
    <d v="1899-12-30T00:01:00"/>
    <n v="0"/>
    <n v="1"/>
    <d v="1899-12-30T18:25:00"/>
    <d v="1899-12-30T02:31:00"/>
    <n v="2"/>
    <n v="31"/>
    <d v="1899-12-30T18:25:00"/>
    <d v="1899-12-30T18:25:00"/>
    <d v="1899-12-30T00:00:00"/>
    <n v="0"/>
    <n v="0"/>
    <d v="1899-12-30T18:25:00"/>
    <d v="1899-12-30T18:25:00"/>
    <m/>
    <d v="1899-12-30T00:00:00"/>
    <n v="0"/>
    <n v="0"/>
    <d v="1899-12-30T18:30:00"/>
    <d v="1899-12-30T00:05:00"/>
    <n v="0"/>
    <n v="5"/>
    <d v="1899-12-30T18:35:00"/>
    <d v="1899-12-30T00:05:00"/>
    <n v="0"/>
    <n v="5"/>
    <d v="1899-12-30T18:35:00"/>
    <d v="1899-12-30T18:50:00"/>
    <d v="1899-12-30T00:15:00"/>
    <n v="0"/>
    <n v="15"/>
    <d v="1899-12-30T07:20:00"/>
    <n v="7"/>
    <n v="20"/>
    <d v="1899-12-30T00:53:00"/>
    <n v="0"/>
    <n v="53"/>
    <d v="1899-12-30T03:20:00"/>
    <n v="3"/>
    <n v="20"/>
    <d v="1899-12-30T02:31:00"/>
    <n v="2"/>
    <n v="31"/>
    <m/>
    <n v="0"/>
    <n v="0"/>
    <d v="1899-12-30T02:31:00"/>
    <n v="2"/>
    <n v="3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26772.71000000008"/>
    <n v="13374"/>
    <n v="58.17"/>
    <n v="61.819404067593844"/>
    <m/>
    <m/>
    <m/>
    <m/>
    <m/>
  </r>
  <r>
    <n v="236"/>
    <n v="122"/>
    <d v="2011-08-30T00:00:00"/>
    <n v="8"/>
    <x v="1"/>
    <n v="17"/>
    <s v="TSL,HALDIA"/>
    <s v="GOONYELLA/HAILCREEK"/>
    <s v="YASA UNITY/GREATBRIGHT"/>
    <d v="1899-12-30T08:45:00"/>
    <x v="234"/>
    <s v="DTY-WT 1-WCS-RLS 2-IMWB 1-DTY"/>
    <n v="59"/>
    <n v="0"/>
    <m/>
    <d v="1899-12-30T08:45:00"/>
    <d v="1899-12-30T08:45:00"/>
    <d v="1899-12-30T00:00:00"/>
    <n v="0"/>
    <n v="0"/>
    <d v="1899-12-30T08:50:00"/>
    <d v="1899-12-30T00:05:00"/>
    <n v="0"/>
    <n v="5"/>
    <d v="1899-12-30T08:55:00"/>
    <d v="1899-12-30T00:05:00"/>
    <n v="0"/>
    <n v="5"/>
    <d v="1899-12-30T10:15:00"/>
    <d v="1899-12-30T01:20:00"/>
    <n v="1"/>
    <n v="20"/>
    <d v="1899-12-30T11:00:00"/>
    <d v="1899-12-30T13:00:00"/>
    <d v="1899-12-30T02:00:00"/>
    <n v="2"/>
    <n v="0"/>
    <d v="1899-12-30T11:00:00"/>
    <d v="1899-12-30T13:00:00"/>
    <d v="1899-12-30T02:00:00"/>
    <n v="2"/>
    <n v="0"/>
    <d v="1899-12-30T14:00:00"/>
    <d v="1899-12-30T01:00:00"/>
    <n v="1"/>
    <n v="0"/>
    <d v="1899-12-30T19:13:00"/>
    <d v="1899-12-30T05:13:00"/>
    <n v="5"/>
    <n v="13"/>
    <d v="1899-12-30T21:58:00"/>
    <d v="1899-12-30T02:45:00"/>
    <n v="2"/>
    <n v="45"/>
    <d v="1899-12-30T21:58:00"/>
    <d v="1899-12-30T21:58:00"/>
    <d v="1899-12-30T00:00:00"/>
    <n v="0"/>
    <n v="0"/>
    <d v="1899-12-30T19:30:00"/>
    <d v="1899-12-30T22:00:00"/>
    <n v="58"/>
    <d v="1899-12-30T02:30:00"/>
    <n v="2"/>
    <n v="30"/>
    <d v="1899-12-30T22:15:00"/>
    <d v="1899-12-30T00:17:00"/>
    <n v="0"/>
    <n v="17"/>
    <d v="1899-12-30T22:20:00"/>
    <d v="1899-12-30T00:05:00"/>
    <n v="0"/>
    <n v="5"/>
    <d v="1899-12-30T22:20:00"/>
    <d v="1899-12-30T22:25:00"/>
    <d v="1899-12-30T00:05:00"/>
    <n v="0"/>
    <n v="5"/>
    <d v="1899-12-30T13:40:00"/>
    <n v="13"/>
    <n v="40"/>
    <d v="1899-12-30T02:42:00"/>
    <n v="2"/>
    <n v="42"/>
    <d v="1899-12-30T02:00:00"/>
    <n v="2"/>
    <n v="0"/>
    <d v="1899-12-30T02:45:00"/>
    <n v="2"/>
    <n v="45"/>
    <m/>
    <n v="2"/>
    <n v="30"/>
    <d v="1899-12-30T02:45:00"/>
    <n v="2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30270.72000000009"/>
    <n v="13433"/>
    <n v="59.288305084745765"/>
    <n v="61.808287054269343"/>
    <m/>
    <m/>
    <m/>
    <m/>
    <m/>
  </r>
  <r>
    <n v="237"/>
    <n v="123"/>
    <d v="2011-08-30T00:00:00"/>
    <n v="8"/>
    <x v="0"/>
    <n v="72"/>
    <s v="TSL,JSR"/>
    <s v="CP LIMESTONE"/>
    <s v="MP PANAMAX6"/>
    <d v="1899-12-30T17:00:00"/>
    <x v="235"/>
    <s v="DTY-WT 1-WCS-RLS 2-IMWB 1-DTY"/>
    <n v="59"/>
    <n v="0"/>
    <m/>
    <d v="1899-12-30T17:00:00"/>
    <d v="1899-12-30T17:00:00"/>
    <d v="1899-12-30T00:00:00"/>
    <n v="0"/>
    <n v="0"/>
    <d v="1899-12-30T17:10:00"/>
    <d v="1899-12-30T00:10:00"/>
    <n v="0"/>
    <n v="10"/>
    <d v="1899-12-30T17:20:00"/>
    <d v="1899-12-30T00:10:00"/>
    <n v="0"/>
    <n v="10"/>
    <d v="1899-12-30T17:48:00"/>
    <d v="1899-12-30T00:28:00"/>
    <n v="0"/>
    <n v="28"/>
    <d v="1899-12-30T17:50:00"/>
    <d v="1899-12-30T21:30:00"/>
    <d v="1899-12-30T03:40:00"/>
    <n v="3"/>
    <n v="40"/>
    <d v="1899-12-30T17:50:00"/>
    <d v="1899-12-30T21:30:00"/>
    <d v="1899-12-30T03:40:00"/>
    <n v="3"/>
    <n v="40"/>
    <d v="1899-12-31T00:20:00"/>
    <d v="1899-12-30T02:50:00"/>
    <n v="2"/>
    <n v="50"/>
    <d v="1899-12-31T00:24:00"/>
    <d v="1899-12-30T00:04:00"/>
    <n v="0"/>
    <n v="4"/>
    <d v="1899-12-31T04:03:00"/>
    <d v="1899-12-30T03:39:00"/>
    <n v="3"/>
    <n v="39"/>
    <d v="1899-12-31T04:03:00"/>
    <d v="1899-12-31T04:03:00"/>
    <d v="1899-12-30T00:00:00"/>
    <n v="0"/>
    <n v="0"/>
    <d v="1899-12-31T04:03:00"/>
    <d v="1899-12-31T04:03:00"/>
    <m/>
    <d v="1899-12-30T00:00:00"/>
    <n v="0"/>
    <n v="0"/>
    <d v="1899-12-31T04:10:00"/>
    <d v="1899-12-30T00:07:00"/>
    <n v="0"/>
    <n v="7"/>
    <d v="1899-12-31T04:20:00"/>
    <d v="1899-12-30T00:10:00"/>
    <n v="0"/>
    <n v="10"/>
    <d v="1899-12-31T04:20:00"/>
    <d v="1899-12-31T04:25:00"/>
    <d v="1899-12-30T00:05:00"/>
    <n v="0"/>
    <n v="5"/>
    <d v="1899-12-30T11:25:00"/>
    <n v="11"/>
    <n v="25"/>
    <d v="1899-12-30T03:35:00"/>
    <n v="3"/>
    <n v="35"/>
    <d v="1899-12-30T03:40:00"/>
    <n v="3"/>
    <n v="40"/>
    <d v="1899-12-30T03:39:00"/>
    <n v="3"/>
    <n v="39"/>
    <m/>
    <n v="0"/>
    <n v="0"/>
    <d v="1899-12-30T03:39:00"/>
    <n v="3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33984.3600000001"/>
    <n v="13491"/>
    <n v="62.943050847457627"/>
    <n v="61.817831146690395"/>
    <m/>
    <m/>
    <m/>
    <m/>
    <m/>
  </r>
  <r>
    <n v="238"/>
    <n v="124"/>
    <d v="2011-08-31T00:00:00"/>
    <n v="8"/>
    <x v="11"/>
    <n v="4"/>
    <s v="BEL"/>
    <s v="LAKE VERMONT HCC"/>
    <s v="COS PROSPERITY"/>
    <d v="1899-12-30T01:15:00"/>
    <x v="236"/>
    <s v="DTY-WT 1-WCS-RLS 1-IMWB 1-DTY"/>
    <n v="58"/>
    <n v="0"/>
    <m/>
    <d v="1899-12-30T01:15:00"/>
    <d v="1899-12-30T01:15:00"/>
    <d v="1899-12-30T00:00:00"/>
    <n v="0"/>
    <n v="0"/>
    <d v="1899-12-30T01:30:00"/>
    <d v="1899-12-30T00:15:00"/>
    <n v="0"/>
    <n v="15"/>
    <d v="1899-12-30T02:00:00"/>
    <d v="1899-12-30T00:30:00"/>
    <n v="0"/>
    <n v="30"/>
    <d v="1899-12-30T03:05:00"/>
    <d v="1899-12-30T01:05:00"/>
    <n v="1"/>
    <n v="5"/>
    <d v="1899-12-30T03:10:00"/>
    <d v="1899-12-30T05:10:00"/>
    <d v="1899-12-30T02:00:00"/>
    <n v="2"/>
    <n v="0"/>
    <d v="1899-12-30T03:10:00"/>
    <d v="1899-12-30T05:10:00"/>
    <d v="1899-12-30T02:00:00"/>
    <n v="2"/>
    <n v="0"/>
    <d v="1899-12-30T05:15:00"/>
    <d v="1899-12-30T00:05:00"/>
    <n v="0"/>
    <n v="5"/>
    <d v="1899-12-30T05:19:00"/>
    <d v="1899-12-30T00:04:00"/>
    <n v="0"/>
    <n v="4"/>
    <d v="1899-12-30T07:10:00"/>
    <d v="1899-12-30T01:51:00"/>
    <n v="1"/>
    <n v="51"/>
    <d v="1899-12-30T07:10:00"/>
    <d v="1899-12-30T07:10:00"/>
    <d v="1899-12-30T00:00:00"/>
    <n v="0"/>
    <n v="0"/>
    <d v="1899-12-30T07:10:00"/>
    <d v="1899-12-30T07:10:00"/>
    <m/>
    <d v="1899-12-30T00:00:00"/>
    <n v="0"/>
    <n v="0"/>
    <d v="1899-12-30T07:20:00"/>
    <d v="1899-12-30T00:10:00"/>
    <n v="0"/>
    <n v="10"/>
    <d v="1899-12-30T07:30:00"/>
    <d v="1899-12-30T00:10:00"/>
    <n v="0"/>
    <n v="10"/>
    <d v="1899-12-30T07:30:00"/>
    <d v="1899-12-30T07:40:00"/>
    <d v="1899-12-30T00:10:00"/>
    <n v="0"/>
    <n v="10"/>
    <d v="1899-12-30T06:25:00"/>
    <n v="6"/>
    <n v="25"/>
    <d v="1899-12-30T01:30:00"/>
    <n v="1"/>
    <n v="30"/>
    <d v="1899-12-30T02:00:00"/>
    <n v="2"/>
    <n v="0"/>
    <d v="1899-12-30T01:51:00"/>
    <n v="1"/>
    <n v="51"/>
    <m/>
    <n v="0"/>
    <n v="0"/>
    <d v="1899-12-30T01:51:00"/>
    <n v="1"/>
    <n v="5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37646.8"/>
    <n v="13548"/>
    <n v="63.145517241379309"/>
    <n v="61.828077945084146"/>
    <m/>
    <m/>
    <m/>
    <m/>
    <m/>
  </r>
  <r>
    <n v="239"/>
    <n v="125"/>
    <d v="2011-08-31T00:00:00"/>
    <n v="8"/>
    <x v="0"/>
    <n v="73"/>
    <s v="TSL,JSR"/>
    <s v="BLENDED PCI"/>
    <s v="PRIMROSE"/>
    <d v="1899-12-30T03:45:00"/>
    <x v="237"/>
    <s v="DTY-WT 1-WCS-RLS 1-IMWB 1-DTY"/>
    <n v="57"/>
    <n v="1"/>
    <m/>
    <d v="1899-12-30T03:45:00"/>
    <d v="1899-12-30T03:45:00"/>
    <d v="1899-12-30T00:00:00"/>
    <n v="0"/>
    <n v="0"/>
    <d v="1899-12-30T03:50:00"/>
    <d v="1899-12-30T00:05:00"/>
    <n v="0"/>
    <n v="5"/>
    <d v="1899-12-30T04:00:00"/>
    <d v="1899-12-30T00:10:00"/>
    <n v="0"/>
    <n v="10"/>
    <d v="1899-12-30T04:38:00"/>
    <d v="1899-12-30T00:38:00"/>
    <n v="0"/>
    <n v="38"/>
    <d v="1899-12-30T04:40:00"/>
    <d v="1899-12-30T05:50:00"/>
    <d v="1899-12-30T01:10:00"/>
    <n v="1"/>
    <n v="10"/>
    <d v="1899-12-30T04:40:00"/>
    <d v="1899-12-30T05:50:00"/>
    <d v="1899-12-30T01:10:00"/>
    <n v="1"/>
    <n v="10"/>
    <d v="1899-12-30T08:04:00"/>
    <d v="1899-12-30T02:14:00"/>
    <n v="2"/>
    <n v="14"/>
    <d v="1899-12-30T08:14:00"/>
    <d v="1899-12-30T00:10:00"/>
    <n v="0"/>
    <n v="10"/>
    <d v="1899-12-30T10:16:00"/>
    <d v="1899-12-30T02:02:00"/>
    <n v="2"/>
    <n v="2"/>
    <d v="1899-12-30T10:16:00"/>
    <d v="1899-12-30T10:16:00"/>
    <d v="1899-12-30T00:00:00"/>
    <n v="0"/>
    <n v="0"/>
    <d v="1899-12-30T09:00:00"/>
    <d v="1899-12-30T10:45:00"/>
    <n v="59"/>
    <d v="1899-12-30T01:45:00"/>
    <n v="1"/>
    <n v="45"/>
    <d v="1899-12-30T11:04:00"/>
    <d v="1899-12-30T00:48:00"/>
    <n v="0"/>
    <n v="48"/>
    <d v="1899-12-30T11:10:00"/>
    <d v="1899-12-30T00:06:00"/>
    <n v="0"/>
    <n v="6"/>
    <d v="1899-12-30T11:10:00"/>
    <d v="1899-12-30T11:20:00"/>
    <d v="1899-12-30T00:10:00"/>
    <n v="0"/>
    <n v="10"/>
    <d v="1899-12-30T07:35:00"/>
    <n v="7"/>
    <n v="35"/>
    <d v="1899-12-30T03:46:00"/>
    <n v="3"/>
    <n v="46"/>
    <d v="1899-12-30T01:10:00"/>
    <n v="1"/>
    <n v="10"/>
    <d v="1899-12-30T02:02:00"/>
    <n v="2"/>
    <n v="2"/>
    <m/>
    <n v="1"/>
    <n v="45"/>
    <d v="1899-12-30T02:02:00"/>
    <n v="2"/>
    <n v="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41272.54"/>
    <n v="13605"/>
    <n v="63.609473684210521"/>
    <n v="61.835541345093716"/>
    <m/>
    <m/>
    <m/>
    <m/>
    <m/>
  </r>
  <r>
    <n v="240"/>
    <n v="126"/>
    <d v="2011-08-31T00:00:00"/>
    <n v="8"/>
    <x v="0"/>
    <n v="74"/>
    <s v="TSL,JSR"/>
    <s v="CURRAGH SS"/>
    <s v="PRIMROSE"/>
    <d v="1899-12-30T09:10:00"/>
    <x v="238"/>
    <s v="DTY-WT 1-WCS-RLS 1-IMWB 1-DTY"/>
    <n v="57"/>
    <n v="0"/>
    <m/>
    <d v="1899-12-30T09:10:00"/>
    <d v="1899-12-30T09:10:00"/>
    <d v="1899-12-30T00:00:00"/>
    <n v="0"/>
    <n v="0"/>
    <d v="1899-12-30T09:15:00"/>
    <d v="1899-12-30T00:05:00"/>
    <n v="0"/>
    <n v="5"/>
    <d v="1899-12-30T09:20:00"/>
    <d v="1899-12-30T00:05:00"/>
    <n v="0"/>
    <n v="5"/>
    <d v="1899-12-30T09:40:00"/>
    <d v="1899-12-30T00:20:00"/>
    <n v="0"/>
    <n v="20"/>
    <d v="1899-12-30T09:44:00"/>
    <d v="1899-12-30T11:37:00"/>
    <d v="1899-12-30T01:53:00"/>
    <n v="1"/>
    <n v="53"/>
    <d v="1899-12-30T09:44:00"/>
    <d v="1899-12-30T11:37:00"/>
    <d v="1899-12-30T01:53:00"/>
    <n v="1"/>
    <n v="53"/>
    <d v="1899-12-30T11:41:00"/>
    <d v="1899-12-30T00:04:00"/>
    <n v="0"/>
    <n v="4"/>
    <d v="1899-12-30T11:43:00"/>
    <d v="1899-12-30T00:02:00"/>
    <n v="0"/>
    <n v="2"/>
    <d v="1899-12-30T14:55:00"/>
    <d v="1899-12-30T03:12:00"/>
    <n v="3"/>
    <n v="12"/>
    <d v="1899-12-30T14:55:00"/>
    <d v="1899-12-30T14:55:00"/>
    <d v="1899-12-30T00:00:00"/>
    <n v="0"/>
    <n v="0"/>
    <d v="1899-12-30T12:15:00"/>
    <d v="1899-12-30T16:00:00"/>
    <n v="60"/>
    <d v="1899-12-30T03:45:00"/>
    <n v="3"/>
    <n v="45"/>
    <d v="1899-12-30T16:15:00"/>
    <d v="1899-12-30T01:20:00"/>
    <n v="1"/>
    <n v="20"/>
    <d v="1899-12-30T16:35:00"/>
    <d v="1899-12-30T00:20:00"/>
    <n v="0"/>
    <n v="20"/>
    <d v="1899-12-30T16:35:00"/>
    <d v="1899-12-30T16:45:00"/>
    <d v="1899-12-30T00:10:00"/>
    <n v="0"/>
    <n v="10"/>
    <d v="1899-12-30T07:35:00"/>
    <n v="7"/>
    <n v="35"/>
    <d v="1899-12-30T02:04:00"/>
    <n v="2"/>
    <n v="4"/>
    <d v="1899-12-30T01:53:00"/>
    <n v="1"/>
    <n v="53"/>
    <d v="1899-12-30T03:12:00"/>
    <n v="3"/>
    <n v="12"/>
    <m/>
    <n v="3"/>
    <n v="45"/>
    <d v="1899-12-30T03:12:00"/>
    <n v="3"/>
    <n v="1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44838.37"/>
    <n v="13662"/>
    <n v="62.55842105263158"/>
    <n v="61.838557312252966"/>
    <m/>
    <m/>
    <m/>
    <m/>
    <m/>
  </r>
  <r>
    <n v="241"/>
    <n v="127"/>
    <d v="2011-08-31T00:00:00"/>
    <n v="8"/>
    <x v="10"/>
    <n v="4"/>
    <s v="SUPL"/>
    <s v="NON COKING"/>
    <s v="GENCO NORMANDY"/>
    <d v="1899-12-30T14:45:00"/>
    <x v="239"/>
    <s v="DTY-WT 1-WCS-RLS 1-IMWB 1-DTY"/>
    <n v="57"/>
    <n v="2"/>
    <m/>
    <d v="1899-12-30T14:45:00"/>
    <d v="1899-12-30T14:45:00"/>
    <d v="1899-12-30T00:00:00"/>
    <n v="0"/>
    <n v="0"/>
    <d v="1899-12-30T14:55:00"/>
    <d v="1899-12-30T00:10:00"/>
    <n v="0"/>
    <n v="10"/>
    <d v="1899-12-30T15:00:00"/>
    <d v="1899-12-30T00:05:00"/>
    <n v="0"/>
    <n v="5"/>
    <d v="1899-12-30T15:25:00"/>
    <d v="1899-12-30T00:25:00"/>
    <n v="0"/>
    <n v="25"/>
    <d v="1899-12-30T15:27:00"/>
    <d v="1899-12-30T16:15:00"/>
    <d v="1899-12-30T00:48:00"/>
    <n v="0"/>
    <n v="48"/>
    <d v="1899-12-30T15:27:00"/>
    <d v="1899-12-30T16:15:00"/>
    <d v="1899-12-30T00:48:00"/>
    <n v="0"/>
    <n v="48"/>
    <d v="1899-12-30T17:00:00"/>
    <d v="1899-12-30T00:45:00"/>
    <n v="0"/>
    <n v="45"/>
    <d v="1899-12-30T17:06:00"/>
    <d v="1899-12-30T00:06:00"/>
    <n v="0"/>
    <n v="6"/>
    <d v="1899-12-30T20:34:00"/>
    <d v="1899-12-30T03:28:00"/>
    <n v="3"/>
    <n v="28"/>
    <d v="1899-12-30T20:34:00"/>
    <d v="1899-12-30T20:34:00"/>
    <d v="1899-12-30T00:00:00"/>
    <n v="0"/>
    <n v="0"/>
    <d v="1899-12-30T20:34:00"/>
    <d v="1899-12-30T20:34:00"/>
    <m/>
    <d v="1899-12-30T00:00:00"/>
    <n v="0"/>
    <n v="0"/>
    <d v="1899-12-30T21:05:00"/>
    <d v="1899-12-30T00:31:00"/>
    <n v="0"/>
    <n v="31"/>
    <d v="1899-12-30T21:10:00"/>
    <d v="1899-12-30T00:05:00"/>
    <n v="0"/>
    <n v="5"/>
    <d v="1899-12-30T21:10:00"/>
    <d v="1899-12-30T21:15:00"/>
    <d v="1899-12-30T00:05:00"/>
    <n v="0"/>
    <n v="5"/>
    <d v="1899-12-30T06:30:00"/>
    <n v="6"/>
    <n v="30"/>
    <d v="1899-12-30T01:46:00"/>
    <n v="1"/>
    <n v="46"/>
    <d v="1899-12-30T00:48:00"/>
    <n v="0"/>
    <n v="48"/>
    <d v="1899-12-30T03:28:00"/>
    <n v="3"/>
    <n v="28"/>
    <m/>
    <n v="0"/>
    <n v="0"/>
    <d v="1899-12-30T03:28:00"/>
    <n v="3"/>
    <n v="2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48458.21"/>
    <n v="13719"/>
    <n v="63.505964912280703"/>
    <n v="61.845485093665715"/>
    <m/>
    <m/>
    <m/>
    <m/>
    <m/>
  </r>
  <r>
    <n v="242"/>
    <n v="128"/>
    <d v="2011-08-31T00:00:00"/>
    <n v="8"/>
    <x v="7"/>
    <n v="5"/>
    <s v="VISA STEEL"/>
    <s v="NON COKING"/>
    <s v="NEWLEAD SPARTOUNTA"/>
    <d v="1899-12-30T17:45:00"/>
    <x v="240"/>
    <s v="DTY-WT 1-WCS-RLS 1-IMWB 1-DTY"/>
    <n v="57"/>
    <n v="2"/>
    <m/>
    <d v="1899-12-30T17:45:00"/>
    <d v="1899-12-30T17:45:00"/>
    <d v="1899-12-30T00:00:00"/>
    <n v="0"/>
    <n v="0"/>
    <d v="1899-12-30T17:50:00"/>
    <d v="1899-12-30T00:05:00"/>
    <n v="0"/>
    <n v="5"/>
    <d v="1899-12-30T18:00:00"/>
    <d v="1899-12-30T00:10:00"/>
    <n v="0"/>
    <n v="10"/>
    <d v="1899-12-30T18:30:00"/>
    <d v="1899-12-30T00:30:00"/>
    <n v="0"/>
    <n v="30"/>
    <d v="1899-12-30T18:40:00"/>
    <d v="1899-12-30T21:00:00"/>
    <d v="1899-12-30T02:20:00"/>
    <n v="2"/>
    <n v="20"/>
    <d v="1899-12-30T18:40:00"/>
    <d v="1899-12-30T21:00:00"/>
    <d v="1899-12-30T02:20:00"/>
    <n v="2"/>
    <n v="20"/>
    <d v="1899-12-30T21:40:00"/>
    <d v="1899-12-30T00:40:00"/>
    <n v="0"/>
    <n v="40"/>
    <d v="1899-12-30T22:10:00"/>
    <d v="1899-12-30T00:30:00"/>
    <n v="0"/>
    <n v="30"/>
    <d v="1899-12-30T23:30:00"/>
    <d v="1899-12-30T01:20:00"/>
    <n v="1"/>
    <n v="20"/>
    <d v="1899-12-30T23:30:00"/>
    <d v="1899-12-30T23:30:00"/>
    <d v="1899-12-30T00:00:00"/>
    <n v="0"/>
    <n v="0"/>
    <d v="1899-12-30T23:30:00"/>
    <d v="1899-12-30T23:30:00"/>
    <m/>
    <d v="1899-12-30T00:00:00"/>
    <n v="0"/>
    <n v="0"/>
    <d v="1899-12-30T23:40:00"/>
    <d v="1899-12-30T00:10:00"/>
    <n v="0"/>
    <n v="10"/>
    <d v="1899-12-30T23:50:00"/>
    <d v="1899-12-30T00:10:00"/>
    <n v="0"/>
    <n v="10"/>
    <d v="1899-12-30T23:50:00"/>
    <d v="1899-12-30T23:55:00"/>
    <d v="1899-12-30T00:05:00"/>
    <n v="0"/>
    <n v="5"/>
    <d v="1899-12-30T06:10:00"/>
    <n v="6"/>
    <n v="10"/>
    <d v="1899-12-30T01:30:00"/>
    <n v="1"/>
    <n v="30"/>
    <d v="1899-12-30T02:20:00"/>
    <n v="2"/>
    <n v="20"/>
    <d v="1899-12-30T01:20:00"/>
    <n v="1"/>
    <n v="20"/>
    <m/>
    <n v="0"/>
    <n v="0"/>
    <d v="1899-12-30T01:20:00"/>
    <n v="1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52019.32"/>
    <n v="13775"/>
    <n v="62.475614035087723"/>
    <n v="61.852582214156079"/>
    <m/>
    <m/>
    <m/>
    <m/>
    <m/>
  </r>
  <r>
    <n v="243"/>
    <n v="1"/>
    <d v="2011-09-01T00:00:00"/>
    <n v="9"/>
    <x v="0"/>
    <n v="1"/>
    <s v="TSL,JSR"/>
    <s v="BLENDED PCI"/>
    <s v="PRIMROSE"/>
    <d v="1899-12-30T01:40:00"/>
    <x v="241"/>
    <s v="DTY-WT 1-WCS-RLS 1-IMWB 1-DTY"/>
    <n v="56"/>
    <n v="3"/>
    <m/>
    <d v="1899-12-30T01:40:00"/>
    <d v="1899-12-30T01:40:00"/>
    <d v="1899-12-30T00:00:00"/>
    <n v="0"/>
    <n v="0"/>
    <d v="1899-12-30T01:45:00"/>
    <d v="1899-12-30T00:05:00"/>
    <n v="0"/>
    <n v="5"/>
    <d v="1899-12-30T02:00:00"/>
    <d v="1899-12-30T00:15:00"/>
    <n v="0"/>
    <n v="15"/>
    <d v="1899-12-30T02:45:00"/>
    <d v="1899-12-30T00:45:00"/>
    <n v="0"/>
    <n v="45"/>
    <d v="1899-12-30T02:45:00"/>
    <d v="1899-12-30T04:00:00"/>
    <d v="1899-12-30T01:15:00"/>
    <n v="1"/>
    <n v="15"/>
    <d v="1899-12-30T02:45:00"/>
    <d v="1899-12-30T04:00:00"/>
    <d v="1899-12-30T01:15:00"/>
    <n v="1"/>
    <n v="15"/>
    <d v="1899-12-30T04:05:00"/>
    <d v="1899-12-30T00:05:00"/>
    <n v="0"/>
    <n v="5"/>
    <d v="1899-12-30T04:05:00"/>
    <d v="1899-12-30T00:00:00"/>
    <n v="0"/>
    <n v="0"/>
    <d v="1899-12-30T05:55:00"/>
    <d v="1899-12-30T01:50:00"/>
    <n v="1"/>
    <n v="50"/>
    <d v="1899-12-30T05:55:00"/>
    <d v="1899-12-30T05:55:00"/>
    <d v="1899-12-30T00:00:00"/>
    <n v="0"/>
    <n v="0"/>
    <d v="1899-12-30T05:55:00"/>
    <d v="1899-12-30T05:55:00"/>
    <m/>
    <d v="1899-12-30T00:00:00"/>
    <n v="0"/>
    <n v="0"/>
    <d v="1899-12-30T06:00:00"/>
    <d v="1899-12-30T00:05:00"/>
    <n v="0"/>
    <n v="5"/>
    <d v="1899-12-30T06:10:00"/>
    <d v="1899-12-30T00:10:00"/>
    <n v="0"/>
    <n v="10"/>
    <d v="1899-12-30T06:10:00"/>
    <d v="1899-12-30T06:20:00"/>
    <d v="1899-12-30T00:10:00"/>
    <n v="0"/>
    <n v="10"/>
    <d v="1899-12-30T04:40:00"/>
    <n v="4"/>
    <n v="40"/>
    <d v="1899-12-30T01:05:00"/>
    <n v="1"/>
    <n v="5"/>
    <d v="1899-12-30T01:15:00"/>
    <n v="1"/>
    <n v="15"/>
    <d v="1899-12-30T01:50:00"/>
    <n v="1"/>
    <n v="50"/>
    <m/>
    <n v="0"/>
    <n v="0"/>
    <d v="1899-12-30T01:50:00"/>
    <n v="1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55438.96"/>
    <n v="13833"/>
    <n v="61.064999999999998"/>
    <n v="61.840451095207108"/>
    <m/>
    <m/>
    <m/>
    <m/>
    <m/>
  </r>
  <r>
    <n v="244"/>
    <n v="2"/>
    <d v="2011-09-01T00:00:00"/>
    <n v="9"/>
    <x v="0"/>
    <n v="2"/>
    <s v="TSL,JSR"/>
    <s v="CURRAGH SS"/>
    <s v="PRIMROSE"/>
    <d v="1899-12-30T04:25:00"/>
    <x v="242"/>
    <s v="DTY-WT 1-WCS-RLS 1-IMWB 1-DTY"/>
    <n v="58"/>
    <n v="0"/>
    <m/>
    <d v="1899-12-30T04:25:00"/>
    <d v="1899-12-30T04:25:00"/>
    <d v="1899-12-30T00:00:00"/>
    <n v="0"/>
    <n v="0"/>
    <d v="1899-12-30T04:30:00"/>
    <d v="1899-12-30T00:05:00"/>
    <n v="0"/>
    <n v="5"/>
    <d v="1899-12-30T04:45:00"/>
    <d v="1899-12-30T00:15:00"/>
    <n v="0"/>
    <n v="15"/>
    <d v="1899-12-30T06:00:00"/>
    <d v="1899-12-30T01:15:00"/>
    <n v="1"/>
    <n v="15"/>
    <d v="1899-12-30T06:02:00"/>
    <d v="1899-12-30T07:30:00"/>
    <d v="1899-12-30T01:28:00"/>
    <n v="1"/>
    <n v="28"/>
    <d v="1899-12-30T06:02:00"/>
    <d v="1899-12-30T07:30:00"/>
    <d v="1899-12-30T01:28:00"/>
    <n v="1"/>
    <n v="28"/>
    <d v="1899-12-30T07:38:00"/>
    <d v="1899-12-30T00:08:00"/>
    <n v="0"/>
    <n v="8"/>
    <d v="1899-12-30T07:42:00"/>
    <d v="1899-12-30T00:04:00"/>
    <n v="0"/>
    <n v="4"/>
    <d v="1899-12-30T09:15:00"/>
    <d v="1899-12-30T01:33:00"/>
    <n v="1"/>
    <n v="33"/>
    <d v="1899-12-30T09:15:00"/>
    <d v="1899-12-30T09:15:00"/>
    <d v="1899-12-30T00:00:00"/>
    <n v="0"/>
    <n v="0"/>
    <d v="1899-12-30T09:15:00"/>
    <d v="1899-12-30T09:15:00"/>
    <m/>
    <d v="1899-12-30T00:00:00"/>
    <n v="0"/>
    <n v="0"/>
    <d v="1899-12-30T10:31:00"/>
    <d v="1899-12-30T01:16:00"/>
    <n v="1"/>
    <n v="16"/>
    <d v="1899-12-30T10:40:00"/>
    <d v="1899-12-30T00:09:00"/>
    <n v="0"/>
    <n v="9"/>
    <d v="1899-12-30T10:40:00"/>
    <d v="1899-12-30T10:50:00"/>
    <d v="1899-12-30T00:10:00"/>
    <n v="0"/>
    <n v="10"/>
    <d v="1899-12-30T06:25:00"/>
    <n v="6"/>
    <n v="25"/>
    <d v="1899-12-30T02:48:00"/>
    <n v="2"/>
    <n v="48"/>
    <d v="1899-12-30T01:28:00"/>
    <n v="1"/>
    <n v="28"/>
    <d v="1899-12-30T01:33:00"/>
    <n v="1"/>
    <n v="33"/>
    <m/>
    <n v="0"/>
    <n v="0"/>
    <d v="1899-12-30T01:33:00"/>
    <n v="1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59066.22"/>
    <n v="13890"/>
    <n v="62.53896551724138"/>
    <n v="61.847820014398849"/>
    <m/>
    <m/>
    <m/>
    <m/>
    <m/>
  </r>
  <r>
    <n v="245"/>
    <n v="3"/>
    <d v="2011-09-01T00:00:00"/>
    <n v="9"/>
    <x v="0"/>
    <n v="3"/>
    <s v="TSL,JSR"/>
    <s v="CP OMAN/SP THAI"/>
    <s v="MP PANAMAX6/SEALUCK2"/>
    <d v="1899-12-30T11:30:00"/>
    <x v="243"/>
    <s v="DTY-WT 1-WCS-RLS 2-IMWB 1-DTY"/>
    <n v="57"/>
    <n v="1"/>
    <m/>
    <d v="1899-12-30T11:30:00"/>
    <d v="1899-12-30T11:30:00"/>
    <d v="1899-12-30T00:00:00"/>
    <n v="0"/>
    <n v="0"/>
    <d v="1899-12-30T11:35:00"/>
    <d v="1899-12-30T00:05:00"/>
    <n v="0"/>
    <n v="5"/>
    <d v="1899-12-30T11:40:00"/>
    <d v="1899-12-30T00:05:00"/>
    <n v="0"/>
    <n v="5"/>
    <d v="1899-12-30T12:20:00"/>
    <d v="1899-12-30T00:40:00"/>
    <n v="0"/>
    <n v="40"/>
    <d v="1899-12-30T12:25:00"/>
    <d v="1899-12-30T13:30:00"/>
    <d v="1899-12-30T01:05:00"/>
    <n v="1"/>
    <n v="5"/>
    <d v="1899-12-30T12:25:00"/>
    <d v="1899-12-30T13:30:00"/>
    <d v="1899-12-30T01:05:00"/>
    <n v="1"/>
    <n v="5"/>
    <d v="1899-12-30T13:33:00"/>
    <d v="1899-12-30T00:03:00"/>
    <n v="0"/>
    <n v="3"/>
    <d v="1899-12-30T13:34:00"/>
    <d v="1899-12-30T00:01:00"/>
    <n v="0"/>
    <n v="1"/>
    <d v="1899-12-30T17:41:00"/>
    <d v="1899-12-30T04:07:00"/>
    <n v="4"/>
    <n v="7"/>
    <d v="1899-12-30T17:41:00"/>
    <d v="1899-12-30T17:41:00"/>
    <d v="1899-12-30T00:00:00"/>
    <n v="0"/>
    <n v="0"/>
    <d v="1899-12-30T17:41:00"/>
    <d v="1899-12-30T17:41:00"/>
    <m/>
    <d v="1899-12-30T00:00:00"/>
    <n v="0"/>
    <n v="0"/>
    <d v="1899-12-30T18:00:00"/>
    <d v="1899-12-30T00:19:00"/>
    <n v="0"/>
    <n v="19"/>
    <d v="1899-12-30T18:15:00"/>
    <d v="1899-12-30T00:15:00"/>
    <n v="0"/>
    <n v="15"/>
    <d v="1899-12-30T18:15:00"/>
    <d v="1899-12-30T18:30:00"/>
    <d v="1899-12-30T00:15:00"/>
    <n v="0"/>
    <n v="15"/>
    <d v="1899-12-30T07:00:00"/>
    <n v="7"/>
    <n v="0"/>
    <d v="1899-12-30T01:17:00"/>
    <n v="1"/>
    <n v="17"/>
    <d v="1899-12-30T01:05:00"/>
    <n v="1"/>
    <n v="5"/>
    <d v="1899-12-30T04:07:00"/>
    <n v="4"/>
    <n v="7"/>
    <m/>
    <m/>
    <n v="0"/>
    <d v="1899-12-30T04:07:00"/>
    <n v="4"/>
    <n v="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62726.80999999994"/>
    <n v="13941"/>
    <n v="64.220877192982456"/>
    <n v="61.88414102288214"/>
    <m/>
    <m/>
    <m/>
    <m/>
    <m/>
  </r>
  <r>
    <n v="246"/>
    <n v="4"/>
    <d v="2011-09-01T00:00:00"/>
    <n v="9"/>
    <x v="1"/>
    <n v="1"/>
    <s v="TSL,HALDIA"/>
    <s v="GOONYELLA"/>
    <s v="YASA UNITY"/>
    <d v="1899-12-30T13:35:00"/>
    <x v="244"/>
    <s v="DTY-WT 1-WCS-RLS 1-IMWB 1-DTY"/>
    <n v="51"/>
    <n v="9"/>
    <m/>
    <d v="1899-12-30T13:35:00"/>
    <d v="1899-12-30T13:35:00"/>
    <d v="1899-12-30T00:00:00"/>
    <n v="0"/>
    <n v="0"/>
    <d v="1899-12-30T13:45:00"/>
    <d v="1899-12-30T00:10:00"/>
    <n v="0"/>
    <n v="10"/>
    <d v="1899-12-30T14:00:00"/>
    <d v="1899-12-30T00:15:00"/>
    <n v="0"/>
    <n v="15"/>
    <d v="1899-12-30T15:05:00"/>
    <d v="1899-12-30T01:05:00"/>
    <n v="1"/>
    <n v="5"/>
    <d v="1899-12-30T15:15:00"/>
    <d v="1899-12-30T16:50:00"/>
    <d v="1899-12-30T01:35:00"/>
    <n v="1"/>
    <n v="35"/>
    <d v="1899-12-30T15:15:00"/>
    <d v="1899-12-30T16:50:00"/>
    <d v="1899-12-30T01:35:00"/>
    <n v="1"/>
    <n v="35"/>
    <d v="1899-12-30T17:30:00"/>
    <d v="1899-12-30T00:40:00"/>
    <n v="0"/>
    <n v="40"/>
    <d v="1899-12-30T18:08:00"/>
    <d v="1899-12-30T00:38:00"/>
    <n v="0"/>
    <n v="38"/>
    <d v="1899-12-30T20:12:00"/>
    <d v="1899-12-30T02:04:00"/>
    <n v="2"/>
    <n v="4"/>
    <d v="1899-12-30T20:12:00"/>
    <d v="1899-12-30T20:12:00"/>
    <d v="1899-12-30T00:00:00"/>
    <n v="0"/>
    <n v="0"/>
    <d v="1899-12-30T20:12:00"/>
    <d v="1899-12-30T20:12:00"/>
    <m/>
    <d v="1899-12-30T00:00:00"/>
    <n v="0"/>
    <n v="0"/>
    <d v="1899-12-30T20:25:00"/>
    <d v="1899-12-30T00:13:00"/>
    <n v="0"/>
    <n v="13"/>
    <d v="1899-12-30T20:30:00"/>
    <d v="1899-12-30T00:05:00"/>
    <n v="0"/>
    <n v="5"/>
    <d v="1899-12-30T20:30:00"/>
    <d v="1899-12-30T20:55:00"/>
    <d v="1899-12-30T00:25:00"/>
    <n v="0"/>
    <n v="25"/>
    <d v="1899-12-30T07:20:00"/>
    <n v="7"/>
    <n v="20"/>
    <d v="1899-12-30T02:03:00"/>
    <n v="2"/>
    <n v="3"/>
    <d v="1899-12-30T01:35:00"/>
    <n v="1"/>
    <n v="35"/>
    <d v="1899-12-30T02:04:00"/>
    <n v="2"/>
    <n v="4"/>
    <m/>
    <m/>
    <n v="0"/>
    <d v="1899-12-30T02:04:00"/>
    <n v="2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65898.53999999992"/>
    <n v="13993"/>
    <n v="62.190784313725487"/>
    <n v="61.880836132351888"/>
    <m/>
    <m/>
    <m/>
    <m/>
    <m/>
  </r>
  <r>
    <n v="247"/>
    <n v="5"/>
    <d v="2011-09-01T00:00:00"/>
    <n v="9"/>
    <x v="2"/>
    <n v="1"/>
    <s v="UML,DGPR"/>
    <s v="HARD COKING COAL"/>
    <s v="KAVO ALKYON"/>
    <d v="1899-12-30T15:50:00"/>
    <x v="245"/>
    <s v="DTY-WT 1-WCS-RLS 2-IMWB 1-DTY"/>
    <n v="52"/>
    <n v="7"/>
    <m/>
    <d v="1899-12-30T15:50:00"/>
    <d v="1899-12-30T15:50:00"/>
    <d v="1899-12-30T00:00:00"/>
    <n v="0"/>
    <n v="0"/>
    <d v="1899-12-30T16:00:00"/>
    <d v="1899-12-30T00:10:00"/>
    <n v="0"/>
    <n v="10"/>
    <d v="1899-12-30T16:20:00"/>
    <d v="1899-12-30T00:20:00"/>
    <n v="0"/>
    <n v="20"/>
    <d v="1899-12-30T17:45:00"/>
    <d v="1899-12-30T01:25:00"/>
    <n v="1"/>
    <n v="25"/>
    <d v="1899-12-30T17:55:00"/>
    <d v="1899-12-30T20:30:00"/>
    <d v="1899-12-30T02:35:00"/>
    <n v="2"/>
    <n v="35"/>
    <d v="1899-12-30T17:55:00"/>
    <d v="1899-12-30T20:30:00"/>
    <d v="1899-12-30T02:35:00"/>
    <n v="2"/>
    <n v="35"/>
    <d v="1899-12-30T21:00:00"/>
    <d v="1899-12-30T00:30:00"/>
    <n v="0"/>
    <n v="30"/>
    <d v="1899-12-30T21:16:00"/>
    <d v="1899-12-30T00:16:00"/>
    <n v="0"/>
    <n v="16"/>
    <d v="1899-12-31T00:55:00"/>
    <d v="1899-12-30T03:39:00"/>
    <n v="3"/>
    <n v="39"/>
    <d v="1899-12-31T00:55:00"/>
    <d v="1899-12-31T00:55:00"/>
    <d v="1899-12-30T00:00:00"/>
    <n v="0"/>
    <n v="0"/>
    <d v="1899-12-31T00:55:00"/>
    <d v="1899-12-31T00:55:00"/>
    <m/>
    <d v="1899-12-30T00:00:00"/>
    <n v="0"/>
    <n v="0"/>
    <d v="1899-12-31T01:15:00"/>
    <d v="1899-12-30T00:20:00"/>
    <n v="0"/>
    <n v="20"/>
    <d v="1899-12-31T01:20:00"/>
    <d v="1899-12-30T00:05:00"/>
    <n v="0"/>
    <n v="5"/>
    <d v="1899-12-31T01:20:00"/>
    <d v="1899-12-31T01:25:00"/>
    <d v="1899-12-30T00:05:00"/>
    <n v="0"/>
    <n v="5"/>
    <d v="1899-12-30T09:35:00"/>
    <n v="9"/>
    <n v="35"/>
    <d v="1899-12-30T02:20:00"/>
    <n v="2"/>
    <n v="20"/>
    <d v="1899-12-30T02:35:00"/>
    <n v="2"/>
    <n v="35"/>
    <d v="1899-12-30T03:39:00"/>
    <n v="3"/>
    <n v="39"/>
    <m/>
    <m/>
    <n v="0"/>
    <d v="1899-12-30T03:39:00"/>
    <n v="3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69124.46"/>
    <n v="14052"/>
    <n v="62.036923076923081"/>
    <n v="61.8505878166809"/>
    <m/>
    <m/>
    <m/>
    <m/>
    <m/>
  </r>
  <r>
    <n v="248"/>
    <n v="6"/>
    <d v="2011-09-02T00:00:00"/>
    <n v="9"/>
    <x v="0"/>
    <n v="4"/>
    <s v="TSL,JSR"/>
    <s v="CURRAGH SS"/>
    <s v="PRIMROSE"/>
    <d v="1899-12-30T02:45:00"/>
    <x v="246"/>
    <s v="DTY-WT 1-WCS-RLS 1-IMWB 1-DTY"/>
    <n v="59"/>
    <n v="0"/>
    <m/>
    <d v="1899-12-30T02:45:00"/>
    <d v="1899-12-30T02:45:00"/>
    <d v="1899-12-30T00:00:00"/>
    <n v="0"/>
    <n v="0"/>
    <d v="1899-12-30T03:00:00"/>
    <d v="1899-12-30T00:15:00"/>
    <n v="0"/>
    <n v="15"/>
    <d v="1899-12-30T03:30:00"/>
    <d v="1899-12-30T00:30:00"/>
    <n v="0"/>
    <n v="30"/>
    <d v="1899-12-30T04:25:00"/>
    <d v="1899-12-30T00:55:00"/>
    <n v="0"/>
    <n v="55"/>
    <d v="1899-12-30T04:25:00"/>
    <d v="1899-12-30T05:55:00"/>
    <d v="1899-12-30T01:30:00"/>
    <n v="1"/>
    <n v="30"/>
    <d v="1899-12-30T04:25:00"/>
    <d v="1899-12-30T05:55:00"/>
    <d v="1899-12-30T01:30:00"/>
    <n v="1"/>
    <n v="30"/>
    <d v="1899-12-30T06:00:00"/>
    <d v="1899-12-30T00:05:00"/>
    <n v="0"/>
    <n v="5"/>
    <d v="1899-12-30T06:04:00"/>
    <d v="1899-12-30T00:04:00"/>
    <n v="0"/>
    <n v="4"/>
    <d v="1899-12-30T08:38:00"/>
    <d v="1899-12-30T02:34:00"/>
    <n v="2"/>
    <n v="34"/>
    <d v="1899-12-30T08:38:00"/>
    <d v="1899-12-30T08:38:00"/>
    <d v="1899-12-30T00:00:00"/>
    <n v="0"/>
    <n v="0"/>
    <d v="1899-12-30T08:38:00"/>
    <d v="1899-12-30T08:38:00"/>
    <m/>
    <d v="1899-12-30T00:00:00"/>
    <n v="0"/>
    <n v="0"/>
    <d v="1899-12-30T08:45:00"/>
    <d v="1899-12-30T00:07:00"/>
    <n v="0"/>
    <n v="7"/>
    <d v="1899-12-30T08:55:00"/>
    <d v="1899-12-30T00:10:00"/>
    <n v="0"/>
    <n v="10"/>
    <d v="1899-12-30T08:55:00"/>
    <d v="1899-12-30T09:10:00"/>
    <d v="1899-12-30T00:15:00"/>
    <n v="0"/>
    <n v="15"/>
    <d v="1899-12-30T06:25:00"/>
    <n v="6"/>
    <n v="25"/>
    <d v="1899-12-30T01:17:00"/>
    <n v="1"/>
    <n v="17"/>
    <d v="1899-12-30T01:30:00"/>
    <n v="1"/>
    <n v="30"/>
    <d v="1899-12-30T02:34:00"/>
    <n v="2"/>
    <n v="34"/>
    <m/>
    <m/>
    <n v="0"/>
    <d v="1899-12-30T02:34:00"/>
    <n v="2"/>
    <n v="3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72840.46"/>
    <n v="14107"/>
    <n v="62.983050847457626"/>
    <n v="61.872861699865311"/>
    <m/>
    <m/>
    <m/>
    <m/>
    <m/>
  </r>
  <r>
    <n v="249"/>
    <n v="7"/>
    <d v="2011-09-02T00:00:00"/>
    <n v="9"/>
    <x v="0"/>
    <n v="5"/>
    <s v="TSL,JSR"/>
    <s v="SP LIMESTONE/BLENDED PCI"/>
    <s v="SEALUCK2/PRIMROSE"/>
    <d v="1899-12-30T05:45:00"/>
    <x v="247"/>
    <s v="DTY-WT 1-WCS-RLS 2-IMWB 1-DTY/DTY-WT 1-WCS-RLS 1-IMWB 1-DTY"/>
    <n v="55"/>
    <n v="4"/>
    <m/>
    <d v="1899-12-30T05:45:00"/>
    <d v="1899-12-30T05:45:00"/>
    <d v="1899-12-30T00:00:00"/>
    <n v="0"/>
    <n v="0"/>
    <d v="1899-12-30T06:15:00"/>
    <d v="1899-12-30T00:30:00"/>
    <n v="0"/>
    <n v="30"/>
    <d v="1899-12-30T06:45:00"/>
    <d v="1899-12-30T00:30:00"/>
    <n v="0"/>
    <n v="30"/>
    <d v="1899-12-30T07:40:00"/>
    <d v="1899-12-30T04:10:00"/>
    <n v="4"/>
    <n v="10"/>
    <d v="1899-12-30T07:50:00"/>
    <d v="1899-12-30T08:40:00"/>
    <d v="1899-12-30T00:50:00"/>
    <n v="0"/>
    <n v="50"/>
    <d v="1899-12-30T07:50:00"/>
    <d v="1899-12-30T08:40:00"/>
    <d v="1899-12-30T00:50:00"/>
    <n v="0"/>
    <n v="50"/>
    <d v="1899-12-30T08:50:00"/>
    <d v="1899-12-30T00:10:00"/>
    <n v="0"/>
    <n v="10"/>
    <d v="1899-12-30T09:02:00"/>
    <d v="1899-12-30T00:12:00"/>
    <n v="0"/>
    <n v="12"/>
    <d v="1899-12-30T12:41:00"/>
    <d v="1899-12-30T03:39:00"/>
    <n v="3"/>
    <n v="39"/>
    <d v="1899-12-30T12:41:00"/>
    <d v="1899-12-30T12:41:00"/>
    <d v="1899-12-30T00:00:00"/>
    <n v="0"/>
    <n v="0"/>
    <d v="1899-12-30T12:41:00"/>
    <d v="1899-12-30T12:41:00"/>
    <m/>
    <d v="1899-12-30T00:00:00"/>
    <n v="0"/>
    <n v="0"/>
    <d v="1899-12-30T12:55:00"/>
    <d v="1899-12-30T00:14:00"/>
    <n v="0"/>
    <n v="14"/>
    <d v="1899-12-30T13:05:00"/>
    <d v="1899-12-30T00:10:00"/>
    <n v="0"/>
    <n v="10"/>
    <d v="1899-12-30T13:05:00"/>
    <d v="1899-12-30T13:10:00"/>
    <d v="1899-12-30T00:05:00"/>
    <n v="0"/>
    <n v="5"/>
    <d v="1899-12-30T07:25:00"/>
    <n v="7"/>
    <n v="25"/>
    <d v="1899-12-30T04:44:00"/>
    <n v="4"/>
    <n v="44"/>
    <d v="1899-12-30T00:50:00"/>
    <n v="0"/>
    <n v="50"/>
    <d v="1899-12-30T03:39:00"/>
    <n v="3"/>
    <n v="39"/>
    <m/>
    <m/>
    <n v="0"/>
    <d v="1899-12-30T03:39:00"/>
    <n v="3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76367.48"/>
    <n v="14166"/>
    <n v="64.12763636363637"/>
    <n v="61.864145136241703"/>
    <m/>
    <m/>
    <m/>
    <m/>
    <m/>
  </r>
  <r>
    <n v="250"/>
    <n v="8"/>
    <d v="2011-09-02T00:00:00"/>
    <n v="9"/>
    <x v="11"/>
    <n v="1"/>
    <s v="BEL"/>
    <s v="LAKE VERMONT HCC"/>
    <s v="COS PROSPERITY"/>
    <d v="1899-12-30T11:20:00"/>
    <x v="248"/>
    <s v="DTY-WT 1-WCS-RLS 2-IMWB 1-DTY"/>
    <n v="59"/>
    <n v="0"/>
    <m/>
    <d v="1899-12-30T11:20:00"/>
    <d v="1899-12-30T11:20:00"/>
    <d v="1899-12-30T00:00:00"/>
    <n v="0"/>
    <n v="0"/>
    <d v="1899-12-30T11:25:00"/>
    <d v="1899-12-30T00:05:00"/>
    <n v="0"/>
    <n v="5"/>
    <d v="1899-12-30T11:30:00"/>
    <d v="1899-12-30T00:05:00"/>
    <n v="0"/>
    <n v="5"/>
    <d v="1899-12-30T11:45:00"/>
    <d v="1899-12-30T00:15:00"/>
    <n v="0"/>
    <n v="15"/>
    <d v="1899-12-30T11:50:00"/>
    <d v="1899-12-30T13:00:00"/>
    <d v="1899-12-30T01:10:00"/>
    <n v="1"/>
    <n v="10"/>
    <d v="1899-12-30T11:50:00"/>
    <d v="1899-12-30T13:00:00"/>
    <d v="1899-12-30T01:10:00"/>
    <n v="1"/>
    <n v="10"/>
    <d v="1899-12-30T13:40:00"/>
    <d v="1899-12-30T00:40:00"/>
    <n v="0"/>
    <n v="40"/>
    <d v="1899-12-30T14:10:00"/>
    <d v="1899-12-30T00:30:00"/>
    <n v="0"/>
    <n v="30"/>
    <d v="1899-12-30T15:58:00"/>
    <d v="1899-12-30T01:48:00"/>
    <n v="1"/>
    <n v="48"/>
    <d v="1899-12-30T15:58:00"/>
    <d v="1899-12-30T15:58:00"/>
    <d v="1899-12-30T00:00:00"/>
    <n v="0"/>
    <n v="0"/>
    <d v="1899-12-30T15:58:00"/>
    <d v="1899-12-30T15:58:00"/>
    <m/>
    <d v="1899-12-30T00:00:00"/>
    <n v="0"/>
    <n v="0"/>
    <d v="1899-12-30T16:05:00"/>
    <d v="1899-12-30T00:07:00"/>
    <n v="0"/>
    <n v="7"/>
    <d v="1899-12-30T16:10:00"/>
    <d v="1899-12-30T00:05:00"/>
    <n v="0"/>
    <n v="5"/>
    <d v="1899-12-30T16:10:00"/>
    <d v="1899-12-30T16:20:00"/>
    <d v="1899-12-30T00:10:00"/>
    <n v="0"/>
    <n v="10"/>
    <d v="1899-12-30T05:00:00"/>
    <n v="5"/>
    <n v="0"/>
    <d v="1899-12-30T01:07:00"/>
    <n v="1"/>
    <n v="7"/>
    <d v="1899-12-30T01:10:00"/>
    <n v="1"/>
    <n v="10"/>
    <d v="1899-12-30T01:48:00"/>
    <n v="1"/>
    <n v="48"/>
    <m/>
    <m/>
    <n v="0"/>
    <d v="1899-12-30T01:48:00"/>
    <n v="1"/>
    <n v="4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80079.99"/>
    <n v="14221"/>
    <n v="62.923898305084748"/>
    <n v="61.88594262006891"/>
    <m/>
    <m/>
    <m/>
    <m/>
    <m/>
  </r>
  <r>
    <n v="251"/>
    <n v="9"/>
    <d v="2011-09-02T00:00:00"/>
    <n v="9"/>
    <x v="7"/>
    <n v="1"/>
    <s v="VISA STEEL"/>
    <s v="NON COKING"/>
    <s v="NEWLEAD SPARTOUNTA"/>
    <d v="1899-12-30T13:50:00"/>
    <x v="249"/>
    <s v="DTY-WT 1-WCS-RLS 2-IMWB 1-DTY"/>
    <n v="55"/>
    <n v="3"/>
    <m/>
    <d v="1899-12-30T13:50:00"/>
    <d v="1899-12-30T13:50:00"/>
    <d v="1899-12-30T00:00:00"/>
    <n v="0"/>
    <n v="0"/>
    <d v="1899-12-30T14:00:00"/>
    <d v="1899-12-30T00:10:00"/>
    <n v="0"/>
    <n v="10"/>
    <d v="1899-12-30T14:05:00"/>
    <d v="1899-12-30T00:05:00"/>
    <n v="0"/>
    <n v="5"/>
    <d v="1899-12-30T14:30:00"/>
    <d v="1899-12-30T00:25:00"/>
    <n v="0"/>
    <n v="25"/>
    <d v="1899-12-30T14:45:00"/>
    <d v="1899-12-30T16:30:00"/>
    <d v="1899-12-30T01:45:00"/>
    <n v="1"/>
    <n v="45"/>
    <d v="1899-12-30T14:45:00"/>
    <d v="1899-12-30T16:30:00"/>
    <d v="1899-12-30T01:45:00"/>
    <n v="1"/>
    <n v="45"/>
    <d v="1899-12-30T17:00:00"/>
    <d v="1899-12-30T00:30:00"/>
    <n v="0"/>
    <n v="30"/>
    <d v="1899-12-30T17:10:00"/>
    <d v="1899-12-30T00:10:00"/>
    <n v="0"/>
    <n v="10"/>
    <d v="1899-12-30T19:12:00"/>
    <d v="1899-12-30T02:02:00"/>
    <n v="2"/>
    <n v="2"/>
    <d v="1899-12-30T19:12:00"/>
    <d v="1899-12-30T19:12:00"/>
    <d v="1899-12-30T00:00:00"/>
    <n v="0"/>
    <n v="0"/>
    <d v="1899-12-30T19:12:00"/>
    <d v="1899-12-30T19:12:00"/>
    <m/>
    <d v="1899-12-30T00:00:00"/>
    <n v="0"/>
    <n v="0"/>
    <d v="1899-12-30T19:30:00"/>
    <d v="1899-12-30T00:18:00"/>
    <n v="0"/>
    <n v="18"/>
    <d v="1899-12-30T19:45:00"/>
    <d v="1899-12-30T00:15:00"/>
    <n v="0"/>
    <n v="15"/>
    <d v="1899-12-30T19:45:00"/>
    <d v="1899-12-30T20:10:00"/>
    <d v="1899-12-30T00:25:00"/>
    <n v="0"/>
    <n v="25"/>
    <d v="1899-12-30T06:20:00"/>
    <n v="6"/>
    <n v="20"/>
    <d v="1899-12-30T01:28:00"/>
    <n v="1"/>
    <n v="28"/>
    <d v="1899-12-30T01:45:00"/>
    <n v="1"/>
    <n v="45"/>
    <d v="1899-12-30T02:02:00"/>
    <n v="2"/>
    <n v="2"/>
    <m/>
    <m/>
    <n v="0"/>
    <d v="1899-12-30T02:02:00"/>
    <n v="2"/>
    <n v="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83582.91"/>
    <n v="14279"/>
    <n v="63.689454545454545"/>
    <n v="61.879887247006096"/>
    <m/>
    <m/>
    <m/>
    <m/>
    <m/>
  </r>
  <r>
    <n v="252"/>
    <n v="10"/>
    <d v="2011-09-02T00:00:00"/>
    <n v="9"/>
    <x v="0"/>
    <n v="6"/>
    <s v="TSL,JSR"/>
    <s v="BLENDED PCI/CURRAGH SS"/>
    <s v="PRIMROSE"/>
    <d v="1899-12-30T21:25:00"/>
    <x v="250"/>
    <s v="DTY-WT 1-WCS-RLS 1-IMWB 1-DTY"/>
    <n v="58"/>
    <n v="1"/>
    <m/>
    <d v="1899-12-30T21:25:00"/>
    <d v="1899-12-30T21:25:00"/>
    <d v="1899-12-30T00:00:00"/>
    <n v="0"/>
    <n v="0"/>
    <d v="1899-12-30T21:35:00"/>
    <d v="1899-12-30T00:10:00"/>
    <n v="0"/>
    <n v="10"/>
    <d v="1899-12-30T21:50:00"/>
    <d v="1899-12-30T00:15:00"/>
    <n v="0"/>
    <n v="15"/>
    <d v="1899-12-30T22:15:00"/>
    <d v="1899-12-30T00:25:00"/>
    <n v="0"/>
    <n v="25"/>
    <d v="1899-12-30T22:20:00"/>
    <d v="1899-12-30T23:30:00"/>
    <d v="1899-12-30T01:10:00"/>
    <n v="1"/>
    <n v="10"/>
    <d v="1899-12-30T22:20:00"/>
    <d v="1899-12-30T23:30:00"/>
    <d v="1899-12-30T01:10:00"/>
    <n v="1"/>
    <n v="10"/>
    <d v="1899-12-30T23:34:00"/>
    <d v="1899-12-30T00:04:00"/>
    <n v="0"/>
    <n v="4"/>
    <d v="1899-12-30T23:37:00"/>
    <d v="1899-12-30T00:03:00"/>
    <n v="0"/>
    <n v="3"/>
    <d v="1899-12-31T04:56:00"/>
    <d v="1899-12-30T05:19:00"/>
    <n v="5"/>
    <n v="19"/>
    <d v="1899-12-31T04:56:00"/>
    <d v="1899-12-31T04:56:00"/>
    <d v="1899-12-30T00:00:00"/>
    <n v="0"/>
    <n v="0"/>
    <d v="1899-12-31T04:56:00"/>
    <d v="1899-12-31T04:56:00"/>
    <m/>
    <d v="1899-12-30T00:00:00"/>
    <n v="0"/>
    <n v="0"/>
    <d v="1899-12-31T05:10:00"/>
    <d v="1899-12-30T00:14:00"/>
    <n v="0"/>
    <n v="14"/>
    <d v="1899-12-31T05:20:00"/>
    <d v="1899-12-30T00:10:00"/>
    <n v="0"/>
    <n v="10"/>
    <d v="1899-12-31T05:20:00"/>
    <d v="1899-12-31T05:50:00"/>
    <d v="1899-12-30T00:30:00"/>
    <n v="0"/>
    <n v="30"/>
    <d v="1899-12-30T08:25:00"/>
    <n v="8"/>
    <n v="25"/>
    <d v="1899-12-30T00:53:00"/>
    <n v="0"/>
    <n v="53"/>
    <d v="1899-12-30T01:10:00"/>
    <n v="1"/>
    <n v="10"/>
    <d v="1899-12-30T05:19:00"/>
    <n v="5"/>
    <n v="19"/>
    <m/>
    <m/>
    <n v="0"/>
    <d v="1899-12-30T05:19:00"/>
    <n v="5"/>
    <n v="1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87197.15"/>
    <n v="14332"/>
    <n v="62.314482758620684"/>
    <n v="61.903234021769471"/>
    <m/>
    <m/>
    <m/>
    <m/>
    <m/>
  </r>
  <r>
    <n v="253"/>
    <n v="11"/>
    <d v="2011-09-03T00:00:00"/>
    <n v="9"/>
    <x v="0"/>
    <n v="7"/>
    <s v="TSL,JSR"/>
    <s v="CP OMAN/SP LIMESTONE"/>
    <s v="MP PANAMAX6/SEALUCK2"/>
    <d v="1899-12-30T05:15:00"/>
    <x v="251"/>
    <s v="DTY-WT 1-WCS-RLS 2-IMWB 1-DTY"/>
    <n v="53"/>
    <n v="6"/>
    <m/>
    <d v="1899-12-30T05:15:00"/>
    <d v="1899-12-30T05:15:00"/>
    <d v="1899-12-30T00:00:00"/>
    <n v="0"/>
    <n v="0"/>
    <d v="1899-12-30T05:20:00"/>
    <d v="1899-12-30T00:05:00"/>
    <n v="0"/>
    <n v="5"/>
    <d v="1899-12-30T05:30:00"/>
    <d v="1899-12-30T00:10:00"/>
    <n v="0"/>
    <n v="10"/>
    <d v="1899-12-30T05:45:00"/>
    <d v="1899-12-30T00:15:00"/>
    <n v="0"/>
    <n v="15"/>
    <d v="1899-12-30T05:50:00"/>
    <d v="1899-12-30T08:19:00"/>
    <d v="1899-12-30T02:29:00"/>
    <n v="2"/>
    <n v="29"/>
    <d v="1899-12-30T05:50:00"/>
    <d v="1899-12-30T08:19:00"/>
    <d v="1899-12-30T02:29:00"/>
    <n v="2"/>
    <n v="29"/>
    <d v="1899-12-30T08:20:00"/>
    <d v="1899-12-30T00:01:00"/>
    <n v="0"/>
    <n v="1"/>
    <d v="1899-12-30T08:28:00"/>
    <d v="1899-12-30T00:08:00"/>
    <n v="0"/>
    <n v="8"/>
    <d v="1899-12-30T12:22:00"/>
    <d v="1899-12-30T03:54:00"/>
    <n v="3"/>
    <n v="54"/>
    <d v="1899-12-30T12:22:00"/>
    <d v="1899-12-30T12:22:00"/>
    <d v="1899-12-30T00:00:00"/>
    <n v="0"/>
    <n v="0"/>
    <d v="1899-12-30T12:22:00"/>
    <d v="1899-12-30T12:22:00"/>
    <m/>
    <d v="1899-12-30T00:00:00"/>
    <n v="0"/>
    <n v="0"/>
    <d v="1899-12-30T13:01:00"/>
    <d v="1899-12-30T00:39:00"/>
    <n v="0"/>
    <n v="39"/>
    <d v="1899-12-30T13:08:00"/>
    <d v="1899-12-30T00:07:00"/>
    <n v="0"/>
    <n v="7"/>
    <d v="1899-12-30T13:08:00"/>
    <d v="1899-12-30T13:15:00"/>
    <d v="1899-12-30T00:07:00"/>
    <n v="0"/>
    <n v="7"/>
    <d v="1899-12-30T08:00:00"/>
    <n v="8"/>
    <n v="0"/>
    <d v="1899-12-30T01:02:00"/>
    <n v="1"/>
    <n v="2"/>
    <d v="1899-12-30T02:29:00"/>
    <n v="2"/>
    <n v="29"/>
    <d v="1899-12-30T03:54:00"/>
    <n v="3"/>
    <n v="54"/>
    <m/>
    <m/>
    <n v="0"/>
    <d v="1899-12-30T03:54:00"/>
    <n v="3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90589.1"/>
    <n v="14390"/>
    <n v="63.999056603773582"/>
    <n v="61.889444058373869"/>
    <m/>
    <m/>
    <m/>
    <m/>
    <m/>
  </r>
  <r>
    <n v="254"/>
    <n v="12"/>
    <d v="2011-09-03T00:00:00"/>
    <n v="9"/>
    <x v="1"/>
    <n v="2"/>
    <s v="TSL,HALDIA"/>
    <s v="GOONYELLA"/>
    <s v="YASA UNITY"/>
    <d v="1899-12-30T10:15:00"/>
    <x v="252"/>
    <s v="DTY-WT 1-WCS-RLS 1-IMWB 1-DTY"/>
    <n v="58"/>
    <n v="0"/>
    <m/>
    <d v="1899-12-30T10:15:00"/>
    <d v="1899-12-30T10:15:00"/>
    <d v="1899-12-30T00:00:00"/>
    <n v="0"/>
    <n v="0"/>
    <d v="1899-12-30T10:30:00"/>
    <d v="1899-12-30T00:15:00"/>
    <n v="0"/>
    <n v="15"/>
    <d v="1899-12-30T10:45:00"/>
    <d v="1899-12-30T00:15:00"/>
    <n v="0"/>
    <n v="15"/>
    <d v="1899-12-30T11:22:00"/>
    <d v="1899-12-30T00:37:00"/>
    <n v="0"/>
    <n v="37"/>
    <d v="1899-12-30T11:23:00"/>
    <d v="1899-12-30T13:40:00"/>
    <d v="1899-12-30T02:17:00"/>
    <n v="2"/>
    <n v="17"/>
    <d v="1899-12-30T11:23:00"/>
    <d v="1899-12-30T13:40:00"/>
    <d v="1899-12-30T02:17:00"/>
    <n v="2"/>
    <n v="17"/>
    <d v="1899-12-30T13:42:00"/>
    <d v="1899-12-30T00:02:00"/>
    <n v="0"/>
    <n v="2"/>
    <d v="1899-12-30T14:50:00"/>
    <d v="1899-12-30T01:08:00"/>
    <n v="1"/>
    <n v="8"/>
    <d v="1899-12-30T17:25:00"/>
    <d v="1899-12-30T02:35:00"/>
    <n v="2"/>
    <n v="35"/>
    <d v="1899-12-30T17:25:00"/>
    <d v="1899-12-30T17:25:00"/>
    <d v="1899-12-30T00:00:00"/>
    <n v="0"/>
    <n v="0"/>
    <d v="1899-12-30T17:25:00"/>
    <d v="1899-12-30T17:25:00"/>
    <m/>
    <d v="1899-12-30T00:00:00"/>
    <n v="0"/>
    <n v="0"/>
    <d v="1899-12-30T17:35:00"/>
    <d v="1899-12-30T00:10:00"/>
    <n v="0"/>
    <n v="10"/>
    <d v="1899-12-30T17:42:00"/>
    <d v="1899-12-30T00:07:00"/>
    <n v="0"/>
    <n v="7"/>
    <d v="1899-12-30T17:42:00"/>
    <d v="1899-12-30T17:50:00"/>
    <d v="1899-12-30T00:08:00"/>
    <n v="0"/>
    <n v="8"/>
    <d v="1899-12-30T07:35:00"/>
    <n v="7"/>
    <n v="35"/>
    <d v="1899-12-30T00:56:00"/>
    <n v="0"/>
    <n v="56"/>
    <d v="1899-12-30T02:17:00"/>
    <n v="2"/>
    <n v="17"/>
    <d v="1899-12-30T02:35:00"/>
    <n v="2"/>
    <n v="35"/>
    <m/>
    <m/>
    <n v="0"/>
    <d v="1899-12-30T02:35:00"/>
    <n v="2"/>
    <n v="3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94235.82"/>
    <n v="14449"/>
    <n v="62.874482758620687"/>
    <n v="61.889114817634436"/>
    <m/>
    <m/>
    <m/>
    <m/>
    <m/>
  </r>
  <r>
    <n v="255"/>
    <n v="13"/>
    <d v="2011-09-03T00:00:00"/>
    <n v="9"/>
    <x v="2"/>
    <n v="2"/>
    <s v="UML,DGPR"/>
    <s v="HARD COKING COAL"/>
    <s v="KAVO ALKYON"/>
    <d v="1899-12-30T12:35:00"/>
    <x v="253"/>
    <s v="DTY-WT 1-WCS-RLS 2-IMWB 1-DTY"/>
    <n v="59"/>
    <n v="0"/>
    <m/>
    <d v="1899-12-30T12:35:00"/>
    <d v="1899-12-30T12:35:00"/>
    <d v="1899-12-30T00:00:00"/>
    <n v="0"/>
    <n v="0"/>
    <d v="1899-12-30T12:50:00"/>
    <d v="1899-12-30T00:15:00"/>
    <n v="0"/>
    <n v="15"/>
    <d v="1899-12-30T13:05:00"/>
    <d v="1899-12-30T00:15:00"/>
    <n v="0"/>
    <n v="15"/>
    <d v="1899-12-30T13:30:00"/>
    <d v="1899-12-30T00:25:00"/>
    <n v="0"/>
    <n v="25"/>
    <d v="1899-12-30T13:45:00"/>
    <d v="1899-12-30T15:00:00"/>
    <d v="1899-12-30T01:15:00"/>
    <n v="1"/>
    <n v="15"/>
    <d v="1899-12-30T13:45:00"/>
    <d v="1899-12-30T15:00:00"/>
    <d v="1899-12-30T01:15:00"/>
    <n v="1"/>
    <n v="15"/>
    <d v="1899-12-30T18:30:00"/>
    <d v="1899-12-30T03:30:00"/>
    <n v="3"/>
    <n v="30"/>
    <d v="1899-12-30T18:35:00"/>
    <d v="1899-12-30T00:05:00"/>
    <n v="0"/>
    <n v="5"/>
    <d v="1899-12-30T21:33:00"/>
    <d v="1899-12-30T02:58:00"/>
    <n v="2"/>
    <n v="58"/>
    <d v="1899-12-30T21:33:00"/>
    <d v="1899-12-30T21:33:00"/>
    <d v="1899-12-30T00:00:00"/>
    <n v="0"/>
    <n v="0"/>
    <d v="1899-12-30T21:33:00"/>
    <d v="1899-12-30T21:33:00"/>
    <m/>
    <d v="1899-12-30T00:00:00"/>
    <n v="0"/>
    <n v="0"/>
    <d v="1899-12-30T21:40:00"/>
    <d v="1899-12-30T00:07:00"/>
    <n v="0"/>
    <n v="7"/>
    <d v="1899-12-30T21:50:00"/>
    <d v="1899-12-30T00:10:00"/>
    <n v="0"/>
    <n v="10"/>
    <d v="1899-12-30T21:50:00"/>
    <d v="1899-12-30T22:00:00"/>
    <d v="1899-12-30T00:10:00"/>
    <n v="0"/>
    <n v="10"/>
    <d v="1899-12-30T09:25:00"/>
    <n v="9"/>
    <n v="25"/>
    <d v="1899-12-30T04:12:00"/>
    <n v="4"/>
    <n v="12"/>
    <d v="1899-12-30T01:15:00"/>
    <n v="1"/>
    <n v="15"/>
    <d v="1899-12-30T02:58:00"/>
    <n v="2"/>
    <n v="58"/>
    <m/>
    <m/>
    <n v="0"/>
    <d v="1899-12-30T02:58:00"/>
    <n v="2"/>
    <n v="5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897902.6"/>
    <n v="14508"/>
    <n v="62.148813559322036"/>
    <n v="61.89017094017094"/>
    <m/>
    <m/>
    <m/>
    <m/>
    <m/>
  </r>
  <r>
    <n v="256"/>
    <n v="14"/>
    <d v="2011-09-03T00:00:00"/>
    <n v="9"/>
    <x v="0"/>
    <n v="8"/>
    <s v="TSL,JSR"/>
    <s v="BLENDED PCI/CURRAGH SS"/>
    <s v="PRIMROSE/SHER-E-PUNJAB"/>
    <d v="1899-12-30T22:55:00"/>
    <x v="254"/>
    <s v="DTY-WT 1-WCS-RLS 1-IMWB 1-DTY"/>
    <n v="59"/>
    <n v="0"/>
    <m/>
    <d v="1899-12-30T22:55:00"/>
    <d v="1899-12-30T22:55:00"/>
    <d v="1899-12-30T00:00:00"/>
    <n v="0"/>
    <n v="0"/>
    <d v="1899-12-30T23:05:00"/>
    <d v="1899-12-30T00:10:00"/>
    <n v="0"/>
    <n v="10"/>
    <d v="1899-12-30T23:15:00"/>
    <d v="1899-12-30T00:10:00"/>
    <n v="0"/>
    <n v="10"/>
    <d v="1899-12-30T23:43:00"/>
    <d v="1899-12-30T00:28:00"/>
    <n v="0"/>
    <n v="28"/>
    <d v="1899-12-30T23:43:00"/>
    <d v="1899-12-31T02:10:00"/>
    <d v="1899-12-30T02:27:00"/>
    <n v="2"/>
    <n v="27"/>
    <d v="1899-12-30T23:43:00"/>
    <d v="1899-12-31T02:10:00"/>
    <d v="1899-12-30T02:27:00"/>
    <n v="2"/>
    <n v="27"/>
    <d v="1899-12-31T01:29:00"/>
    <n v="-2.8472222222222232E-2"/>
    <e v="#NUM!"/>
    <e v="#NUM!"/>
    <d v="1899-12-31T01:32:00"/>
    <d v="1899-12-30T00:03:00"/>
    <n v="0"/>
    <n v="3"/>
    <d v="1899-12-31T05:08:00"/>
    <d v="1899-12-30T03:36:00"/>
    <n v="3"/>
    <n v="36"/>
    <d v="1899-12-31T05:08:00"/>
    <d v="1899-12-31T05:08:00"/>
    <d v="1899-12-30T00:00:00"/>
    <n v="0"/>
    <n v="0"/>
    <d v="1899-12-31T05:08:00"/>
    <d v="1899-12-31T05:08:00"/>
    <m/>
    <d v="1899-12-30T00:00:00"/>
    <n v="0"/>
    <n v="0"/>
    <d v="1899-12-31T05:20:00"/>
    <d v="1899-12-30T00:12:00"/>
    <n v="0"/>
    <n v="12"/>
    <d v="1899-12-31T05:40:00"/>
    <d v="1899-12-30T00:20:00"/>
    <n v="0"/>
    <n v="20"/>
    <d v="1899-12-31T05:40:00"/>
    <d v="1899-12-31T06:15:00"/>
    <d v="1899-12-30T00:35:00"/>
    <n v="0"/>
    <n v="35"/>
    <d v="1899-12-30T07:20:00"/>
    <n v="7"/>
    <n v="20"/>
    <d v="1899-12-30T00:19:00"/>
    <n v="0"/>
    <n v="19"/>
    <d v="1899-12-30T02:27:00"/>
    <n v="2"/>
    <n v="27"/>
    <d v="1899-12-30T03:36:00"/>
    <n v="3"/>
    <n v="36"/>
    <m/>
    <m/>
    <n v="0"/>
    <d v="1899-12-30T03:36:00"/>
    <n v="3"/>
    <n v="3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01581.21"/>
    <n v="14565"/>
    <n v="62.349322033898311"/>
    <n v="61.900529351184346"/>
    <m/>
    <m/>
    <m/>
    <m/>
    <m/>
  </r>
  <r>
    <n v="257"/>
    <n v="15"/>
    <d v="2011-09-04T00:00:00"/>
    <n v="9"/>
    <x v="0"/>
    <n v="9"/>
    <s v="TSL,JSR"/>
    <s v="SS NEWZEALAND/CP OMAN"/>
    <s v="SHER-E-PUNJAB/NEWLEAD TOMI/MP PANAMAX6"/>
    <d v="1899-12-30T04:05:00"/>
    <x v="255"/>
    <s v="DTY-WT 1-WCS-RLS 2-IMWB 1-DTY"/>
    <n v="57"/>
    <n v="0"/>
    <m/>
    <d v="1899-12-30T04:05:00"/>
    <d v="1899-12-30T04:05:00"/>
    <d v="1899-12-30T00:00:00"/>
    <n v="0"/>
    <n v="0"/>
    <d v="1899-12-30T04:10:00"/>
    <d v="1899-12-30T00:05:00"/>
    <n v="0"/>
    <n v="5"/>
    <d v="1899-12-30T04:15:00"/>
    <d v="1899-12-30T00:05:00"/>
    <n v="0"/>
    <n v="5"/>
    <d v="1899-12-30T04:50:00"/>
    <d v="1899-12-30T00:35:00"/>
    <n v="0"/>
    <n v="35"/>
    <d v="1899-12-30T04:55:00"/>
    <d v="1899-12-30T08:35:00"/>
    <d v="1899-12-30T03:40:00"/>
    <n v="3"/>
    <n v="40"/>
    <d v="1899-12-30T04:55:00"/>
    <d v="1899-12-30T08:35:00"/>
    <d v="1899-12-30T03:40:00"/>
    <n v="3"/>
    <n v="40"/>
    <d v="1899-12-30T08:39:00"/>
    <d v="1899-12-30T00:04:00"/>
    <n v="0"/>
    <n v="4"/>
    <d v="1899-12-30T08:40:00"/>
    <d v="1899-12-30T00:01:00"/>
    <n v="0"/>
    <n v="1"/>
    <d v="1899-12-30T12:41:00"/>
    <d v="1899-12-30T04:01:00"/>
    <n v="4"/>
    <n v="1"/>
    <d v="1899-12-30T12:41:00"/>
    <d v="1899-12-30T12:41:00"/>
    <d v="1899-12-30T00:00:00"/>
    <n v="0"/>
    <n v="0"/>
    <d v="1899-12-30T12:41:00"/>
    <d v="1899-12-30T12:41:00"/>
    <m/>
    <d v="1899-12-30T00:00:00"/>
    <n v="0"/>
    <n v="0"/>
    <d v="1899-12-30T12:50:00"/>
    <d v="1899-12-30T00:09:00"/>
    <n v="0"/>
    <n v="9"/>
    <d v="1899-12-30T13:00:00"/>
    <d v="1899-12-30T00:10:00"/>
    <n v="0"/>
    <n v="10"/>
    <d v="1899-12-30T13:00:00"/>
    <d v="1899-12-30T13:20:00"/>
    <d v="1899-12-30T00:20:00"/>
    <n v="0"/>
    <n v="20"/>
    <d v="1899-12-30T09:15:00"/>
    <n v="9"/>
    <n v="15"/>
    <d v="1899-12-30T00:58:00"/>
    <n v="0"/>
    <n v="58"/>
    <d v="1899-12-30T03:40:00"/>
    <n v="3"/>
    <n v="40"/>
    <d v="1899-12-30T04:01:00"/>
    <n v="4"/>
    <n v="1"/>
    <m/>
    <m/>
    <n v="0"/>
    <d v="1899-12-30T04:01:00"/>
    <n v="4"/>
    <n v="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05127.40999999992"/>
    <n v="14624"/>
    <n v="62.214035087719296"/>
    <n v="61.89328569474835"/>
    <m/>
    <m/>
    <m/>
    <m/>
    <m/>
  </r>
  <r>
    <n v="258"/>
    <n v="16"/>
    <d v="2011-09-04T00:00:00"/>
    <n v="9"/>
    <x v="11"/>
    <n v="2"/>
    <s v="BEL"/>
    <s v="LAKE VERMONT HCC"/>
    <s v="COS PROSPERITY"/>
    <d v="1899-12-30T06:20:00"/>
    <x v="256"/>
    <s v="DTY-WT 1-WCS-RLS 1-IMWB 1-DTY"/>
    <n v="59"/>
    <n v="0"/>
    <m/>
    <d v="1899-12-30T06:20:00"/>
    <d v="1899-12-30T06:20:00"/>
    <d v="1899-12-30T00:00:00"/>
    <n v="0"/>
    <n v="0"/>
    <d v="1899-12-30T06:30:00"/>
    <d v="1899-12-30T00:10:00"/>
    <n v="0"/>
    <n v="10"/>
    <d v="1899-12-30T06:35:00"/>
    <d v="1899-12-30T00:05:00"/>
    <n v="0"/>
    <n v="5"/>
    <d v="1899-12-30T07:05:00"/>
    <d v="1899-12-30T00:30:00"/>
    <n v="0"/>
    <n v="30"/>
    <d v="1899-12-30T08:20:00"/>
    <d v="1899-12-30T10:30:00"/>
    <d v="1899-12-30T02:10:00"/>
    <n v="2"/>
    <n v="10"/>
    <d v="1899-12-30T08:20:00"/>
    <d v="1899-12-30T10:30:00"/>
    <d v="1899-12-30T02:10:00"/>
    <n v="2"/>
    <n v="10"/>
    <d v="1899-12-30T10:40:00"/>
    <d v="1899-12-30T00:10:00"/>
    <n v="0"/>
    <n v="10"/>
    <d v="1899-12-30T10:45:00"/>
    <d v="1899-12-30T00:05:00"/>
    <n v="0"/>
    <n v="5"/>
    <d v="1899-12-30T20:41:00"/>
    <d v="1899-12-30T09:56:00"/>
    <n v="9"/>
    <n v="56"/>
    <d v="1899-12-30T20:41:00"/>
    <d v="1899-12-30T20:41:00"/>
    <d v="1899-12-30T00:00:00"/>
    <n v="0"/>
    <n v="0"/>
    <d v="1899-12-30T20:41:00"/>
    <d v="1899-12-30T20:41:00"/>
    <m/>
    <d v="1899-12-30T00:00:00"/>
    <n v="0"/>
    <n v="0"/>
    <d v="1899-12-30T20:50:00"/>
    <d v="1899-12-30T00:09:00"/>
    <n v="0"/>
    <n v="9"/>
    <d v="1899-12-30T21:00:00"/>
    <d v="1899-12-30T00:10:00"/>
    <n v="0"/>
    <n v="10"/>
    <d v="1899-12-30T21:00:00"/>
    <d v="1899-12-30T21:15:00"/>
    <d v="1899-12-30T00:15:00"/>
    <n v="0"/>
    <n v="15"/>
    <d v="1899-12-30T14:55:00"/>
    <n v="14"/>
    <n v="55"/>
    <d v="1899-12-30T00:59:00"/>
    <n v="0"/>
    <n v="59"/>
    <d v="1899-12-30T02:10:00"/>
    <n v="2"/>
    <n v="10"/>
    <d v="1899-12-30T09:56:00"/>
    <n v="9"/>
    <n v="56"/>
    <m/>
    <m/>
    <m/>
    <d v="1899-12-30T09:56:00"/>
    <n v="9"/>
    <n v="5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08523.80999999994"/>
    <n v="14680"/>
    <n v="57.566101694915254"/>
    <n v="61.888542915531332"/>
    <m/>
    <m/>
    <m/>
    <m/>
    <m/>
  </r>
  <r>
    <n v="259"/>
    <n v="17"/>
    <d v="2011-09-05T00:00:00"/>
    <n v="9"/>
    <x v="0"/>
    <n v="10"/>
    <s v="TSL,JSR"/>
    <s v="JELLINBAH PCI/CURRAGH SS"/>
    <s v="PRIMROSE/SHER-E-PUNJAB"/>
    <d v="1899-12-30T22:25:00"/>
    <x v="257"/>
    <s v="DTY-WT 1-WCS-RLS 1-IMWB 1-DTY"/>
    <n v="56"/>
    <n v="2"/>
    <m/>
    <d v="1899-12-30T22:25:00"/>
    <d v="1899-12-30T22:25:00"/>
    <d v="1899-12-30T00:00:00"/>
    <n v="0"/>
    <n v="0"/>
    <d v="1899-12-30T22:30:00"/>
    <d v="1899-12-30T00:05:00"/>
    <n v="0"/>
    <n v="5"/>
    <d v="1899-12-30T22:45:00"/>
    <d v="1899-12-30T00:15:00"/>
    <n v="0"/>
    <n v="15"/>
    <d v="1899-12-30T23:12:00"/>
    <d v="1899-12-30T00:27:00"/>
    <n v="0"/>
    <n v="27"/>
    <d v="1899-12-30T23:12:00"/>
    <d v="1899-12-31T00:30:00"/>
    <d v="1899-12-30T01:18:00"/>
    <n v="1"/>
    <n v="18"/>
    <d v="1899-12-30T23:12:00"/>
    <d v="1899-12-31T00:30:00"/>
    <d v="1899-12-30T01:18:00"/>
    <n v="1"/>
    <n v="18"/>
    <d v="1899-12-31T00:30:00"/>
    <d v="1899-12-30T00:00:00"/>
    <n v="0"/>
    <n v="0"/>
    <d v="1899-12-31T00:32:00"/>
    <d v="1899-12-30T00:02:00"/>
    <n v="0"/>
    <n v="2"/>
    <d v="1899-12-31T05:50:00"/>
    <d v="1899-12-30T05:18:00"/>
    <n v="5"/>
    <n v="18"/>
    <d v="1899-12-31T05:50:00"/>
    <d v="1899-12-31T05:50:00"/>
    <d v="1899-12-30T00:00:00"/>
    <n v="0"/>
    <n v="0"/>
    <d v="1899-12-31T05:50:00"/>
    <d v="1899-12-31T05:50:00"/>
    <m/>
    <d v="1899-12-30T00:00:00"/>
    <n v="0"/>
    <n v="0"/>
    <d v="1899-12-31T06:45:00"/>
    <d v="1899-12-30T00:55:00"/>
    <n v="0"/>
    <n v="55"/>
    <d v="1899-12-31T06:50:00"/>
    <d v="1899-12-30T00:05:00"/>
    <n v="0"/>
    <n v="5"/>
    <d v="1899-12-31T06:50:00"/>
    <d v="1899-12-31T07:00:00"/>
    <d v="1899-12-30T00:10:00"/>
    <n v="0"/>
    <n v="10"/>
    <d v="1899-12-30T08:35:00"/>
    <n v="8"/>
    <n v="35"/>
    <d v="1899-12-30T01:27:00"/>
    <n v="1"/>
    <n v="27"/>
    <d v="1899-12-30T01:18:00"/>
    <n v="1"/>
    <n v="18"/>
    <d v="1899-12-30T05:18:00"/>
    <n v="5"/>
    <n v="18"/>
    <m/>
    <m/>
    <m/>
    <d v="1899-12-30T05:18:00"/>
    <n v="5"/>
    <n v="1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11665.65999999992"/>
    <n v="14738"/>
    <n v="56.104464285714286"/>
    <n v="61.85816664404939"/>
    <m/>
    <m/>
    <m/>
    <m/>
    <m/>
  </r>
  <r>
    <n v="260"/>
    <n v="18"/>
    <d v="2011-09-05T00:00:00"/>
    <n v="9"/>
    <x v="0"/>
    <n v="11"/>
    <s v="TSL,JSR"/>
    <s v="SS NEWZEALAND/JELLINBAH PCI"/>
    <s v="SHER-E-PUNJAB/PRIMROSE"/>
    <d v="1899-12-31T00:50:00"/>
    <x v="258"/>
    <s v="DTY-WT 1-WCS-RLS 1-IMWB 1-DTY"/>
    <n v="58"/>
    <n v="0"/>
    <m/>
    <d v="1899-12-31T00:50:00"/>
    <d v="1899-12-31T00:50:00"/>
    <d v="1899-12-30T00:00:00"/>
    <n v="0"/>
    <n v="0"/>
    <d v="1899-12-31T01:30:00"/>
    <d v="1899-12-30T00:40:00"/>
    <n v="0"/>
    <n v="40"/>
    <d v="1899-12-31T02:00:00"/>
    <d v="1899-12-30T00:30:00"/>
    <n v="0"/>
    <n v="30"/>
    <d v="1899-12-31T03:30:00"/>
    <d v="1899-12-30T01:30:00"/>
    <n v="1"/>
    <n v="30"/>
    <d v="1899-12-31T03:45:00"/>
    <d v="1899-12-31T07:00:00"/>
    <d v="1899-12-30T03:15:00"/>
    <n v="3"/>
    <n v="15"/>
    <d v="1899-12-31T03:45:00"/>
    <d v="1899-12-31T07:00:00"/>
    <d v="1899-12-30T03:15:00"/>
    <n v="3"/>
    <n v="15"/>
    <d v="1899-12-31T07:00:00"/>
    <d v="1899-12-30T00:00:00"/>
    <n v="0"/>
    <n v="0"/>
    <d v="1899-12-31T07:15:00"/>
    <d v="1899-12-30T00:15:00"/>
    <n v="0"/>
    <n v="15"/>
    <d v="1899-12-31T11:47:00"/>
    <d v="1899-12-30T04:32:00"/>
    <n v="4"/>
    <n v="32"/>
    <d v="1899-12-31T11:47:00"/>
    <d v="1899-12-31T11:47:00"/>
    <d v="1899-12-30T00:00:00"/>
    <n v="0"/>
    <n v="0"/>
    <d v="1899-12-31T11:47:00"/>
    <d v="1899-12-31T11:47:00"/>
    <m/>
    <d v="1899-12-30T00:00:00"/>
    <n v="0"/>
    <n v="0"/>
    <d v="1899-12-31T12:05:00"/>
    <d v="1899-12-30T00:18:00"/>
    <n v="0"/>
    <n v="18"/>
    <d v="1899-12-31T12:10:00"/>
    <d v="1899-12-30T00:05:00"/>
    <n v="0"/>
    <n v="5"/>
    <d v="1899-12-31T12:10:00"/>
    <d v="1899-12-31T12:20:00"/>
    <d v="1899-12-30T00:10:00"/>
    <n v="0"/>
    <n v="10"/>
    <d v="1899-12-30T11:30:00"/>
    <n v="11"/>
    <n v="30"/>
    <d v="1899-12-30T01:53:00"/>
    <n v="1"/>
    <n v="53"/>
    <d v="1899-12-30T03:15:00"/>
    <n v="3"/>
    <n v="15"/>
    <d v="1899-12-30T04:32:00"/>
    <n v="4"/>
    <n v="32"/>
    <m/>
    <m/>
    <m/>
    <d v="1899-12-30T04:32:00"/>
    <n v="4"/>
    <n v="3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15699.15999999992"/>
    <n v="14797"/>
    <n v="69.543103448275858"/>
    <n v="61.88410894100155"/>
    <m/>
    <m/>
    <m/>
    <m/>
    <m/>
  </r>
  <r>
    <n v="261"/>
    <n v="19"/>
    <d v="2011-09-05T00:00:00"/>
    <n v="9"/>
    <x v="2"/>
    <n v="3"/>
    <s v="UML,DGPR"/>
    <s v="HARD COKING COAL"/>
    <s v="KAVO ALKYON/FU  ZHOU HAI"/>
    <d v="1899-12-30T03:40:00"/>
    <x v="259"/>
    <s v="DTY-WT 1-WCS-RLS 2-IMWB 1-DTY"/>
    <n v="59"/>
    <n v="0"/>
    <m/>
    <d v="1899-12-30T03:40:00"/>
    <d v="1899-12-30T03:40:00"/>
    <d v="1899-12-30T00:00:00"/>
    <n v="0"/>
    <n v="0"/>
    <d v="1899-12-30T04:10:00"/>
    <d v="1899-12-30T00:30:00"/>
    <n v="0"/>
    <n v="30"/>
    <d v="1899-12-30T06:30:00"/>
    <d v="1899-12-30T02:20:00"/>
    <n v="2"/>
    <n v="20"/>
    <d v="1899-12-30T07:00:00"/>
    <d v="1899-12-30T00:30:00"/>
    <n v="0"/>
    <n v="30"/>
    <d v="1899-12-30T07:10:00"/>
    <d v="1899-12-30T08:00:00"/>
    <d v="1899-12-30T00:50:00"/>
    <n v="0"/>
    <n v="50"/>
    <d v="1899-12-30T07:10:00"/>
    <d v="1899-12-30T08:00:00"/>
    <d v="1899-12-30T00:50:00"/>
    <n v="0"/>
    <n v="50"/>
    <d v="1899-12-30T14:00:00"/>
    <d v="1899-12-30T06:00:00"/>
    <n v="6"/>
    <n v="0"/>
    <d v="1899-12-30T14:02:00"/>
    <d v="1899-12-30T00:02:00"/>
    <n v="0"/>
    <n v="2"/>
    <d v="1899-12-30T18:35:00"/>
    <d v="1899-12-30T04:33:00"/>
    <n v="4"/>
    <n v="33"/>
    <d v="1899-12-30T18:35:00"/>
    <d v="1899-12-30T18:35:00"/>
    <d v="1899-12-30T00:00:00"/>
    <n v="0"/>
    <n v="0"/>
    <d v="1899-12-30T18:35:00"/>
    <d v="1899-12-30T18:35:00"/>
    <m/>
    <d v="1899-12-30T00:00:00"/>
    <n v="0"/>
    <n v="0"/>
    <d v="1899-12-30T19:00:00"/>
    <d v="1899-12-30T00:25:00"/>
    <n v="0"/>
    <n v="25"/>
    <d v="1899-12-30T19:15:00"/>
    <d v="1899-12-30T00:15:00"/>
    <n v="0"/>
    <n v="15"/>
    <d v="1899-12-30T19:15:00"/>
    <d v="1899-12-30T19:35:00"/>
    <d v="1899-12-30T00:20:00"/>
    <n v="0"/>
    <n v="20"/>
    <d v="1899-12-30T15:55:00"/>
    <n v="15"/>
    <n v="55"/>
    <d v="1899-12-30T07:10:00"/>
    <n v="7"/>
    <n v="10"/>
    <d v="1899-12-30T00:50:00"/>
    <n v="0"/>
    <n v="50"/>
    <d v="1899-12-30T04:33:00"/>
    <n v="4"/>
    <n v="33"/>
    <m/>
    <m/>
    <m/>
    <d v="1899-12-30T04:33:00"/>
    <n v="4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19320.84"/>
    <n v="14856"/>
    <n v="61.384406779661013"/>
    <n v="61.882124394184167"/>
    <m/>
    <m/>
    <m/>
    <m/>
    <m/>
  </r>
  <r>
    <n v="262"/>
    <n v="20"/>
    <d v="2011-09-05T00:00:00"/>
    <n v="9"/>
    <x v="0"/>
    <n v="12"/>
    <s v="TSL,JSR"/>
    <s v="CURRAGH SS/SP THAI/CP OMAN"/>
    <s v="SHER-E-PUNJAB/SEALUCK2/MP PANAMAX6"/>
    <d v="1899-12-30T15:10:00"/>
    <x v="260"/>
    <s v="DTY-WT 1-WCS-RLS 2-IMWB 1-DTY"/>
    <n v="59"/>
    <n v="0"/>
    <m/>
    <d v="1899-12-30T15:10:00"/>
    <d v="1899-12-30T15:10:00"/>
    <d v="1899-12-30T00:00:00"/>
    <n v="0"/>
    <n v="0"/>
    <d v="1899-12-30T15:20:00"/>
    <d v="1899-12-30T00:10:00"/>
    <n v="0"/>
    <n v="10"/>
    <d v="1899-12-30T15:30:00"/>
    <d v="1899-12-30T00:10:00"/>
    <n v="0"/>
    <n v="10"/>
    <d v="1899-12-30T16:00:00"/>
    <d v="1899-12-30T00:30:00"/>
    <n v="0"/>
    <n v="30"/>
    <d v="1899-12-30T16:05:00"/>
    <d v="1899-12-30T17:30:00"/>
    <d v="1899-12-30T01:25:00"/>
    <n v="1"/>
    <n v="25"/>
    <d v="1899-12-30T16:05:00"/>
    <d v="1899-12-30T17:30:00"/>
    <d v="1899-12-30T01:25:00"/>
    <n v="1"/>
    <n v="25"/>
    <d v="1899-12-30T19:35:00"/>
    <d v="1899-12-30T02:05:00"/>
    <n v="2"/>
    <n v="5"/>
    <d v="1899-12-30T19:47:00"/>
    <d v="1899-12-30T00:12:00"/>
    <n v="0"/>
    <n v="12"/>
    <d v="1899-12-31T02:23:00"/>
    <d v="1899-12-30T06:36:00"/>
    <n v="6"/>
    <n v="36"/>
    <d v="1899-12-31T02:23:00"/>
    <d v="1899-12-31T02:23:00"/>
    <d v="1899-12-30T00:00:00"/>
    <n v="0"/>
    <n v="0"/>
    <d v="1899-12-31T02:23:00"/>
    <d v="1899-12-31T02:23:00"/>
    <m/>
    <d v="1899-12-30T00:00:00"/>
    <n v="0"/>
    <n v="0"/>
    <d v="1899-12-31T02:30:00"/>
    <d v="1899-12-30T00:07:00"/>
    <n v="0"/>
    <n v="7"/>
    <d v="1899-12-31T02:50:00"/>
    <d v="1899-12-30T00:20:00"/>
    <n v="0"/>
    <n v="20"/>
    <d v="1899-12-31T02:50:00"/>
    <d v="1899-12-31T03:00:00"/>
    <d v="1899-12-30T00:10:00"/>
    <n v="0"/>
    <n v="10"/>
    <d v="1899-12-30T11:50:00"/>
    <n v="11"/>
    <n v="50"/>
    <d v="1899-12-30T03:02:00"/>
    <n v="3"/>
    <n v="2"/>
    <d v="1899-12-30T01:25:00"/>
    <n v="1"/>
    <n v="25"/>
    <d v="1899-12-30T06:36:00"/>
    <n v="6"/>
    <n v="36"/>
    <m/>
    <m/>
    <m/>
    <d v="1899-12-30T06:36:00"/>
    <n v="6"/>
    <n v="3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23071.01"/>
    <n v="14912"/>
    <n v="63.562203389830508"/>
    <n v="61.90122116416309"/>
    <m/>
    <m/>
    <m/>
    <m/>
    <m/>
  </r>
  <r>
    <n v="263"/>
    <n v="21"/>
    <d v="2011-09-06T00:00:00"/>
    <n v="9"/>
    <x v="0"/>
    <n v="13"/>
    <s v="TSL,JSR"/>
    <s v="JELLINBAH PCI/SS NEWZEALAND"/>
    <s v="PRIMROSE/SHER-E-PUNJAB"/>
    <d v="1899-12-30T21:50:00"/>
    <x v="261"/>
    <s v="DTY-WT 1-WCS-RLS 1-IMWB 1-DTY"/>
    <n v="56"/>
    <n v="3"/>
    <m/>
    <d v="1899-12-30T21:50:00"/>
    <d v="1899-12-30T21:50:00"/>
    <d v="1899-12-30T00:00:00"/>
    <n v="0"/>
    <n v="0"/>
    <d v="1899-12-30T22:10:00"/>
    <d v="1899-12-30T00:20:00"/>
    <n v="0"/>
    <n v="20"/>
    <d v="1899-12-30T22:15:00"/>
    <d v="1899-12-30T00:05:00"/>
    <n v="0"/>
    <n v="5"/>
    <d v="1899-12-30T23:45:00"/>
    <d v="1899-12-30T01:30:00"/>
    <n v="1"/>
    <n v="30"/>
    <d v="1899-12-30T23:45:00"/>
    <d v="1899-12-31T01:30:00"/>
    <d v="1899-12-30T01:45:00"/>
    <n v="1"/>
    <n v="45"/>
    <d v="1899-12-30T23:45:00"/>
    <d v="1899-12-31T01:30:00"/>
    <d v="1899-12-30T01:45:00"/>
    <n v="1"/>
    <n v="45"/>
    <d v="1899-12-31T02:45:00"/>
    <d v="1899-12-30T01:15:00"/>
    <n v="1"/>
    <n v="15"/>
    <d v="1899-12-31T03:25:00"/>
    <d v="1899-12-30T00:40:00"/>
    <n v="0"/>
    <n v="40"/>
    <d v="1899-12-31T05:49:00"/>
    <d v="1899-12-30T02:24:00"/>
    <n v="2"/>
    <n v="24"/>
    <d v="1899-12-31T05:49:00"/>
    <d v="1899-12-31T05:49:00"/>
    <d v="1899-12-30T00:00:00"/>
    <n v="0"/>
    <n v="0"/>
    <d v="1899-12-31T05:49:00"/>
    <d v="1899-12-31T05:49:00"/>
    <m/>
    <d v="1899-12-30T00:00:00"/>
    <n v="0"/>
    <n v="0"/>
    <d v="1899-12-31T05:55:00"/>
    <d v="1899-12-30T00:06:00"/>
    <n v="0"/>
    <n v="6"/>
    <d v="1899-12-31T06:00:00"/>
    <d v="1899-12-30T00:05:00"/>
    <n v="0"/>
    <n v="5"/>
    <d v="1899-12-31T06:00:00"/>
    <d v="1899-12-31T06:25:00"/>
    <d v="1899-12-30T00:25:00"/>
    <n v="0"/>
    <n v="25"/>
    <d v="1899-12-30T08:35:00"/>
    <n v="8"/>
    <n v="35"/>
    <d v="1899-12-30T02:56:00"/>
    <n v="2"/>
    <n v="56"/>
    <d v="1899-12-30T01:45:00"/>
    <n v="1"/>
    <n v="45"/>
    <d v="1899-12-30T02:24:00"/>
    <n v="2"/>
    <n v="24"/>
    <m/>
    <m/>
    <m/>
    <d v="1899-12-30T02:24:00"/>
    <n v="2"/>
    <n v="2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26562.08"/>
    <n v="14969"/>
    <n v="62.340535714285714"/>
    <n v="61.898729374039682"/>
    <m/>
    <m/>
    <m/>
    <m/>
    <m/>
  </r>
  <r>
    <n v="264"/>
    <n v="22"/>
    <d v="2011-09-06T00:00:00"/>
    <n v="9"/>
    <x v="0"/>
    <n v="14"/>
    <s v="TSL,JSR"/>
    <s v="SS NEWZEALAND/CURRAGH SS"/>
    <s v="SHER-E-PUNJAB"/>
    <d v="1899-12-30T02:55:00"/>
    <x v="262"/>
    <s v="DTY-WT 1-WCS-RLS 1-IMWB 1-DTY"/>
    <n v="57"/>
    <n v="2"/>
    <m/>
    <d v="1899-12-30T02:55:00"/>
    <d v="1899-12-30T02:55:00"/>
    <d v="1899-12-30T00:00:00"/>
    <n v="0"/>
    <n v="0"/>
    <d v="1899-12-30T03:15:00"/>
    <d v="1899-12-30T00:20:00"/>
    <n v="0"/>
    <n v="20"/>
    <d v="1899-12-30T03:30:00"/>
    <d v="1899-12-30T00:15:00"/>
    <n v="0"/>
    <n v="15"/>
    <d v="1899-12-30T04:00:00"/>
    <d v="1899-12-30T00:30:00"/>
    <n v="0"/>
    <n v="30"/>
    <d v="1899-12-30T04:00:00"/>
    <d v="1899-12-30T06:00:00"/>
    <d v="1899-12-30T02:00:00"/>
    <n v="2"/>
    <n v="0"/>
    <d v="1899-12-30T04:00:00"/>
    <d v="1899-12-30T06:00:00"/>
    <d v="1899-12-30T02:00:00"/>
    <n v="2"/>
    <n v="0"/>
    <d v="1899-12-30T06:25:00"/>
    <d v="1899-12-30T00:25:00"/>
    <n v="0"/>
    <n v="25"/>
    <d v="1899-12-30T06:25:00"/>
    <d v="1899-12-30T00:00:00"/>
    <n v="0"/>
    <n v="0"/>
    <d v="1899-12-30T09:50:00"/>
    <d v="1899-12-30T03:25:00"/>
    <n v="3"/>
    <n v="25"/>
    <d v="1899-12-30T09:50:00"/>
    <d v="1899-12-30T09:50:00"/>
    <d v="1899-12-30T00:00:00"/>
    <n v="0"/>
    <n v="0"/>
    <d v="1899-12-30T09:50:00"/>
    <d v="1899-12-30T09:50:00"/>
    <m/>
    <d v="1899-12-30T00:00:00"/>
    <n v="0"/>
    <n v="0"/>
    <d v="1899-12-30T10:19:00"/>
    <d v="1899-12-30T00:29:00"/>
    <n v="0"/>
    <n v="29"/>
    <d v="1899-12-30T10:25:00"/>
    <d v="1899-12-30T00:06:00"/>
    <n v="0"/>
    <n v="6"/>
    <d v="1899-12-30T10:25:00"/>
    <d v="1899-12-30T10:50:00"/>
    <d v="1899-12-30T00:25:00"/>
    <n v="0"/>
    <n v="25"/>
    <d v="1899-12-30T07:55:00"/>
    <n v="7"/>
    <n v="55"/>
    <d v="1899-12-30T01:30:00"/>
    <n v="1"/>
    <n v="30"/>
    <d v="1899-12-30T02:00:00"/>
    <n v="2"/>
    <n v="0"/>
    <d v="1899-12-30T03:25:00"/>
    <n v="3"/>
    <n v="25"/>
    <m/>
    <m/>
    <m/>
    <d v="1899-12-30T03:25:00"/>
    <n v="3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30085.80999999994"/>
    <n v="15028"/>
    <n v="61.819824561403507"/>
    <n v="61.890192307692303"/>
    <m/>
    <m/>
    <m/>
    <m/>
    <m/>
  </r>
  <r>
    <n v="265"/>
    <n v="23"/>
    <d v="2011-09-06T00:00:00"/>
    <n v="9"/>
    <x v="1"/>
    <n v="3"/>
    <s v="TSL,HALDIA"/>
    <s v="HAILCREEK/GOONYELLA"/>
    <s v="GREATBRIGHT/YASA UNITY"/>
    <d v="1899-12-30T09:00:00"/>
    <x v="263"/>
    <s v="DTY-WT 1-WCS-RLS 1-IMWB 1-DTY"/>
    <n v="59"/>
    <n v="0"/>
    <m/>
    <d v="1899-12-30T09:00:00"/>
    <d v="1899-12-30T09:00:00"/>
    <d v="1899-12-30T00:00:00"/>
    <n v="0"/>
    <n v="0"/>
    <d v="1899-12-30T09:10:00"/>
    <d v="1899-12-30T00:10:00"/>
    <n v="0"/>
    <n v="10"/>
    <d v="1899-12-30T09:25:00"/>
    <d v="1899-12-30T00:15:00"/>
    <n v="0"/>
    <n v="15"/>
    <d v="1899-12-30T10:00:00"/>
    <d v="1899-12-30T00:35:00"/>
    <n v="0"/>
    <n v="35"/>
    <d v="1899-12-30T10:05:00"/>
    <d v="1899-12-30T11:05:00"/>
    <d v="1899-12-30T01:00:00"/>
    <n v="1"/>
    <n v="0"/>
    <d v="1899-12-30T10:05:00"/>
    <d v="1899-12-30T11:05:00"/>
    <d v="1899-12-30T01:00:00"/>
    <n v="1"/>
    <n v="0"/>
    <d v="1899-12-30T12:20:00"/>
    <d v="1899-12-30T01:15:00"/>
    <n v="1"/>
    <n v="15"/>
    <d v="1899-12-30T13:52:00"/>
    <d v="1899-12-30T01:32:00"/>
    <n v="1"/>
    <n v="32"/>
    <d v="1899-12-30T20:29:00"/>
    <d v="1899-12-30T06:37:00"/>
    <n v="6"/>
    <n v="37"/>
    <d v="1899-12-30T20:29:00"/>
    <d v="1899-12-30T20:29:00"/>
    <d v="1899-12-30T00:00:00"/>
    <n v="0"/>
    <n v="0"/>
    <d v="1899-12-30T20:29:00"/>
    <d v="1899-12-30T20:29:00"/>
    <m/>
    <d v="1899-12-30T00:00:00"/>
    <n v="0"/>
    <n v="0"/>
    <d v="1899-12-30T20:35:00"/>
    <d v="1899-12-30T00:06:00"/>
    <n v="0"/>
    <n v="6"/>
    <d v="1899-12-30T20:45:00"/>
    <d v="1899-12-30T00:10:00"/>
    <n v="0"/>
    <n v="10"/>
    <d v="1899-12-30T20:45:00"/>
    <d v="1899-12-30T21:40:00"/>
    <d v="1899-12-30T00:55:00"/>
    <n v="0"/>
    <n v="55"/>
    <d v="1899-12-30T12:40:00"/>
    <n v="12"/>
    <n v="40"/>
    <d v="1899-12-30T02:06:00"/>
    <n v="2"/>
    <n v="6"/>
    <d v="1899-12-30T01:00:00"/>
    <n v="1"/>
    <n v="0"/>
    <d v="1899-12-30T06:37:00"/>
    <n v="6"/>
    <n v="37"/>
    <m/>
    <m/>
    <m/>
    <d v="1899-12-30T06:37:00"/>
    <n v="6"/>
    <n v="3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33648.87999999989"/>
    <n v="15086"/>
    <n v="60.391016949152544"/>
    <n v="61.888431658491307"/>
    <m/>
    <m/>
    <m/>
    <m/>
    <m/>
  </r>
  <r>
    <n v="266"/>
    <n v="24"/>
    <d v="2011-09-06T00:00:00"/>
    <n v="9"/>
    <x v="0"/>
    <n v="15"/>
    <s v="TSL,JSR"/>
    <s v="JELLINBAH PCI/CURRAGH SS"/>
    <s v="PRIMROSE/SHER-E-PUNJAB"/>
    <d v="1899-12-30T19:25:00"/>
    <x v="264"/>
    <s v="DTY-WT 1-WCS-RLS 1-IMWB 1-DTY"/>
    <n v="58"/>
    <n v="1"/>
    <m/>
    <d v="1899-12-30T19:25:00"/>
    <d v="1899-12-30T19:25:00"/>
    <d v="1899-12-30T00:00:00"/>
    <n v="0"/>
    <n v="0"/>
    <d v="1899-12-30T19:35:00"/>
    <d v="1899-12-30T00:10:00"/>
    <n v="0"/>
    <n v="10"/>
    <d v="1899-12-30T19:50:00"/>
    <d v="1899-12-30T00:15:00"/>
    <n v="0"/>
    <n v="15"/>
    <d v="1899-12-30T20:10:00"/>
    <d v="1899-12-30T00:20:00"/>
    <n v="0"/>
    <n v="20"/>
    <d v="1899-12-30T20:15:00"/>
    <d v="1899-12-30T22:20:00"/>
    <d v="1899-12-30T02:05:00"/>
    <n v="2"/>
    <n v="5"/>
    <d v="1899-12-30T20:15:00"/>
    <d v="1899-12-30T22:20:00"/>
    <d v="1899-12-30T02:05:00"/>
    <n v="2"/>
    <n v="5"/>
    <d v="1899-12-30T22:30:00"/>
    <d v="1899-12-30T00:10:00"/>
    <n v="0"/>
    <n v="10"/>
    <d v="1899-12-30T22:31:00"/>
    <d v="1899-12-30T00:01:00"/>
    <n v="0"/>
    <n v="1"/>
    <d v="1899-12-31T01:04:00"/>
    <d v="1899-12-30T02:33:00"/>
    <n v="2"/>
    <n v="33"/>
    <d v="1899-12-31T01:04:00"/>
    <d v="1899-12-31T01:04:00"/>
    <d v="1899-12-30T00:00:00"/>
    <n v="0"/>
    <n v="0"/>
    <d v="1899-12-31T01:04:00"/>
    <d v="1899-12-31T01:04:00"/>
    <m/>
    <d v="1899-12-30T00:00:00"/>
    <n v="0"/>
    <n v="0"/>
    <d v="1899-12-31T01:10:00"/>
    <d v="1899-12-30T00:06:00"/>
    <n v="0"/>
    <n v="6"/>
    <d v="1899-12-31T01:15:00"/>
    <d v="1899-12-30T00:05:00"/>
    <n v="0"/>
    <n v="5"/>
    <d v="1899-12-31T01:15:00"/>
    <d v="1899-12-31T01:25:00"/>
    <d v="1899-12-30T00:10:00"/>
    <n v="0"/>
    <n v="10"/>
    <d v="1899-12-30T06:00:00"/>
    <n v="6"/>
    <n v="0"/>
    <d v="1899-12-30T00:41:00"/>
    <n v="0"/>
    <n v="41"/>
    <d v="1899-12-30T02:05:00"/>
    <n v="2"/>
    <n v="5"/>
    <d v="1899-12-30T02:33:00"/>
    <n v="2"/>
    <n v="33"/>
    <m/>
    <m/>
    <m/>
    <d v="1899-12-30T02:33:00"/>
    <n v="2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37177.22999999986"/>
    <n v="15139"/>
    <n v="60.83362068965517"/>
    <n v="61.904830570050855"/>
    <m/>
    <m/>
    <m/>
    <m/>
    <m/>
  </r>
  <r>
    <n v="267"/>
    <n v="25"/>
    <d v="2011-09-06T00:00:00"/>
    <n v="9"/>
    <x v="2"/>
    <n v="4"/>
    <s v="UML,DGPR"/>
    <s v="HARD COKING COAL"/>
    <s v="FUZHOU HAI"/>
    <d v="1899-12-30T22:35:00"/>
    <x v="265"/>
    <s v="DTY-WT 1-WCS-RLS 1-IMWB 1-DTY"/>
    <n v="53"/>
    <n v="4"/>
    <m/>
    <d v="1899-12-30T22:35:00"/>
    <d v="1899-12-30T22:35:00"/>
    <d v="1899-12-30T00:00:00"/>
    <n v="0"/>
    <n v="0"/>
    <d v="1899-12-30T22:42:00"/>
    <d v="1899-12-30T00:07:00"/>
    <n v="0"/>
    <n v="7"/>
    <d v="1899-12-30T22:55:00"/>
    <d v="1899-12-30T00:13:00"/>
    <n v="0"/>
    <n v="13"/>
    <d v="1899-12-30T23:20:00"/>
    <d v="1899-12-30T00:25:00"/>
    <n v="0"/>
    <n v="25"/>
    <d v="1899-12-30T23:25:00"/>
    <d v="1899-12-31T01:00:00"/>
    <d v="1899-12-30T01:35:00"/>
    <n v="1"/>
    <n v="35"/>
    <d v="1899-12-30T23:25:00"/>
    <d v="1899-12-31T01:00:00"/>
    <d v="1899-12-30T01:35:00"/>
    <n v="1"/>
    <n v="35"/>
    <d v="1899-12-31T01:35:00"/>
    <d v="1899-12-30T00:35:00"/>
    <n v="0"/>
    <n v="35"/>
    <d v="1899-12-31T02:20:00"/>
    <d v="1899-12-30T00:45:00"/>
    <n v="0"/>
    <n v="45"/>
    <d v="1899-12-31T04:53:00"/>
    <d v="1899-12-30T02:33:00"/>
    <n v="2"/>
    <n v="33"/>
    <d v="1899-12-31T04:53:00"/>
    <d v="1899-12-31T04:53:00"/>
    <d v="1899-12-30T00:00:00"/>
    <n v="0"/>
    <n v="0"/>
    <d v="1899-12-31T04:53:00"/>
    <d v="1899-12-31T04:53:00"/>
    <m/>
    <d v="1899-12-30T00:00:00"/>
    <n v="0"/>
    <n v="0"/>
    <d v="1899-12-31T05:00:00"/>
    <d v="1899-12-30T00:07:00"/>
    <n v="0"/>
    <n v="7"/>
    <d v="1899-12-31T05:10:00"/>
    <d v="1899-12-30T00:10:00"/>
    <n v="0"/>
    <n v="10"/>
    <d v="1899-12-31T05:10:00"/>
    <d v="1899-12-31T05:15:00"/>
    <d v="1899-12-30T00:05:00"/>
    <n v="0"/>
    <n v="5"/>
    <d v="1899-12-30T06:40:00"/>
    <n v="6"/>
    <n v="40"/>
    <d v="1899-12-30T01:17:00"/>
    <n v="1"/>
    <n v="17"/>
    <d v="1899-12-30T01:35:00"/>
    <n v="1"/>
    <n v="35"/>
    <d v="1899-12-30T02:33:00"/>
    <n v="2"/>
    <n v="33"/>
    <m/>
    <m/>
    <m/>
    <d v="1899-12-30T02:33:00"/>
    <n v="2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40484.37999999989"/>
    <n v="15197"/>
    <n v="62.399056603773587"/>
    <n v="61.886186747384343"/>
    <m/>
    <m/>
    <m/>
    <m/>
    <m/>
  </r>
  <r>
    <n v="268"/>
    <n v="26"/>
    <d v="2011-09-07T00:00:00"/>
    <n v="9"/>
    <x v="11"/>
    <n v="3"/>
    <s v="BEL"/>
    <s v="LAKE VERMONT HCC"/>
    <s v="COS PROSPERITY"/>
    <d v="1899-12-30T16:10:00"/>
    <x v="266"/>
    <s v="DTY-WT 1-WCS-RLS 1-IMWB 1-DTY"/>
    <n v="58"/>
    <n v="0"/>
    <m/>
    <d v="1899-12-30T16:10:00"/>
    <d v="1899-12-30T16:10:00"/>
    <d v="1899-12-30T00:00:00"/>
    <n v="0"/>
    <n v="0"/>
    <d v="1899-12-30T16:15:00"/>
    <d v="1899-12-30T00:05:00"/>
    <n v="0"/>
    <n v="5"/>
    <d v="1899-12-30T16:25:00"/>
    <d v="1899-12-30T00:10:00"/>
    <n v="0"/>
    <n v="10"/>
    <d v="1899-12-30T16:49:00"/>
    <d v="1899-12-30T00:24:00"/>
    <n v="0"/>
    <n v="24"/>
    <d v="1899-12-30T16:55:00"/>
    <d v="1899-12-30T18:15:00"/>
    <d v="1899-12-30T01:20:00"/>
    <n v="1"/>
    <n v="20"/>
    <d v="1899-12-30T16:55:00"/>
    <d v="1899-12-30T18:15:00"/>
    <d v="1899-12-30T01:20:00"/>
    <n v="1"/>
    <n v="20"/>
    <d v="1899-12-30T18:54:00"/>
    <d v="1899-12-30T00:39:00"/>
    <n v="0"/>
    <n v="39"/>
    <d v="1899-12-30T20:23:00"/>
    <d v="1899-12-30T01:29:00"/>
    <n v="1"/>
    <n v="29"/>
    <d v="1899-12-30T22:18:00"/>
    <d v="1899-12-30T01:55:00"/>
    <n v="1"/>
    <n v="55"/>
    <d v="1899-12-30T22:18:00"/>
    <d v="1899-12-30T22:18:00"/>
    <d v="1899-12-30T00:00:00"/>
    <n v="0"/>
    <n v="0"/>
    <d v="1899-12-30T22:18:00"/>
    <d v="1899-12-30T22:18:00"/>
    <m/>
    <d v="1899-12-30T00:00:00"/>
    <n v="0"/>
    <n v="0"/>
    <d v="1899-12-30T22:30:00"/>
    <d v="1899-12-30T00:12:00"/>
    <n v="0"/>
    <n v="12"/>
    <d v="1899-12-30T22:38:00"/>
    <d v="1899-12-30T00:08:00"/>
    <n v="0"/>
    <n v="8"/>
    <d v="1899-12-30T22:38:00"/>
    <d v="1899-12-30T22:50:00"/>
    <d v="1899-12-30T00:12:00"/>
    <n v="0"/>
    <n v="12"/>
    <d v="1899-12-30T06:40:00"/>
    <n v="6"/>
    <n v="40"/>
    <d v="1899-12-30T01:23:00"/>
    <n v="1"/>
    <n v="23"/>
    <d v="1899-12-30T01:20:00"/>
    <n v="1"/>
    <n v="20"/>
    <d v="1899-12-30T01:55:00"/>
    <n v="1"/>
    <n v="55"/>
    <m/>
    <m/>
    <m/>
    <d v="1899-12-30T01:55:00"/>
    <n v="1"/>
    <n v="5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44229.92999999993"/>
    <n v="15251"/>
    <n v="64.578448275862073"/>
    <n v="61.912656874959012"/>
    <m/>
    <m/>
    <m/>
    <m/>
    <m/>
  </r>
  <r>
    <n v="269"/>
    <n v="27"/>
    <d v="2011-09-07T00:00:00"/>
    <n v="9"/>
    <x v="15"/>
    <n v="1"/>
    <s v="SUPL"/>
    <s v="NON COKING"/>
    <s v="GENCO NORMANDY"/>
    <d v="1899-12-30T18:45:00"/>
    <x v="267"/>
    <s v="DTY-WT 1-WCS-RLS 2-IMWB 1-DTY"/>
    <n v="54"/>
    <n v="5"/>
    <m/>
    <d v="1899-12-30T18:45:00"/>
    <d v="1899-12-30T18:45:00"/>
    <d v="1899-12-30T00:00:00"/>
    <n v="0"/>
    <n v="0"/>
    <d v="1899-12-30T19:00:00"/>
    <d v="1899-12-30T00:15:00"/>
    <n v="0"/>
    <n v="15"/>
    <d v="1899-12-30T22:00:00"/>
    <d v="1899-12-30T03:00:00"/>
    <n v="3"/>
    <n v="0"/>
    <d v="1899-12-30T22:40:00"/>
    <d v="1899-12-30T00:40:00"/>
    <n v="0"/>
    <n v="40"/>
    <d v="1899-12-30T22:40:00"/>
    <d v="1899-12-30T23:45:00"/>
    <d v="1899-12-30T01:05:00"/>
    <n v="1"/>
    <n v="5"/>
    <d v="1899-12-30T22:40:00"/>
    <d v="1899-12-30T23:45:00"/>
    <d v="1899-12-30T01:05:00"/>
    <n v="1"/>
    <n v="5"/>
    <d v="1899-12-30T23:45:00"/>
    <d v="1899-12-30T00:00:00"/>
    <n v="0"/>
    <n v="0"/>
    <d v="1899-12-31T00:02:00"/>
    <d v="1899-12-30T00:17:00"/>
    <n v="0"/>
    <n v="17"/>
    <d v="1899-12-31T01:05:00"/>
    <d v="1899-12-30T01:03:00"/>
    <n v="1"/>
    <n v="3"/>
    <d v="1899-12-31T01:05:00"/>
    <d v="1899-12-31T01:05:00"/>
    <d v="1899-12-30T00:00:00"/>
    <n v="0"/>
    <n v="0"/>
    <d v="1899-12-31T01:05:00"/>
    <d v="1899-12-31T01:05:00"/>
    <m/>
    <d v="1899-12-30T00:00:00"/>
    <n v="0"/>
    <n v="0"/>
    <d v="1899-12-31T01:30:00"/>
    <d v="1899-12-30T00:25:00"/>
    <n v="0"/>
    <n v="25"/>
    <d v="1899-12-31T01:50:00"/>
    <d v="1899-12-30T00:20:00"/>
    <n v="0"/>
    <n v="20"/>
    <d v="1899-12-31T01:50:00"/>
    <d v="1899-12-31T02:45:00"/>
    <d v="1899-12-30T00:55:00"/>
    <n v="0"/>
    <n v="55"/>
    <d v="1899-12-30T08:00:00"/>
    <n v="8"/>
    <n v="0"/>
    <d v="1899-12-30T01:25:00"/>
    <n v="1"/>
    <n v="25"/>
    <d v="1899-12-30T01:05:00"/>
    <n v="1"/>
    <n v="5"/>
    <d v="1899-12-30T01:03:00"/>
    <n v="1"/>
    <n v="3"/>
    <m/>
    <m/>
    <m/>
    <d v="1899-12-30T01:03:00"/>
    <n v="1"/>
    <n v="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47584.74999999988"/>
    <n v="15310"/>
    <n v="62.126296296296296"/>
    <n v="61.893190725016325"/>
    <m/>
    <m/>
    <m/>
    <m/>
    <m/>
  </r>
  <r>
    <n v="270"/>
    <n v="28"/>
    <d v="2011-09-08T00:00:00"/>
    <n v="9"/>
    <x v="0"/>
    <n v="16"/>
    <s v="TSL,JSR"/>
    <s v="CURRAGH SS/ JELLINBAH PCI"/>
    <s v="SHER-E-PUNJAB/PRIMROSE"/>
    <d v="1899-12-30T21:05:00"/>
    <x v="268"/>
    <s v="DTY-WT 1-WCS-RLS 1-IMWB 1-DTY"/>
    <n v="59"/>
    <n v="0"/>
    <m/>
    <d v="1899-12-30T21:05:00"/>
    <d v="1899-12-30T21:05:00"/>
    <d v="1899-12-30T00:00:00"/>
    <n v="0"/>
    <n v="0"/>
    <d v="1899-12-30T21:15:00"/>
    <d v="1899-12-30T00:10:00"/>
    <n v="0"/>
    <n v="10"/>
    <d v="1899-12-30T22:10:00"/>
    <d v="1899-12-30T00:55:00"/>
    <n v="0"/>
    <n v="55"/>
    <d v="1899-12-30T22:50:00"/>
    <d v="1899-12-30T00:40:00"/>
    <n v="0"/>
    <n v="40"/>
    <d v="1899-12-30T22:50:00"/>
    <d v="1899-12-30T23:50:00"/>
    <d v="1899-12-30T01:00:00"/>
    <n v="1"/>
    <n v="0"/>
    <d v="1899-12-30T22:50:00"/>
    <d v="1899-12-30T23:50:00"/>
    <d v="1899-12-30T01:00:00"/>
    <n v="1"/>
    <n v="0"/>
    <d v="1899-12-30T23:54:00"/>
    <d v="1899-12-30T00:04:00"/>
    <n v="0"/>
    <n v="4"/>
    <d v="1899-12-31T03:10:00"/>
    <d v="1899-12-30T03:16:00"/>
    <n v="3"/>
    <n v="16"/>
    <d v="1899-12-31T06:08:00"/>
    <d v="1899-12-30T02:58:00"/>
    <n v="2"/>
    <n v="58"/>
    <d v="1899-12-31T06:08:00"/>
    <d v="1899-12-31T06:08:00"/>
    <d v="1899-12-30T00:00:00"/>
    <n v="0"/>
    <n v="0"/>
    <d v="1899-12-31T06:08:00"/>
    <d v="1899-12-31T06:08:00"/>
    <m/>
    <d v="1899-12-30T00:00:00"/>
    <n v="0"/>
    <n v="0"/>
    <d v="1899-12-31T07:16:00"/>
    <d v="1899-12-30T01:08:00"/>
    <n v="1"/>
    <n v="8"/>
    <d v="1899-12-31T07:25:00"/>
    <d v="1899-12-30T00:09:00"/>
    <n v="0"/>
    <n v="9"/>
    <d v="1899-12-31T07:25:00"/>
    <d v="1899-12-31T08:15:00"/>
    <d v="1899-12-30T00:50:00"/>
    <n v="0"/>
    <n v="50"/>
    <d v="1899-12-30T11:10:00"/>
    <n v="11"/>
    <n v="10"/>
    <d v="1899-12-30T02:01:00"/>
    <n v="2"/>
    <n v="1"/>
    <d v="1899-12-30T01:00:00"/>
    <n v="1"/>
    <n v="0"/>
    <d v="1899-12-30T02:58:00"/>
    <n v="2"/>
    <n v="58"/>
    <m/>
    <m/>
    <m/>
    <d v="1899-12-30T02:58:00"/>
    <n v="2"/>
    <n v="5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51267.57999999984"/>
    <n v="15369"/>
    <n v="62.420847457627119"/>
    <n v="61.895216344589748"/>
    <m/>
    <m/>
    <m/>
    <m/>
    <m/>
  </r>
  <r>
    <n v="271"/>
    <n v="29"/>
    <d v="2011-09-08T00:00:00"/>
    <n v="9"/>
    <x v="0"/>
    <n v="17"/>
    <s v="TSL,JSR"/>
    <s v="CURRAGH SS/ JELLINBAH PCI"/>
    <s v="SHER-E-PUNJAB/PRIMROSE"/>
    <d v="1899-12-30T12:30:00"/>
    <x v="269"/>
    <s v="DTY-WT 1-WCS-RLS 2-IMWB 1-DTY/DTY-WT 1-WCS-RLS 1-IMWB 1-DTY"/>
    <n v="59"/>
    <n v="0"/>
    <m/>
    <d v="1899-12-30T12:30:00"/>
    <d v="1899-12-30T12:30:00"/>
    <d v="1899-12-30T00:00:00"/>
    <n v="0"/>
    <n v="0"/>
    <d v="1899-12-30T12:50:00"/>
    <d v="1899-12-30T00:20:00"/>
    <n v="0"/>
    <n v="20"/>
    <d v="1899-12-30T13:20:00"/>
    <d v="1899-12-30T00:30:00"/>
    <n v="0"/>
    <n v="30"/>
    <d v="1899-12-30T13:50:00"/>
    <d v="1899-12-30T00:30:00"/>
    <n v="0"/>
    <n v="30"/>
    <d v="1899-12-30T14:05:00"/>
    <d v="1899-12-30T20:00:00"/>
    <d v="1899-12-30T05:55:00"/>
    <n v="5"/>
    <n v="55"/>
    <d v="1899-12-30T14:05:00"/>
    <d v="1899-12-30T20:00:00"/>
    <d v="1899-12-30T05:55:00"/>
    <n v="5"/>
    <n v="55"/>
    <d v="1899-12-30T19:20:00"/>
    <n v="-2.7777777777777901E-2"/>
    <e v="#NUM!"/>
    <e v="#NUM!"/>
    <d v="1899-12-30T19:22:00"/>
    <d v="1899-12-30T00:02:00"/>
    <n v="0"/>
    <n v="2"/>
    <d v="1899-12-31T01:04:00"/>
    <d v="1899-12-30T05:42:00"/>
    <n v="5"/>
    <n v="42"/>
    <d v="1899-12-31T01:04:00"/>
    <d v="1899-12-31T01:04:00"/>
    <d v="1899-12-30T00:00:00"/>
    <n v="0"/>
    <n v="0"/>
    <d v="1899-12-30T22:00:00"/>
    <d v="1899-12-31T01:04:00"/>
    <m/>
    <d v="1899-12-30T03:04:00"/>
    <n v="3"/>
    <n v="4"/>
    <d v="1899-12-31T01:10:00"/>
    <d v="1899-12-30T00:06:00"/>
    <n v="0"/>
    <n v="6"/>
    <d v="1899-12-31T01:20:00"/>
    <d v="1899-12-30T00:10:00"/>
    <n v="0"/>
    <n v="10"/>
    <d v="1899-12-31T01:20:00"/>
    <d v="1899-12-31T01:30:00"/>
    <d v="1899-12-30T00:10:00"/>
    <n v="0"/>
    <n v="10"/>
    <d v="1899-12-30T13:00:00"/>
    <n v="13"/>
    <n v="0"/>
    <d v="1899-12-30T00:06:00"/>
    <n v="0"/>
    <n v="6"/>
    <d v="1899-12-30T05:55:00"/>
    <n v="5"/>
    <n v="55"/>
    <d v="1899-12-30T05:42:00"/>
    <n v="5"/>
    <n v="42"/>
    <m/>
    <m/>
    <m/>
    <d v="1899-12-30T05:42:00"/>
    <n v="5"/>
    <n v="4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55102.08999999985"/>
    <n v="15425"/>
    <n v="64.991694915254243"/>
    <n v="61.919098217179894"/>
    <m/>
    <m/>
    <m/>
    <m/>
    <m/>
  </r>
  <r>
    <n v="272"/>
    <n v="30"/>
    <d v="2011-09-08T00:00:00"/>
    <n v="9"/>
    <x v="2"/>
    <n v="5"/>
    <s v="UML,DGPR"/>
    <s v="HARD COKING COAL"/>
    <s v="FUZHOU HAI"/>
    <d v="1899-12-30T15:35:00"/>
    <x v="270"/>
    <s v="DTY-WT 1-WCS-RLS 1-IMWB 1-DTY"/>
    <n v="56"/>
    <n v="1"/>
    <m/>
    <d v="1899-12-30T15:45:00"/>
    <d v="1899-12-30T15:45:00"/>
    <d v="1899-12-30T00:00:00"/>
    <n v="0"/>
    <n v="0"/>
    <d v="1899-12-30T16:10:00"/>
    <d v="1899-12-30T00:25:00"/>
    <n v="0"/>
    <n v="25"/>
    <d v="1899-12-30T16:15:00"/>
    <d v="1899-12-30T00:05:00"/>
    <n v="0"/>
    <n v="5"/>
    <d v="1899-12-30T16:50:00"/>
    <d v="1899-12-30T00:35:00"/>
    <n v="0"/>
    <n v="35"/>
    <d v="1899-12-30T17:00:00"/>
    <d v="1899-12-30T19:00:00"/>
    <d v="1899-12-30T02:00:00"/>
    <n v="2"/>
    <n v="0"/>
    <d v="1899-12-30T17:00:00"/>
    <d v="1899-12-30T19:00:00"/>
    <d v="1899-12-30T02:00:00"/>
    <n v="2"/>
    <n v="0"/>
    <d v="1899-12-30T19:22:00"/>
    <d v="1899-12-30T00:22:00"/>
    <n v="0"/>
    <n v="22"/>
    <d v="1899-12-30T19:22:00"/>
    <d v="1899-12-30T00:00:00"/>
    <n v="0"/>
    <n v="0"/>
    <d v="1899-12-30T21:35:00"/>
    <d v="1899-12-30T02:13:00"/>
    <n v="2"/>
    <n v="13"/>
    <d v="1899-12-30T21:35:00"/>
    <d v="1899-12-30T21:35:00"/>
    <d v="1899-12-30T00:00:00"/>
    <n v="0"/>
    <n v="0"/>
    <d v="1899-12-30T21:35:00"/>
    <d v="1899-12-30T21:35:00"/>
    <m/>
    <d v="1899-12-30T00:00:00"/>
    <n v="0"/>
    <n v="0"/>
    <d v="1899-12-30T21:45:00"/>
    <d v="1899-12-30T00:10:00"/>
    <n v="0"/>
    <n v="10"/>
    <d v="1899-12-30T21:55:00"/>
    <d v="1899-12-30T00:10:00"/>
    <n v="0"/>
    <n v="10"/>
    <d v="1899-12-30T21:55:00"/>
    <d v="1899-12-30T22:00:00"/>
    <d v="1899-12-30T00:05:00"/>
    <n v="0"/>
    <n v="5"/>
    <d v="1899-12-30T06:15:00"/>
    <n v="6"/>
    <n v="15"/>
    <d v="1899-12-30T01:17:00"/>
    <n v="1"/>
    <n v="17"/>
    <d v="1899-12-30T02:00:00"/>
    <n v="2"/>
    <n v="0"/>
    <d v="1899-12-30T02:13:00"/>
    <n v="2"/>
    <n v="13"/>
    <m/>
    <m/>
    <m/>
    <d v="1899-12-30T02:13:00"/>
    <n v="2"/>
    <n v="1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58586.32999999984"/>
    <n v="15484"/>
    <n v="62.218571428571423"/>
    <n v="61.908184577628511"/>
    <m/>
    <m/>
    <m/>
    <m/>
    <m/>
  </r>
  <r>
    <n v="273"/>
    <n v="31"/>
    <d v="2011-09-08T00:00:00"/>
    <n v="9"/>
    <x v="11"/>
    <n v="4"/>
    <s v="BEL"/>
    <s v="LAKE VERMONT HCC"/>
    <s v="COS PROSPERITY"/>
    <d v="1899-12-30T17:34:00"/>
    <x v="271"/>
    <s v="DTY-WT 1-WCS-RLS 1-IMWB 1-DTY"/>
    <n v="59"/>
    <n v="0"/>
    <m/>
    <d v="1899-12-30T17:34:00"/>
    <d v="1899-12-30T17:34:00"/>
    <d v="1899-12-30T00:00:00"/>
    <n v="0"/>
    <n v="0"/>
    <d v="1899-12-30T17:45:00"/>
    <d v="1899-12-30T00:11:00"/>
    <n v="0"/>
    <n v="11"/>
    <d v="1899-12-30T20:30:00"/>
    <d v="1899-12-30T02:45:00"/>
    <n v="2"/>
    <n v="45"/>
    <d v="1899-12-30T21:05:00"/>
    <d v="1899-12-30T00:35:00"/>
    <n v="0"/>
    <n v="35"/>
    <d v="1899-12-30T21:10:00"/>
    <d v="1899-12-31T01:50:00"/>
    <d v="1899-12-30T04:40:00"/>
    <n v="4"/>
    <n v="40"/>
    <d v="1899-12-30T21:10:00"/>
    <d v="1899-12-31T01:50:00"/>
    <d v="1899-12-30T04:40:00"/>
    <n v="4"/>
    <n v="40"/>
    <d v="1899-12-31T01:54:00"/>
    <d v="1899-12-30T00:04:00"/>
    <n v="0"/>
    <n v="4"/>
    <d v="1899-12-31T01:55:00"/>
    <d v="1899-12-30T00:01:00"/>
    <n v="0"/>
    <n v="1"/>
    <d v="1899-12-31T03:17:00"/>
    <d v="1899-12-30T01:22:00"/>
    <n v="1"/>
    <n v="22"/>
    <d v="1899-12-31T03:17:00"/>
    <d v="1899-12-31T03:17:00"/>
    <d v="1899-12-30T00:00:00"/>
    <n v="0"/>
    <n v="0"/>
    <d v="1899-12-31T03:17:00"/>
    <d v="1899-12-31T03:17:00"/>
    <m/>
    <d v="1899-12-30T00:00:00"/>
    <n v="0"/>
    <n v="0"/>
    <d v="1899-12-31T03:25:00"/>
    <d v="1899-12-30T00:08:00"/>
    <n v="0"/>
    <n v="8"/>
    <d v="1899-12-31T03:30:00"/>
    <d v="1899-12-30T00:05:00"/>
    <n v="0"/>
    <n v="5"/>
    <d v="1899-12-31T03:30:00"/>
    <d v="1899-12-31T04:00:00"/>
    <d v="1899-12-30T00:30:00"/>
    <n v="0"/>
    <n v="30"/>
    <d v="1899-12-30T10:26:00"/>
    <n v="10"/>
    <n v="26"/>
    <d v="1899-12-30T00:52:00"/>
    <n v="0"/>
    <n v="52"/>
    <d v="1899-12-30T04:40:00"/>
    <n v="4"/>
    <n v="40"/>
    <d v="1899-12-30T01:22:00"/>
    <n v="1"/>
    <n v="22"/>
    <m/>
    <m/>
    <m/>
    <d v="1899-12-30T01:22:00"/>
    <n v="1"/>
    <n v="2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62342.44999999984"/>
    <n v="15543"/>
    <n v="63.663050847457626"/>
    <n v="61.914845911342717"/>
    <m/>
    <m/>
    <m/>
    <m/>
    <m/>
  </r>
  <r>
    <n v="274"/>
    <n v="32"/>
    <d v="2011-09-09T00:00:00"/>
    <n v="9"/>
    <x v="3"/>
    <n v="1"/>
    <s v="WELLMAN"/>
    <s v="HARD COKING COAL"/>
    <s v="DIONE"/>
    <d v="1899-12-31T00:50:00"/>
    <x v="272"/>
    <s v="DTY-WT 1-WCS-RLS 1-IMWB 1-DTY"/>
    <n v="59"/>
    <n v="0"/>
    <m/>
    <d v="1899-12-31T00:50:00"/>
    <d v="1899-12-31T00:50:00"/>
    <d v="1899-12-30T00:00:00"/>
    <n v="0"/>
    <n v="0"/>
    <d v="1899-12-31T00:58:00"/>
    <d v="1899-12-30T00:08:00"/>
    <n v="0"/>
    <n v="8"/>
    <d v="1899-12-31T04:10:00"/>
    <d v="1899-12-30T03:12:00"/>
    <n v="3"/>
    <n v="12"/>
    <d v="1899-12-31T04:50:00"/>
    <d v="1899-12-30T00:40:00"/>
    <n v="0"/>
    <n v="40"/>
    <d v="1899-12-31T05:10:00"/>
    <d v="1899-12-31T07:10:00"/>
    <d v="1899-12-30T02:00:00"/>
    <n v="2"/>
    <n v="0"/>
    <d v="1899-12-31T05:10:00"/>
    <d v="1899-12-31T07:10:00"/>
    <d v="1899-12-30T02:00:00"/>
    <n v="2"/>
    <n v="0"/>
    <d v="1899-12-31T10:40:00"/>
    <d v="1899-12-30T03:30:00"/>
    <n v="3"/>
    <n v="30"/>
    <d v="1899-12-31T10:50:00"/>
    <d v="1899-12-30T00:10:00"/>
    <n v="0"/>
    <n v="10"/>
    <d v="1899-12-31T13:19:00"/>
    <d v="1899-12-30T02:29:00"/>
    <n v="2"/>
    <n v="29"/>
    <d v="1899-12-31T13:19:00"/>
    <d v="1899-12-31T13:19:00"/>
    <d v="1899-12-30T00:00:00"/>
    <n v="0"/>
    <n v="0"/>
    <d v="1899-12-31T13:19:00"/>
    <d v="1899-12-31T13:19:00"/>
    <m/>
    <d v="1899-12-30T00:00:00"/>
    <n v="0"/>
    <n v="0"/>
    <d v="1899-12-31T13:37:00"/>
    <d v="1899-12-30T00:18:00"/>
    <n v="0"/>
    <n v="18"/>
    <d v="1899-12-31T13:42:00"/>
    <d v="1899-12-30T00:05:00"/>
    <n v="0"/>
    <n v="5"/>
    <d v="1899-12-31T13:42:00"/>
    <d v="1899-12-31T13:45:00"/>
    <d v="1899-12-30T00:03:00"/>
    <n v="0"/>
    <n v="3"/>
    <d v="1899-12-30T12:55:00"/>
    <n v="12"/>
    <n v="55"/>
    <d v="1899-12-30T04:33:00"/>
    <n v="4"/>
    <n v="33"/>
    <d v="1899-12-30T02:00:00"/>
    <n v="2"/>
    <n v="0"/>
    <d v="1899-12-30T02:29:00"/>
    <n v="2"/>
    <n v="29"/>
    <m/>
    <m/>
    <m/>
    <d v="1899-12-30T02:29:00"/>
    <n v="2"/>
    <n v="2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66034.00999999989"/>
    <n v="15601"/>
    <n v="62.568813559322031"/>
    <n v="61.921287737965507"/>
    <m/>
    <m/>
    <m/>
    <m/>
    <m/>
  </r>
  <r>
    <n v="275"/>
    <n v="33"/>
    <d v="2011-09-09T00:00:00"/>
    <n v="9"/>
    <x v="0"/>
    <n v="18"/>
    <s v="TSL,JSR"/>
    <s v="JELLINBAH PCI/CP DUBAI"/>
    <s v="PRIMROSE/BUTINAH"/>
    <d v="1899-12-30T14:23:00"/>
    <x v="273"/>
    <s v="DTY-WT 1-WCS-RLS 2-IMWB 1-DTY"/>
    <n v="58"/>
    <n v="0"/>
    <m/>
    <d v="1899-12-30T14:23:00"/>
    <d v="1899-12-30T14:23:00"/>
    <d v="1899-12-30T00:00:00"/>
    <n v="0"/>
    <n v="0"/>
    <d v="1899-12-30T14:30:00"/>
    <d v="1899-12-30T00:07:00"/>
    <n v="0"/>
    <n v="7"/>
    <d v="1899-12-30T14:35:00"/>
    <d v="1899-12-30T00:05:00"/>
    <n v="0"/>
    <n v="5"/>
    <d v="1899-12-30T15:05:00"/>
    <d v="1899-12-30T00:30:00"/>
    <n v="0"/>
    <n v="30"/>
    <d v="1899-12-30T15:05:00"/>
    <d v="1899-12-30T15:40:00"/>
    <d v="1899-12-30T00:35:00"/>
    <n v="0"/>
    <n v="35"/>
    <d v="1899-12-30T15:05:00"/>
    <d v="1899-12-30T15:40:00"/>
    <d v="1899-12-30T00:35:00"/>
    <n v="0"/>
    <n v="35"/>
    <d v="1899-12-30T15:42:00"/>
    <d v="1899-12-30T00:02:00"/>
    <n v="0"/>
    <n v="2"/>
    <d v="1899-12-30T15:43:00"/>
    <d v="1899-12-30T00:01:00"/>
    <n v="0"/>
    <n v="1"/>
    <d v="1899-12-30T20:18:00"/>
    <d v="1899-12-30T04:35:00"/>
    <n v="4"/>
    <n v="35"/>
    <d v="1899-12-30T20:18:00"/>
    <d v="1899-12-30T20:18:00"/>
    <d v="1899-12-30T00:00:00"/>
    <n v="0"/>
    <n v="0"/>
    <d v="1899-12-30T20:18:00"/>
    <d v="1899-12-30T20:18:00"/>
    <m/>
    <d v="1899-12-30T00:00:00"/>
    <n v="0"/>
    <n v="0"/>
    <d v="1899-12-30T20:25:00"/>
    <d v="1899-12-30T00:07:00"/>
    <n v="0"/>
    <n v="7"/>
    <d v="1899-12-30T20:30:00"/>
    <d v="1899-12-30T00:05:00"/>
    <n v="0"/>
    <n v="5"/>
    <d v="1899-12-30T20:30:00"/>
    <d v="1899-12-30T20:45:00"/>
    <d v="1899-12-30T00:15:00"/>
    <n v="0"/>
    <n v="15"/>
    <d v="1899-12-30T06:22:00"/>
    <n v="6"/>
    <n v="22"/>
    <d v="1899-12-30T00:44:00"/>
    <n v="0"/>
    <n v="44"/>
    <d v="1899-12-30T00:35:00"/>
    <n v="0"/>
    <n v="35"/>
    <d v="1899-12-30T04:35:00"/>
    <n v="4"/>
    <n v="35"/>
    <m/>
    <m/>
    <m/>
    <d v="1899-12-30T04:35:00"/>
    <n v="4"/>
    <n v="3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69684.16999999993"/>
    <n v="15659"/>
    <n v="62.933793103448274"/>
    <n v="61.92503799731783"/>
    <m/>
    <m/>
    <m/>
    <m/>
    <m/>
  </r>
  <r>
    <n v="276"/>
    <n v="34"/>
    <d v="2011-09-09T00:00:00"/>
    <n v="9"/>
    <x v="16"/>
    <n v="1"/>
    <s v="VISA STEEL"/>
    <s v="NON COKING"/>
    <s v="NEWLEAD SPARTOUNTA"/>
    <d v="1899-12-30T16:40:00"/>
    <x v="274"/>
    <s v="DTY-WT 1-WCS-RLS 1-IMWB 1-DTY"/>
    <n v="58"/>
    <n v="0"/>
    <m/>
    <d v="1899-12-30T16:40:00"/>
    <d v="1899-12-30T16:40:00"/>
    <d v="1899-12-30T00:00:00"/>
    <n v="0"/>
    <n v="0"/>
    <d v="1899-12-30T16:55:00"/>
    <d v="1899-12-30T00:15:00"/>
    <n v="0"/>
    <n v="15"/>
    <d v="1899-12-30T17:00:00"/>
    <d v="1899-12-30T00:05:00"/>
    <n v="0"/>
    <n v="5"/>
    <d v="1899-12-30T17:25:00"/>
    <d v="1899-12-30T00:25:00"/>
    <n v="0"/>
    <n v="25"/>
    <d v="1899-12-30T17:25:00"/>
    <d v="1899-12-30T19:00:00"/>
    <d v="1899-12-30T01:35:00"/>
    <n v="1"/>
    <n v="35"/>
    <d v="1899-12-30T17:25:00"/>
    <d v="1899-12-30T19:00:00"/>
    <d v="1899-12-30T01:35:00"/>
    <n v="1"/>
    <n v="35"/>
    <d v="1899-12-30T20:35:00"/>
    <d v="1899-12-30T01:35:00"/>
    <n v="1"/>
    <n v="35"/>
    <d v="1899-12-30T21:09:00"/>
    <d v="1899-12-30T00:34:00"/>
    <n v="0"/>
    <n v="34"/>
    <d v="1899-12-30T23:40:00"/>
    <d v="1899-12-30T02:31:00"/>
    <n v="2"/>
    <n v="31"/>
    <d v="1899-12-30T23:40:00"/>
    <d v="1899-12-30T23:40:00"/>
    <d v="1899-12-30T00:00:00"/>
    <n v="0"/>
    <n v="0"/>
    <d v="1899-12-30T23:40:00"/>
    <d v="1899-12-30T23:40:00"/>
    <m/>
    <d v="1899-12-30T00:00:00"/>
    <n v="0"/>
    <n v="0"/>
    <d v="1899-12-30T23:47:00"/>
    <d v="1899-12-30T00:07:00"/>
    <n v="0"/>
    <n v="7"/>
    <d v="1899-12-30T23:52:00"/>
    <d v="1899-12-30T00:05:00"/>
    <n v="0"/>
    <n v="5"/>
    <d v="1899-12-30T23:52:00"/>
    <d v="1899-12-30T23:55:00"/>
    <d v="1899-12-30T00:03:00"/>
    <n v="0"/>
    <n v="3"/>
    <d v="1899-12-30T07:15:00"/>
    <n v="7"/>
    <n v="15"/>
    <d v="1899-12-30T02:12:00"/>
    <n v="2"/>
    <n v="12"/>
    <d v="1899-12-30T01:35:00"/>
    <n v="1"/>
    <n v="35"/>
    <d v="1899-12-30T02:31:00"/>
    <n v="2"/>
    <n v="31"/>
    <m/>
    <m/>
    <m/>
    <d v="1899-12-30T02:31:00"/>
    <n v="2"/>
    <n v="3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73328.59"/>
    <n v="15718"/>
    <n v="62.834827586206899"/>
    <n v="61.924455401450565"/>
    <m/>
    <m/>
    <m/>
    <m/>
    <m/>
  </r>
  <r>
    <n v="277"/>
    <n v="35"/>
    <d v="2011-09-09T00:00:00"/>
    <n v="9"/>
    <x v="12"/>
    <n v="1"/>
    <s v="ADHUNIK"/>
    <s v="NON COKING"/>
    <s v="NEWLEAD SPARTOUNTA"/>
    <d v="1899-12-30T19:45:00"/>
    <x v="275"/>
    <s v="DTY-WT 1-WCS-RLS 1-IMWB 1-DTY"/>
    <n v="59"/>
    <n v="0"/>
    <m/>
    <d v="1899-12-30T19:45:00"/>
    <d v="1899-12-30T19:45:00"/>
    <d v="1899-12-30T00:00:00"/>
    <n v="0"/>
    <n v="0"/>
    <d v="1899-12-30T19:52:00"/>
    <d v="1899-12-30T00:07:00"/>
    <n v="0"/>
    <n v="7"/>
    <d v="1899-12-30T21:00:00"/>
    <d v="1899-12-30T01:08:00"/>
    <n v="1"/>
    <n v="8"/>
    <d v="1899-12-30T21:35:00"/>
    <d v="1899-12-30T00:35:00"/>
    <n v="0"/>
    <n v="35"/>
    <d v="1899-12-30T21:35:00"/>
    <d v="1899-12-30T22:45:00"/>
    <d v="1899-12-30T01:10:00"/>
    <n v="1"/>
    <n v="10"/>
    <d v="1899-12-30T21:35:00"/>
    <d v="1899-12-30T22:45:00"/>
    <d v="1899-12-30T01:10:00"/>
    <n v="1"/>
    <n v="10"/>
    <d v="1899-12-31T00:00:00"/>
    <d v="1899-12-30T01:15:00"/>
    <n v="1"/>
    <n v="15"/>
    <d v="1899-12-31T00:05:00"/>
    <d v="1899-12-30T00:05:00"/>
    <n v="0"/>
    <n v="5"/>
    <d v="1899-12-31T02:25:00"/>
    <d v="1899-12-30T02:20:00"/>
    <n v="2"/>
    <n v="20"/>
    <d v="1899-12-31T02:25:00"/>
    <d v="1899-12-31T02:25:00"/>
    <d v="1899-12-30T00:00:00"/>
    <n v="0"/>
    <n v="0"/>
    <d v="1899-12-31T02:25:00"/>
    <d v="1899-12-31T02:25:00"/>
    <m/>
    <d v="1899-12-30T00:00:00"/>
    <n v="0"/>
    <n v="0"/>
    <d v="1899-12-31T02:30:00"/>
    <d v="1899-12-30T00:05:00"/>
    <n v="0"/>
    <n v="5"/>
    <d v="1899-12-31T02:35:00"/>
    <d v="1899-12-30T00:05:00"/>
    <n v="0"/>
    <n v="5"/>
    <d v="1899-12-31T02:35:00"/>
    <d v="1899-12-31T02:45:00"/>
    <d v="1899-12-30T00:10:00"/>
    <n v="0"/>
    <n v="10"/>
    <d v="1899-12-30T07:00:00"/>
    <n v="7"/>
    <n v="0"/>
    <d v="1899-12-30T02:00:00"/>
    <n v="2"/>
    <n v="0"/>
    <d v="1899-12-30T01:10:00"/>
    <n v="1"/>
    <n v="10"/>
    <d v="1899-12-30T02:20:00"/>
    <n v="2"/>
    <n v="20"/>
    <m/>
    <m/>
    <m/>
    <d v="1899-12-30T02:20:00"/>
    <n v="2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77007.66999999993"/>
    <n v="15775"/>
    <n v="62.357288135593222"/>
    <n v="61.933925198098251"/>
    <m/>
    <m/>
    <m/>
    <m/>
    <m/>
  </r>
  <r>
    <n v="278"/>
    <n v="36"/>
    <d v="2011-09-09T00:00:00"/>
    <n v="9"/>
    <x v="16"/>
    <n v="2"/>
    <s v="VISA STEEL"/>
    <s v="NON COKING"/>
    <s v="NEWLEAD SPARTOUNTA"/>
    <d v="1899-12-31T00:50:00"/>
    <x v="276"/>
    <s v="DTY-WT 1-WCS-RLS 1-IMWB 1-DTY"/>
    <n v="57"/>
    <n v="0"/>
    <m/>
    <d v="1899-12-31T00:50:00"/>
    <d v="1899-12-31T00:50:00"/>
    <d v="1899-12-30T00:00:00"/>
    <n v="0"/>
    <n v="0"/>
    <d v="1899-12-31T01:00:00"/>
    <d v="1899-12-30T00:10:00"/>
    <n v="0"/>
    <n v="10"/>
    <d v="1899-12-31T02:00:00"/>
    <d v="1899-12-30T01:00:00"/>
    <n v="1"/>
    <n v="0"/>
    <d v="1899-12-31T02:30:00"/>
    <d v="1899-12-30T00:30:00"/>
    <n v="0"/>
    <n v="30"/>
    <d v="1899-12-31T02:30:00"/>
    <d v="1899-12-31T03:40:00"/>
    <d v="1899-12-30T01:10:00"/>
    <n v="1"/>
    <n v="10"/>
    <d v="1899-12-31T02:30:00"/>
    <d v="1899-12-31T03:40:00"/>
    <d v="1899-12-30T01:10:00"/>
    <n v="1"/>
    <n v="10"/>
    <d v="1899-12-31T03:55:00"/>
    <d v="1899-12-30T00:15:00"/>
    <n v="0"/>
    <n v="15"/>
    <d v="1899-12-31T03:56:00"/>
    <d v="1899-12-30T00:01:00"/>
    <n v="0"/>
    <n v="1"/>
    <d v="1899-12-31T05:04:00"/>
    <d v="1899-12-30T01:08:00"/>
    <n v="1"/>
    <n v="8"/>
    <d v="1899-12-31T05:04:00"/>
    <d v="1899-12-31T05:04:00"/>
    <d v="1899-12-30T00:00:00"/>
    <n v="0"/>
    <n v="0"/>
    <d v="1899-12-31T05:04:00"/>
    <d v="1899-12-31T05:04:00"/>
    <m/>
    <d v="1899-12-30T00:00:00"/>
    <n v="0"/>
    <n v="0"/>
    <d v="1899-12-31T05:10:00"/>
    <d v="1899-12-30T00:06:00"/>
    <n v="0"/>
    <n v="6"/>
    <d v="1899-12-31T05:25:00"/>
    <d v="1899-12-30T00:15:00"/>
    <n v="0"/>
    <n v="15"/>
    <d v="1899-12-31T05:25:00"/>
    <d v="1899-12-31T05:35:00"/>
    <d v="1899-12-30T00:10:00"/>
    <n v="0"/>
    <n v="10"/>
    <d v="1899-12-30T04:45:00"/>
    <n v="4"/>
    <n v="45"/>
    <d v="1899-12-30T01:06:00"/>
    <n v="1"/>
    <n v="6"/>
    <d v="1899-12-30T01:10:00"/>
    <n v="1"/>
    <n v="10"/>
    <d v="1899-12-30T01:08:00"/>
    <n v="1"/>
    <n v="8"/>
    <m/>
    <m/>
    <m/>
    <d v="1899-12-30T01:08:00"/>
    <n v="1"/>
    <n v="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80569.11999999988"/>
    <n v="15834"/>
    <n v="62.481578947368419"/>
    <n v="61.928073765315141"/>
    <m/>
    <m/>
    <m/>
    <m/>
    <m/>
  </r>
  <r>
    <n v="279"/>
    <n v="37"/>
    <d v="2011-09-10T00:00:00"/>
    <n v="9"/>
    <x v="16"/>
    <n v="3"/>
    <s v="VISA STEEL"/>
    <s v="NON COKING"/>
    <s v="NEWLEAD SPARTOUNTA"/>
    <d v="1899-12-30T08:05:00"/>
    <x v="32"/>
    <s v="DTY-WT 1-WCS-RLS 1-IMWB 1-DTY"/>
    <n v="59"/>
    <n v="2"/>
    <m/>
    <d v="1899-12-30T08:05:00"/>
    <d v="1899-12-30T08:05:00"/>
    <d v="1899-12-30T00:00:00"/>
    <n v="0"/>
    <n v="0"/>
    <d v="1899-12-30T08:15:00"/>
    <d v="1899-12-30T00:10:00"/>
    <n v="0"/>
    <n v="10"/>
    <d v="1899-12-30T08:25:00"/>
    <d v="1899-12-30T00:10:00"/>
    <n v="0"/>
    <n v="10"/>
    <d v="1899-12-30T08:36:00"/>
    <d v="1899-12-30T00:11:00"/>
    <n v="0"/>
    <n v="11"/>
    <d v="1899-12-30T08:45:00"/>
    <d v="1899-12-30T10:15:00"/>
    <d v="1899-12-30T01:30:00"/>
    <n v="1"/>
    <n v="30"/>
    <d v="1899-12-30T08:45:00"/>
    <d v="1899-12-30T10:15:00"/>
    <d v="1899-12-30T01:30:00"/>
    <n v="1"/>
    <n v="30"/>
    <d v="1899-12-30T09:50:00"/>
    <n v="-1.7361111111111049E-2"/>
    <e v="#NUM!"/>
    <e v="#NUM!"/>
    <d v="1899-12-30T09:52:00"/>
    <d v="1899-12-30T00:02:00"/>
    <n v="0"/>
    <n v="2"/>
    <d v="1899-12-30T12:18:00"/>
    <d v="1899-12-30T02:26:00"/>
    <n v="2"/>
    <n v="26"/>
    <d v="1899-12-30T12:18:00"/>
    <d v="1899-12-30T12:18:00"/>
    <d v="1899-12-30T00:00:00"/>
    <n v="0"/>
    <n v="0"/>
    <m/>
    <m/>
    <m/>
    <d v="1899-12-30T00:00:00"/>
    <n v="0"/>
    <n v="0"/>
    <d v="1899-12-30T12:41:00"/>
    <d v="1899-12-30T00:23:00"/>
    <n v="0"/>
    <n v="23"/>
    <d v="1899-12-30T12:47:00"/>
    <d v="1899-12-30T00:06:00"/>
    <n v="0"/>
    <n v="6"/>
    <d v="1899-12-30T12:47:00"/>
    <d v="1899-12-30T12:50:00"/>
    <d v="1899-12-30T00:03:00"/>
    <n v="0"/>
    <n v="3"/>
    <d v="1899-12-30T04:45:00"/>
    <n v="4"/>
    <n v="45"/>
    <d v="1899-12-30T00:15:00"/>
    <n v="0"/>
    <n v="15"/>
    <d v="1899-12-30T01:30:00"/>
    <n v="1"/>
    <n v="30"/>
    <d v="1899-12-30T02:26:00"/>
    <n v="2"/>
    <n v="26"/>
    <m/>
    <m/>
    <m/>
    <d v="1899-12-30T02:26:00"/>
    <n v="2"/>
    <n v="2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84140.75999999989"/>
    <n v="15892"/>
    <n v="60.536271186440679"/>
    <n v="61.926803423105959"/>
    <m/>
    <m/>
    <m/>
    <m/>
    <m/>
  </r>
  <r>
    <n v="280"/>
    <n v="38"/>
    <d v="2011-09-10T00:00:00"/>
    <n v="9"/>
    <x v="0"/>
    <n v="19"/>
    <s v="TSL,JSR"/>
    <s v="JELLINBAH PCI/CURRAGH SS"/>
    <s v="PRIMROSE/SHER-E-PUNJAB"/>
    <d v="1899-12-30T13:25:00"/>
    <x v="277"/>
    <s v="DTY-WT 1-WCS-RLS 1-IMWB 1-DTY"/>
    <n v="58"/>
    <n v="0"/>
    <m/>
    <d v="1899-12-30T13:25:00"/>
    <d v="1899-12-30T13:25:00"/>
    <d v="1899-12-30T00:00:00"/>
    <n v="0"/>
    <n v="0"/>
    <d v="1899-12-30T13:35:00"/>
    <d v="1899-12-30T00:10:00"/>
    <n v="0"/>
    <n v="10"/>
    <d v="1899-12-30T13:50:00"/>
    <d v="1899-12-30T00:15:00"/>
    <n v="0"/>
    <n v="15"/>
    <d v="1899-12-30T14:10:00"/>
    <d v="1899-12-30T00:20:00"/>
    <n v="0"/>
    <n v="20"/>
    <d v="1899-12-30T14:15:00"/>
    <d v="1899-12-30T16:00:00"/>
    <d v="1899-12-30T01:45:00"/>
    <n v="1"/>
    <n v="45"/>
    <d v="1899-12-30T14:15:00"/>
    <d v="1899-12-30T16:00:00"/>
    <d v="1899-12-30T01:45:00"/>
    <n v="1"/>
    <n v="45"/>
    <d v="1899-12-30T15:25:00"/>
    <n v="-2.430555555555558E-2"/>
    <e v="#NUM!"/>
    <e v="#NUM!"/>
    <d v="1899-12-30T15:37:00"/>
    <d v="1899-12-30T00:12:00"/>
    <n v="0"/>
    <n v="12"/>
    <d v="1899-12-30T18:20:00"/>
    <d v="1899-12-30T02:43:00"/>
    <n v="2"/>
    <n v="43"/>
    <d v="1899-12-30T18:20:00"/>
    <d v="1899-12-30T18:20:00"/>
    <d v="1899-12-30T00:00:00"/>
    <n v="0"/>
    <n v="0"/>
    <m/>
    <m/>
    <m/>
    <d v="1899-12-30T00:00:00"/>
    <n v="0"/>
    <n v="0"/>
    <d v="1899-12-30T18:42:00"/>
    <d v="1899-12-30T00:22:00"/>
    <n v="0"/>
    <n v="22"/>
    <d v="1899-12-30T18:46:00"/>
    <d v="1899-12-30T00:04:00"/>
    <n v="0"/>
    <n v="4"/>
    <d v="1899-12-30T18:46:00"/>
    <d v="1899-12-30T18:50:00"/>
    <d v="1899-12-30T00:04:00"/>
    <n v="0"/>
    <n v="4"/>
    <d v="1899-12-30T05:25:00"/>
    <n v="5"/>
    <n v="25"/>
    <d v="1899-12-30T00:11:00"/>
    <n v="0"/>
    <n v="11"/>
    <d v="1899-12-30T01:45:00"/>
    <n v="1"/>
    <n v="45"/>
    <d v="1899-12-30T02:43:00"/>
    <n v="2"/>
    <n v="43"/>
    <m/>
    <m/>
    <m/>
    <d v="1899-12-30T02:43:00"/>
    <n v="2"/>
    <n v="4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87782.09999999986"/>
    <n v="15951"/>
    <n v="62.781724137931036"/>
    <n v="61.92602971600526"/>
    <m/>
    <m/>
    <m/>
    <m/>
    <m/>
  </r>
  <r>
    <n v="281"/>
    <n v="39"/>
    <d v="2011-09-10T00:00:00"/>
    <n v="9"/>
    <x v="1"/>
    <n v="4"/>
    <s v="TSL,HALDIA"/>
    <s v="GOONYELLA"/>
    <s v="YASA UNITY"/>
    <d v="1899-12-30T18:30:00"/>
    <x v="278"/>
    <s v="DTY-WT 1-WCS-RLS 1-IMWB 1-DTY"/>
    <n v="59"/>
    <n v="0"/>
    <m/>
    <d v="1899-12-30T18:30:00"/>
    <d v="1899-12-30T18:30:00"/>
    <d v="1899-12-30T00:00:00"/>
    <n v="0"/>
    <n v="0"/>
    <d v="1899-12-30T18:35:00"/>
    <d v="1899-12-30T00:05:00"/>
    <n v="0"/>
    <n v="5"/>
    <d v="1899-12-30T18:45:00"/>
    <d v="1899-12-30T00:10:00"/>
    <n v="0"/>
    <n v="10"/>
    <d v="1899-12-30T19:15:00"/>
    <d v="1899-12-30T00:30:00"/>
    <n v="0"/>
    <n v="30"/>
    <d v="1899-12-30T19:20:00"/>
    <d v="1899-12-30T20:50:00"/>
    <d v="1899-12-30T01:30:00"/>
    <n v="1"/>
    <n v="30"/>
    <d v="1899-12-30T19:20:00"/>
    <d v="1899-12-30T20:50:00"/>
    <d v="1899-12-30T01:30:00"/>
    <n v="1"/>
    <n v="30"/>
    <d v="1899-12-30T20:38:00"/>
    <n v="-8.3333333333333037E-3"/>
    <e v="#NUM!"/>
    <e v="#NUM!"/>
    <d v="1899-12-30T20:42:00"/>
    <d v="1899-12-30T00:04:00"/>
    <n v="0"/>
    <n v="4"/>
    <d v="1899-12-30T23:04:00"/>
    <d v="1899-12-30T02:22:00"/>
    <n v="2"/>
    <n v="22"/>
    <d v="1899-12-30T23:04:00"/>
    <d v="1899-12-30T23:04:00"/>
    <d v="1899-12-30T00:00:00"/>
    <n v="0"/>
    <n v="0"/>
    <m/>
    <m/>
    <m/>
    <d v="1899-12-30T00:00:00"/>
    <n v="0"/>
    <n v="0"/>
    <d v="1899-12-30T23:15:00"/>
    <d v="1899-12-30T00:11:00"/>
    <n v="0"/>
    <n v="11"/>
    <d v="1899-12-30T23:30:00"/>
    <d v="1899-12-30T00:15:00"/>
    <n v="0"/>
    <n v="15"/>
    <d v="1899-12-30T23:30:00"/>
    <d v="1899-12-30T23:55:00"/>
    <d v="1899-12-30T00:25:00"/>
    <n v="0"/>
    <n v="25"/>
    <d v="1899-12-30T05:25:00"/>
    <n v="5"/>
    <n v="25"/>
    <d v="1899-12-30T00:44:00"/>
    <n v="0"/>
    <n v="44"/>
    <d v="1899-12-30T01:30:00"/>
    <n v="1"/>
    <n v="30"/>
    <d v="1899-12-30T02:22:00"/>
    <n v="2"/>
    <n v="22"/>
    <m/>
    <m/>
    <m/>
    <d v="1899-12-30T02:22:00"/>
    <n v="2"/>
    <n v="2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91479.00999999989"/>
    <n v="16010"/>
    <n v="62.659491525423725"/>
    <n v="61.928732667083068"/>
    <m/>
    <m/>
    <m/>
    <m/>
    <m/>
  </r>
  <r>
    <n v="282"/>
    <n v="40"/>
    <d v="2011-09-10T00:00:00"/>
    <n v="9"/>
    <x v="14"/>
    <n v="1"/>
    <s v="ADHUNIK"/>
    <s v="NON COKING"/>
    <s v="NEWLEAD SPARTOUNTA"/>
    <d v="1899-12-30T22:30:00"/>
    <x v="279"/>
    <s v="DTY-WT 1-WCS-RLS 1-IMWB 1-DTY"/>
    <n v="59"/>
    <n v="0"/>
    <m/>
    <d v="1899-12-30T22:30:00"/>
    <d v="1899-12-30T22:30:00"/>
    <d v="1899-12-30T00:00:00"/>
    <n v="0"/>
    <n v="0"/>
    <d v="1899-12-30T22:34:00"/>
    <d v="1899-12-30T00:04:00"/>
    <n v="0"/>
    <n v="4"/>
    <d v="1899-12-30T22:45:00"/>
    <d v="1899-12-30T00:11:00"/>
    <n v="0"/>
    <n v="11"/>
    <d v="1899-12-30T23:15:00"/>
    <d v="1899-12-30T00:30:00"/>
    <n v="0"/>
    <n v="30"/>
    <d v="1899-12-30T23:18:00"/>
    <d v="1899-12-31T00:15:00"/>
    <d v="1899-12-30T00:57:00"/>
    <n v="0"/>
    <n v="57"/>
    <d v="1899-12-30T23:18:00"/>
    <d v="1899-12-31T00:15:00"/>
    <d v="1899-12-30T00:57:00"/>
    <n v="0"/>
    <n v="57"/>
    <d v="1899-12-31T00:20:00"/>
    <d v="1899-12-30T00:05:00"/>
    <n v="0"/>
    <n v="5"/>
    <d v="1899-12-31T00:56:00"/>
    <d v="1899-12-30T00:36:00"/>
    <n v="0"/>
    <n v="36"/>
    <d v="1899-12-31T03:05:00"/>
    <d v="1899-12-30T02:09:00"/>
    <n v="2"/>
    <n v="9"/>
    <d v="1899-12-31T03:05:00"/>
    <d v="1899-12-31T03:05:00"/>
    <d v="1899-12-30T00:00:00"/>
    <n v="0"/>
    <n v="0"/>
    <m/>
    <m/>
    <m/>
    <d v="1899-12-30T00:00:00"/>
    <n v="0"/>
    <n v="0"/>
    <d v="1899-12-31T03:12:00"/>
    <d v="1899-12-30T00:07:00"/>
    <n v="0"/>
    <n v="7"/>
    <d v="1899-12-31T03:20:00"/>
    <d v="1899-12-30T00:08:00"/>
    <n v="0"/>
    <n v="8"/>
    <d v="1899-12-31T03:20:00"/>
    <d v="1899-12-31T03:30:00"/>
    <d v="1899-12-30T00:10:00"/>
    <n v="0"/>
    <n v="10"/>
    <d v="1899-12-30T05:00:00"/>
    <n v="5"/>
    <n v="0"/>
    <d v="1899-12-30T00:50:00"/>
    <n v="0"/>
    <n v="50"/>
    <d v="1899-12-30T00:57:00"/>
    <n v="0"/>
    <n v="57"/>
    <d v="1899-12-30T02:09:00"/>
    <n v="2"/>
    <n v="9"/>
    <m/>
    <m/>
    <m/>
    <d v="1899-12-30T02:09:00"/>
    <n v="2"/>
    <n v="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995218.14999999991"/>
    <n v="16069"/>
    <n v="63.375254237288132"/>
    <n v="61.934043811064775"/>
    <m/>
    <m/>
    <m/>
    <m/>
    <m/>
  </r>
  <r>
    <n v="283"/>
    <n v="41"/>
    <d v="2011-09-11T00:00:00"/>
    <n v="9"/>
    <x v="0"/>
    <n v="20"/>
    <s v="TSL,JSR"/>
    <s v="JELLINBAH PCI/SS NEWZEALAND"/>
    <s v="PRIMROSE/SHER-E-PUNJAB"/>
    <d v="1899-12-30T03:00:00"/>
    <x v="97"/>
    <s v="DTY-WT 1-WCS-RLS 1-IMWB 1-DTY"/>
    <n v="59"/>
    <n v="0"/>
    <m/>
    <d v="1899-12-30T03:00:00"/>
    <d v="1899-12-30T03:00:00"/>
    <d v="1899-12-30T00:00:00"/>
    <n v="0"/>
    <n v="0"/>
    <d v="1899-12-30T03:05:00"/>
    <d v="1899-12-30T00:05:00"/>
    <n v="0"/>
    <n v="5"/>
    <d v="1899-12-30T03:20:00"/>
    <d v="1899-12-30T00:15:00"/>
    <n v="0"/>
    <n v="15"/>
    <d v="1899-12-30T03:52:00"/>
    <d v="1899-12-30T00:32:00"/>
    <n v="0"/>
    <n v="32"/>
    <d v="1899-12-30T03:54:00"/>
    <d v="1899-12-30T04:35:00"/>
    <d v="1899-12-30T00:41:00"/>
    <n v="0"/>
    <n v="41"/>
    <d v="1899-12-30T03:54:00"/>
    <d v="1899-12-30T04:35:00"/>
    <d v="1899-12-30T00:41:00"/>
    <n v="0"/>
    <n v="41"/>
    <d v="1899-12-30T04:40:00"/>
    <d v="1899-12-30T00:05:00"/>
    <n v="0"/>
    <n v="5"/>
    <d v="1899-12-30T04:45:00"/>
    <d v="1899-12-30T00:05:00"/>
    <n v="0"/>
    <n v="5"/>
    <d v="1899-12-30T07:12:00"/>
    <d v="1899-12-30T02:27:00"/>
    <n v="2"/>
    <n v="27"/>
    <d v="1899-12-30T07:12:00"/>
    <d v="1899-12-30T07:12:00"/>
    <d v="1899-12-30T00:00:00"/>
    <n v="0"/>
    <n v="0"/>
    <d v="1899-12-30T07:12:00"/>
    <d v="1899-12-30T08:40:00"/>
    <n v="61"/>
    <d v="1899-12-30T01:28:00"/>
    <n v="1"/>
    <n v="28"/>
    <d v="1899-12-30T08:55:00"/>
    <d v="1899-12-30T01:43:00"/>
    <n v="1"/>
    <n v="43"/>
    <d v="1899-12-30T09:00:00"/>
    <d v="1899-12-30T00:05:00"/>
    <n v="0"/>
    <n v="5"/>
    <d v="1899-12-30T09:00:00"/>
    <d v="1899-12-30T09:00:00"/>
    <d v="1899-12-30T00:00:00"/>
    <n v="0"/>
    <n v="0"/>
    <d v="1899-12-30T06:00:00"/>
    <n v="6"/>
    <n v="0"/>
    <d v="1899-12-30T02:25:00"/>
    <n v="2"/>
    <n v="25"/>
    <d v="1899-12-30T00:41:00"/>
    <n v="0"/>
    <n v="41"/>
    <d v="1899-12-30T02:27:00"/>
    <n v="2"/>
    <n v="27"/>
    <m/>
    <m/>
    <m/>
    <d v="1899-12-30T02:05:00"/>
    <n v="2"/>
    <n v="5"/>
    <d v="1899-12-30T00:00:00"/>
    <n v="0"/>
    <n v="0"/>
    <d v="1899-12-30T00:22:00"/>
    <n v="0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998841.14999999991"/>
    <n v="16128"/>
    <n v="61.406779661016948"/>
    <n v="61.932114955357136"/>
    <m/>
    <m/>
    <m/>
    <m/>
    <m/>
  </r>
  <r>
    <n v="284"/>
    <n v="42"/>
    <d v="2011-09-11T00:00:00"/>
    <n v="9"/>
    <x v="11"/>
    <n v="5"/>
    <s v="BEL"/>
    <s v="LAKE VERMONT HCC"/>
    <s v="COS PROSPERITY"/>
    <d v="1899-12-30T08:15:00"/>
    <x v="280"/>
    <s v="DTY-WT 1-WCS-RLS 1-IMWB 1-DTY"/>
    <n v="59"/>
    <n v="0"/>
    <m/>
    <d v="1899-12-30T08:15:00"/>
    <d v="1899-12-30T08:15:00"/>
    <d v="1899-12-30T00:00:00"/>
    <n v="0"/>
    <n v="0"/>
    <d v="1899-12-30T08:15:00"/>
    <d v="1899-12-30T00:00:00"/>
    <n v="0"/>
    <n v="0"/>
    <d v="1899-12-30T08:20:00"/>
    <d v="1899-12-30T00:05:00"/>
    <n v="0"/>
    <n v="5"/>
    <d v="1899-12-30T08:55:00"/>
    <d v="1899-12-30T00:35:00"/>
    <n v="0"/>
    <n v="35"/>
    <d v="1899-12-30T09:00:00"/>
    <d v="1899-12-30T10:15:00"/>
    <d v="1899-12-30T01:15:00"/>
    <n v="1"/>
    <n v="15"/>
    <d v="1899-12-30T09:00:00"/>
    <d v="1899-12-30T10:15:00"/>
    <d v="1899-12-30T01:15:00"/>
    <n v="1"/>
    <n v="15"/>
    <d v="1899-12-30T09:50:00"/>
    <n v="-1.7361111111111049E-2"/>
    <e v="#NUM!"/>
    <e v="#NUM!"/>
    <d v="1899-12-30T09:51:00"/>
    <d v="1899-12-30T00:01:00"/>
    <n v="0"/>
    <n v="1"/>
    <d v="1899-12-30T11:59:00"/>
    <d v="1899-12-30T02:08:00"/>
    <n v="2"/>
    <n v="8"/>
    <d v="1899-12-30T11:59:00"/>
    <d v="1899-12-30T11:59:00"/>
    <d v="1899-12-30T00:00:00"/>
    <n v="0"/>
    <n v="0"/>
    <d v="1899-12-30T11:59:00"/>
    <d v="1899-12-30T11:59:00"/>
    <m/>
    <d v="1899-12-30T00:00:00"/>
    <n v="0"/>
    <n v="0"/>
    <d v="1899-12-30T12:05:00"/>
    <d v="1899-12-30T00:06:00"/>
    <n v="0"/>
    <n v="6"/>
    <d v="1899-12-30T12:15:00"/>
    <d v="1899-12-30T00:10:00"/>
    <n v="0"/>
    <n v="10"/>
    <d v="1899-12-30T12:15:00"/>
    <d v="1899-12-30T12:45:00"/>
    <d v="1899-12-30T00:30:00"/>
    <n v="0"/>
    <n v="30"/>
    <d v="1899-12-30T04:30:00"/>
    <n v="4"/>
    <n v="30"/>
    <d v="1899-12-30T00:26:00"/>
    <n v="0"/>
    <n v="26"/>
    <d v="1899-12-30T01:15:00"/>
    <n v="1"/>
    <n v="15"/>
    <d v="1899-12-30T02:08:00"/>
    <n v="2"/>
    <n v="8"/>
    <m/>
    <m/>
    <m/>
    <d v="1899-12-30T01:52:00"/>
    <n v="1"/>
    <n v="5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6:00"/>
    <n v="0"/>
    <n v="16"/>
    <d v="1899-12-30T00:00:00"/>
    <n v="0"/>
    <n v="0"/>
    <n v="1002526.44"/>
    <n v="16185"/>
    <n v="62.462542372881359"/>
    <n v="61.941701575532896"/>
    <m/>
    <m/>
    <m/>
    <m/>
    <m/>
  </r>
  <r>
    <n v="285"/>
    <n v="43"/>
    <d v="2011-09-11T00:00:00"/>
    <n v="9"/>
    <x v="0"/>
    <n v="21"/>
    <s v="TSL,JSR"/>
    <s v="CP DUBAI"/>
    <s v="BUTINAH"/>
    <d v="1899-12-30T13:04:00"/>
    <x v="281"/>
    <s v="DTY-WT 1-WCS-RLS 2-IMWB 1-DTY"/>
    <n v="57"/>
    <n v="2"/>
    <m/>
    <d v="1899-12-30T13:04:00"/>
    <d v="1899-12-30T13:04:00"/>
    <d v="1899-12-30T00:00:00"/>
    <n v="0"/>
    <n v="0"/>
    <d v="1899-12-30T13:10:00"/>
    <d v="1899-12-30T00:06:00"/>
    <n v="0"/>
    <n v="6"/>
    <d v="1899-12-30T13:20:00"/>
    <d v="1899-12-30T00:10:00"/>
    <n v="0"/>
    <n v="10"/>
    <d v="1899-12-30T13:55:00"/>
    <d v="1899-12-30T00:35:00"/>
    <n v="0"/>
    <n v="35"/>
    <d v="1899-12-30T14:05:00"/>
    <d v="1899-12-30T15:35:00"/>
    <d v="1899-12-30T01:30:00"/>
    <n v="1"/>
    <n v="30"/>
    <d v="1899-12-30T14:05:00"/>
    <d v="1899-12-30T15:35:00"/>
    <d v="1899-12-30T01:30:00"/>
    <n v="1"/>
    <n v="30"/>
    <d v="1899-12-30T16:12:00"/>
    <d v="1899-12-30T00:37:00"/>
    <n v="0"/>
    <n v="37"/>
    <d v="1899-12-30T16:15:00"/>
    <d v="1899-12-30T00:03:00"/>
    <n v="0"/>
    <n v="3"/>
    <d v="1899-12-30T17:57:00"/>
    <d v="1899-12-30T01:42:00"/>
    <n v="1"/>
    <n v="42"/>
    <d v="1899-12-30T17:57:00"/>
    <d v="1899-12-30T17:57:00"/>
    <d v="1899-12-30T00:00:00"/>
    <n v="0"/>
    <n v="0"/>
    <d v="1899-12-30T17:57:00"/>
    <d v="1899-12-30T17:57:00"/>
    <m/>
    <d v="1899-12-30T00:00:00"/>
    <n v="0"/>
    <n v="0"/>
    <d v="1899-12-30T18:09:00"/>
    <d v="1899-12-30T00:12:00"/>
    <n v="0"/>
    <n v="12"/>
    <d v="1899-12-30T18:15:00"/>
    <d v="1899-12-30T00:06:00"/>
    <n v="0"/>
    <n v="6"/>
    <d v="1899-12-30T18:15:00"/>
    <d v="1899-12-30T18:25:00"/>
    <d v="1899-12-30T00:10:00"/>
    <n v="0"/>
    <n v="10"/>
    <d v="1899-12-30T05:21:00"/>
    <n v="5"/>
    <n v="21"/>
    <d v="1899-12-30T01:30:00"/>
    <n v="1"/>
    <n v="30"/>
    <d v="1899-12-30T01:30:00"/>
    <n v="1"/>
    <n v="30"/>
    <d v="1899-12-30T01:42:00"/>
    <n v="1"/>
    <n v="42"/>
    <m/>
    <m/>
    <m/>
    <d v="1899-12-30T01:20:00"/>
    <n v="1"/>
    <n v="2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2:00"/>
    <n v="0"/>
    <n v="22"/>
    <d v="1899-12-30T00:00:00"/>
    <n v="0"/>
    <n v="0"/>
    <n v="1006226"/>
    <n v="16242"/>
    <n v="64.904561403508765"/>
    <n v="61.952099495136068"/>
    <m/>
    <m/>
    <m/>
    <m/>
    <m/>
  </r>
  <r>
    <n v="286"/>
    <n v="44"/>
    <d v="2011-09-12T00:00:00"/>
    <n v="9"/>
    <x v="0"/>
    <n v="22"/>
    <s v="TSL,JSR"/>
    <s v="JELLINBAH PCI"/>
    <s v="PRIMROSE"/>
    <d v="1899-12-30T01:05:00"/>
    <x v="282"/>
    <s v="DTY-WT 1-WCS-RLS 1-IMWB 1-DTY"/>
    <n v="57"/>
    <n v="2"/>
    <m/>
    <d v="1899-12-30T01:05:00"/>
    <d v="1899-12-30T01:05:00"/>
    <d v="1899-12-30T00:00:00"/>
    <n v="0"/>
    <n v="0"/>
    <d v="1899-12-30T01:10:00"/>
    <d v="1899-12-30T00:05:00"/>
    <n v="0"/>
    <n v="5"/>
    <d v="1899-12-30T01:20:00"/>
    <d v="1899-12-30T00:10:00"/>
    <n v="0"/>
    <n v="10"/>
    <d v="1899-12-30T02:00:00"/>
    <d v="1899-12-30T00:40:00"/>
    <n v="0"/>
    <n v="40"/>
    <d v="1899-12-30T02:05:00"/>
    <d v="1899-12-30T02:58:00"/>
    <d v="1899-12-30T00:53:00"/>
    <n v="0"/>
    <n v="53"/>
    <d v="1899-12-30T02:05:00"/>
    <d v="1899-12-30T02:58:00"/>
    <d v="1899-12-30T00:53:00"/>
    <n v="0"/>
    <n v="53"/>
    <d v="1899-12-30T02:04:00"/>
    <n v="-3.7499999999999992E-2"/>
    <e v="#NUM!"/>
    <e v="#NUM!"/>
    <d v="1899-12-30T03:00:00"/>
    <d v="1899-12-30T00:56:00"/>
    <n v="0"/>
    <n v="56"/>
    <d v="1899-12-30T05:29:00"/>
    <d v="1899-12-30T02:29:00"/>
    <n v="2"/>
    <n v="29"/>
    <d v="1899-12-30T05:29:00"/>
    <d v="1899-12-30T05:29:00"/>
    <d v="1899-12-30T00:00:00"/>
    <n v="0"/>
    <n v="0"/>
    <d v="1899-12-30T05:30:00"/>
    <d v="1899-12-30T07:00:00"/>
    <n v="62"/>
    <d v="1899-12-30T01:30:00"/>
    <n v="1"/>
    <n v="30"/>
    <d v="1899-12-30T07:10:00"/>
    <d v="1899-12-30T01:41:00"/>
    <n v="1"/>
    <n v="41"/>
    <d v="1899-12-30T07:20:00"/>
    <d v="1899-12-30T00:10:00"/>
    <n v="0"/>
    <n v="10"/>
    <d v="1899-12-30T07:20:00"/>
    <d v="1899-12-30T07:30:00"/>
    <d v="1899-12-30T00:10:00"/>
    <n v="0"/>
    <n v="10"/>
    <d v="1899-12-30T06:25:00"/>
    <n v="6"/>
    <n v="25"/>
    <d v="1899-12-30T01:37:00"/>
    <n v="1"/>
    <n v="37"/>
    <d v="1899-12-30T00:53:00"/>
    <n v="0"/>
    <n v="53"/>
    <d v="1899-12-30T02:29:00"/>
    <n v="2"/>
    <n v="29"/>
    <m/>
    <m/>
    <m/>
    <d v="1899-12-30T01:27:00"/>
    <n v="1"/>
    <n v="27"/>
    <d v="1899-12-30T00:00:00"/>
    <n v="0"/>
    <n v="0"/>
    <d v="1899-12-30T00:12:00"/>
    <n v="0"/>
    <n v="12"/>
    <d v="1899-12-30T00:13:00"/>
    <n v="0"/>
    <n v="13"/>
    <d v="1899-12-30T00:00:00"/>
    <n v="0"/>
    <n v="0"/>
    <d v="1899-12-30T00:00:00"/>
    <n v="0"/>
    <n v="0"/>
    <d v="1899-12-30T00:37:00"/>
    <n v="0"/>
    <n v="37"/>
    <d v="1899-12-30T00:00:00"/>
    <n v="0"/>
    <n v="0"/>
    <n v="1009827.08"/>
    <n v="16300"/>
    <n v="63.176842105263155"/>
    <n v="61.95258159509202"/>
    <m/>
    <m/>
    <m/>
    <m/>
    <m/>
  </r>
  <r>
    <n v="287"/>
    <n v="45"/>
    <d v="2011-09-12T00:00:00"/>
    <n v="9"/>
    <x v="0"/>
    <n v="23"/>
    <s v="TSL,JSR"/>
    <s v="CP DUBAI"/>
    <s v="BUTINAH"/>
    <d v="1899-12-30T20:25:00"/>
    <x v="283"/>
    <s v="DTY-WT 1-WCS-RLS 2-IMWB 1-DTY"/>
    <n v="58"/>
    <n v="1"/>
    <m/>
    <d v="1899-12-30T20:25:00"/>
    <d v="1899-12-30T20:25:00"/>
    <d v="1899-12-30T00:00:00"/>
    <n v="0"/>
    <n v="0"/>
    <d v="1899-12-30T20:30:00"/>
    <d v="1899-12-30T00:05:00"/>
    <n v="0"/>
    <n v="5"/>
    <d v="1899-12-30T20:45:00"/>
    <d v="1899-12-30T00:15:00"/>
    <n v="0"/>
    <n v="15"/>
    <d v="1899-12-30T21:15:00"/>
    <d v="1899-12-30T00:30:00"/>
    <n v="0"/>
    <n v="30"/>
    <d v="1899-12-30T21:22:00"/>
    <d v="1899-12-30T21:48:00"/>
    <d v="1899-12-30T00:26:00"/>
    <n v="0"/>
    <n v="26"/>
    <d v="1899-12-30T21:22:00"/>
    <d v="1899-12-30T21:48:00"/>
    <d v="1899-12-30T00:26:00"/>
    <n v="0"/>
    <n v="26"/>
    <d v="1899-12-30T21:21:00"/>
    <n v="-1.8749999999999933E-2"/>
    <e v="#NUM!"/>
    <e v="#NUM!"/>
    <d v="1899-12-30T22:20:00"/>
    <d v="1899-12-30T00:59:00"/>
    <n v="0"/>
    <n v="59"/>
    <d v="1899-12-31T00:28:00"/>
    <d v="1899-12-30T02:08:00"/>
    <n v="2"/>
    <n v="8"/>
    <d v="1899-12-31T00:28:00"/>
    <d v="1899-12-31T00:28:00"/>
    <d v="1899-12-30T00:00:00"/>
    <n v="0"/>
    <n v="0"/>
    <d v="1899-12-31T00:28:00"/>
    <d v="1899-12-31T00:28:00"/>
    <m/>
    <d v="1899-12-30T00:00:00"/>
    <n v="0"/>
    <n v="0"/>
    <d v="1899-12-31T00:38:00"/>
    <d v="1899-12-30T00:10:00"/>
    <n v="0"/>
    <n v="10"/>
    <d v="1899-12-31T00:45:00"/>
    <d v="1899-12-30T00:07:00"/>
    <n v="0"/>
    <n v="7"/>
    <d v="1899-12-31T00:45:00"/>
    <d v="1899-12-31T00:50:00"/>
    <d v="1899-12-30T00:05:00"/>
    <n v="0"/>
    <n v="5"/>
    <d v="1899-12-30T04:25:00"/>
    <n v="4"/>
    <n v="25"/>
    <d v="1899-12-30T00:20:00"/>
    <n v="0"/>
    <n v="20"/>
    <d v="1899-12-30T00:26:00"/>
    <n v="0"/>
    <n v="26"/>
    <d v="1899-12-30T02:08:00"/>
    <n v="2"/>
    <n v="8"/>
    <m/>
    <m/>
    <m/>
    <d v="1899-12-30T00:57:00"/>
    <n v="0"/>
    <n v="5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1:00"/>
    <n v="1"/>
    <n v="11"/>
    <d v="1899-12-30T00:00:00"/>
    <n v="0"/>
    <n v="0"/>
    <n v="1013327.6799999999"/>
    <n v="16359"/>
    <n v="60.355172413793099"/>
    <n v="61.943130998227268"/>
    <m/>
    <m/>
    <m/>
    <m/>
    <m/>
  </r>
  <r>
    <n v="288"/>
    <n v="46"/>
    <d v="2011-09-12T00:00:00"/>
    <n v="9"/>
    <x v="11"/>
    <n v="6"/>
    <s v="BEL"/>
    <s v="LAKE VERMONT HCC"/>
    <s v="COS PROSPERITY"/>
    <d v="1899-12-30T23:00:00"/>
    <x v="284"/>
    <s v="DTY-WT 1-WCS-RLS 1-IMWB 1-DTY"/>
    <n v="59"/>
    <n v="0"/>
    <m/>
    <d v="1899-12-30T23:00:00"/>
    <d v="1899-12-30T23:00:00"/>
    <d v="1899-12-30T00:00:00"/>
    <n v="0"/>
    <n v="0"/>
    <d v="1899-12-30T23:05:00"/>
    <d v="1899-12-30T00:05:00"/>
    <n v="0"/>
    <n v="5"/>
    <d v="1899-12-30T23:15:00"/>
    <d v="1899-12-30T00:10:00"/>
    <n v="0"/>
    <n v="10"/>
    <d v="1899-12-30T23:55:00"/>
    <d v="1899-12-30T00:40:00"/>
    <n v="0"/>
    <n v="40"/>
    <d v="1899-12-31T00:00:00"/>
    <d v="1899-12-31T00:30:00"/>
    <d v="1899-12-30T00:30:00"/>
    <n v="0"/>
    <n v="30"/>
    <d v="1899-12-31T00:00:00"/>
    <d v="1899-12-31T00:30:00"/>
    <d v="1899-12-30T00:30:00"/>
    <n v="0"/>
    <n v="30"/>
    <d v="1899-12-31T01:00:00"/>
    <d v="1899-12-30T00:30:00"/>
    <n v="0"/>
    <n v="30"/>
    <d v="1899-12-31T01:20:00"/>
    <d v="1899-12-30T00:20:00"/>
    <n v="0"/>
    <n v="20"/>
    <d v="1899-12-31T02:44:00"/>
    <d v="1899-12-30T01:24:00"/>
    <n v="1"/>
    <n v="24"/>
    <d v="1899-12-31T02:44:00"/>
    <d v="1899-12-31T02:44:00"/>
    <d v="1899-12-30T00:00:00"/>
    <n v="0"/>
    <n v="0"/>
    <d v="1899-12-31T02:44:00"/>
    <d v="1899-12-31T02:44:00"/>
    <m/>
    <d v="1899-12-30T00:00:00"/>
    <n v="0"/>
    <n v="0"/>
    <d v="1899-12-31T03:00:00"/>
    <d v="1899-12-30T00:16:00"/>
    <n v="0"/>
    <n v="16"/>
    <d v="1899-12-31T03:15:00"/>
    <d v="1899-12-30T00:15:00"/>
    <n v="0"/>
    <n v="15"/>
    <d v="1899-12-31T03:15:00"/>
    <d v="1899-12-31T03:45:00"/>
    <d v="1899-12-30T00:30:00"/>
    <n v="0"/>
    <n v="30"/>
    <d v="1899-12-30T04:45:00"/>
    <n v="4"/>
    <n v="45"/>
    <d v="1899-12-30T01:41:00"/>
    <n v="1"/>
    <n v="41"/>
    <d v="1899-12-30T00:30:00"/>
    <n v="0"/>
    <n v="30"/>
    <d v="1899-12-30T01:24:00"/>
    <n v="1"/>
    <n v="24"/>
    <m/>
    <m/>
    <m/>
    <d v="1899-12-30T01:12:00"/>
    <n v="1"/>
    <n v="1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2:00"/>
    <n v="0"/>
    <n v="12"/>
    <d v="1899-12-30T00:00:00"/>
    <n v="0"/>
    <n v="0"/>
    <n v="1017080.9099999999"/>
    <n v="16417"/>
    <n v="63.614067796610172"/>
    <n v="61.952909179509042"/>
    <m/>
    <m/>
    <m/>
    <m/>
    <m/>
  </r>
  <r>
    <n v="289"/>
    <n v="47"/>
    <d v="2011-09-13T00:00:00"/>
    <n v="9"/>
    <x v="0"/>
    <n v="24"/>
    <s v="TSL,JSR"/>
    <s v="JELLINBAH PCI/SS NEWZEALAND"/>
    <s v="PRIMROSE/SHER-E-PUNJAB"/>
    <d v="1899-12-30T03:45:00"/>
    <x v="285"/>
    <s v="DTY-WT 1-WCS-RLS 1-IMWB 1-DTY"/>
    <n v="58"/>
    <m/>
    <m/>
    <d v="1899-12-30T03:45:00"/>
    <d v="1899-12-30T03:45:00"/>
    <d v="1899-12-30T00:00:00"/>
    <n v="0"/>
    <n v="0"/>
    <d v="1899-12-30T03:50:00"/>
    <d v="1899-12-30T00:05:00"/>
    <n v="0"/>
    <n v="5"/>
    <d v="1899-12-30T04:15:00"/>
    <d v="1899-12-30T00:25:00"/>
    <n v="0"/>
    <n v="25"/>
    <d v="1899-12-30T04:45:00"/>
    <d v="1899-12-30T00:30:00"/>
    <n v="0"/>
    <n v="30"/>
    <d v="1899-12-30T04:50:00"/>
    <d v="1899-12-30T07:00:00"/>
    <d v="1899-12-30T02:10:00"/>
    <n v="2"/>
    <n v="10"/>
    <d v="1899-12-30T04:50:00"/>
    <d v="1899-12-30T07:00:00"/>
    <d v="1899-12-30T02:10:00"/>
    <n v="2"/>
    <n v="10"/>
    <d v="1899-12-30T06:20:00"/>
    <n v="-2.777777777777779E-2"/>
    <e v="#NUM!"/>
    <e v="#NUM!"/>
    <d v="1899-12-30T06:21:00"/>
    <d v="1899-12-30T00:01:00"/>
    <n v="0"/>
    <n v="1"/>
    <d v="1899-12-30T10:01:00"/>
    <d v="1899-12-30T03:40:00"/>
    <n v="3"/>
    <n v="40"/>
    <d v="1899-12-30T10:01:00"/>
    <d v="1899-12-30T10:01:00"/>
    <d v="1899-12-30T00:00:00"/>
    <n v="0"/>
    <n v="0"/>
    <d v="1899-12-30T10:01:00"/>
    <d v="1899-12-30T10:01:00"/>
    <m/>
    <d v="1899-12-30T00:00:00"/>
    <n v="0"/>
    <n v="0"/>
    <d v="1899-12-30T11:23:00"/>
    <d v="1899-12-30T01:22:00"/>
    <n v="1"/>
    <n v="22"/>
    <d v="1899-12-30T11:30:00"/>
    <d v="1899-12-30T00:07:00"/>
    <n v="0"/>
    <n v="7"/>
    <d v="1899-12-30T11:30:00"/>
    <d v="1899-12-30T11:30:00"/>
    <d v="1899-12-30T00:00:00"/>
    <n v="0"/>
    <n v="0"/>
    <d v="1899-12-30T07:45:00"/>
    <n v="7"/>
    <n v="45"/>
    <d v="1899-12-30T01:19:00"/>
    <n v="1"/>
    <n v="19"/>
    <d v="1899-12-30T02:10:00"/>
    <n v="2"/>
    <n v="10"/>
    <d v="1899-12-30T03:40:00"/>
    <n v="3"/>
    <n v="40"/>
    <m/>
    <m/>
    <m/>
    <d v="1899-12-30T03:40:00"/>
    <n v="3"/>
    <n v="4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20833.2699999999"/>
    <n v="16476"/>
    <n v="64.695862068965525"/>
    <n v="61.958804928380665"/>
    <m/>
    <m/>
    <m/>
    <m/>
    <m/>
  </r>
  <r>
    <n v="290"/>
    <n v="48"/>
    <d v="2011-09-13T00:00:00"/>
    <n v="9"/>
    <x v="0"/>
    <n v="25"/>
    <s v="TSL,JSR"/>
    <s v="CP DUBAI"/>
    <s v="BUTINAH"/>
    <d v="1899-12-30T06:22:00"/>
    <x v="286"/>
    <s v="DTY-WT 1-WCS-RLS 2-IMWB 1-DTY"/>
    <n v="59"/>
    <m/>
    <m/>
    <d v="1899-12-30T06:22:00"/>
    <d v="1899-12-30T06:22:00"/>
    <d v="1899-12-30T00:00:00"/>
    <n v="0"/>
    <n v="0"/>
    <d v="1899-12-30T06:30:00"/>
    <d v="1899-12-30T00:08:00"/>
    <n v="0"/>
    <n v="8"/>
    <d v="1899-12-30T06:40:00"/>
    <d v="1899-12-30T00:10:00"/>
    <n v="0"/>
    <n v="10"/>
    <d v="1899-12-30T07:35:00"/>
    <d v="1899-12-30T00:55:00"/>
    <n v="0"/>
    <n v="55"/>
    <d v="1899-12-30T07:35:00"/>
    <d v="1899-12-30T08:35:00"/>
    <d v="1899-12-30T01:00:00"/>
    <n v="1"/>
    <n v="0"/>
    <d v="1899-12-30T07:35:00"/>
    <d v="1899-12-30T08:35:00"/>
    <d v="1899-12-30T01:00:00"/>
    <n v="1"/>
    <n v="0"/>
    <d v="1899-12-30T08:35:00"/>
    <d v="1899-12-30T00:00:00"/>
    <n v="0"/>
    <n v="0"/>
    <d v="1899-12-30T11:55:00"/>
    <d v="1899-12-30T03:20:00"/>
    <n v="3"/>
    <n v="20"/>
    <d v="1899-12-30T13:51:00"/>
    <d v="1899-12-30T01:56:00"/>
    <n v="1"/>
    <n v="56"/>
    <d v="1899-12-30T13:51:00"/>
    <d v="1899-12-30T13:51:00"/>
    <d v="1899-12-30T00:00:00"/>
    <n v="0"/>
    <n v="0"/>
    <d v="1899-12-30T13:51:00"/>
    <d v="1899-12-30T13:51:00"/>
    <m/>
    <d v="1899-12-30T00:00:00"/>
    <n v="0"/>
    <n v="0"/>
    <d v="1899-12-30T14:00:00"/>
    <d v="1899-12-30T00:09:00"/>
    <n v="0"/>
    <n v="9"/>
    <d v="1899-12-30T14:10:00"/>
    <d v="1899-12-30T00:10:00"/>
    <n v="0"/>
    <n v="10"/>
    <d v="1899-12-30T14:10:00"/>
    <d v="1899-12-30T14:20:00"/>
    <d v="1899-12-30T00:10:00"/>
    <n v="0"/>
    <n v="10"/>
    <d v="1899-12-30T07:58:00"/>
    <n v="7"/>
    <n v="58"/>
    <d v="1899-12-30T01:14:00"/>
    <n v="1"/>
    <n v="14"/>
    <d v="1899-12-30T01:00:00"/>
    <n v="1"/>
    <n v="0"/>
    <d v="1899-12-30T01:56:00"/>
    <n v="1"/>
    <n v="56"/>
    <m/>
    <m/>
    <m/>
    <d v="1899-12-30T01:56:00"/>
    <n v="1"/>
    <n v="5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24467.5599999999"/>
    <n v="16534"/>
    <n v="61.598135593220341"/>
    <n v="61.961265271561629"/>
    <m/>
    <m/>
    <m/>
    <m/>
    <m/>
  </r>
  <r>
    <n v="291"/>
    <n v="49"/>
    <d v="2011-09-13T00:00:00"/>
    <n v="9"/>
    <x v="11"/>
    <n v="7"/>
    <s v="BEL"/>
    <s v="LAKE VERMONT HCC"/>
    <s v="COS PROSPERITY"/>
    <d v="1899-12-30T01:25:00"/>
    <x v="287"/>
    <s v="DTY-WT 1-WCS-RLS 1-IMWB 1-DTY"/>
    <n v="58"/>
    <m/>
    <m/>
    <d v="1899-12-30T01:25:00"/>
    <d v="1899-12-30T01:25:00"/>
    <d v="1899-12-30T00:00:00"/>
    <n v="0"/>
    <n v="0"/>
    <d v="1899-12-30T08:35:00"/>
    <d v="1899-12-30T07:10:00"/>
    <n v="7"/>
    <n v="10"/>
    <d v="1899-12-30T08:45:00"/>
    <d v="1899-12-30T00:10:00"/>
    <n v="0"/>
    <n v="10"/>
    <d v="1899-12-30T13:38:00"/>
    <d v="1899-12-30T04:53:00"/>
    <n v="4"/>
    <n v="53"/>
    <d v="1899-12-30T13:38:00"/>
    <d v="1899-12-30T15:38:00"/>
    <d v="1899-12-30T02:00:00"/>
    <n v="2"/>
    <n v="0"/>
    <d v="1899-12-30T13:38:00"/>
    <d v="1899-12-30T15:38:00"/>
    <d v="1899-12-30T02:00:00"/>
    <n v="2"/>
    <n v="0"/>
    <d v="1899-12-30T15:41:00"/>
    <d v="1899-12-30T00:03:00"/>
    <n v="0"/>
    <n v="3"/>
    <d v="1899-12-30T15:42:00"/>
    <d v="1899-12-30T00:01:00"/>
    <n v="0"/>
    <n v="1"/>
    <d v="1899-12-30T16:54:00"/>
    <d v="1899-12-30T01:12:00"/>
    <n v="1"/>
    <n v="12"/>
    <d v="1899-12-30T16:54:00"/>
    <d v="1899-12-30T16:54:00"/>
    <d v="1899-12-30T00:00:00"/>
    <n v="0"/>
    <n v="0"/>
    <d v="1899-12-30T16:54:00"/>
    <d v="1899-12-30T16:54:00"/>
    <m/>
    <d v="1899-12-30T00:00:00"/>
    <n v="0"/>
    <n v="0"/>
    <d v="1899-12-30T17:00:00"/>
    <d v="1899-12-30T00:06:00"/>
    <n v="0"/>
    <n v="6"/>
    <d v="1899-12-30T17:10:00"/>
    <d v="1899-12-30T00:10:00"/>
    <n v="0"/>
    <n v="10"/>
    <d v="1899-12-30T17:10:00"/>
    <d v="1899-12-30T17:25:00"/>
    <d v="1899-12-30T00:15:00"/>
    <n v="0"/>
    <n v="15"/>
    <d v="1899-12-30T16:00:00"/>
    <n v="16"/>
    <n v="0"/>
    <d v="1899-12-30T05:12:00"/>
    <n v="5"/>
    <n v="12"/>
    <d v="1899-12-30T02:00:00"/>
    <n v="2"/>
    <n v="0"/>
    <d v="1899-12-30T01:12:00"/>
    <n v="1"/>
    <n v="12"/>
    <m/>
    <m/>
    <m/>
    <d v="1899-12-30T01:12:00"/>
    <n v="1"/>
    <n v="1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28094.7799999999"/>
    <n v="16593"/>
    <n v="62.538275862068964"/>
    <n v="61.959548002169583"/>
    <m/>
    <m/>
    <m/>
    <m/>
    <m/>
  </r>
  <r>
    <n v="292"/>
    <n v="50"/>
    <d v="2011-09-13T00:00:00"/>
    <n v="9"/>
    <x v="1"/>
    <n v="5"/>
    <s v="TSL,HALDIA"/>
    <s v="GOONYELLA"/>
    <s v="YASA UNITY"/>
    <d v="1899-12-30T18:00:00"/>
    <x v="288"/>
    <s v="DTY-WT 1-WCS-RLS 1-IMWB 1-DTY"/>
    <n v="59"/>
    <m/>
    <m/>
    <d v="1899-12-30T18:00:00"/>
    <d v="1899-12-30T18:00:00"/>
    <d v="1899-12-30T00:00:00"/>
    <n v="0"/>
    <n v="0"/>
    <d v="1899-12-30T18:05:00"/>
    <d v="1899-12-30T00:05:00"/>
    <n v="0"/>
    <n v="5"/>
    <d v="1899-12-30T18:15:00"/>
    <d v="1899-12-30T00:10:00"/>
    <n v="0"/>
    <n v="10"/>
    <d v="1899-12-30T18:51:00"/>
    <d v="1899-12-30T00:36:00"/>
    <n v="0"/>
    <n v="36"/>
    <d v="1899-12-30T18:52:00"/>
    <d v="1899-12-30T19:45:00"/>
    <d v="1899-12-30T00:53:00"/>
    <n v="0"/>
    <n v="53"/>
    <d v="1899-12-30T18:52:00"/>
    <d v="1899-12-30T19:45:00"/>
    <d v="1899-12-30T00:53:00"/>
    <n v="0"/>
    <n v="53"/>
    <d v="1899-12-30T18:50:00"/>
    <n v="-3.819444444444442E-2"/>
    <e v="#NUM!"/>
    <e v="#NUM!"/>
    <d v="1899-12-30T19:47:00"/>
    <d v="1899-12-30T00:57:00"/>
    <n v="0"/>
    <n v="57"/>
    <d v="1899-12-30T21:14:00"/>
    <d v="1899-12-30T01:27:00"/>
    <n v="1"/>
    <n v="27"/>
    <d v="1899-12-30T21:14:00"/>
    <d v="1899-12-30T21:14:00"/>
    <d v="1899-12-30T00:00:00"/>
    <n v="0"/>
    <n v="0"/>
    <d v="1899-12-30T21:14:00"/>
    <d v="1899-12-30T21:14:00"/>
    <m/>
    <d v="1899-12-30T00:00:00"/>
    <n v="0"/>
    <n v="0"/>
    <d v="1899-12-30T21:25:00"/>
    <d v="1899-12-30T00:11:00"/>
    <n v="0"/>
    <n v="11"/>
    <d v="1899-12-30T21:30:00"/>
    <d v="1899-12-30T00:05:00"/>
    <n v="0"/>
    <n v="5"/>
    <d v="1899-12-30T21:30:00"/>
    <d v="1899-12-30T21:40:00"/>
    <d v="1899-12-30T00:10:00"/>
    <n v="0"/>
    <n v="10"/>
    <d v="1899-12-30T03:40:00"/>
    <n v="3"/>
    <n v="40"/>
    <n v="-2.0833333333332149E-3"/>
    <e v="#NUM!"/>
    <e v="#NUM!"/>
    <d v="1899-12-30T00:53:00"/>
    <n v="0"/>
    <n v="53"/>
    <d v="1899-12-30T01:27:00"/>
    <n v="1"/>
    <n v="27"/>
    <m/>
    <m/>
    <m/>
    <d v="1899-12-30T01:27:00"/>
    <n v="1"/>
    <n v="2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31825.9999999999"/>
    <n v="16651"/>
    <n v="63.241016949152538"/>
    <n v="61.967809741156678"/>
    <m/>
    <m/>
    <m/>
    <m/>
    <m/>
  </r>
  <r>
    <n v="293"/>
    <n v="51"/>
    <d v="2011-09-14T00:00:00"/>
    <n v="9"/>
    <x v="17"/>
    <n v="1"/>
    <s v="UML,SUKHINDA"/>
    <s v="HARD COKING COAL"/>
    <s v="FUZHOUHAI"/>
    <d v="1899-12-30T01:20:00"/>
    <x v="289"/>
    <s v="DTY-WT 1-WCS-RLS 1-IMWB 1-DTY"/>
    <n v="58"/>
    <n v="8"/>
    <m/>
    <d v="1899-12-30T01:20:00"/>
    <d v="1899-12-30T01:20:00"/>
    <d v="1899-12-30T00:00:00"/>
    <n v="0"/>
    <n v="0"/>
    <d v="1899-12-30T01:25:00"/>
    <d v="1899-12-30T00:05:00"/>
    <n v="0"/>
    <n v="5"/>
    <d v="1899-12-30T01:35:00"/>
    <d v="1899-12-30T00:10:00"/>
    <n v="0"/>
    <n v="10"/>
    <d v="1899-12-30T01:55:00"/>
    <d v="1899-12-30T00:20:00"/>
    <n v="0"/>
    <n v="20"/>
    <d v="1899-12-30T02:00:00"/>
    <d v="1899-12-30T04:00:00"/>
    <d v="1899-12-30T02:00:00"/>
    <n v="2"/>
    <n v="0"/>
    <d v="1899-12-30T02:00:00"/>
    <d v="1899-12-30T04:00:00"/>
    <d v="1899-12-30T02:00:00"/>
    <n v="2"/>
    <n v="0"/>
    <d v="1899-12-30T04:01:00"/>
    <d v="1899-12-30T00:01:00"/>
    <n v="0"/>
    <n v="1"/>
    <d v="1899-12-30T04:06:00"/>
    <d v="1899-12-30T00:05:00"/>
    <n v="0"/>
    <n v="5"/>
    <d v="1899-12-30T06:15:00"/>
    <d v="1899-12-30T02:09:00"/>
    <n v="2"/>
    <n v="9"/>
    <d v="1899-12-30T06:15:00"/>
    <d v="1899-12-30T06:15:00"/>
    <d v="1899-12-30T00:00:00"/>
    <n v="0"/>
    <n v="0"/>
    <d v="1899-12-30T06:15:00"/>
    <d v="1899-12-30T06:15:00"/>
    <m/>
    <d v="1899-12-30T00:00:00"/>
    <n v="0"/>
    <n v="0"/>
    <d v="1899-12-30T06:00:00"/>
    <n v="-1.0416666666666685E-2"/>
    <e v="#NUM!"/>
    <e v="#NUM!"/>
    <d v="1899-12-30T06:10:00"/>
    <d v="1899-12-30T00:10:00"/>
    <n v="0"/>
    <n v="10"/>
    <d v="1899-12-30T06:10:00"/>
    <d v="1899-12-30T07:00:00"/>
    <d v="1899-12-30T00:50:00"/>
    <n v="0"/>
    <n v="50"/>
    <d v="1899-12-30T05:40:00"/>
    <n v="5"/>
    <n v="40"/>
    <d v="1899-12-30T00:16:00"/>
    <n v="0"/>
    <n v="16"/>
    <d v="1899-12-30T02:00:00"/>
    <n v="2"/>
    <n v="0"/>
    <d v="1899-12-30T02:09:00"/>
    <n v="2"/>
    <n v="9"/>
    <m/>
    <m/>
    <m/>
    <d v="1899-12-30T02:09:00"/>
    <n v="2"/>
    <n v="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34975.8399999999"/>
    <n v="16710"/>
    <n v="54.307586206896552"/>
    <n v="61.937512866546967"/>
    <m/>
    <m/>
    <m/>
    <m/>
    <m/>
  </r>
  <r>
    <n v="294"/>
    <n v="52"/>
    <d v="2011-09-14T00:00:00"/>
    <n v="9"/>
    <x v="0"/>
    <n v="26"/>
    <s v="TSL,JSR"/>
    <s v="JELLINBAH PCI"/>
    <s v="PRIMROSE"/>
    <d v="1899-12-30T04:20:00"/>
    <x v="290"/>
    <s v="DTY-WT 1-WCS-RLS 1-IMWB 1-DTY"/>
    <n v="59"/>
    <n v="7"/>
    <m/>
    <d v="1899-12-30T04:20:00"/>
    <d v="1899-12-30T04:20:00"/>
    <d v="1899-12-30T00:00:00"/>
    <n v="0"/>
    <n v="0"/>
    <d v="1899-12-30T04:30:00"/>
    <d v="1899-12-30T00:10:00"/>
    <n v="0"/>
    <n v="10"/>
    <d v="1899-12-30T04:35:00"/>
    <d v="1899-12-30T00:05:00"/>
    <n v="0"/>
    <n v="5"/>
    <d v="1899-12-30T06:00:00"/>
    <d v="1899-12-30T01:25:00"/>
    <n v="1"/>
    <n v="25"/>
    <d v="1899-12-30T06:05:00"/>
    <d v="1899-12-30T07:30:00"/>
    <d v="1899-12-30T01:25:00"/>
    <n v="1"/>
    <n v="25"/>
    <d v="1899-12-30T06:05:00"/>
    <d v="1899-12-30T07:30:00"/>
    <d v="1899-12-30T01:25:00"/>
    <n v="1"/>
    <n v="25"/>
    <d v="1899-12-30T10:23:00"/>
    <d v="1899-12-30T02:53:00"/>
    <n v="2"/>
    <n v="53"/>
    <d v="1899-12-30T10:43:00"/>
    <d v="1899-12-30T00:20:00"/>
    <n v="0"/>
    <n v="20"/>
    <d v="1899-12-30T13:31:00"/>
    <d v="1899-12-30T02:48:00"/>
    <n v="2"/>
    <n v="48"/>
    <d v="1899-12-30T13:31:00"/>
    <d v="1899-12-30T13:31:00"/>
    <d v="1899-12-30T00:00:00"/>
    <n v="0"/>
    <n v="0"/>
    <d v="1899-12-30T13:00:00"/>
    <d v="1899-12-30T15:00:00"/>
    <n v="63"/>
    <d v="1899-12-30T02:00:00"/>
    <n v="2"/>
    <n v="0"/>
    <d v="1899-12-30T15:06:00"/>
    <d v="1899-12-30T01:35:00"/>
    <n v="1"/>
    <n v="35"/>
    <d v="1899-12-30T15:15:00"/>
    <d v="1899-12-30T00:09:00"/>
    <n v="0"/>
    <n v="9"/>
    <d v="1899-12-30T15:15:00"/>
    <d v="1899-12-30T15:20:00"/>
    <d v="1899-12-30T00:05:00"/>
    <n v="0"/>
    <n v="5"/>
    <d v="1899-12-30T11:00:00"/>
    <n v="11"/>
    <n v="0"/>
    <d v="1899-12-30T06:02:00"/>
    <n v="6"/>
    <n v="2"/>
    <d v="1899-12-30T01:25:00"/>
    <n v="1"/>
    <n v="25"/>
    <d v="1899-12-30T02:48:00"/>
    <n v="2"/>
    <n v="48"/>
    <m/>
    <m/>
    <m/>
    <d v="1899-12-30T02:48:00"/>
    <n v="2"/>
    <n v="4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38264.5199999999"/>
    <n v="16769"/>
    <n v="55.740338983050847"/>
    <n v="61.915708748285518"/>
    <m/>
    <m/>
    <m/>
    <m/>
    <m/>
  </r>
  <r>
    <n v="295"/>
    <n v="53"/>
    <d v="2011-09-14T00:00:00"/>
    <n v="9"/>
    <x v="0"/>
    <n v="27"/>
    <s v="TSL,JSR"/>
    <s v="CP DUBAI"/>
    <s v="BUTINAH"/>
    <d v="1899-12-30T09:42:00"/>
    <x v="291"/>
    <s v="DTY-WT 1-WCS-RLS 2-IMWB 1-DTY"/>
    <n v="59"/>
    <n v="0"/>
    <m/>
    <d v="1899-12-30T09:42:00"/>
    <d v="1899-12-30T09:42:00"/>
    <d v="1899-12-30T00:00:00"/>
    <n v="0"/>
    <n v="0"/>
    <d v="1899-12-30T09:50:00"/>
    <d v="1899-12-30T00:08:00"/>
    <n v="0"/>
    <n v="8"/>
    <d v="1899-12-30T10:00:00"/>
    <d v="1899-12-30T00:10:00"/>
    <n v="0"/>
    <n v="10"/>
    <d v="1899-12-30T10:35:00"/>
    <d v="1899-12-30T00:35:00"/>
    <n v="0"/>
    <n v="35"/>
    <d v="1899-12-30T10:40:00"/>
    <d v="1899-12-30T12:00:00"/>
    <d v="1899-12-30T01:20:00"/>
    <n v="1"/>
    <n v="20"/>
    <d v="1899-12-30T10:40:00"/>
    <d v="1899-12-30T12:00:00"/>
    <d v="1899-12-30T01:20:00"/>
    <n v="1"/>
    <n v="20"/>
    <d v="1899-12-30T12:43:00"/>
    <d v="1899-12-30T00:43:00"/>
    <n v="0"/>
    <n v="43"/>
    <d v="1899-12-30T12:44:00"/>
    <d v="1899-12-30T00:01:00"/>
    <n v="0"/>
    <n v="1"/>
    <d v="1899-12-30T16:34:00"/>
    <d v="1899-12-30T03:50:00"/>
    <n v="3"/>
    <n v="50"/>
    <d v="1899-12-30T16:34:00"/>
    <d v="1899-12-30T16:34:00"/>
    <d v="1899-12-30T00:00:00"/>
    <n v="0"/>
    <n v="0"/>
    <d v="1899-12-30T16:34:00"/>
    <d v="1899-12-30T16:34:00"/>
    <m/>
    <d v="1899-12-30T00:00:00"/>
    <n v="0"/>
    <n v="0"/>
    <d v="1899-12-30T16:40:00"/>
    <d v="1899-12-30T00:06:00"/>
    <n v="0"/>
    <n v="6"/>
    <d v="1899-12-30T16:45:00"/>
    <d v="1899-12-30T00:05:00"/>
    <n v="0"/>
    <n v="5"/>
    <d v="1899-12-30T16:45:00"/>
    <d v="1899-12-30T16:45:00"/>
    <d v="1899-12-30T00:00:00"/>
    <n v="0"/>
    <n v="0"/>
    <d v="1899-12-30T07:03:00"/>
    <n v="7"/>
    <n v="3"/>
    <d v="1899-12-30T01:29:00"/>
    <n v="1"/>
    <n v="29"/>
    <d v="1899-12-30T01:20:00"/>
    <n v="1"/>
    <n v="20"/>
    <d v="1899-12-30T03:50:00"/>
    <n v="3"/>
    <n v="50"/>
    <m/>
    <m/>
    <m/>
    <d v="1899-12-30T03:50:00"/>
    <n v="3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42022.5399999999"/>
    <n v="16827"/>
    <n v="63.695254237288133"/>
    <n v="61.925627859986918"/>
    <m/>
    <m/>
    <m/>
    <m/>
    <m/>
  </r>
  <r>
    <n v="296"/>
    <n v="54"/>
    <d v="2011-09-14T00:00:00"/>
    <n v="9"/>
    <x v="18"/>
    <n v="1"/>
    <s v="BSL"/>
    <s v="STEAM NON COKING"/>
    <s v="FURNESS MELBOURNE"/>
    <d v="1899-12-30T14:50:00"/>
    <x v="292"/>
    <s v="DTY-WT 1-WCS-RLS 1-IMWB 1-DTY"/>
    <n v="58"/>
    <n v="2"/>
    <m/>
    <d v="1899-12-30T14:50:00"/>
    <d v="1899-12-30T14:50:00"/>
    <d v="1899-12-30T00:00:00"/>
    <n v="0"/>
    <n v="0"/>
    <d v="1899-12-30T16:00:00"/>
    <d v="1899-12-30T01:10:00"/>
    <n v="1"/>
    <n v="10"/>
    <d v="1899-12-30T17:05:00"/>
    <d v="1899-12-30T01:05:00"/>
    <n v="1"/>
    <n v="5"/>
    <d v="1899-12-30T17:30:00"/>
    <d v="1899-12-30T00:25:00"/>
    <n v="0"/>
    <n v="25"/>
    <d v="1899-12-30T17:31:00"/>
    <d v="1899-12-30T18:30:00"/>
    <d v="1899-12-30T00:59:00"/>
    <n v="0"/>
    <n v="59"/>
    <d v="1899-12-30T17:31:00"/>
    <d v="1899-12-30T18:30:00"/>
    <d v="1899-12-30T00:59:00"/>
    <n v="0"/>
    <n v="59"/>
    <d v="1899-12-30T17:30:00"/>
    <n v="-4.1666666666666741E-2"/>
    <e v="#NUM!"/>
    <e v="#NUM!"/>
    <d v="1899-12-30T21:59:00"/>
    <d v="1899-12-30T04:29:00"/>
    <n v="4"/>
    <n v="29"/>
    <d v="1899-12-31T00:19:00"/>
    <d v="1899-12-30T02:20:00"/>
    <n v="2"/>
    <n v="20"/>
    <d v="1899-12-31T00:19:00"/>
    <d v="1899-12-31T00:19:00"/>
    <d v="1899-12-30T00:00:00"/>
    <n v="0"/>
    <n v="0"/>
    <d v="1899-12-31T00:19:00"/>
    <d v="1899-12-31T00:19:00"/>
    <m/>
    <d v="1899-12-30T00:00:00"/>
    <n v="0"/>
    <n v="0"/>
    <d v="1899-12-31T00:30:00"/>
    <d v="1899-12-30T00:11:00"/>
    <n v="0"/>
    <n v="11"/>
    <d v="1899-12-31T00:45:00"/>
    <d v="1899-12-30T00:15:00"/>
    <n v="0"/>
    <n v="15"/>
    <d v="1899-12-31T00:45:00"/>
    <d v="1899-12-31T00:50:00"/>
    <d v="1899-12-30T00:05:00"/>
    <n v="0"/>
    <n v="5"/>
    <d v="1899-12-30T10:00:00"/>
    <n v="10"/>
    <n v="0"/>
    <n v="-6.2500000000000888E-3"/>
    <e v="#NUM!"/>
    <e v="#NUM!"/>
    <d v="1899-12-30T00:59:00"/>
    <n v="0"/>
    <n v="59"/>
    <d v="1899-12-30T02:20:00"/>
    <n v="2"/>
    <n v="20"/>
    <m/>
    <m/>
    <m/>
    <d v="1899-12-30T02:20:00"/>
    <n v="2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45510.32"/>
    <n v="16886"/>
    <n v="60.134137931034488"/>
    <n v="61.915807177543527"/>
    <m/>
    <m/>
    <m/>
    <m/>
    <m/>
  </r>
  <r>
    <n v="297"/>
    <n v="55"/>
    <d v="2011-09-14T00:00:00"/>
    <n v="9"/>
    <x v="0"/>
    <n v="28"/>
    <s v="TSL,JSR"/>
    <s v="CP DUBAI"/>
    <s v="BUTINAH"/>
    <d v="1899-12-30T17:55:00"/>
    <x v="293"/>
    <s v="DTY-WT 1-WCS-RLS 2-IMWB 1-DTY"/>
    <n v="59"/>
    <n v="0"/>
    <m/>
    <d v="1899-12-30T17:55:00"/>
    <d v="1899-12-30T17:55:00"/>
    <d v="1899-12-30T00:00:00"/>
    <n v="0"/>
    <n v="0"/>
    <d v="1899-12-30T18:55:00"/>
    <d v="1899-12-30T01:00:00"/>
    <n v="1"/>
    <n v="0"/>
    <d v="1899-12-30T19:05:00"/>
    <d v="1899-12-30T00:10:00"/>
    <n v="0"/>
    <n v="10"/>
    <d v="1899-12-30T20:00:00"/>
    <d v="1899-12-30T00:55:00"/>
    <n v="0"/>
    <n v="55"/>
    <d v="1899-12-30T20:00:00"/>
    <d v="1899-12-30T21:00:00"/>
    <d v="1899-12-30T01:00:00"/>
    <n v="1"/>
    <n v="0"/>
    <d v="1899-12-30T20:00:00"/>
    <d v="1899-12-30T21:00:00"/>
    <d v="1899-12-30T01:00:00"/>
    <n v="1"/>
    <n v="0"/>
    <d v="1899-12-30T21:00:00"/>
    <d v="1899-12-30T00:00:00"/>
    <n v="0"/>
    <n v="0"/>
    <d v="1899-12-30T21:03:00"/>
    <d v="1899-12-30T00:03:00"/>
    <n v="0"/>
    <n v="3"/>
    <d v="1899-12-31T02:25:00"/>
    <d v="1899-12-30T05:22:00"/>
    <n v="5"/>
    <n v="22"/>
    <d v="1899-12-31T02:25:00"/>
    <d v="1899-12-31T02:25:00"/>
    <d v="1899-12-30T00:00:00"/>
    <n v="0"/>
    <n v="0"/>
    <d v="1899-12-31T02:25:00"/>
    <d v="1899-12-31T02:25:00"/>
    <m/>
    <d v="1899-12-30T00:00:00"/>
    <n v="0"/>
    <n v="0"/>
    <d v="1899-12-31T02:45:00"/>
    <d v="1899-12-30T00:20:00"/>
    <n v="0"/>
    <n v="20"/>
    <d v="1899-12-31T03:00:00"/>
    <d v="1899-12-30T00:15:00"/>
    <n v="0"/>
    <n v="15"/>
    <d v="1899-12-31T03:00:00"/>
    <d v="1899-12-31T03:15:00"/>
    <d v="1899-12-30T00:15:00"/>
    <n v="0"/>
    <n v="15"/>
    <d v="1899-12-30T09:20:00"/>
    <n v="9"/>
    <n v="20"/>
    <d v="1899-12-30T01:30:00"/>
    <n v="1"/>
    <n v="30"/>
    <d v="1899-12-30T01:00:00"/>
    <n v="1"/>
    <n v="0"/>
    <d v="1899-12-30T05:22:00"/>
    <n v="5"/>
    <n v="22"/>
    <m/>
    <m/>
    <m/>
    <d v="1899-12-30T05:22:00"/>
    <n v="5"/>
    <n v="2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49256.03"/>
    <n v="16944"/>
    <n v="63.486610169491527"/>
    <n v="61.924930949008498"/>
    <m/>
    <m/>
    <m/>
    <m/>
    <m/>
  </r>
  <r>
    <n v="298"/>
    <n v="56"/>
    <d v="2011-09-15T00:00:00"/>
    <n v="9"/>
    <x v="12"/>
    <n v="2"/>
    <s v="ADHUNIK"/>
    <s v="NON COKING"/>
    <s v="NEWLEAD SPARTOUNTA"/>
    <d v="1899-12-30T11:00:00"/>
    <x v="294"/>
    <s v="DTY-WT 1-WCS-RLS 1-IMWB 1-DTY"/>
    <n v="58"/>
    <n v="0"/>
    <m/>
    <d v="1899-12-30T11:00:00"/>
    <d v="1899-12-30T11:00:00"/>
    <d v="1899-12-30T00:00:00"/>
    <n v="0"/>
    <n v="0"/>
    <d v="1899-12-30T11:05:00"/>
    <d v="1899-12-30T00:05:00"/>
    <n v="0"/>
    <n v="5"/>
    <d v="1899-12-30T11:06:00"/>
    <d v="1899-12-30T00:01:00"/>
    <n v="0"/>
    <n v="1"/>
    <d v="1899-12-31T00:00:00"/>
    <d v="1899-12-30T12:54:00"/>
    <n v="12"/>
    <n v="54"/>
    <d v="1899-12-30T10:45:00"/>
    <d v="1899-12-30T11:24:00"/>
    <d v="1899-12-30T00:39:00"/>
    <n v="0"/>
    <n v="39"/>
    <d v="1899-12-30T10:45:00"/>
    <d v="1899-12-30T11:24:00"/>
    <d v="1899-12-30T00:39:00"/>
    <n v="0"/>
    <n v="39"/>
    <d v="1899-12-30T11:28:00"/>
    <d v="1899-12-30T00:04:00"/>
    <n v="0"/>
    <n v="4"/>
    <d v="1899-12-30T11:30:00"/>
    <d v="1899-12-30T00:02:00"/>
    <n v="0"/>
    <n v="2"/>
    <d v="1899-12-30T13:19:00"/>
    <d v="1899-12-30T01:49:00"/>
    <n v="1"/>
    <n v="49"/>
    <d v="1899-12-30T13:19:00"/>
    <d v="1899-12-30T13:19:00"/>
    <d v="1899-12-30T00:00:00"/>
    <n v="0"/>
    <n v="0"/>
    <d v="1899-12-30T13:19:00"/>
    <d v="1899-12-30T13:19:00"/>
    <m/>
    <d v="1899-12-30T00:00:00"/>
    <n v="0"/>
    <n v="0"/>
    <d v="1899-12-30T13:25:00"/>
    <d v="1899-12-30T00:06:00"/>
    <n v="0"/>
    <n v="6"/>
    <d v="1899-12-30T13:40:00"/>
    <d v="1899-12-30T00:15:00"/>
    <n v="0"/>
    <n v="15"/>
    <d v="1899-12-30T13:40:00"/>
    <d v="1899-12-30T14:25:00"/>
    <d v="1899-12-30T00:45:00"/>
    <n v="0"/>
    <n v="45"/>
    <d v="1899-12-30T03:25:00"/>
    <n v="3"/>
    <n v="25"/>
    <d v="1899-12-30T13:19:00"/>
    <n v="13"/>
    <n v="19"/>
    <d v="1899-12-30T00:39:00"/>
    <n v="0"/>
    <n v="39"/>
    <d v="1899-12-30T01:49:00"/>
    <n v="1"/>
    <n v="49"/>
    <m/>
    <m/>
    <m/>
    <d v="1899-12-30T01:49:00"/>
    <n v="1"/>
    <n v="4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52621.27"/>
    <n v="17002"/>
    <n v="58.021379310344827"/>
    <n v="61.911614515939306"/>
    <m/>
    <m/>
    <m/>
    <m/>
    <m/>
  </r>
  <r>
    <n v="299"/>
    <n v="57"/>
    <d v="2011-09-15T00:00:00"/>
    <n v="9"/>
    <x v="11"/>
    <n v="8"/>
    <s v="BEL"/>
    <s v="LAKE VERMONT HCC"/>
    <s v="COS PROSPERITY"/>
    <d v="1899-12-30T12:10:00"/>
    <x v="295"/>
    <s v="DTY-WT 1-WCS-RLS 1-IMWB 1-DTY"/>
    <n v="58"/>
    <n v="0"/>
    <m/>
    <d v="1899-12-30T12:10:00"/>
    <d v="1899-12-30T12:10:00"/>
    <d v="1899-12-30T00:00:00"/>
    <n v="0"/>
    <n v="0"/>
    <d v="1899-12-30T12:15:00"/>
    <d v="1899-12-30T00:05:00"/>
    <n v="0"/>
    <n v="5"/>
    <d v="1899-12-30T12:40:00"/>
    <d v="1899-12-30T00:25:00"/>
    <n v="0"/>
    <n v="25"/>
    <d v="1899-12-30T13:00:00"/>
    <d v="1899-12-30T00:20:00"/>
    <n v="0"/>
    <n v="20"/>
    <d v="1899-12-30T13:10:00"/>
    <d v="1899-12-30T15:55:00"/>
    <d v="1899-12-30T02:45:00"/>
    <n v="2"/>
    <n v="45"/>
    <d v="1899-12-30T13:10:00"/>
    <d v="1899-12-30T15:55:00"/>
    <d v="1899-12-30T02:45:00"/>
    <n v="2"/>
    <n v="45"/>
    <d v="1899-12-30T15:58:00"/>
    <d v="1899-12-30T00:03:00"/>
    <n v="0"/>
    <n v="3"/>
    <d v="1899-12-30T15:59:00"/>
    <d v="1899-12-30T00:01:00"/>
    <n v="0"/>
    <n v="1"/>
    <d v="1899-12-30T17:30:00"/>
    <d v="1899-12-30T01:31:00"/>
    <n v="1"/>
    <n v="31"/>
    <d v="1899-12-30T17:30:00"/>
    <d v="1899-12-30T17:30:00"/>
    <d v="1899-12-30T00:00:00"/>
    <n v="0"/>
    <n v="0"/>
    <d v="1899-12-30T17:30:00"/>
    <d v="1899-12-30T17:30:00"/>
    <m/>
    <d v="1899-12-30T00:00:00"/>
    <n v="0"/>
    <n v="0"/>
    <d v="1899-12-30T17:40:00"/>
    <d v="1899-12-30T00:10:00"/>
    <n v="0"/>
    <n v="10"/>
    <d v="1899-12-30T17:50:00"/>
    <d v="1899-12-30T00:10:00"/>
    <n v="0"/>
    <n v="10"/>
    <d v="1899-12-30T17:50:00"/>
    <d v="1899-12-30T18:35:00"/>
    <d v="1899-12-30T00:45:00"/>
    <n v="0"/>
    <n v="45"/>
    <d v="1899-12-30T06:25:00"/>
    <n v="6"/>
    <n v="25"/>
    <d v="1899-12-30T00:43:00"/>
    <n v="0"/>
    <n v="43"/>
    <d v="1899-12-30T02:45:00"/>
    <n v="2"/>
    <n v="45"/>
    <d v="1899-12-30T01:31:00"/>
    <n v="1"/>
    <n v="31"/>
    <m/>
    <m/>
    <m/>
    <d v="1899-12-30T01:31:00"/>
    <n v="1"/>
    <n v="3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56202.9099999999"/>
    <n v="17060"/>
    <n v="61.752413793103443"/>
    <n v="61.911073270808906"/>
    <m/>
    <m/>
    <m/>
    <m/>
    <m/>
  </r>
  <r>
    <n v="300"/>
    <n v="58"/>
    <d v="2011-09-15T00:00:00"/>
    <n v="9"/>
    <x v="0"/>
    <n v="29"/>
    <s v="TSL,JSR"/>
    <s v="JELLINBAH PCI"/>
    <s v="PRIMROSE"/>
    <d v="1899-12-30T14:10:00"/>
    <x v="296"/>
    <s v="DTY-WT 1-WCS-RLS 1-IMWB 1-DTY"/>
    <n v="58"/>
    <n v="0"/>
    <m/>
    <d v="1899-12-30T14:10:00"/>
    <d v="1899-12-30T14:10:00"/>
    <d v="1899-12-30T00:00:00"/>
    <n v="0"/>
    <n v="0"/>
    <d v="1899-12-30T14:15:00"/>
    <d v="1899-12-30T00:05:00"/>
    <n v="0"/>
    <n v="5"/>
    <d v="1899-12-30T19:35:00"/>
    <d v="1899-12-30T05:20:00"/>
    <n v="5"/>
    <n v="20"/>
    <d v="1899-12-30T19:58:00"/>
    <d v="1899-12-30T00:23:00"/>
    <n v="0"/>
    <n v="23"/>
    <d v="1899-12-30T20:00:00"/>
    <d v="1899-12-30T23:40:00"/>
    <d v="1899-12-30T03:40:00"/>
    <n v="3"/>
    <n v="40"/>
    <d v="1899-12-30T20:00:00"/>
    <d v="1899-12-30T23:40:00"/>
    <d v="1899-12-30T03:40:00"/>
    <n v="3"/>
    <n v="40"/>
    <d v="1899-12-30T21:53:00"/>
    <n v="-7.4305555555555625E-2"/>
    <e v="#NUM!"/>
    <e v="#NUM!"/>
    <d v="1899-12-30T21:53:00"/>
    <d v="1899-12-30T00:00:00"/>
    <n v="0"/>
    <n v="0"/>
    <d v="1899-12-31T01:53:00"/>
    <d v="1899-12-30T04:00:00"/>
    <n v="4"/>
    <n v="0"/>
    <d v="1899-12-31T01:53:00"/>
    <d v="1899-12-31T01:53:00"/>
    <d v="1899-12-30T00:00:00"/>
    <n v="0"/>
    <n v="0"/>
    <d v="1899-12-31T01:53:00"/>
    <d v="1899-12-31T01:53:00"/>
    <m/>
    <d v="1899-12-30T00:00:00"/>
    <n v="0"/>
    <n v="0"/>
    <m/>
    <n v="-1.0784722222222223"/>
    <e v="#NUM!"/>
    <e v="#NUM!"/>
    <d v="1899-12-30T23:55:00"/>
    <d v="1899-12-30T23:55:00"/>
    <n v="23"/>
    <n v="55"/>
    <d v="1899-12-30T23:55:00"/>
    <d v="1899-12-30T23:55:00"/>
    <d v="1899-12-30T00:00:00"/>
    <n v="0"/>
    <n v="0"/>
    <d v="1899-12-30T09:45:00"/>
    <n v="9"/>
    <n v="45"/>
    <n v="-0.14027777777777783"/>
    <e v="#NUM!"/>
    <e v="#NUM!"/>
    <d v="1899-12-30T03:40:00"/>
    <n v="3"/>
    <n v="40"/>
    <d v="1899-12-30T04:00:00"/>
    <n v="4"/>
    <n v="0"/>
    <m/>
    <m/>
    <m/>
    <d v="1899-12-30T04:00:00"/>
    <n v="4"/>
    <n v="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59826.9099999999"/>
    <n v="17117"/>
    <n v="62.482758620689658"/>
    <n v="61.916627329555411"/>
    <m/>
    <m/>
    <m/>
    <m/>
    <m/>
  </r>
  <r>
    <n v="301"/>
    <n v="59"/>
    <d v="2011-09-17T00:00:00"/>
    <n v="9"/>
    <x v="0"/>
    <n v="30"/>
    <s v="TSL,JSR"/>
    <s v="CURRAGH SS"/>
    <s v="VOGUE CHALLENGER"/>
    <d v="1899-12-30T11:15:00"/>
    <x v="297"/>
    <s v="DTY-WT 1-WCS-RLS 1-IMWB 1-DTY"/>
    <n v="57"/>
    <n v="2"/>
    <m/>
    <d v="1899-12-30T11:15:00"/>
    <d v="1899-12-30T11:15:00"/>
    <d v="1899-12-30T00:00:00"/>
    <n v="0"/>
    <n v="0"/>
    <d v="1899-12-30T11:20:00"/>
    <d v="1899-12-30T00:05:00"/>
    <n v="0"/>
    <n v="5"/>
    <d v="1899-12-30T11:22:00"/>
    <d v="1899-12-30T00:02:00"/>
    <n v="0"/>
    <n v="2"/>
    <d v="1899-12-30T11:40:00"/>
    <d v="1899-12-30T00:18:00"/>
    <n v="0"/>
    <n v="18"/>
    <d v="1899-12-30T11:40:00"/>
    <d v="1899-12-30T12:40:00"/>
    <d v="1899-12-30T01:00:00"/>
    <n v="1"/>
    <n v="0"/>
    <d v="1899-12-30T11:40:00"/>
    <d v="1899-12-30T12:40:00"/>
    <d v="1899-12-30T01:00:00"/>
    <n v="1"/>
    <n v="0"/>
    <d v="1899-12-30T12:40:00"/>
    <d v="1899-12-30T00:00:00"/>
    <n v="0"/>
    <n v="0"/>
    <d v="1899-12-30T12:45:00"/>
    <d v="1899-12-30T00:05:00"/>
    <n v="0"/>
    <n v="5"/>
    <d v="1899-12-30T14:10:00"/>
    <d v="1899-12-30T01:25:00"/>
    <n v="1"/>
    <n v="25"/>
    <d v="1899-12-30T14:10:00"/>
    <d v="1899-12-30T14:10:00"/>
    <d v="1899-12-30T00:00:00"/>
    <n v="0"/>
    <n v="0"/>
    <d v="1899-12-30T14:10:00"/>
    <d v="1899-12-30T14:10:00"/>
    <m/>
    <d v="1899-12-30T00:00:00"/>
    <n v="0"/>
    <n v="0"/>
    <d v="1899-12-30T14:20:00"/>
    <d v="1899-12-30T00:10:00"/>
    <n v="0"/>
    <n v="10"/>
    <d v="1899-12-30T14:30:00"/>
    <d v="1899-12-30T00:10:00"/>
    <n v="0"/>
    <n v="10"/>
    <d v="1899-12-30T14:30:00"/>
    <d v="1899-12-30T14:40:00"/>
    <d v="1899-12-30T00:10:00"/>
    <n v="0"/>
    <n v="10"/>
    <d v="1899-12-30T03:25:00"/>
    <n v="3"/>
    <n v="25"/>
    <d v="1899-12-30T00:38:00"/>
    <n v="0"/>
    <n v="38"/>
    <d v="1899-12-30T01:00:00"/>
    <n v="1"/>
    <n v="0"/>
    <d v="1899-12-30T01:25:00"/>
    <n v="1"/>
    <n v="25"/>
    <m/>
    <m/>
    <m/>
    <d v="1899-12-30T01:25:00"/>
    <n v="1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63381.18"/>
    <n v="17175"/>
    <n v="62.355614035087719"/>
    <n v="61.914479184861712"/>
    <m/>
    <m/>
    <m/>
    <m/>
    <m/>
  </r>
  <r>
    <n v="302"/>
    <n v="60"/>
    <d v="2011-09-17T00:00:00"/>
    <n v="9"/>
    <x v="18"/>
    <n v="2"/>
    <s v="BSL"/>
    <s v="STEAM NON COKING"/>
    <s v="FURNESS MELBOURNE"/>
    <d v="1899-12-30T15:00:00"/>
    <x v="298"/>
    <s v="DTY-WT 1-WCS-RLS 1-IMWB 1-DTY"/>
    <n v="58"/>
    <n v="1"/>
    <m/>
    <d v="1899-12-30T15:00:00"/>
    <d v="1899-12-30T15:00:00"/>
    <d v="1899-12-30T00:00:00"/>
    <n v="0"/>
    <n v="0"/>
    <d v="1899-12-30T15:05:00"/>
    <d v="1899-12-30T00:05:00"/>
    <n v="0"/>
    <n v="5"/>
    <d v="1899-12-30T15:08:00"/>
    <d v="1899-12-30T00:03:00"/>
    <n v="0"/>
    <n v="3"/>
    <d v="1899-12-30T15:30:00"/>
    <d v="1899-12-30T00:22:00"/>
    <n v="0"/>
    <n v="22"/>
    <d v="1899-12-30T15:30:00"/>
    <d v="1899-12-30T16:45:00"/>
    <d v="1899-12-30T01:15:00"/>
    <n v="1"/>
    <n v="15"/>
    <d v="1899-12-30T15:30:00"/>
    <d v="1899-12-30T16:45:00"/>
    <d v="1899-12-30T01:15:00"/>
    <n v="1"/>
    <n v="15"/>
    <d v="1899-12-30T16:45:00"/>
    <d v="1899-12-30T00:00:00"/>
    <n v="0"/>
    <n v="0"/>
    <d v="1899-12-30T16:47:00"/>
    <d v="1899-12-30T00:02:00"/>
    <n v="0"/>
    <n v="2"/>
    <d v="1899-12-30T19:15:00"/>
    <d v="1899-12-30T02:28:00"/>
    <n v="2"/>
    <n v="28"/>
    <d v="1899-12-30T19:15:00"/>
    <d v="1899-12-30T19:15:00"/>
    <d v="1899-12-30T00:00:00"/>
    <n v="0"/>
    <n v="0"/>
    <d v="1899-12-30T19:15:00"/>
    <d v="1899-12-30T19:15:00"/>
    <m/>
    <d v="1899-12-30T00:00:00"/>
    <n v="0"/>
    <n v="0"/>
    <d v="1899-12-30T19:30:00"/>
    <d v="1899-12-30T00:15:00"/>
    <n v="0"/>
    <n v="15"/>
    <d v="1899-12-30T19:42:00"/>
    <d v="1899-12-30T00:12:00"/>
    <n v="0"/>
    <n v="12"/>
    <d v="1899-12-30T19:42:00"/>
    <d v="1899-12-30T19:45:00"/>
    <d v="1899-12-30T00:03:00"/>
    <n v="0"/>
    <n v="3"/>
    <d v="1899-12-30T04:45:00"/>
    <n v="4"/>
    <n v="45"/>
    <d v="1899-12-30T00:49:00"/>
    <n v="0"/>
    <n v="49"/>
    <d v="1899-12-30T01:15:00"/>
    <n v="1"/>
    <n v="15"/>
    <d v="1899-12-30T02:28:00"/>
    <n v="2"/>
    <n v="28"/>
    <m/>
    <m/>
    <m/>
    <d v="1899-12-30T02:28:00"/>
    <n v="2"/>
    <n v="2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66881.6299999999"/>
    <n v="17234"/>
    <n v="60.352586206896547"/>
    <n v="61.905630149704066"/>
    <m/>
    <m/>
    <m/>
    <m/>
    <m/>
  </r>
  <r>
    <n v="303"/>
    <n v="61"/>
    <d v="2011-09-17T00:00:00"/>
    <n v="9"/>
    <x v="0"/>
    <n v="31"/>
    <s v="TSL,JSR"/>
    <s v="CP DUBAI"/>
    <s v="BUTINAH"/>
    <d v="1899-12-30T20:00:00"/>
    <x v="299"/>
    <s v="DTY-WT 1-WCS-RLS 2-IMWB 1-DTY"/>
    <n v="59"/>
    <n v="0"/>
    <m/>
    <d v="1899-12-30T20:00:00"/>
    <d v="1899-12-30T20:00:00"/>
    <d v="1899-12-30T00:00:00"/>
    <n v="0"/>
    <n v="0"/>
    <d v="1899-12-30T20:05:00"/>
    <d v="1899-12-30T00:05:00"/>
    <n v="0"/>
    <n v="5"/>
    <d v="1899-12-30T20:08:00"/>
    <d v="1899-12-30T00:03:00"/>
    <n v="0"/>
    <n v="3"/>
    <d v="1899-12-30T20:30:00"/>
    <d v="1899-12-30T00:22:00"/>
    <n v="0"/>
    <n v="22"/>
    <d v="1899-12-30T20:30:00"/>
    <d v="1899-12-30T21:55:00"/>
    <d v="1899-12-30T01:25:00"/>
    <n v="1"/>
    <n v="25"/>
    <d v="1899-12-30T20:30:00"/>
    <d v="1899-12-30T21:55:00"/>
    <d v="1899-12-30T01:25:00"/>
    <n v="1"/>
    <n v="25"/>
    <d v="1899-12-30T21:55:00"/>
    <d v="1899-12-30T00:00:00"/>
    <n v="0"/>
    <n v="0"/>
    <d v="1899-12-30T22:00:00"/>
    <d v="1899-12-30T00:05:00"/>
    <n v="0"/>
    <n v="5"/>
    <d v="1899-12-30T23:45:00"/>
    <d v="1899-12-30T01:45:00"/>
    <n v="1"/>
    <n v="45"/>
    <d v="1899-12-30T23:45:00"/>
    <d v="1899-12-30T23:45:00"/>
    <d v="1899-12-30T00:00:00"/>
    <n v="0"/>
    <n v="0"/>
    <d v="1899-12-30T23:45:00"/>
    <d v="1899-12-30T23:45:00"/>
    <m/>
    <d v="1899-12-30T00:00:00"/>
    <n v="0"/>
    <n v="0"/>
    <d v="1899-12-30T23:55:00"/>
    <d v="1899-12-30T00:10:00"/>
    <n v="0"/>
    <n v="10"/>
    <d v="1899-12-31T00:05:00"/>
    <d v="1899-12-30T00:10:00"/>
    <n v="0"/>
    <n v="10"/>
    <d v="1899-12-31T00:05:00"/>
    <d v="1899-12-31T00:25:00"/>
    <d v="1899-12-30T00:20:00"/>
    <n v="0"/>
    <n v="20"/>
    <d v="1899-12-30T04:25:00"/>
    <n v="4"/>
    <n v="25"/>
    <d v="1899-12-30T00:42:00"/>
    <n v="0"/>
    <n v="42"/>
    <d v="1899-12-30T01:25:00"/>
    <n v="1"/>
    <n v="25"/>
    <d v="1899-12-30T01:45:00"/>
    <n v="1"/>
    <n v="45"/>
    <m/>
    <m/>
    <m/>
    <d v="1899-12-30T01:45:00"/>
    <n v="1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70596.1299999999"/>
    <n v="17293"/>
    <n v="62.957627118644069"/>
    <n v="61.909219337304108"/>
    <m/>
    <m/>
    <m/>
    <m/>
    <m/>
  </r>
  <r>
    <n v="304"/>
    <n v="62"/>
    <d v="2011-09-17T00:00:00"/>
    <n v="9"/>
    <x v="11"/>
    <n v="9"/>
    <s v="BEL"/>
    <s v="LAKE VERMONT HCC"/>
    <s v="COS PROSPERITY"/>
    <d v="1899-12-30T21:45:00"/>
    <x v="300"/>
    <s v="DTY-WT 1-WCS-RLS 1-IMWB 1-DTY"/>
    <n v="59"/>
    <n v="0"/>
    <m/>
    <d v="1899-12-30T21:45:00"/>
    <d v="1899-12-30T21:45:00"/>
    <d v="1899-12-30T00:00:00"/>
    <n v="0"/>
    <n v="0"/>
    <d v="1899-12-30T21:50:00"/>
    <d v="1899-12-30T00:05:00"/>
    <n v="0"/>
    <n v="5"/>
    <d v="1899-12-30T21:55:00"/>
    <d v="1899-12-30T00:05:00"/>
    <n v="0"/>
    <n v="5"/>
    <d v="1899-12-30T22:25:00"/>
    <d v="1899-12-30T00:30:00"/>
    <n v="0"/>
    <n v="30"/>
    <d v="1899-12-30T22:25:00"/>
    <d v="1899-12-30T23:55:00"/>
    <d v="1899-12-30T01:30:00"/>
    <n v="1"/>
    <n v="30"/>
    <d v="1899-12-30T22:25:00"/>
    <d v="1899-12-30T23:55:00"/>
    <d v="1899-12-30T01:30:00"/>
    <n v="1"/>
    <n v="30"/>
    <d v="1899-12-30T23:55:00"/>
    <d v="1899-12-30T00:00:00"/>
    <n v="0"/>
    <n v="0"/>
    <d v="1899-12-31T00:05:00"/>
    <d v="1899-12-30T00:10:00"/>
    <n v="0"/>
    <n v="10"/>
    <d v="1899-12-31T01:55:00"/>
    <d v="1899-12-30T01:50:00"/>
    <n v="1"/>
    <n v="50"/>
    <d v="1899-12-31T01:55:00"/>
    <d v="1899-12-31T01:55:00"/>
    <d v="1899-12-30T00:00:00"/>
    <n v="0"/>
    <n v="0"/>
    <d v="1899-12-31T01:55:00"/>
    <d v="1899-12-31T01:55:00"/>
    <m/>
    <d v="1899-12-30T00:00:00"/>
    <n v="0"/>
    <n v="0"/>
    <d v="1899-12-31T02:05:00"/>
    <d v="1899-12-30T00:10:00"/>
    <n v="0"/>
    <n v="10"/>
    <d v="1899-12-31T02:10:00"/>
    <d v="1899-12-30T00:05:00"/>
    <n v="0"/>
    <n v="5"/>
    <d v="1899-12-31T02:10:00"/>
    <d v="1899-12-31T02:35:00"/>
    <d v="1899-12-30T00:25:00"/>
    <n v="0"/>
    <n v="25"/>
    <d v="1899-12-30T04:50:00"/>
    <n v="4"/>
    <n v="50"/>
    <d v="1899-12-30T00:45:00"/>
    <n v="0"/>
    <n v="45"/>
    <d v="1899-12-30T01:30:00"/>
    <n v="1"/>
    <n v="30"/>
    <d v="1899-12-30T01:50:00"/>
    <n v="1"/>
    <n v="50"/>
    <m/>
    <m/>
    <m/>
    <d v="1899-12-30T01:50:00"/>
    <n v="1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74300.43"/>
    <n v="17348"/>
    <n v="62.784745762711864"/>
    <n v="61.926471639382058"/>
    <m/>
    <m/>
    <m/>
    <m/>
    <m/>
  </r>
  <r>
    <n v="305"/>
    <n v="63"/>
    <d v="2011-09-18T00:00:00"/>
    <n v="9"/>
    <x v="2"/>
    <n v="6"/>
    <s v="UML,DGPR"/>
    <s v="HARD COKING COAL"/>
    <s v="FU ZHOU HAI"/>
    <d v="1899-12-30T03:20:00"/>
    <x v="301"/>
    <s v="DTY-WT 1-WCS-RLS 1-IMWB 1-DTY"/>
    <n v="55"/>
    <n v="4"/>
    <m/>
    <d v="1899-12-30T03:20:00"/>
    <d v="1899-12-30T03:20:00"/>
    <d v="1899-12-30T00:00:00"/>
    <n v="0"/>
    <n v="0"/>
    <d v="1899-12-30T03:25:00"/>
    <d v="1899-12-30T00:05:00"/>
    <n v="0"/>
    <n v="5"/>
    <d v="1899-12-30T03:35:00"/>
    <d v="1899-12-30T00:10:00"/>
    <n v="0"/>
    <n v="10"/>
    <d v="1899-12-30T04:00:00"/>
    <d v="1899-12-30T00:25:00"/>
    <n v="0"/>
    <n v="25"/>
    <d v="1899-12-30T04:10:00"/>
    <d v="1899-12-30T05:10:00"/>
    <d v="1899-12-30T01:00:00"/>
    <n v="1"/>
    <n v="0"/>
    <d v="1899-12-30T04:10:00"/>
    <d v="1899-12-30T05:10:00"/>
    <d v="1899-12-30T01:00:00"/>
    <n v="1"/>
    <n v="0"/>
    <d v="1899-12-30T05:25:00"/>
    <d v="1899-12-30T00:15:00"/>
    <n v="0"/>
    <n v="15"/>
    <d v="1899-12-30T05:27:00"/>
    <d v="1899-12-30T00:02:00"/>
    <n v="0"/>
    <n v="2"/>
    <d v="1899-12-30T07:14:00"/>
    <d v="1899-12-30T01:47:00"/>
    <n v="1"/>
    <n v="47"/>
    <d v="1899-12-30T07:14:00"/>
    <d v="1899-12-30T07:14:00"/>
    <d v="1899-12-30T00:00:00"/>
    <n v="0"/>
    <n v="0"/>
    <d v="1899-12-30T07:14:00"/>
    <d v="1899-12-30T07:14:00"/>
    <m/>
    <d v="1899-12-30T00:00:00"/>
    <n v="0"/>
    <n v="0"/>
    <d v="1899-12-30T07:20:00"/>
    <d v="1899-12-30T00:06:00"/>
    <n v="0"/>
    <n v="6"/>
    <d v="1899-12-30T07:30:00"/>
    <d v="1899-12-30T00:10:00"/>
    <n v="0"/>
    <n v="10"/>
    <d v="1899-12-30T07:30:00"/>
    <d v="1899-12-30T07:45:00"/>
    <d v="1899-12-30T00:15:00"/>
    <n v="0"/>
    <n v="15"/>
    <d v="1899-12-30T04:25:00"/>
    <n v="4"/>
    <n v="25"/>
    <d v="1899-12-30T00:56:00"/>
    <n v="0"/>
    <n v="56"/>
    <d v="1899-12-30T01:00:00"/>
    <n v="1"/>
    <n v="0"/>
    <d v="1899-12-30T01:47:00"/>
    <n v="1"/>
    <n v="47"/>
    <m/>
    <m/>
    <m/>
    <d v="1899-12-30T01:47:00"/>
    <n v="1"/>
    <n v="4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77711.5599999998"/>
    <n v="17406"/>
    <n v="62.020545454545456"/>
    <n v="61.91609559921865"/>
    <m/>
    <m/>
    <m/>
    <m/>
    <m/>
  </r>
  <r>
    <n v="306"/>
    <n v="64"/>
    <d v="2011-09-18T00:00:00"/>
    <n v="9"/>
    <x v="1"/>
    <n v="6"/>
    <s v="TSL,HALDIA"/>
    <s v="GOONYELLA"/>
    <s v="YASA UNITY"/>
    <d v="1899-12-30T08:15:00"/>
    <x v="302"/>
    <s v="DTY-WT 1-WCS-RLS 1-IMWB 1-DTY"/>
    <n v="58"/>
    <n v="0"/>
    <m/>
    <d v="1899-12-30T08:15:00"/>
    <d v="1899-12-30T08:15:00"/>
    <d v="1899-12-30T00:00:00"/>
    <n v="0"/>
    <n v="0"/>
    <d v="1899-12-30T08:20:00"/>
    <d v="1899-12-30T00:05:00"/>
    <n v="0"/>
    <n v="5"/>
    <d v="1899-12-30T08:30:00"/>
    <d v="1899-12-30T00:10:00"/>
    <n v="0"/>
    <n v="10"/>
    <d v="1899-12-30T08:50:00"/>
    <d v="1899-12-30T00:20:00"/>
    <n v="0"/>
    <n v="20"/>
    <d v="1899-12-30T08:55:00"/>
    <d v="1899-12-30T10:20:00"/>
    <d v="1899-12-30T01:25:00"/>
    <n v="1"/>
    <n v="25"/>
    <d v="1899-12-30T08:55:00"/>
    <d v="1899-12-30T10:20:00"/>
    <d v="1899-12-30T01:25:00"/>
    <n v="1"/>
    <n v="25"/>
    <d v="1899-12-30T08:50:00"/>
    <n v="-6.25E-2"/>
    <e v="#NUM!"/>
    <e v="#NUM!"/>
    <d v="1899-12-30T10:26:00"/>
    <d v="1899-12-30T01:36:00"/>
    <n v="1"/>
    <n v="36"/>
    <d v="1899-12-30T12:11:00"/>
    <d v="1899-12-30T01:45:00"/>
    <n v="1"/>
    <n v="45"/>
    <d v="1899-12-30T12:11:00"/>
    <d v="1899-12-30T12:11:00"/>
    <d v="1899-12-30T00:00:00"/>
    <n v="0"/>
    <n v="0"/>
    <d v="1899-12-30T12:00:00"/>
    <d v="1899-12-30T13:45:00"/>
    <m/>
    <d v="1899-12-30T01:45:00"/>
    <n v="1"/>
    <n v="45"/>
    <d v="1899-12-30T13:55:00"/>
    <d v="1899-12-30T01:44:00"/>
    <n v="1"/>
    <n v="44"/>
    <d v="1899-12-30T14:00:00"/>
    <d v="1899-12-30T00:05:00"/>
    <n v="0"/>
    <n v="5"/>
    <d v="1899-12-30T14:00:00"/>
    <d v="1899-12-30T14:10:00"/>
    <d v="1899-12-30T00:10:00"/>
    <n v="0"/>
    <n v="10"/>
    <d v="1899-12-30T05:55:00"/>
    <n v="5"/>
    <n v="55"/>
    <d v="1899-12-30T00:39:00"/>
    <n v="0"/>
    <n v="39"/>
    <d v="1899-12-30T01:25:00"/>
    <n v="1"/>
    <n v="25"/>
    <d v="1899-12-30T01:45:00"/>
    <n v="1"/>
    <n v="45"/>
    <m/>
    <m/>
    <m/>
    <d v="1899-12-30T01:45:00"/>
    <n v="1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81337.0499999998"/>
    <n v="17462"/>
    <n v="62.508448275862065"/>
    <n v="61.92515462146374"/>
    <m/>
    <m/>
    <m/>
    <m/>
    <m/>
  </r>
  <r>
    <n v="307"/>
    <n v="65"/>
    <d v="2011-09-19T00:00:00"/>
    <n v="9"/>
    <x v="0"/>
    <n v="32"/>
    <s v="TSL,JSR"/>
    <s v="CURRAGH SS/SS NEWZEALAND"/>
    <s v="VOGUE CHALLENGER/SHER-E-PUNJAB"/>
    <d v="1899-12-30T00:45:00"/>
    <x v="303"/>
    <s v="DTY-WT 1-WCS-RLS 1-IMWB 1-DTY"/>
    <n v="56"/>
    <n v="2"/>
    <m/>
    <d v="1899-12-30T00:45:00"/>
    <d v="1899-12-30T00:45:00"/>
    <d v="1899-12-30T00:00:00"/>
    <n v="0"/>
    <n v="0"/>
    <d v="1899-12-30T00:50:00"/>
    <d v="1899-12-30T00:05:00"/>
    <n v="0"/>
    <n v="5"/>
    <d v="1899-12-30T01:00:00"/>
    <d v="1899-12-30T00:10:00"/>
    <n v="0"/>
    <n v="10"/>
    <d v="1899-12-30T01:20:00"/>
    <d v="1899-12-30T00:20:00"/>
    <n v="0"/>
    <n v="20"/>
    <d v="1899-12-30T01:25:00"/>
    <d v="1899-12-30T02:40:00"/>
    <d v="1899-12-30T01:15:00"/>
    <n v="1"/>
    <n v="15"/>
    <d v="1899-12-30T01:25:00"/>
    <d v="1899-12-30T02:40:00"/>
    <d v="1899-12-30T01:15:00"/>
    <n v="1"/>
    <n v="15"/>
    <d v="1899-12-30T02:41:00"/>
    <d v="1899-12-30T00:01:00"/>
    <n v="0"/>
    <n v="1"/>
    <d v="1899-12-30T02:42:00"/>
    <d v="1899-12-30T00:01:00"/>
    <n v="0"/>
    <n v="1"/>
    <d v="1899-12-30T07:20:00"/>
    <d v="1899-12-30T04:38:00"/>
    <n v="4"/>
    <n v="38"/>
    <d v="1899-12-30T07:20:00"/>
    <d v="1899-12-30T07:20:00"/>
    <d v="1899-12-30T00:00:00"/>
    <n v="0"/>
    <n v="0"/>
    <d v="1899-12-30T06:00:00"/>
    <d v="1899-12-30T07:20:00"/>
    <m/>
    <d v="1899-12-30T01:20:00"/>
    <n v="1"/>
    <n v="20"/>
    <d v="1899-12-30T07:30:00"/>
    <d v="1899-12-30T00:10:00"/>
    <n v="0"/>
    <n v="10"/>
    <d v="1899-12-30T07:36:00"/>
    <d v="1899-12-30T00:06:00"/>
    <n v="0"/>
    <n v="6"/>
    <d v="1899-12-30T07:36:00"/>
    <d v="1899-12-30T07:45:00"/>
    <d v="1899-12-30T00:09:00"/>
    <n v="0"/>
    <n v="9"/>
    <d v="1899-12-30T07:00:00"/>
    <n v="7"/>
    <n v="0"/>
    <d v="1899-12-30T00:37:00"/>
    <n v="0"/>
    <n v="37"/>
    <d v="1899-12-30T01:15:00"/>
    <n v="1"/>
    <n v="15"/>
    <d v="1899-12-30T04:38:00"/>
    <n v="4"/>
    <n v="38"/>
    <m/>
    <m/>
    <m/>
    <d v="1899-12-30T04:38:00"/>
    <n v="4"/>
    <n v="3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84810.9299999997"/>
    <n v="17521"/>
    <n v="62.033571428571427"/>
    <n v="61.914898122253277"/>
    <m/>
    <m/>
    <m/>
    <m/>
    <m/>
  </r>
  <r>
    <n v="308"/>
    <n v="66"/>
    <d v="2011-09-19T00:00:00"/>
    <n v="9"/>
    <x v="19"/>
    <n v="1"/>
    <s v="WELLMAN"/>
    <s v="HARD COKING COAL"/>
    <s v="DIONE"/>
    <d v="1899-12-30T18:30:00"/>
    <x v="304"/>
    <s v="DTY-WT 1-WCS-RLS 1-IMWB 1-DTY"/>
    <n v="59"/>
    <n v="0"/>
    <m/>
    <d v="1899-12-30T18:30:00"/>
    <d v="1899-12-30T18:30:00"/>
    <d v="1899-12-30T00:00:00"/>
    <n v="0"/>
    <n v="0"/>
    <d v="1899-12-30T18:35:00"/>
    <d v="1899-12-30T00:05:00"/>
    <n v="0"/>
    <n v="5"/>
    <d v="1899-12-30T18:35:00"/>
    <d v="1899-12-30T00:00:00"/>
    <n v="0"/>
    <n v="0"/>
    <d v="1899-12-30T19:10:00"/>
    <d v="1899-12-30T00:35:00"/>
    <n v="0"/>
    <n v="35"/>
    <d v="1899-12-30T19:15:00"/>
    <d v="1899-12-30T21:50:00"/>
    <d v="1899-12-30T02:35:00"/>
    <n v="2"/>
    <n v="35"/>
    <d v="1899-12-30T19:15:00"/>
    <d v="1899-12-30T21:50:00"/>
    <d v="1899-12-30T02:35:00"/>
    <n v="2"/>
    <n v="35"/>
    <d v="1899-12-30T20:35:00"/>
    <n v="-5.208333333333337E-2"/>
    <e v="#NUM!"/>
    <e v="#NUM!"/>
    <d v="1899-12-30T20:40:00"/>
    <d v="1899-12-30T00:05:00"/>
    <n v="0"/>
    <n v="5"/>
    <d v="1899-12-30T23:06:00"/>
    <d v="1899-12-30T02:26:00"/>
    <n v="2"/>
    <n v="26"/>
    <d v="1899-12-30T23:06:00"/>
    <d v="1899-12-30T23:06:00"/>
    <d v="1899-12-30T00:00:00"/>
    <n v="0"/>
    <n v="0"/>
    <d v="1899-12-30T23:06:00"/>
    <d v="1899-12-30T23:06:00"/>
    <m/>
    <d v="1899-12-30T00:00:00"/>
    <n v="0"/>
    <n v="0"/>
    <d v="1899-12-30T23:45:00"/>
    <d v="1899-12-30T00:39:00"/>
    <n v="0"/>
    <n v="39"/>
    <d v="1899-12-30T23:50:00"/>
    <d v="1899-12-30T00:05:00"/>
    <n v="0"/>
    <n v="5"/>
    <d v="1899-12-30T23:50:00"/>
    <d v="1899-12-30T23:55:00"/>
    <d v="1899-12-30T00:05:00"/>
    <n v="0"/>
    <n v="5"/>
    <d v="1899-12-30T05:25:00"/>
    <n v="5"/>
    <n v="25"/>
    <d v="1899-12-30T00:04:00"/>
    <n v="0"/>
    <n v="4"/>
    <d v="1899-12-30T02:35:00"/>
    <n v="2"/>
    <n v="35"/>
    <d v="1899-12-30T02:26:00"/>
    <n v="2"/>
    <n v="26"/>
    <m/>
    <m/>
    <m/>
    <d v="1899-12-30T02:26:00"/>
    <n v="2"/>
    <n v="2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88267.4099999997"/>
    <n v="17579"/>
    <n v="58.584406779661016"/>
    <n v="61.907242163945597"/>
    <m/>
    <m/>
    <m/>
    <m/>
    <m/>
  </r>
  <r>
    <n v="309"/>
    <n v="67"/>
    <d v="2011-09-19T00:00:00"/>
    <n v="9"/>
    <x v="1"/>
    <n v="7"/>
    <s v="TSL,HALDIA"/>
    <s v="HAILCREEK"/>
    <s v="JASMINE HALO"/>
    <d v="1899-12-30T19:45:00"/>
    <x v="305"/>
    <s v="DTY-WT 1-WCS-RLS 1-IMWB 1-DTY"/>
    <n v="58"/>
    <n v="0"/>
    <m/>
    <d v="1899-12-30T19:45:00"/>
    <d v="1899-12-30T19:45:00"/>
    <d v="1899-12-30T00:00:00"/>
    <n v="0"/>
    <n v="0"/>
    <d v="1899-12-30T19:50:00"/>
    <d v="1899-12-30T00:05:00"/>
    <n v="0"/>
    <n v="5"/>
    <d v="1899-12-30T19:52:00"/>
    <d v="1899-12-30T00:02:00"/>
    <n v="0"/>
    <n v="2"/>
    <d v="1899-12-30T20:10:00"/>
    <d v="1899-12-30T00:18:00"/>
    <n v="0"/>
    <n v="18"/>
    <d v="1899-12-30T20:15:00"/>
    <d v="1899-12-30T22:00:00"/>
    <d v="1899-12-30T01:45:00"/>
    <n v="1"/>
    <n v="45"/>
    <d v="1899-12-30T20:15:00"/>
    <d v="1899-12-30T22:00:00"/>
    <d v="1899-12-30T01:45:00"/>
    <n v="1"/>
    <n v="45"/>
    <d v="1899-12-30T23:56:00"/>
    <d v="1899-12-30T01:56:00"/>
    <n v="1"/>
    <n v="56"/>
    <d v="1899-12-31T00:22:00"/>
    <d v="1899-12-30T00:26:00"/>
    <n v="0"/>
    <n v="26"/>
    <d v="1899-12-31T02:29:00"/>
    <d v="1899-12-30T02:07:00"/>
    <n v="2"/>
    <n v="7"/>
    <d v="1899-12-31T02:29:00"/>
    <d v="1899-12-31T02:29:00"/>
    <d v="1899-12-30T00:00:00"/>
    <n v="0"/>
    <n v="0"/>
    <d v="1899-12-31T02:00:00"/>
    <d v="1899-12-31T03:20:00"/>
    <m/>
    <d v="1899-12-30T01:20:00"/>
    <n v="1"/>
    <n v="20"/>
    <d v="1899-12-31T03:30:00"/>
    <d v="1899-12-30T01:01:00"/>
    <n v="1"/>
    <n v="1"/>
    <d v="1899-12-31T03:35:00"/>
    <d v="1899-12-30T00:05:00"/>
    <n v="0"/>
    <n v="5"/>
    <d v="1899-12-31T03:35:00"/>
    <d v="1899-12-31T03:45:00"/>
    <d v="1899-12-30T00:10:00"/>
    <n v="0"/>
    <n v="10"/>
    <d v="1899-12-30T08:00:00"/>
    <n v="8"/>
    <n v="0"/>
    <d v="1899-12-30T03:20:00"/>
    <n v="3"/>
    <n v="20"/>
    <d v="1899-12-30T01:45:00"/>
    <n v="1"/>
    <n v="45"/>
    <d v="1899-12-30T02:07:00"/>
    <n v="2"/>
    <n v="7"/>
    <m/>
    <m/>
    <m/>
    <d v="1899-12-30T02:07:00"/>
    <n v="2"/>
    <n v="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91869.5699999996"/>
    <n v="17638"/>
    <n v="62.106206896551718"/>
    <n v="61.904386551763217"/>
    <m/>
    <m/>
    <m/>
    <m/>
    <m/>
  </r>
  <r>
    <n v="310"/>
    <n v="68"/>
    <d v="2011-09-20T00:00:00"/>
    <n v="9"/>
    <x v="0"/>
    <n v="33"/>
    <s v="TSL, JSR"/>
    <s v=" CP DUBAI"/>
    <s v="BUTINAH"/>
    <d v="1899-12-30T21:45:00"/>
    <x v="306"/>
    <s v="DTY-WT 1-WCS-RLS 2-IMWB 1-DTY"/>
    <n v="59"/>
    <n v="0"/>
    <m/>
    <d v="1899-12-30T21:45:00"/>
    <d v="1899-12-30T21:45:00"/>
    <d v="1899-12-30T00:00:00"/>
    <n v="0"/>
    <n v="0"/>
    <d v="1899-12-30T22:10:00"/>
    <d v="1899-12-30T00:25:00"/>
    <n v="0"/>
    <n v="25"/>
    <d v="1899-12-30T22:55:00"/>
    <d v="1899-12-30T00:45:00"/>
    <n v="0"/>
    <n v="45"/>
    <d v="1899-12-31T00:15:00"/>
    <d v="1899-12-30T01:20:00"/>
    <n v="1"/>
    <n v="20"/>
    <d v="1899-12-30T00:20:00"/>
    <d v="1899-12-30T01:30:00"/>
    <d v="1899-12-30T01:10:00"/>
    <n v="1"/>
    <n v="10"/>
    <d v="1899-12-31T00:20:00"/>
    <d v="1899-12-31T01:30:00"/>
    <d v="1899-12-30T01:10:00"/>
    <n v="1"/>
    <n v="10"/>
    <d v="1899-12-30T04:15:00"/>
    <d v="1899-12-30T02:45:00"/>
    <n v="2"/>
    <n v="45"/>
    <d v="1899-12-30T04:16:00"/>
    <d v="1899-12-30T00:01:00"/>
    <n v="0"/>
    <n v="1"/>
    <d v="1899-12-30T05:44:00"/>
    <d v="1899-12-30T01:28:00"/>
    <n v="1"/>
    <n v="28"/>
    <d v="1899-12-30T05:44:00"/>
    <d v="1899-12-30T05:44:00"/>
    <d v="1899-12-30T00:00:00"/>
    <n v="0"/>
    <n v="0"/>
    <d v="1899-12-30T05:44:00"/>
    <d v="1899-12-30T05:44:00"/>
    <m/>
    <d v="1899-12-30T00:00:00"/>
    <n v="0"/>
    <n v="0"/>
    <d v="1899-12-30T06:30:00"/>
    <d v="1899-12-30T00:46:00"/>
    <n v="0"/>
    <n v="46"/>
    <d v="1899-12-31T06:40:00"/>
    <d v="1899-12-31T00:10:00"/>
    <n v="0"/>
    <n v="10"/>
    <d v="1899-12-31T06:40:00"/>
    <d v="1899-12-31T06:45:00"/>
    <d v="1899-12-30T00:05:00"/>
    <n v="0"/>
    <n v="5"/>
    <d v="1899-12-30T09:00:00"/>
    <n v="9"/>
    <n v="0"/>
    <d v="1899-12-31T05:01:00"/>
    <n v="5"/>
    <n v="1"/>
    <d v="1899-12-30T01:10:00"/>
    <n v="1"/>
    <n v="10"/>
    <d v="1899-12-30T01:28:00"/>
    <n v="1"/>
    <n v="28"/>
    <m/>
    <m/>
    <m/>
    <d v="1899-12-30T01:28:00"/>
    <n v="1"/>
    <n v="2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95431.3399999996"/>
    <n v="17697"/>
    <n v="60.368983050847454"/>
    <n v="61.899267672486843"/>
    <m/>
    <m/>
    <m/>
    <m/>
    <m/>
  </r>
  <r>
    <n v="311"/>
    <n v="69"/>
    <d v="2011-09-20T00:00:00"/>
    <n v="9"/>
    <x v="11"/>
    <n v="10"/>
    <s v="BEL"/>
    <s v="LAKE VERMONT HCC"/>
    <s v="COS PROSPERITY"/>
    <d v="1899-12-30T22:36:00"/>
    <x v="307"/>
    <s v="DTY-WT 1-WCS-RLS 1-IMWB 1-DTY"/>
    <n v="59"/>
    <n v="0"/>
    <m/>
    <d v="1899-12-30T22:36:00"/>
    <d v="1899-12-30T22:36:00"/>
    <d v="1899-12-30T00:00:00"/>
    <n v="0"/>
    <n v="0"/>
    <d v="1899-12-31T00:30:00"/>
    <d v="1899-12-30T01:54:00"/>
    <n v="1"/>
    <n v="54"/>
    <d v="1899-12-31T00:50:00"/>
    <d v="1899-12-30T00:20:00"/>
    <n v="0"/>
    <n v="20"/>
    <d v="1899-12-31T01:40:00"/>
    <d v="1899-12-30T00:50:00"/>
    <n v="0"/>
    <n v="50"/>
    <d v="1899-12-31T01:45:00"/>
    <d v="1899-12-31T03:00:00"/>
    <d v="1899-12-30T01:15:00"/>
    <n v="1"/>
    <n v="15"/>
    <d v="1899-12-31T01:45:00"/>
    <d v="1899-12-31T03:00:00"/>
    <d v="1899-12-30T01:15:00"/>
    <n v="1"/>
    <n v="15"/>
    <d v="1899-12-31T06:40:00"/>
    <d v="1899-12-30T03:40:00"/>
    <n v="3"/>
    <n v="40"/>
    <d v="1899-12-31T07:13:00"/>
    <d v="1899-12-30T00:33:00"/>
    <n v="0"/>
    <n v="33"/>
    <d v="1899-12-31T12:46:00"/>
    <d v="1899-12-30T05:33:00"/>
    <n v="5"/>
    <n v="33"/>
    <d v="1899-12-31T12:46:00"/>
    <d v="1899-12-31T12:46:00"/>
    <d v="1899-12-30T00:00:00"/>
    <n v="0"/>
    <n v="0"/>
    <d v="1899-12-31T12:46:00"/>
    <d v="1899-12-31T12:46:00"/>
    <m/>
    <d v="1899-12-30T00:00:00"/>
    <n v="0"/>
    <n v="0"/>
    <d v="1899-12-31T12:50:00"/>
    <d v="1899-12-30T00:04:00"/>
    <n v="0"/>
    <n v="4"/>
    <d v="1899-12-31T12:55:00"/>
    <d v="1899-12-30T00:05:00"/>
    <n v="0"/>
    <n v="5"/>
    <d v="1899-12-31T12:55:00"/>
    <d v="1899-12-31T13:00:00"/>
    <d v="1899-12-30T00:05:00"/>
    <n v="0"/>
    <n v="5"/>
    <d v="1899-12-30T14:24:00"/>
    <n v="14"/>
    <n v="24"/>
    <d v="1899-12-30T04:39:00"/>
    <n v="4"/>
    <n v="39"/>
    <d v="1899-12-30T01:15:00"/>
    <n v="1"/>
    <n v="15"/>
    <d v="1899-12-30T05:33:00"/>
    <n v="5"/>
    <n v="33"/>
    <m/>
    <m/>
    <m/>
    <d v="1899-12-30T05:33:00"/>
    <n v="5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099191.6499999997"/>
    <n v="17756"/>
    <n v="63.734067796610169"/>
    <n v="61.905364383870221"/>
    <m/>
    <m/>
    <m/>
    <m/>
    <m/>
  </r>
  <r>
    <n v="312"/>
    <n v="70"/>
    <d v="2011-09-20T00:00:00"/>
    <n v="9"/>
    <x v="17"/>
    <n v="2"/>
    <s v="UML,SUKHINDA"/>
    <s v="HARD COKING COAL"/>
    <s v="FUZHOUHAI"/>
    <d v="1899-12-30T11:15:00"/>
    <x v="308"/>
    <s v="DTY-WT 1-WCS-RLS 1-IMWB 1-DTY"/>
    <n v="59"/>
    <n v="0"/>
    <m/>
    <d v="1899-12-30T11:15:00"/>
    <d v="1899-12-30T11:15:00"/>
    <d v="1899-12-30T00:00:00"/>
    <n v="0"/>
    <n v="0"/>
    <d v="1899-12-30T11:20:00"/>
    <d v="1899-12-30T00:05:00"/>
    <n v="0"/>
    <n v="5"/>
    <d v="1899-12-30T11:25:00"/>
    <d v="1899-12-30T00:05:00"/>
    <n v="0"/>
    <n v="5"/>
    <d v="1899-12-30T11:45:00"/>
    <d v="1899-12-30T00:20:00"/>
    <n v="0"/>
    <n v="20"/>
    <d v="1899-12-30T11:50:00"/>
    <d v="1899-12-30T13:30:00"/>
    <d v="1899-12-30T01:40:00"/>
    <n v="1"/>
    <n v="40"/>
    <d v="1899-12-30T11:50:00"/>
    <d v="1899-12-30T13:30:00"/>
    <d v="1899-12-30T01:40:00"/>
    <n v="1"/>
    <n v="40"/>
    <d v="1899-12-30T13:31:00"/>
    <d v="1899-12-30T00:01:00"/>
    <n v="0"/>
    <n v="1"/>
    <d v="1899-12-30T13:32:00"/>
    <d v="1899-12-30T00:01:00"/>
    <n v="0"/>
    <n v="1"/>
    <d v="1899-12-30T15:14:00"/>
    <d v="1899-12-30T01:42:00"/>
    <n v="1"/>
    <n v="42"/>
    <d v="1899-12-30T15:14:00"/>
    <d v="1899-12-30T15:14:00"/>
    <d v="1899-12-30T00:00:00"/>
    <n v="0"/>
    <n v="0"/>
    <d v="1899-12-30T15:14:00"/>
    <d v="1899-12-30T15:14:00"/>
    <m/>
    <d v="1899-12-30T00:00:00"/>
    <n v="0"/>
    <n v="0"/>
    <d v="1899-12-30T15:25:00"/>
    <d v="1899-12-30T00:11:00"/>
    <n v="0"/>
    <n v="11"/>
    <d v="1899-12-30T15:35:00"/>
    <d v="1899-12-30T00:10:00"/>
    <n v="0"/>
    <n v="10"/>
    <d v="1899-12-30T15:35:00"/>
    <d v="1899-12-30T16:15:00"/>
    <d v="1899-12-30T00:40:00"/>
    <n v="0"/>
    <n v="40"/>
    <d v="1899-12-30T05:00:00"/>
    <n v="5"/>
    <n v="0"/>
    <d v="1899-12-30T00:42:00"/>
    <n v="0"/>
    <n v="42"/>
    <d v="1899-12-30T01:40:00"/>
    <n v="1"/>
    <n v="40"/>
    <d v="1899-12-30T01:42:00"/>
    <n v="1"/>
    <n v="42"/>
    <m/>
    <m/>
    <m/>
    <d v="1899-12-30T01:42:00"/>
    <n v="1"/>
    <n v="4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02821.0799999996"/>
    <n v="17813"/>
    <n v="61.515762711864404"/>
    <n v="61.911024532644674"/>
    <m/>
    <m/>
    <m/>
    <m/>
    <m/>
  </r>
  <r>
    <n v="313"/>
    <n v="71"/>
    <d v="2011-09-20T00:00:00"/>
    <n v="9"/>
    <x v="0"/>
    <n v="34"/>
    <s v="TSL, JSR"/>
    <s v="JELLINBAH PCI"/>
    <s v="PRIMROSE"/>
    <d v="1899-12-30T17:05:00"/>
    <x v="309"/>
    <s v="DTY-WT 1-WCS-RLS 1-IMWB 1-DTY"/>
    <n v="57"/>
    <n v="2"/>
    <m/>
    <d v="1899-12-30T17:05:00"/>
    <d v="1899-12-30T17:05:00"/>
    <d v="1899-12-30T00:00:00"/>
    <n v="0"/>
    <n v="0"/>
    <d v="1899-12-30T17:10:00"/>
    <d v="1899-12-30T00:05:00"/>
    <n v="0"/>
    <n v="5"/>
    <d v="1899-12-30T17:15:00"/>
    <d v="1899-12-30T00:05:00"/>
    <n v="0"/>
    <n v="5"/>
    <d v="1899-12-30T17:20:00"/>
    <d v="1899-12-30T00:05:00"/>
    <n v="0"/>
    <n v="5"/>
    <d v="1899-12-30T17:25:00"/>
    <d v="1899-12-30T18:25:00"/>
    <d v="1899-12-30T01:00:00"/>
    <n v="1"/>
    <n v="0"/>
    <d v="1899-12-30T17:25:00"/>
    <d v="1899-12-30T18:25:00"/>
    <d v="1899-12-30T01:00:00"/>
    <n v="1"/>
    <n v="0"/>
    <d v="1899-12-30T18:28:00"/>
    <d v="1899-12-30T00:03:00"/>
    <n v="0"/>
    <n v="3"/>
    <d v="1899-12-30T18:30:00"/>
    <d v="1899-12-30T00:02:00"/>
    <n v="0"/>
    <n v="2"/>
    <d v="1899-12-30T20:08:00"/>
    <d v="1899-12-30T01:38:00"/>
    <n v="1"/>
    <n v="38"/>
    <d v="1899-12-30T20:08:00"/>
    <d v="1899-12-30T20:08:00"/>
    <d v="1899-12-30T00:00:00"/>
    <n v="0"/>
    <n v="0"/>
    <d v="1899-12-30T20:08:00"/>
    <d v="1899-12-30T20:08:00"/>
    <m/>
    <d v="1899-12-30T00:00:00"/>
    <n v="0"/>
    <n v="0"/>
    <d v="1899-12-30T20:45:00"/>
    <d v="1899-12-30T00:37:00"/>
    <n v="0"/>
    <n v="37"/>
    <d v="1899-12-30T20:50:00"/>
    <d v="1899-12-30T00:05:00"/>
    <n v="0"/>
    <n v="5"/>
    <d v="1899-12-30T20:50:00"/>
    <d v="1899-12-30T21:05:00"/>
    <d v="1899-12-30T00:15:00"/>
    <n v="0"/>
    <n v="15"/>
    <d v="1899-12-30T04:00:00"/>
    <n v="4"/>
    <n v="0"/>
    <d v="1899-12-30T00:50:00"/>
    <n v="0"/>
    <n v="50"/>
    <d v="1899-12-30T01:00:00"/>
    <n v="1"/>
    <n v="0"/>
    <d v="1899-12-30T01:38:00"/>
    <n v="1"/>
    <n v="38"/>
    <m/>
    <m/>
    <m/>
    <d v="1899-12-30T01:38:00"/>
    <n v="1"/>
    <n v="3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06373.5799999996"/>
    <n v="17872"/>
    <n v="62.324561403508774"/>
    <n v="61.905415174574735"/>
    <m/>
    <m/>
    <m/>
    <m/>
    <m/>
  </r>
  <r>
    <n v="314"/>
    <n v="72"/>
    <d v="2011-09-20T00:00:00"/>
    <n v="9"/>
    <x v="18"/>
    <n v="3"/>
    <s v="BSL"/>
    <s v="STEAM NON COKING"/>
    <s v="FURNESS MELBOURNE"/>
    <d v="1899-12-30T19:25:00"/>
    <x v="310"/>
    <s v="DTY-WT 1-WCS-RLS 1-IMWB 1-DTY"/>
    <n v="59"/>
    <n v="0"/>
    <m/>
    <d v="1899-12-30T19:25:00"/>
    <d v="1899-12-30T19:25:00"/>
    <d v="1899-12-30T00:00:00"/>
    <n v="0"/>
    <n v="0"/>
    <d v="1899-12-30T19:30:00"/>
    <d v="1899-12-30T00:05:00"/>
    <n v="0"/>
    <n v="5"/>
    <d v="1899-12-30T19:45:00"/>
    <d v="1899-12-30T00:15:00"/>
    <n v="0"/>
    <n v="15"/>
    <d v="1899-12-30T20:10:00"/>
    <d v="1899-12-30T00:25:00"/>
    <n v="0"/>
    <n v="25"/>
    <d v="1899-12-30T20:15:00"/>
    <d v="1899-12-30T20:50:00"/>
    <d v="1899-12-30T00:35:00"/>
    <n v="0"/>
    <n v="35"/>
    <d v="1899-12-30T20:15:00"/>
    <d v="1899-12-30T20:50:00"/>
    <d v="1899-12-30T00:35:00"/>
    <n v="0"/>
    <n v="35"/>
    <d v="1899-12-30T20:56:00"/>
    <d v="1899-12-30T00:06:00"/>
    <n v="0"/>
    <n v="6"/>
    <d v="1899-12-30T21:35:00"/>
    <d v="1899-12-30T00:39:00"/>
    <n v="0"/>
    <n v="39"/>
    <d v="1899-12-30T23:29:00"/>
    <d v="1899-12-30T01:54:00"/>
    <n v="1"/>
    <n v="54"/>
    <d v="1899-12-30T23:29:00"/>
    <d v="1899-12-30T23:29:00"/>
    <d v="1899-12-30T00:00:00"/>
    <n v="0"/>
    <n v="0"/>
    <d v="1899-12-30T23:29:00"/>
    <d v="1899-12-30T23:29:00"/>
    <m/>
    <d v="1899-12-30T00:00:00"/>
    <n v="0"/>
    <n v="0"/>
    <d v="1899-12-30T23:40:00"/>
    <d v="1899-12-30T00:11:00"/>
    <n v="0"/>
    <n v="11"/>
    <d v="1899-12-30T23:45:00"/>
    <d v="1899-12-30T00:05:00"/>
    <n v="0"/>
    <n v="5"/>
    <d v="1899-12-30T23:45:00"/>
    <d v="1899-12-30T23:50:00"/>
    <d v="1899-12-30T00:05:00"/>
    <n v="0"/>
    <n v="5"/>
    <d v="1899-12-30T04:25:00"/>
    <n v="4"/>
    <n v="25"/>
    <d v="1899-12-30T00:47:00"/>
    <n v="0"/>
    <n v="47"/>
    <d v="1899-12-30T00:35:00"/>
    <n v="0"/>
    <n v="35"/>
    <d v="1899-12-30T01:54:00"/>
    <n v="1"/>
    <n v="54"/>
    <m/>
    <m/>
    <m/>
    <d v="1899-12-30T01:54:00"/>
    <n v="1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09962.3699999996"/>
    <n v="17931"/>
    <n v="60.826949152542369"/>
    <n v="61.901866599743443"/>
    <m/>
    <m/>
    <m/>
    <m/>
    <m/>
  </r>
  <r>
    <n v="315"/>
    <n v="73"/>
    <d v="2011-09-23T00:00:00"/>
    <n v="9"/>
    <x v="2"/>
    <n v="7"/>
    <s v="UML,DGPR"/>
    <s v="HARD COKING COAL"/>
    <s v="FU ZHOU HAI"/>
    <d v="1899-12-30T01:30:00"/>
    <x v="311"/>
    <s v="DTY-WT 1-WCS-RLS 1-IMWB 1-DTY"/>
    <n v="59"/>
    <n v="0"/>
    <m/>
    <d v="1899-12-30T01:30:00"/>
    <d v="1899-12-30T01:30:00"/>
    <d v="1899-12-30T00:00:00"/>
    <n v="0"/>
    <n v="0"/>
    <d v="1899-12-30T09:40:00"/>
    <d v="1899-12-30T08:10:00"/>
    <n v="8"/>
    <n v="10"/>
    <d v="1899-12-30T09:50:00"/>
    <d v="1899-12-30T00:10:00"/>
    <n v="0"/>
    <n v="10"/>
    <d v="1899-12-30T10:00:00"/>
    <d v="1899-12-30T00:10:00"/>
    <n v="0"/>
    <n v="10"/>
    <d v="1899-12-30T10:15:00"/>
    <d v="1899-12-30T11:00:00"/>
    <d v="1899-12-30T00:45:00"/>
    <n v="0"/>
    <n v="45"/>
    <d v="1899-12-30T10:15:00"/>
    <d v="1899-12-30T11:00:00"/>
    <d v="1899-12-30T00:45:00"/>
    <n v="0"/>
    <n v="45"/>
    <d v="1899-12-30T10:15:00"/>
    <n v="-3.125E-2"/>
    <e v="#NUM!"/>
    <e v="#NUM!"/>
    <d v="1900-01-01T23:23:00"/>
    <d v="1900-01-01T13:08:00"/>
    <n v="13"/>
    <n v="8"/>
    <d v="1900-01-02T03:17:00"/>
    <d v="1899-12-30T03:54:00"/>
    <n v="3"/>
    <n v="54"/>
    <d v="1900-01-02T03:17:00"/>
    <d v="1900-01-02T03:17:00"/>
    <d v="1899-12-30T00:00:00"/>
    <n v="0"/>
    <n v="0"/>
    <d v="1900-01-02T03:17:00"/>
    <d v="1900-01-02T03:17:00"/>
    <m/>
    <d v="1899-12-30T00:00:00"/>
    <n v="0"/>
    <n v="0"/>
    <d v="1900-01-02T03:35:00"/>
    <d v="1899-12-30T00:18:00"/>
    <n v="0"/>
    <n v="18"/>
    <d v="1900-01-02T03:45:00"/>
    <d v="1899-12-30T00:10:00"/>
    <n v="0"/>
    <n v="10"/>
    <d v="1900-01-02T03:45:00"/>
    <d v="1900-01-02T03:50:00"/>
    <d v="1899-12-30T00:05:00"/>
    <n v="0"/>
    <n v="5"/>
    <d v="1900-01-02T02:20:00"/>
    <n v="2"/>
    <n v="20"/>
    <n v="-4.8611111111112049E-3"/>
    <e v="#NUM!"/>
    <e v="#NUM!"/>
    <d v="1899-12-30T00:45:00"/>
    <n v="0"/>
    <n v="45"/>
    <d v="1899-12-30T03:54:00"/>
    <n v="3"/>
    <n v="54"/>
    <m/>
    <m/>
    <m/>
    <d v="1899-12-30T03:54:00"/>
    <n v="3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13583.7899999996"/>
    <n v="17990"/>
    <n v="61.38"/>
    <n v="61.900155086158954"/>
    <m/>
    <m/>
    <m/>
    <m/>
    <m/>
  </r>
  <r>
    <n v="316"/>
    <n v="74"/>
    <d v="2011-09-24T00:00:00"/>
    <n v="9"/>
    <x v="1"/>
    <n v="8"/>
    <s v="TSL,HALDIA"/>
    <s v="HAILCREEK"/>
    <s v="JASMINE HALO"/>
    <d v="1899-12-30T22:15:00"/>
    <x v="312"/>
    <s v="DTY-WT 1-WCS-RLS 1-IMWB 1-DTY"/>
    <n v="59"/>
    <n v="0"/>
    <m/>
    <d v="1899-12-30T22:15:00"/>
    <d v="1899-12-30T22:15:00"/>
    <d v="1899-12-30T00:00:00"/>
    <n v="0"/>
    <n v="0"/>
    <d v="1899-12-30T22:20:00"/>
    <d v="1899-12-30T00:05:00"/>
    <n v="0"/>
    <n v="5"/>
    <d v="1899-12-30T22:40:00"/>
    <d v="1899-12-30T00:20:00"/>
    <n v="0"/>
    <n v="20"/>
    <d v="1899-12-30T23:00:00"/>
    <d v="1899-12-30T00:20:00"/>
    <n v="0"/>
    <n v="20"/>
    <d v="1899-12-30T23:00:00"/>
    <d v="1899-12-31T05:45:00"/>
    <d v="1899-12-30T06:45:00"/>
    <n v="6"/>
    <n v="45"/>
    <d v="1899-12-30T23:00:00"/>
    <d v="1899-12-31T05:45:00"/>
    <d v="1899-12-30T06:45:00"/>
    <n v="6"/>
    <n v="45"/>
    <d v="1899-12-31T07:00:00"/>
    <d v="1899-12-30T01:15:00"/>
    <n v="1"/>
    <n v="15"/>
    <d v="1899-12-31T08:27:00"/>
    <d v="1899-12-30T01:27:00"/>
    <n v="1"/>
    <n v="27"/>
    <d v="1899-12-31T10:43:00"/>
    <d v="1899-12-30T02:16:00"/>
    <n v="2"/>
    <n v="16"/>
    <d v="1899-12-31T10:43:00"/>
    <d v="1899-12-31T10:43:00"/>
    <d v="1899-12-30T00:00:00"/>
    <n v="0"/>
    <n v="0"/>
    <d v="1899-12-31T10:43:00"/>
    <d v="1899-12-31T10:43:00"/>
    <m/>
    <d v="1899-12-30T00:00:00"/>
    <n v="0"/>
    <n v="0"/>
    <d v="1899-12-31T11:00:00"/>
    <d v="1899-12-30T00:17:00"/>
    <n v="0"/>
    <n v="17"/>
    <d v="1899-12-31T11:15:00"/>
    <d v="1899-12-30T00:15:00"/>
    <n v="0"/>
    <n v="15"/>
    <d v="1899-12-31T11:15:00"/>
    <d v="1899-12-31T11:55:00"/>
    <d v="1899-12-30T00:40:00"/>
    <n v="0"/>
    <n v="40"/>
    <d v="1899-12-30T13:40:00"/>
    <n v="13"/>
    <n v="40"/>
    <d v="1899-12-30T02:07:00"/>
    <n v="2"/>
    <n v="7"/>
    <d v="1899-12-30T06:45:00"/>
    <n v="6"/>
    <n v="45"/>
    <d v="1899-12-30T02:16:00"/>
    <n v="2"/>
    <n v="16"/>
    <m/>
    <m/>
    <m/>
    <d v="1899-12-30T02:16:00"/>
    <n v="2"/>
    <n v="1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17208.9199999995"/>
    <n v="18048"/>
    <n v="61.442881355932208"/>
    <n v="61.902089982269473"/>
    <m/>
    <m/>
    <m/>
    <m/>
    <m/>
  </r>
  <r>
    <n v="317"/>
    <n v="75"/>
    <d v="2011-09-24T00:00:00"/>
    <n v="9"/>
    <x v="20"/>
    <n v="1"/>
    <s v="RCL"/>
    <s v="NON COKING"/>
    <s v="CAROUGE"/>
    <d v="1899-12-30T23:45:00"/>
    <x v="313"/>
    <s v="DTY-WT 1-WCS-RLS 1-IMWB 1-DTY"/>
    <n v="58"/>
    <n v="0"/>
    <m/>
    <d v="1899-12-30T23:45:00"/>
    <d v="1899-12-30T23:45:00"/>
    <d v="1899-12-30T00:00:00"/>
    <n v="0"/>
    <n v="0"/>
    <d v="1899-12-30T23:55:00"/>
    <d v="1899-12-30T00:10:00"/>
    <n v="0"/>
    <n v="10"/>
    <d v="1899-12-31T06:10:00"/>
    <d v="1899-12-30T06:15:00"/>
    <n v="6"/>
    <n v="15"/>
    <d v="1899-12-31T07:00:00"/>
    <d v="1899-12-30T00:50:00"/>
    <n v="0"/>
    <n v="50"/>
    <d v="1899-12-31T07:00:00"/>
    <d v="1899-12-31T09:00:00"/>
    <d v="1899-12-30T02:00:00"/>
    <n v="2"/>
    <n v="0"/>
    <d v="1899-12-31T07:00:00"/>
    <d v="1899-12-31T09:00:00"/>
    <d v="1899-12-30T02:00:00"/>
    <n v="2"/>
    <n v="0"/>
    <d v="1899-12-31T11:57:00"/>
    <d v="1899-12-30T02:57:00"/>
    <n v="2"/>
    <n v="57"/>
    <d v="1899-12-31T12:08:00"/>
    <d v="1899-12-30T00:11:00"/>
    <n v="0"/>
    <n v="11"/>
    <d v="1899-12-31T13:47:00"/>
    <d v="1899-12-30T01:39:00"/>
    <n v="1"/>
    <n v="39"/>
    <d v="1899-12-31T13:47:00"/>
    <d v="1899-12-31T13:47:00"/>
    <d v="1899-12-30T00:00:00"/>
    <n v="0"/>
    <n v="0"/>
    <d v="1899-12-31T13:47:00"/>
    <d v="1899-12-31T13:47:00"/>
    <m/>
    <d v="1899-12-30T00:00:00"/>
    <n v="0"/>
    <n v="0"/>
    <d v="1899-12-31T13:55:00"/>
    <d v="1899-12-30T00:08:00"/>
    <n v="0"/>
    <n v="8"/>
    <d v="1899-12-31T14:00:00"/>
    <d v="1899-12-30T00:05:00"/>
    <n v="0"/>
    <n v="5"/>
    <d v="1899-12-31T14:00:00"/>
    <d v="1899-12-31T14:20:00"/>
    <d v="1899-12-30T00:20:00"/>
    <n v="0"/>
    <n v="20"/>
    <d v="1899-12-30T14:35:00"/>
    <n v="14"/>
    <n v="35"/>
    <d v="1899-12-30T04:00:00"/>
    <n v="4"/>
    <n v="0"/>
    <d v="1899-12-30T02:00:00"/>
    <n v="2"/>
    <n v="0"/>
    <d v="1899-12-30T01:39:00"/>
    <n v="1"/>
    <n v="39"/>
    <m/>
    <m/>
    <m/>
    <d v="1899-12-30T01:39:00"/>
    <n v="1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20854.4799999995"/>
    <n v="18106"/>
    <n v="62.854482758620691"/>
    <n v="61.905140837291476"/>
    <m/>
    <m/>
    <m/>
    <m/>
    <m/>
  </r>
  <r>
    <n v="318"/>
    <n v="76"/>
    <d v="2011-09-24T00:00:00"/>
    <n v="9"/>
    <x v="0"/>
    <n v="35"/>
    <s v="TSL,JSR"/>
    <s v="CURRAGH SS/SS NEWZEALAND"/>
    <s v="VOGUE CHALLENGER/SHER-E-PUNJAB"/>
    <d v="1899-12-30T13:30:00"/>
    <x v="314"/>
    <s v="DTY-WT 1-WCS-RLS 1-IMWB 1-DTY"/>
    <n v="58"/>
    <n v="1"/>
    <m/>
    <d v="1899-12-30T13:30:00"/>
    <d v="1899-12-30T13:30:00"/>
    <d v="1899-12-30T00:00:00"/>
    <n v="0"/>
    <n v="0"/>
    <d v="1899-12-30T13:40:00"/>
    <d v="1899-12-30T00:10:00"/>
    <n v="0"/>
    <n v="10"/>
    <d v="1899-12-30T13:45:00"/>
    <d v="1899-12-30T00:05:00"/>
    <n v="0"/>
    <n v="5"/>
    <d v="1899-12-30T13:55:00"/>
    <d v="1899-12-30T00:10:00"/>
    <n v="0"/>
    <n v="10"/>
    <d v="1899-12-30T13:55:00"/>
    <d v="1899-12-30T14:20:00"/>
    <d v="1899-12-30T00:25:00"/>
    <n v="0"/>
    <n v="25"/>
    <d v="1899-12-30T13:55:00"/>
    <d v="1899-12-30T14:20:00"/>
    <d v="1899-12-30T00:25:00"/>
    <n v="0"/>
    <n v="25"/>
    <d v="1899-12-30T14:25:00"/>
    <d v="1899-12-30T00:05:00"/>
    <n v="0"/>
    <n v="5"/>
    <d v="1899-12-30T14:25:00"/>
    <d v="1899-12-30T00:00:00"/>
    <n v="0"/>
    <n v="0"/>
    <d v="1899-12-30T16:51:00"/>
    <d v="1899-12-30T02:26:00"/>
    <n v="2"/>
    <n v="26"/>
    <d v="1899-12-30T16:51:00"/>
    <d v="1899-12-30T16:51:00"/>
    <d v="1899-12-30T00:00:00"/>
    <n v="0"/>
    <n v="0"/>
    <d v="1899-12-30T16:51:00"/>
    <d v="1899-12-30T16:51:00"/>
    <m/>
    <d v="1899-12-30T00:00:00"/>
    <n v="0"/>
    <n v="0"/>
    <d v="1899-12-30T17:00:00"/>
    <d v="1899-12-30T00:09:00"/>
    <n v="0"/>
    <n v="9"/>
    <d v="1899-12-30T17:10:00"/>
    <d v="1899-12-30T00:10:00"/>
    <n v="0"/>
    <n v="10"/>
    <d v="1899-12-30T17:10:00"/>
    <d v="1899-12-30T17:50:00"/>
    <d v="1899-12-30T00:40:00"/>
    <n v="0"/>
    <n v="40"/>
    <d v="1899-12-30T04:20:00"/>
    <n v="4"/>
    <n v="20"/>
    <d v="1899-12-30T00:34:00"/>
    <n v="0"/>
    <n v="34"/>
    <d v="1899-12-30T00:25:00"/>
    <n v="0"/>
    <n v="25"/>
    <d v="1899-12-30T02:26:00"/>
    <n v="2"/>
    <n v="26"/>
    <m/>
    <m/>
    <m/>
    <d v="1899-12-30T02:26:00"/>
    <n v="2"/>
    <n v="2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24349.9999999995"/>
    <n v="18162"/>
    <n v="60.267586206896553"/>
    <n v="61.906728333883905"/>
    <m/>
    <m/>
    <m/>
    <m/>
    <m/>
  </r>
  <r>
    <n v="319"/>
    <n v="77"/>
    <d v="2011-09-24T00:00:00"/>
    <n v="9"/>
    <x v="1"/>
    <n v="9"/>
    <s v="TSL,HALDIA"/>
    <s v="HAILCREEK"/>
    <s v="JASMINE HALO"/>
    <d v="1899-12-30T17:00:00"/>
    <x v="315"/>
    <s v="DTY-WT 1-WCS-RLS 1-IMWB 1-DTY"/>
    <n v="56"/>
    <n v="2"/>
    <m/>
    <d v="1899-12-30T17:00:00"/>
    <d v="1899-12-30T17:00:00"/>
    <d v="1899-12-30T00:00:00"/>
    <n v="0"/>
    <n v="0"/>
    <d v="1899-12-30T17:05:00"/>
    <d v="1899-12-30T00:05:00"/>
    <n v="0"/>
    <n v="5"/>
    <d v="1899-12-30T17:10:00"/>
    <d v="1899-12-30T00:05:00"/>
    <n v="0"/>
    <n v="5"/>
    <d v="1899-12-30T17:20:00"/>
    <d v="1899-12-30T00:10:00"/>
    <n v="0"/>
    <n v="10"/>
    <d v="1899-12-30T17:20:00"/>
    <d v="1899-12-30T18:00:00"/>
    <d v="1899-12-30T00:40:00"/>
    <n v="0"/>
    <n v="40"/>
    <d v="1899-12-30T17:20:00"/>
    <d v="1899-12-30T18:00:00"/>
    <d v="1899-12-30T00:40:00"/>
    <n v="0"/>
    <n v="40"/>
    <d v="1899-12-30T18:00:00"/>
    <d v="1899-12-30T00:00:00"/>
    <n v="0"/>
    <n v="0"/>
    <d v="1899-12-30T18:02:00"/>
    <d v="1899-12-30T00:02:00"/>
    <n v="0"/>
    <n v="2"/>
    <d v="1899-12-30T19:25:00"/>
    <d v="1899-12-30T01:23:00"/>
    <n v="1"/>
    <n v="23"/>
    <d v="1899-12-30T19:25:00"/>
    <d v="1899-12-30T19:25:00"/>
    <d v="1899-12-30T00:00:00"/>
    <n v="0"/>
    <n v="0"/>
    <d v="1899-12-30T19:25:00"/>
    <d v="1899-12-30T19:25:00"/>
    <m/>
    <d v="1899-12-30T00:00:00"/>
    <n v="0"/>
    <n v="0"/>
    <d v="1899-12-30T19:35:00"/>
    <d v="1899-12-30T00:10:00"/>
    <n v="0"/>
    <n v="10"/>
    <d v="1899-12-30T19:45:00"/>
    <d v="1899-12-30T00:10:00"/>
    <n v="0"/>
    <n v="10"/>
    <d v="1899-12-30T19:45:00"/>
    <d v="1899-12-30T21:00:00"/>
    <d v="1899-12-30T01:15:00"/>
    <n v="1"/>
    <n v="15"/>
    <d v="1899-12-30T04:00:00"/>
    <n v="4"/>
    <n v="0"/>
    <d v="1899-12-30T00:30:00"/>
    <n v="0"/>
    <n v="30"/>
    <d v="1899-12-30T00:40:00"/>
    <n v="0"/>
    <n v="40"/>
    <d v="1899-12-30T01:23:00"/>
    <n v="1"/>
    <n v="23"/>
    <m/>
    <m/>
    <m/>
    <d v="1899-12-30T01:23:00"/>
    <n v="1"/>
    <n v="2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27851.6099999996"/>
    <n v="18218"/>
    <n v="62.528750000000002"/>
    <n v="61.90864035569215"/>
    <m/>
    <m/>
    <m/>
    <m/>
    <m/>
  </r>
  <r>
    <n v="320"/>
    <n v="78"/>
    <d v="2011-09-24T00:00:00"/>
    <n v="9"/>
    <x v="20"/>
    <n v="2"/>
    <s v="RCL"/>
    <s v="NON COKING"/>
    <s v="CAROUGE"/>
    <d v="1899-12-30T20:50:00"/>
    <x v="316"/>
    <s v="DTY-WT 1-WCS-RLS 1-IMWB 1-DTY"/>
    <n v="56"/>
    <n v="0"/>
    <m/>
    <d v="1899-12-30T20:50:00"/>
    <d v="1899-12-30T20:50:00"/>
    <d v="1899-12-30T00:00:00"/>
    <n v="0"/>
    <n v="0"/>
    <d v="1899-12-30T20:55:00"/>
    <d v="1899-12-30T00:05:00"/>
    <n v="0"/>
    <n v="5"/>
    <d v="1899-12-30T21:00:00"/>
    <d v="1899-12-30T00:05:00"/>
    <n v="0"/>
    <n v="5"/>
    <d v="1899-12-30T21:25:00"/>
    <d v="1899-12-30T00:25:00"/>
    <n v="0"/>
    <n v="25"/>
    <d v="1899-12-30T21:30:00"/>
    <d v="1899-12-30T23:00:00"/>
    <d v="1899-12-30T01:30:00"/>
    <n v="1"/>
    <n v="30"/>
    <d v="1899-12-30T21:30:00"/>
    <d v="1899-12-30T23:00:00"/>
    <d v="1899-12-30T01:30:00"/>
    <n v="1"/>
    <n v="30"/>
    <d v="1899-12-30T23:00:00"/>
    <d v="1899-12-30T00:00:00"/>
    <n v="0"/>
    <n v="0"/>
    <d v="1899-12-30T23:10:00"/>
    <d v="1899-12-30T00:10:00"/>
    <n v="0"/>
    <n v="10"/>
    <d v="1899-12-31T00:36:00"/>
    <d v="1899-12-30T01:26:00"/>
    <n v="1"/>
    <n v="26"/>
    <d v="1899-12-31T00:36:00"/>
    <d v="1899-12-31T00:36:00"/>
    <d v="1899-12-30T00:00:00"/>
    <n v="0"/>
    <n v="0"/>
    <d v="1899-12-31T00:36:00"/>
    <d v="1899-12-31T00:36:00"/>
    <m/>
    <d v="1899-12-30T00:00:00"/>
    <n v="0"/>
    <n v="0"/>
    <d v="1899-12-31T00:50:00"/>
    <d v="1899-12-30T00:14:00"/>
    <n v="0"/>
    <n v="14"/>
    <d v="1899-12-31T01:00:00"/>
    <d v="1899-12-30T00:10:00"/>
    <n v="0"/>
    <n v="10"/>
    <d v="1899-12-31T01:00:00"/>
    <d v="1899-12-31T01:15:00"/>
    <d v="1899-12-30T00:15:00"/>
    <n v="0"/>
    <n v="15"/>
    <d v="1899-12-30T04:25:00"/>
    <n v="4"/>
    <n v="25"/>
    <d v="1899-12-30T00:49:00"/>
    <n v="0"/>
    <n v="49"/>
    <d v="1899-12-30T01:30:00"/>
    <n v="1"/>
    <n v="30"/>
    <d v="1899-12-30T01:26:00"/>
    <n v="1"/>
    <n v="26"/>
    <m/>
    <m/>
    <m/>
    <d v="1899-12-30T01:26:00"/>
    <n v="1"/>
    <n v="2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31680.8199999996"/>
    <n v="18275"/>
    <n v="68.378749999999997"/>
    <n v="61.92507906976742"/>
    <m/>
    <m/>
    <m/>
    <m/>
    <m/>
  </r>
  <r>
    <n v="321"/>
    <n v="79"/>
    <d v="2011-09-25T00:00:00"/>
    <n v="9"/>
    <x v="0"/>
    <n v="36"/>
    <s v="TSL,JSR"/>
    <s v="JELLINBAH PCI"/>
    <s v="PRIMROSE"/>
    <d v="1899-12-30T02:00:00"/>
    <x v="317"/>
    <s v="DTY-WT 1-WCS-RLS 1-IMWB 1-DTY"/>
    <n v="57"/>
    <n v="2"/>
    <m/>
    <d v="1899-12-30T02:00:00"/>
    <d v="1899-12-30T02:00:00"/>
    <d v="1899-12-30T00:00:00"/>
    <n v="0"/>
    <n v="0"/>
    <d v="1899-12-30T02:05:00"/>
    <d v="1899-12-30T00:05:00"/>
    <n v="0"/>
    <n v="5"/>
    <d v="1899-12-30T02:15:00"/>
    <d v="1899-12-30T00:10:00"/>
    <n v="0"/>
    <n v="10"/>
    <d v="1899-12-30T02:35:00"/>
    <d v="1899-12-30T00:20:00"/>
    <n v="0"/>
    <n v="20"/>
    <d v="1899-12-30T02:40:00"/>
    <d v="1899-12-30T04:15:00"/>
    <d v="1899-12-30T01:35:00"/>
    <n v="1"/>
    <n v="35"/>
    <d v="1899-12-30T02:40:00"/>
    <d v="1899-12-30T04:15:00"/>
    <d v="1899-12-30T01:35:00"/>
    <n v="1"/>
    <n v="35"/>
    <d v="1899-12-30T04:30:00"/>
    <d v="1899-12-30T00:15:00"/>
    <n v="0"/>
    <n v="15"/>
    <d v="1899-12-30T04:45:00"/>
    <d v="1899-12-30T00:15:00"/>
    <n v="0"/>
    <n v="15"/>
    <d v="1899-12-30T06:38:00"/>
    <d v="1899-12-30T01:53:00"/>
    <n v="1"/>
    <n v="53"/>
    <d v="1899-12-30T06:38:00"/>
    <d v="1899-12-30T06:38:00"/>
    <d v="1899-12-30T00:00:00"/>
    <n v="0"/>
    <n v="0"/>
    <d v="1899-12-30T06:38:00"/>
    <d v="1899-12-30T06:38:00"/>
    <m/>
    <d v="1899-12-30T00:00:00"/>
    <n v="0"/>
    <n v="0"/>
    <d v="1899-12-30T06:50:00"/>
    <d v="1899-12-30T00:12:00"/>
    <n v="0"/>
    <n v="12"/>
    <d v="1899-12-30T06:55:00"/>
    <d v="1899-12-30T00:05:00"/>
    <n v="0"/>
    <n v="5"/>
    <d v="1899-12-30T06:55:00"/>
    <d v="1899-12-30T07:00:00"/>
    <d v="1899-12-30T00:05:00"/>
    <n v="0"/>
    <n v="5"/>
    <d v="1899-12-30T05:00:00"/>
    <n v="5"/>
    <n v="0"/>
    <d v="1899-12-30T00:52:00"/>
    <n v="0"/>
    <n v="52"/>
    <d v="1899-12-30T01:35:00"/>
    <n v="1"/>
    <n v="35"/>
    <d v="1899-12-30T01:53:00"/>
    <n v="1"/>
    <n v="53"/>
    <m/>
    <m/>
    <m/>
    <d v="1899-12-30T01:53:00"/>
    <n v="1"/>
    <n v="5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35253.3199999996"/>
    <n v="18331"/>
    <n v="62.675438596491226"/>
    <n v="61.930790464240879"/>
    <m/>
    <m/>
    <m/>
    <m/>
    <m/>
  </r>
  <r>
    <n v="322"/>
    <n v="80"/>
    <d v="2011-09-25T00:00:00"/>
    <n v="9"/>
    <x v="20"/>
    <n v="3"/>
    <s v="RCL"/>
    <s v="NON COKING"/>
    <s v="CAROUGE"/>
    <d v="1899-12-30T04:35:00"/>
    <x v="318"/>
    <s v="DTY-WT 1-WCS-RLS 1-IMWB 1-DTY"/>
    <n v="56"/>
    <n v="3"/>
    <m/>
    <d v="1899-12-30T04:35:00"/>
    <d v="1899-12-30T04:35:00"/>
    <d v="1899-12-30T00:00:00"/>
    <n v="0"/>
    <n v="0"/>
    <d v="1899-12-30T04:40:00"/>
    <d v="1899-12-30T00:05:00"/>
    <n v="0"/>
    <n v="5"/>
    <d v="1899-12-30T04:50:00"/>
    <d v="1899-12-30T00:10:00"/>
    <n v="0"/>
    <n v="10"/>
    <d v="1899-12-30T05:20:00"/>
    <d v="1899-12-30T00:30:00"/>
    <n v="0"/>
    <n v="30"/>
    <d v="1899-12-30T05:30:00"/>
    <d v="1899-12-30T09:30:00"/>
    <d v="1899-12-30T04:00:00"/>
    <n v="4"/>
    <n v="0"/>
    <d v="1899-12-30T05:30:00"/>
    <d v="1899-12-30T09:30:00"/>
    <d v="1899-12-30T04:00:00"/>
    <n v="4"/>
    <n v="0"/>
    <d v="1899-12-30T10:10:00"/>
    <d v="1899-12-30T00:40:00"/>
    <n v="0"/>
    <n v="40"/>
    <d v="1899-12-30T10:13:00"/>
    <d v="1899-12-30T00:03:00"/>
    <n v="0"/>
    <n v="3"/>
    <d v="1899-12-30T11:26:00"/>
    <d v="1899-12-30T01:13:00"/>
    <n v="1"/>
    <n v="13"/>
    <d v="1899-12-30T11:26:00"/>
    <d v="1899-12-30T11:26:00"/>
    <d v="1899-12-30T00:00:00"/>
    <n v="0"/>
    <n v="0"/>
    <d v="1899-12-30T11:26:00"/>
    <d v="1899-12-30T11:26:00"/>
    <m/>
    <d v="1899-12-30T00:00:00"/>
    <n v="0"/>
    <n v="0"/>
    <d v="1899-12-30T11:55:00"/>
    <d v="1899-12-30T00:29:00"/>
    <n v="0"/>
    <n v="29"/>
    <d v="1899-12-30T12:10:00"/>
    <d v="1899-12-30T00:15:00"/>
    <n v="0"/>
    <n v="15"/>
    <d v="1899-12-30T12:10:00"/>
    <d v="1899-12-30T12:20:00"/>
    <d v="1899-12-30T00:10:00"/>
    <n v="0"/>
    <n v="10"/>
    <d v="1899-12-30T07:45:00"/>
    <n v="7"/>
    <n v="45"/>
    <d v="1899-12-30T01:54:00"/>
    <n v="1"/>
    <n v="54"/>
    <d v="1899-12-30T04:00:00"/>
    <n v="4"/>
    <n v="0"/>
    <d v="1899-12-30T01:13:00"/>
    <n v="1"/>
    <n v="13"/>
    <m/>
    <m/>
    <m/>
    <d v="1899-12-30T01:13:00"/>
    <n v="1"/>
    <n v="1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38883.0899999996"/>
    <n v="18390"/>
    <n v="64.817321428571432"/>
    <n v="61.929477433387689"/>
    <m/>
    <m/>
    <m/>
    <m/>
    <m/>
  </r>
  <r>
    <n v="323"/>
    <n v="81"/>
    <d v="2011-09-25T00:00:00"/>
    <n v="9"/>
    <x v="17"/>
    <n v="3"/>
    <s v="UML,SUKHINDA"/>
    <s v="HARD COKING COAL"/>
    <s v="FUZHOUHAI"/>
    <d v="1899-12-30T09:40:00"/>
    <x v="319"/>
    <s v="DTY-WT 1-WCS-RLS 1-IMWB 1-DTY"/>
    <n v="59"/>
    <n v="0"/>
    <m/>
    <d v="1899-12-30T09:40:00"/>
    <d v="1899-12-30T09:40:00"/>
    <d v="1899-12-30T00:00:00"/>
    <n v="0"/>
    <n v="0"/>
    <d v="1899-12-30T09:45:00"/>
    <d v="1899-12-30T00:05:00"/>
    <n v="0"/>
    <n v="5"/>
    <d v="1899-12-30T11:30:00"/>
    <d v="1899-12-30T01:45:00"/>
    <n v="1"/>
    <n v="45"/>
    <d v="1899-12-30T12:30:00"/>
    <d v="1899-12-30T01:00:00"/>
    <n v="1"/>
    <n v="0"/>
    <d v="1899-12-30T12:35:00"/>
    <d v="1899-12-30T13:50:00"/>
    <d v="1899-12-30T01:15:00"/>
    <n v="1"/>
    <n v="15"/>
    <d v="1899-12-30T12:35:00"/>
    <d v="1899-12-30T13:50:00"/>
    <d v="1899-12-30T01:15:00"/>
    <n v="1"/>
    <n v="15"/>
    <d v="1899-12-30T14:14:00"/>
    <d v="1899-12-30T00:24:00"/>
    <n v="0"/>
    <n v="24"/>
    <d v="1899-12-30T14:16:00"/>
    <d v="1899-12-30T00:02:00"/>
    <n v="0"/>
    <n v="2"/>
    <d v="1899-12-30T15:29:00"/>
    <d v="1899-12-30T01:13:00"/>
    <n v="1"/>
    <n v="13"/>
    <d v="1899-12-30T15:29:00"/>
    <d v="1899-12-30T15:29:00"/>
    <d v="1899-12-30T00:00:00"/>
    <n v="0"/>
    <n v="0"/>
    <d v="1899-12-30T15:29:00"/>
    <d v="1899-12-30T15:29:00"/>
    <m/>
    <d v="1899-12-30T00:00:00"/>
    <n v="0"/>
    <n v="0"/>
    <d v="1899-12-30T15:32:00"/>
    <d v="1899-12-30T00:03:00"/>
    <n v="0"/>
    <n v="3"/>
    <d v="1899-12-30T15:34:00"/>
    <d v="1899-12-30T00:02:00"/>
    <n v="0"/>
    <n v="2"/>
    <d v="1899-12-30T15:34:00"/>
    <d v="1899-12-30T15:35:00"/>
    <d v="1899-12-30T00:01:00"/>
    <n v="0"/>
    <n v="1"/>
    <d v="1899-12-30T05:55:00"/>
    <n v="5"/>
    <n v="55"/>
    <d v="1899-12-30T01:29:00"/>
    <n v="1"/>
    <n v="29"/>
    <d v="1899-12-30T01:15:00"/>
    <n v="1"/>
    <n v="15"/>
    <d v="1899-12-30T01:13:00"/>
    <n v="1"/>
    <n v="13"/>
    <m/>
    <m/>
    <m/>
    <d v="1899-12-30T01:13:00"/>
    <n v="1"/>
    <n v="1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42544.1299999997"/>
    <n v="18422"/>
    <n v="62.051525423728812"/>
    <n v="62.020634567365086"/>
    <m/>
    <m/>
    <m/>
    <m/>
    <m/>
  </r>
  <r>
    <n v="324"/>
    <n v="82"/>
    <d v="2011-09-29T00:00:00"/>
    <n v="9"/>
    <x v="21"/>
    <n v="11"/>
    <s v="BEL"/>
    <s v="LAKE VERMONT HCC"/>
    <s v="COS PROSPERITY"/>
    <d v="1899-12-30T04:35:00"/>
    <x v="320"/>
    <s v="DTY-WT 1-WCS-RLS 1-IMWB 1-DTY"/>
    <n v="32"/>
    <n v="0"/>
    <m/>
    <d v="1899-12-30T04:35:00"/>
    <d v="1899-12-30T04:35:00"/>
    <d v="1899-12-30T00:00:00"/>
    <n v="0"/>
    <n v="0"/>
    <d v="1899-12-30T04:50:00"/>
    <d v="1899-12-30T00:15:00"/>
    <n v="0"/>
    <n v="15"/>
    <d v="1899-12-30T05:00:00"/>
    <d v="1899-12-30T00:10:00"/>
    <n v="0"/>
    <n v="10"/>
    <d v="1899-12-30T05:25:00"/>
    <d v="1899-12-30T00:25:00"/>
    <n v="0"/>
    <n v="25"/>
    <d v="1899-12-30T05:30:00"/>
    <d v="1899-12-30T06:00:00"/>
    <d v="1899-12-30T00:30:00"/>
    <n v="0"/>
    <n v="30"/>
    <d v="1899-12-30T05:30:00"/>
    <d v="1899-12-30T06:00:00"/>
    <d v="1899-12-30T00:30:00"/>
    <n v="0"/>
    <n v="30"/>
    <d v="1899-12-30T06:08:00"/>
    <d v="1899-12-30T00:08:00"/>
    <n v="0"/>
    <n v="8"/>
    <d v="1899-12-30T06:09:00"/>
    <d v="1899-12-30T00:01:00"/>
    <n v="0"/>
    <n v="1"/>
    <d v="1899-12-30T07:09:00"/>
    <d v="1899-12-30T01:00:00"/>
    <n v="1"/>
    <n v="0"/>
    <d v="1899-12-30T07:09:00"/>
    <d v="1899-12-30T07:09:00"/>
    <d v="1899-12-30T00:00:00"/>
    <n v="0"/>
    <n v="0"/>
    <d v="1899-12-30T07:09:00"/>
    <d v="1899-12-30T07:09:00"/>
    <m/>
    <d v="1899-12-30T00:00:00"/>
    <n v="0"/>
    <n v="0"/>
    <d v="1899-12-30T07:55:00"/>
    <d v="1899-12-30T00:46:00"/>
    <n v="0"/>
    <n v="46"/>
    <d v="1899-12-30T08:05:00"/>
    <d v="1899-12-30T00:10:00"/>
    <n v="0"/>
    <n v="10"/>
    <d v="1899-12-30T08:05:00"/>
    <d v="1899-12-30T08:10:00"/>
    <d v="1899-12-30T00:05:00"/>
    <n v="0"/>
    <n v="5"/>
    <d v="1899-12-30T03:35:00"/>
    <n v="3"/>
    <n v="35"/>
    <d v="1899-12-30T01:29:00"/>
    <n v="1"/>
    <n v="29"/>
    <d v="1899-12-30T00:30:00"/>
    <n v="0"/>
    <n v="30"/>
    <d v="1899-12-30T01:00:00"/>
    <n v="1"/>
    <n v="0"/>
    <m/>
    <m/>
    <m/>
    <d v="1899-12-30T01:00:00"/>
    <n v="1"/>
    <n v="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44364.3659999997"/>
    <n v="18480"/>
    <n v="56.882375000000003"/>
    <n v="61.92447867965366"/>
    <m/>
    <m/>
    <m/>
    <m/>
    <m/>
  </r>
  <r>
    <n v="325"/>
    <n v="83"/>
    <d v="2011-09-29T00:00:00"/>
    <n v="9"/>
    <x v="22"/>
    <n v="1"/>
    <s v="MSP Steel ltd."/>
    <s v="STEAM NON COKING"/>
    <s v="CAROUGE"/>
    <d v="1899-12-30T07:40:00"/>
    <x v="321"/>
    <s v="DTY-WT 1-WCS-RLS 1-IMWB 1-DTY"/>
    <n v="58"/>
    <n v="1"/>
    <m/>
    <d v="1899-12-30T07:40:00"/>
    <d v="1899-12-30T07:40:00"/>
    <d v="1899-12-30T00:00:00"/>
    <n v="0"/>
    <n v="0"/>
    <d v="1899-12-30T07:50:00"/>
    <d v="1899-12-30T00:10:00"/>
    <n v="0"/>
    <n v="10"/>
    <d v="1899-12-30T08:00:00"/>
    <d v="1899-12-30T00:10:00"/>
    <n v="0"/>
    <n v="10"/>
    <d v="1899-12-30T08:25:00"/>
    <d v="1899-12-30T00:25:00"/>
    <n v="0"/>
    <n v="25"/>
    <d v="1899-12-30T08:30:00"/>
    <d v="1899-12-30T10:00:00"/>
    <d v="1899-12-30T01:30:00"/>
    <n v="1"/>
    <n v="30"/>
    <d v="1899-12-30T08:30:00"/>
    <d v="1899-12-30T10:00:00"/>
    <d v="1899-12-30T01:30:00"/>
    <n v="1"/>
    <n v="30"/>
    <d v="1899-12-30T10:15:00"/>
    <d v="1899-12-30T00:15:00"/>
    <n v="0"/>
    <n v="15"/>
    <d v="1899-12-30T10:19:00"/>
    <d v="1899-12-30T00:04:00"/>
    <n v="0"/>
    <n v="4"/>
    <d v="1899-12-30T12:07:00"/>
    <d v="1899-12-30T01:48:00"/>
    <n v="1"/>
    <n v="48"/>
    <d v="1899-12-30T12:07:00"/>
    <d v="1899-12-30T12:07:00"/>
    <d v="1899-12-30T00:00:00"/>
    <n v="0"/>
    <n v="0"/>
    <d v="1899-12-30T12:07:00"/>
    <d v="1899-12-30T12:07:00"/>
    <m/>
    <d v="1899-12-30T00:00:00"/>
    <n v="0"/>
    <n v="0"/>
    <d v="1899-12-30T12:54:00"/>
    <d v="1899-12-30T00:47:00"/>
    <n v="0"/>
    <n v="47"/>
    <d v="1899-12-30T13:05:00"/>
    <d v="1899-12-30T00:11:00"/>
    <n v="0"/>
    <n v="11"/>
    <d v="1899-12-30T13:05:00"/>
    <d v="1899-12-30T13:10:00"/>
    <d v="1899-12-30T00:05:00"/>
    <n v="0"/>
    <n v="5"/>
    <d v="1899-12-30T05:30:00"/>
    <n v="5"/>
    <n v="30"/>
    <d v="1899-12-30T01:38:00"/>
    <n v="1"/>
    <n v="38"/>
    <d v="1899-12-30T01:30:00"/>
    <n v="1"/>
    <n v="30"/>
    <d v="1899-12-30T01:48:00"/>
    <n v="1"/>
    <n v="48"/>
    <m/>
    <m/>
    <m/>
    <d v="1899-12-30T01:48:00"/>
    <n v="1"/>
    <n v="4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48012.9559999998"/>
    <n v="18538"/>
    <n v="62.906724137931036"/>
    <n v="61.927551839464869"/>
    <m/>
    <m/>
    <m/>
    <m/>
    <m/>
  </r>
  <r>
    <n v="326"/>
    <n v="84"/>
    <d v="2011-09-29T00:00:00"/>
    <n v="9"/>
    <x v="18"/>
    <n v="4"/>
    <s v="BSL"/>
    <s v="STEAM NON COKING"/>
    <s v="FURNESS MELBOURNE"/>
    <d v="1899-12-30T13:05:00"/>
    <x v="322"/>
    <s v="DTY-WT 1-WCS-RLS 1-IMWB 1-DTY"/>
    <n v="58"/>
    <n v="1"/>
    <m/>
    <d v="1899-12-30T13:05:00"/>
    <d v="1899-12-30T13:05:00"/>
    <d v="1899-12-30T00:00:00"/>
    <n v="0"/>
    <n v="0"/>
    <d v="1899-12-30T13:10:00"/>
    <d v="1899-12-30T00:05:00"/>
    <n v="0"/>
    <n v="5"/>
    <d v="1899-12-30T13:40:00"/>
    <d v="1899-12-30T00:30:00"/>
    <n v="0"/>
    <n v="30"/>
    <d v="1899-12-30T13:50:00"/>
    <d v="1899-12-30T00:10:00"/>
    <n v="0"/>
    <n v="10"/>
    <d v="1899-12-30T14:10:00"/>
    <d v="1899-12-30T15:15:00"/>
    <d v="1899-12-30T01:05:00"/>
    <n v="1"/>
    <n v="5"/>
    <d v="1899-12-30T14:10:00"/>
    <d v="1899-12-30T15:15:00"/>
    <d v="1899-12-30T01:05:00"/>
    <n v="1"/>
    <n v="5"/>
    <d v="1899-12-30T15:30:00"/>
    <d v="1899-12-30T00:15:00"/>
    <n v="0"/>
    <n v="15"/>
    <d v="1899-12-30T15:31:00"/>
    <d v="1899-12-30T00:01:00"/>
    <n v="0"/>
    <n v="1"/>
    <d v="1899-12-30T16:56:00"/>
    <d v="1899-12-30T01:25:00"/>
    <n v="1"/>
    <n v="25"/>
    <d v="1899-12-30T16:56:00"/>
    <d v="1899-12-30T16:56:00"/>
    <d v="1899-12-30T00:00:00"/>
    <n v="0"/>
    <n v="0"/>
    <d v="1899-12-30T16:56:00"/>
    <d v="1899-12-30T16:56:00"/>
    <m/>
    <d v="1899-12-30T00:00:00"/>
    <n v="0"/>
    <n v="0"/>
    <d v="1899-12-30T17:40:00"/>
    <d v="1899-12-30T00:44:00"/>
    <n v="0"/>
    <n v="44"/>
    <d v="1899-12-30T17:50:00"/>
    <d v="1899-12-30T00:10:00"/>
    <n v="0"/>
    <n v="10"/>
    <d v="1899-12-30T17:50:00"/>
    <d v="1899-12-30T17:55:00"/>
    <d v="1899-12-30T00:05:00"/>
    <n v="0"/>
    <n v="5"/>
    <d v="1899-12-30T04:50:00"/>
    <n v="4"/>
    <n v="50"/>
    <d v="1899-12-30T01:19:00"/>
    <n v="1"/>
    <n v="19"/>
    <d v="1899-12-30T01:05:00"/>
    <n v="1"/>
    <n v="5"/>
    <d v="1899-12-30T01:25:00"/>
    <n v="1"/>
    <n v="25"/>
    <m/>
    <m/>
    <m/>
    <d v="1899-12-30T01:25:00"/>
    <n v="1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51620.9159999997"/>
    <n v="18597"/>
    <n v="62.206206896551727"/>
    <n v="61.925090928644394"/>
    <m/>
    <m/>
    <m/>
    <m/>
    <m/>
  </r>
  <r>
    <n v="327"/>
    <n v="85"/>
    <d v="2011-09-30T00:00:00"/>
    <n v="9"/>
    <x v="0"/>
    <n v="37"/>
    <s v="TSL,JSR"/>
    <s v=" CP DUBAI"/>
    <s v="JAG RATAN"/>
    <d v="1899-12-30T18:35:00"/>
    <x v="323"/>
    <s v="DTY-WT 1-WCS-RLS 2-IMWB 1-DTY"/>
    <n v="59"/>
    <n v="0"/>
    <m/>
    <d v="1899-12-30T18:35:00"/>
    <d v="1899-12-30T18:35:00"/>
    <d v="1899-12-30T00:00:00"/>
    <n v="0"/>
    <n v="0"/>
    <d v="1899-12-30T18:40:00"/>
    <d v="1899-12-30T00:05:00"/>
    <n v="0"/>
    <n v="5"/>
    <d v="1899-12-30T19:15:00"/>
    <d v="1899-12-30T00:35:00"/>
    <n v="0"/>
    <n v="35"/>
    <d v="1899-12-30T19:40:00"/>
    <d v="1899-12-30T00:25:00"/>
    <n v="0"/>
    <n v="25"/>
    <d v="1899-12-30T19:45:00"/>
    <d v="1899-12-31T03:00:00"/>
    <d v="1899-12-30T07:15:00"/>
    <n v="7"/>
    <n v="15"/>
    <d v="1899-12-30T19:45:00"/>
    <d v="1899-12-31T03:00:00"/>
    <d v="1899-12-30T07:15:00"/>
    <n v="7"/>
    <n v="15"/>
    <d v="1899-12-31T01:10:00"/>
    <n v="-7.638888888888884E-2"/>
    <e v="#NUM!"/>
    <e v="#NUM!"/>
    <d v="1899-12-31T01:33:00"/>
    <d v="1899-12-30T00:23:00"/>
    <n v="0"/>
    <n v="23"/>
    <d v="1899-12-31T05:42:00"/>
    <d v="1899-12-30T04:09:00"/>
    <n v="4"/>
    <n v="9"/>
    <d v="1899-12-31T05:42:00"/>
    <d v="1899-12-31T05:42:00"/>
    <d v="1899-12-30T00:00:00"/>
    <n v="0"/>
    <n v="0"/>
    <d v="1899-12-31T05:42:00"/>
    <d v="1899-12-31T05:42:00"/>
    <m/>
    <d v="1899-12-30T00:00:00"/>
    <n v="0"/>
    <n v="0"/>
    <d v="1899-12-31T05:54:00"/>
    <d v="1899-12-30T00:12:00"/>
    <n v="0"/>
    <n v="12"/>
    <d v="1899-12-31T06:00:00"/>
    <d v="1899-12-30T00:06:00"/>
    <n v="0"/>
    <n v="6"/>
    <d v="1899-12-31T06:00:00"/>
    <d v="1899-12-31T06:10:00"/>
    <d v="1899-12-30T00:10:00"/>
    <n v="0"/>
    <n v="10"/>
    <d v="1899-12-30T11:35:00"/>
    <n v="11"/>
    <n v="35"/>
    <n v="-4.6527777777777724E-2"/>
    <e v="#NUM!"/>
    <e v="#NUM!"/>
    <d v="1899-12-30T07:15:00"/>
    <n v="7"/>
    <n v="15"/>
    <d v="1899-12-30T04:09:00"/>
    <n v="4"/>
    <n v="9"/>
    <m/>
    <m/>
    <m/>
    <d v="1899-12-30T04:09:00"/>
    <n v="4"/>
    <n v="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55077.1459999997"/>
    <n v="18639"/>
    <n v="58.580169491525425"/>
    <n v="61.970982670744121"/>
    <m/>
    <m/>
    <m/>
    <m/>
    <m/>
  </r>
  <r>
    <n v="328"/>
    <n v="86"/>
    <d v="2011-09-30T00:00:00"/>
    <n v="9"/>
    <x v="0"/>
    <n v="38"/>
    <s v="TSL,JSR"/>
    <s v="SS NEWZEALAND"/>
    <s v="SHER-E-PUNJAB"/>
    <d v="1899-12-30T21:05:00"/>
    <x v="324"/>
    <s v="DTY-WT 1-WCS-RLS 1-IMWB 1-DTY"/>
    <n v="42"/>
    <n v="3"/>
    <m/>
    <d v="1899-12-30T21:05:00"/>
    <d v="1899-12-30T21:05:00"/>
    <d v="1899-12-30T00:00:00"/>
    <n v="0"/>
    <m/>
    <d v="1899-12-30T22:10:00"/>
    <d v="1899-12-30T01:05:00"/>
    <n v="1"/>
    <n v="5"/>
    <d v="1899-12-30T22:20:00"/>
    <d v="1899-12-30T00:10:00"/>
    <n v="0"/>
    <n v="10"/>
    <d v="1899-12-31T01:30:00"/>
    <d v="1899-12-30T03:10:00"/>
    <n v="3"/>
    <n v="10"/>
    <d v="1899-12-31T01:35:00"/>
    <d v="1899-12-31T02:30:00"/>
    <d v="1899-12-30T00:55:00"/>
    <n v="0"/>
    <n v="55"/>
    <d v="1899-12-31T01:35:00"/>
    <d v="1899-12-31T02:30:00"/>
    <d v="1899-12-30T00:55:00"/>
    <n v="0"/>
    <n v="55"/>
    <d v="1899-12-31T02:35:00"/>
    <d v="1899-12-30T00:05:00"/>
    <n v="0"/>
    <n v="5"/>
    <d v="1899-12-31T02:37:00"/>
    <d v="1899-12-30T00:02:00"/>
    <n v="0"/>
    <n v="2"/>
    <d v="1899-12-31T05:57:00"/>
    <d v="1899-12-30T03:20:00"/>
    <n v="3"/>
    <n v="20"/>
    <d v="1899-12-31T05:57:00"/>
    <d v="1899-12-31T05:57:00"/>
    <d v="1899-12-30T00:00:00"/>
    <n v="0"/>
    <n v="0"/>
    <d v="1899-12-31T05:57:00"/>
    <d v="1899-12-31T05:57:00"/>
    <m/>
    <d v="1899-12-30T00:00:00"/>
    <n v="0"/>
    <n v="0"/>
    <d v="1899-12-31T06:05:00"/>
    <d v="1899-12-30T00:08:00"/>
    <n v="0"/>
    <n v="8"/>
    <d v="1899-12-31T06:10:00"/>
    <d v="1899-12-30T00:05:00"/>
    <n v="0"/>
    <n v="5"/>
    <d v="1899-12-31T06:10:00"/>
    <d v="1899-12-31T06:15:00"/>
    <d v="1899-12-30T00:05:00"/>
    <n v="0"/>
    <n v="5"/>
    <d v="1899-12-30T09:10:00"/>
    <n v="9"/>
    <n v="10"/>
    <d v="1899-12-30T03:28:00"/>
    <n v="3"/>
    <n v="28"/>
    <d v="1899-12-30T00:55:00"/>
    <n v="0"/>
    <n v="55"/>
    <d v="1899-12-30T03:20:00"/>
    <n v="3"/>
    <n v="20"/>
    <m/>
    <m/>
    <m/>
    <d v="1899-12-30T03:20:00"/>
    <n v="3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57421.7259999998"/>
    <n v="18698"/>
    <n v="55.823333333333331"/>
    <n v="61.900830356187818"/>
    <m/>
    <m/>
    <m/>
    <m/>
    <m/>
  </r>
  <r>
    <n v="329"/>
    <n v="87"/>
    <d v="2011-09-30T00:00:00"/>
    <n v="9"/>
    <x v="1"/>
    <n v="10"/>
    <s v="TSL,HALDIA"/>
    <s v="HAILCREEK/GOONYELLA"/>
    <s v="YASA UNITY/JASMINE HALO"/>
    <d v="1899-12-30T02:30:00"/>
    <x v="325"/>
    <s v="DTY-WT 1-WCS-RLS 1-IMWB 1-DTY"/>
    <n v="59"/>
    <n v="0"/>
    <m/>
    <d v="1899-12-30T02:30:00"/>
    <d v="1899-12-30T02:30:00"/>
    <d v="1899-12-30T00:00:00"/>
    <n v="0"/>
    <n v="0"/>
    <d v="1899-12-30T06:15:00"/>
    <d v="1899-12-30T03:45:00"/>
    <n v="3"/>
    <n v="45"/>
    <d v="1899-12-30T06:30:00"/>
    <d v="1899-12-30T00:15:00"/>
    <n v="0"/>
    <n v="15"/>
    <d v="1899-12-30T06:50:00"/>
    <d v="1899-12-30T00:20:00"/>
    <n v="0"/>
    <n v="20"/>
    <d v="1899-12-30T06:55:00"/>
    <d v="1899-12-30T08:00:00"/>
    <d v="1899-12-30T01:05:00"/>
    <n v="1"/>
    <n v="5"/>
    <d v="1899-12-30T06:55:00"/>
    <d v="1899-12-30T08:00:00"/>
    <d v="1899-12-30T01:05:00"/>
    <n v="1"/>
    <n v="5"/>
    <d v="1899-12-30T08:01:00"/>
    <d v="1899-12-30T00:01:00"/>
    <n v="0"/>
    <n v="1"/>
    <d v="1899-12-30T08:02:00"/>
    <d v="1899-12-30T00:01:00"/>
    <n v="0"/>
    <n v="1"/>
    <d v="1899-12-30T10:51:00"/>
    <d v="1899-12-30T02:49:00"/>
    <n v="2"/>
    <n v="49"/>
    <d v="1899-12-30T10:51:00"/>
    <d v="1899-12-30T10:51:00"/>
    <d v="1899-12-30T00:00:00"/>
    <n v="0"/>
    <n v="0"/>
    <d v="1899-12-30T10:51:00"/>
    <d v="1899-12-30T10:51:00"/>
    <m/>
    <d v="1899-12-30T00:00:00"/>
    <n v="0"/>
    <n v="0"/>
    <d v="1899-12-30T11:19:00"/>
    <d v="1899-12-30T00:28:00"/>
    <n v="0"/>
    <n v="28"/>
    <d v="1899-12-30T11:25:00"/>
    <d v="1899-12-30T00:06:00"/>
    <n v="0"/>
    <n v="6"/>
    <d v="1899-12-30T11:25:00"/>
    <d v="1899-12-30T11:30:00"/>
    <d v="1899-12-30T00:05:00"/>
    <n v="0"/>
    <n v="5"/>
    <d v="1899-12-30T09:00:00"/>
    <n v="9"/>
    <n v="0"/>
    <d v="1899-12-30T00:55:00"/>
    <n v="0"/>
    <n v="55"/>
    <d v="1899-12-30T01:05:00"/>
    <n v="1"/>
    <n v="5"/>
    <d v="1899-12-30T02:49:00"/>
    <n v="2"/>
    <n v="49"/>
    <m/>
    <m/>
    <m/>
    <d v="1899-12-30T02:49:00"/>
    <n v="2"/>
    <n v="4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60983.1859999998"/>
    <n v="18757"/>
    <n v="60.36372881355932"/>
    <n v="61.895995415045036"/>
    <m/>
    <m/>
    <m/>
    <m/>
    <m/>
  </r>
  <r>
    <n v="330"/>
    <n v="88"/>
    <d v="2011-09-30T00:00:00"/>
    <n v="9"/>
    <x v="17"/>
    <n v="4"/>
    <s v="UML,SUKHINDA"/>
    <s v="HARD COKING COAL"/>
    <s v="FUZHOUHAI"/>
    <d v="1899-12-30T16:05:00"/>
    <x v="326"/>
    <s v="DTY-WT 1-WCS-RLS 1-IMWB 1-DTY"/>
    <n v="59"/>
    <n v="0"/>
    <m/>
    <d v="1899-12-30T16:05:00"/>
    <d v="1899-12-30T16:05:00"/>
    <d v="1899-12-30T00:00:00"/>
    <n v="0"/>
    <n v="0"/>
    <d v="1899-12-30T16:15:00"/>
    <d v="1899-12-30T00:10:00"/>
    <n v="0"/>
    <n v="10"/>
    <d v="1899-12-30T16:25:00"/>
    <d v="1899-12-30T00:10:00"/>
    <n v="0"/>
    <n v="10"/>
    <d v="1899-12-30T16:50:00"/>
    <d v="1899-12-30T00:25:00"/>
    <n v="0"/>
    <n v="25"/>
    <d v="1899-12-30T16:50:00"/>
    <d v="1899-12-30T17:30:00"/>
    <d v="1899-12-30T00:40:00"/>
    <n v="0"/>
    <n v="40"/>
    <d v="1899-12-30T16:50:00"/>
    <d v="1899-12-30T17:30:00"/>
    <d v="1899-12-30T00:40:00"/>
    <n v="0"/>
    <n v="40"/>
    <d v="1899-12-30T17:35:00"/>
    <d v="1899-12-30T00:05:00"/>
    <n v="0"/>
    <n v="5"/>
    <d v="1899-12-30T17:36:00"/>
    <d v="1899-12-30T00:01:00"/>
    <n v="0"/>
    <n v="1"/>
    <d v="1899-12-30T19:35:00"/>
    <d v="1899-12-30T01:59:00"/>
    <n v="1"/>
    <n v="59"/>
    <d v="1899-12-30T19:35:00"/>
    <d v="1899-12-30T19:35:00"/>
    <d v="1899-12-30T00:00:00"/>
    <n v="0"/>
    <n v="0"/>
    <d v="1899-12-30T19:35:00"/>
    <d v="1899-12-30T19:35:00"/>
    <m/>
    <d v="1899-12-30T00:00:00"/>
    <n v="0"/>
    <n v="0"/>
    <d v="1899-12-30T20:50:00"/>
    <d v="1899-12-30T01:15:00"/>
    <n v="1"/>
    <n v="15"/>
    <d v="1899-12-30T20:55:00"/>
    <d v="1899-12-30T00:05:00"/>
    <n v="0"/>
    <n v="5"/>
    <d v="1899-12-30T20:55:00"/>
    <d v="1899-12-30T21:00:00"/>
    <d v="1899-12-30T00:05:00"/>
    <n v="0"/>
    <n v="5"/>
    <d v="1899-12-30T04:55:00"/>
    <n v="4"/>
    <n v="55"/>
    <d v="1899-12-30T01:50:00"/>
    <n v="1"/>
    <n v="50"/>
    <d v="1899-12-30T00:40:00"/>
    <n v="0"/>
    <n v="40"/>
    <d v="1899-12-30T01:59:00"/>
    <n v="1"/>
    <n v="59"/>
    <m/>
    <m/>
    <m/>
    <d v="1899-12-30T01:59:00"/>
    <n v="1"/>
    <n v="5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64549.5259999998"/>
    <n v="18812"/>
    <n v="60.446440677966102"/>
    <n v="61.904610142462246"/>
    <m/>
    <m/>
    <m/>
    <m/>
    <m/>
  </r>
  <r>
    <n v="331"/>
    <n v="89"/>
    <d v="2011-09-30T00:00:00"/>
    <n v="9"/>
    <x v="2"/>
    <n v="8"/>
    <s v="UML,DGPR"/>
    <s v="HARD COKING COAL"/>
    <s v="FUZHOUHAI"/>
    <d v="1899-12-30T19:35:00"/>
    <x v="327"/>
    <s v="DTY-WT 1-WCS-RLS 1-IMWB 1-DTY"/>
    <n v="55"/>
    <n v="4"/>
    <m/>
    <d v="1899-12-30T19:35:00"/>
    <d v="1899-12-30T19:35:00"/>
    <d v="1899-12-30T00:00:00"/>
    <n v="0"/>
    <n v="0"/>
    <d v="1899-12-30T19:40:00"/>
    <d v="1899-12-30T00:05:00"/>
    <n v="0"/>
    <n v="5"/>
    <d v="1899-12-30T19:45:00"/>
    <d v="1899-12-30T00:05:00"/>
    <n v="0"/>
    <n v="5"/>
    <d v="1899-12-30T20:15:00"/>
    <d v="1899-12-30T00:30:00"/>
    <n v="0"/>
    <n v="30"/>
    <d v="1899-12-30T20:20:00"/>
    <d v="1899-12-30T22:00:00"/>
    <d v="1899-12-30T01:40:00"/>
    <n v="1"/>
    <n v="40"/>
    <d v="1899-12-30T20:20:00"/>
    <d v="1899-12-30T22:00:00"/>
    <d v="1899-12-30T01:40:00"/>
    <n v="1"/>
    <n v="40"/>
    <d v="1899-12-30T22:05:00"/>
    <d v="1899-12-30T00:05:00"/>
    <n v="0"/>
    <n v="5"/>
    <d v="1899-12-30T22:10:00"/>
    <d v="1899-12-30T00:05:00"/>
    <n v="0"/>
    <n v="5"/>
    <d v="1899-12-30T23:15:00"/>
    <d v="1899-12-30T01:05:00"/>
    <n v="1"/>
    <n v="5"/>
    <d v="1899-12-30T23:15:00"/>
    <d v="1899-12-30T23:15:00"/>
    <d v="1899-12-30T00:00:00"/>
    <n v="0"/>
    <n v="0"/>
    <d v="1899-12-30T23:15:00"/>
    <d v="1899-12-30T23:15:00"/>
    <m/>
    <d v="1899-12-30T00:00:00"/>
    <n v="0"/>
    <n v="0"/>
    <d v="1899-12-30T23:25:00"/>
    <d v="1899-12-30T00:10:00"/>
    <n v="0"/>
    <n v="10"/>
    <d v="1899-12-30T23:30:00"/>
    <d v="1899-12-30T00:05:00"/>
    <n v="0"/>
    <n v="5"/>
    <d v="1899-12-30T23:30:00"/>
    <d v="1899-12-30T23:35:00"/>
    <d v="1899-12-30T00:05:00"/>
    <n v="0"/>
    <n v="5"/>
    <d v="1899-12-30T04:00:00"/>
    <n v="4"/>
    <n v="0"/>
    <d v="1899-12-30T00:50:00"/>
    <n v="0"/>
    <n v="50"/>
    <d v="1899-12-30T01:40:00"/>
    <n v="1"/>
    <n v="40"/>
    <d v="1899-12-30T01:05:00"/>
    <n v="1"/>
    <n v="5"/>
    <m/>
    <m/>
    <m/>
    <d v="1899-12-30T01:05:00"/>
    <n v="1"/>
    <n v="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67878.7459999998"/>
    <n v="18869"/>
    <n v="60.531272727272722"/>
    <n v="61.894045577402075"/>
    <m/>
    <m/>
    <m/>
    <m/>
    <m/>
  </r>
  <r>
    <n v="332"/>
    <n v="1"/>
    <d v="2011-10-01T00:00:00"/>
    <n v="10"/>
    <x v="0"/>
    <n v="1"/>
    <s v="TSL,JSR"/>
    <s v="SS NEWZEALAND/CURRAGH SS/CP DUBAI"/>
    <s v="SHER-E-PUNJAB/VOGUE CHALLENGER/JAG RATAN"/>
    <d v="1899-12-30T10:25:00"/>
    <x v="328"/>
    <s v="DTY-WT 1-WCS-RLS 1-IMWB 1-DTY/DTY-WT 1-WCS-RLS 2-IMWB 1-DTY"/>
    <n v="57"/>
    <n v="2"/>
    <m/>
    <d v="1899-12-30T10:10:00"/>
    <d v="1899-12-30T10:10:00"/>
    <d v="1899-12-30T00:00:00"/>
    <n v="0"/>
    <n v="0"/>
    <d v="1899-12-30T10:30:00"/>
    <d v="1899-12-30T00:20:00"/>
    <n v="0"/>
    <n v="20"/>
    <d v="1899-12-30T10:35:00"/>
    <d v="1899-12-30T00:05:00"/>
    <n v="0"/>
    <n v="5"/>
    <d v="1899-12-30T10:50:00"/>
    <d v="1899-12-30T00:15:00"/>
    <n v="0"/>
    <n v="15"/>
    <d v="1899-12-30T11:00:00"/>
    <d v="1899-12-30T11:30:00"/>
    <d v="1899-12-30T00:30:00"/>
    <n v="0"/>
    <n v="30"/>
    <d v="1899-12-30T11:00:00"/>
    <d v="1899-12-30T11:30:00"/>
    <d v="1899-12-30T00:30:00"/>
    <n v="0"/>
    <n v="30"/>
    <d v="1899-12-30T10:52:00"/>
    <n v="-2.6388888888888906E-2"/>
    <e v="#NUM!"/>
    <e v="#NUM!"/>
    <d v="1899-12-30T11:05:00"/>
    <d v="1899-12-30T00:13:00"/>
    <n v="0"/>
    <n v="13"/>
    <d v="1899-12-30T17:09:00"/>
    <d v="1899-12-30T06:04:00"/>
    <n v="6"/>
    <n v="4"/>
    <d v="1899-12-30T17:09:00"/>
    <d v="1899-12-30T17:09:00"/>
    <d v="1899-12-30T00:00:00"/>
    <n v="0"/>
    <n v="0"/>
    <d v="1899-12-30T17:09:00"/>
    <d v="1899-12-30T17:09:00"/>
    <m/>
    <d v="1899-12-30T00:00:00"/>
    <n v="0"/>
    <n v="0"/>
    <d v="1899-12-30T17:20:00"/>
    <d v="1899-12-30T00:11:00"/>
    <n v="0"/>
    <n v="11"/>
    <d v="1899-12-30T17:50:00"/>
    <d v="1899-12-30T00:30:00"/>
    <n v="0"/>
    <n v="30"/>
    <d v="1899-12-30T17:50:00"/>
    <d v="1899-12-30T17:52:00"/>
    <d v="1899-12-30T00:02:00"/>
    <n v="0"/>
    <n v="2"/>
    <d v="1899-12-30T07:42:00"/>
    <n v="7"/>
    <n v="42"/>
    <d v="1899-12-30T00:18:00"/>
    <n v="0"/>
    <n v="18"/>
    <d v="1899-12-30T00:30:00"/>
    <n v="0"/>
    <n v="30"/>
    <d v="1899-12-30T06:04:00"/>
    <n v="6"/>
    <n v="4"/>
    <m/>
    <m/>
    <m/>
    <d v="1899-12-30T06:04:00"/>
    <n v="6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71452.9359999998"/>
    <n v="18914"/>
    <n v="62.705087719298248"/>
    <n v="61.935758485777718"/>
    <m/>
    <m/>
    <m/>
    <m/>
    <m/>
  </r>
  <r>
    <n v="333"/>
    <n v="2"/>
    <d v="2011-10-01T00:00:00"/>
    <n v="10"/>
    <x v="0"/>
    <n v="2"/>
    <s v="TSL,JSR"/>
    <s v="JELLINBAH PCI"/>
    <s v="PRIMROSE"/>
    <d v="1899-12-30T13:25:00"/>
    <x v="329"/>
    <s v="DTY-WT 1-WCS-RLS 1-IMWB 1-DTY"/>
    <n v="45"/>
    <n v="14"/>
    <m/>
    <d v="1899-12-30T13:25:00"/>
    <d v="1899-12-30T13:25:00"/>
    <d v="1899-12-30T00:00:00"/>
    <n v="0"/>
    <n v="0"/>
    <d v="1899-12-30T16:25:00"/>
    <d v="1899-12-30T03:00:00"/>
    <n v="3"/>
    <n v="0"/>
    <d v="1899-12-30T16:30:00"/>
    <d v="1899-12-30T00:05:00"/>
    <n v="0"/>
    <n v="5"/>
    <d v="1899-12-30T16:50:00"/>
    <d v="1899-12-30T00:20:00"/>
    <n v="0"/>
    <n v="20"/>
    <d v="1899-12-30T16:50:00"/>
    <d v="1899-12-30T18:00:00"/>
    <d v="1899-12-30T01:10:00"/>
    <n v="1"/>
    <n v="10"/>
    <d v="1899-12-30T16:50:00"/>
    <d v="1899-12-30T18:00:00"/>
    <d v="1899-12-30T01:10:00"/>
    <n v="1"/>
    <n v="10"/>
    <d v="1899-12-30T18:05:00"/>
    <d v="1899-12-30T00:05:00"/>
    <n v="0"/>
    <n v="5"/>
    <d v="1899-12-30T18:35:00"/>
    <d v="1899-12-30T00:30:00"/>
    <n v="0"/>
    <n v="30"/>
    <d v="1899-12-30T20:34:00"/>
    <d v="1899-12-30T01:59:00"/>
    <n v="1"/>
    <n v="59"/>
    <d v="1899-12-30T20:34:00"/>
    <d v="1899-12-30T20:34:00"/>
    <d v="1899-12-30T00:00:00"/>
    <n v="0"/>
    <n v="0"/>
    <d v="1899-12-30T20:34:00"/>
    <d v="1899-12-30T20:34:00"/>
    <m/>
    <d v="1899-12-30T00:00:00"/>
    <n v="0"/>
    <n v="0"/>
    <d v="1899-12-30T20:55:00"/>
    <d v="1899-12-30T00:21:00"/>
    <n v="0"/>
    <n v="21"/>
    <d v="1899-12-30T20:57:00"/>
    <d v="1899-12-30T00:02:00"/>
    <n v="0"/>
    <n v="2"/>
    <d v="1899-12-30T20:57:00"/>
    <d v="1899-12-30T21:00:00"/>
    <d v="1899-12-30T00:03:00"/>
    <n v="0"/>
    <n v="3"/>
    <d v="1899-12-30T07:35:00"/>
    <n v="7"/>
    <n v="35"/>
    <d v="1899-12-30T00:48:00"/>
    <n v="0"/>
    <n v="48"/>
    <d v="1899-12-30T01:10:00"/>
    <n v="1"/>
    <n v="10"/>
    <d v="1899-12-30T01:59:00"/>
    <n v="1"/>
    <n v="59"/>
    <m/>
    <m/>
    <m/>
    <d v="1899-12-30T01:59:00"/>
    <n v="1"/>
    <n v="5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74295.9459999998"/>
    <n v="18973"/>
    <n v="63.178000000000004"/>
    <n v="61.893003004269211"/>
    <m/>
    <m/>
    <m/>
    <m/>
    <m/>
  </r>
  <r>
    <n v="334"/>
    <n v="3"/>
    <d v="2011-10-01T00:00:00"/>
    <n v="10"/>
    <x v="22"/>
    <n v="1"/>
    <s v="MSP Steel ltd."/>
    <s v="STEAM NON COKING"/>
    <s v="CAROUGE"/>
    <d v="1899-12-30T16:10:00"/>
    <x v="330"/>
    <s v="DTY-WT 1-WCS-RLS 1-IMWB 1-DTY"/>
    <n v="59"/>
    <n v="0"/>
    <m/>
    <d v="1899-12-30T16:10:00"/>
    <d v="1899-12-30T16:10:00"/>
    <d v="1899-12-30T00:00:00"/>
    <n v="0"/>
    <n v="0"/>
    <d v="1899-12-30T16:45:00"/>
    <d v="1899-12-30T00:35:00"/>
    <n v="0"/>
    <n v="35"/>
    <d v="1899-12-30T16:50:00"/>
    <d v="1899-12-30T00:05:00"/>
    <n v="0"/>
    <n v="5"/>
    <d v="1899-12-30T17:15:00"/>
    <d v="1899-12-30T00:25:00"/>
    <n v="0"/>
    <n v="25"/>
    <d v="1899-12-30T18:15:00"/>
    <d v="1899-12-30T19:45:00"/>
    <d v="1899-12-30T01:30:00"/>
    <n v="1"/>
    <n v="30"/>
    <d v="1899-12-30T18:15:00"/>
    <d v="1899-12-30T19:45:00"/>
    <d v="1899-12-30T01:30:00"/>
    <n v="1"/>
    <n v="30"/>
    <d v="1899-12-30T21:10:00"/>
    <d v="1899-12-30T01:25:00"/>
    <n v="1"/>
    <n v="25"/>
    <d v="1899-12-30T21:30:00"/>
    <d v="1899-12-30T00:20:00"/>
    <n v="0"/>
    <n v="20"/>
    <d v="1899-12-30T22:55:00"/>
    <d v="1899-12-30T01:25:00"/>
    <n v="1"/>
    <n v="25"/>
    <d v="1899-12-30T22:55:00"/>
    <d v="1899-12-30T22:55:00"/>
    <d v="1899-12-30T00:00:00"/>
    <n v="0"/>
    <n v="0"/>
    <d v="1899-12-30T22:55:00"/>
    <d v="1899-12-30T22:55:00"/>
    <m/>
    <d v="1899-12-30T00:00:00"/>
    <n v="0"/>
    <n v="0"/>
    <d v="1899-12-30T23:00:00"/>
    <d v="1899-12-30T00:05:00"/>
    <n v="0"/>
    <n v="5"/>
    <d v="1899-12-30T23:05:00"/>
    <d v="1899-12-30T00:05:00"/>
    <n v="0"/>
    <n v="5"/>
    <d v="1899-12-30T23:05:00"/>
    <d v="1899-12-30T23:10:00"/>
    <d v="1899-12-30T00:05:00"/>
    <n v="0"/>
    <n v="5"/>
    <d v="1899-12-30T07:00:00"/>
    <n v="7"/>
    <n v="0"/>
    <d v="1899-12-30T02:00:00"/>
    <n v="2"/>
    <n v="0"/>
    <d v="1899-12-30T01:30:00"/>
    <n v="1"/>
    <n v="30"/>
    <d v="1899-12-30T01:25:00"/>
    <n v="1"/>
    <n v="25"/>
    <m/>
    <m/>
    <m/>
    <d v="1899-12-30T01:25:00"/>
    <n v="1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77975.6659999997"/>
    <n v="19032"/>
    <n v="62.368135593220337"/>
    <n v="61.894475935266904"/>
    <m/>
    <m/>
    <m/>
    <m/>
    <m/>
  </r>
  <r>
    <n v="335"/>
    <n v="4"/>
    <d v="2011-10-01T00:00:00"/>
    <n v="10"/>
    <x v="10"/>
    <n v="1"/>
    <s v="VISA STEEL"/>
    <s v="NON COKING"/>
    <s v="NEWLEAD SPARTOUNTA"/>
    <d v="1899-12-30T20:45:00"/>
    <x v="331"/>
    <s v="DTY-WT 1-WCS-RLS 1-IMWB 1-DTY"/>
    <n v="59"/>
    <n v="0"/>
    <m/>
    <d v="1899-12-30T20:45:00"/>
    <d v="1899-12-30T20:45:00"/>
    <d v="1899-12-30T00:00:00"/>
    <n v="0"/>
    <n v="0"/>
    <d v="1899-12-30T22:50:00"/>
    <d v="1899-12-30T02:05:00"/>
    <n v="2"/>
    <n v="5"/>
    <d v="1899-12-30T23:00:00"/>
    <d v="1899-12-30T00:10:00"/>
    <n v="0"/>
    <n v="10"/>
    <d v="1899-12-30T23:10:00"/>
    <d v="1899-12-30T00:10:00"/>
    <n v="0"/>
    <n v="10"/>
    <d v="1899-12-30T23:15:00"/>
    <d v="1899-12-31T00:15:00"/>
    <d v="1899-12-30T01:00:00"/>
    <n v="1"/>
    <n v="0"/>
    <d v="1899-12-30T23:15:00"/>
    <d v="1899-12-31T00:15:00"/>
    <d v="1899-12-30T01:00:00"/>
    <n v="1"/>
    <n v="0"/>
    <d v="1899-12-31T00:19:00"/>
    <d v="1899-12-30T00:04:00"/>
    <n v="0"/>
    <n v="4"/>
    <d v="1899-12-31T00:20:00"/>
    <d v="1899-12-30T00:01:00"/>
    <n v="0"/>
    <n v="1"/>
    <d v="1899-12-31T02:38:00"/>
    <d v="1899-12-30T02:18:00"/>
    <n v="2"/>
    <n v="18"/>
    <d v="1899-12-31T02:38:00"/>
    <d v="1899-12-31T02:38:00"/>
    <d v="1899-12-30T00:00:00"/>
    <n v="0"/>
    <n v="0"/>
    <d v="1899-12-31T02:38:00"/>
    <d v="1899-12-31T02:38:00"/>
    <m/>
    <d v="1899-12-30T00:00:00"/>
    <n v="0"/>
    <n v="0"/>
    <d v="1899-12-31T03:04:00"/>
    <d v="1899-12-30T00:26:00"/>
    <n v="0"/>
    <n v="26"/>
    <d v="1899-12-31T03:07:00"/>
    <d v="1899-12-30T00:03:00"/>
    <n v="0"/>
    <n v="3"/>
    <d v="1899-12-31T03:07:00"/>
    <d v="1899-12-31T03:10:00"/>
    <d v="1899-12-30T00:03:00"/>
    <n v="0"/>
    <n v="3"/>
    <d v="1899-12-30T06:25:00"/>
    <n v="6"/>
    <n v="25"/>
    <d v="1899-12-30T00:43:00"/>
    <n v="0"/>
    <n v="43"/>
    <d v="1899-12-30T01:00:00"/>
    <n v="1"/>
    <n v="0"/>
    <d v="1899-12-30T02:18:00"/>
    <n v="2"/>
    <n v="18"/>
    <m/>
    <m/>
    <m/>
    <d v="1899-12-30T02:18:00"/>
    <n v="2"/>
    <n v="1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81664.3659999997"/>
    <n v="19090"/>
    <n v="62.520338983050841"/>
    <n v="61.899652488213711"/>
    <m/>
    <m/>
    <m/>
    <m/>
    <m/>
  </r>
  <r>
    <n v="336"/>
    <n v="5"/>
    <d v="2011-10-01T00:00:00"/>
    <n v="10"/>
    <x v="3"/>
    <n v="1"/>
    <s v="WELLMAN"/>
    <s v="HARD COKING COAL"/>
    <s v="DIONE"/>
    <d v="1899-12-31T00:00:00"/>
    <x v="332"/>
    <s v="DTY-WT 1-WCS-RLS 1-IMWB 1-DTY"/>
    <n v="58"/>
    <n v="1"/>
    <m/>
    <d v="1899-12-31T00:00:00"/>
    <d v="1899-12-31T00:00:00"/>
    <d v="1899-12-30T00:00:00"/>
    <n v="0"/>
    <n v="0"/>
    <d v="1899-12-31T01:25:00"/>
    <d v="1899-12-30T01:25:00"/>
    <n v="1"/>
    <n v="25"/>
    <d v="1899-12-31T01:35:00"/>
    <d v="1899-12-30T00:10:00"/>
    <n v="0"/>
    <n v="10"/>
    <d v="1899-12-31T01:45:00"/>
    <d v="1899-12-30T00:10:00"/>
    <n v="0"/>
    <n v="10"/>
    <d v="1899-12-31T01:45:00"/>
    <d v="1899-12-31T03:00:00"/>
    <d v="1899-12-30T01:15:00"/>
    <n v="1"/>
    <n v="15"/>
    <d v="1899-12-31T01:45:00"/>
    <d v="1899-12-31T03:00:00"/>
    <d v="1899-12-30T01:15:00"/>
    <n v="1"/>
    <n v="15"/>
    <d v="1899-12-31T03:10:00"/>
    <d v="1899-12-30T00:10:00"/>
    <n v="0"/>
    <n v="10"/>
    <d v="1899-12-31T03:21:00"/>
    <d v="1899-12-30T00:11:00"/>
    <n v="0"/>
    <n v="11"/>
    <d v="1899-12-31T05:45:00"/>
    <d v="1899-12-30T02:24:00"/>
    <n v="2"/>
    <n v="24"/>
    <d v="1899-12-31T05:45:00"/>
    <d v="1899-12-31T05:45:00"/>
    <d v="1899-12-30T00:00:00"/>
    <n v="0"/>
    <n v="0"/>
    <d v="1899-12-31T05:45:00"/>
    <d v="1899-12-31T05:45:00"/>
    <m/>
    <d v="1899-12-30T00:00:00"/>
    <n v="0"/>
    <n v="0"/>
    <d v="1899-12-31T05:53:00"/>
    <d v="1899-12-30T00:08:00"/>
    <n v="0"/>
    <n v="8"/>
    <d v="1899-12-31T05:55:00"/>
    <d v="1899-12-30T00:02:00"/>
    <n v="0"/>
    <n v="2"/>
    <d v="1899-12-31T05:55:00"/>
    <d v="1899-12-31T06:00:00"/>
    <d v="1899-12-30T00:05:00"/>
    <n v="0"/>
    <n v="5"/>
    <d v="1899-12-30T06:00:00"/>
    <n v="6"/>
    <n v="0"/>
    <d v="1899-12-30T00:30:00"/>
    <n v="0"/>
    <n v="30"/>
    <d v="1899-12-30T01:15:00"/>
    <n v="1"/>
    <n v="15"/>
    <d v="1899-12-30T02:24:00"/>
    <n v="2"/>
    <n v="24"/>
    <m/>
    <m/>
    <m/>
    <d v="1899-12-30T02:24:00"/>
    <n v="2"/>
    <n v="2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85255.2959999996"/>
    <n v="19149"/>
    <n v="61.912586206896549"/>
    <n v="61.896459136247302"/>
    <m/>
    <m/>
    <m/>
    <m/>
    <m/>
  </r>
  <r>
    <n v="337"/>
    <n v="6"/>
    <d v="2011-10-02T00:00:00"/>
    <n v="10"/>
    <x v="7"/>
    <n v="1"/>
    <s v="VISA STEEL"/>
    <s v="NON COKING"/>
    <s v="NEWLEAD SPARTOUNTA"/>
    <d v="1899-12-30T05:55:00"/>
    <x v="333"/>
    <s v="DTY-WT 1-WCS-RLS 1-IMWB 1-DTY"/>
    <n v="59"/>
    <n v="0"/>
    <m/>
    <d v="1899-12-30T05:55:00"/>
    <d v="1899-12-30T05:55:00"/>
    <d v="1899-12-30T00:00:00"/>
    <n v="0"/>
    <n v="0"/>
    <d v="1899-12-30T06:00:00"/>
    <d v="1899-12-30T00:05:00"/>
    <n v="0"/>
    <n v="5"/>
    <d v="1899-12-30T06:10:00"/>
    <d v="1899-12-30T00:10:00"/>
    <n v="0"/>
    <n v="10"/>
    <d v="1899-12-30T06:20:00"/>
    <d v="1899-12-30T00:10:00"/>
    <n v="0"/>
    <n v="10"/>
    <d v="1899-12-30T06:25:00"/>
    <d v="1899-12-30T07:35:00"/>
    <d v="1899-12-30T01:10:00"/>
    <n v="1"/>
    <n v="10"/>
    <d v="1899-12-30T06:25:00"/>
    <d v="1899-12-30T07:35:00"/>
    <d v="1899-12-30T01:10:00"/>
    <n v="1"/>
    <n v="10"/>
    <d v="1899-12-30T06:22:00"/>
    <n v="-5.0694444444444431E-2"/>
    <e v="#NUM!"/>
    <e v="#NUM!"/>
    <d v="1899-12-30T07:53:00"/>
    <d v="1899-12-30T01:31:00"/>
    <n v="1"/>
    <n v="31"/>
    <d v="1899-12-30T11:38:00"/>
    <d v="1899-12-30T03:45:00"/>
    <n v="3"/>
    <n v="45"/>
    <d v="1899-12-30T11:38:00"/>
    <d v="1899-12-30T11:38:00"/>
    <d v="1899-12-30T00:00:00"/>
    <n v="0"/>
    <n v="0"/>
    <d v="1899-12-30T11:38:00"/>
    <d v="1899-12-30T11:38:00"/>
    <m/>
    <d v="1899-12-30T00:00:00"/>
    <n v="0"/>
    <n v="0"/>
    <d v="1899-12-30T11:45:00"/>
    <d v="1899-12-30T00:07:00"/>
    <n v="0"/>
    <n v="7"/>
    <d v="1899-12-30T11:47:00"/>
    <d v="1899-12-30T00:02:00"/>
    <n v="0"/>
    <n v="2"/>
    <d v="1899-12-30T11:47:00"/>
    <d v="1899-12-30T11:50:00"/>
    <d v="1899-12-30T00:03:00"/>
    <n v="0"/>
    <n v="3"/>
    <d v="1899-12-30T05:55:00"/>
    <n v="5"/>
    <n v="55"/>
    <n v="-3.7500000000000033E-2"/>
    <e v="#NUM!"/>
    <e v="#NUM!"/>
    <d v="1899-12-30T01:10:00"/>
    <n v="1"/>
    <n v="10"/>
    <d v="1899-12-30T03:45:00"/>
    <n v="3"/>
    <n v="45"/>
    <m/>
    <m/>
    <m/>
    <d v="1899-12-30T03:45:00"/>
    <n v="3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88911.2659999996"/>
    <n v="19207"/>
    <n v="61.965593220338981"/>
    <n v="61.899894101108949"/>
    <m/>
    <m/>
    <m/>
    <m/>
    <m/>
  </r>
  <r>
    <n v="338"/>
    <n v="7"/>
    <d v="2011-10-02T00:00:00"/>
    <n v="10"/>
    <x v="1"/>
    <n v="1"/>
    <s v="TSL,HALDIA"/>
    <s v="HAILCREEK"/>
    <s v="JASMINE HALO"/>
    <d v="1899-12-30T11:00:00"/>
    <x v="334"/>
    <s v="DTY-WT 1-WCS-RLS 1-IMWB 1-DTY"/>
    <n v="58"/>
    <n v="1"/>
    <m/>
    <d v="1899-12-30T11:00:00"/>
    <d v="1899-12-30T11:00:00"/>
    <d v="1899-12-30T00:00:00"/>
    <n v="0"/>
    <n v="0"/>
    <d v="1899-12-30T11:05:00"/>
    <d v="1899-12-30T00:05:00"/>
    <n v="0"/>
    <n v="5"/>
    <d v="1899-12-30T11:10:00"/>
    <d v="1899-12-30T00:05:00"/>
    <n v="0"/>
    <n v="5"/>
    <d v="1899-12-30T11:30:00"/>
    <d v="1899-12-30T00:20:00"/>
    <n v="0"/>
    <n v="20"/>
    <d v="1899-12-30T11:35:00"/>
    <d v="1899-12-30T13:15:00"/>
    <d v="1899-12-30T01:40:00"/>
    <n v="1"/>
    <n v="40"/>
    <d v="1899-12-30T11:35:00"/>
    <d v="1899-12-30T13:15:00"/>
    <d v="1899-12-30T01:40:00"/>
    <n v="1"/>
    <n v="40"/>
    <d v="1899-12-30T13:20:00"/>
    <d v="1899-12-30T00:05:00"/>
    <n v="0"/>
    <n v="5"/>
    <d v="1899-12-30T13:30:00"/>
    <d v="1899-12-30T00:10:00"/>
    <n v="0"/>
    <n v="10"/>
    <d v="1899-12-30T15:17:00"/>
    <d v="1899-12-30T01:47:00"/>
    <n v="1"/>
    <n v="47"/>
    <d v="1899-12-30T15:17:00"/>
    <d v="1899-12-30T15:17:00"/>
    <d v="1899-12-30T00:00:00"/>
    <n v="0"/>
    <n v="0"/>
    <d v="1899-12-30T15:17:00"/>
    <d v="1899-12-30T15:17:00"/>
    <m/>
    <d v="1899-12-30T00:00:00"/>
    <n v="0"/>
    <n v="0"/>
    <d v="1899-12-30T15:40:00"/>
    <d v="1899-12-30T00:23:00"/>
    <n v="0"/>
    <n v="23"/>
    <d v="1899-12-30T15:44:00"/>
    <d v="1899-12-30T00:04:00"/>
    <n v="0"/>
    <n v="4"/>
    <d v="1899-12-30T15:44:00"/>
    <d v="1899-12-30T15:50:00"/>
    <d v="1899-12-30T00:06:00"/>
    <n v="0"/>
    <n v="6"/>
    <d v="1899-12-30T04:50:00"/>
    <n v="4"/>
    <n v="50"/>
    <d v="1899-12-30T00:52:00"/>
    <n v="0"/>
    <n v="52"/>
    <d v="1899-12-30T01:40:00"/>
    <n v="1"/>
    <n v="40"/>
    <d v="1899-12-30T01:47:00"/>
    <n v="1"/>
    <n v="47"/>
    <m/>
    <m/>
    <m/>
    <d v="1899-12-30T01:47:00"/>
    <n v="1"/>
    <n v="4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92503.1959999995"/>
    <n v="19266"/>
    <n v="61.929827586206891"/>
    <n v="61.896771306965611"/>
    <m/>
    <m/>
    <m/>
    <m/>
    <m/>
  </r>
  <r>
    <n v="339"/>
    <n v="8"/>
    <d v="2011-10-02T00:00:00"/>
    <n v="10"/>
    <x v="17"/>
    <n v="1"/>
    <s v="UML,SUKHINDA"/>
    <s v="HARD COKING COAL"/>
    <s v="GARIMA PREM"/>
    <d v="1899-12-30T15:50:00"/>
    <x v="335"/>
    <s v="DTY-WT 1-WCS-RLS 1-IMWB 1-DTY"/>
    <n v="59"/>
    <n v="0"/>
    <m/>
    <d v="1899-12-30T15:48:00"/>
    <d v="1899-12-30T15:48:00"/>
    <d v="1899-12-30T00:00:00"/>
    <n v="0"/>
    <n v="0"/>
    <d v="1899-12-30T15:55:00"/>
    <d v="1899-12-30T00:07:00"/>
    <n v="0"/>
    <n v="7"/>
    <d v="1899-12-30T16:15:00"/>
    <d v="1899-12-30T00:20:00"/>
    <n v="0"/>
    <n v="20"/>
    <d v="1899-12-30T16:40:00"/>
    <d v="1899-12-30T00:25:00"/>
    <n v="0"/>
    <n v="25"/>
    <d v="1899-12-30T16:45:00"/>
    <d v="1899-12-30T17:30:00"/>
    <d v="1899-12-30T00:45:00"/>
    <n v="0"/>
    <n v="45"/>
    <d v="1899-12-30T16:45:00"/>
    <d v="1899-12-30T17:30:00"/>
    <d v="1899-12-30T00:45:00"/>
    <n v="0"/>
    <n v="45"/>
    <d v="1899-12-30T18:10:00"/>
    <d v="1899-12-30T00:40:00"/>
    <n v="0"/>
    <n v="40"/>
    <d v="1899-12-30T18:25:00"/>
    <d v="1899-12-30T00:15:00"/>
    <n v="0"/>
    <n v="15"/>
    <d v="1899-12-30T21:43:00"/>
    <d v="1899-12-30T03:18:00"/>
    <n v="3"/>
    <n v="18"/>
    <d v="1899-12-30T21:43:00"/>
    <d v="1899-12-30T21:43:00"/>
    <d v="1899-12-30T00:00:00"/>
    <n v="0"/>
    <n v="0"/>
    <d v="1899-12-30T21:43:00"/>
    <d v="1899-12-30T21:43:00"/>
    <m/>
    <d v="1899-12-30T00:00:00"/>
    <n v="0"/>
    <n v="0"/>
    <d v="1899-12-30T21:47:00"/>
    <d v="1899-12-30T00:04:00"/>
    <n v="0"/>
    <n v="4"/>
    <d v="1899-12-30T21:48:00"/>
    <d v="1899-12-30T00:01:00"/>
    <n v="0"/>
    <n v="1"/>
    <d v="1899-12-30T21:48:00"/>
    <d v="1899-12-30T21:50:00"/>
    <d v="1899-12-30T00:02:00"/>
    <n v="0"/>
    <n v="2"/>
    <d v="1899-12-30T06:02:00"/>
    <n v="6"/>
    <n v="2"/>
    <d v="1899-12-30T01:10:00"/>
    <n v="1"/>
    <n v="10"/>
    <d v="1899-12-30T00:45:00"/>
    <n v="0"/>
    <n v="45"/>
    <d v="1899-12-30T03:18:00"/>
    <n v="3"/>
    <n v="18"/>
    <m/>
    <m/>
    <m/>
    <d v="1899-12-30T03:18:00"/>
    <n v="3"/>
    <n v="1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96205.6559999995"/>
    <n v="19325"/>
    <n v="62.753559322033901"/>
    <n v="61.899387115135809"/>
    <m/>
    <m/>
    <m/>
    <m/>
    <m/>
  </r>
  <r>
    <n v="340"/>
    <n v="9"/>
    <d v="2011-10-02T00:00:00"/>
    <n v="10"/>
    <x v="0"/>
    <n v="3"/>
    <s v="TSL,JSR"/>
    <s v="CURRAGH SS/SS NEWZEALAND"/>
    <s v="VOGUE CHALLENGER/SHER-E-PUNJAB"/>
    <d v="1899-12-30T20:35:00"/>
    <x v="336"/>
    <s v="DTY-WT 1-WCS-RLS 2-IMWB 1-DTY"/>
    <n v="59"/>
    <n v="0"/>
    <m/>
    <d v="1899-12-30T20:30:00"/>
    <d v="1899-12-30T20:30:00"/>
    <d v="1899-12-30T00:00:00"/>
    <n v="0"/>
    <n v="0"/>
    <d v="1899-12-30T20:40:00"/>
    <d v="1899-12-30T00:10:00"/>
    <n v="0"/>
    <n v="10"/>
    <d v="1899-12-30T20:50:00"/>
    <d v="1899-12-30T00:10:00"/>
    <n v="0"/>
    <n v="10"/>
    <d v="1899-12-30T21:10:00"/>
    <d v="1899-12-30T00:20:00"/>
    <n v="0"/>
    <n v="20"/>
    <d v="1899-12-30T21:15:00"/>
    <d v="1899-12-30T22:40:00"/>
    <d v="1899-12-30T01:25:00"/>
    <n v="1"/>
    <n v="25"/>
    <d v="1899-12-30T21:15:00"/>
    <d v="1899-12-30T22:40:00"/>
    <d v="1899-12-30T01:25:00"/>
    <n v="1"/>
    <n v="25"/>
    <d v="1899-12-30T22:44:00"/>
    <d v="1899-12-30T00:04:00"/>
    <n v="0"/>
    <n v="4"/>
    <d v="1899-12-30T22:46:00"/>
    <d v="1899-12-30T00:02:00"/>
    <n v="0"/>
    <n v="2"/>
    <d v="1899-12-31T01:19:00"/>
    <d v="1899-12-30T02:33:00"/>
    <n v="2"/>
    <n v="33"/>
    <d v="1899-12-31T01:19:00"/>
    <d v="1899-12-31T01:19:00"/>
    <d v="1899-12-30T00:00:00"/>
    <n v="0"/>
    <n v="0"/>
    <d v="1899-12-31T01:19:00"/>
    <d v="1899-12-31T01:19:00"/>
    <m/>
    <d v="1899-12-30T00:00:00"/>
    <n v="0"/>
    <n v="0"/>
    <d v="1899-12-31T01:25:00"/>
    <d v="1899-12-30T00:06:00"/>
    <n v="0"/>
    <n v="6"/>
    <d v="1899-12-31T01:30:00"/>
    <d v="1899-12-30T00:05:00"/>
    <n v="0"/>
    <n v="5"/>
    <d v="1899-12-31T01:32:00"/>
    <d v="1899-12-31T01:35:00"/>
    <d v="1899-12-30T00:03:00"/>
    <n v="0"/>
    <n v="3"/>
    <d v="1899-12-30T05:05:00"/>
    <n v="5"/>
    <n v="5"/>
    <d v="1899-12-30T00:35:00"/>
    <n v="0"/>
    <n v="35"/>
    <d v="1899-12-30T01:25:00"/>
    <n v="1"/>
    <n v="25"/>
    <d v="1899-12-30T02:33:00"/>
    <n v="2"/>
    <n v="33"/>
    <m/>
    <m/>
    <m/>
    <d v="1899-12-30T02:33:00"/>
    <n v="2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199824.0659999994"/>
    <n v="19384"/>
    <n v="61.328983050847455"/>
    <n v="61.89765094923645"/>
    <m/>
    <m/>
    <m/>
    <m/>
    <m/>
  </r>
  <r>
    <n v="341"/>
    <n v="10"/>
    <d v="2011-10-03T00:00:00"/>
    <n v="10"/>
    <x v="0"/>
    <n v="4"/>
    <s v="TSL,JSR"/>
    <s v="JELLINBAH PCI"/>
    <s v="LOWLANDS NELLO"/>
    <d v="1899-12-30T22:50:00"/>
    <x v="337"/>
    <s v="DTY-WT 1-WCS-RLS 1-IMWB 1-DTY"/>
    <n v="59"/>
    <n v="0"/>
    <m/>
    <d v="1899-12-30T22:50:00"/>
    <d v="1899-12-30T22:50:00"/>
    <d v="1899-12-30T00:00:00"/>
    <n v="0"/>
    <n v="0"/>
    <d v="1899-12-30T22:55:00"/>
    <d v="1899-12-30T00:05:00"/>
    <n v="0"/>
    <n v="5"/>
    <d v="1899-12-30T23:10:00"/>
    <d v="1899-12-30T00:15:00"/>
    <n v="0"/>
    <n v="15"/>
    <d v="1899-12-30T23:35:00"/>
    <d v="1899-12-30T00:25:00"/>
    <n v="0"/>
    <n v="25"/>
    <d v="1899-12-30T23:40:00"/>
    <d v="1899-12-31T01:10:00"/>
    <d v="1899-12-30T01:30:00"/>
    <n v="1"/>
    <n v="30"/>
    <d v="1899-12-30T23:40:00"/>
    <d v="1899-12-31T01:10:00"/>
    <d v="1899-12-30T01:30:00"/>
    <n v="1"/>
    <n v="30"/>
    <d v="1899-12-31T01:15:00"/>
    <d v="1899-12-30T00:05:00"/>
    <n v="0"/>
    <n v="5"/>
    <d v="1899-12-31T01:35:00"/>
    <d v="1899-12-30T00:20:00"/>
    <n v="0"/>
    <n v="20"/>
    <d v="1899-12-31T06:54:00"/>
    <d v="1899-12-30T05:19:00"/>
    <n v="5"/>
    <n v="19"/>
    <d v="1899-12-30T06:54:00"/>
    <d v="1899-12-30T06:54:00"/>
    <d v="1899-12-30T00:00:00"/>
    <n v="0"/>
    <n v="0"/>
    <d v="1899-12-30T06:54:00"/>
    <d v="1899-12-30T06:54:00"/>
    <m/>
    <d v="1899-12-30T00:00:00"/>
    <n v="0"/>
    <n v="0"/>
    <d v="1899-12-31T07:15:00"/>
    <d v="1899-12-31T00:21:00"/>
    <n v="0"/>
    <n v="21"/>
    <d v="1899-12-31T07:27:00"/>
    <d v="1899-12-30T00:12:00"/>
    <n v="0"/>
    <n v="12"/>
    <d v="1899-12-31T07:27:00"/>
    <d v="1899-12-31T07:30:00"/>
    <d v="1899-12-30T00:03:00"/>
    <n v="0"/>
    <n v="3"/>
    <d v="1899-12-30T08:40:00"/>
    <n v="8"/>
    <n v="40"/>
    <d v="1899-12-31T01:03:00"/>
    <n v="1"/>
    <n v="3"/>
    <d v="1899-12-30T01:30:00"/>
    <n v="1"/>
    <n v="30"/>
    <d v="1899-12-30T05:19:00"/>
    <n v="5"/>
    <n v="19"/>
    <m/>
    <m/>
    <m/>
    <d v="1899-12-30T05:19:00"/>
    <n v="5"/>
    <n v="1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03522.6959999993"/>
    <n v="19443"/>
    <n v="62.688644067796609"/>
    <n v="61.900051226662519"/>
    <m/>
    <m/>
    <m/>
    <m/>
    <m/>
  </r>
  <r>
    <n v="342"/>
    <n v="11"/>
    <d v="2011-10-03T00:00:00"/>
    <n v="10"/>
    <x v="0"/>
    <n v="5"/>
    <s v="TSL,JSR"/>
    <s v="CURRAGH SS/SS NEWZEALAND"/>
    <s v="VOGUE CHALLENGER/SHER-E-PUNJAB"/>
    <d v="1899-12-30T03:45:00"/>
    <x v="338"/>
    <s v="DTY-WT 1-WCS-RLS 1-IMWB 1-DTY"/>
    <n v="59"/>
    <n v="0"/>
    <m/>
    <d v="1899-12-30T03:45:00"/>
    <d v="1899-12-30T03:45:00"/>
    <d v="1899-12-30T00:00:00"/>
    <n v="0"/>
    <n v="0"/>
    <d v="1899-12-30T03:50:00"/>
    <d v="1899-12-30T00:05:00"/>
    <n v="0"/>
    <n v="5"/>
    <d v="1899-12-30T04:00:00"/>
    <d v="1899-12-30T00:10:00"/>
    <n v="0"/>
    <n v="10"/>
    <d v="1899-12-30T04:25:00"/>
    <d v="1899-12-30T00:25:00"/>
    <n v="0"/>
    <n v="25"/>
    <d v="1899-12-30T04:30:00"/>
    <d v="1899-12-30T07:22:00"/>
    <d v="1899-12-30T02:52:00"/>
    <n v="2"/>
    <n v="52"/>
    <d v="1899-12-30T04:30:00"/>
    <d v="1899-12-30T07:22:00"/>
    <d v="1899-12-30T02:52:00"/>
    <n v="2"/>
    <n v="52"/>
    <d v="1899-12-30T07:25:00"/>
    <d v="1899-12-30T00:03:00"/>
    <n v="0"/>
    <n v="3"/>
    <d v="1899-12-30T07:30:00"/>
    <d v="1899-12-30T00:05:00"/>
    <n v="0"/>
    <n v="5"/>
    <d v="1899-12-30T10:19:00"/>
    <d v="1899-12-30T02:49:00"/>
    <n v="2"/>
    <n v="49"/>
    <d v="1899-12-30T10:19:00"/>
    <d v="1899-12-30T10:19:00"/>
    <d v="1899-12-30T00:00:00"/>
    <n v="0"/>
    <n v="0"/>
    <d v="1899-12-30T10:19:00"/>
    <d v="1899-12-30T10:19:00"/>
    <m/>
    <d v="1899-12-30T00:00:00"/>
    <n v="0"/>
    <n v="0"/>
    <d v="1899-12-30T10:40:00"/>
    <d v="1899-12-30T00:21:00"/>
    <n v="0"/>
    <n v="21"/>
    <d v="1899-12-30T10:42:00"/>
    <d v="1899-12-30T00:02:00"/>
    <n v="0"/>
    <n v="2"/>
    <d v="1899-12-30T10:42:00"/>
    <d v="1899-12-30T10:45:00"/>
    <d v="1899-12-30T00:03:00"/>
    <n v="0"/>
    <n v="3"/>
    <d v="1899-12-30T07:00:00"/>
    <n v="7"/>
    <n v="0"/>
    <d v="1899-12-30T00:51:00"/>
    <n v="0"/>
    <n v="51"/>
    <d v="1899-12-30T02:52:00"/>
    <n v="2"/>
    <n v="52"/>
    <d v="1899-12-30T02:49:00"/>
    <n v="2"/>
    <n v="49"/>
    <m/>
    <m/>
    <m/>
    <d v="1899-12-30T02:49:00"/>
    <n v="2"/>
    <n v="4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07097.1159999992"/>
    <n v="19501"/>
    <n v="60.583389830508473"/>
    <n v="61.8992418850315"/>
    <m/>
    <m/>
    <m/>
    <m/>
    <m/>
  </r>
  <r>
    <n v="343"/>
    <n v="12"/>
    <d v="2011-10-03T00:00:00"/>
    <n v="10"/>
    <x v="0"/>
    <n v="6"/>
    <s v="TSL,JSR"/>
    <s v="CURRAGH SS/SS NEWZEALAND"/>
    <s v="VOGUE CHALLENGER/SHER-E-PUNJAB"/>
    <d v="1899-12-30T08:45:00"/>
    <x v="339"/>
    <s v="DTY-WT 1-WCS-RLS 1-IMWB 1-DTY"/>
    <n v="58"/>
    <n v="1"/>
    <m/>
    <d v="1899-12-30T08:45:00"/>
    <d v="1899-12-30T08:45:00"/>
    <d v="1899-12-30T00:00:00"/>
    <n v="0"/>
    <n v="0"/>
    <d v="1899-12-30T08:50:00"/>
    <d v="1899-12-30T00:05:00"/>
    <n v="0"/>
    <n v="5"/>
    <d v="1899-12-30T12:00:00"/>
    <d v="1899-12-30T03:10:00"/>
    <n v="3"/>
    <n v="10"/>
    <d v="1899-12-30T14:25:00"/>
    <d v="1899-12-30T02:25:00"/>
    <n v="2"/>
    <n v="25"/>
    <d v="1899-12-30T14:30:00"/>
    <d v="1899-12-30T15:10:00"/>
    <d v="1899-12-30T00:40:00"/>
    <n v="0"/>
    <n v="40"/>
    <d v="1899-12-30T14:30:00"/>
    <d v="1899-12-30T15:10:00"/>
    <d v="1899-12-30T00:40:00"/>
    <n v="0"/>
    <n v="40"/>
    <d v="1899-12-30T15:15:00"/>
    <d v="1899-12-30T00:05:00"/>
    <n v="0"/>
    <n v="5"/>
    <d v="1899-12-30T15:18:00"/>
    <d v="1899-12-30T00:03:00"/>
    <n v="0"/>
    <n v="3"/>
    <d v="1899-12-30T18:13:00"/>
    <d v="1899-12-30T02:55:00"/>
    <n v="2"/>
    <n v="55"/>
    <d v="1899-12-30T18:13:00"/>
    <d v="1899-12-30T18:13:00"/>
    <d v="1899-12-30T00:00:00"/>
    <n v="0"/>
    <n v="0"/>
    <d v="1899-12-30T18:13:00"/>
    <d v="1899-12-30T18:13:00"/>
    <m/>
    <d v="1899-12-30T00:00:00"/>
    <n v="0"/>
    <n v="0"/>
    <d v="1899-12-30T18:25:00"/>
    <d v="1899-12-30T00:12:00"/>
    <n v="0"/>
    <n v="12"/>
    <d v="1899-12-30T18:27:00"/>
    <d v="1899-12-30T00:02:00"/>
    <n v="0"/>
    <n v="2"/>
    <d v="1899-12-30T18:27:00"/>
    <d v="1899-12-30T18:30:00"/>
    <d v="1899-12-30T00:03:00"/>
    <n v="0"/>
    <n v="3"/>
    <d v="1899-12-30T09:45:00"/>
    <n v="9"/>
    <n v="45"/>
    <d v="1899-12-30T02:44:00"/>
    <n v="2"/>
    <n v="44"/>
    <d v="1899-12-30T00:40:00"/>
    <n v="0"/>
    <n v="40"/>
    <d v="1899-12-30T02:55:00"/>
    <n v="2"/>
    <n v="55"/>
    <m/>
    <m/>
    <m/>
    <d v="1899-12-30T02:55:00"/>
    <n v="2"/>
    <n v="5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10701.4559999993"/>
    <n v="19558"/>
    <n v="62.143793103448282"/>
    <n v="61.903132017588675"/>
    <m/>
    <m/>
    <m/>
    <m/>
    <m/>
  </r>
  <r>
    <n v="344"/>
    <n v="13"/>
    <d v="2011-10-03T00:00:00"/>
    <n v="10"/>
    <x v="1"/>
    <n v="2"/>
    <s v="TSL,HALDIA"/>
    <s v="HAILCREEK"/>
    <s v="JASMINE HALO"/>
    <d v="1899-12-30T14:00:00"/>
    <x v="340"/>
    <s v="DTY-WT 1-WCS-RLS 1-IMWB 1-DTY"/>
    <n v="57"/>
    <n v="2"/>
    <m/>
    <d v="1899-12-30T14:00:00"/>
    <d v="1899-12-30T14:00:00"/>
    <d v="1899-12-30T00:00:00"/>
    <n v="0"/>
    <n v="0"/>
    <d v="1899-12-30T14:20:00"/>
    <d v="1899-12-30T00:20:00"/>
    <n v="0"/>
    <n v="20"/>
    <d v="1899-12-30T15:20:00"/>
    <d v="1899-12-30T01:00:00"/>
    <n v="1"/>
    <n v="0"/>
    <d v="1899-12-30T15:50:00"/>
    <d v="1899-12-30T00:30:00"/>
    <n v="0"/>
    <n v="30"/>
    <d v="1899-12-30T16:00:00"/>
    <d v="1899-12-30T18:00:00"/>
    <d v="1899-12-30T02:00:00"/>
    <n v="2"/>
    <n v="0"/>
    <d v="1899-12-30T16:00:00"/>
    <d v="1899-12-30T18:00:00"/>
    <d v="1899-12-30T02:00:00"/>
    <n v="2"/>
    <n v="0"/>
    <d v="1899-12-30T23:27:00"/>
    <d v="1899-12-30T05:27:00"/>
    <n v="5"/>
    <n v="27"/>
    <d v="1899-12-30T23:31:00"/>
    <d v="1899-12-30T00:04:00"/>
    <n v="0"/>
    <n v="4"/>
    <d v="1899-12-31T01:52:00"/>
    <d v="1899-12-30T02:21:00"/>
    <n v="2"/>
    <n v="21"/>
    <d v="1899-12-31T01:52:00"/>
    <d v="1899-12-31T01:52:00"/>
    <d v="1899-12-30T00:00:00"/>
    <n v="0"/>
    <n v="0"/>
    <d v="1899-12-31T01:52:00"/>
    <d v="1899-12-31T01:52:00"/>
    <m/>
    <d v="1899-12-30T00:00:00"/>
    <n v="0"/>
    <n v="0"/>
    <d v="1899-12-31T01:55:00"/>
    <d v="1899-12-30T00:03:00"/>
    <n v="0"/>
    <n v="3"/>
    <d v="1899-12-31T01:57:00"/>
    <d v="1899-12-30T00:02:00"/>
    <n v="0"/>
    <n v="2"/>
    <d v="1899-12-31T01:57:00"/>
    <d v="1899-12-31T02:00:00"/>
    <d v="1899-12-30T00:03:00"/>
    <n v="0"/>
    <n v="3"/>
    <d v="1899-12-30T12:00:00"/>
    <n v="12"/>
    <n v="0"/>
    <d v="1899-12-30T06:02:00"/>
    <n v="6"/>
    <n v="2"/>
    <d v="1899-12-30T02:00:00"/>
    <n v="2"/>
    <n v="0"/>
    <d v="1899-12-30T02:21:00"/>
    <n v="2"/>
    <n v="21"/>
    <m/>
    <m/>
    <m/>
    <d v="1899-12-30T02:21:00"/>
    <n v="2"/>
    <n v="2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14294.4959999993"/>
    <n v="19616"/>
    <n v="63.035789473684211"/>
    <n v="61.903267536704696"/>
    <m/>
    <m/>
    <m/>
    <m/>
    <m/>
  </r>
  <r>
    <n v="345"/>
    <n v="14"/>
    <d v="2011-10-04T00:00:00"/>
    <n v="10"/>
    <x v="0"/>
    <n v="7"/>
    <s v="TSL,JSR"/>
    <s v="JELLINBAH PCI"/>
    <s v="LOWLANDS NELLO"/>
    <d v="1899-12-30T01:55:00"/>
    <x v="341"/>
    <s v="DTY-WT 1-WCS-RLS 2-IMWB 1-DTY"/>
    <n v="58"/>
    <n v="0"/>
    <m/>
    <d v="1899-12-30T01:55:00"/>
    <d v="1899-12-30T01:55:00"/>
    <d v="1899-12-30T00:00:00"/>
    <n v="0"/>
    <n v="0"/>
    <d v="1899-12-30T09:05:00"/>
    <d v="1899-12-30T07:10:00"/>
    <n v="7"/>
    <n v="10"/>
    <d v="1899-12-30T09:15:00"/>
    <d v="1899-12-30T00:10:00"/>
    <n v="0"/>
    <n v="10"/>
    <d v="1899-12-30T10:30:00"/>
    <d v="1899-12-30T01:15:00"/>
    <n v="1"/>
    <n v="15"/>
    <d v="1899-12-30T10:40:00"/>
    <d v="1899-12-30T11:30:00"/>
    <d v="1899-12-30T00:50:00"/>
    <n v="0"/>
    <n v="50"/>
    <d v="1899-12-30T10:40:00"/>
    <d v="1899-12-30T11:30:00"/>
    <d v="1899-12-30T00:50:00"/>
    <n v="0"/>
    <n v="50"/>
    <d v="1899-12-30T12:05:00"/>
    <d v="1899-12-30T00:35:00"/>
    <n v="0"/>
    <n v="35"/>
    <d v="1899-12-30T12:10:00"/>
    <d v="1899-12-30T00:05:00"/>
    <n v="0"/>
    <n v="5"/>
    <d v="1899-12-30T14:46:00"/>
    <d v="1899-12-30T02:36:00"/>
    <n v="2"/>
    <n v="36"/>
    <d v="1899-12-30T14:46:00"/>
    <d v="1899-12-30T14:46:00"/>
    <d v="1899-12-30T00:00:00"/>
    <n v="0"/>
    <n v="0"/>
    <d v="1899-12-30T14:46:00"/>
    <d v="1899-12-30T14:46:00"/>
    <m/>
    <d v="1899-12-30T00:00:00"/>
    <n v="0"/>
    <n v="0"/>
    <d v="1899-12-30T15:05:00"/>
    <d v="1899-12-30T00:19:00"/>
    <n v="0"/>
    <n v="19"/>
    <d v="1899-12-30T15:10:00"/>
    <d v="1899-12-30T00:05:00"/>
    <n v="0"/>
    <n v="5"/>
    <d v="1899-12-30T15:10:00"/>
    <d v="1899-12-30T15:15:00"/>
    <d v="1899-12-30T00:05:00"/>
    <n v="0"/>
    <n v="5"/>
    <d v="1899-12-30T13:20:00"/>
    <n v="13"/>
    <n v="20"/>
    <d v="1899-12-30T02:14:00"/>
    <n v="2"/>
    <n v="14"/>
    <d v="1899-12-30T00:50:00"/>
    <n v="0"/>
    <n v="50"/>
    <d v="1899-12-30T02:36:00"/>
    <n v="2"/>
    <n v="36"/>
    <m/>
    <m/>
    <m/>
    <d v="1899-12-30T02:36:00"/>
    <n v="2"/>
    <n v="3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17902.2959999994"/>
    <n v="19673"/>
    <n v="62.203448275862073"/>
    <n v="61.907299140954578"/>
    <m/>
    <m/>
    <m/>
    <m/>
    <m/>
  </r>
  <r>
    <n v="346"/>
    <n v="15"/>
    <d v="2011-10-04T00:00:00"/>
    <n v="10"/>
    <x v="15"/>
    <n v="1"/>
    <s v="KYORI OREMIN LTD."/>
    <s v="NON COKING"/>
    <s v="PRABHU DAYA"/>
    <d v="1899-12-30T11:35:00"/>
    <x v="342"/>
    <s v="DTY-WT 1-WCS-RLS 1-IMWB 1-DTY"/>
    <n v="57"/>
    <n v="2"/>
    <m/>
    <d v="1899-12-30T11:35:00"/>
    <d v="1899-12-30T11:35:00"/>
    <d v="1899-12-30T00:00:00"/>
    <n v="0"/>
    <n v="0"/>
    <d v="1899-12-30T12:00:00"/>
    <d v="1899-12-30T00:25:00"/>
    <n v="0"/>
    <n v="25"/>
    <d v="1899-12-30T12:00:00"/>
    <d v="1899-12-30T00:00:00"/>
    <n v="0"/>
    <n v="0"/>
    <d v="1899-12-30T12:45:00"/>
    <d v="1899-12-30T00:45:00"/>
    <n v="0"/>
    <n v="45"/>
    <d v="1899-12-30T12:50:00"/>
    <d v="1899-12-30T14:00:00"/>
    <d v="1899-12-30T01:10:00"/>
    <n v="1"/>
    <n v="10"/>
    <d v="1899-12-30T12:50:00"/>
    <d v="1899-12-30T14:00:00"/>
    <d v="1899-12-30T01:10:00"/>
    <n v="1"/>
    <n v="10"/>
    <d v="1899-12-30T14:15:00"/>
    <d v="1899-12-30T00:15:00"/>
    <n v="0"/>
    <n v="15"/>
    <d v="1899-12-30T14:17:00"/>
    <d v="1899-12-30T00:02:00"/>
    <n v="0"/>
    <n v="2"/>
    <d v="1899-12-31T18:33:00"/>
    <d v="1899-12-31T04:16:00"/>
    <n v="28"/>
    <n v="16"/>
    <d v="1899-12-31T18:33:00"/>
    <d v="1899-12-31T18:33:00"/>
    <d v="1899-12-30T00:00:00"/>
    <n v="0"/>
    <n v="0"/>
    <d v="1899-12-31T18:33:00"/>
    <d v="1899-12-31T18:33:00"/>
    <m/>
    <d v="1899-12-30T00:00:00"/>
    <n v="0"/>
    <n v="0"/>
    <d v="1899-12-31T19:10:00"/>
    <d v="1899-12-30T00:37:00"/>
    <n v="0"/>
    <n v="37"/>
    <d v="1899-12-31T19:15:00"/>
    <d v="1899-12-30T00:05:00"/>
    <n v="0"/>
    <n v="5"/>
    <d v="1899-12-31T19:15:00"/>
    <d v="1899-12-31T19:25:00"/>
    <d v="1899-12-30T00:10:00"/>
    <n v="0"/>
    <n v="10"/>
    <d v="1899-12-31T07:50:00"/>
    <n v="31"/>
    <n v="50"/>
    <d v="1899-12-30T01:42:00"/>
    <n v="1"/>
    <n v="42"/>
    <d v="1899-12-30T01:10:00"/>
    <n v="1"/>
    <n v="10"/>
    <d v="1899-12-31T04:16:00"/>
    <n v="4"/>
    <n v="16"/>
    <m/>
    <m/>
    <m/>
    <d v="1899-12-31T04:16:00"/>
    <n v="4"/>
    <n v="1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21200.4359999993"/>
    <n v="19732"/>
    <n v="57.862105263157893"/>
    <n v="61.889338941820355"/>
    <m/>
    <m/>
    <m/>
    <m/>
    <m/>
  </r>
  <r>
    <n v="347"/>
    <n v="16"/>
    <d v="2011-10-04T00:00:00"/>
    <n v="10"/>
    <x v="7"/>
    <n v="2"/>
    <s v="VISA STEEL"/>
    <s v="NON COKING"/>
    <s v="NEWLEAD SPARTOUNTA"/>
    <d v="1899-12-30T16:55:00"/>
    <x v="343"/>
    <s v="DTY-WT 1-WCS-RLS 1-IMWB 1-DTY"/>
    <n v="59"/>
    <n v="0"/>
    <m/>
    <d v="1899-12-30T16:55:00"/>
    <d v="1899-12-30T16:55:00"/>
    <d v="1899-12-30T00:00:00"/>
    <n v="0"/>
    <n v="0"/>
    <d v="1899-12-30T17:05:00"/>
    <d v="1899-12-30T00:10:00"/>
    <n v="0"/>
    <n v="10"/>
    <d v="1899-12-30T17:15:00"/>
    <d v="1899-12-30T00:10:00"/>
    <n v="0"/>
    <n v="10"/>
    <d v="1899-12-30T18:50:00"/>
    <d v="1899-12-30T01:35:00"/>
    <n v="1"/>
    <n v="35"/>
    <d v="1899-12-30T18:55:00"/>
    <d v="1899-12-30T19:48:00"/>
    <d v="1899-12-30T00:53:00"/>
    <n v="0"/>
    <n v="53"/>
    <d v="1899-12-30T18:55:00"/>
    <d v="1899-12-30T19:48:00"/>
    <d v="1899-12-30T00:53:00"/>
    <n v="0"/>
    <n v="53"/>
    <d v="1899-12-30T19:55:00"/>
    <d v="1899-12-30T00:07:00"/>
    <n v="0"/>
    <n v="7"/>
    <d v="1899-12-30T19:57:00"/>
    <d v="1899-12-30T00:02:00"/>
    <n v="0"/>
    <n v="2"/>
    <d v="1899-12-30T22:20:00"/>
    <d v="1899-12-30T02:23:00"/>
    <n v="2"/>
    <n v="23"/>
    <d v="1899-12-30T22:20:00"/>
    <d v="1899-12-30T22:20:00"/>
    <d v="1899-12-30T00:00:00"/>
    <n v="0"/>
    <n v="0"/>
    <d v="1899-12-30T22:20:00"/>
    <d v="1899-12-30T22:20:00"/>
    <m/>
    <d v="1899-12-30T00:00:00"/>
    <n v="0"/>
    <n v="0"/>
    <d v="1899-12-30T22:24:00"/>
    <d v="1899-12-30T00:04:00"/>
    <n v="0"/>
    <n v="4"/>
    <d v="1899-12-30T22:27:00"/>
    <d v="1899-12-30T00:03:00"/>
    <n v="0"/>
    <n v="3"/>
    <d v="1899-12-30T22:27:00"/>
    <d v="1899-12-30T22:30:00"/>
    <d v="1899-12-30T00:03:00"/>
    <n v="0"/>
    <n v="3"/>
    <d v="1899-12-30T05:35:00"/>
    <n v="5"/>
    <n v="35"/>
    <d v="1899-12-30T01:49:00"/>
    <n v="1"/>
    <n v="49"/>
    <d v="1899-12-30T00:53:00"/>
    <n v="0"/>
    <n v="53"/>
    <d v="1899-12-30T02:23:00"/>
    <n v="2"/>
    <n v="23"/>
    <m/>
    <m/>
    <m/>
    <d v="1899-12-30T02:23:00"/>
    <n v="2"/>
    <n v="2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24860.3659999992"/>
    <n v="19789"/>
    <n v="62.032711864406778"/>
    <n v="61.896021324978484"/>
    <m/>
    <m/>
    <m/>
    <m/>
    <m/>
  </r>
  <r>
    <n v="348"/>
    <n v="17"/>
    <d v="2011-10-04T00:00:00"/>
    <n v="10"/>
    <x v="0"/>
    <n v="8"/>
    <s v="TSL,JSR"/>
    <s v="CURRAGH SS/SS NEWZEALAND"/>
    <s v="VOGUE CHALLENGER/SHER-E-PUNJAB"/>
    <d v="1899-12-30T19:30:00"/>
    <x v="344"/>
    <s v="DTY-WT 1-WCS-RLS 1-IMWB 1-DTY"/>
    <n v="57"/>
    <n v="1"/>
    <m/>
    <d v="1899-12-30T19:30:00"/>
    <d v="1899-12-30T19:30:00"/>
    <d v="1899-12-30T00:00:00"/>
    <n v="0"/>
    <n v="0"/>
    <d v="1899-12-30T21:10:00"/>
    <d v="1899-12-30T01:40:00"/>
    <n v="1"/>
    <n v="40"/>
    <d v="1899-12-30T22:00:00"/>
    <d v="1899-12-30T00:50:00"/>
    <n v="0"/>
    <n v="50"/>
    <d v="1899-12-30T22:10:00"/>
    <d v="1899-12-30T00:10:00"/>
    <n v="0"/>
    <n v="10"/>
    <d v="1899-12-30T22:15:00"/>
    <d v="1899-12-30T23:48:00"/>
    <d v="1899-12-30T01:33:00"/>
    <n v="1"/>
    <n v="33"/>
    <d v="1899-12-30T22:15:00"/>
    <d v="1899-12-30T23:48:00"/>
    <d v="1899-12-30T01:33:00"/>
    <n v="1"/>
    <n v="33"/>
    <d v="1899-12-30T23:52:00"/>
    <d v="1899-12-30T00:04:00"/>
    <n v="0"/>
    <n v="4"/>
    <d v="1899-12-30T23:52:00"/>
    <d v="1899-12-30T00:00:00"/>
    <n v="0"/>
    <n v="0"/>
    <d v="1899-12-31T03:02:00"/>
    <d v="1899-12-30T03:10:00"/>
    <n v="3"/>
    <n v="10"/>
    <d v="1899-12-31T03:02:00"/>
    <d v="1899-12-31T03:02:00"/>
    <d v="1899-12-30T00:00:00"/>
    <n v="0"/>
    <n v="0"/>
    <d v="1899-12-31T03:02:00"/>
    <d v="1899-12-31T03:02:00"/>
    <m/>
    <d v="1899-12-30T00:00:00"/>
    <n v="0"/>
    <n v="0"/>
    <d v="1899-12-31T03:10:00"/>
    <d v="1899-12-30T00:08:00"/>
    <n v="0"/>
    <n v="8"/>
    <d v="1899-12-31T03:15:00"/>
    <d v="1899-12-30T00:05:00"/>
    <n v="0"/>
    <n v="5"/>
    <d v="1899-12-31T03:15:00"/>
    <d v="1899-12-31T03:17:00"/>
    <d v="1899-12-30T00:02:00"/>
    <n v="0"/>
    <n v="2"/>
    <d v="1899-12-30T07:47:00"/>
    <n v="7"/>
    <n v="47"/>
    <d v="1899-12-30T00:27:00"/>
    <n v="0"/>
    <n v="27"/>
    <d v="1899-12-30T01:33:00"/>
    <n v="1"/>
    <n v="33"/>
    <d v="1899-12-30T03:10:00"/>
    <n v="3"/>
    <n v="10"/>
    <m/>
    <m/>
    <m/>
    <d v="1899-12-30T03:10:00"/>
    <n v="3"/>
    <n v="1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28379.2459999991"/>
    <n v="19845"/>
    <n v="61.734736842105264"/>
    <n v="61.8986770471151"/>
    <m/>
    <m/>
    <m/>
    <m/>
    <m/>
  </r>
  <r>
    <n v="349"/>
    <n v="18"/>
    <d v="2011-10-05T00:00:00"/>
    <n v="10"/>
    <x v="18"/>
    <n v="1"/>
    <s v="BSL"/>
    <s v="STEAM NON COKING"/>
    <s v="FURNESS MELBOURNE"/>
    <d v="1899-12-30T09:50:00"/>
    <x v="345"/>
    <s v="DTY-WT 1-WCS-RLS 1-IMWB 1-DTY"/>
    <n v="56"/>
    <n v="3"/>
    <m/>
    <d v="1899-12-30T09:50:00"/>
    <d v="1899-12-30T09:50:00"/>
    <d v="1899-12-30T00:00:00"/>
    <n v="0"/>
    <n v="0"/>
    <d v="1899-12-30T09:55:00"/>
    <d v="1899-12-30T00:05:00"/>
    <n v="0"/>
    <n v="5"/>
    <d v="1899-12-30T10:00:00"/>
    <d v="1899-12-30T00:05:00"/>
    <n v="0"/>
    <n v="5"/>
    <d v="1899-12-30T11:20:00"/>
    <d v="1899-12-30T01:20:00"/>
    <n v="1"/>
    <n v="20"/>
    <d v="1899-12-30T11:23:00"/>
    <d v="1899-12-30T12:00:00"/>
    <d v="1899-12-30T00:37:00"/>
    <n v="0"/>
    <n v="37"/>
    <d v="1899-12-30T11:23:00"/>
    <d v="1899-12-30T12:00:00"/>
    <d v="1899-12-30T00:37:00"/>
    <n v="0"/>
    <n v="37"/>
    <d v="1899-12-30T12:08:00"/>
    <d v="1899-12-30T00:08:00"/>
    <n v="0"/>
    <n v="8"/>
    <d v="1899-12-30T12:08:00"/>
    <d v="1899-12-30T00:00:00"/>
    <n v="0"/>
    <n v="0"/>
    <d v="1899-12-30T13:44:00"/>
    <d v="1899-12-30T01:36:00"/>
    <n v="1"/>
    <n v="36"/>
    <d v="1899-12-30T13:44:00"/>
    <d v="1899-12-30T13:44:00"/>
    <d v="1899-12-30T00:00:00"/>
    <n v="0"/>
    <n v="0"/>
    <d v="1899-12-30T13:44:00"/>
    <d v="1899-12-30T13:44:00"/>
    <m/>
    <d v="1899-12-30T00:00:00"/>
    <n v="0"/>
    <n v="0"/>
    <d v="1899-12-30T13:50:00"/>
    <d v="1899-12-30T00:06:00"/>
    <n v="0"/>
    <n v="6"/>
    <d v="1899-12-30T13:57:00"/>
    <d v="1899-12-30T00:07:00"/>
    <n v="0"/>
    <n v="7"/>
    <d v="1899-12-30T13:57:00"/>
    <d v="1899-12-30T14:00:00"/>
    <d v="1899-12-30T00:03:00"/>
    <n v="0"/>
    <n v="3"/>
    <d v="1899-12-30T04:10:00"/>
    <n v="4"/>
    <n v="10"/>
    <d v="1899-12-30T01:41:00"/>
    <n v="1"/>
    <n v="41"/>
    <d v="1899-12-30T00:37:00"/>
    <n v="0"/>
    <n v="37"/>
    <d v="1899-12-30T01:36:00"/>
    <n v="1"/>
    <n v="36"/>
    <m/>
    <m/>
    <m/>
    <d v="1899-12-30T01:36:00"/>
    <n v="1"/>
    <n v="3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31644.125999999"/>
    <n v="19901"/>
    <n v="58.301428571428573"/>
    <n v="61.888554645495148"/>
    <m/>
    <m/>
    <m/>
    <m/>
    <m/>
  </r>
  <r>
    <n v="350"/>
    <n v="19"/>
    <d v="2011-10-05T00:00:00"/>
    <n v="10"/>
    <x v="0"/>
    <n v="9"/>
    <s v="TSL,JSR"/>
    <s v="BLENDED PCI"/>
    <s v="LOWLANDS NELLO"/>
    <d v="1899-12-30T11:40:00"/>
    <x v="346"/>
    <s v="DTY-WT 1-WCS-RLS 1-IMWB 1-DTY"/>
    <n v="56"/>
    <n v="3"/>
    <m/>
    <d v="1899-12-30T11:40:00"/>
    <d v="1899-12-30T11:40:00"/>
    <d v="1899-12-30T00:00:00"/>
    <n v="0"/>
    <n v="0"/>
    <d v="1899-12-30T12:00:00"/>
    <d v="1899-12-30T00:20:00"/>
    <n v="0"/>
    <n v="20"/>
    <d v="1899-12-30T12:45:00"/>
    <d v="1899-12-30T00:45:00"/>
    <n v="0"/>
    <n v="45"/>
    <d v="1899-12-30T13:15:00"/>
    <d v="1899-12-30T00:30:00"/>
    <n v="0"/>
    <n v="30"/>
    <d v="1899-12-30T13:22:00"/>
    <d v="1899-12-30T14:20:00"/>
    <d v="1899-12-30T00:58:00"/>
    <n v="0"/>
    <n v="58"/>
    <d v="1899-12-30T13:22:00"/>
    <d v="1899-12-30T14:20:00"/>
    <d v="1899-12-30T00:58:00"/>
    <n v="0"/>
    <n v="58"/>
    <d v="1899-12-30T16:28:00"/>
    <d v="1899-12-30T02:08:00"/>
    <n v="2"/>
    <n v="8"/>
    <d v="1899-12-30T16:28:00"/>
    <d v="1899-12-30T00:00:00"/>
    <n v="0"/>
    <n v="0"/>
    <d v="1899-12-30T17:49:00"/>
    <d v="1899-12-30T01:21:00"/>
    <n v="1"/>
    <n v="21"/>
    <d v="1899-12-30T17:49:00"/>
    <d v="1899-12-30T17:49:00"/>
    <d v="1899-12-30T00:00:00"/>
    <n v="0"/>
    <n v="0"/>
    <d v="1899-12-30T17:49:00"/>
    <d v="1899-12-30T17:49:00"/>
    <m/>
    <d v="1899-12-30T00:00:00"/>
    <n v="0"/>
    <n v="0"/>
    <d v="1899-12-30T17:55:00"/>
    <d v="1899-12-30T00:06:00"/>
    <n v="0"/>
    <n v="6"/>
    <d v="1899-12-30T17:57:00"/>
    <d v="1899-12-30T00:02:00"/>
    <n v="0"/>
    <n v="2"/>
    <d v="1899-12-30T17:57:00"/>
    <d v="1899-12-30T18:00:00"/>
    <d v="1899-12-30T00:03:00"/>
    <n v="0"/>
    <n v="3"/>
    <d v="1899-12-30T06:20:00"/>
    <n v="6"/>
    <n v="20"/>
    <d v="1899-12-30T02:46:00"/>
    <n v="2"/>
    <n v="46"/>
    <d v="1899-12-30T00:58:00"/>
    <n v="0"/>
    <n v="58"/>
    <d v="1899-12-30T01:21:00"/>
    <n v="1"/>
    <n v="21"/>
    <m/>
    <m/>
    <m/>
    <d v="1899-12-30T01:21:00"/>
    <n v="1"/>
    <n v="2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35107.2459999991"/>
    <n v="19956"/>
    <n v="61.841428571428573"/>
    <n v="61.891523652034429"/>
    <m/>
    <m/>
    <m/>
    <m/>
    <m/>
  </r>
  <r>
    <n v="351"/>
    <n v="20"/>
    <d v="2011-10-05T00:00:00"/>
    <n v="10"/>
    <x v="0"/>
    <n v="10"/>
    <s v="TSL,JSR"/>
    <s v="CURRAGH SS/SS NEWZEALAND"/>
    <s v="VOGUE CHALLENGER/SHER-E-PUNJAB"/>
    <d v="1899-12-30T16:30:00"/>
    <x v="347"/>
    <s v="DTY-WT 1-WCS-RLS 1-IMWB 1-DTY"/>
    <n v="55"/>
    <n v="4"/>
    <m/>
    <d v="1899-12-30T16:30:00"/>
    <d v="1899-12-30T16:30:00"/>
    <d v="1899-12-30T00:00:00"/>
    <n v="0"/>
    <n v="0"/>
    <d v="1899-12-30T16:35:00"/>
    <d v="1899-12-30T00:05:00"/>
    <n v="0"/>
    <n v="5"/>
    <d v="1899-12-30T16:40:00"/>
    <d v="1899-12-30T00:05:00"/>
    <n v="0"/>
    <n v="5"/>
    <d v="1899-12-30T18:20:00"/>
    <d v="1899-12-30T01:40:00"/>
    <n v="1"/>
    <n v="40"/>
    <d v="1899-12-30T18:30:00"/>
    <d v="1899-12-30T19:35:00"/>
    <d v="1899-12-30T01:05:00"/>
    <n v="1"/>
    <n v="5"/>
    <d v="1899-12-30T18:30:00"/>
    <d v="1899-12-30T19:35:00"/>
    <d v="1899-12-30T01:05:00"/>
    <n v="1"/>
    <n v="5"/>
    <d v="1899-12-30T19:40:00"/>
    <d v="1899-12-30T00:05:00"/>
    <n v="0"/>
    <n v="5"/>
    <d v="1899-12-30T19:50:00"/>
    <d v="1899-12-30T00:10:00"/>
    <n v="0"/>
    <n v="10"/>
    <d v="1899-12-30T22:22:00"/>
    <d v="1899-12-30T02:32:00"/>
    <n v="2"/>
    <n v="32"/>
    <d v="1899-12-30T22:22:00"/>
    <d v="1899-12-30T22:22:00"/>
    <d v="1899-12-30T00:00:00"/>
    <n v="0"/>
    <n v="0"/>
    <d v="1899-12-30T22:22:00"/>
    <d v="1899-12-30T22:22:00"/>
    <m/>
    <d v="1899-12-30T00:00:00"/>
    <n v="0"/>
    <n v="0"/>
    <d v="1899-12-30T22:38:00"/>
    <d v="1899-12-30T00:16:00"/>
    <n v="0"/>
    <n v="16"/>
    <d v="1899-12-30T22:41:00"/>
    <d v="1899-12-30T00:03:00"/>
    <n v="0"/>
    <n v="3"/>
    <d v="1899-12-30T22:41:00"/>
    <d v="1899-12-30T22:45:00"/>
    <d v="1899-12-30T00:04:00"/>
    <n v="0"/>
    <n v="4"/>
    <d v="1899-12-30T06:15:00"/>
    <n v="6"/>
    <n v="15"/>
    <d v="1899-12-30T02:04:00"/>
    <n v="2"/>
    <n v="4"/>
    <d v="1899-12-30T01:05:00"/>
    <n v="1"/>
    <n v="5"/>
    <d v="1899-12-30T02:32:00"/>
    <n v="2"/>
    <n v="32"/>
    <m/>
    <m/>
    <m/>
    <d v="1899-12-30T02:32:00"/>
    <n v="2"/>
    <n v="3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38510.905999999"/>
    <n v="20012"/>
    <n v="61.884727272727268"/>
    <n v="61.888412252648365"/>
    <m/>
    <m/>
    <m/>
    <m/>
    <m/>
  </r>
  <r>
    <n v="352"/>
    <n v="21"/>
    <d v="2011-10-05T00:00:00"/>
    <n v="10"/>
    <x v="0"/>
    <n v="11"/>
    <s v="TSL,JSR"/>
    <s v="CP DUBAI"/>
    <s v="JAG RATAN"/>
    <d v="1899-12-30T20:00:00"/>
    <x v="348"/>
    <s v="DTY-WT 1-WCS-RLS 2-IMWB 1-DTY"/>
    <n v="56"/>
    <n v="3"/>
    <m/>
    <d v="1899-12-30T20:00:00"/>
    <d v="1899-12-30T20:00:00"/>
    <d v="1899-12-30T00:00:00"/>
    <n v="0"/>
    <n v="0"/>
    <d v="1899-12-30T20:20:00"/>
    <d v="1899-12-30T00:20:00"/>
    <n v="0"/>
    <n v="20"/>
    <d v="1899-12-30T20:35:00"/>
    <d v="1899-12-30T00:15:00"/>
    <n v="0"/>
    <n v="15"/>
    <d v="1899-12-30T22:10:00"/>
    <d v="1899-12-30T01:35:00"/>
    <n v="1"/>
    <n v="35"/>
    <d v="1899-12-30T22:20:00"/>
    <d v="1899-12-31T01:23:00"/>
    <d v="1899-12-30T03:03:00"/>
    <n v="3"/>
    <n v="3"/>
    <d v="1899-12-30T22:20:00"/>
    <d v="1899-12-31T01:23:00"/>
    <d v="1899-12-30T03:03:00"/>
    <n v="3"/>
    <n v="3"/>
    <d v="1899-12-31T01:28:00"/>
    <d v="1899-12-30T00:05:00"/>
    <n v="0"/>
    <n v="5"/>
    <d v="1899-12-31T01:32:00"/>
    <d v="1899-12-30T00:04:00"/>
    <n v="0"/>
    <n v="4"/>
    <d v="1899-12-31T03:22:00"/>
    <d v="1899-12-30T01:50:00"/>
    <n v="1"/>
    <n v="50"/>
    <d v="1899-12-31T03:22:00"/>
    <d v="1899-12-31T03:22:00"/>
    <d v="1899-12-30T00:00:00"/>
    <n v="0"/>
    <n v="0"/>
    <d v="1899-12-31T03:22:00"/>
    <d v="1899-12-31T03:22:00"/>
    <m/>
    <d v="1899-12-30T00:00:00"/>
    <n v="0"/>
    <n v="0"/>
    <d v="1899-12-31T03:57:00"/>
    <d v="1899-12-30T00:35:00"/>
    <n v="0"/>
    <n v="35"/>
    <d v="1899-12-31T04:05:00"/>
    <d v="1899-12-30T00:08:00"/>
    <n v="0"/>
    <n v="8"/>
    <d v="1899-12-31T04:05:00"/>
    <d v="1899-12-31T04:15:00"/>
    <d v="1899-12-30T00:10:00"/>
    <n v="0"/>
    <n v="10"/>
    <d v="1899-12-30T08:15:00"/>
    <n v="8"/>
    <n v="15"/>
    <d v="1899-12-30T02:23:00"/>
    <n v="2"/>
    <n v="23"/>
    <d v="1899-12-30T03:03:00"/>
    <n v="3"/>
    <n v="3"/>
    <d v="1899-12-30T01:50:00"/>
    <n v="1"/>
    <n v="50"/>
    <m/>
    <m/>
    <m/>
    <d v="1899-12-30T01:50:00"/>
    <n v="1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42227.9859999991"/>
    <n v="20070"/>
    <n v="66.376428571428576"/>
    <n v="61.894767613353217"/>
    <m/>
    <m/>
    <m/>
    <m/>
    <m/>
  </r>
  <r>
    <n v="353"/>
    <n v="22"/>
    <d v="2011-10-05T00:00:00"/>
    <n v="10"/>
    <x v="1"/>
    <n v="3"/>
    <s v="TSL,HALDIA"/>
    <s v="HAILCREEK"/>
    <s v="JASMINE HALO"/>
    <d v="1899-12-30T21:45:00"/>
    <x v="349"/>
    <s v="DTY-WT 1-WCS-RLS 1-IMWB 1-DTY"/>
    <n v="58"/>
    <n v="1"/>
    <m/>
    <d v="1899-12-30T21:45:00"/>
    <d v="1899-12-30T21:45:00"/>
    <d v="1899-12-30T00:00:00"/>
    <n v="0"/>
    <n v="0"/>
    <d v="1899-12-30T21:50:00"/>
    <d v="1899-12-30T00:05:00"/>
    <n v="0"/>
    <n v="5"/>
    <d v="1899-12-30T22:00:00"/>
    <d v="1899-12-30T00:10:00"/>
    <n v="0"/>
    <n v="10"/>
    <d v="1899-12-30T22:22:00"/>
    <d v="1899-12-30T00:22:00"/>
    <n v="0"/>
    <n v="22"/>
    <d v="1899-12-30T22:30:00"/>
    <d v="1899-12-31T01:30:00"/>
    <d v="1899-12-30T03:00:00"/>
    <n v="3"/>
    <n v="0"/>
    <d v="1899-12-30T22:30:00"/>
    <d v="1899-12-31T01:30:00"/>
    <d v="1899-12-30T03:00:00"/>
    <n v="3"/>
    <n v="0"/>
    <d v="1899-12-31T02:40:00"/>
    <d v="1899-12-30T01:10:00"/>
    <n v="1"/>
    <n v="10"/>
    <d v="1899-12-31T02:41:00"/>
    <d v="1899-12-30T00:01:00"/>
    <n v="0"/>
    <n v="1"/>
    <d v="1899-12-31T05:56:00"/>
    <d v="1899-12-30T03:15:00"/>
    <n v="3"/>
    <n v="15"/>
    <d v="1899-12-31T05:56:00"/>
    <d v="1899-12-31T05:56:00"/>
    <d v="1899-12-30T00:00:00"/>
    <n v="0"/>
    <n v="0"/>
    <d v="1899-12-31T05:56:00"/>
    <d v="1899-12-31T05:56:00"/>
    <m/>
    <d v="1899-12-30T00:00:00"/>
    <n v="0"/>
    <n v="0"/>
    <d v="1899-12-31T05:58:00"/>
    <d v="1899-12-30T00:02:00"/>
    <n v="0"/>
    <n v="2"/>
    <d v="1899-12-31T05:59:00"/>
    <d v="1899-12-30T00:01:00"/>
    <n v="0"/>
    <n v="1"/>
    <d v="1899-12-31T05:59:00"/>
    <d v="1899-12-31T06:00:00"/>
    <d v="1899-12-30T00:01:00"/>
    <n v="0"/>
    <n v="1"/>
    <d v="1899-12-30T08:15:00"/>
    <n v="8"/>
    <n v="15"/>
    <d v="1899-12-30T01:35:00"/>
    <n v="1"/>
    <n v="35"/>
    <d v="1899-12-30T03:00:00"/>
    <n v="3"/>
    <n v="0"/>
    <d v="1899-12-30T03:15:00"/>
    <n v="3"/>
    <n v="15"/>
    <m/>
    <m/>
    <m/>
    <d v="1899-12-30T03:15:00"/>
    <n v="3"/>
    <n v="1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45813.5559999992"/>
    <n v="20128"/>
    <n v="61.820172413793109"/>
    <n v="61.894552662957032"/>
    <m/>
    <m/>
    <m/>
    <m/>
    <m/>
  </r>
  <r>
    <n v="354"/>
    <n v="23"/>
    <d v="2011-10-06T00:00:00"/>
    <n v="10"/>
    <x v="0"/>
    <n v="12"/>
    <s v="TSL,JSR"/>
    <s v="BLENDED PCI"/>
    <s v="LOWLANDS NELLO"/>
    <d v="1899-12-30T05:45:00"/>
    <x v="350"/>
    <s v="DTY-WT 1-WCS-RLS 1-IMWB 1-DTY"/>
    <n v="58"/>
    <n v="1"/>
    <m/>
    <d v="1899-12-30T05:45:00"/>
    <d v="1899-12-30T05:45:00"/>
    <d v="1899-12-30T00:00:00"/>
    <n v="0"/>
    <n v="0"/>
    <d v="1899-12-30T05:50:00"/>
    <d v="1899-12-30T00:05:00"/>
    <n v="0"/>
    <n v="5"/>
    <d v="1899-12-30T06:00:00"/>
    <d v="1899-12-30T00:10:00"/>
    <n v="0"/>
    <n v="10"/>
    <d v="1899-12-30T06:15:00"/>
    <d v="1899-12-30T00:15:00"/>
    <n v="0"/>
    <n v="15"/>
    <d v="1899-12-30T06:25:00"/>
    <d v="1899-12-30T07:25:00"/>
    <d v="1899-12-30T01:00:00"/>
    <n v="1"/>
    <n v="0"/>
    <d v="1899-12-30T06:25:00"/>
    <d v="1899-12-30T07:25:00"/>
    <d v="1899-12-30T01:00:00"/>
    <n v="1"/>
    <n v="0"/>
    <d v="1899-12-30T07:28:00"/>
    <d v="1899-12-30T00:03:00"/>
    <n v="0"/>
    <n v="3"/>
    <d v="1899-12-30T07:31:00"/>
    <d v="1899-12-30T00:03:00"/>
    <n v="0"/>
    <n v="3"/>
    <d v="1899-12-30T09:56:00"/>
    <d v="1899-12-30T02:25:00"/>
    <n v="2"/>
    <n v="25"/>
    <d v="1899-12-30T09:56:00"/>
    <d v="1899-12-30T09:56:00"/>
    <d v="1899-12-30T00:00:00"/>
    <n v="0"/>
    <n v="0"/>
    <d v="1899-12-30T09:56:00"/>
    <d v="1899-12-30T09:56:00"/>
    <m/>
    <d v="1899-12-30T00:00:00"/>
    <n v="0"/>
    <n v="0"/>
    <d v="1899-12-30T10:10:00"/>
    <d v="1899-12-30T00:14:00"/>
    <n v="0"/>
    <n v="14"/>
    <d v="1899-12-30T10:11:00"/>
    <d v="1899-12-30T00:01:00"/>
    <n v="0"/>
    <n v="1"/>
    <d v="1899-12-30T10:11:00"/>
    <d v="1899-12-30T10:12:00"/>
    <d v="1899-12-30T00:01:00"/>
    <n v="0"/>
    <n v="1"/>
    <d v="1899-12-30T04:27:00"/>
    <n v="4"/>
    <n v="27"/>
    <d v="1899-12-30T00:33:00"/>
    <n v="0"/>
    <n v="33"/>
    <d v="1899-12-30T01:00:00"/>
    <n v="1"/>
    <n v="0"/>
    <d v="1899-12-30T02:25:00"/>
    <n v="2"/>
    <n v="25"/>
    <m/>
    <m/>
    <m/>
    <d v="1899-12-30T02:25:00"/>
    <n v="2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49332.3759999992"/>
    <n v="20181"/>
    <n v="60.669310344827586"/>
    <n v="61.906366186016513"/>
    <m/>
    <m/>
    <m/>
    <m/>
    <m/>
  </r>
  <r>
    <n v="355"/>
    <n v="24"/>
    <d v="2011-10-06T00:00:00"/>
    <n v="10"/>
    <x v="0"/>
    <n v="13"/>
    <s v="TSL,JSR"/>
    <s v="CURRAGH SS/SS NEWZEALAND"/>
    <s v="VOGUE CHALLENGER/SHER-E-PUNJAB"/>
    <d v="1899-12-30T11:00:00"/>
    <x v="351"/>
    <s v="DTY-WT 1-WCS-RLS 1-IMWB 1-DTY"/>
    <n v="53"/>
    <n v="6"/>
    <m/>
    <d v="1899-12-30T11:00:00"/>
    <d v="1899-12-30T11:00:00"/>
    <d v="1899-12-30T00:00:00"/>
    <n v="0"/>
    <n v="0"/>
    <d v="1899-12-30T11:05:00"/>
    <d v="1899-12-30T00:05:00"/>
    <n v="0"/>
    <n v="5"/>
    <d v="1899-12-30T11:15:00"/>
    <d v="1899-12-30T00:10:00"/>
    <n v="0"/>
    <n v="10"/>
    <d v="1899-12-30T11:35:00"/>
    <d v="1899-12-30T00:20:00"/>
    <n v="0"/>
    <n v="20"/>
    <d v="1899-12-30T11:40:00"/>
    <d v="1899-12-30T12:10:00"/>
    <d v="1899-12-30T00:30:00"/>
    <n v="0"/>
    <n v="30"/>
    <d v="1899-12-30T11:40:00"/>
    <d v="1899-12-30T12:10:00"/>
    <d v="1899-12-30T00:30:00"/>
    <n v="0"/>
    <n v="30"/>
    <d v="1899-12-30T12:15:00"/>
    <d v="1899-12-30T00:05:00"/>
    <n v="0"/>
    <n v="5"/>
    <d v="1899-12-30T12:28:00"/>
    <d v="1899-12-30T00:13:00"/>
    <n v="0"/>
    <n v="13"/>
    <d v="1899-12-30T14:45:00"/>
    <d v="1899-12-30T02:17:00"/>
    <n v="2"/>
    <n v="17"/>
    <d v="1899-12-30T14:45:00"/>
    <d v="1899-12-30T14:45:00"/>
    <d v="1899-12-30T00:00:00"/>
    <n v="0"/>
    <n v="0"/>
    <d v="1899-12-30T14:45:00"/>
    <d v="1899-12-30T14:45:00"/>
    <m/>
    <d v="1899-12-30T00:00:00"/>
    <n v="0"/>
    <n v="0"/>
    <d v="1899-12-30T14:55:00"/>
    <d v="1899-12-30T00:10:00"/>
    <n v="0"/>
    <n v="10"/>
    <d v="1899-12-30T14:56:00"/>
    <d v="1899-12-30T00:01:00"/>
    <n v="0"/>
    <n v="1"/>
    <d v="1899-12-30T14:56:00"/>
    <d v="1899-12-30T15:00:00"/>
    <d v="1899-12-30T00:04:00"/>
    <n v="0"/>
    <n v="4"/>
    <d v="1899-12-30T04:00:00"/>
    <n v="4"/>
    <n v="0"/>
    <d v="1899-12-30T00:36:00"/>
    <n v="0"/>
    <n v="36"/>
    <d v="1899-12-30T00:30:00"/>
    <n v="0"/>
    <n v="30"/>
    <d v="1899-12-30T02:17:00"/>
    <n v="2"/>
    <n v="17"/>
    <m/>
    <m/>
    <m/>
    <d v="1899-12-30T02:17:00"/>
    <n v="2"/>
    <n v="1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52615.9659999993"/>
    <n v="20239"/>
    <n v="61.954528301886796"/>
    <n v="61.89119847818565"/>
    <m/>
    <m/>
    <m/>
    <m/>
    <m/>
  </r>
  <r>
    <n v="356"/>
    <n v="25"/>
    <d v="2011-10-06T00:00:00"/>
    <n v="10"/>
    <x v="0"/>
    <n v="14"/>
    <s v="TSL,JSR"/>
    <s v="CP DUBAI"/>
    <s v="JAG RATAN"/>
    <d v="1899-12-30T16:15:00"/>
    <x v="352"/>
    <s v="DTY-WT 1-WCS-RLS 2-IMWB 1-DTY"/>
    <n v="58"/>
    <n v="1"/>
    <m/>
    <d v="1899-12-30T16:15:00"/>
    <d v="1899-12-30T16:15:00"/>
    <d v="1899-12-30T00:00:00"/>
    <n v="0"/>
    <n v="0"/>
    <d v="1899-12-30T16:20:00"/>
    <d v="1899-12-30T00:05:00"/>
    <n v="0"/>
    <n v="5"/>
    <d v="1899-12-30T17:30:00"/>
    <d v="1899-12-30T01:10:00"/>
    <n v="1"/>
    <n v="10"/>
    <d v="1899-12-30T18:06:00"/>
    <d v="1899-12-30T00:36:00"/>
    <n v="0"/>
    <n v="36"/>
    <d v="1899-12-30T18:06:00"/>
    <d v="1899-12-30T18:43:00"/>
    <d v="1899-12-30T00:37:00"/>
    <n v="0"/>
    <n v="37"/>
    <d v="1899-12-30T18:06:00"/>
    <d v="1899-12-30T18:43:00"/>
    <d v="1899-12-30T00:37:00"/>
    <n v="0"/>
    <n v="37"/>
    <d v="1899-12-30T18:43:00"/>
    <d v="1899-12-30T00:00:00"/>
    <n v="0"/>
    <n v="0"/>
    <d v="1899-12-30T18:43:00"/>
    <d v="1899-12-30T00:00:00"/>
    <n v="0"/>
    <n v="0"/>
    <d v="1899-12-30T20:11:00"/>
    <d v="1899-12-30T01:28:00"/>
    <n v="1"/>
    <n v="28"/>
    <d v="1899-12-30T20:11:00"/>
    <d v="1899-12-30T20:11:00"/>
    <d v="1899-12-30T00:00:00"/>
    <n v="0"/>
    <n v="0"/>
    <d v="1899-12-30T20:11:00"/>
    <d v="1899-12-30T20:11:00"/>
    <m/>
    <d v="1899-12-30T00:00:00"/>
    <n v="0"/>
    <n v="0"/>
    <d v="1899-12-30T20:15:00"/>
    <d v="1899-12-30T00:04:00"/>
    <n v="0"/>
    <n v="4"/>
    <d v="1899-12-30T20:16:00"/>
    <d v="1899-12-30T00:01:00"/>
    <n v="0"/>
    <n v="1"/>
    <d v="1899-12-30T20:16:00"/>
    <d v="1899-12-30T20:17:00"/>
    <d v="1899-12-30T00:01:00"/>
    <n v="0"/>
    <n v="1"/>
    <d v="1899-12-30T04:02:00"/>
    <n v="4"/>
    <n v="2"/>
    <d v="1899-12-30T00:41:00"/>
    <n v="0"/>
    <n v="41"/>
    <d v="1899-12-30T00:37:00"/>
    <n v="0"/>
    <n v="37"/>
    <d v="1899-12-30T01:28:00"/>
    <n v="1"/>
    <n v="28"/>
    <m/>
    <m/>
    <m/>
    <d v="1899-12-30T01:28:00"/>
    <n v="1"/>
    <n v="2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56316.0059999994"/>
    <n v="20297"/>
    <n v="63.793793103448273"/>
    <n v="61.896635266295483"/>
    <m/>
    <m/>
    <m/>
    <m/>
    <m/>
  </r>
  <r>
    <n v="357"/>
    <n v="26"/>
    <d v="2011-10-06T00:00:00"/>
    <n v="10"/>
    <x v="1"/>
    <n v="4"/>
    <s v="TSL,HALDIA"/>
    <s v="HAILCREEK"/>
    <s v="JASMINE HALO"/>
    <d v="1899-12-30T18:45:00"/>
    <x v="353"/>
    <s v="DTY-WT 1-WCS-RLS 1-IMWB 1-DTY"/>
    <n v="58"/>
    <n v="1"/>
    <m/>
    <d v="1899-12-30T18:45:00"/>
    <d v="1899-12-30T18:45:00"/>
    <d v="1899-12-30T00:00:00"/>
    <n v="0"/>
    <n v="0"/>
    <d v="1899-12-30T18:50:00"/>
    <d v="1899-12-30T00:05:00"/>
    <n v="0"/>
    <n v="5"/>
    <d v="1899-12-30T19:00:00"/>
    <d v="1899-12-30T00:10:00"/>
    <n v="0"/>
    <n v="10"/>
    <d v="1899-12-30T19:10:00"/>
    <d v="1899-12-30T00:10:00"/>
    <n v="0"/>
    <n v="10"/>
    <d v="1899-12-30T19:15:00"/>
    <d v="1899-12-30T20:00:00"/>
    <d v="1899-12-30T00:45:00"/>
    <n v="0"/>
    <n v="45"/>
    <d v="1899-12-30T19:15:00"/>
    <d v="1899-12-30T20:00:00"/>
    <d v="1899-12-30T00:45:00"/>
    <n v="0"/>
    <n v="45"/>
    <d v="1899-12-30T21:10:00"/>
    <d v="1899-12-30T01:10:00"/>
    <n v="1"/>
    <n v="10"/>
    <d v="1899-12-30T21:13:00"/>
    <d v="1899-12-30T00:03:00"/>
    <n v="0"/>
    <n v="3"/>
    <d v="1899-12-30T23:37:00"/>
    <d v="1899-12-30T02:24:00"/>
    <n v="2"/>
    <n v="24"/>
    <d v="1899-12-30T23:37:00"/>
    <d v="1899-12-30T23:37:00"/>
    <d v="1899-12-30T00:00:00"/>
    <n v="0"/>
    <n v="0"/>
    <d v="1899-12-30T23:37:00"/>
    <d v="1899-12-30T23:37:00"/>
    <m/>
    <d v="1899-12-30T00:00:00"/>
    <n v="0"/>
    <n v="0"/>
    <d v="1899-12-30T23:42:00"/>
    <d v="1899-12-30T00:05:00"/>
    <n v="0"/>
    <n v="5"/>
    <d v="1899-12-30T23:43:00"/>
    <d v="1899-12-30T00:01:00"/>
    <n v="0"/>
    <n v="1"/>
    <d v="1899-12-30T23:43:00"/>
    <d v="1899-12-30T23:45:00"/>
    <d v="1899-12-30T00:02:00"/>
    <n v="0"/>
    <n v="2"/>
    <d v="1899-12-30T05:00:00"/>
    <n v="5"/>
    <n v="0"/>
    <d v="1899-12-30T01:26:00"/>
    <n v="1"/>
    <n v="26"/>
    <d v="1899-12-30T00:45:00"/>
    <n v="0"/>
    <n v="45"/>
    <d v="1899-12-30T02:24:00"/>
    <n v="2"/>
    <n v="24"/>
    <m/>
    <m/>
    <m/>
    <d v="1899-12-30T02:24:00"/>
    <n v="2"/>
    <n v="2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59926.6959999993"/>
    <n v="20356"/>
    <n v="62.253275862068968"/>
    <n v="61.894610729023348"/>
    <m/>
    <m/>
    <m/>
    <m/>
    <m/>
  </r>
  <r>
    <n v="358"/>
    <n v="27"/>
    <d v="2011-10-06T00:00:00"/>
    <n v="10"/>
    <x v="18"/>
    <n v="2"/>
    <s v="BSL"/>
    <s v="STEAM NON COKING"/>
    <s v="FURNESS MELBOURNE"/>
    <d v="1899-12-30T23:50:00"/>
    <x v="354"/>
    <s v="DTY-WT 1-WCS-RLS 1-IMWB 1-DTY"/>
    <n v="59"/>
    <n v="0"/>
    <m/>
    <d v="1899-12-30T23:50:00"/>
    <d v="1899-12-30T23:50:00"/>
    <d v="1899-12-30T00:00:00"/>
    <n v="0"/>
    <n v="0"/>
    <d v="1899-12-30T23:55:00"/>
    <d v="1899-12-30T00:05:00"/>
    <n v="0"/>
    <n v="5"/>
    <d v="1899-12-31T00:05:00"/>
    <d v="1899-12-30T00:10:00"/>
    <n v="0"/>
    <n v="10"/>
    <d v="1899-12-31T00:18:00"/>
    <d v="1899-12-30T00:13:00"/>
    <n v="0"/>
    <n v="13"/>
    <d v="1899-12-31T00:20:00"/>
    <d v="1899-12-31T01:10:00"/>
    <d v="1899-12-30T00:50:00"/>
    <n v="0"/>
    <n v="50"/>
    <d v="1899-12-31T00:20:00"/>
    <d v="1899-12-31T01:10:00"/>
    <d v="1899-12-30T00:50:00"/>
    <n v="0"/>
    <n v="50"/>
    <d v="1899-12-31T01:20:00"/>
    <d v="1899-12-30T00:10:00"/>
    <n v="0"/>
    <n v="10"/>
    <d v="1899-12-31T01:24:00"/>
    <d v="1899-12-30T00:04:00"/>
    <n v="0"/>
    <n v="4"/>
    <d v="1899-12-31T03:44:00"/>
    <d v="1899-12-30T02:20:00"/>
    <n v="2"/>
    <n v="20"/>
    <d v="1899-12-31T03:44:00"/>
    <d v="1899-12-31T03:44:00"/>
    <d v="1899-12-30T00:00:00"/>
    <n v="0"/>
    <n v="0"/>
    <d v="1899-12-31T03:44:00"/>
    <d v="1899-12-31T03:44:00"/>
    <m/>
    <d v="1899-12-30T00:00:00"/>
    <n v="0"/>
    <n v="0"/>
    <d v="1899-12-31T03:47:00"/>
    <d v="1899-12-30T00:03:00"/>
    <n v="0"/>
    <n v="3"/>
    <d v="1899-12-31T03:48:00"/>
    <d v="1899-12-30T00:01:00"/>
    <n v="0"/>
    <n v="1"/>
    <d v="1899-12-31T03:48:00"/>
    <d v="1899-12-31T03:50:00"/>
    <d v="1899-12-30T00:02:00"/>
    <n v="0"/>
    <n v="2"/>
    <d v="1899-12-30T04:00:00"/>
    <n v="4"/>
    <n v="0"/>
    <d v="1899-12-30T00:27:00"/>
    <n v="0"/>
    <n v="27"/>
    <d v="1899-12-30T00:50:00"/>
    <n v="0"/>
    <n v="50"/>
    <d v="1899-12-30T02:20:00"/>
    <n v="2"/>
    <n v="20"/>
    <m/>
    <m/>
    <m/>
    <d v="1899-12-30T02:20:00"/>
    <n v="2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63563.5359999994"/>
    <n v="20415"/>
    <n v="61.641355932203389"/>
    <n v="61.89387881459708"/>
    <m/>
    <m/>
    <m/>
    <m/>
    <m/>
  </r>
  <r>
    <n v="359"/>
    <n v="28"/>
    <d v="2011-10-07T00:00:00"/>
    <n v="10"/>
    <x v="2"/>
    <n v="1"/>
    <s v="UML,DGPR"/>
    <s v="HARD COKING COAL"/>
    <s v="FU ZHOU HAI"/>
    <d v="1899-12-30T02:00:00"/>
    <x v="355"/>
    <s v="DTY-WT 1-WCS-RLS 1-IMWB 1-DTY"/>
    <n v="59"/>
    <n v="0"/>
    <m/>
    <d v="1899-12-30T02:00:00"/>
    <d v="1899-12-30T02:00:00"/>
    <d v="1899-12-30T00:00:00"/>
    <n v="0"/>
    <n v="0"/>
    <d v="1899-12-30T02:05:00"/>
    <d v="1899-12-30T00:05:00"/>
    <n v="0"/>
    <n v="5"/>
    <d v="1899-12-30T02:15:00"/>
    <d v="1899-12-30T00:10:00"/>
    <n v="0"/>
    <n v="10"/>
    <d v="1899-12-30T03:00:00"/>
    <d v="1899-12-30T00:45:00"/>
    <n v="0"/>
    <n v="45"/>
    <d v="1899-12-30T03:05:00"/>
    <d v="1899-12-30T04:15:00"/>
    <d v="1899-12-30T01:10:00"/>
    <n v="1"/>
    <n v="10"/>
    <d v="1899-12-30T03:05:00"/>
    <d v="1899-12-30T04:15:00"/>
    <d v="1899-12-30T01:10:00"/>
    <n v="1"/>
    <n v="10"/>
    <d v="1899-12-30T04:19:00"/>
    <d v="1899-12-30T00:04:00"/>
    <n v="0"/>
    <n v="4"/>
    <d v="1899-12-30T04:20:00"/>
    <d v="1899-12-30T00:01:00"/>
    <n v="0"/>
    <n v="1"/>
    <d v="1899-12-30T06:38:00"/>
    <d v="1899-12-30T02:18:00"/>
    <n v="2"/>
    <n v="18"/>
    <d v="1899-12-30T06:38:00"/>
    <d v="1899-12-30T06:38:00"/>
    <d v="1899-12-30T00:00:00"/>
    <n v="0"/>
    <n v="0"/>
    <d v="1899-12-30T06:38:00"/>
    <d v="1899-12-30T06:38:00"/>
    <m/>
    <d v="1899-12-30T00:00:00"/>
    <n v="0"/>
    <n v="0"/>
    <d v="1899-12-30T06:50:00"/>
    <d v="1899-12-30T00:12:00"/>
    <n v="0"/>
    <n v="12"/>
    <d v="1899-12-30T07:00:00"/>
    <d v="1899-12-30T00:10:00"/>
    <n v="0"/>
    <n v="10"/>
    <d v="1899-12-30T07:00:00"/>
    <d v="1899-12-30T07:05:00"/>
    <d v="1899-12-30T00:05:00"/>
    <n v="0"/>
    <n v="5"/>
    <d v="1899-12-30T05:05:00"/>
    <n v="5"/>
    <n v="5"/>
    <d v="1899-12-30T01:11:00"/>
    <n v="1"/>
    <n v="11"/>
    <d v="1899-12-30T01:10:00"/>
    <n v="1"/>
    <n v="10"/>
    <d v="1899-12-30T02:18:00"/>
    <n v="2"/>
    <n v="18"/>
    <m/>
    <m/>
    <m/>
    <d v="1899-12-30T02:18:00"/>
    <n v="2"/>
    <n v="1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67268.1859999993"/>
    <n v="20469"/>
    <n v="62.790677966101697"/>
    <n v="61.911582686012963"/>
    <m/>
    <m/>
    <m/>
    <m/>
    <m/>
  </r>
  <r>
    <n v="360"/>
    <n v="29"/>
    <d v="2011-10-07T00:00:00"/>
    <n v="10"/>
    <x v="0"/>
    <n v="15"/>
    <s v="TSL,JSR"/>
    <s v="BLENDED PCI"/>
    <s v="LOWLANDS NELLO"/>
    <d v="1899-12-30T06:15:00"/>
    <x v="356"/>
    <s v="DTY-WT 1-WCS-RLS 1-IMWB 1-DTY"/>
    <n v="54"/>
    <n v="5"/>
    <m/>
    <d v="1899-12-30T06:15:00"/>
    <d v="1899-12-30T06:15:00"/>
    <d v="1899-12-30T00:00:00"/>
    <n v="0"/>
    <n v="0"/>
    <d v="1899-12-30T07:14:00"/>
    <d v="1899-12-30T00:59:00"/>
    <n v="0"/>
    <n v="59"/>
    <d v="1899-12-30T07:15:00"/>
    <d v="1899-12-30T00:01:00"/>
    <n v="0"/>
    <n v="1"/>
    <d v="1899-12-30T07:25:00"/>
    <d v="1899-12-30T00:10:00"/>
    <n v="0"/>
    <n v="10"/>
    <d v="1899-12-30T07:25:00"/>
    <d v="1899-12-30T08:10:00"/>
    <d v="1899-12-30T00:45:00"/>
    <n v="0"/>
    <n v="45"/>
    <d v="1899-12-30T07:25:00"/>
    <d v="1899-12-30T08:10:00"/>
    <d v="1899-12-30T00:45:00"/>
    <n v="0"/>
    <n v="45"/>
    <d v="1899-12-30T08:13:00"/>
    <d v="1899-12-30T00:03:00"/>
    <n v="0"/>
    <n v="3"/>
    <d v="1899-12-30T08:14:00"/>
    <d v="1899-12-30T00:01:00"/>
    <n v="0"/>
    <n v="1"/>
    <d v="1899-12-30T09:25:00"/>
    <d v="1899-12-30T01:11:00"/>
    <n v="1"/>
    <n v="11"/>
    <d v="1899-12-30T09:25:00"/>
    <d v="1899-12-30T09:25:00"/>
    <d v="1899-12-30T00:00:00"/>
    <n v="0"/>
    <n v="0"/>
    <d v="1899-12-30T09:25:00"/>
    <d v="1899-12-30T09:25:00"/>
    <m/>
    <d v="1899-12-30T00:00:00"/>
    <n v="0"/>
    <n v="0"/>
    <d v="1899-12-30T09:35:00"/>
    <d v="1899-12-30T00:10:00"/>
    <n v="0"/>
    <n v="10"/>
    <d v="1899-12-30T09:40:00"/>
    <d v="1899-12-30T00:05:00"/>
    <n v="0"/>
    <n v="5"/>
    <d v="1899-12-30T09:40:00"/>
    <d v="1899-12-30T09:45:00"/>
    <d v="1899-12-30T00:05:00"/>
    <n v="0"/>
    <n v="5"/>
    <d v="1899-12-30T03:30:00"/>
    <n v="3"/>
    <n v="30"/>
    <d v="1899-12-30T00:28:00"/>
    <n v="0"/>
    <n v="28"/>
    <d v="1899-12-30T00:45:00"/>
    <n v="0"/>
    <n v="45"/>
    <d v="1899-12-30T01:11:00"/>
    <n v="1"/>
    <n v="11"/>
    <m/>
    <m/>
    <m/>
    <d v="1899-12-30T01:11:00"/>
    <n v="1"/>
    <n v="1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70626.7559999994"/>
    <n v="20528"/>
    <n v="62.195740740740746"/>
    <n v="61.89725038971158"/>
    <m/>
    <m/>
    <m/>
    <m/>
    <m/>
  </r>
  <r>
    <n v="361"/>
    <n v="30"/>
    <d v="2011-10-07T00:00:00"/>
    <n v="10"/>
    <x v="0"/>
    <n v="16"/>
    <s v="TSL,JSR"/>
    <s v="CP DUBAI"/>
    <s v="JAG RATAN"/>
    <d v="1899-12-30T13:10:00"/>
    <x v="357"/>
    <s v="DTY-WT 1-WCS-RLS 2-IMWB 1-DTY"/>
    <n v="59"/>
    <n v="0"/>
    <m/>
    <d v="1899-12-30T13:10:00"/>
    <d v="1899-12-30T13:10:00"/>
    <d v="1899-12-30T00:00:00"/>
    <n v="0"/>
    <n v="0"/>
    <d v="1899-12-30T13:20:00"/>
    <d v="1899-12-30T00:10:00"/>
    <n v="0"/>
    <n v="10"/>
    <d v="1899-12-30T13:30:00"/>
    <d v="1899-12-30T00:10:00"/>
    <n v="0"/>
    <n v="10"/>
    <d v="1899-12-30T14:10:00"/>
    <d v="1899-12-30T00:40:00"/>
    <n v="0"/>
    <n v="40"/>
    <d v="1899-12-30T14:10:00"/>
    <d v="1899-12-30T15:05:00"/>
    <d v="1899-12-30T00:55:00"/>
    <n v="0"/>
    <n v="55"/>
    <d v="1899-12-30T14:10:00"/>
    <d v="1899-12-30T15:05:00"/>
    <d v="1899-12-30T00:55:00"/>
    <n v="0"/>
    <n v="55"/>
    <d v="1899-12-30T14:10:00"/>
    <n v="-3.819444444444442E-2"/>
    <e v="#NUM!"/>
    <e v="#NUM!"/>
    <d v="1899-12-30T15:13:00"/>
    <d v="1899-12-30T01:03:00"/>
    <n v="1"/>
    <n v="3"/>
    <d v="1899-12-30T17:06:00"/>
    <d v="1899-12-30T01:53:00"/>
    <n v="1"/>
    <n v="53"/>
    <d v="1899-12-30T17:06:00"/>
    <d v="1899-12-30T17:06:00"/>
    <d v="1899-12-30T00:00:00"/>
    <n v="0"/>
    <n v="0"/>
    <d v="1899-12-30T17:06:00"/>
    <d v="1899-12-30T17:06:00"/>
    <m/>
    <d v="1899-12-30T00:00:00"/>
    <n v="0"/>
    <n v="0"/>
    <d v="1899-12-30T17:10:00"/>
    <d v="1899-12-30T00:04:00"/>
    <n v="0"/>
    <n v="4"/>
    <d v="1899-12-30T17:13:00"/>
    <d v="1899-12-30T00:03:00"/>
    <n v="0"/>
    <n v="3"/>
    <d v="1899-12-30T17:13:00"/>
    <d v="1899-12-30T17:15:00"/>
    <d v="1899-12-30T00:02:00"/>
    <n v="0"/>
    <n v="2"/>
    <d v="1899-12-30T04:05:00"/>
    <n v="4"/>
    <n v="5"/>
    <n v="-5.5555555555556468E-3"/>
    <e v="#NUM!"/>
    <e v="#NUM!"/>
    <d v="1899-12-30T00:55:00"/>
    <n v="0"/>
    <n v="55"/>
    <d v="1899-12-30T01:53:00"/>
    <n v="1"/>
    <n v="53"/>
    <m/>
    <m/>
    <m/>
    <d v="1899-12-30T01:53:00"/>
    <n v="1"/>
    <n v="5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74398.8659999995"/>
    <n v="20587"/>
    <n v="63.934067796610172"/>
    <n v="61.903087676689147"/>
    <m/>
    <m/>
    <m/>
    <m/>
    <m/>
  </r>
  <r>
    <n v="362"/>
    <n v="31"/>
    <d v="2011-10-07T00:00:00"/>
    <n v="10"/>
    <x v="0"/>
    <n v="17"/>
    <s v="TSL,JSR"/>
    <s v="CURRAGH SS/SS NEWZEALAND"/>
    <s v="VOGUE CHALLENGER/SHER-E-PUNJAB"/>
    <d v="1899-12-30T15:25:00"/>
    <x v="358"/>
    <s v="DTY-WT 1-WCS-RLS 1-IMWB 1-DTY"/>
    <n v="59"/>
    <n v="0"/>
    <m/>
    <d v="1899-12-30T15:25:00"/>
    <d v="1899-12-30T15:25:00"/>
    <d v="1899-12-30T00:00:00"/>
    <n v="0"/>
    <n v="0"/>
    <d v="1899-12-30T15:30:00"/>
    <d v="1899-12-30T00:05:00"/>
    <n v="0"/>
    <n v="5"/>
    <d v="1899-12-30T15:40:00"/>
    <d v="1899-12-30T00:10:00"/>
    <n v="0"/>
    <n v="10"/>
    <d v="1899-12-30T16:15:00"/>
    <d v="1899-12-30T00:35:00"/>
    <n v="0"/>
    <n v="35"/>
    <d v="1899-12-30T16:15:00"/>
    <d v="1899-12-30T17:30:00"/>
    <d v="1899-12-30T01:15:00"/>
    <n v="1"/>
    <n v="15"/>
    <d v="1899-12-30T16:15:00"/>
    <d v="1899-12-30T17:30:00"/>
    <d v="1899-12-30T01:15:00"/>
    <n v="1"/>
    <n v="15"/>
    <d v="1899-12-30T17:15:00"/>
    <n v="-1.041666666666663E-2"/>
    <e v="#NUM!"/>
    <e v="#NUM!"/>
    <d v="1899-12-30T17:55:00"/>
    <d v="1899-12-30T00:40:00"/>
    <n v="0"/>
    <n v="40"/>
    <d v="1899-12-30T20:47:00"/>
    <d v="1899-12-30T02:52:00"/>
    <n v="2"/>
    <n v="52"/>
    <d v="1899-12-30T20:47:00"/>
    <d v="1899-12-30T20:47:00"/>
    <d v="1899-12-30T00:00:00"/>
    <n v="0"/>
    <n v="0"/>
    <d v="1899-12-30T20:47:00"/>
    <d v="1899-12-30T20:47:00"/>
    <m/>
    <d v="1899-12-30T00:00:00"/>
    <n v="0"/>
    <n v="0"/>
    <d v="1899-12-30T20:55:00"/>
    <d v="1899-12-30T00:08:00"/>
    <n v="0"/>
    <n v="8"/>
    <d v="1899-12-30T21:00:00"/>
    <d v="1899-12-30T00:05:00"/>
    <n v="0"/>
    <n v="5"/>
    <d v="1899-12-30T21:00:00"/>
    <d v="1899-12-30T21:05:00"/>
    <d v="1899-12-30T00:05:00"/>
    <n v="0"/>
    <n v="5"/>
    <d v="1899-12-30T05:40:00"/>
    <n v="5"/>
    <n v="40"/>
    <d v="1899-12-30T00:33:00"/>
    <n v="0"/>
    <n v="33"/>
    <d v="1899-12-30T01:15:00"/>
    <n v="1"/>
    <n v="15"/>
    <d v="1899-12-30T02:52:00"/>
    <n v="2"/>
    <n v="52"/>
    <m/>
    <m/>
    <m/>
    <d v="1899-12-30T02:52:00"/>
    <n v="2"/>
    <n v="5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77985.7959999994"/>
    <n v="20646"/>
    <n v="60.795423728813553"/>
    <n v="61.899922309406151"/>
    <m/>
    <m/>
    <m/>
    <m/>
    <m/>
  </r>
  <r>
    <n v="363"/>
    <n v="32"/>
    <d v="2011-10-08T00:00:00"/>
    <n v="10"/>
    <x v="17"/>
    <n v="2"/>
    <s v="UML,SUKHINDA"/>
    <s v="HARD COKING COAL"/>
    <s v="GARIMA PREM"/>
    <d v="1899-12-30T03:40:00"/>
    <x v="359"/>
    <s v="DTY-WT 1-WCS-RLS 1-IMWB 1-DTY"/>
    <n v="59"/>
    <n v="0"/>
    <m/>
    <d v="1899-12-30T03:40:00"/>
    <d v="1899-12-30T03:40:00"/>
    <d v="1899-12-30T00:00:00"/>
    <n v="0"/>
    <n v="0"/>
    <d v="1899-12-30T03:45:00"/>
    <d v="1899-12-30T00:05:00"/>
    <n v="0"/>
    <n v="5"/>
    <d v="1899-12-30T03:50:00"/>
    <d v="1899-12-30T00:05:00"/>
    <n v="0"/>
    <n v="5"/>
    <d v="1899-12-30T04:10:00"/>
    <d v="1899-12-30T00:20:00"/>
    <n v="0"/>
    <n v="20"/>
    <d v="1899-12-30T04:15:00"/>
    <d v="1899-12-30T06:15:00"/>
    <d v="1899-12-30T02:00:00"/>
    <n v="2"/>
    <n v="0"/>
    <d v="1899-12-30T04:15:00"/>
    <d v="1899-12-30T06:15:00"/>
    <d v="1899-12-30T02:00:00"/>
    <n v="2"/>
    <n v="0"/>
    <d v="1899-12-30T06:25:00"/>
    <d v="1899-12-30T00:10:00"/>
    <n v="0"/>
    <n v="10"/>
    <d v="1899-12-30T06:30:00"/>
    <d v="1899-12-30T00:05:00"/>
    <n v="0"/>
    <n v="5"/>
    <d v="1899-12-30T09:13:00"/>
    <d v="1899-12-30T02:43:00"/>
    <n v="2"/>
    <n v="43"/>
    <d v="1899-12-30T09:13:00"/>
    <d v="1899-12-30T09:13:00"/>
    <d v="1899-12-30T00:00:00"/>
    <n v="0"/>
    <n v="0"/>
    <d v="1899-12-30T09:13:00"/>
    <d v="1899-12-30T09:13:00"/>
    <m/>
    <d v="1899-12-30T00:00:00"/>
    <n v="0"/>
    <n v="0"/>
    <d v="1899-12-30T09:25:00"/>
    <d v="1899-12-30T00:12:00"/>
    <n v="0"/>
    <n v="12"/>
    <d v="1899-12-30T09:29:00"/>
    <d v="1899-12-30T00:04:00"/>
    <n v="0"/>
    <n v="4"/>
    <d v="1899-12-30T09:29:00"/>
    <d v="1899-12-30T09:35:00"/>
    <d v="1899-12-30T00:06:00"/>
    <n v="0"/>
    <n v="6"/>
    <d v="1899-12-30T05:55:00"/>
    <n v="5"/>
    <n v="55"/>
    <d v="1899-12-30T00:46:00"/>
    <n v="0"/>
    <n v="46"/>
    <d v="1899-12-30T02:00:00"/>
    <n v="2"/>
    <n v="0"/>
    <d v="1899-12-30T02:43:00"/>
    <n v="2"/>
    <n v="43"/>
    <m/>
    <m/>
    <m/>
    <d v="1899-12-30T02:43:00"/>
    <n v="2"/>
    <n v="4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81659.2059999993"/>
    <n v="20704"/>
    <n v="62.26118644067796"/>
    <n v="61.903941557186982"/>
    <m/>
    <m/>
    <m/>
    <m/>
    <m/>
  </r>
  <r>
    <n v="364"/>
    <n v="33"/>
    <d v="2011-10-08T00:00:00"/>
    <n v="10"/>
    <x v="3"/>
    <n v="2"/>
    <s v="WELLMAN"/>
    <s v="HARD COKING COAL"/>
    <s v="DIONE"/>
    <d v="1899-12-30T06:10:00"/>
    <x v="360"/>
    <s v="DTY-WT 1-WCS-RLS 1-IMWB 1-DTY"/>
    <n v="58"/>
    <n v="1"/>
    <m/>
    <d v="1899-12-30T06:10:00"/>
    <d v="1899-12-30T06:10:00"/>
    <d v="1899-12-30T00:00:00"/>
    <n v="0"/>
    <n v="0"/>
    <d v="1899-12-30T06:15:00"/>
    <d v="1899-12-30T00:05:00"/>
    <n v="0"/>
    <n v="5"/>
    <d v="1899-12-30T06:25:00"/>
    <d v="1899-12-30T00:10:00"/>
    <n v="0"/>
    <n v="10"/>
    <d v="1899-12-30T07:15:00"/>
    <d v="1899-12-30T00:50:00"/>
    <n v="0"/>
    <n v="50"/>
    <d v="1899-12-30T07:20:00"/>
    <d v="1899-12-30T09:30:00"/>
    <d v="1899-12-30T02:10:00"/>
    <n v="2"/>
    <n v="10"/>
    <d v="1899-12-30T07:20:00"/>
    <d v="1899-12-30T09:30:00"/>
    <d v="1899-12-30T02:10:00"/>
    <n v="2"/>
    <n v="10"/>
    <d v="1899-12-30T09:43:00"/>
    <d v="1899-12-30T00:13:00"/>
    <n v="0"/>
    <n v="13"/>
    <d v="1899-12-30T09:52:00"/>
    <d v="1899-12-30T00:09:00"/>
    <n v="0"/>
    <n v="9"/>
    <d v="1899-12-30T11:45:00"/>
    <d v="1899-12-30T01:53:00"/>
    <n v="1"/>
    <n v="53"/>
    <d v="1899-12-30T11:45:00"/>
    <d v="1899-12-30T11:45:00"/>
    <d v="1899-12-30T00:00:00"/>
    <n v="0"/>
    <n v="0"/>
    <d v="1899-12-30T11:45:00"/>
    <d v="1899-12-30T11:45:00"/>
    <m/>
    <d v="1899-12-30T00:00:00"/>
    <n v="0"/>
    <n v="0"/>
    <d v="1899-12-30T12:00:00"/>
    <d v="1899-12-30T00:15:00"/>
    <n v="0"/>
    <n v="15"/>
    <d v="1899-12-30T12:05:00"/>
    <d v="1899-12-30T00:05:00"/>
    <n v="0"/>
    <n v="5"/>
    <d v="1899-12-30T12:05:00"/>
    <d v="1899-12-30T12:10:00"/>
    <d v="1899-12-30T00:05:00"/>
    <n v="0"/>
    <n v="5"/>
    <d v="1899-12-30T06:00:00"/>
    <n v="6"/>
    <n v="0"/>
    <d v="1899-12-30T01:23:00"/>
    <n v="1"/>
    <n v="23"/>
    <d v="1899-12-30T02:10:00"/>
    <n v="2"/>
    <n v="10"/>
    <d v="1899-12-30T01:53:00"/>
    <n v="1"/>
    <n v="53"/>
    <m/>
    <m/>
    <m/>
    <d v="1899-12-30T01:53:00"/>
    <n v="1"/>
    <n v="5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85286.7459999993"/>
    <n v="20763"/>
    <n v="62.543793103448273"/>
    <n v="61.902747483504278"/>
    <m/>
    <m/>
    <m/>
    <m/>
    <m/>
  </r>
  <r>
    <n v="365"/>
    <n v="34"/>
    <d v="2011-10-08T00:00:00"/>
    <n v="10"/>
    <x v="0"/>
    <n v="18"/>
    <s v="TSL,JSR"/>
    <s v="BLENDED PCI"/>
    <s v="LOWLANDS NELLO"/>
    <d v="1899-12-30T10:25:00"/>
    <x v="361"/>
    <s v="DTY-WT 1-WCS-RLS 1-IMWB 1-DTY"/>
    <n v="59"/>
    <n v="0"/>
    <m/>
    <d v="1899-12-30T10:25:00"/>
    <d v="1899-12-30T10:25:00"/>
    <d v="1899-12-30T00:00:00"/>
    <n v="0"/>
    <n v="0"/>
    <d v="1899-12-30T10:30:00"/>
    <d v="1899-12-30T00:05:00"/>
    <n v="0"/>
    <n v="5"/>
    <d v="1899-12-30T10:40:00"/>
    <d v="1899-12-30T00:10:00"/>
    <n v="0"/>
    <n v="10"/>
    <d v="1899-12-30T11:15:00"/>
    <d v="1899-12-30T00:35:00"/>
    <n v="0"/>
    <n v="35"/>
    <d v="1899-12-30T11:20:00"/>
    <d v="1899-12-30T13:05:00"/>
    <d v="1899-12-30T01:45:00"/>
    <n v="1"/>
    <n v="45"/>
    <d v="1899-12-30T11:20:00"/>
    <d v="1899-12-30T13:05:00"/>
    <d v="1899-12-30T01:45:00"/>
    <n v="1"/>
    <n v="45"/>
    <d v="1899-12-30T13:35:00"/>
    <d v="1899-12-30T00:30:00"/>
    <n v="0"/>
    <n v="30"/>
    <d v="1899-12-30T13:40:00"/>
    <d v="1899-12-30T00:05:00"/>
    <n v="0"/>
    <n v="5"/>
    <d v="1899-12-30T15:28:00"/>
    <d v="1899-12-30T01:48:00"/>
    <n v="1"/>
    <n v="48"/>
    <d v="1899-12-30T15:28:00"/>
    <d v="1899-12-30T15:28:00"/>
    <d v="1899-12-30T00:00:00"/>
    <n v="0"/>
    <n v="0"/>
    <d v="1899-12-30T15:28:00"/>
    <d v="1899-12-30T15:28:00"/>
    <m/>
    <d v="1899-12-30T00:00:00"/>
    <n v="0"/>
    <n v="0"/>
    <d v="1899-12-30T16:10:00"/>
    <d v="1899-12-30T00:42:00"/>
    <n v="0"/>
    <n v="42"/>
    <d v="1899-12-30T16:15:00"/>
    <d v="1899-12-30T00:05:00"/>
    <n v="0"/>
    <n v="5"/>
    <d v="1899-12-30T16:15:00"/>
    <d v="1899-12-30T16:25:00"/>
    <d v="1899-12-30T00:10:00"/>
    <n v="0"/>
    <n v="10"/>
    <d v="1899-12-30T06:00:00"/>
    <n v="6"/>
    <n v="0"/>
    <d v="1899-12-30T01:52:00"/>
    <n v="1"/>
    <n v="52"/>
    <d v="1899-12-30T01:45:00"/>
    <n v="1"/>
    <n v="45"/>
    <d v="1899-12-30T01:48:00"/>
    <n v="1"/>
    <n v="48"/>
    <m/>
    <m/>
    <m/>
    <d v="1899-12-30T01:48:00"/>
    <n v="1"/>
    <n v="4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88942.6259999992"/>
    <n v="20821"/>
    <n v="61.964067796610173"/>
    <n v="61.905894337447734"/>
    <m/>
    <m/>
    <m/>
    <m/>
    <m/>
  </r>
  <r>
    <n v="366"/>
    <n v="35"/>
    <d v="2011-10-08T00:00:00"/>
    <n v="10"/>
    <x v="0"/>
    <n v="19"/>
    <s v="TSL,JSR"/>
    <s v="CP DUBAI"/>
    <s v="JAG RATAN"/>
    <d v="1899-12-30T15:15:00"/>
    <x v="362"/>
    <s v="DTY-WT 1-WCS-RLS 2-IMWB 1-DTY"/>
    <n v="58"/>
    <n v="1"/>
    <m/>
    <d v="1899-12-30T15:15:00"/>
    <d v="1899-12-30T15:15:00"/>
    <d v="1899-12-30T00:00:00"/>
    <n v="0"/>
    <n v="0"/>
    <d v="1899-12-30T15:20:00"/>
    <d v="1899-12-30T00:05:00"/>
    <n v="0"/>
    <n v="5"/>
    <d v="1899-12-30T15:25:00"/>
    <d v="1899-12-30T00:05:00"/>
    <n v="0"/>
    <n v="5"/>
    <d v="1899-12-30T15:33:00"/>
    <d v="1899-12-30T00:08:00"/>
    <n v="0"/>
    <n v="8"/>
    <d v="1899-12-30T15:35:00"/>
    <d v="1899-12-30T17:10:00"/>
    <d v="1899-12-30T01:35:00"/>
    <n v="1"/>
    <n v="35"/>
    <d v="1899-12-30T15:35:00"/>
    <d v="1899-12-30T17:10:00"/>
    <d v="1899-12-30T01:35:00"/>
    <n v="1"/>
    <n v="35"/>
    <d v="1899-12-30T17:20:00"/>
    <d v="1899-12-30T00:10:00"/>
    <n v="0"/>
    <n v="10"/>
    <d v="1899-12-30T17:34:00"/>
    <d v="1899-12-30T00:14:00"/>
    <n v="0"/>
    <n v="14"/>
    <d v="1899-12-30T20:01:00"/>
    <d v="1899-12-30T02:27:00"/>
    <n v="2"/>
    <n v="27"/>
    <d v="1899-12-30T20:01:00"/>
    <d v="1899-12-30T20:01:00"/>
    <d v="1899-12-30T00:00:00"/>
    <n v="0"/>
    <n v="0"/>
    <d v="1899-12-30T20:01:00"/>
    <d v="1899-12-30T20:01:00"/>
    <m/>
    <d v="1899-12-30T00:00:00"/>
    <n v="0"/>
    <n v="0"/>
    <d v="1899-12-30T20:45:00"/>
    <d v="1899-12-30T00:44:00"/>
    <n v="0"/>
    <n v="44"/>
    <d v="1899-12-30T20:53:00"/>
    <d v="1899-12-30T00:08:00"/>
    <n v="0"/>
    <n v="8"/>
    <d v="1899-12-30T20:53:00"/>
    <d v="1899-12-30T21:00:00"/>
    <d v="1899-12-30T00:07:00"/>
    <n v="0"/>
    <n v="7"/>
    <d v="1899-12-30T05:45:00"/>
    <n v="5"/>
    <n v="45"/>
    <d v="1899-12-30T01:10:00"/>
    <n v="1"/>
    <n v="10"/>
    <d v="1899-12-30T01:35:00"/>
    <n v="1"/>
    <n v="35"/>
    <d v="1899-12-30T02:27:00"/>
    <n v="2"/>
    <n v="27"/>
    <m/>
    <m/>
    <m/>
    <d v="1899-12-30T02:27:00"/>
    <n v="2"/>
    <n v="2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92695.3859999992"/>
    <n v="20880"/>
    <n v="64.702758620689664"/>
    <n v="61.910698563218354"/>
    <m/>
    <m/>
    <m/>
    <m/>
    <m/>
  </r>
  <r>
    <n v="367"/>
    <n v="36"/>
    <d v="2011-10-08T00:00:00"/>
    <n v="10"/>
    <x v="0"/>
    <n v="20"/>
    <s v="TSL,JSR"/>
    <s v="CURRAGH SS/SS NEWZEALAND"/>
    <s v="VOGUE CHALLENGER/SHER-E-PUNJAB"/>
    <d v="1899-12-30T17:30:00"/>
    <x v="363"/>
    <s v="DTY-WT 1-WCS-RLS 1-IMWB 1-DTY"/>
    <n v="59"/>
    <n v="0"/>
    <m/>
    <d v="1899-12-30T17:30:00"/>
    <d v="1899-12-30T17:30:00"/>
    <d v="1899-12-30T00:00:00"/>
    <n v="0"/>
    <n v="0"/>
    <d v="1899-12-30T17:35:00"/>
    <d v="1899-12-30T00:05:00"/>
    <n v="0"/>
    <n v="5"/>
    <d v="1899-12-30T17:45:00"/>
    <d v="1899-12-30T00:10:00"/>
    <n v="0"/>
    <n v="10"/>
    <d v="1899-12-30T18:30:00"/>
    <d v="1899-12-30T00:45:00"/>
    <n v="0"/>
    <n v="45"/>
    <d v="1899-12-30T18:31:00"/>
    <d v="1899-12-30T20:00:00"/>
    <d v="1899-12-30T01:29:00"/>
    <n v="1"/>
    <n v="29"/>
    <d v="1899-12-30T18:31:00"/>
    <d v="1899-12-30T20:00:00"/>
    <d v="1899-12-30T01:29:00"/>
    <n v="1"/>
    <n v="29"/>
    <d v="1899-12-30T20:50:00"/>
    <d v="1899-12-30T00:50:00"/>
    <n v="0"/>
    <n v="50"/>
    <d v="1899-12-30T20:51:00"/>
    <d v="1899-12-30T00:01:00"/>
    <n v="0"/>
    <n v="1"/>
    <d v="1899-12-31T00:05:00"/>
    <d v="1899-12-30T03:14:00"/>
    <n v="3"/>
    <n v="14"/>
    <d v="1899-12-31T00:05:00"/>
    <d v="1899-12-31T00:05:00"/>
    <d v="1899-12-30T00:00:00"/>
    <n v="0"/>
    <n v="0"/>
    <d v="1899-12-31T00:05:00"/>
    <d v="1899-12-31T00:05:00"/>
    <m/>
    <d v="1899-12-30T00:00:00"/>
    <n v="0"/>
    <n v="0"/>
    <d v="1899-12-31T00:20:00"/>
    <d v="1899-12-30T00:15:00"/>
    <n v="0"/>
    <n v="15"/>
    <d v="1899-12-31T00:25:00"/>
    <d v="1899-12-30T00:05:00"/>
    <n v="0"/>
    <n v="5"/>
    <d v="1899-12-31T00:25:00"/>
    <d v="1899-12-31T00:30:00"/>
    <d v="1899-12-30T00:05:00"/>
    <n v="0"/>
    <n v="5"/>
    <d v="1899-12-30T07:00:00"/>
    <n v="7"/>
    <n v="0"/>
    <d v="1899-12-30T01:55:00"/>
    <n v="1"/>
    <n v="55"/>
    <d v="1899-12-30T01:29:00"/>
    <n v="1"/>
    <n v="29"/>
    <d v="1899-12-30T03:14:00"/>
    <n v="3"/>
    <n v="14"/>
    <m/>
    <m/>
    <m/>
    <d v="1899-12-30T03:14:00"/>
    <n v="3"/>
    <n v="1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296450.6059999992"/>
    <n v="20939"/>
    <n v="63.647796610169486"/>
    <n v="61.915593199293149"/>
    <m/>
    <m/>
    <m/>
    <m/>
    <m/>
  </r>
  <r>
    <n v="368"/>
    <n v="37"/>
    <d v="2011-10-09T00:00:00"/>
    <n v="10"/>
    <x v="23"/>
    <n v="1"/>
    <s v="SUPL"/>
    <s v="NON COKING"/>
    <s v="CAROUGE"/>
    <d v="1899-12-30T03:15:00"/>
    <x v="364"/>
    <s v="DTY-WT 1-WCS-RLS 1-IMWB 1-DTY"/>
    <n v="59"/>
    <n v="0"/>
    <m/>
    <d v="1899-12-30T03:15:00"/>
    <d v="1899-12-30T03:15:00"/>
    <d v="1899-12-30T00:00:00"/>
    <n v="0"/>
    <n v="0"/>
    <d v="1899-12-30T03:20:00"/>
    <d v="1899-12-30T00:05:00"/>
    <n v="0"/>
    <n v="5"/>
    <d v="1899-12-30T03:30:00"/>
    <d v="1899-12-30T00:10:00"/>
    <n v="0"/>
    <n v="10"/>
    <d v="1899-12-30T04:35:00"/>
    <d v="1899-12-30T01:05:00"/>
    <n v="1"/>
    <n v="5"/>
    <d v="1899-12-30T04:40:00"/>
    <d v="1899-12-30T05:30:00"/>
    <d v="1899-12-30T00:50:00"/>
    <n v="0"/>
    <n v="50"/>
    <d v="1899-12-30T04:40:00"/>
    <d v="1899-12-30T05:30:00"/>
    <d v="1899-12-30T00:50:00"/>
    <n v="0"/>
    <n v="50"/>
    <d v="1899-12-30T05:15:00"/>
    <n v="-1.0416666666666657E-2"/>
    <e v="#NUM!"/>
    <e v="#NUM!"/>
    <d v="1899-12-30T05:35:00"/>
    <d v="1899-12-30T00:20:00"/>
    <n v="0"/>
    <n v="20"/>
    <d v="1899-12-30T07:26:00"/>
    <d v="1899-12-30T01:51:00"/>
    <n v="1"/>
    <n v="51"/>
    <d v="1899-12-30T07:26:00"/>
    <d v="1899-12-30T07:26:00"/>
    <d v="1899-12-30T00:00:00"/>
    <n v="0"/>
    <n v="0"/>
    <d v="1899-12-30T07:26:00"/>
    <d v="1899-12-30T07:26:00"/>
    <m/>
    <d v="1899-12-30T00:00:00"/>
    <n v="0"/>
    <n v="0"/>
    <d v="1899-12-30T07:35:00"/>
    <d v="1899-12-30T00:09:00"/>
    <n v="0"/>
    <n v="9"/>
    <d v="1899-12-30T07:37:00"/>
    <d v="1899-12-30T00:02:00"/>
    <n v="0"/>
    <n v="2"/>
    <d v="1899-12-30T07:37:00"/>
    <d v="1899-12-30T07:45:00"/>
    <d v="1899-12-30T00:08:00"/>
    <n v="0"/>
    <n v="8"/>
    <d v="1899-12-30T04:30:00"/>
    <n v="4"/>
    <n v="30"/>
    <d v="1899-12-30T01:01:00"/>
    <n v="1"/>
    <n v="1"/>
    <d v="1899-12-30T00:50:00"/>
    <n v="0"/>
    <n v="50"/>
    <d v="1899-12-30T01:51:00"/>
    <n v="1"/>
    <n v="51"/>
    <m/>
    <m/>
    <m/>
    <d v="1899-12-30T01:51:00"/>
    <n v="1"/>
    <n v="5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00343.6359999992"/>
    <n v="20996"/>
    <n v="65.983559322033898"/>
    <n v="61.932922270908712"/>
    <m/>
    <m/>
    <m/>
    <m/>
    <m/>
  </r>
  <r>
    <n v="369"/>
    <n v="38"/>
    <d v="2011-10-09T00:00:00"/>
    <n v="10"/>
    <x v="17"/>
    <n v="3"/>
    <s v="UML,SUKHINDA"/>
    <s v="HARD COKING COAL"/>
    <s v="GARIMA PREM"/>
    <d v="1899-12-30T04:40:00"/>
    <x v="365"/>
    <s v="DTY-WT 1-WCS-RLS 1-IMWB 1-DTY"/>
    <n v="57"/>
    <n v="2"/>
    <m/>
    <d v="1899-12-30T04:40:00"/>
    <d v="1899-12-30T04:40:00"/>
    <d v="1899-12-30T00:00:00"/>
    <n v="0"/>
    <n v="0"/>
    <d v="1899-12-30T05:00:00"/>
    <d v="1899-12-30T00:20:00"/>
    <n v="0"/>
    <n v="20"/>
    <d v="1899-12-30T05:25:00"/>
    <d v="1899-12-30T00:25:00"/>
    <n v="0"/>
    <n v="25"/>
    <d v="1899-12-30T06:00:00"/>
    <d v="1899-12-30T00:35:00"/>
    <n v="0"/>
    <n v="35"/>
    <d v="1899-12-30T06:00:00"/>
    <d v="1899-12-30T09:00:00"/>
    <d v="1899-12-30T03:00:00"/>
    <n v="3"/>
    <n v="0"/>
    <d v="1899-12-30T06:00:00"/>
    <d v="1899-12-30T09:00:00"/>
    <d v="1899-12-30T03:00:00"/>
    <n v="3"/>
    <n v="0"/>
    <d v="1899-12-30T09:30:00"/>
    <d v="1899-12-30T00:30:00"/>
    <n v="0"/>
    <n v="30"/>
    <d v="1899-12-30T09:31:00"/>
    <d v="1899-12-30T00:01:00"/>
    <n v="0"/>
    <n v="1"/>
    <d v="1899-12-30T11:50:00"/>
    <d v="1899-12-30T02:19:00"/>
    <n v="2"/>
    <n v="19"/>
    <d v="1899-12-30T11:50:00"/>
    <d v="1899-12-30T11:50:00"/>
    <d v="1899-12-30T00:00:00"/>
    <n v="0"/>
    <n v="0"/>
    <d v="1899-12-30T11:50:00"/>
    <d v="1899-12-30T11:50:00"/>
    <m/>
    <d v="1899-12-30T00:00:00"/>
    <n v="0"/>
    <n v="0"/>
    <d v="1899-12-30T12:10:00"/>
    <d v="1899-12-30T00:20:00"/>
    <n v="0"/>
    <n v="20"/>
    <d v="1899-12-30T12:15:00"/>
    <d v="1899-12-30T00:05:00"/>
    <n v="0"/>
    <n v="5"/>
    <d v="1899-12-30T12:15:00"/>
    <d v="1899-12-30T12:20:00"/>
    <d v="1899-12-30T00:05:00"/>
    <n v="0"/>
    <n v="5"/>
    <d v="1899-12-30T07:40:00"/>
    <n v="7"/>
    <n v="40"/>
    <d v="1899-12-30T01:30:00"/>
    <n v="1"/>
    <n v="30"/>
    <d v="1899-12-30T03:00:00"/>
    <n v="3"/>
    <n v="0"/>
    <d v="1899-12-30T02:19:00"/>
    <n v="2"/>
    <n v="19"/>
    <m/>
    <m/>
    <m/>
    <d v="1899-12-30T02:19:00"/>
    <n v="2"/>
    <n v="1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03933.5459999992"/>
    <n v="21050"/>
    <n v="62.980877192982454"/>
    <n v="61.944586508313499"/>
    <m/>
    <m/>
    <m/>
    <m/>
    <m/>
  </r>
  <r>
    <n v="370"/>
    <n v="39"/>
    <d v="2011-10-09T00:00:00"/>
    <n v="10"/>
    <x v="0"/>
    <n v="21"/>
    <s v="TSL,JSR"/>
    <s v="BLENDED PCI"/>
    <s v="LOWLANDS NELLO"/>
    <d v="1899-12-30T06:15:00"/>
    <x v="366"/>
    <s v="DTY-WT 1-WCS-RLS 1-IMWB 1-DTY"/>
    <n v="54"/>
    <n v="5"/>
    <m/>
    <d v="1899-12-30T06:15:00"/>
    <d v="1899-12-30T06:15:00"/>
    <d v="1899-12-30T00:00:00"/>
    <n v="0"/>
    <n v="0"/>
    <d v="1899-12-30T07:10:00"/>
    <d v="1899-12-30T00:55:00"/>
    <n v="0"/>
    <n v="55"/>
    <d v="1899-12-30T09:30:00"/>
    <d v="1899-12-30T02:20:00"/>
    <n v="2"/>
    <n v="20"/>
    <d v="1899-12-30T10:00:00"/>
    <d v="1899-12-30T00:30:00"/>
    <n v="0"/>
    <n v="30"/>
    <d v="1899-12-30T10:00:00"/>
    <d v="1899-12-30T11:30:00"/>
    <d v="1899-12-30T01:30:00"/>
    <n v="1"/>
    <n v="30"/>
    <d v="1899-12-30T10:00:00"/>
    <d v="1899-12-30T11:30:00"/>
    <d v="1899-12-30T01:30:00"/>
    <n v="1"/>
    <n v="30"/>
    <d v="1899-12-30T12:55:00"/>
    <d v="1899-12-30T01:25:00"/>
    <n v="1"/>
    <n v="25"/>
    <d v="1899-12-30T13:02:00"/>
    <d v="1899-12-30T00:07:00"/>
    <n v="0"/>
    <n v="7"/>
    <d v="1899-12-30T15:12:00"/>
    <d v="1899-12-30T02:10:00"/>
    <n v="2"/>
    <n v="10"/>
    <d v="1899-12-30T15:12:00"/>
    <d v="1899-12-30T15:12:00"/>
    <d v="1899-12-30T00:00:00"/>
    <n v="0"/>
    <n v="0"/>
    <d v="1899-12-30T15:12:00"/>
    <d v="1899-12-30T15:12:00"/>
    <m/>
    <d v="1899-12-30T00:00:00"/>
    <n v="0"/>
    <n v="0"/>
    <d v="1899-12-30T15:20:00"/>
    <d v="1899-12-30T00:08:00"/>
    <n v="0"/>
    <n v="8"/>
    <d v="1899-12-30T15:23:00"/>
    <d v="1899-12-30T00:03:00"/>
    <n v="0"/>
    <n v="3"/>
    <d v="1899-12-30T15:23:00"/>
    <d v="1899-12-30T15:25:00"/>
    <d v="1899-12-30T00:02:00"/>
    <n v="0"/>
    <n v="2"/>
    <d v="1899-12-30T09:10:00"/>
    <n v="9"/>
    <n v="10"/>
    <d v="1899-12-30T02:06:00"/>
    <n v="2"/>
    <n v="6"/>
    <d v="1899-12-30T01:30:00"/>
    <n v="1"/>
    <n v="30"/>
    <d v="1899-12-30T02:10:00"/>
    <n v="2"/>
    <n v="10"/>
    <m/>
    <m/>
    <m/>
    <d v="1899-12-30T02:10:00"/>
    <n v="2"/>
    <n v="1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07346.7459999991"/>
    <n v="21109"/>
    <n v="63.207407407407402"/>
    <n v="61.933144440759825"/>
    <m/>
    <m/>
    <m/>
    <m/>
    <m/>
  </r>
  <r>
    <n v="371"/>
    <n v="40"/>
    <d v="2011-10-09T00:00:00"/>
    <n v="10"/>
    <x v="0"/>
    <n v="22"/>
    <s v="TSL,JSR"/>
    <s v="CP DUBAI"/>
    <s v="JAG RATAN"/>
    <d v="1899-12-30T15:10:00"/>
    <x v="367"/>
    <s v="DTY-WT 1-WCS-RLS 2-IMWB 1-DTY"/>
    <n v="59"/>
    <n v="0"/>
    <m/>
    <d v="1899-12-30T15:10:00"/>
    <d v="1899-12-30T15:10:00"/>
    <d v="1899-12-30T00:00:00"/>
    <n v="0"/>
    <n v="0"/>
    <d v="1899-12-30T15:15:00"/>
    <d v="1899-12-30T00:05:00"/>
    <n v="0"/>
    <n v="5"/>
    <d v="1899-12-30T15:25:00"/>
    <d v="1899-12-30T00:10:00"/>
    <n v="0"/>
    <n v="10"/>
    <d v="1899-12-30T16:00:00"/>
    <d v="1899-12-30T00:35:00"/>
    <n v="0"/>
    <n v="35"/>
    <d v="1899-12-30T16:00:00"/>
    <d v="1899-12-30T17:40:00"/>
    <d v="1899-12-30T01:40:00"/>
    <n v="1"/>
    <n v="40"/>
    <d v="1899-12-30T16:00:00"/>
    <d v="1899-12-30T17:40:00"/>
    <d v="1899-12-30T01:40:00"/>
    <n v="1"/>
    <n v="40"/>
    <d v="1899-12-30T17:43:00"/>
    <d v="1899-12-30T00:03:00"/>
    <n v="0"/>
    <n v="3"/>
    <d v="1899-12-30T17:47:00"/>
    <d v="1899-12-30T00:04:00"/>
    <n v="0"/>
    <n v="4"/>
    <d v="1899-12-30T20:31:00"/>
    <d v="1899-12-30T02:44:00"/>
    <n v="2"/>
    <n v="44"/>
    <d v="1899-12-30T20:31:00"/>
    <d v="1899-12-30T20:31:00"/>
    <d v="1899-12-30T00:00:00"/>
    <n v="0"/>
    <n v="0"/>
    <d v="1899-12-30T20:31:00"/>
    <d v="1899-12-30T20:31:00"/>
    <m/>
    <d v="1899-12-30T00:00:00"/>
    <n v="0"/>
    <n v="0"/>
    <d v="1899-12-30T20:38:00"/>
    <d v="1899-12-30T00:07:00"/>
    <n v="0"/>
    <n v="7"/>
    <d v="1899-12-30T20:42:00"/>
    <d v="1899-12-30T00:04:00"/>
    <n v="0"/>
    <n v="4"/>
    <d v="1899-12-30T20:42:00"/>
    <d v="1899-12-30T20:45:00"/>
    <d v="1899-12-30T00:03:00"/>
    <n v="0"/>
    <n v="3"/>
    <d v="1899-12-30T05:35:00"/>
    <n v="5"/>
    <n v="35"/>
    <d v="1899-12-30T00:49:00"/>
    <n v="0"/>
    <n v="49"/>
    <d v="1899-12-30T01:40:00"/>
    <n v="1"/>
    <n v="40"/>
    <d v="1899-12-30T02:44:00"/>
    <n v="2"/>
    <n v="44"/>
    <m/>
    <m/>
    <m/>
    <d v="1899-12-30T02:44:00"/>
    <n v="2"/>
    <n v="4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10876.7159999991"/>
    <n v="21167"/>
    <n v="59.83"/>
    <n v="61.930208154202255"/>
    <m/>
    <m/>
    <m/>
    <m/>
    <m/>
  </r>
  <r>
    <n v="372"/>
    <n v="41"/>
    <d v="2011-10-09T00:00:00"/>
    <n v="10"/>
    <x v="18"/>
    <n v="3"/>
    <s v="BSL"/>
    <s v="STEAM NON COKING"/>
    <s v="FURNESS MELBOURNE"/>
    <d v="1899-12-30T17:00:00"/>
    <x v="368"/>
    <s v="DTY-WT 1-WCS-RLS 1-IMWB 1-DTY"/>
    <n v="58"/>
    <n v="1"/>
    <m/>
    <d v="1899-12-30T17:00:00"/>
    <d v="1899-12-30T17:00:00"/>
    <d v="1899-12-30T00:00:00"/>
    <n v="0"/>
    <n v="0"/>
    <d v="1899-12-30T17:30:00"/>
    <d v="1899-12-30T00:30:00"/>
    <n v="0"/>
    <n v="30"/>
    <d v="1899-12-30T17:40:00"/>
    <d v="1899-12-30T00:10:00"/>
    <n v="0"/>
    <n v="10"/>
    <d v="1899-12-30T18:21:00"/>
    <d v="1899-12-30T00:41:00"/>
    <n v="0"/>
    <n v="41"/>
    <d v="1899-12-30T18:21:00"/>
    <d v="1899-12-30T19:07:00"/>
    <d v="1899-12-30T00:46:00"/>
    <n v="0"/>
    <n v="46"/>
    <d v="1899-12-30T18:21:00"/>
    <d v="1899-12-30T19:07:00"/>
    <d v="1899-12-30T00:46:00"/>
    <n v="0"/>
    <n v="46"/>
    <d v="1899-12-30T20:30:00"/>
    <d v="1899-12-30T01:23:00"/>
    <n v="1"/>
    <n v="23"/>
    <d v="1899-12-30T21:44:00"/>
    <d v="1899-12-30T01:14:00"/>
    <n v="1"/>
    <n v="14"/>
    <d v="1899-12-30T23:31:00"/>
    <d v="1899-12-30T01:47:00"/>
    <n v="1"/>
    <n v="47"/>
    <d v="1899-12-30T23:31:00"/>
    <d v="1899-12-30T23:31:00"/>
    <d v="1899-12-30T00:00:00"/>
    <n v="0"/>
    <n v="0"/>
    <d v="1899-12-30T23:31:00"/>
    <d v="1899-12-30T23:31:00"/>
    <m/>
    <d v="1899-12-30T00:00:00"/>
    <n v="0"/>
    <n v="0"/>
    <d v="1899-12-30T23:38:00"/>
    <d v="1899-12-30T00:07:00"/>
    <n v="0"/>
    <n v="7"/>
    <d v="1899-12-30T23:43:00"/>
    <d v="1899-12-30T00:05:00"/>
    <n v="0"/>
    <n v="5"/>
    <d v="1899-12-30T23:43:00"/>
    <d v="1899-12-30T23:47:00"/>
    <d v="1899-12-30T00:04:00"/>
    <n v="0"/>
    <n v="4"/>
    <d v="1899-12-30T06:47:00"/>
    <n v="6"/>
    <n v="47"/>
    <d v="1899-12-30T02:16:00"/>
    <n v="2"/>
    <n v="16"/>
    <d v="1899-12-30T00:46:00"/>
    <n v="0"/>
    <n v="46"/>
    <d v="1899-12-30T01:47:00"/>
    <n v="1"/>
    <n v="47"/>
    <m/>
    <m/>
    <m/>
    <d v="1899-12-30T01:47:00"/>
    <n v="1"/>
    <n v="4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14296.7059999991"/>
    <n v="21225"/>
    <n v="58.9653448275862"/>
    <n v="61.922106289752605"/>
    <m/>
    <m/>
    <m/>
    <m/>
    <m/>
  </r>
  <r>
    <n v="373"/>
    <n v="42"/>
    <d v="2011-10-09T00:00:00"/>
    <n v="10"/>
    <x v="0"/>
    <n v="23"/>
    <s v="TSL,JSR"/>
    <s v="CURRAGH SS"/>
    <s v="VOGUE CHALLENGER"/>
    <d v="1899-12-30T19:30:00"/>
    <x v="369"/>
    <s v="DTY-WT 1-WCS-RLS 1-IMWB 1-DTY"/>
    <n v="58"/>
    <n v="1"/>
    <m/>
    <d v="1899-12-30T19:30:00"/>
    <d v="1899-12-30T19:30:00"/>
    <d v="1899-12-30T00:00:00"/>
    <n v="0"/>
    <n v="0"/>
    <d v="1899-12-30T22:50:00"/>
    <d v="1899-12-30T03:20:00"/>
    <n v="3"/>
    <n v="20"/>
    <d v="1899-12-30T23:05:00"/>
    <d v="1899-12-30T00:15:00"/>
    <n v="0"/>
    <n v="15"/>
    <d v="1899-12-30T23:27:00"/>
    <d v="1899-12-30T00:22:00"/>
    <n v="0"/>
    <n v="22"/>
    <d v="1899-12-30T23:37:00"/>
    <d v="1899-12-31T00:45:00"/>
    <d v="1899-12-30T01:08:00"/>
    <n v="1"/>
    <n v="8"/>
    <d v="1899-12-30T23:37:00"/>
    <d v="1899-12-31T00:45:00"/>
    <d v="1899-12-30T01:08:00"/>
    <n v="1"/>
    <n v="8"/>
    <d v="1899-12-31T00:52:00"/>
    <d v="1899-12-30T00:07:00"/>
    <n v="0"/>
    <n v="7"/>
    <d v="1899-12-31T00:56:00"/>
    <d v="1899-12-30T00:04:00"/>
    <n v="0"/>
    <n v="4"/>
    <d v="1899-12-31T02:42:00"/>
    <d v="1899-12-30T01:46:00"/>
    <n v="1"/>
    <n v="46"/>
    <d v="1899-12-31T02:42:00"/>
    <d v="1899-12-31T02:42:00"/>
    <d v="1899-12-30T00:00:00"/>
    <n v="0"/>
    <n v="0"/>
    <d v="1899-12-31T02:42:00"/>
    <d v="1899-12-31T02:42:00"/>
    <m/>
    <d v="1899-12-30T00:00:00"/>
    <n v="0"/>
    <n v="0"/>
    <d v="1899-12-31T02:50:00"/>
    <d v="1899-12-30T00:08:00"/>
    <n v="0"/>
    <n v="8"/>
    <d v="1899-12-31T02:55:00"/>
    <d v="1899-12-30T00:05:00"/>
    <n v="0"/>
    <n v="5"/>
    <d v="1899-12-31T02:55:00"/>
    <d v="1899-12-31T02:57:00"/>
    <d v="1899-12-30T00:02:00"/>
    <n v="0"/>
    <n v="2"/>
    <d v="1899-12-30T07:27:00"/>
    <n v="7"/>
    <n v="27"/>
    <d v="1899-12-30T00:42:00"/>
    <n v="0"/>
    <n v="42"/>
    <d v="1899-12-30T01:08:00"/>
    <n v="1"/>
    <n v="8"/>
    <d v="1899-12-30T01:46:00"/>
    <n v="1"/>
    <n v="46"/>
    <m/>
    <m/>
    <m/>
    <d v="1899-12-30T01:46:00"/>
    <n v="1"/>
    <n v="4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17979.2059999991"/>
    <n v="21284"/>
    <n v="63.491379310344826"/>
    <n v="61.923473313286934"/>
    <m/>
    <m/>
    <m/>
    <m/>
    <m/>
  </r>
  <r>
    <n v="374"/>
    <n v="43"/>
    <d v="2011-10-10T00:00:00"/>
    <n v="10"/>
    <x v="13"/>
    <n v="1"/>
    <s v="VISA STEEL"/>
    <s v="NON COKING"/>
    <s v="NEWLEAD SPARTOUNTA"/>
    <d v="1899-12-30T05:45:00"/>
    <x v="370"/>
    <s v="DTY-WT 1-WCS-RLS 2-IMWB 1-DTY"/>
    <n v="59"/>
    <n v="0"/>
    <m/>
    <d v="1899-12-30T05:45:00"/>
    <d v="1899-12-30T05:45:00"/>
    <m/>
    <m/>
    <m/>
    <d v="1899-12-30T05:50:00"/>
    <d v="1899-12-30T00:05:00"/>
    <n v="0"/>
    <n v="5"/>
    <d v="1899-12-30T06:10:00"/>
    <d v="1899-12-30T00:20:00"/>
    <n v="0"/>
    <n v="20"/>
    <d v="1899-12-30T06:30:00"/>
    <d v="1899-12-30T00:20:00"/>
    <n v="0"/>
    <n v="20"/>
    <d v="1899-12-30T06:31:00"/>
    <d v="1899-12-30T06:59:00"/>
    <d v="1899-12-30T00:28:00"/>
    <n v="0"/>
    <n v="28"/>
    <d v="1899-12-30T06:31:00"/>
    <d v="1899-12-30T06:59:00"/>
    <d v="1899-12-30T00:28:00"/>
    <n v="0"/>
    <n v="28"/>
    <d v="1899-12-30T06:30:00"/>
    <n v="-2.0138888888888928E-2"/>
    <e v="#NUM!"/>
    <e v="#NUM!"/>
    <d v="1899-12-30T07:00:00"/>
    <d v="1899-12-30T00:30:00"/>
    <n v="0"/>
    <n v="30"/>
    <d v="1899-12-30T08:45:00"/>
    <d v="1899-12-30T01:45:00"/>
    <n v="1"/>
    <n v="45"/>
    <d v="1899-12-30T08:45:00"/>
    <d v="1899-12-30T08:45:00"/>
    <m/>
    <m/>
    <m/>
    <d v="1899-12-30T08:45:00"/>
    <d v="1899-12-30T08:45:00"/>
    <m/>
    <d v="1899-12-30T00:00:00"/>
    <n v="0"/>
    <n v="0"/>
    <d v="1899-12-30T08:52:00"/>
    <d v="1899-12-30T00:07:00"/>
    <n v="0"/>
    <n v="7"/>
    <d v="1899-12-30T08:55:00"/>
    <d v="1899-12-30T00:03:00"/>
    <n v="0"/>
    <n v="3"/>
    <d v="1899-12-30T08:55:00"/>
    <d v="1899-12-30T09:00:00"/>
    <d v="1899-12-30T00:05:00"/>
    <n v="0"/>
    <n v="5"/>
    <d v="1899-12-30T03:15:00"/>
    <n v="3"/>
    <n v="15"/>
    <d v="1899-12-30T00:01:00"/>
    <n v="0"/>
    <n v="1"/>
    <d v="1899-12-30T00:28:00"/>
    <n v="0"/>
    <n v="28"/>
    <d v="1899-12-30T01:45:00"/>
    <n v="1"/>
    <n v="45"/>
    <m/>
    <m/>
    <m/>
    <d v="1899-12-30T01:45:00"/>
    <n v="1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21612.085999999"/>
    <n v="21336"/>
    <n v="61.574237288135592"/>
    <n v="61.942823678290168"/>
    <m/>
    <m/>
    <m/>
    <m/>
    <m/>
  </r>
  <r>
    <n v="375"/>
    <n v="44"/>
    <d v="2011-10-10T00:00:00"/>
    <n v="10"/>
    <x v="0"/>
    <n v="24"/>
    <s v="TSL,JSR"/>
    <s v="BLENDED PCI"/>
    <s v="LOWLANDS NELLO"/>
    <d v="1899-12-30T08:30:00"/>
    <x v="371"/>
    <s v="DTY-WT 1-WCS-RLS 1-IMWB 1-DTY"/>
    <n v="52"/>
    <n v="5"/>
    <m/>
    <d v="1899-12-30T08:30:00"/>
    <d v="1899-12-30T08:30:00"/>
    <m/>
    <m/>
    <m/>
    <d v="1899-12-30T08:40:00"/>
    <d v="1899-12-30T00:10:00"/>
    <n v="0"/>
    <n v="10"/>
    <d v="1899-12-30T08:50:00"/>
    <d v="1899-12-30T00:10:00"/>
    <n v="0"/>
    <n v="10"/>
    <d v="1899-12-30T09:40:00"/>
    <d v="1899-12-30T00:50:00"/>
    <n v="0"/>
    <n v="50"/>
    <d v="1899-12-30T09:45:00"/>
    <d v="1899-12-30T10:10:00"/>
    <d v="1899-12-30T00:25:00"/>
    <n v="0"/>
    <n v="25"/>
    <d v="1899-12-30T09:45:00"/>
    <d v="1899-12-30T10:10:00"/>
    <d v="1899-12-30T00:25:00"/>
    <n v="0"/>
    <n v="25"/>
    <d v="1899-12-30T09:40:00"/>
    <n v="-2.083333333333337E-2"/>
    <e v="#NUM!"/>
    <e v="#NUM!"/>
    <d v="1899-12-30T10:14:00"/>
    <d v="1899-12-30T00:34:00"/>
    <n v="0"/>
    <n v="34"/>
    <d v="1899-12-30T11:53:00"/>
    <d v="1899-12-30T01:39:00"/>
    <n v="1"/>
    <n v="39"/>
    <d v="1899-12-30T11:53:00"/>
    <d v="1899-12-30T11:53:00"/>
    <m/>
    <m/>
    <m/>
    <d v="1899-12-30T11:53:00"/>
    <d v="1899-12-30T11:53:00"/>
    <m/>
    <d v="1899-12-30T00:00:00"/>
    <n v="0"/>
    <n v="0"/>
    <d v="1899-12-30T12:00:00"/>
    <d v="1899-12-30T00:07:00"/>
    <n v="0"/>
    <n v="7"/>
    <d v="1899-12-30T12:05:00"/>
    <d v="1899-12-30T00:05:00"/>
    <n v="0"/>
    <n v="5"/>
    <d v="1899-12-30T12:05:00"/>
    <d v="1899-12-30T12:15:00"/>
    <d v="1899-12-30T00:10:00"/>
    <n v="0"/>
    <n v="10"/>
    <d v="1899-12-30T03:45:00"/>
    <n v="3"/>
    <n v="45"/>
    <d v="1899-12-30T00:32:00"/>
    <n v="0"/>
    <n v="32"/>
    <d v="1899-12-30T00:25:00"/>
    <n v="0"/>
    <n v="25"/>
    <d v="1899-12-30T01:39:00"/>
    <n v="1"/>
    <n v="39"/>
    <m/>
    <m/>
    <m/>
    <d v="1899-12-30T01:39:00"/>
    <n v="1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24853.0559999989"/>
    <n v="21395"/>
    <n v="62.326346153846153"/>
    <n v="61.923489413414302"/>
    <m/>
    <m/>
    <m/>
    <m/>
    <m/>
  </r>
  <r>
    <n v="376"/>
    <n v="45"/>
    <d v="2011-10-10T00:00:00"/>
    <n v="10"/>
    <x v="0"/>
    <n v="25"/>
    <s v="TSL,JSR"/>
    <s v="CURRAGH SS"/>
    <s v="VOGUE CHALLENGER"/>
    <d v="1899-12-30T10:25:00"/>
    <x v="372"/>
    <s v="DTY-WT 1-WCS-RLS 1-IMWB 1-DTY"/>
    <n v="59"/>
    <n v="0"/>
    <m/>
    <d v="1899-12-30T10:25:00"/>
    <d v="1899-12-30T10:25:00"/>
    <d v="1899-12-30T00:00:00"/>
    <n v="0"/>
    <n v="0"/>
    <d v="1899-12-30T13:40:00"/>
    <d v="1899-12-30T03:15:00"/>
    <n v="3"/>
    <n v="15"/>
    <d v="1899-12-30T13:45:00"/>
    <d v="1899-12-30T00:05:00"/>
    <n v="0"/>
    <n v="5"/>
    <d v="1899-12-30T14:33:00"/>
    <d v="1899-12-30T00:48:00"/>
    <n v="0"/>
    <n v="48"/>
    <d v="1899-12-30T14:36:00"/>
    <d v="1899-12-30T15:48:00"/>
    <d v="1899-12-30T01:12:00"/>
    <n v="1"/>
    <n v="12"/>
    <d v="1899-12-30T14:36:00"/>
    <d v="1899-12-30T15:48:00"/>
    <d v="1899-12-30T01:12:00"/>
    <n v="1"/>
    <n v="12"/>
    <d v="1899-12-30T14:36:00"/>
    <n v="-5.0000000000000044E-2"/>
    <e v="#NUM!"/>
    <e v="#NUM!"/>
    <d v="1899-12-30T15:53:00"/>
    <d v="1899-12-30T01:17:00"/>
    <n v="1"/>
    <n v="17"/>
    <d v="1899-12-30T19:03:00"/>
    <d v="1899-12-30T03:10:00"/>
    <n v="3"/>
    <n v="10"/>
    <d v="1899-12-30T19:03:00"/>
    <d v="1899-12-30T19:03:00"/>
    <d v="1899-12-30T00:00:00"/>
    <n v="0"/>
    <n v="0"/>
    <d v="1899-12-30T19:03:00"/>
    <d v="1899-12-30T19:03:00"/>
    <m/>
    <d v="1899-12-30T00:00:00"/>
    <n v="0"/>
    <n v="0"/>
    <d v="1899-12-30T19:15:00"/>
    <d v="1899-12-30T00:12:00"/>
    <n v="0"/>
    <n v="12"/>
    <d v="1899-12-30T19:20:00"/>
    <d v="1899-12-30T00:05:00"/>
    <n v="0"/>
    <n v="5"/>
    <d v="1899-12-30T19:20:00"/>
    <d v="1899-12-30T19:25:00"/>
    <d v="1899-12-30T00:05:00"/>
    <n v="0"/>
    <n v="5"/>
    <d v="1899-12-30T09:00:00"/>
    <n v="9"/>
    <n v="0"/>
    <n v="-4.8611111111112049E-3"/>
    <e v="#NUM!"/>
    <e v="#NUM!"/>
    <d v="1899-12-30T01:12:00"/>
    <n v="1"/>
    <n v="12"/>
    <d v="1899-12-30T03:10:00"/>
    <n v="3"/>
    <n v="10"/>
    <m/>
    <m/>
    <m/>
    <d v="1899-12-30T03:10:00"/>
    <n v="3"/>
    <n v="1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28549.895999999"/>
    <n v="21453"/>
    <n v="62.658305084745763"/>
    <n v="61.928396774343867"/>
    <m/>
    <m/>
    <m/>
    <m/>
    <m/>
  </r>
  <r>
    <n v="377"/>
    <n v="46"/>
    <d v="2011-10-10T00:00:00"/>
    <n v="10"/>
    <x v="0"/>
    <n v="26"/>
    <s v="TSL,JSR"/>
    <s v="CP DUBAI / BLENDED PCI"/>
    <s v="JAG RATAN / LOWLANDS NELLO"/>
    <d v="1899-12-30T18:15:00"/>
    <x v="373"/>
    <s v="DTY-WT 1-WCS-RLS 1-IMWB 1-DTY/DTY-WT 1-WCS-RLS 2-IMWB 1-DTY"/>
    <n v="58"/>
    <n v="1"/>
    <m/>
    <d v="1899-12-30T18:15:00"/>
    <d v="1899-12-30T18:15:00"/>
    <d v="1899-12-30T00:00:00"/>
    <n v="0"/>
    <n v="0"/>
    <d v="1899-12-30T18:20:00"/>
    <d v="1899-12-30T00:05:00"/>
    <n v="0"/>
    <n v="5"/>
    <d v="1899-12-30T18:30:00"/>
    <d v="1899-12-30T00:10:00"/>
    <n v="0"/>
    <n v="10"/>
    <d v="1899-12-30T19:08:00"/>
    <d v="1899-12-30T00:38:00"/>
    <n v="0"/>
    <n v="38"/>
    <d v="1899-12-30T19:09:00"/>
    <d v="1899-12-30T19:45:00"/>
    <d v="1899-12-30T00:36:00"/>
    <n v="0"/>
    <n v="36"/>
    <d v="1899-12-30T19:09:00"/>
    <d v="1899-12-30T19:45:00"/>
    <d v="1899-12-30T00:36:00"/>
    <n v="0"/>
    <n v="36"/>
    <d v="1899-12-30T19:55:00"/>
    <d v="1899-12-30T00:10:00"/>
    <n v="0"/>
    <n v="10"/>
    <d v="1899-12-30T20:05:00"/>
    <d v="1899-12-30T00:10:00"/>
    <n v="0"/>
    <n v="10"/>
    <d v="1899-12-31T00:13:00"/>
    <d v="1899-12-30T04:08:00"/>
    <n v="4"/>
    <n v="8"/>
    <d v="1899-12-31T00:13:00"/>
    <d v="1899-12-31T00:13:00"/>
    <d v="1899-12-30T00:00:00"/>
    <n v="0"/>
    <n v="0"/>
    <d v="1899-12-31T00:13:00"/>
    <d v="1899-12-31T00:13:00"/>
    <m/>
    <d v="1899-12-30T00:00:00"/>
    <n v="0"/>
    <n v="0"/>
    <d v="1899-12-31T00:22:00"/>
    <d v="1899-12-30T00:09:00"/>
    <n v="0"/>
    <n v="9"/>
    <d v="1899-12-31T00:28:00"/>
    <d v="1899-12-30T00:06:00"/>
    <n v="0"/>
    <n v="6"/>
    <d v="1899-12-31T00:28:00"/>
    <d v="1899-12-31T00:35:00"/>
    <d v="1899-12-30T00:07:00"/>
    <n v="0"/>
    <n v="7"/>
    <d v="1899-12-30T06:20:00"/>
    <n v="6"/>
    <n v="20"/>
    <d v="1899-12-30T01:03:00"/>
    <n v="1"/>
    <n v="3"/>
    <d v="1899-12-30T00:36:00"/>
    <n v="0"/>
    <n v="36"/>
    <d v="1899-12-30T04:08:00"/>
    <n v="4"/>
    <n v="8"/>
    <m/>
    <m/>
    <m/>
    <d v="1899-12-30T04:08:00"/>
    <n v="4"/>
    <n v="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32149.2159999991"/>
    <n v="21512"/>
    <n v="62.057241379310348"/>
    <n v="61.925865377463701"/>
    <m/>
    <m/>
    <m/>
    <m/>
    <m/>
  </r>
  <r>
    <n v="378"/>
    <n v="47"/>
    <d v="2011-10-10T00:00:00"/>
    <n v="10"/>
    <x v="18"/>
    <n v="4"/>
    <s v="BSL"/>
    <s v="STEAM NON COKING"/>
    <s v="FURNESS MELBOURNE"/>
    <d v="1899-12-30T19:30:00"/>
    <x v="374"/>
    <s v="DTY-WT 1-WCS-RLS 1-IMWB 1-DTY"/>
    <n v="59"/>
    <n v="0"/>
    <m/>
    <d v="1899-12-30T19:30:00"/>
    <d v="1899-12-30T19:30:00"/>
    <d v="1899-12-30T00:00:00"/>
    <n v="0"/>
    <n v="0"/>
    <d v="1899-12-30T22:35:00"/>
    <d v="1899-12-30T03:05:00"/>
    <n v="3"/>
    <n v="5"/>
    <d v="1899-12-30T23:15:00"/>
    <d v="1899-12-30T00:40:00"/>
    <n v="0"/>
    <n v="40"/>
    <d v="1899-12-30T23:50:00"/>
    <d v="1899-12-30T00:35:00"/>
    <n v="0"/>
    <n v="35"/>
    <d v="1899-12-30T23:55:00"/>
    <d v="1899-12-31T01:00:00"/>
    <d v="1899-12-30T01:05:00"/>
    <n v="1"/>
    <n v="5"/>
    <d v="1899-12-30T23:55:00"/>
    <d v="1899-12-31T01:00:00"/>
    <d v="1899-12-30T01:05:00"/>
    <n v="1"/>
    <n v="5"/>
    <d v="1899-12-31T01:06:00"/>
    <d v="1899-12-30T00:06:00"/>
    <n v="0"/>
    <n v="6"/>
    <d v="1899-12-31T01:08:00"/>
    <d v="1899-12-30T00:02:00"/>
    <n v="0"/>
    <n v="2"/>
    <d v="1899-12-31T03:36:00"/>
    <d v="1899-12-30T02:28:00"/>
    <n v="2"/>
    <n v="28"/>
    <d v="1899-12-31T03:36:00"/>
    <d v="1899-12-31T03:36:00"/>
    <d v="1899-12-30T00:00:00"/>
    <n v="0"/>
    <n v="0"/>
    <d v="1899-12-31T03:36:00"/>
    <d v="1899-12-31T03:36:00"/>
    <m/>
    <d v="1899-12-30T00:00:00"/>
    <n v="0"/>
    <n v="0"/>
    <d v="1899-12-31T04:10:00"/>
    <d v="1899-12-30T00:34:00"/>
    <n v="0"/>
    <n v="34"/>
    <d v="1899-12-31T04:15:00"/>
    <d v="1899-12-30T00:05:00"/>
    <n v="0"/>
    <n v="5"/>
    <d v="1899-12-31T04:15:00"/>
    <d v="1899-12-31T04:25:00"/>
    <d v="1899-12-30T00:10:00"/>
    <n v="0"/>
    <n v="10"/>
    <d v="1899-12-30T08:55:00"/>
    <n v="8"/>
    <n v="55"/>
    <d v="1899-12-30T01:20:00"/>
    <n v="1"/>
    <n v="20"/>
    <d v="1899-12-30T01:05:00"/>
    <n v="1"/>
    <n v="5"/>
    <d v="1899-12-30T02:28:00"/>
    <n v="2"/>
    <n v="28"/>
    <m/>
    <m/>
    <m/>
    <d v="1899-12-30T02:28:00"/>
    <n v="2"/>
    <n v="2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35576.165999999"/>
    <n v="21570"/>
    <n v="58.083898305084745"/>
    <n v="61.918227445526149"/>
    <m/>
    <m/>
    <m/>
    <m/>
    <m/>
  </r>
  <r>
    <n v="379"/>
    <n v="48"/>
    <d v="2011-10-11T00:00:00"/>
    <n v="10"/>
    <x v="2"/>
    <n v="2"/>
    <s v="UML,DGPR"/>
    <s v="HARD COKING COAL"/>
    <s v="FU ZHOU HAI"/>
    <d v="1899-12-30T05:05:00"/>
    <x v="375"/>
    <s v="DTY-WT 1-WCS-RLS 1-IMWB 1-DTY"/>
    <n v="58"/>
    <n v="2"/>
    <m/>
    <d v="1899-12-30T05:05:00"/>
    <d v="1899-12-30T05:05:00"/>
    <d v="1899-12-30T00:00:00"/>
    <n v="0"/>
    <n v="0"/>
    <d v="1899-12-30T05:10:00"/>
    <d v="1899-12-30T00:05:00"/>
    <n v="0"/>
    <n v="5"/>
    <d v="1899-12-30T05:35:00"/>
    <d v="1899-12-30T00:25:00"/>
    <n v="0"/>
    <n v="25"/>
    <d v="1899-12-30T06:00:00"/>
    <d v="1899-12-30T00:25:00"/>
    <n v="0"/>
    <n v="25"/>
    <d v="1899-12-30T06:05:00"/>
    <d v="1899-12-30T07:00:00"/>
    <d v="1899-12-30T00:55:00"/>
    <n v="0"/>
    <n v="55"/>
    <d v="1899-12-30T06:05:00"/>
    <d v="1899-12-30T07:00:00"/>
    <d v="1899-12-30T00:55:00"/>
    <n v="0"/>
    <n v="55"/>
    <d v="1899-12-30T07:06:00"/>
    <d v="1899-12-30T00:06:00"/>
    <n v="0"/>
    <n v="6"/>
    <d v="1899-12-30T07:07:00"/>
    <d v="1899-12-30T00:01:00"/>
    <n v="0"/>
    <n v="1"/>
    <d v="1899-12-30T08:55:00"/>
    <d v="1899-12-30T01:48:00"/>
    <n v="1"/>
    <n v="48"/>
    <d v="1899-12-30T08:55:00"/>
    <d v="1899-12-30T08:55:00"/>
    <d v="1899-12-30T00:00:00"/>
    <n v="0"/>
    <n v="0"/>
    <d v="1899-12-30T08:55:00"/>
    <d v="1899-12-30T08:55:00"/>
    <m/>
    <d v="1899-12-30T00:00:00"/>
    <n v="0"/>
    <n v="0"/>
    <d v="1899-12-30T09:00:00"/>
    <d v="1899-12-30T00:05:00"/>
    <n v="0"/>
    <n v="5"/>
    <d v="1899-12-30T09:02:00"/>
    <d v="1899-12-30T00:02:00"/>
    <n v="0"/>
    <n v="2"/>
    <d v="1899-12-30T09:02:00"/>
    <d v="1899-12-30T09:05:00"/>
    <d v="1899-12-30T00:03:00"/>
    <n v="0"/>
    <n v="3"/>
    <d v="1899-12-30T04:00:00"/>
    <n v="4"/>
    <n v="0"/>
    <d v="1899-12-30T00:38:00"/>
    <n v="0"/>
    <n v="38"/>
    <d v="1899-12-30T00:55:00"/>
    <n v="0"/>
    <n v="55"/>
    <d v="1899-12-30T01:48:00"/>
    <n v="1"/>
    <n v="48"/>
    <m/>
    <m/>
    <m/>
    <d v="1899-12-30T01:48:00"/>
    <n v="1"/>
    <n v="4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39183.915999999"/>
    <n v="21628"/>
    <n v="62.202586206896555"/>
    <n v="61.918990012946139"/>
    <m/>
    <m/>
    <m/>
    <m/>
    <m/>
  </r>
  <r>
    <n v="380"/>
    <n v="49"/>
    <d v="2011-10-11T00:00:00"/>
    <n v="10"/>
    <x v="0"/>
    <n v="27"/>
    <s v="TSL,JSR"/>
    <s v="BLENDED PCI"/>
    <s v="LOWLANDS NELLO"/>
    <d v="1899-12-30T06:35:00"/>
    <x v="376"/>
    <s v="DTY-WT 1-WCS-RLS 2-IMWB 1-DTY"/>
    <n v="58"/>
    <n v="1"/>
    <m/>
    <d v="1899-12-30T06:35:00"/>
    <d v="1899-12-30T06:35:00"/>
    <d v="1899-12-30T00:00:00"/>
    <n v="0"/>
    <n v="0"/>
    <d v="1899-12-30T06:40:00"/>
    <d v="1899-12-30T00:05:00"/>
    <n v="0"/>
    <n v="5"/>
    <d v="1899-12-30T06:50:00"/>
    <d v="1899-12-30T00:10:00"/>
    <n v="0"/>
    <n v="10"/>
    <d v="1899-12-30T08:00:00"/>
    <d v="1899-12-30T01:10:00"/>
    <n v="1"/>
    <n v="10"/>
    <d v="1899-12-30T08:05:00"/>
    <d v="1899-12-30T09:00:00"/>
    <d v="1899-12-30T00:55:00"/>
    <n v="0"/>
    <n v="55"/>
    <d v="1899-12-30T08:05:00"/>
    <d v="1899-12-30T09:00:00"/>
    <d v="1899-12-30T00:55:00"/>
    <n v="0"/>
    <n v="55"/>
    <d v="1899-12-30T09:40:00"/>
    <d v="1899-12-30T00:40:00"/>
    <n v="0"/>
    <n v="40"/>
    <d v="1899-12-30T09:48:00"/>
    <d v="1899-12-30T00:08:00"/>
    <n v="0"/>
    <n v="8"/>
    <d v="1899-12-30T11:39:00"/>
    <d v="1899-12-30T01:51:00"/>
    <n v="1"/>
    <n v="51"/>
    <d v="1899-12-30T11:39:00"/>
    <d v="1899-12-30T11:39:00"/>
    <d v="1899-12-30T00:00:00"/>
    <n v="0"/>
    <n v="0"/>
    <d v="1899-12-30T11:39:00"/>
    <d v="1899-12-30T11:39:00"/>
    <m/>
    <d v="1899-12-30T00:00:00"/>
    <n v="0"/>
    <n v="0"/>
    <d v="1899-12-30T11:47:00"/>
    <d v="1899-12-30T00:08:00"/>
    <n v="0"/>
    <n v="8"/>
    <d v="1899-12-30T11:50:00"/>
    <d v="1899-12-30T00:03:00"/>
    <n v="0"/>
    <n v="3"/>
    <d v="1899-12-30T11:50:00"/>
    <d v="1899-12-30T11:55:00"/>
    <d v="1899-12-30T00:05:00"/>
    <n v="0"/>
    <n v="5"/>
    <d v="1899-12-30T05:20:00"/>
    <n v="5"/>
    <n v="20"/>
    <d v="1899-12-30T02:01:00"/>
    <n v="2"/>
    <n v="1"/>
    <d v="1899-12-30T00:55:00"/>
    <n v="0"/>
    <n v="55"/>
    <d v="1899-12-30T01:51:00"/>
    <n v="1"/>
    <n v="51"/>
    <m/>
    <m/>
    <m/>
    <d v="1899-12-30T01:51:00"/>
    <n v="1"/>
    <n v="5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42749.9559999991"/>
    <n v="21680"/>
    <n v="61.483448275862067"/>
    <n v="61.93496107011066"/>
    <m/>
    <m/>
    <m/>
    <m/>
    <m/>
  </r>
  <r>
    <n v="381"/>
    <n v="50"/>
    <d v="2011-10-11T00:00:00"/>
    <n v="10"/>
    <x v="0"/>
    <n v="28"/>
    <s v="TSL,JSR"/>
    <s v="CURRAGH SS"/>
    <s v="VOGUE CHALLENGER"/>
    <d v="1899-12-30T12:45:00"/>
    <x v="377"/>
    <s v="DTY-WT 1-WCS-RLS 1-IMWB 1-DTY"/>
    <n v="52"/>
    <n v="7"/>
    <m/>
    <d v="1899-12-30T12:45:00"/>
    <d v="1899-12-30T12:45:00"/>
    <d v="1899-12-30T00:00:00"/>
    <n v="0"/>
    <n v="0"/>
    <d v="1899-12-30T12:55:00"/>
    <d v="1899-12-30T00:10:00"/>
    <n v="0"/>
    <n v="10"/>
    <d v="1899-12-30T14:20:00"/>
    <d v="1899-12-30T01:25:00"/>
    <n v="1"/>
    <n v="25"/>
    <d v="1899-12-30T14:55:00"/>
    <d v="1899-12-30T00:35:00"/>
    <n v="0"/>
    <n v="35"/>
    <d v="1899-12-30T15:00:00"/>
    <d v="1899-12-30T15:50:00"/>
    <d v="1899-12-30T00:50:00"/>
    <n v="0"/>
    <n v="50"/>
    <d v="1899-12-30T15:00:00"/>
    <d v="1899-12-30T15:50:00"/>
    <d v="1899-12-30T00:50:00"/>
    <n v="0"/>
    <n v="50"/>
    <d v="1899-12-30T15:50:00"/>
    <d v="1899-12-30T00:00:00"/>
    <n v="0"/>
    <n v="0"/>
    <d v="1899-12-30T15:55:00"/>
    <d v="1899-12-30T00:05:00"/>
    <n v="0"/>
    <n v="5"/>
    <d v="1899-12-30T22:49:00"/>
    <d v="1899-12-30T06:54:00"/>
    <n v="6"/>
    <n v="54"/>
    <d v="1899-12-30T22:49:00"/>
    <d v="1899-12-30T22:49:00"/>
    <d v="1899-12-30T00:00:00"/>
    <n v="0"/>
    <n v="0"/>
    <d v="1899-12-30T22:49:00"/>
    <d v="1899-12-30T22:49:00"/>
    <m/>
    <d v="1899-12-30T00:00:00"/>
    <n v="0"/>
    <n v="0"/>
    <d v="1899-12-30T22:57:00"/>
    <d v="1899-12-30T00:08:00"/>
    <n v="0"/>
    <n v="8"/>
    <d v="1899-12-30T23:00:00"/>
    <d v="1899-12-30T00:03:00"/>
    <n v="0"/>
    <n v="3"/>
    <d v="1899-12-30T22:57:00"/>
    <d v="1899-12-30T23:00:00"/>
    <d v="1899-12-30T00:03:00"/>
    <n v="0"/>
    <n v="3"/>
    <d v="1899-12-30T10:15:00"/>
    <n v="10"/>
    <n v="15"/>
    <d v="1899-12-30T00:46:00"/>
    <n v="0"/>
    <n v="46"/>
    <d v="1899-12-30T00:50:00"/>
    <n v="0"/>
    <n v="50"/>
    <d v="1899-12-30T06:54:00"/>
    <n v="6"/>
    <n v="54"/>
    <m/>
    <m/>
    <m/>
    <d v="1899-12-30T06:54:00"/>
    <n v="6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45972.395999999"/>
    <n v="21736"/>
    <n v="61.97"/>
    <n v="61.923647221199808"/>
    <m/>
    <m/>
    <m/>
    <m/>
    <m/>
  </r>
  <r>
    <n v="382"/>
    <n v="51"/>
    <d v="2011-10-11T00:00:00"/>
    <n v="10"/>
    <x v="0"/>
    <n v="29"/>
    <s v="TSL,JSR"/>
    <s v="CP DUBAI / BLENDED PCI"/>
    <s v="JAG RATAN / LOWLANDS NELLO"/>
    <d v="1899-12-30T21:45:00"/>
    <x v="378"/>
    <s v="DTY-WT 1-WCS-RLS 2-IMWB 1-DTY"/>
    <n v="56"/>
    <n v="3"/>
    <m/>
    <d v="1899-12-30T21:45:00"/>
    <d v="1899-12-30T21:45:00"/>
    <d v="1899-12-30T00:00:00"/>
    <n v="0"/>
    <n v="0"/>
    <d v="1899-12-30T21:55:00"/>
    <d v="1899-12-30T00:10:00"/>
    <n v="0"/>
    <n v="10"/>
    <d v="1899-12-30T22:05:00"/>
    <d v="1899-12-30T00:10:00"/>
    <n v="0"/>
    <n v="10"/>
    <d v="1899-12-30T22:37:00"/>
    <d v="1899-12-30T00:32:00"/>
    <n v="0"/>
    <n v="32"/>
    <d v="1899-12-30T22:40:00"/>
    <d v="1899-12-30T23:00:00"/>
    <d v="1899-12-30T00:20:00"/>
    <n v="0"/>
    <n v="20"/>
    <d v="1899-12-30T22:40:00"/>
    <d v="1899-12-30T23:00:00"/>
    <d v="1899-12-30T00:20:00"/>
    <n v="0"/>
    <n v="20"/>
    <d v="1899-12-31T00:16:00"/>
    <d v="1899-12-30T01:16:00"/>
    <n v="1"/>
    <n v="16"/>
    <d v="1899-12-31T00:18:00"/>
    <d v="1899-12-30T00:02:00"/>
    <n v="0"/>
    <n v="2"/>
    <d v="1899-12-31T04:33:00"/>
    <d v="1899-12-30T04:15:00"/>
    <n v="4"/>
    <n v="15"/>
    <d v="1899-12-31T04:33:00"/>
    <d v="1899-12-31T04:33:00"/>
    <d v="1899-12-30T00:00:00"/>
    <n v="0"/>
    <n v="0"/>
    <d v="1899-12-31T04:33:00"/>
    <d v="1899-12-31T04:33:00"/>
    <m/>
    <d v="1899-12-30T00:00:00"/>
    <n v="0"/>
    <n v="0"/>
    <d v="1899-12-31T04:42:00"/>
    <d v="1899-12-30T00:09:00"/>
    <n v="0"/>
    <n v="9"/>
    <d v="1899-12-31T04:48:00"/>
    <d v="1899-12-30T00:06:00"/>
    <n v="0"/>
    <n v="6"/>
    <d v="1899-12-31T04:48:00"/>
    <d v="1899-12-31T04:55:00"/>
    <d v="1899-12-30T00:07:00"/>
    <n v="0"/>
    <n v="7"/>
    <d v="1899-12-30T07:10:00"/>
    <n v="7"/>
    <n v="10"/>
    <d v="1899-12-30T02:03:00"/>
    <n v="2"/>
    <n v="3"/>
    <d v="1899-12-30T00:20:00"/>
    <n v="0"/>
    <n v="20"/>
    <d v="1899-12-30T04:15:00"/>
    <n v="4"/>
    <n v="15"/>
    <m/>
    <m/>
    <m/>
    <d v="1899-12-30T04:15:00"/>
    <n v="4"/>
    <n v="1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49479.885999999"/>
    <n v="21795"/>
    <n v="62.633749999999999"/>
    <n v="61.916948199128193"/>
    <m/>
    <m/>
    <m/>
    <m/>
    <m/>
  </r>
  <r>
    <n v="383"/>
    <n v="52"/>
    <d v="2011-10-12T00:00:00"/>
    <n v="10"/>
    <x v="1"/>
    <n v="5"/>
    <s v="TSL,HALDIA"/>
    <s v="HAILCREEK / KESTRAL"/>
    <s v="JASMINE HALO/ LOWLANDS NELLO"/>
    <d v="1899-12-30T12:50:00"/>
    <x v="379"/>
    <s v="DTY-WT 1-WCS-RLS 1-IMWB 1-DTY"/>
    <n v="59"/>
    <n v="0"/>
    <m/>
    <d v="1899-12-30T12:50:00"/>
    <d v="1899-12-30T12:50:00"/>
    <d v="1899-12-30T00:00:00"/>
    <n v="0"/>
    <n v="0"/>
    <d v="1899-12-30T13:00:00"/>
    <d v="1899-12-30T00:10:00"/>
    <n v="0"/>
    <n v="10"/>
    <d v="1899-12-30T13:40:00"/>
    <d v="1899-12-30T00:40:00"/>
    <n v="0"/>
    <n v="40"/>
    <d v="1899-12-30T14:10:00"/>
    <d v="1899-12-30T00:30:00"/>
    <n v="0"/>
    <n v="30"/>
    <d v="1899-12-30T14:13:00"/>
    <d v="1899-12-30T15:30:00"/>
    <d v="1899-12-30T01:17:00"/>
    <n v="1"/>
    <n v="17"/>
    <d v="1899-12-30T14:13:00"/>
    <d v="1899-12-30T15:30:00"/>
    <d v="1899-12-30T01:17:00"/>
    <n v="1"/>
    <n v="17"/>
    <d v="1899-12-30T19:27:00"/>
    <d v="1899-12-30T03:57:00"/>
    <n v="3"/>
    <n v="57"/>
    <d v="1899-12-30T19:30:00"/>
    <d v="1899-12-30T00:03:00"/>
    <n v="0"/>
    <n v="3"/>
    <d v="1899-12-30T22:07:00"/>
    <d v="1899-12-30T02:37:00"/>
    <n v="2"/>
    <n v="37"/>
    <d v="1899-12-30T22:07:00"/>
    <d v="1899-12-30T22:07:00"/>
    <d v="1899-12-30T00:00:00"/>
    <n v="0"/>
    <n v="0"/>
    <d v="1899-12-30T22:07:00"/>
    <d v="1899-12-30T22:07:00"/>
    <m/>
    <d v="1899-12-30T00:00:00"/>
    <n v="0"/>
    <n v="0"/>
    <d v="1899-12-30T22:23:00"/>
    <d v="1899-12-30T00:16:00"/>
    <n v="0"/>
    <n v="16"/>
    <d v="1899-12-30T22:27:00"/>
    <d v="1899-12-30T00:04:00"/>
    <n v="0"/>
    <n v="4"/>
    <d v="1899-12-30T22:27:00"/>
    <d v="1899-12-30T22:30:00"/>
    <d v="1899-12-30T00:03:00"/>
    <n v="0"/>
    <n v="3"/>
    <d v="1899-12-30T09:40:00"/>
    <n v="9"/>
    <n v="40"/>
    <d v="1899-12-30T04:47:00"/>
    <n v="4"/>
    <n v="47"/>
    <d v="1899-12-30T01:17:00"/>
    <n v="1"/>
    <n v="17"/>
    <d v="1899-12-30T02:37:00"/>
    <n v="2"/>
    <n v="37"/>
    <m/>
    <m/>
    <m/>
    <d v="1899-12-30T02:37:00"/>
    <n v="2"/>
    <n v="3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52657.895999999"/>
    <n v="21853"/>
    <n v="53.864576271186444"/>
    <n v="61.898041275797326"/>
    <m/>
    <m/>
    <m/>
    <m/>
    <m/>
  </r>
  <r>
    <n v="384"/>
    <n v="53"/>
    <d v="2011-10-12T00:00:00"/>
    <n v="10"/>
    <x v="0"/>
    <n v="30"/>
    <s v="TSL,JSR"/>
    <s v="CURRAGH SS"/>
    <s v="VOGUE CHALLENGER"/>
    <d v="1899-12-30T12:45:00"/>
    <x v="380"/>
    <s v="DTY-WT 1-WCS-RLS 1-IMWB 1-DTY"/>
    <n v="58"/>
    <n v="1"/>
    <m/>
    <d v="1899-12-30T12:45:00"/>
    <d v="1899-12-30T12:45:00"/>
    <d v="1899-12-30T00:00:00"/>
    <n v="0"/>
    <n v="0"/>
    <d v="1899-12-30T15:00:00"/>
    <d v="1899-12-30T02:15:00"/>
    <n v="2"/>
    <n v="15"/>
    <d v="1899-12-30T15:40:00"/>
    <d v="1899-12-30T00:40:00"/>
    <n v="0"/>
    <n v="40"/>
    <d v="1899-12-30T16:20:00"/>
    <d v="1899-12-30T00:40:00"/>
    <n v="0"/>
    <n v="40"/>
    <d v="1899-12-30T16:25:00"/>
    <d v="1899-12-30T16:40:00"/>
    <d v="1899-12-30T00:15:00"/>
    <n v="0"/>
    <n v="15"/>
    <d v="1899-12-30T16:25:00"/>
    <d v="1899-12-30T16:40:00"/>
    <d v="1899-12-30T00:15:00"/>
    <n v="0"/>
    <n v="15"/>
    <d v="1899-12-30T16:54:00"/>
    <d v="1899-12-30T00:14:00"/>
    <n v="0"/>
    <n v="14"/>
    <d v="1899-12-30T16:55:00"/>
    <d v="1899-12-30T00:01:00"/>
    <n v="0"/>
    <n v="1"/>
    <d v="1899-12-30T18:45:00"/>
    <d v="1899-12-30T01:50:00"/>
    <n v="1"/>
    <n v="50"/>
    <d v="1899-12-30T18:45:00"/>
    <d v="1899-12-30T18:45:00"/>
    <d v="1899-12-30T00:00:00"/>
    <n v="0"/>
    <n v="0"/>
    <d v="1899-12-30T18:45:00"/>
    <d v="1899-12-30T18:45:00"/>
    <m/>
    <d v="1899-12-30T00:00:00"/>
    <n v="0"/>
    <n v="0"/>
    <d v="1899-12-30T19:00:00"/>
    <d v="1899-12-30T00:15:00"/>
    <n v="0"/>
    <n v="15"/>
    <d v="1899-12-30T19:05:00"/>
    <d v="1899-12-30T00:05:00"/>
    <n v="0"/>
    <n v="5"/>
    <d v="1899-12-30T19:05:00"/>
    <d v="1899-12-30T19:10:00"/>
    <d v="1899-12-30T00:05:00"/>
    <n v="0"/>
    <n v="5"/>
    <d v="1899-12-30T06:25:00"/>
    <n v="6"/>
    <n v="25"/>
    <d v="1899-12-30T01:14:00"/>
    <n v="1"/>
    <n v="14"/>
    <d v="1899-12-30T00:15:00"/>
    <n v="0"/>
    <n v="15"/>
    <d v="1899-12-30T01:50:00"/>
    <n v="1"/>
    <n v="50"/>
    <m/>
    <m/>
    <m/>
    <d v="1899-12-30T01:50:00"/>
    <n v="1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56283.2559999991"/>
    <n v="21912"/>
    <n v="62.506206896551724"/>
    <n v="61.896826213946653"/>
    <m/>
    <m/>
    <m/>
    <m/>
    <m/>
  </r>
  <r>
    <n v="385"/>
    <n v="54"/>
    <d v="2011-10-12T00:00:00"/>
    <n v="10"/>
    <x v="3"/>
    <n v="3"/>
    <s v="WELLMAN"/>
    <s v="HARD COKING COAL"/>
    <s v="DIONE"/>
    <d v="1899-12-30T17:25:00"/>
    <x v="381"/>
    <s v="DTY-WT 1-WCS-RLS 1-IMWB 1-DTY"/>
    <n v="59"/>
    <n v="0"/>
    <m/>
    <d v="1899-12-30T17:25:00"/>
    <d v="1899-12-30T17:25:00"/>
    <d v="1899-12-30T00:00:00"/>
    <n v="0"/>
    <n v="0"/>
    <d v="1899-12-30T19:30:00"/>
    <d v="1899-12-30T02:05:00"/>
    <n v="2"/>
    <n v="5"/>
    <d v="1899-12-30T19:45:00"/>
    <d v="1899-12-30T00:15:00"/>
    <n v="0"/>
    <n v="15"/>
    <d v="1899-12-30T20:25:00"/>
    <d v="1899-12-30T00:40:00"/>
    <n v="0"/>
    <n v="40"/>
    <d v="1899-12-30T20:30:00"/>
    <d v="1899-12-30T22:25:00"/>
    <d v="1899-12-30T01:55:00"/>
    <n v="1"/>
    <n v="55"/>
    <d v="1899-12-30T20:30:00"/>
    <d v="1899-12-30T22:25:00"/>
    <d v="1899-12-30T01:55:00"/>
    <n v="1"/>
    <n v="55"/>
    <d v="1899-12-30T23:41:00"/>
    <d v="1899-12-30T01:16:00"/>
    <n v="1"/>
    <n v="16"/>
    <d v="1899-12-30T23:45:00"/>
    <d v="1899-12-30T00:04:00"/>
    <n v="0"/>
    <n v="4"/>
    <d v="1899-12-31T01:39:00"/>
    <d v="1899-12-30T01:54:00"/>
    <n v="1"/>
    <n v="54"/>
    <d v="1899-12-31T01:39:00"/>
    <d v="1899-12-31T01:39:00"/>
    <d v="1899-12-30T00:00:00"/>
    <n v="0"/>
    <n v="0"/>
    <d v="1899-12-31T01:39:00"/>
    <d v="1899-12-31T01:39:00"/>
    <m/>
    <d v="1899-12-30T00:00:00"/>
    <n v="0"/>
    <n v="0"/>
    <d v="1899-12-31T01:55:00"/>
    <d v="1899-12-30T00:16:00"/>
    <n v="0"/>
    <n v="16"/>
    <d v="1899-12-31T02:00:00"/>
    <d v="1899-12-30T00:05:00"/>
    <n v="0"/>
    <n v="5"/>
    <d v="1899-12-31T02:00:00"/>
    <d v="1899-12-31T02:05:00"/>
    <d v="1899-12-30T00:05:00"/>
    <n v="0"/>
    <n v="5"/>
    <d v="1899-12-30T08:40:00"/>
    <n v="8"/>
    <n v="40"/>
    <d v="1899-12-30T02:17:00"/>
    <n v="2"/>
    <n v="17"/>
    <d v="1899-12-30T01:55:00"/>
    <n v="1"/>
    <n v="55"/>
    <d v="1899-12-30T01:54:00"/>
    <n v="1"/>
    <n v="54"/>
    <m/>
    <m/>
    <m/>
    <d v="1899-12-30T01:54:00"/>
    <n v="1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60014.4659999991"/>
    <n v="21971"/>
    <n v="63.240847457627119"/>
    <n v="61.900435392107738"/>
    <m/>
    <m/>
    <m/>
    <m/>
    <m/>
  </r>
  <r>
    <n v="386"/>
    <n v="55"/>
    <d v="2011-10-13T00:00:00"/>
    <n v="10"/>
    <x v="7"/>
    <n v="3"/>
    <s v="VISA STEEL"/>
    <s v="NON COKING"/>
    <s v="NEWLEAD SPARTOUNTA"/>
    <d v="1899-12-30T01:30:00"/>
    <x v="382"/>
    <s v="DTY-WT 1-WCS-RLS 1-IMWB 1-DTY"/>
    <n v="59"/>
    <n v="0"/>
    <m/>
    <d v="1899-12-30T01:30:00"/>
    <d v="1899-12-30T01:30:00"/>
    <d v="1899-12-30T00:00:00"/>
    <n v="0"/>
    <n v="0"/>
    <d v="1899-12-30T01:35:00"/>
    <d v="1899-12-30T00:05:00"/>
    <n v="0"/>
    <n v="5"/>
    <d v="1899-12-30T01:45:00"/>
    <d v="1899-12-30T00:10:00"/>
    <n v="0"/>
    <n v="10"/>
    <d v="1899-12-30T02:17:00"/>
    <d v="1899-12-30T00:32:00"/>
    <n v="0"/>
    <n v="32"/>
    <d v="1899-12-30T02:30:00"/>
    <d v="1899-12-30T03:00:00"/>
    <d v="1899-12-30T00:30:00"/>
    <n v="0"/>
    <n v="30"/>
    <d v="1899-12-30T02:30:00"/>
    <d v="1899-12-30T03:00:00"/>
    <d v="1899-12-30T00:30:00"/>
    <n v="0"/>
    <n v="30"/>
    <d v="1899-12-30T02:20:00"/>
    <n v="-2.7777777777777776E-2"/>
    <e v="#NUM!"/>
    <e v="#NUM!"/>
    <d v="1899-12-30T03:06:00"/>
    <d v="1899-12-30T00:46:00"/>
    <n v="0"/>
    <n v="46"/>
    <d v="1899-12-30T04:27:00"/>
    <d v="1899-12-30T01:21:00"/>
    <n v="1"/>
    <n v="21"/>
    <d v="1899-12-30T04:27:00"/>
    <d v="1899-12-30T04:27:00"/>
    <d v="1899-12-30T00:00:00"/>
    <n v="0"/>
    <n v="0"/>
    <d v="1899-12-30T04:27:00"/>
    <d v="1899-12-30T04:27:00"/>
    <m/>
    <d v="1899-12-30T00:00:00"/>
    <n v="0"/>
    <n v="0"/>
    <d v="1899-12-30T04:40:00"/>
    <d v="1899-12-30T00:13:00"/>
    <n v="0"/>
    <n v="13"/>
    <d v="1899-12-30T04:45:00"/>
    <d v="1899-12-30T00:05:00"/>
    <n v="0"/>
    <n v="5"/>
    <d v="1899-12-30T04:45:00"/>
    <d v="1899-12-30T04:50:00"/>
    <d v="1899-12-30T00:05:00"/>
    <n v="0"/>
    <n v="5"/>
    <d v="1899-12-30T03:20:00"/>
    <n v="3"/>
    <n v="20"/>
    <d v="1899-12-30T00:10:00"/>
    <n v="0"/>
    <n v="10"/>
    <d v="1899-12-30T00:30:00"/>
    <n v="0"/>
    <n v="30"/>
    <d v="1899-12-30T01:21:00"/>
    <n v="1"/>
    <n v="21"/>
    <m/>
    <m/>
    <m/>
    <d v="1899-12-30T01:21:00"/>
    <n v="1"/>
    <n v="2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63696.905999999"/>
    <n v="22030"/>
    <n v="62.414237288135595"/>
    <n v="61.901811438946844"/>
    <m/>
    <m/>
    <m/>
    <m/>
    <m/>
  </r>
  <r>
    <n v="387"/>
    <n v="56"/>
    <d v="2011-10-14T00:00:00"/>
    <n v="10"/>
    <x v="24"/>
    <n v="1"/>
    <s v="RCL"/>
    <s v="NON COKING"/>
    <s v="CAROUGE"/>
    <d v="1899-12-30T02:40:00"/>
    <x v="383"/>
    <s v="DTY-WT 1-WCS-RLS 1-IMWB 1-DTY"/>
    <n v="59"/>
    <n v="0"/>
    <m/>
    <d v="1899-12-30T02:40:00"/>
    <d v="1899-12-30T02:40:00"/>
    <d v="1899-12-30T00:00:00"/>
    <n v="0"/>
    <n v="0"/>
    <d v="1899-12-30T03:10:00"/>
    <d v="1899-12-30T00:30:00"/>
    <n v="0"/>
    <n v="30"/>
    <d v="1899-12-30T03:15:00"/>
    <d v="1899-12-30T00:05:00"/>
    <n v="0"/>
    <n v="5"/>
    <d v="1899-12-30T03:30:00"/>
    <d v="1899-12-30T00:15:00"/>
    <n v="0"/>
    <n v="15"/>
    <d v="1899-12-30T03:35:00"/>
    <d v="1899-12-30T05:30:00"/>
    <d v="1899-12-30T01:55:00"/>
    <n v="1"/>
    <n v="55"/>
    <d v="1899-12-30T03:35:00"/>
    <d v="1899-12-30T05:30:00"/>
    <d v="1899-12-30T01:55:00"/>
    <n v="1"/>
    <n v="55"/>
    <d v="1899-12-30T08:31:00"/>
    <d v="1899-12-30T03:01:00"/>
    <n v="3"/>
    <n v="1"/>
    <d v="1899-12-30T08:32:00"/>
    <d v="1899-12-30T00:01:00"/>
    <n v="0"/>
    <n v="1"/>
    <d v="1899-12-30T11:26:00"/>
    <d v="1899-12-30T02:54:00"/>
    <n v="2"/>
    <n v="54"/>
    <d v="1899-12-30T11:26:00"/>
    <d v="1899-12-30T11:26:00"/>
    <d v="1899-12-30T00:00:00"/>
    <n v="0"/>
    <n v="0"/>
    <d v="1899-12-30T11:26:00"/>
    <d v="1899-12-30T11:26:00"/>
    <m/>
    <d v="1899-12-30T00:00:00"/>
    <n v="0"/>
    <n v="0"/>
    <d v="1899-12-30T11:35:00"/>
    <d v="1899-12-30T00:09:00"/>
    <n v="0"/>
    <n v="9"/>
    <d v="1899-12-30T11:37:00"/>
    <d v="1899-12-30T00:02:00"/>
    <n v="0"/>
    <n v="2"/>
    <d v="1899-12-30T11:37:00"/>
    <d v="1899-12-30T11:40:00"/>
    <d v="1899-12-30T00:03:00"/>
    <n v="0"/>
    <n v="3"/>
    <d v="1899-12-30T09:00:00"/>
    <n v="9"/>
    <n v="0"/>
    <d v="1899-12-30T03:27:00"/>
    <n v="3"/>
    <n v="27"/>
    <d v="1899-12-30T01:55:00"/>
    <n v="1"/>
    <n v="55"/>
    <d v="1899-12-30T02:54:00"/>
    <n v="2"/>
    <n v="54"/>
    <m/>
    <m/>
    <m/>
    <d v="1899-12-30T02:54:00"/>
    <n v="2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67366.7159999991"/>
    <n v="22089"/>
    <n v="62.200169491525422"/>
    <n v="61.902608357100775"/>
    <m/>
    <m/>
    <m/>
    <m/>
    <m/>
  </r>
  <r>
    <n v="388"/>
    <n v="57"/>
    <d v="2011-10-14T00:00:00"/>
    <n v="10"/>
    <x v="24"/>
    <n v="2"/>
    <s v="RCL"/>
    <s v="NON COKING"/>
    <s v="CAROUGE"/>
    <d v="1899-12-30T09:10:00"/>
    <x v="384"/>
    <s v="DTY-WT 1-WCS-RLS 1-IMWB 1-DTY"/>
    <n v="59"/>
    <n v="0"/>
    <m/>
    <d v="1899-12-30T09:10:00"/>
    <d v="1899-12-30T09:10:00"/>
    <d v="1899-12-30T00:00:00"/>
    <n v="0"/>
    <n v="0"/>
    <d v="1899-12-30T09:25:00"/>
    <d v="1899-12-30T00:15:00"/>
    <n v="0"/>
    <n v="15"/>
    <d v="1899-12-30T09:40:00"/>
    <d v="1899-12-30T00:15:00"/>
    <n v="0"/>
    <n v="15"/>
    <d v="1899-12-30T10:00:00"/>
    <d v="1899-12-30T00:20:00"/>
    <n v="0"/>
    <n v="20"/>
    <d v="1899-12-30T10:15:00"/>
    <d v="1899-12-30T12:15:00"/>
    <d v="1899-12-30T02:00:00"/>
    <n v="2"/>
    <n v="0"/>
    <d v="1899-12-30T10:15:00"/>
    <d v="1899-12-30T12:15:00"/>
    <d v="1899-12-30T02:00:00"/>
    <n v="2"/>
    <n v="0"/>
    <d v="1899-12-30T12:45:00"/>
    <d v="1899-12-30T00:30:00"/>
    <n v="0"/>
    <n v="30"/>
    <d v="1899-12-30T12:48:00"/>
    <d v="1899-12-30T00:03:00"/>
    <n v="0"/>
    <n v="3"/>
    <d v="1899-12-30T16:09:00"/>
    <d v="1899-12-30T03:21:00"/>
    <n v="3"/>
    <n v="21"/>
    <d v="1899-12-30T16:09:00"/>
    <d v="1899-12-30T16:09:00"/>
    <d v="1899-12-30T00:00:00"/>
    <n v="0"/>
    <n v="0"/>
    <d v="1899-12-30T16:09:00"/>
    <d v="1899-12-30T16:09:00"/>
    <m/>
    <d v="1899-12-30T00:00:00"/>
    <n v="0"/>
    <n v="0"/>
    <d v="1899-12-30T16:20:00"/>
    <d v="1899-12-30T00:11:00"/>
    <n v="0"/>
    <n v="11"/>
    <d v="1899-12-30T16:22:00"/>
    <d v="1899-12-30T00:02:00"/>
    <n v="0"/>
    <n v="2"/>
    <d v="1899-12-30T16:22:00"/>
    <d v="1899-12-30T16:25:00"/>
    <d v="1899-12-30T00:03:00"/>
    <n v="0"/>
    <n v="3"/>
    <d v="1899-12-30T07:15:00"/>
    <n v="7"/>
    <n v="15"/>
    <d v="1899-12-30T01:03:00"/>
    <n v="1"/>
    <n v="3"/>
    <d v="1899-12-30T02:00:00"/>
    <n v="2"/>
    <n v="0"/>
    <d v="1899-12-30T03:21:00"/>
    <n v="3"/>
    <n v="21"/>
    <m/>
    <m/>
    <m/>
    <d v="1899-12-30T03:21:00"/>
    <n v="3"/>
    <n v="2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71090.7759999991"/>
    <n v="22146"/>
    <n v="63.119661016949152"/>
    <n v="61.9114411631897"/>
    <m/>
    <m/>
    <m/>
    <m/>
    <m/>
  </r>
  <r>
    <n v="389"/>
    <n v="58"/>
    <d v="2011-10-14T00:00:00"/>
    <n v="10"/>
    <x v="0"/>
    <n v="31"/>
    <s v="TSL,JSR"/>
    <s v="CURRAGH SS"/>
    <s v="VOGUE CHALLENGER"/>
    <d v="1899-12-30T11:00:00"/>
    <x v="385"/>
    <s v="DTY-WT 1-WCS-RLS 1-IMWB 1-DTY"/>
    <n v="57"/>
    <n v="2"/>
    <m/>
    <d v="1899-12-30T11:00:00"/>
    <d v="1899-12-30T11:00:00"/>
    <d v="1899-12-30T00:00:00"/>
    <n v="0"/>
    <n v="0"/>
    <d v="1899-12-30T12:00:00"/>
    <d v="1899-12-30T01:00:00"/>
    <n v="1"/>
    <n v="0"/>
    <d v="1899-12-30T12:40:00"/>
    <d v="1899-12-30T00:40:00"/>
    <n v="0"/>
    <n v="40"/>
    <d v="1899-12-30T13:00:00"/>
    <d v="1899-12-30T00:20:00"/>
    <n v="0"/>
    <n v="20"/>
    <d v="1899-12-30T13:00:00"/>
    <d v="1899-12-30T15:30:00"/>
    <d v="1899-12-30T02:30:00"/>
    <n v="2"/>
    <n v="30"/>
    <d v="1899-12-30T13:00:00"/>
    <d v="1899-12-30T15:30:00"/>
    <d v="1899-12-30T02:30:00"/>
    <n v="2"/>
    <n v="30"/>
    <d v="1899-12-30T16:45:00"/>
    <d v="1899-12-30T01:15:00"/>
    <n v="1"/>
    <n v="15"/>
    <d v="1899-12-30T16:46:00"/>
    <d v="1899-12-30T00:01:00"/>
    <n v="0"/>
    <n v="1"/>
    <d v="1899-12-30T19:36:00"/>
    <d v="1899-12-30T02:50:00"/>
    <n v="2"/>
    <n v="50"/>
    <d v="1899-12-30T19:36:00"/>
    <d v="1899-12-30T19:36:00"/>
    <d v="1899-12-30T00:00:00"/>
    <n v="0"/>
    <n v="0"/>
    <d v="1899-12-30T19:36:00"/>
    <d v="1899-12-30T19:36:00"/>
    <m/>
    <d v="1899-12-30T00:00:00"/>
    <n v="0"/>
    <n v="0"/>
    <d v="1899-12-30T19:52:00"/>
    <d v="1899-12-30T00:16:00"/>
    <n v="0"/>
    <n v="16"/>
    <d v="1899-12-30T19:55:00"/>
    <d v="1899-12-30T00:03:00"/>
    <n v="0"/>
    <n v="3"/>
    <d v="1899-12-30T19:55:00"/>
    <d v="1899-12-30T20:00:00"/>
    <d v="1899-12-30T00:05:00"/>
    <n v="0"/>
    <n v="5"/>
    <d v="1899-12-30T09:00:00"/>
    <n v="9"/>
    <n v="0"/>
    <d v="1899-12-30T01:54:00"/>
    <n v="1"/>
    <n v="54"/>
    <d v="1899-12-30T02:30:00"/>
    <n v="2"/>
    <n v="30"/>
    <d v="1899-12-30T02:50:00"/>
    <n v="2"/>
    <n v="50"/>
    <m/>
    <m/>
    <m/>
    <d v="1899-12-30T02:50:00"/>
    <n v="2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74665.7559999991"/>
    <n v="22203"/>
    <n v="62.718947368421055"/>
    <n v="61.91351420979143"/>
    <m/>
    <m/>
    <m/>
    <m/>
    <m/>
  </r>
  <r>
    <n v="390"/>
    <n v="59"/>
    <d v="2011-10-14T00:00:00"/>
    <n v="10"/>
    <x v="23"/>
    <n v="2"/>
    <s v="SUPL"/>
    <s v="NON COKING"/>
    <s v="CAROUGE"/>
    <d v="1899-12-30T18:00:00"/>
    <x v="386"/>
    <s v="DTY-WT 1-WCS-RLS 1-IMWB 1-DTY"/>
    <n v="57"/>
    <n v="2"/>
    <m/>
    <d v="1899-12-30T18:00:00"/>
    <d v="1899-12-30T18:00:00"/>
    <d v="1899-12-30T00:00:00"/>
    <n v="0"/>
    <n v="0"/>
    <d v="1899-12-30T18:15:00"/>
    <d v="1899-12-30T00:15:00"/>
    <n v="0"/>
    <n v="15"/>
    <d v="1899-12-30T18:35:00"/>
    <d v="1899-12-30T00:20:00"/>
    <n v="0"/>
    <n v="20"/>
    <d v="1899-12-30T19:00:00"/>
    <d v="1899-12-30T00:25:00"/>
    <n v="0"/>
    <n v="25"/>
    <d v="1899-12-30T19:10:00"/>
    <d v="1899-12-30T20:30:00"/>
    <d v="1899-12-30T01:20:00"/>
    <n v="1"/>
    <n v="20"/>
    <d v="1899-12-30T19:10:00"/>
    <d v="1899-12-30T20:30:00"/>
    <d v="1899-12-30T01:20:00"/>
    <n v="1"/>
    <n v="20"/>
    <d v="1899-12-30T20:40:00"/>
    <d v="1899-12-30T00:10:00"/>
    <n v="0"/>
    <n v="10"/>
    <d v="1899-12-30T21:09:00"/>
    <d v="1899-12-30T00:29:00"/>
    <n v="0"/>
    <n v="29"/>
    <d v="1899-12-31T00:09:00"/>
    <d v="1899-12-30T03:00:00"/>
    <n v="3"/>
    <n v="0"/>
    <d v="1899-12-31T00:09:00"/>
    <d v="1899-12-31T00:09:00"/>
    <d v="1899-12-30T00:00:00"/>
    <n v="0"/>
    <n v="0"/>
    <d v="1899-12-31T00:09:00"/>
    <d v="1899-12-31T00:09:00"/>
    <m/>
    <d v="1899-12-30T00:00:00"/>
    <n v="0"/>
    <n v="0"/>
    <d v="1899-12-31T00:22:00"/>
    <d v="1899-12-30T00:13:00"/>
    <n v="0"/>
    <n v="13"/>
    <d v="1899-12-31T00:25:00"/>
    <d v="1899-12-30T00:03:00"/>
    <n v="0"/>
    <n v="3"/>
    <d v="1899-12-31T00:25:00"/>
    <d v="1899-12-31T00:30:00"/>
    <d v="1899-12-30T00:05:00"/>
    <n v="0"/>
    <n v="5"/>
    <d v="1899-12-30T06:30:00"/>
    <n v="6"/>
    <n v="30"/>
    <d v="1899-12-30T00:51:00"/>
    <n v="0"/>
    <n v="51"/>
    <d v="1899-12-30T01:20:00"/>
    <n v="1"/>
    <n v="20"/>
    <d v="1899-12-30T03:00:00"/>
    <n v="3"/>
    <n v="0"/>
    <m/>
    <m/>
    <m/>
    <d v="1899-12-30T03:00:00"/>
    <n v="3"/>
    <n v="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78056.7659999991"/>
    <n v="22262"/>
    <n v="59.491403508771931"/>
    <n v="61.901750336896917"/>
    <m/>
    <m/>
    <m/>
    <m/>
    <m/>
  </r>
  <r>
    <n v="391"/>
    <m/>
    <d v="2011-10-15T00:00:00"/>
    <n v="10"/>
    <x v="24"/>
    <n v="3"/>
    <s v="RCL"/>
    <s v="NON COKING"/>
    <s v="CAROUGE"/>
    <d v="1899-12-30T19:25:00"/>
    <x v="387"/>
    <s v="DTY-WT 1-WCS-RLS 1-IMWB 1-DTY"/>
    <n v="59"/>
    <n v="0"/>
    <m/>
    <d v="1899-12-30T19:25:00"/>
    <d v="1899-12-30T19:25:00"/>
    <d v="1899-12-30T00:00:00"/>
    <n v="0"/>
    <n v="0"/>
    <m/>
    <m/>
    <m/>
    <m/>
    <m/>
    <m/>
    <m/>
    <m/>
    <m/>
    <m/>
    <m/>
    <m/>
    <d v="1899-12-30T21:10:00"/>
    <d v="1899-12-30T22:30:00"/>
    <d v="1899-12-30T01:20:00"/>
    <n v="1"/>
    <n v="20"/>
    <d v="1899-12-30T21:10:00"/>
    <d v="1899-12-30T22:30:00"/>
    <d v="1899-12-30T01:20:00"/>
    <n v="1"/>
    <n v="20"/>
    <d v="1899-12-31T01:45:00"/>
    <d v="1899-12-30T03:15:00"/>
    <n v="3"/>
    <n v="15"/>
    <d v="1899-12-31T02:15:00"/>
    <d v="1899-12-30T00:30:00"/>
    <n v="0"/>
    <n v="30"/>
    <d v="1899-12-31T06:14:00"/>
    <d v="1899-12-30T03:59:00"/>
    <n v="3"/>
    <n v="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1899-12-30T01:20:00"/>
    <n v="1"/>
    <n v="20"/>
    <d v="1899-12-30T03:59:00"/>
    <n v="3"/>
    <n v="59"/>
    <m/>
    <m/>
    <m/>
    <d v="1899-12-30T03:59:00"/>
    <n v="3"/>
    <n v="5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81751.675999999"/>
    <m/>
    <n v="62.625593220338978"/>
    <m/>
    <m/>
    <m/>
    <m/>
    <m/>
    <m/>
  </r>
  <r>
    <n v="392"/>
    <m/>
    <d v="2011-10-15T00:00:00"/>
    <n v="10"/>
    <x v="0"/>
    <n v="32"/>
    <s v="TSL,JSR"/>
    <s v="CURRAGH SS"/>
    <s v="VOGUE CHALLENGER"/>
    <d v="1899-12-30T02:00:00"/>
    <x v="378"/>
    <s v="DTY-WT 1-WCS-RLS 1-IMWB 1-DTY"/>
    <n v="56"/>
    <n v="3"/>
    <m/>
    <d v="1899-12-30T02:00:00"/>
    <d v="1899-12-30T02:00:00"/>
    <d v="1899-12-30T00:00:00"/>
    <n v="0"/>
    <n v="0"/>
    <m/>
    <m/>
    <m/>
    <m/>
    <m/>
    <m/>
    <m/>
    <m/>
    <m/>
    <m/>
    <m/>
    <m/>
    <d v="1899-12-30T03:10:00"/>
    <d v="1899-12-30T04:10:00"/>
    <d v="1899-12-30T01:00:00"/>
    <n v="1"/>
    <n v="0"/>
    <d v="1899-12-30T03:10:00"/>
    <d v="1899-12-30T04:10:00"/>
    <d v="1899-12-30T01:00:00"/>
    <n v="1"/>
    <n v="0"/>
    <d v="1899-12-30T06:59:00"/>
    <d v="1899-12-30T02:49:00"/>
    <n v="2"/>
    <n v="49"/>
    <d v="1899-12-30T07:00:00"/>
    <d v="1899-12-30T00:01:00"/>
    <n v="0"/>
    <n v="1"/>
    <d v="1899-12-30T09:04:00"/>
    <d v="1899-12-30T02:04:00"/>
    <n v="2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1899-12-30T01:00:00"/>
    <n v="1"/>
    <n v="0"/>
    <d v="1899-12-30T02:04:00"/>
    <n v="2"/>
    <n v="4"/>
    <m/>
    <m/>
    <m/>
    <d v="1899-12-30T02:04:00"/>
    <n v="2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85259.165999999"/>
    <m/>
    <n v="62.633749999999999"/>
    <m/>
    <m/>
    <m/>
    <m/>
    <m/>
    <m/>
  </r>
  <r>
    <n v="393"/>
    <n v="62"/>
    <d v="2011-10-15T00:00:00"/>
    <n v="10"/>
    <x v="25"/>
    <n v="1"/>
    <s v="USHA MARTIN LTD."/>
    <s v="NON COKING"/>
    <s v="PRABHU DAYA"/>
    <d v="1899-12-30T03:30:00"/>
    <x v="388"/>
    <s v="DTY-WT 1-WCS-RLS 1-IMWB 1-DTY"/>
    <n v="59"/>
    <n v="0"/>
    <m/>
    <d v="1899-12-30T03:30:00"/>
    <d v="1899-12-30T03:30:00"/>
    <d v="1899-12-30T00:00:00"/>
    <n v="0"/>
    <n v="0"/>
    <d v="1899-12-30T07:10:00"/>
    <d v="1899-12-30T03:40:00"/>
    <n v="3"/>
    <n v="40"/>
    <d v="1899-12-30T07:25:00"/>
    <d v="1899-12-30T00:15:00"/>
    <n v="0"/>
    <n v="15"/>
    <d v="1899-12-30T08:00:00"/>
    <d v="1899-12-30T00:35:00"/>
    <n v="0"/>
    <n v="35"/>
    <d v="1899-12-30T08:10:00"/>
    <d v="1899-12-30T09:20:00"/>
    <d v="1899-12-30T01:10:00"/>
    <n v="1"/>
    <n v="10"/>
    <d v="1899-12-30T08:10:00"/>
    <d v="1899-12-30T09:20:00"/>
    <d v="1899-12-30T01:10:00"/>
    <n v="1"/>
    <n v="10"/>
    <d v="1899-12-30T10:04:00"/>
    <d v="1899-12-30T00:44:00"/>
    <n v="0"/>
    <n v="44"/>
    <d v="1899-12-30T10:05:00"/>
    <d v="1899-12-30T00:01:00"/>
    <n v="0"/>
    <n v="1"/>
    <d v="1899-12-30T12:57:00"/>
    <d v="1899-12-30T02:52:00"/>
    <n v="2"/>
    <n v="52"/>
    <d v="1899-12-30T12:57:00"/>
    <d v="1899-12-30T12:57:00"/>
    <d v="1899-12-30T00:00:00"/>
    <n v="0"/>
    <n v="0"/>
    <d v="1899-12-30T12:57:00"/>
    <d v="1899-12-30T12:57:00"/>
    <m/>
    <d v="1899-12-30T00:00:00"/>
    <n v="0"/>
    <n v="0"/>
    <d v="1899-12-30T13:15:00"/>
    <d v="1899-12-30T00:18:00"/>
    <n v="0"/>
    <n v="18"/>
    <d v="1899-12-30T13:22:00"/>
    <d v="1899-12-30T00:07:00"/>
    <n v="0"/>
    <n v="7"/>
    <d v="1899-12-30T13:22:00"/>
    <d v="1899-12-30T13:30:00"/>
    <d v="1899-12-30T00:08:00"/>
    <n v="0"/>
    <n v="8"/>
    <d v="1899-12-30T10:00:00"/>
    <n v="10"/>
    <n v="0"/>
    <d v="1899-12-30T01:44:00"/>
    <n v="1"/>
    <n v="44"/>
    <d v="1899-12-30T01:10:00"/>
    <n v="1"/>
    <n v="10"/>
    <d v="1899-12-30T02:52:00"/>
    <n v="2"/>
    <n v="52"/>
    <m/>
    <m/>
    <m/>
    <d v="1899-12-30T02:52:00"/>
    <n v="2"/>
    <n v="5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88680.2259999991"/>
    <n v="22316"/>
    <n v="57.984067796610169"/>
    <n v="62.228007976339804"/>
    <m/>
    <m/>
    <m/>
    <m/>
    <m/>
  </r>
  <r>
    <n v="394"/>
    <n v="63"/>
    <d v="2011-10-15T00:00:00"/>
    <n v="10"/>
    <x v="0"/>
    <n v="33"/>
    <s v="TSL,JSR"/>
    <s v="BLENDED PCI/JELLINBAH PCI"/>
    <s v="PRIMROSE /LOWLANDS NELLO"/>
    <d v="1899-12-30T11:30:00"/>
    <x v="389"/>
    <s v="DTY-WT 1-WCS-RLS 1-IMWB 1-DTY"/>
    <n v="54"/>
    <n v="5"/>
    <m/>
    <d v="1899-12-30T11:30:00"/>
    <d v="1899-12-30T11:30:00"/>
    <d v="1899-12-30T00:00:00"/>
    <n v="0"/>
    <n v="0"/>
    <d v="1899-12-30T11:35:00"/>
    <d v="1899-12-30T00:05:00"/>
    <n v="0"/>
    <n v="5"/>
    <d v="1899-12-30T11:45:00"/>
    <d v="1899-12-30T00:10:00"/>
    <n v="0"/>
    <n v="10"/>
    <d v="1899-12-30T12:25:00"/>
    <d v="1899-12-30T00:40:00"/>
    <n v="0"/>
    <n v="40"/>
    <d v="1899-12-30T12:30:00"/>
    <d v="1899-12-30T13:35:00"/>
    <d v="1899-12-30T01:05:00"/>
    <n v="1"/>
    <n v="5"/>
    <d v="1899-12-30T12:30:00"/>
    <d v="1899-12-30T13:35:00"/>
    <d v="1899-12-30T01:05:00"/>
    <n v="1"/>
    <n v="5"/>
    <d v="1899-12-30T13:45:00"/>
    <d v="1899-12-30T00:10:00"/>
    <n v="0"/>
    <n v="10"/>
    <d v="1899-12-30T13:46:00"/>
    <d v="1899-12-30T00:01:00"/>
    <n v="0"/>
    <n v="1"/>
    <d v="1899-12-30T16:47:00"/>
    <d v="1899-12-30T03:01:00"/>
    <n v="3"/>
    <n v="1"/>
    <d v="1899-12-30T16:47:00"/>
    <d v="1899-12-30T16:47:00"/>
    <d v="1899-12-30T00:00:00"/>
    <n v="0"/>
    <n v="0"/>
    <d v="1899-12-30T16:47:00"/>
    <d v="1899-12-30T16:47:00"/>
    <m/>
    <d v="1899-12-30T00:00:00"/>
    <n v="0"/>
    <n v="0"/>
    <d v="1899-12-30T17:00:00"/>
    <d v="1899-12-30T00:13:00"/>
    <n v="0"/>
    <n v="13"/>
    <d v="1899-12-30T17:05:00"/>
    <d v="1899-12-30T00:05:00"/>
    <n v="0"/>
    <n v="5"/>
    <d v="1899-12-30T17:05:00"/>
    <d v="1899-12-30T17:10:00"/>
    <d v="1899-12-30T00:05:00"/>
    <n v="0"/>
    <n v="5"/>
    <d v="1899-12-30T05:40:00"/>
    <n v="5"/>
    <n v="40"/>
    <d v="1899-12-30T01:08:00"/>
    <n v="1"/>
    <n v="8"/>
    <d v="1899-12-30T01:05:00"/>
    <n v="1"/>
    <n v="5"/>
    <d v="1899-12-30T03:01:00"/>
    <n v="3"/>
    <n v="1"/>
    <m/>
    <m/>
    <m/>
    <d v="1899-12-30T03:01:00"/>
    <n v="3"/>
    <n v="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92035.605999999"/>
    <n v="22371"/>
    <n v="62.13666666666667"/>
    <n v="62.225005855795402"/>
    <m/>
    <m/>
    <m/>
    <m/>
    <m/>
  </r>
  <r>
    <n v="395"/>
    <n v="64"/>
    <d v="2011-10-15T00:00:00"/>
    <n v="10"/>
    <x v="25"/>
    <n v="2"/>
    <s v="KYORI OREMIN LTD."/>
    <s v="NON COKING"/>
    <s v="PRABHU DAYA"/>
    <d v="1899-12-30T13:20:00"/>
    <x v="390"/>
    <s v="DTY-WT 1-WCS-RLS 1-IMWB 1-DTY"/>
    <n v="55"/>
    <n v="4"/>
    <m/>
    <d v="1899-12-30T13:20:00"/>
    <d v="1899-12-30T13:20:00"/>
    <d v="1899-12-30T00:00:00"/>
    <n v="0"/>
    <n v="0"/>
    <d v="1899-12-30T13:40:00"/>
    <d v="1899-12-30T00:20:00"/>
    <n v="0"/>
    <n v="20"/>
    <d v="1899-12-30T14:00:00"/>
    <d v="1899-12-30T00:20:00"/>
    <n v="0"/>
    <n v="20"/>
    <d v="1899-12-30T14:20:00"/>
    <d v="1899-12-30T00:20:00"/>
    <n v="0"/>
    <n v="20"/>
    <d v="1899-12-30T14:30:00"/>
    <d v="1899-12-30T16:00:00"/>
    <d v="1899-12-30T01:30:00"/>
    <n v="1"/>
    <n v="30"/>
    <d v="1899-12-30T14:30:00"/>
    <d v="1899-12-30T16:00:00"/>
    <d v="1899-12-30T01:30:00"/>
    <n v="1"/>
    <n v="30"/>
    <d v="1899-12-30T18:10:00"/>
    <d v="1899-12-30T02:10:00"/>
    <n v="2"/>
    <n v="10"/>
    <d v="1899-12-30T19:19:00"/>
    <d v="1899-12-30T01:09:00"/>
    <n v="1"/>
    <n v="9"/>
    <d v="1899-12-30T21:57:00"/>
    <d v="1899-12-30T02:38:00"/>
    <n v="2"/>
    <n v="38"/>
    <d v="1899-12-30T21:57:00"/>
    <d v="1899-12-30T21:57:00"/>
    <d v="1899-12-30T00:00:00"/>
    <n v="0"/>
    <n v="0"/>
    <d v="1899-12-30T21:57:00"/>
    <d v="1899-12-30T21:57:00"/>
    <m/>
    <d v="1899-12-30T00:00:00"/>
    <n v="0"/>
    <n v="0"/>
    <d v="1899-12-30T22:10:00"/>
    <d v="1899-12-30T00:13:00"/>
    <n v="0"/>
    <n v="13"/>
    <d v="1899-12-30T22:15:00"/>
    <d v="1899-12-30T00:05:00"/>
    <n v="0"/>
    <n v="5"/>
    <d v="1899-12-30T22:15:00"/>
    <d v="1899-12-30T22:20:00"/>
    <d v="1899-12-30T00:05:00"/>
    <n v="0"/>
    <n v="5"/>
    <d v="1899-12-30T09:00:00"/>
    <n v="9"/>
    <n v="0"/>
    <d v="1899-12-30T02:48:00"/>
    <n v="2"/>
    <n v="48"/>
    <d v="1899-12-30T01:30:00"/>
    <n v="1"/>
    <n v="30"/>
    <d v="1899-12-30T02:38:00"/>
    <n v="2"/>
    <n v="38"/>
    <m/>
    <m/>
    <m/>
    <d v="1899-12-30T02:38:00"/>
    <n v="2"/>
    <n v="3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95252.5659999989"/>
    <n v="22430"/>
    <n v="58.490181818181817"/>
    <n v="62.204751047703922"/>
    <m/>
    <m/>
    <m/>
    <m/>
    <m/>
  </r>
  <r>
    <n v="396"/>
    <n v="65"/>
    <d v="2011-10-15T00:00:00"/>
    <n v="10"/>
    <x v="22"/>
    <n v="1"/>
    <s v="MSP Steel ltd."/>
    <s v="STEAM NON COKING"/>
    <s v="CAROUGE"/>
    <d v="1899-12-30T18:00:00"/>
    <x v="391"/>
    <s v="DTY-WT 1-WCS-RLS 1-IMWB 1-DTY"/>
    <n v="59"/>
    <n v="0"/>
    <m/>
    <d v="1899-12-30T18:00:00"/>
    <d v="1899-12-30T18:00:00"/>
    <d v="1899-12-30T00:00:00"/>
    <n v="0"/>
    <n v="0"/>
    <d v="1899-12-30T18:05:00"/>
    <d v="1899-12-30T00:05:00"/>
    <n v="0"/>
    <n v="5"/>
    <d v="1899-12-30T18:10:00"/>
    <d v="1899-12-30T00:05:00"/>
    <n v="0"/>
    <n v="5"/>
    <d v="1899-12-30T18:30:00"/>
    <d v="1899-12-30T00:20:00"/>
    <n v="0"/>
    <n v="20"/>
    <d v="1899-12-30T18:45:00"/>
    <d v="1899-12-30T21:50:00"/>
    <d v="1899-12-30T03:05:00"/>
    <n v="3"/>
    <n v="5"/>
    <d v="1899-12-30T18:45:00"/>
    <d v="1899-12-30T21:50:00"/>
    <d v="1899-12-30T03:05:00"/>
    <n v="3"/>
    <n v="5"/>
    <d v="1899-12-30T22:41:00"/>
    <d v="1899-12-30T00:51:00"/>
    <n v="0"/>
    <n v="51"/>
    <d v="1899-12-30T22:46:00"/>
    <d v="1899-12-30T00:05:00"/>
    <n v="0"/>
    <n v="5"/>
    <d v="1899-12-30T23:45:00"/>
    <d v="1899-12-30T00:59:00"/>
    <n v="0"/>
    <n v="59"/>
    <d v="1899-12-30T23:45:00"/>
    <d v="1899-12-30T23:45:00"/>
    <d v="1899-12-30T00:00:00"/>
    <n v="0"/>
    <n v="0"/>
    <d v="1899-12-30T23:45:00"/>
    <d v="1899-12-30T23:45:00"/>
    <m/>
    <d v="1899-12-30T00:00:00"/>
    <n v="0"/>
    <n v="0"/>
    <d v="1899-12-30T23:52:00"/>
    <d v="1899-12-30T00:07:00"/>
    <n v="0"/>
    <n v="7"/>
    <d v="1899-12-30T23:54:00"/>
    <d v="1899-12-30T00:02:00"/>
    <n v="0"/>
    <n v="2"/>
    <d v="1899-12-30T23:54:00"/>
    <d v="1899-12-30T23:55:00"/>
    <d v="1899-12-30T00:01:00"/>
    <n v="0"/>
    <n v="1"/>
    <d v="1899-12-30T05:55:00"/>
    <n v="5"/>
    <n v="55"/>
    <d v="1899-12-30T01:20:00"/>
    <n v="1"/>
    <n v="20"/>
    <d v="1899-12-30T03:05:00"/>
    <n v="3"/>
    <n v="5"/>
    <d v="1899-12-30T00:59:00"/>
    <n v="0"/>
    <n v="59"/>
    <m/>
    <m/>
    <m/>
    <d v="1899-12-30T00:59:00"/>
    <n v="0"/>
    <n v="5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398967.385999999"/>
    <n v="22489"/>
    <n v="62.96305084745763"/>
    <n v="62.206740450887054"/>
    <m/>
    <m/>
    <m/>
    <m/>
    <m/>
  </r>
  <r>
    <n v="397"/>
    <n v="66"/>
    <d v="2011-10-15T00:00:00"/>
    <n v="10"/>
    <x v="18"/>
    <n v="5"/>
    <s v="BSL"/>
    <s v="STEAM NON COKING"/>
    <s v="FURNESS MELBOURNE"/>
    <d v="1899-12-30T19:15:00"/>
    <x v="392"/>
    <s v="DTY-WT 1-WCS-RLS 1-IMWB 1-DTY"/>
    <n v="59"/>
    <n v="0"/>
    <m/>
    <d v="1899-12-30T19:15:00"/>
    <d v="1899-12-30T19:15:00"/>
    <d v="1899-12-30T00:00:00"/>
    <n v="0"/>
    <n v="0"/>
    <d v="1899-12-30T21:45:00"/>
    <d v="1899-12-30T02:30:00"/>
    <n v="2"/>
    <n v="30"/>
    <d v="1899-12-30T22:10:00"/>
    <d v="1899-12-30T00:25:00"/>
    <n v="0"/>
    <n v="25"/>
    <d v="1899-12-30T22:30:00"/>
    <d v="1899-12-30T00:20:00"/>
    <n v="0"/>
    <n v="20"/>
    <d v="1899-12-30T22:35:00"/>
    <d v="1899-12-30T23:40:00"/>
    <d v="1899-12-30T01:05:00"/>
    <n v="1"/>
    <n v="5"/>
    <d v="1899-12-30T22:35:00"/>
    <d v="1899-12-30T23:40:00"/>
    <d v="1899-12-30T01:05:00"/>
    <n v="1"/>
    <n v="5"/>
    <d v="1899-12-31T00:35:00"/>
    <d v="1899-12-30T00:55:00"/>
    <n v="0"/>
    <n v="55"/>
    <d v="1899-12-31T01:25:00"/>
    <d v="1899-12-30T00:50:00"/>
    <n v="0"/>
    <n v="50"/>
    <d v="1899-12-31T03:12:00"/>
    <d v="1899-12-30T01:47:00"/>
    <n v="1"/>
    <n v="47"/>
    <d v="1899-12-31T03:12:00"/>
    <d v="1899-12-31T03:12:00"/>
    <d v="1899-12-30T00:00:00"/>
    <n v="0"/>
    <n v="0"/>
    <d v="1899-12-31T03:12:00"/>
    <d v="1899-12-31T03:12:00"/>
    <m/>
    <d v="1899-12-30T00:00:00"/>
    <n v="0"/>
    <n v="0"/>
    <d v="1899-12-31T03:30:00"/>
    <d v="1899-12-30T00:18:00"/>
    <n v="0"/>
    <n v="18"/>
    <d v="1899-12-31T03:35:00"/>
    <d v="1899-12-30T00:05:00"/>
    <n v="0"/>
    <n v="5"/>
    <d v="1899-12-31T03:35:00"/>
    <d v="1899-12-31T03:40:00"/>
    <d v="1899-12-30T00:05:00"/>
    <n v="0"/>
    <n v="5"/>
    <d v="1899-12-30T08:25:00"/>
    <n v="8"/>
    <n v="25"/>
    <d v="1899-12-30T01:38:00"/>
    <n v="1"/>
    <n v="38"/>
    <d v="1899-12-30T01:05:00"/>
    <n v="1"/>
    <n v="5"/>
    <d v="1899-12-30T01:47:00"/>
    <n v="1"/>
    <n v="47"/>
    <m/>
    <m/>
    <m/>
    <d v="1899-12-30T01:47:00"/>
    <n v="1"/>
    <n v="4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02520.5359999989"/>
    <n v="22546"/>
    <n v="60.222881355932202"/>
    <n v="62.207067151601123"/>
    <m/>
    <m/>
    <m/>
    <m/>
    <m/>
  </r>
  <r>
    <n v="398"/>
    <n v="67"/>
    <d v="2011-10-16T00:00:00"/>
    <n v="10"/>
    <x v="7"/>
    <n v="4"/>
    <s v="VISA STEEL"/>
    <s v="NON COKING"/>
    <s v="NEWLEAD SPARTOUNTA"/>
    <d v="1899-12-30T06:05:00"/>
    <x v="393"/>
    <s v="DTY-WT 1-WCS-RLS 1-IMWB 1-DTY"/>
    <n v="57"/>
    <n v="2"/>
    <m/>
    <d v="1899-12-30T06:05:00"/>
    <d v="1899-12-30T06:05:00"/>
    <d v="1899-12-30T00:00:00"/>
    <n v="0"/>
    <n v="0"/>
    <d v="1899-12-30T06:10:00"/>
    <d v="1899-12-30T00:05:00"/>
    <n v="0"/>
    <n v="5"/>
    <d v="1899-12-30T06:25:00"/>
    <d v="1899-12-30T00:15:00"/>
    <n v="0"/>
    <n v="15"/>
    <d v="1899-12-30T06:30:00"/>
    <d v="1899-12-30T00:05:00"/>
    <n v="0"/>
    <n v="5"/>
    <d v="1899-12-30T06:30:00"/>
    <d v="1899-12-30T07:20:00"/>
    <d v="1899-12-30T00:50:00"/>
    <n v="0"/>
    <n v="50"/>
    <d v="1899-12-30T06:30:00"/>
    <d v="1899-12-30T07:20:00"/>
    <d v="1899-12-30T00:50:00"/>
    <n v="0"/>
    <n v="50"/>
    <d v="1899-12-30T06:29:00"/>
    <n v="-3.5416666666666652E-2"/>
    <e v="#NUM!"/>
    <e v="#NUM!"/>
    <d v="1899-12-30T07:22:00"/>
    <d v="1899-12-30T00:53:00"/>
    <n v="0"/>
    <n v="53"/>
    <d v="1899-12-30T09:07:00"/>
    <d v="1899-12-30T01:45:00"/>
    <n v="1"/>
    <n v="45"/>
    <d v="1899-12-30T09:07:00"/>
    <d v="1899-12-30T09:07:00"/>
    <d v="1899-12-30T00:00:00"/>
    <n v="0"/>
    <n v="0"/>
    <d v="1899-12-30T09:07:00"/>
    <d v="1899-12-30T09:07:00"/>
    <m/>
    <d v="1899-12-30T00:00:00"/>
    <n v="0"/>
    <n v="0"/>
    <d v="1899-12-30T09:25:00"/>
    <d v="1899-12-30T00:18:00"/>
    <n v="0"/>
    <n v="18"/>
    <d v="1899-12-30T09:27:00"/>
    <d v="1899-12-30T00:02:00"/>
    <n v="0"/>
    <n v="2"/>
    <d v="1899-12-30T09:27:00"/>
    <d v="1899-12-30T09:30:00"/>
    <d v="1899-12-30T00:03:00"/>
    <n v="0"/>
    <n v="3"/>
    <d v="1899-12-30T03:25:00"/>
    <n v="3"/>
    <n v="25"/>
    <n v="-1.8055555555555602E-2"/>
    <e v="#NUM!"/>
    <e v="#NUM!"/>
    <d v="1899-12-30T00:50:00"/>
    <n v="0"/>
    <n v="50"/>
    <d v="1899-12-30T01:45:00"/>
    <n v="1"/>
    <n v="45"/>
    <m/>
    <m/>
    <m/>
    <d v="1899-12-30T01:45:00"/>
    <n v="1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06122.6659999988"/>
    <n v="22603"/>
    <n v="63.195263157894736"/>
    <n v="62.209559173560976"/>
    <m/>
    <m/>
    <m/>
    <m/>
    <m/>
  </r>
  <r>
    <n v="399"/>
    <n v="68"/>
    <d v="2011-10-16T00:00:00"/>
    <n v="10"/>
    <x v="0"/>
    <n v="34"/>
    <s v="TSL,JSR"/>
    <s v="BLENDED PCI/CURRAGH SS"/>
    <s v="LOWLANDS NELLO/VOGUE CHALLENGER"/>
    <d v="1899-12-30T07:10:00"/>
    <x v="394"/>
    <s v="DTY-WT 1-WCS-RLS 1-IMWB 1-DTY"/>
    <n v="57"/>
    <n v="2"/>
    <m/>
    <d v="1899-12-30T07:10:00"/>
    <d v="1899-12-30T07:10:00"/>
    <d v="1899-12-30T00:00:00"/>
    <n v="0"/>
    <n v="0"/>
    <d v="1899-12-30T08:00:00"/>
    <d v="1899-12-30T00:50:00"/>
    <n v="0"/>
    <n v="50"/>
    <d v="1899-12-30T08:15:00"/>
    <d v="1899-12-30T00:15:00"/>
    <n v="0"/>
    <n v="15"/>
    <d v="1899-12-30T08:30:00"/>
    <d v="1899-12-30T00:15:00"/>
    <n v="0"/>
    <n v="15"/>
    <d v="1899-12-30T08:30:00"/>
    <d v="1899-12-30T09:30:00"/>
    <d v="1899-12-30T01:00:00"/>
    <n v="1"/>
    <n v="0"/>
    <d v="1899-12-30T08:30:00"/>
    <d v="1899-12-30T09:30:00"/>
    <d v="1899-12-30T01:00:00"/>
    <n v="1"/>
    <n v="0"/>
    <d v="1899-12-30T09:40:00"/>
    <d v="1899-12-30T00:10:00"/>
    <n v="0"/>
    <n v="10"/>
    <d v="1899-12-30T10:22:00"/>
    <d v="1899-12-30T00:42:00"/>
    <n v="0"/>
    <n v="42"/>
    <d v="1899-12-30T13:06:00"/>
    <d v="1899-12-30T02:44:00"/>
    <n v="2"/>
    <n v="44"/>
    <d v="1899-12-30T13:06:00"/>
    <d v="1899-12-30T13:06:00"/>
    <d v="1899-12-30T00:00:00"/>
    <n v="0"/>
    <n v="0"/>
    <d v="1899-12-30T13:06:00"/>
    <d v="1899-12-30T13:06:00"/>
    <m/>
    <d v="1899-12-30T00:00:00"/>
    <n v="0"/>
    <n v="0"/>
    <d v="1899-12-30T13:20:00"/>
    <d v="1899-12-30T00:14:00"/>
    <n v="0"/>
    <n v="14"/>
    <d v="1899-12-30T13:23:00"/>
    <d v="1899-12-30T00:03:00"/>
    <n v="0"/>
    <n v="3"/>
    <d v="1899-12-30T13:23:00"/>
    <d v="1899-12-30T13:25:00"/>
    <d v="1899-12-30T00:02:00"/>
    <n v="0"/>
    <n v="2"/>
    <d v="1899-12-30T06:15:00"/>
    <n v="6"/>
    <n v="15"/>
    <d v="1899-12-30T00:42:00"/>
    <n v="0"/>
    <n v="42"/>
    <d v="1899-12-30T01:00:00"/>
    <n v="1"/>
    <n v="0"/>
    <d v="1899-12-30T02:44:00"/>
    <n v="2"/>
    <n v="44"/>
    <m/>
    <m/>
    <m/>
    <d v="1899-12-30T02:44:00"/>
    <n v="2"/>
    <n v="4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09668.6259999988"/>
    <n v="22660"/>
    <n v="62.209824561403508"/>
    <n v="62.209559841129689"/>
    <m/>
    <m/>
    <m/>
    <m/>
    <m/>
  </r>
  <r>
    <n v="400"/>
    <n v="69"/>
    <d v="2011-10-16T00:00:00"/>
    <n v="10"/>
    <x v="0"/>
    <n v="35"/>
    <s v="TSL,JSR"/>
    <s v="BLENDED PCI/CURRAGH SS"/>
    <s v="LOWLANDS NELLO/VOGUE CHALLENGER"/>
    <d v="1899-12-30T15:00:00"/>
    <x v="395"/>
    <s v="DTY-WT 1-WCS-RLS 1-IMWB 1-DTY"/>
    <n v="57"/>
    <n v="2"/>
    <m/>
    <d v="1899-12-30T15:00:00"/>
    <d v="1899-12-30T15:00:00"/>
    <d v="1899-12-30T00:00:00"/>
    <n v="0"/>
    <n v="0"/>
    <d v="1899-12-30T15:10:00"/>
    <d v="1899-12-30T00:10:00"/>
    <n v="0"/>
    <n v="10"/>
    <d v="1899-12-30T15:15:00"/>
    <d v="1899-12-30T00:05:00"/>
    <n v="0"/>
    <n v="5"/>
    <d v="1899-12-30T15:40:00"/>
    <d v="1899-12-30T00:25:00"/>
    <n v="0"/>
    <n v="25"/>
    <d v="1899-12-30T15:40:00"/>
    <d v="1899-12-30T16:40:00"/>
    <d v="1899-12-30T01:00:00"/>
    <n v="1"/>
    <n v="0"/>
    <d v="1899-12-30T15:40:00"/>
    <d v="1899-12-30T16:40:00"/>
    <d v="1899-12-30T01:00:00"/>
    <n v="1"/>
    <n v="0"/>
    <d v="1899-12-30T16:40:00"/>
    <d v="1899-12-30T00:00:00"/>
    <n v="0"/>
    <n v="0"/>
    <d v="1899-12-30T16:50:00"/>
    <d v="1899-12-30T00:10:00"/>
    <n v="0"/>
    <n v="10"/>
    <d v="1899-12-30T19:55:00"/>
    <d v="1899-12-30T03:05:00"/>
    <n v="3"/>
    <n v="5"/>
    <d v="1899-12-30T19:55:00"/>
    <d v="1899-12-30T19:55:00"/>
    <d v="1899-12-30T00:00:00"/>
    <n v="0"/>
    <n v="0"/>
    <d v="1899-12-30T19:55:00"/>
    <d v="1899-12-30T19:55:00"/>
    <m/>
    <d v="1899-12-30T00:00:00"/>
    <n v="0"/>
    <n v="0"/>
    <d v="1899-12-30T20:10:00"/>
    <d v="1899-12-30T00:15:00"/>
    <n v="0"/>
    <n v="15"/>
    <d v="1899-12-30T20:15:00"/>
    <d v="1899-12-30T00:05:00"/>
    <n v="0"/>
    <n v="5"/>
    <d v="1899-12-30T20:15:00"/>
    <d v="1899-12-30T20:20:00"/>
    <d v="1899-12-30T00:05:00"/>
    <n v="0"/>
    <n v="5"/>
    <d v="1899-12-30T05:20:00"/>
    <n v="5"/>
    <n v="20"/>
    <d v="1899-12-30T00:45:00"/>
    <n v="0"/>
    <n v="45"/>
    <d v="1899-12-30T01:00:00"/>
    <n v="1"/>
    <n v="0"/>
    <d v="1899-12-30T03:05:00"/>
    <n v="3"/>
    <n v="5"/>
    <m/>
    <m/>
    <m/>
    <d v="1899-12-30T03:05:00"/>
    <n v="3"/>
    <n v="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13226.4259999988"/>
    <n v="22718"/>
    <n v="62.417543859649129"/>
    <n v="62.207343340082701"/>
    <m/>
    <m/>
    <m/>
    <m/>
    <m/>
  </r>
  <r>
    <n v="401"/>
    <n v="70"/>
    <d v="2011-10-16T00:00:00"/>
    <n v="10"/>
    <x v="18"/>
    <n v="6"/>
    <s v="BSL"/>
    <s v="STEAM NON COKING"/>
    <s v="FURNESS MELBOURNE"/>
    <d v="1899-12-30T13:50:00"/>
    <x v="396"/>
    <s v="DTY-WT 1-WCS-RLS 1-IMWB 1-DTY"/>
    <n v="58"/>
    <n v="1"/>
    <m/>
    <d v="1899-12-30T13:50:00"/>
    <d v="1899-12-30T13:50:00"/>
    <d v="1899-12-30T00:00:00"/>
    <n v="0"/>
    <n v="0"/>
    <d v="1899-12-30T13:55:00"/>
    <d v="1899-12-30T00:05:00"/>
    <n v="0"/>
    <n v="5"/>
    <d v="1899-12-30T14:10:00"/>
    <d v="1899-12-30T00:15:00"/>
    <n v="0"/>
    <n v="15"/>
    <d v="1899-12-30T14:45:00"/>
    <d v="1899-12-30T00:35:00"/>
    <n v="0"/>
    <n v="35"/>
    <d v="1899-12-30T14:50:00"/>
    <d v="1899-12-30T15:40:00"/>
    <d v="1899-12-30T00:50:00"/>
    <n v="0"/>
    <n v="50"/>
    <d v="1899-12-30T14:50:00"/>
    <d v="1899-12-30T15:40:00"/>
    <d v="1899-12-30T00:50:00"/>
    <n v="0"/>
    <n v="50"/>
    <d v="1899-12-30T21:13:00"/>
    <d v="1899-12-30T05:33:00"/>
    <n v="5"/>
    <n v="33"/>
    <d v="1899-12-30T21:14:00"/>
    <d v="1899-12-30T00:01:00"/>
    <n v="0"/>
    <n v="1"/>
    <d v="1899-12-30T23:29:00"/>
    <d v="1899-12-30T02:15:00"/>
    <n v="2"/>
    <n v="15"/>
    <d v="1899-12-30T23:29:00"/>
    <d v="1899-12-30T23:29:00"/>
    <d v="1899-12-30T00:00:00"/>
    <n v="0"/>
    <n v="0"/>
    <d v="1899-12-30T23:29:00"/>
    <d v="1899-12-30T23:29:00"/>
    <m/>
    <d v="1899-12-30T00:00:00"/>
    <n v="0"/>
    <n v="0"/>
    <d v="1899-12-30T23:40:00"/>
    <d v="1899-12-30T00:11:00"/>
    <n v="0"/>
    <n v="11"/>
    <d v="1899-12-30T23:45:00"/>
    <d v="1899-12-30T00:05:00"/>
    <n v="0"/>
    <n v="5"/>
    <d v="1899-12-30T23:45:00"/>
    <d v="1899-12-30T23:50:00"/>
    <d v="1899-12-30T00:05:00"/>
    <n v="0"/>
    <n v="5"/>
    <d v="1899-12-30T10:00:00"/>
    <n v="10"/>
    <n v="0"/>
    <d v="1899-12-30T06:24:00"/>
    <n v="6"/>
    <n v="24"/>
    <d v="1899-12-30T00:50:00"/>
    <n v="0"/>
    <n v="50"/>
    <d v="1899-12-30T02:15:00"/>
    <n v="2"/>
    <n v="15"/>
    <m/>
    <m/>
    <m/>
    <d v="1899-12-30T02:15:00"/>
    <n v="2"/>
    <n v="1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16492.4659999989"/>
    <n v="22777"/>
    <n v="56.311034482758622"/>
    <n v="62.18959766431044"/>
    <m/>
    <m/>
    <m/>
    <m/>
    <m/>
  </r>
  <r>
    <n v="402"/>
    <n v="71"/>
    <d v="2011-10-16T00:00:00"/>
    <n v="10"/>
    <x v="2"/>
    <n v="3"/>
    <s v="UML,DGPR"/>
    <s v="HARD COKING COAL"/>
    <s v="FU ZHOU HAI"/>
    <d v="1899-12-30T16:25:00"/>
    <x v="397"/>
    <s v="DTY-WT 1-WCS-RLS 1-IMWB 1-DTY"/>
    <n v="59"/>
    <n v="0"/>
    <m/>
    <d v="1899-12-30T16:25:00"/>
    <d v="1899-12-30T16:25:00"/>
    <d v="1899-12-30T00:00:00"/>
    <n v="0"/>
    <n v="0"/>
    <d v="1899-12-30T16:35:00"/>
    <d v="1899-12-30T00:10:00"/>
    <n v="0"/>
    <n v="10"/>
    <d v="1899-12-30T19:45:00"/>
    <d v="1899-12-30T03:10:00"/>
    <n v="3"/>
    <n v="10"/>
    <d v="1899-12-30T20:20:00"/>
    <d v="1899-12-30T00:35:00"/>
    <n v="0"/>
    <n v="35"/>
    <d v="1899-12-30T20:30:00"/>
    <d v="1899-12-30T21:30:00"/>
    <d v="1899-12-30T01:00:00"/>
    <n v="1"/>
    <n v="0"/>
    <d v="1899-12-30T20:30:00"/>
    <d v="1899-12-30T21:30:00"/>
    <d v="1899-12-30T01:00:00"/>
    <n v="1"/>
    <n v="0"/>
    <d v="1899-12-31T01:20:00"/>
    <d v="1899-12-30T03:50:00"/>
    <n v="3"/>
    <n v="50"/>
    <d v="1899-12-31T01:22:00"/>
    <d v="1899-12-30T00:02:00"/>
    <n v="0"/>
    <n v="2"/>
    <d v="1899-12-31T03:39:00"/>
    <d v="1899-12-30T02:17:00"/>
    <n v="2"/>
    <n v="17"/>
    <d v="1899-12-31T03:39:00"/>
    <d v="1899-12-31T03:39:00"/>
    <d v="1899-12-30T00:00:00"/>
    <n v="0"/>
    <n v="0"/>
    <d v="1899-12-31T03:39:00"/>
    <d v="1899-12-31T03:39:00"/>
    <m/>
    <d v="1899-12-30T00:00:00"/>
    <n v="0"/>
    <n v="0"/>
    <d v="1899-12-31T03:50:00"/>
    <d v="1899-12-30T00:11:00"/>
    <n v="0"/>
    <n v="11"/>
    <d v="1899-12-31T03:55:00"/>
    <d v="1899-12-30T00:05:00"/>
    <n v="0"/>
    <n v="5"/>
    <d v="1899-12-31T03:55:00"/>
    <d v="1899-12-31T04:00:00"/>
    <d v="1899-12-30T00:05:00"/>
    <n v="0"/>
    <n v="5"/>
    <d v="1899-12-30T11:35:00"/>
    <n v="11"/>
    <n v="35"/>
    <d v="1899-12-30T04:41:00"/>
    <n v="4"/>
    <n v="41"/>
    <d v="1899-12-30T01:00:00"/>
    <n v="1"/>
    <n v="0"/>
    <d v="1899-12-30T02:17:00"/>
    <n v="2"/>
    <n v="17"/>
    <m/>
    <m/>
    <m/>
    <d v="1899-12-30T02:17:00"/>
    <n v="2"/>
    <n v="1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20041.7559999989"/>
    <n v="22836"/>
    <n v="60.157457627118646"/>
    <n v="62.184347346295276"/>
    <m/>
    <m/>
    <m/>
    <m/>
    <m/>
  </r>
  <r>
    <n v="403"/>
    <n v="72"/>
    <d v="2011-10-17T00:00:00"/>
    <n v="10"/>
    <x v="0"/>
    <n v="36"/>
    <s v="TSL,JSR"/>
    <s v="BLENDED PCI"/>
    <s v="LOWLANDS NELLO"/>
    <d v="1899-12-30T22:45:00"/>
    <x v="398"/>
    <s v="DTY-WT 1-WCS-RLS 1-IMWB 1-DTY"/>
    <n v="59"/>
    <n v="0"/>
    <m/>
    <d v="1899-12-30T22:45:00"/>
    <d v="1899-12-30T22:45:00"/>
    <d v="1899-12-30T00:00:00"/>
    <n v="0"/>
    <n v="0"/>
    <d v="1899-12-31T00:05:00"/>
    <d v="1899-12-30T01:20:00"/>
    <n v="1"/>
    <n v="20"/>
    <d v="1899-12-31T01:45:00"/>
    <d v="1899-12-30T01:40:00"/>
    <n v="1"/>
    <n v="40"/>
    <d v="1899-12-31T02:08:00"/>
    <d v="1899-12-30T00:23:00"/>
    <n v="0"/>
    <n v="23"/>
    <d v="1899-12-31T02:10:00"/>
    <d v="1899-12-31T03:10:00"/>
    <d v="1899-12-30T01:00:00"/>
    <n v="1"/>
    <n v="0"/>
    <d v="1899-12-31T02:10:00"/>
    <d v="1899-12-31T03:10:00"/>
    <d v="1899-12-30T01:00:00"/>
    <n v="1"/>
    <n v="0"/>
    <d v="1899-12-31T04:20:00"/>
    <d v="1899-12-30T01:10:00"/>
    <n v="1"/>
    <n v="10"/>
    <d v="1899-12-31T04:21:00"/>
    <d v="1899-12-30T00:01:00"/>
    <n v="0"/>
    <n v="1"/>
    <d v="1899-12-31T06:50:00"/>
    <d v="1899-12-30T02:29:00"/>
    <n v="2"/>
    <n v="29"/>
    <d v="1899-12-31T06:50:00"/>
    <d v="1899-12-31T06:50:00"/>
    <d v="1899-12-30T00:00:00"/>
    <n v="0"/>
    <n v="0"/>
    <d v="1899-12-31T06:50:00"/>
    <d v="1899-12-31T06:50:00"/>
    <m/>
    <d v="1899-12-30T00:00:00"/>
    <n v="0"/>
    <n v="0"/>
    <d v="1899-12-31T07:10:00"/>
    <d v="1899-12-30T00:20:00"/>
    <n v="0"/>
    <n v="20"/>
    <d v="1899-12-31T07:15:00"/>
    <d v="1899-12-30T00:05:00"/>
    <n v="0"/>
    <n v="5"/>
    <d v="1899-12-31T07:15:00"/>
    <d v="1899-12-31T07:20:00"/>
    <d v="1899-12-30T00:05:00"/>
    <n v="0"/>
    <n v="5"/>
    <d v="1899-12-30T08:35:00"/>
    <n v="8"/>
    <n v="35"/>
    <d v="1899-12-30T01:58:00"/>
    <n v="1"/>
    <n v="58"/>
    <d v="1899-12-30T01:00:00"/>
    <n v="1"/>
    <n v="0"/>
    <d v="1899-12-30T02:29:00"/>
    <n v="2"/>
    <n v="29"/>
    <m/>
    <m/>
    <m/>
    <d v="1899-12-30T02:29:00"/>
    <n v="2"/>
    <n v="2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23788.1759999988"/>
    <n v="22894"/>
    <n v="63.498644067796612"/>
    <n v="62.19045059841001"/>
    <m/>
    <m/>
    <m/>
    <m/>
    <m/>
  </r>
  <r>
    <n v="404"/>
    <n v="73"/>
    <d v="2011-10-17T00:00:00"/>
    <n v="10"/>
    <x v="18"/>
    <n v="7"/>
    <s v="BSL"/>
    <s v="STEAM NON COKING"/>
    <s v="FURNESS MELBOURNE"/>
    <d v="1899-12-30T07:35:00"/>
    <x v="399"/>
    <s v="DTY-WT 1-WCS-RLS 1-IMWB 1-DTY"/>
    <n v="58"/>
    <n v="1"/>
    <m/>
    <d v="1899-12-30T07:35:00"/>
    <d v="1899-12-30T07:35:00"/>
    <d v="1899-12-30T00:00:00"/>
    <n v="0"/>
    <n v="0"/>
    <d v="1899-12-30T08:00:00"/>
    <d v="1899-12-30T00:25:00"/>
    <n v="0"/>
    <n v="25"/>
    <d v="1899-12-30T08:20:00"/>
    <d v="1899-12-30T00:20:00"/>
    <n v="0"/>
    <n v="20"/>
    <d v="1899-12-30T08:30:00"/>
    <d v="1899-12-30T00:10:00"/>
    <n v="0"/>
    <n v="10"/>
    <d v="1899-12-30T08:32:00"/>
    <d v="1899-12-30T09:15:00"/>
    <d v="1899-12-30T00:43:00"/>
    <n v="0"/>
    <n v="43"/>
    <d v="1899-12-30T08:32:00"/>
    <d v="1899-12-30T09:15:00"/>
    <d v="1899-12-30T00:43:00"/>
    <n v="0"/>
    <n v="43"/>
    <d v="1899-12-30T08:30:00"/>
    <n v="-3.125E-2"/>
    <e v="#NUM!"/>
    <e v="#NUM!"/>
    <d v="1899-12-30T09:56:00"/>
    <d v="1899-12-30T01:26:00"/>
    <n v="1"/>
    <n v="26"/>
    <d v="1899-12-30T11:50:00"/>
    <d v="1899-12-30T01:54:00"/>
    <n v="1"/>
    <n v="54"/>
    <d v="1899-12-30T11:50:00"/>
    <d v="1899-12-30T11:50:00"/>
    <d v="1899-12-30T00:00:00"/>
    <n v="0"/>
    <n v="0"/>
    <d v="1899-12-30T11:50:00"/>
    <d v="1899-12-30T11:50:00"/>
    <m/>
    <d v="1899-12-30T00:00:00"/>
    <n v="0"/>
    <n v="0"/>
    <d v="1899-12-30T12:05:00"/>
    <d v="1899-12-30T00:15:00"/>
    <n v="0"/>
    <n v="15"/>
    <d v="1899-12-30T12:08:00"/>
    <d v="1899-12-30T00:03:00"/>
    <n v="0"/>
    <n v="3"/>
    <d v="1899-12-30T12:08:00"/>
    <d v="1899-12-30T12:10:00"/>
    <d v="1899-12-30T00:02:00"/>
    <n v="0"/>
    <n v="2"/>
    <d v="1899-12-30T04:35:00"/>
    <n v="4"/>
    <n v="35"/>
    <n v="-1.1805555555555625E-2"/>
    <e v="#NUM!"/>
    <e v="#NUM!"/>
    <d v="1899-12-30T00:43:00"/>
    <n v="0"/>
    <n v="43"/>
    <d v="1899-12-30T01:54:00"/>
    <n v="1"/>
    <n v="54"/>
    <m/>
    <m/>
    <m/>
    <d v="1899-12-30T01:54:00"/>
    <n v="1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27212.8959999988"/>
    <n v="22953"/>
    <n v="59.046896551724132"/>
    <n v="62.179797673506677"/>
    <m/>
    <m/>
    <m/>
    <m/>
    <m/>
  </r>
  <r>
    <n v="405"/>
    <n v="74"/>
    <d v="2011-10-17T00:00:00"/>
    <n v="10"/>
    <x v="26"/>
    <n v="1"/>
    <s v="KYORI OREMIN LTD."/>
    <s v="NON COKING"/>
    <s v="PRABHU DAYA"/>
    <d v="1899-12-30T20:10:00"/>
    <x v="400"/>
    <s v="DTY-WT 1-WCS-RLS 1-IMWB 1-DTY"/>
    <n v="59"/>
    <n v="0"/>
    <m/>
    <d v="1899-12-30T20:10:00"/>
    <d v="1899-12-30T20:10:00"/>
    <d v="1899-12-30T00:00:00"/>
    <n v="0"/>
    <n v="0"/>
    <d v="1899-12-30T21:15:00"/>
    <d v="1899-12-30T01:05:00"/>
    <n v="1"/>
    <n v="5"/>
    <d v="1899-12-30T21:20:00"/>
    <d v="1899-12-30T00:05:00"/>
    <n v="0"/>
    <n v="5"/>
    <d v="1899-12-30T21:43:00"/>
    <d v="1899-12-30T00:23:00"/>
    <n v="0"/>
    <n v="23"/>
    <d v="1899-12-30T21:45:00"/>
    <d v="1899-12-30T23:00:00"/>
    <d v="1899-12-30T01:15:00"/>
    <n v="1"/>
    <n v="15"/>
    <d v="1899-12-30T21:45:00"/>
    <d v="1899-12-30T23:00:00"/>
    <d v="1899-12-30T01:15:00"/>
    <n v="1"/>
    <n v="15"/>
    <d v="1899-12-30T23:09:00"/>
    <d v="1899-12-30T00:09:00"/>
    <n v="0"/>
    <n v="9"/>
    <d v="1899-12-30T23:09:00"/>
    <d v="1899-12-30T00:00:00"/>
    <n v="0"/>
    <n v="0"/>
    <d v="1899-12-31T01:37:00"/>
    <d v="1899-12-30T02:28:00"/>
    <n v="2"/>
    <n v="28"/>
    <d v="1899-12-31T01:37:00"/>
    <d v="1899-12-31T01:37:00"/>
    <d v="1899-12-30T00:00:00"/>
    <n v="0"/>
    <n v="0"/>
    <d v="1899-12-31T01:37:00"/>
    <d v="1899-12-31T01:37:00"/>
    <m/>
    <d v="1899-12-30T00:00:00"/>
    <n v="0"/>
    <n v="0"/>
    <d v="1899-12-31T01:50:00"/>
    <d v="1899-12-30T00:13:00"/>
    <n v="0"/>
    <n v="13"/>
    <d v="1899-12-31T01:55:00"/>
    <d v="1899-12-30T00:05:00"/>
    <n v="0"/>
    <n v="5"/>
    <d v="1899-12-31T01:55:00"/>
    <d v="1899-12-31T01:57:00"/>
    <d v="1899-12-30T00:02:00"/>
    <n v="0"/>
    <n v="2"/>
    <d v="1899-12-30T05:47:00"/>
    <n v="5"/>
    <n v="47"/>
    <d v="1899-12-30T00:50:00"/>
    <n v="0"/>
    <n v="50"/>
    <d v="1899-12-30T01:15:00"/>
    <n v="1"/>
    <n v="15"/>
    <d v="1899-12-30T02:28:00"/>
    <n v="2"/>
    <n v="28"/>
    <m/>
    <m/>
    <m/>
    <d v="1899-12-30T02:28:00"/>
    <n v="2"/>
    <n v="2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30652.7259999989"/>
    <n v="23007"/>
    <n v="58.30220338983051"/>
    <n v="62.183367062198414"/>
    <m/>
    <m/>
    <m/>
    <m/>
    <m/>
  </r>
  <r>
    <n v="406"/>
    <n v="75"/>
    <d v="2011-10-18T00:00:00"/>
    <n v="10"/>
    <x v="0"/>
    <n v="37"/>
    <s v="TSL,JSR"/>
    <s v="BLENDED PCI/CURRAGH SS"/>
    <s v="LOWLANDS NELLO/VOGUE CHALLENGER"/>
    <d v="1899-12-30T03:15:00"/>
    <x v="401"/>
    <s v="DTY-WT 1-WCS-RLS 1-IMWB 1-DTY"/>
    <n v="54"/>
    <n v="5"/>
    <m/>
    <d v="1899-12-30T03:15:00"/>
    <d v="1899-12-30T03:15:00"/>
    <d v="1899-12-30T00:00:00"/>
    <n v="0"/>
    <n v="0"/>
    <d v="1899-12-30T03:25:00"/>
    <d v="1899-12-30T00:10:00"/>
    <n v="0"/>
    <n v="10"/>
    <d v="1899-12-30T03:40:00"/>
    <d v="1899-12-30T00:15:00"/>
    <n v="0"/>
    <n v="15"/>
    <d v="1899-12-30T04:00:00"/>
    <d v="1899-12-30T00:20:00"/>
    <n v="0"/>
    <n v="20"/>
    <d v="1899-12-30T04:10:00"/>
    <d v="1899-12-30T04:40:00"/>
    <d v="1899-12-30T00:30:00"/>
    <n v="0"/>
    <n v="30"/>
    <d v="1899-12-30T04:10:00"/>
    <d v="1899-12-30T04:40:00"/>
    <d v="1899-12-30T00:30:00"/>
    <n v="0"/>
    <n v="30"/>
    <d v="1899-12-30T04:44:00"/>
    <d v="1899-12-30T00:04:00"/>
    <n v="0"/>
    <n v="4"/>
    <d v="1899-12-30T04:45:00"/>
    <d v="1899-12-30T00:01:00"/>
    <n v="0"/>
    <n v="1"/>
    <d v="1899-12-30T09:21:00"/>
    <d v="1899-12-30T04:36:00"/>
    <n v="4"/>
    <n v="36"/>
    <d v="1899-12-30T09:21:00"/>
    <d v="1899-12-30T09:21:00"/>
    <d v="1899-12-30T00:00:00"/>
    <n v="0"/>
    <n v="0"/>
    <d v="1899-12-30T09:21:00"/>
    <d v="1899-12-30T09:21:00"/>
    <m/>
    <d v="1899-12-30T00:00:00"/>
    <n v="0"/>
    <n v="0"/>
    <d v="1899-12-30T09:40:00"/>
    <d v="1899-12-30T00:19:00"/>
    <n v="0"/>
    <n v="19"/>
    <d v="1899-12-30T09:48:00"/>
    <d v="1899-12-30T00:08:00"/>
    <n v="0"/>
    <n v="8"/>
    <d v="1899-12-30T09:48:00"/>
    <d v="1899-12-30T09:50:00"/>
    <d v="1899-12-30T00:02:00"/>
    <n v="0"/>
    <n v="2"/>
    <d v="1899-12-30T06:35:00"/>
    <n v="6"/>
    <n v="35"/>
    <d v="1899-12-30T00:51:00"/>
    <n v="0"/>
    <n v="51"/>
    <d v="1899-12-30T00:30:00"/>
    <n v="0"/>
    <n v="30"/>
    <d v="1899-12-30T04:36:00"/>
    <n v="4"/>
    <n v="36"/>
    <m/>
    <m/>
    <m/>
    <d v="1899-12-30T04:36:00"/>
    <n v="4"/>
    <n v="3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34066.0659999989"/>
    <n v="23063"/>
    <n v="63.21"/>
    <n v="62.180378354940771"/>
    <m/>
    <m/>
    <m/>
    <m/>
    <m/>
  </r>
  <r>
    <n v="407"/>
    <n v="76"/>
    <d v="2011-10-18T00:00:00"/>
    <n v="10"/>
    <x v="1"/>
    <n v="6"/>
    <s v="TSL,HALDIA"/>
    <s v="HAILCREEK"/>
    <s v="JASMINE HALO"/>
    <d v="1899-12-30T04:30:00"/>
    <x v="402"/>
    <s v="DTY-WT 1-WCS-RLS 1-IMWB 1-DTY"/>
    <n v="56"/>
    <n v="3"/>
    <m/>
    <d v="1899-12-30T04:30:00"/>
    <d v="1899-12-30T04:30:00"/>
    <d v="1899-12-30T00:00:00"/>
    <n v="0"/>
    <n v="0"/>
    <d v="1899-12-30T04:40:00"/>
    <d v="1899-12-30T00:10:00"/>
    <n v="0"/>
    <n v="10"/>
    <d v="1899-12-30T05:00:00"/>
    <d v="1899-12-30T00:20:00"/>
    <n v="0"/>
    <n v="20"/>
    <d v="1899-12-30T05:45:00"/>
    <d v="1899-12-30T00:45:00"/>
    <n v="0"/>
    <n v="45"/>
    <d v="1899-12-30T05:50:00"/>
    <d v="1899-12-30T09:30:00"/>
    <d v="1899-12-30T03:40:00"/>
    <n v="3"/>
    <n v="40"/>
    <d v="1899-12-30T05:50:00"/>
    <d v="1899-12-30T09:30:00"/>
    <d v="1899-12-30T03:40:00"/>
    <n v="3"/>
    <n v="40"/>
    <d v="1899-12-30T11:05:00"/>
    <d v="1899-12-30T01:35:00"/>
    <n v="1"/>
    <n v="35"/>
    <d v="1899-12-30T11:32:00"/>
    <d v="1899-12-30T00:27:00"/>
    <n v="0"/>
    <n v="27"/>
    <d v="1899-12-30T13:36:00"/>
    <d v="1899-12-30T02:04:00"/>
    <n v="2"/>
    <n v="4"/>
    <d v="1899-12-30T13:36:00"/>
    <d v="1899-12-30T13:36:00"/>
    <d v="1899-12-30T00:00:00"/>
    <n v="0"/>
    <n v="0"/>
    <d v="1899-12-30T13:36:00"/>
    <d v="1899-12-30T13:36:00"/>
    <m/>
    <d v="1899-12-30T00:00:00"/>
    <n v="0"/>
    <n v="0"/>
    <d v="1899-12-30T13:58:00"/>
    <d v="1899-12-30T00:22:00"/>
    <n v="0"/>
    <n v="22"/>
    <d v="1899-12-30T14:05:00"/>
    <d v="1899-12-30T00:07:00"/>
    <n v="0"/>
    <n v="7"/>
    <d v="1899-12-30T14:05:00"/>
    <d v="1899-12-30T14:10:00"/>
    <d v="1899-12-30T00:05:00"/>
    <n v="0"/>
    <n v="5"/>
    <d v="1899-12-30T09:40:00"/>
    <n v="9"/>
    <n v="40"/>
    <d v="1899-12-30T02:49:00"/>
    <n v="2"/>
    <n v="49"/>
    <d v="1899-12-30T03:40:00"/>
    <n v="3"/>
    <n v="40"/>
    <d v="1899-12-30T02:04:00"/>
    <n v="2"/>
    <n v="4"/>
    <m/>
    <m/>
    <m/>
    <d v="1899-12-30T02:04:00"/>
    <n v="2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37788.345999999"/>
    <n v="23121"/>
    <n v="66.469285714285718"/>
    <n v="62.185387569741749"/>
    <m/>
    <m/>
    <m/>
    <m/>
    <m/>
  </r>
  <r>
    <n v="408"/>
    <n v="77"/>
    <d v="2011-10-18T00:00:00"/>
    <n v="10"/>
    <x v="18"/>
    <n v="8"/>
    <s v="BSL"/>
    <s v="STEAM NON COKING"/>
    <s v="FURNESS MELBOURNE"/>
    <d v="1899-12-30T09:15:00"/>
    <x v="403"/>
    <s v="DTY-WT 1-WCS-RLS 1-IMWB 1-DTY"/>
    <n v="58"/>
    <n v="1"/>
    <m/>
    <d v="1899-12-30T09:15:00"/>
    <d v="1899-12-30T09:15:00"/>
    <d v="1899-12-30T00:00:00"/>
    <n v="0"/>
    <n v="0"/>
    <d v="1899-12-30T09:35:00"/>
    <d v="1899-12-30T00:20:00"/>
    <n v="0"/>
    <n v="20"/>
    <d v="1899-12-30T10:25:00"/>
    <d v="1899-12-30T00:50:00"/>
    <n v="0"/>
    <n v="50"/>
    <d v="1899-12-30T11:15:00"/>
    <d v="1899-12-30T00:50:00"/>
    <n v="0"/>
    <n v="50"/>
    <d v="1899-12-30T11:20:00"/>
    <d v="1899-12-30T12:30:00"/>
    <d v="1899-12-30T01:10:00"/>
    <n v="1"/>
    <n v="10"/>
    <d v="1899-12-30T11:20:00"/>
    <d v="1899-12-30T12:30:00"/>
    <d v="1899-12-30T01:10:00"/>
    <n v="1"/>
    <n v="10"/>
    <d v="1899-12-30T14:20:00"/>
    <d v="1899-12-30T01:50:00"/>
    <n v="1"/>
    <n v="50"/>
    <d v="1899-12-30T14:49:00"/>
    <d v="1899-12-30T00:29:00"/>
    <n v="0"/>
    <n v="29"/>
    <d v="1899-12-30T16:00:00"/>
    <d v="1899-12-30T01:11:00"/>
    <n v="1"/>
    <n v="11"/>
    <d v="1899-12-30T16:00:00"/>
    <d v="1899-12-30T16:00:00"/>
    <d v="1899-12-30T00:00:00"/>
    <n v="0"/>
    <n v="0"/>
    <d v="1899-12-30T16:00:00"/>
    <d v="1899-12-30T16:00:00"/>
    <m/>
    <d v="1899-12-30T00:00:00"/>
    <n v="0"/>
    <n v="0"/>
    <d v="1899-12-30T16:10:00"/>
    <d v="1899-12-30T00:10:00"/>
    <n v="0"/>
    <n v="10"/>
    <d v="1899-12-30T16:15:00"/>
    <d v="1899-12-30T00:05:00"/>
    <n v="0"/>
    <n v="5"/>
    <d v="1899-12-30T16:15:00"/>
    <d v="1899-12-30T16:15:00"/>
    <d v="1899-12-30T00:00:00"/>
    <n v="0"/>
    <n v="0"/>
    <d v="1899-12-30T07:00:00"/>
    <n v="7"/>
    <n v="0"/>
    <d v="1899-12-30T02:55:00"/>
    <n v="2"/>
    <n v="55"/>
    <d v="1899-12-30T01:10:00"/>
    <n v="1"/>
    <n v="10"/>
    <d v="1899-12-30T01:11:00"/>
    <n v="1"/>
    <n v="11"/>
    <m/>
    <m/>
    <m/>
    <d v="1899-12-30T01:11:00"/>
    <n v="1"/>
    <n v="1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41225.425999999"/>
    <n v="23180"/>
    <n v="59.26"/>
    <n v="62.175385073339044"/>
    <m/>
    <m/>
    <m/>
    <m/>
    <m/>
  </r>
  <r>
    <n v="409"/>
    <n v="78"/>
    <d v="2011-10-18T00:00:00"/>
    <n v="10"/>
    <x v="1"/>
    <n v="7"/>
    <s v="TSL,HALDIA"/>
    <s v="HAILCREEK"/>
    <s v="JASMINE HALO"/>
    <d v="1899-12-30T11:00:00"/>
    <x v="404"/>
    <s v="DTY-WT 1-WCS-RLS 1-IMWB 1-DTY"/>
    <n v="59"/>
    <n v="0"/>
    <m/>
    <d v="1899-12-30T11:00:00"/>
    <d v="1899-12-30T11:00:00"/>
    <d v="1899-12-30T00:00:00"/>
    <n v="0"/>
    <n v="0"/>
    <d v="1899-12-30T12:00:00"/>
    <d v="1899-12-30T01:00:00"/>
    <n v="1"/>
    <n v="0"/>
    <d v="1899-12-30T13:45:00"/>
    <d v="1899-12-30T01:45:00"/>
    <n v="1"/>
    <n v="45"/>
    <d v="1899-12-30T14:40:00"/>
    <d v="1899-12-30T00:55:00"/>
    <n v="0"/>
    <n v="55"/>
    <d v="1899-12-30T14:45:00"/>
    <d v="1899-12-30T16:10:00"/>
    <d v="1899-12-30T01:25:00"/>
    <n v="1"/>
    <n v="25"/>
    <d v="1899-12-30T14:45:00"/>
    <d v="1899-12-30T16:10:00"/>
    <d v="1899-12-30T01:25:00"/>
    <n v="1"/>
    <n v="25"/>
    <d v="1899-12-30T17:10:00"/>
    <d v="1899-12-30T01:00:00"/>
    <n v="1"/>
    <n v="0"/>
    <d v="1899-12-30T17:11:00"/>
    <d v="1899-12-30T00:01:00"/>
    <n v="0"/>
    <n v="1"/>
    <d v="1899-12-30T20:35:00"/>
    <d v="1899-12-30T03:24:00"/>
    <n v="3"/>
    <n v="24"/>
    <d v="1899-12-30T20:35:00"/>
    <d v="1899-12-30T20:35:00"/>
    <d v="1899-12-30T00:00:00"/>
    <n v="0"/>
    <n v="0"/>
    <d v="1899-12-30T20:35:00"/>
    <d v="1899-12-30T20:35:00"/>
    <m/>
    <d v="1899-12-30T00:00:00"/>
    <n v="0"/>
    <n v="0"/>
    <d v="1899-12-30T20:42:00"/>
    <d v="1899-12-30T00:07:00"/>
    <n v="0"/>
    <n v="7"/>
    <d v="1899-12-30T20:50:00"/>
    <d v="1899-12-30T00:08:00"/>
    <n v="0"/>
    <n v="8"/>
    <d v="1899-12-30T20:50:00"/>
    <d v="1899-12-30T20:50:00"/>
    <d v="1899-12-30T00:00:00"/>
    <n v="0"/>
    <n v="0"/>
    <d v="1899-12-30T09:50:00"/>
    <n v="9"/>
    <n v="50"/>
    <d v="1899-12-30T02:10:00"/>
    <n v="2"/>
    <n v="10"/>
    <d v="1899-12-30T01:25:00"/>
    <n v="1"/>
    <n v="25"/>
    <d v="1899-12-30T03:24:00"/>
    <n v="3"/>
    <n v="24"/>
    <m/>
    <m/>
    <m/>
    <d v="1899-12-30T03:24:00"/>
    <n v="3"/>
    <n v="2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44922.9959999991"/>
    <n v="23236"/>
    <n v="62.670677966101699"/>
    <n v="62.184670166982229"/>
    <m/>
    <m/>
    <m/>
    <m/>
    <m/>
  </r>
  <r>
    <n v="410"/>
    <n v="79"/>
    <d v="2011-10-18T00:00:00"/>
    <n v="10"/>
    <x v="0"/>
    <n v="38"/>
    <s v="TSL,JSR"/>
    <s v="HAILCREEK"/>
    <s v="JASMINE HALO"/>
    <d v="1899-12-30T15:40:00"/>
    <x v="405"/>
    <s v="DTY-WT 1-WCS-RLS 1-IMWB 1-DTY"/>
    <n v="56"/>
    <n v="3"/>
    <m/>
    <d v="1899-12-30T15:40:00"/>
    <d v="1899-12-30T15:40:00"/>
    <d v="1899-12-30T00:00:00"/>
    <n v="0"/>
    <n v="0"/>
    <d v="1899-12-30T16:20:00"/>
    <d v="1899-12-30T00:40:00"/>
    <n v="0"/>
    <n v="40"/>
    <d v="1899-12-30T16:35:00"/>
    <d v="1899-12-30T00:15:00"/>
    <n v="0"/>
    <n v="15"/>
    <d v="1899-12-30T17:35:00"/>
    <d v="1899-12-30T01:00:00"/>
    <n v="1"/>
    <n v="0"/>
    <d v="1899-12-30T17:40:00"/>
    <d v="1899-12-30T18:45:00"/>
    <d v="1899-12-30T01:05:00"/>
    <n v="1"/>
    <n v="5"/>
    <d v="1899-12-30T17:40:00"/>
    <d v="1899-12-30T18:45:00"/>
    <d v="1899-12-30T01:05:00"/>
    <n v="1"/>
    <n v="5"/>
    <d v="1899-12-30T20:42:00"/>
    <d v="1899-12-30T01:57:00"/>
    <n v="1"/>
    <n v="57"/>
    <d v="1899-12-30T20:43:00"/>
    <d v="1899-12-30T00:01:00"/>
    <n v="0"/>
    <n v="1"/>
    <d v="1899-12-30T22:00:00"/>
    <d v="1899-12-30T01:17:00"/>
    <n v="1"/>
    <n v="17"/>
    <d v="1899-12-30T22:00:00"/>
    <d v="1899-12-30T22:00:00"/>
    <d v="1899-12-30T00:00:00"/>
    <n v="0"/>
    <n v="0"/>
    <d v="1899-12-30T22:00:00"/>
    <d v="1899-12-30T22:00:00"/>
    <m/>
    <d v="1899-12-30T00:00:00"/>
    <n v="0"/>
    <n v="0"/>
    <d v="1899-12-30T22:10:00"/>
    <d v="1899-12-30T00:10:00"/>
    <n v="0"/>
    <n v="10"/>
    <d v="1899-12-30T22:15:00"/>
    <d v="1899-12-30T00:05:00"/>
    <n v="0"/>
    <n v="5"/>
    <d v="1899-12-30T22:15:00"/>
    <d v="1899-12-30T22:20:00"/>
    <d v="1899-12-30T00:05:00"/>
    <n v="0"/>
    <n v="5"/>
    <d v="1899-12-30T06:40:00"/>
    <n v="6"/>
    <n v="40"/>
    <d v="1899-12-30T03:12:00"/>
    <n v="3"/>
    <n v="12"/>
    <d v="1899-12-30T01:05:00"/>
    <n v="1"/>
    <n v="5"/>
    <d v="1899-12-30T01:17:00"/>
    <n v="1"/>
    <n v="17"/>
    <m/>
    <m/>
    <m/>
    <d v="1899-12-30T01:17:00"/>
    <n v="1"/>
    <n v="1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48434.3559999992"/>
    <n v="23295"/>
    <n v="62.702857142857148"/>
    <n v="62.177907533805502"/>
    <m/>
    <m/>
    <m/>
    <m/>
    <m/>
  </r>
  <r>
    <n v="411"/>
    <n v="80"/>
    <d v="2011-10-18T00:00:00"/>
    <n v="10"/>
    <x v="18"/>
    <n v="9"/>
    <s v="BSL"/>
    <s v="STEAM NON COKING"/>
    <s v="FURNESS MELBOURNE"/>
    <d v="1899-12-30T17:00:00"/>
    <x v="406"/>
    <s v="DTY-WT 1-WCS-RLS 1-IMWB 1-DTY"/>
    <n v="59"/>
    <n v="0"/>
    <m/>
    <d v="1899-12-30T17:00:00"/>
    <d v="1899-12-30T17:00:00"/>
    <d v="1899-12-30T00:00:00"/>
    <n v="0"/>
    <n v="0"/>
    <d v="1899-12-30T18:00:00"/>
    <d v="1899-12-30T01:00:00"/>
    <n v="1"/>
    <n v="0"/>
    <d v="1899-12-30T20:45:00"/>
    <d v="1899-12-30T02:45:00"/>
    <n v="2"/>
    <n v="45"/>
    <d v="1899-12-30T21:30:00"/>
    <d v="1899-12-30T00:45:00"/>
    <n v="0"/>
    <n v="45"/>
    <d v="1899-12-30T21:30:00"/>
    <d v="1899-12-30T23:20:00"/>
    <d v="1899-12-30T01:50:00"/>
    <n v="1"/>
    <n v="50"/>
    <d v="1899-12-30T21:30:00"/>
    <d v="1899-12-30T23:20:00"/>
    <d v="1899-12-30T01:50:00"/>
    <n v="1"/>
    <n v="50"/>
    <d v="1899-12-31T00:01:00"/>
    <d v="1899-12-30T00:41:00"/>
    <n v="0"/>
    <n v="41"/>
    <d v="1899-12-31T00:02:00"/>
    <d v="1899-12-30T00:01:00"/>
    <n v="0"/>
    <n v="1"/>
    <d v="1899-12-31T02:06:00"/>
    <d v="1899-12-30T02:04:00"/>
    <n v="2"/>
    <n v="4"/>
    <d v="1899-12-31T02:06:00"/>
    <d v="1899-12-31T02:06:00"/>
    <d v="1899-12-30T00:00:00"/>
    <n v="0"/>
    <n v="0"/>
    <d v="1899-12-31T02:06:00"/>
    <d v="1899-12-31T02:06:00"/>
    <m/>
    <d v="1899-12-30T00:00:00"/>
    <n v="0"/>
    <n v="0"/>
    <d v="1899-12-31T02:15:00"/>
    <d v="1899-12-30T00:09:00"/>
    <n v="0"/>
    <n v="9"/>
    <d v="1899-12-31T02:22:00"/>
    <d v="1899-12-30T00:07:00"/>
    <n v="0"/>
    <n v="7"/>
    <d v="1899-12-31T02:22:00"/>
    <d v="1899-12-31T02:25:00"/>
    <d v="1899-12-30T00:03:00"/>
    <n v="0"/>
    <n v="3"/>
    <d v="1899-12-30T09:25:00"/>
    <n v="9"/>
    <n v="25"/>
    <d v="1899-12-30T01:42:00"/>
    <n v="1"/>
    <n v="42"/>
    <d v="1899-12-30T01:50:00"/>
    <n v="1"/>
    <n v="50"/>
    <d v="1899-12-30T02:04:00"/>
    <n v="2"/>
    <n v="4"/>
    <m/>
    <m/>
    <m/>
    <d v="1899-12-30T02:04:00"/>
    <n v="2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51968.3759999992"/>
    <n v="23354"/>
    <n v="59.89864406779661"/>
    <n v="62.172149353429788"/>
    <m/>
    <m/>
    <m/>
    <m/>
    <m/>
  </r>
  <r>
    <n v="412"/>
    <n v="81"/>
    <d v="2011-10-19T00:00:00"/>
    <n v="10"/>
    <x v="1"/>
    <n v="8"/>
    <s v="TSL,HALDIA"/>
    <s v="HAILCREEK"/>
    <s v="JASMINE HALO"/>
    <d v="1899-12-30T03:35:00"/>
    <x v="407"/>
    <s v="DTY-WT 1-WCS-RLS 1-IMWB 1-DTY"/>
    <n v="59"/>
    <n v="0"/>
    <m/>
    <d v="1899-12-30T03:35:00"/>
    <d v="1899-12-30T03:35:00"/>
    <d v="1899-12-30T00:00:00"/>
    <n v="0"/>
    <n v="0"/>
    <d v="1899-12-30T03:45:00"/>
    <d v="1899-12-30T00:10:00"/>
    <n v="0"/>
    <n v="10"/>
    <d v="1899-12-30T04:00:00"/>
    <d v="1899-12-30T00:15:00"/>
    <n v="0"/>
    <n v="15"/>
    <d v="1899-12-30T04:30:00"/>
    <d v="1899-12-30T00:30:00"/>
    <n v="0"/>
    <n v="30"/>
    <d v="1899-12-30T04:35:00"/>
    <d v="1899-12-30T05:40:00"/>
    <d v="1899-12-30T01:05:00"/>
    <n v="1"/>
    <n v="5"/>
    <d v="1899-12-30T04:35:00"/>
    <d v="1899-12-30T05:40:00"/>
    <d v="1899-12-30T01:05:00"/>
    <n v="1"/>
    <n v="5"/>
    <d v="1899-12-30T05:51:00"/>
    <d v="1899-12-30T00:11:00"/>
    <n v="0"/>
    <n v="11"/>
    <d v="1899-12-30T05:53:00"/>
    <d v="1899-12-30T00:02:00"/>
    <n v="0"/>
    <n v="2"/>
    <d v="1899-12-30T08:21:00"/>
    <d v="1899-12-30T02:28:00"/>
    <n v="2"/>
    <n v="28"/>
    <d v="1899-12-30T08:21:00"/>
    <d v="1899-12-30T08:21:00"/>
    <d v="1899-12-30T00:00:00"/>
    <n v="0"/>
    <n v="0"/>
    <d v="1899-12-30T08:21:00"/>
    <d v="1899-12-30T08:21:00"/>
    <m/>
    <d v="1899-12-30T00:00:00"/>
    <n v="0"/>
    <n v="0"/>
    <d v="1899-12-30T08:25:00"/>
    <d v="1899-12-30T00:04:00"/>
    <n v="0"/>
    <n v="4"/>
    <d v="1899-12-30T08:30:00"/>
    <d v="1899-12-30T00:05:00"/>
    <n v="0"/>
    <n v="5"/>
    <d v="1899-12-30T08:30:00"/>
    <d v="1899-12-30T08:35:00"/>
    <d v="1899-12-30T00:05:00"/>
    <n v="0"/>
    <n v="5"/>
    <d v="1899-12-30T05:00:00"/>
    <n v="5"/>
    <n v="0"/>
    <d v="1899-12-30T00:50:00"/>
    <n v="0"/>
    <n v="50"/>
    <d v="1899-12-30T01:05:00"/>
    <n v="1"/>
    <n v="5"/>
    <d v="1899-12-30T02:28:00"/>
    <n v="2"/>
    <n v="28"/>
    <m/>
    <m/>
    <m/>
    <d v="1899-12-30T02:28:00"/>
    <n v="2"/>
    <n v="2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55602.3059999992"/>
    <n v="23412"/>
    <n v="61.592033898305083"/>
    <n v="62.173342986502611"/>
    <m/>
    <m/>
    <m/>
    <m/>
    <m/>
  </r>
  <r>
    <n v="413"/>
    <n v="82"/>
    <d v="2011-10-20T00:00:00"/>
    <n v="10"/>
    <x v="7"/>
    <n v="5"/>
    <s v="VISA STEEL"/>
    <s v="STEAM NON COKING"/>
    <s v="NEWLEAD SPARTOUNTA"/>
    <d v="1899-12-30T05:20:00"/>
    <x v="408"/>
    <s v="DTY-WT 1-WCS-IMWB 1-DTY"/>
    <n v="58"/>
    <n v="0"/>
    <m/>
    <d v="1899-12-30T05:20:00"/>
    <d v="1899-12-30T05:20:00"/>
    <d v="1899-12-30T00:00:00"/>
    <n v="0"/>
    <n v="0"/>
    <d v="1899-12-30T05:30:00"/>
    <d v="1899-12-30T00:10:00"/>
    <n v="0"/>
    <n v="10"/>
    <d v="1899-12-30T05:40:00"/>
    <d v="1899-12-30T00:10:00"/>
    <n v="0"/>
    <n v="10"/>
    <d v="1899-12-30T06:10:00"/>
    <d v="1899-12-30T00:30:00"/>
    <n v="0"/>
    <n v="30"/>
    <d v="1899-12-30T06:15:00"/>
    <d v="1899-12-30T07:30:00"/>
    <d v="1899-12-30T01:15:00"/>
    <n v="1"/>
    <n v="15"/>
    <d v="1899-12-30T06:15:00"/>
    <d v="1899-12-30T07:30:00"/>
    <d v="1899-12-30T01:15:00"/>
    <n v="1"/>
    <n v="15"/>
    <d v="1899-12-30T07:30:00"/>
    <d v="1899-12-30T00:00:00"/>
    <n v="0"/>
    <n v="0"/>
    <d v="1899-12-30T07:30:00"/>
    <d v="1899-12-30T00:00:00"/>
    <n v="0"/>
    <n v="0"/>
    <d v="1899-12-31T09:45:00"/>
    <d v="1899-12-31T02:15:00"/>
    <n v="2"/>
    <n v="15"/>
    <d v="1899-12-31T09:45:00"/>
    <d v="1899-12-31T09:45:00"/>
    <d v="1899-12-30T00:00:00"/>
    <n v="0"/>
    <n v="0"/>
    <d v="1899-12-31T09:45:00"/>
    <d v="1899-12-31T09:45:00"/>
    <m/>
    <d v="1899-12-30T00:00:00"/>
    <n v="0"/>
    <n v="0"/>
    <d v="1899-12-31T10:10:00"/>
    <d v="1899-12-30T00:25:00"/>
    <n v="0"/>
    <n v="25"/>
    <d v="1899-12-31T10:15:00"/>
    <d v="1899-12-30T00:05:00"/>
    <n v="0"/>
    <n v="5"/>
    <d v="1899-12-31T10:15:00"/>
    <d v="1899-12-31T10:20:00"/>
    <d v="1899-12-30T00:05:00"/>
    <n v="0"/>
    <n v="5"/>
    <d v="1899-12-31T05:00:00"/>
    <n v="5"/>
    <n v="0"/>
    <d v="1899-12-30T01:00:00"/>
    <n v="1"/>
    <n v="0"/>
    <d v="1899-12-30T01:15:00"/>
    <n v="1"/>
    <n v="15"/>
    <d v="1899-12-31T02:15:00"/>
    <n v="2"/>
    <n v="15"/>
    <m/>
    <m/>
    <m/>
    <d v="1899-12-31T02:15:00"/>
    <n v="2"/>
    <n v="1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59773.1459999993"/>
    <n v="23471"/>
    <n v="71.911034482758623"/>
    <n v="62.194757189723454"/>
    <m/>
    <m/>
    <m/>
    <m/>
    <m/>
  </r>
  <r>
    <n v="414"/>
    <n v="83"/>
    <d v="2011-10-20T00:00:00"/>
    <n v="10"/>
    <x v="10"/>
    <n v="2"/>
    <s v="SUPL"/>
    <s v="NON COKING"/>
    <s v="CAROUGE"/>
    <d v="1899-12-30T10:50:00"/>
    <x v="409"/>
    <s v="DTY-WT 1-WCS-IMWB 1-DTY"/>
    <n v="59"/>
    <n v="0"/>
    <m/>
    <d v="1899-12-30T10:50:00"/>
    <d v="1899-12-30T10:50:00"/>
    <d v="1899-12-30T00:00:00"/>
    <n v="0"/>
    <n v="0"/>
    <d v="1899-12-31T10:00:00"/>
    <d v="1899-12-30T23:10:00"/>
    <n v="23"/>
    <n v="10"/>
    <d v="1899-12-31T10:10:00"/>
    <d v="1899-12-30T00:10:00"/>
    <n v="0"/>
    <n v="10"/>
    <d v="1899-12-31T10:40:00"/>
    <d v="1899-12-30T00:30:00"/>
    <n v="0"/>
    <n v="30"/>
    <d v="1899-12-31T10:45:00"/>
    <d v="1899-12-31T12:00:00"/>
    <d v="1899-12-30T01:15:00"/>
    <n v="1"/>
    <n v="15"/>
    <d v="1899-12-31T10:45:00"/>
    <d v="1899-12-31T12:00:00"/>
    <d v="1899-12-30T01:15:00"/>
    <n v="1"/>
    <n v="15"/>
    <d v="1899-12-31T12:00:00"/>
    <d v="1899-12-30T00:00:00"/>
    <n v="0"/>
    <n v="0"/>
    <d v="1899-12-31T12:00:00"/>
    <d v="1899-12-30T00:00:00"/>
    <n v="0"/>
    <n v="0"/>
    <d v="1900-01-01T01:15:00"/>
    <d v="1899-12-30T13:15:00"/>
    <n v="13"/>
    <n v="15"/>
    <d v="1900-01-01T01:15:00"/>
    <d v="1900-01-01T01:15:00"/>
    <d v="1899-12-30T00:00:00"/>
    <n v="0"/>
    <n v="0"/>
    <d v="1900-01-01T01:15:00"/>
    <d v="1900-01-01T01:15:00"/>
    <m/>
    <d v="1899-12-30T00:00:00"/>
    <n v="0"/>
    <n v="0"/>
    <d v="1900-01-01T01:28:00"/>
    <d v="1899-12-30T00:13:00"/>
    <n v="0"/>
    <n v="13"/>
    <d v="1900-01-01T01:30:00"/>
    <d v="1899-12-30T00:02:00"/>
    <n v="0"/>
    <n v="2"/>
    <d v="1900-01-01T01:30:00"/>
    <d v="1900-01-01T01:35:00"/>
    <d v="1899-12-30T00:05:00"/>
    <n v="0"/>
    <n v="5"/>
    <d v="1899-12-31T14:45:00"/>
    <n v="14"/>
    <n v="45"/>
    <d v="1899-12-30T00:45:00"/>
    <n v="0"/>
    <n v="45"/>
    <d v="1899-12-30T01:15:00"/>
    <n v="1"/>
    <n v="15"/>
    <d v="1899-12-30T13:15:00"/>
    <n v="13"/>
    <n v="15"/>
    <m/>
    <m/>
    <m/>
    <d v="1899-12-30T13:15:00"/>
    <n v="13"/>
    <n v="1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64003.9359999993"/>
    <n v="23529"/>
    <n v="71.70830508474576"/>
    <n v="62.221256151982629"/>
    <m/>
    <m/>
    <m/>
    <m/>
    <m/>
  </r>
  <r>
    <n v="415"/>
    <n v="84"/>
    <d v="2011-10-21T00:00:00"/>
    <n v="10"/>
    <x v="1"/>
    <n v="9"/>
    <s v="TSL,HALDIA"/>
    <s v="HAILCREEK"/>
    <s v="JASMINE HALO"/>
    <d v="1899-12-30T12:20:00"/>
    <x v="410"/>
    <s v="DTY-WT 1-WCS-IMWB 1-DTY"/>
    <n v="58"/>
    <n v="1"/>
    <m/>
    <d v="1899-12-30T12:20:00"/>
    <d v="1899-12-30T12:20:00"/>
    <d v="1899-12-30T00:00:00"/>
    <n v="0"/>
    <n v="0"/>
    <d v="1899-12-30T14:50:00"/>
    <d v="1899-12-30T02:30:00"/>
    <n v="2"/>
    <n v="30"/>
    <d v="1899-12-30T15:10:00"/>
    <d v="1899-12-30T00:20:00"/>
    <n v="0"/>
    <n v="20"/>
    <d v="1899-12-30T15:40:00"/>
    <d v="1899-12-30T00:30:00"/>
    <n v="0"/>
    <n v="30"/>
    <d v="1899-12-31T01:30:00"/>
    <d v="1899-12-31T02:30:00"/>
    <d v="1899-12-30T01:00:00"/>
    <n v="1"/>
    <n v="0"/>
    <d v="1899-12-31T01:30:00"/>
    <d v="1899-12-31T02:30:00"/>
    <d v="1899-12-30T01:00:00"/>
    <n v="1"/>
    <n v="0"/>
    <d v="1899-12-31T02:30:00"/>
    <d v="1899-12-30T00:00:00"/>
    <n v="0"/>
    <n v="0"/>
    <d v="1899-12-31T02:40:00"/>
    <d v="1899-12-30T00:10:00"/>
    <n v="0"/>
    <n v="10"/>
    <d v="1899-12-31T17:30:00"/>
    <d v="1899-12-30T14:50:00"/>
    <n v="14"/>
    <n v="50"/>
    <d v="1899-12-31T17:30:00"/>
    <d v="1899-12-31T17:30:00"/>
    <d v="1899-12-30T00:00:00"/>
    <n v="0"/>
    <n v="0"/>
    <d v="1899-12-31T17:30:00"/>
    <d v="1899-12-31T17:30:00"/>
    <m/>
    <d v="1899-12-30T00:00:00"/>
    <n v="0"/>
    <n v="0"/>
    <d v="1899-12-31T17:50:00"/>
    <d v="1899-12-30T00:20:00"/>
    <n v="0"/>
    <n v="20"/>
    <d v="1899-12-31T18:00:00"/>
    <d v="1899-12-30T00:10:00"/>
    <n v="0"/>
    <n v="10"/>
    <d v="1899-12-31T18:00:00"/>
    <d v="1899-12-31T18:10:00"/>
    <d v="1899-12-30T00:10:00"/>
    <n v="0"/>
    <n v="10"/>
    <d v="1899-12-31T05:50:00"/>
    <n v="5"/>
    <n v="50"/>
    <d v="1899-12-30T01:00:00"/>
    <n v="1"/>
    <n v="0"/>
    <d v="1899-12-30T01:00:00"/>
    <n v="1"/>
    <n v="0"/>
    <d v="1899-12-30T14:50:00"/>
    <n v="14"/>
    <n v="50"/>
    <m/>
    <m/>
    <m/>
    <d v="1899-12-30T14:50:00"/>
    <n v="14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67579.2259999993"/>
    <n v="23587"/>
    <n v="61.642931034482757"/>
    <n v="62.219834061135344"/>
    <m/>
    <m/>
    <m/>
    <m/>
    <m/>
  </r>
  <r>
    <n v="416"/>
    <n v="85"/>
    <d v="2011-10-22T00:00:00"/>
    <n v="10"/>
    <x v="0"/>
    <n v="39"/>
    <s v="TSL,JSR"/>
    <s v="Lake VERMONT HCC/CD PCI"/>
    <s v="LOWLANDS ORCHID"/>
    <d v="1899-12-30T12:05:00"/>
    <x v="411"/>
    <s v="DTY-WT 1-WCS-IMWB 1-DTY"/>
    <n v="58"/>
    <n v="0"/>
    <m/>
    <d v="1899-12-30T12:05:00"/>
    <d v="1899-12-30T12:05:00"/>
    <d v="1899-12-30T00:00:00"/>
    <n v="0"/>
    <n v="0"/>
    <d v="1900-01-01T01:30:00"/>
    <d v="1899-12-31T13:25:00"/>
    <n v="13"/>
    <n v="25"/>
    <d v="1900-01-01T01:35:00"/>
    <d v="1899-12-30T00:05:00"/>
    <n v="0"/>
    <n v="5"/>
    <d v="1900-01-01T02:00:00"/>
    <d v="1899-12-30T00:25:00"/>
    <n v="0"/>
    <n v="25"/>
    <d v="1900-01-01T02:05:00"/>
    <d v="1900-01-01T03:30:00"/>
    <d v="1899-12-30T01:25:00"/>
    <n v="1"/>
    <n v="25"/>
    <d v="1900-01-01T02:05:00"/>
    <d v="1900-01-01T03:30:00"/>
    <d v="1899-12-30T01:25:00"/>
    <n v="1"/>
    <n v="25"/>
    <d v="1900-01-01T03:35:00"/>
    <d v="1899-12-30T00:05:00"/>
    <n v="0"/>
    <n v="5"/>
    <d v="1900-01-01T03:35:00"/>
    <d v="1899-12-30T00:00:00"/>
    <n v="0"/>
    <n v="0"/>
    <d v="1900-01-01T14:35:00"/>
    <d v="1899-12-30T11:00:00"/>
    <n v="11"/>
    <n v="0"/>
    <d v="1900-01-01T14:35:00"/>
    <d v="1900-01-01T14:35:00"/>
    <d v="1899-12-30T00:00:00"/>
    <n v="0"/>
    <n v="0"/>
    <d v="1900-01-01T14:35:00"/>
    <d v="1900-01-01T14:35:00"/>
    <m/>
    <d v="1899-12-30T00:00:00"/>
    <n v="0"/>
    <n v="0"/>
    <d v="1900-01-01T14:50:00"/>
    <d v="1899-12-30T00:15:00"/>
    <n v="0"/>
    <n v="15"/>
    <d v="1900-01-01T14:55:00"/>
    <d v="1899-12-30T00:05:00"/>
    <n v="0"/>
    <n v="5"/>
    <d v="1900-01-01T14:55:00"/>
    <d v="1900-01-01T15:00:00"/>
    <d v="1899-12-30T00:05:00"/>
    <n v="0"/>
    <n v="5"/>
    <d v="1900-01-01T02:55:00"/>
    <n v="2"/>
    <n v="55"/>
    <d v="1899-12-30T00:50:00"/>
    <n v="0"/>
    <n v="50"/>
    <d v="1899-12-30T01:25:00"/>
    <n v="1"/>
    <n v="25"/>
    <d v="1899-12-30T11:00:00"/>
    <n v="11"/>
    <n v="0"/>
    <m/>
    <m/>
    <m/>
    <d v="1899-12-30T11:00:00"/>
    <n v="11"/>
    <n v="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71079.0259999994"/>
    <n v="23645"/>
    <n v="60.341379310344834"/>
    <n v="62.215226305772866"/>
    <m/>
    <m/>
    <m/>
    <m/>
    <m/>
  </r>
  <r>
    <n v="417"/>
    <n v="86"/>
    <d v="2011-10-22T00:00:00"/>
    <n v="10"/>
    <x v="1"/>
    <n v="10"/>
    <s v="TSL,HALDIA"/>
    <s v="HAIL CREEK / OKEY NORTH"/>
    <s v="LOWLANDS ORCHID"/>
    <d v="1899-12-30T03:55:00"/>
    <x v="412"/>
    <s v="DTY-WT 1-WCS-RLS 1-IMWB 1-DTY"/>
    <n v="58"/>
    <n v="1"/>
    <m/>
    <d v="1899-12-30T03:55:00"/>
    <d v="1899-12-30T03:55:00"/>
    <d v="1899-12-30T00:00:00"/>
    <n v="0"/>
    <n v="0"/>
    <d v="1899-12-30T15:00:00"/>
    <d v="1899-12-30T11:05:00"/>
    <n v="11"/>
    <n v="5"/>
    <d v="1899-12-30T15:30:00"/>
    <d v="1899-12-30T00:30:00"/>
    <n v="0"/>
    <n v="30"/>
    <d v="1899-12-30T16:00:00"/>
    <d v="1899-12-30T00:30:00"/>
    <n v="0"/>
    <n v="30"/>
    <d v="1899-12-30T16:10:00"/>
    <d v="1899-12-30T17:30:00"/>
    <d v="1899-12-30T01:20:00"/>
    <n v="1"/>
    <n v="20"/>
    <d v="1899-12-30T16:10:00"/>
    <d v="1899-12-30T17:30:00"/>
    <d v="1899-12-30T01:20:00"/>
    <n v="1"/>
    <n v="20"/>
    <d v="1899-12-30T20:44:00"/>
    <d v="1899-12-30T03:14:00"/>
    <n v="3"/>
    <n v="14"/>
    <d v="1899-12-30T17:35:00"/>
    <n v="-0.13125000000000009"/>
    <e v="#NUM!"/>
    <e v="#NUM!"/>
    <d v="1899-12-30T22:29:00"/>
    <d v="1899-12-30T04:54:00"/>
    <n v="4"/>
    <n v="54"/>
    <d v="1899-12-30T22:29:00"/>
    <d v="1899-12-30T22:29:00"/>
    <d v="1899-12-30T00:00:00"/>
    <n v="0"/>
    <n v="0"/>
    <d v="1899-12-30T22:29:00"/>
    <d v="1899-12-30T22:29:00"/>
    <m/>
    <d v="1899-12-30T00:00:00"/>
    <n v="0"/>
    <n v="0"/>
    <d v="1899-12-30T22:40:00"/>
    <d v="1899-12-30T00:11:00"/>
    <n v="0"/>
    <n v="11"/>
    <d v="1899-12-30T22:45:00"/>
    <d v="1899-12-30T00:05:00"/>
    <n v="0"/>
    <n v="5"/>
    <d v="1899-12-30T22:45:00"/>
    <d v="1899-12-30T22:50:00"/>
    <d v="1899-12-30T00:05:00"/>
    <n v="0"/>
    <n v="5"/>
    <d v="1899-12-30T18:55:00"/>
    <n v="18"/>
    <n v="55"/>
    <d v="1899-12-30T04:00:00"/>
    <n v="4"/>
    <n v="0"/>
    <d v="1899-12-30T01:20:00"/>
    <n v="1"/>
    <n v="20"/>
    <d v="1899-12-30T04:54:00"/>
    <n v="4"/>
    <n v="54"/>
    <m/>
    <m/>
    <m/>
    <d v="1899-12-30T04:54:00"/>
    <n v="4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74805.9759999993"/>
    <n v="23703"/>
    <n v="64.257758620689657"/>
    <n v="62.22022427540815"/>
    <m/>
    <m/>
    <m/>
    <m/>
    <m/>
  </r>
  <r>
    <n v="418"/>
    <n v="87"/>
    <d v="2011-10-23T00:00:00"/>
    <n v="10"/>
    <x v="18"/>
    <n v="10"/>
    <s v="BSL"/>
    <s v="STEAM NON COKING"/>
    <s v="FURNESS MELBOURNE"/>
    <d v="1899-12-30T14:20:00"/>
    <x v="413"/>
    <s v="DTY-WT 1-WCS-RLS 1-IMWB 1-DTY"/>
    <n v="58"/>
    <n v="1"/>
    <m/>
    <d v="1899-12-30T14:20:00"/>
    <d v="1899-12-30T14:20:00"/>
    <d v="1899-12-30T00:00:00"/>
    <n v="0"/>
    <n v="0"/>
    <d v="1900-01-01T16:35:00"/>
    <d v="1900-01-01T02:15:00"/>
    <n v="2"/>
    <n v="15"/>
    <d v="1900-01-01T17:00:00"/>
    <d v="1899-12-30T00:25:00"/>
    <n v="0"/>
    <n v="25"/>
    <d v="1900-01-01T17:30:00"/>
    <d v="1899-12-30T00:30:00"/>
    <n v="0"/>
    <n v="30"/>
    <d v="1900-01-01T17:35:00"/>
    <d v="1900-01-01T19:15:00"/>
    <d v="1899-12-30T01:40:00"/>
    <n v="1"/>
    <n v="40"/>
    <d v="1900-01-01T17:35:00"/>
    <d v="1900-01-01T19:15:00"/>
    <d v="1899-12-30T01:40:00"/>
    <n v="1"/>
    <n v="40"/>
    <d v="1900-01-01T23:50:00"/>
    <d v="1899-12-30T04:35:00"/>
    <n v="4"/>
    <n v="35"/>
    <d v="1900-01-01T23:50:00"/>
    <d v="1899-12-30T00:00:00"/>
    <n v="0"/>
    <n v="0"/>
    <d v="1900-01-03T08:25:00"/>
    <d v="1899-12-31T08:35:00"/>
    <n v="8"/>
    <n v="35"/>
    <d v="1900-01-03T11:30:00"/>
    <d v="1900-01-03T11:30:00"/>
    <d v="1899-12-30T00:00:00"/>
    <n v="0"/>
    <n v="0"/>
    <d v="1900-01-03T11:30:00"/>
    <d v="1900-01-03T11:30:00"/>
    <m/>
    <d v="1899-12-30T00:00:00"/>
    <n v="0"/>
    <n v="0"/>
    <d v="1900-01-03T11:40:00"/>
    <d v="1899-12-30T00:10:00"/>
    <n v="0"/>
    <n v="10"/>
    <d v="1900-01-03T11:50:00"/>
    <d v="1899-12-30T00:10:00"/>
    <n v="0"/>
    <n v="10"/>
    <d v="1900-01-03T11:50:00"/>
    <d v="1900-01-03T12:00:00"/>
    <d v="1899-12-30T00:10:00"/>
    <n v="0"/>
    <n v="10"/>
    <d v="1900-01-02T21:40:00"/>
    <n v="21"/>
    <n v="40"/>
    <d v="1899-12-30T05:25:00"/>
    <n v="5"/>
    <n v="25"/>
    <d v="1899-12-30T01:40:00"/>
    <n v="1"/>
    <n v="40"/>
    <d v="1899-12-31T08:35:00"/>
    <n v="8"/>
    <n v="35"/>
    <m/>
    <m/>
    <m/>
    <d v="1899-12-31T08:35:00"/>
    <n v="8"/>
    <n v="3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78206.3759999992"/>
    <n v="23762"/>
    <n v="58.627586206896552"/>
    <n v="62.208836629913272"/>
    <m/>
    <m/>
    <m/>
    <m/>
    <m/>
  </r>
  <r>
    <n v="419"/>
    <n v="88"/>
    <d v="2011-10-23T00:00:00"/>
    <n v="10"/>
    <x v="12"/>
    <n v="1"/>
    <s v="ADHUNIK"/>
    <s v="NON COKING"/>
    <s v="NEWLEAD SPARTOUNTA"/>
    <d v="1899-12-30T05:10:00"/>
    <x v="414"/>
    <s v="DTY-WT 1-WCS-IMWB 1-DTY"/>
    <n v="59"/>
    <n v="0"/>
    <m/>
    <d v="1899-12-30T05:10:00"/>
    <d v="1899-12-30T05:10:00"/>
    <d v="1899-12-30T00:00:00"/>
    <n v="0"/>
    <n v="0"/>
    <d v="1899-12-31T12:50:00"/>
    <d v="1899-12-31T07:40:00"/>
    <n v="7"/>
    <n v="40"/>
    <d v="1899-12-31T13:20:00"/>
    <d v="1899-12-30T00:30:00"/>
    <n v="0"/>
    <n v="30"/>
    <d v="1899-12-31T13:50:00"/>
    <d v="1899-12-30T00:30:00"/>
    <n v="0"/>
    <n v="30"/>
    <d v="1899-12-31T14:00:00"/>
    <d v="1899-12-31T15:30:00"/>
    <d v="1899-12-30T01:30:00"/>
    <n v="1"/>
    <n v="30"/>
    <d v="1899-12-31T14:00:00"/>
    <d v="1899-12-31T15:30:00"/>
    <d v="1899-12-30T01:30:00"/>
    <n v="1"/>
    <n v="30"/>
    <d v="1899-12-31T15:45:00"/>
    <d v="1899-12-30T00:15:00"/>
    <n v="0"/>
    <n v="15"/>
    <d v="1899-12-31T15:50:00"/>
    <d v="1899-12-30T00:05:00"/>
    <n v="0"/>
    <n v="5"/>
    <d v="1899-12-31T23:25:00"/>
    <d v="1899-12-30T07:35:00"/>
    <n v="7"/>
    <n v="35"/>
    <d v="1899-12-31T23:25:00"/>
    <d v="1899-12-31T23:25:00"/>
    <d v="1899-12-30T00:00:00"/>
    <n v="0"/>
    <n v="0"/>
    <d v="1899-12-31T23:25:00"/>
    <d v="1899-12-31T23:25:00"/>
    <m/>
    <d v="1899-12-30T00:00:00"/>
    <n v="0"/>
    <n v="0"/>
    <d v="1899-12-31T23:40:00"/>
    <d v="1899-12-30T00:15:00"/>
    <n v="0"/>
    <n v="15"/>
    <d v="1899-12-31T23:45:00"/>
    <d v="1899-12-30T00:05:00"/>
    <n v="0"/>
    <n v="5"/>
    <d v="1899-12-31T23:45:00"/>
    <d v="1899-12-31T23:55:00"/>
    <d v="1899-12-30T00:10:00"/>
    <n v="0"/>
    <n v="10"/>
    <d v="1899-12-31T18:45:00"/>
    <n v="18"/>
    <n v="45"/>
    <d v="1899-12-30T01:05:00"/>
    <n v="1"/>
    <n v="5"/>
    <d v="1899-12-30T01:30:00"/>
    <n v="1"/>
    <n v="30"/>
    <d v="1899-12-30T07:35:00"/>
    <n v="7"/>
    <n v="35"/>
    <m/>
    <m/>
    <m/>
    <d v="1899-12-30T07:35:00"/>
    <n v="7"/>
    <n v="3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81915.9159999993"/>
    <n v="23821"/>
    <n v="62.873559322033898"/>
    <n v="62.210483019184721"/>
    <m/>
    <m/>
    <m/>
    <m/>
    <m/>
  </r>
  <r>
    <n v="420"/>
    <n v="89"/>
    <d v="2011-10-24T00:00:00"/>
    <n v="10"/>
    <x v="1"/>
    <n v="11"/>
    <s v="TSL,HALDIA"/>
    <s v="HAIL CREEK "/>
    <s v="LOWLANDS ORCHID"/>
    <d v="1899-12-30T07:35:00"/>
    <x v="415"/>
    <s v="DTY-WT 1-WCS-RLS 2-IMWB 1-DTY"/>
    <n v="59"/>
    <n v="0"/>
    <m/>
    <d v="1899-12-30T07:35:00"/>
    <d v="1899-12-30T07:35:00"/>
    <d v="1899-12-30T00:00:00"/>
    <n v="0"/>
    <n v="0"/>
    <d v="1899-12-30T20:55:00"/>
    <d v="1899-12-30T13:20:00"/>
    <n v="13"/>
    <n v="20"/>
    <d v="1899-12-30T21:10:00"/>
    <d v="1899-12-30T00:15:00"/>
    <n v="0"/>
    <n v="15"/>
    <d v="1899-12-30T21:30:00"/>
    <d v="1899-12-30T00:20:00"/>
    <n v="0"/>
    <n v="20"/>
    <d v="1899-12-30T22:05:00"/>
    <d v="1899-12-31T00:55:00"/>
    <d v="1899-12-30T02:50:00"/>
    <n v="2"/>
    <n v="50"/>
    <d v="1899-12-30T22:05:00"/>
    <d v="1899-12-31T00:55:00"/>
    <d v="1899-12-30T02:50:00"/>
    <n v="2"/>
    <n v="50"/>
    <d v="1899-12-31T01:10:00"/>
    <d v="1899-12-30T00:15:00"/>
    <n v="0"/>
    <n v="15"/>
    <d v="1899-12-31T01:11:00"/>
    <d v="1899-12-30T00:01:00"/>
    <n v="0"/>
    <n v="1"/>
    <d v="1899-12-31T06:35:00"/>
    <d v="1899-12-30T05:24:00"/>
    <n v="5"/>
    <n v="24"/>
    <d v="1899-12-31T06:35:00"/>
    <d v="1899-12-31T06:35:00"/>
    <d v="1899-12-30T00:00:00"/>
    <n v="0"/>
    <n v="0"/>
    <d v="1899-12-31T06:35:00"/>
    <d v="1899-12-31T06:35:00"/>
    <m/>
    <d v="1899-12-30T00:00:00"/>
    <n v="0"/>
    <n v="0"/>
    <d v="1899-12-31T06:50:00"/>
    <d v="1899-12-30T00:15:00"/>
    <n v="0"/>
    <n v="15"/>
    <d v="1899-12-31T06:55:00"/>
    <d v="1899-12-30T00:05:00"/>
    <n v="0"/>
    <n v="5"/>
    <d v="1899-12-31T06:55:00"/>
    <d v="1899-12-31T07:00:00"/>
    <d v="1899-12-30T00:05:00"/>
    <n v="0"/>
    <n v="5"/>
    <d v="1899-12-30T23:25:00"/>
    <n v="23"/>
    <n v="25"/>
    <d v="1899-12-30T00:55:00"/>
    <n v="0"/>
    <n v="55"/>
    <d v="1899-12-30T02:50:00"/>
    <n v="2"/>
    <n v="50"/>
    <d v="1899-12-30T05:24:00"/>
    <n v="5"/>
    <n v="24"/>
    <m/>
    <m/>
    <m/>
    <d v="1899-12-30T05:24:00"/>
    <n v="5"/>
    <n v="2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85574.4859999993"/>
    <n v="23878"/>
    <n v="62.009661016949153"/>
    <n v="62.21519750397853"/>
    <m/>
    <m/>
    <m/>
    <m/>
    <m/>
  </r>
  <r>
    <n v="421"/>
    <n v="90"/>
    <d v="2011-10-24T00:00:00"/>
    <n v="10"/>
    <x v="27"/>
    <n v="1"/>
    <s v="VISA STEEL"/>
    <s v="STEAM NON COKING"/>
    <s v="NEWLEAD SPARTOUNTA"/>
    <d v="1899-12-30T08:30:00"/>
    <x v="416"/>
    <s v="DTY-WT 1-WCS-IMWB 1-DTY"/>
    <n v="57"/>
    <n v="2"/>
    <m/>
    <d v="1899-12-30T08:30:00"/>
    <d v="1899-12-30T08:30:00"/>
    <d v="1899-12-30T00:00:00"/>
    <n v="0"/>
    <n v="0"/>
    <d v="1899-12-30T09:00:00"/>
    <d v="1899-12-30T00:30:00"/>
    <n v="0"/>
    <n v="30"/>
    <d v="1899-12-30T09:10:00"/>
    <d v="1899-12-30T00:10:00"/>
    <n v="0"/>
    <n v="10"/>
    <d v="1899-12-30T09:38:00"/>
    <d v="1899-12-30T00:28:00"/>
    <n v="0"/>
    <n v="28"/>
    <d v="1899-12-30T09:40:00"/>
    <d v="1899-12-30T09:55:00"/>
    <d v="1899-12-30T00:15:00"/>
    <n v="0"/>
    <n v="15"/>
    <d v="1899-12-30T09:40:00"/>
    <d v="1899-12-30T09:55:00"/>
    <d v="1899-12-30T00:15:00"/>
    <n v="0"/>
    <n v="15"/>
    <d v="1899-12-30T09:58:00"/>
    <d v="1899-12-30T00:03:00"/>
    <n v="0"/>
    <n v="3"/>
    <d v="1899-12-30T10:00:00"/>
    <d v="1899-12-30T00:02:00"/>
    <n v="0"/>
    <n v="2"/>
    <d v="1899-12-30T17:35:00"/>
    <d v="1899-12-30T07:35:00"/>
    <n v="7"/>
    <n v="35"/>
    <d v="1899-12-30T17:35:00"/>
    <d v="1899-12-30T17:35:00"/>
    <d v="1899-12-30T00:00:00"/>
    <n v="0"/>
    <n v="0"/>
    <d v="1899-12-30T17:35:00"/>
    <d v="1899-12-30T17:35:00"/>
    <m/>
    <d v="1899-12-30T00:00:00"/>
    <n v="0"/>
    <n v="0"/>
    <d v="1899-12-30T17:45:00"/>
    <d v="1899-12-30T00:10:00"/>
    <n v="0"/>
    <n v="10"/>
    <d v="1899-12-30T17:50:00"/>
    <d v="1899-12-30T00:05:00"/>
    <n v="0"/>
    <n v="5"/>
    <d v="1899-12-30T17:50:00"/>
    <d v="1899-12-30T18:00:00"/>
    <d v="1899-12-30T00:10:00"/>
    <n v="0"/>
    <n v="10"/>
    <d v="1899-12-30T09:30:00"/>
    <n v="9"/>
    <n v="30"/>
    <d v="1899-12-30T00:46:00"/>
    <n v="0"/>
    <n v="46"/>
    <d v="1899-12-30T00:15:00"/>
    <n v="0"/>
    <n v="15"/>
    <d v="1899-12-30T07:35:00"/>
    <n v="7"/>
    <n v="35"/>
    <m/>
    <m/>
    <m/>
    <d v="1899-12-30T07:35:00"/>
    <n v="7"/>
    <n v="3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89060.5559999994"/>
    <n v="23935"/>
    <n v="61.159122807017546"/>
    <n v="62.212682515145161"/>
    <m/>
    <m/>
    <m/>
    <m/>
    <m/>
  </r>
  <r>
    <n v="422"/>
    <n v="91"/>
    <d v="2011-10-24T00:00:00"/>
    <n v="10"/>
    <x v="0"/>
    <n v="40"/>
    <s v="TSL,JSR"/>
    <s v="HAILCREEK/OKEY NORTH"/>
    <s v="LOWLANDS ORCHID"/>
    <d v="1899-12-30T12:45:00"/>
    <x v="417"/>
    <s v="DTY-WT 1-WCS-RLS 1-IMWB 1-DTY/DTY-WT 1-WCS-RLS 2-IMWB 1-DTY"/>
    <n v="57"/>
    <n v="2"/>
    <m/>
    <d v="1899-12-30T12:45:00"/>
    <d v="1899-12-30T12:45:00"/>
    <d v="1899-12-30T00:00:00"/>
    <n v="0"/>
    <n v="0"/>
    <d v="1899-12-30T13:35:00"/>
    <d v="1899-12-30T00:50:00"/>
    <n v="0"/>
    <n v="50"/>
    <d v="1899-12-30T13:50:00"/>
    <d v="1899-12-30T00:15:00"/>
    <n v="0"/>
    <n v="15"/>
    <d v="1899-12-30T14:15:00"/>
    <d v="1899-12-30T00:25:00"/>
    <n v="0"/>
    <n v="25"/>
    <d v="1899-12-30T14:30:00"/>
    <d v="1899-12-30T15:45:00"/>
    <d v="1899-12-30T01:15:00"/>
    <n v="1"/>
    <n v="15"/>
    <d v="1899-12-30T14:30:00"/>
    <d v="1899-12-30T15:45:00"/>
    <d v="1899-12-30T01:15:00"/>
    <n v="1"/>
    <n v="15"/>
    <d v="1899-12-30T16:01:00"/>
    <d v="1899-12-30T00:16:00"/>
    <n v="0"/>
    <n v="16"/>
    <d v="1899-12-30T16:05:00"/>
    <d v="1899-12-30T00:04:00"/>
    <n v="0"/>
    <n v="4"/>
    <d v="1899-12-31T02:03:00"/>
    <d v="1899-12-30T09:58:00"/>
    <n v="9"/>
    <n v="58"/>
    <d v="1899-12-31T02:03:00"/>
    <d v="1899-12-31T02:03:00"/>
    <d v="1899-12-30T00:00:00"/>
    <n v="0"/>
    <n v="0"/>
    <d v="1899-12-31T02:03:00"/>
    <d v="1899-12-31T02:03:00"/>
    <m/>
    <d v="1899-12-30T00:00:00"/>
    <n v="0"/>
    <n v="0"/>
    <d v="1899-12-31T02:20:00"/>
    <d v="1899-12-30T00:17:00"/>
    <n v="0"/>
    <n v="17"/>
    <d v="1899-12-31T02:25:00"/>
    <d v="1899-12-30T00:05:00"/>
    <n v="0"/>
    <n v="5"/>
    <d v="1899-12-31T02:25:00"/>
    <d v="1899-12-31T02:30:00"/>
    <d v="1899-12-30T00:05:00"/>
    <n v="0"/>
    <n v="5"/>
    <d v="1899-12-30T13:45:00"/>
    <n v="13"/>
    <n v="45"/>
    <d v="1899-12-30T01:03:00"/>
    <n v="1"/>
    <n v="3"/>
    <d v="1899-12-30T01:15:00"/>
    <n v="1"/>
    <n v="15"/>
    <d v="1899-12-30T09:58:00"/>
    <n v="9"/>
    <n v="58"/>
    <m/>
    <m/>
    <m/>
    <d v="1899-12-30T09:58:00"/>
    <n v="9"/>
    <n v="5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92616.1759999995"/>
    <n v="23994"/>
    <n v="62.379298245614031"/>
    <n v="62.207892639826603"/>
    <m/>
    <m/>
    <m/>
    <m/>
    <m/>
  </r>
  <r>
    <n v="423"/>
    <n v="92"/>
    <d v="2011-10-25T00:00:00"/>
    <n v="10"/>
    <x v="1"/>
    <n v="12"/>
    <s v="TSL,HALDIA"/>
    <s v="HAILCREEK/OKEY NORTH"/>
    <s v="LOWLANDS ORCHID"/>
    <d v="1899-12-30T20:15:00"/>
    <x v="418"/>
    <s v="DTY-WT 1-WCS-RLS 1-IMWB 1-DTY/DTY-WT 1-WCS-RLS 2-IMWB 1-DTY"/>
    <n v="59"/>
    <n v="0"/>
    <m/>
    <d v="1899-12-30T20:15:00"/>
    <d v="1899-12-30T20:15:00"/>
    <d v="1899-12-30T00:00:00"/>
    <n v="0"/>
    <n v="0"/>
    <d v="1899-12-30T20:20:00"/>
    <d v="1899-12-30T00:05:00"/>
    <n v="0"/>
    <n v="5"/>
    <d v="1899-12-30T20:30:00"/>
    <d v="1899-12-30T00:10:00"/>
    <n v="0"/>
    <n v="10"/>
    <d v="1899-12-30T21:05:00"/>
    <d v="1899-12-30T00:35:00"/>
    <n v="0"/>
    <n v="35"/>
    <d v="1899-12-30T21:10:00"/>
    <d v="1899-12-30T23:40:00"/>
    <d v="1899-12-30T02:30:00"/>
    <n v="2"/>
    <n v="30"/>
    <d v="1899-12-30T21:10:00"/>
    <d v="1899-12-30T23:40:00"/>
    <d v="1899-12-30T02:30:00"/>
    <n v="2"/>
    <n v="30"/>
    <d v="1899-12-30T21:20:00"/>
    <d v="1899-12-30T00:10:00"/>
    <n v="0"/>
    <n v="10"/>
    <d v="1899-12-30T21:38:00"/>
    <d v="1899-12-30T00:18:00"/>
    <n v="0"/>
    <n v="18"/>
    <d v="1899-12-31T06:11:00"/>
    <d v="1899-12-30T08:33:00"/>
    <n v="8"/>
    <n v="33"/>
    <d v="1899-12-31T06:11:00"/>
    <d v="1899-12-31T06:11:00"/>
    <d v="1899-12-30T00:00:00"/>
    <n v="0"/>
    <n v="0"/>
    <d v="1899-12-31T06:11:00"/>
    <d v="1899-12-31T06:11:00"/>
    <m/>
    <d v="1899-12-30T00:00:00"/>
    <n v="0"/>
    <n v="0"/>
    <d v="1899-12-31T06:25:00"/>
    <d v="1899-12-30T00:14:00"/>
    <n v="0"/>
    <n v="14"/>
    <d v="1899-12-31T06:28:00"/>
    <d v="1899-12-30T00:03:00"/>
    <n v="0"/>
    <n v="3"/>
    <d v="1899-12-31T06:28:00"/>
    <d v="1899-12-31T06:30:00"/>
    <d v="1899-12-30T00:02:00"/>
    <n v="0"/>
    <n v="2"/>
    <d v="1899-12-30T10:15:00"/>
    <n v="10"/>
    <n v="15"/>
    <d v="1899-12-30T01:02:00"/>
    <n v="1"/>
    <n v="2"/>
    <d v="1899-12-30T02:30:00"/>
    <n v="2"/>
    <n v="30"/>
    <d v="1899-12-30T08:33:00"/>
    <n v="8"/>
    <n v="33"/>
    <m/>
    <m/>
    <m/>
    <d v="1899-12-30T08:33:00"/>
    <n v="8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96312.5859999994"/>
    <n v="24052"/>
    <n v="62.651016949152542"/>
    <n v="62.211566023615475"/>
    <m/>
    <m/>
    <m/>
    <m/>
    <m/>
  </r>
  <r>
    <n v="424"/>
    <n v="93"/>
    <d v="2011-10-25T00:00:00"/>
    <n v="10"/>
    <x v="18"/>
    <n v="11"/>
    <s v="BSL"/>
    <s v="STEAM NON COKING"/>
    <s v="FURNESS MELBOURNE"/>
    <d v="1899-12-30T23:00:00"/>
    <x v="419"/>
    <s v="DTY-WT 1-WCS-IMWB 1-DTY"/>
    <n v="58"/>
    <n v="0"/>
    <m/>
    <d v="1899-12-30T23:00:00"/>
    <d v="1899-12-30T23:00:00"/>
    <d v="1899-12-30T00:00:00"/>
    <n v="0"/>
    <n v="0"/>
    <d v="1899-12-30T23:30:00"/>
    <d v="1899-12-30T00:30:00"/>
    <n v="0"/>
    <n v="30"/>
    <d v="1899-12-31T00:30:00"/>
    <d v="1899-12-30T01:00:00"/>
    <n v="1"/>
    <n v="0"/>
    <d v="1899-12-31T01:05:00"/>
    <d v="1899-12-30T00:35:00"/>
    <n v="0"/>
    <n v="35"/>
    <d v="1899-12-31T01:15:00"/>
    <d v="1899-12-31T03:00:00"/>
    <d v="1899-12-30T01:45:00"/>
    <n v="1"/>
    <n v="45"/>
    <d v="1899-12-31T01:15:00"/>
    <d v="1899-12-31T03:00:00"/>
    <d v="1899-12-30T01:45:00"/>
    <n v="1"/>
    <n v="45"/>
    <d v="1899-12-31T05:30:00"/>
    <d v="1899-12-30T02:30:00"/>
    <n v="2"/>
    <n v="30"/>
    <d v="1899-12-31T05:45:00"/>
    <d v="1899-12-30T00:15:00"/>
    <n v="0"/>
    <n v="15"/>
    <d v="1899-12-31T19:35:00"/>
    <d v="1899-12-30T13:50:00"/>
    <n v="13"/>
    <n v="50"/>
    <d v="1899-12-31T19:35:00"/>
    <d v="1899-12-31T19:35:00"/>
    <d v="1899-12-30T00:00:00"/>
    <n v="0"/>
    <n v="0"/>
    <d v="1899-12-31T19:35:00"/>
    <d v="1899-12-31T19:35:00"/>
    <m/>
    <d v="1899-12-30T00:00:00"/>
    <n v="0"/>
    <n v="0"/>
    <d v="1899-12-31T19:50:00"/>
    <d v="1899-12-30T00:15:00"/>
    <n v="0"/>
    <n v="15"/>
    <d v="1899-12-31T19:55:00"/>
    <d v="1899-12-30T00:05:00"/>
    <n v="0"/>
    <n v="5"/>
    <d v="1899-12-31T19:55:00"/>
    <d v="1899-12-31T20:00:00"/>
    <d v="1899-12-30T00:05:00"/>
    <n v="0"/>
    <n v="5"/>
    <d v="1899-12-30T21:00:00"/>
    <n v="21"/>
    <n v="0"/>
    <d v="1899-12-30T03:25:00"/>
    <n v="3"/>
    <n v="25"/>
    <d v="1899-12-30T01:45:00"/>
    <n v="1"/>
    <n v="45"/>
    <d v="1899-12-30T13:50:00"/>
    <n v="13"/>
    <n v="50"/>
    <m/>
    <m/>
    <m/>
    <d v="1899-12-30T13:50:00"/>
    <n v="13"/>
    <n v="5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499666.3259999994"/>
    <n v="24109"/>
    <n v="57.823103448275859"/>
    <n v="62.203588950184553"/>
    <m/>
    <m/>
    <m/>
    <m/>
    <m/>
  </r>
  <r>
    <n v="425"/>
    <n v="94"/>
    <d v="2011-10-25T00:00:00"/>
    <n v="10"/>
    <x v="1"/>
    <n v="13"/>
    <s v="TSL,HALDIA"/>
    <s v="HAILCREEK/OKEY NORTH"/>
    <s v="LOWLANDS ORCHID"/>
    <d v="1899-12-30T01:30:00"/>
    <x v="420"/>
    <s v="DTY-WT 1-WCS-RLS 2-IMWB 1-DTY"/>
    <n v="57"/>
    <n v="2"/>
    <m/>
    <d v="1899-12-30T01:30:00"/>
    <d v="1899-12-30T01:30:00"/>
    <d v="1899-12-30T00:00:00"/>
    <n v="0"/>
    <n v="0"/>
    <d v="1899-12-30T11:20:00"/>
    <d v="1899-12-30T09:50:00"/>
    <n v="9"/>
    <n v="50"/>
    <d v="1899-12-30T11:45:00"/>
    <d v="1899-12-30T00:25:00"/>
    <n v="0"/>
    <n v="25"/>
    <d v="1899-12-30T12:15:00"/>
    <d v="1899-12-30T00:30:00"/>
    <n v="0"/>
    <n v="30"/>
    <d v="1899-12-30T12:30:00"/>
    <d v="1899-12-30T14:00:00"/>
    <d v="1899-12-30T01:30:00"/>
    <n v="1"/>
    <n v="30"/>
    <d v="1899-12-30T12:30:00"/>
    <d v="1899-12-30T14:00:00"/>
    <d v="1899-12-30T01:30:00"/>
    <n v="1"/>
    <n v="30"/>
    <d v="1899-12-30T16:00:00"/>
    <d v="1899-12-30T02:00:00"/>
    <n v="2"/>
    <n v="0"/>
    <d v="1899-12-30T16:07:00"/>
    <d v="1899-12-30T00:07:00"/>
    <n v="0"/>
    <n v="7"/>
    <d v="1899-12-30T23:11:00"/>
    <d v="1899-12-30T07:04:00"/>
    <n v="7"/>
    <n v="4"/>
    <d v="1899-12-30T23:11:00"/>
    <d v="1899-12-30T23:11:00"/>
    <d v="1899-12-30T00:00:00"/>
    <n v="0"/>
    <n v="0"/>
    <d v="1899-12-30T23:11:00"/>
    <d v="1899-12-30T23:11:00"/>
    <m/>
    <d v="1899-12-30T00:00:00"/>
    <n v="0"/>
    <n v="0"/>
    <d v="1899-12-30T23:25:00"/>
    <d v="1899-12-30T00:14:00"/>
    <n v="0"/>
    <n v="14"/>
    <d v="1899-12-30T23:28:00"/>
    <d v="1899-12-30T00:03:00"/>
    <n v="0"/>
    <n v="3"/>
    <d v="1899-12-30T23:28:00"/>
    <d v="1899-12-30T23:30:00"/>
    <d v="1899-12-30T00:02:00"/>
    <n v="0"/>
    <n v="2"/>
    <d v="1899-12-30T22:00:00"/>
    <n v="22"/>
    <n v="0"/>
    <d v="1899-12-30T02:47:00"/>
    <n v="2"/>
    <n v="47"/>
    <d v="1899-12-30T01:30:00"/>
    <n v="1"/>
    <n v="30"/>
    <d v="1899-12-30T07:04:00"/>
    <n v="7"/>
    <n v="4"/>
    <m/>
    <m/>
    <m/>
    <d v="1899-12-30T07:04:00"/>
    <n v="7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03218.9959999993"/>
    <n v="24165"/>
    <n v="62.327543859649126"/>
    <n v="62.206455452100116"/>
    <m/>
    <m/>
    <m/>
    <m/>
    <m/>
  </r>
  <r>
    <n v="426"/>
    <n v="95"/>
    <d v="2011-10-26T00:00:00"/>
    <n v="10"/>
    <x v="0"/>
    <n v="41"/>
    <s v="TSL,JSR"/>
    <s v="CD PCI"/>
    <s v="LOWLANDS ORCHID"/>
    <d v="1899-12-30T17:45:00"/>
    <x v="421"/>
    <s v="DTY-WT 1-WCS-RLS 2-IMWB 1-DTY"/>
    <n v="56"/>
    <n v="3"/>
    <m/>
    <d v="1899-12-30T17:45:00"/>
    <d v="1899-12-30T17:45:00"/>
    <d v="1899-12-30T00:00:00"/>
    <n v="0"/>
    <n v="0"/>
    <d v="1899-12-30T20:15:00"/>
    <d v="1899-12-30T02:30:00"/>
    <n v="2"/>
    <n v="30"/>
    <d v="1899-12-30T20:30:00"/>
    <d v="1899-12-30T00:15:00"/>
    <n v="0"/>
    <n v="15"/>
    <d v="1899-12-30T21:00:00"/>
    <d v="1899-12-30T00:30:00"/>
    <n v="0"/>
    <n v="30"/>
    <d v="1899-12-30T21:05:00"/>
    <d v="1899-12-30T22:00:00"/>
    <d v="1899-12-30T00:55:00"/>
    <n v="0"/>
    <n v="55"/>
    <d v="1899-12-30T21:05:00"/>
    <d v="1899-12-30T22:00:00"/>
    <d v="1899-12-30T00:55:00"/>
    <n v="0"/>
    <n v="55"/>
    <d v="1899-12-31T00:06:00"/>
    <d v="1899-12-30T02:06:00"/>
    <n v="2"/>
    <n v="6"/>
    <d v="1899-12-31T00:36:00"/>
    <d v="1899-12-30T00:30:00"/>
    <n v="0"/>
    <n v="30"/>
    <d v="1899-12-31T05:59:00"/>
    <d v="1899-12-30T05:23:00"/>
    <n v="5"/>
    <n v="23"/>
    <d v="1899-12-31T05:59:00"/>
    <d v="1899-12-31T05:59:00"/>
    <d v="1899-12-30T00:00:00"/>
    <n v="0"/>
    <n v="0"/>
    <d v="1899-12-31T05:59:00"/>
    <d v="1899-12-31T05:59:00"/>
    <m/>
    <d v="1899-12-30T00:00:00"/>
    <n v="0"/>
    <n v="0"/>
    <d v="1899-12-31T06:25:00"/>
    <d v="1899-12-30T00:26:00"/>
    <n v="0"/>
    <n v="26"/>
    <d v="1899-12-31T06:30:00"/>
    <d v="1899-12-30T00:05:00"/>
    <n v="0"/>
    <n v="5"/>
    <d v="1899-12-31T06:30:00"/>
    <d v="1899-12-31T06:40:00"/>
    <d v="1899-12-30T00:10:00"/>
    <n v="0"/>
    <n v="10"/>
    <d v="1899-12-30T12:55:00"/>
    <n v="12"/>
    <n v="55"/>
    <d v="1899-12-30T03:07:00"/>
    <n v="3"/>
    <n v="7"/>
    <d v="1899-12-30T00:55:00"/>
    <n v="0"/>
    <n v="55"/>
    <d v="1899-12-30T05:23:00"/>
    <n v="5"/>
    <n v="23"/>
    <m/>
    <m/>
    <m/>
    <d v="1899-12-30T05:23:00"/>
    <n v="5"/>
    <n v="2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06712.2159999993"/>
    <n v="24221"/>
    <n v="62.378928571428567"/>
    <n v="62.206854217414609"/>
    <m/>
    <m/>
    <m/>
    <m/>
    <m/>
  </r>
  <r>
    <n v="427"/>
    <n v="96"/>
    <d v="2011-10-26T00:00:00"/>
    <n v="10"/>
    <x v="10"/>
    <n v="3"/>
    <s v="SUPL"/>
    <s v="NON COKING"/>
    <s v="CAROUGE"/>
    <d v="1899-12-30T21:45:00"/>
    <x v="422"/>
    <s v="DTY-WT 1-WCS-IMWB 1-DTY"/>
    <n v="56"/>
    <n v="3"/>
    <m/>
    <d v="1899-12-30T21:45:00"/>
    <d v="1899-12-30T21:45:00"/>
    <d v="1899-12-30T00:00:00"/>
    <n v="0"/>
    <n v="0"/>
    <d v="1899-12-30T22:00:00"/>
    <d v="1899-12-30T00:15:00"/>
    <n v="0"/>
    <n v="15"/>
    <d v="1899-12-30T22:30:00"/>
    <d v="1899-12-30T00:30:00"/>
    <n v="0"/>
    <n v="30"/>
    <d v="1899-12-31T01:00:00"/>
    <d v="1899-12-30T02:30:00"/>
    <n v="2"/>
    <n v="30"/>
    <d v="1899-12-31T01:10:00"/>
    <d v="1899-12-31T04:00:00"/>
    <d v="1899-12-30T02:50:00"/>
    <n v="2"/>
    <n v="50"/>
    <d v="1899-12-31T01:10:00"/>
    <d v="1899-12-31T04:00:00"/>
    <d v="1899-12-30T02:50:00"/>
    <n v="2"/>
    <n v="50"/>
    <d v="1899-12-31T01:10:00"/>
    <d v="1899-12-30T00:00:00"/>
    <n v="0"/>
    <n v="0"/>
    <d v="1899-12-31T01:30:00"/>
    <d v="1899-12-30T00:20:00"/>
    <n v="0"/>
    <n v="20"/>
    <d v="1899-12-31T08:00:00"/>
    <d v="1899-12-30T06:30:00"/>
    <n v="6"/>
    <n v="30"/>
    <d v="1899-12-31T08:00:00"/>
    <d v="1899-12-31T08:00:00"/>
    <d v="1899-12-30T00:00:00"/>
    <n v="0"/>
    <n v="0"/>
    <d v="1899-12-31T08:00:00"/>
    <d v="1899-12-31T08:00:00"/>
    <m/>
    <d v="1899-12-30T00:00:00"/>
    <n v="0"/>
    <n v="0"/>
    <d v="1899-12-31T08:20:00"/>
    <d v="1899-12-30T00:20:00"/>
    <n v="0"/>
    <n v="20"/>
    <d v="1899-12-31T08:25:00"/>
    <d v="1899-12-30T00:05:00"/>
    <n v="0"/>
    <n v="5"/>
    <d v="1899-12-31T08:25:00"/>
    <d v="1899-12-31T08:30:00"/>
    <d v="1899-12-30T00:05:00"/>
    <n v="0"/>
    <n v="5"/>
    <d v="1899-12-30T10:45:00"/>
    <n v="10"/>
    <n v="45"/>
    <d v="1899-12-30T02:55:00"/>
    <n v="2"/>
    <n v="55"/>
    <d v="1899-12-30T02:50:00"/>
    <n v="2"/>
    <n v="50"/>
    <d v="1899-12-30T06:30:00"/>
    <n v="6"/>
    <n v="30"/>
    <m/>
    <m/>
    <m/>
    <d v="1899-12-30T06:30:00"/>
    <n v="6"/>
    <n v="3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10367.9459999993"/>
    <n v="24280"/>
    <n v="65.280892857142859"/>
    <n v="62.206258072487614"/>
    <m/>
    <m/>
    <m/>
    <m/>
    <m/>
  </r>
  <r>
    <n v="428"/>
    <n v="97"/>
    <d v="2011-10-26T00:00:00"/>
    <n v="10"/>
    <x v="1"/>
    <n v="14"/>
    <s v="TSL,HALDIA"/>
    <s v="HAILCREEK/KESTRAL"/>
    <s v="LOWLANDS ORCHID/LOWLANDS NELLO"/>
    <d v="1899-12-30T03:20:00"/>
    <x v="423"/>
    <s v="DTY-WT 1-WCS-IMWB 1-DTY"/>
    <n v="59"/>
    <n v="0"/>
    <m/>
    <d v="1899-12-30T03:20:00"/>
    <d v="1899-12-30T03:20:00"/>
    <d v="1899-12-30T00:00:00"/>
    <n v="0"/>
    <n v="0"/>
    <d v="1899-12-30T09:00:00"/>
    <d v="1899-12-30T05:40:00"/>
    <n v="5"/>
    <n v="40"/>
    <d v="1899-12-30T10:20:00"/>
    <d v="1899-12-30T01:20:00"/>
    <n v="1"/>
    <n v="20"/>
    <d v="1899-12-30T10:55:00"/>
    <d v="1899-12-30T00:35:00"/>
    <n v="0"/>
    <n v="35"/>
    <d v="1899-12-30T11:10:00"/>
    <d v="1899-12-30T16:10:00"/>
    <d v="1899-12-30T05:00:00"/>
    <n v="5"/>
    <n v="0"/>
    <d v="1899-12-30T11:10:00"/>
    <d v="1899-12-30T16:10:00"/>
    <d v="1899-12-30T05:00:00"/>
    <n v="5"/>
    <n v="0"/>
    <d v="1899-12-30T12:00:00"/>
    <d v="1899-12-30T00:50:00"/>
    <n v="0"/>
    <n v="50"/>
    <d v="1899-12-30T12:00:00"/>
    <d v="1899-12-30T00:00:00"/>
    <n v="0"/>
    <n v="0"/>
    <d v="1899-12-31T01:10:00"/>
    <d v="1899-12-30T13:10:00"/>
    <n v="13"/>
    <n v="10"/>
    <d v="1899-12-31T01:10:00"/>
    <d v="1899-12-31T01:10:00"/>
    <d v="1899-12-30T00:00:00"/>
    <n v="0"/>
    <n v="0"/>
    <d v="1899-12-31T01:10:00"/>
    <d v="1899-12-31T01:10:00"/>
    <m/>
    <d v="1899-12-30T00:00:00"/>
    <n v="0"/>
    <n v="0"/>
    <d v="1899-12-31T01:30:00"/>
    <d v="1899-12-30T00:20:00"/>
    <n v="0"/>
    <n v="20"/>
    <d v="1899-12-31T01:35:00"/>
    <d v="1899-12-30T00:05:00"/>
    <n v="0"/>
    <n v="5"/>
    <d v="1899-12-31T01:35:00"/>
    <d v="1899-12-31T01:40:00"/>
    <d v="1899-12-30T00:05:00"/>
    <n v="0"/>
    <n v="5"/>
    <d v="1899-12-30T22:20:00"/>
    <n v="22"/>
    <n v="20"/>
    <d v="1899-12-30T01:50:00"/>
    <n v="1"/>
    <n v="50"/>
    <d v="1899-12-30T05:00:00"/>
    <n v="5"/>
    <n v="0"/>
    <d v="1899-12-30T13:10:00"/>
    <n v="13"/>
    <n v="10"/>
    <m/>
    <m/>
    <m/>
    <d v="1899-12-30T13:10:00"/>
    <n v="13"/>
    <n v="1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13685.8859999992"/>
    <n v="24336"/>
    <n v="56.236271186440682"/>
    <n v="62.199452909270185"/>
    <m/>
    <m/>
    <m/>
    <m/>
    <m/>
  </r>
  <r>
    <n v="429"/>
    <n v="98"/>
    <d v="2011-10-27T00:00:00"/>
    <n v="10"/>
    <x v="0"/>
    <n v="42"/>
    <s v="TSL,JSR"/>
    <s v="CD PCI"/>
    <s v="LOWLANDS ORCHID"/>
    <d v="1899-12-30T08:45:00"/>
    <x v="424"/>
    <s v="DTY-WT 1-WCS-IMWB 1-DTY"/>
    <n v="56"/>
    <n v="3"/>
    <m/>
    <d v="1899-12-30T08:45:00"/>
    <d v="1899-12-30T08:45:00"/>
    <d v="1899-12-30T00:00:00"/>
    <n v="0"/>
    <n v="0"/>
    <d v="1899-12-30T08:47:00"/>
    <d v="1899-12-30T00:02:00"/>
    <n v="0"/>
    <n v="2"/>
    <d v="1899-12-30T08:48:00"/>
    <d v="1899-12-30T00:01:00"/>
    <n v="0"/>
    <n v="1"/>
    <d v="1899-12-30T09:00:00"/>
    <d v="1899-12-30T00:12:00"/>
    <n v="0"/>
    <n v="12"/>
    <d v="1899-12-30T09:10:00"/>
    <d v="1899-12-30T10:20:00"/>
    <d v="1899-12-30T01:10:00"/>
    <n v="1"/>
    <n v="10"/>
    <d v="1899-12-30T09:10:00"/>
    <d v="1899-12-30T10:20:00"/>
    <d v="1899-12-30T01:10:00"/>
    <n v="1"/>
    <n v="10"/>
    <d v="1899-12-30T09:10:00"/>
    <d v="1899-12-30T00:00:00"/>
    <n v="0"/>
    <n v="0"/>
    <d v="1899-12-30T09:20:00"/>
    <d v="1899-12-30T00:10:00"/>
    <n v="0"/>
    <n v="10"/>
    <d v="1899-12-30T16:00:00"/>
    <d v="1899-12-30T06:40:00"/>
    <n v="6"/>
    <n v="40"/>
    <d v="1899-12-30T16:00:00"/>
    <d v="1899-12-30T16:00:00"/>
    <d v="1899-12-30T00:00:00"/>
    <n v="0"/>
    <n v="0"/>
    <d v="1899-12-30T16:00:00"/>
    <d v="1899-12-30T16:00:00"/>
    <m/>
    <d v="1899-12-30T00:00:00"/>
    <n v="0"/>
    <n v="0"/>
    <d v="1899-12-30T16:20:00"/>
    <d v="1899-12-30T00:20:00"/>
    <n v="0"/>
    <n v="20"/>
    <d v="1899-12-30T16:25:00"/>
    <d v="1899-12-30T00:05:00"/>
    <n v="0"/>
    <n v="5"/>
    <d v="1899-12-30T16:25:00"/>
    <d v="1899-12-30T16:30:00"/>
    <d v="1899-12-30T00:05:00"/>
    <n v="0"/>
    <n v="5"/>
    <d v="1899-12-30T07:45:00"/>
    <n v="7"/>
    <n v="45"/>
    <d v="1899-12-30T00:37:00"/>
    <n v="0"/>
    <n v="37"/>
    <d v="1899-12-30T01:10:00"/>
    <n v="1"/>
    <n v="10"/>
    <d v="1899-12-30T06:40:00"/>
    <n v="6"/>
    <n v="40"/>
    <m/>
    <m/>
    <m/>
    <d v="1899-12-30T06:40:00"/>
    <n v="6"/>
    <n v="4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16879.9259999993"/>
    <n v="24393"/>
    <n v="57.036428571428573"/>
    <n v="62.185050055343716"/>
    <m/>
    <m/>
    <m/>
    <m/>
    <m/>
  </r>
  <r>
    <n v="430"/>
    <n v="99"/>
    <d v="2011-10-28T00:00:00"/>
    <n v="10"/>
    <x v="0"/>
    <n v="43"/>
    <s v="TSL,JSR"/>
    <s v="CD PCI"/>
    <s v="LOWLANDS ORCHID"/>
    <d v="1899-12-30T19:30:00"/>
    <x v="425"/>
    <s v="DTY-WT 1-WCS-IMWB 1-DTY"/>
    <n v="57"/>
    <n v="2"/>
    <m/>
    <d v="1899-12-30T19:30:00"/>
    <d v="1899-12-30T19:30:00"/>
    <d v="1899-12-30T00:00:00"/>
    <n v="0"/>
    <n v="0"/>
    <d v="1899-12-31T16:50:00"/>
    <d v="1899-12-30T21:20:00"/>
    <n v="21"/>
    <n v="20"/>
    <d v="1899-12-31T18:30:00"/>
    <d v="1899-12-30T01:40:00"/>
    <n v="1"/>
    <n v="40"/>
    <d v="1899-12-31T19:00:00"/>
    <d v="1899-12-30T00:30:00"/>
    <n v="0"/>
    <n v="30"/>
    <d v="1899-12-31T19:00:00"/>
    <d v="1899-12-31T21:20:00"/>
    <d v="1899-12-30T02:20:00"/>
    <n v="2"/>
    <n v="20"/>
    <d v="1899-12-31T19:00:00"/>
    <d v="1899-12-31T21:20:00"/>
    <d v="1899-12-30T02:20:00"/>
    <n v="2"/>
    <n v="20"/>
    <d v="1899-12-31T21:20:00"/>
    <d v="1899-12-30T00:00:00"/>
    <n v="0"/>
    <n v="0"/>
    <d v="1899-12-31T21:20:00"/>
    <d v="1899-12-30T00:00:00"/>
    <n v="0"/>
    <n v="0"/>
    <d v="1900-01-01T07:20:00"/>
    <d v="1899-12-30T10:00:00"/>
    <n v="10"/>
    <n v="0"/>
    <d v="1900-01-01T07:20:00"/>
    <d v="1900-01-01T07:20:00"/>
    <d v="1899-12-30T00:00:00"/>
    <n v="0"/>
    <n v="0"/>
    <d v="1900-01-01T07:20:00"/>
    <d v="1900-01-01T07:20:00"/>
    <m/>
    <d v="1899-12-30T00:00:00"/>
    <n v="0"/>
    <n v="0"/>
    <d v="1900-01-01T07:25:00"/>
    <d v="1899-12-30T00:05:00"/>
    <n v="0"/>
    <n v="5"/>
    <d v="1900-01-01T07:28:00"/>
    <d v="1899-12-30T00:03:00"/>
    <n v="0"/>
    <n v="3"/>
    <d v="1900-01-01T07:28:00"/>
    <d v="1900-01-01T07:30:00"/>
    <d v="1899-12-30T00:02:00"/>
    <n v="0"/>
    <n v="2"/>
    <d v="1899-12-31T12:00:00"/>
    <n v="12"/>
    <n v="0"/>
    <d v="1899-12-30T00:38:00"/>
    <n v="0"/>
    <n v="38"/>
    <d v="1899-12-30T02:20:00"/>
    <n v="2"/>
    <n v="20"/>
    <d v="1899-12-30T10:00:00"/>
    <n v="10"/>
    <n v="0"/>
    <m/>
    <m/>
    <m/>
    <d v="1899-12-30T10:00:00"/>
    <n v="10"/>
    <n v="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20203.8159999992"/>
    <n v="24452"/>
    <n v="58.313859649122804"/>
    <n v="62.170939636839492"/>
    <m/>
    <m/>
    <m/>
    <m/>
    <m/>
  </r>
  <r>
    <n v="431"/>
    <n v="100"/>
    <d v="2011-10-28T00:00:00"/>
    <n v="10"/>
    <x v="1"/>
    <n v="15"/>
    <s v="TSL,HALDIA"/>
    <s v="OKEY NORTH"/>
    <s v="LOWLANDS ORCHID"/>
    <d v="1899-12-30T01:55:00"/>
    <x v="426"/>
    <s v="DTY-WT 1-WCS-RLS 1-IMWB 1-DTY"/>
    <n v="59"/>
    <n v="0"/>
    <m/>
    <d v="1899-12-30T01:55:00"/>
    <d v="1899-12-30T01:55:00"/>
    <d v="1899-12-30T00:00:00"/>
    <n v="0"/>
    <n v="0"/>
    <d v="1899-12-30T06:15:00"/>
    <d v="1899-12-30T04:20:00"/>
    <n v="4"/>
    <n v="20"/>
    <d v="1899-12-30T06:45:00"/>
    <d v="1899-12-30T00:30:00"/>
    <n v="0"/>
    <n v="30"/>
    <d v="1899-12-30T07:15:00"/>
    <d v="1899-12-30T00:30:00"/>
    <n v="0"/>
    <n v="30"/>
    <d v="1899-12-30T08:35:00"/>
    <d v="1899-12-30T09:50:00"/>
    <d v="1899-12-30T01:15:00"/>
    <n v="1"/>
    <n v="15"/>
    <d v="1899-12-30T08:35:00"/>
    <d v="1899-12-30T09:50:00"/>
    <m/>
    <m/>
    <m/>
    <d v="1899-12-30T10:10:00"/>
    <d v="1899-12-30T00:20:00"/>
    <n v="0"/>
    <n v="20"/>
    <d v="1899-12-30T10:15:00"/>
    <d v="1899-12-30T00:05:00"/>
    <n v="0"/>
    <n v="5"/>
    <d v="1899-12-30T20:19:00"/>
    <d v="1899-12-30T10:04:00"/>
    <n v="10"/>
    <n v="4"/>
    <d v="1899-12-30T20:19:00"/>
    <d v="1899-12-30T20:19:00"/>
    <m/>
    <m/>
    <m/>
    <d v="1899-12-30T20:19:00"/>
    <d v="1899-12-30T20:19:00"/>
    <m/>
    <d v="1899-12-30T00:00:00"/>
    <n v="0"/>
    <n v="0"/>
    <d v="1899-12-30T20:35:00"/>
    <d v="1899-12-30T00:16:00"/>
    <n v="0"/>
    <n v="16"/>
    <d v="1899-12-30T20:37:00"/>
    <d v="1899-12-30T00:02:00"/>
    <n v="0"/>
    <n v="2"/>
    <d v="1899-12-30T20:37:00"/>
    <d v="1899-12-30T20:40:00"/>
    <d v="1899-12-30T00:03:00"/>
    <n v="0"/>
    <n v="3"/>
    <d v="1899-12-30T18:45:00"/>
    <n v="18"/>
    <n v="45"/>
    <d v="1899-12-30T01:08:00"/>
    <n v="1"/>
    <n v="8"/>
    <d v="1899-12-30T01:15:00"/>
    <n v="1"/>
    <n v="15"/>
    <d v="1899-12-30T10:04:00"/>
    <n v="10"/>
    <n v="4"/>
    <m/>
    <m/>
    <m/>
    <d v="1899-12-30T10:04:00"/>
    <n v="10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23826.9059999993"/>
    <n v="24511"/>
    <n v="61.408305084745763"/>
    <m/>
    <m/>
    <m/>
    <m/>
    <m/>
    <m/>
  </r>
  <r>
    <n v="432"/>
    <n v="101"/>
    <d v="2011-10-28T00:00:00"/>
    <n v="10"/>
    <x v="15"/>
    <n v="2"/>
    <s v="SUPL"/>
    <s v="STEAM NON COKING"/>
    <s v="CAROUGE"/>
    <d v="1899-12-30T00:30:00"/>
    <x v="427"/>
    <s v="DTY-WT 1-WCS-RLS 2-IMWB 1-DTY"/>
    <n v="59"/>
    <n v="0"/>
    <m/>
    <d v="1899-12-30T00:30:00"/>
    <d v="1899-12-30T00:30:00"/>
    <d v="1899-12-30T00:00:00"/>
    <n v="0"/>
    <n v="0"/>
    <d v="1899-12-30T00:35:00"/>
    <d v="1899-12-30T00:05:00"/>
    <n v="0"/>
    <n v="5"/>
    <d v="1899-12-30T06:25:00"/>
    <d v="1899-12-30T05:50:00"/>
    <n v="5"/>
    <n v="50"/>
    <d v="1899-12-30T07:00:00"/>
    <d v="1899-12-30T00:35:00"/>
    <n v="0"/>
    <n v="35"/>
    <d v="1899-12-30T07:15:00"/>
    <d v="1899-12-30T08:30:00"/>
    <d v="1899-12-30T01:15:00"/>
    <n v="1"/>
    <n v="15"/>
    <d v="1899-12-30T07:15:00"/>
    <d v="1899-12-30T08:30:00"/>
    <m/>
    <m/>
    <m/>
    <d v="1899-12-30T10:55:00"/>
    <d v="1899-12-30T02:25:00"/>
    <n v="2"/>
    <n v="25"/>
    <d v="1899-12-30T11:00:00"/>
    <d v="1899-12-30T00:05:00"/>
    <n v="0"/>
    <n v="5"/>
    <d v="1899-12-30T16:43:00"/>
    <d v="1899-12-30T05:43:00"/>
    <n v="5"/>
    <n v="43"/>
    <d v="1899-12-30T16:43:00"/>
    <d v="1899-12-30T16:43:00"/>
    <m/>
    <m/>
    <m/>
    <d v="1899-12-30T16:43:00"/>
    <d v="1899-12-30T16:43:00"/>
    <m/>
    <d v="1899-12-30T00:00:00"/>
    <n v="0"/>
    <n v="0"/>
    <d v="1899-12-30T16:55:00"/>
    <d v="1899-12-30T00:12:00"/>
    <n v="0"/>
    <n v="12"/>
    <d v="1899-12-30T17:00:00"/>
    <d v="1899-12-30T00:05:00"/>
    <n v="0"/>
    <n v="5"/>
    <d v="1899-12-30T17:00:00"/>
    <d v="1899-12-30T17:15:00"/>
    <d v="1899-12-30T00:15:00"/>
    <n v="0"/>
    <n v="15"/>
    <d v="1899-12-30T16:45:00"/>
    <n v="16"/>
    <n v="45"/>
    <d v="1899-12-30T03:17:00"/>
    <n v="3"/>
    <n v="17"/>
    <d v="1899-12-30T01:15:00"/>
    <n v="1"/>
    <n v="15"/>
    <d v="1899-12-30T05:43:00"/>
    <n v="5"/>
    <n v="43"/>
    <m/>
    <m/>
    <m/>
    <d v="1899-12-30T05:43:00"/>
    <n v="5"/>
    <n v="4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27489.5259999994"/>
    <n v="24569"/>
    <n v="62.078305084745757"/>
    <m/>
    <m/>
    <m/>
    <m/>
    <m/>
    <m/>
  </r>
  <r>
    <n v="433"/>
    <n v="102"/>
    <d v="2011-10-28T00:00:00"/>
    <n v="10"/>
    <x v="13"/>
    <n v="2"/>
    <s v="VISA STEEL"/>
    <s v="STEAM NON COKING"/>
    <s v="NEWLEAD SPARTOUNTA"/>
    <d v="1899-12-30T10:00:00"/>
    <x v="428"/>
    <s v="DTY-WT 1-WCS-RLS 2-IMWB 1-DTY"/>
    <n v="58"/>
    <n v="1"/>
    <m/>
    <d v="1899-12-30T10:00:00"/>
    <d v="1899-12-30T10:00:00"/>
    <d v="1899-12-30T00:00:00"/>
    <n v="0"/>
    <n v="0"/>
    <d v="1899-12-30T11:00:00"/>
    <d v="1899-12-30T01:00:00"/>
    <n v="1"/>
    <n v="0"/>
    <d v="1899-12-30T14:00:00"/>
    <d v="1899-12-30T03:00:00"/>
    <n v="3"/>
    <n v="0"/>
    <d v="1899-12-30T14:35:00"/>
    <d v="1899-12-30T00:35:00"/>
    <n v="0"/>
    <n v="35"/>
    <d v="1899-12-30T14:40:00"/>
    <d v="1899-12-30T15:35:00"/>
    <d v="1899-12-30T00:55:00"/>
    <n v="0"/>
    <n v="55"/>
    <d v="1899-12-30T14:40:00"/>
    <d v="1899-12-30T15:35:00"/>
    <d v="1899-12-30T00:55:00"/>
    <n v="0"/>
    <n v="55"/>
    <d v="1899-12-30T21:18:00"/>
    <d v="1899-12-30T05:43:00"/>
    <n v="5"/>
    <n v="43"/>
    <d v="1899-12-30T21:20:00"/>
    <d v="1899-12-30T00:02:00"/>
    <n v="0"/>
    <n v="2"/>
    <d v="1899-12-30T23:24:00"/>
    <d v="1899-12-30T02:04:00"/>
    <n v="2"/>
    <n v="4"/>
    <d v="1899-12-30T23:24:00"/>
    <d v="1899-12-30T23:24:00"/>
    <d v="1899-12-30T00:00:00"/>
    <n v="0"/>
    <n v="0"/>
    <d v="1899-12-30T23:24:00"/>
    <d v="1899-12-30T23:24:00"/>
    <m/>
    <d v="1899-12-30T00:00:00"/>
    <n v="0"/>
    <n v="0"/>
    <d v="1899-12-30T23:30:00"/>
    <d v="1899-12-30T00:06:00"/>
    <n v="0"/>
    <n v="6"/>
    <d v="1899-12-30T23:33:00"/>
    <d v="1899-12-30T00:03:00"/>
    <n v="0"/>
    <n v="3"/>
    <d v="1899-12-30T23:33:00"/>
    <d v="1899-12-30T23:35:00"/>
    <d v="1899-12-30T00:02:00"/>
    <n v="0"/>
    <n v="2"/>
    <d v="1899-12-30T13:35:00"/>
    <n v="13"/>
    <n v="35"/>
    <d v="1899-12-30T06:27:00"/>
    <n v="6"/>
    <n v="27"/>
    <d v="1899-12-30T00:55:00"/>
    <n v="0"/>
    <n v="55"/>
    <d v="1899-12-30T02:04:00"/>
    <n v="2"/>
    <n v="4"/>
    <m/>
    <m/>
    <m/>
    <d v="1899-12-30T02:04:00"/>
    <n v="2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31200.1459999995"/>
    <n v="24628"/>
    <n v="63.976206896551723"/>
    <n v="62.17314219587459"/>
    <m/>
    <m/>
    <m/>
    <m/>
    <m/>
  </r>
  <r>
    <n v="434"/>
    <n v="103"/>
    <d v="2011-10-28T00:00:00"/>
    <n v="10"/>
    <x v="24"/>
    <n v="4"/>
    <s v="RCL"/>
    <s v="NON COKING"/>
    <s v="CAROUGE"/>
    <d v="1899-12-30T17:15:00"/>
    <x v="429"/>
    <s v="DTY-WT 1-WCS-RLS 1-IMWB 1-DTY"/>
    <n v="59"/>
    <n v="0"/>
    <m/>
    <d v="1899-12-30T17:15:00"/>
    <d v="1899-12-30T17:15:00"/>
    <d v="1899-12-30T00:00:00"/>
    <n v="0"/>
    <n v="0"/>
    <d v="1899-12-30T19:20:00"/>
    <d v="1899-12-30T02:05:00"/>
    <n v="2"/>
    <n v="5"/>
    <d v="1899-12-30T20:15:00"/>
    <d v="1899-12-30T00:55:00"/>
    <n v="0"/>
    <n v="55"/>
    <d v="1899-12-30T20:30:00"/>
    <d v="1899-12-30T00:15:00"/>
    <n v="0"/>
    <n v="15"/>
    <d v="1899-12-30T20:40:00"/>
    <d v="1899-12-30T22:30:00"/>
    <d v="1899-12-30T01:50:00"/>
    <n v="1"/>
    <n v="50"/>
    <d v="1899-12-30T20:40:00"/>
    <d v="1899-12-30T22:30:00"/>
    <d v="1899-12-30T01:50:00"/>
    <n v="1"/>
    <n v="50"/>
    <d v="1899-12-31T00:00:00"/>
    <d v="1899-12-30T01:30:00"/>
    <n v="1"/>
    <n v="30"/>
    <d v="1899-12-31T00:16:00"/>
    <d v="1899-12-30T00:16:00"/>
    <n v="0"/>
    <n v="16"/>
    <d v="1899-12-31T01:45:00"/>
    <d v="1899-12-30T01:29:00"/>
    <n v="1"/>
    <n v="29"/>
    <d v="1899-12-31T01:45:00"/>
    <d v="1899-12-31T01:45:00"/>
    <d v="1899-12-30T00:00:00"/>
    <n v="0"/>
    <n v="0"/>
    <d v="1899-12-31T01:45:00"/>
    <d v="1899-12-31T01:45:00"/>
    <m/>
    <d v="1899-12-30T00:00:00"/>
    <n v="0"/>
    <n v="0"/>
    <d v="1899-12-31T02:00:00"/>
    <d v="1899-12-30T00:15:00"/>
    <n v="0"/>
    <n v="15"/>
    <d v="1899-12-31T02:05:00"/>
    <d v="1899-12-30T00:05:00"/>
    <n v="0"/>
    <n v="5"/>
    <d v="1899-12-31T02:05:00"/>
    <d v="1899-12-31T02:10:00"/>
    <d v="1899-12-30T00:05:00"/>
    <n v="0"/>
    <n v="5"/>
    <d v="1899-12-30T08:55:00"/>
    <n v="8"/>
    <n v="55"/>
    <d v="1899-12-30T02:05:00"/>
    <n v="2"/>
    <n v="5"/>
    <d v="1899-12-30T01:50:00"/>
    <n v="1"/>
    <n v="50"/>
    <d v="1899-12-30T01:29:00"/>
    <n v="1"/>
    <n v="29"/>
    <m/>
    <m/>
    <m/>
    <d v="1899-12-30T01:29:00"/>
    <n v="1"/>
    <n v="2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34993.9559999995"/>
    <n v="24687"/>
    <n v="64.301864406779657"/>
    <n v="62.178229675537715"/>
    <m/>
    <m/>
    <m/>
    <m/>
    <m/>
  </r>
  <r>
    <n v="435"/>
    <n v="104"/>
    <d v="2011-10-28T00:00:00"/>
    <n v="10"/>
    <x v="2"/>
    <n v="4"/>
    <s v="UML,DGPR"/>
    <s v="HARD COKING COAL"/>
    <s v="GARIMA PREM"/>
    <d v="1899-12-30T20:40:00"/>
    <x v="430"/>
    <s v="DTY-WT 1-WCS-RLS 2-IMWB 1-DTY"/>
    <n v="59"/>
    <n v="0"/>
    <m/>
    <d v="1899-12-30T20:40:00"/>
    <d v="1899-12-30T20:40:00"/>
    <d v="1899-12-30T00:00:00"/>
    <n v="0"/>
    <n v="0"/>
    <d v="1899-12-30T20:45:00"/>
    <d v="1899-12-30T00:05:00"/>
    <n v="0"/>
    <n v="5"/>
    <d v="1899-12-30T23:20:00"/>
    <d v="1899-12-30T02:35:00"/>
    <n v="2"/>
    <n v="35"/>
    <d v="1899-12-30T23:50:00"/>
    <d v="1899-12-30T00:30:00"/>
    <n v="0"/>
    <n v="30"/>
    <d v="1899-12-30T23:50:00"/>
    <d v="1899-12-31T01:30:00"/>
    <d v="1899-12-30T01:40:00"/>
    <n v="1"/>
    <n v="40"/>
    <d v="1899-12-30T23:50:00"/>
    <d v="1899-12-31T01:30:00"/>
    <d v="1899-12-30T01:40:00"/>
    <n v="1"/>
    <n v="40"/>
    <d v="1899-12-31T02:40:00"/>
    <d v="1899-12-30T01:10:00"/>
    <n v="1"/>
    <n v="10"/>
    <d v="1899-12-31T02:46:00"/>
    <d v="1899-12-30T00:06:00"/>
    <n v="0"/>
    <n v="6"/>
    <d v="1899-12-31T04:51:00"/>
    <d v="1899-12-30T02:05:00"/>
    <n v="2"/>
    <n v="5"/>
    <d v="1899-12-31T04:51:00"/>
    <d v="1899-12-31T04:51:00"/>
    <d v="1899-12-30T00:00:00"/>
    <n v="0"/>
    <n v="0"/>
    <d v="1899-12-31T04:51:00"/>
    <d v="1899-12-31T04:51:00"/>
    <m/>
    <d v="1899-12-30T00:00:00"/>
    <n v="0"/>
    <n v="0"/>
    <d v="1899-12-31T05:05:00"/>
    <d v="1899-12-30T00:14:00"/>
    <n v="0"/>
    <n v="14"/>
    <d v="1899-12-31T05:10:00"/>
    <d v="1899-12-30T00:05:00"/>
    <n v="0"/>
    <n v="5"/>
    <d v="1899-12-31T05:10:00"/>
    <d v="1899-12-31T05:15:00"/>
    <d v="1899-12-30T00:05:00"/>
    <n v="0"/>
    <n v="5"/>
    <d v="1899-12-30T08:35:00"/>
    <n v="8"/>
    <n v="35"/>
    <d v="1899-12-30T01:59:00"/>
    <n v="1"/>
    <n v="59"/>
    <d v="1899-12-30T01:40:00"/>
    <n v="1"/>
    <n v="40"/>
    <d v="1899-12-30T02:05:00"/>
    <n v="2"/>
    <n v="5"/>
    <m/>
    <m/>
    <m/>
    <d v="1899-12-30T02:05:00"/>
    <n v="2"/>
    <n v="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38644.7059999995"/>
    <n v="24746"/>
    <n v="61.877118644067799"/>
    <n v="62.177511759476261"/>
    <m/>
    <m/>
    <m/>
    <m/>
    <m/>
  </r>
  <r>
    <n v="436"/>
    <n v="105"/>
    <d v="2011-10-29T00:00:00"/>
    <n v="10"/>
    <x v="17"/>
    <n v="4"/>
    <s v="UML,SUKHINDA"/>
    <s v="HARD COKING COAL"/>
    <s v="GARIMA PREM"/>
    <d v="1899-12-30T03:15:00"/>
    <x v="431"/>
    <s v="DTY-WT 1-WCS-RLS 2-IMWB 1-DTY"/>
    <n v="59"/>
    <n v="0"/>
    <m/>
    <d v="1899-12-30T03:15:00"/>
    <d v="1899-12-30T03:15:00"/>
    <d v="1899-12-30T00:00:00"/>
    <n v="0"/>
    <n v="0"/>
    <d v="1899-12-30T03:20:00"/>
    <d v="1899-12-30T00:05:00"/>
    <n v="0"/>
    <n v="5"/>
    <d v="1899-12-30T03:40:00"/>
    <d v="1899-12-30T00:20:00"/>
    <n v="0"/>
    <n v="20"/>
    <d v="1899-12-30T04:30:00"/>
    <d v="1899-12-30T00:50:00"/>
    <n v="0"/>
    <n v="50"/>
    <d v="1899-12-30T04:35:00"/>
    <d v="1899-12-30T05:50:00"/>
    <d v="1899-12-30T01:15:00"/>
    <n v="1"/>
    <n v="15"/>
    <d v="1899-12-30T04:35:00"/>
    <d v="1899-12-30T05:50:00"/>
    <d v="1899-12-30T01:15:00"/>
    <n v="1"/>
    <n v="15"/>
    <d v="1899-12-30T05:50:00"/>
    <d v="1899-12-30T00:00:00"/>
    <n v="0"/>
    <n v="0"/>
    <d v="1899-12-30T05:54:00"/>
    <d v="1899-12-30T00:04:00"/>
    <n v="0"/>
    <n v="4"/>
    <d v="1899-12-30T07:51:00"/>
    <d v="1899-12-30T01:57:00"/>
    <n v="1"/>
    <n v="57"/>
    <d v="1899-12-30T07:51:00"/>
    <d v="1899-12-30T07:51:00"/>
    <d v="1899-12-30T00:00:00"/>
    <n v="0"/>
    <n v="0"/>
    <d v="1899-12-30T07:51:00"/>
    <d v="1899-12-30T07:51:00"/>
    <m/>
    <d v="1899-12-30T00:00:00"/>
    <n v="0"/>
    <n v="0"/>
    <d v="1899-12-30T09:00:00"/>
    <d v="1899-12-30T01:09:00"/>
    <n v="1"/>
    <n v="9"/>
    <d v="1899-12-30T09:05:00"/>
    <d v="1899-12-30T00:05:00"/>
    <n v="0"/>
    <n v="5"/>
    <d v="1899-12-30T09:05:00"/>
    <d v="1899-12-30T09:15:00"/>
    <d v="1899-12-30T00:10:00"/>
    <n v="0"/>
    <n v="10"/>
    <d v="1899-12-30T06:00:00"/>
    <n v="6"/>
    <n v="0"/>
    <d v="1899-12-30T02:04:00"/>
    <n v="2"/>
    <n v="4"/>
    <d v="1899-12-30T01:15:00"/>
    <n v="1"/>
    <n v="15"/>
    <d v="1899-12-30T01:57:00"/>
    <n v="1"/>
    <n v="57"/>
    <m/>
    <m/>
    <m/>
    <d v="1899-12-30T01:57:00"/>
    <n v="1"/>
    <n v="5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42174.4859999996"/>
    <n v="24805"/>
    <n v="59.82677966101695"/>
    <n v="62.171920419270293"/>
    <m/>
    <m/>
    <m/>
    <m/>
    <m/>
  </r>
  <r>
    <n v="437"/>
    <n v="106"/>
    <d v="2011-10-29T00:00:00"/>
    <n v="10"/>
    <x v="0"/>
    <n v="44"/>
    <s v="TSL,JSR"/>
    <s v="CD PCI"/>
    <s v="LOWLANDS ORCHID"/>
    <d v="1899-12-30T04:50:00"/>
    <x v="432"/>
    <s v="DTY-WT 1-WCS-RLS 1-IMWB 1-DTY"/>
    <n v="59"/>
    <n v="0"/>
    <m/>
    <d v="1899-12-30T04:50:00"/>
    <d v="1899-12-30T04:50:00"/>
    <d v="1899-12-30T00:00:00"/>
    <n v="0"/>
    <n v="0"/>
    <d v="1899-12-30T04:55:00"/>
    <d v="1899-12-30T00:05:00"/>
    <n v="0"/>
    <n v="5"/>
    <d v="1899-12-30T05:10:00"/>
    <d v="1899-12-30T00:15:00"/>
    <n v="0"/>
    <n v="15"/>
    <d v="1899-12-30T06:15:00"/>
    <d v="1899-12-30T01:05:00"/>
    <n v="1"/>
    <n v="5"/>
    <d v="1899-12-30T06:20:00"/>
    <d v="1899-12-30T08:00:00"/>
    <d v="1899-12-30T01:40:00"/>
    <n v="1"/>
    <n v="40"/>
    <d v="1899-12-30T06:20:00"/>
    <d v="1899-12-30T08:00:00"/>
    <d v="1899-12-30T01:40:00"/>
    <n v="1"/>
    <n v="40"/>
    <d v="1899-12-30T10:10:00"/>
    <d v="1899-12-30T02:10:00"/>
    <n v="2"/>
    <n v="10"/>
    <d v="1899-12-30T10:14:00"/>
    <d v="1899-12-30T00:04:00"/>
    <n v="0"/>
    <n v="4"/>
    <d v="1899-12-30T14:26:00"/>
    <d v="1899-12-30T04:12:00"/>
    <n v="4"/>
    <n v="12"/>
    <d v="1899-12-30T14:26:00"/>
    <d v="1899-12-30T14:26:00"/>
    <d v="1899-12-30T00:00:00"/>
    <n v="0"/>
    <n v="0"/>
    <d v="1899-12-30T14:26:00"/>
    <d v="1899-12-30T14:26:00"/>
    <m/>
    <d v="1899-12-30T00:00:00"/>
    <n v="0"/>
    <n v="0"/>
    <d v="1899-12-30T14:40:00"/>
    <d v="1899-12-30T00:14:00"/>
    <n v="0"/>
    <n v="14"/>
    <d v="1899-12-30T14:42:00"/>
    <d v="1899-12-30T00:02:00"/>
    <n v="0"/>
    <n v="2"/>
    <d v="1899-12-30T14:42:00"/>
    <d v="1899-12-30T14:45:00"/>
    <d v="1899-12-30T00:03:00"/>
    <n v="0"/>
    <n v="3"/>
    <d v="1899-12-30T09:55:00"/>
    <n v="9"/>
    <n v="55"/>
    <d v="1899-12-30T03:31:00"/>
    <n v="3"/>
    <n v="31"/>
    <d v="1899-12-30T01:40:00"/>
    <n v="1"/>
    <n v="40"/>
    <d v="1899-12-30T04:12:00"/>
    <n v="4"/>
    <n v="12"/>
    <m/>
    <m/>
    <m/>
    <d v="1899-12-30T04:12:00"/>
    <n v="4"/>
    <n v="1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45854.3059999996"/>
    <n v="24862"/>
    <n v="62.369830508474578"/>
    <n v="62.177391440752942"/>
    <m/>
    <m/>
    <m/>
    <m/>
    <m/>
  </r>
  <r>
    <n v="438"/>
    <n v="107"/>
    <d v="2011-10-29T00:00:00"/>
    <n v="10"/>
    <x v="1"/>
    <n v="16"/>
    <s v="TSL,HALDIA"/>
    <s v="HAILCREEK/OKEY NORTH"/>
    <s v="LOWLANDS ORCHID"/>
    <d v="1899-12-30T11:20:00"/>
    <x v="433"/>
    <s v="DTY-WT 1-WCS-RLS 1-IMWB 1-DTY"/>
    <n v="57"/>
    <n v="2"/>
    <m/>
    <d v="1899-12-30T11:20:00"/>
    <d v="1899-12-30T11:20:00"/>
    <d v="1899-12-30T00:00:00"/>
    <n v="0"/>
    <n v="0"/>
    <d v="1899-12-30T11:20:00"/>
    <d v="1899-12-30T00:00:00"/>
    <n v="0"/>
    <n v="0"/>
    <d v="1899-12-30T11:45:00"/>
    <d v="1899-12-30T00:25:00"/>
    <n v="0"/>
    <n v="25"/>
    <d v="1899-12-30T12:30:00"/>
    <d v="1899-12-30T00:45:00"/>
    <n v="0"/>
    <n v="45"/>
    <d v="1899-12-30T12:35:00"/>
    <d v="1899-12-30T13:10:00"/>
    <d v="1899-12-30T00:35:00"/>
    <n v="0"/>
    <n v="35"/>
    <d v="1899-12-30T12:35:00"/>
    <d v="1899-12-30T13:10:00"/>
    <d v="1899-12-30T00:35:00"/>
    <n v="0"/>
    <n v="35"/>
    <d v="1899-12-30T15:00:00"/>
    <d v="1899-12-30T01:50:00"/>
    <n v="1"/>
    <n v="50"/>
    <d v="1899-12-30T16:10:00"/>
    <d v="1899-12-30T01:10:00"/>
    <n v="1"/>
    <n v="10"/>
    <d v="1899-12-30T18:18:00"/>
    <d v="1899-12-30T02:08:00"/>
    <n v="2"/>
    <n v="8"/>
    <d v="1899-12-30T18:18:00"/>
    <d v="1899-12-30T18:18:00"/>
    <d v="1899-12-30T00:00:00"/>
    <n v="0"/>
    <n v="0"/>
    <d v="1899-12-30T18:18:00"/>
    <d v="1899-12-30T18:18:00"/>
    <m/>
    <d v="1899-12-30T00:00:00"/>
    <n v="0"/>
    <n v="0"/>
    <d v="1899-12-30T18:30:00"/>
    <d v="1899-12-30T00:12:00"/>
    <n v="0"/>
    <n v="12"/>
    <d v="1899-12-30T18:33:00"/>
    <d v="1899-12-30T00:03:00"/>
    <n v="0"/>
    <n v="3"/>
    <d v="1899-12-30T18:33:00"/>
    <d v="1899-12-30T18:35:00"/>
    <d v="1899-12-30T00:02:00"/>
    <n v="0"/>
    <n v="2"/>
    <d v="1899-12-30T07:15:00"/>
    <n v="7"/>
    <n v="15"/>
    <d v="1899-12-30T02:50:00"/>
    <n v="2"/>
    <n v="50"/>
    <d v="1899-12-30T00:35:00"/>
    <n v="0"/>
    <n v="35"/>
    <d v="1899-12-30T02:08:00"/>
    <n v="2"/>
    <n v="8"/>
    <m/>
    <m/>
    <m/>
    <d v="1899-12-30T02:08:00"/>
    <n v="2"/>
    <n v="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49397.4459999995"/>
    <n v="24918"/>
    <n v="62.160350877192982"/>
    <n v="62.179847740589111"/>
    <m/>
    <m/>
    <m/>
    <m/>
    <m/>
  </r>
  <r>
    <n v="439"/>
    <n v="108"/>
    <d v="2011-10-29T00:00:00"/>
    <n v="10"/>
    <x v="24"/>
    <n v="5"/>
    <s v="RCL"/>
    <s v="NON COKING"/>
    <s v="CAROUGE"/>
    <d v="1899-12-30T16:45:00"/>
    <x v="434"/>
    <s v="DTY-WT 1-WCS-RLS 1-IMWB 1-DTY"/>
    <n v="56"/>
    <n v="3"/>
    <m/>
    <d v="1899-12-30T16:45:00"/>
    <d v="1899-12-30T16:45:00"/>
    <d v="1899-12-30T00:00:00"/>
    <n v="0"/>
    <n v="0"/>
    <d v="1899-12-30T16:45:00"/>
    <d v="1899-12-30T00:00:00"/>
    <n v="0"/>
    <n v="0"/>
    <d v="1899-12-30T17:00:00"/>
    <d v="1899-12-30T00:15:00"/>
    <n v="0"/>
    <n v="15"/>
    <d v="1899-12-30T17:30:00"/>
    <d v="1899-12-30T00:30:00"/>
    <n v="0"/>
    <n v="30"/>
    <d v="1899-12-30T17:35:00"/>
    <d v="1899-12-30T19:28:00"/>
    <d v="1899-12-30T01:53:00"/>
    <n v="1"/>
    <n v="53"/>
    <d v="1899-12-30T17:35:00"/>
    <d v="1899-12-30T19:28:00"/>
    <d v="1899-12-30T01:53:00"/>
    <n v="1"/>
    <n v="53"/>
    <d v="1899-12-30T19:30:00"/>
    <d v="1899-12-30T00:02:00"/>
    <n v="0"/>
    <n v="2"/>
    <d v="1899-12-30T19:31:00"/>
    <d v="1899-12-30T00:01:00"/>
    <n v="0"/>
    <n v="1"/>
    <d v="1899-12-30T22:48:00"/>
    <d v="1899-12-30T03:17:00"/>
    <n v="3"/>
    <n v="17"/>
    <d v="1899-12-30T22:48:00"/>
    <d v="1899-12-30T22:48:00"/>
    <d v="1899-12-30T00:00:00"/>
    <n v="0"/>
    <n v="0"/>
    <d v="1899-12-30T22:48:00"/>
    <d v="1899-12-30T22:48:00"/>
    <m/>
    <d v="1899-12-30T00:00:00"/>
    <n v="0"/>
    <n v="0"/>
    <d v="1899-12-30T23:00:00"/>
    <d v="1899-12-30T00:12:00"/>
    <n v="0"/>
    <n v="12"/>
    <d v="1899-12-30T23:03:00"/>
    <d v="1899-12-30T00:03:00"/>
    <n v="0"/>
    <n v="3"/>
    <d v="1899-12-30T23:03:00"/>
    <d v="1899-12-30T23:05:00"/>
    <d v="1899-12-30T00:02:00"/>
    <n v="0"/>
    <n v="2"/>
    <d v="1899-12-30T06:20:00"/>
    <n v="6"/>
    <n v="20"/>
    <d v="1899-12-30T00:47:00"/>
    <n v="0"/>
    <n v="47"/>
    <d v="1899-12-30T01:53:00"/>
    <n v="1"/>
    <n v="53"/>
    <d v="1899-12-30T03:17:00"/>
    <n v="3"/>
    <n v="17"/>
    <m/>
    <m/>
    <m/>
    <d v="1899-12-30T03:17:00"/>
    <n v="3"/>
    <n v="1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53039.8359999994"/>
    <n v="24977"/>
    <n v="65.042678571428567"/>
    <n v="62.17879793409935"/>
    <m/>
    <m/>
    <m/>
    <m/>
    <m/>
  </r>
  <r>
    <n v="440"/>
    <n v="109"/>
    <d v="2011-10-29T00:00:00"/>
    <n v="10"/>
    <x v="25"/>
    <n v="3"/>
    <s v="KYORI OREMIN LTD."/>
    <s v="NON COKING"/>
    <s v="PRABHU DAYA"/>
    <d v="1899-12-30T18:35:00"/>
    <x v="435"/>
    <s v="DTY-WT 1-WCS-RLS 1-IMWB 1-DTY"/>
    <n v="59"/>
    <n v="0"/>
    <m/>
    <d v="1899-12-30T18:35:00"/>
    <d v="1899-12-30T18:35:00"/>
    <d v="1899-12-30T00:00:00"/>
    <n v="0"/>
    <n v="0"/>
    <d v="1899-12-30T18:35:00"/>
    <d v="1899-12-30T00:00:00"/>
    <n v="0"/>
    <n v="0"/>
    <d v="1899-12-30T19:40:00"/>
    <d v="1899-12-30T01:05:00"/>
    <n v="1"/>
    <n v="5"/>
    <d v="1899-12-30T20:00:00"/>
    <d v="1899-12-30T00:20:00"/>
    <n v="0"/>
    <n v="20"/>
    <d v="1899-12-30T20:15:00"/>
    <d v="1899-12-30T22:00:00"/>
    <d v="1899-12-30T01:45:00"/>
    <n v="1"/>
    <n v="45"/>
    <d v="1899-12-30T20:15:00"/>
    <d v="1899-12-30T22:00:00"/>
    <d v="1899-12-30T01:45:00"/>
    <n v="1"/>
    <n v="45"/>
    <d v="1899-12-30T23:15:00"/>
    <d v="1899-12-30T01:15:00"/>
    <n v="1"/>
    <n v="15"/>
    <d v="1899-12-31T00:12:00"/>
    <d v="1899-12-30T00:57:00"/>
    <n v="0"/>
    <n v="57"/>
    <d v="1899-12-31T02:04:00"/>
    <d v="1899-12-30T01:52:00"/>
    <n v="1"/>
    <n v="52"/>
    <d v="1899-12-31T02:04:00"/>
    <d v="1899-12-31T02:04:00"/>
    <d v="1899-12-30T00:00:00"/>
    <n v="0"/>
    <n v="0"/>
    <d v="1899-12-31T02:04:00"/>
    <d v="1899-12-31T02:04:00"/>
    <m/>
    <d v="1899-12-30T00:00:00"/>
    <n v="0"/>
    <n v="0"/>
    <d v="1899-12-31T02:20:00"/>
    <d v="1899-12-30T00:16:00"/>
    <n v="0"/>
    <n v="16"/>
    <d v="1899-12-31T02:25:00"/>
    <d v="1899-12-30T00:05:00"/>
    <n v="0"/>
    <n v="5"/>
    <d v="1899-12-31T02:25:00"/>
    <d v="1899-12-31T02:30:00"/>
    <d v="1899-12-30T00:05:00"/>
    <n v="0"/>
    <n v="5"/>
    <d v="1899-12-30T07:55:00"/>
    <n v="7"/>
    <n v="55"/>
    <d v="1899-12-30T01:56:00"/>
    <n v="1"/>
    <n v="56"/>
    <d v="1899-12-30T01:45:00"/>
    <n v="1"/>
    <n v="45"/>
    <d v="1899-12-30T01:52:00"/>
    <n v="1"/>
    <n v="52"/>
    <m/>
    <m/>
    <m/>
    <d v="1899-12-30T01:52:00"/>
    <n v="1"/>
    <n v="5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56560.1359999995"/>
    <n v="25036"/>
    <n v="59.666101694915255"/>
    <n v="62.172876497843085"/>
    <m/>
    <m/>
    <m/>
    <m/>
    <m/>
  </r>
  <r>
    <n v="441"/>
    <n v="110"/>
    <d v="2011-10-29T00:00:00"/>
    <n v="10"/>
    <x v="28"/>
    <n v="1"/>
    <s v="KYORI OREMIN LTD."/>
    <s v="NON COKING"/>
    <s v="PRABHU DAYA"/>
    <d v="1899-12-30T01:05:00"/>
    <x v="436"/>
    <s v="DTY-WT 1-WCS-RLS 1-IMWB 1-DTY"/>
    <n v="59"/>
    <n v="0"/>
    <m/>
    <d v="1899-12-30T01:05:00"/>
    <d v="1899-12-30T01:05:00"/>
    <d v="1899-12-30T00:00:00"/>
    <n v="0"/>
    <n v="0"/>
    <d v="1899-12-30T01:10:00"/>
    <d v="1899-12-30T00:05:00"/>
    <n v="0"/>
    <n v="5"/>
    <d v="1899-12-30T01:20:00"/>
    <d v="1899-12-30T00:10:00"/>
    <n v="0"/>
    <n v="10"/>
    <d v="1899-12-30T01:45:00"/>
    <d v="1899-12-30T00:25:00"/>
    <n v="0"/>
    <n v="25"/>
    <d v="1899-12-30T01:50:00"/>
    <d v="1899-12-30T02:45:00"/>
    <d v="1899-12-30T00:55:00"/>
    <n v="0"/>
    <n v="55"/>
    <d v="1899-12-30T01:50:00"/>
    <d v="1899-12-30T02:45:00"/>
    <d v="1899-12-30T00:55:00"/>
    <n v="0"/>
    <n v="55"/>
    <d v="1899-12-30T03:00:00"/>
    <d v="1899-12-30T00:15:00"/>
    <n v="0"/>
    <n v="15"/>
    <d v="1899-12-30T03:03:00"/>
    <d v="1899-12-30T00:03:00"/>
    <n v="0"/>
    <n v="3"/>
    <d v="1899-12-30T05:10:00"/>
    <d v="1899-12-30T02:07:00"/>
    <n v="2"/>
    <n v="7"/>
    <d v="1899-12-30T05:10:00"/>
    <d v="1899-12-30T05:10:00"/>
    <d v="1899-12-30T00:00:00"/>
    <n v="0"/>
    <n v="0"/>
    <d v="1899-12-30T05:10:00"/>
    <d v="1899-12-30T05:10:00"/>
    <m/>
    <d v="1899-12-30T00:00:00"/>
    <n v="0"/>
    <n v="0"/>
    <d v="1899-12-30T05:50:00"/>
    <d v="1899-12-30T00:40:00"/>
    <n v="0"/>
    <n v="40"/>
    <d v="1899-12-30T05:55:00"/>
    <d v="1899-12-30T00:05:00"/>
    <n v="0"/>
    <n v="5"/>
    <d v="1899-12-30T05:55:00"/>
    <d v="1899-12-30T06:00:00"/>
    <d v="1899-12-30T00:05:00"/>
    <n v="0"/>
    <n v="5"/>
    <d v="1899-12-30T04:55:00"/>
    <n v="4"/>
    <n v="55"/>
    <d v="1899-12-30T01:25:00"/>
    <n v="1"/>
    <n v="25"/>
    <d v="1899-12-30T00:55:00"/>
    <n v="0"/>
    <n v="55"/>
    <d v="1899-12-30T02:07:00"/>
    <n v="2"/>
    <n v="7"/>
    <m/>
    <m/>
    <m/>
    <d v="1899-12-30T02:07:00"/>
    <n v="2"/>
    <n v="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59987.2659999994"/>
    <n v="25095"/>
    <n v="58.086949152542374"/>
    <n v="62.163270213189854"/>
    <m/>
    <m/>
    <m/>
    <m/>
    <m/>
  </r>
  <r>
    <n v="442"/>
    <n v="111"/>
    <d v="2011-10-30T00:00:00"/>
    <n v="10"/>
    <x v="18"/>
    <n v="12"/>
    <s v="BSL"/>
    <s v="STEAM NON COKING"/>
    <s v="FURNESS MELBOURNE"/>
    <d v="1899-12-30T02:15:00"/>
    <x v="437"/>
    <s v="DTY-WT 1-WCS-RLS 1-IMWB 1-DTY"/>
    <n v="59"/>
    <n v="0"/>
    <m/>
    <d v="1899-12-30T02:15:00"/>
    <d v="1899-12-30T02:15:00"/>
    <d v="1899-12-30T00:00:00"/>
    <n v="0"/>
    <n v="0"/>
    <d v="1899-12-30T04:45:00"/>
    <d v="1899-12-30T02:30:00"/>
    <n v="2"/>
    <n v="30"/>
    <d v="1899-12-30T05:35:00"/>
    <d v="1899-12-30T00:50:00"/>
    <n v="0"/>
    <n v="50"/>
    <d v="1899-12-30T06:10:00"/>
    <d v="1899-12-30T00:35:00"/>
    <n v="0"/>
    <n v="35"/>
    <d v="1899-12-30T06:20:00"/>
    <d v="1899-12-30T07:15:00"/>
    <d v="1899-12-30T00:55:00"/>
    <n v="0"/>
    <n v="55"/>
    <d v="1899-12-30T06:20:00"/>
    <d v="1899-12-30T07:15:00"/>
    <d v="1899-12-30T00:55:00"/>
    <n v="0"/>
    <n v="55"/>
    <d v="1899-12-30T07:20:00"/>
    <d v="1899-12-30T00:05:00"/>
    <n v="0"/>
    <n v="5"/>
    <d v="1899-12-30T07:23:00"/>
    <d v="1899-12-30T00:03:00"/>
    <n v="0"/>
    <n v="3"/>
    <d v="1899-12-30T09:31:00"/>
    <d v="1899-12-30T02:08:00"/>
    <n v="2"/>
    <n v="8"/>
    <d v="1899-12-30T09:31:00"/>
    <d v="1899-12-30T09:31:00"/>
    <d v="1899-12-30T00:00:00"/>
    <n v="0"/>
    <n v="0"/>
    <d v="1899-12-30T09:31:00"/>
    <d v="1899-12-30T09:31:00"/>
    <m/>
    <d v="1899-12-30T00:00:00"/>
    <n v="0"/>
    <n v="0"/>
    <d v="1899-12-30T09:45:00"/>
    <d v="1899-12-30T00:14:00"/>
    <n v="0"/>
    <n v="14"/>
    <d v="1899-12-30T09:50:00"/>
    <d v="1899-12-30T00:05:00"/>
    <n v="0"/>
    <n v="5"/>
    <d v="1899-12-30T09:50:00"/>
    <d v="1899-12-30T09:55:00"/>
    <d v="1899-12-30T00:05:00"/>
    <n v="0"/>
    <n v="5"/>
    <d v="1899-12-30T07:40:00"/>
    <n v="7"/>
    <n v="40"/>
    <d v="1899-12-30T00:59:00"/>
    <n v="0"/>
    <n v="59"/>
    <d v="1899-12-30T00:55:00"/>
    <n v="0"/>
    <n v="55"/>
    <d v="1899-12-30T02:08:00"/>
    <n v="2"/>
    <n v="8"/>
    <m/>
    <m/>
    <m/>
    <d v="1899-12-30T02:08:00"/>
    <n v="2"/>
    <n v="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63363.7559999994"/>
    <n v="25154"/>
    <n v="57.228644067796608"/>
    <n v="62.151695793909489"/>
    <m/>
    <m/>
    <m/>
    <m/>
    <m/>
  </r>
  <r>
    <n v="443"/>
    <n v="112"/>
    <d v="2011-10-30T00:00:00"/>
    <n v="10"/>
    <x v="0"/>
    <n v="45"/>
    <s v="TSL,JSR"/>
    <s v="HAILCREEK"/>
    <s v="LOWLANDS ORCHID"/>
    <d v="1899-12-30T09:05:00"/>
    <x v="438"/>
    <s v="DTY-WT 1-WCS-RLS 1-IMWB 1-DTY"/>
    <n v="59"/>
    <n v="0"/>
    <m/>
    <d v="1899-12-30T09:05:00"/>
    <d v="1899-12-30T09:05:00"/>
    <d v="1899-12-30T00:00:00"/>
    <n v="0"/>
    <n v="0"/>
    <d v="1899-12-30T09:10:00"/>
    <d v="1899-12-30T00:05:00"/>
    <n v="0"/>
    <n v="5"/>
    <d v="1899-12-30T09:20:00"/>
    <d v="1899-12-30T00:10:00"/>
    <n v="0"/>
    <n v="10"/>
    <d v="1899-12-30T09:45:00"/>
    <d v="1899-12-30T00:25:00"/>
    <n v="0"/>
    <n v="25"/>
    <d v="1899-12-30T09:50:00"/>
    <d v="1899-12-30T10:48:00"/>
    <d v="1899-12-30T00:58:00"/>
    <n v="0"/>
    <n v="58"/>
    <d v="1899-12-30T09:50:00"/>
    <d v="1899-12-30T10:48:00"/>
    <d v="1899-12-30T00:58:00"/>
    <n v="0"/>
    <n v="58"/>
    <d v="1899-12-30T10:50:00"/>
    <d v="1899-12-30T00:02:00"/>
    <n v="0"/>
    <n v="2"/>
    <d v="1899-12-30T10:54:00"/>
    <d v="1899-12-30T00:04:00"/>
    <n v="0"/>
    <n v="4"/>
    <d v="1899-12-30T12:03:00"/>
    <d v="1899-12-30T01:09:00"/>
    <n v="1"/>
    <n v="9"/>
    <d v="1899-12-30T12:03:00"/>
    <d v="1899-12-30T12:03:00"/>
    <d v="1899-12-30T00:00:00"/>
    <n v="0"/>
    <n v="0"/>
    <d v="1899-12-30T12:03:00"/>
    <d v="1899-12-30T12:03:00"/>
    <m/>
    <d v="1899-12-30T00:00:00"/>
    <n v="0"/>
    <n v="0"/>
    <d v="1899-12-30T12:08:00"/>
    <d v="1899-12-30T00:05:00"/>
    <n v="0"/>
    <n v="5"/>
    <d v="1899-12-30T12:12:00"/>
    <d v="1899-12-30T00:04:00"/>
    <n v="0"/>
    <n v="4"/>
    <d v="1899-12-30T12:12:00"/>
    <d v="1899-12-30T12:15:00"/>
    <d v="1899-12-30T00:03:00"/>
    <n v="0"/>
    <n v="3"/>
    <d v="1899-12-30T03:10:00"/>
    <n v="3"/>
    <n v="10"/>
    <d v="1899-12-30T00:36:00"/>
    <n v="0"/>
    <n v="36"/>
    <d v="1899-12-30T00:58:00"/>
    <n v="0"/>
    <n v="58"/>
    <d v="1899-12-30T01:09:00"/>
    <n v="1"/>
    <n v="9"/>
    <m/>
    <m/>
    <m/>
    <d v="1899-12-30T01:09:00"/>
    <n v="1"/>
    <n v="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67076.0159999994"/>
    <n v="25212"/>
    <n v="62.919661016949156"/>
    <n v="62.155958115183218"/>
    <m/>
    <m/>
    <m/>
    <m/>
    <m/>
  </r>
  <r>
    <n v="444"/>
    <n v="113"/>
    <d v="2011-10-30T00:00:00"/>
    <n v="10"/>
    <x v="1"/>
    <n v="17"/>
    <s v="TSL,HALDIA"/>
    <s v="HAILCREEK/OKEY NORTH"/>
    <s v="LOWLANDS ORCHID"/>
    <d v="1899-12-30T10:20:00"/>
    <x v="439"/>
    <s v="DTY-WT 1-WCS-RLS 1-IMWB 1-DTY"/>
    <n v="58"/>
    <n v="1"/>
    <m/>
    <d v="1899-12-30T10:20:00"/>
    <d v="1899-12-30T10:20:00"/>
    <d v="1899-12-30T00:00:00"/>
    <n v="0"/>
    <n v="0"/>
    <d v="1899-12-30T10:30:00"/>
    <d v="1899-12-30T00:10:00"/>
    <n v="0"/>
    <n v="10"/>
    <d v="1899-12-30T10:40:00"/>
    <d v="1899-12-30T00:10:00"/>
    <n v="0"/>
    <n v="10"/>
    <d v="1899-12-30T11:15:00"/>
    <d v="1899-12-30T00:35:00"/>
    <n v="0"/>
    <n v="35"/>
    <d v="1899-12-30T11:20:00"/>
    <d v="1899-12-30T13:35:00"/>
    <d v="1899-12-30T02:15:00"/>
    <n v="2"/>
    <n v="15"/>
    <d v="1899-12-30T11:20:00"/>
    <d v="1899-12-30T13:35:00"/>
    <d v="1899-12-30T02:15:00"/>
    <n v="2"/>
    <n v="15"/>
    <d v="1899-12-30T14:00:00"/>
    <d v="1899-12-30T00:25:00"/>
    <n v="0"/>
    <n v="25"/>
    <d v="1899-12-30T14:02:00"/>
    <d v="1899-12-30T00:02:00"/>
    <n v="0"/>
    <n v="2"/>
    <d v="1899-12-30T16:12:00"/>
    <d v="1899-12-30T02:10:00"/>
    <n v="2"/>
    <n v="10"/>
    <d v="1899-12-30T16:12:00"/>
    <d v="1899-12-30T16:12:00"/>
    <d v="1899-12-30T00:00:00"/>
    <n v="0"/>
    <n v="0"/>
    <d v="1899-12-30T16:12:00"/>
    <d v="1899-12-30T16:12:00"/>
    <m/>
    <d v="1899-12-30T00:00:00"/>
    <n v="0"/>
    <n v="0"/>
    <d v="1899-12-30T16:16:00"/>
    <d v="1899-12-30T00:04:00"/>
    <n v="0"/>
    <n v="4"/>
    <d v="1899-12-30T16:19:00"/>
    <d v="1899-12-30T00:03:00"/>
    <n v="0"/>
    <n v="3"/>
    <d v="1899-12-30T16:19:00"/>
    <d v="1899-12-30T16:20:00"/>
    <d v="1899-12-30T00:01:00"/>
    <n v="0"/>
    <n v="1"/>
    <d v="1899-12-30T06:00:00"/>
    <n v="6"/>
    <n v="0"/>
    <d v="1899-12-30T01:07:00"/>
    <n v="1"/>
    <n v="7"/>
    <d v="1899-12-30T02:15:00"/>
    <n v="2"/>
    <n v="15"/>
    <d v="1899-12-30T02:10:00"/>
    <n v="2"/>
    <n v="10"/>
    <m/>
    <m/>
    <m/>
    <d v="1899-12-30T02:10:00"/>
    <n v="2"/>
    <n v="1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70689.3359999994"/>
    <n v="25270"/>
    <n v="62.298620689655174"/>
    <n v="62.156285555995225"/>
    <m/>
    <m/>
    <m/>
    <m/>
    <m/>
  </r>
  <r>
    <n v="445"/>
    <n v="114"/>
    <d v="2011-10-30T00:00:00"/>
    <n v="10"/>
    <x v="17"/>
    <n v="5"/>
    <s v="UML,SUKHINDA"/>
    <s v="HARD COKING COAL"/>
    <s v="GARIMA PREM"/>
    <d v="1899-12-30T17:05:00"/>
    <x v="440"/>
    <s v="DTY-WT 1-WCS-RLS 2-IMWB 1-DTY"/>
    <n v="59"/>
    <n v="0"/>
    <m/>
    <d v="1899-12-30T17:05:00"/>
    <d v="1899-12-30T17:05:00"/>
    <d v="1899-12-30T00:00:00"/>
    <n v="0"/>
    <n v="0"/>
    <d v="1899-12-30T17:10:00"/>
    <d v="1899-12-30T00:05:00"/>
    <n v="0"/>
    <n v="5"/>
    <d v="1899-12-30T17:15:00"/>
    <d v="1899-12-30T00:05:00"/>
    <n v="0"/>
    <n v="5"/>
    <d v="1899-12-30T18:00:00"/>
    <d v="1899-12-30T00:45:00"/>
    <n v="0"/>
    <n v="45"/>
    <d v="1899-12-30T18:10:00"/>
    <d v="1899-12-30T19:00:00"/>
    <d v="1899-12-30T00:50:00"/>
    <n v="0"/>
    <n v="50"/>
    <d v="1899-12-30T18:10:00"/>
    <d v="1899-12-30T19:00:00"/>
    <d v="1899-12-30T00:50:00"/>
    <n v="0"/>
    <n v="50"/>
    <d v="1899-12-30T18:05:00"/>
    <d v="1899-12-30T00:05:00"/>
    <n v="0"/>
    <n v="5"/>
    <d v="1899-12-30T19:19:00"/>
    <d v="1899-12-30T01:14:00"/>
    <n v="1"/>
    <n v="14"/>
    <d v="1899-12-30T21:49:00"/>
    <d v="1899-12-30T02:30:00"/>
    <n v="2"/>
    <n v="30"/>
    <d v="1899-12-30T21:49:00"/>
    <d v="1899-12-30T21:49:00"/>
    <d v="1899-12-30T00:00:00"/>
    <n v="0"/>
    <n v="0"/>
    <d v="1899-12-30T21:49:00"/>
    <d v="1899-12-30T21:49:00"/>
    <m/>
    <d v="1899-12-30T00:00:00"/>
    <n v="0"/>
    <n v="0"/>
    <d v="1899-12-30T21:55:00"/>
    <d v="1899-12-30T00:06:00"/>
    <n v="0"/>
    <n v="6"/>
    <d v="1899-12-30T21:58:00"/>
    <d v="1899-12-30T00:03:00"/>
    <n v="0"/>
    <n v="3"/>
    <d v="1899-12-30T21:58:00"/>
    <d v="1899-12-30T22:00:00"/>
    <d v="1899-12-30T00:02:00"/>
    <n v="0"/>
    <n v="2"/>
    <d v="1899-12-30T04:55:00"/>
    <n v="4"/>
    <n v="55"/>
    <d v="1899-12-30T00:59:00"/>
    <n v="0"/>
    <n v="59"/>
    <d v="1899-12-30T00:50:00"/>
    <n v="0"/>
    <n v="50"/>
    <d v="1899-12-30T02:30:00"/>
    <n v="2"/>
    <n v="30"/>
    <m/>
    <m/>
    <m/>
    <d v="1899-12-30T02:30:00"/>
    <n v="2"/>
    <n v="3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74394.7859999994"/>
    <n v="25329"/>
    <n v="62.804237288135589"/>
    <n v="62.157794859647019"/>
    <m/>
    <m/>
    <m/>
    <m/>
    <m/>
  </r>
  <r>
    <n v="446"/>
    <n v="115"/>
    <d v="2011-10-30T00:00:00"/>
    <n v="10"/>
    <x v="24"/>
    <n v="6"/>
    <s v="RCL"/>
    <s v="NON COKING"/>
    <s v="CAROUGE"/>
    <d v="1899-12-30T18:45:00"/>
    <x v="441"/>
    <s v="DTY-WT 1-WCS-RLS 2-IMWB 1-DTY"/>
    <n v="58"/>
    <n v="1"/>
    <m/>
    <d v="1899-12-30T18:45:00"/>
    <d v="1899-12-30T18:45:00"/>
    <d v="1899-12-30T00:00:00"/>
    <n v="0"/>
    <n v="0"/>
    <d v="1899-12-30T18:50:00"/>
    <d v="1899-12-30T00:05:00"/>
    <n v="0"/>
    <n v="5"/>
    <d v="1899-12-30T19:00:00"/>
    <d v="1899-12-30T00:10:00"/>
    <n v="0"/>
    <n v="10"/>
    <d v="1899-12-30T19:30:00"/>
    <d v="1899-12-30T00:30:00"/>
    <n v="0"/>
    <n v="30"/>
    <d v="1899-12-30T19:35:00"/>
    <d v="1899-12-30T20:30:00"/>
    <d v="1899-12-30T00:55:00"/>
    <n v="0"/>
    <n v="55"/>
    <d v="1899-12-30T19:35:00"/>
    <d v="1899-12-30T20:30:00"/>
    <d v="1899-12-30T00:55:00"/>
    <n v="0"/>
    <n v="55"/>
    <d v="1899-12-30T20:40:00"/>
    <d v="1899-12-30T00:10:00"/>
    <n v="0"/>
    <n v="10"/>
    <d v="1899-12-30T20:42:00"/>
    <d v="1899-12-30T00:02:00"/>
    <n v="0"/>
    <n v="2"/>
    <d v="1899-12-30T23:42:00"/>
    <d v="1899-12-30T03:00:00"/>
    <n v="3"/>
    <n v="0"/>
    <d v="1899-12-30T23:42:00"/>
    <d v="1899-12-30T23:42:00"/>
    <d v="1899-12-30T00:00:00"/>
    <n v="0"/>
    <n v="0"/>
    <d v="1899-12-30T23:42:00"/>
    <d v="1899-12-30T23:42:00"/>
    <m/>
    <d v="1899-12-30T00:00:00"/>
    <n v="0"/>
    <n v="0"/>
    <d v="1899-12-30T23:50:00"/>
    <d v="1899-12-30T00:08:00"/>
    <n v="0"/>
    <n v="8"/>
    <d v="1899-12-30T23:55:00"/>
    <d v="1899-12-30T00:05:00"/>
    <n v="0"/>
    <n v="5"/>
    <d v="1899-12-30T23:55:00"/>
    <d v="1899-12-30T23:56:00"/>
    <d v="1899-12-30T00:01:00"/>
    <n v="0"/>
    <n v="1"/>
    <d v="1899-12-30T05:11:00"/>
    <n v="5"/>
    <n v="11"/>
    <d v="1899-12-30T00:53:00"/>
    <n v="0"/>
    <n v="53"/>
    <d v="1899-12-30T00:55:00"/>
    <n v="0"/>
    <n v="55"/>
    <d v="1899-12-30T03:00:00"/>
    <n v="3"/>
    <n v="0"/>
    <m/>
    <m/>
    <m/>
    <d v="1899-12-30T03:00:00"/>
    <n v="3"/>
    <n v="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78090.1259999995"/>
    <n v="25387"/>
    <n v="63.712758620689655"/>
    <n v="62.161347382518592"/>
    <m/>
    <m/>
    <m/>
    <m/>
    <m/>
  </r>
  <r>
    <n v="447"/>
    <n v="116"/>
    <d v="2011-10-31T00:00:00"/>
    <n v="10"/>
    <x v="25"/>
    <n v="4"/>
    <s v="KYORI OREMIN LTD."/>
    <s v="NON COKING"/>
    <s v="PRABHU DAYA"/>
    <d v="1899-12-30T20:05:00"/>
    <x v="442"/>
    <s v="DTY-WT 1-WCS-RLS 1-IMWB 1-DTY"/>
    <n v="55"/>
    <n v="3"/>
    <m/>
    <d v="1899-12-30T20:05:00"/>
    <d v="1899-12-30T20:05:00"/>
    <m/>
    <m/>
    <m/>
    <d v="1899-12-30T23:50:00"/>
    <d v="1899-12-30T03:45:00"/>
    <n v="3"/>
    <n v="45"/>
    <d v="1899-12-31T00:00:00"/>
    <d v="1899-12-30T00:10:00"/>
    <n v="0"/>
    <n v="10"/>
    <d v="1899-12-31T00:35:00"/>
    <d v="1899-12-30T00:35:00"/>
    <n v="0"/>
    <n v="35"/>
    <d v="1899-12-31T00:40:00"/>
    <d v="1899-12-31T02:05:00"/>
    <d v="1899-12-30T01:25:00"/>
    <n v="1"/>
    <n v="25"/>
    <d v="1899-12-31T00:40:00"/>
    <d v="1899-12-31T02:05:00"/>
    <d v="1899-12-30T01:25:00"/>
    <n v="1"/>
    <n v="25"/>
    <d v="1899-12-31T02:11:00"/>
    <d v="1899-12-30T00:06:00"/>
    <n v="0"/>
    <n v="6"/>
    <d v="1899-12-31T02:22:00"/>
    <d v="1899-12-30T00:11:00"/>
    <n v="0"/>
    <n v="11"/>
    <d v="1899-12-31T05:49:00"/>
    <d v="1899-12-30T03:27:00"/>
    <n v="3"/>
    <n v="27"/>
    <d v="1899-12-31T05:49:00"/>
    <d v="1899-12-31T05:49:00"/>
    <d v="1899-12-30T00:00:00"/>
    <n v="0"/>
    <n v="0"/>
    <d v="1899-12-31T05:49:00"/>
    <d v="1899-12-31T05:49:00"/>
    <m/>
    <d v="1899-12-30T00:00:00"/>
    <n v="0"/>
    <n v="0"/>
    <d v="1899-12-31T05:58:00"/>
    <d v="1899-12-30T00:09:00"/>
    <n v="0"/>
    <n v="9"/>
    <d v="1899-12-31T06:02:00"/>
    <d v="1899-12-30T00:04:00"/>
    <n v="0"/>
    <n v="4"/>
    <d v="1899-12-31T06:02:00"/>
    <d v="1899-12-31T06:05:00"/>
    <d v="1899-12-30T00:03:00"/>
    <n v="0"/>
    <n v="3"/>
    <d v="1899-12-30T10:00:00"/>
    <n v="10"/>
    <n v="0"/>
    <d v="1899-12-30T00:54:00"/>
    <n v="0"/>
    <n v="54"/>
    <d v="1899-12-30T01:25:00"/>
    <n v="1"/>
    <n v="25"/>
    <d v="1899-12-30T03:27:00"/>
    <n v="3"/>
    <n v="27"/>
    <m/>
    <m/>
    <m/>
    <d v="1899-12-30T03:27:00"/>
    <n v="3"/>
    <n v="2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81419.0859999994"/>
    <n v="25442"/>
    <n v="60.526545454545456"/>
    <m/>
    <m/>
    <m/>
    <m/>
    <m/>
    <m/>
  </r>
  <r>
    <n v="448"/>
    <n v="117"/>
    <d v="2011-10-31T00:00:00"/>
    <n v="10"/>
    <x v="0"/>
    <n v="46"/>
    <s v="TSL,JSR"/>
    <s v="CD PCI"/>
    <s v="LOWLANDS ORCHID"/>
    <d v="1899-12-30T04:45:00"/>
    <x v="443"/>
    <s v="DTY-WT 1-WCS-RLS 1-IMWB 1-DTY"/>
    <n v="55"/>
    <n v="1"/>
    <m/>
    <d v="1899-12-30T04:45:00"/>
    <d v="1899-12-30T04:45:00"/>
    <d v="1899-12-30T00:00:00"/>
    <n v="0"/>
    <n v="0"/>
    <d v="1899-12-30T04:50:00"/>
    <d v="1899-12-30T00:05:00"/>
    <n v="0"/>
    <n v="5"/>
    <d v="1899-12-30T05:20:00"/>
    <d v="1899-12-30T00:30:00"/>
    <n v="0"/>
    <n v="30"/>
    <d v="1899-12-30T05:50:00"/>
    <d v="1899-12-30T00:30:00"/>
    <n v="0"/>
    <n v="30"/>
    <d v="1899-12-30T05:55:00"/>
    <d v="1899-12-30T08:15:00"/>
    <d v="1899-12-30T02:20:00"/>
    <n v="2"/>
    <n v="20"/>
    <d v="1899-12-30T05:55:00"/>
    <d v="1899-12-30T08:15:00"/>
    <d v="1899-12-30T02:20:00"/>
    <n v="2"/>
    <n v="20"/>
    <d v="1899-12-30T08:20:00"/>
    <d v="1899-12-30T00:05:00"/>
    <n v="0"/>
    <n v="5"/>
    <d v="1899-12-30T08:23:00"/>
    <d v="1899-12-30T00:03:00"/>
    <n v="0"/>
    <n v="3"/>
    <d v="1899-12-30T10:11:00"/>
    <d v="1899-12-30T01:48:00"/>
    <n v="1"/>
    <n v="48"/>
    <d v="1899-12-30T10:11:00"/>
    <d v="1899-12-30T10:11:00"/>
    <d v="1899-12-30T00:00:00"/>
    <n v="0"/>
    <n v="0"/>
    <d v="1899-12-30T10:11:00"/>
    <d v="1899-12-30T10:11:00"/>
    <m/>
    <d v="1899-12-30T00:00:00"/>
    <n v="0"/>
    <n v="0"/>
    <d v="1899-12-30T10:30:00"/>
    <d v="1899-12-30T00:19:00"/>
    <n v="0"/>
    <n v="19"/>
    <d v="1899-12-30T10:35:00"/>
    <d v="1899-12-30T00:05:00"/>
    <n v="0"/>
    <n v="5"/>
    <d v="1899-12-30T10:35:00"/>
    <d v="1899-12-30T10:45:00"/>
    <d v="1899-12-30T00:10:00"/>
    <n v="0"/>
    <n v="10"/>
    <d v="1899-12-30T06:00:00"/>
    <n v="6"/>
    <n v="0"/>
    <d v="1899-12-30T00:59:00"/>
    <n v="0"/>
    <n v="59"/>
    <d v="1899-12-30T02:20:00"/>
    <n v="2"/>
    <n v="20"/>
    <d v="1899-12-30T01:48:00"/>
    <n v="1"/>
    <n v="48"/>
    <m/>
    <m/>
    <m/>
    <d v="1899-12-30T01:48:00"/>
    <n v="1"/>
    <n v="4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84807.7959999994"/>
    <n v="25497"/>
    <n v="61.612909090909092"/>
    <n v="62.15663787896613"/>
    <m/>
    <m/>
    <m/>
    <m/>
    <m/>
  </r>
  <r>
    <n v="449"/>
    <n v="118"/>
    <d v="2011-10-31T00:00:00"/>
    <n v="10"/>
    <x v="10"/>
    <n v="4"/>
    <s v="SUPL"/>
    <s v="NON COKING"/>
    <s v="CAROUGE"/>
    <d v="1899-12-30T05:55:00"/>
    <x v="444"/>
    <s v="DTY-WT 1-WCS-RLS 1-IMWB 1-DTY"/>
    <n v="55"/>
    <n v="3"/>
    <m/>
    <d v="1899-12-30T05:55:00"/>
    <d v="1899-12-30T05:55:00"/>
    <d v="1899-12-30T00:00:00"/>
    <n v="0"/>
    <n v="0"/>
    <d v="1899-12-30T06:55:00"/>
    <d v="1899-12-30T01:00:00"/>
    <n v="1"/>
    <n v="0"/>
    <d v="1899-12-30T07:10:00"/>
    <d v="1899-12-30T00:15:00"/>
    <n v="0"/>
    <n v="15"/>
    <d v="1899-12-30T08:30:00"/>
    <d v="1899-12-30T01:20:00"/>
    <n v="1"/>
    <n v="20"/>
    <d v="1899-12-30T08:35:00"/>
    <d v="1899-12-30T09:45:00"/>
    <d v="1899-12-30T01:10:00"/>
    <n v="1"/>
    <n v="10"/>
    <d v="1899-12-30T08:35:00"/>
    <d v="1899-12-30T09:45:00"/>
    <d v="1899-12-30T01:10:00"/>
    <n v="1"/>
    <n v="10"/>
    <d v="1899-12-30T10:52:00"/>
    <d v="1899-12-30T01:07:00"/>
    <n v="1"/>
    <n v="7"/>
    <d v="1899-12-30T10:54:00"/>
    <d v="1899-12-30T00:02:00"/>
    <n v="0"/>
    <n v="2"/>
    <d v="1899-12-30T14:08:00"/>
    <d v="1899-12-30T03:14:00"/>
    <n v="3"/>
    <n v="14"/>
    <d v="1899-12-30T14:08:00"/>
    <d v="1899-12-30T14:08:00"/>
    <d v="1899-12-30T00:00:00"/>
    <n v="0"/>
    <n v="0"/>
    <d v="1899-12-30T14:08:00"/>
    <d v="1899-12-30T14:08:00"/>
    <m/>
    <d v="1899-12-30T00:00:00"/>
    <n v="0"/>
    <n v="0"/>
    <d v="1899-12-30T14:30:00"/>
    <d v="1899-12-30T00:22:00"/>
    <n v="0"/>
    <n v="22"/>
    <d v="1899-12-30T14:35:00"/>
    <d v="1899-12-30T00:05:00"/>
    <n v="0"/>
    <n v="5"/>
    <d v="1899-12-30T14:35:00"/>
    <d v="1899-12-30T14:45:00"/>
    <d v="1899-12-30T00:10:00"/>
    <n v="0"/>
    <n v="10"/>
    <d v="1899-12-30T08:50:00"/>
    <n v="8"/>
    <n v="50"/>
    <d v="1899-12-30T02:54:00"/>
    <n v="2"/>
    <n v="54"/>
    <d v="1899-12-30T01:10:00"/>
    <n v="1"/>
    <n v="10"/>
    <d v="1899-12-30T03:14:00"/>
    <n v="3"/>
    <n v="14"/>
    <m/>
    <m/>
    <m/>
    <d v="1899-12-30T03:14:00"/>
    <n v="3"/>
    <n v="1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88434.9759999993"/>
    <n v="25552"/>
    <n v="65.948727272727268"/>
    <n v="62.164800250469604"/>
    <m/>
    <m/>
    <m/>
    <m/>
    <m/>
  </r>
  <r>
    <n v="450"/>
    <n v="119"/>
    <d v="2011-10-31T00:00:00"/>
    <n v="10"/>
    <x v="1"/>
    <n v="18"/>
    <s v="TSL,HALDIA"/>
    <s v="HAILCREEK/OKEY NORTH"/>
    <s v="LOWLANDS ORCHID"/>
    <d v="1899-12-30T12:15:00"/>
    <x v="445"/>
    <s v="DTY-WT 1-WCS-RLS 1-IMWB 1-DTY"/>
    <n v="57"/>
    <n v="2"/>
    <m/>
    <d v="1899-12-30T12:15:00"/>
    <d v="1899-12-30T12:15:00"/>
    <d v="1899-12-30T00:00:00"/>
    <n v="0"/>
    <n v="0"/>
    <d v="1899-12-30T12:20:00"/>
    <d v="1899-12-30T00:05:00"/>
    <n v="0"/>
    <n v="5"/>
    <d v="1899-12-30T12:30:00"/>
    <d v="1899-12-30T00:10:00"/>
    <n v="0"/>
    <n v="10"/>
    <d v="1899-12-30T12:50:00"/>
    <d v="1899-12-30T00:20:00"/>
    <n v="0"/>
    <n v="20"/>
    <d v="1899-12-30T12:55:00"/>
    <d v="1899-12-30T15:45:00"/>
    <d v="1899-12-30T02:50:00"/>
    <n v="2"/>
    <n v="50"/>
    <d v="1899-12-30T12:55:00"/>
    <d v="1899-12-30T15:45:00"/>
    <d v="1899-12-30T02:50:00"/>
    <n v="2"/>
    <n v="50"/>
    <d v="1899-12-30T15:50:00"/>
    <d v="1899-12-30T00:05:00"/>
    <n v="0"/>
    <n v="5"/>
    <d v="1899-12-30T15:51:00"/>
    <d v="1899-12-30T00:01:00"/>
    <n v="0"/>
    <n v="1"/>
    <d v="1899-12-30T18:24:00"/>
    <d v="1899-12-30T02:33:00"/>
    <n v="2"/>
    <n v="33"/>
    <d v="1899-12-30T18:24:00"/>
    <d v="1899-12-30T18:24:00"/>
    <d v="1899-12-30T00:00:00"/>
    <n v="0"/>
    <n v="0"/>
    <d v="1899-12-30T18:24:00"/>
    <d v="1899-12-30T18:24:00"/>
    <m/>
    <d v="1899-12-30T00:00:00"/>
    <n v="0"/>
    <n v="0"/>
    <d v="1899-12-30T18:30:00"/>
    <d v="1899-12-30T00:06:00"/>
    <n v="0"/>
    <n v="6"/>
    <d v="1899-12-30T18:33:00"/>
    <d v="1899-12-30T00:03:00"/>
    <n v="0"/>
    <n v="3"/>
    <d v="1899-12-30T18:33:00"/>
    <d v="1899-12-30T18:35:00"/>
    <d v="1899-12-30T00:02:00"/>
    <n v="0"/>
    <n v="2"/>
    <d v="1899-12-30T06:20:00"/>
    <n v="6"/>
    <n v="20"/>
    <d v="1899-12-30T00:34:00"/>
    <n v="0"/>
    <n v="34"/>
    <d v="1899-12-30T02:50:00"/>
    <n v="2"/>
    <n v="50"/>
    <d v="1899-12-30T02:33:00"/>
    <n v="2"/>
    <n v="33"/>
    <m/>
    <m/>
    <m/>
    <d v="1899-12-30T02:33:00"/>
    <n v="2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92039.2959999994"/>
    <n v="25609"/>
    <n v="63.23368421052632"/>
    <n v="62.167179351009388"/>
    <m/>
    <m/>
    <m/>
    <m/>
    <m/>
  </r>
  <r>
    <n v="451"/>
    <n v="120"/>
    <d v="2011-10-31T00:00:00"/>
    <n v="10"/>
    <x v="0"/>
    <n v="47"/>
    <s v="TSL,JSR"/>
    <s v="ANTHRACITE"/>
    <s v="NAVIOS VECTOR"/>
    <d v="1899-12-30T13:15:00"/>
    <x v="446"/>
    <s v="DTY-WT 1-WCS-RLS 2-IMWB 1-DTY"/>
    <n v="58"/>
    <n v="1"/>
    <m/>
    <d v="1899-12-30T13:15:00"/>
    <d v="1899-12-30T13:15:00"/>
    <d v="1899-12-30T00:00:00"/>
    <n v="0"/>
    <n v="0"/>
    <d v="1899-12-30T14:55:00"/>
    <d v="1899-12-30T01:40:00"/>
    <n v="1"/>
    <n v="40"/>
    <d v="1899-12-30T15:15:00"/>
    <d v="1899-12-30T00:20:00"/>
    <n v="0"/>
    <n v="20"/>
    <d v="1899-12-30T15:55:00"/>
    <d v="1899-12-30T00:40:00"/>
    <n v="0"/>
    <n v="40"/>
    <d v="1899-12-30T16:00:00"/>
    <d v="1899-12-30T16:20:00"/>
    <d v="1899-12-30T00:20:00"/>
    <n v="0"/>
    <n v="20"/>
    <d v="1899-12-30T16:00:00"/>
    <d v="1899-12-30T16:20:00"/>
    <d v="1899-12-30T00:20:00"/>
    <n v="0"/>
    <n v="20"/>
    <d v="1899-12-30T16:35:00"/>
    <d v="1899-12-30T00:15:00"/>
    <n v="0"/>
    <n v="15"/>
    <d v="1899-12-30T16:37:00"/>
    <d v="1899-12-30T00:02:00"/>
    <n v="0"/>
    <n v="2"/>
    <d v="1899-12-30T20:33:00"/>
    <d v="1899-12-30T03:56:00"/>
    <n v="3"/>
    <n v="56"/>
    <d v="1899-12-30T20:33:00"/>
    <d v="1899-12-30T20:33:00"/>
    <d v="1899-12-30T00:00:00"/>
    <n v="0"/>
    <n v="0"/>
    <d v="1899-12-30T20:33:00"/>
    <d v="1899-12-30T20:33:00"/>
    <m/>
    <d v="1899-12-30T00:00:00"/>
    <n v="0"/>
    <n v="0"/>
    <d v="1899-12-30T20:50:00"/>
    <d v="1899-12-30T00:17:00"/>
    <n v="0"/>
    <n v="17"/>
    <d v="1899-12-30T20:55:00"/>
    <d v="1899-12-30T00:05:00"/>
    <n v="0"/>
    <n v="5"/>
    <d v="1899-12-30T20:55:00"/>
    <d v="1899-12-30T21:00:00"/>
    <d v="1899-12-30T00:05:00"/>
    <n v="0"/>
    <n v="5"/>
    <d v="1899-12-30T07:45:00"/>
    <n v="7"/>
    <n v="45"/>
    <d v="1899-12-30T01:17:00"/>
    <n v="1"/>
    <n v="17"/>
    <d v="1899-12-30T00:20:00"/>
    <n v="0"/>
    <n v="20"/>
    <d v="1899-12-30T03:56:00"/>
    <n v="3"/>
    <n v="56"/>
    <m/>
    <m/>
    <m/>
    <d v="1899-12-30T03:56:00"/>
    <n v="3"/>
    <n v="5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95804.9759999993"/>
    <n v="25667"/>
    <n v="64.92551724137931"/>
    <n v="62.17341239724157"/>
    <m/>
    <m/>
    <m/>
    <m/>
    <m/>
  </r>
  <r>
    <n v="452"/>
    <n v="121"/>
    <d v="2011-10-31T00:00:00"/>
    <n v="10"/>
    <x v="0"/>
    <n v="48"/>
    <s v="TSL,JSR"/>
    <s v="CP OMAN"/>
    <s v="MP PANAMAX 5"/>
    <d v="1899-12-30T15:15:00"/>
    <x v="447"/>
    <s v="DTY-WT 1-WCS-RLS 2-IMWB 1-DTY"/>
    <n v="54"/>
    <n v="5"/>
    <m/>
    <d v="1899-12-30T15:15:00"/>
    <d v="1899-12-30T15:15:00"/>
    <d v="1899-12-30T00:00:00"/>
    <n v="0"/>
    <n v="0"/>
    <d v="1899-12-30T18:30:00"/>
    <d v="1899-12-30T03:15:00"/>
    <n v="3"/>
    <n v="15"/>
    <d v="1899-12-30T18:50:00"/>
    <d v="1899-12-30T00:20:00"/>
    <n v="0"/>
    <n v="20"/>
    <d v="1899-12-30T18:50:00"/>
    <d v="1899-12-30T00:00:00"/>
    <n v="0"/>
    <n v="0"/>
    <d v="1899-12-30T19:55:00"/>
    <d v="1899-12-30T20:45:00"/>
    <d v="1899-12-30T00:50:00"/>
    <n v="0"/>
    <n v="50"/>
    <d v="1899-12-30T19:55:00"/>
    <d v="1899-12-30T20:45:00"/>
    <d v="1899-12-30T00:50:00"/>
    <n v="0"/>
    <n v="50"/>
    <d v="1899-12-30T20:50:00"/>
    <d v="1899-12-30T00:05:00"/>
    <n v="0"/>
    <n v="5"/>
    <d v="1899-12-30T21:02:00"/>
    <d v="1899-12-30T00:12:00"/>
    <n v="0"/>
    <n v="12"/>
    <d v="1899-12-30T23:14:00"/>
    <d v="1899-12-30T02:12:00"/>
    <n v="2"/>
    <n v="12"/>
    <d v="1899-12-30T23:14:00"/>
    <d v="1899-12-30T23:14:00"/>
    <d v="1899-12-30T00:00:00"/>
    <n v="0"/>
    <n v="0"/>
    <d v="1899-12-30T23:14:00"/>
    <d v="1899-12-30T23:14:00"/>
    <m/>
    <d v="1899-12-30T00:00:00"/>
    <n v="0"/>
    <n v="0"/>
    <d v="1899-12-30T23:30:00"/>
    <d v="1899-12-30T00:16:00"/>
    <n v="0"/>
    <n v="16"/>
    <d v="1899-12-30T23:35:00"/>
    <d v="1899-12-30T00:05:00"/>
    <n v="0"/>
    <n v="5"/>
    <d v="1899-12-30T23:35:00"/>
    <d v="1899-12-30T23:40:00"/>
    <d v="1899-12-30T00:05:00"/>
    <n v="0"/>
    <n v="5"/>
    <d v="1899-12-30T08:25:00"/>
    <n v="8"/>
    <n v="25"/>
    <d v="1899-12-30T00:26:00"/>
    <n v="0"/>
    <n v="26"/>
    <d v="1899-12-30T00:50:00"/>
    <n v="0"/>
    <n v="50"/>
    <d v="1899-12-30T02:12:00"/>
    <n v="2"/>
    <n v="12"/>
    <m/>
    <m/>
    <m/>
    <d v="1899-12-30T02:12:00"/>
    <n v="2"/>
    <n v="1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599308.6159999992"/>
    <n v="25721"/>
    <n v="64.882222222222225"/>
    <n v="62.179099412931038"/>
    <m/>
    <m/>
    <m/>
    <m/>
    <m/>
  </r>
  <r>
    <n v="453"/>
    <n v="1"/>
    <d v="2011-11-01T00:00:00"/>
    <n v="11"/>
    <x v="11"/>
    <n v="1"/>
    <s v="BEL"/>
    <s v="OAKY CREEK"/>
    <s v="COS PROSPERITY"/>
    <d v="1899-12-30T22:50:00"/>
    <x v="448"/>
    <s v="DTY-WT 1-WCS-RLS 1-IMWB 1-DTY"/>
    <n v="55"/>
    <n v="4"/>
    <m/>
    <d v="1899-12-30T22:50:00"/>
    <d v="1899-12-30T22:50:00"/>
    <d v="1899-12-30T00:00:00"/>
    <n v="0"/>
    <n v="0"/>
    <d v="1899-12-30T23:30:00"/>
    <d v="1899-12-30T00:40:00"/>
    <n v="0"/>
    <n v="40"/>
    <d v="1899-12-30T23:50:00"/>
    <d v="1899-12-30T00:20:00"/>
    <n v="0"/>
    <n v="20"/>
    <d v="1899-12-31T00:40:00"/>
    <d v="1899-12-30T00:50:00"/>
    <n v="0"/>
    <n v="50"/>
    <d v="1899-12-31T00:45:00"/>
    <d v="1899-12-31T02:45:00"/>
    <d v="1899-12-30T02:00:00"/>
    <n v="2"/>
    <n v="0"/>
    <d v="1899-12-31T00:45:00"/>
    <d v="1899-12-31T02:45:00"/>
    <d v="1899-12-30T02:00:00"/>
    <n v="2"/>
    <n v="0"/>
    <d v="1899-12-31T04:15:00"/>
    <d v="1899-12-30T01:30:00"/>
    <n v="1"/>
    <n v="30"/>
    <d v="1899-12-31T04:19:00"/>
    <d v="1899-12-30T00:04:00"/>
    <n v="0"/>
    <n v="4"/>
    <d v="1899-12-31T05:23:00"/>
    <d v="1899-12-30T01:04:00"/>
    <n v="1"/>
    <n v="4"/>
    <d v="1899-12-31T05:23:00"/>
    <d v="1899-12-31T05:23:00"/>
    <d v="1899-12-30T00:00:00"/>
    <n v="0"/>
    <n v="0"/>
    <d v="1899-12-31T05:23:00"/>
    <d v="1899-12-31T05:23:00"/>
    <m/>
    <d v="1899-12-30T00:00:00"/>
    <n v="0"/>
    <n v="0"/>
    <d v="1899-12-31T05:30:00"/>
    <d v="1899-12-30T00:07:00"/>
    <n v="0"/>
    <n v="7"/>
    <d v="1899-12-31T05:35:00"/>
    <d v="1899-12-30T00:05:00"/>
    <n v="0"/>
    <n v="5"/>
    <d v="1899-12-31T05:35:00"/>
    <d v="1899-12-31T05:40:00"/>
    <d v="1899-12-30T00:05:00"/>
    <n v="0"/>
    <n v="5"/>
    <d v="1899-12-30T06:50:00"/>
    <n v="6"/>
    <n v="50"/>
    <d v="1899-12-30T02:32:00"/>
    <n v="2"/>
    <n v="32"/>
    <d v="1899-12-30T02:00:00"/>
    <n v="2"/>
    <n v="0"/>
    <d v="1899-12-30T01:04:00"/>
    <n v="1"/>
    <n v="4"/>
    <m/>
    <m/>
    <m/>
    <d v="1899-12-30T01:04:00"/>
    <n v="1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02711.9459999993"/>
    <n v="25776"/>
    <n v="61.878727272727268"/>
    <n v="62.178458488516419"/>
    <m/>
    <m/>
    <m/>
    <m/>
    <m/>
  </r>
  <r>
    <n v="454"/>
    <n v="2"/>
    <d v="2011-11-01T00:00:00"/>
    <n v="11"/>
    <x v="0"/>
    <n v="1"/>
    <s v="TSL,JSR"/>
    <s v="LAKE VERMONT HCC/SS NEWZEALAND"/>
    <s v="LOWLANDS ORCHID/IRON WILL"/>
    <d v="1899-12-30T00:20:00"/>
    <x v="449"/>
    <s v="DTY-WT 1-WCS-RLS 2-IMWB 1-DTY"/>
    <n v="57"/>
    <n v="2"/>
    <m/>
    <d v="1899-12-30T00:20:00"/>
    <d v="1899-12-30T00:20:00"/>
    <d v="1899-12-30T00:00:00"/>
    <n v="0"/>
    <n v="0"/>
    <d v="1899-12-30T00:30:00"/>
    <d v="1899-12-30T00:10:00"/>
    <n v="0"/>
    <n v="10"/>
    <d v="1899-12-30T00:45:00"/>
    <d v="1899-12-30T00:15:00"/>
    <n v="0"/>
    <n v="15"/>
    <d v="1899-12-30T01:45:00"/>
    <d v="1899-12-30T01:00:00"/>
    <n v="1"/>
    <n v="0"/>
    <d v="1899-12-30T03:00:00"/>
    <d v="1899-12-30T04:00:00"/>
    <d v="1899-12-30T01:00:00"/>
    <n v="1"/>
    <n v="0"/>
    <d v="1899-12-30T03:00:00"/>
    <d v="1899-12-30T04:00:00"/>
    <d v="1899-12-30T01:00:00"/>
    <n v="1"/>
    <n v="0"/>
    <d v="1899-12-30T04:49:00"/>
    <d v="1899-12-30T00:49:00"/>
    <n v="0"/>
    <n v="49"/>
    <d v="1899-12-30T04:49:00"/>
    <d v="1899-12-30T00:00:00"/>
    <n v="0"/>
    <n v="0"/>
    <d v="1899-12-30T07:51:00"/>
    <d v="1899-12-30T03:02:00"/>
    <n v="3"/>
    <n v="2"/>
    <d v="1899-12-30T07:51:00"/>
    <d v="1899-12-30T07:51:00"/>
    <d v="1899-12-30T00:00:00"/>
    <n v="0"/>
    <n v="0"/>
    <d v="1899-12-30T07:51:00"/>
    <d v="1899-12-30T07:51:00"/>
    <m/>
    <d v="1899-12-30T00:00:00"/>
    <n v="0"/>
    <n v="0"/>
    <d v="1899-12-30T08:00:00"/>
    <d v="1899-12-30T00:09:00"/>
    <n v="0"/>
    <n v="9"/>
    <d v="1899-12-30T08:05:00"/>
    <d v="1899-12-30T00:05:00"/>
    <n v="0"/>
    <n v="5"/>
    <d v="1899-12-30T08:05:00"/>
    <d v="1899-12-30T08:10:00"/>
    <d v="1899-12-30T00:05:00"/>
    <n v="0"/>
    <n v="5"/>
    <d v="1899-12-30T07:50:00"/>
    <n v="7"/>
    <n v="50"/>
    <d v="1899-12-30T02:03:00"/>
    <n v="2"/>
    <n v="3"/>
    <d v="1899-12-30T01:00:00"/>
    <n v="1"/>
    <n v="0"/>
    <d v="1899-12-30T03:02:00"/>
    <n v="3"/>
    <n v="2"/>
    <m/>
    <m/>
    <m/>
    <d v="1899-12-30T03:02:00"/>
    <n v="3"/>
    <n v="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06201.9959999993"/>
    <n v="25833"/>
    <n v="61.228947368421053"/>
    <n v="62.176363411140763"/>
    <m/>
    <m/>
    <m/>
    <m/>
    <m/>
  </r>
  <r>
    <n v="455"/>
    <n v="3"/>
    <d v="2011-11-01T00:00:00"/>
    <n v="11"/>
    <x v="1"/>
    <n v="1"/>
    <s v="TSL,HALDIA"/>
    <s v="HAILCREEK/OKEY NORTH"/>
    <s v="LOWLANDS ORCHID"/>
    <d v="1899-12-30T01:45:00"/>
    <x v="450"/>
    <s v="DTY-WT 1-WCS-RLS 1-IMWB 1-DTY"/>
    <n v="59"/>
    <n v="0"/>
    <m/>
    <d v="1899-12-30T01:45:00"/>
    <d v="1899-12-30T01:45:00"/>
    <d v="1899-12-30T00:00:00"/>
    <n v="0"/>
    <n v="0"/>
    <d v="1899-12-30T06:05:00"/>
    <d v="1899-12-30T04:20:00"/>
    <n v="4"/>
    <n v="20"/>
    <d v="1899-12-30T06:45:00"/>
    <d v="1899-12-30T00:40:00"/>
    <n v="0"/>
    <n v="40"/>
    <d v="1899-12-30T07:15:00"/>
    <d v="1899-12-30T00:30:00"/>
    <n v="0"/>
    <n v="30"/>
    <d v="1899-12-30T07:20:00"/>
    <d v="1899-12-30T08:00:00"/>
    <d v="1899-12-30T00:40:00"/>
    <n v="0"/>
    <n v="40"/>
    <d v="1899-12-30T07:20:00"/>
    <d v="1899-12-30T08:00:00"/>
    <d v="1899-12-30T00:40:00"/>
    <n v="0"/>
    <n v="40"/>
    <d v="1899-12-30T08:40:00"/>
    <d v="1899-12-30T00:40:00"/>
    <n v="0"/>
    <n v="40"/>
    <d v="1899-12-30T08:45:00"/>
    <d v="1899-12-30T00:05:00"/>
    <n v="0"/>
    <n v="5"/>
    <d v="1899-12-30T11:49:00"/>
    <d v="1899-12-30T03:04:00"/>
    <n v="3"/>
    <n v="4"/>
    <d v="1899-12-30T11:49:00"/>
    <d v="1899-12-30T11:49:00"/>
    <d v="1899-12-30T00:00:00"/>
    <n v="0"/>
    <n v="0"/>
    <d v="1899-12-30T11:49:00"/>
    <d v="1899-12-30T11:49:00"/>
    <m/>
    <d v="1899-12-30T00:00:00"/>
    <n v="0"/>
    <n v="0"/>
    <d v="1899-12-30T12:00:00"/>
    <d v="1899-12-30T00:11:00"/>
    <n v="0"/>
    <n v="11"/>
    <d v="1899-12-30T12:05:00"/>
    <d v="1899-12-30T00:05:00"/>
    <n v="0"/>
    <n v="5"/>
    <d v="1899-12-30T12:05:00"/>
    <d v="1899-12-30T12:10:00"/>
    <d v="1899-12-30T00:05:00"/>
    <n v="0"/>
    <n v="5"/>
    <d v="1899-12-30T10:25:00"/>
    <n v="10"/>
    <n v="25"/>
    <d v="1899-12-30T01:26:00"/>
    <n v="1"/>
    <n v="26"/>
    <d v="1899-12-30T00:40:00"/>
    <n v="0"/>
    <n v="40"/>
    <d v="1899-12-30T03:04:00"/>
    <n v="3"/>
    <n v="4"/>
    <m/>
    <m/>
    <m/>
    <d v="1899-12-30T03:04:00"/>
    <n v="3"/>
    <n v="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09878.2959999994"/>
    <n v="25892"/>
    <n v="62.310169491525428"/>
    <n v="62.176668314537288"/>
    <m/>
    <m/>
    <m/>
    <m/>
    <m/>
  </r>
  <r>
    <n v="456"/>
    <n v="4"/>
    <d v="2011-11-01T00:00:00"/>
    <n v="11"/>
    <x v="0"/>
    <n v="2"/>
    <s v="TSL,JSR"/>
    <s v="CP OMAN"/>
    <s v="MP PANAMAX 5"/>
    <d v="1899-12-30T09:45:00"/>
    <x v="451"/>
    <s v="DTY-WT 1-WCS-RLS 2-IMWB 1-DTY"/>
    <n v="59"/>
    <n v="0"/>
    <m/>
    <d v="1899-12-30T09:45:00"/>
    <d v="1899-12-30T09:45:00"/>
    <d v="1899-12-30T00:00:00"/>
    <n v="0"/>
    <n v="0"/>
    <d v="1899-12-30T09:50:00"/>
    <d v="1899-12-30T00:05:00"/>
    <n v="0"/>
    <n v="5"/>
    <d v="1899-12-30T10:05:00"/>
    <d v="1899-12-30T00:15:00"/>
    <n v="0"/>
    <n v="15"/>
    <d v="1899-12-30T10:40:00"/>
    <d v="1899-12-30T00:35:00"/>
    <n v="0"/>
    <n v="35"/>
    <d v="1899-12-30T10:45:00"/>
    <d v="1899-12-30T11:50:00"/>
    <d v="1899-12-30T01:05:00"/>
    <n v="1"/>
    <n v="5"/>
    <d v="1899-12-30T10:45:00"/>
    <d v="1899-12-30T11:50:00"/>
    <d v="1899-12-30T01:05:00"/>
    <n v="1"/>
    <n v="5"/>
    <d v="1899-12-30T12:50:00"/>
    <d v="1899-12-30T01:00:00"/>
    <n v="1"/>
    <n v="0"/>
    <d v="1899-12-30T12:56:00"/>
    <d v="1899-12-30T00:06:00"/>
    <n v="0"/>
    <n v="6"/>
    <d v="1899-12-30T15:29:00"/>
    <d v="1899-12-30T02:33:00"/>
    <n v="2"/>
    <n v="33"/>
    <d v="1899-12-30T15:29:00"/>
    <d v="1899-12-30T15:29:00"/>
    <d v="1899-12-30T00:00:00"/>
    <n v="0"/>
    <n v="0"/>
    <d v="1899-12-30T15:29:00"/>
    <d v="1899-12-30T15:29:00"/>
    <m/>
    <d v="1899-12-30T00:00:00"/>
    <n v="0"/>
    <n v="0"/>
    <d v="1899-12-30T15:40:00"/>
    <d v="1899-12-30T00:11:00"/>
    <n v="0"/>
    <n v="11"/>
    <d v="1899-12-30T15:43:00"/>
    <d v="1899-12-30T00:03:00"/>
    <n v="0"/>
    <n v="3"/>
    <d v="1899-12-30T15:43:00"/>
    <d v="1899-12-30T15:45:00"/>
    <d v="1899-12-30T00:02:00"/>
    <n v="0"/>
    <n v="2"/>
    <d v="1899-12-30T06:00:00"/>
    <n v="6"/>
    <n v="0"/>
    <d v="1899-12-30T01:49:00"/>
    <n v="1"/>
    <n v="49"/>
    <d v="1899-12-30T01:05:00"/>
    <n v="1"/>
    <n v="5"/>
    <d v="1899-12-30T02:33:00"/>
    <n v="2"/>
    <n v="33"/>
    <m/>
    <m/>
    <m/>
    <d v="1899-12-30T02:33:00"/>
    <n v="2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13649.8259999994"/>
    <n v="25951"/>
    <n v="63.924237288135593"/>
    <n v="62.180641439636219"/>
    <m/>
    <m/>
    <m/>
    <m/>
    <m/>
  </r>
  <r>
    <n v="457"/>
    <n v="5"/>
    <d v="2011-11-01T00:00:00"/>
    <n v="11"/>
    <x v="11"/>
    <n v="2"/>
    <s v="BEL"/>
    <s v="OAKY CREEK"/>
    <s v="HARDWAR"/>
    <d v="1899-12-30T01:50:00"/>
    <x v="452"/>
    <s v="DTY-WT 1-WCS-RLS 1-IMWB 1-DTY"/>
    <n v="59"/>
    <n v="0"/>
    <m/>
    <d v="1899-12-30T01:50:00"/>
    <d v="1899-12-30T01:50:00"/>
    <d v="1899-12-30T00:00:00"/>
    <n v="0"/>
    <n v="0"/>
    <d v="1899-12-30T12:45:00"/>
    <d v="1899-12-30T10:55:00"/>
    <n v="10"/>
    <n v="55"/>
    <d v="1899-12-30T13:00:00"/>
    <d v="1899-12-30T00:15:00"/>
    <n v="0"/>
    <n v="15"/>
    <d v="1899-12-30T13:30:00"/>
    <d v="1899-12-30T00:30:00"/>
    <n v="0"/>
    <n v="30"/>
    <d v="1899-12-30T13:35:00"/>
    <d v="1899-12-30T14:30:00"/>
    <d v="1899-12-30T00:55:00"/>
    <n v="0"/>
    <n v="55"/>
    <d v="1899-12-30T13:35:00"/>
    <d v="1899-12-30T14:30:00"/>
    <d v="1899-12-30T00:55:00"/>
    <n v="0"/>
    <n v="55"/>
    <d v="1899-12-30T15:52:00"/>
    <d v="1899-12-30T01:22:00"/>
    <n v="1"/>
    <n v="22"/>
    <d v="1899-12-30T16:05:00"/>
    <d v="1899-12-30T00:13:00"/>
    <n v="0"/>
    <n v="13"/>
    <d v="1899-12-30T18:45:00"/>
    <d v="1899-12-30T02:40:00"/>
    <n v="2"/>
    <n v="40"/>
    <d v="1899-12-30T18:45:00"/>
    <d v="1899-12-30T18:45:00"/>
    <d v="1899-12-30T00:00:00"/>
    <n v="0"/>
    <n v="0"/>
    <d v="1899-12-30T18:45:00"/>
    <d v="1899-12-30T18:45:00"/>
    <m/>
    <d v="1899-12-30T00:00:00"/>
    <n v="0"/>
    <n v="0"/>
    <d v="1899-12-30T18:55:00"/>
    <d v="1899-12-30T00:10:00"/>
    <n v="0"/>
    <n v="10"/>
    <d v="1899-12-30T18:57:00"/>
    <d v="1899-12-30T00:02:00"/>
    <n v="0"/>
    <n v="2"/>
    <d v="1899-12-30T18:57:00"/>
    <d v="1899-12-30T19:00:00"/>
    <d v="1899-12-30T00:03:00"/>
    <n v="0"/>
    <n v="3"/>
    <d v="1899-12-30T17:10:00"/>
    <n v="17"/>
    <n v="10"/>
    <d v="1899-12-30T02:04:00"/>
    <n v="2"/>
    <n v="4"/>
    <d v="1899-12-30T00:55:00"/>
    <n v="0"/>
    <n v="55"/>
    <d v="1899-12-30T02:40:00"/>
    <n v="2"/>
    <n v="40"/>
    <m/>
    <m/>
    <m/>
    <d v="1899-12-30T02:40:00"/>
    <n v="2"/>
    <n v="4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17411.3059999994"/>
    <n v="26010"/>
    <n v="63.753898305084746"/>
    <n v="62.184210149942309"/>
    <m/>
    <m/>
    <m/>
    <m/>
    <m/>
  </r>
  <r>
    <n v="458"/>
    <n v="6"/>
    <d v="2011-11-01T00:00:00"/>
    <n v="11"/>
    <x v="17"/>
    <n v="1"/>
    <s v="UML,SUKHINDA"/>
    <s v="HARD COKING COAL"/>
    <s v="GARIMA PREM"/>
    <d v="1899-12-30T12:00:00"/>
    <x v="453"/>
    <s v="DTY-WT 1-WCS-RLS 2-IMWB 1-DTY"/>
    <n v="54"/>
    <n v="4"/>
    <m/>
    <d v="1899-12-30T12:00:00"/>
    <d v="1899-12-30T12:00:00"/>
    <d v="1899-12-30T00:00:00"/>
    <n v="0"/>
    <n v="0"/>
    <d v="1899-12-30T16:20:00"/>
    <d v="1899-12-30T04:20:00"/>
    <n v="4"/>
    <n v="20"/>
    <d v="1899-12-30T16:45:00"/>
    <d v="1899-12-30T00:25:00"/>
    <n v="0"/>
    <n v="25"/>
    <d v="1899-12-30T17:30:00"/>
    <d v="1899-12-30T00:45:00"/>
    <n v="0"/>
    <n v="45"/>
    <d v="1899-12-30T17:35:00"/>
    <d v="1899-12-30T18:30:00"/>
    <d v="1899-12-30T00:55:00"/>
    <n v="0"/>
    <n v="55"/>
    <d v="1899-12-30T17:35:00"/>
    <d v="1899-12-30T18:30:00"/>
    <d v="1899-12-30T00:55:00"/>
    <n v="0"/>
    <n v="55"/>
    <d v="1899-12-30T18:37:00"/>
    <d v="1899-12-30T00:07:00"/>
    <n v="0"/>
    <n v="7"/>
    <d v="1899-12-30T18:42:00"/>
    <d v="1899-12-30T00:05:00"/>
    <n v="0"/>
    <n v="5"/>
    <d v="1899-12-30T22:06:00"/>
    <d v="1899-12-30T03:24:00"/>
    <n v="3"/>
    <n v="24"/>
    <d v="1899-12-30T22:06:00"/>
    <d v="1899-12-30T22:06:00"/>
    <d v="1899-12-30T00:00:00"/>
    <n v="0"/>
    <n v="0"/>
    <d v="1899-12-30T22:06:00"/>
    <d v="1899-12-30T22:06:00"/>
    <m/>
    <d v="1899-12-30T00:00:00"/>
    <n v="0"/>
    <n v="0"/>
    <d v="1899-12-30T22:50:00"/>
    <d v="1899-12-30T00:44:00"/>
    <n v="0"/>
    <n v="44"/>
    <d v="1899-12-30T22:55:00"/>
    <d v="1899-12-30T00:05:00"/>
    <n v="0"/>
    <n v="5"/>
    <d v="1899-12-30T22:55:00"/>
    <d v="1899-12-30T23:00:00"/>
    <d v="1899-12-30T00:05:00"/>
    <n v="0"/>
    <n v="5"/>
    <d v="1899-12-30T11:00:00"/>
    <n v="11"/>
    <n v="0"/>
    <d v="1899-12-30T01:41:00"/>
    <n v="1"/>
    <n v="41"/>
    <d v="1899-12-30T00:55:00"/>
    <n v="0"/>
    <n v="55"/>
    <d v="1899-12-30T03:24:00"/>
    <n v="3"/>
    <n v="24"/>
    <m/>
    <m/>
    <m/>
    <d v="1899-12-30T03:24:00"/>
    <n v="3"/>
    <n v="2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20751.1559999995"/>
    <n v="26064"/>
    <n v="61.849074074074075"/>
    <n v="62.183515807243687"/>
    <m/>
    <m/>
    <m/>
    <m/>
    <m/>
  </r>
  <r>
    <n v="459"/>
    <n v="7"/>
    <d v="2011-11-01T00:00:00"/>
    <n v="11"/>
    <x v="0"/>
    <n v="3"/>
    <s v="TSL,JSR"/>
    <s v="CD PCI"/>
    <s v="LOWLANDS ORCHID"/>
    <d v="1899-12-30T21:00:00"/>
    <x v="454"/>
    <s v="DTY-WT 1-WCS-RLS 1-IMWB 1-DTY"/>
    <n v="58"/>
    <n v="1"/>
    <m/>
    <d v="1899-12-30T21:00:00"/>
    <d v="1899-12-30T21:00:00"/>
    <d v="1899-12-30T00:00:00"/>
    <n v="0"/>
    <n v="0"/>
    <d v="1899-12-30T21:05:00"/>
    <d v="1899-12-30T00:05:00"/>
    <n v="0"/>
    <n v="5"/>
    <d v="1899-12-30T21:15:00"/>
    <d v="1899-12-30T00:10:00"/>
    <n v="0"/>
    <n v="10"/>
    <d v="1899-12-30T21:54:00"/>
    <d v="1899-12-30T00:39:00"/>
    <n v="0"/>
    <n v="39"/>
    <d v="1899-12-30T21:55:00"/>
    <d v="1899-12-30T23:15:00"/>
    <d v="1899-12-30T01:20:00"/>
    <n v="1"/>
    <n v="20"/>
    <d v="1899-12-30T21:55:00"/>
    <d v="1899-12-30T23:15:00"/>
    <d v="1899-12-30T01:20:00"/>
    <n v="1"/>
    <n v="20"/>
    <d v="1899-12-30T23:28:00"/>
    <d v="1899-12-30T00:13:00"/>
    <n v="0"/>
    <n v="13"/>
    <d v="1899-12-30T23:33:00"/>
    <d v="1899-12-30T00:05:00"/>
    <n v="0"/>
    <n v="5"/>
    <d v="1899-12-31T01:18:00"/>
    <d v="1899-12-30T01:45:00"/>
    <n v="1"/>
    <n v="45"/>
    <d v="1899-12-31T01:18:00"/>
    <d v="1899-12-31T01:18:00"/>
    <d v="1899-12-30T00:00:00"/>
    <n v="0"/>
    <n v="0"/>
    <d v="1899-12-31T01:18:00"/>
    <d v="1899-12-31T01:18:00"/>
    <m/>
    <d v="1899-12-30T00:00:00"/>
    <n v="0"/>
    <n v="0"/>
    <d v="1899-12-31T01:30:00"/>
    <d v="1899-12-30T00:12:00"/>
    <n v="0"/>
    <n v="12"/>
    <d v="1899-12-31T01:33:00"/>
    <d v="1899-12-30T00:03:00"/>
    <n v="0"/>
    <n v="3"/>
    <d v="1899-12-31T01:33:00"/>
    <d v="1899-12-31T01:35:00"/>
    <d v="1899-12-30T00:02:00"/>
    <n v="0"/>
    <n v="2"/>
    <d v="1899-12-30T04:35:00"/>
    <n v="4"/>
    <n v="35"/>
    <d v="1899-12-30T01:07:00"/>
    <n v="1"/>
    <n v="7"/>
    <d v="1899-12-30T01:20:00"/>
    <n v="1"/>
    <n v="20"/>
    <d v="1899-12-30T01:45:00"/>
    <n v="1"/>
    <n v="45"/>
    <m/>
    <m/>
    <m/>
    <d v="1899-12-30T01:45:00"/>
    <n v="1"/>
    <n v="4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24352.4059999995"/>
    <n v="26122"/>
    <n v="62.09051724137931"/>
    <n v="62.183309317816381"/>
    <m/>
    <m/>
    <m/>
    <m/>
    <m/>
  </r>
  <r>
    <n v="460"/>
    <n v="8"/>
    <d v="2011-11-01T00:00:00"/>
    <n v="11"/>
    <x v="22"/>
    <n v="1"/>
    <s v="MSP Steel ltd."/>
    <s v="STEAM NON COKING"/>
    <s v="CAROUGE"/>
    <d v="1899-12-30T02:25:00"/>
    <x v="455"/>
    <s v="DTY-WT 1-WCS-RLS 1-IMWB 1-DTY"/>
    <n v="57"/>
    <n v="2"/>
    <m/>
    <d v="1899-12-30T02:25:00"/>
    <d v="1899-12-30T02:25:00"/>
    <d v="1899-12-30T00:00:00"/>
    <n v="0"/>
    <n v="0"/>
    <d v="1899-12-30T02:30:00"/>
    <d v="1899-12-30T00:05:00"/>
    <n v="0"/>
    <n v="5"/>
    <d v="1899-12-30T02:35:00"/>
    <d v="1899-12-30T00:05:00"/>
    <n v="0"/>
    <n v="5"/>
    <d v="1899-12-30T03:00:00"/>
    <d v="1899-12-30T00:25:00"/>
    <n v="0"/>
    <n v="25"/>
    <d v="1899-12-30T03:05:00"/>
    <d v="1899-12-30T04:00:00"/>
    <d v="1899-12-30T00:55:00"/>
    <n v="0"/>
    <n v="55"/>
    <d v="1899-12-30T03:05:00"/>
    <d v="1899-12-30T04:00:00"/>
    <d v="1899-12-30T00:55:00"/>
    <n v="0"/>
    <n v="55"/>
    <d v="1899-12-30T04:07:00"/>
    <d v="1899-12-30T00:07:00"/>
    <n v="0"/>
    <n v="7"/>
    <d v="1899-12-30T04:12:00"/>
    <d v="1899-12-30T00:05:00"/>
    <n v="0"/>
    <n v="5"/>
    <d v="1899-12-30T05:51:00"/>
    <d v="1899-12-30T01:39:00"/>
    <n v="1"/>
    <n v="39"/>
    <d v="1899-12-30T05:51:00"/>
    <d v="1899-12-30T05:51:00"/>
    <d v="1899-12-30T00:00:00"/>
    <n v="0"/>
    <n v="0"/>
    <d v="1899-12-30T05:51:00"/>
    <d v="1899-12-30T05:51:00"/>
    <m/>
    <d v="1899-12-30T00:00:00"/>
    <n v="0"/>
    <n v="0"/>
    <d v="1899-12-30T05:56:00"/>
    <d v="1899-12-30T00:05:00"/>
    <n v="0"/>
    <n v="5"/>
    <d v="1899-12-30T05:58:00"/>
    <d v="1899-12-30T00:02:00"/>
    <n v="0"/>
    <n v="2"/>
    <d v="1899-12-30T05:58:00"/>
    <d v="1899-12-30T06:00:00"/>
    <d v="1899-12-30T00:02:00"/>
    <n v="0"/>
    <n v="2"/>
    <d v="1899-12-30T03:35:00"/>
    <n v="3"/>
    <n v="35"/>
    <d v="1899-12-30T00:39:00"/>
    <n v="0"/>
    <n v="39"/>
    <d v="1899-12-30T00:55:00"/>
    <n v="0"/>
    <n v="55"/>
    <d v="1899-12-30T01:39:00"/>
    <n v="1"/>
    <n v="39"/>
    <m/>
    <m/>
    <m/>
    <d v="1899-12-30T01:39:00"/>
    <n v="1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28118.1159999995"/>
    <n v="26179"/>
    <n v="66.065087719298248"/>
    <n v="62.191761182627275"/>
    <m/>
    <m/>
    <m/>
    <m/>
    <m/>
  </r>
  <r>
    <n v="461"/>
    <n v="9"/>
    <d v="2011-11-02T00:00:00"/>
    <n v="11"/>
    <x v="29"/>
    <n v="1"/>
    <s v="SUPL"/>
    <s v="NON COKING"/>
    <s v="CAROUGE"/>
    <d v="1899-12-30T03:35:00"/>
    <x v="456"/>
    <s v="DTY-WT 1-WCS-RLS 2-IMWB 1-DTY"/>
    <n v="57"/>
    <n v="2"/>
    <m/>
    <d v="1899-12-30T03:35:00"/>
    <d v="1899-12-30T03:35:00"/>
    <d v="1899-12-30T00:00:00"/>
    <n v="0"/>
    <n v="0"/>
    <d v="1899-12-30T03:55:00"/>
    <d v="1899-12-30T00:20:00"/>
    <n v="0"/>
    <n v="20"/>
    <d v="1899-12-30T04:05:00"/>
    <d v="1899-12-30T00:10:00"/>
    <n v="0"/>
    <n v="10"/>
    <d v="1899-12-30T05:00:00"/>
    <d v="1899-12-30T00:55:00"/>
    <n v="0"/>
    <n v="55"/>
    <d v="1899-12-30T05:05:00"/>
    <d v="1899-12-30T07:30:00"/>
    <d v="1899-12-30T02:25:00"/>
    <n v="2"/>
    <n v="25"/>
    <d v="1899-12-30T05:05:00"/>
    <d v="1899-12-30T07:30:00"/>
    <d v="1899-12-30T02:25:00"/>
    <n v="2"/>
    <n v="25"/>
    <d v="1899-12-30T07:30:00"/>
    <d v="1899-12-30T00:00:00"/>
    <n v="0"/>
    <n v="0"/>
    <d v="1899-12-30T07:32:00"/>
    <d v="1899-12-30T00:02:00"/>
    <n v="0"/>
    <n v="2"/>
    <d v="1899-12-30T10:14:00"/>
    <d v="1899-12-30T02:42:00"/>
    <n v="2"/>
    <n v="42"/>
    <d v="1899-12-30T10:14:00"/>
    <d v="1899-12-30T10:14:00"/>
    <d v="1899-12-30T00:00:00"/>
    <n v="0"/>
    <n v="0"/>
    <d v="1899-12-30T10:14:00"/>
    <d v="1899-12-30T10:14:00"/>
    <m/>
    <d v="1899-12-30T00:00:00"/>
    <n v="0"/>
    <n v="0"/>
    <d v="1899-12-30T10:25:00"/>
    <d v="1899-12-30T00:11:00"/>
    <n v="0"/>
    <n v="11"/>
    <d v="1899-12-30T10:30:00"/>
    <d v="1899-12-30T00:05:00"/>
    <n v="0"/>
    <n v="5"/>
    <d v="1899-12-30T10:30:00"/>
    <d v="1899-12-30T10:35:00"/>
    <d v="1899-12-30T00:05:00"/>
    <n v="0"/>
    <n v="5"/>
    <d v="1899-12-30T07:00:00"/>
    <n v="7"/>
    <n v="0"/>
    <d v="1899-12-30T01:11:00"/>
    <n v="1"/>
    <n v="11"/>
    <d v="1899-12-30T02:25:00"/>
    <n v="2"/>
    <n v="25"/>
    <d v="1899-12-30T02:42:00"/>
    <n v="2"/>
    <n v="42"/>
    <m/>
    <m/>
    <m/>
    <d v="1899-12-30T02:42:00"/>
    <n v="2"/>
    <n v="4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31836.5459999994"/>
    <n v="26236"/>
    <n v="65.235614035087721"/>
    <n v="62.198374218630867"/>
    <m/>
    <m/>
    <m/>
    <m/>
    <m/>
  </r>
  <r>
    <n v="462"/>
    <n v="10"/>
    <d v="2011-11-02T00:00:00"/>
    <n v="11"/>
    <x v="0"/>
    <n v="4"/>
    <s v="TSL,JSR"/>
    <s v="LAKE VERMONT HCC"/>
    <s v="LOWLANDS ORCHID"/>
    <d v="1899-12-30T05:00:00"/>
    <x v="457"/>
    <s v="DTY-WT 1-WCS-RLS 1-IMWB 1-DTY"/>
    <n v="59"/>
    <n v="0"/>
    <m/>
    <d v="1899-12-30T05:00:00"/>
    <d v="1899-12-30T05:00:00"/>
    <d v="1899-12-30T00:00:00"/>
    <n v="0"/>
    <n v="0"/>
    <d v="1899-12-30T06:15:00"/>
    <d v="1899-12-30T01:15:00"/>
    <n v="1"/>
    <n v="15"/>
    <d v="1899-12-30T06:50:00"/>
    <d v="1899-12-30T00:35:00"/>
    <n v="0"/>
    <n v="35"/>
    <d v="1899-12-30T07:30:00"/>
    <d v="1899-12-30T00:40:00"/>
    <n v="0"/>
    <n v="40"/>
    <d v="1899-12-30T07:35:00"/>
    <d v="1899-12-30T10:10:00"/>
    <d v="1899-12-30T02:35:00"/>
    <n v="2"/>
    <n v="35"/>
    <d v="1899-12-30T07:35:00"/>
    <d v="1899-12-30T10:10:00"/>
    <d v="1899-12-30T02:35:00"/>
    <n v="2"/>
    <n v="35"/>
    <d v="1899-12-30T10:23:00"/>
    <d v="1899-12-30T00:13:00"/>
    <n v="0"/>
    <n v="13"/>
    <d v="1899-12-30T10:30:00"/>
    <d v="1899-12-30T00:07:00"/>
    <n v="0"/>
    <n v="7"/>
    <d v="1899-12-30T12:54:00"/>
    <d v="1899-12-30T02:24:00"/>
    <n v="2"/>
    <n v="24"/>
    <d v="1899-12-30T12:54:00"/>
    <d v="1899-12-30T12:54:00"/>
    <d v="1899-12-30T00:00:00"/>
    <n v="0"/>
    <n v="0"/>
    <d v="1899-12-30T12:54:00"/>
    <d v="1899-12-30T12:54:00"/>
    <m/>
    <d v="1899-12-30T00:00:00"/>
    <n v="0"/>
    <n v="0"/>
    <d v="1899-12-30T13:10:00"/>
    <d v="1899-12-30T00:16:00"/>
    <n v="0"/>
    <n v="16"/>
    <d v="1899-12-30T13:15:00"/>
    <d v="1899-12-30T00:05:00"/>
    <n v="0"/>
    <n v="5"/>
    <d v="1899-12-30T13:15:00"/>
    <d v="1899-12-30T13:20:00"/>
    <d v="1899-12-30T00:05:00"/>
    <n v="0"/>
    <n v="5"/>
    <d v="1899-12-30T08:20:00"/>
    <n v="8"/>
    <n v="20"/>
    <d v="1899-12-30T01:14:00"/>
    <n v="1"/>
    <n v="14"/>
    <d v="1899-12-30T02:35:00"/>
    <n v="2"/>
    <n v="35"/>
    <d v="1899-12-30T02:24:00"/>
    <n v="2"/>
    <n v="24"/>
    <m/>
    <m/>
    <m/>
    <d v="1899-12-30T02:24:00"/>
    <n v="2"/>
    <n v="2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35533.3559999994"/>
    <n v="26295"/>
    <n v="62.657796610169491"/>
    <n v="62.199405057995797"/>
    <m/>
    <m/>
    <m/>
    <m/>
    <m/>
  </r>
  <r>
    <n v="463"/>
    <n v="11"/>
    <d v="2011-11-02T00:00:00"/>
    <n v="11"/>
    <x v="0"/>
    <n v="5"/>
    <s v="TSL,JSR"/>
    <s v="CD PCI"/>
    <s v="LOWLANDS ORCHID"/>
    <d v="1899-12-30T12:00:00"/>
    <x v="458"/>
    <s v="DTY-WT 1-WCS-RLS 1-IMWB 1-DTY"/>
    <n v="56"/>
    <n v="3"/>
    <m/>
    <d v="1899-12-30T12:00:00"/>
    <d v="1899-12-30T12:00:00"/>
    <d v="1899-12-30T00:00:00"/>
    <n v="0"/>
    <n v="0"/>
    <d v="1899-12-30T12:05:00"/>
    <d v="1899-12-30T00:05:00"/>
    <n v="0"/>
    <n v="5"/>
    <d v="1899-12-30T12:20:00"/>
    <d v="1899-12-30T00:15:00"/>
    <n v="0"/>
    <n v="15"/>
    <d v="1899-12-30T12:50:00"/>
    <d v="1899-12-30T00:30:00"/>
    <n v="0"/>
    <n v="30"/>
    <d v="1899-12-30T12:55:00"/>
    <d v="1899-12-30T13:40:00"/>
    <d v="1899-12-30T00:45:00"/>
    <n v="0"/>
    <n v="45"/>
    <d v="1899-12-30T12:55:00"/>
    <d v="1899-12-30T13:40:00"/>
    <d v="1899-12-30T00:45:00"/>
    <n v="0"/>
    <n v="45"/>
    <d v="1899-12-30T14:00:00"/>
    <d v="1899-12-30T00:20:00"/>
    <n v="0"/>
    <n v="20"/>
    <d v="1899-12-30T14:01:00"/>
    <d v="1899-12-30T00:01:00"/>
    <n v="0"/>
    <n v="1"/>
    <d v="1899-12-30T15:47:00"/>
    <d v="1899-12-30T01:46:00"/>
    <n v="1"/>
    <n v="46"/>
    <d v="1899-12-30T15:47:00"/>
    <d v="1899-12-30T15:47:00"/>
    <d v="1899-12-30T00:00:00"/>
    <n v="0"/>
    <n v="0"/>
    <d v="1899-12-30T15:47:00"/>
    <d v="1899-12-30T15:47:00"/>
    <m/>
    <d v="1899-12-30T00:00:00"/>
    <n v="0"/>
    <n v="0"/>
    <d v="1899-12-30T15:55:00"/>
    <d v="1899-12-30T00:08:00"/>
    <n v="0"/>
    <n v="8"/>
    <d v="1899-12-30T15:58:00"/>
    <d v="1899-12-30T00:03:00"/>
    <n v="0"/>
    <n v="3"/>
    <d v="1899-12-30T15:58:00"/>
    <d v="1899-12-30T16:00:00"/>
    <d v="1899-12-30T00:02:00"/>
    <n v="0"/>
    <n v="2"/>
    <d v="1899-12-30T04:00:00"/>
    <n v="4"/>
    <n v="0"/>
    <d v="1899-12-30T01:01:00"/>
    <n v="1"/>
    <n v="1"/>
    <d v="1899-12-30T00:45:00"/>
    <n v="0"/>
    <n v="45"/>
    <d v="1899-12-30T01:46:00"/>
    <n v="1"/>
    <n v="46"/>
    <m/>
    <m/>
    <m/>
    <d v="1899-12-30T01:46:00"/>
    <n v="1"/>
    <n v="4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39051.8959999995"/>
    <n v="26351"/>
    <n v="62.831071428571427"/>
    <n v="62.200747447914672"/>
    <m/>
    <m/>
    <m/>
    <m/>
    <m/>
  </r>
  <r>
    <n v="464"/>
    <n v="12"/>
    <d v="2011-11-02T00:00:00"/>
    <n v="11"/>
    <x v="0"/>
    <n v="6"/>
    <s v="TSL,JSR"/>
    <s v="ANTHRACITE"/>
    <s v="NAVIOS VECTOR"/>
    <d v="1899-12-30T12:50:00"/>
    <x v="459"/>
    <s v="DTY-WT 1-WCS-RLS 1-IMWB 1-DTY"/>
    <n v="56"/>
    <n v="3"/>
    <m/>
    <d v="1899-12-30T12:50:00"/>
    <d v="1899-12-30T12:50:00"/>
    <d v="1899-12-30T00:00:00"/>
    <n v="0"/>
    <n v="0"/>
    <d v="1899-12-30T13:40:00"/>
    <d v="1899-12-30T00:50:00"/>
    <n v="0"/>
    <n v="50"/>
    <d v="1899-12-30T14:00:00"/>
    <d v="1899-12-30T00:20:00"/>
    <n v="0"/>
    <n v="20"/>
    <d v="1899-12-30T14:25:00"/>
    <d v="1899-12-30T00:25:00"/>
    <n v="0"/>
    <n v="25"/>
    <d v="1899-12-30T14:30:00"/>
    <d v="1899-12-30T15:40:00"/>
    <d v="1899-12-30T01:10:00"/>
    <n v="1"/>
    <n v="10"/>
    <d v="1899-12-30T14:30:00"/>
    <d v="1899-12-30T15:40:00"/>
    <d v="1899-12-30T01:10:00"/>
    <n v="1"/>
    <n v="10"/>
    <d v="1899-12-30T16:00:00"/>
    <d v="1899-12-30T00:20:00"/>
    <n v="0"/>
    <n v="20"/>
    <d v="1899-12-30T16:29:00"/>
    <d v="1899-12-30T00:29:00"/>
    <n v="0"/>
    <n v="29"/>
    <d v="1899-12-30T20:54:00"/>
    <d v="1899-12-30T04:25:00"/>
    <n v="4"/>
    <n v="25"/>
    <d v="1899-12-30T20:54:00"/>
    <d v="1899-12-30T20:54:00"/>
    <d v="1899-12-30T00:00:00"/>
    <n v="0"/>
    <n v="0"/>
    <d v="1899-12-30T20:54:00"/>
    <d v="1899-12-30T20:54:00"/>
    <m/>
    <d v="1899-12-30T00:00:00"/>
    <n v="0"/>
    <n v="0"/>
    <d v="1899-12-30T21:02:00"/>
    <d v="1899-12-30T00:08:00"/>
    <n v="0"/>
    <n v="8"/>
    <d v="1899-12-30T21:05:00"/>
    <d v="1899-12-30T00:03:00"/>
    <n v="0"/>
    <n v="3"/>
    <d v="1899-12-30T21:05:00"/>
    <d v="1899-12-30T21:10:00"/>
    <d v="1899-12-30T00:05:00"/>
    <n v="0"/>
    <n v="5"/>
    <d v="1899-12-30T08:20:00"/>
    <n v="8"/>
    <n v="20"/>
    <d v="1899-12-30T00:56:00"/>
    <n v="0"/>
    <n v="56"/>
    <d v="1899-12-30T01:10:00"/>
    <n v="1"/>
    <n v="10"/>
    <d v="1899-12-30T04:25:00"/>
    <n v="4"/>
    <n v="25"/>
    <m/>
    <m/>
    <m/>
    <d v="1899-12-30T04:25:00"/>
    <n v="4"/>
    <n v="2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42589.6359999995"/>
    <n v="26407"/>
    <n v="63.173928571428569"/>
    <n v="62.202811224296568"/>
    <m/>
    <m/>
    <m/>
    <m/>
    <m/>
  </r>
  <r>
    <n v="465"/>
    <n v="13"/>
    <d v="2011-11-02T00:00:00"/>
    <n v="11"/>
    <x v="0"/>
    <n v="7"/>
    <s v="TSL,JSR"/>
    <s v="CP OMAN"/>
    <s v="MP PANAMAX 5"/>
    <d v="1899-12-30T14:30:00"/>
    <x v="460"/>
    <s v="DTY-WT 1-WCS-RLS 2-IMWB 1-DTY"/>
    <n v="59"/>
    <n v="0"/>
    <m/>
    <d v="1899-12-30T14:30:00"/>
    <d v="1899-12-30T14:30:00"/>
    <d v="1899-12-30T00:00:00"/>
    <n v="0"/>
    <n v="0"/>
    <d v="1899-12-30T16:50:00"/>
    <d v="1899-12-30T02:20:00"/>
    <n v="2"/>
    <n v="20"/>
    <d v="1899-12-30T17:00:00"/>
    <d v="1899-12-30T00:10:00"/>
    <n v="0"/>
    <n v="10"/>
    <d v="1899-12-30T18:00:00"/>
    <d v="1899-12-30T01:00:00"/>
    <n v="1"/>
    <n v="0"/>
    <d v="1899-12-30T18:05:00"/>
    <d v="1899-12-30T21:35:00"/>
    <d v="1899-12-30T03:30:00"/>
    <n v="3"/>
    <n v="30"/>
    <d v="1899-12-30T18:05:00"/>
    <d v="1899-12-30T21:35:00"/>
    <d v="1899-12-30T03:30:00"/>
    <n v="3"/>
    <n v="30"/>
    <d v="1899-12-30T21:45:00"/>
    <d v="1899-12-30T00:10:00"/>
    <n v="0"/>
    <n v="10"/>
    <d v="1899-12-30T21:48:00"/>
    <d v="1899-12-30T00:03:00"/>
    <n v="0"/>
    <n v="3"/>
    <d v="1899-12-31T00:17:00"/>
    <d v="1899-12-30T02:29:00"/>
    <n v="2"/>
    <n v="29"/>
    <d v="1899-12-31T00:17:00"/>
    <d v="1899-12-31T00:17:00"/>
    <d v="1899-12-30T00:00:00"/>
    <n v="0"/>
    <n v="0"/>
    <d v="1899-12-31T00:17:00"/>
    <d v="1899-12-31T00:17:00"/>
    <m/>
    <d v="1899-12-30T00:00:00"/>
    <n v="0"/>
    <n v="0"/>
    <d v="1899-12-31T00:30:00"/>
    <d v="1899-12-30T00:13:00"/>
    <n v="0"/>
    <n v="13"/>
    <d v="1899-12-31T00:35:00"/>
    <d v="1899-12-30T00:05:00"/>
    <n v="0"/>
    <n v="5"/>
    <d v="1899-12-31T00:35:00"/>
    <d v="1899-12-31T00:40:00"/>
    <d v="1899-12-30T00:05:00"/>
    <n v="0"/>
    <n v="5"/>
    <d v="1899-12-30T10:10:00"/>
    <n v="10"/>
    <n v="10"/>
    <d v="1899-12-30T01:28:00"/>
    <n v="1"/>
    <n v="28"/>
    <d v="1899-12-30T03:30:00"/>
    <n v="3"/>
    <n v="30"/>
    <d v="1899-12-30T02:29:00"/>
    <n v="2"/>
    <n v="29"/>
    <m/>
    <m/>
    <m/>
    <d v="1899-12-30T02:29:00"/>
    <n v="2"/>
    <n v="2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46432.1959999995"/>
    <n v="26466"/>
    <n v="65.128135593220335"/>
    <n v="62.209332577646776"/>
    <m/>
    <m/>
    <m/>
    <m/>
    <m/>
  </r>
  <r>
    <n v="466"/>
    <n v="14"/>
    <d v="2011-11-02T00:00:00"/>
    <n v="11"/>
    <x v="2"/>
    <n v="1"/>
    <s v="UML,DGPR"/>
    <s v="HARD COKING COAL"/>
    <s v="GARIMA PREM"/>
    <d v="1899-12-30T20:40:00"/>
    <x v="461"/>
    <s v="DTY-WT 1-WCS-RLS 1-IMWB 1-DTY"/>
    <n v="58"/>
    <n v="1"/>
    <m/>
    <d v="1899-12-30T20:40:00"/>
    <d v="1899-12-30T20:40:00"/>
    <d v="1899-12-30T00:00:00"/>
    <n v="0"/>
    <n v="0"/>
    <d v="1899-12-30T20:45:00"/>
    <d v="1899-12-30T00:05:00"/>
    <n v="0"/>
    <n v="5"/>
    <d v="1899-12-30T20:55:00"/>
    <d v="1899-12-30T00:10:00"/>
    <n v="0"/>
    <n v="10"/>
    <d v="1899-12-30T21:29:00"/>
    <d v="1899-12-30T00:34:00"/>
    <n v="0"/>
    <n v="34"/>
    <d v="1899-12-30T21:30:00"/>
    <d v="1899-12-30T23:45:00"/>
    <d v="1899-12-30T02:15:00"/>
    <n v="2"/>
    <n v="15"/>
    <d v="1899-12-30T21:30:00"/>
    <d v="1899-12-30T23:45:00"/>
    <d v="1899-12-30T02:15:00"/>
    <n v="2"/>
    <n v="15"/>
    <d v="1899-12-30T23:50:00"/>
    <d v="1899-12-30T00:05:00"/>
    <n v="0"/>
    <n v="5"/>
    <d v="1899-12-31T01:04:00"/>
    <d v="1899-12-30T01:14:00"/>
    <n v="1"/>
    <n v="14"/>
    <d v="1899-12-31T02:55:00"/>
    <d v="1899-12-30T01:51:00"/>
    <n v="1"/>
    <n v="51"/>
    <d v="1899-12-31T02:55:00"/>
    <d v="1899-12-31T02:55:00"/>
    <d v="1899-12-30T00:00:00"/>
    <n v="0"/>
    <n v="0"/>
    <d v="1899-12-31T02:55:00"/>
    <d v="1899-12-31T02:55:00"/>
    <m/>
    <d v="1899-12-30T00:00:00"/>
    <n v="0"/>
    <n v="0"/>
    <d v="1899-12-31T03:10:00"/>
    <d v="1899-12-30T00:15:00"/>
    <n v="0"/>
    <n v="15"/>
    <d v="1899-12-31T03:15:00"/>
    <d v="1899-12-30T00:05:00"/>
    <n v="0"/>
    <n v="5"/>
    <d v="1899-12-31T03:15:00"/>
    <d v="1899-12-31T03:20:00"/>
    <d v="1899-12-30T00:05:00"/>
    <n v="0"/>
    <n v="5"/>
    <d v="1899-12-30T06:40:00"/>
    <n v="6"/>
    <n v="40"/>
    <d v="1899-12-30T00:59:00"/>
    <n v="0"/>
    <n v="59"/>
    <d v="1899-12-30T02:15:00"/>
    <n v="2"/>
    <n v="15"/>
    <d v="1899-12-30T01:51:00"/>
    <n v="1"/>
    <n v="51"/>
    <m/>
    <m/>
    <m/>
    <d v="1899-12-30T01:51:00"/>
    <n v="1"/>
    <n v="5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50074.4759999996"/>
    <n v="26524"/>
    <n v="62.797931034482765"/>
    <n v="62.210619665208853"/>
    <m/>
    <m/>
    <m/>
    <m/>
    <m/>
  </r>
  <r>
    <n v="467"/>
    <n v="15"/>
    <d v="2011-11-03T00:00:00"/>
    <n v="11"/>
    <x v="10"/>
    <n v="1"/>
    <s v="SUPL"/>
    <s v="NON COKING"/>
    <s v="CAROUGE"/>
    <d v="1899-12-30T04:00:00"/>
    <x v="462"/>
    <s v="DTY-WT 1-WCS-RLS 2-IMWB 1-DTY"/>
    <n v="55"/>
    <n v="4"/>
    <m/>
    <d v="1899-12-30T04:00:00"/>
    <d v="1899-12-30T04:00:00"/>
    <d v="1899-12-30T00:00:00"/>
    <n v="0"/>
    <n v="0"/>
    <d v="1899-12-30T04:10:00"/>
    <d v="1899-12-30T00:10:00"/>
    <n v="0"/>
    <n v="10"/>
    <d v="1899-12-30T04:20:00"/>
    <d v="1899-12-30T00:10:00"/>
    <n v="0"/>
    <n v="10"/>
    <d v="1899-12-30T05:00:00"/>
    <d v="1899-12-30T00:40:00"/>
    <n v="0"/>
    <n v="40"/>
    <d v="1899-12-30T05:00:00"/>
    <d v="1899-12-30T05:28:00"/>
    <d v="1899-12-30T00:28:00"/>
    <n v="0"/>
    <n v="28"/>
    <d v="1899-12-30T05:00:00"/>
    <d v="1899-12-30T05:28:00"/>
    <d v="1899-12-30T00:28:00"/>
    <n v="0"/>
    <n v="28"/>
    <d v="1899-12-30T05:28:00"/>
    <d v="1899-12-30T00:00:00"/>
    <n v="0"/>
    <n v="0"/>
    <d v="1899-12-30T05:29:00"/>
    <d v="1899-12-30T00:01:00"/>
    <n v="0"/>
    <n v="1"/>
    <d v="1899-12-30T07:22:00"/>
    <d v="1899-12-30T01:53:00"/>
    <n v="1"/>
    <n v="53"/>
    <d v="1899-12-30T07:22:00"/>
    <d v="1899-12-30T07:22:00"/>
    <d v="1899-12-30T00:00:00"/>
    <n v="0"/>
    <n v="0"/>
    <d v="1899-12-30T07:22:00"/>
    <d v="1899-12-30T07:22:00"/>
    <m/>
    <d v="1899-12-30T00:00:00"/>
    <n v="0"/>
    <n v="0"/>
    <d v="1899-12-30T07:33:00"/>
    <d v="1899-12-30T00:11:00"/>
    <n v="0"/>
    <n v="11"/>
    <d v="1899-12-30T07:35:00"/>
    <d v="1899-12-30T00:02:00"/>
    <n v="0"/>
    <n v="2"/>
    <d v="1899-12-30T07:35:00"/>
    <d v="1899-12-30T07:40:00"/>
    <d v="1899-12-30T00:05:00"/>
    <n v="0"/>
    <n v="5"/>
    <d v="1899-12-30T03:40:00"/>
    <n v="3"/>
    <n v="40"/>
    <d v="1899-12-30T00:53:00"/>
    <n v="0"/>
    <n v="53"/>
    <d v="1899-12-30T00:28:00"/>
    <n v="0"/>
    <n v="28"/>
    <d v="1899-12-30T01:53:00"/>
    <n v="1"/>
    <n v="53"/>
    <m/>
    <m/>
    <m/>
    <d v="1899-12-30T01:53:00"/>
    <n v="1"/>
    <n v="5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53686.0159999996"/>
    <n v="26579"/>
    <n v="65.664363636363632"/>
    <n v="62.217766507393037"/>
    <m/>
    <m/>
    <m/>
    <m/>
    <m/>
  </r>
  <r>
    <n v="468"/>
    <n v="16"/>
    <d v="2011-11-03T00:00:00"/>
    <n v="11"/>
    <x v="1"/>
    <n v="2"/>
    <s v="TSL,HALDIA"/>
    <s v="HAILCREEK/KESTRAL"/>
    <s v="LOWLANDS ORCHID/LOWLANDS NELLO"/>
    <d v="1899-12-30T05:35:00"/>
    <x v="463"/>
    <s v="DTY-WT 1-WCS-RLS 1-IMWB 1-DTY"/>
    <n v="59"/>
    <n v="0"/>
    <m/>
    <d v="1899-12-30T05:35:00"/>
    <d v="1899-12-30T05:35:00"/>
    <d v="1899-12-30T00:00:00"/>
    <n v="0"/>
    <n v="0"/>
    <d v="1899-12-30T05:40:00"/>
    <d v="1899-12-30T00:05:00"/>
    <n v="0"/>
    <n v="5"/>
    <d v="1899-12-30T05:55:00"/>
    <d v="1899-12-30T00:15:00"/>
    <n v="0"/>
    <n v="15"/>
    <d v="1899-12-30T06:40:00"/>
    <d v="1899-12-30T00:45:00"/>
    <n v="0"/>
    <n v="45"/>
    <d v="1899-12-30T06:40:00"/>
    <d v="1899-12-30T08:40:00"/>
    <d v="1899-12-30T02:00:00"/>
    <n v="2"/>
    <n v="0"/>
    <d v="1899-12-30T06:40:00"/>
    <d v="1899-12-30T08:40:00"/>
    <d v="1899-12-30T02:00:00"/>
    <n v="2"/>
    <n v="0"/>
    <d v="1899-12-30T11:05:00"/>
    <d v="1899-12-30T02:25:00"/>
    <n v="2"/>
    <n v="25"/>
    <d v="1899-12-30T11:06:00"/>
    <d v="1899-12-30T00:01:00"/>
    <n v="0"/>
    <n v="1"/>
    <d v="1899-12-30T12:55:00"/>
    <d v="1899-12-30T01:49:00"/>
    <n v="1"/>
    <n v="49"/>
    <d v="1899-12-30T12:55:00"/>
    <d v="1899-12-30T12:55:00"/>
    <d v="1899-12-30T00:00:00"/>
    <n v="0"/>
    <n v="0"/>
    <d v="1899-12-30T12:55:00"/>
    <d v="1899-12-30T12:55:00"/>
    <m/>
    <d v="1899-12-30T00:00:00"/>
    <n v="0"/>
    <n v="0"/>
    <d v="1899-12-30T13:10:00"/>
    <d v="1899-12-30T00:15:00"/>
    <n v="0"/>
    <n v="15"/>
    <d v="1899-12-30T13:15:00"/>
    <d v="1899-12-30T00:05:00"/>
    <n v="0"/>
    <n v="5"/>
    <d v="1899-12-30T13:15:00"/>
    <d v="1899-12-30T13:20:00"/>
    <d v="1899-12-30T00:05:00"/>
    <n v="0"/>
    <n v="5"/>
    <d v="1899-12-30T07:45:00"/>
    <n v="7"/>
    <n v="45"/>
    <d v="1899-12-30T03:30:00"/>
    <n v="3"/>
    <n v="30"/>
    <d v="1899-12-30T02:00:00"/>
    <n v="2"/>
    <n v="0"/>
    <d v="1899-12-30T01:49:00"/>
    <n v="1"/>
    <n v="49"/>
    <m/>
    <m/>
    <m/>
    <d v="1899-12-30T01:49:00"/>
    <n v="1"/>
    <n v="4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57326.8059999996"/>
    <n v="26638"/>
    <n v="61.70830508474576"/>
    <n v="62.216638110969278"/>
    <m/>
    <m/>
    <m/>
    <m/>
    <m/>
  </r>
  <r>
    <n v="469"/>
    <n v="17"/>
    <d v="2011-11-03T00:00:00"/>
    <n v="11"/>
    <x v="0"/>
    <n v="8"/>
    <s v="TSL,JSR"/>
    <s v="LAKE VERMONT HCC"/>
    <s v="LOWLANDS ORCHID"/>
    <d v="1899-12-30T06:45:00"/>
    <x v="464"/>
    <s v="DTY-WT 1-WCS-RLS 2-IMWB 1-DTY"/>
    <n v="58"/>
    <n v="1"/>
    <m/>
    <d v="1899-12-30T06:45:00"/>
    <d v="1899-12-30T06:45:00"/>
    <d v="1899-12-30T00:00:00"/>
    <n v="0"/>
    <n v="0"/>
    <d v="1899-12-30T06:55:00"/>
    <d v="1899-12-30T00:10:00"/>
    <n v="0"/>
    <n v="10"/>
    <d v="1899-12-30T07:30:00"/>
    <d v="1899-12-30T00:35:00"/>
    <n v="0"/>
    <n v="35"/>
    <d v="1899-12-30T08:20:00"/>
    <d v="1899-12-30T00:50:00"/>
    <n v="0"/>
    <n v="50"/>
    <d v="1899-12-30T09:20:00"/>
    <d v="1899-12-30T10:35:00"/>
    <d v="1899-12-30T01:15:00"/>
    <n v="1"/>
    <n v="15"/>
    <d v="1899-12-30T09:20:00"/>
    <d v="1899-12-30T10:35:00"/>
    <d v="1899-12-30T01:15:00"/>
    <n v="1"/>
    <n v="15"/>
    <d v="1899-12-30T11:45:00"/>
    <d v="1899-12-30T01:10:00"/>
    <n v="1"/>
    <n v="10"/>
    <d v="1899-12-30T11:53:00"/>
    <d v="1899-12-30T00:08:00"/>
    <n v="0"/>
    <n v="8"/>
    <d v="1899-12-30T14:50:00"/>
    <d v="1899-12-30T02:57:00"/>
    <n v="2"/>
    <n v="57"/>
    <d v="1899-12-30T14:50:00"/>
    <d v="1899-12-30T14:50:00"/>
    <d v="1899-12-30T00:00:00"/>
    <n v="0"/>
    <n v="0"/>
    <d v="1899-12-30T14:50:00"/>
    <d v="1899-12-30T14:50:00"/>
    <m/>
    <d v="1899-12-30T00:00:00"/>
    <n v="0"/>
    <n v="0"/>
    <d v="1899-12-30T15:10:00"/>
    <d v="1899-12-30T00:20:00"/>
    <n v="0"/>
    <n v="20"/>
    <d v="1899-12-30T15:15:00"/>
    <d v="1899-12-30T00:05:00"/>
    <n v="0"/>
    <n v="5"/>
    <d v="1899-12-30T15:15:00"/>
    <d v="1899-12-30T15:20:00"/>
    <d v="1899-12-30T00:05:00"/>
    <n v="0"/>
    <n v="5"/>
    <d v="1899-12-30T08:35:00"/>
    <n v="8"/>
    <n v="35"/>
    <d v="1899-12-30T02:25:00"/>
    <n v="2"/>
    <n v="25"/>
    <d v="1899-12-30T01:15:00"/>
    <n v="1"/>
    <n v="15"/>
    <d v="1899-12-30T02:57:00"/>
    <n v="2"/>
    <n v="57"/>
    <m/>
    <m/>
    <m/>
    <d v="1899-12-30T02:57:00"/>
    <n v="2"/>
    <n v="5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60872.0159999996"/>
    <n v="26696"/>
    <n v="61.124310344827585"/>
    <n v="62.214264908600526"/>
    <m/>
    <m/>
    <m/>
    <m/>
    <m/>
  </r>
  <r>
    <n v="470"/>
    <n v="18"/>
    <d v="2011-11-03T00:00:00"/>
    <n v="11"/>
    <x v="27"/>
    <n v="1"/>
    <s v="VISA STEEL"/>
    <s v="STEAM NON COKING"/>
    <s v="NEWLEAD SPARTOUNTA"/>
    <d v="1899-12-30T13:35:00"/>
    <x v="465"/>
    <s v="DTY-WT 1-WCS-RLS 1-IMWB 1-DTY"/>
    <n v="59"/>
    <n v="0"/>
    <m/>
    <d v="1899-12-30T13:35:00"/>
    <d v="1899-12-30T13:35:00"/>
    <d v="1899-12-30T00:00:00"/>
    <n v="0"/>
    <n v="0"/>
    <d v="1899-12-30T13:45:00"/>
    <d v="1899-12-30T00:10:00"/>
    <n v="0"/>
    <n v="10"/>
    <d v="1899-12-30T14:00:00"/>
    <d v="1899-12-30T00:15:00"/>
    <n v="0"/>
    <n v="15"/>
    <d v="1899-12-30T14:15:00"/>
    <d v="1899-12-30T00:15:00"/>
    <n v="0"/>
    <n v="15"/>
    <d v="1899-12-30T14:20:00"/>
    <d v="1899-12-30T15:30:00"/>
    <d v="1899-12-30T01:10:00"/>
    <n v="1"/>
    <n v="10"/>
    <d v="1899-12-30T14:20:00"/>
    <d v="1899-12-30T15:30:00"/>
    <d v="1899-12-30T01:10:00"/>
    <n v="1"/>
    <n v="10"/>
    <d v="1899-12-30T15:45:00"/>
    <d v="1899-12-30T00:15:00"/>
    <n v="0"/>
    <n v="15"/>
    <d v="1899-12-30T15:46:00"/>
    <d v="1899-12-30T00:01:00"/>
    <n v="0"/>
    <n v="1"/>
    <d v="1899-12-30T17:45:00"/>
    <d v="1899-12-30T01:59:00"/>
    <n v="1"/>
    <n v="59"/>
    <d v="1899-12-30T17:45:00"/>
    <d v="1899-12-30T17:45:00"/>
    <d v="1899-12-30T00:00:00"/>
    <n v="0"/>
    <n v="0"/>
    <d v="1899-12-30T17:45:00"/>
    <d v="1899-12-30T17:45:00"/>
    <m/>
    <d v="1899-12-30T00:00:00"/>
    <n v="0"/>
    <n v="0"/>
    <d v="1899-12-30T18:10:00"/>
    <d v="1899-12-30T00:25:00"/>
    <n v="0"/>
    <n v="25"/>
    <d v="1899-12-30T18:15:00"/>
    <d v="1899-12-30T00:05:00"/>
    <n v="0"/>
    <n v="5"/>
    <d v="1899-12-30T18:15:00"/>
    <d v="1899-12-30T18:25:00"/>
    <d v="1899-12-30T00:10:00"/>
    <n v="0"/>
    <n v="10"/>
    <d v="1899-12-30T04:50:00"/>
    <n v="4"/>
    <n v="50"/>
    <d v="1899-12-30T01:00:00"/>
    <n v="1"/>
    <n v="0"/>
    <d v="1899-12-30T01:10:00"/>
    <n v="1"/>
    <n v="10"/>
    <d v="1899-12-30T01:59:00"/>
    <n v="1"/>
    <n v="59"/>
    <m/>
    <m/>
    <m/>
    <d v="1899-12-30T01:59:00"/>
    <n v="1"/>
    <n v="5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64356.7259999996"/>
    <n v="26755"/>
    <n v="59.062881355932205"/>
    <n v="62.207315492431306"/>
    <m/>
    <m/>
    <m/>
    <m/>
    <m/>
  </r>
  <r>
    <n v="471"/>
    <n v="19"/>
    <d v="2011-11-03T00:00:00"/>
    <n v="11"/>
    <x v="0"/>
    <n v="9"/>
    <s v="TSL,JSR"/>
    <s v="CD PCI"/>
    <s v="LOWLANDS ORCHID"/>
    <d v="1899-12-30T15:00:00"/>
    <x v="466"/>
    <s v="DTY-WT 1-WCS-RLS 2-IMWB 1-DTY"/>
    <n v="53"/>
    <n v="6"/>
    <m/>
    <d v="1899-12-30T15:00:00"/>
    <d v="1899-12-30T15:00:00"/>
    <d v="1899-12-30T00:00:00"/>
    <n v="0"/>
    <n v="0"/>
    <d v="1899-12-30T15:10:00"/>
    <d v="1899-12-30T00:10:00"/>
    <n v="0"/>
    <n v="10"/>
    <d v="1899-12-30T15:25:00"/>
    <d v="1899-12-30T00:15:00"/>
    <n v="0"/>
    <n v="15"/>
    <d v="1899-12-30T16:15:00"/>
    <d v="1899-12-30T00:50:00"/>
    <n v="0"/>
    <n v="50"/>
    <d v="1899-12-30T16:20:00"/>
    <d v="1899-12-30T17:15:00"/>
    <d v="1899-12-30T00:55:00"/>
    <n v="0"/>
    <n v="55"/>
    <d v="1899-12-30T16:20:00"/>
    <d v="1899-12-30T17:15:00"/>
    <d v="1899-12-30T00:55:00"/>
    <n v="0"/>
    <n v="55"/>
    <d v="1899-12-30T18:32:00"/>
    <d v="1899-12-30T01:17:00"/>
    <n v="1"/>
    <n v="17"/>
    <d v="1899-12-30T18:37:00"/>
    <d v="1899-12-30T00:05:00"/>
    <n v="0"/>
    <n v="5"/>
    <d v="1899-12-30T20:50:00"/>
    <d v="1899-12-30T02:13:00"/>
    <n v="2"/>
    <n v="13"/>
    <d v="1899-12-30T20:50:00"/>
    <d v="1899-12-30T20:50:00"/>
    <d v="1899-12-30T00:00:00"/>
    <n v="0"/>
    <n v="0"/>
    <d v="1899-12-30T20:50:00"/>
    <d v="1899-12-30T20:50:00"/>
    <m/>
    <d v="1899-12-30T00:00:00"/>
    <n v="0"/>
    <n v="0"/>
    <d v="1899-12-30T21:05:00"/>
    <d v="1899-12-30T00:15:00"/>
    <n v="0"/>
    <n v="15"/>
    <d v="1899-12-30T21:10:00"/>
    <d v="1899-12-30T00:05:00"/>
    <n v="0"/>
    <n v="5"/>
    <d v="1899-12-30T21:10:00"/>
    <d v="1899-12-30T21:15:00"/>
    <d v="1899-12-30T00:05:00"/>
    <n v="0"/>
    <n v="5"/>
    <d v="1899-12-30T06:15:00"/>
    <n v="6"/>
    <n v="15"/>
    <d v="1899-12-30T02:27:00"/>
    <n v="2"/>
    <n v="27"/>
    <d v="1899-12-30T00:55:00"/>
    <n v="0"/>
    <n v="55"/>
    <d v="1899-12-30T02:13:00"/>
    <n v="2"/>
    <n v="13"/>
    <m/>
    <m/>
    <m/>
    <d v="1899-12-30T02:13:00"/>
    <n v="2"/>
    <n v="1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67635.7059999995"/>
    <n v="26808"/>
    <n v="61.867547169811324"/>
    <n v="62.206643763055787"/>
    <m/>
    <m/>
    <m/>
    <m/>
    <m/>
  </r>
  <r>
    <n v="472"/>
    <n v="20"/>
    <d v="2011-11-03T00:00:00"/>
    <n v="11"/>
    <x v="0"/>
    <n v="10"/>
    <s v="TSL,JSR"/>
    <s v="ANTHRACITE"/>
    <s v="NAVIOS VECTOR"/>
    <d v="1899-12-30T16:25:00"/>
    <x v="467"/>
    <s v="DTY-WT 1-WCS-RLS 2-IMWB 1-DTY"/>
    <n v="55"/>
    <n v="4"/>
    <m/>
    <d v="1899-12-30T16:25:00"/>
    <d v="1899-12-30T16:25:00"/>
    <d v="1899-12-30T00:00:00"/>
    <n v="0"/>
    <n v="0"/>
    <d v="1899-12-30T16:35:00"/>
    <d v="1899-12-30T00:10:00"/>
    <n v="0"/>
    <n v="10"/>
    <d v="1899-12-30T17:00:00"/>
    <d v="1899-12-30T00:25:00"/>
    <n v="0"/>
    <n v="25"/>
    <d v="1899-12-30T18:15:00"/>
    <d v="1899-12-30T01:15:00"/>
    <n v="1"/>
    <n v="15"/>
    <d v="1899-12-30T18:20:00"/>
    <d v="1899-12-30T19:15:00"/>
    <d v="1899-12-30T00:55:00"/>
    <n v="0"/>
    <n v="55"/>
    <d v="1899-12-30T18:20:00"/>
    <d v="1899-12-30T19:15:00"/>
    <d v="1899-12-30T00:55:00"/>
    <n v="0"/>
    <n v="55"/>
    <d v="1899-12-30T21:45:00"/>
    <d v="1899-12-30T02:30:00"/>
    <n v="2"/>
    <n v="30"/>
    <d v="1899-12-30T21:48:00"/>
    <d v="1899-12-30T00:03:00"/>
    <n v="0"/>
    <n v="3"/>
    <d v="1899-12-30T23:22:00"/>
    <d v="1899-12-30T01:34:00"/>
    <n v="1"/>
    <n v="34"/>
    <d v="1899-12-30T23:22:00"/>
    <d v="1899-12-30T23:22:00"/>
    <d v="1899-12-30T00:00:00"/>
    <n v="0"/>
    <n v="0"/>
    <d v="1899-12-30T23:22:00"/>
    <d v="1899-12-30T23:22:00"/>
    <m/>
    <d v="1899-12-30T00:00:00"/>
    <n v="0"/>
    <n v="0"/>
    <d v="1899-12-30T23:30:00"/>
    <d v="1899-12-30T00:08:00"/>
    <n v="0"/>
    <n v="8"/>
    <d v="1899-12-30T23:35:00"/>
    <d v="1899-12-30T00:05:00"/>
    <n v="0"/>
    <n v="5"/>
    <d v="1899-12-30T23:35:00"/>
    <d v="1899-12-30T23:40:00"/>
    <d v="1899-12-30T00:05:00"/>
    <n v="0"/>
    <n v="5"/>
    <d v="1899-12-30T07:15:00"/>
    <n v="7"/>
    <n v="15"/>
    <d v="1899-12-30T03:58:00"/>
    <n v="3"/>
    <n v="58"/>
    <d v="1899-12-30T00:55:00"/>
    <n v="0"/>
    <n v="55"/>
    <d v="1899-12-30T01:34:00"/>
    <n v="1"/>
    <n v="34"/>
    <m/>
    <m/>
    <m/>
    <d v="1899-12-30T01:34:00"/>
    <n v="1"/>
    <n v="3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71201.8459999994"/>
    <n v="26863"/>
    <n v="64.838909090909084"/>
    <n v="62.212033131072459"/>
    <m/>
    <m/>
    <m/>
    <m/>
    <m/>
  </r>
  <r>
    <n v="473"/>
    <n v="21"/>
    <d v="2011-11-03T00:00:00"/>
    <n v="11"/>
    <x v="0"/>
    <n v="11"/>
    <s v="TSL,JSR"/>
    <s v="CP OMAN"/>
    <s v="MP PANAMAX 5"/>
    <d v="1899-12-30T21:00:00"/>
    <x v="468"/>
    <s v="DTY-WT 1-WCS-RLS 2-IMWB 1-DTY"/>
    <n v="59"/>
    <n v="0"/>
    <m/>
    <d v="1899-12-30T21:00:00"/>
    <d v="1899-12-30T21:00:00"/>
    <d v="1899-12-30T00:00:00"/>
    <n v="0"/>
    <n v="0"/>
    <d v="1899-12-30T21:10:00"/>
    <d v="1899-12-30T00:10:00"/>
    <n v="0"/>
    <n v="10"/>
    <d v="1899-12-30T21:25:00"/>
    <d v="1899-12-30T00:15:00"/>
    <n v="0"/>
    <n v="15"/>
    <d v="1899-12-30T22:30:00"/>
    <d v="1899-12-30T01:05:00"/>
    <n v="1"/>
    <n v="5"/>
    <d v="1899-12-30T22:30:00"/>
    <d v="1899-12-30T23:30:00"/>
    <d v="1899-12-30T01:00:00"/>
    <n v="1"/>
    <n v="0"/>
    <d v="1899-12-30T22:30:00"/>
    <d v="1899-12-30T23:30:00"/>
    <d v="1899-12-30T01:00:00"/>
    <n v="1"/>
    <n v="0"/>
    <d v="1899-12-31T00:30:00"/>
    <d v="1899-12-30T01:00:00"/>
    <n v="1"/>
    <n v="0"/>
    <d v="1899-12-31T00:37:00"/>
    <d v="1899-12-30T00:07:00"/>
    <n v="0"/>
    <n v="7"/>
    <d v="1899-12-31T02:23:00"/>
    <d v="1899-12-30T01:46:00"/>
    <n v="1"/>
    <n v="46"/>
    <d v="1899-12-31T02:23:00"/>
    <d v="1899-12-31T02:23:00"/>
    <d v="1899-12-30T00:00:00"/>
    <n v="0"/>
    <n v="0"/>
    <d v="1899-12-31T02:23:00"/>
    <d v="1899-12-31T02:23:00"/>
    <m/>
    <d v="1899-12-30T00:00:00"/>
    <n v="0"/>
    <n v="0"/>
    <d v="1899-12-31T02:32:00"/>
    <d v="1899-12-30T00:09:00"/>
    <n v="0"/>
    <n v="9"/>
    <d v="1899-12-31T02:35:00"/>
    <d v="1899-12-30T00:03:00"/>
    <n v="0"/>
    <n v="3"/>
    <d v="1899-12-31T02:35:00"/>
    <d v="1899-12-31T02:40:00"/>
    <d v="1899-12-30T00:05:00"/>
    <n v="0"/>
    <n v="5"/>
    <d v="1899-12-30T05:40:00"/>
    <n v="5"/>
    <n v="40"/>
    <d v="1899-12-30T02:17:00"/>
    <n v="2"/>
    <n v="17"/>
    <d v="1899-12-30T01:00:00"/>
    <n v="1"/>
    <n v="0"/>
    <d v="1899-12-30T01:46:00"/>
    <n v="1"/>
    <n v="46"/>
    <m/>
    <m/>
    <m/>
    <d v="1899-12-30T01:46:00"/>
    <n v="1"/>
    <n v="4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75023.4559999995"/>
    <n v="26922"/>
    <n v="64.773050847457625"/>
    <n v="62.217645642968556"/>
    <m/>
    <m/>
    <m/>
    <m/>
    <m/>
  </r>
  <r>
    <n v="474"/>
    <n v="22"/>
    <d v="2011-11-04T00:00:00"/>
    <n v="11"/>
    <x v="0"/>
    <n v="12"/>
    <s v="TSL,JSR"/>
    <s v="CP OMAN"/>
    <s v="MP PANAMAX 5"/>
    <d v="1899-12-30T02:00:00"/>
    <x v="469"/>
    <s v="DTY-WT 1-WCS-RLS 2-IMWB 1-DTY"/>
    <n v="59"/>
    <n v="0"/>
    <m/>
    <d v="1899-12-30T02:00:00"/>
    <d v="1899-12-30T02:00:00"/>
    <d v="1899-12-30T00:00:00"/>
    <n v="0"/>
    <n v="0"/>
    <d v="1899-12-30T02:10:00"/>
    <d v="1899-12-30T00:10:00"/>
    <n v="0"/>
    <n v="10"/>
    <d v="1899-12-30T02:15:00"/>
    <d v="1899-12-30T00:05:00"/>
    <n v="0"/>
    <n v="5"/>
    <d v="1899-12-30T03:40:00"/>
    <d v="1899-12-30T01:25:00"/>
    <n v="1"/>
    <n v="25"/>
    <d v="1899-12-30T03:45:00"/>
    <d v="1899-12-30T04:30:00"/>
    <d v="1899-12-30T00:45:00"/>
    <n v="0"/>
    <n v="45"/>
    <d v="1899-12-30T03:45:00"/>
    <d v="1899-12-30T04:30:00"/>
    <d v="1899-12-30T00:45:00"/>
    <n v="0"/>
    <n v="45"/>
    <d v="1899-12-30T04:51:00"/>
    <d v="1899-12-30T00:21:00"/>
    <n v="0"/>
    <n v="21"/>
    <d v="1899-12-30T04:53:00"/>
    <d v="1899-12-30T00:02:00"/>
    <n v="0"/>
    <n v="2"/>
    <d v="1899-12-30T07:47:00"/>
    <d v="1899-12-30T02:54:00"/>
    <n v="2"/>
    <n v="54"/>
    <d v="1899-12-30T07:47:00"/>
    <d v="1899-12-30T07:47:00"/>
    <d v="1899-12-30T00:00:00"/>
    <n v="0"/>
    <n v="0"/>
    <d v="1899-12-30T07:47:00"/>
    <d v="1899-12-30T07:47:00"/>
    <m/>
    <d v="1899-12-30T00:00:00"/>
    <n v="0"/>
    <n v="0"/>
    <d v="1899-12-30T07:57:00"/>
    <d v="1899-12-30T00:10:00"/>
    <n v="0"/>
    <n v="10"/>
    <d v="1899-12-30T08:05:00"/>
    <d v="1899-12-30T00:08:00"/>
    <n v="0"/>
    <n v="8"/>
    <d v="1899-12-30T08:05:00"/>
    <d v="1899-12-30T08:10:00"/>
    <d v="1899-12-30T00:05:00"/>
    <n v="0"/>
    <n v="5"/>
    <d v="1899-12-30T06:10:00"/>
    <n v="6"/>
    <n v="10"/>
    <d v="1899-12-30T02:04:00"/>
    <n v="2"/>
    <n v="4"/>
    <d v="1899-12-30T00:45:00"/>
    <n v="0"/>
    <n v="45"/>
    <d v="1899-12-30T02:54:00"/>
    <n v="2"/>
    <n v="54"/>
    <m/>
    <m/>
    <m/>
    <d v="1899-12-30T02:54:00"/>
    <n v="2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78861.8159999996"/>
    <n v="26981"/>
    <n v="65.056949152542373"/>
    <n v="62.223854416070552"/>
    <m/>
    <m/>
    <m/>
    <m/>
    <m/>
  </r>
  <r>
    <n v="475"/>
    <n v="23"/>
    <d v="2011-11-04T00:00:00"/>
    <n v="11"/>
    <x v="30"/>
    <n v="1"/>
    <s v="GAGAN FERRO TECH LTD."/>
    <s v="NON COKING"/>
    <s v="CAROUGE"/>
    <d v="1899-12-30T08:45:00"/>
    <x v="470"/>
    <s v="DTY-WT 1-WCS-RLS 1-IMWB 1-DTY"/>
    <n v="59"/>
    <n v="0"/>
    <m/>
    <d v="1899-12-30T08:45:00"/>
    <d v="1899-12-30T08:45:00"/>
    <d v="1899-12-30T00:00:00"/>
    <n v="0"/>
    <n v="0"/>
    <d v="1899-12-30T09:30:00"/>
    <d v="1899-12-30T00:45:00"/>
    <n v="0"/>
    <n v="45"/>
    <d v="1899-12-30T09:45:00"/>
    <d v="1899-12-30T00:15:00"/>
    <n v="0"/>
    <n v="15"/>
    <d v="1899-12-30T10:15:00"/>
    <d v="1899-12-30T00:30:00"/>
    <n v="0"/>
    <n v="30"/>
    <d v="1899-12-30T10:20:00"/>
    <d v="1899-12-30T11:00:00"/>
    <d v="1899-12-30T00:40:00"/>
    <n v="0"/>
    <n v="40"/>
    <d v="1899-12-30T10:20:00"/>
    <d v="1899-12-30T11:00:00"/>
    <d v="1899-12-30T00:40:00"/>
    <n v="0"/>
    <n v="40"/>
    <d v="1899-12-30T11:05:00"/>
    <d v="1899-12-30T00:05:00"/>
    <n v="0"/>
    <n v="5"/>
    <d v="1899-12-30T11:10:00"/>
    <d v="1899-12-30T00:05:00"/>
    <n v="0"/>
    <n v="5"/>
    <d v="1899-12-30T18:45:00"/>
    <d v="1899-12-30T07:35:00"/>
    <n v="7"/>
    <n v="35"/>
    <d v="1899-12-30T18:45:00"/>
    <d v="1899-12-30T18:45:00"/>
    <d v="1899-12-30T00:00:00"/>
    <n v="0"/>
    <n v="0"/>
    <d v="1899-12-30T18:45:00"/>
    <d v="1899-12-30T18:45:00"/>
    <m/>
    <d v="1899-12-30T00:00:00"/>
    <n v="0"/>
    <n v="0"/>
    <d v="1899-12-30T19:00:00"/>
    <d v="1899-12-30T00:15:00"/>
    <n v="0"/>
    <n v="15"/>
    <d v="1899-12-30T19:05:00"/>
    <d v="1899-12-30T00:05:00"/>
    <n v="0"/>
    <n v="5"/>
    <d v="1899-12-30T19:05:00"/>
    <d v="1899-12-30T19:10:00"/>
    <d v="1899-12-30T00:05:00"/>
    <n v="0"/>
    <n v="5"/>
    <d v="1899-12-30T10:25:00"/>
    <n v="10"/>
    <n v="25"/>
    <d v="1899-12-30T00:55:00"/>
    <n v="0"/>
    <n v="55"/>
    <d v="1899-12-30T00:40:00"/>
    <n v="0"/>
    <n v="40"/>
    <d v="1899-12-30T07:35:00"/>
    <n v="7"/>
    <n v="35"/>
    <m/>
    <m/>
    <m/>
    <d v="1899-12-30T07:35:00"/>
    <n v="7"/>
    <n v="35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82721.7759999996"/>
    <n v="27040"/>
    <n v="65.423050847457631"/>
    <n v="62.230834911242589"/>
    <m/>
    <m/>
    <m/>
    <m/>
    <m/>
  </r>
  <r>
    <n v="476"/>
    <n v="24"/>
    <d v="2011-11-04T00:00:00"/>
    <n v="11"/>
    <x v="12"/>
    <n v="1"/>
    <s v="VISA STEEL"/>
    <s v="STEAM NON COKING"/>
    <s v="NEWLEAD SPARTOUNTA"/>
    <d v="1899-12-30T10:15:00"/>
    <x v="471"/>
    <s v="DTY-WT 1-WCS-IMWB 1-DTY"/>
    <n v="56"/>
    <n v="3"/>
    <m/>
    <d v="1899-12-30T10:15:00"/>
    <d v="1899-12-30T10:15:00"/>
    <d v="1899-12-30T00:00:00"/>
    <n v="0"/>
    <n v="0"/>
    <d v="1899-12-30T10:50:00"/>
    <d v="1899-12-30T00:35:00"/>
    <n v="0"/>
    <n v="35"/>
    <d v="1899-12-30T11:20:00"/>
    <d v="1899-12-30T00:30:00"/>
    <n v="0"/>
    <n v="30"/>
    <d v="1899-12-30T11:50:00"/>
    <d v="1899-12-30T00:30:00"/>
    <n v="0"/>
    <n v="30"/>
    <d v="1899-12-30T12:00:00"/>
    <d v="1899-12-30T13:30:00"/>
    <d v="1899-12-30T01:30:00"/>
    <n v="1"/>
    <n v="30"/>
    <d v="1899-12-30T12:00:00"/>
    <d v="1899-12-30T13:30:00"/>
    <d v="1899-12-30T01:30:00"/>
    <n v="1"/>
    <n v="30"/>
    <d v="1899-12-30T13:30:00"/>
    <d v="1899-12-30T00:00:00"/>
    <n v="0"/>
    <n v="0"/>
    <d v="1899-12-30T20:40:00"/>
    <d v="1899-12-30T07:10:00"/>
    <n v="7"/>
    <n v="10"/>
    <d v="1899-12-31T03:00:00"/>
    <d v="1899-12-30T06:20:00"/>
    <n v="6"/>
    <n v="20"/>
    <d v="1899-12-31T03:00:00"/>
    <d v="1899-12-31T03:00:00"/>
    <d v="1899-12-30T00:00:00"/>
    <n v="0"/>
    <n v="0"/>
    <d v="1899-12-31T03:00:00"/>
    <d v="1899-12-31T03:00:00"/>
    <m/>
    <d v="1899-12-30T00:00:00"/>
    <n v="0"/>
    <n v="0"/>
    <d v="1899-12-31T03:20:00"/>
    <d v="1899-12-30T00:20:00"/>
    <n v="0"/>
    <n v="20"/>
    <d v="1899-12-31T03:25:00"/>
    <d v="1899-12-30T00:05:00"/>
    <n v="0"/>
    <n v="5"/>
    <d v="1899-12-31T03:25:00"/>
    <d v="1899-12-31T03:30:00"/>
    <d v="1899-12-30T00:05:00"/>
    <n v="0"/>
    <n v="5"/>
    <d v="1899-12-30T17:15:00"/>
    <n v="17"/>
    <n v="15"/>
    <d v="1899-12-30T00:55:00"/>
    <n v="0"/>
    <n v="55"/>
    <d v="1899-12-30T01:30:00"/>
    <n v="1"/>
    <n v="30"/>
    <d v="1899-12-30T06:20:00"/>
    <n v="6"/>
    <n v="20"/>
    <m/>
    <m/>
    <m/>
    <d v="1899-12-30T06:20:00"/>
    <n v="6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86117.0359999996"/>
    <n v="27096"/>
    <n v="60.629642857142862"/>
    <n v="62.227525686448168"/>
    <m/>
    <m/>
    <m/>
    <m/>
    <m/>
  </r>
  <r>
    <n v="477"/>
    <n v="25"/>
    <d v="2011-11-05T00:00:00"/>
    <n v="11"/>
    <x v="31"/>
    <n v="1"/>
    <s v="SUPL"/>
    <s v="NON COKING"/>
    <s v="CAROUGE"/>
    <d v="1899-12-30T04:30:00"/>
    <x v="472"/>
    <s v="DTY-WT 1-WCS-RLS 2-IMWB 1-DTY"/>
    <n v="59"/>
    <n v="0"/>
    <m/>
    <d v="1899-12-30T04:30:00"/>
    <d v="1899-12-30T04:30:00"/>
    <d v="1899-12-30T00:00:00"/>
    <n v="0"/>
    <n v="0"/>
    <d v="1899-12-30T04:35:00"/>
    <d v="1899-12-30T00:05:00"/>
    <n v="0"/>
    <n v="5"/>
    <d v="1899-12-30T05:00:00"/>
    <d v="1899-12-30T00:25:00"/>
    <n v="0"/>
    <n v="25"/>
    <d v="1899-12-30T05:45:00"/>
    <d v="1899-12-30T00:45:00"/>
    <n v="0"/>
    <n v="45"/>
    <d v="1899-12-30T05:45:00"/>
    <d v="1899-12-30T07:45:00"/>
    <d v="1899-12-30T02:00:00"/>
    <n v="2"/>
    <n v="0"/>
    <d v="1899-12-30T05:45:00"/>
    <d v="1899-12-30T07:45:00"/>
    <d v="1899-12-30T02:00:00"/>
    <n v="2"/>
    <n v="0"/>
    <d v="1899-12-30T08:14:00"/>
    <d v="1899-12-30T00:29:00"/>
    <n v="0"/>
    <n v="29"/>
    <d v="1899-12-30T08:16:00"/>
    <d v="1899-12-30T00:02:00"/>
    <n v="0"/>
    <n v="2"/>
    <d v="1899-12-30T10:19:00"/>
    <d v="1899-12-30T02:03:00"/>
    <n v="2"/>
    <n v="3"/>
    <d v="1899-12-30T10:19:00"/>
    <d v="1899-12-30T10:19:00"/>
    <d v="1899-12-30T00:00:00"/>
    <n v="0"/>
    <n v="0"/>
    <d v="1899-12-30T10:19:00"/>
    <d v="1899-12-30T10:19:00"/>
    <m/>
    <d v="1899-12-30T00:00:00"/>
    <n v="0"/>
    <n v="0"/>
    <d v="1899-12-30T10:45:00"/>
    <d v="1899-12-30T00:26:00"/>
    <n v="0"/>
    <n v="26"/>
    <d v="1899-12-30T10:55:00"/>
    <d v="1899-12-30T00:10:00"/>
    <n v="0"/>
    <n v="10"/>
    <d v="1899-12-30T10:55:00"/>
    <d v="1899-12-30T11:45:00"/>
    <d v="1899-12-30T00:50:00"/>
    <n v="0"/>
    <n v="50"/>
    <d v="1899-12-30T07:15:00"/>
    <n v="7"/>
    <n v="15"/>
    <d v="1899-12-30T01:50:00"/>
    <n v="1"/>
    <n v="50"/>
    <d v="1899-12-30T02:00:00"/>
    <n v="2"/>
    <n v="0"/>
    <d v="1899-12-30T02:03:00"/>
    <n v="2"/>
    <n v="3"/>
    <m/>
    <m/>
    <m/>
    <d v="1899-12-30T02:03:00"/>
    <n v="2"/>
    <n v="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89922.8959999997"/>
    <n v="27155"/>
    <n v="64.506101694915259"/>
    <n v="62.232476376357937"/>
    <m/>
    <m/>
    <m/>
    <m/>
    <m/>
  </r>
  <r>
    <n v="478"/>
    <n v="26"/>
    <d v="2011-11-05T00:00:00"/>
    <n v="11"/>
    <x v="15"/>
    <n v="1"/>
    <s v="SUPL"/>
    <s v="NON COKING"/>
    <s v="CAROUGE"/>
    <d v="1899-12-30T09:15:00"/>
    <x v="473"/>
    <s v="DTY-WT 1-WCS-RLS 2-IMWB 1-DTY"/>
    <n v="58"/>
    <n v="1"/>
    <m/>
    <d v="1899-12-30T09:15:00"/>
    <d v="1899-12-30T09:15:00"/>
    <d v="1899-12-30T00:00:00"/>
    <n v="0"/>
    <n v="0"/>
    <d v="1899-12-30T09:25:00"/>
    <d v="1899-12-30T00:10:00"/>
    <n v="0"/>
    <n v="10"/>
    <d v="1899-12-30T09:45:00"/>
    <d v="1899-12-30T00:20:00"/>
    <n v="0"/>
    <n v="20"/>
    <d v="1899-12-30T10:15:00"/>
    <d v="1899-12-30T00:30:00"/>
    <n v="0"/>
    <n v="30"/>
    <d v="1899-12-30T10:20:00"/>
    <d v="1899-12-30T11:50:00"/>
    <d v="1899-12-30T01:30:00"/>
    <n v="1"/>
    <n v="30"/>
    <d v="1899-12-30T10:20:00"/>
    <d v="1899-12-30T11:50:00"/>
    <d v="1899-12-30T01:30:00"/>
    <n v="1"/>
    <n v="30"/>
    <d v="1899-12-30T12:09:00"/>
    <d v="1899-12-30T00:19:00"/>
    <n v="0"/>
    <n v="19"/>
    <d v="1899-12-30T12:26:00"/>
    <d v="1899-12-30T00:17:00"/>
    <n v="0"/>
    <n v="17"/>
    <d v="1899-12-30T13:47:00"/>
    <d v="1899-12-30T01:21:00"/>
    <n v="1"/>
    <n v="21"/>
    <d v="1899-12-30T13:47:00"/>
    <d v="1899-12-30T13:47:00"/>
    <d v="1899-12-30T00:00:00"/>
    <n v="0"/>
    <n v="0"/>
    <d v="1899-12-30T13:47:00"/>
    <d v="1899-12-30T13:47:00"/>
    <m/>
    <d v="1899-12-30T00:00:00"/>
    <n v="0"/>
    <n v="0"/>
    <d v="1899-12-30T14:00:00"/>
    <d v="1899-12-30T00:13:00"/>
    <n v="0"/>
    <n v="13"/>
    <d v="1899-12-30T14:10:00"/>
    <d v="1899-12-30T00:10:00"/>
    <n v="0"/>
    <n v="10"/>
    <d v="1899-12-30T14:10:00"/>
    <d v="1899-12-30T14:10:00"/>
    <d v="1899-12-30T00:00:00"/>
    <n v="0"/>
    <n v="0"/>
    <d v="1899-12-30T04:55:00"/>
    <n v="4"/>
    <n v="55"/>
    <d v="1899-12-30T01:12:00"/>
    <n v="1"/>
    <n v="12"/>
    <d v="1899-12-30T01:30:00"/>
    <n v="1"/>
    <n v="30"/>
    <d v="1899-12-30T01:21:00"/>
    <n v="1"/>
    <n v="21"/>
    <m/>
    <m/>
    <m/>
    <d v="1899-12-30T01:21:00"/>
    <n v="1"/>
    <n v="2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93657.1359999997"/>
    <n v="27213"/>
    <n v="64.383448275862065"/>
    <n v="62.237060816521506"/>
    <m/>
    <m/>
    <m/>
    <m/>
    <m/>
  </r>
  <r>
    <n v="479"/>
    <n v="27"/>
    <d v="2011-11-05T00:00:00"/>
    <n v="11"/>
    <x v="1"/>
    <n v="3"/>
    <s v="TSL,HALDIA"/>
    <s v="OAKY NORTH/KESTRAL"/>
    <s v="LOWLANDS ORCHID/LOWLANDS NELLO"/>
    <d v="1899-12-30T01:00:00"/>
    <x v="474"/>
    <s v="DTY-WT 1-WCS-RLS 1-IMWB 1-DTY"/>
    <n v="56"/>
    <n v="3"/>
    <m/>
    <d v="1899-12-30T01:00:00"/>
    <d v="1899-12-30T01:00:00"/>
    <d v="1899-12-30T00:00:00"/>
    <n v="0"/>
    <n v="0"/>
    <d v="1899-12-30T01:05:00"/>
    <d v="1899-12-30T00:05:00"/>
    <n v="0"/>
    <n v="5"/>
    <d v="1899-12-30T01:15:00"/>
    <d v="1899-12-30T00:10:00"/>
    <n v="0"/>
    <n v="10"/>
    <d v="1899-12-30T01:45:00"/>
    <d v="1899-12-30T00:30:00"/>
    <n v="0"/>
    <n v="30"/>
    <d v="1899-12-30T01:50:00"/>
    <d v="1899-12-30T02:45:00"/>
    <d v="1899-12-30T00:55:00"/>
    <n v="0"/>
    <n v="55"/>
    <d v="1899-12-30T01:50:00"/>
    <d v="1899-12-30T02:45:00"/>
    <d v="1899-12-30T00:55:00"/>
    <n v="0"/>
    <n v="55"/>
    <d v="1899-12-30T08:50:00"/>
    <d v="1899-12-30T06:05:00"/>
    <n v="6"/>
    <n v="5"/>
    <d v="1899-12-30T08:53:00"/>
    <d v="1899-12-30T00:03:00"/>
    <n v="0"/>
    <n v="3"/>
    <d v="1899-12-30T09:53:00"/>
    <d v="1899-12-30T01:00:00"/>
    <n v="1"/>
    <n v="0"/>
    <d v="1899-12-30T09:53:00"/>
    <d v="1899-12-30T09:53:00"/>
    <d v="1899-12-30T00:00:00"/>
    <n v="0"/>
    <n v="0"/>
    <d v="1899-12-30T09:53:00"/>
    <d v="1899-12-30T09:53:00"/>
    <m/>
    <d v="1899-12-30T00:00:00"/>
    <n v="0"/>
    <n v="0"/>
    <d v="1899-12-30T10:15:00"/>
    <d v="1899-12-30T00:22:00"/>
    <n v="0"/>
    <n v="22"/>
    <d v="1899-12-30T10:30:00"/>
    <d v="1899-12-30T00:15:00"/>
    <n v="0"/>
    <n v="15"/>
    <d v="1899-12-30T10:30:00"/>
    <d v="1899-12-30T10:30:00"/>
    <d v="1899-12-30T00:00:00"/>
    <n v="0"/>
    <n v="0"/>
    <d v="1899-12-30T09:30:00"/>
    <n v="9"/>
    <n v="30"/>
    <d v="1899-12-30T07:12:00"/>
    <n v="7"/>
    <n v="12"/>
    <d v="1899-12-30T00:55:00"/>
    <n v="0"/>
    <n v="55"/>
    <d v="1899-12-30T01:00:00"/>
    <n v="1"/>
    <n v="0"/>
    <m/>
    <m/>
    <m/>
    <d v="1899-12-30T01:00:00"/>
    <n v="1"/>
    <n v="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696998.2159999998"/>
    <n v="27269"/>
    <n v="59.662142857142854"/>
    <n v="62.231772928966954"/>
    <m/>
    <m/>
    <m/>
    <m/>
    <m/>
  </r>
  <r>
    <n v="480"/>
    <n v="28"/>
    <d v="2011-11-05T00:00:00"/>
    <n v="11"/>
    <x v="11"/>
    <n v="3"/>
    <s v="BEL"/>
    <s v="OAKY CREEK"/>
    <s v="HARDWAR"/>
    <d v="1899-12-30T11:55:00"/>
    <x v="475"/>
    <s v="DTY-WT 1-WCS-RLS 1-IMWB 1-DTY"/>
    <n v="59"/>
    <n v="0"/>
    <m/>
    <d v="1899-12-30T11:55:00"/>
    <d v="1899-12-30T11:55:00"/>
    <d v="1899-12-30T00:00:00"/>
    <n v="0"/>
    <n v="0"/>
    <d v="1899-12-30T12:05:00"/>
    <d v="1899-12-30T00:10:00"/>
    <n v="0"/>
    <n v="10"/>
    <d v="1899-12-30T12:05:00"/>
    <d v="1899-12-30T00:00:00"/>
    <n v="0"/>
    <n v="0"/>
    <d v="1899-12-30T12:40:00"/>
    <d v="1899-12-30T00:35:00"/>
    <n v="0"/>
    <n v="35"/>
    <d v="1899-12-30T12:45:00"/>
    <d v="1899-12-30T13:45:00"/>
    <d v="1899-12-30T01:00:00"/>
    <n v="1"/>
    <n v="0"/>
    <d v="1899-12-30T12:45:00"/>
    <d v="1899-12-30T13:45:00"/>
    <d v="1899-12-30T01:00:00"/>
    <n v="1"/>
    <n v="0"/>
    <d v="1899-12-30T13:50:00"/>
    <d v="1899-12-30T00:05:00"/>
    <n v="0"/>
    <n v="5"/>
    <d v="1899-12-30T14:55:00"/>
    <d v="1899-12-30T01:05:00"/>
    <n v="1"/>
    <n v="5"/>
    <d v="1899-12-30T17:15:00"/>
    <d v="1899-12-30T02:20:00"/>
    <n v="2"/>
    <n v="20"/>
    <d v="1899-12-30T17:15:00"/>
    <d v="1899-12-30T17:15:00"/>
    <d v="1899-12-30T00:00:00"/>
    <n v="0"/>
    <n v="0"/>
    <d v="1899-12-30T17:15:00"/>
    <d v="1899-12-30T17:15:00"/>
    <m/>
    <d v="1899-12-30T00:00:00"/>
    <n v="0"/>
    <n v="0"/>
    <d v="1899-12-30T17:35:00"/>
    <d v="1899-12-30T00:20:00"/>
    <n v="0"/>
    <n v="20"/>
    <d v="1899-12-30T17:40:00"/>
    <d v="1899-12-30T00:05:00"/>
    <n v="0"/>
    <n v="5"/>
    <d v="1899-12-30T17:40:00"/>
    <d v="1899-12-30T17:45:00"/>
    <d v="1899-12-30T00:05:00"/>
    <n v="0"/>
    <n v="5"/>
    <d v="1899-12-30T05:50:00"/>
    <n v="5"/>
    <n v="50"/>
    <d v="1899-12-30T01:05:00"/>
    <n v="1"/>
    <n v="5"/>
    <d v="1899-12-30T01:00:00"/>
    <n v="1"/>
    <n v="0"/>
    <d v="1899-12-30T02:20:00"/>
    <n v="2"/>
    <n v="20"/>
    <m/>
    <m/>
    <m/>
    <d v="1899-12-30T02:20:00"/>
    <n v="2"/>
    <n v="2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00667.2059999998"/>
    <n v="27328"/>
    <n v="62.186271186440678"/>
    <n v="62.231674692622946"/>
    <m/>
    <m/>
    <m/>
    <m/>
    <m/>
  </r>
  <r>
    <n v="481"/>
    <n v="29"/>
    <d v="2011-11-05T00:00:00"/>
    <n v="11"/>
    <x v="0"/>
    <n v="13"/>
    <s v="TSL,JSR"/>
    <s v="HAILCREEK"/>
    <s v="LOWLANDS ORCHID"/>
    <d v="1899-12-30T14:15:00"/>
    <x v="476"/>
    <s v="DTY-WT 1-WCS-RLS 2-IMWB 1-DTY"/>
    <n v="50"/>
    <n v="9"/>
    <m/>
    <d v="1899-12-30T14:15:00"/>
    <d v="1899-12-30T14:15:00"/>
    <d v="1899-12-30T00:00:00"/>
    <n v="0"/>
    <n v="0"/>
    <d v="1899-12-30T14:15:00"/>
    <d v="1899-12-30T00:00:00"/>
    <n v="0"/>
    <n v="0"/>
    <d v="1899-12-30T14:25:00"/>
    <d v="1899-12-30T00:10:00"/>
    <n v="0"/>
    <n v="10"/>
    <d v="1899-12-30T15:15:00"/>
    <d v="1899-12-30T00:50:00"/>
    <n v="0"/>
    <n v="50"/>
    <d v="1899-12-30T15:20:00"/>
    <d v="1899-12-30T17:30:00"/>
    <d v="1899-12-30T02:10:00"/>
    <n v="2"/>
    <n v="10"/>
    <d v="1899-12-30T15:20:00"/>
    <d v="1899-12-30T17:30:00"/>
    <d v="1899-12-30T02:10:00"/>
    <n v="2"/>
    <n v="10"/>
    <d v="1899-12-30T17:40:00"/>
    <d v="1899-12-30T00:10:00"/>
    <n v="0"/>
    <n v="10"/>
    <d v="1899-12-30T18:30:00"/>
    <d v="1899-12-30T00:50:00"/>
    <n v="0"/>
    <n v="50"/>
    <d v="1899-12-30T20:14:00"/>
    <d v="1899-12-30T01:44:00"/>
    <n v="1"/>
    <n v="44"/>
    <d v="1899-12-30T20:14:00"/>
    <d v="1899-12-30T20:14:00"/>
    <d v="1899-12-30T00:00:00"/>
    <n v="0"/>
    <n v="0"/>
    <d v="1899-12-30T20:14:00"/>
    <d v="1899-12-30T20:14:00"/>
    <m/>
    <d v="1899-12-30T00:00:00"/>
    <n v="0"/>
    <n v="0"/>
    <d v="1899-12-30T20:25:00"/>
    <d v="1899-12-30T00:11:00"/>
    <n v="0"/>
    <n v="11"/>
    <d v="1899-12-30T20:30:00"/>
    <d v="1899-12-30T00:05:00"/>
    <n v="0"/>
    <n v="5"/>
    <d v="1899-12-30T20:30:00"/>
    <d v="1899-12-30T20:30:00"/>
    <d v="1899-12-30T00:00:00"/>
    <n v="0"/>
    <n v="0"/>
    <d v="1899-12-30T06:15:00"/>
    <n v="6"/>
    <n v="15"/>
    <d v="1899-12-30T01:16:00"/>
    <n v="1"/>
    <n v="16"/>
    <d v="1899-12-30T02:10:00"/>
    <n v="2"/>
    <n v="10"/>
    <d v="1899-12-30T01:44:00"/>
    <n v="1"/>
    <n v="44"/>
    <m/>
    <m/>
    <m/>
    <d v="1899-12-30T01:44:00"/>
    <n v="1"/>
    <n v="4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03725.8259999999"/>
    <n v="27378"/>
    <n v="61.172399999999996"/>
    <n v="62.229740156329896"/>
    <m/>
    <m/>
    <m/>
    <m/>
    <m/>
  </r>
  <r>
    <n v="482"/>
    <n v="30"/>
    <d v="2011-11-05T00:00:00"/>
    <n v="11"/>
    <x v="30"/>
    <n v="2"/>
    <s v="GAGAN FERRO TECH LTD."/>
    <s v="NON COKING"/>
    <s v="CAROUGE"/>
    <d v="1899-12-30T12:45:00"/>
    <x v="477"/>
    <s v="DTY-WT 1-WCS-RLS 1-IMWB 1-DTY"/>
    <n v="59"/>
    <n v="0"/>
    <m/>
    <d v="1899-12-30T12:45:00"/>
    <d v="1899-12-30T12:45:00"/>
    <d v="1899-12-30T00:00:00"/>
    <n v="0"/>
    <n v="0"/>
    <d v="1899-12-30T12:45:00"/>
    <d v="1899-12-30T00:00:00"/>
    <n v="0"/>
    <n v="0"/>
    <d v="1899-12-30T16:30:00"/>
    <d v="1899-12-30T03:45:00"/>
    <n v="3"/>
    <n v="45"/>
    <d v="1899-12-30T17:05:00"/>
    <d v="1899-12-30T00:35:00"/>
    <n v="0"/>
    <n v="35"/>
    <d v="1899-12-30T17:15:00"/>
    <d v="1899-12-30T19:30:00"/>
    <d v="1899-12-30T02:15:00"/>
    <n v="2"/>
    <n v="15"/>
    <d v="1899-12-30T17:15:00"/>
    <d v="1899-12-30T19:30:00"/>
    <d v="1899-12-30T02:15:00"/>
    <n v="2"/>
    <n v="15"/>
    <d v="1899-12-30T19:35:00"/>
    <d v="1899-12-30T00:05:00"/>
    <n v="0"/>
    <n v="5"/>
    <d v="1899-12-30T21:40:00"/>
    <d v="1899-12-30T02:05:00"/>
    <n v="2"/>
    <n v="5"/>
    <d v="1899-12-31T00:19:00"/>
    <d v="1899-12-30T02:39:00"/>
    <n v="2"/>
    <n v="39"/>
    <d v="1899-12-31T00:19:00"/>
    <d v="1899-12-31T00:19:00"/>
    <d v="1899-12-30T00:00:00"/>
    <n v="0"/>
    <n v="0"/>
    <d v="1899-12-31T00:19:00"/>
    <d v="1899-12-31T00:19:00"/>
    <m/>
    <d v="1899-12-30T00:00:00"/>
    <n v="0"/>
    <n v="0"/>
    <d v="1899-12-31T00:45:00"/>
    <d v="1899-12-30T00:26:00"/>
    <n v="0"/>
    <n v="26"/>
    <d v="1899-12-31T00:55:00"/>
    <d v="1899-12-30T00:10:00"/>
    <n v="0"/>
    <n v="10"/>
    <d v="1899-12-31T00:55:00"/>
    <d v="1899-12-31T01:00:00"/>
    <d v="1899-12-30T00:05:00"/>
    <n v="0"/>
    <n v="5"/>
    <d v="1899-12-30T12:15:00"/>
    <n v="12"/>
    <n v="15"/>
    <d v="1899-12-30T01:16:00"/>
    <n v="1"/>
    <n v="16"/>
    <d v="1899-12-30T02:15:00"/>
    <n v="2"/>
    <n v="15"/>
    <d v="1899-12-30T02:39:00"/>
    <n v="2"/>
    <n v="39"/>
    <m/>
    <m/>
    <m/>
    <d v="1899-12-30T02:39:00"/>
    <n v="2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07643.7259999998"/>
    <n v="27437"/>
    <n v="66.405084745762707"/>
    <n v="62.238718737471288"/>
    <m/>
    <m/>
    <m/>
    <m/>
    <m/>
  </r>
  <r>
    <n v="483"/>
    <n v="31"/>
    <d v="2011-11-05T00:00:00"/>
    <n v="11"/>
    <x v="0"/>
    <n v="14"/>
    <s v="TSL,JSR"/>
    <s v="CD PCI/BLENDED PCI"/>
    <s v="LOWLANDS ORCHID"/>
    <d v="1899-12-30T19:15:00"/>
    <x v="478"/>
    <s v="DTY-WT 1-WCS-RLS 1-IMWB 1-DTY"/>
    <n v="59"/>
    <n v="0"/>
    <m/>
    <d v="1899-12-30T19:15:00"/>
    <d v="1899-12-30T19:15:00"/>
    <d v="1899-12-30T00:00:00"/>
    <n v="0"/>
    <n v="0"/>
    <d v="1899-12-30T19:15:00"/>
    <d v="1899-12-30T00:00:00"/>
    <n v="0"/>
    <n v="0"/>
    <d v="1899-12-30T19:25:00"/>
    <d v="1899-12-30T00:10:00"/>
    <n v="0"/>
    <n v="10"/>
    <d v="1899-12-30T20:20:00"/>
    <d v="1899-12-30T00:55:00"/>
    <n v="0"/>
    <n v="55"/>
    <d v="1899-12-30T20:30:00"/>
    <d v="1899-12-30T23:30:00"/>
    <d v="1899-12-30T03:00:00"/>
    <n v="3"/>
    <n v="0"/>
    <d v="1899-12-30T20:30:00"/>
    <d v="1899-12-30T23:30:00"/>
    <d v="1899-12-30T03:00:00"/>
    <n v="3"/>
    <n v="0"/>
    <d v="1899-12-31T01:13:00"/>
    <d v="1899-12-30T01:43:00"/>
    <n v="1"/>
    <n v="43"/>
    <d v="1899-12-31T01:15:00"/>
    <d v="1899-12-30T00:02:00"/>
    <n v="0"/>
    <n v="2"/>
    <d v="1899-12-31T03:39:00"/>
    <d v="1899-12-30T02:24:00"/>
    <n v="2"/>
    <n v="24"/>
    <d v="1899-12-31T03:39:00"/>
    <d v="1899-12-31T03:39:00"/>
    <d v="1899-12-30T00:00:00"/>
    <n v="0"/>
    <n v="0"/>
    <d v="1899-12-31T03:39:00"/>
    <d v="1899-12-31T03:39:00"/>
    <m/>
    <d v="1899-12-30T00:00:00"/>
    <n v="0"/>
    <n v="0"/>
    <d v="1899-12-31T03:55:00"/>
    <d v="1899-12-30T00:16:00"/>
    <n v="0"/>
    <n v="16"/>
    <d v="1899-12-31T04:05:00"/>
    <d v="1899-12-30T00:10:00"/>
    <n v="0"/>
    <n v="10"/>
    <d v="1899-12-31T04:05:00"/>
    <d v="1899-12-31T04:10:00"/>
    <d v="1899-12-30T00:05:00"/>
    <n v="0"/>
    <n v="5"/>
    <d v="1899-12-30T08:55:00"/>
    <n v="8"/>
    <n v="55"/>
    <d v="1899-12-30T03:04:00"/>
    <n v="3"/>
    <n v="4"/>
    <d v="1899-12-30T03:00:00"/>
    <n v="3"/>
    <n v="0"/>
    <d v="1899-12-30T02:24:00"/>
    <n v="2"/>
    <n v="24"/>
    <m/>
    <m/>
    <m/>
    <d v="1899-12-30T02:24:00"/>
    <n v="2"/>
    <n v="2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11423.2659999998"/>
    <n v="27496"/>
    <n v="64.06"/>
    <n v="62.242626782077387"/>
    <m/>
    <m/>
    <m/>
    <m/>
    <m/>
  </r>
  <r>
    <n v="484"/>
    <n v="32"/>
    <d v="2011-11-06T00:00:00"/>
    <n v="11"/>
    <x v="0"/>
    <n v="15"/>
    <s v="TSL,JSR"/>
    <s v="OAKY NORTH/CP OMAN"/>
    <s v="LOWLANDS ORCHID/MP PANAMAX5"/>
    <d v="1899-12-30T03:45:00"/>
    <x v="479"/>
    <s v="DTY-WT 1-WCS-RLS 2-IMWB 1-DTY"/>
    <n v="59"/>
    <n v="0"/>
    <m/>
    <d v="1899-12-30T03:45:00"/>
    <d v="1899-12-30T03:45:00"/>
    <d v="1899-12-30T00:00:00"/>
    <n v="0"/>
    <n v="0"/>
    <d v="1899-12-30T03:50:00"/>
    <d v="1899-12-30T00:05:00"/>
    <n v="0"/>
    <n v="5"/>
    <d v="1899-12-30T04:00:00"/>
    <d v="1899-12-30T00:10:00"/>
    <n v="0"/>
    <n v="10"/>
    <d v="1899-12-30T05:00:00"/>
    <d v="1899-12-30T01:00:00"/>
    <n v="1"/>
    <n v="0"/>
    <d v="1899-12-30T05:10:00"/>
    <d v="1899-12-30T05:45:00"/>
    <d v="1899-12-30T00:35:00"/>
    <n v="0"/>
    <n v="35"/>
    <d v="1899-12-30T05:10:00"/>
    <d v="1899-12-30T05:45:00"/>
    <d v="1899-12-30T00:35:00"/>
    <n v="0"/>
    <n v="35"/>
    <d v="1899-12-30T05:50:00"/>
    <d v="1899-12-30T00:05:00"/>
    <n v="0"/>
    <n v="5"/>
    <d v="1899-12-30T05:54:00"/>
    <d v="1899-12-30T00:04:00"/>
    <n v="0"/>
    <n v="4"/>
    <d v="1899-12-30T10:06:00"/>
    <d v="1899-12-30T04:12:00"/>
    <n v="4"/>
    <n v="12"/>
    <d v="1899-12-30T10:06:00"/>
    <d v="1899-12-30T10:06:00"/>
    <d v="1899-12-30T00:00:00"/>
    <n v="0"/>
    <n v="0"/>
    <d v="1899-12-30T10:06:00"/>
    <d v="1899-12-30T10:06:00"/>
    <m/>
    <d v="1899-12-30T00:00:00"/>
    <n v="0"/>
    <n v="0"/>
    <d v="1899-12-30T10:15:00"/>
    <d v="1899-12-30T00:09:00"/>
    <n v="0"/>
    <n v="9"/>
    <d v="1899-12-30T10:25:00"/>
    <d v="1899-12-30T00:10:00"/>
    <n v="0"/>
    <n v="10"/>
    <d v="1899-12-30T10:25:00"/>
    <d v="1899-12-30T10:30:00"/>
    <d v="1899-12-30T00:05:00"/>
    <n v="0"/>
    <n v="5"/>
    <d v="1899-12-30T06:45:00"/>
    <n v="6"/>
    <n v="45"/>
    <d v="1899-12-30T01:24:00"/>
    <n v="1"/>
    <n v="24"/>
    <d v="1899-12-30T00:35:00"/>
    <n v="0"/>
    <n v="35"/>
    <d v="1899-12-30T04:12:00"/>
    <n v="4"/>
    <n v="12"/>
    <m/>
    <m/>
    <m/>
    <d v="1899-12-30T04:12:00"/>
    <n v="4"/>
    <n v="1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15172.6959999998"/>
    <n v="27555"/>
    <n v="63.549661016949152"/>
    <n v="62.245425367446913"/>
    <m/>
    <m/>
    <m/>
    <m/>
    <m/>
  </r>
  <r>
    <n v="485"/>
    <n v="33"/>
    <d v="2011-11-06T00:00:00"/>
    <n v="11"/>
    <x v="13"/>
    <n v="1"/>
    <s v="VISA STEEL"/>
    <s v="NON COKING"/>
    <s v="NEWLEAD SPARTOUNTA"/>
    <d v="1899-12-30T02:15:00"/>
    <x v="480"/>
    <s v="DTY-WT 1-WCS-RLS 1-IMWB 1-DTY"/>
    <n v="59"/>
    <n v="0"/>
    <m/>
    <d v="1899-12-30T02:15:00"/>
    <d v="1899-12-30T02:15:00"/>
    <d v="1899-12-30T00:00:00"/>
    <n v="0"/>
    <n v="0"/>
    <d v="1899-12-30T02:25:00"/>
    <d v="1899-12-30T00:10:00"/>
    <n v="0"/>
    <n v="10"/>
    <d v="1899-12-30T03:55:00"/>
    <d v="1899-12-30T01:30:00"/>
    <n v="1"/>
    <n v="30"/>
    <d v="1899-12-30T05:15:00"/>
    <d v="1899-12-30T01:20:00"/>
    <n v="1"/>
    <n v="20"/>
    <d v="1899-12-30T05:20:00"/>
    <d v="1899-12-30T06:00:00"/>
    <d v="1899-12-30T00:40:00"/>
    <n v="0"/>
    <n v="40"/>
    <d v="1899-12-30T05:20:00"/>
    <d v="1899-12-30T06:00:00"/>
    <d v="1899-12-30T00:40:00"/>
    <n v="0"/>
    <n v="40"/>
    <d v="1899-12-30T06:40:00"/>
    <d v="1899-12-30T00:40:00"/>
    <n v="0"/>
    <n v="40"/>
    <d v="1899-12-30T06:44:00"/>
    <d v="1899-12-30T00:04:00"/>
    <n v="0"/>
    <n v="4"/>
    <d v="1899-12-30T07:55:00"/>
    <d v="1899-12-30T01:11:00"/>
    <n v="1"/>
    <n v="11"/>
    <d v="1899-12-30T07:55:00"/>
    <d v="1899-12-30T07:55:00"/>
    <d v="1899-12-30T00:00:00"/>
    <n v="0"/>
    <n v="0"/>
    <d v="1899-12-30T07:55:00"/>
    <d v="1899-12-30T07:55:00"/>
    <m/>
    <d v="1899-12-30T00:00:00"/>
    <n v="0"/>
    <n v="0"/>
    <d v="1899-12-30T08:05:00"/>
    <d v="1899-12-30T00:10:00"/>
    <n v="0"/>
    <n v="10"/>
    <d v="1899-12-30T08:10:00"/>
    <d v="1899-12-30T00:05:00"/>
    <n v="0"/>
    <n v="5"/>
    <d v="1899-12-30T08:10:00"/>
    <d v="1899-12-30T08:15:00"/>
    <d v="1899-12-30T00:05:00"/>
    <n v="0"/>
    <n v="5"/>
    <d v="1899-12-30T06:00:00"/>
    <n v="6"/>
    <n v="0"/>
    <d v="1899-12-30T02:15:00"/>
    <n v="2"/>
    <n v="15"/>
    <d v="1899-12-30T00:40:00"/>
    <n v="0"/>
    <n v="40"/>
    <d v="1899-12-30T01:11:00"/>
    <n v="1"/>
    <n v="11"/>
    <m/>
    <m/>
    <m/>
    <d v="1899-12-30T01:11:00"/>
    <n v="1"/>
    <n v="11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18692.7359999998"/>
    <n v="27614"/>
    <n v="59.661694915254238"/>
    <n v="62.239904975736941"/>
    <m/>
    <m/>
    <m/>
    <m/>
    <m/>
  </r>
  <r>
    <n v="486"/>
    <n v="34"/>
    <d v="2011-11-06T00:00:00"/>
    <n v="11"/>
    <x v="3"/>
    <n v="1"/>
    <s v="WCMIL"/>
    <s v="HARD COKING COAL"/>
    <s v="DIONE"/>
    <d v="1899-12-30T16:30:00"/>
    <x v="481"/>
    <s v="DTY-WT 1-WCS-RLS 2-IMWB 1-DTY"/>
    <n v="59"/>
    <n v="0"/>
    <m/>
    <d v="1899-12-30T16:30:00"/>
    <d v="1899-12-30T16:30:00"/>
    <d v="1899-12-30T00:00:00"/>
    <n v="0"/>
    <n v="0"/>
    <d v="1899-12-30T17:55:00"/>
    <d v="1899-12-30T01:25:00"/>
    <n v="1"/>
    <n v="25"/>
    <d v="1899-12-30T17:55:00"/>
    <d v="1899-12-30T00:00:00"/>
    <n v="0"/>
    <n v="0"/>
    <d v="1899-12-30T18:32:00"/>
    <d v="1899-12-30T00:37:00"/>
    <n v="0"/>
    <n v="37"/>
    <d v="1899-12-30T18:35:00"/>
    <d v="1899-12-30T19:40:00"/>
    <d v="1899-12-30T01:05:00"/>
    <n v="1"/>
    <n v="5"/>
    <d v="1899-12-30T18:35:00"/>
    <d v="1899-12-30T19:40:00"/>
    <d v="1899-12-30T01:05:00"/>
    <n v="1"/>
    <n v="5"/>
    <d v="1899-12-30T19:45:00"/>
    <d v="1899-12-30T00:05:00"/>
    <n v="0"/>
    <n v="5"/>
    <d v="1899-12-30T19:47:00"/>
    <d v="1899-12-30T00:02:00"/>
    <n v="0"/>
    <n v="2"/>
    <d v="1899-12-30T22:54:00"/>
    <d v="1899-12-30T03:07:00"/>
    <n v="3"/>
    <n v="7"/>
    <d v="1899-12-30T22:54:00"/>
    <d v="1899-12-30T22:54:00"/>
    <d v="1899-12-30T00:00:00"/>
    <n v="0"/>
    <n v="0"/>
    <d v="1899-12-30T22:54:00"/>
    <d v="1899-12-30T22:54:00"/>
    <m/>
    <d v="1899-12-30T00:00:00"/>
    <n v="0"/>
    <n v="0"/>
    <d v="1899-12-30T23:05:00"/>
    <d v="1899-12-30T00:11:00"/>
    <n v="0"/>
    <n v="11"/>
    <d v="1899-12-30T23:10:00"/>
    <d v="1899-12-30T00:05:00"/>
    <n v="0"/>
    <n v="5"/>
    <d v="1899-12-30T23:10:00"/>
    <d v="1899-12-30T23:15:00"/>
    <d v="1899-12-30T00:05:00"/>
    <n v="0"/>
    <n v="5"/>
    <d v="1899-12-30T06:45:00"/>
    <n v="6"/>
    <n v="45"/>
    <d v="1899-12-30T00:58:00"/>
    <n v="0"/>
    <n v="58"/>
    <d v="1899-12-30T01:05:00"/>
    <n v="1"/>
    <n v="5"/>
    <d v="1899-12-30T03:07:00"/>
    <n v="3"/>
    <n v="7"/>
    <m/>
    <m/>
    <m/>
    <d v="1899-12-30T03:07:00"/>
    <n v="3"/>
    <n v="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22363.7259999998"/>
    <n v="27673"/>
    <n v="62.220169491525418"/>
    <n v="62.239862898854469"/>
    <m/>
    <m/>
    <m/>
    <m/>
    <m/>
  </r>
  <r>
    <n v="487"/>
    <n v="35"/>
    <d v="2011-11-06T00:00:00"/>
    <n v="11"/>
    <x v="0"/>
    <n v="16"/>
    <s v="TSL,JSR"/>
    <s v="BLENDED PCI"/>
    <s v="LOWLANDS ORCHID"/>
    <d v="1899-12-30T14:00:00"/>
    <x v="482"/>
    <s v="DTY-WT 1-WCS-RLS 1-IMWB 1-DTY"/>
    <n v="58"/>
    <n v="1"/>
    <m/>
    <d v="1899-12-30T14:00:00"/>
    <d v="1899-12-30T14:00:00"/>
    <d v="1899-12-30T00:00:00"/>
    <n v="0"/>
    <n v="0"/>
    <d v="1899-12-30T14:25:00"/>
    <d v="1899-12-30T00:25:00"/>
    <n v="0"/>
    <n v="25"/>
    <d v="1899-12-30T14:25:00"/>
    <d v="1899-12-30T00:00:00"/>
    <n v="0"/>
    <n v="0"/>
    <d v="1899-12-30T15:00:00"/>
    <d v="1899-12-30T00:35:00"/>
    <n v="0"/>
    <n v="35"/>
    <d v="1899-12-30T15:10:00"/>
    <d v="1899-12-30T16:19:00"/>
    <d v="1899-12-30T01:09:00"/>
    <n v="1"/>
    <n v="9"/>
    <d v="1899-12-30T15:10:00"/>
    <d v="1899-12-30T16:19:00"/>
    <d v="1899-12-30T01:09:00"/>
    <n v="1"/>
    <n v="9"/>
    <d v="1899-12-30T16:19:00"/>
    <d v="1899-12-30T00:00:00"/>
    <n v="0"/>
    <n v="0"/>
    <d v="1899-12-30T16:24:00"/>
    <d v="1899-12-30T00:05:00"/>
    <n v="0"/>
    <n v="5"/>
    <d v="1899-12-30T18:03:00"/>
    <d v="1899-12-30T01:39:00"/>
    <n v="1"/>
    <n v="39"/>
    <d v="1899-12-30T18:03:00"/>
    <d v="1899-12-30T18:03:00"/>
    <d v="1899-12-30T00:00:00"/>
    <n v="0"/>
    <n v="0"/>
    <d v="1899-12-30T18:03:00"/>
    <d v="1899-12-30T18:03:00"/>
    <m/>
    <d v="1899-12-30T00:00:00"/>
    <n v="0"/>
    <n v="0"/>
    <d v="1899-12-30T18:08:00"/>
    <d v="1899-12-30T00:05:00"/>
    <n v="0"/>
    <n v="5"/>
    <d v="1899-12-30T18:15:00"/>
    <d v="1899-12-30T00:07:00"/>
    <n v="0"/>
    <n v="7"/>
    <d v="1899-12-30T18:15:00"/>
    <d v="1899-12-30T18:20:00"/>
    <d v="1899-12-30T00:05:00"/>
    <n v="0"/>
    <n v="5"/>
    <d v="1899-12-30T04:20:00"/>
    <n v="4"/>
    <n v="20"/>
    <d v="1899-12-30T00:47:00"/>
    <n v="0"/>
    <n v="47"/>
    <d v="1899-12-30T01:09:00"/>
    <n v="1"/>
    <n v="9"/>
    <d v="1899-12-30T01:39:00"/>
    <n v="1"/>
    <n v="39"/>
    <m/>
    <m/>
    <m/>
    <d v="1899-12-30T01:39:00"/>
    <n v="1"/>
    <n v="3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25996.6859999998"/>
    <n v="27731"/>
    <n v="62.637241379310346"/>
    <n v="62.24069402473765"/>
    <m/>
    <m/>
    <m/>
    <m/>
    <m/>
  </r>
  <r>
    <n v="488"/>
    <n v="36"/>
    <d v="2011-11-06T00:00:00"/>
    <n v="11"/>
    <x v="1"/>
    <n v="4"/>
    <s v="TSL,HALDIA"/>
    <s v="OAKY NORTH/HAILCREEK"/>
    <s v="LOWLANDS ORCHID"/>
    <d v="1899-12-30T15:15:00"/>
    <x v="483"/>
    <s v="DTY-WT 1-WCS-RLS 1-IMWB 1-DTY"/>
    <n v="55"/>
    <n v="3"/>
    <m/>
    <d v="1899-12-30T15:15:00"/>
    <d v="1899-12-30T15:15:00"/>
    <d v="1899-12-30T00:00:00"/>
    <n v="0"/>
    <n v="0"/>
    <d v="1899-12-30T15:25:00"/>
    <d v="1899-12-30T00:10:00"/>
    <n v="0"/>
    <n v="10"/>
    <d v="1899-12-30T15:25:00"/>
    <d v="1899-12-30T00:00:00"/>
    <n v="0"/>
    <n v="0"/>
    <d v="1899-12-30T15:50:00"/>
    <d v="1899-12-30T00:25:00"/>
    <n v="0"/>
    <n v="25"/>
    <d v="1899-12-30T15:50:00"/>
    <d v="1899-12-30T18:20:00"/>
    <d v="1899-12-30T02:30:00"/>
    <n v="2"/>
    <n v="30"/>
    <d v="1899-12-30T15:50:00"/>
    <d v="1899-12-30T18:20:00"/>
    <d v="1899-12-30T02:30:00"/>
    <n v="2"/>
    <n v="30"/>
    <d v="1899-12-30T18:20:00"/>
    <d v="1899-12-30T00:00:00"/>
    <n v="0"/>
    <n v="0"/>
    <d v="1899-12-30T19:59:00"/>
    <d v="1899-12-30T01:39:00"/>
    <n v="1"/>
    <n v="39"/>
    <d v="1899-12-31T02:23:00"/>
    <d v="1899-12-30T06:24:00"/>
    <n v="6"/>
    <n v="24"/>
    <d v="1899-12-31T02:23:00"/>
    <d v="1899-12-31T02:23:00"/>
    <d v="1899-12-30T00:00:00"/>
    <n v="0"/>
    <n v="0"/>
    <d v="1899-12-31T02:23:00"/>
    <d v="1899-12-31T02:23:00"/>
    <m/>
    <d v="1899-12-30T00:00:00"/>
    <n v="0"/>
    <n v="0"/>
    <d v="1899-12-31T02:30:00"/>
    <d v="1899-12-30T00:07:00"/>
    <n v="0"/>
    <n v="7"/>
    <d v="1899-12-31T02:40:00"/>
    <d v="1899-12-30T00:10:00"/>
    <n v="0"/>
    <n v="10"/>
    <d v="1899-12-31T02:40:00"/>
    <d v="1899-12-31T02:45:00"/>
    <d v="1899-12-30T00:05:00"/>
    <n v="0"/>
    <n v="5"/>
    <d v="1899-12-30T11:30:00"/>
    <n v="11"/>
    <n v="30"/>
    <d v="1899-12-30T00:42:00"/>
    <n v="0"/>
    <n v="42"/>
    <d v="1899-12-30T02:30:00"/>
    <n v="2"/>
    <n v="30"/>
    <d v="1899-12-30T06:24:00"/>
    <n v="6"/>
    <n v="24"/>
    <m/>
    <m/>
    <m/>
    <d v="1899-12-30T06:24:00"/>
    <n v="6"/>
    <n v="2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29458.1459999997"/>
    <n v="27786"/>
    <n v="62.935636363636362"/>
    <n v="62.242069603397383"/>
    <m/>
    <m/>
    <m/>
    <m/>
    <m/>
  </r>
  <r>
    <n v="489"/>
    <n v="37"/>
    <d v="2011-11-06T00:00:00"/>
    <n v="11"/>
    <x v="3"/>
    <n v="2"/>
    <s v="WCMIL"/>
    <s v="HARD COKING COAL"/>
    <s v="DIONE"/>
    <d v="1899-12-30T21:30:00"/>
    <x v="484"/>
    <s v="DTY-WT 1-WCS-RLS 1-IMWB 1-DTY"/>
    <n v="57"/>
    <n v="2"/>
    <m/>
    <d v="1899-12-30T21:30:00"/>
    <d v="1899-12-30T21:30:00"/>
    <d v="1899-12-30T00:00:00"/>
    <n v="0"/>
    <n v="0"/>
    <d v="1899-12-31T00:00:00"/>
    <d v="1899-12-30T02:30:00"/>
    <n v="2"/>
    <n v="30"/>
    <d v="1899-12-31T00:00:00"/>
    <d v="1899-12-30T00:00:00"/>
    <n v="0"/>
    <n v="0"/>
    <d v="1899-12-31T00:35:00"/>
    <d v="1899-12-30T00:35:00"/>
    <n v="0"/>
    <n v="35"/>
    <d v="1899-12-31T00:40:00"/>
    <d v="1899-12-31T01:45:00"/>
    <d v="1899-12-30T01:05:00"/>
    <n v="1"/>
    <n v="5"/>
    <d v="1899-12-31T00:40:00"/>
    <d v="1899-12-31T01:45:00"/>
    <d v="1899-12-30T01:05:00"/>
    <n v="1"/>
    <n v="5"/>
    <d v="1899-12-31T03:20:00"/>
    <d v="1899-12-30T01:35:00"/>
    <n v="1"/>
    <n v="35"/>
    <d v="1899-12-31T03:21:00"/>
    <d v="1899-12-30T00:01:00"/>
    <n v="0"/>
    <n v="1"/>
    <d v="1899-12-31T05:05:00"/>
    <d v="1899-12-30T01:44:00"/>
    <n v="1"/>
    <n v="44"/>
    <d v="1899-12-31T05:05:00"/>
    <d v="1899-12-31T05:05:00"/>
    <d v="1899-12-30T00:00:00"/>
    <n v="0"/>
    <n v="0"/>
    <d v="1899-12-31T05:05:00"/>
    <d v="1899-12-31T05:05:00"/>
    <m/>
    <d v="1899-12-30T00:00:00"/>
    <n v="0"/>
    <n v="0"/>
    <d v="1899-12-31T05:15:00"/>
    <d v="1899-12-30T00:10:00"/>
    <n v="0"/>
    <n v="10"/>
    <d v="1899-12-31T05:25:00"/>
    <d v="1899-12-30T00:10:00"/>
    <n v="0"/>
    <n v="10"/>
    <d v="1899-12-31T05:25:00"/>
    <d v="1899-12-31T05:30:00"/>
    <d v="1899-12-30T00:05:00"/>
    <n v="0"/>
    <n v="5"/>
    <d v="1899-12-30T08:00:00"/>
    <n v="8"/>
    <n v="0"/>
    <d v="1899-12-30T02:30:00"/>
    <n v="2"/>
    <n v="30"/>
    <d v="1899-12-30T01:05:00"/>
    <n v="1"/>
    <n v="5"/>
    <d v="1899-12-30T01:44:00"/>
    <n v="1"/>
    <n v="44"/>
    <m/>
    <m/>
    <m/>
    <d v="1899-12-30T01:44:00"/>
    <n v="1"/>
    <n v="4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32880.9559999998"/>
    <n v="27843"/>
    <n v="60.049298245614033"/>
    <n v="62.237580576805655"/>
    <m/>
    <m/>
    <m/>
    <m/>
    <m/>
  </r>
  <r>
    <n v="490"/>
    <n v="38"/>
    <d v="2011-11-07T00:00:00"/>
    <n v="11"/>
    <x v="0"/>
    <n v="17"/>
    <s v="TSL,JSR"/>
    <s v="CP OMAN"/>
    <s v="MP PANAMAX 5"/>
    <d v="1899-12-30T04:15:00"/>
    <x v="485"/>
    <s v="DTY-WT 1-WCS-RLS 2-IMWB 1-DTY"/>
    <n v="59"/>
    <n v="0"/>
    <m/>
    <d v="1899-12-30T04:15:00"/>
    <d v="1899-12-30T04:15:00"/>
    <d v="1899-12-30T00:00:00"/>
    <n v="0"/>
    <n v="0"/>
    <d v="1899-12-30T04:25:00"/>
    <d v="1899-12-30T00:10:00"/>
    <n v="0"/>
    <n v="10"/>
    <d v="1899-12-30T04:35:00"/>
    <d v="1899-12-30T00:10:00"/>
    <n v="0"/>
    <n v="10"/>
    <d v="1899-12-30T05:15:00"/>
    <d v="1899-12-30T00:40:00"/>
    <n v="0"/>
    <n v="40"/>
    <d v="1899-12-30T05:20:00"/>
    <d v="1899-12-30T08:00:00"/>
    <d v="1899-12-30T02:40:00"/>
    <n v="2"/>
    <n v="40"/>
    <d v="1899-12-30T05:20:00"/>
    <d v="1899-12-30T08:00:00"/>
    <d v="1899-12-30T02:40:00"/>
    <n v="2"/>
    <n v="40"/>
    <d v="1899-12-30T08:30:00"/>
    <d v="1899-12-30T00:30:00"/>
    <n v="0"/>
    <n v="30"/>
    <d v="1899-12-30T08:55:00"/>
    <d v="1899-12-30T00:25:00"/>
    <n v="0"/>
    <n v="25"/>
    <d v="1899-12-30T12:01:00"/>
    <d v="1899-12-30T03:06:00"/>
    <n v="3"/>
    <n v="6"/>
    <d v="1899-12-30T12:01:00"/>
    <d v="1899-12-30T12:01:00"/>
    <d v="1899-12-30T00:00:00"/>
    <n v="0"/>
    <n v="0"/>
    <d v="1899-12-30T12:01:00"/>
    <d v="1899-12-30T12:01:00"/>
    <m/>
    <d v="1899-12-30T00:00:00"/>
    <n v="0"/>
    <n v="0"/>
    <d v="1899-12-30T12:12:00"/>
    <d v="1899-12-30T00:11:00"/>
    <n v="0"/>
    <n v="11"/>
    <d v="1899-12-30T12:20:00"/>
    <d v="1899-12-30T00:08:00"/>
    <n v="0"/>
    <n v="8"/>
    <d v="1899-12-30T12:20:00"/>
    <d v="1899-12-30T12:25:00"/>
    <d v="1899-12-30T00:05:00"/>
    <n v="0"/>
    <n v="5"/>
    <d v="1899-12-30T08:10:00"/>
    <n v="8"/>
    <n v="10"/>
    <d v="1899-12-30T01:29:00"/>
    <n v="1"/>
    <n v="29"/>
    <d v="1899-12-30T02:40:00"/>
    <n v="2"/>
    <n v="40"/>
    <d v="1899-12-30T03:06:00"/>
    <n v="3"/>
    <n v="6"/>
    <m/>
    <m/>
    <m/>
    <d v="1899-12-30T03:06:00"/>
    <n v="3"/>
    <n v="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36727.0859999997"/>
    <n v="27902"/>
    <n v="65.188644067796616"/>
    <n v="62.243820729696786"/>
    <m/>
    <m/>
    <m/>
    <m/>
    <m/>
  </r>
  <r>
    <n v="491"/>
    <n v="39"/>
    <d v="2011-11-07T00:00:00"/>
    <n v="11"/>
    <x v="0"/>
    <n v="18"/>
    <s v="TSL,JSR"/>
    <s v="BLENDED PCI"/>
    <s v="LOWLANDS ORCHID"/>
    <d v="1899-12-30T05:30:00"/>
    <x v="486"/>
    <s v="DTY-WT 1-WCS-RLS 1-IMWB 1-DTY"/>
    <n v="56"/>
    <n v="3"/>
    <m/>
    <d v="1899-12-30T05:30:00"/>
    <d v="1899-12-30T05:30:00"/>
    <d v="1899-12-30T00:00:00"/>
    <n v="0"/>
    <n v="0"/>
    <d v="1899-12-30T05:40:00"/>
    <d v="1899-12-30T00:10:00"/>
    <n v="0"/>
    <n v="10"/>
    <d v="1899-12-30T06:00:00"/>
    <d v="1899-12-30T00:20:00"/>
    <n v="0"/>
    <n v="20"/>
    <d v="1899-12-30T07:00:00"/>
    <d v="1899-12-30T01:00:00"/>
    <n v="1"/>
    <n v="0"/>
    <d v="1899-12-30T08:00:00"/>
    <d v="1899-12-30T09:30:00"/>
    <d v="1899-12-30T01:30:00"/>
    <n v="1"/>
    <n v="30"/>
    <d v="1899-12-30T08:00:00"/>
    <d v="1899-12-30T09:30:00"/>
    <d v="1899-12-30T01:30:00"/>
    <n v="1"/>
    <n v="30"/>
    <d v="1899-12-30T09:30:00"/>
    <d v="1899-12-30T00:00:00"/>
    <n v="0"/>
    <n v="0"/>
    <d v="1899-12-30T09:31:00"/>
    <d v="1899-12-30T00:01:00"/>
    <n v="0"/>
    <n v="1"/>
    <d v="1899-12-30T15:45:00"/>
    <d v="1899-12-30T06:14:00"/>
    <n v="6"/>
    <n v="14"/>
    <d v="1899-12-30T15:45:00"/>
    <d v="1899-12-30T15:45:00"/>
    <d v="1899-12-30T00:00:00"/>
    <n v="0"/>
    <n v="0"/>
    <d v="1899-12-30T15:45:00"/>
    <d v="1899-12-30T15:45:00"/>
    <m/>
    <d v="1899-12-30T00:00:00"/>
    <n v="0"/>
    <n v="0"/>
    <d v="1899-12-30T15:52:00"/>
    <d v="1899-12-30T00:07:00"/>
    <n v="0"/>
    <n v="7"/>
    <d v="1899-12-30T16:00:00"/>
    <d v="1899-12-30T00:08:00"/>
    <n v="0"/>
    <n v="8"/>
    <d v="1899-12-30T16:00:00"/>
    <d v="1899-12-30T16:15:00"/>
    <d v="1899-12-30T00:15:00"/>
    <n v="0"/>
    <n v="15"/>
    <d v="1899-12-30T10:45:00"/>
    <n v="10"/>
    <n v="45"/>
    <d v="1899-12-30T01:15:00"/>
    <n v="1"/>
    <n v="15"/>
    <d v="1899-12-30T01:30:00"/>
    <n v="1"/>
    <n v="30"/>
    <d v="1899-12-30T06:14:00"/>
    <n v="6"/>
    <n v="14"/>
    <m/>
    <m/>
    <m/>
    <d v="1899-12-30T06:14:00"/>
    <n v="6"/>
    <n v="1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40215.5359999996"/>
    <n v="27958"/>
    <n v="62.293749999999996"/>
    <n v="62.243920738250218"/>
    <m/>
    <m/>
    <m/>
    <m/>
    <m/>
  </r>
  <r>
    <n v="492"/>
    <n v="40"/>
    <d v="2011-11-07T00:00:00"/>
    <n v="11"/>
    <x v="0"/>
    <n v="19"/>
    <s v="TSL,JSR"/>
    <s v="CP OMAN/OAKY NORTH"/>
    <s v="MP PANAMAX 5/LOWLANDS ORCHID"/>
    <d v="1899-12-30T06:40:00"/>
    <x v="487"/>
    <s v="DTY-WT 1-WCS-RLS 2-IMWB 1-DTY"/>
    <n v="59"/>
    <n v="0"/>
    <m/>
    <d v="1899-12-30T06:40:00"/>
    <d v="1899-12-30T06:40:00"/>
    <d v="1899-12-30T00:00:00"/>
    <n v="0"/>
    <n v="0"/>
    <d v="1899-12-30T08:40:00"/>
    <d v="1899-12-30T02:00:00"/>
    <n v="2"/>
    <n v="0"/>
    <d v="1899-12-30T10:35:00"/>
    <d v="1899-12-30T01:55:00"/>
    <n v="1"/>
    <n v="55"/>
    <d v="1899-12-30T11:30:00"/>
    <d v="1899-12-30T00:55:00"/>
    <n v="0"/>
    <n v="55"/>
    <d v="1899-12-30T11:31:00"/>
    <d v="1899-12-30T13:00:00"/>
    <d v="1899-12-30T01:29:00"/>
    <n v="1"/>
    <n v="29"/>
    <d v="1899-12-30T11:31:00"/>
    <d v="1899-12-30T13:00:00"/>
    <d v="1899-12-30T01:29:00"/>
    <n v="1"/>
    <n v="29"/>
    <d v="1899-12-30T13:05:00"/>
    <d v="1899-12-30T00:05:00"/>
    <n v="0"/>
    <n v="5"/>
    <d v="1899-12-30T13:10:00"/>
    <d v="1899-12-30T00:05:00"/>
    <n v="0"/>
    <n v="5"/>
    <d v="1899-12-30T17:57:00"/>
    <d v="1899-12-30T04:47:00"/>
    <n v="4"/>
    <n v="47"/>
    <d v="1899-12-30T17:57:00"/>
    <d v="1899-12-30T17:57:00"/>
    <d v="1899-12-30T00:00:00"/>
    <n v="0"/>
    <n v="0"/>
    <d v="1899-12-30T17:57:00"/>
    <d v="1899-12-30T17:57:00"/>
    <m/>
    <d v="1899-12-30T00:00:00"/>
    <n v="0"/>
    <n v="0"/>
    <d v="1899-12-30T18:10:00"/>
    <d v="1899-12-30T00:13:00"/>
    <n v="0"/>
    <n v="13"/>
    <d v="1899-12-30T18:18:00"/>
    <d v="1899-12-30T00:08:00"/>
    <n v="0"/>
    <n v="8"/>
    <d v="1899-12-30T18:18:00"/>
    <d v="1899-12-30T18:30:00"/>
    <d v="1899-12-30T00:12:00"/>
    <n v="0"/>
    <n v="12"/>
    <d v="1899-12-30T11:50:00"/>
    <n v="11"/>
    <n v="50"/>
    <d v="1899-12-30T01:21:00"/>
    <n v="1"/>
    <n v="21"/>
    <d v="1899-12-30T01:29:00"/>
    <n v="1"/>
    <n v="29"/>
    <d v="1899-12-30T04:47:00"/>
    <n v="4"/>
    <n v="47"/>
    <m/>
    <m/>
    <m/>
    <d v="1899-12-30T04:47:00"/>
    <n v="4"/>
    <n v="4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43982.7459999996"/>
    <n v="28017"/>
    <n v="63.851016949152545"/>
    <n v="62.247305064782083"/>
    <m/>
    <m/>
    <m/>
    <m/>
    <m/>
  </r>
  <r>
    <n v="493"/>
    <n v="41"/>
    <d v="2011-11-07T00:00:00"/>
    <n v="11"/>
    <x v="31"/>
    <n v="2"/>
    <s v="JAYPEE REWA CEMENTS LTD(CONCAST)"/>
    <s v="NON COKING"/>
    <s v="CAROUGE"/>
    <d v="1899-12-30T17:00:00"/>
    <x v="488"/>
    <s v="DTY-WT 1-WCS-RLS 1-IMWB 1-DTY"/>
    <n v="58"/>
    <n v="0"/>
    <m/>
    <d v="1899-12-30T17:00:00"/>
    <d v="1899-12-30T17:00:00"/>
    <d v="1899-12-30T00:00:00"/>
    <n v="0"/>
    <n v="0"/>
    <d v="1899-12-30T17:30:00"/>
    <d v="1899-12-30T00:30:00"/>
    <n v="0"/>
    <n v="30"/>
    <d v="1899-12-30T17:35:00"/>
    <d v="1899-12-30T00:05:00"/>
    <n v="0"/>
    <n v="5"/>
    <d v="1899-12-30T18:05:00"/>
    <d v="1899-12-30T00:30:00"/>
    <n v="0"/>
    <n v="30"/>
    <d v="1899-12-30T18:10:00"/>
    <d v="1899-12-30T18:53:00"/>
    <d v="1899-12-30T00:43:00"/>
    <n v="0"/>
    <n v="43"/>
    <d v="1899-12-30T18:10:00"/>
    <d v="1899-12-30T18:53:00"/>
    <d v="1899-12-30T00:43:00"/>
    <n v="0"/>
    <n v="43"/>
    <d v="1899-12-30T18:55:00"/>
    <d v="1899-12-30T00:02:00"/>
    <n v="0"/>
    <n v="2"/>
    <d v="1899-12-30T19:05:00"/>
    <d v="1899-12-30T00:10:00"/>
    <n v="0"/>
    <n v="10"/>
    <d v="1899-12-30T20:38:00"/>
    <d v="1899-12-30T01:33:00"/>
    <n v="1"/>
    <n v="33"/>
    <d v="1899-12-30T20:38:00"/>
    <d v="1899-12-30T20:38:00"/>
    <d v="1899-12-30T00:00:00"/>
    <n v="0"/>
    <n v="0"/>
    <d v="1899-12-30T20:38:00"/>
    <d v="1899-12-30T20:38:00"/>
    <m/>
    <d v="1899-12-30T00:00:00"/>
    <n v="0"/>
    <n v="0"/>
    <d v="1899-12-30T20:48:00"/>
    <d v="1899-12-30T00:10:00"/>
    <n v="0"/>
    <n v="10"/>
    <d v="1899-12-30T20:55:00"/>
    <d v="1899-12-30T00:07:00"/>
    <n v="0"/>
    <n v="7"/>
    <d v="1899-12-30T20:55:00"/>
    <d v="1899-12-30T21:00:00"/>
    <d v="1899-12-30T00:05:00"/>
    <n v="0"/>
    <n v="5"/>
    <d v="1899-12-30T04:00:00"/>
    <n v="4"/>
    <n v="0"/>
    <d v="1899-12-30T00:49:00"/>
    <n v="0"/>
    <n v="49"/>
    <d v="1899-12-30T00:43:00"/>
    <n v="0"/>
    <n v="43"/>
    <d v="1899-12-30T01:33:00"/>
    <n v="1"/>
    <n v="33"/>
    <m/>
    <m/>
    <m/>
    <d v="1899-12-30T01:33:00"/>
    <n v="1"/>
    <n v="33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47856.6459999995"/>
    <n v="28075"/>
    <n v="66.791379310344823"/>
    <n v="62.256692644701673"/>
    <m/>
    <m/>
    <m/>
    <m/>
    <m/>
  </r>
  <r>
    <n v="494"/>
    <n v="42"/>
    <d v="2011-11-07T00:00:00"/>
    <n v="11"/>
    <x v="0"/>
    <n v="20"/>
    <s v="TSL,JSR"/>
    <s v="LAKE VERMONT HCC"/>
    <s v="LOWLANDS ORCHID"/>
    <d v="1899-12-30T20:30:00"/>
    <x v="489"/>
    <s v="DTY-WT 1-WCS-RLS 1-IMWB 1-DTY"/>
    <n v="59"/>
    <n v="0"/>
    <m/>
    <d v="1899-12-30T20:30:00"/>
    <d v="1899-12-30T20:30:00"/>
    <d v="1899-12-30T00:00:00"/>
    <n v="0"/>
    <n v="0"/>
    <d v="1899-12-30T21:35:00"/>
    <d v="1899-12-30T01:05:00"/>
    <n v="1"/>
    <n v="5"/>
    <d v="1899-12-30T21:50:00"/>
    <d v="1899-12-30T00:15:00"/>
    <n v="0"/>
    <n v="15"/>
    <d v="1899-12-30T22:25:00"/>
    <d v="1899-12-30T00:35:00"/>
    <n v="0"/>
    <n v="35"/>
    <d v="1899-12-30T22:20:00"/>
    <d v="1899-12-31T00:01:00"/>
    <d v="1899-12-30T01:41:00"/>
    <n v="1"/>
    <n v="41"/>
    <d v="1899-12-30T22:20:00"/>
    <d v="1899-12-31T00:01:00"/>
    <d v="1899-12-30T01:41:00"/>
    <n v="1"/>
    <n v="41"/>
    <d v="1899-12-31T00:06:00"/>
    <d v="1899-12-30T00:05:00"/>
    <n v="0"/>
    <n v="5"/>
    <d v="1899-12-31T00:08:00"/>
    <d v="1899-12-30T00:02:00"/>
    <n v="0"/>
    <n v="2"/>
    <d v="1899-12-31T02:02:00"/>
    <d v="1899-12-30T01:54:00"/>
    <n v="1"/>
    <n v="54"/>
    <d v="1899-12-31T02:02:00"/>
    <d v="1899-12-31T02:02:00"/>
    <d v="1899-12-30T00:00:00"/>
    <n v="0"/>
    <n v="0"/>
    <d v="1899-12-31T02:02:00"/>
    <d v="1899-12-31T02:02:00"/>
    <m/>
    <d v="1899-12-30T00:00:00"/>
    <n v="0"/>
    <n v="0"/>
    <d v="1899-12-31T02:12:00"/>
    <d v="1899-12-30T00:10:00"/>
    <n v="0"/>
    <n v="10"/>
    <d v="1899-12-31T02:20:00"/>
    <d v="1899-12-30T00:08:00"/>
    <n v="0"/>
    <n v="8"/>
    <d v="1899-12-31T02:20:00"/>
    <d v="1899-12-31T03:00:00"/>
    <d v="1899-12-30T00:40:00"/>
    <n v="0"/>
    <n v="40"/>
    <d v="1899-12-30T06:30:00"/>
    <n v="6"/>
    <n v="30"/>
    <d v="1899-12-30T00:58:00"/>
    <n v="0"/>
    <n v="58"/>
    <d v="1899-12-30T01:41:00"/>
    <n v="1"/>
    <n v="41"/>
    <d v="1899-12-30T01:54:00"/>
    <n v="1"/>
    <n v="54"/>
    <m/>
    <m/>
    <m/>
    <d v="1899-12-30T01:54:00"/>
    <n v="1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51541.9959999996"/>
    <n v="28134"/>
    <n v="62.463559322033895"/>
    <n v="62.257126466197469"/>
    <m/>
    <m/>
    <m/>
    <m/>
    <m/>
  </r>
  <r>
    <n v="495"/>
    <n v="43"/>
    <d v="2011-11-07T00:00:00"/>
    <n v="11"/>
    <x v="2"/>
    <n v="2"/>
    <s v="UML,DGPR"/>
    <s v="HARD COKING COAL"/>
    <s v="GARIMA PREM"/>
    <d v="1899-12-30T20:30:00"/>
    <x v="490"/>
    <s v="DTY-WT 1-WCS-RLS 2-IMWB 1-DTY"/>
    <n v="59"/>
    <n v="0"/>
    <m/>
    <d v="1899-12-30T20:30:00"/>
    <d v="1899-12-30T20:30:00"/>
    <d v="1899-12-30T00:00:00"/>
    <n v="0"/>
    <n v="0"/>
    <d v="1899-12-30T22:40:00"/>
    <d v="1899-12-30T02:10:00"/>
    <n v="2"/>
    <n v="10"/>
    <d v="1899-12-30T22:55:00"/>
    <d v="1899-12-30T00:15:00"/>
    <n v="0"/>
    <n v="15"/>
    <d v="1899-12-30T23:25:00"/>
    <d v="1899-12-30T00:30:00"/>
    <n v="0"/>
    <n v="30"/>
    <d v="1899-12-30T23:30:00"/>
    <d v="1899-12-31T00:25:00"/>
    <d v="1899-12-30T00:55:00"/>
    <n v="0"/>
    <n v="55"/>
    <d v="1899-12-30T23:30:00"/>
    <d v="1899-12-31T00:25:00"/>
    <d v="1899-12-30T00:55:00"/>
    <n v="0"/>
    <n v="55"/>
    <d v="1899-12-31T00:32:00"/>
    <d v="1899-12-30T00:07:00"/>
    <n v="0"/>
    <n v="7"/>
    <d v="1899-12-31T00:57:00"/>
    <d v="1899-12-30T00:25:00"/>
    <n v="0"/>
    <n v="25"/>
    <d v="1899-12-31T04:34:00"/>
    <d v="1899-12-30T03:37:00"/>
    <n v="3"/>
    <n v="37"/>
    <d v="1899-12-31T04:34:00"/>
    <d v="1899-12-31T04:34:00"/>
    <d v="1899-12-30T00:00:00"/>
    <n v="0"/>
    <n v="0"/>
    <d v="1899-12-31T04:34:00"/>
    <d v="1899-12-31T04:34:00"/>
    <m/>
    <d v="1899-12-30T00:00:00"/>
    <n v="0"/>
    <n v="0"/>
    <d v="1899-12-31T04:46:00"/>
    <d v="1899-12-30T00:12:00"/>
    <n v="0"/>
    <n v="12"/>
    <d v="1899-12-31T04:55:00"/>
    <d v="1899-12-30T00:09:00"/>
    <n v="0"/>
    <n v="9"/>
    <d v="1899-12-31T04:55:00"/>
    <d v="1899-12-31T05:10:00"/>
    <d v="1899-12-30T00:15:00"/>
    <n v="0"/>
    <n v="15"/>
    <d v="1899-12-30T08:40:00"/>
    <n v="8"/>
    <n v="40"/>
    <d v="1899-12-30T00:58:00"/>
    <n v="0"/>
    <n v="58"/>
    <d v="1899-12-30T00:55:00"/>
    <n v="0"/>
    <n v="55"/>
    <d v="1899-12-30T03:37:00"/>
    <n v="3"/>
    <n v="37"/>
    <m/>
    <m/>
    <m/>
    <d v="1899-12-30T03:37:00"/>
    <n v="3"/>
    <n v="3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55213.6159999997"/>
    <n v="28193"/>
    <n v="62.230847457627114"/>
    <n v="62.257071471641886"/>
    <m/>
    <m/>
    <m/>
    <m/>
    <m/>
  </r>
  <r>
    <n v="496"/>
    <n v="44"/>
    <d v="2011-11-08T00:00:00"/>
    <n v="11"/>
    <x v="0"/>
    <n v="21"/>
    <s v="TSL,JSR"/>
    <s v="BLENDED PCI"/>
    <s v="LOWLANDS ORCHID"/>
    <d v="1899-12-30T02:45:00"/>
    <x v="491"/>
    <s v="DTY-WT 1-WCS-RLS 1-IMWB 1-DTY"/>
    <n v="56"/>
    <n v="3"/>
    <m/>
    <d v="1899-12-30T02:45:00"/>
    <d v="1899-12-30T02:45:00"/>
    <d v="1899-12-30T00:00:00"/>
    <n v="0"/>
    <n v="0"/>
    <d v="1899-12-30T02:55:00"/>
    <d v="1899-12-30T00:10:00"/>
    <n v="0"/>
    <n v="10"/>
    <d v="1899-12-30T03:00:00"/>
    <d v="1899-12-30T00:05:00"/>
    <n v="0"/>
    <n v="5"/>
    <d v="1899-12-30T03:40:00"/>
    <d v="1899-12-30T00:40:00"/>
    <n v="0"/>
    <n v="40"/>
    <d v="1899-12-30T03:45:00"/>
    <d v="1899-12-30T05:00:00"/>
    <d v="1899-12-30T01:15:00"/>
    <n v="1"/>
    <n v="15"/>
    <d v="1899-12-30T03:45:00"/>
    <d v="1899-12-30T05:00:00"/>
    <d v="1899-12-30T01:15:00"/>
    <n v="1"/>
    <n v="15"/>
    <d v="1899-12-30T05:05:00"/>
    <d v="1899-12-30T00:05:00"/>
    <n v="0"/>
    <n v="5"/>
    <d v="1899-12-30T05:44:00"/>
    <d v="1899-12-30T00:39:00"/>
    <n v="0"/>
    <n v="39"/>
    <d v="1899-12-30T07:43:00"/>
    <d v="1899-12-30T01:59:00"/>
    <n v="1"/>
    <n v="59"/>
    <d v="1899-12-30T07:43:00"/>
    <d v="1899-12-30T07:43:00"/>
    <d v="1899-12-30T00:00:00"/>
    <n v="0"/>
    <n v="0"/>
    <d v="1899-12-30T07:43:00"/>
    <d v="1899-12-30T07:43:00"/>
    <m/>
    <d v="1899-12-30T00:00:00"/>
    <n v="0"/>
    <n v="0"/>
    <d v="1899-12-30T07:50:00"/>
    <d v="1899-12-30T00:07:00"/>
    <n v="0"/>
    <n v="7"/>
    <d v="1899-12-30T08:00:00"/>
    <d v="1899-12-30T00:10:00"/>
    <n v="0"/>
    <n v="10"/>
    <d v="1899-12-30T08:00:00"/>
    <d v="1899-12-30T08:00:00"/>
    <d v="1899-12-30T00:00:00"/>
    <n v="0"/>
    <n v="0"/>
    <d v="1899-12-30T05:15:00"/>
    <n v="5"/>
    <n v="15"/>
    <d v="1899-12-30T01:02:00"/>
    <n v="1"/>
    <n v="2"/>
    <d v="1899-12-30T01:15:00"/>
    <n v="1"/>
    <n v="15"/>
    <d v="1899-12-30T01:59:00"/>
    <n v="1"/>
    <n v="59"/>
    <m/>
    <m/>
    <m/>
    <d v="1899-12-30T01:59:00"/>
    <n v="1"/>
    <n v="59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58719.5559999996"/>
    <n v="28249"/>
    <n v="62.606071428571433"/>
    <n v="62.257763319055528"/>
    <m/>
    <m/>
    <m/>
    <m/>
    <m/>
  </r>
  <r>
    <n v="497"/>
    <n v="45"/>
    <d v="2011-11-08T00:00:00"/>
    <n v="11"/>
    <x v="0"/>
    <n v="22"/>
    <s v="TSL,JSR"/>
    <s v="OAKY NORTH"/>
    <s v="LOWLANDS ORCHID"/>
    <d v="1899-12-30T10:15:00"/>
    <x v="492"/>
    <s v="DTY-WT 1-WCS-RLS 1-IMWB 1-DTY"/>
    <n v="57"/>
    <n v="2"/>
    <m/>
    <d v="1899-12-30T10:15:00"/>
    <d v="1899-12-30T10:15:00"/>
    <d v="1899-12-30T00:00:00"/>
    <n v="0"/>
    <n v="0"/>
    <d v="1899-12-30T08:30:00"/>
    <n v="-7.291666666666663E-2"/>
    <e v="#NUM!"/>
    <e v="#NUM!"/>
    <d v="1899-12-30T09:40:00"/>
    <d v="1899-12-30T01:10:00"/>
    <n v="1"/>
    <n v="10"/>
    <d v="1899-12-30T10:05:00"/>
    <d v="1899-12-30T00:25:00"/>
    <n v="0"/>
    <n v="25"/>
    <d v="1899-12-30T10:10:00"/>
    <d v="1899-12-30T11:00:00"/>
    <d v="1899-12-30T00:50:00"/>
    <n v="0"/>
    <n v="50"/>
    <d v="1899-12-30T10:10:00"/>
    <d v="1899-12-30T11:00:00"/>
    <d v="1899-12-30T00:50:00"/>
    <n v="0"/>
    <n v="50"/>
    <d v="1899-12-30T11:30:00"/>
    <d v="1899-12-30T00:30:00"/>
    <n v="0"/>
    <n v="30"/>
    <d v="1899-12-30T11:40:00"/>
    <d v="1899-12-30T00:10:00"/>
    <n v="0"/>
    <n v="10"/>
    <d v="1899-12-30T13:58:00"/>
    <d v="1899-12-30T02:18:00"/>
    <n v="2"/>
    <n v="18"/>
    <d v="1899-12-30T13:58:00"/>
    <d v="1899-12-30T13:58:00"/>
    <d v="1899-12-30T00:00:00"/>
    <n v="0"/>
    <n v="0"/>
    <d v="1899-12-30T13:58:00"/>
    <d v="1899-12-30T13:58:00"/>
    <m/>
    <d v="1899-12-30T00:00:00"/>
    <n v="0"/>
    <n v="0"/>
    <d v="1899-12-30T14:05:00"/>
    <d v="1899-12-30T00:07:00"/>
    <n v="0"/>
    <n v="7"/>
    <d v="1899-12-30T14:15:00"/>
    <d v="1899-12-30T00:10:00"/>
    <n v="0"/>
    <n v="10"/>
    <d v="1899-12-30T14:15:00"/>
    <d v="1899-12-30T14:15:00"/>
    <d v="1899-12-30T00:00:00"/>
    <n v="0"/>
    <n v="0"/>
    <d v="1899-12-30T04:00:00"/>
    <n v="4"/>
    <n v="0"/>
    <d v="1899-12-30T01:12:00"/>
    <n v="1"/>
    <n v="12"/>
    <d v="1899-12-30T00:50:00"/>
    <n v="0"/>
    <n v="50"/>
    <d v="1899-12-30T02:18:00"/>
    <n v="2"/>
    <n v="18"/>
    <m/>
    <m/>
    <m/>
    <d v="1899-12-30T02:18:00"/>
    <n v="2"/>
    <n v="1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62298.5359999996"/>
    <n v="28306"/>
    <n v="62.789122807017542"/>
    <n v="62.258833321557255"/>
    <m/>
    <m/>
    <m/>
    <m/>
    <m/>
  </r>
  <r>
    <n v="498"/>
    <n v="46"/>
    <d v="2011-11-08T00:00:00"/>
    <n v="11"/>
    <x v="3"/>
    <n v="3"/>
    <s v="WELLMAN"/>
    <s v="HARD COKING COAL"/>
    <s v="DIONE/LIGARI"/>
    <d v="1899-12-30T21:30:00"/>
    <x v="493"/>
    <s v="DTY-WT 1-WCS-RLS 1-IMWB 1-DTY"/>
    <n v="59"/>
    <n v="0"/>
    <m/>
    <d v="1899-12-30T21:30:00"/>
    <d v="1899-12-30T21:30:00"/>
    <d v="1899-12-30T00:00:00"/>
    <n v="0"/>
    <n v="0"/>
    <d v="1899-12-30T15:55:00"/>
    <n v="-0.23263888888888895"/>
    <e v="#NUM!"/>
    <e v="#NUM!"/>
    <d v="1899-12-30T16:00:00"/>
    <d v="1899-12-30T00:05:00"/>
    <n v="0"/>
    <n v="5"/>
    <d v="1899-12-30T16:25:00"/>
    <d v="1899-12-30T00:25:00"/>
    <n v="0"/>
    <n v="25"/>
    <d v="1899-12-30T16:30:00"/>
    <d v="1899-12-30T18:45:00"/>
    <d v="1899-12-30T02:15:00"/>
    <n v="2"/>
    <n v="15"/>
    <d v="1899-12-30T16:30:00"/>
    <d v="1899-12-30T18:45:00"/>
    <d v="1899-12-30T02:15:00"/>
    <n v="2"/>
    <n v="15"/>
    <d v="1899-12-30T22:20:00"/>
    <d v="1899-12-30T03:35:00"/>
    <n v="3"/>
    <n v="35"/>
    <d v="1899-12-30T23:06:00"/>
    <d v="1899-12-30T00:46:00"/>
    <n v="0"/>
    <n v="46"/>
    <d v="1899-12-31T01:00:00"/>
    <d v="1899-12-30T01:54:00"/>
    <n v="1"/>
    <n v="54"/>
    <d v="1899-12-31T01:00:00"/>
    <d v="1899-12-31T01:00:00"/>
    <d v="1899-12-30T00:00:00"/>
    <n v="0"/>
    <n v="0"/>
    <d v="1899-12-31T01:00:00"/>
    <d v="1899-12-31T01:00:00"/>
    <m/>
    <d v="1899-12-30T00:00:00"/>
    <n v="0"/>
    <n v="0"/>
    <d v="1899-12-31T01:10:00"/>
    <d v="1899-12-30T00:10:00"/>
    <n v="0"/>
    <n v="10"/>
    <d v="1899-12-31T01:18:00"/>
    <d v="1899-12-30T00:08:00"/>
    <n v="0"/>
    <n v="8"/>
    <d v="1899-12-31T01:18:00"/>
    <d v="1899-12-31T01:30:00"/>
    <d v="1899-12-30T00:12:00"/>
    <n v="0"/>
    <n v="12"/>
    <d v="1899-12-30T04:00:00"/>
    <n v="4"/>
    <n v="0"/>
    <d v="1899-12-30T04:18:00"/>
    <n v="4"/>
    <n v="18"/>
    <d v="1899-12-30T02:15:00"/>
    <n v="2"/>
    <n v="15"/>
    <d v="1899-12-30T01:54:00"/>
    <n v="1"/>
    <n v="54"/>
    <m/>
    <m/>
    <m/>
    <d v="1899-12-30T01:54:00"/>
    <n v="1"/>
    <n v="54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66029.6259999997"/>
    <n v="28365"/>
    <n v="63.23881355932204"/>
    <n v="62.260871708090946"/>
    <m/>
    <m/>
    <m/>
    <m/>
    <m/>
  </r>
  <r>
    <n v="499"/>
    <n v="47"/>
    <d v="2011-11-08T00:00:00"/>
    <n v="11"/>
    <x v="17"/>
    <n v="2"/>
    <s v="UML,SUKHINDA"/>
    <s v="HARD COKING COAL"/>
    <s v="GARIMA PREM"/>
    <d v="1899-12-30T21:35:00"/>
    <x v="494"/>
    <s v="DTY-WT 1-WCS-RLS 1-IMWB 1-DTY"/>
    <n v="59"/>
    <n v="0"/>
    <m/>
    <d v="1899-12-30T21:35:00"/>
    <d v="1899-12-30T21:35:00"/>
    <d v="1899-12-30T00:00:00"/>
    <n v="0"/>
    <n v="0"/>
    <d v="1899-12-30T21:45:00"/>
    <d v="1899-12-30T00:10:00"/>
    <n v="0"/>
    <n v="10"/>
    <d v="1899-12-30T22:30:00"/>
    <d v="1899-12-30T00:45:00"/>
    <n v="0"/>
    <n v="45"/>
    <d v="1899-12-30T23:00:00"/>
    <d v="1899-12-30T00:30:00"/>
    <n v="0"/>
    <n v="30"/>
    <d v="1899-12-30T23:05:00"/>
    <d v="1899-12-31T01:05:00"/>
    <d v="1899-12-30T02:00:00"/>
    <n v="2"/>
    <n v="0"/>
    <d v="1899-12-30T23:05:00"/>
    <d v="1899-12-31T01:05:00"/>
    <d v="1899-12-30T02:00:00"/>
    <n v="2"/>
    <n v="0"/>
    <d v="1899-12-31T01:15:00"/>
    <d v="1899-12-30T00:10:00"/>
    <n v="0"/>
    <n v="10"/>
    <d v="1899-12-31T01:31:00"/>
    <d v="1899-12-30T00:16:00"/>
    <n v="0"/>
    <n v="16"/>
    <d v="1899-12-31T03:13:00"/>
    <d v="1899-12-30T01:42:00"/>
    <n v="1"/>
    <n v="42"/>
    <d v="1899-12-31T03:13:00"/>
    <d v="1899-12-31T03:13:00"/>
    <d v="1899-12-30T00:00:00"/>
    <n v="0"/>
    <n v="0"/>
    <d v="1899-12-31T03:13:00"/>
    <d v="1899-12-31T03:13:00"/>
    <m/>
    <d v="1899-12-30T00:00:00"/>
    <n v="0"/>
    <n v="0"/>
    <d v="1899-12-31T03:40:00"/>
    <d v="1899-12-30T00:27:00"/>
    <n v="0"/>
    <n v="27"/>
    <d v="1899-12-31T03:50:00"/>
    <d v="1899-12-30T00:10:00"/>
    <n v="0"/>
    <n v="10"/>
    <d v="1899-12-31T03:50:00"/>
    <d v="1899-12-31T04:00:00"/>
    <d v="1899-12-30T00:10:00"/>
    <n v="0"/>
    <n v="10"/>
    <d v="1899-12-30T06:25:00"/>
    <n v="6"/>
    <n v="25"/>
    <d v="1899-12-30T01:17:00"/>
    <n v="1"/>
    <n v="17"/>
    <d v="1899-12-30T02:00:00"/>
    <n v="2"/>
    <n v="0"/>
    <d v="1899-12-30T01:42:00"/>
    <n v="1"/>
    <n v="42"/>
    <m/>
    <m/>
    <m/>
    <d v="1899-12-30T01:42:00"/>
    <n v="1"/>
    <n v="4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69634.0859999997"/>
    <n v="28424"/>
    <n v="61.092542372881354"/>
    <n v="62.258446594427234"/>
    <m/>
    <m/>
    <m/>
    <m/>
    <m/>
  </r>
  <r>
    <n v="500"/>
    <n v="48"/>
    <d v="2011-11-08T00:00:00"/>
    <n v="11"/>
    <x v="0"/>
    <n v="23"/>
    <s v="TSL,JSR"/>
    <s v="ANTHRACITE/CP OMAN"/>
    <s v="NAVIOS VECTOR/MP PANAMAX5"/>
    <d v="1899-12-30T22:45:00"/>
    <x v="495"/>
    <s v="DTY-WT 1-WCS-RLS 2-IMWB 1-DTY"/>
    <n v="57"/>
    <n v="2"/>
    <m/>
    <d v="1899-12-30T22:45:00"/>
    <d v="1899-12-30T22:45:00"/>
    <d v="1899-12-30T00:00:00"/>
    <n v="0"/>
    <n v="0"/>
    <d v="1899-12-31T01:10:00"/>
    <d v="1899-12-30T02:25:00"/>
    <n v="2"/>
    <n v="25"/>
    <d v="1899-12-31T02:00:00"/>
    <d v="1899-12-30T00:50:00"/>
    <n v="0"/>
    <n v="50"/>
    <d v="1899-12-31T02:30:00"/>
    <d v="1899-12-30T00:30:00"/>
    <n v="0"/>
    <n v="30"/>
    <d v="1899-12-31T02:30:00"/>
    <d v="1899-12-31T03:30:00"/>
    <d v="1899-12-30T01:00:00"/>
    <n v="1"/>
    <n v="0"/>
    <d v="1899-12-31T02:30:00"/>
    <d v="1899-12-31T03:30:00"/>
    <d v="1899-12-30T01:00:00"/>
    <n v="1"/>
    <n v="0"/>
    <d v="1899-12-31T04:25:00"/>
    <d v="1899-12-30T00:55:00"/>
    <n v="0"/>
    <n v="55"/>
    <d v="1899-12-31T04:34:00"/>
    <d v="1899-12-30T00:09:00"/>
    <n v="0"/>
    <n v="9"/>
    <d v="1899-12-31T05:50:00"/>
    <d v="1899-12-30T01:16:00"/>
    <n v="1"/>
    <n v="16"/>
    <d v="1899-12-31T05:50:00"/>
    <d v="1899-12-31T05:50:00"/>
    <d v="1899-12-30T00:00:00"/>
    <n v="0"/>
    <n v="0"/>
    <d v="1899-12-31T05:50:00"/>
    <d v="1899-12-31T05:50:00"/>
    <m/>
    <d v="1899-12-30T00:00:00"/>
    <n v="0"/>
    <n v="0"/>
    <d v="1899-12-31T05:55:00"/>
    <d v="1899-12-30T00:05:00"/>
    <n v="0"/>
    <n v="5"/>
    <d v="1899-12-31T06:00:00"/>
    <d v="1899-12-30T00:05:00"/>
    <n v="0"/>
    <n v="5"/>
    <d v="1899-12-31T06:00:00"/>
    <d v="1899-12-31T06:00:00"/>
    <d v="1899-12-30T00:00:00"/>
    <n v="0"/>
    <n v="0"/>
    <d v="1899-12-30T07:15:00"/>
    <n v="7"/>
    <n v="15"/>
    <d v="1899-12-30T01:35:00"/>
    <n v="1"/>
    <n v="35"/>
    <d v="1899-12-30T01:00:00"/>
    <n v="1"/>
    <n v="0"/>
    <d v="1899-12-30T01:16:00"/>
    <n v="1"/>
    <n v="16"/>
    <m/>
    <m/>
    <m/>
    <d v="1899-12-30T01:16:00"/>
    <n v="1"/>
    <n v="1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73199.1259999997"/>
    <n v="28481"/>
    <n v="62.544561403508773"/>
    <n v="62.259019205786302"/>
    <m/>
    <m/>
    <m/>
    <m/>
    <m/>
  </r>
  <r>
    <n v="501"/>
    <n v="49"/>
    <d v="2011-11-09T00:00:00"/>
    <n v="11"/>
    <x v="0"/>
    <n v="24"/>
    <s v="TSL,JSR"/>
    <s v="BLENDED PCI"/>
    <s v="LOWLANDS ORCHID"/>
    <d v="1899-12-30T08:15:00"/>
    <x v="496"/>
    <s v="DTY-WT 1-WCS-RLS 1-IMWB 1-DTY"/>
    <n v="58"/>
    <n v="1"/>
    <m/>
    <d v="1899-12-30T08:15:00"/>
    <d v="1899-12-30T08:15:00"/>
    <d v="1899-12-30T00:00:00"/>
    <n v="0"/>
    <n v="0"/>
    <d v="1899-12-30T08:20:00"/>
    <d v="1899-12-30T00:05:00"/>
    <n v="0"/>
    <n v="5"/>
    <d v="1899-12-30T08:35:00"/>
    <d v="1899-12-30T00:15:00"/>
    <n v="0"/>
    <n v="15"/>
    <d v="1899-12-30T09:10:00"/>
    <d v="1899-12-30T00:35:00"/>
    <n v="0"/>
    <n v="35"/>
    <d v="1899-12-30T09:15:00"/>
    <d v="1899-12-30T09:50:00"/>
    <d v="1899-12-30T00:35:00"/>
    <n v="0"/>
    <n v="35"/>
    <d v="1899-12-30T09:15:00"/>
    <d v="1899-12-30T09:50:00"/>
    <d v="1899-12-30T00:35:00"/>
    <n v="0"/>
    <n v="35"/>
    <d v="1899-12-30T09:51:00"/>
    <d v="1899-12-30T00:01:00"/>
    <n v="0"/>
    <n v="1"/>
    <d v="1899-12-30T09:52:00"/>
    <d v="1899-12-30T00:01:00"/>
    <n v="0"/>
    <n v="1"/>
    <d v="1899-12-30T11:40:00"/>
    <d v="1899-12-30T01:48:00"/>
    <n v="1"/>
    <n v="48"/>
    <d v="1899-12-30T11:40:00"/>
    <d v="1899-12-30T11:40:00"/>
    <d v="1899-12-30T00:00:00"/>
    <n v="0"/>
    <n v="0"/>
    <d v="1899-12-30T11:40:00"/>
    <d v="1899-12-30T11:40:00"/>
    <m/>
    <d v="1899-12-30T00:00:00"/>
    <n v="0"/>
    <n v="0"/>
    <d v="1899-12-30T11:47:00"/>
    <d v="1899-12-30T00:07:00"/>
    <n v="0"/>
    <n v="7"/>
    <d v="1899-12-30T11:55:00"/>
    <d v="1899-12-30T00:08:00"/>
    <n v="0"/>
    <n v="8"/>
    <d v="1899-12-30T11:55:00"/>
    <d v="1899-12-30T12:15:00"/>
    <d v="1899-12-30T00:20:00"/>
    <n v="0"/>
    <n v="20"/>
    <d v="1899-12-30T04:00:00"/>
    <n v="4"/>
    <n v="0"/>
    <d v="1899-12-30T00:51:00"/>
    <n v="0"/>
    <n v="51"/>
    <d v="1899-12-30T00:35:00"/>
    <n v="0"/>
    <n v="35"/>
    <d v="1899-12-30T01:48:00"/>
    <n v="1"/>
    <n v="48"/>
    <m/>
    <m/>
    <m/>
    <d v="1899-12-30T01:48:00"/>
    <n v="1"/>
    <n v="4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76874.3859999997"/>
    <n v="28539"/>
    <n v="63.366551724137935"/>
    <n v="62.261270051508454"/>
    <m/>
    <m/>
    <m/>
    <m/>
    <m/>
  </r>
  <r>
    <n v="502"/>
    <n v="50"/>
    <d v="2011-11-09T00:00:00"/>
    <n v="11"/>
    <x v="32"/>
    <n v="1"/>
    <s v="VEDANT"/>
    <s v="NON COKING"/>
    <s v="YASA UNSAL SUNAR"/>
    <d v="1899-12-31T00:00:00"/>
    <x v="497"/>
    <s v="DTY-WT 1-WCS-RLS 2-IMWB 1-DTY"/>
    <n v="58"/>
    <n v="1"/>
    <m/>
    <d v="1899-12-31T00:00:00"/>
    <d v="1899-12-31T00:00:00"/>
    <d v="1899-12-30T00:00:00"/>
    <n v="0"/>
    <n v="0"/>
    <d v="1899-12-31T00:30:00"/>
    <d v="1899-12-30T00:30:00"/>
    <n v="0"/>
    <n v="30"/>
    <d v="1899-12-31T01:00:00"/>
    <d v="1899-12-30T00:30:00"/>
    <n v="0"/>
    <n v="30"/>
    <d v="1899-12-31T01:00:00"/>
    <d v="1899-12-30T00:00:00"/>
    <n v="0"/>
    <n v="0"/>
    <d v="1899-12-31T01:00:00"/>
    <d v="1899-12-31T01:00:00"/>
    <d v="1899-12-30T00:00:00"/>
    <n v="0"/>
    <n v="0"/>
    <d v="1899-12-31T01:00:00"/>
    <d v="1899-12-31T01:00:00"/>
    <d v="1899-12-30T00:00:00"/>
    <n v="0"/>
    <n v="0"/>
    <d v="1899-12-31T02:10:00"/>
    <d v="1899-12-30T01:10:00"/>
    <n v="1"/>
    <n v="10"/>
    <d v="1899-12-31T02:16:00"/>
    <d v="1899-12-30T00:06:00"/>
    <n v="0"/>
    <n v="6"/>
    <d v="1899-12-31T04:26:00"/>
    <d v="1899-12-30T02:10:00"/>
    <n v="2"/>
    <n v="10"/>
    <d v="1899-12-31T04:26:00"/>
    <d v="1899-12-31T04:26:00"/>
    <d v="1899-12-30T00:00:00"/>
    <n v="0"/>
    <n v="0"/>
    <d v="1899-12-31T04:26:00"/>
    <d v="1899-12-31T04:26:00"/>
    <m/>
    <d v="1899-12-30T00:00:00"/>
    <n v="0"/>
    <n v="0"/>
    <d v="1899-12-31T04:35:00"/>
    <d v="1899-12-30T00:09:00"/>
    <n v="0"/>
    <n v="9"/>
    <d v="1899-12-31T04:42:00"/>
    <d v="1899-12-30T00:07:00"/>
    <n v="0"/>
    <n v="7"/>
    <d v="1899-12-31T04:42:00"/>
    <d v="1899-12-31T04:45:00"/>
    <d v="1899-12-30T00:03:00"/>
    <n v="0"/>
    <n v="3"/>
    <d v="1899-12-30T04:45:00"/>
    <n v="4"/>
    <n v="45"/>
    <d v="1899-12-30T01:26:00"/>
    <n v="1"/>
    <n v="26"/>
    <d v="1899-12-30T00:00:00"/>
    <n v="0"/>
    <n v="0"/>
    <d v="1899-12-30T02:10:00"/>
    <n v="2"/>
    <n v="10"/>
    <m/>
    <m/>
    <m/>
    <d v="1899-12-30T02:10:00"/>
    <n v="2"/>
    <n v="10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80328.6859999998"/>
    <n v="28597"/>
    <n v="59.556896551724144"/>
    <n v="62.255785082351288"/>
    <m/>
    <m/>
    <m/>
    <m/>
    <m/>
  </r>
  <r>
    <n v="503"/>
    <n v="51"/>
    <d v="2011-11-09T00:00:00"/>
    <n v="11"/>
    <x v="11"/>
    <n v="4"/>
    <s v="BEL"/>
    <s v="OAKY CREEK"/>
    <s v="HARDWAR"/>
    <d v="1899-12-30T16:00:00"/>
    <x v="498"/>
    <s v="DTY-WT 1-WCS-RLS 1-IMWB 1-DTY"/>
    <n v="59"/>
    <n v="0"/>
    <m/>
    <d v="1899-12-30T16:00:00"/>
    <d v="1899-12-30T16:00:00"/>
    <d v="1899-12-30T00:00:00"/>
    <n v="0"/>
    <n v="0"/>
    <d v="1899-12-30T12:20:00"/>
    <n v="-0.15277777777777768"/>
    <e v="#NUM!"/>
    <e v="#NUM!"/>
    <d v="1899-12-30T12:40:00"/>
    <d v="1899-12-30T00:20:00"/>
    <n v="0"/>
    <n v="20"/>
    <d v="1899-12-30T13:15:00"/>
    <d v="1899-12-30T00:35:00"/>
    <n v="0"/>
    <n v="35"/>
    <d v="1899-12-30T13:20:00"/>
    <d v="1899-12-30T14:15:00"/>
    <d v="1899-12-30T00:55:00"/>
    <n v="0"/>
    <n v="55"/>
    <d v="1899-12-30T13:20:00"/>
    <d v="1899-12-30T14:15:00"/>
    <d v="1899-12-30T00:55:00"/>
    <n v="0"/>
    <n v="55"/>
    <d v="1899-12-30T17:00:00"/>
    <d v="1899-12-30T02:45:00"/>
    <n v="2"/>
    <n v="45"/>
    <d v="1899-12-30T17:07:00"/>
    <d v="1899-12-30T00:07:00"/>
    <n v="0"/>
    <n v="7"/>
    <d v="1899-12-30T19:05:00"/>
    <d v="1899-12-30T01:58:00"/>
    <n v="1"/>
    <n v="58"/>
    <d v="1899-12-30T19:05:00"/>
    <d v="1899-12-30T19:05:00"/>
    <d v="1899-12-30T00:00:00"/>
    <n v="0"/>
    <n v="0"/>
    <d v="1899-12-30T19:05:00"/>
    <d v="1899-12-30T19:05:00"/>
    <m/>
    <d v="1899-12-30T00:00:00"/>
    <n v="0"/>
    <n v="0"/>
    <d v="1899-12-30T19:15:00"/>
    <d v="1899-12-30T00:10:00"/>
    <n v="0"/>
    <n v="10"/>
    <d v="1899-12-30T19:25:00"/>
    <d v="1899-12-30T00:10:00"/>
    <n v="0"/>
    <n v="10"/>
    <d v="1899-12-30T19:25:00"/>
    <d v="1899-12-30T19:40:00"/>
    <d v="1899-12-30T00:15:00"/>
    <n v="0"/>
    <n v="15"/>
    <d v="1899-12-30T03:40:00"/>
    <n v="3"/>
    <n v="40"/>
    <d v="1899-12-30T03:40:00"/>
    <n v="3"/>
    <n v="40"/>
    <d v="1899-12-30T00:55:00"/>
    <n v="0"/>
    <n v="55"/>
    <d v="1899-12-30T01:58:00"/>
    <n v="1"/>
    <n v="58"/>
    <m/>
    <m/>
    <m/>
    <d v="1899-12-30T01:58:00"/>
    <n v="1"/>
    <n v="58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84029.1359999997"/>
    <n v="28656"/>
    <n v="62.719491525423727"/>
    <n v="62.25673981016191"/>
    <m/>
    <m/>
    <m/>
    <m/>
    <m/>
  </r>
  <r>
    <n v="504"/>
    <n v="52"/>
    <d v="2011-11-09T00:00:00"/>
    <n v="11"/>
    <x v="1"/>
    <n v="5"/>
    <s v="TSL,HALDIA"/>
    <s v="KESTRAL/HAILCREEK/O/NORTH"/>
    <s v="LOWLANDS ORCHID/LOWLANDS NELLO"/>
    <d v="1899-12-30T15:00:00"/>
    <x v="499"/>
    <s v="DTY-WT 1-WCS-RLS 1-IMWB 1-DTY"/>
    <n v="56"/>
    <n v="2"/>
    <m/>
    <d v="1899-12-30T15:00:00"/>
    <d v="1899-12-30T15:00:00"/>
    <d v="1899-12-30T00:00:00"/>
    <n v="0"/>
    <n v="0"/>
    <d v="1899-12-30T09:50:00"/>
    <n v="-0.21527777777777773"/>
    <e v="#NUM!"/>
    <e v="#NUM!"/>
    <d v="1899-12-30T10:00:00"/>
    <d v="1899-12-30T00:10:00"/>
    <n v="0"/>
    <n v="10"/>
    <d v="1899-12-30T10:35:00"/>
    <d v="1899-12-30T00:35:00"/>
    <n v="0"/>
    <n v="35"/>
    <d v="1899-12-30T10:35:00"/>
    <d v="1899-12-30T11:45:00"/>
    <d v="1899-12-30T01:10:00"/>
    <n v="1"/>
    <n v="10"/>
    <d v="1899-12-30T10:35:00"/>
    <d v="1899-12-30T11:45:00"/>
    <d v="1899-12-30T01:10:00"/>
    <n v="1"/>
    <n v="10"/>
    <d v="1899-12-30T20:00:00"/>
    <d v="1899-12-30T08:15:00"/>
    <n v="8"/>
    <n v="15"/>
    <d v="1899-12-30T21:05:00"/>
    <d v="1899-12-30T01:05:00"/>
    <n v="1"/>
    <n v="5"/>
    <d v="1899-12-30T23:31:00"/>
    <d v="1899-12-30T02:26:00"/>
    <n v="2"/>
    <n v="26"/>
    <d v="1899-12-30T23:31:00"/>
    <d v="1899-12-30T23:31:00"/>
    <d v="1899-12-30T00:00:00"/>
    <n v="0"/>
    <n v="0"/>
    <d v="1899-12-30T23:31:00"/>
    <d v="1899-12-30T23:31:00"/>
    <m/>
    <d v="1899-12-30T00:00:00"/>
    <n v="0"/>
    <n v="0"/>
    <d v="1899-12-30T23:39:00"/>
    <d v="1899-12-30T00:08:00"/>
    <n v="0"/>
    <n v="8"/>
    <d v="1899-12-30T23:45:00"/>
    <d v="1899-12-30T00:06:00"/>
    <n v="0"/>
    <n v="6"/>
    <d v="1899-12-30T23:45:00"/>
    <d v="1899-12-31T00:00:00"/>
    <d v="1899-12-30T00:15:00"/>
    <n v="0"/>
    <n v="15"/>
    <d v="1899-12-30T09:00:00"/>
    <n v="9"/>
    <n v="0"/>
    <d v="1899-12-30T09:04:00"/>
    <n v="9"/>
    <n v="4"/>
    <d v="1899-12-30T01:10:00"/>
    <n v="1"/>
    <n v="10"/>
    <d v="1899-12-30T02:26:00"/>
    <n v="2"/>
    <n v="26"/>
    <m/>
    <m/>
    <m/>
    <d v="1899-12-30T02:26:00"/>
    <n v="2"/>
    <n v="2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87565.3959999997"/>
    <n v="28712"/>
    <n v="63.147500000000001"/>
    <n v="62.25847715241013"/>
    <m/>
    <m/>
    <m/>
    <m/>
    <m/>
  </r>
  <r>
    <n v="505"/>
    <n v="53"/>
    <d v="2011-11-09T00:00:00"/>
    <n v="11"/>
    <x v="2"/>
    <n v="3"/>
    <s v="UML,DGPR"/>
    <s v="HARD COKING COAL"/>
    <s v="GARIMA PREM"/>
    <d v="1899-12-30T17:00:00"/>
    <x v="500"/>
    <s v="DTY-WT 1-WCS-RLS 1-IMWB 1-DTY"/>
    <n v="57"/>
    <n v="2"/>
    <m/>
    <d v="1899-12-30T17:00:00"/>
    <d v="1899-12-30T17:00:00"/>
    <d v="1899-12-30T00:00:00"/>
    <n v="0"/>
    <n v="0"/>
    <d v="1899-12-30T17:30:00"/>
    <d v="1899-12-30T00:30:00"/>
    <n v="0"/>
    <n v="30"/>
    <d v="1899-12-30T18:15:00"/>
    <d v="1899-12-30T00:45:00"/>
    <n v="0"/>
    <n v="45"/>
    <d v="1899-12-30T19:00:00"/>
    <d v="1899-12-30T00:45:00"/>
    <n v="0"/>
    <n v="45"/>
    <d v="1899-12-30T21:35:00"/>
    <d v="1899-12-30T23:45:00"/>
    <d v="1899-12-30T02:10:00"/>
    <n v="2"/>
    <n v="10"/>
    <d v="1899-12-30T21:35:00"/>
    <d v="1899-12-30T23:45:00"/>
    <d v="1899-12-30T02:10:00"/>
    <n v="2"/>
    <n v="10"/>
    <d v="1899-12-31T00:33:00"/>
    <d v="1899-12-30T00:48:00"/>
    <n v="0"/>
    <n v="48"/>
    <d v="1899-12-31T00:34:00"/>
    <d v="1899-12-30T00:01:00"/>
    <n v="0"/>
    <n v="1"/>
    <d v="1899-12-31T02:10:00"/>
    <d v="1899-12-30T01:36:00"/>
    <n v="1"/>
    <n v="36"/>
    <d v="1899-12-31T02:10:00"/>
    <d v="1899-12-31T02:10:00"/>
    <d v="1899-12-30T00:00:00"/>
    <n v="0"/>
    <n v="0"/>
    <d v="1899-12-31T02:10:00"/>
    <d v="1899-12-31T02:10:00"/>
    <m/>
    <d v="1899-12-30T00:00:00"/>
    <n v="0"/>
    <n v="0"/>
    <d v="1899-12-31T02:18:00"/>
    <d v="1899-12-30T00:08:00"/>
    <n v="0"/>
    <n v="8"/>
    <d v="1899-12-31T02:25:00"/>
    <d v="1899-12-30T00:07:00"/>
    <n v="0"/>
    <n v="7"/>
    <d v="1899-12-31T02:25:00"/>
    <d v="1899-12-31T02:30:00"/>
    <d v="1899-12-30T00:05:00"/>
    <n v="0"/>
    <n v="5"/>
    <d v="1899-12-30T09:30:00"/>
    <n v="9"/>
    <n v="30"/>
    <d v="1899-12-30T01:48:00"/>
    <n v="1"/>
    <n v="48"/>
    <d v="1899-12-30T02:10:00"/>
    <n v="2"/>
    <n v="10"/>
    <d v="1899-12-30T01:36:00"/>
    <n v="1"/>
    <n v="36"/>
    <m/>
    <m/>
    <m/>
    <d v="1899-12-30T01:36:00"/>
    <n v="1"/>
    <n v="36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1791064.9959999998"/>
    <n v="28769"/>
    <n v="61.396491228070175"/>
    <n v="62.256769300288497"/>
    <m/>
    <m/>
    <m/>
    <m/>
    <m/>
  </r>
  <r>
    <n v="506"/>
    <n v="54"/>
    <d v="2011-11-10T00:00:00"/>
    <n v="11"/>
    <x v="1"/>
    <n v="6"/>
    <s v="TSL,HALDIA"/>
    <s v="CURRAGH PRIME/OAKY NORTH"/>
    <s v="IRON BILL/LOWLANDS ORCHID"/>
    <d v="1899-12-30T04:00:00"/>
    <x v="501"/>
    <s v="DTY-WT 1-WCS-RLS 1-IMWB 1-DTY"/>
    <n v="59"/>
    <n v="0"/>
    <m/>
    <d v="1899-12-30T04:00:00"/>
    <d v="1899-12-30T04:00:00"/>
    <d v="1899-12-30T00:00:00"/>
    <n v="0"/>
    <n v="0"/>
    <d v="1899-12-30T04:05:00"/>
    <d v="1899-12-30T00:05:00"/>
    <n v="0"/>
    <n v="5"/>
    <d v="1899-12-30T04:15:00"/>
    <d v="1899-12-30T00:10:00"/>
    <n v="0"/>
    <n v="10"/>
    <d v="1899-12-30T04:50:00"/>
    <d v="1899-12-30T00:35:00"/>
    <n v="0"/>
    <n v="35"/>
    <d v="1899-12-30T04:50:00"/>
    <d v="1899-12-30T06:50:00"/>
    <d v="1899-12-30T02:00:00"/>
    <n v="2"/>
    <n v="0"/>
    <d v="1899-12-30T04:50:00"/>
    <d v="1899-12-30T06:50:00"/>
    <d v="1899-12-30T02:00:00"/>
    <n v="2"/>
    <n v="0"/>
    <d v="1899-12-30T07:07:00"/>
    <d v="1899-12-30T00:17:00"/>
    <n v="0"/>
    <n v="17"/>
    <d v="1899-12-30T07:14:00"/>
    <d v="1899-12-30T00:07:00"/>
    <n v="0"/>
    <n v="7"/>
    <d v="1899-12-30T12:29:00"/>
    <d v="1899-12-30T05:15:00"/>
    <n v="5"/>
    <n v="15"/>
    <d v="1899-12-30T12:29:00"/>
    <d v="1899-12-30T12:29:00"/>
    <d v="1899-12-30T00:00:00"/>
    <n v="0"/>
    <n v="0"/>
    <d v="1899-12-30T12:29:00"/>
    <d v="1899-12-30T12:29:00"/>
    <m/>
    <d v="1899-12-30T00:00:00"/>
    <n v="0"/>
    <n v="0"/>
    <d v="1899-12-30T12:35:00"/>
    <d v="1899-12-30T00:06:00"/>
    <n v="0"/>
    <n v="6"/>
    <d v="1899-12-30T12:55:00"/>
    <d v="1899-12-30T00:20:00"/>
    <n v="0"/>
    <n v="20"/>
    <d v="1899-12-30T12:55:00"/>
    <d v="1899-12-30T13:00:00"/>
    <d v="1899-12-30T00:05:00"/>
    <n v="0"/>
    <n v="5"/>
    <d v="1899-12-30T09:00:00"/>
    <n v="9"/>
    <n v="0"/>
    <d v="1899-12-30T01:18:00"/>
    <n v="1"/>
    <n v="18"/>
    <d v="1899-12-30T02:00:00"/>
    <n v="2"/>
    <n v="0"/>
    <d v="1899-12-30T05:15:00"/>
    <n v="5"/>
    <n v="15"/>
    <m/>
    <m/>
    <m/>
    <d v="1899-12-30T02:24:00"/>
    <n v="2"/>
    <n v="24"/>
    <d v="1899-12-30T00:00:00"/>
    <n v="0"/>
    <n v="0"/>
    <d v="1899-12-30T00:06:00"/>
    <n v="0"/>
    <n v="6"/>
    <d v="1899-12-30T00:00:00"/>
    <n v="0"/>
    <n v="0"/>
    <d v="1899-12-30T00:00:00"/>
    <n v="0"/>
    <n v="0"/>
    <d v="1899-12-30T00:00:00"/>
    <n v="0"/>
    <n v="0"/>
    <d v="1899-12-30T02:45:00"/>
    <n v="2"/>
    <n v="45"/>
    <d v="1899-12-30T00:00:00"/>
    <n v="0"/>
    <n v="0"/>
    <n v="1794795.3559999999"/>
    <n v="28828"/>
    <n v="63.226440677966103"/>
    <n v="62.258753850423197"/>
    <m/>
    <m/>
    <m/>
    <m/>
    <m/>
  </r>
  <r>
    <n v="507"/>
    <n v="55"/>
    <d v="2011-11-10T00:00:00"/>
    <n v="11"/>
    <x v="32"/>
    <n v="2"/>
    <s v="VEDANT"/>
    <s v="NON COKING"/>
    <s v="YASA UNSAL SUNAR"/>
    <d v="1899-12-30T06:00:00"/>
    <x v="502"/>
    <s v="DTY-WT 1-WCS-RLS 2-IMWB 1-DTY"/>
    <n v="59"/>
    <n v="0"/>
    <m/>
    <d v="1899-12-30T06:00:00"/>
    <d v="1899-12-30T06:00:00"/>
    <d v="1899-12-30T00:00:00"/>
    <n v="0"/>
    <n v="0"/>
    <d v="1899-12-30T06:05:00"/>
    <d v="1899-12-30T00:05:00"/>
    <n v="0"/>
    <n v="5"/>
    <d v="1899-12-30T06:15:00"/>
    <d v="1899-12-30T00:10:00"/>
    <n v="0"/>
    <n v="10"/>
    <d v="1899-12-30T07:15:00"/>
    <d v="1899-12-30T01:00:00"/>
    <n v="1"/>
    <n v="0"/>
    <d v="1899-12-30T07:15:00"/>
    <d v="1899-12-30T07:15:00"/>
    <d v="1899-12-30T00:00:00"/>
    <n v="0"/>
    <n v="0"/>
    <d v="1899-12-30T07:15:00"/>
    <d v="1899-12-30T07:15:00"/>
    <d v="1899-12-30T00:00:00"/>
    <n v="0"/>
    <n v="0"/>
    <d v="1899-12-30T07:25:00"/>
    <d v="1899-12-30T00:10:00"/>
    <n v="0"/>
    <n v="10"/>
    <d v="1899-12-30T07:25:00"/>
    <d v="1899-12-30T00:00:00"/>
    <n v="0"/>
    <n v="0"/>
    <d v="1899-12-30T10:27:00"/>
    <d v="1899-12-30T03:02:00"/>
    <n v="3"/>
    <n v="2"/>
    <d v="1899-12-30T10:27:00"/>
    <d v="1899-12-30T10:27:00"/>
    <d v="1899-12-30T00:00:00"/>
    <n v="0"/>
    <n v="0"/>
    <d v="1899-12-30T10:27:00"/>
    <d v="1899-12-30T10:27:00"/>
    <m/>
    <d v="1899-12-30T00:00:00"/>
    <n v="0"/>
    <n v="0"/>
    <d v="1899-12-30T10:35:00"/>
    <d v="1899-12-30T00:08:00"/>
    <n v="0"/>
    <n v="8"/>
    <d v="1899-12-30T10:45:00"/>
    <d v="1899-12-30T00:10:00"/>
    <n v="0"/>
    <n v="10"/>
    <d v="1899-12-30T10:45:00"/>
    <d v="1899-12-30T10:50:00"/>
    <d v="1899-12-30T00:05:00"/>
    <n v="0"/>
    <n v="5"/>
    <d v="1899-12-30T04:50:00"/>
    <n v="4"/>
    <n v="50"/>
    <d v="1899-12-30T01:28:00"/>
    <n v="1"/>
    <n v="28"/>
    <d v="1899-12-30T00:00:00"/>
    <n v="0"/>
    <n v="0"/>
    <d v="1899-12-30T03:02:00"/>
    <n v="3"/>
    <n v="2"/>
    <m/>
    <m/>
    <m/>
    <d v="1899-12-30T01:09:00"/>
    <n v="1"/>
    <n v="9"/>
    <d v="1899-12-30T00:00:00"/>
    <n v="0"/>
    <n v="0"/>
    <d v="1899-12-30T00:40:00"/>
    <n v="0"/>
    <n v="40"/>
    <d v="1899-12-30T00:00:00"/>
    <n v="0"/>
    <n v="0"/>
    <d v="1899-12-30T00:00:00"/>
    <n v="0"/>
    <n v="0"/>
    <d v="1899-12-30T00:00:00"/>
    <n v="0"/>
    <n v="0"/>
    <d v="1899-12-30T01:13:00"/>
    <n v="1"/>
    <n v="13"/>
    <d v="1899-12-30T00:00:00"/>
    <n v="0"/>
    <n v="0"/>
    <n v="1798288.2559999998"/>
    <n v="28887"/>
    <n v="59.201694915254237"/>
    <n v="62.252509987191466"/>
    <m/>
    <m/>
    <m/>
    <m/>
    <m/>
  </r>
  <r>
    <n v="508"/>
    <n v="56"/>
    <d v="2011-11-10T00:00:00"/>
    <n v="11"/>
    <x v="0"/>
    <n v="25"/>
    <s v="TSL,JSR"/>
    <s v="OAKY NORTH/SS NEWZEALAND"/>
    <s v="IRON BILL/LOWLANDS ORCHID"/>
    <d v="1899-12-30T10:00:00"/>
    <x v="503"/>
    <s v="DTY-WT 1-WCS-RLS 1-IMWB 1-DTY"/>
    <n v="56"/>
    <n v="3"/>
    <m/>
    <d v="1899-12-30T10:00:00"/>
    <d v="1899-12-30T10:00:00"/>
    <d v="1899-12-30T00:00:00"/>
    <n v="0"/>
    <n v="0"/>
    <d v="1899-12-30T10:05:00"/>
    <d v="1899-12-30T00:05:00"/>
    <n v="0"/>
    <n v="5"/>
    <d v="1899-12-30T10:30:00"/>
    <d v="1899-12-30T00:25:00"/>
    <n v="0"/>
    <n v="25"/>
    <d v="1899-12-30T11:10:00"/>
    <d v="1899-12-30T00:40:00"/>
    <n v="0"/>
    <n v="40"/>
    <d v="1899-12-30T11:15:00"/>
    <d v="1899-12-30T12:10:00"/>
    <d v="1899-12-30T00:55:00"/>
    <n v="0"/>
    <n v="55"/>
    <d v="1899-12-30T11:15:00"/>
    <d v="1899-12-30T12:10:00"/>
    <d v="1899-12-30T00:55:00"/>
    <n v="0"/>
    <n v="55"/>
    <d v="1899-12-30T12:46:00"/>
    <d v="1899-12-30T00:36:00"/>
    <n v="0"/>
    <n v="36"/>
    <d v="1899-12-30T12:48:00"/>
    <d v="1899-12-30T00:02:00"/>
    <n v="0"/>
    <n v="2"/>
    <d v="1899-12-30T16:11:00"/>
    <d v="1899-12-30T03:23:00"/>
    <n v="3"/>
    <n v="23"/>
    <d v="1899-12-30T16:11:00"/>
    <d v="1899-12-30T16:11:00"/>
    <d v="1899-12-30T00:00:00"/>
    <n v="0"/>
    <n v="0"/>
    <d v="1899-12-30T16:11:00"/>
    <d v="1899-12-30T16:11:00"/>
    <m/>
    <d v="1899-12-30T00:00:00"/>
    <n v="0"/>
    <n v="0"/>
    <d v="1899-12-30T16:18:00"/>
    <d v="1899-12-30T00:07:00"/>
    <n v="0"/>
    <n v="7"/>
    <d v="1899-12-30T16:25:00"/>
    <d v="1899-12-30T00:07:00"/>
    <n v="0"/>
    <n v="7"/>
    <d v="1899-12-30T16:25:00"/>
    <d v="1899-12-30T16:30:00"/>
    <d v="1899-12-30T00:05:00"/>
    <n v="0"/>
    <n v="5"/>
    <d v="1899-12-30T06:30:00"/>
    <n v="6"/>
    <n v="30"/>
    <d v="1899-12-30T01:30:00"/>
    <n v="1"/>
    <n v="30"/>
    <d v="1899-12-30T00:55:00"/>
    <n v="0"/>
    <n v="55"/>
    <d v="1899-12-30T03:23:00"/>
    <n v="3"/>
    <n v="23"/>
    <m/>
    <m/>
    <m/>
    <d v="1899-12-30T01:32:00"/>
    <n v="1"/>
    <n v="32"/>
    <d v="1899-12-30T00:00:00"/>
    <n v="0"/>
    <n v="0"/>
    <d v="1899-12-30T00:20:00"/>
    <n v="0"/>
    <n v="20"/>
    <d v="1899-12-30T00:00:00"/>
    <n v="0"/>
    <n v="0"/>
    <d v="1899-12-30T00:00:00"/>
    <n v="0"/>
    <n v="0"/>
    <d v="1899-12-30T00:00:00"/>
    <n v="0"/>
    <n v="0"/>
    <d v="1899-12-30T01:31:00"/>
    <n v="1"/>
    <n v="31"/>
    <d v="1899-12-30T00:00:00"/>
    <n v="0"/>
    <n v="0"/>
    <n v="1801717.4059999997"/>
    <n v="28943"/>
    <n v="61.234821428571429"/>
    <n v="62.250540925266897"/>
    <m/>
    <m/>
    <m/>
    <m/>
    <m/>
  </r>
  <r>
    <n v="509"/>
    <n v="57"/>
    <d v="2011-11-10T00:00:00"/>
    <n v="11"/>
    <x v="11"/>
    <n v="5"/>
    <s v="BEL"/>
    <s v="OAKY CREEK"/>
    <s v="HARDWAR"/>
    <d v="1899-12-30T12:35:00"/>
    <x v="504"/>
    <s v="DTY-WT 1-WCS-RLS 1-IMWB 1-DTY"/>
    <n v="59"/>
    <n v="0"/>
    <m/>
    <d v="1899-12-30T12:35:00"/>
    <d v="1899-12-30T12:35:00"/>
    <d v="1899-12-30T00:00:00"/>
    <n v="0"/>
    <n v="0"/>
    <d v="1899-12-30T13:15:00"/>
    <d v="1899-12-30T00:40:00"/>
    <n v="0"/>
    <n v="40"/>
    <d v="1899-12-30T13:30:00"/>
    <d v="1899-12-30T00:15:00"/>
    <n v="0"/>
    <n v="15"/>
    <d v="1899-12-30T14:10:00"/>
    <d v="1899-12-30T00:40:00"/>
    <n v="0"/>
    <n v="40"/>
    <d v="1899-12-30T14:15:00"/>
    <d v="1899-12-30T14:45:00"/>
    <d v="1899-12-30T00:30:00"/>
    <n v="0"/>
    <n v="30"/>
    <d v="1899-12-30T14:15:00"/>
    <d v="1899-12-30T14:45:00"/>
    <d v="1899-12-30T00:30:00"/>
    <n v="0"/>
    <n v="30"/>
    <d v="1899-12-30T16:35:00"/>
    <d v="1899-12-30T01:50:00"/>
    <n v="1"/>
    <n v="50"/>
    <d v="1899-12-30T17:04:00"/>
    <d v="1899-12-30T00:29:00"/>
    <n v="0"/>
    <n v="29"/>
    <d v="1899-12-30T18:51:00"/>
    <d v="1899-12-30T01:47:00"/>
    <n v="1"/>
    <n v="47"/>
    <d v="1899-12-30T18:51:00"/>
    <d v="1899-12-30T18:51:00"/>
    <d v="1899-12-30T00:00:00"/>
    <n v="0"/>
    <n v="0"/>
    <d v="1899-12-30T18:51:00"/>
    <d v="1899-12-30T18:51:00"/>
    <m/>
    <d v="1899-12-30T00:00:00"/>
    <n v="0"/>
    <n v="0"/>
    <d v="1899-12-30T18:55:00"/>
    <d v="1899-12-30T00:04:00"/>
    <n v="0"/>
    <n v="4"/>
    <d v="1899-12-30T19:00:00"/>
    <d v="1899-12-30T00:05:00"/>
    <n v="0"/>
    <n v="5"/>
    <d v="1899-12-30T19:00:00"/>
    <d v="1899-12-30T19:00:00"/>
    <d v="1899-12-30T00:00:00"/>
    <n v="0"/>
    <n v="0"/>
    <d v="1899-12-30T06:25:00"/>
    <n v="6"/>
    <n v="25"/>
    <d v="1899-12-30T02:39:00"/>
    <n v="2"/>
    <n v="39"/>
    <d v="1899-12-30T00:30:00"/>
    <n v="0"/>
    <n v="30"/>
    <d v="1899-12-30T01:47:00"/>
    <n v="1"/>
    <n v="47"/>
    <m/>
    <m/>
    <m/>
    <d v="1899-12-30T01:18:00"/>
    <n v="1"/>
    <n v="1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9:00"/>
    <n v="0"/>
    <n v="29"/>
    <d v="1899-12-30T00:00:00"/>
    <n v="0"/>
    <n v="0"/>
    <n v="1805373.9259999997"/>
    <n v="29002"/>
    <n v="61.974915254237288"/>
    <n v="62.249980208261491"/>
    <m/>
    <m/>
    <m/>
    <m/>
    <m/>
  </r>
  <r>
    <n v="510"/>
    <n v="58"/>
    <d v="2011-11-10T00:00:00"/>
    <n v="11"/>
    <x v="0"/>
    <n v="26"/>
    <s v="TSL,JSR"/>
    <s v="BLENDED PCI"/>
    <s v="LOWLANDS ORCHID"/>
    <d v="1899-12-30T15:00:00"/>
    <x v="505"/>
    <s v="DTY-WT 1-WCS-RLS 1-IMWB 1-DTY"/>
    <n v="58"/>
    <n v="1"/>
    <m/>
    <d v="1899-12-30T15:00:00"/>
    <d v="1899-12-30T15:00:00"/>
    <d v="1899-12-30T00:00:00"/>
    <n v="0"/>
    <n v="0"/>
    <d v="1899-12-30T15:10:00"/>
    <d v="1899-12-30T00:10:00"/>
    <n v="0"/>
    <n v="10"/>
    <d v="1899-12-30T15:30:00"/>
    <d v="1899-12-30T00:20:00"/>
    <n v="0"/>
    <n v="20"/>
    <d v="1899-12-30T16:15:00"/>
    <d v="1899-12-30T00:45:00"/>
    <n v="0"/>
    <n v="45"/>
    <d v="1899-12-30T16:20:00"/>
    <d v="1899-12-30T17:25:00"/>
    <d v="1899-12-30T01:05:00"/>
    <n v="1"/>
    <n v="5"/>
    <d v="1899-12-30T16:20:00"/>
    <d v="1899-12-30T17:25:00"/>
    <d v="1899-12-30T01:05:00"/>
    <n v="1"/>
    <n v="5"/>
    <d v="1899-12-30T18:45:00"/>
    <d v="1899-12-30T01:20:00"/>
    <n v="1"/>
    <n v="20"/>
    <d v="1899-12-30T19:39:00"/>
    <d v="1899-12-30T00:54:00"/>
    <n v="0"/>
    <n v="54"/>
    <d v="1899-12-30T21:01:00"/>
    <d v="1899-12-30T01:22:00"/>
    <n v="1"/>
    <n v="22"/>
    <d v="1899-12-30T21:01:00"/>
    <d v="1899-12-30T21:01:00"/>
    <d v="1899-12-30T00:00:00"/>
    <n v="0"/>
    <n v="0"/>
    <d v="1899-12-30T21:01:00"/>
    <d v="1899-12-30T21:01:00"/>
    <m/>
    <d v="1899-12-30T00:00:00"/>
    <n v="0"/>
    <n v="0"/>
    <d v="1899-12-30T21:10:00"/>
    <d v="1899-12-30T00:09:00"/>
    <n v="0"/>
    <n v="9"/>
    <d v="1899-12-30T21:18:00"/>
    <d v="1899-12-30T00:08:00"/>
    <n v="0"/>
    <n v="8"/>
    <d v="1899-12-30T21:18:00"/>
    <d v="1899-12-30T21:30:00"/>
    <d v="1899-12-30T00:12:00"/>
    <n v="0"/>
    <n v="12"/>
    <d v="1899-12-30T06:30:00"/>
    <n v="6"/>
    <n v="30"/>
    <d v="1899-12-30T02:22:00"/>
    <n v="2"/>
    <n v="22"/>
    <d v="1899-12-30T01:05:00"/>
    <n v="1"/>
    <n v="5"/>
    <d v="1899-12-30T01:22:00"/>
    <n v="1"/>
    <n v="22"/>
    <m/>
    <m/>
    <m/>
    <d v="1899-12-30T01:13:00"/>
    <n v="1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9:00"/>
    <n v="0"/>
    <n v="9"/>
    <d v="1899-12-30T00:00:00"/>
    <n v="0"/>
    <n v="0"/>
    <n v="1809027.0659999996"/>
    <n v="29060"/>
    <n v="62.985172413793101"/>
    <n v="62.251447556779063"/>
    <m/>
    <m/>
    <m/>
    <m/>
    <m/>
  </r>
  <r>
    <n v="511"/>
    <n v="59"/>
    <d v="2011-11-10T00:00:00"/>
    <n v="11"/>
    <x v="0"/>
    <n v="27"/>
    <s v="TSL,JSR"/>
    <s v="LAKE VERMONT/SS NEWZEALAND"/>
    <s v="LOWLANDS ORCHID/IRON BILL"/>
    <d v="1899-12-30T19:15:00"/>
    <x v="506"/>
    <s v="DTY-WT 1-WCS-RLS 2-IMWB 1-DTY"/>
    <n v="55"/>
    <n v="4"/>
    <m/>
    <d v="1899-12-30T19:15:00"/>
    <d v="1899-12-30T19:15:00"/>
    <d v="1899-12-30T00:00:00"/>
    <n v="0"/>
    <n v="0"/>
    <d v="1899-12-30T19:25:00"/>
    <d v="1899-12-30T00:10:00"/>
    <n v="0"/>
    <n v="10"/>
    <d v="1899-12-30T19:25:00"/>
    <d v="1899-12-30T00:00:00"/>
    <n v="0"/>
    <n v="0"/>
    <d v="1899-12-30T21:05:00"/>
    <d v="1899-12-30T01:40:00"/>
    <n v="1"/>
    <n v="40"/>
    <d v="1899-12-30T21:10:00"/>
    <d v="1899-12-30T22:10:00"/>
    <d v="1899-12-30T01:00:00"/>
    <n v="1"/>
    <n v="0"/>
    <d v="1899-12-30T21:10:00"/>
    <d v="1899-12-30T22:10:00"/>
    <d v="1899-12-30T01:00:00"/>
    <n v="1"/>
    <n v="0"/>
    <d v="1899-12-30T22:15:00"/>
    <d v="1899-12-30T00:05:00"/>
    <n v="0"/>
    <n v="5"/>
    <d v="1899-12-30T22:16:00"/>
    <d v="1899-12-30T00:01:00"/>
    <n v="0"/>
    <n v="1"/>
    <d v="1899-12-31T00:34:00"/>
    <d v="1899-12-30T02:18:00"/>
    <n v="2"/>
    <n v="18"/>
    <d v="1899-12-31T00:34:00"/>
    <d v="1899-12-31T00:34:00"/>
    <d v="1899-12-30T00:00:00"/>
    <n v="0"/>
    <n v="0"/>
    <d v="1899-12-31T00:34:00"/>
    <d v="1899-12-31T00:34:00"/>
    <m/>
    <d v="1899-12-30T00:00:00"/>
    <n v="0"/>
    <n v="0"/>
    <d v="1899-12-31T00:45:00"/>
    <d v="1899-12-30T00:11:00"/>
    <n v="0"/>
    <n v="11"/>
    <d v="1899-12-31T00:55:00"/>
    <d v="1899-12-30T00:10:00"/>
    <n v="0"/>
    <n v="10"/>
    <d v="1899-12-31T00:55:00"/>
    <d v="1899-12-31T01:00:00"/>
    <d v="1899-12-30T00:05:00"/>
    <n v="0"/>
    <n v="5"/>
    <d v="1899-12-30T05:45:00"/>
    <n v="5"/>
    <n v="45"/>
    <d v="1899-12-30T02:06:00"/>
    <n v="2"/>
    <n v="6"/>
    <d v="1899-12-30T01:00:00"/>
    <n v="1"/>
    <n v="0"/>
    <d v="1899-12-30T02:18:00"/>
    <n v="2"/>
    <n v="18"/>
    <m/>
    <m/>
    <m/>
    <d v="1899-12-30T01:33:00"/>
    <n v="1"/>
    <n v="33"/>
    <d v="1899-12-30T00:00:00"/>
    <n v="0"/>
    <n v="0"/>
    <d v="1899-12-30T00:06:00"/>
    <n v="0"/>
    <n v="6"/>
    <d v="1899-12-30T00:00:00"/>
    <n v="0"/>
    <n v="0"/>
    <d v="1899-12-30T00:00:00"/>
    <n v="0"/>
    <n v="0"/>
    <d v="1899-12-30T00:00:00"/>
    <n v="0"/>
    <n v="0"/>
    <d v="1899-12-30T00:39:00"/>
    <n v="0"/>
    <n v="39"/>
    <d v="1899-12-30T00:00:00"/>
    <n v="0"/>
    <n v="0"/>
    <n v="1812399.3359999997"/>
    <n v="29115"/>
    <n v="61.314"/>
    <n v="62.24967666151467"/>
    <m/>
    <m/>
    <m/>
    <m/>
    <m/>
  </r>
  <r>
    <n v="512"/>
    <n v="60"/>
    <d v="2011-11-10T00:00:00"/>
    <n v="11"/>
    <x v="30"/>
    <n v="3"/>
    <s v="GAGAN FERRO TECH LTD."/>
    <s v="NON COKING"/>
    <s v="CAROUGE"/>
    <d v="1899-12-30T02:30:00"/>
    <x v="507"/>
    <s v="DTY-WT 1-WCS-RLS 1-IMWB 1-DTY"/>
    <n v="58"/>
    <n v="1"/>
    <m/>
    <d v="1899-12-30T02:30:00"/>
    <d v="1899-12-30T02:30:00"/>
    <d v="1899-12-30T00:00:00"/>
    <n v="0"/>
    <n v="0"/>
    <d v="1899-12-30T02:45:00"/>
    <d v="1899-12-30T00:15:00"/>
    <n v="0"/>
    <n v="15"/>
    <d v="1899-12-30T02:50:00"/>
    <d v="1899-12-30T00:05:00"/>
    <n v="0"/>
    <n v="5"/>
    <d v="1899-12-30T03:20:00"/>
    <d v="1899-12-30T00:30:00"/>
    <n v="0"/>
    <n v="30"/>
    <d v="1899-12-30T03:25:00"/>
    <d v="1899-12-30T04:20:00"/>
    <d v="1899-12-30T00:55:00"/>
    <n v="0"/>
    <n v="55"/>
    <d v="1899-12-30T03:25:00"/>
    <d v="1899-12-30T04:20:00"/>
    <d v="1899-12-30T00:55:00"/>
    <n v="0"/>
    <n v="55"/>
    <d v="1899-12-30T04:23:00"/>
    <d v="1899-12-30T00:03:00"/>
    <n v="0"/>
    <n v="3"/>
    <d v="1899-12-30T04:25:00"/>
    <d v="1899-12-30T00:02:00"/>
    <n v="0"/>
    <n v="2"/>
    <d v="1899-12-30T05:30:00"/>
    <d v="1899-12-30T01:05:00"/>
    <n v="1"/>
    <n v="5"/>
    <d v="1899-12-30T05:30:00"/>
    <d v="1899-12-30T05:30:00"/>
    <d v="1899-12-30T00:00:00"/>
    <n v="0"/>
    <n v="0"/>
    <d v="1899-12-30T05:30:00"/>
    <d v="1899-12-30T05:30:00"/>
    <m/>
    <d v="1899-12-30T00:00:00"/>
    <n v="0"/>
    <n v="0"/>
    <d v="1899-12-30T05:35:00"/>
    <d v="1899-12-30T00:05:00"/>
    <n v="0"/>
    <n v="5"/>
    <d v="1899-12-30T05:50:00"/>
    <d v="1899-12-30T00:15:00"/>
    <n v="0"/>
    <n v="15"/>
    <d v="1899-12-30T05:50:00"/>
    <d v="1899-12-30T05:55:00"/>
    <d v="1899-12-30T00:05:00"/>
    <n v="0"/>
    <n v="5"/>
    <d v="1899-12-30T03:25:00"/>
    <n v="3"/>
    <n v="25"/>
    <d v="1899-12-30T00:53:00"/>
    <n v="0"/>
    <n v="53"/>
    <d v="1899-12-30T00:55:00"/>
    <n v="0"/>
    <n v="55"/>
    <d v="1899-12-30T01:05:00"/>
    <n v="1"/>
    <n v="5"/>
    <m/>
    <m/>
    <m/>
    <d v="1899-12-30T00:41:00"/>
    <n v="0"/>
    <n v="4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4:00"/>
    <n v="0"/>
    <n v="24"/>
    <d v="1899-12-30T00:00:00"/>
    <n v="0"/>
    <n v="0"/>
    <n v="1816239.6759999997"/>
    <n v="29173"/>
    <n v="66.212758620689655"/>
    <n v="62.257555822164321"/>
    <m/>
    <m/>
    <m/>
    <m/>
    <m/>
  </r>
  <r>
    <n v="513"/>
    <n v="61"/>
    <d v="2011-11-11T00:00:00"/>
    <n v="11"/>
    <x v="0"/>
    <n v="28"/>
    <s v="TSL,JSR"/>
    <s v="CP OMAN/BLENDED PCI"/>
    <s v="MP PANAMAX5/LOWLANDS ORCHID"/>
    <d v="1899-12-30T09:00:00"/>
    <x v="508"/>
    <s v="DTY-WT 1-WCS-RLS 2-IMWB 1-DTY"/>
    <n v="54"/>
    <n v="5"/>
    <m/>
    <d v="1899-12-30T09:00:00"/>
    <d v="1899-12-30T09:00:00"/>
    <d v="1899-12-30T00:00:00"/>
    <n v="0"/>
    <n v="0"/>
    <d v="1899-12-30T09:05:00"/>
    <d v="1899-12-30T00:05:00"/>
    <n v="0"/>
    <n v="5"/>
    <d v="1899-12-30T09:10:00"/>
    <d v="1899-12-30T00:05:00"/>
    <n v="0"/>
    <n v="5"/>
    <d v="1899-12-30T09:30:00"/>
    <d v="1899-12-30T00:20:00"/>
    <n v="0"/>
    <n v="20"/>
    <d v="1899-12-30T09:35:00"/>
    <d v="1899-12-30T11:00:00"/>
    <d v="1899-12-30T01:25:00"/>
    <n v="1"/>
    <n v="25"/>
    <d v="1899-12-30T09:35:00"/>
    <d v="1899-12-30T11:00:00"/>
    <d v="1899-12-30T01:25:00"/>
    <n v="1"/>
    <n v="25"/>
    <d v="1899-12-30T09:53:00"/>
    <d v="1899-12-30T00:23:00"/>
    <n v="0"/>
    <n v="23"/>
    <d v="1899-12-30T09:55:00"/>
    <d v="1899-12-30T00:02:00"/>
    <n v="0"/>
    <n v="2"/>
    <d v="1899-12-30T12:31:00"/>
    <d v="1899-12-30T02:36:00"/>
    <n v="2"/>
    <n v="36"/>
    <d v="1899-12-30T12:31:00"/>
    <d v="1899-12-30T12:31:00"/>
    <d v="1899-12-30T00:00:00"/>
    <n v="0"/>
    <n v="0"/>
    <d v="1899-12-30T12:31:00"/>
    <d v="1899-12-30T12:31:00"/>
    <m/>
    <d v="1899-12-30T00:00:00"/>
    <n v="0"/>
    <n v="0"/>
    <d v="1899-12-30T12:52:00"/>
    <d v="1899-12-30T00:21:00"/>
    <n v="0"/>
    <n v="21"/>
    <d v="1899-12-30T12:57:00"/>
    <d v="1899-12-30T00:05:00"/>
    <n v="0"/>
    <n v="5"/>
    <d v="1899-12-30T12:57:00"/>
    <d v="1899-12-30T13:00:00"/>
    <d v="1899-12-30T00:03:00"/>
    <n v="0"/>
    <n v="3"/>
    <d v="1899-12-30T04:00:00"/>
    <n v="4"/>
    <n v="0"/>
    <d v="1899-12-30T01:09:00"/>
    <n v="1"/>
    <n v="9"/>
    <d v="1899-12-30T01:25:00"/>
    <n v="1"/>
    <n v="25"/>
    <d v="1899-12-30T02:36:00"/>
    <n v="2"/>
    <n v="36"/>
    <m/>
    <m/>
    <m/>
    <d v="1899-12-30T01:04:00"/>
    <n v="1"/>
    <n v="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32:00"/>
    <n v="1"/>
    <n v="32"/>
    <d v="1899-12-30T00:00:00"/>
    <n v="0"/>
    <n v="0"/>
    <n v="1819645.3859999997"/>
    <n v="29227"/>
    <n v="63.068703703703704"/>
    <n v="62.259054504396609"/>
    <m/>
    <m/>
    <m/>
    <m/>
    <m/>
  </r>
  <r>
    <n v="514"/>
    <n v="62"/>
    <d v="2011-11-11T00:00:00"/>
    <n v="11"/>
    <x v="0"/>
    <n v="29"/>
    <s v="TSL,JSR"/>
    <s v="OAKY NORTH/SS NEWZEALAND"/>
    <s v="IRON BILL/LOWLANDS ORCHID"/>
    <d v="1899-12-30T11:15:00"/>
    <x v="509"/>
    <s v="DTY-WT 1-WCS-RLS 1-IMWB 1-DTY/DTY-WT 1-WCS-RLS 2-IMWB 1-DTY"/>
    <n v="49"/>
    <n v="10"/>
    <m/>
    <d v="1899-12-30T11:15:00"/>
    <d v="1899-12-30T11:15:00"/>
    <d v="1899-12-30T00:00:00"/>
    <n v="0"/>
    <n v="0"/>
    <d v="1899-12-30T11:20:00"/>
    <d v="1899-12-30T00:05:00"/>
    <n v="0"/>
    <n v="5"/>
    <d v="1899-12-30T11:30:00"/>
    <d v="1899-12-30T00:10:00"/>
    <n v="0"/>
    <n v="10"/>
    <d v="1899-12-30T12:00:00"/>
    <d v="1899-12-30T00:30:00"/>
    <n v="0"/>
    <n v="30"/>
    <d v="1899-12-30T12:05:00"/>
    <d v="1899-12-30T13:00:00"/>
    <d v="1899-12-30T00:55:00"/>
    <n v="0"/>
    <n v="55"/>
    <d v="1899-12-30T12:05:00"/>
    <d v="1899-12-30T13:00:00"/>
    <d v="1899-12-30T00:55:00"/>
    <n v="0"/>
    <n v="55"/>
    <d v="1899-12-30T13:30:00"/>
    <d v="1899-12-30T00:30:00"/>
    <n v="0"/>
    <n v="30"/>
    <d v="1899-12-30T13:38:00"/>
    <d v="1899-12-30T00:08:00"/>
    <n v="0"/>
    <n v="8"/>
    <d v="1899-12-30T17:20:00"/>
    <d v="1899-12-30T03:42:00"/>
    <n v="3"/>
    <n v="42"/>
    <d v="1899-12-30T17:20:00"/>
    <d v="1899-12-30T17:20:00"/>
    <d v="1899-12-30T00:00:00"/>
    <n v="0"/>
    <n v="0"/>
    <d v="1899-12-30T17:20:00"/>
    <d v="1899-12-30T17:20:00"/>
    <m/>
    <d v="1899-12-30T00:00:00"/>
    <n v="0"/>
    <n v="0"/>
    <d v="1899-12-30T17:38:00"/>
    <d v="1899-12-30T00:18:00"/>
    <n v="0"/>
    <n v="18"/>
    <d v="1899-12-30T17:45:00"/>
    <d v="1899-12-30T00:07:00"/>
    <n v="0"/>
    <n v="7"/>
    <d v="1899-12-30T17:45:00"/>
    <d v="1899-12-30T17:50:00"/>
    <d v="1899-12-30T00:05:00"/>
    <n v="0"/>
    <n v="5"/>
    <d v="1899-12-30T06:35:00"/>
    <n v="6"/>
    <n v="35"/>
    <d v="1899-12-30T01:25:00"/>
    <n v="1"/>
    <n v="25"/>
    <d v="1899-12-30T00:55:00"/>
    <n v="0"/>
    <n v="55"/>
    <d v="1899-12-30T03:42:00"/>
    <n v="3"/>
    <n v="42"/>
    <m/>
    <m/>
    <m/>
    <d v="1899-12-30T02:11:00"/>
    <n v="2"/>
    <n v="11"/>
    <d v="1899-12-30T00:00:00"/>
    <n v="0"/>
    <n v="0"/>
    <d v="1899-12-30T00:17:00"/>
    <n v="0"/>
    <n v="17"/>
    <d v="1899-12-30T00:00:00"/>
    <n v="0"/>
    <n v="0"/>
    <d v="1899-12-30T00:00:00"/>
    <n v="0"/>
    <n v="0"/>
    <d v="1899-12-30T00:27:00"/>
    <n v="0"/>
    <n v="27"/>
    <d v="1899-12-30T00:47:00"/>
    <n v="0"/>
    <n v="47"/>
    <d v="1899-12-30T00:00:00"/>
    <n v="0"/>
    <n v="0"/>
    <n v="1822550.0459999996"/>
    <n v="29276"/>
    <n v="59.278775510204078"/>
    <n v="62.254066334198647"/>
    <m/>
    <m/>
    <m/>
    <m/>
    <m/>
  </r>
  <r>
    <n v="515"/>
    <n v="63"/>
    <d v="2011-11-11T00:00:00"/>
    <n v="11"/>
    <x v="30"/>
    <n v="4"/>
    <s v="GAGAN FERRO TECH LTD."/>
    <s v="NON COKING"/>
    <s v="CAROUGE"/>
    <d v="1899-12-30T13:25:00"/>
    <x v="510"/>
    <s v="DTY-WT 1-WCS-RLS 2-IMWB 1-DTY"/>
    <n v="59"/>
    <n v="0"/>
    <m/>
    <d v="1899-12-30T13:25:00"/>
    <d v="1899-12-30T13:25:00"/>
    <d v="1899-12-30T00:00:00"/>
    <n v="0"/>
    <n v="0"/>
    <d v="1899-12-30T13:35:00"/>
    <d v="1899-12-30T00:10:00"/>
    <n v="0"/>
    <n v="10"/>
    <d v="1899-12-30T13:50:00"/>
    <d v="1899-12-30T00:15:00"/>
    <n v="0"/>
    <n v="15"/>
    <d v="1899-12-30T15:00:00"/>
    <d v="1899-12-30T01:10:00"/>
    <n v="1"/>
    <n v="10"/>
    <d v="1899-12-30T15:10:00"/>
    <d v="1899-12-30T16:45:00"/>
    <d v="1899-12-30T01:35:00"/>
    <n v="1"/>
    <n v="35"/>
    <d v="1899-12-30T15:10:00"/>
    <d v="1899-12-30T16:45:00"/>
    <d v="1899-12-30T01:35:00"/>
    <n v="1"/>
    <n v="35"/>
    <d v="1899-12-30T16:45:00"/>
    <d v="1899-12-30T00:00:00"/>
    <n v="0"/>
    <n v="0"/>
    <d v="1899-12-30T16:45:00"/>
    <d v="1899-12-30T00:00:00"/>
    <n v="0"/>
    <n v="0"/>
    <d v="1899-12-30T20:27:00"/>
    <d v="1899-12-30T03:42:00"/>
    <n v="3"/>
    <n v="42"/>
    <d v="1899-12-30T20:27:00"/>
    <d v="1899-12-30T20:27:00"/>
    <d v="1899-12-30T00:00:00"/>
    <n v="0"/>
    <n v="0"/>
    <d v="1899-12-30T20:27:00"/>
    <d v="1899-12-30T20:27:00"/>
    <m/>
    <d v="1899-12-30T00:00:00"/>
    <n v="0"/>
    <n v="0"/>
    <d v="1899-12-30T20:45:00"/>
    <d v="1899-12-30T00:18:00"/>
    <n v="0"/>
    <n v="18"/>
    <d v="1899-12-30T20:53:00"/>
    <d v="1899-12-30T00:08:00"/>
    <n v="0"/>
    <n v="8"/>
    <d v="1899-12-30T20:53:00"/>
    <d v="1899-12-30T20:55:00"/>
    <d v="1899-12-30T00:02:00"/>
    <n v="0"/>
    <n v="2"/>
    <d v="1899-12-30T07:30:00"/>
    <n v="7"/>
    <n v="30"/>
    <d v="1899-12-30T01:36:00"/>
    <n v="1"/>
    <n v="36"/>
    <d v="1899-12-30T01:35:00"/>
    <n v="1"/>
    <n v="35"/>
    <d v="1899-12-30T03:42:00"/>
    <n v="3"/>
    <n v="42"/>
    <m/>
    <m/>
    <m/>
    <d v="1899-12-30T00:40:00"/>
    <n v="0"/>
    <n v="40"/>
    <d v="1899-12-30T00:00:00"/>
    <n v="0"/>
    <n v="0"/>
    <d v="1899-12-30T00:00:00"/>
    <n v="0"/>
    <n v="0"/>
    <d v="1899-12-30T00:00:00"/>
    <n v="0"/>
    <n v="0"/>
    <d v="1899-12-30T02:15:00"/>
    <n v="2"/>
    <n v="15"/>
    <d v="1899-12-30T00:00:00"/>
    <n v="0"/>
    <n v="0"/>
    <d v="1899-12-30T00:47:00"/>
    <n v="0"/>
    <n v="47"/>
    <d v="1899-12-30T00:00:00"/>
    <n v="0"/>
    <n v="0"/>
    <n v="1825907.4559999995"/>
    <n v="29335"/>
    <n v="56.905254237288133"/>
    <n v="62.243308539287526"/>
    <m/>
    <m/>
    <m/>
    <m/>
    <m/>
  </r>
  <r>
    <n v="516"/>
    <n v="64"/>
    <d v="2011-11-11T00:00:00"/>
    <n v="11"/>
    <x v="2"/>
    <n v="4"/>
    <s v="UML,DGPR"/>
    <s v="HARD COKING COAL"/>
    <s v="GARIMA PREM"/>
    <d v="1899-12-30T13:45:00"/>
    <x v="511"/>
    <s v="DTY-WT 1-WCS-RLS 2-IMWB 1-DTY"/>
    <n v="59"/>
    <n v="0"/>
    <m/>
    <d v="1899-12-30T13:45:00"/>
    <d v="1899-12-30T13:45:00"/>
    <d v="1899-12-30T00:00:00"/>
    <n v="0"/>
    <n v="0"/>
    <d v="1899-12-30T14:00:00"/>
    <d v="1899-12-30T00:15:00"/>
    <n v="0"/>
    <n v="15"/>
    <d v="1899-12-30T17:00:00"/>
    <d v="1899-12-30T03:00:00"/>
    <n v="3"/>
    <n v="0"/>
    <d v="1899-12-30T17:50:00"/>
    <d v="1899-12-30T00:50:00"/>
    <n v="0"/>
    <n v="50"/>
    <d v="1899-12-30T18:00:00"/>
    <d v="1899-12-30T21:45:00"/>
    <d v="1899-12-30T03:45:00"/>
    <n v="3"/>
    <n v="45"/>
    <d v="1899-12-30T18:00:00"/>
    <d v="1899-12-30T21:45:00"/>
    <d v="1899-12-30T03:45:00"/>
    <n v="3"/>
    <n v="45"/>
    <d v="1899-12-30T17:55:00"/>
    <d v="1899-12-30T00:05:00"/>
    <n v="0"/>
    <n v="5"/>
    <d v="1899-12-30T21:53:00"/>
    <d v="1899-12-30T03:58:00"/>
    <n v="3"/>
    <n v="58"/>
    <d v="1899-12-30T22:59:00"/>
    <d v="1899-12-30T01:06:00"/>
    <n v="1"/>
    <n v="6"/>
    <d v="1899-12-30T22:59:00"/>
    <d v="1899-12-30T22:59:00"/>
    <d v="1899-12-30T00:00:00"/>
    <n v="0"/>
    <n v="0"/>
    <d v="1899-12-30T22:59:00"/>
    <d v="1899-12-30T22:59:00"/>
    <m/>
    <d v="1899-12-30T00:00:00"/>
    <n v="0"/>
    <n v="0"/>
    <d v="1899-12-30T23:15:00"/>
    <d v="1899-12-30T00:16:00"/>
    <n v="0"/>
    <n v="16"/>
    <d v="1899-12-30T23:25:00"/>
    <d v="1899-12-30T00:10:00"/>
    <n v="0"/>
    <n v="10"/>
    <d v="1899-12-30T23:25:00"/>
    <d v="1899-12-30T23:30:00"/>
    <d v="1899-12-30T00:05:00"/>
    <n v="0"/>
    <n v="5"/>
    <d v="1899-12-30T09:45:00"/>
    <n v="9"/>
    <n v="45"/>
    <d v="1899-12-30T01:21:00"/>
    <n v="1"/>
    <n v="21"/>
    <d v="1899-12-30T03:45:00"/>
    <n v="3"/>
    <n v="45"/>
    <d v="1899-12-30T01:06:00"/>
    <n v="1"/>
    <n v="6"/>
    <m/>
    <m/>
    <m/>
    <d v="1899-12-30T00:56:00"/>
    <n v="0"/>
    <n v="5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0:00"/>
    <n v="0"/>
    <n v="10"/>
    <d v="1899-12-30T00:00:00"/>
    <n v="0"/>
    <n v="0"/>
    <n v="1829407.7459999996"/>
    <n v="29394"/>
    <n v="59.326949152542369"/>
    <n v="62.237454786691146"/>
    <m/>
    <m/>
    <m/>
    <m/>
    <m/>
  </r>
  <r>
    <n v="517"/>
    <n v="65"/>
    <d v="2011-11-11T00:00:00"/>
    <n v="11"/>
    <x v="32"/>
    <n v="3"/>
    <s v="VEDANT"/>
    <s v="NON COKING"/>
    <s v="YASA UNSAL SUNAR"/>
    <d v="1899-12-30T17:10:00"/>
    <x v="104"/>
    <s v="DTY-WT 1-WCS-RLS 2-IMWB 1-DTY"/>
    <n v="59"/>
    <n v="0"/>
    <m/>
    <d v="1899-12-30T17:10:00"/>
    <d v="1899-12-30T17:10:00"/>
    <d v="1899-12-30T00:00:00"/>
    <n v="0"/>
    <n v="0"/>
    <d v="1899-12-30T19:10:00"/>
    <d v="1899-12-30T02:00:00"/>
    <n v="2"/>
    <n v="0"/>
    <d v="1899-12-30T20:20:00"/>
    <d v="1899-12-30T01:10:00"/>
    <n v="1"/>
    <n v="10"/>
    <d v="1899-12-30T21:10:00"/>
    <d v="1899-12-30T00:50:00"/>
    <n v="0"/>
    <n v="50"/>
    <d v="1899-12-30T21:40:00"/>
    <d v="1899-12-30T23:20:00"/>
    <d v="1899-12-30T01:40:00"/>
    <n v="1"/>
    <n v="40"/>
    <d v="1899-12-30T21:40:00"/>
    <d v="1899-12-30T23:20:00"/>
    <d v="1899-12-30T01:40:00"/>
    <n v="1"/>
    <n v="40"/>
    <d v="1899-12-30T23:23:00"/>
    <d v="1899-12-30T00:03:00"/>
    <n v="0"/>
    <n v="3"/>
    <d v="1899-12-31T00:10:00"/>
    <d v="1899-12-30T00:47:00"/>
    <n v="0"/>
    <n v="47"/>
    <d v="1899-12-31T03:13:00"/>
    <d v="1899-12-30T03:03:00"/>
    <n v="3"/>
    <n v="3"/>
    <d v="1899-12-31T03:13:00"/>
    <d v="1899-12-31T03:13:00"/>
    <d v="1899-12-30T00:00:00"/>
    <n v="0"/>
    <n v="0"/>
    <d v="1899-12-31T03:13:00"/>
    <d v="1899-12-31T03:13:00"/>
    <m/>
    <d v="1899-12-30T00:00:00"/>
    <n v="0"/>
    <n v="0"/>
    <d v="1899-12-31T03:30:00"/>
    <d v="1899-12-30T00:17:00"/>
    <n v="0"/>
    <n v="17"/>
    <d v="1899-12-31T03:35:00"/>
    <d v="1899-12-30T00:05:00"/>
    <n v="0"/>
    <n v="5"/>
    <d v="1899-12-31T03:35:00"/>
    <d v="1899-12-31T03:40:00"/>
    <d v="1899-12-30T00:05:00"/>
    <n v="0"/>
    <n v="5"/>
    <d v="1899-12-30T10:30:00"/>
    <n v="10"/>
    <n v="30"/>
    <d v="1899-12-30T01:15:00"/>
    <n v="1"/>
    <n v="15"/>
    <d v="1899-12-30T01:40:00"/>
    <n v="1"/>
    <n v="40"/>
    <d v="1899-12-30T03:03:00"/>
    <n v="3"/>
    <n v="3"/>
    <m/>
    <m/>
    <m/>
    <d v="1899-12-30T01:33:00"/>
    <n v="1"/>
    <n v="33"/>
    <d v="1899-12-30T00:00:00"/>
    <n v="0"/>
    <n v="0"/>
    <d v="1899-12-30T00:10:00"/>
    <n v="0"/>
    <n v="10"/>
    <d v="1899-12-30T01:00:00"/>
    <n v="1"/>
    <n v="0"/>
    <d v="1899-12-30T00:00:00"/>
    <n v="0"/>
    <n v="0"/>
    <d v="1899-12-30T00:00:00"/>
    <n v="0"/>
    <n v="0"/>
    <d v="1899-12-30T00:20:00"/>
    <n v="0"/>
    <n v="20"/>
    <d v="1899-12-30T00:00:00"/>
    <n v="0"/>
    <n v="0"/>
    <n v="1832961.3759999995"/>
    <n v="29453"/>
    <n v="60.231016949152547"/>
    <n v="62.233435507418584"/>
    <m/>
    <m/>
    <m/>
    <m/>
    <m/>
  </r>
  <r>
    <n v="518"/>
    <n v="66"/>
    <d v="2011-11-12T00:00:00"/>
    <n v="11"/>
    <x v="25"/>
    <n v="1"/>
    <s v="SUPL"/>
    <s v="NON COKING"/>
    <s v="CAROUGE"/>
    <d v="1899-12-30T02:30:00"/>
    <x v="512"/>
    <s v="DTY-WT 1-WCS-RLS 2-IMWB 1-DTY"/>
    <n v="57"/>
    <n v="2"/>
    <m/>
    <d v="1899-12-30T02:30:00"/>
    <d v="1899-12-30T02:30:00"/>
    <d v="1899-12-30T00:00:00"/>
    <n v="0"/>
    <n v="0"/>
    <d v="1899-12-30T02:35:00"/>
    <d v="1899-12-30T00:05:00"/>
    <n v="0"/>
    <n v="5"/>
    <d v="1899-12-30T03:00:00"/>
    <d v="1899-12-30T00:25:00"/>
    <n v="0"/>
    <n v="25"/>
    <d v="1899-12-30T04:00:00"/>
    <d v="1899-12-30T01:00:00"/>
    <n v="1"/>
    <n v="0"/>
    <d v="1899-12-30T04:10:00"/>
    <d v="1899-12-30T05:15:00"/>
    <d v="1899-12-30T01:05:00"/>
    <n v="1"/>
    <n v="5"/>
    <d v="1899-12-30T04:10:00"/>
    <d v="1899-12-30T05:15:00"/>
    <d v="1899-12-30T01:05:00"/>
    <n v="1"/>
    <n v="5"/>
    <d v="1899-12-30T05:35:00"/>
    <d v="1899-12-30T00:20:00"/>
    <n v="0"/>
    <n v="20"/>
    <d v="1899-12-30T05:38:00"/>
    <d v="1899-12-30T00:03:00"/>
    <n v="0"/>
    <n v="3"/>
    <d v="1899-12-30T07:51:00"/>
    <d v="1899-12-30T02:13:00"/>
    <n v="2"/>
    <n v="13"/>
    <d v="1899-12-30T07:51:00"/>
    <d v="1899-12-30T07:51:00"/>
    <d v="1899-12-30T00:00:00"/>
    <n v="0"/>
    <n v="0"/>
    <d v="1899-12-30T07:51:00"/>
    <d v="1899-12-30T07:51:00"/>
    <m/>
    <d v="1899-12-30T00:00:00"/>
    <n v="0"/>
    <n v="0"/>
    <d v="1899-12-30T07:56:00"/>
    <d v="1899-12-30T00:05:00"/>
    <n v="0"/>
    <n v="5"/>
    <d v="1899-12-30T07:59:00"/>
    <d v="1899-12-30T00:03:00"/>
    <n v="0"/>
    <n v="3"/>
    <d v="1899-12-30T07:59:00"/>
    <d v="1899-12-30T08:00:00"/>
    <d v="1899-12-30T00:01:00"/>
    <n v="0"/>
    <n v="1"/>
    <d v="1899-12-30T05:30:00"/>
    <n v="5"/>
    <n v="30"/>
    <d v="1899-12-30T01:28:00"/>
    <n v="1"/>
    <n v="28"/>
    <d v="1899-12-30T01:05:00"/>
    <n v="1"/>
    <n v="5"/>
    <d v="1899-12-30T02:13:00"/>
    <n v="2"/>
    <n v="13"/>
    <m/>
    <m/>
    <m/>
    <d v="1899-12-30T00:50:00"/>
    <n v="0"/>
    <n v="5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6:00"/>
    <n v="0"/>
    <n v="6"/>
    <d v="1899-12-30T01:17:00"/>
    <n v="1"/>
    <n v="17"/>
    <d v="1899-12-30T00:00:00"/>
    <n v="0"/>
    <n v="0"/>
    <n v="1836400.9959999996"/>
    <n v="29510"/>
    <n v="60.344210526315784"/>
    <n v="62.229786377499138"/>
    <m/>
    <m/>
    <m/>
    <m/>
    <m/>
  </r>
  <r>
    <n v="519"/>
    <n v="67"/>
    <d v="2011-11-12T00:00:00"/>
    <n v="11"/>
    <x v="32"/>
    <n v="4"/>
    <s v="VEDANT"/>
    <s v="NON COKING"/>
    <s v="YASA UNSAL SUNAR"/>
    <d v="1899-12-30T03:45:00"/>
    <x v="513"/>
    <s v="DTY-WT 1-WCS-RLS 2-IMWB 1-DTY"/>
    <n v="59"/>
    <n v="0"/>
    <m/>
    <d v="1899-12-30T03:45:00"/>
    <d v="1899-12-30T03:45:00"/>
    <d v="1899-12-30T00:00:00"/>
    <n v="0"/>
    <n v="0"/>
    <d v="1899-12-30T03:50:00"/>
    <d v="1899-12-30T00:05:00"/>
    <n v="0"/>
    <n v="5"/>
    <d v="1899-12-30T04:15:00"/>
    <d v="1899-12-30T00:25:00"/>
    <n v="0"/>
    <n v="25"/>
    <d v="1899-12-30T06:15:00"/>
    <d v="1899-12-30T02:00:00"/>
    <n v="2"/>
    <n v="0"/>
    <d v="1899-12-30T06:30:00"/>
    <d v="1899-12-30T08:15:00"/>
    <d v="1899-12-30T01:45:00"/>
    <n v="1"/>
    <n v="45"/>
    <d v="1899-12-30T06:30:00"/>
    <d v="1899-12-30T08:15:00"/>
    <d v="1899-12-30T01:45:00"/>
    <n v="1"/>
    <n v="45"/>
    <d v="1899-12-30T08:20:00"/>
    <d v="1899-12-30T00:05:00"/>
    <n v="0"/>
    <n v="5"/>
    <d v="1899-12-30T09:05:00"/>
    <d v="1899-12-30T00:45:00"/>
    <n v="0"/>
    <n v="45"/>
    <d v="1899-12-30T12:43:00"/>
    <d v="1899-12-30T03:38:00"/>
    <n v="3"/>
    <n v="38"/>
    <d v="1899-12-30T12:43:00"/>
    <d v="1899-12-30T12:43:00"/>
    <d v="1899-12-30T00:00:00"/>
    <n v="0"/>
    <n v="0"/>
    <d v="1899-12-30T12:43:00"/>
    <d v="1899-12-30T12:43:00"/>
    <m/>
    <d v="1899-12-30T00:00:00"/>
    <n v="0"/>
    <n v="0"/>
    <d v="1899-12-30T13:15:00"/>
    <d v="1899-12-30T00:32:00"/>
    <n v="0"/>
    <n v="32"/>
    <d v="1899-12-30T13:20:00"/>
    <d v="1899-12-30T00:05:00"/>
    <n v="0"/>
    <n v="5"/>
    <d v="1899-12-30T13:20:00"/>
    <d v="1899-12-30T13:30:00"/>
    <d v="1899-12-30T00:10:00"/>
    <n v="0"/>
    <n v="10"/>
    <d v="1899-12-30T09:45:00"/>
    <n v="9"/>
    <n v="45"/>
    <d v="1899-12-30T02:42:00"/>
    <n v="2"/>
    <n v="42"/>
    <d v="1899-12-30T01:45:00"/>
    <n v="1"/>
    <n v="45"/>
    <d v="1899-12-30T03:38:00"/>
    <n v="3"/>
    <n v="38"/>
    <m/>
    <m/>
    <m/>
    <d v="1899-12-30T01:46:00"/>
    <n v="1"/>
    <n v="46"/>
    <d v="1899-12-30T00:00:00"/>
    <n v="0"/>
    <n v="0"/>
    <d v="1899-12-30T01:52:00"/>
    <n v="1"/>
    <n v="5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1839941.0659999996"/>
    <n v="29569"/>
    <n v="60.001186440677969"/>
    <n v="62.225339578612726"/>
    <m/>
    <m/>
    <m/>
    <m/>
    <m/>
  </r>
  <r>
    <n v="520"/>
    <n v="68"/>
    <d v="2011-11-12T00:00:00"/>
    <n v="11"/>
    <x v="14"/>
    <n v="1"/>
    <s v="VISA STEEL"/>
    <s v="NON COKING"/>
    <s v="NEWLEAD SPARTOUNTA"/>
    <d v="1899-12-30T08:45:00"/>
    <x v="514"/>
    <s v="DTY-WT 1-WCS-RLS 2-IMWB 1-DTY"/>
    <n v="57"/>
    <n v="0"/>
    <m/>
    <d v="1899-12-30T08:45:00"/>
    <d v="1899-12-30T08:45:00"/>
    <d v="1899-12-30T00:00:00"/>
    <n v="0"/>
    <n v="0"/>
    <d v="1899-12-30T08:50:00"/>
    <d v="1899-12-30T00:05:00"/>
    <n v="0"/>
    <n v="5"/>
    <d v="1899-12-30T09:00:00"/>
    <d v="1899-12-30T00:10:00"/>
    <n v="0"/>
    <n v="10"/>
    <d v="1899-12-30T10:00:00"/>
    <d v="1899-12-30T01:00:00"/>
    <n v="1"/>
    <n v="0"/>
    <d v="1899-12-30T10:05:00"/>
    <d v="1899-12-30T11:30:00"/>
    <d v="1899-12-30T01:25:00"/>
    <n v="1"/>
    <n v="25"/>
    <d v="1899-12-30T10:05:00"/>
    <d v="1899-12-30T11:30:00"/>
    <d v="1899-12-30T01:25:00"/>
    <n v="1"/>
    <n v="25"/>
    <d v="1899-12-30T13:00:00"/>
    <d v="1899-12-30T01:30:00"/>
    <n v="1"/>
    <n v="30"/>
    <d v="1899-12-30T13:24:00"/>
    <d v="1899-12-30T00:24:00"/>
    <n v="0"/>
    <n v="24"/>
    <d v="1899-12-30T14:39:00"/>
    <d v="1899-12-30T01:15:00"/>
    <n v="1"/>
    <n v="15"/>
    <d v="1899-12-30T14:39:00"/>
    <d v="1899-12-30T14:39:00"/>
    <d v="1899-12-30T00:00:00"/>
    <n v="0"/>
    <n v="0"/>
    <d v="1899-12-30T14:39:00"/>
    <d v="1899-12-30T14:39:00"/>
    <m/>
    <d v="1899-12-30T00:00:00"/>
    <n v="0"/>
    <n v="0"/>
    <d v="1899-12-30T14:50:00"/>
    <d v="1899-12-30T00:11:00"/>
    <n v="0"/>
    <n v="11"/>
    <d v="1899-12-30T14:55:00"/>
    <d v="1899-12-30T00:05:00"/>
    <n v="0"/>
    <n v="5"/>
    <d v="1899-12-30T14:55:00"/>
    <d v="1899-12-30T15:00:00"/>
    <d v="1899-12-30T00:05:00"/>
    <n v="0"/>
    <n v="5"/>
    <d v="1899-12-30T06:15:00"/>
    <n v="6"/>
    <n v="15"/>
    <d v="1899-12-30T02:46:00"/>
    <n v="2"/>
    <n v="46"/>
    <d v="1899-12-30T01:25:00"/>
    <n v="1"/>
    <n v="25"/>
    <d v="1899-12-30T01:15:00"/>
    <n v="1"/>
    <n v="15"/>
    <m/>
    <m/>
    <m/>
    <d v="1899-12-30T00:42:00"/>
    <n v="0"/>
    <n v="4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3:00"/>
    <n v="0"/>
    <n v="33"/>
    <d v="1899-12-30T00:00:00"/>
    <n v="0"/>
    <n v="0"/>
    <n v="1843349.8059999996"/>
    <n v="29626"/>
    <n v="59.80245614035087"/>
    <n v="62.220677985553216"/>
    <m/>
    <m/>
    <m/>
    <m/>
    <m/>
  </r>
  <r>
    <n v="521"/>
    <n v="69"/>
    <d v="2011-11-12T00:00:00"/>
    <n v="11"/>
    <x v="0"/>
    <n v="30"/>
    <s v="TSL,JSR"/>
    <s v="BLENDED PCI"/>
    <s v="LOWLANDS ORCHID"/>
    <d v="1899-12-30T13:45:00"/>
    <x v="515"/>
    <s v="DTY-WT 1-WCS-RLS 2-IMWB 1-DTY"/>
    <n v="58"/>
    <n v="0"/>
    <m/>
    <d v="1899-12-30T13:45:00"/>
    <d v="1899-12-30T13:45:00"/>
    <d v="1899-12-30T00:00:00"/>
    <n v="0"/>
    <n v="0"/>
    <d v="1899-12-30T13:55:00"/>
    <d v="1899-12-30T00:10:00"/>
    <n v="0"/>
    <n v="10"/>
    <d v="1899-12-30T14:10:00"/>
    <d v="1899-12-30T00:15:00"/>
    <n v="0"/>
    <n v="15"/>
    <d v="1899-12-30T14:36:00"/>
    <d v="1899-12-30T00:26:00"/>
    <n v="0"/>
    <n v="26"/>
    <d v="1899-12-30T14:45:00"/>
    <d v="1899-12-30T16:20:00"/>
    <d v="1899-12-30T01:35:00"/>
    <n v="1"/>
    <n v="35"/>
    <d v="1899-12-30T14:45:00"/>
    <d v="1899-12-30T16:20:00"/>
    <d v="1899-12-30T01:35:00"/>
    <n v="1"/>
    <n v="35"/>
    <d v="1899-12-30T16:23:00"/>
    <d v="1899-12-30T00:03:00"/>
    <n v="0"/>
    <n v="3"/>
    <d v="1899-12-30T16:25:00"/>
    <d v="1899-12-30T00:02:00"/>
    <n v="0"/>
    <n v="2"/>
    <d v="1899-12-30T18:25:00"/>
    <d v="1899-12-30T02:00:00"/>
    <n v="2"/>
    <n v="0"/>
    <d v="1899-12-30T18:25:00"/>
    <d v="1899-12-30T18:25:00"/>
    <d v="1899-12-30T00:00:00"/>
    <n v="0"/>
    <n v="0"/>
    <d v="1899-12-30T18:25:00"/>
    <d v="1899-12-30T18:25:00"/>
    <m/>
    <d v="1899-12-30T00:00:00"/>
    <n v="0"/>
    <n v="0"/>
    <d v="1899-12-30T18:35:00"/>
    <d v="1899-12-30T00:10:00"/>
    <n v="0"/>
    <n v="10"/>
    <d v="1899-12-30T18:40:00"/>
    <d v="1899-12-30T00:05:00"/>
    <n v="0"/>
    <n v="5"/>
    <d v="1899-12-30T18:40:00"/>
    <d v="1899-12-30T18:45:00"/>
    <d v="1899-12-30T00:05:00"/>
    <n v="0"/>
    <n v="5"/>
    <d v="1899-12-30T05:00:00"/>
    <n v="5"/>
    <n v="0"/>
    <d v="1899-12-30T00:44:00"/>
    <n v="0"/>
    <n v="44"/>
    <d v="1899-12-30T01:35:00"/>
    <n v="1"/>
    <n v="35"/>
    <d v="1899-12-30T02:00:00"/>
    <n v="2"/>
    <n v="0"/>
    <m/>
    <m/>
    <m/>
    <d v="1899-12-30T01:35:00"/>
    <n v="1"/>
    <n v="3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5:00"/>
    <n v="0"/>
    <n v="25"/>
    <d v="1899-12-30T00:00:00"/>
    <n v="0"/>
    <n v="0"/>
    <n v="1847033.1259999997"/>
    <n v="29684"/>
    <n v="63.505517241379316"/>
    <n v="62.223188451691136"/>
    <m/>
    <m/>
    <m/>
    <m/>
    <m/>
  </r>
  <r>
    <n v="522"/>
    <n v="70"/>
    <d v="2011-11-12T00:00:00"/>
    <n v="11"/>
    <x v="0"/>
    <n v="31"/>
    <s v="TSL,JSR"/>
    <s v="SS NEWZEALAND/LAKE VERMONT"/>
    <s v="LOWLANDS ORCHID/IRON BILL"/>
    <d v="1899-12-30T15:00:00"/>
    <x v="516"/>
    <s v="DTY-WT 1-WCS-RLS 2-IMWB 1-DTY"/>
    <n v="56"/>
    <n v="3"/>
    <m/>
    <d v="1899-12-30T15:00:00"/>
    <d v="1899-12-30T15:00:00"/>
    <d v="1899-12-30T00:00:00"/>
    <n v="0"/>
    <n v="0"/>
    <d v="1899-12-30T15:10:00"/>
    <d v="1899-12-30T00:10:00"/>
    <n v="0"/>
    <n v="10"/>
    <d v="1899-12-30T15:20:00"/>
    <d v="1899-12-30T00:10:00"/>
    <n v="0"/>
    <n v="10"/>
    <d v="1899-12-30T16:30:00"/>
    <d v="1899-12-30T01:10:00"/>
    <n v="1"/>
    <n v="10"/>
    <d v="1899-12-30T16:35:00"/>
    <d v="1899-12-30T17:10:00"/>
    <d v="1899-12-30T00:35:00"/>
    <n v="0"/>
    <n v="35"/>
    <d v="1899-12-30T16:35:00"/>
    <d v="1899-12-30T17:10:00"/>
    <d v="1899-12-30T00:35:00"/>
    <n v="0"/>
    <n v="35"/>
    <d v="1899-12-30T18:58:00"/>
    <d v="1899-12-30T01:48:00"/>
    <n v="1"/>
    <n v="48"/>
    <d v="1899-12-30T19:34:00"/>
    <d v="1899-12-30T00:36:00"/>
    <n v="0"/>
    <n v="36"/>
    <d v="1899-12-30T21:58:00"/>
    <d v="1899-12-30T02:24:00"/>
    <n v="2"/>
    <n v="24"/>
    <d v="1899-12-30T21:58:00"/>
    <d v="1899-12-30T21:58:00"/>
    <d v="1899-12-30T00:00:00"/>
    <n v="0"/>
    <n v="0"/>
    <d v="1899-12-30T21:58:00"/>
    <d v="1899-12-30T21:58:00"/>
    <m/>
    <d v="1899-12-30T00:00:00"/>
    <n v="0"/>
    <n v="0"/>
    <d v="1899-12-30T22:10:00"/>
    <d v="1899-12-30T00:12:00"/>
    <n v="0"/>
    <n v="12"/>
    <d v="1899-12-30T22:15:00"/>
    <d v="1899-12-30T00:05:00"/>
    <n v="0"/>
    <n v="5"/>
    <d v="1899-12-30T22:15:00"/>
    <d v="1899-12-30T22:20:00"/>
    <d v="1899-12-30T00:05:00"/>
    <n v="0"/>
    <n v="5"/>
    <d v="1899-12-30T07:20:00"/>
    <n v="7"/>
    <n v="20"/>
    <d v="1899-12-30T03:15:00"/>
    <n v="3"/>
    <n v="15"/>
    <d v="1899-12-30T00:35:00"/>
    <n v="0"/>
    <n v="35"/>
    <d v="1899-12-30T02:24:00"/>
    <n v="2"/>
    <n v="24"/>
    <m/>
    <m/>
    <m/>
    <d v="1899-12-30T01:23:00"/>
    <n v="1"/>
    <n v="2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1:00"/>
    <n v="1"/>
    <n v="1"/>
    <d v="1899-12-30T00:00:00"/>
    <n v="0"/>
    <n v="0"/>
    <n v="1850401.8659999997"/>
    <n v="29740"/>
    <n v="60.156071428571423"/>
    <n v="62.219296099529245"/>
    <m/>
    <m/>
    <m/>
    <m/>
    <m/>
  </r>
  <r>
    <n v="523"/>
    <n v="71"/>
    <d v="2011-11-12T00:00:00"/>
    <n v="11"/>
    <x v="17"/>
    <n v="3"/>
    <s v="UML,SUKHINDA"/>
    <s v="HARD COKING COAL"/>
    <s v="GARIMA PREM"/>
    <d v="1899-12-30T16:15:00"/>
    <x v="517"/>
    <s v="DTY-WT 1-WCS-RLS 1-IMWB 1-DTY"/>
    <n v="59"/>
    <n v="0"/>
    <m/>
    <d v="1899-12-30T16:15:00"/>
    <d v="1899-12-30T16:15:00"/>
    <d v="1899-12-30T00:00:00"/>
    <n v="0"/>
    <n v="0"/>
    <d v="1899-12-30T16:30:00"/>
    <d v="1899-12-30T00:15:00"/>
    <n v="0"/>
    <n v="15"/>
    <d v="1899-12-30T17:00:00"/>
    <d v="1899-12-30T00:30:00"/>
    <n v="0"/>
    <n v="30"/>
    <d v="1899-12-30T19:00:00"/>
    <d v="1899-12-30T02:00:00"/>
    <n v="2"/>
    <n v="0"/>
    <d v="1899-12-30T19:05:00"/>
    <d v="1899-12-30T21:00:00"/>
    <d v="1899-12-30T01:55:00"/>
    <n v="1"/>
    <n v="55"/>
    <d v="1899-12-30T19:05:00"/>
    <d v="1899-12-30T21:00:00"/>
    <d v="1899-12-30T01:55:00"/>
    <n v="1"/>
    <n v="55"/>
    <d v="1899-12-30T23:00:00"/>
    <d v="1899-12-30T02:00:00"/>
    <n v="2"/>
    <n v="0"/>
    <d v="1899-12-30T23:01:00"/>
    <d v="1899-12-30T00:01:00"/>
    <n v="0"/>
    <n v="1"/>
    <d v="1899-12-31T00:33:00"/>
    <d v="1899-12-30T01:32:00"/>
    <n v="1"/>
    <n v="32"/>
    <d v="1899-12-31T00:33:00"/>
    <d v="1899-12-31T00:33:00"/>
    <d v="1899-12-30T00:00:00"/>
    <n v="0"/>
    <n v="0"/>
    <d v="1899-12-31T00:33:00"/>
    <d v="1899-12-31T00:33:00"/>
    <m/>
    <d v="1899-12-30T00:00:00"/>
    <n v="0"/>
    <n v="0"/>
    <d v="1899-12-31T00:45:00"/>
    <d v="1899-12-30T00:12:00"/>
    <n v="0"/>
    <n v="12"/>
    <d v="1899-12-31T00:50:00"/>
    <d v="1899-12-30T00:05:00"/>
    <n v="0"/>
    <n v="5"/>
    <d v="1899-12-31T00:50:00"/>
    <d v="1899-12-31T00:55:00"/>
    <d v="1899-12-30T00:05:00"/>
    <n v="0"/>
    <n v="5"/>
    <d v="1899-12-30T08:40:00"/>
    <n v="8"/>
    <n v="40"/>
    <d v="1899-12-30T04:17:00"/>
    <n v="4"/>
    <n v="17"/>
    <d v="1899-12-30T01:55:00"/>
    <n v="1"/>
    <n v="55"/>
    <d v="1899-12-30T01:32:00"/>
    <n v="1"/>
    <n v="32"/>
    <m/>
    <m/>
    <m/>
    <d v="1899-12-30T01:05:00"/>
    <n v="1"/>
    <n v="5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0:27:00"/>
    <n v="0"/>
    <n v="27"/>
    <d v="1899-12-30T00:00:00"/>
    <n v="0"/>
    <n v="0"/>
    <n v="1853931.0759999997"/>
    <n v="29799"/>
    <n v="59.817118644067797"/>
    <n v="62.214539951005058"/>
    <m/>
    <m/>
    <m/>
    <m/>
    <m/>
  </r>
  <r>
    <n v="524"/>
    <n v="72"/>
    <d v="2011-11-12T00:00:00"/>
    <n v="11"/>
    <x v="0"/>
    <n v="32"/>
    <s v="TSL,JSR"/>
    <s v="BLENDED PCI"/>
    <s v="LOWLANDS ORCHID"/>
    <d v="1899-12-30T00:50:00"/>
    <x v="518"/>
    <s v="DTY-WT 1-WCS-RLS 1-IMWB 1-DTY"/>
    <n v="57"/>
    <n v="2"/>
    <m/>
    <d v="1899-12-30T00:50:00"/>
    <d v="1899-12-30T00:50:00"/>
    <d v="1899-12-30T00:00:00"/>
    <n v="0"/>
    <n v="0"/>
    <d v="1899-12-30T01:00:00"/>
    <d v="1899-12-30T00:10:00"/>
    <n v="0"/>
    <n v="10"/>
    <d v="1899-12-30T01:30:00"/>
    <d v="1899-12-30T00:30:00"/>
    <n v="0"/>
    <n v="30"/>
    <d v="1899-12-30T02:15:00"/>
    <d v="1899-12-30T00:45:00"/>
    <n v="0"/>
    <n v="45"/>
    <d v="1899-12-30T02:15:00"/>
    <d v="1899-12-30T03:02:00"/>
    <d v="1899-12-30T00:47:00"/>
    <n v="0"/>
    <n v="47"/>
    <d v="1899-12-30T02:15:00"/>
    <d v="1899-12-30T03:02:00"/>
    <d v="1899-12-30T00:47:00"/>
    <n v="0"/>
    <n v="47"/>
    <d v="1899-12-30T03:04:00"/>
    <d v="1899-12-30T00:02:00"/>
    <n v="0"/>
    <n v="2"/>
    <d v="1899-12-30T03:04:00"/>
    <d v="1899-12-30T00:00:00"/>
    <n v="0"/>
    <n v="0"/>
    <d v="1899-12-30T05:36:00"/>
    <d v="1899-12-30T02:32:00"/>
    <n v="2"/>
    <n v="32"/>
    <d v="1899-12-30T05:36:00"/>
    <d v="1899-12-30T05:36:00"/>
    <d v="1899-12-30T00:00:00"/>
    <n v="0"/>
    <n v="0"/>
    <d v="1899-12-30T05:36:00"/>
    <d v="1899-12-30T05:36:00"/>
    <m/>
    <d v="1899-12-30T00:00:00"/>
    <n v="0"/>
    <n v="0"/>
    <d v="1899-12-30T05:42:00"/>
    <d v="1899-12-30T00:06:00"/>
    <n v="0"/>
    <n v="6"/>
    <d v="1899-12-30T05:44:00"/>
    <d v="1899-12-30T00:02:00"/>
    <n v="0"/>
    <n v="2"/>
    <d v="1899-12-30T05:44:00"/>
    <d v="1899-12-30T05:47:00"/>
    <d v="1899-12-30T00:03:00"/>
    <n v="0"/>
    <n v="3"/>
    <d v="1899-12-30T04:57:00"/>
    <n v="4"/>
    <n v="57"/>
    <d v="1899-12-30T00:55:00"/>
    <n v="0"/>
    <n v="55"/>
    <d v="1899-12-30T00:47:00"/>
    <n v="0"/>
    <n v="47"/>
    <d v="1899-12-30T02:32:00"/>
    <n v="2"/>
    <n v="32"/>
    <m/>
    <m/>
    <m/>
    <d v="1899-12-30T00:59:00"/>
    <n v="0"/>
    <n v="59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1:33:00"/>
    <n v="1"/>
    <n v="33"/>
    <d v="1899-12-30T00:00:00"/>
    <n v="0"/>
    <n v="0"/>
    <n v="1857531.9459999998"/>
    <n v="29856"/>
    <n v="63.173157894736839"/>
    <n v="62.216370109860655"/>
    <m/>
    <m/>
    <m/>
    <m/>
    <m/>
  </r>
  <r>
    <n v="525"/>
    <n v="73"/>
    <d v="2011-11-13T00:00:00"/>
    <n v="11"/>
    <x v="0"/>
    <n v="33"/>
    <s v="TSL,JSR"/>
    <s v="SS NEWZEALAND/LAKE VERMONT"/>
    <s v="LOWLANDS ORCHID/IRON BILL"/>
    <d v="1899-12-30T02:15:00"/>
    <x v="519"/>
    <s v="DTY-WT 1-WCS-RLS 2-IMWB 1-DTY"/>
    <n v="58"/>
    <n v="1"/>
    <m/>
    <d v="1899-12-30T02:15:00"/>
    <d v="1899-12-30T02:15:00"/>
    <d v="1899-12-30T00:00:00"/>
    <n v="0"/>
    <n v="0"/>
    <d v="1899-12-30T02:25:00"/>
    <d v="1899-12-30T00:10:00"/>
    <n v="0"/>
    <n v="10"/>
    <d v="1899-12-30T02:35:00"/>
    <d v="1899-12-30T00:10:00"/>
    <n v="0"/>
    <n v="10"/>
    <d v="1899-12-30T03:00:00"/>
    <d v="1899-12-30T00:25:00"/>
    <n v="0"/>
    <n v="25"/>
    <d v="1899-12-30T03:05:00"/>
    <d v="1899-12-30T04:30:00"/>
    <d v="1899-12-30T01:25:00"/>
    <n v="1"/>
    <n v="25"/>
    <d v="1899-12-30T03:05:00"/>
    <d v="1899-12-30T04:30:00"/>
    <d v="1899-12-30T01:25:00"/>
    <n v="1"/>
    <n v="25"/>
    <d v="1899-12-30T10:05:00"/>
    <d v="1899-12-30T05:35:00"/>
    <n v="5"/>
    <n v="35"/>
    <d v="1899-12-30T10:07:00"/>
    <d v="1899-12-30T00:02:00"/>
    <n v="0"/>
    <n v="2"/>
    <d v="1899-12-30T13:23:00"/>
    <d v="1899-12-30T03:16:00"/>
    <n v="3"/>
    <n v="16"/>
    <d v="1899-12-30T13:23:00"/>
    <d v="1899-12-30T13:23:00"/>
    <d v="1899-12-30T00:00:00"/>
    <n v="0"/>
    <n v="0"/>
    <d v="1899-12-30T13:23:00"/>
    <d v="1899-12-30T13:23:00"/>
    <m/>
    <d v="1899-12-30T00:00:00"/>
    <n v="0"/>
    <n v="0"/>
    <d v="1899-12-30T13:30:00"/>
    <d v="1899-12-30T00:07:00"/>
    <n v="0"/>
    <n v="7"/>
    <d v="1899-12-30T13:35:00"/>
    <d v="1899-12-30T00:05:00"/>
    <n v="0"/>
    <n v="5"/>
    <d v="1899-12-30T13:35:00"/>
    <d v="1899-12-30T13:40:00"/>
    <d v="1899-12-30T00:05:00"/>
    <n v="0"/>
    <n v="5"/>
    <d v="1899-12-30T11:25:00"/>
    <n v="11"/>
    <n v="25"/>
    <d v="1899-12-30T06:12:00"/>
    <n v="6"/>
    <n v="12"/>
    <d v="1899-12-30T01:25:00"/>
    <n v="1"/>
    <n v="25"/>
    <d v="1899-12-30T03:16:00"/>
    <n v="3"/>
    <n v="16"/>
    <m/>
    <m/>
    <m/>
    <d v="1899-12-30T01:21:00"/>
    <n v="1"/>
    <n v="21"/>
    <d v="1899-12-30T00:00:00"/>
    <n v="0"/>
    <n v="0"/>
    <d v="1899-12-30T00:04:00"/>
    <n v="0"/>
    <n v="4"/>
    <d v="1899-12-30T00:00:00"/>
    <s v="-"/>
    <s v="-"/>
    <d v="1899-12-30T00:00:00"/>
    <n v="0"/>
    <n v="0"/>
    <d v="1899-12-30T00:00:00"/>
    <n v="0"/>
    <n v="0"/>
    <d v="1899-12-30T01:51:00"/>
    <n v="1"/>
    <n v="51"/>
    <d v="1899-12-30T00:00:00"/>
    <n v="0"/>
    <n v="0"/>
    <n v="1861098.8359999997"/>
    <n v="29914"/>
    <n v="61.498103448275863"/>
    <n v="62.214977468743719"/>
    <m/>
    <m/>
    <m/>
    <m/>
    <m/>
  </r>
  <r>
    <n v="526"/>
    <n v="74"/>
    <d v="2011-11-13T00:00:00"/>
    <n v="11"/>
    <x v="32"/>
    <n v="5"/>
    <s v="VEDANT"/>
    <s v="NON COKING"/>
    <s v="YASA UNSAL SUNAR"/>
    <d v="1899-12-30T13:10:00"/>
    <x v="520"/>
    <s v="DTY-WT 1-WCS-RLS 2-IMWB 1-DTY"/>
    <n v="59"/>
    <n v="0"/>
    <m/>
    <d v="1899-12-30T13:10:00"/>
    <d v="1899-12-30T13:10:00"/>
    <d v="1899-12-30T00:00:00"/>
    <n v="0"/>
    <n v="0"/>
    <d v="1899-12-30T13:20:00"/>
    <d v="1899-12-30T00:10:00"/>
    <n v="0"/>
    <n v="10"/>
    <d v="1899-12-30T13:30:00"/>
    <d v="1899-12-30T00:10:00"/>
    <n v="0"/>
    <n v="10"/>
    <d v="1899-12-30T13:50:00"/>
    <d v="1899-12-30T00:20:00"/>
    <n v="0"/>
    <n v="20"/>
    <d v="1899-12-30T14:00:00"/>
    <d v="1899-12-30T15:45:00"/>
    <d v="1899-12-30T01:45:00"/>
    <n v="1"/>
    <n v="45"/>
    <d v="1899-12-30T14:00:00"/>
    <d v="1899-12-30T15:45:00"/>
    <d v="1899-12-30T01:45:00"/>
    <n v="1"/>
    <n v="45"/>
    <d v="1899-12-30T15:47:00"/>
    <d v="1899-12-30T00:02:00"/>
    <n v="0"/>
    <n v="2"/>
    <d v="1899-12-30T15:48:00"/>
    <d v="1899-12-30T00:01:00"/>
    <n v="0"/>
    <n v="1"/>
    <d v="1899-12-30T17:42:00"/>
    <d v="1899-12-30T01:54:00"/>
    <n v="1"/>
    <n v="54"/>
    <d v="1899-12-30T17:42:00"/>
    <d v="1899-12-30T17:42:00"/>
    <d v="1899-12-30T00:00:00"/>
    <n v="0"/>
    <n v="0"/>
    <d v="1899-12-30T17:42:00"/>
    <d v="1899-12-30T17:42:00"/>
    <m/>
    <d v="1899-12-30T00:00:00"/>
    <n v="0"/>
    <n v="0"/>
    <d v="1899-12-30T17:50:00"/>
    <d v="1899-12-30T00:08:00"/>
    <n v="0"/>
    <n v="8"/>
    <d v="1899-12-30T17:55:00"/>
    <d v="1899-12-30T00:05:00"/>
    <n v="0"/>
    <n v="5"/>
    <d v="1899-12-30T17:55:00"/>
    <d v="1899-12-30T18:10:00"/>
    <d v="1899-12-30T00:15:00"/>
    <n v="0"/>
    <n v="15"/>
    <d v="1899-12-30T05:00:00"/>
    <n v="5"/>
    <n v="0"/>
    <d v="1899-12-30T00:35:00"/>
    <n v="0"/>
    <n v="35"/>
    <d v="1899-12-30T01:45:00"/>
    <n v="1"/>
    <n v="45"/>
    <d v="1899-12-30T01:54:00"/>
    <n v="1"/>
    <n v="54"/>
    <m/>
    <m/>
    <m/>
    <d v="1899-12-30T01:21:00"/>
    <n v="1"/>
    <n v="21"/>
    <d v="1899-12-30T00:00:00"/>
    <n v="0"/>
    <n v="0"/>
    <d v="1899-12-30T00:06:00"/>
    <n v="0"/>
    <n v="6"/>
    <d v="1899-12-30T00:00:00"/>
    <s v="-"/>
    <s v="-"/>
    <d v="1899-12-30T00:00:00"/>
    <n v="0"/>
    <n v="0"/>
    <d v="1899-12-30T00:00:00"/>
    <n v="0"/>
    <n v="0"/>
    <d v="1899-12-30T00:27:00"/>
    <n v="0"/>
    <n v="27"/>
    <d v="1899-12-30T00:00:00"/>
    <n v="0"/>
    <n v="0"/>
    <n v="1864653.5059999996"/>
    <n v="29973"/>
    <n v="60.248644067796612"/>
    <n v="62.211106862843209"/>
    <m/>
    <m/>
    <m/>
    <m/>
    <m/>
  </r>
  <r>
    <n v="527"/>
    <n v="75"/>
    <d v="2011-11-13T00:00:00"/>
    <n v="11"/>
    <x v="0"/>
    <n v="34"/>
    <s v="TSL,JSR"/>
    <s v="LAKE VERMONT/BLENDED PCI/CD PCI"/>
    <s v="LOWLANDS ORCHID"/>
    <d v="1899-12-30T17:00:00"/>
    <x v="521"/>
    <s v="DTY-WT 1-WCS-RLS 1-IMWB 1-DTY"/>
    <n v="54"/>
    <n v="5"/>
    <m/>
    <d v="1899-12-30T17:00:00"/>
    <d v="1899-12-30T17:00:00"/>
    <d v="1899-12-30T00:00:00"/>
    <n v="0"/>
    <n v="0"/>
    <d v="1899-12-30T17:10:00"/>
    <d v="1899-12-30T00:10:00"/>
    <n v="0"/>
    <n v="10"/>
    <d v="1899-12-30T17:20:00"/>
    <d v="1899-12-30T00:10:00"/>
    <n v="0"/>
    <n v="10"/>
    <d v="1899-12-30T18:00:00"/>
    <d v="1899-12-30T00:40:00"/>
    <n v="0"/>
    <n v="40"/>
    <d v="1899-12-30T18:00:00"/>
    <d v="1899-12-30T19:40:00"/>
    <d v="1899-12-30T01:40:00"/>
    <n v="1"/>
    <n v="40"/>
    <d v="1899-12-30T18:00:00"/>
    <d v="1899-12-30T19:40:00"/>
    <d v="1899-12-30T01:40:00"/>
    <n v="1"/>
    <n v="40"/>
    <d v="1899-12-30T19:41:00"/>
    <d v="1899-12-30T00:01:00"/>
    <n v="0"/>
    <n v="1"/>
    <d v="1899-12-30T19:42:00"/>
    <d v="1899-12-30T00:01:00"/>
    <n v="0"/>
    <n v="1"/>
    <d v="1899-12-30T23:11:00"/>
    <d v="1899-12-30T03:29:00"/>
    <n v="3"/>
    <n v="29"/>
    <d v="1899-12-30T23:11:00"/>
    <d v="1899-12-30T23:11:00"/>
    <d v="1899-12-30T00:00:00"/>
    <n v="0"/>
    <n v="0"/>
    <d v="1899-12-30T23:11:00"/>
    <d v="1899-12-30T23:11:00"/>
    <m/>
    <d v="1899-12-30T00:00:00"/>
    <n v="0"/>
    <n v="0"/>
    <d v="1899-12-30T23:40:00"/>
    <d v="1899-12-30T00:29:00"/>
    <n v="0"/>
    <n v="29"/>
    <d v="1899-12-30T23:50:00"/>
    <d v="1899-12-30T00:10:00"/>
    <n v="0"/>
    <n v="10"/>
    <d v="1899-12-30T23:50:00"/>
    <d v="1899-12-30T23:55:00"/>
    <d v="1899-12-30T00:05:00"/>
    <n v="0"/>
    <n v="5"/>
    <d v="1899-12-30T06:55:00"/>
    <n v="6"/>
    <n v="55"/>
    <d v="1899-12-30T01:20:00"/>
    <n v="1"/>
    <n v="20"/>
    <d v="1899-12-30T01:40:00"/>
    <n v="1"/>
    <n v="40"/>
    <d v="1899-12-30T03:29:00"/>
    <n v="3"/>
    <n v="29"/>
    <m/>
    <m/>
    <m/>
    <d v="1899-12-30T02:14:00"/>
    <n v="2"/>
    <n v="14"/>
    <d v="1899-12-30T00:00:00"/>
    <n v="0"/>
    <n v="0"/>
    <d v="1899-12-30T00:11:00"/>
    <n v="0"/>
    <n v="11"/>
    <d v="1899-12-30T00:00:00"/>
    <s v="-"/>
    <s v="-"/>
    <d v="1899-12-30T00:00:00"/>
    <n v="0"/>
    <n v="0"/>
    <d v="1899-12-30T00:00:00"/>
    <n v="0"/>
    <n v="0"/>
    <d v="1899-12-30T01:04:00"/>
    <n v="1"/>
    <n v="4"/>
    <d v="1899-12-30T00:00:00"/>
    <n v="0"/>
    <n v="0"/>
    <n v="1868051.3359999997"/>
    <n v="30027"/>
    <n v="62.922777777777775"/>
    <n v="62.212386718619896"/>
    <m/>
    <m/>
    <m/>
    <m/>
    <m/>
  </r>
  <r>
    <n v="528"/>
    <n v="76"/>
    <d v="2011-11-14T00:00:00"/>
    <n v="11"/>
    <x v="32"/>
    <n v="6"/>
    <s v="VEDANT"/>
    <s v="NON COKING"/>
    <s v="YASA UNSAL SUNAR"/>
    <d v="1899-12-30T04:15:00"/>
    <x v="522"/>
    <s v="DTY-WT 1-WCS-RLS 2-IMWB 1-DTY"/>
    <n v="57"/>
    <n v="2"/>
    <m/>
    <d v="1899-12-30T04:15:00"/>
    <d v="1899-12-30T04:15:00"/>
    <d v="1899-12-30T00:00:00"/>
    <n v="0"/>
    <n v="0"/>
    <d v="1899-12-30T04:20:00"/>
    <d v="1899-12-30T00:05:00"/>
    <n v="0"/>
    <n v="5"/>
    <d v="1899-12-30T04:30:00"/>
    <d v="1899-12-30T00:10:00"/>
    <n v="0"/>
    <n v="10"/>
    <d v="1899-12-30T04:45:00"/>
    <d v="1899-12-30T00:15:00"/>
    <n v="0"/>
    <n v="15"/>
    <d v="1899-12-30T04:45:00"/>
    <d v="1899-12-30T05:00:00"/>
    <d v="1899-12-30T00:15:00"/>
    <n v="0"/>
    <n v="15"/>
    <d v="1899-12-30T04:45:00"/>
    <d v="1899-12-30T05:00:00"/>
    <d v="1899-12-30T00:15:00"/>
    <n v="0"/>
    <n v="15"/>
    <d v="1899-12-30T05:00:00"/>
    <d v="1899-12-30T00:00:00"/>
    <n v="0"/>
    <n v="0"/>
    <d v="1899-12-30T05:38:00"/>
    <d v="1899-12-30T00:38:00"/>
    <n v="0"/>
    <n v="38"/>
    <d v="1899-12-30T10:14:00"/>
    <d v="1899-12-30T04:36:00"/>
    <n v="4"/>
    <n v="36"/>
    <d v="1899-12-30T10:14:00"/>
    <d v="1899-12-30T10:14:00"/>
    <d v="1899-12-30T00:00:00"/>
    <n v="0"/>
    <n v="0"/>
    <d v="1899-12-30T10:14:00"/>
    <d v="1899-12-30T10:14:00"/>
    <m/>
    <d v="1899-12-30T00:00:00"/>
    <n v="0"/>
    <n v="0"/>
    <d v="1899-12-30T10:25:00"/>
    <d v="1899-12-30T00:11:00"/>
    <n v="0"/>
    <n v="11"/>
    <d v="1899-12-30T10:30:00"/>
    <d v="1899-12-30T00:05:00"/>
    <n v="0"/>
    <n v="5"/>
    <d v="1899-12-30T10:30:00"/>
    <d v="1899-12-30T10:35:00"/>
    <d v="1899-12-30T00:05:00"/>
    <n v="0"/>
    <n v="5"/>
    <d v="1899-12-30T06:20:00"/>
    <n v="6"/>
    <n v="20"/>
    <d v="1899-12-30T00:31:00"/>
    <n v="0"/>
    <n v="31"/>
    <d v="1899-12-30T00:15:00"/>
    <n v="0"/>
    <n v="15"/>
    <d v="1899-12-30T04:36:00"/>
    <n v="4"/>
    <n v="36"/>
    <m/>
    <m/>
    <m/>
    <d v="1899-12-30T02:01:00"/>
    <n v="2"/>
    <n v="1"/>
    <d v="1899-12-30T00:00:00"/>
    <n v="0"/>
    <n v="0"/>
    <d v="1899-12-30T00:05:00"/>
    <n v="0"/>
    <n v="5"/>
    <d v="1899-12-30T00:10:00"/>
    <s v="-"/>
    <s v="-"/>
    <d v="1899-12-30T00:00:00"/>
    <n v="0"/>
    <n v="0"/>
    <d v="1899-12-30T02:20:00"/>
    <n v="2"/>
    <n v="20"/>
    <d v="1899-12-30T00:00:00"/>
    <n v="0"/>
    <n v="0"/>
    <d v="1899-12-30T00:00:00"/>
    <n v="0"/>
    <n v="0"/>
    <n v="1871445.1759999997"/>
    <n v="30084"/>
    <n v="59.54105263157895"/>
    <n v="62.207325355670783"/>
    <m/>
    <m/>
    <m/>
    <m/>
    <m/>
  </r>
  <r>
    <n v="529"/>
    <n v="77"/>
    <d v="2011-11-14T00:00:00"/>
    <n v="11"/>
    <x v="0"/>
    <n v="35"/>
    <s v="TSL,JSR"/>
    <s v="ANTHRACITE/CP OMAN"/>
    <s v="NAVIOS VECTOR/MP PANAMAX5"/>
    <d v="1899-12-30T19:45:00"/>
    <x v="523"/>
    <s v="DTY-WT 1-WCS-RLS 2-IMWB 1-DTY"/>
    <n v="58"/>
    <n v="1"/>
    <m/>
    <d v="1899-12-30T19:45:00"/>
    <d v="1899-12-30T19:45:00"/>
    <d v="1899-12-30T00:00:00"/>
    <n v="0"/>
    <n v="0"/>
    <d v="1899-12-31T09:30:00"/>
    <d v="1899-12-30T13:45:00"/>
    <n v="13"/>
    <n v="45"/>
    <d v="1899-12-31T10:00:00"/>
    <d v="1899-12-30T00:30:00"/>
    <n v="0"/>
    <n v="30"/>
    <d v="1899-12-31T11:20:00"/>
    <d v="1899-12-30T01:20:00"/>
    <n v="1"/>
    <n v="20"/>
    <d v="1899-12-31T11:20:00"/>
    <d v="1899-12-31T11:20:00"/>
    <d v="1899-12-30T00:00:00"/>
    <n v="0"/>
    <n v="0"/>
    <d v="1899-12-31T11:20:00"/>
    <d v="1899-12-31T11:20:00"/>
    <d v="1899-12-30T00:00:00"/>
    <n v="0"/>
    <n v="0"/>
    <d v="1899-12-31T14:20:00"/>
    <d v="1899-12-30T03:00:00"/>
    <n v="3"/>
    <n v="0"/>
    <d v="1899-12-31T14:30:00"/>
    <d v="1899-12-30T00:10:00"/>
    <n v="0"/>
    <n v="10"/>
    <d v="1899-12-31T17:42:00"/>
    <d v="1899-12-30T03:12:00"/>
    <n v="3"/>
    <n v="12"/>
    <d v="1899-12-31T17:42:00"/>
    <d v="1899-12-31T17:42:00"/>
    <d v="1899-12-30T00:00:00"/>
    <n v="0"/>
    <n v="0"/>
    <d v="1899-12-31T17:42:00"/>
    <d v="1899-12-31T17:42:00"/>
    <m/>
    <d v="1899-12-30T00:00:00"/>
    <n v="0"/>
    <n v="0"/>
    <d v="1899-12-31T17:50:00"/>
    <d v="1899-12-30T00:08:00"/>
    <n v="0"/>
    <n v="8"/>
    <d v="1899-12-31T17:55:00"/>
    <d v="1899-12-30T00:05:00"/>
    <n v="0"/>
    <n v="5"/>
    <d v="1899-12-31T17:55:00"/>
    <d v="1899-12-31T18:00:00"/>
    <d v="1899-12-30T00:05:00"/>
    <n v="0"/>
    <n v="5"/>
    <d v="1899-12-30T22:15:00"/>
    <n v="22"/>
    <n v="15"/>
    <d v="1899-12-30T04:33:00"/>
    <n v="4"/>
    <n v="33"/>
    <d v="1899-12-30T00:00:00"/>
    <n v="0"/>
    <n v="0"/>
    <d v="1899-12-30T03:12:00"/>
    <n v="3"/>
    <n v="12"/>
    <m/>
    <m/>
    <m/>
    <d v="1899-12-30T00:41:00"/>
    <n v="0"/>
    <n v="41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2:31:00"/>
    <n v="2"/>
    <n v="31"/>
    <d v="1899-12-30T00:00:00"/>
    <n v="0"/>
    <n v="0"/>
    <n v="1875300.2359999998"/>
    <n v="30142"/>
    <n v="66.466551724137929"/>
    <n v="62.215521066949762"/>
    <m/>
    <m/>
    <m/>
    <m/>
    <m/>
  </r>
  <r>
    <n v="530"/>
    <n v="78"/>
    <d v="2011-11-14T00:00:00"/>
    <n v="11"/>
    <x v="0"/>
    <n v="36"/>
    <s v="TSL,JSR"/>
    <s v="CURRAGH SS/SS NEWZEALAND"/>
    <s v="VOGUE CHALLENGER/IRON BILL"/>
    <d v="1899-12-30T12:10:00"/>
    <x v="524"/>
    <s v="DTY-WT 1-WCS-RLS 2-IMWB 1-DTY"/>
    <n v="58"/>
    <n v="1"/>
    <m/>
    <d v="1899-12-30T12:10:00"/>
    <d v="1899-12-30T12:10:00"/>
    <d v="1899-12-30T00:00:00"/>
    <n v="0"/>
    <n v="0"/>
    <d v="1899-12-30T12:20:00"/>
    <d v="1899-12-30T00:10:00"/>
    <n v="0"/>
    <n v="10"/>
    <d v="1899-12-30T12:30:00"/>
    <d v="1899-12-30T00:10:00"/>
    <n v="0"/>
    <n v="10"/>
    <d v="1899-12-30T13:00:00"/>
    <d v="1899-12-30T00:30:00"/>
    <n v="0"/>
    <n v="30"/>
    <d v="1899-12-30T13:10:00"/>
    <d v="1899-12-30T16:20:00"/>
    <d v="1899-12-30T03:10:00"/>
    <n v="3"/>
    <n v="10"/>
    <d v="1899-12-30T13:10:00"/>
    <d v="1899-12-30T16:20:00"/>
    <d v="1899-12-30T03:10:00"/>
    <n v="3"/>
    <n v="10"/>
    <d v="1899-12-30T18:40:00"/>
    <d v="1899-12-30T02:20:00"/>
    <n v="2"/>
    <n v="20"/>
    <d v="1899-12-30T18:45:00"/>
    <d v="1899-12-30T00:05:00"/>
    <n v="0"/>
    <n v="5"/>
    <d v="1899-12-30T21:23:00"/>
    <d v="1899-12-30T02:38:00"/>
    <n v="2"/>
    <n v="38"/>
    <d v="1899-12-30T21:23:00"/>
    <d v="1899-12-30T21:23:00"/>
    <d v="1899-12-30T00:00:00"/>
    <n v="0"/>
    <n v="0"/>
    <d v="1899-12-30T21:23:00"/>
    <d v="1899-12-30T21:23:00"/>
    <m/>
    <d v="1899-12-30T00:00:00"/>
    <n v="0"/>
    <n v="0"/>
    <d v="1899-12-30T21:30:00"/>
    <d v="1899-12-30T00:07:00"/>
    <n v="0"/>
    <n v="7"/>
    <d v="1899-12-30T21:35:00"/>
    <d v="1899-12-30T00:05:00"/>
    <n v="0"/>
    <n v="5"/>
    <d v="1899-12-30T21:35:00"/>
    <d v="1899-12-30T21:40:00"/>
    <d v="1899-12-30T00:05:00"/>
    <n v="0"/>
    <n v="5"/>
    <d v="1899-12-30T09:30:00"/>
    <n v="9"/>
    <n v="30"/>
    <d v="1899-12-30T03:02:00"/>
    <n v="3"/>
    <n v="2"/>
    <d v="1899-12-30T03:10:00"/>
    <n v="3"/>
    <n v="10"/>
    <d v="1899-12-30T02:38:00"/>
    <n v="2"/>
    <n v="38"/>
    <m/>
    <m/>
    <m/>
    <d v="1899-12-30T01:31:00"/>
    <n v="1"/>
    <n v="31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1:07:00"/>
    <n v="1"/>
    <n v="7"/>
    <d v="1899-12-30T00:00:00"/>
    <n v="0"/>
    <n v="0"/>
    <n v="1878789.1159999997"/>
    <n v="30200"/>
    <n v="60.153103448275864"/>
    <n v="62.211560132450323"/>
    <m/>
    <m/>
    <m/>
    <m/>
    <m/>
  </r>
  <r>
    <n v="531"/>
    <n v="79"/>
    <d v="2011-11-14T00:00:00"/>
    <n v="11"/>
    <x v="32"/>
    <n v="7"/>
    <s v="VEDANT"/>
    <s v="NON COKING"/>
    <s v="YASA UNSAL SUNAR"/>
    <d v="1899-12-30T18:45:00"/>
    <x v="525"/>
    <s v="DTY-WT 1-WCS-RLS 2-IMWB 1-DTY"/>
    <n v="58"/>
    <n v="0"/>
    <m/>
    <d v="1899-12-30T18:45:00"/>
    <d v="1899-12-30T18:45:00"/>
    <d v="1899-12-30T00:00:00"/>
    <n v="0"/>
    <n v="0"/>
    <d v="1899-12-30T18:50:00"/>
    <d v="1899-12-30T00:05:00"/>
    <n v="0"/>
    <n v="5"/>
    <d v="1899-12-30T19:00:00"/>
    <d v="1899-12-30T00:10:00"/>
    <n v="0"/>
    <n v="10"/>
    <d v="1899-12-30T19:30:00"/>
    <d v="1899-12-30T00:30:00"/>
    <n v="0"/>
    <n v="30"/>
    <d v="1899-12-30T19:40:00"/>
    <d v="1899-12-30T22:40:00"/>
    <d v="1899-12-30T03:00:00"/>
    <n v="3"/>
    <n v="0"/>
    <d v="1899-12-30T19:40:00"/>
    <d v="1899-12-30T22:40:00"/>
    <d v="1899-12-30T03:00:00"/>
    <n v="3"/>
    <n v="0"/>
    <d v="1899-12-30T22:41:00"/>
    <d v="1899-12-30T00:01:00"/>
    <n v="0"/>
    <n v="1"/>
    <d v="1899-12-30T22:43:00"/>
    <d v="1899-12-30T00:02:00"/>
    <n v="0"/>
    <n v="2"/>
    <d v="1899-12-31T00:26:00"/>
    <d v="1899-12-30T01:43:00"/>
    <n v="1"/>
    <n v="43"/>
    <d v="1899-12-31T00:26:00"/>
    <d v="1899-12-31T00:26:00"/>
    <d v="1899-12-30T00:00:00"/>
    <n v="0"/>
    <n v="0"/>
    <d v="1899-12-31T00:26:00"/>
    <d v="1899-12-31T00:26:00"/>
    <m/>
    <d v="1899-12-30T00:00:00"/>
    <n v="0"/>
    <n v="0"/>
    <d v="1899-12-31T00:35:00"/>
    <d v="1899-12-30T00:09:00"/>
    <n v="0"/>
    <n v="9"/>
    <d v="1899-12-31T00:40:00"/>
    <d v="1899-12-30T00:05:00"/>
    <n v="0"/>
    <n v="5"/>
    <d v="1899-12-31T00:40:00"/>
    <d v="1899-12-31T00:45:00"/>
    <d v="1899-12-30T00:05:00"/>
    <n v="0"/>
    <n v="5"/>
    <d v="1899-12-30T06:00:00"/>
    <n v="6"/>
    <n v="0"/>
    <d v="1899-12-30T00:45:00"/>
    <n v="0"/>
    <n v="45"/>
    <d v="1899-12-30T03:00:00"/>
    <n v="3"/>
    <n v="0"/>
    <d v="1899-12-30T01:43:00"/>
    <n v="1"/>
    <n v="43"/>
    <m/>
    <m/>
    <m/>
    <d v="1899-12-30T01:29:00"/>
    <n v="1"/>
    <n v="29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0:14:00"/>
    <n v="0"/>
    <n v="14"/>
    <d v="1899-12-30T00:00:00"/>
    <n v="0"/>
    <n v="0"/>
    <n v="1882205.4759999998"/>
    <n v="30258"/>
    <n v="58.90275862068966"/>
    <n v="62.205217661444898"/>
    <m/>
    <m/>
    <m/>
    <m/>
    <m/>
  </r>
  <r>
    <n v="532"/>
    <n v="80"/>
    <d v="2011-11-14T00:00:00"/>
    <n v="11"/>
    <x v="0"/>
    <n v="37"/>
    <s v="TSL,JSR"/>
    <s v="CURRAGH SS/CD PCI"/>
    <s v="VOGUE CHALLENGER/LOWLANDS ORCHID"/>
    <d v="1899-12-30T00:25:00"/>
    <x v="526"/>
    <s v="DTY-WT 1-WCS-RLS 1-IMWB 1-DTY"/>
    <n v="54"/>
    <n v="5"/>
    <m/>
    <d v="1899-12-30T00:25:00"/>
    <d v="1899-12-30T00:25:00"/>
    <d v="1899-12-30T00:00:00"/>
    <n v="0"/>
    <n v="0"/>
    <d v="1899-12-30T00:30:00"/>
    <d v="1899-12-30T00:05:00"/>
    <n v="0"/>
    <n v="5"/>
    <d v="1899-12-30T00:30:00"/>
    <d v="1899-12-30T00:00:00"/>
    <n v="0"/>
    <n v="0"/>
    <d v="1899-12-30T00:45:00"/>
    <d v="1899-12-30T00:15:00"/>
    <n v="0"/>
    <n v="15"/>
    <d v="1899-12-30T00:45:00"/>
    <d v="1899-12-30T00:45:00"/>
    <d v="1899-12-30T00:00:00"/>
    <n v="0"/>
    <n v="0"/>
    <d v="1899-12-30T00:45:00"/>
    <d v="1899-12-30T00:45:00"/>
    <d v="1899-12-30T00:00:00"/>
    <n v="0"/>
    <n v="0"/>
    <d v="1899-12-30T00:47:00"/>
    <d v="1899-12-30T00:02:00"/>
    <n v="0"/>
    <n v="2"/>
    <d v="1899-12-30T01:15:00"/>
    <d v="1899-12-30T00:28:00"/>
    <n v="0"/>
    <n v="28"/>
    <d v="1899-12-30T04:20:00"/>
    <d v="1899-12-30T03:05:00"/>
    <n v="3"/>
    <n v="5"/>
    <d v="1899-12-30T04:20:00"/>
    <d v="1899-12-30T04:20:00"/>
    <d v="1899-12-30T00:00:00"/>
    <n v="0"/>
    <n v="0"/>
    <d v="1899-12-30T04:20:00"/>
    <d v="1899-12-30T04:20:00"/>
    <m/>
    <d v="1899-12-30T00:00:00"/>
    <n v="0"/>
    <n v="0"/>
    <d v="1899-12-30T04:30:00"/>
    <d v="1899-12-30T00:10:00"/>
    <n v="0"/>
    <n v="10"/>
    <d v="1899-12-30T04:35:00"/>
    <d v="1899-12-30T00:05:00"/>
    <n v="0"/>
    <n v="5"/>
    <d v="1899-12-30T04:35:00"/>
    <d v="1899-12-30T04:40:00"/>
    <d v="1899-12-30T00:05:00"/>
    <n v="0"/>
    <n v="5"/>
    <d v="1899-12-30T04:15:00"/>
    <n v="4"/>
    <n v="15"/>
    <d v="1899-12-30T00:32:00"/>
    <n v="0"/>
    <n v="32"/>
    <d v="1899-12-30T00:00:00"/>
    <n v="0"/>
    <n v="0"/>
    <d v="1899-12-30T03:05:00"/>
    <n v="3"/>
    <n v="5"/>
    <m/>
    <m/>
    <m/>
    <d v="1899-12-30T00:38:00"/>
    <n v="0"/>
    <n v="38"/>
    <d v="1899-12-30T00:00:00"/>
    <n v="0"/>
    <n v="0"/>
    <d v="1899-12-30T00:00:00"/>
    <n v="0"/>
    <n v="0"/>
    <d v="1899-12-30T00:00:00"/>
    <s v="-"/>
    <s v="-"/>
    <d v="1899-12-30T02:10:00"/>
    <n v="2"/>
    <n v="10"/>
    <d v="1899-12-30T00:00:00"/>
    <n v="0"/>
    <n v="0"/>
    <d v="1899-12-30T00:17:00"/>
    <n v="0"/>
    <n v="17"/>
    <d v="1899-12-30T00:00:00"/>
    <n v="0"/>
    <n v="0"/>
    <n v="1885519.0959999999"/>
    <n v="30312"/>
    <n v="61.36333333333333"/>
    <n v="62.203717867511216"/>
    <m/>
    <m/>
    <m/>
    <m/>
    <m/>
  </r>
  <r>
    <n v="533"/>
    <n v="81"/>
    <d v="2011-11-15T00:00:00"/>
    <n v="11"/>
    <x v="0"/>
    <n v="38"/>
    <s v="TSL,JSR"/>
    <s v="CP OMAN/CD PCI"/>
    <s v="MP PANAMAX 5/LOWLANDS ORCHID"/>
    <d v="1899-12-30T20:30:00"/>
    <x v="527"/>
    <s v="DTY-WT 1-WCS-RLS 2-IMWB 1-DTY"/>
    <n v="59"/>
    <n v="0"/>
    <m/>
    <d v="1899-12-30T20:30:00"/>
    <d v="1899-12-30T20:30:00"/>
    <d v="1899-12-30T00:00:00"/>
    <n v="0"/>
    <n v="0"/>
    <d v="1899-12-30T22:25:00"/>
    <d v="1899-12-30T01:55:00"/>
    <n v="1"/>
    <n v="55"/>
    <d v="1899-12-30T23:55:00"/>
    <d v="1899-12-30T01:30:00"/>
    <n v="1"/>
    <n v="30"/>
    <d v="1899-12-31T00:30:00"/>
    <d v="1899-12-30T00:35:00"/>
    <n v="0"/>
    <n v="35"/>
    <d v="1899-12-31T00:40:00"/>
    <d v="1899-12-31T03:10:00"/>
    <d v="1899-12-30T02:30:00"/>
    <n v="2"/>
    <n v="30"/>
    <d v="1899-12-31T00:40:00"/>
    <d v="1899-12-31T03:10:00"/>
    <d v="1899-12-30T02:30:00"/>
    <n v="2"/>
    <n v="30"/>
    <d v="1899-12-31T03:20:00"/>
    <d v="1899-12-30T00:10:00"/>
    <n v="0"/>
    <n v="10"/>
    <d v="1899-12-31T03:23:00"/>
    <d v="1899-12-30T00:03:00"/>
    <n v="0"/>
    <n v="3"/>
    <d v="1899-12-31T08:00:00"/>
    <d v="1899-12-30T04:37:00"/>
    <n v="4"/>
    <n v="37"/>
    <d v="1899-12-31T08:00:00"/>
    <d v="1899-12-31T08:00:00"/>
    <d v="1899-12-30T00:00:00"/>
    <n v="0"/>
    <n v="0"/>
    <d v="1899-12-31T08:00:00"/>
    <d v="1899-12-31T08:00:00"/>
    <m/>
    <d v="1899-12-30T00:00:00"/>
    <n v="0"/>
    <n v="0"/>
    <d v="1899-12-31T08:03:00"/>
    <d v="1899-12-30T00:03:00"/>
    <n v="0"/>
    <n v="3"/>
    <d v="1899-12-31T08:08:00"/>
    <d v="1899-12-30T00:05:00"/>
    <n v="0"/>
    <n v="5"/>
    <d v="1899-12-31T08:08:00"/>
    <d v="1899-12-31T08:10:00"/>
    <d v="1899-12-30T00:02:00"/>
    <n v="0"/>
    <n v="2"/>
    <d v="1899-12-30T11:40:00"/>
    <n v="11"/>
    <n v="40"/>
    <d v="1899-12-30T00:53:00"/>
    <n v="0"/>
    <n v="53"/>
    <d v="1899-12-30T02:30:00"/>
    <n v="2"/>
    <n v="30"/>
    <d v="1899-12-30T04:37:00"/>
    <n v="4"/>
    <n v="37"/>
    <m/>
    <m/>
    <m/>
    <d v="1899-12-30T02:00:00"/>
    <n v="2"/>
    <n v="0"/>
    <d v="1899-12-30T00:00:00"/>
    <n v="0"/>
    <n v="0"/>
    <d v="1899-12-30T00:00:00"/>
    <n v="0"/>
    <n v="0"/>
    <d v="1899-12-30T00:00:00"/>
    <s v="-"/>
    <s v="-"/>
    <d v="1899-12-30T02:00:00"/>
    <n v="2"/>
    <n v="0"/>
    <d v="1899-12-30T00:00:00"/>
    <n v="0"/>
    <n v="0"/>
    <d v="1899-12-30T00:37:00"/>
    <n v="0"/>
    <n v="37"/>
    <d v="1899-12-30T00:00:00"/>
    <n v="0"/>
    <n v="0"/>
    <n v="1888987.3459999999"/>
    <n v="30371"/>
    <n v="58.783898305084747"/>
    <n v="62.197074380165283"/>
    <m/>
    <m/>
    <m/>
    <m/>
    <m/>
  </r>
  <r>
    <n v="534"/>
    <n v="82"/>
    <d v="2011-11-15T00:00:00"/>
    <n v="11"/>
    <x v="0"/>
    <n v="39"/>
    <s v="TSL,JSR"/>
    <s v="LAKE VERMONT/CD PCI"/>
    <s v="LOWLANDS ORCHID"/>
    <d v="1899-12-30T12:00:00"/>
    <x v="528"/>
    <s v="DTY-WT 1-WCS-RLS 1-IMWB 1-DTY"/>
    <n v="57"/>
    <n v="2"/>
    <m/>
    <d v="1899-12-30T12:00:00"/>
    <d v="1899-12-30T12:00:00"/>
    <d v="1899-12-30T00:00:00"/>
    <n v="0"/>
    <n v="0"/>
    <d v="1899-12-30T12:05:00"/>
    <d v="1899-12-30T00:05:00"/>
    <n v="0"/>
    <n v="5"/>
    <d v="1899-12-30T12:15:00"/>
    <d v="1899-12-30T00:10:00"/>
    <n v="0"/>
    <n v="10"/>
    <d v="1899-12-30T12:35:00"/>
    <d v="1899-12-30T00:20:00"/>
    <n v="0"/>
    <n v="20"/>
    <d v="1899-12-30T12:40:00"/>
    <d v="1899-12-30T13:20:00"/>
    <d v="1899-12-30T00:40:00"/>
    <n v="0"/>
    <n v="40"/>
    <d v="1899-12-30T12:40:00"/>
    <d v="1899-12-30T13:20:00"/>
    <d v="1899-12-30T00:40:00"/>
    <n v="0"/>
    <n v="40"/>
    <d v="1899-12-30T13:30:00"/>
    <d v="1899-12-30T00:10:00"/>
    <n v="0"/>
    <n v="10"/>
    <d v="1899-12-30T13:30:00"/>
    <d v="1899-12-30T00:00:00"/>
    <n v="0"/>
    <n v="0"/>
    <d v="1899-12-30T16:48:00"/>
    <d v="1899-12-30T03:18:00"/>
    <n v="3"/>
    <n v="18"/>
    <d v="1899-12-30T16:48:00"/>
    <d v="1899-12-30T16:48:00"/>
    <d v="1899-12-30T00:00:00"/>
    <n v="0"/>
    <n v="0"/>
    <d v="1899-12-30T16:48:00"/>
    <d v="1899-12-30T16:48:00"/>
    <m/>
    <d v="1899-12-30T00:00:00"/>
    <n v="0"/>
    <n v="0"/>
    <d v="1899-12-30T16:50:00"/>
    <d v="1899-12-30T00:02:00"/>
    <n v="0"/>
    <n v="2"/>
    <d v="1899-12-30T16:55:00"/>
    <d v="1899-12-30T00:05:00"/>
    <n v="0"/>
    <n v="5"/>
    <d v="1899-12-30T16:55:00"/>
    <d v="1899-12-30T17:00:00"/>
    <d v="1899-12-30T00:05:00"/>
    <n v="0"/>
    <n v="5"/>
    <d v="1899-12-30T05:00:00"/>
    <n v="5"/>
    <n v="0"/>
    <d v="1899-12-30T00:37:00"/>
    <n v="0"/>
    <n v="37"/>
    <d v="1899-12-30T00:40:00"/>
    <n v="0"/>
    <n v="40"/>
    <d v="1899-12-30T03:18:00"/>
    <n v="3"/>
    <n v="18"/>
    <m/>
    <m/>
    <m/>
    <d v="1899-12-30T01:12:00"/>
    <n v="1"/>
    <n v="12"/>
    <d v="1899-12-30T00:00:00"/>
    <n v="0"/>
    <n v="0"/>
    <d v="1899-12-30T00:05:00"/>
    <n v="0"/>
    <n v="5"/>
    <d v="1899-12-30T00:00:00"/>
    <s v="-"/>
    <s v="-"/>
    <d v="1899-12-30T01:50:00"/>
    <n v="1"/>
    <n v="50"/>
    <d v="1899-12-30T00:00:00"/>
    <n v="0"/>
    <n v="0"/>
    <d v="1899-12-30T00:11:00"/>
    <n v="0"/>
    <n v="11"/>
    <d v="1899-12-30T00:00:00"/>
    <n v="0"/>
    <n v="0"/>
    <n v="1892506.5159999998"/>
    <n v="30428"/>
    <n v="61.739824561403509"/>
    <n v="62.196217825686858"/>
    <m/>
    <m/>
    <m/>
    <m/>
    <m/>
  </r>
  <r>
    <n v="535"/>
    <n v="83"/>
    <d v="2011-11-15T00:00:00"/>
    <n v="11"/>
    <x v="0"/>
    <n v="40"/>
    <s v="TSL,JSR"/>
    <s v="CP OMAN/CURRAGH SS"/>
    <s v="VOGUE CHALLENGER/MP PANAMAX 5"/>
    <d v="1899-12-30T13:45:00"/>
    <x v="529"/>
    <s v="DTY-WT 1-WCS-RLS 1-IMWB 1-DTY/DTY-WT 1-WCS-RLS 2-IMWB 1-DTY"/>
    <n v="56"/>
    <n v="3"/>
    <m/>
    <d v="1899-12-30T13:45:00"/>
    <d v="1899-12-30T13:45:00"/>
    <d v="1899-12-30T00:00:00"/>
    <n v="0"/>
    <n v="0"/>
    <d v="1899-12-30T15:45:00"/>
    <d v="1899-12-30T02:00:00"/>
    <n v="2"/>
    <n v="0"/>
    <d v="1899-12-30T15:45:00"/>
    <d v="1899-12-30T00:00:00"/>
    <n v="0"/>
    <n v="0"/>
    <d v="1899-12-30T16:15:00"/>
    <d v="1899-12-30T00:30:00"/>
    <n v="0"/>
    <n v="30"/>
    <d v="1899-12-30T16:20:00"/>
    <d v="1899-12-30T18:30:00"/>
    <d v="1899-12-30T02:10:00"/>
    <n v="2"/>
    <n v="10"/>
    <d v="1899-12-30T16:20:00"/>
    <d v="1899-12-30T18:30:00"/>
    <d v="1899-12-30T02:10:00"/>
    <n v="2"/>
    <n v="10"/>
    <d v="1899-12-30T18:40:00"/>
    <d v="1899-12-30T00:10:00"/>
    <n v="0"/>
    <n v="10"/>
    <d v="1899-12-30T18:40:00"/>
    <d v="1899-12-30T00:00:00"/>
    <n v="0"/>
    <n v="0"/>
    <d v="1899-12-30T21:43:00"/>
    <d v="1899-12-30T03:03:00"/>
    <n v="3"/>
    <n v="3"/>
    <d v="1899-12-30T21:43:00"/>
    <d v="1899-12-30T21:43:00"/>
    <d v="1899-12-30T00:00:00"/>
    <n v="0"/>
    <n v="0"/>
    <d v="1899-12-30T21:43:00"/>
    <d v="1899-12-30T21:43:00"/>
    <m/>
    <d v="1899-12-30T00:00:00"/>
    <n v="0"/>
    <n v="0"/>
    <d v="1899-12-30T21:50:00"/>
    <d v="1899-12-30T00:07:00"/>
    <n v="0"/>
    <n v="7"/>
    <d v="1899-12-30T21:55:00"/>
    <d v="1899-12-30T00:05:00"/>
    <n v="0"/>
    <n v="5"/>
    <d v="1899-12-30T21:55:00"/>
    <d v="1899-12-30T22:00:00"/>
    <d v="1899-12-30T00:05:00"/>
    <n v="0"/>
    <n v="5"/>
    <d v="1899-12-30T08:15:00"/>
    <n v="8"/>
    <n v="15"/>
    <d v="1899-12-30T00:52:00"/>
    <n v="0"/>
    <n v="52"/>
    <d v="1899-12-30T02:10:00"/>
    <n v="2"/>
    <n v="10"/>
    <d v="1899-12-30T03:03:00"/>
    <n v="3"/>
    <n v="3"/>
    <m/>
    <m/>
    <m/>
    <d v="1899-12-30T02:45:00"/>
    <n v="2"/>
    <n v="45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0:18:00"/>
    <n v="0"/>
    <n v="18"/>
    <d v="1899-12-30T00:00:00"/>
    <n v="0"/>
    <n v="0"/>
    <n v="1896078.4959999998"/>
    <n v="30484"/>
    <n v="63.785357142857144"/>
    <n v="62.199137121112706"/>
    <m/>
    <m/>
    <m/>
    <m/>
    <m/>
  </r>
  <r>
    <n v="536"/>
    <n v="84"/>
    <d v="2011-11-15T00:00:00"/>
    <n v="11"/>
    <x v="0"/>
    <n v="41"/>
    <s v="TSL,JSR"/>
    <s v="SS NEWZEALAND/CD PCI"/>
    <s v="IRON BILL/LOWLANDS ORCHID"/>
    <d v="1899-12-30T13:30:00"/>
    <x v="530"/>
    <s v="DTY-WT 1-WCS-RLS 1-IMWB 1-DTY"/>
    <n v="53"/>
    <n v="6"/>
    <m/>
    <d v="1899-12-30T13:30:00"/>
    <d v="1899-12-30T13:30:00"/>
    <d v="1899-12-30T00:00:00"/>
    <n v="0"/>
    <n v="0"/>
    <d v="1899-12-30T19:30:00"/>
    <d v="1899-12-30T06:00:00"/>
    <n v="6"/>
    <n v="0"/>
    <d v="1899-12-30T19:50:00"/>
    <d v="1899-12-30T00:20:00"/>
    <n v="0"/>
    <n v="20"/>
    <d v="1899-12-30T20:30:00"/>
    <d v="1899-12-30T00:40:00"/>
    <n v="0"/>
    <n v="40"/>
    <d v="1899-12-30T20:30:00"/>
    <d v="1899-12-30T21:20:00"/>
    <d v="1899-12-30T00:50:00"/>
    <n v="0"/>
    <n v="50"/>
    <d v="1899-12-30T20:30:00"/>
    <d v="1899-12-30T21:20:00"/>
    <d v="1899-12-30T00:50:00"/>
    <n v="0"/>
    <n v="50"/>
    <d v="1899-12-30T21:30:00"/>
    <d v="1899-12-30T00:10:00"/>
    <n v="0"/>
    <n v="10"/>
    <d v="1899-12-30T23:00:00"/>
    <d v="1899-12-30T01:30:00"/>
    <n v="1"/>
    <n v="30"/>
    <d v="1899-12-31T02:30:00"/>
    <d v="1899-12-30T03:30:00"/>
    <n v="3"/>
    <n v="30"/>
    <d v="1899-12-31T02:30:00"/>
    <d v="1899-12-31T02:30:00"/>
    <d v="1899-12-30T00:00:00"/>
    <n v="0"/>
    <n v="0"/>
    <d v="1899-12-31T02:30:00"/>
    <d v="1899-12-31T02:30:00"/>
    <m/>
    <d v="1899-12-30T00:00:00"/>
    <n v="0"/>
    <n v="0"/>
    <d v="1899-12-31T02:40:00"/>
    <d v="1899-12-30T00:10:00"/>
    <n v="0"/>
    <n v="10"/>
    <d v="1899-12-31T02:45:00"/>
    <d v="1899-12-30T00:05:00"/>
    <n v="0"/>
    <n v="5"/>
    <d v="1899-12-31T02:45:00"/>
    <d v="1899-12-31T02:50:00"/>
    <d v="1899-12-30T00:05:00"/>
    <n v="0"/>
    <n v="5"/>
    <d v="1899-12-30T13:20:00"/>
    <n v="13"/>
    <n v="20"/>
    <d v="1899-12-30T01:05:00"/>
    <n v="1"/>
    <n v="5"/>
    <d v="1899-12-30T00:50:00"/>
    <n v="0"/>
    <n v="50"/>
    <d v="1899-12-30T03:30:00"/>
    <n v="3"/>
    <n v="30"/>
    <m/>
    <m/>
    <m/>
    <d v="1899-12-30T01:11:00"/>
    <n v="1"/>
    <n v="11"/>
    <d v="1899-12-30T00:00:00"/>
    <n v="0"/>
    <n v="0"/>
    <d v="1899-12-30T00:00:00"/>
    <n v="0"/>
    <n v="0"/>
    <d v="1899-12-30T00:00:00"/>
    <s v="-"/>
    <s v="-"/>
    <d v="1899-12-30T01:50:00"/>
    <n v="1"/>
    <n v="50"/>
    <d v="1899-12-30T00:00:00"/>
    <n v="0"/>
    <n v="0"/>
    <d v="1899-12-30T00:29:00"/>
    <n v="0"/>
    <n v="29"/>
    <d v="1899-12-30T00:00:00"/>
    <n v="0"/>
    <n v="0"/>
    <n v="1899309.9859999998"/>
    <n v="30537"/>
    <n v="60.971509433962261"/>
    <n v="62.197006451190354"/>
    <m/>
    <m/>
    <m/>
    <m/>
    <m/>
  </r>
  <r>
    <n v="537"/>
    <n v="85"/>
    <d v="2011-11-15T00:00:00"/>
    <n v="11"/>
    <x v="0"/>
    <n v="42"/>
    <s v="TSL,JSR"/>
    <s v="CP OMAN/CURRAGH SS"/>
    <s v="VOGUE CHALLENGER/MP PANAMAX 5"/>
    <d v="1899-12-30T18:50:00"/>
    <x v="531"/>
    <s v="DTY-WT 1-WCS-RLS 2-IMWB 1-DTY"/>
    <n v="58"/>
    <n v="1"/>
    <m/>
    <d v="1899-12-30T18:50:00"/>
    <d v="1899-12-30T18:50:00"/>
    <d v="1899-12-30T00:00:00"/>
    <n v="0"/>
    <n v="0"/>
    <d v="1899-12-30T22:00:00"/>
    <d v="1899-12-30T03:10:00"/>
    <n v="3"/>
    <n v="10"/>
    <d v="1899-12-30T22:40:00"/>
    <d v="1899-12-30T00:40:00"/>
    <n v="0"/>
    <n v="40"/>
    <d v="1899-12-30T23:35:00"/>
    <d v="1899-12-30T00:55:00"/>
    <n v="0"/>
    <n v="55"/>
    <d v="1899-12-30T23:35:00"/>
    <d v="1899-12-31T01:05:00"/>
    <d v="1899-12-30T01:30:00"/>
    <n v="1"/>
    <n v="30"/>
    <d v="1899-12-30T23:35:00"/>
    <d v="1899-12-31T01:05:00"/>
    <d v="1899-12-30T01:30:00"/>
    <n v="1"/>
    <n v="30"/>
    <d v="1899-12-31T01:10:00"/>
    <d v="1899-12-30T00:05:00"/>
    <n v="0"/>
    <n v="5"/>
    <d v="1899-12-31T01:10:00"/>
    <d v="1899-12-30T00:00:00"/>
    <n v="0"/>
    <n v="0"/>
    <d v="1899-12-31T04:28:00"/>
    <d v="1899-12-30T03:18:00"/>
    <n v="3"/>
    <n v="18"/>
    <d v="1899-12-31T04:28:00"/>
    <d v="1899-12-31T04:28:00"/>
    <d v="1899-12-30T00:00:00"/>
    <n v="0"/>
    <n v="0"/>
    <d v="1899-12-31T04:28:00"/>
    <d v="1899-12-31T04:28:00"/>
    <m/>
    <d v="1899-12-30T00:00:00"/>
    <n v="0"/>
    <n v="0"/>
    <d v="1899-12-31T04:35:00"/>
    <d v="1899-12-30T00:07:00"/>
    <n v="0"/>
    <n v="7"/>
    <d v="1899-12-31T04:40:00"/>
    <d v="1899-12-30T00:05:00"/>
    <n v="0"/>
    <n v="5"/>
    <d v="1899-12-31T04:40:00"/>
    <d v="1899-12-31T04:45:00"/>
    <d v="1899-12-30T00:05:00"/>
    <n v="0"/>
    <n v="5"/>
    <d v="1899-12-30T09:55:00"/>
    <n v="9"/>
    <n v="55"/>
    <d v="1899-12-30T01:12:00"/>
    <n v="1"/>
    <n v="12"/>
    <d v="1899-12-30T01:30:00"/>
    <n v="1"/>
    <n v="30"/>
    <d v="1899-12-30T03:18:00"/>
    <n v="3"/>
    <n v="18"/>
    <m/>
    <m/>
    <m/>
    <d v="1899-12-30T00:44:00"/>
    <n v="0"/>
    <n v="44"/>
    <d v="1899-12-30T00:00:00"/>
    <n v="0"/>
    <n v="0"/>
    <d v="1899-12-30T00:48:00"/>
    <n v="0"/>
    <n v="48"/>
    <d v="1899-12-30T00:00:00"/>
    <s v="-"/>
    <s v="-"/>
    <d v="1899-12-30T00:00:00"/>
    <n v="0"/>
    <n v="0"/>
    <d v="1899-12-30T00:00:00"/>
    <n v="0"/>
    <n v="0"/>
    <d v="1899-12-30T01:46:00"/>
    <n v="1"/>
    <n v="46"/>
    <d v="1899-12-30T00:00:00"/>
    <n v="0"/>
    <n v="0"/>
    <n v="1902972.9959999998"/>
    <n v="30595"/>
    <n v="63.155344827586212"/>
    <n v="62.198823206406267"/>
    <m/>
    <m/>
    <m/>
    <m/>
    <m/>
  </r>
  <r>
    <n v="538"/>
    <n v="86"/>
    <d v="2011-11-16T00:00:00"/>
    <n v="11"/>
    <x v="2"/>
    <n v="5"/>
    <s v="UML,DGPR"/>
    <s v="HARD COKING COAL"/>
    <s v="GARIMA PREM"/>
    <d v="1899-12-30T02:25:00"/>
    <x v="532"/>
    <s v="DTY-WT 1-WCS-RLS 1-IMWB 1-DTY"/>
    <n v="58"/>
    <n v="1"/>
    <m/>
    <d v="1899-12-30T02:25:00"/>
    <d v="1899-12-30T02:25:00"/>
    <d v="1899-12-30T00:00:00"/>
    <n v="0"/>
    <n v="0"/>
    <d v="1899-12-30T02:35:00"/>
    <d v="1899-12-30T00:10:00"/>
    <n v="0"/>
    <n v="10"/>
    <d v="1899-12-30T03:10:00"/>
    <d v="1899-12-30T00:35:00"/>
    <n v="0"/>
    <n v="35"/>
    <d v="1899-12-30T11:50:00"/>
    <d v="1899-12-30T08:40:00"/>
    <n v="8"/>
    <n v="40"/>
    <d v="1899-12-30T03:45:00"/>
    <d v="1899-12-30T04:30:00"/>
    <d v="1899-12-30T00:45:00"/>
    <n v="0"/>
    <n v="45"/>
    <d v="1899-12-30T03:45:00"/>
    <d v="1899-12-30T04:30:00"/>
    <d v="1899-12-30T00:45:00"/>
    <n v="0"/>
    <n v="45"/>
    <d v="1899-12-30T14:23:00"/>
    <d v="1899-12-30T02:33:00"/>
    <n v="2"/>
    <n v="33"/>
    <d v="1899-12-30T14:45:00"/>
    <d v="1899-12-30T00:22:00"/>
    <n v="0"/>
    <n v="22"/>
    <d v="1899-12-30T17:58:00"/>
    <d v="1899-12-30T03:13:00"/>
    <n v="3"/>
    <n v="13"/>
    <d v="1899-12-30T17:58:00"/>
    <d v="1899-12-30T17:58:00"/>
    <d v="1899-12-30T00:00:00"/>
    <n v="0"/>
    <n v="0"/>
    <d v="1899-12-30T17:58:00"/>
    <d v="1899-12-30T17:58:00"/>
    <m/>
    <d v="1899-12-30T00:00:00"/>
    <n v="0"/>
    <n v="0"/>
    <d v="1899-12-30T18:25:00"/>
    <d v="1899-12-30T00:27:00"/>
    <n v="0"/>
    <n v="27"/>
    <d v="1899-12-30T18:45:00"/>
    <d v="1899-12-30T00:20:00"/>
    <n v="0"/>
    <n v="20"/>
    <d v="1899-12-30T18:45:00"/>
    <d v="1899-12-30T21:05:00"/>
    <d v="1899-12-30T02:20:00"/>
    <n v="2"/>
    <n v="20"/>
    <d v="1899-12-30T18:40:00"/>
    <n v="18"/>
    <n v="40"/>
    <d v="1899-12-30T12:00:00"/>
    <n v="12"/>
    <n v="0"/>
    <d v="1899-12-30T00:45:00"/>
    <n v="0"/>
    <n v="45"/>
    <d v="1899-12-30T03:13:00"/>
    <n v="3"/>
    <n v="13"/>
    <m/>
    <m/>
    <m/>
    <d v="1899-12-30T01:22:00"/>
    <n v="1"/>
    <n v="22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1:51:00"/>
    <n v="1"/>
    <n v="51"/>
    <d v="1899-12-30T00:00:00"/>
    <n v="0"/>
    <n v="0"/>
    <n v="1906394.8759999997"/>
    <n v="30653"/>
    <n v="58.997931034482761"/>
    <n v="62.192766646005275"/>
    <m/>
    <m/>
    <m/>
    <m/>
    <m/>
  </r>
  <r>
    <n v="539"/>
    <n v="87"/>
    <d v="2011-11-16T00:00:00"/>
    <n v="11"/>
    <x v="0"/>
    <n v="43"/>
    <s v="TSL,JSR"/>
    <s v="CURRAGH SS/SS NEWZEALAND"/>
    <s v="VOGUE CHALLENGER/IRON BILL"/>
    <d v="1899-12-30T05:15:00"/>
    <x v="533"/>
    <s v="DTY-WT 1-WCS-RLS 2-IMWB 1-DTY"/>
    <n v="56"/>
    <n v="3"/>
    <m/>
    <d v="1899-12-30T05:15:00"/>
    <d v="1899-12-30T05:15:00"/>
    <d v="1899-12-30T00:00:00"/>
    <n v="0"/>
    <n v="0"/>
    <d v="1899-12-30T06:15:00"/>
    <d v="1899-12-30T01:00:00"/>
    <n v="1"/>
    <n v="0"/>
    <d v="1899-12-30T06:30:00"/>
    <d v="1899-12-30T00:15:00"/>
    <n v="0"/>
    <n v="15"/>
    <d v="1899-12-30T12:00:00"/>
    <d v="1899-12-30T05:30:00"/>
    <n v="5"/>
    <n v="30"/>
    <d v="1899-12-30T14:00:00"/>
    <d v="1899-12-30T15:30:00"/>
    <d v="1899-12-30T01:30:00"/>
    <n v="1"/>
    <n v="30"/>
    <d v="1899-12-30T14:00:00"/>
    <d v="1899-12-30T15:30:00"/>
    <d v="1899-12-30T01:30:00"/>
    <n v="1"/>
    <n v="30"/>
    <d v="1899-12-31T02:02:00"/>
    <d v="1899-12-30T10:32:00"/>
    <n v="10"/>
    <n v="32"/>
    <d v="1899-12-31T02:36:00"/>
    <d v="1899-12-30T00:34:00"/>
    <n v="0"/>
    <n v="34"/>
    <d v="1899-12-31T05:21:00"/>
    <d v="1899-12-30T02:45:00"/>
    <n v="2"/>
    <n v="45"/>
    <d v="1899-12-31T05:21:00"/>
    <d v="1899-12-31T05:21:00"/>
    <d v="1899-12-30T00:00:00"/>
    <n v="0"/>
    <n v="0"/>
    <d v="1899-12-31T05:21:00"/>
    <d v="1899-12-31T05:21:00"/>
    <m/>
    <d v="1899-12-30T00:00:00"/>
    <n v="0"/>
    <n v="0"/>
    <d v="1899-12-31T05:40:00"/>
    <d v="1899-12-30T00:19:00"/>
    <n v="0"/>
    <n v="19"/>
    <d v="1899-12-31T05:45:00"/>
    <d v="1899-12-30T00:05:00"/>
    <n v="0"/>
    <n v="5"/>
    <d v="1899-12-31T05:45:00"/>
    <d v="1899-12-31T05:50:00"/>
    <d v="1899-12-30T00:05:00"/>
    <n v="0"/>
    <n v="5"/>
    <d v="1899-12-31T00:35:00"/>
    <n v="0"/>
    <n v="35"/>
    <d v="1899-12-30T16:26:00"/>
    <n v="16"/>
    <n v="26"/>
    <d v="1899-12-30T01:30:00"/>
    <n v="1"/>
    <n v="30"/>
    <d v="1899-12-30T02:45:00"/>
    <n v="2"/>
    <n v="45"/>
    <m/>
    <m/>
    <m/>
    <d v="1899-12-30T01:51:00"/>
    <n v="1"/>
    <n v="51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0:54:00"/>
    <n v="0"/>
    <n v="54"/>
    <d v="1899-12-30T00:00:00"/>
    <n v="0"/>
    <n v="0"/>
    <n v="1909919.6559999997"/>
    <n v="30709"/>
    <n v="62.942500000000003"/>
    <n v="62.194133836985891"/>
    <m/>
    <m/>
    <m/>
    <m/>
    <m/>
  </r>
  <r>
    <n v="540"/>
    <n v="88"/>
    <d v="2011-11-16T00:00:00"/>
    <n v="11"/>
    <x v="32"/>
    <n v="8"/>
    <s v="VEDANT"/>
    <s v="NON COKING"/>
    <s v="YASA UNSAL SUNAR"/>
    <d v="1899-12-30T17:45:00"/>
    <x v="534"/>
    <s v="DTY-WT 1-WCS-RLS 2-IMWB 1-DTY"/>
    <n v="59"/>
    <n v="0"/>
    <m/>
    <d v="1899-12-30T17:45:00"/>
    <d v="1899-12-30T17:45:00"/>
    <d v="1899-12-30T00:00:00"/>
    <n v="0"/>
    <n v="0"/>
    <d v="1899-12-30T17:55:00"/>
    <d v="1899-12-30T00:10:00"/>
    <n v="0"/>
    <n v="10"/>
    <d v="1899-12-30T18:15:00"/>
    <d v="1899-12-30T00:20:00"/>
    <n v="0"/>
    <n v="20"/>
    <d v="1899-12-30T19:05:00"/>
    <d v="1899-12-30T00:50:00"/>
    <n v="0"/>
    <n v="50"/>
    <d v="1899-12-30T19:05:00"/>
    <d v="1899-12-30T19:05:00"/>
    <d v="1899-12-30T00:00:00"/>
    <n v="0"/>
    <n v="0"/>
    <d v="1899-12-30T19:05:00"/>
    <d v="1899-12-30T19:05:00"/>
    <d v="1899-12-30T00:00:00"/>
    <n v="0"/>
    <n v="0"/>
    <d v="1899-12-30T19:07:00"/>
    <d v="1899-12-30T00:02:00"/>
    <n v="0"/>
    <n v="2"/>
    <d v="1899-12-30T19:33:00"/>
    <d v="1899-12-30T00:26:00"/>
    <n v="0"/>
    <n v="26"/>
    <d v="1899-12-31T01:22:00"/>
    <d v="1899-12-30T05:49:00"/>
    <n v="5"/>
    <n v="49"/>
    <d v="1899-12-31T01:22:00"/>
    <d v="1899-12-31T01:22:00"/>
    <d v="1899-12-30T00:00:00"/>
    <n v="0"/>
    <n v="0"/>
    <d v="1899-12-31T01:22:00"/>
    <d v="1899-12-31T01:22:00"/>
    <m/>
    <d v="1899-12-30T00:00:00"/>
    <n v="0"/>
    <n v="0"/>
    <d v="1899-12-31T01:35:00"/>
    <d v="1899-12-30T00:13:00"/>
    <n v="0"/>
    <n v="13"/>
    <d v="1899-12-31T01:40:00"/>
    <d v="1899-12-30T00:05:00"/>
    <n v="0"/>
    <n v="5"/>
    <d v="1899-12-31T01:40:00"/>
    <d v="1899-12-31T01:45:00"/>
    <d v="1899-12-30T00:05:00"/>
    <n v="0"/>
    <n v="5"/>
    <d v="1899-12-30T08:00:00"/>
    <n v="8"/>
    <n v="0"/>
    <d v="1899-12-30T01:10:00"/>
    <n v="1"/>
    <n v="10"/>
    <d v="1899-12-30T00:00:00"/>
    <n v="0"/>
    <n v="0"/>
    <d v="1899-12-30T05:49:00"/>
    <n v="5"/>
    <n v="49"/>
    <m/>
    <m/>
    <m/>
    <d v="1899-12-30T01:33:00"/>
    <n v="1"/>
    <n v="33"/>
    <d v="1899-12-30T00:00:00"/>
    <n v="0"/>
    <n v="0"/>
    <d v="1899-12-30T00:47:00"/>
    <n v="0"/>
    <n v="47"/>
    <d v="1899-12-30T00:00:00"/>
    <s v="-"/>
    <s v="-"/>
    <d v="1899-12-30T00:00:00"/>
    <n v="0"/>
    <n v="0"/>
    <d v="1899-12-30T00:00:00"/>
    <n v="0"/>
    <n v="0"/>
    <d v="1899-12-30T03:29:00"/>
    <n v="3"/>
    <n v="29"/>
    <d v="1899-12-30T00:00:00"/>
    <n v="0"/>
    <n v="0"/>
    <n v="1913354.0859999997"/>
    <n v="30768"/>
    <n v="58.210677966101692"/>
    <n v="62.186495254810183"/>
    <m/>
    <m/>
    <m/>
    <m/>
    <m/>
  </r>
  <r>
    <n v="541"/>
    <n v="89"/>
    <d v="2011-11-17T00:00:00"/>
    <n v="11"/>
    <x v="0"/>
    <n v="44"/>
    <s v="TSL,JSR"/>
    <s v="CURRAGH SS / CD PCI"/>
    <s v="VOGUE CHALLENGER/LOWLANDS ORCHID"/>
    <d v="1899-12-30T14:35:00"/>
    <x v="535"/>
    <s v="DTY-WT 1-WCS-RLS 1-IMWB 1-DTY"/>
    <n v="59"/>
    <n v="0"/>
    <m/>
    <d v="1899-12-30T14:35:00"/>
    <d v="1899-12-30T14:35:00"/>
    <d v="1899-12-30T00:00:00"/>
    <n v="0"/>
    <n v="0"/>
    <d v="1899-12-30T19:30:00"/>
    <d v="1899-12-30T04:55:00"/>
    <n v="4"/>
    <n v="55"/>
    <d v="1899-12-30T20:30:00"/>
    <d v="1899-12-30T01:00:00"/>
    <n v="1"/>
    <n v="0"/>
    <d v="1899-12-30T21:30:00"/>
    <d v="1899-12-30T01:00:00"/>
    <n v="1"/>
    <n v="0"/>
    <d v="1899-12-31T01:00:00"/>
    <d v="1899-12-31T02:30:00"/>
    <d v="1899-12-30T01:30:00"/>
    <n v="1"/>
    <n v="30"/>
    <d v="1899-12-31T01:00:00"/>
    <d v="1899-12-31T02:30:00"/>
    <d v="1899-12-30T01:30:00"/>
    <n v="1"/>
    <n v="30"/>
    <d v="1899-12-31T07:20:00"/>
    <d v="1899-12-30T04:50:00"/>
    <n v="4"/>
    <n v="50"/>
    <d v="1899-12-31T05:45:00"/>
    <d v="1899-12-30T03:15:00"/>
    <n v="3"/>
    <n v="15"/>
    <d v="1899-12-31T08:45:00"/>
    <d v="1899-12-30T03:00:00"/>
    <n v="3"/>
    <n v="0"/>
    <d v="1899-12-31T08:45:00"/>
    <d v="1899-12-31T08:45:00"/>
    <d v="1899-12-30T00:00:00"/>
    <n v="0"/>
    <n v="0"/>
    <d v="1899-12-31T08:45:00"/>
    <d v="1899-12-31T08:45:00"/>
    <m/>
    <d v="1899-12-30T00:00:00"/>
    <n v="0"/>
    <n v="0"/>
    <d v="1899-12-31T08:55:00"/>
    <d v="1899-12-30T00:10:00"/>
    <n v="0"/>
    <n v="10"/>
    <d v="1899-12-31T09:00:00"/>
    <d v="1899-12-30T00:05:00"/>
    <n v="0"/>
    <n v="5"/>
    <d v="1899-12-31T09:00:00"/>
    <d v="1899-12-31T09:05:00"/>
    <d v="1899-12-30T00:05:00"/>
    <n v="0"/>
    <n v="5"/>
    <d v="1899-12-30T18:30:00"/>
    <n v="18"/>
    <n v="30"/>
    <d v="1899-12-30T06:05:00"/>
    <n v="6"/>
    <n v="5"/>
    <d v="1899-12-30T01:30:00"/>
    <n v="1"/>
    <n v="30"/>
    <d v="1899-12-30T03:00:00"/>
    <n v="3"/>
    <n v="0"/>
    <m/>
    <m/>
    <m/>
    <d v="1899-12-30T01:18:00"/>
    <n v="1"/>
    <n v="18"/>
    <d v="1899-12-30T00:00:00"/>
    <n v="0"/>
    <n v="0"/>
    <d v="1899-12-30T00:00:00"/>
    <n v="0"/>
    <n v="0"/>
    <d v="1899-12-30T00:00:00"/>
    <s v="-"/>
    <s v="-"/>
    <d v="1899-12-30T01:20:00"/>
    <n v="1"/>
    <n v="20"/>
    <d v="1899-12-30T00:00:00"/>
    <n v="0"/>
    <n v="0"/>
    <d v="1899-12-30T00:22:00"/>
    <n v="0"/>
    <n v="22"/>
    <d v="1899-12-30T00:00:00"/>
    <n v="0"/>
    <n v="0"/>
    <n v="1917000.0059999996"/>
    <n v="30827"/>
    <n v="61.795254237288134"/>
    <n v="62.185746456028795"/>
    <m/>
    <m/>
    <m/>
    <m/>
    <m/>
  </r>
  <r>
    <n v="542"/>
    <n v="90"/>
    <d v="2011-11-17T00:00:00"/>
    <n v="11"/>
    <x v="0"/>
    <n v="45"/>
    <s v="TSL,JSR"/>
    <s v="LAKE VERMONT/ CP OMAN"/>
    <s v="LOWLANDS ORCHID/MP PANAMAX5"/>
    <d v="1899-12-30T11:35:00"/>
    <x v="536"/>
    <s v="DTY-WT 1-WCS-RLS 2-IMWB 1-DTY"/>
    <n v="58"/>
    <n v="1"/>
    <m/>
    <d v="1899-12-30T11:35:00"/>
    <d v="1899-12-30T11:35:00"/>
    <d v="1899-12-30T00:00:00"/>
    <n v="0"/>
    <n v="0"/>
    <d v="1899-12-30T11:45:00"/>
    <d v="1899-12-30T00:10:00"/>
    <n v="0"/>
    <n v="10"/>
    <d v="1899-12-30T12:00:00"/>
    <d v="1899-12-30T00:15:00"/>
    <n v="0"/>
    <n v="15"/>
    <d v="1899-12-30T12:20:00"/>
    <d v="1899-12-30T00:20:00"/>
    <n v="0"/>
    <n v="20"/>
    <d v="1899-12-30T12:25:00"/>
    <d v="1899-12-30T12:48:00"/>
    <d v="1899-12-30T00:23:00"/>
    <n v="0"/>
    <n v="23"/>
    <d v="1899-12-30T12:25:00"/>
    <d v="1899-12-30T12:48:00"/>
    <d v="1899-12-30T00:23:00"/>
    <n v="0"/>
    <n v="23"/>
    <d v="1899-12-30T12:51:00"/>
    <d v="1899-12-30T00:03:00"/>
    <n v="0"/>
    <n v="3"/>
    <d v="1899-12-30T12:52:00"/>
    <d v="1899-12-30T00:01:00"/>
    <n v="0"/>
    <n v="1"/>
    <d v="1899-12-30T15:49:00"/>
    <d v="1899-12-30T02:57:00"/>
    <n v="2"/>
    <n v="57"/>
    <d v="1899-12-30T15:49:00"/>
    <d v="1899-12-30T15:49:00"/>
    <d v="1899-12-30T00:00:00"/>
    <n v="0"/>
    <n v="0"/>
    <d v="1899-12-30T15:49:00"/>
    <d v="1899-12-30T15:49:00"/>
    <m/>
    <d v="1899-12-30T00:00:00"/>
    <n v="0"/>
    <n v="0"/>
    <d v="1899-12-30T16:00:00"/>
    <d v="1899-12-30T00:11:00"/>
    <n v="0"/>
    <n v="11"/>
    <d v="1899-12-30T16:10:00"/>
    <d v="1899-12-30T00:10:00"/>
    <n v="0"/>
    <n v="10"/>
    <d v="1899-12-30T16:10:00"/>
    <d v="1899-12-30T16:15:00"/>
    <d v="1899-12-30T00:05:00"/>
    <n v="0"/>
    <n v="5"/>
    <d v="1899-12-30T04:40:00"/>
    <n v="4"/>
    <n v="40"/>
    <d v="1899-12-30T00:44:00"/>
    <n v="0"/>
    <n v="44"/>
    <d v="1899-12-30T00:23:00"/>
    <n v="0"/>
    <n v="23"/>
    <d v="1899-12-30T02:57:00"/>
    <n v="2"/>
    <n v="57"/>
    <m/>
    <m/>
    <m/>
    <d v="1899-12-30T01:11:00"/>
    <n v="1"/>
    <n v="11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1:46:00"/>
    <n v="1"/>
    <n v="46"/>
    <d v="1899-12-30T00:00:00"/>
    <n v="0"/>
    <n v="0"/>
    <n v="1920711.2259999996"/>
    <n v="30885"/>
    <n v="63.986551724137925"/>
    <n v="62.189128249959516"/>
    <m/>
    <m/>
    <m/>
    <m/>
    <m/>
  </r>
  <r>
    <n v="543"/>
    <n v="91"/>
    <d v="2011-11-17T00:00:00"/>
    <n v="11"/>
    <x v="0"/>
    <n v="46"/>
    <s v="TSL,JSR"/>
    <s v="ANTHRACITE/CURRAGH SS"/>
    <s v="NAVIOS VECTOR/VOGUE CHALLENGER"/>
    <d v="1899-12-30T19:30:00"/>
    <x v="537"/>
    <s v="DTY-WT 1-WCS-RLS 2-IMWB 1-DTY"/>
    <n v="58"/>
    <n v="1"/>
    <m/>
    <d v="1899-12-30T19:30:00"/>
    <d v="1899-12-30T19:30:00"/>
    <d v="1899-12-30T00:00:00"/>
    <n v="0"/>
    <n v="0"/>
    <d v="1899-12-30T19:40:00"/>
    <d v="1899-12-30T00:10:00"/>
    <n v="0"/>
    <n v="10"/>
    <d v="1899-12-30T19:50:00"/>
    <d v="1899-12-30T00:10:00"/>
    <n v="0"/>
    <n v="10"/>
    <d v="1899-12-30T20:00:00"/>
    <d v="1899-12-30T00:10:00"/>
    <n v="0"/>
    <n v="10"/>
    <d v="1899-12-30T20:00:00"/>
    <d v="1899-12-30T21:20:00"/>
    <d v="1899-12-30T01:20:00"/>
    <n v="1"/>
    <n v="20"/>
    <d v="1899-12-30T20:00:00"/>
    <d v="1899-12-30T21:20:00"/>
    <d v="1899-12-30T01:20:00"/>
    <n v="1"/>
    <n v="20"/>
    <d v="1899-12-30T20:00:00"/>
    <d v="1899-12-30T00:00:00"/>
    <n v="0"/>
    <n v="0"/>
    <d v="1899-12-30T21:28:00"/>
    <d v="1899-12-30T00:08:00"/>
    <n v="0"/>
    <n v="8"/>
    <d v="1899-12-31T00:30:00"/>
    <d v="1899-12-30T03:02:00"/>
    <n v="3"/>
    <n v="2"/>
    <d v="1899-12-31T00:30:00"/>
    <d v="1899-12-31T00:30:00"/>
    <d v="1899-12-30T00:00:00"/>
    <n v="0"/>
    <n v="0"/>
    <d v="1899-12-31T00:30:00"/>
    <d v="1899-12-31T00:30:00"/>
    <m/>
    <d v="1899-12-30T00:00:00"/>
    <n v="0"/>
    <n v="0"/>
    <d v="1899-12-31T00:45:00"/>
    <d v="1899-12-30T00:15:00"/>
    <n v="0"/>
    <n v="15"/>
    <d v="1899-12-31T00:50:00"/>
    <d v="1899-12-30T00:05:00"/>
    <n v="0"/>
    <n v="5"/>
    <d v="1899-12-31T00:50:00"/>
    <d v="1899-12-31T00:55:00"/>
    <d v="1899-12-30T00:05:00"/>
    <n v="0"/>
    <n v="5"/>
    <d v="1899-12-30T05:25:00"/>
    <n v="5"/>
    <n v="25"/>
    <d v="1899-12-30T00:30:00"/>
    <n v="0"/>
    <n v="30"/>
    <d v="1899-12-30T01:20:00"/>
    <n v="1"/>
    <n v="20"/>
    <d v="1899-12-30T03:02:00"/>
    <n v="3"/>
    <n v="2"/>
    <m/>
    <m/>
    <m/>
    <d v="1899-12-30T01:18:00"/>
    <n v="1"/>
    <n v="18"/>
    <d v="1899-12-30T00:00:00"/>
    <n v="0"/>
    <n v="0"/>
    <d v="1899-12-30T00:00:00"/>
    <n v="0"/>
    <n v="0"/>
    <d v="1899-12-30T00:00:00"/>
    <s v="-"/>
    <s v="-"/>
    <d v="1899-12-30T00:00:00"/>
    <n v="0"/>
    <n v="0"/>
    <d v="1899-12-30T00:00:00"/>
    <n v="0"/>
    <n v="0"/>
    <d v="1899-12-30T01:44:00"/>
    <n v="1"/>
    <n v="44"/>
    <d v="1899-12-30T00:00:00"/>
    <n v="0"/>
    <n v="0"/>
    <n v="1924389.6259999995"/>
    <n v="30943"/>
    <n v="63.420689655172417"/>
    <n v="62.191436706201706"/>
    <m/>
    <m/>
    <m/>
    <m/>
    <m/>
  </r>
  <r>
    <n v="544"/>
    <n v="92"/>
    <d v="2011-11-18T00:00:00"/>
    <n v="11"/>
    <x v="32"/>
    <n v="9"/>
    <s v="VEDANT"/>
    <s v="NON COKING"/>
    <s v="YASA UNSAL SUNAR"/>
    <d v="1899-12-30T22:20:00"/>
    <x v="538"/>
    <s v="DTY-WT 1-WCS-RLS 2-IMWB 1-DTY"/>
    <n v="59"/>
    <n v="0"/>
    <m/>
    <d v="1899-12-30T22:20:00"/>
    <d v="1899-12-30T22:20:00"/>
    <d v="1899-12-30T00:00:00"/>
    <n v="0"/>
    <n v="0"/>
    <d v="1899-12-30T22:30:00"/>
    <d v="1899-12-30T00:10:00"/>
    <n v="0"/>
    <n v="10"/>
    <d v="1899-12-30T22:45:00"/>
    <d v="1899-12-30T00:15:00"/>
    <n v="0"/>
    <n v="15"/>
    <d v="1899-12-30T23:25:00"/>
    <d v="1899-12-30T00:40:00"/>
    <n v="0"/>
    <n v="40"/>
    <d v="1899-12-30T23:25:00"/>
    <d v="1899-12-31T00:30:00"/>
    <d v="1899-12-30T01:05:00"/>
    <n v="1"/>
    <n v="5"/>
    <d v="1899-12-30T23:25:00"/>
    <d v="1899-12-31T00:30:00"/>
    <d v="1899-12-30T01:05:00"/>
    <n v="1"/>
    <n v="5"/>
    <d v="1899-12-31T01:47:00"/>
    <d v="1899-12-30T01:17:00"/>
    <n v="1"/>
    <n v="17"/>
    <d v="1899-12-31T02:24:00"/>
    <d v="1899-12-30T00:37:00"/>
    <n v="0"/>
    <n v="37"/>
    <d v="1899-12-31T06:18:00"/>
    <d v="1899-12-30T03:54:00"/>
    <n v="3"/>
    <n v="54"/>
    <d v="1899-12-31T06:18:00"/>
    <d v="1899-12-31T06:18:00"/>
    <d v="1899-12-30T00:00:00"/>
    <n v="0"/>
    <n v="0"/>
    <d v="1899-12-31T06:18:00"/>
    <d v="1899-12-31T06:18:00"/>
    <m/>
    <d v="1899-12-30T00:00:00"/>
    <n v="0"/>
    <n v="0"/>
    <d v="1899-12-31T06:25:00"/>
    <d v="1899-12-30T00:07:00"/>
    <n v="0"/>
    <n v="7"/>
    <d v="1899-12-31T06:30:00"/>
    <d v="1899-12-30T00:05:00"/>
    <n v="0"/>
    <n v="5"/>
    <d v="1899-12-31T06:30:00"/>
    <d v="1899-12-31T06:35:00"/>
    <d v="1899-12-30T00:05:00"/>
    <n v="0"/>
    <n v="5"/>
    <d v="1899-12-30T08:15:00"/>
    <n v="8"/>
    <n v="15"/>
    <d v="1899-12-30T02:09:00"/>
    <n v="2"/>
    <n v="9"/>
    <d v="1899-12-30T01:05:00"/>
    <n v="1"/>
    <n v="5"/>
    <d v="1899-12-30T03:54:00"/>
    <n v="3"/>
    <n v="54"/>
    <m/>
    <m/>
    <m/>
    <d v="1899-12-30T02:06:00"/>
    <n v="2"/>
    <n v="6"/>
    <d v="1899-12-30T00:00:00"/>
    <n v="0"/>
    <n v="0"/>
    <d v="1899-12-30T01:10:00"/>
    <n v="1"/>
    <n v="10"/>
    <d v="1899-12-30T00:00:00"/>
    <s v="-"/>
    <s v="-"/>
    <d v="1899-12-30T00:00:00"/>
    <n v="0"/>
    <n v="0"/>
    <d v="1899-12-30T00:00:00"/>
    <n v="0"/>
    <n v="0"/>
    <d v="1899-12-30T00:38:00"/>
    <n v="0"/>
    <n v="38"/>
    <d v="1899-12-30T00:00:00"/>
    <n v="0"/>
    <n v="0"/>
    <n v="1927898.4559999995"/>
    <n v="31002"/>
    <n v="59.471694915254233"/>
    <n v="62.186260757370476"/>
    <m/>
    <m/>
    <m/>
    <m/>
    <m/>
  </r>
  <r>
    <n v="545"/>
    <n v="93"/>
    <d v="2011-11-18T00:00:00"/>
    <n v="11"/>
    <x v="31"/>
    <n v="3"/>
    <s v="CONCAST INDIA LTD."/>
    <s v="STEAM NON COKING"/>
    <s v="CAROUGE"/>
    <d v="1899-12-30T01:15:00"/>
    <x v="539"/>
    <s v="DTY-WT 1-WCS-RLS 1-IMWB 1-DTY"/>
    <n v="59"/>
    <n v="0"/>
    <m/>
    <d v="1899-12-30T01:15:00"/>
    <d v="1899-12-30T01:15:00"/>
    <d v="1899-12-30T00:00:00"/>
    <n v="0"/>
    <n v="0"/>
    <d v="1899-12-30T01:25:00"/>
    <d v="1899-12-30T00:10:00"/>
    <n v="0"/>
    <n v="10"/>
    <d v="1899-12-30T01:55:00"/>
    <d v="1899-12-30T00:30:00"/>
    <n v="0"/>
    <n v="30"/>
    <d v="1899-12-30T02:20:00"/>
    <d v="1899-12-30T00:25:00"/>
    <n v="0"/>
    <n v="25"/>
    <d v="1899-12-30T02:25:00"/>
    <d v="1899-12-30T03:05:00"/>
    <d v="1899-12-30T00:40:00"/>
    <n v="0"/>
    <n v="40"/>
    <d v="1899-12-30T02:25:00"/>
    <d v="1899-12-30T03:05:00"/>
    <d v="1899-12-30T00:40:00"/>
    <n v="0"/>
    <n v="40"/>
    <d v="1899-12-30T07:00:00"/>
    <d v="1899-12-30T03:55:00"/>
    <n v="3"/>
    <n v="55"/>
    <d v="1899-12-30T07:00:00"/>
    <d v="1899-12-30T00:00:00"/>
    <n v="0"/>
    <n v="0"/>
    <d v="1899-12-30T09:15:00"/>
    <d v="1899-12-30T02:15:00"/>
    <n v="2"/>
    <n v="15"/>
    <d v="1899-12-30T09:15:00"/>
    <d v="1899-12-30T09:15:00"/>
    <d v="1899-12-30T00:00:00"/>
    <n v="0"/>
    <n v="0"/>
    <d v="1899-12-30T09:15:00"/>
    <d v="1899-12-30T09:15:00"/>
    <m/>
    <d v="1899-12-30T00:00:00"/>
    <n v="0"/>
    <n v="0"/>
    <d v="1899-12-30T09:25:00"/>
    <d v="1899-12-30T00:10:00"/>
    <n v="0"/>
    <n v="10"/>
    <d v="1899-12-30T09:30:00"/>
    <d v="1899-12-30T00:05:00"/>
    <n v="0"/>
    <n v="5"/>
    <d v="1899-12-30T09:30:00"/>
    <d v="1899-12-30T13:15:00"/>
    <d v="1899-12-30T03:45:00"/>
    <n v="3"/>
    <n v="45"/>
    <d v="1899-12-30T12:00:00"/>
    <n v="12"/>
    <n v="0"/>
    <d v="1899-12-30T04:35:00"/>
    <n v="4"/>
    <n v="35"/>
    <d v="1899-12-30T00:40:00"/>
    <n v="0"/>
    <n v="40"/>
    <d v="1899-12-30T02:15:00"/>
    <n v="2"/>
    <n v="15"/>
    <m/>
    <m/>
    <m/>
    <d v="1899-12-30T01:00:00"/>
    <n v="1"/>
    <n v="0"/>
    <d v="1899-12-30T00:00:00"/>
    <n v="0"/>
    <n v="0"/>
    <d v="1899-12-30T00:00:00"/>
    <n v="0"/>
    <n v="0"/>
    <d v="1899-12-30T00:28:00"/>
    <n v="0"/>
    <n v="28"/>
    <d v="1899-12-30T00:00:00"/>
    <n v="0"/>
    <n v="0"/>
    <d v="1899-12-30T00:00:00"/>
    <n v="0"/>
    <n v="0"/>
    <d v="1899-12-30T00:47:00"/>
    <n v="0"/>
    <n v="47"/>
    <d v="1899-12-30T00:00:00"/>
    <n v="0"/>
    <n v="0"/>
    <n v="1931784.9859999996"/>
    <n v="31061"/>
    <n v="65.873389830508472"/>
    <n v="62.193264415183016"/>
    <m/>
    <m/>
    <m/>
    <m/>
    <m/>
  </r>
  <r>
    <n v="546"/>
    <n v="94"/>
    <d v="2011-11-18T00:00:00"/>
    <n v="11"/>
    <x v="0"/>
    <n v="47"/>
    <s v="TSL,JSR"/>
    <s v="CP OMAN"/>
    <s v="MP PANAMAX 5"/>
    <d v="1899-12-30T02:50:00"/>
    <x v="540"/>
    <s v="DTY-WT 1-WCS-RLS 2-IMWB 1-DTY"/>
    <n v="59"/>
    <n v="0"/>
    <m/>
    <d v="1899-12-30T02:50:00"/>
    <d v="1899-12-30T02:50:00"/>
    <d v="1899-12-30T00:00:00"/>
    <n v="0"/>
    <n v="0"/>
    <d v="1899-12-30T09:45:00"/>
    <d v="1899-12-30T06:55:00"/>
    <n v="6"/>
    <n v="55"/>
    <d v="1899-12-30T10:00:00"/>
    <d v="1899-12-30T00:15:00"/>
    <n v="0"/>
    <n v="15"/>
    <d v="1899-12-30T10:30:00"/>
    <d v="1899-12-30T00:30:00"/>
    <n v="0"/>
    <n v="30"/>
    <d v="1899-12-30T11:00:00"/>
    <d v="1899-12-30T11:45:00"/>
    <d v="1899-12-30T00:45:00"/>
    <n v="0"/>
    <n v="45"/>
    <d v="1899-12-30T11:00:00"/>
    <d v="1899-12-30T11:45:00"/>
    <d v="1899-12-30T00:45:00"/>
    <n v="0"/>
    <n v="45"/>
    <d v="1899-12-30T12:30:00"/>
    <d v="1899-12-30T00:45:00"/>
    <n v="0"/>
    <n v="45"/>
    <d v="1899-12-30T12:30:00"/>
    <d v="1899-12-30T00:00:00"/>
    <n v="0"/>
    <n v="0"/>
    <d v="1899-12-30T14:01:00"/>
    <d v="1899-12-30T01:31:00"/>
    <n v="1"/>
    <n v="31"/>
    <d v="1899-12-30T14:01:00"/>
    <d v="1899-12-30T14:01:00"/>
    <d v="1899-12-30T00:00:00"/>
    <n v="0"/>
    <n v="0"/>
    <d v="1899-12-30T14:01:00"/>
    <d v="1899-12-30T14:01:00"/>
    <m/>
    <d v="1899-12-30T00:00:00"/>
    <n v="0"/>
    <n v="0"/>
    <d v="1899-12-30T14:10:00"/>
    <d v="1899-12-30T00:09:00"/>
    <n v="0"/>
    <n v="9"/>
    <d v="1899-12-30T14:15:00"/>
    <d v="1899-12-30T00:05:00"/>
    <n v="0"/>
    <n v="5"/>
    <d v="1899-12-30T14:15:00"/>
    <d v="1899-12-30T23:20:00"/>
    <d v="1899-12-30T09:05:00"/>
    <n v="9"/>
    <n v="5"/>
    <d v="1899-12-30T20:30:00"/>
    <n v="20"/>
    <n v="30"/>
    <d v="1899-12-30T01:29:00"/>
    <n v="1"/>
    <n v="29"/>
    <d v="1899-12-30T00:45:00"/>
    <n v="0"/>
    <n v="45"/>
    <d v="1899-12-30T01:31:00"/>
    <n v="1"/>
    <n v="31"/>
    <m/>
    <m/>
    <m/>
    <d v="1899-12-30T00:47:00"/>
    <n v="0"/>
    <n v="4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44:00"/>
    <n v="0"/>
    <n v="44"/>
    <d v="1899-12-30T00:00:00"/>
    <n v="0"/>
    <n v="0"/>
    <n v="1935389.9159999995"/>
    <n v="31120"/>
    <n v="61.100508474576266"/>
    <n v="62.191192673521833"/>
    <m/>
    <m/>
    <m/>
    <m/>
    <m/>
  </r>
  <r>
    <n v="547"/>
    <n v="95"/>
    <d v="2011-11-18T00:00:00"/>
    <n v="11"/>
    <x v="0"/>
    <n v="48"/>
    <s v="TSL,JSR"/>
    <s v="SS NEWZEALAND/CURRAGH SS"/>
    <s v="VOGUE CHALLENGER/IRON BILL"/>
    <d v="1899-12-30T10:30:00"/>
    <x v="541"/>
    <s v="DTY-WT 1-WCS-RLS 1-IMWB 1-DTY"/>
    <n v="56"/>
    <n v="3"/>
    <m/>
    <d v="1899-12-30T10:30:00"/>
    <d v="1899-12-30T10:30:00"/>
    <d v="1899-12-30T00:00:00"/>
    <n v="0"/>
    <n v="0"/>
    <d v="1899-12-30T11:00:00"/>
    <d v="1899-12-30T00:30:00"/>
    <n v="0"/>
    <n v="30"/>
    <d v="1899-12-30T11:15:00"/>
    <d v="1899-12-30T00:15:00"/>
    <n v="0"/>
    <n v="15"/>
    <d v="1899-12-30T11:40:00"/>
    <d v="1899-12-30T00:25:00"/>
    <n v="0"/>
    <n v="25"/>
    <d v="1899-12-30T12:00:00"/>
    <d v="1899-12-30T13:30:00"/>
    <d v="1899-12-30T01:30:00"/>
    <n v="1"/>
    <n v="30"/>
    <d v="1899-12-30T12:00:00"/>
    <d v="1899-12-30T13:30:00"/>
    <d v="1899-12-30T01:30:00"/>
    <n v="1"/>
    <n v="30"/>
    <d v="1899-12-30T15:30:00"/>
    <d v="1899-12-30T02:00:00"/>
    <n v="2"/>
    <n v="0"/>
    <d v="1899-12-30T15:30:00"/>
    <d v="1899-12-30T00:00:00"/>
    <n v="0"/>
    <n v="0"/>
    <d v="1899-12-30T18:59:00"/>
    <d v="1899-12-30T03:29:00"/>
    <n v="3"/>
    <n v="29"/>
    <d v="1899-12-30T18:59:00"/>
    <d v="1899-12-30T18:59:00"/>
    <d v="1899-12-30T00:00:00"/>
    <n v="0"/>
    <n v="0"/>
    <d v="1899-12-30T18:59:00"/>
    <d v="1899-12-30T18:59:00"/>
    <m/>
    <d v="1899-12-30T00:00:00"/>
    <n v="0"/>
    <n v="0"/>
    <d v="1899-12-30T19:10:00"/>
    <d v="1899-12-30T00:11:00"/>
    <n v="0"/>
    <n v="11"/>
    <d v="1899-12-30T19:15:00"/>
    <d v="1899-12-30T00:05:00"/>
    <n v="0"/>
    <n v="5"/>
    <d v="1899-12-30T19:15:00"/>
    <d v="1899-12-31T01:00:00"/>
    <d v="1899-12-30T05:45:00"/>
    <n v="5"/>
    <n v="45"/>
    <d v="1899-12-30T14:30:00"/>
    <n v="14"/>
    <n v="30"/>
    <d v="1899-12-30T02:41:00"/>
    <n v="2"/>
    <n v="41"/>
    <d v="1899-12-30T01:30:00"/>
    <n v="1"/>
    <n v="30"/>
    <d v="1899-12-30T03:29:00"/>
    <n v="3"/>
    <n v="29"/>
    <m/>
    <m/>
    <m/>
    <d v="1899-12-30T01:16:00"/>
    <n v="1"/>
    <n v="16"/>
    <d v="1899-12-30T00:00:00"/>
    <n v="0"/>
    <n v="0"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58:00"/>
    <n v="0"/>
    <n v="58"/>
    <d v="1899-12-30T00:00:00"/>
    <n v="0"/>
    <n v="0"/>
    <n v="1938818.3359999994"/>
    <n v="31176"/>
    <n v="61.221785714285716"/>
    <n v="62.18945137285089"/>
    <m/>
    <m/>
    <m/>
    <m/>
    <m/>
  </r>
  <r>
    <n v="548"/>
    <n v="96"/>
    <d v="2011-11-18T00:00:00"/>
    <n v="11"/>
    <x v="18"/>
    <n v="1"/>
    <s v="BSL"/>
    <s v="STEAM NON COKING"/>
    <s v="FU ZHOU HAI/IRON KNIGHT"/>
    <d v="1899-12-30T10:15:00"/>
    <x v="542"/>
    <s v="DTY-WT 1-WCS-RLS 2-IMWB 1-DTY"/>
    <n v="59"/>
    <n v="0"/>
    <m/>
    <d v="1899-12-30T10:15:00"/>
    <d v="1899-12-30T10:15:00"/>
    <d v="1899-12-30T00:00:00"/>
    <n v="0"/>
    <n v="0"/>
    <d v="1899-12-30T10:50:00"/>
    <d v="1899-12-30T00:35:00"/>
    <n v="0"/>
    <n v="35"/>
    <d v="1899-12-30T11:00:00"/>
    <d v="1899-12-30T00:10:00"/>
    <n v="0"/>
    <n v="10"/>
    <d v="1899-12-30T11:30:00"/>
    <d v="1899-12-30T00:30:00"/>
    <n v="0"/>
    <n v="30"/>
    <d v="1899-12-30T14:00:00"/>
    <d v="1899-12-30T15:00:00"/>
    <d v="1899-12-30T01:00:00"/>
    <n v="1"/>
    <n v="0"/>
    <d v="1899-12-30T14:00:00"/>
    <d v="1899-12-30T15:00:00"/>
    <d v="1899-12-30T01:00:00"/>
    <n v="1"/>
    <n v="0"/>
    <d v="1899-12-30T20:12:00"/>
    <d v="1899-12-30T05:12:00"/>
    <n v="5"/>
    <n v="12"/>
    <d v="1899-12-30T20:12:00"/>
    <d v="1899-12-30T00:00:00"/>
    <n v="0"/>
    <n v="0"/>
    <d v="1899-12-30T23:44:00"/>
    <d v="1899-12-30T03:32:00"/>
    <n v="3"/>
    <n v="32"/>
    <d v="1899-12-30T23:44:00"/>
    <d v="1899-12-30T23:44:00"/>
    <d v="1899-12-30T00:00:00"/>
    <n v="0"/>
    <n v="0"/>
    <d v="1899-12-30T23:44:00"/>
    <d v="1899-12-30T23:44:00"/>
    <m/>
    <d v="1899-12-30T00:00:00"/>
    <n v="0"/>
    <n v="0"/>
    <d v="1899-12-30T23:53:00"/>
    <d v="1899-12-30T00:09:00"/>
    <n v="0"/>
    <n v="9"/>
    <d v="1899-12-31T00:00:00"/>
    <d v="1899-12-30T00:07:00"/>
    <n v="0"/>
    <n v="7"/>
    <d v="1899-12-31T00:00:00"/>
    <d v="1899-12-31T03:20:00"/>
    <d v="1899-12-30T03:20:00"/>
    <n v="3"/>
    <n v="20"/>
    <d v="1899-12-30T17:05:00"/>
    <n v="17"/>
    <n v="5"/>
    <d v="1899-12-30T05:58:00"/>
    <n v="5"/>
    <n v="58"/>
    <d v="1899-12-30T01:00:00"/>
    <n v="1"/>
    <n v="0"/>
    <d v="1899-12-30T03:32:00"/>
    <n v="3"/>
    <n v="32"/>
    <m/>
    <m/>
    <m/>
    <d v="1899-12-30T01:39:00"/>
    <n v="1"/>
    <n v="39"/>
    <d v="1899-12-30T00:00:00"/>
    <n v="0"/>
    <n v="0"/>
    <d v="1899-12-30T00:08:00"/>
    <n v="0"/>
    <n v="8"/>
    <d v="1899-12-30T00:00:00"/>
    <n v="0"/>
    <n v="0"/>
    <d v="1899-12-30T00:00:00"/>
    <n v="0"/>
    <n v="0"/>
    <d v="1899-12-30T00:00:00"/>
    <n v="0"/>
    <n v="0"/>
    <d v="1899-12-30T01:45:00"/>
    <n v="1"/>
    <n v="45"/>
    <d v="1899-12-30T00:00:00"/>
    <n v="0"/>
    <n v="0"/>
    <n v="1942339.9159999995"/>
    <n v="31235"/>
    <n v="59.687796610169492"/>
    <n v="62.18472598047061"/>
    <m/>
    <m/>
    <m/>
    <m/>
    <m/>
  </r>
  <r>
    <n v="549"/>
    <n v="97"/>
    <d v="2011-11-19T00:00:00"/>
    <n v="11"/>
    <x v="25"/>
    <n v="2"/>
    <s v="VISA STEEL"/>
    <s v="NON COKING"/>
    <s v="NEWLEAD SPARTOUNTA"/>
    <d v="1899-12-30T23:00:00"/>
    <x v="543"/>
    <s v="DTY-WT 1-WCS-RLS 1-IMWB 1-DTY"/>
    <n v="59"/>
    <n v="0"/>
    <m/>
    <d v="1899-12-30T23:00:00"/>
    <d v="1899-12-30T23:00:00"/>
    <d v="1899-12-30T00:00:00"/>
    <n v="0"/>
    <n v="0"/>
    <d v="1899-12-30T23:20:00"/>
    <d v="1899-12-30T00:20:00"/>
    <n v="0"/>
    <n v="20"/>
    <d v="1899-12-30T23:50:00"/>
    <d v="1899-12-30T00:30:00"/>
    <n v="0"/>
    <n v="30"/>
    <d v="1899-12-31T00:47:00"/>
    <d v="1899-12-30T00:57:00"/>
    <n v="0"/>
    <n v="57"/>
    <d v="1899-12-31T00:50:00"/>
    <d v="1899-12-31T02:55:00"/>
    <d v="1899-12-30T02:05:00"/>
    <n v="2"/>
    <n v="5"/>
    <d v="1899-12-31T00:50:00"/>
    <d v="1899-12-31T02:55:00"/>
    <d v="1899-12-30T02:05:00"/>
    <n v="2"/>
    <n v="5"/>
    <d v="1899-12-31T03:10:00"/>
    <d v="1899-12-30T00:15:00"/>
    <n v="0"/>
    <n v="15"/>
    <d v="1899-12-31T03:11:00"/>
    <d v="1899-12-30T00:01:00"/>
    <n v="0"/>
    <n v="1"/>
    <d v="1899-12-31T06:46:00"/>
    <d v="1899-12-30T03:35:00"/>
    <n v="3"/>
    <n v="35"/>
    <d v="1899-12-31T06:46:00"/>
    <d v="1899-12-31T06:46:00"/>
    <d v="1899-12-30T00:00:00"/>
    <n v="0"/>
    <n v="0"/>
    <d v="1899-12-31T06:46:00"/>
    <d v="1899-12-31T06:46:00"/>
    <m/>
    <d v="1899-12-30T00:00:00"/>
    <n v="0"/>
    <n v="0"/>
    <d v="1899-12-31T06:55:00"/>
    <d v="1899-12-30T00:09:00"/>
    <n v="0"/>
    <n v="9"/>
    <d v="1899-12-31T06:57:00"/>
    <d v="1899-12-30T00:02:00"/>
    <n v="0"/>
    <n v="2"/>
    <d v="1899-12-31T06:57:00"/>
    <d v="1899-12-31T07:00:00"/>
    <d v="1899-12-30T00:03:00"/>
    <n v="0"/>
    <n v="3"/>
    <d v="1899-12-30T08:00:00"/>
    <n v="8"/>
    <n v="0"/>
    <d v="1899-12-30T01:23:00"/>
    <n v="1"/>
    <n v="23"/>
    <d v="1899-12-30T02:05:00"/>
    <n v="2"/>
    <n v="5"/>
    <d v="1899-12-30T03:35:00"/>
    <n v="3"/>
    <n v="35"/>
    <m/>
    <m/>
    <m/>
    <d v="1899-12-30T01:11:00"/>
    <n v="1"/>
    <n v="1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24:00"/>
    <n v="2"/>
    <n v="24"/>
    <d v="1899-12-30T00:00:00"/>
    <n v="0"/>
    <n v="0"/>
    <n v="1945846.9759999996"/>
    <n v="31294"/>
    <n v="59.441694915254239"/>
    <n v="62.179554419377503"/>
    <m/>
    <m/>
    <m/>
    <m/>
    <m/>
  </r>
  <r>
    <n v="550"/>
    <n v="98"/>
    <d v="2011-11-19T00:00:00"/>
    <n v="11"/>
    <x v="0"/>
    <n v="49"/>
    <s v="TSL,JSR"/>
    <s v="CURRAGH SS"/>
    <s v="VOGUE CHALLENGER"/>
    <d v="1899-12-30T11:20:00"/>
    <x v="544"/>
    <s v="DTY-WT 1-WCS-RLS 1-IMWB 1-DTY"/>
    <n v="54"/>
    <n v="5"/>
    <m/>
    <d v="1899-12-30T11:20:00"/>
    <d v="1899-12-30T11:20:00"/>
    <d v="1899-12-30T00:00:00"/>
    <n v="0"/>
    <n v="0"/>
    <d v="1899-12-30T11:25:00"/>
    <d v="1899-12-30T00:05:00"/>
    <n v="0"/>
    <n v="5"/>
    <d v="1899-12-30T11:35:00"/>
    <d v="1899-12-30T00:10:00"/>
    <n v="0"/>
    <n v="10"/>
    <d v="1899-12-30T11:50:00"/>
    <d v="1899-12-30T00:15:00"/>
    <n v="0"/>
    <n v="15"/>
    <d v="1899-12-30T12:00:00"/>
    <d v="1899-12-30T14:35:00"/>
    <d v="1899-12-30T02:35:00"/>
    <n v="2"/>
    <n v="35"/>
    <d v="1899-12-30T12:00:00"/>
    <d v="1899-12-30T14:35:00"/>
    <d v="1899-12-30T02:35:00"/>
    <n v="2"/>
    <n v="35"/>
    <d v="1899-12-30T14:37:00"/>
    <d v="1899-12-30T00:02:00"/>
    <n v="0"/>
    <n v="2"/>
    <d v="1899-12-30T14:39:00"/>
    <d v="1899-12-30T00:02:00"/>
    <n v="0"/>
    <n v="2"/>
    <d v="1899-12-30T16:08:00"/>
    <d v="1899-12-30T01:29:00"/>
    <n v="1"/>
    <n v="29"/>
    <d v="1899-12-30T16:08:00"/>
    <d v="1899-12-30T16:08:00"/>
    <d v="1899-12-30T00:00:00"/>
    <n v="0"/>
    <n v="0"/>
    <d v="1899-12-30T16:08:00"/>
    <d v="1899-12-30T16:08:00"/>
    <m/>
    <d v="1899-12-30T00:00:00"/>
    <n v="0"/>
    <n v="0"/>
    <d v="1899-12-30T16:20:00"/>
    <d v="1899-12-30T00:12:00"/>
    <n v="0"/>
    <n v="12"/>
    <d v="1899-12-30T16:25:00"/>
    <d v="1899-12-30T00:05:00"/>
    <n v="0"/>
    <n v="5"/>
    <d v="1899-12-30T16:25:00"/>
    <d v="1899-12-30T18:35:00"/>
    <d v="1899-12-30T02:10:00"/>
    <n v="2"/>
    <n v="10"/>
    <d v="1899-12-30T07:15:00"/>
    <n v="7"/>
    <n v="15"/>
    <d v="1899-12-30T00:34:00"/>
    <n v="0"/>
    <n v="34"/>
    <d v="1899-12-30T02:35:00"/>
    <n v="2"/>
    <n v="35"/>
    <d v="1899-12-30T01:29:00"/>
    <n v="1"/>
    <n v="29"/>
    <m/>
    <m/>
    <m/>
    <d v="1899-12-30T01:12:00"/>
    <n v="1"/>
    <n v="1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7:00"/>
    <n v="0"/>
    <n v="17"/>
    <d v="1899-12-30T00:00:00"/>
    <n v="0"/>
    <n v="0"/>
    <n v="1949172.7359999996"/>
    <n v="31348"/>
    <n v="61.58814814814815"/>
    <n v="62.178535664157188"/>
    <m/>
    <m/>
    <m/>
    <m/>
    <m/>
  </r>
  <r>
    <n v="551"/>
    <n v="99"/>
    <d v="2011-11-19T00:00:00"/>
    <n v="11"/>
    <x v="32"/>
    <n v="10"/>
    <s v="VEDANT"/>
    <s v="NON COKING"/>
    <s v="YASA UNSAL SUNAR"/>
    <d v="1899-12-30T16:30:00"/>
    <x v="545"/>
    <s v="DTY-WT 1-WCS-RLS 2-IMWB 1-DTY"/>
    <n v="59"/>
    <n v="0"/>
    <m/>
    <d v="1899-12-30T16:30:00"/>
    <d v="1899-12-30T16:30:00"/>
    <d v="1899-12-30T00:00:00"/>
    <n v="0"/>
    <n v="0"/>
    <d v="1899-12-30T16:40:00"/>
    <d v="1899-12-30T00:10:00"/>
    <n v="0"/>
    <n v="10"/>
    <d v="1899-12-30T16:45:00"/>
    <d v="1899-12-30T00:05:00"/>
    <n v="0"/>
    <n v="5"/>
    <d v="1899-12-30T17:00:00"/>
    <d v="1899-12-30T00:15:00"/>
    <n v="0"/>
    <n v="15"/>
    <d v="1899-12-30T17:00:00"/>
    <d v="1899-12-30T17:00:00"/>
    <d v="1899-12-30T00:00:00"/>
    <n v="0"/>
    <n v="0"/>
    <d v="1899-12-30T17:00:00"/>
    <d v="1899-12-30T17:00:00"/>
    <d v="1899-12-30T00:00:00"/>
    <n v="0"/>
    <n v="0"/>
    <d v="1899-12-30T17:30:00"/>
    <d v="1899-12-30T00:30:00"/>
    <n v="0"/>
    <n v="30"/>
    <d v="1899-12-30T17:34:00"/>
    <d v="1899-12-30T00:04:00"/>
    <n v="0"/>
    <n v="4"/>
    <d v="1899-12-30T20:38:00"/>
    <d v="1899-12-30T03:04:00"/>
    <n v="3"/>
    <n v="4"/>
    <d v="1899-12-30T20:38:00"/>
    <d v="1899-12-30T20:38:00"/>
    <d v="1899-12-30T00:00:00"/>
    <n v="0"/>
    <n v="0"/>
    <d v="1899-12-30T20:38:00"/>
    <d v="1899-12-30T20:38:00"/>
    <m/>
    <d v="1899-12-30T00:00:00"/>
    <n v="0"/>
    <n v="0"/>
    <d v="1899-12-30T20:45:00"/>
    <d v="1899-12-30T00:07:00"/>
    <n v="0"/>
    <n v="7"/>
    <d v="1899-12-30T20:50:00"/>
    <d v="1899-12-30T00:05:00"/>
    <n v="0"/>
    <n v="5"/>
    <d v="1899-12-30T20:50:00"/>
    <d v="1899-12-30T20:55:00"/>
    <d v="1899-12-30T00:05:00"/>
    <n v="0"/>
    <n v="5"/>
    <d v="1899-12-30T04:25:00"/>
    <n v="4"/>
    <n v="25"/>
    <d v="1899-12-30T00:57:00"/>
    <n v="0"/>
    <n v="57"/>
    <d v="1899-12-30T00:00:00"/>
    <n v="0"/>
    <n v="0"/>
    <d v="1899-12-30T03:04:00"/>
    <n v="3"/>
    <n v="4"/>
    <m/>
    <m/>
    <m/>
    <d v="1899-12-30T01:37:00"/>
    <n v="1"/>
    <n v="37"/>
    <d v="1899-12-30T00:00:00"/>
    <n v="0"/>
    <n v="0"/>
    <d v="1899-12-30T00:47:00"/>
    <n v="0"/>
    <n v="47"/>
    <d v="1899-12-30T00:00:00"/>
    <n v="0"/>
    <n v="0"/>
    <d v="1899-12-30T00:00:00"/>
    <n v="0"/>
    <n v="0"/>
    <d v="1899-12-30T00:00:00"/>
    <n v="0"/>
    <n v="0"/>
    <d v="1899-12-30T00:40:00"/>
    <n v="0"/>
    <n v="40"/>
    <d v="1899-12-30T00:00:00"/>
    <n v="0"/>
    <n v="0"/>
    <n v="1952742.1859999995"/>
    <n v="31407"/>
    <n v="60.499152542372876"/>
    <n v="62.175380838666527"/>
    <m/>
    <m/>
    <m/>
    <m/>
    <m/>
  </r>
  <r>
    <n v="552"/>
    <n v="100"/>
    <d v="2011-11-19T00:00:00"/>
    <n v="11"/>
    <x v="0"/>
    <n v="50"/>
    <s v="TSL,JSR"/>
    <s v="LAKE VERMONT"/>
    <s v="LOWLANDS ORCHID"/>
    <d v="1899-12-30T18:15:00"/>
    <x v="546"/>
    <s v="DTY-WT 1-WCS-RLS 1-IMWB 1-DTY"/>
    <n v="54"/>
    <n v="4"/>
    <m/>
    <d v="1899-12-30T18:15:00"/>
    <d v="1899-12-30T18:15:00"/>
    <d v="1899-12-30T00:00:00"/>
    <n v="0"/>
    <n v="0"/>
    <d v="1899-12-30T18:20:00"/>
    <d v="1899-12-30T00:05:00"/>
    <n v="0"/>
    <n v="5"/>
    <d v="1899-12-30T18:30:00"/>
    <d v="1899-12-30T00:10:00"/>
    <n v="0"/>
    <n v="10"/>
    <d v="1899-12-30T20:00:00"/>
    <d v="1899-12-30T01:30:00"/>
    <n v="1"/>
    <n v="30"/>
    <d v="1899-12-30T20:05:00"/>
    <d v="1899-12-30T21:30:00"/>
    <d v="1899-12-30T01:25:00"/>
    <n v="1"/>
    <n v="25"/>
    <d v="1899-12-30T20:05:00"/>
    <d v="1899-12-30T21:30:00"/>
    <d v="1899-12-30T01:25:00"/>
    <n v="1"/>
    <n v="25"/>
    <d v="1899-12-30T21:30:00"/>
    <d v="1899-12-30T00:00:00"/>
    <n v="0"/>
    <n v="0"/>
    <d v="1899-12-30T21:36:00"/>
    <d v="1899-12-30T00:06:00"/>
    <n v="0"/>
    <n v="6"/>
    <d v="1899-12-30T23:53:00"/>
    <d v="1899-12-30T02:17:00"/>
    <n v="2"/>
    <n v="17"/>
    <d v="1899-12-30T23:53:00"/>
    <d v="1899-12-30T23:53:00"/>
    <d v="1899-12-30T00:00:00"/>
    <n v="0"/>
    <n v="0"/>
    <d v="1899-12-30T23:53:00"/>
    <d v="1899-12-30T23:53:00"/>
    <m/>
    <d v="1899-12-30T00:00:00"/>
    <n v="0"/>
    <n v="0"/>
    <d v="1899-12-31T00:00:00"/>
    <d v="1899-12-30T00:07:00"/>
    <n v="0"/>
    <n v="7"/>
    <d v="1899-12-31T00:05:00"/>
    <d v="1899-12-30T00:05:00"/>
    <n v="0"/>
    <n v="5"/>
    <d v="1899-12-31T00:05:00"/>
    <d v="1899-12-31T00:10:00"/>
    <d v="1899-12-30T00:05:00"/>
    <n v="0"/>
    <n v="5"/>
    <d v="1899-12-30T05:55:00"/>
    <n v="5"/>
    <n v="55"/>
    <d v="1899-12-30T01:42:00"/>
    <n v="1"/>
    <n v="42"/>
    <d v="1899-12-30T01:25:00"/>
    <n v="1"/>
    <n v="25"/>
    <d v="1899-12-30T02:17:00"/>
    <n v="2"/>
    <n v="17"/>
    <m/>
    <m/>
    <m/>
    <d v="1899-12-30T01:07:00"/>
    <n v="1"/>
    <n v="7"/>
    <d v="1899-12-30T00:00:00"/>
    <n v="0"/>
    <n v="0"/>
    <d v="1899-12-30T00:20:00"/>
    <n v="0"/>
    <n v="20"/>
    <d v="1899-12-30T00:00:00"/>
    <n v="0"/>
    <n v="0"/>
    <d v="1899-12-30T00:00:00"/>
    <n v="0"/>
    <n v="0"/>
    <d v="1899-12-30T00:22:00"/>
    <n v="0"/>
    <n v="22"/>
    <d v="1899-12-30T00:28:00"/>
    <n v="0"/>
    <n v="28"/>
    <d v="1899-12-30T00:00:00"/>
    <n v="0"/>
    <n v="0"/>
    <n v="1956129.5759999994"/>
    <n v="31461"/>
    <n v="62.729444444444439"/>
    <n v="62.176331839420214"/>
    <m/>
    <m/>
    <m/>
    <m/>
    <m/>
  </r>
  <r>
    <n v="553"/>
    <n v="101"/>
    <d v="2011-11-19T00:00:00"/>
    <n v="11"/>
    <x v="18"/>
    <n v="2"/>
    <s v="BSL"/>
    <s v="STEAM NON COKING"/>
    <s v="IRON KNIGHT"/>
    <d v="1899-12-30T00:30:00"/>
    <x v="547"/>
    <s v="DTY-WT 1-WCS-RLS 1-IMWB 1-DTY"/>
    <n v="57"/>
    <n v="2"/>
    <m/>
    <d v="1899-12-30T00:30:00"/>
    <d v="1899-12-30T00:30:00"/>
    <d v="1899-12-30T00:00:00"/>
    <n v="0"/>
    <n v="0"/>
    <d v="1899-12-30T00:35:00"/>
    <d v="1899-12-30T00:05:00"/>
    <n v="0"/>
    <n v="5"/>
    <d v="1899-12-30T00:50:00"/>
    <d v="1899-12-30T00:15:00"/>
    <n v="0"/>
    <n v="15"/>
    <d v="1899-12-30T01:28:00"/>
    <d v="1899-12-30T00:38:00"/>
    <n v="0"/>
    <n v="38"/>
    <d v="1899-12-30T01:30:00"/>
    <d v="1899-12-30T03:55:00"/>
    <d v="1899-12-30T02:25:00"/>
    <n v="2"/>
    <n v="25"/>
    <d v="1899-12-30T01:30:00"/>
    <d v="1899-12-30T03:55:00"/>
    <d v="1899-12-30T02:25:00"/>
    <n v="2"/>
    <n v="25"/>
    <d v="1899-12-30T04:00:00"/>
    <d v="1899-12-30T00:05:00"/>
    <n v="0"/>
    <n v="5"/>
    <d v="1899-12-30T04:05:00"/>
    <d v="1899-12-30T00:05:00"/>
    <n v="0"/>
    <n v="5"/>
    <d v="1899-12-30T05:41:00"/>
    <d v="1899-12-30T01:36:00"/>
    <n v="1"/>
    <n v="36"/>
    <d v="1899-12-30T05:41:00"/>
    <d v="1899-12-30T05:41:00"/>
    <d v="1899-12-30T00:00:00"/>
    <n v="0"/>
    <n v="0"/>
    <d v="1899-12-30T05:41:00"/>
    <d v="1899-12-30T05:41:00"/>
    <m/>
    <d v="1899-12-30T00:00:00"/>
    <n v="0"/>
    <n v="0"/>
    <d v="1899-12-30T05:50:00"/>
    <d v="1899-12-30T00:09:00"/>
    <n v="0"/>
    <n v="9"/>
    <d v="1899-12-30T05:55:00"/>
    <d v="1899-12-30T00:05:00"/>
    <n v="0"/>
    <n v="5"/>
    <d v="1899-12-30T05:55:00"/>
    <d v="1899-12-30T06:00:00"/>
    <d v="1899-12-30T00:05:00"/>
    <n v="0"/>
    <n v="5"/>
    <d v="1899-12-30T05:30:00"/>
    <n v="5"/>
    <n v="30"/>
    <d v="1899-12-30T00:57:00"/>
    <n v="0"/>
    <n v="57"/>
    <d v="1899-12-30T02:25:00"/>
    <n v="2"/>
    <n v="25"/>
    <d v="1899-12-30T01:36:00"/>
    <n v="1"/>
    <n v="36"/>
    <m/>
    <m/>
    <m/>
    <d v="1899-12-30T01:17:00"/>
    <n v="1"/>
    <n v="1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9:00"/>
    <n v="0"/>
    <n v="19"/>
    <d v="1899-12-30T00:00:00"/>
    <n v="0"/>
    <n v="0"/>
    <n v="1959603.4959999993"/>
    <n v="31518"/>
    <n v="60.945964912280701"/>
    <n v="62.174106732660682"/>
    <m/>
    <m/>
    <m/>
    <m/>
    <m/>
  </r>
  <r>
    <n v="554"/>
    <n v="102"/>
    <d v="2011-11-20T00:00:00"/>
    <n v="11"/>
    <x v="0"/>
    <n v="51"/>
    <s v="TSL,JSR"/>
    <s v="CP OMAN/ CURRAGH SS"/>
    <s v="MP PANAMAX 5/VOGUE CHALLENGER"/>
    <d v="1899-12-30T05:45:00"/>
    <x v="548"/>
    <s v="DTY-WT 1-WCS-RLS 2-IMWB 1-DTY"/>
    <n v="58"/>
    <n v="1"/>
    <m/>
    <d v="1899-12-30T05:45:00"/>
    <d v="1899-12-30T05:45:00"/>
    <d v="1899-12-30T00:00:00"/>
    <n v="0"/>
    <n v="0"/>
    <d v="1899-12-30T05:55:00"/>
    <d v="1899-12-30T00:10:00"/>
    <n v="0"/>
    <n v="10"/>
    <d v="1899-12-30T06:50:00"/>
    <d v="1899-12-30T00:55:00"/>
    <n v="0"/>
    <n v="55"/>
    <d v="1899-12-30T07:25:00"/>
    <d v="1899-12-30T00:35:00"/>
    <n v="0"/>
    <n v="35"/>
    <d v="1899-12-30T07:30:00"/>
    <d v="1899-12-30T08:00:00"/>
    <d v="1899-12-30T00:30:00"/>
    <n v="0"/>
    <n v="30"/>
    <d v="1899-12-30T07:30:00"/>
    <d v="1899-12-30T08:00:00"/>
    <d v="1899-12-30T00:30:00"/>
    <n v="0"/>
    <n v="30"/>
    <d v="1899-12-30T08:25:00"/>
    <d v="1899-12-30T00:25:00"/>
    <n v="0"/>
    <n v="25"/>
    <d v="1899-12-30T08:32:00"/>
    <d v="1899-12-30T00:07:00"/>
    <n v="0"/>
    <n v="7"/>
    <d v="1899-12-30T11:08:00"/>
    <d v="1899-12-30T02:36:00"/>
    <n v="2"/>
    <n v="36"/>
    <d v="1899-12-30T11:08:00"/>
    <d v="1899-12-30T11:08:00"/>
    <d v="1899-12-30T00:00:00"/>
    <n v="0"/>
    <n v="0"/>
    <d v="1899-12-30T11:08:00"/>
    <d v="1899-12-30T11:08:00"/>
    <m/>
    <d v="1899-12-30T00:00:00"/>
    <n v="0"/>
    <n v="0"/>
    <d v="1899-12-30T11:15:00"/>
    <d v="1899-12-30T00:07:00"/>
    <n v="0"/>
    <n v="7"/>
    <d v="1899-12-30T11:20:00"/>
    <d v="1899-12-30T00:05:00"/>
    <n v="0"/>
    <n v="5"/>
    <d v="1899-12-30T11:20:00"/>
    <d v="1899-12-30T11:25:00"/>
    <d v="1899-12-30T00:05:00"/>
    <n v="0"/>
    <n v="5"/>
    <d v="1899-12-30T05:40:00"/>
    <n v="5"/>
    <n v="40"/>
    <d v="1899-12-30T01:12:00"/>
    <n v="1"/>
    <n v="12"/>
    <d v="1899-12-30T00:30:00"/>
    <n v="0"/>
    <n v="30"/>
    <d v="1899-12-30T02:36:00"/>
    <n v="2"/>
    <n v="36"/>
    <m/>
    <m/>
    <m/>
    <d v="1899-12-30T01:09:00"/>
    <n v="1"/>
    <n v="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7:00"/>
    <n v="1"/>
    <n v="27"/>
    <d v="1899-12-30T00:00:00"/>
    <n v="0"/>
    <n v="0"/>
    <n v="1963255.2159999993"/>
    <n v="31576"/>
    <n v="62.960689655172409"/>
    <n v="62.175551558145408"/>
    <m/>
    <m/>
    <m/>
    <m/>
    <m/>
  </r>
  <r>
    <n v="555"/>
    <n v="103"/>
    <d v="2011-11-20T00:00:00"/>
    <n v="11"/>
    <x v="15"/>
    <n v="2"/>
    <s v="CONCAST INDIA LTD."/>
    <s v="STEAM NON COKING"/>
    <s v="CAROUGE"/>
    <d v="1899-12-30T07:05:00"/>
    <x v="549"/>
    <s v="DTY-WT 1-WCS-RLS 1-IMWB 1-DTY"/>
    <n v="59"/>
    <n v="0"/>
    <m/>
    <d v="1899-12-30T07:05:00"/>
    <d v="1899-12-30T07:05:00"/>
    <d v="1899-12-30T00:00:00"/>
    <n v="0"/>
    <n v="0"/>
    <d v="1899-12-30T07:10:00"/>
    <d v="1899-12-30T00:05:00"/>
    <n v="0"/>
    <n v="5"/>
    <d v="1899-12-30T08:10:00"/>
    <d v="1899-12-30T01:00:00"/>
    <n v="1"/>
    <n v="0"/>
    <d v="1899-12-30T08:35:00"/>
    <d v="1899-12-30T00:25:00"/>
    <n v="0"/>
    <n v="25"/>
    <d v="1899-12-30T08:40:00"/>
    <d v="1899-12-30T09:05:00"/>
    <d v="1899-12-30T00:25:00"/>
    <n v="0"/>
    <n v="25"/>
    <d v="1899-12-30T08:40:00"/>
    <d v="1899-12-30T09:05:00"/>
    <d v="1899-12-30T00:25:00"/>
    <n v="0"/>
    <n v="25"/>
    <d v="1899-12-30T09:11:00"/>
    <d v="1899-12-30T00:06:00"/>
    <n v="0"/>
    <n v="6"/>
    <d v="1899-12-30T09:12:00"/>
    <d v="1899-12-30T00:01:00"/>
    <n v="0"/>
    <n v="1"/>
    <d v="1899-12-30T12:51:00"/>
    <d v="1899-12-30T03:39:00"/>
    <n v="3"/>
    <n v="39"/>
    <d v="1899-12-30T12:51:00"/>
    <d v="1899-12-30T12:51:00"/>
    <d v="1899-12-30T00:00:00"/>
    <n v="0"/>
    <n v="0"/>
    <d v="1899-12-30T12:51:00"/>
    <d v="1899-12-30T12:51:00"/>
    <m/>
    <d v="1899-12-30T00:00:00"/>
    <n v="0"/>
    <n v="0"/>
    <d v="1899-12-30T13:00:00"/>
    <d v="1899-12-30T00:09:00"/>
    <n v="0"/>
    <n v="9"/>
    <d v="1899-12-30T13:05:00"/>
    <d v="1899-12-30T00:05:00"/>
    <n v="0"/>
    <n v="5"/>
    <d v="1899-12-30T13:05:00"/>
    <d v="1899-12-30T13:10:00"/>
    <d v="1899-12-30T00:05:00"/>
    <n v="0"/>
    <n v="5"/>
    <d v="1899-12-30T06:05:00"/>
    <n v="6"/>
    <n v="5"/>
    <d v="1899-12-30T00:45:00"/>
    <n v="0"/>
    <n v="45"/>
    <d v="1899-12-30T00:25:00"/>
    <n v="0"/>
    <n v="25"/>
    <d v="1899-12-30T03:39:00"/>
    <n v="3"/>
    <n v="39"/>
    <m/>
    <m/>
    <m/>
    <d v="1899-12-30T01:12:00"/>
    <n v="1"/>
    <n v="1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27:00"/>
    <n v="2"/>
    <n v="27"/>
    <d v="1899-12-30T00:00:00"/>
    <n v="0"/>
    <n v="0"/>
    <n v="1967165.9559999993"/>
    <n v="31635"/>
    <n v="66.283728813559321"/>
    <n v="62.18321340287654"/>
    <m/>
    <m/>
    <m/>
    <m/>
    <m/>
  </r>
  <r>
    <n v="556"/>
    <n v="104"/>
    <d v="2011-11-20T00:00:00"/>
    <n v="11"/>
    <x v="32"/>
    <n v="11"/>
    <s v="VEDANT ALUMINIUM"/>
    <s v="NON COKING"/>
    <s v="YASA UNSAL SUNAR"/>
    <d v="1899-12-30T09:30:00"/>
    <x v="550"/>
    <s v="DTY-WT 1-WCS-RLS 2-IMWB 1-DTY"/>
    <n v="56"/>
    <n v="3"/>
    <m/>
    <d v="1899-12-30T09:30:00"/>
    <d v="1899-12-30T09:30:00"/>
    <d v="1899-12-30T00:00:00"/>
    <n v="0"/>
    <n v="0"/>
    <d v="1899-12-30T12:00:00"/>
    <d v="1899-12-30T02:30:00"/>
    <n v="2"/>
    <n v="30"/>
    <d v="1899-12-30T12:30:00"/>
    <d v="1899-12-30T00:30:00"/>
    <n v="0"/>
    <n v="30"/>
    <d v="1899-12-30T13:15:00"/>
    <d v="1899-12-30T00:45:00"/>
    <n v="0"/>
    <n v="45"/>
    <d v="1899-12-30T13:15:00"/>
    <d v="1899-12-30T13:15:00"/>
    <d v="1899-12-30T00:00:00"/>
    <n v="0"/>
    <n v="0"/>
    <d v="1899-12-30T13:15:00"/>
    <d v="1899-12-30T13:15:00"/>
    <d v="1899-12-30T00:00:00"/>
    <n v="0"/>
    <n v="0"/>
    <d v="1899-12-30T17:50:00"/>
    <d v="1899-12-30T04:35:00"/>
    <n v="4"/>
    <n v="35"/>
    <d v="1899-12-30T17:54:00"/>
    <d v="1899-12-30T00:04:00"/>
    <n v="0"/>
    <n v="4"/>
    <d v="1899-12-30T22:39:00"/>
    <d v="1899-12-30T04:45:00"/>
    <n v="4"/>
    <n v="45"/>
    <d v="1899-12-30T22:39:00"/>
    <d v="1899-12-30T22:39:00"/>
    <d v="1899-12-30T00:00:00"/>
    <n v="0"/>
    <n v="0"/>
    <d v="1899-12-30T22:39:00"/>
    <d v="1899-12-30T22:39:00"/>
    <m/>
    <d v="1899-12-30T00:00:00"/>
    <n v="0"/>
    <n v="0"/>
    <d v="1899-12-30T22:47:00"/>
    <d v="1899-12-30T00:08:00"/>
    <n v="0"/>
    <n v="8"/>
    <d v="1899-12-30T22:53:00"/>
    <d v="1899-12-30T00:06:00"/>
    <n v="0"/>
    <n v="6"/>
    <d v="1899-12-30T22:53:00"/>
    <d v="1899-12-30T22:55:00"/>
    <d v="1899-12-30T00:02:00"/>
    <n v="0"/>
    <n v="2"/>
    <d v="1899-12-30T13:25:00"/>
    <n v="13"/>
    <n v="25"/>
    <d v="1899-12-30T05:34:00"/>
    <n v="5"/>
    <n v="34"/>
    <d v="1899-12-30T00:00:00"/>
    <n v="0"/>
    <n v="0"/>
    <d v="1899-12-30T04:45:00"/>
    <n v="4"/>
    <n v="45"/>
    <m/>
    <m/>
    <m/>
    <d v="1899-12-30T01:15:00"/>
    <n v="1"/>
    <n v="15"/>
    <d v="1899-12-30T00:00:00"/>
    <n v="0"/>
    <n v="0"/>
    <d v="1899-12-30T00:14:00"/>
    <n v="0"/>
    <n v="14"/>
    <d v="1899-12-30T00:00:00"/>
    <n v="0"/>
    <n v="0"/>
    <d v="1899-12-30T00:00:00"/>
    <n v="0"/>
    <n v="0"/>
    <d v="1899-12-30T02:46:00"/>
    <n v="2"/>
    <n v="46"/>
    <d v="1899-12-30T00:30:00"/>
    <n v="0"/>
    <n v="30"/>
    <d v="1899-12-30T00:00:00"/>
    <n v="0"/>
    <n v="0"/>
    <n v="1970541.6259999992"/>
    <n v="31691"/>
    <n v="60.279821428571431"/>
    <n v="62.17984998895583"/>
    <m/>
    <m/>
    <m/>
    <m/>
    <m/>
  </r>
  <r>
    <n v="557"/>
    <n v="105"/>
    <d v="2011-11-20T00:00:00"/>
    <n v="11"/>
    <x v="0"/>
    <n v="52"/>
    <s v="TSL,JSR"/>
    <s v="SS NEWZEALAND/ANTHRACITE"/>
    <s v="IRON BILL/NAVIOS VECTOR"/>
    <d v="1899-12-30T14:20:00"/>
    <x v="551"/>
    <s v="DTY-WT 1-WCS-RLS 1-IMWB 1-DTY"/>
    <n v="55"/>
    <n v="4"/>
    <m/>
    <d v="1899-12-30T14:20:00"/>
    <d v="1899-12-30T14:20:00"/>
    <d v="1899-12-30T00:00:00"/>
    <n v="0"/>
    <n v="0"/>
    <d v="1899-12-30T14:40:00"/>
    <d v="1899-12-30T00:20:00"/>
    <n v="0"/>
    <n v="20"/>
    <d v="1899-12-30T14:55:00"/>
    <d v="1899-12-30T00:15:00"/>
    <n v="0"/>
    <n v="15"/>
    <d v="1899-12-30T16:00:00"/>
    <d v="1899-12-30T01:05:00"/>
    <n v="1"/>
    <n v="5"/>
    <d v="1899-12-30T16:00:00"/>
    <d v="1899-12-30T17:05:00"/>
    <d v="1899-12-30T01:05:00"/>
    <n v="1"/>
    <n v="5"/>
    <d v="1899-12-30T16:00:00"/>
    <d v="1899-12-30T17:05:00"/>
    <d v="1899-12-30T01:05:00"/>
    <n v="1"/>
    <n v="5"/>
    <d v="1899-12-30T23:00:00"/>
    <d v="1899-12-30T05:55:00"/>
    <n v="5"/>
    <n v="55"/>
    <d v="1899-12-30T23:10:00"/>
    <d v="1899-12-30T00:10:00"/>
    <n v="0"/>
    <n v="10"/>
    <d v="1899-12-31T02:03:00"/>
    <d v="1899-12-30T02:53:00"/>
    <n v="2"/>
    <n v="53"/>
    <d v="1899-12-31T02:03:00"/>
    <d v="1899-12-31T02:03:00"/>
    <d v="1899-12-30T00:00:00"/>
    <n v="0"/>
    <n v="0"/>
    <d v="1899-12-31T02:03:00"/>
    <d v="1899-12-31T02:03:00"/>
    <m/>
    <d v="1899-12-30T00:00:00"/>
    <n v="0"/>
    <n v="0"/>
    <d v="1899-12-31T02:11:00"/>
    <d v="1899-12-30T00:08:00"/>
    <n v="0"/>
    <n v="8"/>
    <d v="1899-12-31T02:15:00"/>
    <d v="1899-12-30T00:04:00"/>
    <n v="0"/>
    <n v="4"/>
    <d v="1899-12-31T02:15:00"/>
    <d v="1899-12-31T02:20:00"/>
    <d v="1899-12-30T00:05:00"/>
    <n v="0"/>
    <n v="5"/>
    <d v="1899-12-30T12:00:00"/>
    <n v="12"/>
    <n v="0"/>
    <d v="1899-12-30T07:12:00"/>
    <n v="7"/>
    <n v="12"/>
    <d v="1899-12-30T01:05:00"/>
    <n v="1"/>
    <n v="5"/>
    <d v="1899-12-30T02:53:00"/>
    <n v="2"/>
    <n v="53"/>
    <m/>
    <m/>
    <m/>
    <d v="1899-12-30T01:04:00"/>
    <n v="1"/>
    <n v="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49:00"/>
    <n v="1"/>
    <n v="49"/>
    <d v="1899-12-30T00:00:00"/>
    <n v="0"/>
    <n v="0"/>
    <n v="1973958.1659999993"/>
    <n v="31746"/>
    <n v="62.118909090909092"/>
    <n v="62.179744408744384"/>
    <m/>
    <m/>
    <m/>
    <m/>
    <m/>
  </r>
  <r>
    <n v="558"/>
    <n v="106"/>
    <d v="2011-11-20T00:00:00"/>
    <n v="11"/>
    <x v="15"/>
    <n v="3"/>
    <s v="JAY BALAJI INDIA LTD."/>
    <s v="STEAM NON COKING"/>
    <s v="CAROUGE"/>
    <d v="1899-12-30T21:30:00"/>
    <x v="552"/>
    <s v="DTY-WT 1-WCS-RLS 1-IMWB 1-DTY"/>
    <n v="58"/>
    <n v="1"/>
    <m/>
    <d v="1899-12-30T21:30:00"/>
    <d v="1899-12-30T21:30:00"/>
    <d v="1899-12-30T00:00:00"/>
    <n v="0"/>
    <n v="0"/>
    <d v="1899-12-30T21:50:00"/>
    <d v="1899-12-30T00:20:00"/>
    <n v="0"/>
    <n v="20"/>
    <d v="1899-12-30T22:10:00"/>
    <d v="1899-12-30T00:20:00"/>
    <n v="0"/>
    <n v="20"/>
    <d v="1899-12-30T23:10:00"/>
    <d v="1899-12-30T01:00:00"/>
    <n v="1"/>
    <n v="0"/>
    <d v="1899-12-30T23:10:00"/>
    <d v="1899-12-31T00:30:00"/>
    <d v="1899-12-30T01:20:00"/>
    <n v="1"/>
    <n v="20"/>
    <d v="1899-12-30T23:10:00"/>
    <d v="1899-12-31T00:30:00"/>
    <d v="1899-12-30T01:20:00"/>
    <n v="1"/>
    <n v="20"/>
    <d v="1899-12-31T02:30:00"/>
    <d v="1899-12-30T02:00:00"/>
    <n v="2"/>
    <n v="0"/>
    <d v="1899-12-31T02:40:00"/>
    <d v="1899-12-30T00:10:00"/>
    <n v="0"/>
    <n v="10"/>
    <d v="1899-12-31T04:54:00"/>
    <d v="1899-12-30T02:14:00"/>
    <n v="2"/>
    <n v="14"/>
    <d v="1899-12-31T04:54:00"/>
    <d v="1899-12-31T04:54:00"/>
    <d v="1899-12-30T00:00:00"/>
    <n v="0"/>
    <n v="0"/>
    <d v="1899-12-31T04:54:00"/>
    <d v="1899-12-31T04:54:00"/>
    <m/>
    <d v="1899-12-30T00:00:00"/>
    <n v="0"/>
    <n v="0"/>
    <d v="1899-12-31T05:05:00"/>
    <d v="1899-12-30T00:11:00"/>
    <n v="0"/>
    <n v="11"/>
    <d v="1899-12-31T05:15:00"/>
    <d v="1899-12-30T00:10:00"/>
    <n v="0"/>
    <n v="10"/>
    <d v="1899-12-31T05:15:00"/>
    <d v="1899-12-31T05:20:00"/>
    <d v="1899-12-30T00:05:00"/>
    <n v="0"/>
    <n v="5"/>
    <d v="1899-12-30T07:50:00"/>
    <n v="7"/>
    <n v="50"/>
    <d v="1899-12-30T03:21:00"/>
    <n v="3"/>
    <n v="21"/>
    <d v="1899-12-30T01:20:00"/>
    <n v="1"/>
    <n v="20"/>
    <d v="1899-12-30T02:14:00"/>
    <n v="2"/>
    <n v="14"/>
    <m/>
    <m/>
    <m/>
    <d v="1899-12-30T01:04:00"/>
    <n v="1"/>
    <n v="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0:00"/>
    <n v="1"/>
    <n v="10"/>
    <d v="1899-12-30T00:00:00"/>
    <n v="0"/>
    <n v="0"/>
    <n v="1977760.8659999992"/>
    <n v="31804"/>
    <n v="65.563793103448276"/>
    <n v="62.185915796755104"/>
    <m/>
    <m/>
    <m/>
    <m/>
    <m/>
  </r>
  <r>
    <n v="559"/>
    <n v="107"/>
    <d v="2011-11-21T00:00:00"/>
    <n v="11"/>
    <x v="18"/>
    <n v="3"/>
    <s v="BSL"/>
    <s v="STEAM NON COKING"/>
    <s v="IRON KNIGHT"/>
    <d v="1899-12-30T03:15:00"/>
    <x v="553"/>
    <s v="DTY-WT 1-WCS-RLS 1-IMWB 1-DTY"/>
    <n v="58"/>
    <n v="1"/>
    <m/>
    <d v="1899-12-30T03:15:00"/>
    <d v="1899-12-30T03:15:00"/>
    <d v="1899-12-30T00:00:00"/>
    <n v="0"/>
    <n v="0"/>
    <d v="1899-12-30T03:25:00"/>
    <d v="1899-12-30T00:10:00"/>
    <n v="0"/>
    <n v="10"/>
    <d v="1899-12-30T03:45:00"/>
    <d v="1899-12-30T00:20:00"/>
    <n v="0"/>
    <n v="20"/>
    <d v="1899-12-30T04:40:00"/>
    <d v="1899-12-30T00:55:00"/>
    <n v="0"/>
    <n v="55"/>
    <d v="1899-12-30T04:50:00"/>
    <d v="1899-12-30T05:50:00"/>
    <d v="1899-12-30T01:00:00"/>
    <n v="1"/>
    <n v="0"/>
    <d v="1899-12-30T04:50:00"/>
    <d v="1899-12-30T05:50:00"/>
    <d v="1899-12-30T01:00:00"/>
    <n v="1"/>
    <n v="0"/>
    <d v="1899-12-30T05:55:00"/>
    <d v="1899-12-30T00:05:00"/>
    <n v="0"/>
    <n v="5"/>
    <d v="1899-12-30T05:55:00"/>
    <d v="1899-12-30T00:00:00"/>
    <n v="0"/>
    <n v="0"/>
    <d v="1899-12-30T07:36:00"/>
    <d v="1899-12-30T01:41:00"/>
    <n v="1"/>
    <n v="41"/>
    <d v="1899-12-30T07:36:00"/>
    <d v="1899-12-30T07:36:00"/>
    <d v="1899-12-30T00:00:00"/>
    <n v="0"/>
    <n v="0"/>
    <d v="1899-12-30T07:36:00"/>
    <d v="1899-12-30T07:36:00"/>
    <m/>
    <d v="1899-12-30T00:00:00"/>
    <n v="0"/>
    <n v="0"/>
    <d v="1899-12-30T07:45:00"/>
    <d v="1899-12-30T00:09:00"/>
    <n v="0"/>
    <n v="9"/>
    <d v="1899-12-30T07:55:00"/>
    <d v="1899-12-30T00:10:00"/>
    <n v="0"/>
    <n v="10"/>
    <d v="1899-12-30T07:55:00"/>
    <d v="1899-12-30T08:00:00"/>
    <d v="1899-12-30T00:05:00"/>
    <n v="0"/>
    <n v="5"/>
    <d v="1899-12-30T04:45:00"/>
    <n v="4"/>
    <n v="45"/>
    <d v="1899-12-30T01:19:00"/>
    <n v="1"/>
    <n v="19"/>
    <d v="1899-12-30T01:00:00"/>
    <n v="1"/>
    <n v="0"/>
    <d v="1899-12-30T01:41:00"/>
    <n v="1"/>
    <n v="41"/>
    <m/>
    <m/>
    <m/>
    <d v="1899-12-30T01:05:00"/>
    <n v="1"/>
    <n v="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6:00"/>
    <n v="0"/>
    <n v="36"/>
    <d v="1899-12-30T00:00:00"/>
    <n v="0"/>
    <n v="0"/>
    <n v="1981179.6959999993"/>
    <n v="31862"/>
    <n v="58.945344827586204"/>
    <n v="62.180016822547216"/>
    <m/>
    <m/>
    <m/>
    <m/>
    <m/>
  </r>
  <r>
    <n v="560"/>
    <n v="108"/>
    <d v="2011-11-21T00:00:00"/>
    <n v="11"/>
    <x v="0"/>
    <n v="53"/>
    <s v="TSL,JSR"/>
    <s v="CP OMAN/CURRAGH SS"/>
    <s v="MP PANAMAX 5/VOGUE CHALLENGER"/>
    <d v="1899-12-30T17:35:00"/>
    <x v="554"/>
    <s v="DTY-WT 1-WCS-RLS 2-IMWB 1-DTY"/>
    <n v="55"/>
    <n v="4"/>
    <m/>
    <d v="1899-12-30T17:35:00"/>
    <d v="1899-12-30T17:35:00"/>
    <d v="1899-12-30T00:00:00"/>
    <n v="0"/>
    <n v="0"/>
    <d v="1899-12-30T17:40:00"/>
    <d v="1899-12-30T00:05:00"/>
    <n v="0"/>
    <n v="5"/>
    <d v="1899-12-30T17:50:00"/>
    <d v="1899-12-30T00:10:00"/>
    <n v="0"/>
    <n v="10"/>
    <d v="1899-12-30T18:25:00"/>
    <d v="1899-12-30T00:35:00"/>
    <n v="0"/>
    <n v="35"/>
    <d v="1899-12-30T18:30:00"/>
    <d v="1899-12-30T19:05:00"/>
    <d v="1899-12-30T00:35:00"/>
    <n v="0"/>
    <n v="35"/>
    <d v="1899-12-30T18:30:00"/>
    <d v="1899-12-30T19:05:00"/>
    <d v="1899-12-30T00:35:00"/>
    <n v="0"/>
    <n v="35"/>
    <d v="1899-12-30T19:07:00"/>
    <d v="1899-12-30T00:02:00"/>
    <n v="0"/>
    <n v="2"/>
    <d v="1899-12-30T19:08:00"/>
    <d v="1899-12-30T00:01:00"/>
    <n v="0"/>
    <n v="1"/>
    <d v="1899-12-30T21:54:00"/>
    <d v="1899-12-30T02:46:00"/>
    <n v="2"/>
    <n v="46"/>
    <d v="1899-12-30T21:54:00"/>
    <d v="1899-12-30T21:54:00"/>
    <d v="1899-12-30T00:00:00"/>
    <n v="0"/>
    <n v="0"/>
    <d v="1899-12-30T21:54:00"/>
    <d v="1899-12-30T21:54:00"/>
    <m/>
    <d v="1899-12-30T00:00:00"/>
    <n v="0"/>
    <n v="0"/>
    <d v="1899-12-30T22:03:00"/>
    <d v="1899-12-30T00:09:00"/>
    <n v="0"/>
    <n v="9"/>
    <d v="1899-12-30T22:07:00"/>
    <d v="1899-12-30T00:04:00"/>
    <n v="0"/>
    <n v="4"/>
    <d v="1899-12-30T22:07:00"/>
    <d v="1899-12-30T22:10:00"/>
    <d v="1899-12-30T00:03:00"/>
    <n v="0"/>
    <n v="3"/>
    <d v="1899-12-30T04:35:00"/>
    <n v="4"/>
    <n v="35"/>
    <d v="1899-12-30T00:50:00"/>
    <n v="0"/>
    <n v="50"/>
    <d v="1899-12-30T00:35:00"/>
    <n v="0"/>
    <n v="35"/>
    <d v="1899-12-30T02:46:00"/>
    <n v="2"/>
    <n v="46"/>
    <m/>
    <m/>
    <m/>
    <d v="1899-12-30T01:14:00"/>
    <n v="1"/>
    <n v="1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32:00"/>
    <n v="1"/>
    <n v="32"/>
    <d v="1899-12-30T00:00:00"/>
    <n v="0"/>
    <n v="0"/>
    <n v="1984565.4959999993"/>
    <n v="31917"/>
    <n v="61.56"/>
    <n v="62.178948397405748"/>
    <m/>
    <m/>
    <m/>
    <m/>
    <m/>
  </r>
  <r>
    <n v="561"/>
    <n v="109"/>
    <d v="2011-11-21T00:00:00"/>
    <n v="11"/>
    <x v="2"/>
    <n v="6"/>
    <s v="UML,DGPR"/>
    <s v="HARD COKING COAL"/>
    <s v="GARIMA PREM"/>
    <d v="1899-12-30T19:00:00"/>
    <x v="555"/>
    <s v="DTY-WT 1-WCS-RLS 1-IMWB 1-DTY"/>
    <n v="59"/>
    <n v="0"/>
    <m/>
    <d v="1899-12-30T19:00:00"/>
    <d v="1899-12-30T19:00:00"/>
    <d v="1899-12-30T00:00:00"/>
    <n v="0"/>
    <n v="0"/>
    <d v="1899-12-30T19:05:00"/>
    <d v="1899-12-30T00:05:00"/>
    <n v="0"/>
    <n v="5"/>
    <d v="1899-12-30T19:45:00"/>
    <d v="1899-12-30T00:40:00"/>
    <n v="0"/>
    <n v="40"/>
    <d v="1899-12-30T20:05:00"/>
    <d v="1899-12-30T00:20:00"/>
    <n v="0"/>
    <n v="20"/>
    <d v="1899-12-30T20:40:00"/>
    <d v="1899-12-30T23:10:00"/>
    <d v="1899-12-30T02:30:00"/>
    <n v="2"/>
    <n v="30"/>
    <d v="1899-12-30T20:40:00"/>
    <d v="1899-12-30T23:10:00"/>
    <d v="1899-12-30T02:30:00"/>
    <n v="2"/>
    <n v="30"/>
    <d v="1899-12-30T23:17:00"/>
    <d v="1899-12-30T00:07:00"/>
    <n v="0"/>
    <n v="7"/>
    <d v="1899-12-30T23:19:00"/>
    <d v="1899-12-30T00:02:00"/>
    <n v="0"/>
    <n v="2"/>
    <d v="1899-12-31T00:57:00"/>
    <d v="1899-12-30T01:38:00"/>
    <n v="1"/>
    <n v="38"/>
    <d v="1899-12-31T00:57:00"/>
    <d v="1899-12-31T00:57:00"/>
    <d v="1899-12-30T00:00:00"/>
    <n v="0"/>
    <n v="0"/>
    <d v="1899-12-31T00:57:00"/>
    <d v="1899-12-31T00:57:00"/>
    <m/>
    <d v="1899-12-30T00:00:00"/>
    <n v="0"/>
    <n v="0"/>
    <d v="1899-12-31T01:40:00"/>
    <d v="1899-12-30T00:43:00"/>
    <n v="0"/>
    <n v="43"/>
    <d v="1899-12-31T01:50:00"/>
    <d v="1899-12-30T00:10:00"/>
    <n v="0"/>
    <n v="10"/>
    <d v="1899-12-31T01:50:00"/>
    <d v="1899-12-31T01:55:00"/>
    <d v="1899-12-30T00:05:00"/>
    <n v="0"/>
    <n v="5"/>
    <d v="1899-12-30T06:55:00"/>
    <n v="6"/>
    <n v="55"/>
    <d v="1899-12-30T01:20:00"/>
    <n v="1"/>
    <n v="20"/>
    <d v="1899-12-30T02:30:00"/>
    <n v="2"/>
    <n v="30"/>
    <d v="1899-12-30T01:38:00"/>
    <n v="1"/>
    <n v="38"/>
    <m/>
    <m/>
    <m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3:00"/>
    <n v="0"/>
    <n v="23"/>
    <d v="1899-12-30T00:00:00"/>
    <n v="0"/>
    <n v="0"/>
    <n v="1988234.4359999993"/>
    <n v="31976"/>
    <n v="62.185423728813561"/>
    <n v="62.178960345258922"/>
    <m/>
    <m/>
    <m/>
    <m/>
    <m/>
  </r>
  <r>
    <n v="562"/>
    <n v="110"/>
    <d v="2011-11-21T00:00:00"/>
    <n v="11"/>
    <x v="32"/>
    <n v="12"/>
    <s v="VEDANT ALUMINIUM"/>
    <s v="NON COKING"/>
    <s v="YASA UNSAL SUNAR"/>
    <d v="1899-12-30T22:40:00"/>
    <x v="556"/>
    <s v="DTY-WT 1-WCS-RLS 2-IMWB 1-DTY"/>
    <n v="58"/>
    <n v="1"/>
    <m/>
    <d v="1899-12-30T22:40:00"/>
    <d v="1899-12-30T22:40:00"/>
    <d v="1899-12-30T00:00:00"/>
    <n v="0"/>
    <n v="0"/>
    <d v="1899-12-30T22:50:00"/>
    <d v="1899-12-30T00:10:00"/>
    <n v="0"/>
    <n v="10"/>
    <d v="1899-12-30T23:00:00"/>
    <d v="1899-12-30T00:10:00"/>
    <n v="0"/>
    <n v="10"/>
    <d v="1899-12-30T23:40:00"/>
    <d v="1899-12-30T00:40:00"/>
    <n v="0"/>
    <n v="40"/>
    <d v="1899-12-30T23:40:00"/>
    <d v="1899-12-30T23:40:00"/>
    <d v="1899-12-30T00:00:00"/>
    <n v="0"/>
    <n v="0"/>
    <d v="1899-12-30T23:40:00"/>
    <d v="1899-12-30T23:40:00"/>
    <d v="1899-12-30T00:00:00"/>
    <n v="0"/>
    <n v="0"/>
    <d v="1899-12-31T01:58:00"/>
    <d v="1899-12-30T02:18:00"/>
    <n v="2"/>
    <n v="18"/>
    <d v="1899-12-31T01:59:00"/>
    <d v="1899-12-30T00:01:00"/>
    <n v="0"/>
    <n v="1"/>
    <d v="1899-12-31T05:39:00"/>
    <d v="1899-12-30T03:40:00"/>
    <n v="3"/>
    <n v="40"/>
    <d v="1899-12-31T05:39:00"/>
    <d v="1899-12-31T05:39:00"/>
    <d v="1899-12-30T00:00:00"/>
    <n v="0"/>
    <n v="0"/>
    <d v="1899-12-31T05:39:00"/>
    <d v="1899-12-31T05:39:00"/>
    <m/>
    <d v="1899-12-30T00:00:00"/>
    <n v="0"/>
    <n v="0"/>
    <d v="1899-12-31T05:47:00"/>
    <d v="1899-12-30T00:08:00"/>
    <n v="0"/>
    <n v="8"/>
    <d v="1899-12-31T05:55:00"/>
    <d v="1899-12-30T00:08:00"/>
    <n v="0"/>
    <n v="8"/>
    <d v="1899-12-31T05:55:00"/>
    <d v="1899-12-31T06:00:00"/>
    <d v="1899-12-30T00:05:00"/>
    <n v="0"/>
    <n v="5"/>
    <d v="1899-12-30T07:20:00"/>
    <n v="7"/>
    <n v="20"/>
    <d v="1899-12-30T03:14:00"/>
    <n v="3"/>
    <n v="14"/>
    <d v="1899-12-30T00:00:00"/>
    <n v="0"/>
    <n v="0"/>
    <d v="1899-12-30T03:40:00"/>
    <n v="3"/>
    <n v="40"/>
    <m/>
    <m/>
    <m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25:00"/>
    <n v="2"/>
    <n v="25"/>
    <d v="1899-12-30T00:00:00"/>
    <n v="0"/>
    <n v="0"/>
    <n v="1991658.0559999994"/>
    <n v="32034"/>
    <n v="59.027931034482755"/>
    <n v="62.173255166385694"/>
    <m/>
    <m/>
    <m/>
    <m/>
    <m/>
  </r>
  <r>
    <n v="563"/>
    <n v="111"/>
    <d v="2011-11-22T00:00:00"/>
    <n v="11"/>
    <x v="0"/>
    <n v="54"/>
    <s v="TSL,JSR"/>
    <s v="LAKE VERMONT/CP OMAN"/>
    <s v="MP PANAMAX 5/LOWLANDS ORCHID"/>
    <d v="1899-12-30T10:35:00"/>
    <x v="557"/>
    <s v="DTY-WT 1-WCS-RLS 2-IMWB 1-DTY"/>
    <n v="47"/>
    <n v="12"/>
    <m/>
    <d v="1899-12-30T10:35:00"/>
    <d v="1899-12-30T10:35:00"/>
    <d v="1899-12-30T00:00:00"/>
    <n v="0"/>
    <n v="0"/>
    <d v="1899-12-30T10:45:00"/>
    <d v="1899-12-30T00:10:00"/>
    <n v="0"/>
    <n v="10"/>
    <d v="1899-12-30T10:55:00"/>
    <d v="1899-12-30T00:10:00"/>
    <n v="0"/>
    <n v="10"/>
    <d v="1899-12-30T11:30:00"/>
    <d v="1899-12-30T00:35:00"/>
    <n v="0"/>
    <n v="35"/>
    <d v="1899-12-30T11:35:00"/>
    <d v="1899-12-30T12:40:00"/>
    <d v="1899-12-30T01:05:00"/>
    <n v="1"/>
    <n v="5"/>
    <d v="1899-12-30T11:35:00"/>
    <d v="1899-12-30T12:40:00"/>
    <d v="1899-12-30T01:05:00"/>
    <n v="1"/>
    <n v="5"/>
    <d v="1899-12-30T12:45:00"/>
    <d v="1899-12-30T00:05:00"/>
    <n v="0"/>
    <n v="5"/>
    <d v="1899-12-30T12:52:00"/>
    <d v="1899-12-30T00:07:00"/>
    <n v="0"/>
    <n v="7"/>
    <d v="1899-12-30T16:24:00"/>
    <d v="1899-12-30T03:32:00"/>
    <n v="3"/>
    <n v="32"/>
    <d v="1899-12-30T16:24:00"/>
    <d v="1899-12-30T16:24:00"/>
    <d v="1899-12-30T00:00:00"/>
    <n v="0"/>
    <n v="0"/>
    <d v="1899-12-30T16:24:00"/>
    <d v="1899-12-30T16:24:00"/>
    <m/>
    <d v="1899-12-30T00:00:00"/>
    <n v="0"/>
    <n v="0"/>
    <d v="1899-12-30T16:35:00"/>
    <d v="1899-12-30T00:11:00"/>
    <n v="0"/>
    <n v="11"/>
    <d v="1899-12-30T16:40:00"/>
    <d v="1899-12-30T00:05:00"/>
    <n v="0"/>
    <n v="5"/>
    <d v="1899-12-30T16:40:00"/>
    <d v="1899-12-30T16:45:00"/>
    <d v="1899-12-30T00:05:00"/>
    <n v="0"/>
    <n v="5"/>
    <d v="1899-12-30T06:10:00"/>
    <n v="6"/>
    <n v="10"/>
    <d v="1899-12-30T00:56:00"/>
    <n v="0"/>
    <n v="56"/>
    <d v="1899-12-30T01:05:00"/>
    <n v="1"/>
    <n v="5"/>
    <d v="1899-12-30T03:32:00"/>
    <n v="3"/>
    <n v="32"/>
    <m/>
    <m/>
    <m/>
    <d v="1899-12-30T01:09:00"/>
    <n v="1"/>
    <n v="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23:00"/>
    <n v="2"/>
    <n v="23"/>
    <d v="1899-12-30T00:00:00"/>
    <n v="0"/>
    <n v="0"/>
    <n v="1994546.1759999995"/>
    <n v="32081"/>
    <n v="61.449361702127661"/>
    <n v="62.172194632336883"/>
    <m/>
    <m/>
    <m/>
    <m/>
    <m/>
  </r>
  <r>
    <n v="564"/>
    <n v="112"/>
    <d v="2011-11-22T00:00:00"/>
    <n v="11"/>
    <x v="32"/>
    <n v="13"/>
    <s v="VEDANT ALUMINIUM"/>
    <s v="NON COKING"/>
    <s v="YASA UNSAL SUNAR"/>
    <d v="1899-12-30T14:35:00"/>
    <x v="558"/>
    <s v="DTY-WT 1-WCS-RLS 2-IMWB 1-DTY"/>
    <n v="59"/>
    <n v="0"/>
    <m/>
    <d v="1899-12-30T14:35:00"/>
    <d v="1899-12-30T14:35:00"/>
    <d v="1899-12-30T00:00:00"/>
    <n v="0"/>
    <n v="0"/>
    <d v="1899-12-30T14:45:00"/>
    <d v="1899-12-30T00:10:00"/>
    <n v="0"/>
    <n v="10"/>
    <d v="1899-12-30T14:55:00"/>
    <d v="1899-12-30T00:10:00"/>
    <n v="0"/>
    <n v="10"/>
    <d v="1899-12-30T15:45:00"/>
    <d v="1899-12-30T00:50:00"/>
    <n v="0"/>
    <n v="50"/>
    <d v="1899-12-30T15:50:00"/>
    <d v="1899-12-30T15:50:00"/>
    <d v="1899-12-30T00:00:00"/>
    <n v="0"/>
    <n v="0"/>
    <d v="1899-12-30T15:50:00"/>
    <d v="1899-12-30T15:50:00"/>
    <d v="1899-12-30T00:00:00"/>
    <n v="0"/>
    <n v="0"/>
    <d v="1899-12-30T17:35:00"/>
    <d v="1899-12-30T01:45:00"/>
    <n v="1"/>
    <n v="45"/>
    <d v="1899-12-30T17:40:00"/>
    <d v="1899-12-30T00:05:00"/>
    <n v="0"/>
    <n v="5"/>
    <d v="1899-12-30T20:43:00"/>
    <d v="1899-12-30T03:03:00"/>
    <n v="3"/>
    <n v="3"/>
    <d v="1899-12-30T20:43:00"/>
    <d v="1899-12-30T20:43:00"/>
    <d v="1899-12-30T00:00:00"/>
    <n v="0"/>
    <n v="0"/>
    <d v="1899-12-30T20:43:00"/>
    <d v="1899-12-30T20:43:00"/>
    <m/>
    <d v="1899-12-30T00:00:00"/>
    <n v="0"/>
    <n v="0"/>
    <d v="1899-12-30T20:52:00"/>
    <d v="1899-12-30T00:09:00"/>
    <n v="0"/>
    <n v="9"/>
    <d v="1899-12-30T20:57:00"/>
    <d v="1899-12-30T00:05:00"/>
    <n v="0"/>
    <n v="5"/>
    <d v="1899-12-30T20:57:00"/>
    <d v="1899-12-30T21:00:00"/>
    <d v="1899-12-30T00:03:00"/>
    <n v="0"/>
    <n v="3"/>
    <d v="1899-12-30T06:25:00"/>
    <n v="6"/>
    <n v="25"/>
    <d v="1899-12-30T02:49:00"/>
    <n v="2"/>
    <n v="49"/>
    <d v="1899-12-30T00:00:00"/>
    <n v="0"/>
    <n v="0"/>
    <d v="1899-12-30T03:03:00"/>
    <n v="3"/>
    <n v="3"/>
    <m/>
    <m/>
    <m/>
    <d v="1899-12-30T01:26:00"/>
    <n v="1"/>
    <n v="2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37:00"/>
    <n v="1"/>
    <n v="37"/>
    <d v="1899-12-30T00:00:00"/>
    <n v="0"/>
    <n v="0"/>
    <n v="1998071.7459999996"/>
    <n v="32140"/>
    <n v="59.755423728813561"/>
    <n v="62.167758120721828"/>
    <m/>
    <m/>
    <m/>
    <m/>
    <m/>
  </r>
  <r>
    <n v="565"/>
    <n v="113"/>
    <d v="2011-11-22T00:00:00"/>
    <n v="11"/>
    <x v="15"/>
    <n v="4"/>
    <s v="CONCAST INDIA LTD."/>
    <s v="STEAM NON COKING"/>
    <s v="CAROUGE"/>
    <d v="1899-12-30T16:45:00"/>
    <x v="559"/>
    <s v="DTY-WT 1-WCS-RLS 1-IMWB 1-DTY"/>
    <n v="57"/>
    <n v="2"/>
    <m/>
    <d v="1899-12-30T16:45:00"/>
    <d v="1899-12-30T16:45:00"/>
    <d v="1899-12-30T00:00:00"/>
    <n v="0"/>
    <n v="0"/>
    <d v="1899-12-30T16:55:00"/>
    <d v="1899-12-30T00:10:00"/>
    <n v="0"/>
    <n v="10"/>
    <d v="1899-12-30T17:10:00"/>
    <d v="1899-12-30T00:15:00"/>
    <n v="0"/>
    <n v="15"/>
    <d v="1899-12-30T17:55:00"/>
    <d v="1899-12-30T00:45:00"/>
    <n v="0"/>
    <n v="45"/>
    <d v="1899-12-30T18:00:00"/>
    <d v="1899-12-30T20:50:00"/>
    <d v="1899-12-30T02:50:00"/>
    <n v="2"/>
    <n v="50"/>
    <d v="1899-12-30T18:00:00"/>
    <d v="1899-12-30T20:50:00"/>
    <d v="1899-12-30T02:50:00"/>
    <n v="2"/>
    <n v="50"/>
    <d v="1899-12-30T21:00:00"/>
    <d v="1899-12-30T00:10:00"/>
    <n v="0"/>
    <n v="10"/>
    <d v="1899-12-31T02:34:00"/>
    <d v="1899-12-30T05:34:00"/>
    <n v="5"/>
    <n v="34"/>
    <d v="1899-12-31T04:33:00"/>
    <d v="1899-12-30T01:59:00"/>
    <n v="1"/>
    <n v="59"/>
    <d v="1899-12-31T04:33:00"/>
    <d v="1899-12-31T04:33:00"/>
    <d v="1899-12-30T00:00:00"/>
    <n v="0"/>
    <n v="0"/>
    <d v="1899-12-31T04:33:00"/>
    <d v="1899-12-31T04:33:00"/>
    <m/>
    <d v="1899-12-30T00:00:00"/>
    <n v="0"/>
    <n v="0"/>
    <d v="1899-12-31T04:43:00"/>
    <d v="1899-12-30T00:10:00"/>
    <n v="0"/>
    <n v="10"/>
    <d v="1899-12-31T04:53:00"/>
    <d v="1899-12-30T00:10:00"/>
    <n v="0"/>
    <n v="10"/>
    <d v="1899-12-31T04:53:00"/>
    <d v="1899-12-31T04:57:00"/>
    <d v="1899-12-30T00:04:00"/>
    <n v="0"/>
    <n v="4"/>
    <d v="1899-12-30T12:12:00"/>
    <n v="12"/>
    <n v="12"/>
    <d v="1899-12-30T01:15:00"/>
    <n v="1"/>
    <n v="15"/>
    <d v="1899-12-30T02:50:00"/>
    <n v="2"/>
    <n v="50"/>
    <d v="1899-12-30T01:59:00"/>
    <n v="1"/>
    <n v="59"/>
    <m/>
    <m/>
    <m/>
    <d v="1899-12-30T01:13:00"/>
    <n v="1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46:00"/>
    <n v="0"/>
    <n v="46"/>
    <d v="1899-12-30T00:00:00"/>
    <n v="0"/>
    <n v="0"/>
    <n v="2001818.7459999996"/>
    <n v="32197"/>
    <n v="65.736842105263165"/>
    <n v="62.174076653104315"/>
    <m/>
    <m/>
    <m/>
    <m/>
    <m/>
  </r>
  <r>
    <n v="566"/>
    <n v="114"/>
    <d v="2011-11-23T00:00:00"/>
    <n v="11"/>
    <x v="18"/>
    <n v="4"/>
    <s v="BSL"/>
    <s v="STEAM NON COKING"/>
    <s v="IRON KNIGHT"/>
    <d v="1899-12-30T17:45:00"/>
    <x v="560"/>
    <s v="DTY-WT 1-WCS-RLS 1-IMWB 1-DTY"/>
    <n v="58"/>
    <n v="0"/>
    <m/>
    <d v="1899-12-30T17:45:00"/>
    <d v="1899-12-30T17:45:00"/>
    <d v="1899-12-30T00:00:00"/>
    <n v="0"/>
    <n v="0"/>
    <d v="1899-12-30T18:00:00"/>
    <d v="1899-12-30T00:15:00"/>
    <n v="0"/>
    <n v="15"/>
    <d v="1899-12-30T20:30:00"/>
    <d v="1899-12-30T02:30:00"/>
    <n v="2"/>
    <n v="30"/>
    <d v="1899-12-30T21:15:00"/>
    <d v="1899-12-30T00:45:00"/>
    <n v="0"/>
    <n v="45"/>
    <d v="1899-12-30T21:20:00"/>
    <d v="1899-12-30T22:50:00"/>
    <d v="1899-12-30T01:30:00"/>
    <n v="1"/>
    <n v="30"/>
    <d v="1899-12-30T21:20:00"/>
    <d v="1899-12-30T22:50:00"/>
    <d v="1899-12-30T01:30:00"/>
    <n v="1"/>
    <n v="30"/>
    <d v="1899-12-31T05:20:00"/>
    <d v="1899-12-30T06:30:00"/>
    <n v="6"/>
    <n v="30"/>
    <d v="1899-12-31T05:20:00"/>
    <d v="1899-12-30T00:00:00"/>
    <n v="0"/>
    <n v="0"/>
    <d v="1899-12-31T07:23:00"/>
    <d v="1899-12-30T02:03:00"/>
    <n v="2"/>
    <n v="3"/>
    <d v="1899-12-31T07:23:00"/>
    <d v="1899-12-31T07:23:00"/>
    <d v="1899-12-30T00:00:00"/>
    <n v="0"/>
    <n v="0"/>
    <d v="1899-12-31T07:23:00"/>
    <d v="1899-12-31T07:23:00"/>
    <m/>
    <d v="1899-12-30T00:00:00"/>
    <n v="0"/>
    <n v="0"/>
    <d v="1899-12-31T07:33:00"/>
    <d v="1899-12-30T00:10:00"/>
    <n v="0"/>
    <n v="10"/>
    <d v="1899-12-31T07:40:00"/>
    <d v="1899-12-30T00:07:00"/>
    <n v="0"/>
    <n v="7"/>
    <d v="1899-12-31T07:40:00"/>
    <d v="1899-12-31T07:45:00"/>
    <d v="1899-12-30T00:05:00"/>
    <n v="0"/>
    <n v="5"/>
    <d v="1899-12-30T14:00:00"/>
    <n v="14"/>
    <n v="0"/>
    <d v="1899-12-30T07:32:00"/>
    <n v="7"/>
    <n v="32"/>
    <d v="1899-12-30T01:30:00"/>
    <n v="1"/>
    <n v="30"/>
    <d v="1899-12-30T02:03:00"/>
    <n v="2"/>
    <n v="3"/>
    <m/>
    <m/>
    <m/>
    <d v="1899-12-30T01:09:00"/>
    <n v="1"/>
    <n v="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4:00"/>
    <n v="0"/>
    <n v="54"/>
    <d v="1899-12-30T00:00:00"/>
    <n v="0"/>
    <n v="0"/>
    <n v="2005248.9459999995"/>
    <n v="32255"/>
    <n v="59.141379310344824"/>
    <n v="62.168623345217782"/>
    <m/>
    <m/>
    <m/>
    <m/>
    <m/>
  </r>
  <r>
    <n v="567"/>
    <n v="115"/>
    <d v="2011-11-23T00:00:00"/>
    <n v="11"/>
    <x v="1"/>
    <n v="7"/>
    <s v="TSL,HALDIA"/>
    <s v="CD HCC"/>
    <s v="ECOLA"/>
    <d v="1899-12-30T02:00:00"/>
    <x v="561"/>
    <s v="DTY-WT 1-WCS-RLS 1-IMWB 1-DTY"/>
    <n v="59"/>
    <n v="0"/>
    <m/>
    <d v="1899-12-30T02:00:00"/>
    <d v="1899-12-30T02:00:00"/>
    <d v="1899-12-30T00:00:00"/>
    <n v="0"/>
    <n v="0"/>
    <d v="1899-12-30T03:00:00"/>
    <d v="1899-12-30T01:00:00"/>
    <n v="1"/>
    <n v="0"/>
    <d v="1899-12-30T05:10:00"/>
    <d v="1899-12-30T02:10:00"/>
    <n v="2"/>
    <n v="10"/>
    <d v="1899-12-30T05:40:00"/>
    <d v="1899-12-30T00:30:00"/>
    <n v="0"/>
    <n v="30"/>
    <d v="1899-12-30T05:45:00"/>
    <d v="1899-12-30T08:00:00"/>
    <d v="1899-12-30T02:15:00"/>
    <n v="2"/>
    <n v="15"/>
    <d v="1899-12-30T05:45:00"/>
    <d v="1899-12-30T08:00:00"/>
    <d v="1899-12-30T02:15:00"/>
    <n v="2"/>
    <n v="15"/>
    <d v="1899-12-30T14:00:00"/>
    <d v="1899-12-30T06:00:00"/>
    <n v="6"/>
    <n v="0"/>
    <d v="1899-12-30T14:08:00"/>
    <d v="1899-12-30T00:08:00"/>
    <n v="0"/>
    <n v="8"/>
    <d v="1899-12-30T16:08:00"/>
    <d v="1899-12-30T02:00:00"/>
    <n v="2"/>
    <n v="0"/>
    <d v="1899-12-30T16:08:00"/>
    <d v="1899-12-30T16:08:00"/>
    <d v="1899-12-30T00:00:00"/>
    <n v="0"/>
    <n v="0"/>
    <d v="1899-12-30T16:08:00"/>
    <d v="1899-12-30T16:08:00"/>
    <m/>
    <d v="1899-12-30T00:00:00"/>
    <n v="0"/>
    <n v="0"/>
    <d v="1899-12-30T16:20:00"/>
    <d v="1899-12-30T00:12:00"/>
    <n v="0"/>
    <n v="12"/>
    <d v="1899-12-30T16:25:00"/>
    <d v="1899-12-30T00:05:00"/>
    <n v="0"/>
    <n v="5"/>
    <d v="1899-12-30T16:25:00"/>
    <d v="1899-12-30T16:30:00"/>
    <d v="1899-12-30T00:05:00"/>
    <n v="0"/>
    <n v="5"/>
    <d v="1899-12-30T14:30:00"/>
    <n v="14"/>
    <n v="30"/>
    <d v="1899-12-30T06:47:00"/>
    <n v="6"/>
    <n v="47"/>
    <d v="1899-12-30T02:15:00"/>
    <n v="2"/>
    <n v="15"/>
    <d v="1899-12-30T02:00:00"/>
    <n v="2"/>
    <n v="0"/>
    <m/>
    <m/>
    <m/>
    <d v="1899-12-30T01:14:00"/>
    <n v="1"/>
    <n v="14"/>
    <d v="1899-12-30T00:00:00"/>
    <n v="0"/>
    <n v="0"/>
    <d v="1899-12-30T00:21:00"/>
    <n v="0"/>
    <n v="21"/>
    <d v="1899-12-30T00:00:00"/>
    <n v="0"/>
    <n v="0"/>
    <d v="1899-12-30T00:00:00"/>
    <n v="0"/>
    <n v="0"/>
    <d v="1899-12-30T00:00:00"/>
    <n v="0"/>
    <n v="0"/>
    <d v="1899-12-30T00:25:00"/>
    <n v="0"/>
    <n v="25"/>
    <d v="1899-12-30T00:00:00"/>
    <n v="0"/>
    <n v="0"/>
    <n v="2008914.7959999996"/>
    <n v="32314"/>
    <n v="62.133050847457625"/>
    <n v="62.168558395741769"/>
    <m/>
    <m/>
    <m/>
    <m/>
    <m/>
  </r>
  <r>
    <n v="568"/>
    <n v="116"/>
    <d v="2011-11-23T00:00:00"/>
    <n v="11"/>
    <x v="32"/>
    <n v="14"/>
    <s v="VEDANT ALUMINIUM"/>
    <s v="NON COKING"/>
    <s v="YASA UNSAL SUNAR"/>
    <d v="1899-12-30T05:30:00"/>
    <x v="562"/>
    <s v="DTY-WT 1-WCS-RLS 2-IMWB 1-DTY"/>
    <n v="59"/>
    <n v="0"/>
    <m/>
    <d v="1899-12-30T05:30:00"/>
    <d v="1899-12-30T05:30:00"/>
    <d v="1899-12-30T00:00:00"/>
    <n v="0"/>
    <n v="0"/>
    <d v="1899-12-30T06:00:00"/>
    <d v="1899-12-30T00:30:00"/>
    <n v="0"/>
    <n v="30"/>
    <d v="1899-12-30T08:00:00"/>
    <d v="1899-12-30T02:00:00"/>
    <n v="2"/>
    <n v="0"/>
    <d v="1899-12-30T10:20:00"/>
    <d v="1899-12-30T02:20:00"/>
    <n v="2"/>
    <n v="20"/>
    <d v="1899-12-30T10:20:00"/>
    <d v="1899-12-30T10:25:00"/>
    <d v="1899-12-30T00:05:00"/>
    <n v="0"/>
    <n v="5"/>
    <d v="1899-12-30T10:20:00"/>
    <d v="1899-12-30T10:25:00"/>
    <d v="1899-12-30T00:05:00"/>
    <n v="0"/>
    <n v="5"/>
    <d v="1899-12-30T10:25:00"/>
    <d v="1899-12-30T00:00:00"/>
    <n v="0"/>
    <n v="0"/>
    <d v="1899-12-30T10:44:00"/>
    <d v="1899-12-30T00:19:00"/>
    <n v="0"/>
    <n v="19"/>
    <d v="1899-12-30T13:27:00"/>
    <d v="1899-12-30T02:43:00"/>
    <n v="2"/>
    <n v="43"/>
    <d v="1899-12-30T13:27:00"/>
    <d v="1899-12-30T13:27:00"/>
    <d v="1899-12-30T00:00:00"/>
    <n v="0"/>
    <n v="0"/>
    <d v="1899-12-30T13:27:00"/>
    <d v="1899-12-30T13:27:00"/>
    <m/>
    <d v="1899-12-30T00:00:00"/>
    <n v="0"/>
    <n v="0"/>
    <d v="1899-12-30T13:40:00"/>
    <d v="1899-12-30T00:13:00"/>
    <n v="0"/>
    <n v="13"/>
    <d v="1899-12-30T13:45:00"/>
    <d v="1899-12-30T00:05:00"/>
    <n v="0"/>
    <n v="5"/>
    <d v="1899-12-30T13:45:00"/>
    <d v="1899-12-30T13:50:00"/>
    <d v="1899-12-30T00:05:00"/>
    <n v="0"/>
    <n v="5"/>
    <d v="1899-12-30T08:20:00"/>
    <n v="8"/>
    <n v="20"/>
    <d v="1899-12-30T02:38:00"/>
    <n v="2"/>
    <n v="38"/>
    <d v="1899-12-30T00:05:00"/>
    <n v="0"/>
    <n v="5"/>
    <d v="1899-12-30T02:43:00"/>
    <n v="2"/>
    <n v="43"/>
    <m/>
    <m/>
    <m/>
    <d v="1899-12-30T01:19:00"/>
    <n v="1"/>
    <n v="19"/>
    <d v="1899-12-30T00:00:00"/>
    <n v="0"/>
    <n v="0"/>
    <d v="1899-12-30T00:16:00"/>
    <n v="0"/>
    <n v="16"/>
    <d v="1899-12-30T00:00:00"/>
    <n v="0"/>
    <n v="0"/>
    <d v="1899-12-30T00:00:00"/>
    <n v="0"/>
    <n v="0"/>
    <d v="1899-12-30T00:00:00"/>
    <n v="0"/>
    <n v="0"/>
    <d v="1899-12-30T01:08:00"/>
    <n v="1"/>
    <n v="8"/>
    <d v="1899-12-30T00:00:00"/>
    <n v="0"/>
    <n v="0"/>
    <n v="2012472.8859999997"/>
    <n v="32373"/>
    <n v="60.306610169491528"/>
    <n v="62.165164983164971"/>
    <m/>
    <m/>
    <m/>
    <m/>
    <m/>
  </r>
  <r>
    <n v="569"/>
    <n v="117"/>
    <d v="2011-11-23T00:00:00"/>
    <n v="11"/>
    <x v="0"/>
    <n v="55"/>
    <s v="TSL,JSR"/>
    <s v="LAKE VERMONT/CURRAGH SS"/>
    <s v="LOWLANDS ORCHID/VOGUE CHALLENGER"/>
    <d v="1899-12-30T11:35:00"/>
    <x v="563"/>
    <s v="DTY-WT 1-WCS-RLS 1-IMWB 1-DTY"/>
    <n v="59"/>
    <n v="0"/>
    <m/>
    <d v="1899-12-30T11:35:00"/>
    <d v="1899-12-30T11:35:00"/>
    <d v="1899-12-30T00:00:00"/>
    <n v="0"/>
    <n v="0"/>
    <d v="1899-12-30T11:45:00"/>
    <d v="1899-12-30T00:10:00"/>
    <n v="0"/>
    <n v="10"/>
    <d v="1899-12-30T12:00:00"/>
    <d v="1899-12-30T00:15:00"/>
    <n v="0"/>
    <n v="15"/>
    <d v="1899-12-30T13:00:00"/>
    <d v="1899-12-30T01:00:00"/>
    <n v="1"/>
    <n v="0"/>
    <d v="1899-12-30T13:05:00"/>
    <d v="1899-12-30T16:15:00"/>
    <d v="1899-12-30T03:10:00"/>
    <n v="3"/>
    <n v="10"/>
    <d v="1899-12-30T13:05:00"/>
    <d v="1899-12-30T16:15:00"/>
    <d v="1899-12-30T03:10:00"/>
    <n v="3"/>
    <n v="10"/>
    <d v="1899-12-30T16:45:00"/>
    <d v="1899-12-30T00:30:00"/>
    <n v="0"/>
    <n v="30"/>
    <d v="1899-12-30T16:50:00"/>
    <d v="1899-12-30T00:05:00"/>
    <n v="0"/>
    <n v="5"/>
    <d v="1899-12-30T19:22:00"/>
    <d v="1899-12-30T02:32:00"/>
    <n v="2"/>
    <n v="32"/>
    <d v="1899-12-30T19:22:00"/>
    <d v="1899-12-30T19:22:00"/>
    <d v="1899-12-30T00:00:00"/>
    <n v="0"/>
    <n v="0"/>
    <d v="1899-12-30T19:22:00"/>
    <d v="1899-12-30T19:22:00"/>
    <m/>
    <d v="1899-12-30T00:00:00"/>
    <n v="0"/>
    <n v="0"/>
    <d v="1899-12-30T19:33:00"/>
    <d v="1899-12-30T00:11:00"/>
    <n v="0"/>
    <n v="11"/>
    <d v="1899-12-30T19:40:00"/>
    <d v="1899-12-30T00:07:00"/>
    <n v="0"/>
    <n v="7"/>
    <d v="1899-12-30T19:40:00"/>
    <d v="1899-12-30T19:45:00"/>
    <d v="1899-12-30T00:05:00"/>
    <n v="0"/>
    <n v="5"/>
    <d v="1899-12-30T08:10:00"/>
    <n v="8"/>
    <n v="10"/>
    <d v="1899-12-30T01:48:00"/>
    <n v="1"/>
    <n v="48"/>
    <d v="1899-12-30T03:10:00"/>
    <n v="3"/>
    <n v="10"/>
    <d v="1899-12-30T02:32:00"/>
    <n v="2"/>
    <n v="32"/>
    <m/>
    <m/>
    <m/>
    <d v="1899-12-30T01:19:00"/>
    <n v="1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3:00"/>
    <n v="1"/>
    <n v="13"/>
    <d v="1899-12-30T00:00:00"/>
    <n v="0"/>
    <n v="0"/>
    <n v="2016175.5059999998"/>
    <n v="32432"/>
    <n v="62.756271186440678"/>
    <n v="62.166240318204238"/>
    <m/>
    <m/>
    <m/>
    <m/>
    <m/>
  </r>
  <r>
    <n v="570"/>
    <n v="118"/>
    <d v="2011-11-23T00:00:00"/>
    <n v="11"/>
    <x v="32"/>
    <n v="15"/>
    <s v="VEDANT ALUMINIUM"/>
    <s v="NON COKING"/>
    <s v="YASA UNSAL SUNAR"/>
    <d v="1899-12-30T21:00:00"/>
    <x v="564"/>
    <s v="DTY-WT 1-WCS-RLS 2-IMWB 1-DTY"/>
    <n v="58"/>
    <n v="1"/>
    <m/>
    <d v="1899-12-30T21:00:00"/>
    <d v="1899-12-30T21:00:00"/>
    <d v="1899-12-30T00:00:00"/>
    <n v="0"/>
    <n v="0"/>
    <d v="1899-12-30T21:05:00"/>
    <d v="1899-12-30T00:05:00"/>
    <n v="0"/>
    <n v="5"/>
    <d v="1899-12-30T21:20:00"/>
    <d v="1899-12-30T00:15:00"/>
    <n v="0"/>
    <n v="15"/>
    <d v="1899-12-30T23:05:00"/>
    <d v="1899-12-30T01:45:00"/>
    <n v="1"/>
    <n v="45"/>
    <d v="1899-12-30T23:05:00"/>
    <d v="1899-12-31T00:10:00"/>
    <d v="1899-12-30T01:05:00"/>
    <n v="1"/>
    <n v="5"/>
    <d v="1899-12-30T23:05:00"/>
    <d v="1899-12-31T00:10:00"/>
    <d v="1899-12-30T01:05:00"/>
    <n v="1"/>
    <n v="5"/>
    <d v="1899-12-31T00:10:00"/>
    <d v="1899-12-30T00:00:00"/>
    <n v="0"/>
    <n v="0"/>
    <d v="1899-12-31T00:11:00"/>
    <d v="1899-12-30T00:01:00"/>
    <n v="0"/>
    <n v="1"/>
    <d v="1899-12-31T02:39:00"/>
    <d v="1899-12-30T02:28:00"/>
    <n v="2"/>
    <n v="28"/>
    <d v="1899-12-31T02:39:00"/>
    <d v="1899-12-31T02:39:00"/>
    <d v="1899-12-30T00:00:00"/>
    <n v="0"/>
    <n v="0"/>
    <d v="1899-12-31T02:39:00"/>
    <d v="1899-12-31T02:39:00"/>
    <m/>
    <d v="1899-12-30T00:00:00"/>
    <n v="0"/>
    <n v="0"/>
    <d v="1899-12-31T02:50:00"/>
    <d v="1899-12-30T00:11:00"/>
    <n v="0"/>
    <n v="11"/>
    <d v="1899-12-31T02:55:00"/>
    <d v="1899-12-30T00:05:00"/>
    <n v="0"/>
    <n v="5"/>
    <d v="1899-12-31T02:55:00"/>
    <d v="1899-12-31T03:00:00"/>
    <d v="1899-12-30T00:05:00"/>
    <n v="0"/>
    <n v="5"/>
    <d v="1899-12-30T06:00:00"/>
    <n v="6"/>
    <n v="0"/>
    <d v="1899-12-30T02:01:00"/>
    <n v="2"/>
    <n v="1"/>
    <d v="1899-12-30T01:05:00"/>
    <n v="1"/>
    <n v="5"/>
    <d v="1899-12-30T02:28:00"/>
    <n v="2"/>
    <n v="28"/>
    <m/>
    <m/>
    <m/>
    <d v="1899-12-30T01:19:00"/>
    <n v="1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9:00"/>
    <n v="1"/>
    <n v="9"/>
    <d v="1899-12-30T00:00:00"/>
    <n v="0"/>
    <n v="0"/>
    <n v="2019491.7659999998"/>
    <n v="32490"/>
    <n v="57.176896551724141"/>
    <n v="62.157333518005537"/>
    <m/>
    <m/>
    <m/>
    <m/>
    <m/>
  </r>
  <r>
    <n v="571"/>
    <n v="119"/>
    <d v="2011-11-24T00:00:00"/>
    <n v="11"/>
    <x v="0"/>
    <n v="56"/>
    <s v="TSL,JSR"/>
    <s v="CURRAGH SS/SS NEWZEALAND"/>
    <s v="AENEAS/IRON BILL"/>
    <d v="1899-12-30T00:25:00"/>
    <x v="565"/>
    <s v="DTY-WT 1-WCS-RLS 1-IMWB 1-DTY"/>
    <n v="55"/>
    <n v="4"/>
    <m/>
    <d v="1899-12-30T00:25:00"/>
    <d v="1899-12-30T00:25:00"/>
    <d v="1899-12-30T00:00:00"/>
    <n v="0"/>
    <n v="0"/>
    <d v="1899-12-30T00:50:00"/>
    <d v="1899-12-30T00:25:00"/>
    <n v="0"/>
    <n v="25"/>
    <d v="1899-12-30T01:00:00"/>
    <d v="1899-12-30T00:10:00"/>
    <n v="0"/>
    <n v="10"/>
    <d v="1899-12-31T01:50:00"/>
    <d v="1899-12-31T00:50:00"/>
    <n v="0"/>
    <n v="50"/>
    <d v="1899-12-30T01:55:00"/>
    <d v="1899-12-30T02:50:00"/>
    <d v="1899-12-30T00:55:00"/>
    <n v="0"/>
    <n v="55"/>
    <d v="1899-12-30T01:55:00"/>
    <d v="1899-12-30T02:50:00"/>
    <d v="1899-12-30T00:55:00"/>
    <n v="0"/>
    <n v="55"/>
    <d v="1899-12-30T04:03:00"/>
    <d v="1899-12-30T01:13:00"/>
    <n v="1"/>
    <n v="13"/>
    <d v="1899-12-30T04:05:00"/>
    <d v="1899-12-30T00:02:00"/>
    <n v="0"/>
    <n v="2"/>
    <d v="1899-12-30T07:40:00"/>
    <d v="1899-12-30T03:35:00"/>
    <n v="3"/>
    <n v="35"/>
    <d v="1899-12-30T07:40:00"/>
    <d v="1899-12-30T07:40:00"/>
    <d v="1899-12-30T00:00:00"/>
    <n v="0"/>
    <n v="0"/>
    <d v="1899-12-30T07:40:00"/>
    <d v="1899-12-30T07:40:00"/>
    <m/>
    <d v="1899-12-30T00:00:00"/>
    <n v="0"/>
    <n v="0"/>
    <d v="1899-12-30T07:55:00"/>
    <d v="1899-12-30T00:15:00"/>
    <n v="0"/>
    <n v="15"/>
    <d v="1899-12-30T08:00:00"/>
    <d v="1899-12-30T00:05:00"/>
    <n v="0"/>
    <n v="5"/>
    <d v="1899-12-30T08:00:00"/>
    <d v="1899-12-30T08:10:00"/>
    <d v="1899-12-30T00:10:00"/>
    <n v="0"/>
    <n v="10"/>
    <d v="1899-12-30T07:45:00"/>
    <n v="7"/>
    <n v="45"/>
    <d v="1899-12-31T02:23:00"/>
    <n v="2"/>
    <n v="23"/>
    <d v="1899-12-30T00:55:00"/>
    <n v="0"/>
    <n v="55"/>
    <d v="1899-12-30T03:35:00"/>
    <n v="3"/>
    <n v="35"/>
    <m/>
    <m/>
    <m/>
    <d v="1899-12-30T01:27:00"/>
    <n v="1"/>
    <n v="2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08:00"/>
    <n v="2"/>
    <n v="8"/>
    <d v="1899-12-30T00:00:00"/>
    <n v="0"/>
    <n v="0"/>
    <n v="2022849.6359999999"/>
    <n v="32545"/>
    <n v="61.052181818181815"/>
    <n v="62.155465847288369"/>
    <m/>
    <m/>
    <m/>
    <m/>
    <m/>
  </r>
  <r>
    <n v="572"/>
    <n v="120"/>
    <d v="2011-11-24T00:00:00"/>
    <n v="11"/>
    <x v="2"/>
    <n v="7"/>
    <s v="UML,DGPR"/>
    <s v="HARD COKING COAL"/>
    <s v="GARIMA PREM"/>
    <d v="1899-12-30T10:45:00"/>
    <x v="566"/>
    <s v="DTY-WT 1-WCS-RLS 1-IMWB 1-DTY"/>
    <n v="58"/>
    <n v="1"/>
    <m/>
    <d v="1899-12-30T10:45:00"/>
    <d v="1899-12-30T10:45:00"/>
    <d v="1899-12-30T00:00:00"/>
    <n v="0"/>
    <n v="0"/>
    <d v="1899-12-30T10:55:00"/>
    <d v="1899-12-30T00:10:00"/>
    <n v="0"/>
    <n v="10"/>
    <d v="1899-12-30T11:05:00"/>
    <d v="1899-12-30T00:10:00"/>
    <n v="0"/>
    <n v="10"/>
    <d v="1899-12-30T11:40:00"/>
    <d v="1899-12-30T00:35:00"/>
    <n v="0"/>
    <n v="35"/>
    <d v="1899-12-30T11:45:00"/>
    <d v="1899-12-30T12:40:00"/>
    <d v="1899-12-30T00:55:00"/>
    <n v="0"/>
    <n v="55"/>
    <d v="1899-12-30T11:45:00"/>
    <d v="1899-12-30T12:40:00"/>
    <d v="1899-12-30T00:55:00"/>
    <n v="0"/>
    <n v="55"/>
    <d v="1899-12-30T12:42:00"/>
    <d v="1899-12-30T00:02:00"/>
    <n v="0"/>
    <n v="2"/>
    <d v="1899-12-30T12:45:00"/>
    <d v="1899-12-30T00:03:00"/>
    <n v="0"/>
    <n v="3"/>
    <d v="1899-12-30T14:56:00"/>
    <d v="1899-12-30T02:11:00"/>
    <n v="2"/>
    <n v="11"/>
    <d v="1899-12-30T14:56:00"/>
    <d v="1899-12-30T14:56:00"/>
    <d v="1899-12-30T00:00:00"/>
    <n v="0"/>
    <n v="0"/>
    <d v="1899-12-30T14:56:00"/>
    <d v="1899-12-30T14:56:00"/>
    <m/>
    <d v="1899-12-30T00:00:00"/>
    <n v="0"/>
    <n v="0"/>
    <d v="1899-12-30T15:10:00"/>
    <d v="1899-12-30T00:14:00"/>
    <n v="0"/>
    <n v="14"/>
    <d v="1899-12-30T15:20:00"/>
    <d v="1899-12-30T00:10:00"/>
    <n v="0"/>
    <n v="10"/>
    <d v="1899-12-30T15:20:00"/>
    <d v="1899-12-30T15:45:00"/>
    <d v="1899-12-30T00:25:00"/>
    <n v="0"/>
    <n v="25"/>
    <d v="1899-12-30T05:00:00"/>
    <n v="5"/>
    <n v="0"/>
    <d v="1899-12-30T01:01:00"/>
    <n v="1"/>
    <n v="1"/>
    <d v="1899-12-30T00:55:00"/>
    <n v="0"/>
    <n v="55"/>
    <d v="1899-12-30T02:11:00"/>
    <n v="2"/>
    <n v="11"/>
    <m/>
    <m/>
    <m/>
    <d v="1899-12-30T01:55:00"/>
    <n v="1"/>
    <n v="5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6:00"/>
    <n v="0"/>
    <n v="16"/>
    <d v="1899-12-30T00:00:00"/>
    <n v="0"/>
    <n v="0"/>
    <n v="2026523.666"/>
    <n v="32603"/>
    <n v="63.34534482758621"/>
    <n v="62.157582615096771"/>
    <m/>
    <m/>
    <m/>
    <m/>
    <m/>
  </r>
  <r>
    <n v="573"/>
    <n v="121"/>
    <d v="2011-11-24T00:00:00"/>
    <n v="11"/>
    <x v="18"/>
    <n v="5"/>
    <s v="BSL"/>
    <s v="STEAM NON COKING"/>
    <s v="IRON KNIGHT"/>
    <d v="1899-12-30T23:50:00"/>
    <x v="567"/>
    <s v="DTY-WT 1-WCS-RLS 1-IMWB 1-DTY"/>
    <n v="56"/>
    <n v="0"/>
    <m/>
    <d v="1899-12-30T23:50:00"/>
    <d v="1899-12-30T23:50:00"/>
    <d v="1899-12-30T00:00:00"/>
    <n v="0"/>
    <n v="0"/>
    <d v="1899-12-31T00:00:00"/>
    <d v="1899-12-30T00:10:00"/>
    <n v="0"/>
    <n v="10"/>
    <d v="1899-12-31T00:15:00"/>
    <d v="1899-12-30T00:15:00"/>
    <n v="0"/>
    <n v="15"/>
    <d v="1899-12-31T00:58:00"/>
    <d v="1899-12-30T00:43:00"/>
    <n v="0"/>
    <n v="43"/>
    <d v="1899-12-31T01:02:00"/>
    <d v="1899-12-31T01:57:00"/>
    <d v="1899-12-30T00:55:00"/>
    <n v="0"/>
    <n v="55"/>
    <d v="1899-12-31T01:02:00"/>
    <d v="1899-12-31T01:57:00"/>
    <d v="1899-12-30T00:55:00"/>
    <n v="0"/>
    <n v="55"/>
    <d v="1899-12-31T02:02:00"/>
    <d v="1899-12-30T00:05:00"/>
    <n v="0"/>
    <n v="5"/>
    <d v="1899-12-31T02:03:00"/>
    <d v="1899-12-30T00:01:00"/>
    <n v="0"/>
    <n v="1"/>
    <d v="1899-12-31T04:24:00"/>
    <d v="1899-12-30T02:21:00"/>
    <n v="2"/>
    <n v="21"/>
    <d v="1899-12-31T04:24:00"/>
    <d v="1899-12-31T04:24:00"/>
    <d v="1899-12-30T00:00:00"/>
    <n v="0"/>
    <n v="0"/>
    <d v="1899-12-31T04:24:00"/>
    <d v="1899-12-31T04:24:00"/>
    <m/>
    <d v="1899-12-30T00:00:00"/>
    <n v="0"/>
    <n v="0"/>
    <d v="1899-12-31T04:35:00"/>
    <d v="1899-12-30T00:11:00"/>
    <n v="0"/>
    <n v="11"/>
    <d v="1899-12-31T04:40:00"/>
    <d v="1899-12-30T00:05:00"/>
    <n v="0"/>
    <n v="5"/>
    <d v="1899-12-31T04:40:00"/>
    <d v="1899-12-31T04:45:00"/>
    <d v="1899-12-30T00:05:00"/>
    <n v="0"/>
    <n v="5"/>
    <d v="1899-12-30T04:55:00"/>
    <n v="4"/>
    <n v="55"/>
    <d v="1899-12-30T01:04:00"/>
    <n v="1"/>
    <n v="4"/>
    <d v="1899-12-30T00:55:00"/>
    <n v="0"/>
    <n v="55"/>
    <d v="1899-12-30T02:21:00"/>
    <n v="2"/>
    <n v="21"/>
    <m/>
    <m/>
    <m/>
    <d v="1899-12-30T01:00:00"/>
    <n v="1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1:00"/>
    <n v="1"/>
    <n v="21"/>
    <d v="1899-12-30T00:00:00"/>
    <n v="0"/>
    <n v="0"/>
    <n v="2029861.926"/>
    <n v="32659"/>
    <n v="59.611785714285716"/>
    <n v="62.153217367341313"/>
    <m/>
    <m/>
    <m/>
    <m/>
    <m/>
  </r>
  <r>
    <n v="574"/>
    <n v="122"/>
    <d v="2011-11-25T00:00:00"/>
    <n v="11"/>
    <x v="0"/>
    <n v="57"/>
    <s v="TSL,JSR"/>
    <s v="CD PCI/BLENDED PCI/CURRAGH SS"/>
    <s v="LOWLAND ORCHID/AENEAS/TC GOLD"/>
    <d v="1899-12-30T15:30:00"/>
    <x v="568"/>
    <s v="DTY-WT 1-WCS-RLS 1-IMWB 1-DTY"/>
    <n v="55"/>
    <n v="4"/>
    <m/>
    <d v="1899-12-30T15:30:00"/>
    <d v="1899-12-30T15:30:00"/>
    <d v="1899-12-30T00:00:00"/>
    <n v="0"/>
    <n v="0"/>
    <d v="1899-12-30T15:40:00"/>
    <d v="1899-12-30T00:10:00"/>
    <n v="0"/>
    <n v="10"/>
    <d v="1899-12-30T15:50:00"/>
    <d v="1899-12-30T00:10:00"/>
    <n v="0"/>
    <n v="10"/>
    <d v="1899-12-30T16:15:00"/>
    <d v="1899-12-30T00:25:00"/>
    <n v="0"/>
    <n v="25"/>
    <d v="1899-12-30T16:20:00"/>
    <d v="1899-12-30T17:15:00"/>
    <d v="1899-12-30T00:55:00"/>
    <n v="0"/>
    <n v="55"/>
    <d v="1899-12-30T16:20:00"/>
    <d v="1899-12-30T17:15:00"/>
    <d v="1899-12-30T00:55:00"/>
    <n v="0"/>
    <n v="55"/>
    <d v="1899-12-30T16:15:00"/>
    <d v="1899-12-30T00:00:00"/>
    <n v="0"/>
    <n v="0"/>
    <d v="1899-12-30T17:30:00"/>
    <d v="1899-12-30T01:15:00"/>
    <n v="1"/>
    <n v="15"/>
    <d v="1899-12-31T00:30:00"/>
    <d v="1899-12-30T07:00:00"/>
    <n v="7"/>
    <n v="0"/>
    <d v="1899-12-31T00:30:00"/>
    <d v="1899-12-31T00:30:00"/>
    <d v="1899-12-30T00:00:00"/>
    <n v="0"/>
    <n v="0"/>
    <d v="1899-12-31T00:30:00"/>
    <d v="1899-12-31T00:30:00"/>
    <m/>
    <d v="1899-12-30T00:00:00"/>
    <n v="0"/>
    <n v="0"/>
    <d v="1899-12-31T00:45:00"/>
    <d v="1899-12-30T00:15:00"/>
    <n v="0"/>
    <n v="15"/>
    <d v="1899-12-31T00:55:00"/>
    <d v="1899-12-30T00:10:00"/>
    <n v="0"/>
    <n v="10"/>
    <d v="1899-12-31T00:55:00"/>
    <d v="1899-12-31T00:55:00"/>
    <d v="1899-12-30T00:00:00"/>
    <n v="0"/>
    <n v="0"/>
    <d v="1899-12-30T09:25:00"/>
    <n v="9"/>
    <n v="25"/>
    <d v="1899-12-30T00:50:00"/>
    <n v="0"/>
    <n v="50"/>
    <d v="1899-12-30T00:55:00"/>
    <n v="0"/>
    <n v="55"/>
    <d v="1899-12-30T07:00:00"/>
    <n v="7"/>
    <n v="0"/>
    <m/>
    <m/>
    <m/>
    <d v="1899-12-30T01:23:00"/>
    <n v="1"/>
    <n v="23"/>
    <d v="1899-12-30T00:00:00"/>
    <n v="0"/>
    <n v="0"/>
    <d v="1899-12-30T00:00:00"/>
    <n v="0"/>
    <n v="0"/>
    <d v="1899-12-30T00:00:00"/>
    <n v="0"/>
    <n v="0"/>
    <d v="1899-12-30T04:30:00"/>
    <n v="4"/>
    <n v="30"/>
    <d v="1899-12-30T00:00:00"/>
    <n v="0"/>
    <n v="0"/>
    <d v="1899-12-30T01:07:00"/>
    <n v="1"/>
    <n v="7"/>
    <d v="1899-12-30T00:00:00"/>
    <n v="0"/>
    <n v="0"/>
    <n v="2033324.8459999999"/>
    <n v="32714"/>
    <n v="62.962181818181818"/>
    <n v="62.154577428623831"/>
    <m/>
    <m/>
    <m/>
    <m/>
    <m/>
  </r>
  <r>
    <n v="575"/>
    <n v="123"/>
    <d v="2011-11-25T00:00:00"/>
    <n v="11"/>
    <x v="1"/>
    <n v="8"/>
    <s v="TSL,HALDIA"/>
    <s v="CURRAGH PRIME"/>
    <s v="AENEAS"/>
    <d v="1899-12-30T21:45:00"/>
    <x v="569"/>
    <s v="DTY-WT 1-WCS-RLS 1-IMWB 1-DTY"/>
    <n v="59"/>
    <n v="0"/>
    <m/>
    <d v="1899-12-30T21:45:00"/>
    <d v="1899-12-30T21:45:00"/>
    <d v="1899-12-30T00:00:00"/>
    <n v="0"/>
    <n v="0"/>
    <d v="1899-12-30T21:55:00"/>
    <d v="1899-12-30T00:10:00"/>
    <n v="0"/>
    <n v="10"/>
    <d v="1899-12-30T22:00:00"/>
    <d v="1899-12-30T00:05:00"/>
    <n v="0"/>
    <n v="5"/>
    <d v="1899-12-30T22:40:00"/>
    <d v="1899-12-30T00:40:00"/>
    <n v="0"/>
    <n v="40"/>
    <d v="1899-12-30T22:42:00"/>
    <d v="1899-12-31T00:10:00"/>
    <d v="1899-12-30T01:28:00"/>
    <n v="1"/>
    <n v="28"/>
    <d v="1899-12-30T22:42:00"/>
    <d v="1899-12-31T00:10:00"/>
    <d v="1899-12-30T01:28:00"/>
    <n v="1"/>
    <n v="28"/>
    <d v="1899-12-31T01:15:00"/>
    <d v="1899-12-30T01:05:00"/>
    <n v="1"/>
    <n v="5"/>
    <d v="1899-12-31T01:19:00"/>
    <d v="1899-12-30T00:04:00"/>
    <n v="0"/>
    <n v="4"/>
    <d v="1899-12-31T03:16:00"/>
    <d v="1899-12-30T01:57:00"/>
    <n v="1"/>
    <n v="57"/>
    <d v="1899-12-31T03:16:00"/>
    <d v="1899-12-31T03:16:00"/>
    <d v="1899-12-30T00:00:00"/>
    <n v="0"/>
    <n v="0"/>
    <d v="1899-12-31T03:16:00"/>
    <d v="1899-12-31T03:16:00"/>
    <m/>
    <d v="1899-12-30T00:00:00"/>
    <n v="0"/>
    <n v="0"/>
    <d v="1899-12-31T03:30:00"/>
    <d v="1899-12-30T00:14:00"/>
    <n v="0"/>
    <n v="14"/>
    <d v="1899-12-31T03:35:00"/>
    <d v="1899-12-30T00:05:00"/>
    <n v="0"/>
    <n v="5"/>
    <d v="1899-12-31T03:35:00"/>
    <d v="1899-12-31T03:40:00"/>
    <d v="1899-12-30T00:05:00"/>
    <n v="0"/>
    <n v="5"/>
    <d v="1899-12-30T05:55:00"/>
    <n v="5"/>
    <n v="55"/>
    <d v="1899-12-30T02:04:00"/>
    <n v="2"/>
    <n v="4"/>
    <d v="1899-12-30T01:28:00"/>
    <n v="1"/>
    <n v="28"/>
    <d v="1899-12-30T01:57:00"/>
    <n v="1"/>
    <n v="57"/>
    <m/>
    <m/>
    <m/>
    <d v="1899-12-30T01:22:00"/>
    <n v="1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5:00"/>
    <n v="0"/>
    <n v="35"/>
    <d v="1899-12-30T00:00:00"/>
    <n v="0"/>
    <n v="0"/>
    <n v="2036974.0559999999"/>
    <n v="32773"/>
    <n v="61.851016949152545"/>
    <n v="62.154030940103127"/>
    <m/>
    <m/>
    <m/>
    <m/>
    <m/>
  </r>
  <r>
    <n v="576"/>
    <n v="124"/>
    <d v="2011-11-26T00:00:00"/>
    <n v="11"/>
    <x v="0"/>
    <n v="58"/>
    <s v="TSL,JSR"/>
    <s v="LAKE VERMONT/CD HCC"/>
    <s v="LOWLANDS  ORCHID/ ECOLA"/>
    <d v="1899-12-30T22:00:00"/>
    <x v="570"/>
    <s v="DTY-WT 1-WCS-RLS 1-IMWB 1-DTY"/>
    <n v="56"/>
    <n v="3"/>
    <m/>
    <d v="1899-12-30T22:00:00"/>
    <d v="1899-12-30T22:00:00"/>
    <d v="1899-12-30T00:00:00"/>
    <n v="0"/>
    <n v="0"/>
    <d v="1899-12-30T22:05:00"/>
    <d v="1899-12-30T00:05:00"/>
    <n v="0"/>
    <n v="5"/>
    <d v="1899-12-30T22:10:00"/>
    <d v="1899-12-30T00:05:00"/>
    <n v="0"/>
    <n v="5"/>
    <d v="1899-12-31T03:40:00"/>
    <d v="1899-12-30T05:30:00"/>
    <n v="5"/>
    <n v="30"/>
    <d v="1899-12-31T03:43:00"/>
    <d v="1899-12-31T04:23:00"/>
    <d v="1899-12-30T00:40:00"/>
    <n v="0"/>
    <n v="40"/>
    <d v="1899-12-31T03:43:00"/>
    <d v="1899-12-31T04:23:00"/>
    <d v="1899-12-30T00:40:00"/>
    <n v="0"/>
    <n v="40"/>
    <d v="1899-12-31T04:35:00"/>
    <d v="1899-12-30T00:12:00"/>
    <n v="0"/>
    <n v="12"/>
    <d v="1899-12-31T04:37:00"/>
    <d v="1899-12-30T00:02:00"/>
    <n v="0"/>
    <n v="2"/>
    <d v="1899-12-31T07:35:00"/>
    <d v="1899-12-30T02:58:00"/>
    <n v="2"/>
    <n v="58"/>
    <d v="1899-12-31T07:35:00"/>
    <d v="1899-12-31T07:35:00"/>
    <d v="1899-12-30T00:00:00"/>
    <n v="0"/>
    <n v="0"/>
    <d v="1899-12-31T07:35:00"/>
    <d v="1899-12-31T07:35:00"/>
    <m/>
    <d v="1899-12-30T00:00:00"/>
    <n v="0"/>
    <n v="0"/>
    <d v="1899-12-31T07:45:00"/>
    <d v="1899-12-30T00:10:00"/>
    <n v="0"/>
    <n v="10"/>
    <d v="1899-12-31T07:50:00"/>
    <d v="1899-12-30T00:05:00"/>
    <n v="0"/>
    <n v="5"/>
    <d v="1899-12-31T07:50:00"/>
    <d v="1899-12-31T07:55:00"/>
    <d v="1899-12-30T00:05:00"/>
    <n v="0"/>
    <n v="5"/>
    <d v="1899-12-30T09:55:00"/>
    <n v="9"/>
    <n v="55"/>
    <d v="1899-12-30T05:57:00"/>
    <n v="5"/>
    <n v="57"/>
    <d v="1899-12-30T00:40:00"/>
    <n v="0"/>
    <n v="40"/>
    <d v="1899-12-30T02:58:00"/>
    <n v="2"/>
    <n v="58"/>
    <m/>
    <m/>
    <m/>
    <d v="1899-12-30T01:40:00"/>
    <n v="1"/>
    <n v="40"/>
    <d v="1899-12-30T00:00:00"/>
    <n v="0"/>
    <n v="0"/>
    <d v="1899-12-30T00:13:00"/>
    <n v="0"/>
    <n v="13"/>
    <d v="1899-12-30T00:00:00"/>
    <n v="0"/>
    <n v="0"/>
    <d v="1899-12-30T00:00:00"/>
    <n v="0"/>
    <n v="0"/>
    <d v="1899-12-30T00:00:00"/>
    <n v="0"/>
    <n v="0"/>
    <d v="1899-12-30T01:05:00"/>
    <n v="1"/>
    <n v="5"/>
    <d v="1899-12-30T00:00:00"/>
    <n v="0"/>
    <n v="0"/>
    <n v="2040452.2159999998"/>
    <n v="32829"/>
    <n v="62.11"/>
    <n v="62.15395583173413"/>
    <m/>
    <m/>
    <m/>
    <m/>
    <m/>
  </r>
  <r>
    <n v="577"/>
    <n v="125"/>
    <d v="2011-11-27T00:00:00"/>
    <n v="11"/>
    <x v="0"/>
    <n v="59"/>
    <s v="TSL,JSR"/>
    <s v="CP OMAN/CURRAGH SS"/>
    <s v="MP PANAMAX 6/ AENEAS"/>
    <d v="1899-12-30T02:20:00"/>
    <x v="571"/>
    <s v="DTY-WT 1-WCS-RLS 2-IMWB 1-DTY"/>
    <n v="59"/>
    <n v="0"/>
    <m/>
    <d v="1899-12-30T02:20:00"/>
    <d v="1899-12-30T02:20:00"/>
    <d v="1899-12-30T00:00:00"/>
    <n v="0"/>
    <n v="0"/>
    <d v="1899-12-30T02:30:00"/>
    <d v="1899-12-30T00:10:00"/>
    <n v="0"/>
    <n v="10"/>
    <d v="1899-12-30T02:40:00"/>
    <d v="1899-12-30T00:10:00"/>
    <n v="0"/>
    <n v="10"/>
    <d v="1899-12-30T03:15:00"/>
    <d v="1899-12-30T00:35:00"/>
    <n v="0"/>
    <n v="35"/>
    <d v="1899-12-30T03:18:00"/>
    <d v="1899-12-30T04:58:00"/>
    <d v="1899-12-30T01:40:00"/>
    <n v="1"/>
    <n v="40"/>
    <d v="1899-12-30T03:18:00"/>
    <d v="1899-12-30T04:58:00"/>
    <d v="1899-12-30T01:40:00"/>
    <n v="1"/>
    <n v="40"/>
    <d v="1899-12-30T05:02:00"/>
    <d v="1899-12-30T00:04:00"/>
    <n v="0"/>
    <n v="4"/>
    <d v="1899-12-30T05:04:00"/>
    <d v="1899-12-30T00:02:00"/>
    <n v="0"/>
    <n v="2"/>
    <d v="1899-12-30T07:31:00"/>
    <d v="1899-12-30T02:27:00"/>
    <n v="2"/>
    <n v="27"/>
    <d v="1899-12-30T07:31:00"/>
    <d v="1899-12-30T07:31:00"/>
    <d v="1899-12-30T00:00:00"/>
    <n v="0"/>
    <n v="0"/>
    <d v="1899-12-30T07:31:00"/>
    <d v="1899-12-30T07:31:00"/>
    <m/>
    <d v="1899-12-30T00:00:00"/>
    <n v="0"/>
    <n v="0"/>
    <d v="1899-12-30T07:43:00"/>
    <d v="1899-12-30T00:12:00"/>
    <n v="0"/>
    <n v="12"/>
    <d v="1899-12-30T07:48:00"/>
    <d v="1899-12-30T00:05:00"/>
    <n v="0"/>
    <n v="5"/>
    <d v="1899-12-30T07:48:00"/>
    <d v="1899-12-30T07:55:00"/>
    <d v="1899-12-30T00:07:00"/>
    <n v="0"/>
    <n v="7"/>
    <d v="1899-12-30T05:35:00"/>
    <n v="5"/>
    <n v="35"/>
    <d v="1899-12-30T00:56:00"/>
    <n v="0"/>
    <n v="56"/>
    <d v="1899-12-30T01:40:00"/>
    <n v="1"/>
    <n v="40"/>
    <d v="1899-12-30T02:27:00"/>
    <n v="2"/>
    <n v="27"/>
    <m/>
    <m/>
    <m/>
    <d v="1899-12-30T01:05:00"/>
    <n v="1"/>
    <n v="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2:00"/>
    <n v="1"/>
    <n v="22"/>
    <d v="1899-12-30T00:00:00"/>
    <n v="0"/>
    <n v="0"/>
    <n v="2044079.5759999999"/>
    <n v="32888"/>
    <n v="61.480677966101695"/>
    <n v="62.152747993189003"/>
    <m/>
    <m/>
    <m/>
    <m/>
    <m/>
  </r>
  <r>
    <n v="578"/>
    <n v="126"/>
    <d v="2011-11-27T00:00:00"/>
    <n v="11"/>
    <x v="18"/>
    <n v="6"/>
    <s v="BSL"/>
    <s v="STEAM NON COKING"/>
    <s v="IRON KNIGHT"/>
    <d v="1899-12-30T01:50:00"/>
    <x v="572"/>
    <s v="DTY-WT 1-WCS-RLS 1-IMWB 1-DTY"/>
    <n v="59"/>
    <n v="0"/>
    <m/>
    <d v="1899-12-30T01:50:00"/>
    <d v="1899-12-30T01:50:00"/>
    <d v="1899-12-30T00:00:00"/>
    <n v="0"/>
    <n v="0"/>
    <d v="1899-12-30T01:55:00"/>
    <d v="1899-12-30T00:05:00"/>
    <n v="0"/>
    <n v="5"/>
    <d v="1899-12-30T02:05:00"/>
    <d v="1899-12-30T00:10:00"/>
    <n v="0"/>
    <n v="10"/>
    <d v="1899-12-30T02:35:00"/>
    <d v="1899-12-30T00:30:00"/>
    <n v="0"/>
    <n v="30"/>
    <d v="1899-12-30T02:35:00"/>
    <d v="1899-12-30T03:30:00"/>
    <d v="1899-12-30T00:55:00"/>
    <n v="0"/>
    <n v="55"/>
    <d v="1899-12-30T02:35:00"/>
    <d v="1899-12-30T03:30:00"/>
    <d v="1899-12-30T00:55:00"/>
    <n v="0"/>
    <n v="55"/>
    <d v="1899-12-30T03:35:00"/>
    <d v="1899-12-30T00:05:00"/>
    <n v="0"/>
    <n v="5"/>
    <d v="1899-12-30T03:35:00"/>
    <d v="1899-12-30T00:00:00"/>
    <n v="0"/>
    <n v="0"/>
    <d v="1899-12-30T05:28:00"/>
    <d v="1899-12-30T01:53:00"/>
    <n v="1"/>
    <n v="53"/>
    <d v="1899-12-30T05:28:00"/>
    <d v="1899-12-30T05:28:00"/>
    <d v="1899-12-30T00:00:00"/>
    <n v="0"/>
    <n v="0"/>
    <d v="1899-12-30T05:28:00"/>
    <d v="1899-12-30T05:28:00"/>
    <m/>
    <d v="1899-12-30T00:00:00"/>
    <n v="0"/>
    <n v="0"/>
    <d v="1899-12-30T05:37:00"/>
    <d v="1899-12-30T00:09:00"/>
    <n v="0"/>
    <n v="9"/>
    <d v="1899-12-30T05:40:00"/>
    <d v="1899-12-30T00:03:00"/>
    <n v="0"/>
    <n v="3"/>
    <d v="1899-12-30T05:40:00"/>
    <d v="1899-12-30T05:45:00"/>
    <d v="1899-12-30T00:05:00"/>
    <n v="0"/>
    <n v="5"/>
    <d v="1899-12-30T03:55:00"/>
    <n v="3"/>
    <n v="55"/>
    <d v="1899-12-30T00:47:00"/>
    <n v="0"/>
    <n v="47"/>
    <d v="1899-12-30T00:55:00"/>
    <n v="0"/>
    <n v="55"/>
    <d v="1899-12-30T01:53:00"/>
    <n v="1"/>
    <n v="53"/>
    <m/>
    <m/>
    <m/>
    <d v="1899-12-30T01:01:00"/>
    <n v="1"/>
    <n v="1"/>
    <d v="1899-12-30T00:00:00"/>
    <n v="0"/>
    <n v="0"/>
    <d v="1899-12-30T00:11:00"/>
    <n v="0"/>
    <n v="11"/>
    <d v="1899-12-30T00:00:00"/>
    <n v="0"/>
    <n v="0"/>
    <d v="1899-12-30T00:00:00"/>
    <n v="0"/>
    <n v="0"/>
    <d v="1899-12-30T00:00:00"/>
    <n v="0"/>
    <n v="0"/>
    <d v="1899-12-30T00:41:00"/>
    <n v="0"/>
    <n v="41"/>
    <d v="1899-12-30T00:00:00"/>
    <n v="0"/>
    <n v="0"/>
    <n v="2047605.5859999999"/>
    <n v="32947"/>
    <n v="59.762881355932208"/>
    <n v="62.148468327920597"/>
    <m/>
    <m/>
    <m/>
    <m/>
    <m/>
  </r>
  <r>
    <n v="579"/>
    <n v="127"/>
    <d v="2011-11-28T00:00:00"/>
    <n v="11"/>
    <x v="1"/>
    <n v="9"/>
    <s v="TSL,HALDIA"/>
    <s v="CURRAGH PRIME"/>
    <s v="AENEAS"/>
    <d v="1899-12-30T03:50:00"/>
    <x v="573"/>
    <s v="DTY-WT 1-WCS-RLS 2-IMWB 1-DTY"/>
    <n v="58"/>
    <n v="1"/>
    <m/>
    <d v="1899-12-30T03:50:00"/>
    <d v="1899-12-30T03:50:00"/>
    <d v="1899-12-30T00:00:00"/>
    <n v="0"/>
    <n v="0"/>
    <d v="1899-12-30T03:55:00"/>
    <d v="1899-12-30T00:05:00"/>
    <n v="0"/>
    <n v="5"/>
    <d v="1899-12-30T04:05:00"/>
    <d v="1899-12-30T00:10:00"/>
    <n v="0"/>
    <n v="10"/>
    <d v="1899-12-30T04:50:00"/>
    <d v="1899-12-30T00:45:00"/>
    <n v="0"/>
    <n v="45"/>
    <d v="1899-12-30T04:50:00"/>
    <d v="1899-12-30T08:30:00"/>
    <d v="1899-12-30T03:40:00"/>
    <n v="3"/>
    <n v="40"/>
    <d v="1899-12-30T04:50:00"/>
    <d v="1899-12-30T08:30:00"/>
    <d v="1899-12-30T03:40:00"/>
    <n v="3"/>
    <n v="40"/>
    <d v="1899-12-30T07:49:00"/>
    <d v="1899-12-30T02:59:00"/>
    <n v="2"/>
    <n v="59"/>
    <d v="1899-12-30T09:38:00"/>
    <d v="1899-12-30T01:08:00"/>
    <n v="1"/>
    <n v="8"/>
    <d v="1899-12-30T11:59:00"/>
    <d v="1899-12-30T02:21:00"/>
    <n v="2"/>
    <n v="21"/>
    <d v="1899-12-30T11:59:00"/>
    <d v="1899-12-30T11:59:00"/>
    <d v="1899-12-30T00:00:00"/>
    <n v="0"/>
    <n v="0"/>
    <d v="1899-12-30T11:59:00"/>
    <d v="1899-12-30T11:59:00"/>
    <m/>
    <d v="1899-12-30T00:00:00"/>
    <n v="0"/>
    <n v="0"/>
    <d v="1899-12-30T12:10:00"/>
    <d v="1899-12-30T00:11:00"/>
    <n v="0"/>
    <n v="11"/>
    <d v="1899-12-30T12:15:00"/>
    <d v="1899-12-30T00:05:00"/>
    <n v="0"/>
    <n v="5"/>
    <d v="1899-12-30T12:15:00"/>
    <d v="1899-12-30T12:20:00"/>
    <d v="1899-12-30T00:05:00"/>
    <n v="0"/>
    <n v="5"/>
    <d v="1899-12-30T08:30:00"/>
    <n v="8"/>
    <n v="30"/>
    <d v="1899-12-30T04:00:00"/>
    <n v="4"/>
    <n v="0"/>
    <d v="1899-12-30T03:40:00"/>
    <n v="3"/>
    <n v="40"/>
    <d v="1899-12-30T02:21:00"/>
    <n v="2"/>
    <n v="21"/>
    <m/>
    <m/>
    <m/>
    <d v="1899-12-30T01:27:00"/>
    <n v="1"/>
    <n v="27"/>
    <d v="1899-12-30T00:00:00"/>
    <n v="0"/>
    <n v="0"/>
    <d v="1899-12-30T00:00:00"/>
    <n v="0"/>
    <n v="0"/>
    <d v="1899-12-30T00:05:00"/>
    <n v="0"/>
    <n v="5"/>
    <d v="1899-12-30T00:00:00"/>
    <n v="0"/>
    <n v="0"/>
    <d v="1899-12-30T00:00:00"/>
    <n v="0"/>
    <n v="0"/>
    <d v="1899-12-30T00:49:00"/>
    <n v="0"/>
    <n v="49"/>
    <d v="1899-12-30T00:00:00"/>
    <n v="0"/>
    <n v="0"/>
    <n v="2051184.0259999998"/>
    <n v="33005"/>
    <n v="61.697241379310348"/>
    <n v="62.147675382517797"/>
    <m/>
    <m/>
    <m/>
    <m/>
    <m/>
  </r>
  <r>
    <n v="580"/>
    <n v="128"/>
    <d v="2011-11-28T00:00:00"/>
    <n v="11"/>
    <x v="0"/>
    <n v="60"/>
    <s v="TSL,JSR"/>
    <s v="SS NEWZEALAND/CURRAGH SS"/>
    <s v="IRON BILL/AENEAS"/>
    <d v="1899-12-30T12:15:00"/>
    <x v="574"/>
    <s v="DTY-WT 1-WCS-RLS 2-IMWB 1-DTY"/>
    <n v="59"/>
    <n v="0"/>
    <m/>
    <d v="1899-12-30T12:15:00"/>
    <d v="1899-12-30T12:15:00"/>
    <d v="1899-12-30T00:00:00"/>
    <n v="0"/>
    <n v="0"/>
    <d v="1899-12-30T12:20:00"/>
    <d v="1899-12-30T00:05:00"/>
    <n v="0"/>
    <n v="5"/>
    <d v="1899-12-30T12:30:00"/>
    <d v="1899-12-30T00:10:00"/>
    <n v="0"/>
    <n v="10"/>
    <d v="1899-12-30T13:05:00"/>
    <d v="1899-12-30T00:35:00"/>
    <n v="0"/>
    <n v="35"/>
    <d v="1899-12-30T13:05:00"/>
    <d v="1899-12-30T14:00:00"/>
    <d v="1899-12-30T00:55:00"/>
    <n v="0"/>
    <n v="55"/>
    <d v="1899-12-30T13:05:00"/>
    <d v="1899-12-30T14:00:00"/>
    <d v="1899-12-30T00:55:00"/>
    <n v="0"/>
    <n v="55"/>
    <d v="1899-12-30T15:09:00"/>
    <d v="1899-12-30T01:09:00"/>
    <n v="1"/>
    <n v="9"/>
    <d v="1899-12-30T15:43:00"/>
    <d v="1899-12-30T00:34:00"/>
    <n v="0"/>
    <n v="34"/>
    <d v="1899-12-30T19:33:00"/>
    <d v="1899-12-30T03:50:00"/>
    <n v="3"/>
    <n v="50"/>
    <d v="1899-12-30T19:33:00"/>
    <d v="1899-12-30T19:33:00"/>
    <d v="1899-12-30T00:00:00"/>
    <n v="0"/>
    <n v="0"/>
    <d v="1899-12-30T19:33:00"/>
    <d v="1899-12-30T19:33:00"/>
    <m/>
    <d v="1899-12-30T00:00:00"/>
    <n v="0"/>
    <n v="0"/>
    <d v="1899-12-30T19:43:00"/>
    <d v="1899-12-30T00:10:00"/>
    <n v="0"/>
    <n v="10"/>
    <d v="1899-12-30T19:47:00"/>
    <d v="1899-12-30T00:04:00"/>
    <n v="0"/>
    <n v="4"/>
    <d v="1899-12-30T19:47:00"/>
    <d v="1899-12-30T19:55:00"/>
    <d v="1899-12-30T00:08:00"/>
    <n v="0"/>
    <n v="8"/>
    <d v="1899-12-30T07:40:00"/>
    <n v="7"/>
    <n v="40"/>
    <d v="1899-12-30T01:58:00"/>
    <n v="1"/>
    <n v="58"/>
    <d v="1899-12-30T00:55:00"/>
    <n v="0"/>
    <n v="55"/>
    <d v="1899-12-30T03:50:00"/>
    <n v="3"/>
    <n v="50"/>
    <m/>
    <m/>
    <m/>
    <d v="1899-12-30T01:11:00"/>
    <n v="1"/>
    <n v="1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39:00"/>
    <n v="2"/>
    <n v="39"/>
    <d v="1899-12-30T00:00:00"/>
    <n v="0"/>
    <n v="0"/>
    <n v="2054777.4759999998"/>
    <n v="33064"/>
    <n v="60.905932203389824"/>
    <n v="62.145459593515596"/>
    <m/>
    <m/>
    <m/>
    <m/>
    <m/>
  </r>
  <r>
    <n v="581"/>
    <n v="129"/>
    <d v="2011-11-28T00:00:00"/>
    <n v="11"/>
    <x v="11"/>
    <n v="6"/>
    <s v="BEL"/>
    <s v="OKEY CREEK"/>
    <s v="HARDWAR"/>
    <d v="1899-12-30T15:00:00"/>
    <x v="575"/>
    <s v="DTY-WT 1-WCS-RLS 1-IMWB 1-DTY"/>
    <n v="56"/>
    <n v="3"/>
    <m/>
    <d v="1899-12-30T15:00:00"/>
    <d v="1899-12-30T15:00:00"/>
    <d v="1899-12-30T00:00:00"/>
    <n v="0"/>
    <n v="0"/>
    <d v="1899-12-30T15:00:00"/>
    <d v="1899-12-30T00:00:00"/>
    <n v="0"/>
    <n v="0"/>
    <d v="1899-12-30T15:10:00"/>
    <d v="1899-12-30T00:10:00"/>
    <n v="0"/>
    <n v="10"/>
    <d v="1899-12-30T15:35:00"/>
    <d v="1899-12-30T00:25:00"/>
    <n v="0"/>
    <n v="25"/>
    <d v="1899-12-30T15:35:00"/>
    <d v="1899-12-30T16:55:00"/>
    <d v="1899-12-30T01:20:00"/>
    <n v="1"/>
    <n v="20"/>
    <d v="1899-12-30T15:35:00"/>
    <d v="1899-12-30T16:55:00"/>
    <d v="1899-12-30T01:20:00"/>
    <n v="1"/>
    <n v="20"/>
    <d v="1899-12-30T20:05:00"/>
    <d v="1899-12-30T03:10:00"/>
    <n v="3"/>
    <n v="10"/>
    <d v="1899-12-30T20:09:00"/>
    <d v="1899-12-30T00:04:00"/>
    <n v="0"/>
    <n v="4"/>
    <d v="1899-12-30T22:33:00"/>
    <d v="1899-12-30T02:24:00"/>
    <n v="2"/>
    <n v="24"/>
    <d v="1899-12-30T22:33:00"/>
    <d v="1899-12-30T22:33:00"/>
    <d v="1899-12-30T00:00:00"/>
    <n v="0"/>
    <n v="0"/>
    <d v="1899-12-30T22:33:00"/>
    <d v="1899-12-30T22:33:00"/>
    <m/>
    <d v="1899-12-30T00:00:00"/>
    <n v="0"/>
    <n v="0"/>
    <d v="1899-12-30T22:44:00"/>
    <d v="1899-12-30T00:11:00"/>
    <n v="0"/>
    <n v="11"/>
    <d v="1899-12-30T22:50:00"/>
    <d v="1899-12-30T00:06:00"/>
    <n v="0"/>
    <n v="6"/>
    <d v="1899-12-30T22:50:00"/>
    <d v="1899-12-30T22:55:00"/>
    <d v="1899-12-30T00:05:00"/>
    <n v="0"/>
    <n v="5"/>
    <d v="1899-12-30T07:55:00"/>
    <n v="7"/>
    <n v="55"/>
    <d v="1899-12-30T03:52:00"/>
    <n v="3"/>
    <n v="52"/>
    <d v="1899-12-30T01:20:00"/>
    <n v="1"/>
    <n v="20"/>
    <d v="1899-12-30T02:24:00"/>
    <n v="2"/>
    <n v="24"/>
    <m/>
    <m/>
    <m/>
    <d v="1899-12-30T01:05:00"/>
    <n v="1"/>
    <n v="5"/>
    <d v="1899-12-30T00:00:00"/>
    <n v="0"/>
    <n v="0"/>
    <d v="1899-12-30T00:00:00"/>
    <n v="0"/>
    <n v="0"/>
    <d v="1899-12-30T00:21:00"/>
    <n v="0"/>
    <n v="21"/>
    <d v="1899-12-30T00:00:00"/>
    <n v="0"/>
    <n v="0"/>
    <d v="1899-12-30T00:00:00"/>
    <n v="0"/>
    <n v="0"/>
    <d v="1899-12-30T00:58:00"/>
    <n v="0"/>
    <n v="58"/>
    <d v="1899-12-30T00:00:00"/>
    <n v="0"/>
    <n v="0"/>
    <n v="2058255.9059999997"/>
    <n v="33120"/>
    <n v="62.114821428571425"/>
    <n v="62.145407789855064"/>
    <m/>
    <m/>
    <m/>
    <m/>
    <m/>
  </r>
  <r>
    <n v="582"/>
    <n v="130"/>
    <d v="2011-11-29T00:00:00"/>
    <n v="11"/>
    <x v="0"/>
    <n v="61"/>
    <s v="TSL,JSR"/>
    <s v="CURRAGH SS/CP OMAN"/>
    <s v="AENEAS/MP PANAMAX 6"/>
    <d v="1899-12-30T17:35:00"/>
    <x v="576"/>
    <s v="DTY-WT 1-WCS-RLS 2-IMWB 1-DTY"/>
    <n v="59"/>
    <n v="0"/>
    <m/>
    <d v="1899-12-30T17:35:00"/>
    <d v="1899-12-30T17:35:00"/>
    <d v="1899-12-30T00:00:00"/>
    <n v="0"/>
    <n v="0"/>
    <d v="1899-12-30T17:40:00"/>
    <d v="1899-12-30T00:05:00"/>
    <n v="0"/>
    <n v="5"/>
    <d v="1899-12-30T19:10:00"/>
    <d v="1899-12-30T01:30:00"/>
    <n v="1"/>
    <n v="30"/>
    <d v="1899-12-30T19:30:00"/>
    <d v="1899-12-30T00:20:00"/>
    <n v="0"/>
    <n v="20"/>
    <d v="1899-12-30T19:40:00"/>
    <d v="1899-12-30T22:30:00"/>
    <d v="1899-12-30T02:50:00"/>
    <n v="2"/>
    <n v="50"/>
    <d v="1899-12-30T19:40:00"/>
    <d v="1899-12-30T22:30:00"/>
    <d v="1899-12-30T02:50:00"/>
    <n v="2"/>
    <n v="50"/>
    <d v="1899-12-30T23:25:00"/>
    <d v="1899-12-30T00:55:00"/>
    <n v="0"/>
    <n v="55"/>
    <d v="1899-12-30T23:26:00"/>
    <d v="1899-12-30T00:01:00"/>
    <n v="0"/>
    <n v="1"/>
    <d v="1899-12-31T08:52:00"/>
    <d v="1899-12-30T09:26:00"/>
    <n v="9"/>
    <n v="26"/>
    <d v="1899-12-31T08:52:00"/>
    <d v="1899-12-31T08:52:00"/>
    <d v="1899-12-30T00:00:00"/>
    <n v="0"/>
    <n v="0"/>
    <d v="1899-12-31T08:52:00"/>
    <d v="1899-12-31T08:52:00"/>
    <m/>
    <d v="1899-12-30T00:00:00"/>
    <n v="0"/>
    <n v="0"/>
    <d v="1899-12-31T09:05:00"/>
    <d v="1899-12-30T00:13:00"/>
    <n v="0"/>
    <n v="13"/>
    <d v="1899-12-31T09:10:00"/>
    <d v="1899-12-30T00:05:00"/>
    <n v="0"/>
    <n v="5"/>
    <d v="1899-12-31T09:10:00"/>
    <d v="1899-12-31T09:15:00"/>
    <d v="1899-12-30T00:05:00"/>
    <n v="0"/>
    <n v="5"/>
    <d v="1899-12-30T15:40:00"/>
    <n v="15"/>
    <n v="40"/>
    <d v="1899-12-30T01:33:00"/>
    <n v="1"/>
    <n v="33"/>
    <d v="1899-12-30T02:50:00"/>
    <n v="2"/>
    <n v="50"/>
    <d v="1899-12-30T09:26:00"/>
    <n v="9"/>
    <n v="26"/>
    <m/>
    <m/>
    <m/>
    <d v="1899-12-30T02:26:00"/>
    <n v="2"/>
    <n v="26"/>
    <d v="1899-12-30T00:00:00"/>
    <n v="0"/>
    <n v="0"/>
    <d v="1899-12-30T00:00:00"/>
    <n v="0"/>
    <n v="0"/>
    <d v="1899-12-30T05:17:00"/>
    <n v="5"/>
    <n v="17"/>
    <d v="1899-12-30T00:00:00"/>
    <n v="0"/>
    <n v="0"/>
    <d v="1899-12-30T00:00:00"/>
    <n v="0"/>
    <n v="0"/>
    <d v="1899-12-30T01:43:00"/>
    <n v="1"/>
    <n v="43"/>
    <d v="1899-12-30T00:00:00"/>
    <n v="0"/>
    <n v="0"/>
    <n v="2061960.2659999998"/>
    <n v="33179"/>
    <n v="62.785762711864407"/>
    <n v="62.146546490249854"/>
    <m/>
    <m/>
    <m/>
    <m/>
    <m/>
  </r>
  <r>
    <n v="583"/>
    <n v="131"/>
    <d v="2011-11-29T00:00:00"/>
    <n v="11"/>
    <x v="1"/>
    <n v="10"/>
    <s v="TSL,HALDIA"/>
    <s v="CD HCC"/>
    <s v="ECOLA"/>
    <d v="1899-12-30T20:30:00"/>
    <x v="577"/>
    <s v="DTY-WT 1-WCS-RLS 2-IMWB 1-DTY"/>
    <n v="52"/>
    <n v="7"/>
    <m/>
    <d v="1899-12-30T20:30:00"/>
    <d v="1899-12-30T20:30:00"/>
    <d v="1899-12-30T00:00:00"/>
    <n v="0"/>
    <n v="0"/>
    <d v="1899-12-30T21:30:00"/>
    <d v="1899-12-30T01:00:00"/>
    <n v="1"/>
    <n v="0"/>
    <d v="1899-12-30T22:00:00"/>
    <d v="1899-12-30T00:30:00"/>
    <n v="0"/>
    <n v="30"/>
    <d v="1899-12-30T22:30:00"/>
    <d v="1899-12-30T00:30:00"/>
    <n v="0"/>
    <n v="30"/>
    <d v="1899-12-30T22:35:00"/>
    <d v="1899-12-31T00:00:00"/>
    <d v="1899-12-30T01:25:00"/>
    <n v="1"/>
    <n v="25"/>
    <d v="1899-12-30T22:35:00"/>
    <d v="1899-12-31T00:00:00"/>
    <d v="1899-12-30T01:25:00"/>
    <n v="1"/>
    <n v="25"/>
    <d v="1899-12-31T04:35:00"/>
    <d v="1899-12-30T04:35:00"/>
    <n v="4"/>
    <n v="35"/>
    <d v="1899-12-31T04:42:00"/>
    <d v="1899-12-30T00:07:00"/>
    <n v="0"/>
    <n v="7"/>
    <d v="1899-12-31T06:19:00"/>
    <d v="1899-12-30T01:37:00"/>
    <n v="1"/>
    <n v="37"/>
    <d v="1899-12-31T06:19:00"/>
    <d v="1899-12-31T06:19:00"/>
    <d v="1899-12-30T00:00:00"/>
    <n v="0"/>
    <n v="0"/>
    <d v="1899-12-31T06:19:00"/>
    <d v="1899-12-31T06:19:00"/>
    <m/>
    <d v="1899-12-30T00:00:00"/>
    <n v="0"/>
    <n v="0"/>
    <d v="1899-12-31T06:30:00"/>
    <d v="1899-12-30T00:11:00"/>
    <n v="0"/>
    <n v="11"/>
    <d v="1899-12-31T06:35:00"/>
    <d v="1899-12-30T00:05:00"/>
    <n v="0"/>
    <n v="5"/>
    <d v="1899-12-31T06:35:00"/>
    <d v="1899-12-31T06:40:00"/>
    <d v="1899-12-30T00:05:00"/>
    <n v="0"/>
    <n v="5"/>
    <d v="1899-12-30T10:10:00"/>
    <n v="10"/>
    <n v="10"/>
    <d v="1899-12-30T05:21:00"/>
    <n v="5"/>
    <n v="21"/>
    <d v="1899-12-30T01:25:00"/>
    <n v="1"/>
    <n v="25"/>
    <d v="1899-12-30T01:37:00"/>
    <n v="1"/>
    <n v="37"/>
    <m/>
    <m/>
    <m/>
    <d v="1899-12-30T01:09:00"/>
    <n v="1"/>
    <n v="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8:00"/>
    <n v="0"/>
    <n v="28"/>
    <d v="1899-12-30T00:00:00"/>
    <n v="0"/>
    <n v="0"/>
    <n v="2065231.3159999999"/>
    <n v="33231"/>
    <n v="62.904807692307699"/>
    <n v="62.147733020372542"/>
    <m/>
    <m/>
    <m/>
    <m/>
    <m/>
  </r>
  <r>
    <n v="584"/>
    <n v="132"/>
    <d v="2011-11-29T00:00:00"/>
    <n v="11"/>
    <x v="18"/>
    <n v="7"/>
    <s v="BSL"/>
    <s v="STEAM NON COKING"/>
    <s v="IRON KNIGHT"/>
    <d v="1899-12-30T01:30:00"/>
    <x v="578"/>
    <s v="DTY-WT 1-WCS-RLS 2-IMWB 1-DTY"/>
    <n v="59"/>
    <n v="0"/>
    <m/>
    <d v="1899-12-30T01:30:00"/>
    <d v="1899-12-30T01:30:00"/>
    <d v="1899-12-30T00:00:00"/>
    <n v="0"/>
    <n v="0"/>
    <d v="1899-12-30T01:40:00"/>
    <d v="1899-12-30T00:10:00"/>
    <n v="0"/>
    <n v="10"/>
    <d v="1899-12-30T01:50:00"/>
    <d v="1899-12-30T00:10:00"/>
    <n v="0"/>
    <n v="10"/>
    <d v="1899-12-30T04:10:00"/>
    <d v="1899-12-30T02:20:00"/>
    <n v="2"/>
    <n v="20"/>
    <d v="1899-12-30T08:30:00"/>
    <d v="1899-12-30T09:50:00"/>
    <d v="1899-12-30T01:20:00"/>
    <n v="1"/>
    <n v="20"/>
    <d v="1899-12-30T08:30:00"/>
    <d v="1899-12-30T09:50:00"/>
    <d v="1899-12-30T01:20:00"/>
    <n v="1"/>
    <n v="20"/>
    <d v="1899-12-30T09:50:00"/>
    <d v="1899-12-30T00:00:00"/>
    <n v="0"/>
    <n v="0"/>
    <d v="1899-12-30T10:17:00"/>
    <d v="1899-12-30T00:27:00"/>
    <n v="0"/>
    <n v="27"/>
    <d v="1899-12-30T13:53:00"/>
    <d v="1899-12-30T03:36:00"/>
    <n v="3"/>
    <n v="36"/>
    <d v="1899-12-30T13:53:00"/>
    <d v="1899-12-30T13:53:00"/>
    <d v="1899-12-30T00:00:00"/>
    <n v="0"/>
    <n v="0"/>
    <d v="1899-12-30T13:53:00"/>
    <d v="1899-12-30T13:53:00"/>
    <m/>
    <d v="1899-12-30T00:00:00"/>
    <n v="0"/>
    <n v="0"/>
    <d v="1899-12-30T14:05:00"/>
    <d v="1899-12-30T00:12:00"/>
    <n v="0"/>
    <n v="12"/>
    <d v="1899-12-30T14:10:00"/>
    <d v="1899-12-30T00:05:00"/>
    <n v="0"/>
    <n v="5"/>
    <d v="1899-12-30T14:10:00"/>
    <d v="1899-12-30T14:15:00"/>
    <d v="1899-12-30T00:05:00"/>
    <n v="0"/>
    <n v="5"/>
    <d v="1899-12-30T12:45:00"/>
    <n v="12"/>
    <n v="45"/>
    <d v="1899-12-30T02:37:00"/>
    <n v="2"/>
    <n v="37"/>
    <d v="1899-12-30T01:20:00"/>
    <n v="1"/>
    <n v="20"/>
    <d v="1899-12-30T03:36:00"/>
    <n v="3"/>
    <n v="36"/>
    <m/>
    <m/>
    <m/>
    <d v="1899-12-30T01:19:00"/>
    <n v="1"/>
    <n v="19"/>
    <d v="1899-12-30T00:00:00"/>
    <n v="0"/>
    <n v="0"/>
    <d v="1899-12-30T00:58:00"/>
    <n v="0"/>
    <n v="58"/>
    <d v="1899-12-30T00:00:00"/>
    <n v="0"/>
    <n v="0"/>
    <d v="1899-12-30T00:00:00"/>
    <n v="0"/>
    <n v="0"/>
    <d v="1899-12-30T00:00:00"/>
    <n v="0"/>
    <n v="0"/>
    <d v="1899-12-30T01:19:00"/>
    <n v="1"/>
    <n v="19"/>
    <d v="1899-12-30T00:00:00"/>
    <n v="0"/>
    <n v="0"/>
    <n v="2068989.0959999999"/>
    <n v="33290"/>
    <n v="63.691186440677967"/>
    <n v="62.150468489035745"/>
    <m/>
    <m/>
    <m/>
    <m/>
    <m/>
  </r>
  <r>
    <n v="585"/>
    <n v="133"/>
    <d v="2011-11-29T00:00:00"/>
    <n v="11"/>
    <x v="0"/>
    <n v="62"/>
    <s v="TSL,JSR"/>
    <s v="BLENDED PCI/CURRAGH SS"/>
    <s v="TC GOLD/AENEAS"/>
    <d v="1899-12-30T11:55:00"/>
    <x v="579"/>
    <s v="DTY-WT 1-WCS-RLS 2-IMWB 1-DTY"/>
    <n v="55"/>
    <n v="4"/>
    <m/>
    <d v="1899-12-30T11:55:00"/>
    <d v="1899-12-30T11:55:00"/>
    <d v="1899-12-30T00:00:00"/>
    <n v="0"/>
    <n v="0"/>
    <d v="1899-12-30T12:00:00"/>
    <d v="1899-12-30T00:05:00"/>
    <n v="0"/>
    <n v="5"/>
    <d v="1899-12-30T12:10:00"/>
    <d v="1899-12-30T00:10:00"/>
    <n v="0"/>
    <n v="10"/>
    <d v="1899-12-30T12:30:00"/>
    <d v="1899-12-30T00:20:00"/>
    <n v="0"/>
    <n v="20"/>
    <d v="1899-12-30T13:30:00"/>
    <d v="1899-12-30T14:22:00"/>
    <d v="1899-12-30T00:52:00"/>
    <n v="0"/>
    <n v="52"/>
    <d v="1899-12-30T13:30:00"/>
    <d v="1899-12-30T14:22:00"/>
    <d v="1899-12-30T00:52:00"/>
    <n v="0"/>
    <n v="52"/>
    <d v="1899-12-30T14:22:00"/>
    <d v="1899-12-30T00:00:00"/>
    <n v="0"/>
    <n v="0"/>
    <d v="1899-12-30T14:23:00"/>
    <d v="1899-12-30T00:01:00"/>
    <n v="0"/>
    <n v="1"/>
    <d v="1899-12-30T18:31:00"/>
    <d v="1899-12-30T04:08:00"/>
    <n v="4"/>
    <n v="8"/>
    <d v="1899-12-30T18:31:00"/>
    <d v="1899-12-30T18:31:00"/>
    <d v="1899-12-30T00:00:00"/>
    <n v="0"/>
    <n v="0"/>
    <d v="1899-12-30T18:31:00"/>
    <d v="1899-12-30T18:31:00"/>
    <m/>
    <d v="1899-12-30T00:00:00"/>
    <n v="0"/>
    <n v="0"/>
    <d v="1899-12-30T18:43:00"/>
    <d v="1899-12-30T00:12:00"/>
    <n v="0"/>
    <n v="12"/>
    <d v="1899-12-30T18:47:00"/>
    <d v="1899-12-30T00:04:00"/>
    <n v="0"/>
    <n v="4"/>
    <d v="1899-12-30T18:47:00"/>
    <d v="1899-12-30T18:50:00"/>
    <d v="1899-12-30T00:03:00"/>
    <n v="0"/>
    <n v="3"/>
    <d v="1899-12-30T06:55:00"/>
    <n v="6"/>
    <n v="55"/>
    <d v="1899-12-30T00:36:00"/>
    <n v="0"/>
    <n v="36"/>
    <d v="1899-12-30T00:52:00"/>
    <n v="0"/>
    <n v="52"/>
    <d v="1899-12-30T04:08:00"/>
    <n v="4"/>
    <n v="8"/>
    <m/>
    <m/>
    <m/>
    <d v="1899-12-30T01:34:00"/>
    <n v="1"/>
    <n v="34"/>
    <d v="1899-12-30T00:00:00"/>
    <n v="0"/>
    <n v="0"/>
    <d v="1899-12-30T00:00:00"/>
    <n v="0"/>
    <n v="0"/>
    <d v="1899-12-30T00:15:00"/>
    <n v="0"/>
    <n v="15"/>
    <d v="1899-12-30T00:00:00"/>
    <n v="0"/>
    <n v="0"/>
    <d v="1899-12-30T00:00:00"/>
    <n v="0"/>
    <n v="0"/>
    <d v="1899-12-30T02:19:00"/>
    <n v="2"/>
    <n v="19"/>
    <d v="1899-12-30T00:00:00"/>
    <n v="0"/>
    <n v="0"/>
    <n v="2072431.7859999998"/>
    <n v="33345"/>
    <n v="62.594363636363639"/>
    <n v="62.151200659769074"/>
    <m/>
    <m/>
    <m/>
    <m/>
    <m/>
  </r>
  <r>
    <n v="586"/>
    <n v="134"/>
    <d v="2011-11-29T00:00:00"/>
    <n v="11"/>
    <x v="1"/>
    <n v="11"/>
    <s v="TSL,HALDIA"/>
    <s v="CURRAGH PRIME/CURRAGH SS"/>
    <s v="AENEAS"/>
    <d v="1899-12-30T20:05:00"/>
    <x v="580"/>
    <s v="DTY-WT 1-WCS-RLS 2-IMWB 1-DTY"/>
    <n v="45"/>
    <n v="14"/>
    <m/>
    <d v="1899-12-30T20:05:00"/>
    <d v="1899-12-30T20:05:00"/>
    <d v="1899-12-30T00:00:00"/>
    <n v="0"/>
    <n v="0"/>
    <d v="1899-12-30T20:30:00"/>
    <d v="1899-12-30T00:25:00"/>
    <n v="0"/>
    <n v="25"/>
    <d v="1899-12-30T20:35:00"/>
    <d v="1899-12-30T00:05:00"/>
    <n v="0"/>
    <n v="5"/>
    <d v="1899-12-30T21:10:00"/>
    <d v="1899-12-30T00:35:00"/>
    <n v="0"/>
    <n v="35"/>
    <d v="1899-12-30T21:30:00"/>
    <d v="1899-12-31T00:15:00"/>
    <d v="1899-12-30T02:45:00"/>
    <n v="2"/>
    <n v="45"/>
    <d v="1899-12-30T21:30:00"/>
    <d v="1899-12-31T00:15:00"/>
    <d v="1899-12-30T02:45:00"/>
    <n v="2"/>
    <n v="45"/>
    <d v="1899-12-30T22:35:00"/>
    <d v="1899-12-30T01:05:00"/>
    <n v="1"/>
    <n v="5"/>
    <d v="1899-12-30T22:36:00"/>
    <d v="1899-12-30T00:01:00"/>
    <n v="0"/>
    <n v="1"/>
    <d v="1899-12-31T02:00:00"/>
    <d v="1899-12-30T03:24:00"/>
    <n v="3"/>
    <n v="24"/>
    <d v="1899-12-31T02:00:00"/>
    <d v="1899-12-31T02:00:00"/>
    <d v="1899-12-30T00:00:00"/>
    <n v="0"/>
    <n v="0"/>
    <d v="1899-12-31T02:00:00"/>
    <d v="1899-12-31T02:00:00"/>
    <m/>
    <d v="1899-12-30T00:00:00"/>
    <n v="0"/>
    <n v="0"/>
    <d v="1899-12-31T02:12:00"/>
    <d v="1899-12-30T00:12:00"/>
    <n v="0"/>
    <n v="12"/>
    <d v="1899-12-31T02:17:00"/>
    <d v="1899-12-30T00:05:00"/>
    <n v="0"/>
    <n v="5"/>
    <d v="1899-12-31T02:17:00"/>
    <d v="1899-12-31T02:20:00"/>
    <d v="1899-12-30T00:03:00"/>
    <n v="0"/>
    <n v="3"/>
    <d v="1899-12-30T06:15:00"/>
    <n v="6"/>
    <n v="15"/>
    <d v="1899-12-30T01:57:00"/>
    <n v="1"/>
    <n v="57"/>
    <d v="1899-12-30T02:45:00"/>
    <n v="2"/>
    <n v="45"/>
    <d v="1899-12-30T03:24:00"/>
    <n v="3"/>
    <n v="24"/>
    <m/>
    <m/>
    <m/>
    <d v="1899-12-30T00:52:00"/>
    <n v="0"/>
    <n v="5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32:00"/>
    <n v="2"/>
    <n v="32"/>
    <d v="1899-12-30T00:00:00"/>
    <n v="0"/>
    <n v="0"/>
    <n v="2075213.2059999998"/>
    <n v="33390"/>
    <n v="61.809333333333335"/>
    <n v="62.150739922132367"/>
    <m/>
    <m/>
    <m/>
    <m/>
    <m/>
  </r>
  <r>
    <n v="587"/>
    <n v="135"/>
    <d v="2011-11-30T00:00:00"/>
    <n v="11"/>
    <x v="6"/>
    <n v="1"/>
    <s v="PMSB"/>
    <s v="STEAM NON COKING"/>
    <s v="CAROUGE"/>
    <d v="1899-12-30T17:20:00"/>
    <x v="581"/>
    <s v="DTY-WT 1-WCS-IMWB 1-DTY"/>
    <n v="59"/>
    <n v="0"/>
    <m/>
    <d v="1899-12-30T17:20:00"/>
    <d v="1899-12-30T17:20:00"/>
    <d v="1899-12-30T00:00:00"/>
    <n v="0"/>
    <n v="0"/>
    <d v="1899-12-30T17:35:00"/>
    <d v="1899-12-30T00:15:00"/>
    <n v="0"/>
    <n v="15"/>
    <d v="1899-12-30T17:40:00"/>
    <d v="1899-12-30T00:05:00"/>
    <n v="0"/>
    <n v="5"/>
    <d v="1899-12-30T18:15:00"/>
    <d v="1899-12-30T00:35:00"/>
    <n v="0"/>
    <n v="35"/>
    <d v="1899-12-30T18:45:00"/>
    <d v="1899-12-30T20:00:00"/>
    <d v="1899-12-30T01:15:00"/>
    <n v="1"/>
    <n v="15"/>
    <d v="1899-12-30T18:45:00"/>
    <d v="1899-12-30T20:00:00"/>
    <d v="1899-12-30T01:15:00"/>
    <n v="1"/>
    <n v="15"/>
    <d v="1899-12-30T18:30:00"/>
    <d v="1899-12-30T00:15:00"/>
    <n v="0"/>
    <n v="15"/>
    <d v="1899-12-30T18:45:00"/>
    <d v="1899-12-30T00:15:00"/>
    <n v="0"/>
    <n v="15"/>
    <d v="1899-12-31T11:30:00"/>
    <d v="1899-12-30T16:45:00"/>
    <n v="16"/>
    <n v="45"/>
    <d v="1899-12-31T11:30:00"/>
    <d v="1899-12-31T11:30:00"/>
    <d v="1899-12-30T00:00:00"/>
    <n v="0"/>
    <n v="0"/>
    <d v="1899-12-31T11:30:00"/>
    <d v="1899-12-31T11:30:00"/>
    <m/>
    <d v="1899-12-30T00:00:00"/>
    <n v="0"/>
    <n v="0"/>
    <d v="1899-12-31T15:00:00"/>
    <d v="1899-12-30T03:30:00"/>
    <n v="3"/>
    <n v="30"/>
    <d v="1899-12-31T15:10:00"/>
    <d v="1899-12-30T00:10:00"/>
    <n v="0"/>
    <n v="10"/>
    <d v="1899-12-31T15:10:00"/>
    <d v="1899-12-31T15:15:00"/>
    <d v="1899-12-30T00:05:00"/>
    <n v="0"/>
    <n v="5"/>
    <d v="1899-12-30T21:55:00"/>
    <n v="21"/>
    <n v="55"/>
    <d v="1899-12-30T04:30:00"/>
    <n v="4"/>
    <n v="30"/>
    <d v="1899-12-30T01:15:00"/>
    <n v="1"/>
    <n v="15"/>
    <d v="1899-12-30T16:45:00"/>
    <n v="16"/>
    <n v="45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16:45:00"/>
    <n v="16"/>
    <n v="45"/>
    <d v="1899-12-30T00:00:00"/>
    <n v="0"/>
    <n v="0"/>
    <d v="1899-12-30T00:00:00"/>
    <n v="0"/>
    <n v="0"/>
    <d v="1899-12-30T00:00:00"/>
    <n v="0"/>
    <n v="0"/>
    <n v="2078791.2659999998"/>
    <n v="33449"/>
    <n v="60.645084745762709"/>
    <n v="62.148084128075574"/>
    <m/>
    <m/>
    <m/>
    <m/>
    <m/>
  </r>
  <r>
    <n v="588"/>
    <n v="136"/>
    <d v="2011-11-30T00:00:00"/>
    <n v="11"/>
    <x v="0"/>
    <n v="63"/>
    <s v="TSL,JSR"/>
    <s v="CURRAGH SS / SS NEWZEALAND"/>
    <s v="AENEAS/IRON BILL"/>
    <d v="1899-12-30T22:45:00"/>
    <x v="582"/>
    <s v="DTY-WT 1-WCS-RLS 2-IMWB 1-DTY"/>
    <n v="54"/>
    <n v="4"/>
    <m/>
    <d v="1899-12-30T22:45:00"/>
    <d v="1899-12-30T22:45:00"/>
    <d v="1899-12-30T00:00:00"/>
    <n v="0"/>
    <n v="0"/>
    <d v="1899-12-30T22:55:00"/>
    <d v="1899-12-30T00:10:00"/>
    <n v="0"/>
    <n v="10"/>
    <d v="1899-12-30T23:00:00"/>
    <d v="1899-12-30T00:05:00"/>
    <n v="0"/>
    <n v="5"/>
    <d v="1899-12-31T01:10:00"/>
    <d v="1899-12-30T02:10:00"/>
    <n v="2"/>
    <n v="10"/>
    <d v="1899-12-31T01:15:00"/>
    <d v="1899-12-31T03:40:00"/>
    <d v="1899-12-30T02:25:00"/>
    <n v="2"/>
    <n v="25"/>
    <d v="1899-12-31T01:15:00"/>
    <d v="1899-12-31T03:40:00"/>
    <d v="1899-12-30T02:25:00"/>
    <n v="2"/>
    <n v="25"/>
    <d v="1899-12-31T04:20:00"/>
    <d v="1899-12-30T00:40:00"/>
    <n v="0"/>
    <n v="40"/>
    <d v="1899-12-31T04:22:00"/>
    <d v="1899-12-30T00:02:00"/>
    <n v="0"/>
    <n v="2"/>
    <d v="1899-12-31T07:10:00"/>
    <d v="1899-12-30T02:48:00"/>
    <n v="2"/>
    <n v="48"/>
    <d v="1899-12-31T07:10:00"/>
    <d v="1899-12-31T07:10:00"/>
    <d v="1899-12-30T00:00:00"/>
    <n v="0"/>
    <n v="0"/>
    <d v="1899-12-31T07:10:00"/>
    <d v="1899-12-31T07:10:00"/>
    <m/>
    <d v="1899-12-30T00:00:00"/>
    <n v="0"/>
    <n v="0"/>
    <d v="1899-12-31T07:20:00"/>
    <d v="1899-12-30T00:10:00"/>
    <n v="0"/>
    <n v="10"/>
    <d v="1899-12-31T07:25:00"/>
    <d v="1899-12-30T00:05:00"/>
    <n v="0"/>
    <n v="5"/>
    <d v="1899-12-31T07:25:00"/>
    <d v="1899-12-31T07:30:00"/>
    <d v="1899-12-30T00:05:00"/>
    <n v="0"/>
    <n v="5"/>
    <d v="1899-12-30T08:45:00"/>
    <n v="8"/>
    <n v="45"/>
    <d v="1899-12-30T03:05:00"/>
    <n v="3"/>
    <n v="5"/>
    <d v="1899-12-30T02:25:00"/>
    <n v="2"/>
    <n v="25"/>
    <d v="1899-12-30T02:48:00"/>
    <n v="2"/>
    <n v="48"/>
    <m/>
    <m/>
    <m/>
    <d v="1899-12-30T02:09:00"/>
    <n v="2"/>
    <n v="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9:00"/>
    <n v="0"/>
    <n v="39"/>
    <d v="1899-12-30T00:00:00"/>
    <n v="0"/>
    <n v="0"/>
    <n v="2082113.4659999998"/>
    <n v="33503"/>
    <n v="61.522222222222219"/>
    <n v="62.147075366385096"/>
    <m/>
    <m/>
    <m/>
    <m/>
    <m/>
  </r>
  <r>
    <n v="589"/>
    <n v="137"/>
    <d v="2011-11-30T00:00:00"/>
    <n v="11"/>
    <x v="33"/>
    <n v="1"/>
    <s v="CESC POWER LTD."/>
    <s v="NON COKING"/>
    <s v="TOMOSHIO"/>
    <d v="1899-12-30T05:15:00"/>
    <x v="583"/>
    <s v="DTY-WT 1-WCS-RLS 2-IMWB 1-DTY"/>
    <n v="59"/>
    <n v="0"/>
    <m/>
    <d v="1899-12-30T05:15:00"/>
    <d v="1899-12-30T05:15:00"/>
    <d v="1899-12-30T00:00:00"/>
    <n v="0"/>
    <n v="0"/>
    <d v="1899-12-30T05:20:00"/>
    <d v="1899-12-30T00:05:00"/>
    <n v="0"/>
    <n v="5"/>
    <d v="1899-12-30T05:30:00"/>
    <d v="1899-12-30T00:10:00"/>
    <n v="0"/>
    <n v="10"/>
    <d v="1899-12-30T07:00:00"/>
    <d v="1899-12-30T01:30:00"/>
    <n v="1"/>
    <n v="30"/>
    <d v="1899-12-30T07:00:00"/>
    <d v="1899-12-30T07:05:00"/>
    <d v="1899-12-30T00:05:00"/>
    <n v="0"/>
    <n v="5"/>
    <d v="1899-12-30T07:00:00"/>
    <d v="1899-12-30T07:05:00"/>
    <d v="1899-12-30T00:05:00"/>
    <n v="0"/>
    <n v="5"/>
    <d v="1899-12-30T09:00:00"/>
    <d v="1899-12-30T01:55:00"/>
    <n v="1"/>
    <n v="55"/>
    <d v="1899-12-30T09:32:00"/>
    <d v="1899-12-30T00:32:00"/>
    <n v="0"/>
    <n v="32"/>
    <d v="1899-12-30T12:08:00"/>
    <d v="1899-12-30T02:36:00"/>
    <n v="2"/>
    <n v="36"/>
    <d v="1899-12-30T12:08:00"/>
    <d v="1899-12-30T12:08:00"/>
    <d v="1899-12-30T00:00:00"/>
    <n v="0"/>
    <n v="0"/>
    <d v="1899-12-30T12:08:00"/>
    <d v="1899-12-30T12:08:00"/>
    <m/>
    <d v="1899-12-30T00:00:00"/>
    <n v="0"/>
    <n v="0"/>
    <d v="1899-12-30T12:45:00"/>
    <d v="1899-12-30T00:37:00"/>
    <n v="0"/>
    <n v="37"/>
    <d v="1899-12-30T12:50:00"/>
    <d v="1899-12-30T00:05:00"/>
    <n v="0"/>
    <n v="5"/>
    <d v="1899-12-30T12:50:00"/>
    <d v="1899-12-30T12:55:00"/>
    <d v="1899-12-30T00:05:00"/>
    <n v="0"/>
    <n v="5"/>
    <d v="1899-12-30T07:40:00"/>
    <n v="7"/>
    <n v="40"/>
    <d v="1899-12-30T04:07:00"/>
    <n v="4"/>
    <n v="7"/>
    <d v="1899-12-30T00:05:00"/>
    <n v="0"/>
    <n v="5"/>
    <d v="1899-12-30T02:36:00"/>
    <n v="2"/>
    <n v="36"/>
    <m/>
    <m/>
    <m/>
    <d v="1899-12-30T02:00:00"/>
    <n v="2"/>
    <n v="0"/>
    <d v="1899-12-30T00:00:00"/>
    <n v="0"/>
    <n v="0"/>
    <d v="1899-12-30T00:17:00"/>
    <n v="0"/>
    <n v="17"/>
    <d v="1899-12-30T00:00:00"/>
    <n v="0"/>
    <n v="0"/>
    <d v="1899-12-30T00:00:00"/>
    <n v="0"/>
    <n v="0"/>
    <d v="1899-12-30T00:00:00"/>
    <n v="0"/>
    <n v="0"/>
    <d v="1899-12-30T00:19:00"/>
    <n v="0"/>
    <n v="19"/>
    <d v="1899-12-30T00:00:00"/>
    <n v="0"/>
    <n v="0"/>
    <n v="2085359.9959999998"/>
    <n v="33562"/>
    <n v="55.025932203389836"/>
    <n v="62.134556820213334"/>
    <m/>
    <m/>
    <m/>
    <m/>
    <m/>
  </r>
  <r>
    <n v="590"/>
    <n v="138"/>
    <d v="2011-11-30T00:00:00"/>
    <n v="11"/>
    <x v="14"/>
    <n v="2"/>
    <s v="KND"/>
    <s v="NON COKING"/>
    <s v="NEWLEAD SPARTOUNTA"/>
    <d v="1899-12-30T08:00:00"/>
    <x v="584"/>
    <s v="DTY-WT 1-WCS-IMWB 1-DTY"/>
    <n v="56"/>
    <n v="3"/>
    <m/>
    <d v="1899-12-30T08:00:00"/>
    <d v="1899-12-30T08:00:00"/>
    <d v="1899-12-30T00:00:00"/>
    <n v="0"/>
    <n v="0"/>
    <d v="1899-12-30T08:05:00"/>
    <d v="1899-12-30T00:05:00"/>
    <n v="0"/>
    <n v="5"/>
    <d v="1899-12-30T08:30:00"/>
    <d v="1899-12-30T00:25:00"/>
    <n v="0"/>
    <n v="25"/>
    <d v="1899-12-30T09:40:00"/>
    <d v="1899-12-30T01:10:00"/>
    <n v="1"/>
    <n v="10"/>
    <d v="1899-12-30T09:45:00"/>
    <d v="1899-12-30T11:30:00"/>
    <d v="1899-12-30T01:45:00"/>
    <n v="1"/>
    <n v="45"/>
    <d v="1899-12-30T09:45:00"/>
    <d v="1899-12-30T11:30:00"/>
    <d v="1899-12-30T01:45:00"/>
    <n v="1"/>
    <n v="45"/>
    <d v="1899-12-30T09:40:00"/>
    <d v="1899-12-30T00:00:00"/>
    <n v="0"/>
    <n v="0"/>
    <d v="1899-12-30T15:45:00"/>
    <d v="1899-12-30T06:05:00"/>
    <n v="6"/>
    <n v="5"/>
    <d v="1899-12-30T21:00:00"/>
    <d v="1899-12-30T05:15:00"/>
    <n v="5"/>
    <n v="15"/>
    <d v="1899-12-30T21:00:00"/>
    <d v="1899-12-30T21:00:00"/>
    <d v="1899-12-30T00:00:00"/>
    <n v="0"/>
    <n v="0"/>
    <d v="1899-12-30T21:00:00"/>
    <d v="1899-12-30T21:00:00"/>
    <m/>
    <d v="1899-12-30T00:00:00"/>
    <n v="0"/>
    <n v="0"/>
    <d v="1899-12-30T21:15:00"/>
    <d v="1899-12-30T00:15:00"/>
    <n v="0"/>
    <n v="15"/>
    <d v="1899-12-30T21:20:00"/>
    <d v="1899-12-30T00:05:00"/>
    <n v="0"/>
    <n v="5"/>
    <d v="1899-12-30T21:20:00"/>
    <d v="1899-12-30T21:25:00"/>
    <d v="1899-12-30T00:05:00"/>
    <n v="0"/>
    <n v="5"/>
    <d v="1899-12-30T13:25:00"/>
    <n v="13"/>
    <n v="25"/>
    <d v="1899-12-30T01:30:00"/>
    <n v="1"/>
    <n v="30"/>
    <d v="1899-12-30T01:45:00"/>
    <n v="1"/>
    <n v="45"/>
    <d v="1899-12-30T05:15:00"/>
    <n v="5"/>
    <n v="15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5:15:00"/>
    <n v="5"/>
    <n v="15"/>
    <d v="1899-12-30T00:00:00"/>
    <n v="0"/>
    <n v="0"/>
    <d v="1899-12-30T00:00:00"/>
    <n v="0"/>
    <n v="0"/>
    <d v="1899-12-30T00:00:00"/>
    <n v="0"/>
    <n v="0"/>
    <n v="2088532.0959999999"/>
    <n v="33618"/>
    <n v="56.644642857142856"/>
    <n v="62.125411862692602"/>
    <m/>
    <m/>
    <m/>
    <m/>
    <m/>
  </r>
  <r>
    <n v="591"/>
    <n v="139"/>
    <d v="2011-11-30T00:00:00"/>
    <n v="11"/>
    <x v="33"/>
    <n v="2"/>
    <s v="CESC POWER LTD."/>
    <s v="NON COKING"/>
    <s v="TOMOSHIO"/>
    <d v="1899-12-30T20:30:00"/>
    <x v="585"/>
    <s v="DTY-WT 1-WCS-RLS 2-IMWB 1-DTY"/>
    <n v="59"/>
    <n v="0"/>
    <m/>
    <d v="1899-12-30T20:30:00"/>
    <d v="1899-12-30T20:30:00"/>
    <d v="1899-12-30T00:00:00"/>
    <n v="0"/>
    <n v="0"/>
    <d v="1899-12-30T21:00:00"/>
    <d v="1899-12-30T00:30:00"/>
    <n v="0"/>
    <n v="30"/>
    <d v="1899-12-30T21:15:00"/>
    <d v="1899-12-30T00:15:00"/>
    <n v="0"/>
    <n v="15"/>
    <d v="1899-12-30T21:55:00"/>
    <d v="1899-12-30T00:40:00"/>
    <n v="0"/>
    <n v="40"/>
    <d v="1899-12-30T21:55:00"/>
    <d v="1899-12-30T21:57:00"/>
    <d v="1899-12-30T00:02:00"/>
    <n v="0"/>
    <n v="2"/>
    <d v="1899-12-30T21:55:00"/>
    <d v="1899-12-30T21:57:00"/>
    <d v="1899-12-30T00:02:00"/>
    <n v="0"/>
    <n v="2"/>
    <d v="1899-12-30T21:58:00"/>
    <d v="1899-12-30T00:03:00"/>
    <n v="0"/>
    <n v="3"/>
    <d v="1899-12-30T22:09:00"/>
    <d v="1899-12-30T00:11:00"/>
    <n v="0"/>
    <n v="11"/>
    <d v="1899-12-31T01:12:00"/>
    <d v="1899-12-30T03:03:00"/>
    <n v="3"/>
    <n v="3"/>
    <d v="1899-12-31T01:12:00"/>
    <d v="1899-12-31T01:12:00"/>
    <d v="1899-12-30T00:00:00"/>
    <n v="0"/>
    <n v="0"/>
    <d v="1899-12-31T01:12:00"/>
    <d v="1899-12-31T01:12:00"/>
    <m/>
    <d v="1899-12-30T00:00:00"/>
    <n v="0"/>
    <n v="0"/>
    <d v="1899-12-31T01:20:00"/>
    <d v="1899-12-30T00:08:00"/>
    <n v="0"/>
    <n v="8"/>
    <d v="1899-12-31T01:25:00"/>
    <d v="1899-12-30T00:05:00"/>
    <n v="0"/>
    <n v="5"/>
    <d v="1899-12-31T01:25:00"/>
    <d v="1899-12-31T01:30:00"/>
    <d v="1899-12-30T00:05:00"/>
    <n v="0"/>
    <n v="5"/>
    <d v="1899-12-30T05:00:00"/>
    <n v="5"/>
    <n v="0"/>
    <d v="1899-12-30T00:56:00"/>
    <n v="0"/>
    <n v="56"/>
    <d v="1899-12-30T00:02:00"/>
    <n v="0"/>
    <n v="2"/>
    <d v="1899-12-30T03:03:00"/>
    <n v="3"/>
    <n v="3"/>
    <m/>
    <m/>
    <m/>
    <d v="1899-12-30T01:52:00"/>
    <n v="1"/>
    <n v="52"/>
    <d v="1899-12-30T00:00:00"/>
    <n v="0"/>
    <n v="0"/>
    <d v="1899-12-30T00:45:00"/>
    <n v="0"/>
    <n v="45"/>
    <d v="1899-12-30T00:00:00"/>
    <n v="0"/>
    <n v="0"/>
    <d v="1899-12-30T00:00:00"/>
    <n v="0"/>
    <n v="0"/>
    <d v="1899-12-30T00:00:00"/>
    <n v="0"/>
    <n v="0"/>
    <d v="1899-12-30T00:26:00"/>
    <n v="0"/>
    <n v="26"/>
    <d v="1899-12-30T00:00:00"/>
    <n v="0"/>
    <n v="0"/>
    <n v="2091853.1259999999"/>
    <n v="33677"/>
    <n v="56.288644067796611"/>
    <n v="62.115186210173114"/>
    <m/>
    <m/>
    <m/>
    <m/>
    <m/>
  </r>
  <r>
    <n v="592"/>
    <n v="140"/>
    <d v="2011-11-30T00:00:00"/>
    <n v="11"/>
    <x v="1"/>
    <n v="12"/>
    <s v="TSL,HALDIA"/>
    <s v="ILLAWARA"/>
    <s v="KM KEELUNG"/>
    <d v="1899-12-30T21:00:00"/>
    <x v="586"/>
    <s v="DTY-WT 1-WCS-RLS 1-IMWB 1-DTY"/>
    <n v="59"/>
    <n v="0"/>
    <m/>
    <d v="1899-12-30T21:00:00"/>
    <d v="1899-12-30T21:00:00"/>
    <d v="1899-12-30T00:00:00"/>
    <n v="0"/>
    <n v="0"/>
    <d v="1899-12-30T21:15:00"/>
    <d v="1899-12-30T00:15:00"/>
    <n v="0"/>
    <n v="15"/>
    <d v="1899-12-30T21:45:00"/>
    <d v="1899-12-30T00:30:00"/>
    <n v="0"/>
    <n v="30"/>
    <d v="1899-12-30T23:30:00"/>
    <d v="1899-12-30T01:45:00"/>
    <n v="1"/>
    <n v="45"/>
    <d v="1899-12-30T23:31:00"/>
    <d v="1899-12-31T00:30:00"/>
    <d v="1899-12-30T00:59:00"/>
    <n v="0"/>
    <n v="59"/>
    <d v="1899-12-30T23:31:00"/>
    <d v="1899-12-31T00:30:00"/>
    <d v="1899-12-30T00:59:00"/>
    <n v="0"/>
    <n v="59"/>
    <d v="1899-12-31T01:30:00"/>
    <d v="1899-12-30T02:00:00"/>
    <n v="2"/>
    <n v="0"/>
    <d v="1899-12-31T02:44:00"/>
    <d v="1899-12-30T01:14:00"/>
    <n v="1"/>
    <n v="14"/>
    <d v="1899-12-31T04:18:00"/>
    <d v="1899-12-30T01:34:00"/>
    <n v="1"/>
    <n v="34"/>
    <d v="1899-12-31T04:18:00"/>
    <d v="1899-12-31T04:18:00"/>
    <d v="1899-12-30T00:00:00"/>
    <n v="0"/>
    <n v="0"/>
    <d v="1899-12-31T04:18:00"/>
    <d v="1899-12-31T04:18:00"/>
    <m/>
    <d v="1899-12-30T00:00:00"/>
    <n v="0"/>
    <n v="0"/>
    <d v="1899-12-31T04:25:00"/>
    <d v="1899-12-30T00:07:00"/>
    <n v="0"/>
    <n v="7"/>
    <d v="1899-12-31T04:28:00"/>
    <d v="1899-12-30T00:03:00"/>
    <n v="0"/>
    <n v="3"/>
    <d v="1899-12-31T04:28:00"/>
    <d v="1899-12-31T04:30:00"/>
    <d v="1899-12-30T00:02:00"/>
    <n v="0"/>
    <n v="2"/>
    <d v="1899-12-30T07:30:00"/>
    <n v="7"/>
    <n v="30"/>
    <d v="1899-12-30T03:55:00"/>
    <n v="3"/>
    <n v="55"/>
    <d v="1899-12-30T00:59:00"/>
    <n v="0"/>
    <n v="59"/>
    <d v="1899-12-30T01:34:00"/>
    <n v="1"/>
    <n v="34"/>
    <m/>
    <m/>
    <m/>
    <d v="1899-12-30T01:14:00"/>
    <n v="1"/>
    <n v="1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0:00"/>
    <n v="0"/>
    <n v="10"/>
    <d v="1899-12-30T00:10:00"/>
    <n v="0"/>
    <n v="10"/>
    <d v="1899-12-30T00:00:00"/>
    <n v="0"/>
    <n v="0"/>
    <n v="2095563.8359999999"/>
    <n v="33736"/>
    <n v="62.893389830508475"/>
    <n v="62.116547189945457"/>
    <m/>
    <m/>
    <m/>
    <m/>
    <m/>
  </r>
  <r>
    <n v="593"/>
    <n v="1"/>
    <d v="2011-12-01T00:00:00"/>
    <n v="12"/>
    <x v="0"/>
    <n v="1"/>
    <s v="TSL,JSR"/>
    <s v="ILLAWARA"/>
    <s v="KM KEELUNG"/>
    <d v="1899-12-30T02:10:00"/>
    <x v="587"/>
    <s v="DTY-WT 1-WCS-RLS 1-IMWB 1-DTY"/>
    <n v="59"/>
    <n v="0"/>
    <m/>
    <d v="1899-12-30T02:10:00"/>
    <d v="1899-12-30T02:10:00"/>
    <d v="1899-12-30T00:00:00"/>
    <n v="0"/>
    <n v="0"/>
    <d v="1899-12-30T02:20:00"/>
    <d v="1899-12-30T00:10:00"/>
    <n v="0"/>
    <n v="10"/>
    <d v="1899-12-30T02:30:00"/>
    <d v="1899-12-30T00:10:00"/>
    <n v="0"/>
    <n v="10"/>
    <d v="1899-12-30T03:30:00"/>
    <d v="1899-12-30T01:00:00"/>
    <n v="1"/>
    <n v="0"/>
    <d v="1899-12-30T03:35:00"/>
    <d v="1899-12-30T05:45:00"/>
    <d v="1899-12-30T02:10:00"/>
    <n v="2"/>
    <n v="10"/>
    <d v="1899-12-30T03:35:00"/>
    <d v="1899-12-30T05:45:00"/>
    <d v="1899-12-30T02:10:00"/>
    <n v="2"/>
    <n v="10"/>
    <d v="1899-12-30T05:50:00"/>
    <d v="1899-12-30T00:05:00"/>
    <n v="0"/>
    <n v="5"/>
    <d v="1899-12-30T06:00:00"/>
    <d v="1899-12-30T00:10:00"/>
    <n v="0"/>
    <n v="10"/>
    <d v="1899-12-30T10:09:00"/>
    <d v="1899-12-30T04:09:00"/>
    <n v="4"/>
    <n v="9"/>
    <d v="1899-12-30T10:09:00"/>
    <d v="1899-12-30T10:09:00"/>
    <d v="1899-12-30T00:00:00"/>
    <n v="0"/>
    <n v="0"/>
    <d v="1899-12-30T10:09:00"/>
    <d v="1899-12-30T10:09:00"/>
    <m/>
    <d v="1899-12-30T00:00:00"/>
    <n v="0"/>
    <n v="0"/>
    <d v="1899-12-30T10:20:00"/>
    <d v="1899-12-30T00:11:00"/>
    <n v="0"/>
    <n v="11"/>
    <d v="1899-12-30T10:25:00"/>
    <d v="1899-12-30T00:05:00"/>
    <n v="0"/>
    <n v="5"/>
    <d v="1899-12-30T10:25:00"/>
    <d v="1899-12-30T11:10:00"/>
    <d v="1899-12-30T00:45:00"/>
    <n v="0"/>
    <n v="45"/>
    <d v="1899-12-30T09:00:00"/>
    <n v="9"/>
    <n v="0"/>
    <d v="1899-12-30T01:21:00"/>
    <n v="1"/>
    <n v="21"/>
    <d v="1899-12-30T02:10:00"/>
    <n v="2"/>
    <n v="10"/>
    <d v="1899-12-30T04:09:00"/>
    <n v="4"/>
    <n v="9"/>
    <m/>
    <m/>
    <m/>
    <d v="1899-12-30T03:36:00"/>
    <n v="3"/>
    <n v="3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3:00"/>
    <n v="0"/>
    <n v="33"/>
    <d v="1899-12-30T02:15:00"/>
    <n v="2"/>
    <n v="15"/>
    <n v="2099351.466"/>
    <n v="33795"/>
    <n v="64.1971186440678"/>
    <n v="62.120179494007992"/>
    <m/>
    <m/>
    <m/>
    <m/>
    <m/>
  </r>
  <r>
    <n v="594"/>
    <n v="2"/>
    <d v="2011-12-01T00:00:00"/>
    <n v="12"/>
    <x v="0"/>
    <n v="2"/>
    <s v="TSL,JSR"/>
    <s v="CP OMAN/CURRAGH SS"/>
    <s v="MP PANAMAX 6 / AENEAS"/>
    <d v="1899-12-30T18:45:00"/>
    <x v="588"/>
    <s v="DTY-WT 1-WCS-RLS 2-IMWB 1-DTY"/>
    <n v="58"/>
    <n v="1"/>
    <m/>
    <d v="1899-12-30T18:45:00"/>
    <d v="1899-12-30T18:45:00"/>
    <d v="1899-12-30T00:00:00"/>
    <n v="0"/>
    <n v="0"/>
    <d v="1899-12-30T18:50:00"/>
    <d v="1899-12-30T00:05:00"/>
    <n v="0"/>
    <n v="5"/>
    <d v="1899-12-30T19:00:00"/>
    <d v="1899-12-30T00:10:00"/>
    <n v="0"/>
    <n v="10"/>
    <d v="1899-12-30T19:40:00"/>
    <d v="1899-12-30T00:40:00"/>
    <n v="0"/>
    <n v="40"/>
    <d v="1899-12-30T19:45:00"/>
    <d v="1899-12-30T20:07:00"/>
    <d v="1899-12-30T00:22:00"/>
    <n v="0"/>
    <n v="22"/>
    <d v="1899-12-30T19:45:00"/>
    <d v="1899-12-30T20:07:00"/>
    <d v="1899-12-30T00:22:00"/>
    <n v="0"/>
    <n v="22"/>
    <d v="1899-12-30T20:11:00"/>
    <d v="1899-12-30T00:04:00"/>
    <n v="0"/>
    <n v="4"/>
    <d v="1899-12-30T20:13:00"/>
    <d v="1899-12-30T00:02:00"/>
    <n v="0"/>
    <n v="2"/>
    <d v="1899-12-31T01:24:00"/>
    <d v="1899-12-30T05:11:00"/>
    <n v="5"/>
    <n v="11"/>
    <d v="1899-12-31T01:24:00"/>
    <d v="1899-12-31T01:24:00"/>
    <d v="1899-12-30T00:00:00"/>
    <n v="0"/>
    <n v="0"/>
    <d v="1899-12-31T01:24:00"/>
    <d v="1899-12-31T01:24:00"/>
    <m/>
    <d v="1899-12-30T00:00:00"/>
    <n v="0"/>
    <n v="0"/>
    <d v="1899-12-31T01:35:00"/>
    <d v="1899-12-30T00:11:00"/>
    <n v="0"/>
    <n v="11"/>
    <d v="1899-12-31T01:40:00"/>
    <d v="1899-12-30T00:05:00"/>
    <n v="0"/>
    <n v="5"/>
    <d v="1899-12-31T01:40:00"/>
    <d v="1899-12-31T01:45:00"/>
    <d v="1899-12-30T00:05:00"/>
    <n v="0"/>
    <n v="5"/>
    <d v="1899-12-30T07:00:00"/>
    <n v="7"/>
    <n v="0"/>
    <d v="1899-12-30T01:00:00"/>
    <n v="1"/>
    <n v="0"/>
    <d v="1899-12-30T00:22:00"/>
    <n v="0"/>
    <n v="22"/>
    <d v="1899-12-30T05:11:00"/>
    <n v="5"/>
    <n v="11"/>
    <m/>
    <m/>
    <m/>
    <d v="1899-12-30T01:06:00"/>
    <n v="1"/>
    <n v="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1:00"/>
    <n v="0"/>
    <n v="51"/>
    <d v="1899-12-30T03:14:00"/>
    <n v="3"/>
    <n v="14"/>
    <d v="1899-12-30T00:00:00"/>
    <n v="0"/>
    <n v="0"/>
    <n v="2103014.0060000001"/>
    <n v="33853"/>
    <n v="63.147241379310344"/>
    <n v="62.121939148672205"/>
    <m/>
    <m/>
    <m/>
    <m/>
    <m/>
  </r>
  <r>
    <n v="595"/>
    <n v="3"/>
    <d v="2011-12-03T00:00:00"/>
    <n v="12"/>
    <x v="34"/>
    <n v="1"/>
    <s v="CONCAST INDIA LTD."/>
    <s v="NON COKING"/>
    <s v="CAROUGE"/>
    <d v="1899-12-30T01:30:00"/>
    <x v="589"/>
    <s v="DTY-WT 1-WCS-IMWB 1-DTY"/>
    <n v="58"/>
    <n v="1"/>
    <m/>
    <d v="1899-12-30T01:30:00"/>
    <d v="1899-12-30T01:30:00"/>
    <d v="1899-12-30T00:00:00"/>
    <n v="0"/>
    <n v="0"/>
    <d v="1899-12-30T01:40:00"/>
    <d v="1899-12-30T00:10:00"/>
    <n v="0"/>
    <n v="10"/>
    <d v="1899-12-30T01:50:00"/>
    <d v="1899-12-30T00:10:00"/>
    <n v="0"/>
    <n v="10"/>
    <d v="1899-12-30T02:20:00"/>
    <d v="1899-12-30T00:30:00"/>
    <n v="0"/>
    <n v="30"/>
    <d v="1899-12-30T02:20:00"/>
    <d v="1899-12-30T03:00:00"/>
    <d v="1899-12-30T00:40:00"/>
    <n v="0"/>
    <n v="40"/>
    <d v="1899-12-30T02:20:00"/>
    <d v="1899-12-30T03:00:00"/>
    <d v="1899-12-30T00:40:00"/>
    <n v="0"/>
    <n v="40"/>
    <d v="1899-12-30T02:20:00"/>
    <d v="1899-12-30T00:00:00"/>
    <n v="0"/>
    <n v="0"/>
    <d v="1899-12-30T02:30:00"/>
    <d v="1899-12-30T00:10:00"/>
    <n v="0"/>
    <n v="10"/>
    <d v="1899-12-30T06:00:00"/>
    <d v="1899-12-30T03:30:00"/>
    <n v="3"/>
    <n v="30"/>
    <d v="1899-12-30T06:00:00"/>
    <d v="1899-12-30T06:00:00"/>
    <d v="1899-12-30T00:00:00"/>
    <n v="0"/>
    <n v="0"/>
    <d v="1899-12-30T06:00:00"/>
    <d v="1899-12-30T06:00:00"/>
    <m/>
    <d v="1899-12-30T00:00:00"/>
    <n v="0"/>
    <n v="0"/>
    <d v="1899-12-30T06:10:00"/>
    <d v="1899-12-30T00:10:00"/>
    <n v="0"/>
    <n v="10"/>
    <d v="1899-12-30T06:25:00"/>
    <d v="1899-12-30T00:15:00"/>
    <n v="0"/>
    <n v="15"/>
    <d v="1899-12-30T06:25:00"/>
    <d v="1899-12-30T06:30:00"/>
    <d v="1899-12-30T00:05:00"/>
    <n v="0"/>
    <n v="5"/>
    <d v="1899-12-30T05:00:00"/>
    <n v="5"/>
    <n v="0"/>
    <d v="1899-12-30T00:55:00"/>
    <n v="0"/>
    <n v="55"/>
    <m/>
    <m/>
    <m/>
    <d v="1899-12-30T03:30:00"/>
    <n v="3"/>
    <n v="30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3:30:00"/>
    <n v="3"/>
    <n v="30"/>
    <d v="1899-12-30T00:00:00"/>
    <n v="0"/>
    <n v="0"/>
    <d v="1899-12-30T00:00:00"/>
    <n v="0"/>
    <n v="0"/>
    <d v="1899-12-30T00:00:00"/>
    <n v="0"/>
    <n v="0"/>
    <n v="2106703.5359999998"/>
    <n v="33911"/>
    <n v="63.612586206896552"/>
    <n v="62.124488690985224"/>
    <m/>
    <m/>
    <m/>
    <m/>
    <m/>
  </r>
  <r>
    <n v="596"/>
    <n v="4"/>
    <d v="2011-12-03T00:00:00"/>
    <n v="12"/>
    <x v="1"/>
    <n v="1"/>
    <s v="TSL,HALDIA"/>
    <s v="CURRAGH SS"/>
    <s v="AENEAS"/>
    <d v="1899-12-30T03:15:00"/>
    <x v="590"/>
    <s v="DTY-WT 1-WCS-RLS 1-IMWB 1-DTY"/>
    <n v="59"/>
    <n v="0"/>
    <m/>
    <d v="1899-12-30T03:15:00"/>
    <d v="1899-12-30T03:15:00"/>
    <d v="1899-12-30T00:00:00"/>
    <n v="0"/>
    <n v="0"/>
    <d v="1899-12-30T03:25:00"/>
    <d v="1899-12-30T00:10:00"/>
    <n v="0"/>
    <n v="10"/>
    <d v="1899-12-30T03:35:00"/>
    <d v="1899-12-30T00:10:00"/>
    <n v="0"/>
    <n v="10"/>
    <d v="1899-12-30T04:10:00"/>
    <d v="1899-12-30T00:35:00"/>
    <n v="0"/>
    <n v="35"/>
    <d v="1899-12-30T05:10:00"/>
    <d v="1899-12-30T06:15:00"/>
    <d v="1899-12-30T01:05:00"/>
    <n v="1"/>
    <n v="5"/>
    <d v="1899-12-30T05:10:00"/>
    <d v="1899-12-30T06:15:00"/>
    <d v="1899-12-30T01:05:00"/>
    <n v="1"/>
    <n v="5"/>
    <d v="1899-12-30T06:25:00"/>
    <d v="1899-12-30T00:10:00"/>
    <n v="0"/>
    <n v="10"/>
    <d v="1899-12-30T06:30:00"/>
    <d v="1899-12-30T00:05:00"/>
    <n v="0"/>
    <n v="5"/>
    <d v="1899-12-30T08:16:00"/>
    <d v="1899-12-30T01:46:00"/>
    <n v="1"/>
    <n v="46"/>
    <d v="1899-12-30T08:16:00"/>
    <d v="1899-12-30T08:16:00"/>
    <d v="1899-12-30T00:00:00"/>
    <n v="0"/>
    <n v="0"/>
    <d v="1899-12-30T08:16:00"/>
    <d v="1899-12-30T08:16:00"/>
    <m/>
    <d v="1899-12-30T00:00:00"/>
    <n v="0"/>
    <n v="0"/>
    <d v="1899-12-30T08:30:00"/>
    <d v="1899-12-30T00:14:00"/>
    <n v="0"/>
    <n v="14"/>
    <d v="1899-12-30T08:35:00"/>
    <d v="1899-12-30T00:05:00"/>
    <n v="0"/>
    <n v="5"/>
    <d v="1899-12-30T08:35:00"/>
    <d v="1899-12-30T08:40:00"/>
    <d v="1899-12-30T00:05:00"/>
    <n v="0"/>
    <n v="5"/>
    <d v="1899-12-30T05:25:00"/>
    <n v="5"/>
    <n v="25"/>
    <d v="1899-12-30T01:04:00"/>
    <n v="1"/>
    <n v="4"/>
    <d v="1899-12-30T01:05:00"/>
    <n v="1"/>
    <n v="5"/>
    <d v="1899-12-30T01:46:00"/>
    <n v="1"/>
    <n v="46"/>
    <m/>
    <m/>
    <m/>
    <d v="1899-12-30T01:14:00"/>
    <n v="1"/>
    <n v="1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2:00"/>
    <n v="0"/>
    <n v="32"/>
    <d v="1899-12-30T00:00:00"/>
    <n v="0"/>
    <n v="0"/>
    <n v="2110414.2659999998"/>
    <n v="33970"/>
    <n v="62.893728813559321"/>
    <n v="62.125824727700909"/>
    <m/>
    <m/>
    <m/>
    <m/>
    <m/>
  </r>
  <r>
    <n v="597"/>
    <n v="5"/>
    <d v="2011-12-03T00:00:00"/>
    <n v="12"/>
    <x v="0"/>
    <n v="3"/>
    <s v="TSL,JSR"/>
    <s v="CP OMAN/ILLAWARA"/>
    <s v="MP PANANAMX 6/ KM KEELUNG"/>
    <d v="1899-12-30T04:45:00"/>
    <x v="591"/>
    <s v="DTY-WT 1-WCS-RLS 2-IMWB 1-DTY"/>
    <n v="57"/>
    <n v="2"/>
    <m/>
    <d v="1899-12-30T04:45:00"/>
    <d v="1899-12-30T04:45:00"/>
    <d v="1899-12-30T00:00:00"/>
    <n v="0"/>
    <n v="0"/>
    <d v="1899-12-30T05:00:00"/>
    <d v="1899-12-30T00:15:00"/>
    <n v="0"/>
    <n v="15"/>
    <d v="1899-12-30T05:15:00"/>
    <d v="1899-12-30T00:15:00"/>
    <n v="0"/>
    <n v="15"/>
    <d v="1899-12-30T06:45:00"/>
    <d v="1899-12-30T01:30:00"/>
    <n v="1"/>
    <n v="30"/>
    <d v="1899-12-30T06:50:00"/>
    <d v="1899-12-30T08:00:00"/>
    <d v="1899-12-30T01:10:00"/>
    <n v="1"/>
    <n v="10"/>
    <d v="1899-12-30T06:50:00"/>
    <d v="1899-12-30T08:00:00"/>
    <d v="1899-12-30T01:10:00"/>
    <n v="1"/>
    <n v="10"/>
    <d v="1899-12-30T08:25:00"/>
    <d v="1899-12-30T00:25:00"/>
    <n v="0"/>
    <n v="25"/>
    <d v="1899-12-30T09:12:00"/>
    <d v="1899-12-30T00:47:00"/>
    <n v="0"/>
    <n v="47"/>
    <d v="1899-12-30T12:06:00"/>
    <d v="1899-12-30T02:54:00"/>
    <n v="2"/>
    <n v="54"/>
    <d v="1899-12-30T12:06:00"/>
    <d v="1899-12-30T12:06:00"/>
    <d v="1899-12-30T00:00:00"/>
    <n v="0"/>
    <n v="0"/>
    <d v="1899-12-30T12:06:00"/>
    <d v="1899-12-30T12:06:00"/>
    <m/>
    <d v="1899-12-30T00:00:00"/>
    <n v="0"/>
    <n v="0"/>
    <d v="1899-12-30T12:20:00"/>
    <d v="1899-12-30T00:14:00"/>
    <n v="0"/>
    <n v="14"/>
    <d v="1899-12-30T12:25:00"/>
    <d v="1899-12-30T00:05:00"/>
    <n v="0"/>
    <n v="5"/>
    <d v="1899-12-30T12:25:00"/>
    <d v="1899-12-30T12:30:00"/>
    <d v="1899-12-30T00:05:00"/>
    <n v="0"/>
    <n v="5"/>
    <d v="1899-12-30T07:45:00"/>
    <n v="7"/>
    <n v="45"/>
    <d v="1899-12-30T02:14:00"/>
    <n v="2"/>
    <n v="14"/>
    <d v="1899-12-30T01:10:00"/>
    <n v="1"/>
    <n v="10"/>
    <d v="1899-12-30T02:54:00"/>
    <n v="2"/>
    <n v="54"/>
    <m/>
    <m/>
    <m/>
    <d v="1899-12-30T01:30:00"/>
    <n v="1"/>
    <n v="3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4:00"/>
    <n v="1"/>
    <n v="24"/>
    <d v="1899-12-30T00:00:00"/>
    <n v="0"/>
    <n v="0"/>
    <n v="2114137.6259999997"/>
    <n v="34027"/>
    <n v="65.322105263157894"/>
    <n v="62.131178946131001"/>
    <m/>
    <m/>
    <m/>
    <m/>
    <m/>
  </r>
  <r>
    <n v="598"/>
    <n v="6"/>
    <d v="2011-12-03T00:00:00"/>
    <n v="12"/>
    <x v="25"/>
    <n v="1"/>
    <s v="UML"/>
    <s v="STEAM NON COKING"/>
    <s v="PANORIA"/>
    <d v="1899-12-30T09:25:00"/>
    <x v="592"/>
    <s v="DTY-WT 1-WCS-RLS 1-IMWB 1-DTY"/>
    <n v="56"/>
    <n v="3"/>
    <m/>
    <d v="1899-12-30T09:25:00"/>
    <d v="1899-12-30T09:25:00"/>
    <d v="1899-12-30T00:00:00"/>
    <n v="0"/>
    <n v="0"/>
    <d v="1899-12-30T09:30:00"/>
    <d v="1899-12-30T00:05:00"/>
    <n v="0"/>
    <n v="5"/>
    <d v="1899-12-30T09:40:00"/>
    <d v="1899-12-30T00:10:00"/>
    <n v="0"/>
    <n v="10"/>
    <d v="1899-12-30T10:24:00"/>
    <d v="1899-12-30T00:44:00"/>
    <n v="0"/>
    <n v="44"/>
    <d v="1899-12-30T10:30:00"/>
    <d v="1899-12-30T11:50:00"/>
    <d v="1899-12-30T01:20:00"/>
    <n v="1"/>
    <n v="20"/>
    <d v="1899-12-30T10:30:00"/>
    <d v="1899-12-30T11:50:00"/>
    <d v="1899-12-30T01:20:00"/>
    <n v="1"/>
    <n v="20"/>
    <d v="1899-12-30T12:25:00"/>
    <d v="1899-12-30T00:35:00"/>
    <n v="0"/>
    <n v="35"/>
    <d v="1899-12-30T12:28:00"/>
    <d v="1899-12-30T00:03:00"/>
    <n v="0"/>
    <n v="3"/>
    <d v="1899-12-30T15:12:00"/>
    <d v="1899-12-30T02:44:00"/>
    <n v="2"/>
    <n v="44"/>
    <d v="1899-12-30T15:12:00"/>
    <d v="1899-12-30T15:12:00"/>
    <d v="1899-12-30T00:00:00"/>
    <n v="0"/>
    <n v="0"/>
    <d v="1899-12-30T15:12:00"/>
    <d v="1899-12-30T15:12:00"/>
    <m/>
    <d v="1899-12-30T00:00:00"/>
    <n v="0"/>
    <n v="0"/>
    <d v="1899-12-30T15:20:00"/>
    <d v="1899-12-30T00:08:00"/>
    <n v="0"/>
    <n v="8"/>
    <d v="1899-12-30T15:23:00"/>
    <d v="1899-12-30T00:03:00"/>
    <n v="0"/>
    <n v="3"/>
    <d v="1899-12-30T15:23:00"/>
    <d v="1899-12-30T15:25:00"/>
    <d v="1899-12-30T00:02:00"/>
    <n v="0"/>
    <n v="2"/>
    <d v="1899-12-30T06:00:00"/>
    <n v="6"/>
    <n v="0"/>
    <d v="1899-12-30T01:30:00"/>
    <n v="1"/>
    <n v="30"/>
    <d v="1899-12-30T01:20:00"/>
    <n v="1"/>
    <n v="20"/>
    <d v="1899-12-30T02:44:00"/>
    <n v="2"/>
    <n v="44"/>
    <m/>
    <m/>
    <m/>
    <d v="1899-12-30T01:26:00"/>
    <n v="1"/>
    <n v="26"/>
    <d v="1899-12-30T00:00:00"/>
    <n v="0"/>
    <n v="0"/>
    <d v="1899-12-30T01:09:00"/>
    <n v="1"/>
    <n v="9"/>
    <d v="1899-12-30T00:00:00"/>
    <n v="0"/>
    <n v="0"/>
    <d v="1899-12-30T00:00:00"/>
    <n v="0"/>
    <n v="0"/>
    <d v="1899-12-30T00:00:00"/>
    <n v="0"/>
    <n v="0"/>
    <d v="1899-12-30T00:09:00"/>
    <n v="0"/>
    <n v="9"/>
    <d v="1899-12-30T00:00:00"/>
    <n v="0"/>
    <n v="0"/>
    <n v="2117505.9559999998"/>
    <n v="34083"/>
    <n v="60.14875"/>
    <n v="62.127921720505817"/>
    <m/>
    <m/>
    <m/>
    <m/>
    <m/>
  </r>
  <r>
    <n v="599"/>
    <n v="7"/>
    <d v="2011-12-03T00:00:00"/>
    <n v="12"/>
    <x v="18"/>
    <n v="1"/>
    <s v="BSL"/>
    <s v="STEAM NON COKING"/>
    <s v="IRON KNIGHT"/>
    <d v="1899-12-30T12:05:00"/>
    <x v="593"/>
    <s v="DTY-WT 1-WCS-RLS 1-IMWB 1-DTY"/>
    <n v="58"/>
    <n v="1"/>
    <m/>
    <d v="1899-12-30T12:05:00"/>
    <d v="1899-12-30T12:05:00"/>
    <d v="1899-12-30T00:00:00"/>
    <n v="0"/>
    <n v="0"/>
    <d v="1899-12-30T12:10:00"/>
    <d v="1899-12-30T00:05:00"/>
    <n v="0"/>
    <n v="5"/>
    <d v="1899-12-30T12:40:00"/>
    <d v="1899-12-30T00:30:00"/>
    <n v="0"/>
    <n v="30"/>
    <d v="1899-12-30T13:15:00"/>
    <d v="1899-12-30T00:35:00"/>
    <n v="0"/>
    <n v="35"/>
    <d v="1899-12-30T13:20:00"/>
    <d v="1899-12-30T14:00:00"/>
    <d v="1899-12-30T00:40:00"/>
    <n v="0"/>
    <n v="40"/>
    <d v="1899-12-30T13:20:00"/>
    <d v="1899-12-30T14:00:00"/>
    <d v="1899-12-30T00:40:00"/>
    <n v="0"/>
    <n v="40"/>
    <d v="1899-12-30T16:00:00"/>
    <d v="1899-12-30T02:00:00"/>
    <n v="2"/>
    <n v="0"/>
    <d v="1899-12-30T16:05:00"/>
    <d v="1899-12-30T00:05:00"/>
    <n v="0"/>
    <n v="5"/>
    <d v="1899-12-30T17:40:00"/>
    <d v="1899-12-30T01:35:00"/>
    <n v="1"/>
    <n v="35"/>
    <d v="1899-12-30T17:40:00"/>
    <d v="1899-12-30T17:40:00"/>
    <d v="1899-12-30T00:00:00"/>
    <n v="0"/>
    <n v="0"/>
    <d v="1899-12-30T17:40:00"/>
    <d v="1899-12-30T17:40:00"/>
    <m/>
    <d v="1899-12-30T00:00:00"/>
    <n v="0"/>
    <n v="0"/>
    <d v="1899-12-30T17:52:00"/>
    <d v="1899-12-30T00:12:00"/>
    <n v="0"/>
    <n v="12"/>
    <d v="1899-12-30T18:00:00"/>
    <d v="1899-12-30T00:08:00"/>
    <n v="0"/>
    <n v="8"/>
    <d v="1899-12-30T18:00:00"/>
    <d v="1899-12-30T18:10:00"/>
    <d v="1899-12-30T00:10:00"/>
    <n v="0"/>
    <n v="10"/>
    <d v="1899-12-30T06:05:00"/>
    <n v="6"/>
    <n v="5"/>
    <d v="1899-12-30T02:55:00"/>
    <n v="2"/>
    <n v="55"/>
    <d v="1899-12-30T00:40:00"/>
    <n v="0"/>
    <n v="40"/>
    <d v="1899-12-30T01:35:00"/>
    <n v="1"/>
    <n v="35"/>
    <m/>
    <m/>
    <m/>
    <d v="1899-12-30T01:02:00"/>
    <n v="1"/>
    <n v="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3:00"/>
    <n v="0"/>
    <n v="33"/>
    <d v="1899-12-30T00:00:00"/>
    <n v="0"/>
    <n v="0"/>
    <n v="2120959.5659999996"/>
    <n v="34141"/>
    <n v="59.545000000000002"/>
    <n v="62.123533757066276"/>
    <m/>
    <m/>
    <m/>
    <m/>
    <m/>
  </r>
  <r>
    <n v="600"/>
    <n v="8"/>
    <d v="2011-12-03T00:00:00"/>
    <n v="12"/>
    <x v="0"/>
    <n v="4"/>
    <s v="TSL,JSR"/>
    <s v="SS NEWZEALAND/BLENDED PCI"/>
    <s v="IRON BILL/ TC GOLD"/>
    <d v="1899-12-30T14:30:00"/>
    <x v="594"/>
    <s v="DTY-WT 1-WCS-RLS 2-IMWB 1-DTY"/>
    <n v="57"/>
    <n v="2"/>
    <m/>
    <d v="1899-12-30T14:30:00"/>
    <d v="1899-12-30T14:30:00"/>
    <d v="1899-12-30T00:00:00"/>
    <n v="0"/>
    <n v="0"/>
    <d v="1899-12-30T15:00:00"/>
    <d v="1899-12-30T00:30:00"/>
    <n v="0"/>
    <n v="30"/>
    <d v="1899-12-30T15:15:00"/>
    <d v="1899-12-30T00:15:00"/>
    <n v="0"/>
    <n v="15"/>
    <d v="1899-12-30T16:25:00"/>
    <d v="1899-12-30T01:10:00"/>
    <n v="1"/>
    <n v="10"/>
    <d v="1899-12-30T16:30:00"/>
    <d v="1899-12-30T17:45:00"/>
    <d v="1899-12-30T01:15:00"/>
    <n v="1"/>
    <n v="15"/>
    <d v="1899-12-30T16:30:00"/>
    <d v="1899-12-30T17:45:00"/>
    <d v="1899-12-30T01:15:00"/>
    <n v="1"/>
    <n v="15"/>
    <d v="1899-12-30T18:25:00"/>
    <d v="1899-12-30T00:40:00"/>
    <n v="0"/>
    <n v="40"/>
    <d v="1899-12-30T18:48:00"/>
    <d v="1899-12-30T00:23:00"/>
    <n v="0"/>
    <n v="23"/>
    <d v="1899-12-30T22:15:00"/>
    <d v="1899-12-30T03:27:00"/>
    <n v="3"/>
    <n v="27"/>
    <d v="1899-12-30T22:15:00"/>
    <d v="1899-12-30T22:15:00"/>
    <d v="1899-12-30T00:00:00"/>
    <n v="0"/>
    <n v="0"/>
    <d v="1899-12-30T22:15:00"/>
    <d v="1899-12-30T22:15:00"/>
    <m/>
    <d v="1899-12-30T00:00:00"/>
    <n v="0"/>
    <n v="0"/>
    <d v="1899-12-30T22:25:00"/>
    <d v="1899-12-30T00:10:00"/>
    <n v="0"/>
    <n v="10"/>
    <d v="1899-12-30T22:30:00"/>
    <d v="1899-12-30T00:05:00"/>
    <n v="0"/>
    <n v="5"/>
    <d v="1899-12-30T22:30:00"/>
    <d v="1899-12-30T22:35:00"/>
    <d v="1899-12-30T00:05:00"/>
    <n v="0"/>
    <n v="5"/>
    <d v="1899-12-30T08:05:00"/>
    <n v="8"/>
    <n v="5"/>
    <d v="1899-12-30T02:05:00"/>
    <n v="2"/>
    <n v="5"/>
    <d v="1899-12-30T01:15:00"/>
    <n v="1"/>
    <n v="15"/>
    <d v="1899-12-30T03:27:00"/>
    <n v="3"/>
    <n v="27"/>
    <m/>
    <m/>
    <m/>
    <d v="1899-12-30T01:37:00"/>
    <n v="1"/>
    <n v="3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50:00"/>
    <n v="1"/>
    <n v="50"/>
    <d v="1899-12-30T00:00:00"/>
    <n v="0"/>
    <n v="0"/>
    <n v="2124448.5459999996"/>
    <n v="34198"/>
    <n v="61.210175438596494"/>
    <n v="62.122011404175673"/>
    <m/>
    <m/>
    <m/>
    <m/>
    <m/>
  </r>
  <r>
    <n v="601"/>
    <n v="9"/>
    <d v="2011-12-03T00:00:00"/>
    <n v="12"/>
    <x v="16"/>
    <n v="1"/>
    <s v="CONCAST INDIA LTD."/>
    <s v=" NON COKING"/>
    <s v="CAROUGE"/>
    <d v="1899-12-30T15:00:00"/>
    <x v="595"/>
    <s v="DTY-WT 1-WCS-IMWB 1-DTY"/>
    <n v="58"/>
    <n v="0"/>
    <m/>
    <d v="1899-12-30T15:00:00"/>
    <d v="1899-12-30T15:00:00"/>
    <d v="1899-12-30T00:00:00"/>
    <n v="0"/>
    <n v="0"/>
    <d v="1899-12-30T16:30:00"/>
    <d v="1899-12-30T01:30:00"/>
    <n v="1"/>
    <n v="30"/>
    <d v="1899-12-30T18:40:00"/>
    <d v="1899-12-30T02:10:00"/>
    <n v="2"/>
    <n v="10"/>
    <d v="1899-12-30T19:15:00"/>
    <d v="1899-12-30T00:35:00"/>
    <n v="0"/>
    <n v="35"/>
    <d v="1899-12-30T19:20:00"/>
    <d v="1899-12-30T19:50:00"/>
    <d v="1899-12-30T00:30:00"/>
    <n v="0"/>
    <n v="30"/>
    <d v="1899-12-30T19:20:00"/>
    <d v="1899-12-30T19:50:00"/>
    <d v="1899-12-30T00:30:00"/>
    <n v="0"/>
    <n v="30"/>
    <d v="1899-12-30T19:20:00"/>
    <d v="1899-12-30T00:05:00"/>
    <n v="0"/>
    <n v="5"/>
    <d v="1899-12-30T20:00:00"/>
    <d v="1899-12-30T00:40:00"/>
    <n v="0"/>
    <n v="40"/>
    <d v="1899-12-30T23:15:00"/>
    <d v="1899-12-30T03:15:00"/>
    <n v="3"/>
    <n v="15"/>
    <d v="1899-12-30T23:15:00"/>
    <d v="1899-12-30T23:15:00"/>
    <d v="1899-12-30T00:00:00"/>
    <n v="0"/>
    <n v="0"/>
    <d v="1899-12-30T23:15:00"/>
    <d v="1899-12-30T23:15:00"/>
    <m/>
    <d v="1899-12-30T00:00:00"/>
    <n v="0"/>
    <n v="0"/>
    <d v="1899-12-30T23:30:00"/>
    <d v="1899-12-30T00:15:00"/>
    <n v="0"/>
    <n v="15"/>
    <d v="1899-12-30T23:40:00"/>
    <d v="1899-12-30T00:10:00"/>
    <n v="0"/>
    <n v="10"/>
    <d v="1899-12-30T23:40:00"/>
    <d v="1899-12-30T23:45:00"/>
    <d v="1899-12-30T00:05:00"/>
    <n v="0"/>
    <n v="5"/>
    <d v="1899-12-30T08:45:00"/>
    <n v="8"/>
    <n v="45"/>
    <d v="1899-12-30T01:05:00"/>
    <n v="1"/>
    <n v="5"/>
    <d v="1899-12-30T00:30:00"/>
    <n v="0"/>
    <n v="30"/>
    <d v="1899-12-30T03:15:00"/>
    <n v="3"/>
    <n v="15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3:15:00"/>
    <n v="3"/>
    <n v="15"/>
    <d v="1899-12-30T00:00:00"/>
    <n v="0"/>
    <n v="0"/>
    <d v="1899-12-30T00:00:00"/>
    <n v="0"/>
    <n v="0"/>
    <d v="1899-12-30T00:00:00"/>
    <n v="0"/>
    <n v="0"/>
    <n v="2127973.1659999997"/>
    <n v="34256"/>
    <n v="60.769310344827588"/>
    <n v="62.119721099953289"/>
    <m/>
    <m/>
    <m/>
    <m/>
    <m/>
  </r>
  <r>
    <n v="602"/>
    <n v="10"/>
    <d v="2011-12-04T00:00:00"/>
    <n v="12"/>
    <x v="34"/>
    <n v="2"/>
    <s v="CONCAST INDIA LTD."/>
    <s v=" NON COKING"/>
    <s v="CAROUGE"/>
    <d v="1899-12-30T02:15:00"/>
    <x v="596"/>
    <s v="DTY-WT 1-WCS-IMWB 1-DTY"/>
    <n v="56"/>
    <n v="3"/>
    <m/>
    <d v="1899-12-30T02:15:00"/>
    <d v="1899-12-30T02:15:00"/>
    <d v="1899-12-30T00:00:00"/>
    <n v="0"/>
    <n v="0"/>
    <d v="1899-12-30T02:20:00"/>
    <d v="1899-12-30T00:05:00"/>
    <n v="0"/>
    <n v="5"/>
    <d v="1899-12-30T02:30:00"/>
    <d v="1899-12-30T00:10:00"/>
    <n v="0"/>
    <n v="10"/>
    <d v="1899-12-30T03:10:00"/>
    <d v="1899-12-30T00:40:00"/>
    <n v="0"/>
    <n v="40"/>
    <d v="1899-12-30T03:10:00"/>
    <d v="1899-12-30T04:00:00"/>
    <d v="1899-12-30T00:50:00"/>
    <n v="0"/>
    <n v="50"/>
    <d v="1899-12-30T03:10:00"/>
    <d v="1899-12-30T04:00:00"/>
    <d v="1899-12-30T00:50:00"/>
    <n v="0"/>
    <n v="50"/>
    <d v="1899-12-30T03:10:00"/>
    <d v="1899-12-30T00:00:00"/>
    <n v="0"/>
    <n v="0"/>
    <d v="1899-12-30T04:20:00"/>
    <d v="1899-12-30T01:10:00"/>
    <n v="1"/>
    <n v="10"/>
    <d v="1899-12-30T08:30:00"/>
    <d v="1899-12-30T04:10:00"/>
    <n v="4"/>
    <n v="10"/>
    <d v="1899-12-30T08:30:00"/>
    <d v="1899-12-30T08:30:00"/>
    <d v="1899-12-30T00:00:00"/>
    <n v="0"/>
    <n v="0"/>
    <d v="1899-12-30T08:30:00"/>
    <d v="1899-12-30T08:30:00"/>
    <m/>
    <d v="1899-12-30T00:00:00"/>
    <n v="0"/>
    <n v="0"/>
    <d v="1899-12-30T08:35:00"/>
    <d v="1899-12-30T00:05:00"/>
    <n v="0"/>
    <n v="5"/>
    <d v="1899-12-30T08:40:00"/>
    <d v="1899-12-30T00:05:00"/>
    <n v="0"/>
    <n v="5"/>
    <d v="1899-12-30T08:40:00"/>
    <d v="1899-12-30T08:45:00"/>
    <d v="1899-12-30T00:05:00"/>
    <n v="0"/>
    <n v="5"/>
    <d v="1899-12-30T06:30:00"/>
    <n v="6"/>
    <n v="30"/>
    <d v="1899-12-30T00:50:00"/>
    <n v="0"/>
    <n v="50"/>
    <d v="1899-12-30T00:50:00"/>
    <n v="0"/>
    <n v="50"/>
    <d v="1899-12-30T04:10:00"/>
    <n v="4"/>
    <n v="10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4:10:00"/>
    <n v="4"/>
    <n v="10"/>
    <d v="1899-12-30T00:00:00"/>
    <n v="0"/>
    <n v="0"/>
    <d v="1899-12-30T00:00:00"/>
    <n v="0"/>
    <n v="0"/>
    <d v="1899-12-30T00:00:00"/>
    <n v="0"/>
    <n v="0"/>
    <n v="2131112.9359999998"/>
    <n v="34312"/>
    <n v="56.067321428571425"/>
    <n v="62.109843086966649"/>
    <m/>
    <m/>
    <m/>
    <m/>
    <m/>
  </r>
  <r>
    <n v="603"/>
    <n v="11"/>
    <d v="2011-12-04T00:00:00"/>
    <n v="12"/>
    <x v="0"/>
    <n v="5"/>
    <s v="TSL,JSR"/>
    <s v="CURRAGH SS/CP OMAN"/>
    <s v="AENEAS/MP PANAMAX 6"/>
    <d v="1899-12-30T12:20:00"/>
    <x v="597"/>
    <s v="DTY-WT 1-WCS-RLS 2-IMWB 1-DTY"/>
    <n v="56"/>
    <n v="3"/>
    <m/>
    <d v="1899-12-30T12:20:00"/>
    <d v="1899-12-30T12:20:00"/>
    <d v="1899-12-30T00:00:00"/>
    <n v="0"/>
    <n v="0"/>
    <d v="1899-12-30T12:50:00"/>
    <d v="1899-12-30T00:30:00"/>
    <n v="0"/>
    <n v="30"/>
    <d v="1899-12-30T13:00:00"/>
    <d v="1899-12-30T00:10:00"/>
    <n v="0"/>
    <n v="10"/>
    <d v="1899-12-30T13:42:00"/>
    <d v="1899-12-30T00:42:00"/>
    <n v="0"/>
    <n v="42"/>
    <d v="1899-12-30T13:45:00"/>
    <d v="1899-12-30T16:25:00"/>
    <d v="1899-12-30T02:40:00"/>
    <n v="2"/>
    <n v="40"/>
    <d v="1899-12-30T13:45:00"/>
    <d v="1899-12-30T16:25:00"/>
    <d v="1899-12-30T02:40:00"/>
    <n v="2"/>
    <n v="40"/>
    <d v="1899-12-30T16:32:00"/>
    <d v="1899-12-30T00:07:00"/>
    <n v="0"/>
    <n v="7"/>
    <d v="1899-12-30T16:34:00"/>
    <d v="1899-12-30T00:02:00"/>
    <n v="0"/>
    <n v="2"/>
    <d v="1899-12-30T19:22:00"/>
    <d v="1899-12-30T02:48:00"/>
    <n v="2"/>
    <n v="48"/>
    <d v="1899-12-30T19:22:00"/>
    <d v="1899-12-30T19:22:00"/>
    <d v="1899-12-30T00:00:00"/>
    <n v="0"/>
    <n v="0"/>
    <d v="1899-12-30T19:22:00"/>
    <d v="1899-12-30T19:22:00"/>
    <m/>
    <d v="1899-12-30T00:00:00"/>
    <n v="0"/>
    <n v="0"/>
    <d v="1899-12-30T19:32:00"/>
    <d v="1899-12-30T00:10:00"/>
    <n v="0"/>
    <n v="10"/>
    <d v="1899-12-30T19:40:00"/>
    <d v="1899-12-30T00:08:00"/>
    <n v="0"/>
    <n v="8"/>
    <d v="1899-12-30T19:40:00"/>
    <d v="1899-12-30T19:45:00"/>
    <d v="1899-12-30T00:05:00"/>
    <n v="0"/>
    <n v="5"/>
    <d v="1899-12-30T07:25:00"/>
    <n v="7"/>
    <n v="25"/>
    <d v="1899-12-30T01:07:00"/>
    <n v="1"/>
    <n v="7"/>
    <d v="1899-12-30T02:40:00"/>
    <n v="2"/>
    <n v="40"/>
    <d v="1899-12-30T02:48:00"/>
    <n v="2"/>
    <n v="48"/>
    <m/>
    <m/>
    <m/>
    <d v="1899-12-30T01:00:00"/>
    <n v="1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48:00"/>
    <n v="1"/>
    <n v="48"/>
    <d v="1899-12-30T00:00:00"/>
    <n v="0"/>
    <n v="0"/>
    <n v="2134615.3659999999"/>
    <n v="34368"/>
    <n v="62.543392857142855"/>
    <n v="62.110549522811915"/>
    <m/>
    <m/>
    <m/>
    <m/>
    <m/>
  </r>
  <r>
    <n v="604"/>
    <n v="12"/>
    <d v="2011-12-04T00:00:00"/>
    <n v="12"/>
    <x v="17"/>
    <n v="1"/>
    <s v="UML, SUKHINDA"/>
    <s v="HARD COKING COAL"/>
    <s v="GARIMA PREM/SUMMER FORTUNE"/>
    <d v="1899-12-30T20:05:00"/>
    <x v="598"/>
    <s v="DTY-WT 1-WCS-RLS 1-IMWB 1-DTY"/>
    <n v="58"/>
    <n v="1"/>
    <m/>
    <d v="1899-12-30T20:05:00"/>
    <d v="1899-12-30T20:05:00"/>
    <d v="1899-12-30T00:00:00"/>
    <n v="0"/>
    <n v="0"/>
    <d v="1899-12-30T20:25:00"/>
    <d v="1899-12-30T00:20:00"/>
    <n v="0"/>
    <n v="20"/>
    <d v="1899-12-30T20:35:00"/>
    <d v="1899-12-30T00:10:00"/>
    <n v="0"/>
    <n v="10"/>
    <d v="1899-12-30T21:22:00"/>
    <d v="1899-12-30T00:47:00"/>
    <n v="0"/>
    <n v="47"/>
    <d v="1899-12-30T21:25:00"/>
    <d v="1899-12-30T23:05:00"/>
    <d v="1899-12-30T01:40:00"/>
    <n v="1"/>
    <n v="40"/>
    <d v="1899-12-30T21:25:00"/>
    <d v="1899-12-30T23:05:00"/>
    <d v="1899-12-30T01:40:00"/>
    <n v="1"/>
    <n v="40"/>
    <d v="1899-12-30T23:07:00"/>
    <d v="1899-12-30T00:02:00"/>
    <n v="0"/>
    <n v="2"/>
    <d v="1899-12-30T23:09:00"/>
    <d v="1899-12-30T00:02:00"/>
    <n v="0"/>
    <n v="2"/>
    <d v="1899-12-31T01:35:00"/>
    <d v="1899-12-30T02:26:00"/>
    <n v="2"/>
    <n v="26"/>
    <d v="1899-12-31T01:35:00"/>
    <d v="1899-12-31T01:35:00"/>
    <d v="1899-12-30T00:00:00"/>
    <n v="0"/>
    <n v="0"/>
    <d v="1899-12-31T01:35:00"/>
    <d v="1899-12-31T01:35:00"/>
    <m/>
    <d v="1899-12-30T00:00:00"/>
    <n v="0"/>
    <n v="0"/>
    <d v="1899-12-31T01:45:00"/>
    <d v="1899-12-30T00:10:00"/>
    <n v="0"/>
    <n v="10"/>
    <d v="1899-12-31T01:50:00"/>
    <d v="1899-12-30T00:05:00"/>
    <n v="0"/>
    <n v="5"/>
    <d v="1899-12-31T01:50:00"/>
    <d v="1899-12-31T01:55:00"/>
    <d v="1899-12-30T00:05:00"/>
    <n v="0"/>
    <n v="5"/>
    <d v="1899-12-30T05:50:00"/>
    <n v="5"/>
    <n v="50"/>
    <d v="1899-12-30T01:04:00"/>
    <n v="1"/>
    <n v="4"/>
    <d v="1899-12-30T01:40:00"/>
    <n v="1"/>
    <n v="40"/>
    <d v="1899-12-30T02:26:00"/>
    <n v="2"/>
    <n v="26"/>
    <m/>
    <m/>
    <m/>
    <d v="1899-12-30T01:25:00"/>
    <n v="1"/>
    <n v="2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1:00"/>
    <n v="1"/>
    <n v="1"/>
    <d v="1899-12-30T00:00:00"/>
    <n v="0"/>
    <n v="0"/>
    <n v="2138191.6859999998"/>
    <n v="34426"/>
    <n v="61.660689655172419"/>
    <n v="62.109791610991685"/>
    <m/>
    <m/>
    <m/>
    <m/>
    <m/>
  </r>
  <r>
    <n v="605"/>
    <n v="13"/>
    <d v="2011-12-04T00:00:00"/>
    <n v="12"/>
    <x v="0"/>
    <n v="6"/>
    <s v="TSL,JSR"/>
    <s v="CP OMAN"/>
    <s v="MP PANANAMX 6/"/>
    <d v="1899-12-30T23:15:00"/>
    <x v="599"/>
    <s v="DTY-WT 1-WCS-RLS 2-IMWB 1-DTY"/>
    <n v="59"/>
    <n v="0"/>
    <m/>
    <d v="1899-12-30T23:15:00"/>
    <d v="1899-12-30T23:15:00"/>
    <d v="1899-12-30T00:00:00"/>
    <n v="0"/>
    <n v="0"/>
    <d v="1899-12-30T23:25:00"/>
    <d v="1899-12-30T00:10:00"/>
    <n v="0"/>
    <n v="10"/>
    <d v="1899-12-30T23:35:00"/>
    <d v="1899-12-30T00:10:00"/>
    <n v="0"/>
    <n v="10"/>
    <d v="1899-12-31T01:25:00"/>
    <d v="1899-12-30T01:50:00"/>
    <n v="1"/>
    <n v="50"/>
    <d v="1899-12-31T01:30:00"/>
    <d v="1899-12-31T02:30:00"/>
    <d v="1899-12-30T01:00:00"/>
    <n v="1"/>
    <n v="0"/>
    <d v="1899-12-31T01:30:00"/>
    <d v="1899-12-31T02:30:00"/>
    <d v="1899-12-30T01:00:00"/>
    <n v="1"/>
    <n v="0"/>
    <d v="1899-12-31T02:35:00"/>
    <d v="1899-12-30T00:05:00"/>
    <n v="0"/>
    <n v="5"/>
    <d v="1899-12-31T02:59:00"/>
    <d v="1899-12-30T00:24:00"/>
    <n v="0"/>
    <n v="24"/>
    <d v="1899-12-31T05:40:00"/>
    <d v="1899-12-30T02:41:00"/>
    <n v="2"/>
    <n v="41"/>
    <d v="1899-12-31T05:40:00"/>
    <d v="1899-12-31T05:40:00"/>
    <d v="1899-12-30T00:00:00"/>
    <n v="0"/>
    <n v="0"/>
    <d v="1899-12-31T05:40:00"/>
    <d v="1899-12-31T05:40:00"/>
    <m/>
    <d v="1899-12-30T00:00:00"/>
    <n v="0"/>
    <n v="0"/>
    <d v="1899-12-31T05:50:00"/>
    <d v="1899-12-30T00:10:00"/>
    <n v="0"/>
    <n v="10"/>
    <d v="1899-12-31T05:55:00"/>
    <d v="1899-12-30T00:05:00"/>
    <n v="0"/>
    <n v="5"/>
    <d v="1899-12-31T05:55:00"/>
    <d v="1899-12-31T06:00:00"/>
    <d v="1899-12-30T00:05:00"/>
    <n v="0"/>
    <n v="5"/>
    <d v="1899-12-30T06:45:00"/>
    <n v="6"/>
    <n v="45"/>
    <d v="1899-12-30T02:10:00"/>
    <n v="2"/>
    <n v="10"/>
    <d v="1899-12-30T01:00:00"/>
    <n v="1"/>
    <n v="0"/>
    <d v="1899-12-30T02:41:00"/>
    <n v="2"/>
    <n v="41"/>
    <m/>
    <m/>
    <m/>
    <d v="1899-12-30T01:22:00"/>
    <n v="1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9:00"/>
    <n v="1"/>
    <n v="19"/>
    <d v="1899-12-30T00:00:00"/>
    <n v="0"/>
    <n v="0"/>
    <n v="2141938.3259999999"/>
    <n v="34485"/>
    <n v="63.502372881355932"/>
    <n v="62.112174162679423"/>
    <m/>
    <m/>
    <m/>
    <m/>
    <m/>
  </r>
  <r>
    <n v="606"/>
    <n v="14"/>
    <d v="2011-12-05T00:00:00"/>
    <n v="12"/>
    <x v="1"/>
    <n v="2"/>
    <s v="TSL,HALDIA"/>
    <s v="HAIL CREEK"/>
    <s v="ECOLA"/>
    <d v="1899-12-30T01:45:00"/>
    <x v="600"/>
    <s v="DTY-WT 1-WCS-RLS 1-IMWB 1-DTY"/>
    <n v="58"/>
    <n v="0"/>
    <m/>
    <d v="1899-12-30T01:45:00"/>
    <d v="1899-12-30T01:45:00"/>
    <d v="1899-12-30T00:00:00"/>
    <n v="0"/>
    <n v="0"/>
    <d v="1899-12-30T01:50:00"/>
    <d v="1899-12-30T00:05:00"/>
    <n v="0"/>
    <n v="5"/>
    <d v="1899-12-30T02:00:00"/>
    <d v="1899-12-30T00:10:00"/>
    <n v="0"/>
    <n v="10"/>
    <d v="1899-12-30T03:30:00"/>
    <d v="1899-12-30T01:30:00"/>
    <n v="1"/>
    <n v="30"/>
    <d v="1899-12-30T03:35:00"/>
    <d v="1899-12-30T04:10:00"/>
    <d v="1899-12-30T00:35:00"/>
    <n v="0"/>
    <n v="35"/>
    <d v="1899-12-30T03:35:00"/>
    <d v="1899-12-30T04:10:00"/>
    <d v="1899-12-30T00:35:00"/>
    <n v="0"/>
    <n v="35"/>
    <d v="1899-12-30T05:30:00"/>
    <d v="1899-12-30T01:20:00"/>
    <n v="1"/>
    <n v="20"/>
    <d v="1899-12-30T06:12:00"/>
    <d v="1899-12-30T00:42:00"/>
    <n v="0"/>
    <n v="42"/>
    <d v="1899-12-30T08:08:00"/>
    <d v="1899-12-30T01:56:00"/>
    <n v="1"/>
    <n v="56"/>
    <d v="1899-12-30T08:08:00"/>
    <d v="1899-12-30T08:08:00"/>
    <d v="1899-12-30T00:00:00"/>
    <n v="0"/>
    <n v="0"/>
    <d v="1899-12-30T08:08:00"/>
    <d v="1899-12-30T08:08:00"/>
    <m/>
    <d v="1899-12-30T00:00:00"/>
    <n v="0"/>
    <n v="0"/>
    <d v="1899-12-30T08:20:00"/>
    <d v="1899-12-30T00:12:00"/>
    <n v="0"/>
    <n v="12"/>
    <d v="1899-12-30T08:30:00"/>
    <d v="1899-12-30T00:10:00"/>
    <n v="0"/>
    <n v="10"/>
    <d v="1899-12-30T08:30:00"/>
    <d v="1899-12-30T08:40:00"/>
    <d v="1899-12-30T00:10:00"/>
    <n v="0"/>
    <n v="10"/>
    <d v="1899-12-30T06:55:00"/>
    <n v="6"/>
    <n v="55"/>
    <d v="1899-12-30T03:12:00"/>
    <n v="3"/>
    <n v="12"/>
    <d v="1899-12-30T00:35:00"/>
    <n v="0"/>
    <n v="35"/>
    <d v="1899-12-30T01:56:00"/>
    <n v="1"/>
    <n v="56"/>
    <m/>
    <m/>
    <m/>
    <d v="1899-12-30T01:34:00"/>
    <n v="1"/>
    <n v="3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2:00"/>
    <n v="0"/>
    <n v="22"/>
    <d v="1899-12-30T00:10:00"/>
    <n v="0"/>
    <n v="10"/>
    <n v="2145600.5660000001"/>
    <n v="34543"/>
    <n v="63.14206896551724"/>
    <n v="62.113903424717023"/>
    <m/>
    <m/>
    <m/>
    <m/>
    <m/>
  </r>
  <r>
    <n v="607"/>
    <n v="15"/>
    <d v="2011-12-05T00:00:00"/>
    <n v="12"/>
    <x v="0"/>
    <n v="7"/>
    <s v="TSL,JSR"/>
    <s v="JELLINBAH PCI/ILLAWARA"/>
    <s v="LOWLANDS NELLO/KM KEELUNG"/>
    <d v="1899-12-30T04:15:00"/>
    <x v="601"/>
    <s v="DTY-WT 1-WCS-RLS 2-IMWB 1-DTY"/>
    <n v="59"/>
    <n v="0"/>
    <m/>
    <d v="1899-12-30T04:15:00"/>
    <d v="1899-12-30T04:15:00"/>
    <d v="1899-12-30T00:00:00"/>
    <n v="0"/>
    <n v="0"/>
    <d v="1899-12-30T04:25:00"/>
    <d v="1899-12-30T00:10:00"/>
    <n v="0"/>
    <n v="10"/>
    <d v="1899-12-30T04:35:00"/>
    <d v="1899-12-30T00:10:00"/>
    <n v="0"/>
    <n v="10"/>
    <d v="1899-12-30T05:30:00"/>
    <d v="1899-12-30T00:55:00"/>
    <n v="0"/>
    <n v="55"/>
    <d v="1899-12-30T05:40:00"/>
    <d v="1899-12-30T07:30:00"/>
    <d v="1899-12-30T01:50:00"/>
    <n v="1"/>
    <n v="50"/>
    <d v="1899-12-30T05:40:00"/>
    <d v="1899-12-30T07:30:00"/>
    <d v="1899-12-30T01:50:00"/>
    <n v="1"/>
    <n v="50"/>
    <d v="1899-12-30T09:59:00"/>
    <d v="1899-12-30T02:29:00"/>
    <n v="2"/>
    <n v="29"/>
    <d v="1899-12-30T10:00:00"/>
    <d v="1899-12-30T00:01:00"/>
    <n v="0"/>
    <n v="1"/>
    <d v="1899-12-30T13:38:00"/>
    <d v="1899-12-30T03:38:00"/>
    <n v="3"/>
    <n v="38"/>
    <d v="1899-12-30T13:38:00"/>
    <d v="1899-12-30T13:38:00"/>
    <d v="1899-12-30T00:00:00"/>
    <n v="0"/>
    <n v="0"/>
    <d v="1899-12-30T13:38:00"/>
    <d v="1899-12-30T13:38:00"/>
    <m/>
    <d v="1899-12-30T00:00:00"/>
    <n v="0"/>
    <n v="0"/>
    <d v="1899-12-30T13:50:00"/>
    <d v="1899-12-30T00:12:00"/>
    <n v="0"/>
    <n v="12"/>
    <d v="1899-12-30T13:55:00"/>
    <d v="1899-12-30T00:05:00"/>
    <n v="0"/>
    <n v="5"/>
    <d v="1899-12-30T13:55:00"/>
    <d v="1899-12-30T14:00:00"/>
    <d v="1899-12-30T00:05:00"/>
    <n v="0"/>
    <n v="5"/>
    <d v="1899-12-30T09:45:00"/>
    <n v="9"/>
    <n v="45"/>
    <d v="1899-12-30T03:41:00"/>
    <n v="3"/>
    <n v="41"/>
    <d v="1899-12-30T01:50:00"/>
    <n v="1"/>
    <n v="50"/>
    <d v="1899-12-30T03:38:00"/>
    <n v="3"/>
    <n v="38"/>
    <m/>
    <m/>
    <m/>
    <d v="1899-12-30T01:13:00"/>
    <n v="1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25:00"/>
    <n v="2"/>
    <n v="25"/>
    <d v="1899-12-30T00:00:00"/>
    <n v="0"/>
    <n v="0"/>
    <n v="2149168.966"/>
    <n v="34602"/>
    <n v="60.481355932203392"/>
    <n v="62.111119761863478"/>
    <m/>
    <m/>
    <m/>
    <m/>
    <m/>
  </r>
  <r>
    <n v="608"/>
    <n v="16"/>
    <d v="2011-12-05T00:00:00"/>
    <n v="12"/>
    <x v="1"/>
    <n v="3"/>
    <s v="TSL,HALDIA"/>
    <s v="ILLAWARA"/>
    <s v="KM KEELUNG"/>
    <d v="1899-12-30T13:30:00"/>
    <x v="602"/>
    <s v="DTY-WT 1-WCS-RLS 1-IMWB 1-DTY"/>
    <n v="53"/>
    <n v="6"/>
    <m/>
    <d v="1899-12-30T13:30:00"/>
    <d v="1899-12-30T13:30:00"/>
    <d v="1899-12-30T00:00:00"/>
    <n v="0"/>
    <n v="0"/>
    <d v="1899-12-30T13:35:00"/>
    <d v="1899-12-30T00:05:00"/>
    <n v="0"/>
    <n v="5"/>
    <d v="1899-12-30T13:45:00"/>
    <d v="1899-12-30T00:10:00"/>
    <n v="0"/>
    <n v="10"/>
    <d v="1899-12-30T14:20:00"/>
    <d v="1899-12-30T00:35:00"/>
    <n v="0"/>
    <n v="35"/>
    <d v="1899-12-30T14:25:00"/>
    <d v="1899-12-30T16:18:00"/>
    <d v="1899-12-30T01:53:00"/>
    <n v="1"/>
    <n v="53"/>
    <d v="1899-12-30T14:25:00"/>
    <d v="1899-12-30T16:18:00"/>
    <d v="1899-12-30T01:53:00"/>
    <n v="1"/>
    <n v="53"/>
    <d v="1899-12-30T16:20:00"/>
    <d v="1899-12-30T00:02:00"/>
    <n v="0"/>
    <n v="2"/>
    <d v="1899-12-30T16:22:00"/>
    <d v="1899-12-30T00:02:00"/>
    <n v="0"/>
    <n v="2"/>
    <d v="1899-12-30T18:35:00"/>
    <d v="1899-12-30T02:13:00"/>
    <n v="2"/>
    <n v="13"/>
    <d v="1899-12-30T18:35:00"/>
    <d v="1899-12-30T18:35:00"/>
    <d v="1899-12-30T00:00:00"/>
    <n v="0"/>
    <n v="0"/>
    <d v="1899-12-30T18:35:00"/>
    <d v="1899-12-30T18:35:00"/>
    <m/>
    <d v="1899-12-30T00:00:00"/>
    <n v="0"/>
    <n v="0"/>
    <d v="1899-12-30T18:45:00"/>
    <d v="1899-12-30T00:10:00"/>
    <n v="0"/>
    <n v="10"/>
    <d v="1899-12-30T18:50:00"/>
    <d v="1899-12-30T00:05:00"/>
    <n v="0"/>
    <n v="5"/>
    <d v="1899-12-30T18:50:00"/>
    <d v="1899-12-30T18:55:00"/>
    <d v="1899-12-30T00:05:00"/>
    <n v="0"/>
    <n v="5"/>
    <d v="1899-12-30T05:25:00"/>
    <n v="5"/>
    <n v="25"/>
    <d v="1899-12-30T00:52:00"/>
    <n v="0"/>
    <n v="52"/>
    <d v="1899-12-30T01:53:00"/>
    <n v="1"/>
    <n v="53"/>
    <d v="1899-12-30T02:13:00"/>
    <n v="2"/>
    <n v="13"/>
    <m/>
    <m/>
    <m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8:00"/>
    <n v="0"/>
    <n v="58"/>
    <d v="1899-12-30T00:00:00"/>
    <n v="0"/>
    <n v="0"/>
    <n v="2152576.5860000001"/>
    <n v="34655"/>
    <n v="64.294716981132069"/>
    <n v="62.114459269946622"/>
    <m/>
    <m/>
    <m/>
    <m/>
    <m/>
  </r>
  <r>
    <n v="609"/>
    <n v="17"/>
    <d v="2011-12-05T00:00:00"/>
    <n v="12"/>
    <x v="0"/>
    <n v="8"/>
    <s v="TSL,JSR"/>
    <s v="CURRAGH SS/CD HCC"/>
    <s v="AENEAS/ECOLA"/>
    <d v="1899-12-30T14:15:00"/>
    <x v="603"/>
    <s v="DTY-WT 1-WCS-RLS 2-IMWB 1-DTY"/>
    <n v="56"/>
    <n v="3"/>
    <m/>
    <d v="1899-12-30T14:15:00"/>
    <d v="1899-12-30T14:15:00"/>
    <d v="1899-12-30T00:00:00"/>
    <n v="0"/>
    <n v="0"/>
    <d v="1899-12-30T14:25:00"/>
    <d v="1899-12-30T00:10:00"/>
    <n v="0"/>
    <n v="10"/>
    <d v="1899-12-30T14:35:00"/>
    <d v="1899-12-30T00:10:00"/>
    <n v="0"/>
    <n v="10"/>
    <d v="1899-12-30T16:15:00"/>
    <d v="1899-12-30T01:40:00"/>
    <n v="1"/>
    <n v="40"/>
    <d v="1899-12-30T16:25:00"/>
    <d v="1899-12-30T19:50:00"/>
    <d v="1899-12-30T03:25:00"/>
    <n v="3"/>
    <n v="25"/>
    <d v="1899-12-30T16:25:00"/>
    <d v="1899-12-30T19:50:00"/>
    <d v="1899-12-30T03:25:00"/>
    <n v="3"/>
    <n v="25"/>
    <d v="1899-12-30T19:55:00"/>
    <d v="1899-12-30T00:05:00"/>
    <n v="0"/>
    <n v="5"/>
    <d v="1899-12-30T19:56:00"/>
    <d v="1899-12-30T00:01:00"/>
    <n v="0"/>
    <n v="1"/>
    <d v="1899-12-30T22:43:00"/>
    <d v="1899-12-30T02:47:00"/>
    <n v="2"/>
    <n v="47"/>
    <d v="1899-12-30T22:43:00"/>
    <d v="1899-12-30T22:43:00"/>
    <d v="1899-12-30T00:00:00"/>
    <n v="0"/>
    <n v="0"/>
    <d v="1899-12-30T22:43:00"/>
    <d v="1899-12-30T22:43:00"/>
    <m/>
    <d v="1899-12-30T00:00:00"/>
    <n v="0"/>
    <n v="0"/>
    <d v="1899-12-30T22:53:00"/>
    <d v="1899-12-30T00:10:00"/>
    <n v="0"/>
    <n v="10"/>
    <d v="1899-12-30T22:57:00"/>
    <d v="1899-12-30T00:04:00"/>
    <n v="0"/>
    <n v="4"/>
    <d v="1899-12-30T22:57:00"/>
    <d v="1899-12-30T23:00:00"/>
    <d v="1899-12-30T00:03:00"/>
    <n v="0"/>
    <n v="3"/>
    <d v="1899-12-30T08:45:00"/>
    <n v="8"/>
    <n v="45"/>
    <d v="1899-12-30T01:59:00"/>
    <n v="1"/>
    <n v="59"/>
    <d v="1899-12-30T03:25:00"/>
    <n v="3"/>
    <n v="25"/>
    <d v="1899-12-30T02:47:00"/>
    <n v="2"/>
    <n v="47"/>
    <m/>
    <m/>
    <m/>
    <d v="1899-12-30T01:26:00"/>
    <n v="1"/>
    <n v="2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1:00"/>
    <n v="1"/>
    <n v="21"/>
    <d v="1899-12-30T00:00:00"/>
    <n v="0"/>
    <n v="0"/>
    <n v="2156033.5560000003"/>
    <n v="34711"/>
    <n v="61.731607142857136"/>
    <n v="62.113841606407199"/>
    <m/>
    <m/>
    <m/>
    <m/>
    <m/>
  </r>
  <r>
    <n v="610"/>
    <n v="18"/>
    <d v="2011-12-05T00:00:00"/>
    <n v="12"/>
    <x v="18"/>
    <n v="2"/>
    <s v="BSL"/>
    <s v="STEAM NON COKING"/>
    <s v="IRON KNIGHT"/>
    <d v="1899-12-30T16:45:00"/>
    <x v="604"/>
    <s v="DTY-WT 1-WCS-RLS 1-IMWB 1-DTY"/>
    <n v="58"/>
    <n v="1"/>
    <m/>
    <d v="1899-12-30T16:45:00"/>
    <d v="1899-12-30T16:45:00"/>
    <d v="1899-12-30T00:00:00"/>
    <n v="0"/>
    <n v="0"/>
    <d v="1899-12-30T16:55:00"/>
    <d v="1899-12-30T00:10:00"/>
    <n v="0"/>
    <n v="10"/>
    <d v="1899-12-30T17:05:00"/>
    <d v="1899-12-30T00:10:00"/>
    <n v="0"/>
    <n v="10"/>
    <d v="1899-12-30T18:00:00"/>
    <d v="1899-12-30T00:55:00"/>
    <n v="0"/>
    <n v="55"/>
    <d v="1899-12-30T22:00:00"/>
    <d v="1899-12-30T23:20:00"/>
    <d v="1899-12-30T01:20:00"/>
    <n v="1"/>
    <n v="20"/>
    <d v="1899-12-30T22:00:00"/>
    <d v="1899-12-30T23:20:00"/>
    <d v="1899-12-30T01:20:00"/>
    <n v="1"/>
    <n v="20"/>
    <d v="1899-12-30T23:30:00"/>
    <d v="1899-12-30T00:10:00"/>
    <n v="0"/>
    <n v="10"/>
    <d v="1899-12-30T23:34:00"/>
    <d v="1899-12-30T00:04:00"/>
    <n v="0"/>
    <n v="4"/>
    <d v="1899-12-31T01:17:00"/>
    <d v="1899-12-30T01:43:00"/>
    <n v="1"/>
    <n v="43"/>
    <d v="1899-12-31T01:17:00"/>
    <d v="1899-12-31T01:17:00"/>
    <d v="1899-12-30T00:00:00"/>
    <n v="0"/>
    <n v="0"/>
    <d v="1899-12-31T01:17:00"/>
    <d v="1899-12-31T01:17:00"/>
    <m/>
    <d v="1899-12-30T00:00:00"/>
    <n v="0"/>
    <n v="0"/>
    <d v="1899-12-31T01:30:00"/>
    <d v="1899-12-30T00:13:00"/>
    <n v="0"/>
    <n v="13"/>
    <d v="1899-12-31T01:35:00"/>
    <d v="1899-12-30T00:05:00"/>
    <n v="0"/>
    <n v="5"/>
    <d v="1899-12-31T01:35:00"/>
    <d v="1899-12-31T01:40:00"/>
    <d v="1899-12-30T00:05:00"/>
    <n v="0"/>
    <n v="5"/>
    <d v="1899-12-30T08:55:00"/>
    <n v="8"/>
    <n v="55"/>
    <d v="1899-12-30T01:23:00"/>
    <n v="1"/>
    <n v="23"/>
    <d v="1899-12-30T01:20:00"/>
    <n v="1"/>
    <n v="20"/>
    <d v="1899-12-30T01:43:00"/>
    <n v="1"/>
    <n v="43"/>
    <m/>
    <m/>
    <m/>
    <d v="1899-12-30T01:38:00"/>
    <n v="1"/>
    <n v="38"/>
    <d v="1899-12-30T00:00:00"/>
    <n v="0"/>
    <n v="0"/>
    <d v="1899-12-30T00:05:00"/>
    <n v="0"/>
    <n v="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159599.6660000002"/>
    <n v="34769"/>
    <n v="61.484655172413795"/>
    <n v="62.112792027380721"/>
    <m/>
    <m/>
    <m/>
    <m/>
    <m/>
  </r>
  <r>
    <n v="611"/>
    <n v="19"/>
    <d v="2011-12-06T00:00:00"/>
    <n v="12"/>
    <x v="26"/>
    <n v="1"/>
    <s v="KYORI OREMIN LTD."/>
    <s v="STEAM NON COKING"/>
    <s v="PANORIA"/>
    <d v="1899-12-30T01:10:00"/>
    <x v="605"/>
    <s v="DTY-WT 1-WCS-RLS 2-IMWB 1-DTY"/>
    <n v="58"/>
    <n v="1"/>
    <m/>
    <d v="1899-12-30T01:10:00"/>
    <d v="1899-12-30T01:10:00"/>
    <d v="1899-12-30T00:00:00"/>
    <n v="0"/>
    <n v="0"/>
    <d v="1899-12-30T01:15:00"/>
    <d v="1899-12-30T00:05:00"/>
    <n v="0"/>
    <n v="5"/>
    <d v="1899-12-30T01:25:00"/>
    <d v="1899-12-30T00:10:00"/>
    <n v="0"/>
    <n v="10"/>
    <d v="1899-12-30T01:50:00"/>
    <d v="1899-12-30T00:25:00"/>
    <n v="0"/>
    <n v="25"/>
    <d v="1899-12-30T02:00:00"/>
    <d v="1899-12-30T03:15:00"/>
    <d v="1899-12-30T01:15:00"/>
    <n v="1"/>
    <n v="15"/>
    <d v="1899-12-30T02:00:00"/>
    <d v="1899-12-30T03:15:00"/>
    <d v="1899-12-30T01:15:00"/>
    <n v="1"/>
    <n v="15"/>
    <d v="1899-12-30T06:35:00"/>
    <d v="1899-12-30T03:20:00"/>
    <n v="3"/>
    <n v="20"/>
    <d v="1899-12-30T06:38:00"/>
    <d v="1899-12-30T00:03:00"/>
    <n v="0"/>
    <n v="3"/>
    <d v="1899-12-30T10:37:00"/>
    <d v="1899-12-30T03:59:00"/>
    <n v="3"/>
    <n v="59"/>
    <d v="1899-12-30T10:37:00"/>
    <d v="1899-12-30T10:37:00"/>
    <d v="1899-12-30T00:00:00"/>
    <n v="0"/>
    <n v="0"/>
    <d v="1899-12-30T10:37:00"/>
    <d v="1899-12-30T10:37:00"/>
    <m/>
    <d v="1899-12-30T00:00:00"/>
    <n v="0"/>
    <n v="0"/>
    <d v="1899-12-30T13:15:00"/>
    <d v="1899-12-30T02:38:00"/>
    <n v="2"/>
    <n v="38"/>
    <d v="1899-12-30T13:20:00"/>
    <d v="1899-12-30T00:05:00"/>
    <n v="0"/>
    <n v="5"/>
    <d v="1899-12-30T13:20:00"/>
    <d v="1899-12-30T13:30:00"/>
    <d v="1899-12-30T00:10:00"/>
    <n v="0"/>
    <n v="10"/>
    <d v="1899-12-30T12:20:00"/>
    <n v="12"/>
    <n v="20"/>
    <d v="1899-12-30T06:28:00"/>
    <n v="6"/>
    <n v="28"/>
    <d v="1899-12-30T01:15:00"/>
    <n v="1"/>
    <n v="15"/>
    <d v="1899-12-30T03:59:00"/>
    <n v="3"/>
    <n v="59"/>
    <m/>
    <m/>
    <m/>
    <d v="1899-12-30T01:31:00"/>
    <n v="1"/>
    <n v="31"/>
    <d v="1899-12-30T00:00:00"/>
    <n v="0"/>
    <n v="0"/>
    <d v="1899-12-30T02:13:00"/>
    <n v="2"/>
    <n v="13"/>
    <d v="1899-12-30T00:00:00"/>
    <n v="0"/>
    <n v="0"/>
    <d v="1899-12-30T00:00:00"/>
    <n v="0"/>
    <n v="0"/>
    <d v="1899-12-30T00:00:00"/>
    <n v="0"/>
    <n v="0"/>
    <d v="1899-12-30T00:15:00"/>
    <n v="0"/>
    <n v="15"/>
    <d v="1899-12-30T00:00:00"/>
    <n v="0"/>
    <n v="0"/>
    <n v="2162946.7660000003"/>
    <n v="34827"/>
    <n v="57.70862068965517"/>
    <n v="62.105457432451843"/>
    <m/>
    <m/>
    <m/>
    <m/>
    <m/>
  </r>
  <r>
    <n v="612"/>
    <n v="20"/>
    <d v="2011-12-06T00:00:00"/>
    <n v="12"/>
    <x v="1"/>
    <n v="4"/>
    <s v="TSL,HALDIA"/>
    <s v="CURRAGH SS"/>
    <s v="AENEAS"/>
    <d v="1899-12-30T03:30:00"/>
    <x v="606"/>
    <s v="DTY-WT 1-WCS-RLS 1-IMWB 1-DTY"/>
    <n v="59"/>
    <n v="0"/>
    <m/>
    <d v="1899-12-30T03:30:00"/>
    <d v="1899-12-30T03:30:00"/>
    <d v="1899-12-30T00:00:00"/>
    <n v="0"/>
    <n v="0"/>
    <d v="1899-12-30T03:35:00"/>
    <d v="1899-12-30T00:05:00"/>
    <n v="0"/>
    <n v="5"/>
    <d v="1899-12-30T03:45:00"/>
    <d v="1899-12-30T00:10:00"/>
    <n v="0"/>
    <n v="10"/>
    <d v="1899-12-30T04:00:00"/>
    <d v="1899-12-30T00:15:00"/>
    <n v="0"/>
    <n v="15"/>
    <d v="1899-12-30T04:00:00"/>
    <d v="1899-12-30T06:00:00"/>
    <d v="1899-12-30T02:00:00"/>
    <n v="2"/>
    <n v="0"/>
    <d v="1899-12-30T04:00:00"/>
    <d v="1899-12-30T06:00:00"/>
    <d v="1899-12-30T02:00:00"/>
    <n v="2"/>
    <n v="0"/>
    <d v="1899-12-30T06:12:00"/>
    <d v="1899-12-30T00:12:00"/>
    <n v="0"/>
    <n v="12"/>
    <d v="1899-12-30T06:12:00"/>
    <d v="1899-12-30T00:00:00"/>
    <n v="0"/>
    <n v="0"/>
    <d v="1899-12-30T08:54:00"/>
    <d v="1899-12-30T02:42:00"/>
    <n v="2"/>
    <n v="42"/>
    <d v="1899-12-30T08:54:00"/>
    <d v="1899-12-30T08:54:00"/>
    <d v="1899-12-30T00:00:00"/>
    <n v="0"/>
    <n v="0"/>
    <d v="1899-12-30T08:54:00"/>
    <d v="1899-12-30T08:54:00"/>
    <m/>
    <d v="1899-12-30T00:00:00"/>
    <n v="0"/>
    <n v="0"/>
    <d v="1899-12-30T09:05:00"/>
    <d v="1899-12-30T00:11:00"/>
    <n v="0"/>
    <n v="11"/>
    <d v="1899-12-30T09:10:00"/>
    <d v="1899-12-30T00:05:00"/>
    <n v="0"/>
    <n v="5"/>
    <d v="1899-12-30T09:10:00"/>
    <d v="1899-12-30T09:15:00"/>
    <d v="1899-12-30T00:05:00"/>
    <n v="0"/>
    <n v="5"/>
    <d v="1899-12-30T05:45:00"/>
    <n v="5"/>
    <n v="45"/>
    <d v="1899-12-30T00:43:00"/>
    <n v="0"/>
    <n v="43"/>
    <d v="1899-12-30T02:00:00"/>
    <n v="2"/>
    <n v="0"/>
    <d v="1899-12-30T02:42:00"/>
    <n v="2"/>
    <n v="42"/>
    <m/>
    <m/>
    <m/>
    <d v="1899-12-30T01:21:00"/>
    <n v="1"/>
    <n v="2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1:00"/>
    <n v="1"/>
    <n v="21"/>
    <d v="1899-12-30T00:00:00"/>
    <n v="0"/>
    <n v="0"/>
    <n v="2166553.9460000005"/>
    <n v="34886"/>
    <n v="61.138644067796605"/>
    <n v="62.103822335607418"/>
    <m/>
    <m/>
    <m/>
    <m/>
    <m/>
  </r>
  <r>
    <n v="613"/>
    <n v="21"/>
    <d v="2011-12-06T00:00:00"/>
    <n v="12"/>
    <x v="0"/>
    <n v="9"/>
    <s v="TSL,JSR"/>
    <s v="SS NEWZEALAND/BLENDED PCI"/>
    <s v="IRON BILL/FALCOM TRADER II"/>
    <d v="1899-12-30T05:00:00"/>
    <x v="607"/>
    <s v="DTY-WT 1-WCS-RLS 1-IMWB 1-DTY"/>
    <n v="58"/>
    <n v="1"/>
    <m/>
    <d v="1899-12-30T05:00:00"/>
    <d v="1899-12-30T05:00:00"/>
    <d v="1899-12-30T00:00:00"/>
    <n v="0"/>
    <n v="0"/>
    <d v="1899-12-30T06:20:00"/>
    <d v="1899-12-30T01:20:00"/>
    <n v="1"/>
    <n v="20"/>
    <d v="1899-12-30T06:40:00"/>
    <d v="1899-12-30T00:20:00"/>
    <n v="0"/>
    <n v="20"/>
    <d v="1899-12-30T07:20:00"/>
    <d v="1899-12-30T00:40:00"/>
    <n v="0"/>
    <n v="40"/>
    <d v="1899-12-30T07:30:00"/>
    <d v="1899-12-30T10:00:00"/>
    <d v="1899-12-30T02:30:00"/>
    <n v="2"/>
    <n v="30"/>
    <d v="1899-12-30T07:30:00"/>
    <d v="1899-12-30T10:00:00"/>
    <d v="1899-12-30T02:30:00"/>
    <n v="2"/>
    <n v="30"/>
    <d v="1899-12-30T10:00:00"/>
    <d v="1899-12-30T00:00:00"/>
    <n v="0"/>
    <n v="0"/>
    <d v="1899-12-30T10:05:00"/>
    <d v="1899-12-30T00:05:00"/>
    <n v="0"/>
    <n v="5"/>
    <d v="1899-12-30T16:30:00"/>
    <d v="1899-12-30T06:25:00"/>
    <n v="6"/>
    <n v="25"/>
    <d v="1899-12-30T16:30:00"/>
    <d v="1899-12-30T16:30:00"/>
    <d v="1899-12-30T00:00:00"/>
    <n v="0"/>
    <n v="0"/>
    <d v="1899-12-30T16:30:00"/>
    <d v="1899-12-30T16:30:00"/>
    <m/>
    <d v="1899-12-30T00:00:00"/>
    <n v="0"/>
    <n v="0"/>
    <d v="1899-12-30T17:50:00"/>
    <d v="1899-12-30T01:20:00"/>
    <n v="1"/>
    <n v="20"/>
    <d v="1899-12-30T17:55:00"/>
    <d v="1899-12-30T00:05:00"/>
    <n v="0"/>
    <n v="5"/>
    <d v="1899-12-30T17:55:00"/>
    <d v="1899-12-30T18:00:00"/>
    <d v="1899-12-30T00:05:00"/>
    <n v="0"/>
    <n v="5"/>
    <d v="1899-12-30T13:00:00"/>
    <n v="13"/>
    <n v="0"/>
    <d v="1899-12-30T02:05:00"/>
    <n v="2"/>
    <n v="5"/>
    <d v="1899-12-30T02:30:00"/>
    <n v="2"/>
    <n v="30"/>
    <d v="1899-12-30T06:25:00"/>
    <n v="6"/>
    <n v="25"/>
    <m/>
    <m/>
    <m/>
    <d v="1899-12-30T01:29:00"/>
    <n v="1"/>
    <n v="29"/>
    <d v="1899-12-30T00:00:00"/>
    <n v="0"/>
    <n v="0"/>
    <d v="1899-12-30T00:00:00"/>
    <n v="0"/>
    <n v="0"/>
    <d v="1899-12-30T00:00:00"/>
    <n v="0"/>
    <n v="0"/>
    <d v="1899-12-30T03:50:00"/>
    <n v="3"/>
    <n v="50"/>
    <d v="1899-12-30T00:00:00"/>
    <n v="0"/>
    <n v="0"/>
    <d v="1899-12-30T01:06:00"/>
    <n v="1"/>
    <n v="6"/>
    <d v="1899-12-30T00:00:00"/>
    <n v="0"/>
    <n v="0"/>
    <n v="2170070.5460000006"/>
    <n v="34944"/>
    <n v="60.631034482758622"/>
    <n v="62.101377804487193"/>
    <m/>
    <m/>
    <m/>
    <m/>
    <m/>
  </r>
  <r>
    <n v="614"/>
    <n v="22"/>
    <d v="2011-12-06T00:00:00"/>
    <n v="12"/>
    <x v="0"/>
    <n v="10"/>
    <s v="TSL,JSR"/>
    <s v="CP OMAN/ILLAWARA"/>
    <s v="MP PANAMAX 6/ KM KEELUNG"/>
    <d v="1899-12-30T11:10:00"/>
    <x v="608"/>
    <s v="DTY-WT 1-WCS-RLS 2-IMWB 1-DTY"/>
    <n v="58"/>
    <n v="1"/>
    <m/>
    <d v="1899-12-30T11:10:00"/>
    <d v="1899-12-30T11:10:00"/>
    <d v="1899-12-30T00:00:00"/>
    <n v="0"/>
    <n v="0"/>
    <d v="1899-12-30T11:20:00"/>
    <d v="1899-12-30T00:10:00"/>
    <n v="0"/>
    <n v="10"/>
    <d v="1899-12-30T11:40:00"/>
    <d v="1899-12-30T00:20:00"/>
    <n v="0"/>
    <n v="20"/>
    <d v="1899-12-30T12:45:00"/>
    <d v="1899-12-30T01:05:00"/>
    <n v="1"/>
    <n v="5"/>
    <d v="1899-12-30T12:50:00"/>
    <d v="1899-12-30T14:45:00"/>
    <d v="1899-12-30T01:55:00"/>
    <n v="1"/>
    <n v="55"/>
    <d v="1899-12-30T12:50:00"/>
    <d v="1899-12-30T14:45:00"/>
    <d v="1899-12-30T01:55:00"/>
    <n v="1"/>
    <n v="55"/>
    <d v="1899-12-30T15:00:00"/>
    <d v="1899-12-30T00:15:00"/>
    <n v="0"/>
    <n v="15"/>
    <d v="1899-12-30T15:01:00"/>
    <d v="1899-12-30T00:01:00"/>
    <n v="0"/>
    <n v="1"/>
    <d v="1899-12-30T19:29:00"/>
    <d v="1899-12-30T04:28:00"/>
    <n v="4"/>
    <n v="28"/>
    <d v="1899-12-30T19:29:00"/>
    <d v="1899-12-30T19:29:00"/>
    <d v="1899-12-30T00:00:00"/>
    <n v="0"/>
    <n v="0"/>
    <d v="1899-12-30T19:29:00"/>
    <d v="1899-12-30T19:29:00"/>
    <m/>
    <d v="1899-12-30T00:00:00"/>
    <n v="0"/>
    <n v="0"/>
    <d v="1899-12-30T19:40:00"/>
    <d v="1899-12-30T00:11:00"/>
    <n v="0"/>
    <n v="11"/>
    <d v="1899-12-30T19:45:00"/>
    <d v="1899-12-30T00:05:00"/>
    <n v="0"/>
    <n v="5"/>
    <d v="1899-12-30T19:45:00"/>
    <d v="1899-12-30T19:50:00"/>
    <d v="1899-12-30T00:05:00"/>
    <n v="0"/>
    <n v="5"/>
    <d v="1899-12-30T08:40:00"/>
    <n v="8"/>
    <n v="40"/>
    <d v="1899-12-30T01:36:00"/>
    <n v="1"/>
    <n v="36"/>
    <d v="1899-12-30T01:55:00"/>
    <n v="1"/>
    <n v="55"/>
    <d v="1899-12-30T04:28:00"/>
    <n v="4"/>
    <n v="28"/>
    <m/>
    <m/>
    <m/>
    <d v="1899-12-30T02:20:00"/>
    <n v="2"/>
    <n v="2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08:00"/>
    <n v="2"/>
    <n v="8"/>
    <d v="1899-12-30T00:00:00"/>
    <n v="0"/>
    <n v="0"/>
    <n v="2173809.1060000006"/>
    <n v="35002"/>
    <n v="64.457931034482755"/>
    <n v="62.105282726701347"/>
    <m/>
    <m/>
    <m/>
    <m/>
    <m/>
  </r>
  <r>
    <n v="615"/>
    <n v="23"/>
    <d v="2011-12-06T00:00:00"/>
    <n v="12"/>
    <x v="17"/>
    <n v="2"/>
    <s v="UML,SUKHINDA"/>
    <s v="HARD COKING COAL"/>
    <s v="SUMMER FORTUNE"/>
    <d v="1899-12-30T14:45:00"/>
    <x v="609"/>
    <s v="DTY-WT 1-WCS-RLS 1-IMWB 1-DTY"/>
    <n v="58"/>
    <n v="1"/>
    <m/>
    <d v="1899-12-30T14:45:00"/>
    <d v="1899-12-30T14:45:00"/>
    <d v="1899-12-30T00:00:00"/>
    <n v="0"/>
    <n v="0"/>
    <d v="1899-12-30T14:55:00"/>
    <d v="1899-12-30T00:10:00"/>
    <n v="0"/>
    <n v="10"/>
    <d v="1899-12-30T15:05:00"/>
    <d v="1899-12-30T00:10:00"/>
    <n v="0"/>
    <n v="10"/>
    <d v="1899-12-30T15:30:00"/>
    <d v="1899-12-30T00:25:00"/>
    <n v="0"/>
    <n v="25"/>
    <d v="1899-12-30T15:35:00"/>
    <d v="1899-12-30T18:30:00"/>
    <d v="1899-12-30T02:55:00"/>
    <n v="2"/>
    <n v="55"/>
    <d v="1899-12-30T15:35:00"/>
    <d v="1899-12-30T18:30:00"/>
    <d v="1899-12-30T02:55:00"/>
    <n v="2"/>
    <n v="55"/>
    <d v="1899-12-30T20:03:00"/>
    <d v="1899-12-30T01:33:00"/>
    <n v="1"/>
    <n v="33"/>
    <d v="1899-12-30T20:20:00"/>
    <d v="1899-12-30T00:17:00"/>
    <n v="0"/>
    <n v="17"/>
    <d v="1899-12-30T22:01:00"/>
    <d v="1899-12-30T01:41:00"/>
    <n v="1"/>
    <n v="41"/>
    <d v="1899-12-30T22:01:00"/>
    <d v="1899-12-30T22:01:00"/>
    <d v="1899-12-30T00:00:00"/>
    <n v="0"/>
    <n v="0"/>
    <d v="1899-12-30T22:01:00"/>
    <d v="1899-12-30T22:01:00"/>
    <m/>
    <d v="1899-12-30T00:00:00"/>
    <n v="0"/>
    <n v="0"/>
    <d v="1899-12-30T22:13:00"/>
    <d v="1899-12-30T00:12:00"/>
    <n v="0"/>
    <n v="12"/>
    <d v="1899-12-30T22:20:00"/>
    <d v="1899-12-30T00:07:00"/>
    <n v="0"/>
    <n v="7"/>
    <d v="1899-12-30T22:20:00"/>
    <d v="1899-12-30T22:25:00"/>
    <d v="1899-12-30T00:05:00"/>
    <n v="0"/>
    <n v="5"/>
    <d v="1899-12-30T07:40:00"/>
    <n v="7"/>
    <n v="40"/>
    <d v="1899-12-30T02:17:00"/>
    <n v="2"/>
    <n v="17"/>
    <d v="1899-12-30T02:55:00"/>
    <n v="2"/>
    <n v="55"/>
    <d v="1899-12-30T01:41:00"/>
    <n v="1"/>
    <n v="41"/>
    <m/>
    <m/>
    <m/>
    <d v="1899-12-30T01:19:00"/>
    <n v="1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2:00"/>
    <n v="0"/>
    <n v="22"/>
    <d v="1899-12-30T00:00:00"/>
    <n v="0"/>
    <n v="0"/>
    <n v="2177447.2960000006"/>
    <n v="35060"/>
    <n v="62.727413793103452"/>
    <n v="62.106311922418726"/>
    <m/>
    <m/>
    <m/>
    <m/>
    <m/>
  </r>
  <r>
    <n v="616"/>
    <n v="24"/>
    <d v="2011-12-06T00:00:00"/>
    <n v="12"/>
    <x v="1"/>
    <n v="5"/>
    <s v="TSL,HALDIA"/>
    <s v="CURRAGH SS/ HAIL CREEK"/>
    <s v="AENEAS/ECOLA"/>
    <d v="1899-12-30T15:45:00"/>
    <x v="610"/>
    <s v="DTY-WT 1-WCS-RLS 1-IMWB 1-DTY"/>
    <n v="57"/>
    <n v="1"/>
    <m/>
    <d v="1899-12-30T15:45:00"/>
    <d v="1899-12-30T15:45:00"/>
    <d v="1899-12-30T00:00:00"/>
    <n v="0"/>
    <n v="0"/>
    <d v="1899-12-30T17:20:00"/>
    <d v="1899-12-30T01:35:00"/>
    <n v="1"/>
    <n v="35"/>
    <d v="1899-12-30T17:30:00"/>
    <d v="1899-12-30T00:10:00"/>
    <n v="0"/>
    <n v="10"/>
    <d v="1899-12-30T21:55:00"/>
    <d v="1899-12-30T04:25:00"/>
    <n v="4"/>
    <n v="25"/>
    <d v="1899-12-30T22:00:00"/>
    <d v="1899-12-30T23:20:00"/>
    <d v="1899-12-30T01:20:00"/>
    <n v="1"/>
    <n v="20"/>
    <d v="1899-12-30T22:00:00"/>
    <d v="1899-12-30T23:20:00"/>
    <d v="1899-12-30T01:20:00"/>
    <n v="1"/>
    <n v="20"/>
    <d v="1899-12-30T23:57:00"/>
    <d v="1899-12-30T00:37:00"/>
    <n v="0"/>
    <n v="37"/>
    <d v="1899-12-30T23:59:00"/>
    <d v="1899-12-30T00:02:00"/>
    <n v="0"/>
    <n v="2"/>
    <d v="1899-12-31T02:25:00"/>
    <d v="1899-12-30T02:26:00"/>
    <n v="2"/>
    <n v="26"/>
    <d v="1899-12-31T02:25:00"/>
    <d v="1899-12-31T02:25:00"/>
    <d v="1899-12-30T00:00:00"/>
    <n v="0"/>
    <n v="0"/>
    <d v="1899-12-31T02:25:00"/>
    <d v="1899-12-31T02:25:00"/>
    <m/>
    <d v="1899-12-30T00:00:00"/>
    <n v="0"/>
    <n v="0"/>
    <d v="1899-12-31T02:35:00"/>
    <d v="1899-12-30T00:10:00"/>
    <n v="0"/>
    <n v="10"/>
    <d v="1899-12-31T02:40:00"/>
    <d v="1899-12-30T00:05:00"/>
    <n v="0"/>
    <n v="5"/>
    <d v="1899-12-31T02:40:00"/>
    <d v="1899-12-31T02:45:00"/>
    <d v="1899-12-30T00:05:00"/>
    <n v="0"/>
    <n v="5"/>
    <d v="1899-12-30T11:00:00"/>
    <n v="11"/>
    <n v="0"/>
    <d v="1899-12-30T05:17:00"/>
    <n v="5"/>
    <n v="17"/>
    <d v="1899-12-30T01:20:00"/>
    <n v="1"/>
    <n v="20"/>
    <d v="1899-12-30T02:26:00"/>
    <n v="2"/>
    <n v="26"/>
    <m/>
    <m/>
    <m/>
    <d v="1899-12-30T00:20:00"/>
    <n v="0"/>
    <n v="2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06:00"/>
    <n v="2"/>
    <n v="6"/>
    <d v="1899-12-30T00:00:00"/>
    <n v="0"/>
    <n v="0"/>
    <n v="2181039.0660000006"/>
    <n v="35117"/>
    <n v="63.013508771929821"/>
    <n v="62.107784434889105"/>
    <m/>
    <m/>
    <m/>
    <m/>
    <m/>
  </r>
  <r>
    <n v="617"/>
    <n v="25"/>
    <d v="2011-12-07T00:00:00"/>
    <n v="12"/>
    <x v="0"/>
    <n v="11"/>
    <s v="TSL,JSR"/>
    <s v="CP OMAN/ CURRAGH SS"/>
    <s v="MP PANAMAX 6/AENEAS"/>
    <d v="1899-12-30T01:50:00"/>
    <x v="611"/>
    <s v="DTY-WT 1-WCS-RLS 2-IMWB 1-DTY"/>
    <n v="59"/>
    <n v="0"/>
    <m/>
    <d v="1899-12-30T01:50:00"/>
    <d v="1899-12-30T01:50:00"/>
    <d v="1899-12-30T00:00:00"/>
    <n v="0"/>
    <n v="0"/>
    <d v="1899-12-30T02:00:00"/>
    <d v="1899-12-30T00:10:00"/>
    <n v="0"/>
    <n v="10"/>
    <d v="1899-12-30T02:10:00"/>
    <d v="1899-12-30T00:10:00"/>
    <n v="0"/>
    <n v="10"/>
    <d v="1899-12-30T02:52:00"/>
    <d v="1899-12-30T00:42:00"/>
    <n v="0"/>
    <n v="42"/>
    <d v="1899-12-30T02:55:00"/>
    <d v="1899-12-30T03:40:00"/>
    <d v="1899-12-30T00:45:00"/>
    <n v="0"/>
    <n v="45"/>
    <d v="1899-12-30T02:55:00"/>
    <d v="1899-12-30T03:40:00"/>
    <d v="1899-12-30T00:45:00"/>
    <n v="0"/>
    <n v="45"/>
    <d v="1899-12-30T03:50:00"/>
    <d v="1899-12-30T00:10:00"/>
    <n v="0"/>
    <n v="10"/>
    <d v="1899-12-30T03:53:00"/>
    <d v="1899-12-30T00:03:00"/>
    <n v="0"/>
    <n v="3"/>
    <d v="1899-12-30T06:13:00"/>
    <d v="1899-12-30T02:20:00"/>
    <n v="2"/>
    <n v="20"/>
    <d v="1899-12-30T06:13:00"/>
    <d v="1899-12-30T06:13:00"/>
    <d v="1899-12-30T00:00:00"/>
    <n v="0"/>
    <n v="0"/>
    <d v="1899-12-30T06:13:00"/>
    <d v="1899-12-30T06:13:00"/>
    <m/>
    <d v="1899-12-30T00:00:00"/>
    <n v="0"/>
    <n v="0"/>
    <d v="1899-12-30T06:25:00"/>
    <d v="1899-12-30T00:12:00"/>
    <n v="0"/>
    <n v="12"/>
    <d v="1899-12-30T06:28:00"/>
    <d v="1899-12-30T00:03:00"/>
    <n v="0"/>
    <n v="3"/>
    <d v="1899-12-30T06:28:00"/>
    <d v="1899-12-30T06:30:00"/>
    <d v="1899-12-30T00:02:00"/>
    <n v="0"/>
    <n v="2"/>
    <d v="1899-12-30T04:40:00"/>
    <n v="4"/>
    <n v="40"/>
    <d v="1899-12-30T01:07:00"/>
    <n v="1"/>
    <n v="7"/>
    <d v="1899-12-30T00:45:00"/>
    <n v="0"/>
    <n v="45"/>
    <d v="1899-12-30T02:20:00"/>
    <n v="2"/>
    <n v="20"/>
    <m/>
    <m/>
    <m/>
    <d v="1899-12-30T01:14:00"/>
    <n v="1"/>
    <n v="1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6:00"/>
    <n v="1"/>
    <n v="6"/>
    <d v="1899-12-30T00:00:00"/>
    <n v="0"/>
    <n v="0"/>
    <n v="2184762.3160000006"/>
    <n v="35176"/>
    <n v="63.105932203389834"/>
    <n v="62.109458608141928"/>
    <m/>
    <m/>
    <m/>
    <m/>
    <m/>
  </r>
  <r>
    <n v="618"/>
    <n v="26"/>
    <d v="2011-12-07T00:00:00"/>
    <n v="12"/>
    <x v="1"/>
    <n v="6"/>
    <s v="TSL,HALDIA"/>
    <s v="CURRAGH SS/HAIL CREEK"/>
    <s v="AENEAS/ECOLA"/>
    <d v="1899-12-30T04:35:00"/>
    <x v="612"/>
    <s v="DTY-WT 1-WCS-RLS 2-IMWB 1-DTY"/>
    <n v="59"/>
    <n v="0"/>
    <m/>
    <d v="1899-12-30T04:35:00"/>
    <d v="1899-12-30T04:35:00"/>
    <d v="1899-12-30T00:00:00"/>
    <n v="0"/>
    <n v="0"/>
    <d v="1899-12-30T04:50:00"/>
    <d v="1899-12-30T00:15:00"/>
    <n v="0"/>
    <n v="15"/>
    <d v="1899-12-30T05:05:00"/>
    <d v="1899-12-30T00:15:00"/>
    <n v="0"/>
    <n v="15"/>
    <d v="1899-12-30T06:00:00"/>
    <d v="1899-12-30T00:55:00"/>
    <n v="0"/>
    <n v="55"/>
    <d v="1899-12-30T06:00:00"/>
    <d v="1899-12-30T07:50:00"/>
    <d v="1899-12-30T01:50:00"/>
    <n v="1"/>
    <n v="50"/>
    <d v="1899-12-30T06:00:00"/>
    <d v="1899-12-30T07:50:00"/>
    <d v="1899-12-30T01:50:00"/>
    <n v="1"/>
    <n v="50"/>
    <d v="1899-12-30T07:56:00"/>
    <d v="1899-12-30T00:06:00"/>
    <n v="0"/>
    <n v="6"/>
    <d v="1899-12-30T07:58:00"/>
    <d v="1899-12-30T00:02:00"/>
    <n v="0"/>
    <n v="2"/>
    <d v="1899-12-30T10:46:00"/>
    <d v="1899-12-30T02:48:00"/>
    <n v="2"/>
    <n v="48"/>
    <d v="1899-12-30T10:46:00"/>
    <d v="1899-12-30T10:46:00"/>
    <d v="1899-12-30T00:00:00"/>
    <n v="0"/>
    <n v="0"/>
    <d v="1899-12-30T10:46:00"/>
    <d v="1899-12-30T10:46:00"/>
    <m/>
    <d v="1899-12-30T00:00:00"/>
    <n v="0"/>
    <n v="0"/>
    <d v="1899-12-30T10:58:00"/>
    <d v="1899-12-30T00:12:00"/>
    <n v="0"/>
    <n v="12"/>
    <d v="1899-12-30T11:05:00"/>
    <d v="1899-12-30T00:07:00"/>
    <n v="0"/>
    <n v="7"/>
    <d v="1899-12-30T11:05:00"/>
    <d v="1899-12-30T11:10:00"/>
    <d v="1899-12-30T00:05:00"/>
    <n v="0"/>
    <n v="5"/>
    <d v="1899-12-30T06:35:00"/>
    <n v="6"/>
    <n v="35"/>
    <d v="1899-12-30T01:20:00"/>
    <n v="1"/>
    <n v="20"/>
    <d v="1899-12-30T01:50:00"/>
    <n v="1"/>
    <n v="50"/>
    <d v="1899-12-30T02:48:00"/>
    <n v="2"/>
    <n v="48"/>
    <m/>
    <m/>
    <m/>
    <d v="1899-12-30T01:17:00"/>
    <n v="1"/>
    <n v="1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31:00"/>
    <n v="1"/>
    <n v="31"/>
    <d v="1899-12-30T00:00:00"/>
    <n v="0"/>
    <n v="0"/>
    <n v="2188388.7260000007"/>
    <n v="35235"/>
    <n v="61.464576271186438"/>
    <n v="62.108378771108292"/>
    <m/>
    <m/>
    <m/>
    <m/>
    <m/>
  </r>
  <r>
    <n v="619"/>
    <n v="27"/>
    <d v="2011-12-07T00:00:00"/>
    <n v="12"/>
    <x v="0"/>
    <n v="12"/>
    <s v="TSL,JSR"/>
    <s v="JELLINBAH PCI/SS NEWZEALAND"/>
    <s v="LOWLANDS NELLO/IRON BILL"/>
    <d v="1899-12-30T05:45:00"/>
    <x v="613"/>
    <s v="DTY-WT 1-WCS-RLS 1-IMWB 1-DTY"/>
    <n v="58"/>
    <n v="1"/>
    <m/>
    <d v="1899-12-30T05:45:00"/>
    <d v="1899-12-30T05:45:00"/>
    <d v="1899-12-30T00:00:00"/>
    <n v="0"/>
    <n v="0"/>
    <d v="1899-12-30T05:50:00"/>
    <d v="1899-12-30T00:05:00"/>
    <n v="0"/>
    <n v="5"/>
    <d v="1899-12-30T06:30:00"/>
    <d v="1899-12-30T00:40:00"/>
    <n v="0"/>
    <n v="40"/>
    <d v="1899-12-30T07:25:00"/>
    <d v="1899-12-30T00:55:00"/>
    <n v="0"/>
    <n v="55"/>
    <d v="1899-12-30T08:00:00"/>
    <d v="1899-12-30T09:45:00"/>
    <d v="1899-12-30T01:45:00"/>
    <n v="1"/>
    <n v="45"/>
    <d v="1899-12-30T08:00:00"/>
    <d v="1899-12-30T09:45:00"/>
    <d v="1899-12-30T01:45:00"/>
    <n v="1"/>
    <n v="45"/>
    <d v="1899-12-30T09:57:00"/>
    <d v="1899-12-30T00:12:00"/>
    <n v="0"/>
    <n v="12"/>
    <d v="1899-12-30T10:03:00"/>
    <d v="1899-12-30T00:06:00"/>
    <n v="0"/>
    <n v="6"/>
    <d v="1899-12-30T19:05:00"/>
    <d v="1899-12-30T09:02:00"/>
    <n v="9"/>
    <n v="2"/>
    <d v="1899-12-30T19:05:00"/>
    <d v="1899-12-30T19:05:00"/>
    <d v="1899-12-30T00:00:00"/>
    <n v="0"/>
    <n v="0"/>
    <d v="1899-12-30T19:05:00"/>
    <d v="1899-12-30T19:05:00"/>
    <m/>
    <d v="1899-12-30T00:00:00"/>
    <n v="0"/>
    <n v="0"/>
    <d v="1899-12-30T19:10:00"/>
    <d v="1899-12-30T00:05:00"/>
    <n v="0"/>
    <n v="5"/>
    <d v="1899-12-30T19:12:00"/>
    <d v="1899-12-30T00:02:00"/>
    <n v="0"/>
    <n v="2"/>
    <d v="1899-12-30T19:12:00"/>
    <d v="1899-12-30T19:15:00"/>
    <d v="1899-12-30T00:03:00"/>
    <n v="0"/>
    <n v="3"/>
    <d v="1899-12-30T13:30:00"/>
    <n v="13"/>
    <n v="30"/>
    <d v="1899-12-30T01:14:00"/>
    <n v="1"/>
    <n v="14"/>
    <d v="1899-12-30T01:45:00"/>
    <n v="1"/>
    <n v="45"/>
    <d v="1899-12-30T09:02:00"/>
    <n v="9"/>
    <n v="2"/>
    <m/>
    <m/>
    <m/>
    <d v="1899-12-30T02:47:00"/>
    <n v="2"/>
    <n v="4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6:15:00"/>
    <n v="6"/>
    <n v="15"/>
    <d v="1899-12-30T00:26:00"/>
    <n v="0"/>
    <n v="26"/>
    <n v="2191959.6460000006"/>
    <n v="35293"/>
    <n v="61.56758620689655"/>
    <n v="62.107490040517966"/>
    <m/>
    <m/>
    <m/>
    <m/>
    <m/>
  </r>
  <r>
    <n v="620"/>
    <n v="28"/>
    <d v="2011-12-07T00:00:00"/>
    <n v="12"/>
    <x v="18"/>
    <n v="3"/>
    <s v="BSL"/>
    <s v="STEAM NON COKING"/>
    <s v="IRON KNIGHT"/>
    <d v="1899-12-30T07:30:00"/>
    <x v="614"/>
    <s v="DTY-WT 1-WCS-RLS 2-IMWB 1-DTY"/>
    <n v="56"/>
    <n v="3"/>
    <m/>
    <d v="1899-12-30T07:30:00"/>
    <d v="1899-12-30T07:30:00"/>
    <d v="1899-12-30T00:00:00"/>
    <n v="0"/>
    <n v="0"/>
    <d v="1899-12-30T07:45:00"/>
    <d v="1899-12-30T00:15:00"/>
    <n v="0"/>
    <n v="15"/>
    <d v="1899-12-30T08:00:00"/>
    <d v="1899-12-30T00:15:00"/>
    <n v="0"/>
    <n v="15"/>
    <d v="1899-12-30T10:45:00"/>
    <d v="1899-12-30T02:45:00"/>
    <n v="2"/>
    <n v="45"/>
    <d v="1899-12-30T10:45:00"/>
    <d v="1899-12-30T12:00:00"/>
    <d v="1899-12-30T01:15:00"/>
    <n v="1"/>
    <n v="15"/>
    <d v="1899-12-30T10:45:00"/>
    <d v="1899-12-30T12:00:00"/>
    <d v="1899-12-30T01:15:00"/>
    <n v="1"/>
    <n v="15"/>
    <d v="1899-12-30T13:25:00"/>
    <d v="1899-12-30T01:25:00"/>
    <n v="1"/>
    <n v="25"/>
    <d v="1899-12-30T13:29:00"/>
    <d v="1899-12-30T00:04:00"/>
    <n v="0"/>
    <n v="4"/>
    <d v="1899-12-30T15:17:00"/>
    <d v="1899-12-30T01:48:00"/>
    <n v="1"/>
    <n v="48"/>
    <d v="1899-12-30T15:17:00"/>
    <d v="1899-12-30T15:17:00"/>
    <d v="1899-12-30T00:00:00"/>
    <n v="0"/>
    <n v="0"/>
    <d v="1899-12-30T15:17:00"/>
    <d v="1899-12-30T15:17:00"/>
    <m/>
    <d v="1899-12-30T00:00:00"/>
    <n v="0"/>
    <n v="0"/>
    <d v="1899-12-30T15:25:00"/>
    <d v="1899-12-30T00:08:00"/>
    <n v="0"/>
    <n v="8"/>
    <d v="1899-12-30T15:28:00"/>
    <d v="1899-12-30T00:03:00"/>
    <n v="0"/>
    <n v="3"/>
    <d v="1899-12-30T15:28:00"/>
    <d v="1899-12-30T15:30:00"/>
    <d v="1899-12-30T00:02:00"/>
    <n v="0"/>
    <n v="2"/>
    <d v="1899-12-30T08:00:00"/>
    <n v="8"/>
    <n v="0"/>
    <d v="1899-12-30T04:21:00"/>
    <n v="4"/>
    <n v="21"/>
    <d v="1899-12-30T01:15:00"/>
    <n v="1"/>
    <n v="15"/>
    <d v="1899-12-30T01:48:00"/>
    <n v="1"/>
    <n v="48"/>
    <m/>
    <m/>
    <m/>
    <d v="1899-12-30T01:30:00"/>
    <n v="1"/>
    <n v="30"/>
    <d v="1899-12-30T00:00:00"/>
    <n v="0"/>
    <n v="0"/>
    <d v="1899-12-30T00:10:00"/>
    <n v="0"/>
    <n v="10"/>
    <d v="1899-12-30T00:00:00"/>
    <n v="0"/>
    <n v="0"/>
    <d v="1899-12-30T00:00:00"/>
    <n v="0"/>
    <n v="0"/>
    <d v="1899-12-30T00:00:00"/>
    <n v="0"/>
    <n v="0"/>
    <d v="1899-12-30T00:08:00"/>
    <n v="0"/>
    <n v="8"/>
    <d v="1899-12-30T00:00:00"/>
    <n v="0"/>
    <n v="0"/>
    <n v="2195345.1860000007"/>
    <n v="35349"/>
    <n v="60.456071428571427"/>
    <n v="62.104873857817779"/>
    <m/>
    <m/>
    <m/>
    <m/>
    <m/>
  </r>
  <r>
    <n v="621"/>
    <n v="29"/>
    <d v="2011-12-07T00:00:00"/>
    <n v="12"/>
    <x v="32"/>
    <n v="1"/>
    <s v="VEDANT ALUMINIUM"/>
    <s v="NON COKING"/>
    <s v="YASA UNSAL SUNAR"/>
    <d v="1899-12-30T13:45:00"/>
    <x v="615"/>
    <s v="DTY-WT 1-WCS-IMWB 1-DTY"/>
    <n v="25"/>
    <n v="0"/>
    <m/>
    <d v="1899-12-30T13:45:00"/>
    <d v="1899-12-30T13:45:00"/>
    <d v="1899-12-30T00:00:00"/>
    <n v="0"/>
    <n v="0"/>
    <d v="1899-12-30T13:55:00"/>
    <d v="1899-12-30T00:10:00"/>
    <n v="0"/>
    <n v="10"/>
    <d v="1899-12-30T14:05:00"/>
    <d v="1899-12-30T00:10:00"/>
    <n v="0"/>
    <n v="10"/>
    <d v="1899-12-30T14:45:00"/>
    <d v="1899-12-30T00:40:00"/>
    <n v="0"/>
    <n v="40"/>
    <d v="1899-12-30T14:50:00"/>
    <d v="1899-12-30T16:15:00"/>
    <d v="1899-12-30T01:25:00"/>
    <n v="1"/>
    <n v="25"/>
    <d v="1899-12-30T14:50:00"/>
    <d v="1899-12-30T16:15:00"/>
    <d v="1899-12-30T01:25:00"/>
    <n v="1"/>
    <n v="25"/>
    <d v="1899-12-30T14:45:00"/>
    <d v="1899-12-30T00:00:00"/>
    <n v="0"/>
    <n v="0"/>
    <d v="1899-12-30T16:30:00"/>
    <d v="1899-12-30T00:15:00"/>
    <n v="0"/>
    <n v="15"/>
    <d v="1899-12-30T21:15:00"/>
    <d v="1899-12-30T04:45:00"/>
    <n v="4"/>
    <n v="45"/>
    <d v="1899-12-30T21:00:00"/>
    <d v="1899-12-30T21:00:00"/>
    <d v="1899-12-30T00:00:00"/>
    <n v="0"/>
    <n v="0"/>
    <d v="1899-12-30T21:00:00"/>
    <d v="1899-12-30T21:00:00"/>
    <m/>
    <d v="1899-12-30T00:00:00"/>
    <n v="0"/>
    <n v="0"/>
    <d v="1899-12-30T21:20:00"/>
    <d v="1899-12-30T00:20:00"/>
    <n v="0"/>
    <n v="20"/>
    <d v="1899-12-30T21:25:00"/>
    <d v="1899-12-30T00:05:00"/>
    <n v="0"/>
    <n v="5"/>
    <d v="1899-12-30T21:25:00"/>
    <d v="1899-12-30T21:30:00"/>
    <d v="1899-12-30T00:05:00"/>
    <n v="0"/>
    <n v="5"/>
    <d v="1899-12-30T07:45:00"/>
    <n v="7"/>
    <n v="45"/>
    <d v="1899-12-30T01:05:00"/>
    <n v="1"/>
    <n v="5"/>
    <d v="1899-12-30T01:25:00"/>
    <n v="1"/>
    <n v="25"/>
    <d v="1899-12-30T04:45:00"/>
    <n v="4"/>
    <n v="45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4:45:00"/>
    <n v="4"/>
    <n v="45"/>
    <d v="1899-12-30T00:00:00"/>
    <n v="0"/>
    <n v="0"/>
    <d v="1899-12-30T00:00:00"/>
    <n v="0"/>
    <n v="0"/>
    <d v="1899-12-30T00:00:00"/>
    <n v="0"/>
    <n v="0"/>
    <n v="2196589.1460000006"/>
    <n v="35374"/>
    <n v="49.758400000000002"/>
    <n v="62.096148187934659"/>
    <m/>
    <m/>
    <m/>
    <m/>
    <m/>
  </r>
  <r>
    <n v="622"/>
    <n v="30"/>
    <d v="2011-12-07T00:00:00"/>
    <n v="12"/>
    <x v="18"/>
    <n v="4"/>
    <s v="BSL"/>
    <s v="STEAM NON COKING"/>
    <s v="IRON KNIGHT"/>
    <d v="1899-12-30T17:35:00"/>
    <x v="616"/>
    <s v="DTY-WT 1-WCS-RLS 1-IMWB 1-DTY"/>
    <n v="59"/>
    <n v="0"/>
    <m/>
    <d v="1899-12-30T17:35:00"/>
    <d v="1899-12-30T17:35:00"/>
    <d v="1899-12-30T00:00:00"/>
    <n v="0"/>
    <n v="0"/>
    <d v="1899-12-30T17:45:00"/>
    <d v="1899-12-30T00:10:00"/>
    <n v="0"/>
    <n v="10"/>
    <d v="1899-12-30T18:00:00"/>
    <d v="1899-12-30T00:15:00"/>
    <n v="0"/>
    <n v="15"/>
    <d v="1899-12-30T19:20:00"/>
    <d v="1899-12-30T01:20:00"/>
    <n v="1"/>
    <n v="20"/>
    <d v="1899-12-30T19:22:00"/>
    <d v="1899-12-30T20:24:00"/>
    <d v="1899-12-30T01:02:00"/>
    <n v="1"/>
    <n v="2"/>
    <d v="1899-12-30T19:22:00"/>
    <d v="1899-12-30T20:24:00"/>
    <d v="1899-12-30T01:02:00"/>
    <n v="1"/>
    <n v="2"/>
    <d v="1899-12-30T20:30:00"/>
    <d v="1899-12-30T00:06:00"/>
    <n v="0"/>
    <n v="6"/>
    <d v="1899-12-30T20:35:00"/>
    <d v="1899-12-30T00:05:00"/>
    <n v="0"/>
    <n v="5"/>
    <d v="1899-12-30T22:19:00"/>
    <d v="1899-12-30T01:44:00"/>
    <n v="1"/>
    <n v="44"/>
    <d v="1899-12-30T22:19:00"/>
    <d v="1899-12-30T22:19:00"/>
    <d v="1899-12-30T00:00:00"/>
    <n v="0"/>
    <n v="0"/>
    <d v="1899-12-30T22:19:00"/>
    <d v="1899-12-30T22:19:00"/>
    <m/>
    <d v="1899-12-30T00:00:00"/>
    <n v="0"/>
    <n v="0"/>
    <d v="1899-12-30T22:25:00"/>
    <d v="1899-12-30T00:06:00"/>
    <n v="0"/>
    <n v="6"/>
    <d v="1899-12-30T22:27:00"/>
    <d v="1899-12-30T00:02:00"/>
    <n v="0"/>
    <n v="2"/>
    <d v="1899-12-30T22:27:00"/>
    <d v="1899-12-30T22:30:00"/>
    <d v="1899-12-30T00:03:00"/>
    <n v="0"/>
    <n v="3"/>
    <d v="1899-12-30T04:55:00"/>
    <n v="4"/>
    <n v="55"/>
    <d v="1899-12-30T01:34:00"/>
    <n v="1"/>
    <n v="34"/>
    <d v="1899-12-30T01:02:00"/>
    <n v="1"/>
    <n v="2"/>
    <d v="1899-12-30T01:44:00"/>
    <n v="1"/>
    <n v="44"/>
    <m/>
    <m/>
    <m/>
    <d v="1899-12-30T01:33:00"/>
    <n v="1"/>
    <n v="3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1:00"/>
    <n v="0"/>
    <n v="11"/>
    <d v="1899-12-30T00:00:00"/>
    <n v="0"/>
    <n v="0"/>
    <n v="2200194.4460000005"/>
    <n v="35433"/>
    <n v="61.106779661016951"/>
    <n v="62.094500776112675"/>
    <m/>
    <m/>
    <m/>
    <m/>
    <m/>
  </r>
  <r>
    <n v="623"/>
    <n v="31"/>
    <d v="2011-12-07T00:00:00"/>
    <n v="12"/>
    <x v="35"/>
    <n v="1"/>
    <s v="KYORI OREMIN LTD."/>
    <s v="STEAM NON COKING"/>
    <s v="PANORIA"/>
    <d v="1899-12-30T19:45:00"/>
    <x v="617"/>
    <s v="DTY-WT 1-WCS-RLS 1-IMWB 1-DTY"/>
    <n v="58"/>
    <n v="1"/>
    <m/>
    <d v="1899-12-30T19:45:00"/>
    <d v="1899-12-30T19:45:00"/>
    <d v="1899-12-30T00:00:00"/>
    <n v="0"/>
    <n v="0"/>
    <d v="1899-12-30T21:25:00"/>
    <d v="1899-12-30T01:40:00"/>
    <n v="1"/>
    <n v="40"/>
    <d v="1899-12-30T21:50:00"/>
    <d v="1899-12-30T00:25:00"/>
    <n v="0"/>
    <n v="25"/>
    <d v="1899-12-30T22:40:00"/>
    <d v="1899-12-30T00:50:00"/>
    <n v="0"/>
    <n v="50"/>
    <d v="1899-12-30T22:45:00"/>
    <d v="1899-12-30T23:10:00"/>
    <d v="1899-12-30T00:25:00"/>
    <n v="0"/>
    <n v="25"/>
    <d v="1899-12-30T22:45:00"/>
    <d v="1899-12-30T23:10:00"/>
    <d v="1899-12-30T00:25:00"/>
    <n v="0"/>
    <n v="25"/>
    <d v="1899-12-30T23:10:00"/>
    <d v="1899-12-30T00:00:00"/>
    <n v="0"/>
    <n v="0"/>
    <d v="1899-12-30T23:25:00"/>
    <d v="1899-12-30T00:15:00"/>
    <n v="0"/>
    <n v="15"/>
    <d v="1899-12-31T01:10:00"/>
    <d v="1899-12-30T01:45:00"/>
    <n v="1"/>
    <n v="45"/>
    <d v="1899-12-31T01:10:00"/>
    <d v="1899-12-31T01:10:00"/>
    <d v="1899-12-30T00:00:00"/>
    <n v="0"/>
    <n v="0"/>
    <d v="1899-12-31T01:10:00"/>
    <d v="1899-12-31T01:10:00"/>
    <m/>
    <d v="1899-12-30T00:00:00"/>
    <n v="0"/>
    <n v="0"/>
    <d v="1899-12-31T01:20:00"/>
    <d v="1899-12-30T00:10:00"/>
    <n v="0"/>
    <n v="10"/>
    <d v="1899-12-31T01:25:00"/>
    <d v="1899-12-30T00:05:00"/>
    <n v="0"/>
    <n v="5"/>
    <d v="1899-12-31T01:25:00"/>
    <d v="1899-12-31T01:30:00"/>
    <d v="1899-12-30T00:05:00"/>
    <n v="0"/>
    <n v="5"/>
    <d v="1899-12-30T05:45:00"/>
    <n v="5"/>
    <n v="45"/>
    <d v="1899-12-30T01:05:00"/>
    <n v="1"/>
    <n v="5"/>
    <d v="1899-12-30T00:25:00"/>
    <n v="0"/>
    <n v="25"/>
    <d v="1899-12-30T01:45:00"/>
    <n v="1"/>
    <n v="45"/>
    <m/>
    <m/>
    <m/>
    <d v="1899-12-30T01:25:00"/>
    <n v="1"/>
    <n v="25"/>
    <d v="1899-12-30T00:00:00"/>
    <n v="0"/>
    <n v="0"/>
    <d v="1899-12-30T00:07:00"/>
    <n v="0"/>
    <n v="7"/>
    <d v="1899-12-30T00:00:00"/>
    <n v="0"/>
    <n v="0"/>
    <d v="1899-12-30T00:00:00"/>
    <n v="0"/>
    <n v="0"/>
    <d v="1899-12-30T00:13:00"/>
    <n v="0"/>
    <n v="13"/>
    <d v="1899-12-30T00:00:00"/>
    <n v="0"/>
    <n v="0"/>
    <d v="1899-12-30T00:00:00"/>
    <n v="0"/>
    <n v="0"/>
    <n v="2203793.7960000006"/>
    <n v="35491"/>
    <n v="62.057758620689654"/>
    <n v="62.094440731453062"/>
    <m/>
    <m/>
    <m/>
    <m/>
    <m/>
  </r>
  <r>
    <n v="624"/>
    <n v="32"/>
    <d v="2011-12-08T00:00:00"/>
    <n v="12"/>
    <x v="0"/>
    <n v="13"/>
    <s v="TSL,JSR"/>
    <s v="JELLINBAH PCI/ILLAWARA"/>
    <s v="LOWLANDS NELLO/KM KEELUNG"/>
    <d v="1899-12-30T00:20:00"/>
    <x v="618"/>
    <s v="DTY-WT 1-WCS-RLS 1-IMWB 1-DTY"/>
    <n v="53"/>
    <n v="5"/>
    <m/>
    <d v="1899-12-30T00:20:00"/>
    <d v="1899-12-30T00:20:00"/>
    <d v="1899-12-30T00:00:00"/>
    <n v="0"/>
    <n v="0"/>
    <d v="1899-12-30T00:45:00"/>
    <d v="1899-12-30T00:25:00"/>
    <n v="0"/>
    <n v="25"/>
    <d v="1899-12-30T01:00:00"/>
    <d v="1899-12-30T00:15:00"/>
    <n v="0"/>
    <n v="15"/>
    <d v="1899-12-30T02:00:00"/>
    <d v="1899-12-30T01:00:00"/>
    <n v="1"/>
    <n v="0"/>
    <d v="1899-12-30T02:00:00"/>
    <d v="1899-12-30T03:00:00"/>
    <d v="1899-12-30T01:00:00"/>
    <n v="1"/>
    <n v="0"/>
    <d v="1899-12-30T02:00:00"/>
    <d v="1899-12-30T03:00:00"/>
    <d v="1899-12-30T01:00:00"/>
    <n v="1"/>
    <n v="0"/>
    <d v="1899-12-30T03:00:00"/>
    <d v="1899-12-30T00:00:00"/>
    <n v="0"/>
    <n v="0"/>
    <d v="1899-12-30T03:23:00"/>
    <d v="1899-12-30T00:23:00"/>
    <n v="0"/>
    <n v="23"/>
    <d v="1899-12-30T06:19:00"/>
    <d v="1899-12-30T02:56:00"/>
    <n v="2"/>
    <n v="56"/>
    <d v="1899-12-30T06:19:00"/>
    <d v="1899-12-30T06:19:00"/>
    <d v="1899-12-30T00:00:00"/>
    <n v="0"/>
    <n v="0"/>
    <d v="1899-12-30T06:19:00"/>
    <d v="1899-12-30T06:19:00"/>
    <m/>
    <d v="1899-12-30T00:00:00"/>
    <n v="0"/>
    <n v="0"/>
    <d v="1899-12-30T06:30:00"/>
    <d v="1899-12-30T00:11:00"/>
    <n v="0"/>
    <n v="11"/>
    <d v="1899-12-30T06:35:00"/>
    <d v="1899-12-30T00:05:00"/>
    <n v="0"/>
    <n v="5"/>
    <d v="1899-12-30T06:35:00"/>
    <d v="1899-12-30T06:40:00"/>
    <d v="1899-12-30T00:05:00"/>
    <n v="0"/>
    <n v="5"/>
    <d v="1899-12-30T06:20:00"/>
    <n v="6"/>
    <n v="20"/>
    <d v="1899-12-30T01:16:00"/>
    <n v="1"/>
    <n v="16"/>
    <d v="1899-12-30T01:00:00"/>
    <n v="1"/>
    <n v="0"/>
    <d v="1899-12-30T02:56:00"/>
    <n v="2"/>
    <n v="56"/>
    <m/>
    <m/>
    <m/>
    <d v="1899-12-30T01:49:00"/>
    <n v="1"/>
    <n v="4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6:00"/>
    <n v="0"/>
    <n v="6"/>
    <d v="1899-12-30T01:01:00"/>
    <n v="1"/>
    <n v="1"/>
    <d v="1899-12-30T00:00:00"/>
    <n v="0"/>
    <n v="0"/>
    <n v="2207187.3360000006"/>
    <n v="35544"/>
    <n v="64.029056603773583"/>
    <n v="62.097325455773145"/>
    <m/>
    <m/>
    <m/>
    <m/>
    <m/>
  </r>
  <r>
    <n v="625"/>
    <n v="33"/>
    <d v="2011-12-08T00:00:00"/>
    <n v="12"/>
    <x v="1"/>
    <n v="7"/>
    <s v="TSL,HALDIA"/>
    <s v="ILLAWARA/CURRAGH SS"/>
    <s v="KM KEELUNG/AENEAS"/>
    <d v="1899-12-30T04:30:00"/>
    <x v="619"/>
    <s v="DTY-WT 1-WCS-RLS 1-IMWB 1-DTY"/>
    <n v="58"/>
    <n v="1"/>
    <m/>
    <d v="1899-12-30T04:30:00"/>
    <d v="1899-12-30T04:30:00"/>
    <d v="1899-12-30T00:00:00"/>
    <n v="0"/>
    <n v="0"/>
    <d v="1899-12-30T04:40:00"/>
    <d v="1899-12-30T00:10:00"/>
    <n v="0"/>
    <n v="10"/>
    <d v="1899-12-30T04:55:00"/>
    <d v="1899-12-30T00:15:00"/>
    <n v="0"/>
    <n v="15"/>
    <d v="1899-12-30T06:00:00"/>
    <d v="1899-12-30T01:05:00"/>
    <n v="1"/>
    <n v="5"/>
    <d v="1899-12-30T06:05:00"/>
    <d v="1899-12-30T07:35:00"/>
    <d v="1899-12-30T01:30:00"/>
    <n v="1"/>
    <n v="30"/>
    <d v="1899-12-30T06:05:00"/>
    <d v="1899-12-30T07:35:00"/>
    <d v="1899-12-30T01:30:00"/>
    <n v="1"/>
    <n v="30"/>
    <d v="1899-12-30T07:37:00"/>
    <d v="1899-12-30T00:02:00"/>
    <n v="0"/>
    <n v="2"/>
    <d v="1899-12-30T07:37:00"/>
    <d v="1899-12-30T00:00:00"/>
    <n v="0"/>
    <n v="0"/>
    <d v="1899-12-30T10:25:00"/>
    <d v="1899-12-30T02:48:00"/>
    <n v="2"/>
    <n v="48"/>
    <d v="1899-12-30T10:25:00"/>
    <d v="1899-12-30T10:25:00"/>
    <d v="1899-12-30T00:00:00"/>
    <n v="0"/>
    <n v="0"/>
    <d v="1899-12-30T10:25:00"/>
    <d v="1899-12-30T10:25:00"/>
    <m/>
    <d v="1899-12-30T00:00:00"/>
    <n v="0"/>
    <n v="0"/>
    <d v="1899-12-30T10:35:00"/>
    <d v="1899-12-30T00:10:00"/>
    <n v="0"/>
    <n v="10"/>
    <d v="1899-12-30T10:40:00"/>
    <d v="1899-12-30T00:05:00"/>
    <n v="0"/>
    <n v="5"/>
    <d v="1899-12-30T10:40:00"/>
    <d v="1899-12-30T10:45:00"/>
    <d v="1899-12-30T00:05:00"/>
    <n v="0"/>
    <n v="5"/>
    <d v="1899-12-30T06:15:00"/>
    <n v="6"/>
    <n v="15"/>
    <d v="1899-12-30T01:22:00"/>
    <n v="1"/>
    <n v="22"/>
    <d v="1899-12-30T01:30:00"/>
    <n v="1"/>
    <n v="30"/>
    <d v="1899-12-30T02:48:00"/>
    <n v="2"/>
    <n v="48"/>
    <m/>
    <m/>
    <m/>
    <d v="1899-12-30T01:22:00"/>
    <n v="1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6:00"/>
    <n v="1"/>
    <n v="26"/>
    <d v="1899-12-30T00:00:00"/>
    <n v="0"/>
    <n v="0"/>
    <n v="2210921.2960000006"/>
    <n v="35602"/>
    <n v="64.378620689655179"/>
    <n v="62.101041963934627"/>
    <m/>
    <m/>
    <m/>
    <m/>
    <m/>
  </r>
  <r>
    <n v="626"/>
    <n v="34"/>
    <d v="2011-12-08T00:00:00"/>
    <n v="12"/>
    <x v="18"/>
    <n v="5"/>
    <s v="BSL"/>
    <s v="STEAM NON COKING"/>
    <s v="IRON KNIGHT"/>
    <d v="1899-12-30T11:15:00"/>
    <x v="620"/>
    <s v="DTY-WT 1-WCS-RLS 1-IMWB 1-DTY"/>
    <n v="59"/>
    <n v="0"/>
    <m/>
    <d v="1899-12-30T11:15:00"/>
    <d v="1899-12-30T11:15:00"/>
    <d v="1899-12-30T00:00:00"/>
    <n v="0"/>
    <n v="0"/>
    <d v="1899-12-30T11:30:00"/>
    <d v="1899-12-30T00:15:00"/>
    <n v="0"/>
    <n v="15"/>
    <d v="1899-12-30T11:40:00"/>
    <d v="1899-12-30T00:10:00"/>
    <n v="0"/>
    <n v="10"/>
    <d v="1899-12-30T12:40:00"/>
    <d v="1899-12-30T01:00:00"/>
    <n v="1"/>
    <n v="0"/>
    <d v="1899-12-30T12:45:00"/>
    <d v="1899-12-30T13:50:00"/>
    <d v="1899-12-30T01:05:00"/>
    <n v="1"/>
    <n v="5"/>
    <d v="1899-12-30T12:45:00"/>
    <d v="1899-12-30T13:50:00"/>
    <d v="1899-12-30T01:05:00"/>
    <n v="1"/>
    <n v="5"/>
    <d v="1899-12-30T13:53:00"/>
    <d v="1899-12-30T00:03:00"/>
    <n v="0"/>
    <n v="3"/>
    <d v="1899-12-30T13:54:00"/>
    <d v="1899-12-30T00:01:00"/>
    <n v="0"/>
    <n v="1"/>
    <d v="1899-12-30T15:33:00"/>
    <d v="1899-12-30T01:39:00"/>
    <n v="1"/>
    <n v="39"/>
    <d v="1899-12-30T15:33:00"/>
    <d v="1899-12-30T15:33:00"/>
    <d v="1899-12-30T00:00:00"/>
    <n v="0"/>
    <n v="0"/>
    <d v="1899-12-30T15:33:00"/>
    <d v="1899-12-30T15:33:00"/>
    <m/>
    <d v="1899-12-30T00:00:00"/>
    <n v="0"/>
    <n v="0"/>
    <d v="1899-12-30T15:45:00"/>
    <d v="1899-12-30T00:12:00"/>
    <n v="0"/>
    <n v="12"/>
    <d v="1899-12-30T15:50:00"/>
    <d v="1899-12-30T00:05:00"/>
    <n v="0"/>
    <n v="5"/>
    <d v="1899-12-30T15:50:00"/>
    <d v="1899-12-30T15:55:00"/>
    <d v="1899-12-30T00:05:00"/>
    <n v="0"/>
    <n v="5"/>
    <d v="1899-12-30T04:40:00"/>
    <n v="4"/>
    <n v="40"/>
    <d v="1899-12-30T01:20:00"/>
    <n v="1"/>
    <n v="20"/>
    <d v="1899-12-30T01:05:00"/>
    <n v="1"/>
    <n v="5"/>
    <d v="1899-12-30T01:39:00"/>
    <n v="1"/>
    <n v="39"/>
    <m/>
    <m/>
    <m/>
    <d v="1899-12-30T01:21:00"/>
    <n v="1"/>
    <n v="2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8:00"/>
    <n v="0"/>
    <n v="18"/>
    <d v="1899-12-30T00:00:00"/>
    <n v="0"/>
    <n v="0"/>
    <n v="2214579.8760000006"/>
    <n v="35661"/>
    <n v="62.009830508474572"/>
    <n v="62.100891057457744"/>
    <m/>
    <m/>
    <m/>
    <m/>
    <m/>
  </r>
  <r>
    <n v="627"/>
    <n v="35"/>
    <d v="2011-12-08T00:00:00"/>
    <n v="12"/>
    <x v="17"/>
    <n v="3"/>
    <s v="UML,SUKHINDA"/>
    <s v="HARD COKING COAL"/>
    <s v="SUMMER FORTUNE"/>
    <d v="1899-12-30T14:00:00"/>
    <x v="621"/>
    <s v="DTY-WT 1-WCS-RLS 2-IMWB 1-DTY"/>
    <n v="58"/>
    <n v="1"/>
    <m/>
    <d v="1899-12-30T14:00:00"/>
    <d v="1899-12-30T14:00:00"/>
    <d v="1899-12-30T00:00:00"/>
    <n v="0"/>
    <n v="0"/>
    <d v="1899-12-30T14:05:00"/>
    <d v="1899-12-30T00:05:00"/>
    <n v="0"/>
    <n v="5"/>
    <d v="1899-12-30T14:15:00"/>
    <d v="1899-12-30T00:10:00"/>
    <n v="0"/>
    <n v="10"/>
    <d v="1899-12-30T15:10:00"/>
    <d v="1899-12-30T00:55:00"/>
    <n v="0"/>
    <n v="55"/>
    <d v="1899-12-30T15:12:00"/>
    <d v="1899-12-30T16:30:00"/>
    <d v="1899-12-30T01:18:00"/>
    <n v="1"/>
    <n v="18"/>
    <d v="1899-12-30T15:12:00"/>
    <d v="1899-12-30T16:30:00"/>
    <d v="1899-12-30T01:18:00"/>
    <n v="1"/>
    <n v="18"/>
    <d v="1899-12-30T16:32:00"/>
    <d v="1899-12-30T00:02:00"/>
    <n v="0"/>
    <n v="2"/>
    <d v="1899-12-30T16:35:00"/>
    <d v="1899-12-30T00:03:00"/>
    <n v="0"/>
    <n v="3"/>
    <d v="1899-12-30T18:39:00"/>
    <d v="1899-12-30T02:04:00"/>
    <n v="2"/>
    <n v="4"/>
    <d v="1899-12-30T18:39:00"/>
    <d v="1899-12-30T18:39:00"/>
    <d v="1899-12-30T00:00:00"/>
    <n v="0"/>
    <n v="0"/>
    <d v="1899-12-30T18:39:00"/>
    <d v="1899-12-30T18:39:00"/>
    <m/>
    <d v="1899-12-30T00:00:00"/>
    <n v="0"/>
    <n v="0"/>
    <d v="1899-12-30T18:50:00"/>
    <d v="1899-12-30T00:11:00"/>
    <n v="0"/>
    <n v="11"/>
    <d v="1899-12-30T18:55:00"/>
    <d v="1899-12-30T00:05:00"/>
    <n v="0"/>
    <n v="5"/>
    <d v="1899-12-30T18:55:00"/>
    <d v="1899-12-30T19:00:00"/>
    <d v="1899-12-30T00:05:00"/>
    <n v="0"/>
    <n v="5"/>
    <d v="1899-12-30T05:00:00"/>
    <n v="5"/>
    <n v="0"/>
    <d v="1899-12-30T01:13:00"/>
    <n v="1"/>
    <n v="13"/>
    <d v="1899-12-30T01:18:00"/>
    <n v="1"/>
    <n v="18"/>
    <d v="1899-12-30T02:04:00"/>
    <n v="2"/>
    <n v="4"/>
    <m/>
    <m/>
    <m/>
    <d v="1899-12-30T01:30:00"/>
    <n v="1"/>
    <n v="3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4:00"/>
    <n v="0"/>
    <n v="34"/>
    <d v="1899-12-30T00:00:00"/>
    <n v="0"/>
    <n v="0"/>
    <n v="2218169.1160000009"/>
    <n v="35719"/>
    <n v="61.883448275862065"/>
    <n v="62.100537976987063"/>
    <m/>
    <m/>
    <m/>
    <m/>
    <m/>
  </r>
  <r>
    <n v="628"/>
    <n v="36"/>
    <d v="2011-12-08T00:00:00"/>
    <n v="12"/>
    <x v="25"/>
    <n v="2"/>
    <s v="KYORI OREMIN LTD."/>
    <s v="STEAM NON COKING"/>
    <s v="PANORIA"/>
    <d v="1899-12-30T16:30:00"/>
    <x v="622"/>
    <s v="DTY-WT 1-WCS-RLS 1-IMWB 1-DTY"/>
    <n v="58"/>
    <n v="1"/>
    <m/>
    <d v="1899-12-30T16:30:00"/>
    <d v="1899-12-30T16:30:00"/>
    <d v="1899-12-30T00:00:00"/>
    <n v="0"/>
    <n v="0"/>
    <d v="1899-12-30T16:40:00"/>
    <d v="1899-12-30T00:10:00"/>
    <n v="0"/>
    <n v="10"/>
    <d v="1899-12-30T16:50:00"/>
    <d v="1899-12-30T00:10:00"/>
    <n v="0"/>
    <n v="10"/>
    <d v="1899-12-30T17:46:00"/>
    <d v="1899-12-30T00:56:00"/>
    <n v="0"/>
    <n v="56"/>
    <d v="1899-12-30T17:53:00"/>
    <d v="1899-12-30T19:26:00"/>
    <d v="1899-12-30T01:33:00"/>
    <n v="1"/>
    <n v="33"/>
    <d v="1899-12-30T17:53:00"/>
    <d v="1899-12-30T19:26:00"/>
    <d v="1899-12-30T01:33:00"/>
    <n v="1"/>
    <n v="33"/>
    <d v="1899-12-30T19:34:00"/>
    <d v="1899-12-30T00:08:00"/>
    <n v="0"/>
    <n v="8"/>
    <d v="1899-12-30T19:36:00"/>
    <d v="1899-12-30T00:02:00"/>
    <n v="0"/>
    <n v="2"/>
    <d v="1899-12-30T22:16:00"/>
    <d v="1899-12-30T02:40:00"/>
    <n v="2"/>
    <n v="40"/>
    <d v="1899-12-30T22:16:00"/>
    <d v="1899-12-30T22:16:00"/>
    <d v="1899-12-30T00:00:00"/>
    <n v="0"/>
    <n v="0"/>
    <d v="1899-12-30T22:16:00"/>
    <d v="1899-12-30T22:16:00"/>
    <m/>
    <d v="1899-12-30T00:00:00"/>
    <n v="0"/>
    <n v="0"/>
    <d v="1899-12-30T22:25:00"/>
    <d v="1899-12-30T00:09:00"/>
    <n v="0"/>
    <n v="9"/>
    <d v="1899-12-30T22:30:00"/>
    <d v="1899-12-30T00:05:00"/>
    <n v="0"/>
    <n v="5"/>
    <d v="1899-12-30T22:30:00"/>
    <d v="1899-12-30T22:35:00"/>
    <d v="1899-12-30T00:05:00"/>
    <n v="0"/>
    <n v="5"/>
    <d v="1899-12-30T06:05:00"/>
    <n v="6"/>
    <n v="5"/>
    <d v="1899-12-30T01:18:00"/>
    <n v="1"/>
    <n v="18"/>
    <d v="1899-12-30T01:33:00"/>
    <n v="1"/>
    <n v="33"/>
    <d v="1899-12-30T02:40:00"/>
    <n v="2"/>
    <n v="40"/>
    <m/>
    <m/>
    <m/>
    <d v="1899-12-30T01:44:00"/>
    <n v="1"/>
    <n v="44"/>
    <d v="1899-12-30T00:00:00"/>
    <n v="0"/>
    <n v="0"/>
    <d v="1899-12-30T00:47:00"/>
    <n v="0"/>
    <n v="47"/>
    <d v="1899-12-30T00:00:00"/>
    <n v="0"/>
    <n v="0"/>
    <d v="1899-12-30T00:00:00"/>
    <n v="0"/>
    <n v="0"/>
    <d v="1899-12-30T00:00:00"/>
    <n v="0"/>
    <n v="0"/>
    <d v="1899-12-30T00:09:00"/>
    <n v="0"/>
    <n v="9"/>
    <d v="1899-12-30T00:00:00"/>
    <n v="0"/>
    <n v="0"/>
    <n v="2221768.0860000011"/>
    <n v="35777"/>
    <n v="62.051206896551719"/>
    <n v="62.100458003745452"/>
    <m/>
    <m/>
    <m/>
    <m/>
    <m/>
  </r>
  <r>
    <n v="629"/>
    <n v="37"/>
    <d v="2011-12-08T00:00:00"/>
    <n v="12"/>
    <x v="36"/>
    <n v="1"/>
    <s v="HIND ENERGY"/>
    <s v="NON COKING"/>
    <s v="IPSEA COLOSSUS"/>
    <d v="1899-12-30T20:30:00"/>
    <x v="623"/>
    <s v="DTY-WT 1-WCS-RLS 2-IMWB 1-DTY"/>
    <n v="55"/>
    <n v="4"/>
    <m/>
    <d v="1899-12-30T20:30:00"/>
    <d v="1899-12-30T20:30:00"/>
    <d v="1899-12-30T00:00:00"/>
    <n v="0"/>
    <n v="0"/>
    <d v="1899-12-30T20:35:00"/>
    <d v="1899-12-30T00:05:00"/>
    <n v="0"/>
    <n v="5"/>
    <d v="1899-12-30T20:45:00"/>
    <d v="1899-12-30T00:10:00"/>
    <n v="0"/>
    <n v="10"/>
    <d v="1899-12-30T21:45:00"/>
    <d v="1899-12-30T01:00:00"/>
    <n v="1"/>
    <n v="0"/>
    <d v="1899-12-30T21:48:00"/>
    <d v="1899-12-30T23:10:00"/>
    <d v="1899-12-30T01:22:00"/>
    <n v="1"/>
    <n v="22"/>
    <d v="1899-12-30T21:48:00"/>
    <d v="1899-12-30T23:10:00"/>
    <d v="1899-12-30T01:22:00"/>
    <n v="1"/>
    <n v="22"/>
    <d v="1899-12-30T23:25:00"/>
    <d v="1899-12-30T00:15:00"/>
    <n v="0"/>
    <n v="15"/>
    <d v="1899-12-30T23:28:00"/>
    <d v="1899-12-30T00:03:00"/>
    <n v="0"/>
    <n v="3"/>
    <d v="1899-12-31T03:00:00"/>
    <d v="1899-12-30T03:32:00"/>
    <n v="3"/>
    <n v="32"/>
    <d v="1899-12-31T03:00:00"/>
    <d v="1899-12-31T03:00:00"/>
    <d v="1899-12-30T00:00:00"/>
    <n v="0"/>
    <n v="0"/>
    <d v="1899-12-31T03:00:00"/>
    <d v="1899-12-31T03:00:00"/>
    <m/>
    <d v="1899-12-30T00:00:00"/>
    <n v="0"/>
    <n v="0"/>
    <d v="1899-12-31T03:10:00"/>
    <d v="1899-12-30T00:10:00"/>
    <n v="0"/>
    <n v="10"/>
    <d v="1899-12-31T03:15:00"/>
    <d v="1899-12-30T00:05:00"/>
    <n v="0"/>
    <n v="5"/>
    <d v="1899-12-31T03:15:00"/>
    <d v="1899-12-31T03:20:00"/>
    <d v="1899-12-30T00:05:00"/>
    <n v="0"/>
    <n v="5"/>
    <d v="1899-12-30T06:50:00"/>
    <n v="6"/>
    <n v="50"/>
    <d v="1899-12-30T01:30:00"/>
    <n v="1"/>
    <n v="30"/>
    <d v="1899-12-30T01:22:00"/>
    <n v="1"/>
    <n v="22"/>
    <d v="1899-12-30T03:32:00"/>
    <n v="3"/>
    <n v="32"/>
    <m/>
    <m/>
    <m/>
    <d v="1899-12-30T01:47:00"/>
    <n v="1"/>
    <n v="47"/>
    <d v="1899-12-30T00:00:00"/>
    <n v="0"/>
    <n v="0"/>
    <d v="1899-12-30T00:30:00"/>
    <n v="0"/>
    <n v="30"/>
    <d v="1899-12-30T00:00:00"/>
    <n v="0"/>
    <n v="0"/>
    <d v="1899-12-30T00:00:00"/>
    <n v="0"/>
    <n v="0"/>
    <d v="1899-12-30T00:00:00"/>
    <n v="0"/>
    <n v="0"/>
    <d v="1899-12-30T01:15:00"/>
    <n v="1"/>
    <n v="15"/>
    <d v="1899-12-30T00:00:00"/>
    <n v="0"/>
    <n v="0"/>
    <n v="2225119.8060000013"/>
    <n v="35832"/>
    <n v="60.940363636363635"/>
    <n v="62.098677327528499"/>
    <m/>
    <m/>
    <m/>
    <m/>
    <m/>
  </r>
  <r>
    <n v="630"/>
    <n v="38"/>
    <d v="2011-12-09T00:00:00"/>
    <n v="12"/>
    <x v="0"/>
    <n v="14"/>
    <s v="TSL,JSR"/>
    <s v="CURRAGH SS/CP OMAN"/>
    <s v="AENEAS/MP PANAMAX 6"/>
    <d v="1899-12-30T23:20:00"/>
    <x v="624"/>
    <s v="DTY-WT 1-WCS-RLS 1-IMWB 1-DTY"/>
    <n v="55"/>
    <n v="4"/>
    <m/>
    <d v="1899-12-30T23:20:00"/>
    <d v="1899-12-30T23:20:00"/>
    <d v="1899-12-30T00:00:00"/>
    <n v="0"/>
    <n v="0"/>
    <d v="1899-12-30T23:30:00"/>
    <d v="1899-12-30T00:10:00"/>
    <n v="0"/>
    <n v="10"/>
    <d v="1899-12-30T23:40:00"/>
    <d v="1899-12-30T00:10:00"/>
    <n v="0"/>
    <n v="10"/>
    <d v="1899-12-31T00:20:00"/>
    <d v="1899-12-30T00:40:00"/>
    <n v="0"/>
    <n v="40"/>
    <d v="1899-12-31T00:25:00"/>
    <d v="1899-12-31T02:00:00"/>
    <d v="1899-12-30T01:35:00"/>
    <n v="1"/>
    <n v="35"/>
    <d v="1899-12-31T00:25:00"/>
    <d v="1899-12-31T02:00:00"/>
    <d v="1899-12-30T01:35:00"/>
    <n v="1"/>
    <n v="35"/>
    <d v="1899-12-31T01:07:00"/>
    <d v="1899-12-30T00:47:00"/>
    <n v="0"/>
    <n v="47"/>
    <d v="1899-12-31T01:08:00"/>
    <d v="1899-12-30T00:01:00"/>
    <n v="0"/>
    <n v="1"/>
    <d v="1899-12-31T06:22:00"/>
    <d v="1899-12-30T05:14:00"/>
    <n v="5"/>
    <n v="14"/>
    <d v="1899-12-31T06:22:00"/>
    <d v="1899-12-31T06:22:00"/>
    <d v="1899-12-30T00:00:00"/>
    <n v="0"/>
    <n v="0"/>
    <d v="1899-12-31T06:22:00"/>
    <d v="1899-12-31T06:22:00"/>
    <m/>
    <d v="1899-12-30T00:00:00"/>
    <n v="0"/>
    <n v="0"/>
    <d v="1899-12-31T06:30:00"/>
    <d v="1899-12-30T00:08:00"/>
    <n v="0"/>
    <n v="8"/>
    <d v="1899-12-31T06:35:00"/>
    <d v="1899-12-30T00:05:00"/>
    <n v="0"/>
    <n v="5"/>
    <d v="1899-12-31T06:35:00"/>
    <d v="1899-12-31T06:40:00"/>
    <d v="1899-12-30T00:05:00"/>
    <n v="0"/>
    <n v="5"/>
    <d v="1899-12-30T07:20:00"/>
    <n v="7"/>
    <n v="20"/>
    <d v="1899-12-30T01:40:00"/>
    <n v="1"/>
    <n v="40"/>
    <d v="1899-12-30T01:35:00"/>
    <n v="1"/>
    <n v="35"/>
    <d v="1899-12-30T05:14:00"/>
    <n v="5"/>
    <n v="14"/>
    <m/>
    <m/>
    <m/>
    <d v="1899-12-30T02:11:00"/>
    <n v="2"/>
    <n v="1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3:03:00"/>
    <n v="3"/>
    <n v="3"/>
    <d v="1899-12-30T00:00:00"/>
    <n v="0"/>
    <n v="0"/>
    <n v="2228652.0160000012"/>
    <n v="35887"/>
    <n v="64.221999999999994"/>
    <n v="62.101931507231065"/>
    <m/>
    <m/>
    <m/>
    <m/>
    <m/>
  </r>
  <r>
    <n v="631"/>
    <n v="39"/>
    <d v="2011-12-09T00:00:00"/>
    <n v="12"/>
    <x v="18"/>
    <n v="6"/>
    <s v="BSL"/>
    <s v="STEAM NON COKING"/>
    <s v="IRON KNIGHT"/>
    <d v="1899-12-30T03:30:00"/>
    <x v="625"/>
    <s v="DTY-WT 1-WCS-RLS 1-IMWB 1-DTY"/>
    <n v="54"/>
    <n v="4"/>
    <m/>
    <d v="1899-12-30T03:30:00"/>
    <d v="1899-12-30T03:30:00"/>
    <d v="1899-12-30T00:00:00"/>
    <n v="0"/>
    <n v="0"/>
    <d v="1899-12-30T03:40:00"/>
    <d v="1899-12-30T00:10:00"/>
    <n v="0"/>
    <n v="10"/>
    <d v="1899-12-30T04:00:00"/>
    <d v="1899-12-30T00:20:00"/>
    <n v="0"/>
    <n v="20"/>
    <d v="1899-12-30T05:00:00"/>
    <d v="1899-12-30T01:00:00"/>
    <n v="1"/>
    <n v="0"/>
    <d v="1899-12-30T05:05:00"/>
    <d v="1899-12-30T07:00:00"/>
    <d v="1899-12-30T01:55:00"/>
    <n v="1"/>
    <n v="55"/>
    <d v="1899-12-30T05:05:00"/>
    <d v="1899-12-30T07:00:00"/>
    <d v="1899-12-30T01:55:00"/>
    <n v="1"/>
    <n v="55"/>
    <d v="1899-12-30T13:40:00"/>
    <d v="1899-12-30T06:40:00"/>
    <n v="6"/>
    <n v="40"/>
    <d v="1899-12-30T13:58:00"/>
    <d v="1899-12-30T00:18:00"/>
    <n v="0"/>
    <n v="18"/>
    <d v="1899-12-30T16:29:00"/>
    <d v="1899-12-30T02:31:00"/>
    <n v="2"/>
    <n v="31"/>
    <d v="1899-12-30T16:29:00"/>
    <d v="1899-12-30T16:29:00"/>
    <d v="1899-12-30T00:00:00"/>
    <n v="0"/>
    <n v="0"/>
    <d v="1899-12-30T16:29:00"/>
    <d v="1899-12-30T16:29:00"/>
    <m/>
    <d v="1899-12-30T00:00:00"/>
    <n v="0"/>
    <n v="0"/>
    <d v="1899-12-30T16:40:00"/>
    <d v="1899-12-30T00:11:00"/>
    <n v="0"/>
    <n v="11"/>
    <d v="1899-12-30T16:45:00"/>
    <d v="1899-12-30T00:05:00"/>
    <n v="0"/>
    <n v="5"/>
    <d v="1899-12-30T16:45:00"/>
    <d v="1899-12-30T16:50:00"/>
    <d v="1899-12-30T00:05:00"/>
    <n v="0"/>
    <n v="5"/>
    <d v="1899-12-30T13:20:00"/>
    <n v="13"/>
    <n v="20"/>
    <d v="1899-12-30T07:56:00"/>
    <n v="7"/>
    <n v="56"/>
    <d v="1899-12-30T01:55:00"/>
    <n v="1"/>
    <n v="55"/>
    <d v="1899-12-30T02:31:00"/>
    <n v="2"/>
    <n v="31"/>
    <m/>
    <m/>
    <m/>
    <d v="1899-12-30T01:30:00"/>
    <n v="1"/>
    <n v="3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1:00"/>
    <n v="1"/>
    <n v="1"/>
    <d v="1899-12-30T00:00:00"/>
    <n v="0"/>
    <n v="0"/>
    <n v="2232006.1260000011"/>
    <n v="35941"/>
    <n v="62.113148148148149"/>
    <n v="62.101948359811942"/>
    <m/>
    <m/>
    <m/>
    <m/>
    <m/>
  </r>
  <r>
    <n v="632"/>
    <n v="40"/>
    <d v="2011-12-09T00:00:00"/>
    <n v="12"/>
    <x v="1"/>
    <n v="8"/>
    <s v="TSL,HALDIA"/>
    <s v="CURRAGH SS/HAIL CREEK"/>
    <s v="AENEAS/ECOLA"/>
    <d v="1899-12-30T14:20:00"/>
    <x v="626"/>
    <s v="DTY-WT 1-WCS-RLS 2-IMWB 1-DTY"/>
    <n v="51"/>
    <n v="7"/>
    <m/>
    <d v="1899-12-30T14:20:00"/>
    <d v="1899-12-30T14:20:00"/>
    <d v="1899-12-30T00:00:00"/>
    <n v="0"/>
    <n v="0"/>
    <d v="1899-12-30T14:30:00"/>
    <d v="1899-12-30T00:10:00"/>
    <n v="0"/>
    <n v="10"/>
    <d v="1899-12-30T14:45:00"/>
    <d v="1899-12-30T00:15:00"/>
    <n v="0"/>
    <n v="15"/>
    <d v="1899-12-30T15:15:00"/>
    <d v="1899-12-30T00:30:00"/>
    <n v="0"/>
    <n v="30"/>
    <d v="1899-12-30T15:26:00"/>
    <d v="1899-12-30T15:49:00"/>
    <d v="1899-12-30T00:23:00"/>
    <n v="0"/>
    <n v="23"/>
    <d v="1899-12-30T15:26:00"/>
    <d v="1899-12-30T15:49:00"/>
    <d v="1899-12-30T00:23:00"/>
    <n v="0"/>
    <n v="23"/>
    <d v="1899-12-30T17:10:00"/>
    <d v="1899-12-30T01:21:00"/>
    <n v="1"/>
    <n v="21"/>
    <d v="1899-12-30T17:11:00"/>
    <d v="1899-12-30T00:01:00"/>
    <n v="0"/>
    <n v="1"/>
    <d v="1899-12-30T19:48:00"/>
    <d v="1899-12-30T02:37:00"/>
    <n v="2"/>
    <n v="37"/>
    <d v="1899-12-30T19:48:00"/>
    <d v="1899-12-30T19:48:00"/>
    <d v="1899-12-30T00:00:00"/>
    <n v="0"/>
    <n v="0"/>
    <d v="1899-12-30T19:48:00"/>
    <d v="1899-12-30T19:48:00"/>
    <m/>
    <d v="1899-12-30T00:00:00"/>
    <n v="0"/>
    <n v="0"/>
    <d v="1899-12-30T20:00:00"/>
    <d v="1899-12-30T00:12:00"/>
    <n v="0"/>
    <n v="12"/>
    <d v="1899-12-30T20:05:00"/>
    <d v="1899-12-30T00:05:00"/>
    <n v="0"/>
    <n v="5"/>
    <d v="1899-12-30T20:05:00"/>
    <d v="1899-12-30T20:10:00"/>
    <d v="1899-12-30T00:05:00"/>
    <n v="0"/>
    <n v="5"/>
    <d v="1899-12-30T05:50:00"/>
    <n v="5"/>
    <n v="50"/>
    <d v="1899-12-30T02:08:00"/>
    <n v="2"/>
    <n v="8"/>
    <d v="1899-12-30T00:23:00"/>
    <n v="0"/>
    <n v="23"/>
    <d v="1899-12-30T02:37:00"/>
    <n v="2"/>
    <n v="37"/>
    <m/>
    <m/>
    <m/>
    <d v="1899-12-30T01:19:00"/>
    <n v="1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8:00"/>
    <n v="1"/>
    <n v="18"/>
    <d v="1899-12-30T00:05:00"/>
    <n v="0"/>
    <n v="5"/>
    <n v="2235199.7460000012"/>
    <n v="35992"/>
    <n v="62.62"/>
    <n v="62.102682429428796"/>
    <m/>
    <m/>
    <m/>
    <m/>
    <m/>
  </r>
  <r>
    <n v="633"/>
    <n v="41"/>
    <d v="2011-12-09T00:00:00"/>
    <n v="12"/>
    <x v="0"/>
    <n v="15"/>
    <s v="TSL,JSR"/>
    <s v="CP OMAN/CURRAGH SS"/>
    <s v="MP PANAMAX 6/AENEAS"/>
    <d v="1899-12-30T16:00:00"/>
    <x v="627"/>
    <s v="DTY-WT 1-WCS-RLS 1-IMWB 1-DTY/DTY-WT 1-WCS-RLS 2-IMWB 1-DTY"/>
    <n v="59"/>
    <n v="0"/>
    <m/>
    <d v="1899-12-30T16:00:00"/>
    <d v="1899-12-30T16:00:00"/>
    <d v="1899-12-30T00:00:00"/>
    <n v="0"/>
    <n v="0"/>
    <d v="1899-12-30T16:15:00"/>
    <d v="1899-12-30T00:15:00"/>
    <n v="0"/>
    <n v="15"/>
    <d v="1899-12-30T17:00:00"/>
    <d v="1899-12-30T00:45:00"/>
    <n v="0"/>
    <n v="45"/>
    <d v="1899-12-30T19:12:00"/>
    <d v="1899-12-30T02:12:00"/>
    <n v="2"/>
    <n v="12"/>
    <d v="1899-12-30T19:15:00"/>
    <d v="1899-12-30T20:50:00"/>
    <d v="1899-12-30T01:35:00"/>
    <n v="1"/>
    <n v="35"/>
    <d v="1899-12-30T19:15:00"/>
    <d v="1899-12-30T20:50:00"/>
    <d v="1899-12-30T01:35:00"/>
    <n v="1"/>
    <n v="35"/>
    <d v="1899-12-30T22:55:00"/>
    <d v="1899-12-30T02:05:00"/>
    <n v="2"/>
    <n v="5"/>
    <d v="1899-12-30T22:56:00"/>
    <d v="1899-12-30T00:01:00"/>
    <n v="0"/>
    <n v="1"/>
    <d v="1899-12-31T05:45:00"/>
    <d v="1899-12-30T06:49:00"/>
    <n v="6"/>
    <n v="49"/>
    <d v="1899-12-31T05:45:00"/>
    <d v="1899-12-31T05:45:00"/>
    <d v="1899-12-30T00:00:00"/>
    <n v="0"/>
    <n v="0"/>
    <d v="1899-12-31T05:45:00"/>
    <d v="1899-12-31T05:45:00"/>
    <m/>
    <d v="1899-12-30T00:00:00"/>
    <n v="0"/>
    <n v="0"/>
    <d v="1899-12-31T05:55:00"/>
    <d v="1899-12-30T00:10:00"/>
    <n v="0"/>
    <n v="10"/>
    <d v="1899-12-31T05:58:00"/>
    <d v="1899-12-30T00:03:00"/>
    <n v="0"/>
    <n v="3"/>
    <d v="1899-12-31T05:58:00"/>
    <d v="1899-12-31T06:00:00"/>
    <d v="1899-12-30T00:02:00"/>
    <n v="0"/>
    <n v="2"/>
    <d v="1899-12-30T14:00:00"/>
    <n v="14"/>
    <n v="0"/>
    <d v="1899-12-30T04:30:00"/>
    <n v="4"/>
    <n v="30"/>
    <d v="1899-12-30T01:35:00"/>
    <n v="1"/>
    <n v="35"/>
    <d v="1899-12-30T06:49:00"/>
    <n v="6"/>
    <n v="49"/>
    <m/>
    <m/>
    <m/>
    <d v="1899-12-30T04:32:00"/>
    <n v="4"/>
    <n v="32"/>
    <d v="1899-12-30T00:00:00"/>
    <n v="0"/>
    <n v="0"/>
    <d v="1899-12-30T00:00:00"/>
    <n v="0"/>
    <n v="0"/>
    <d v="1899-12-30T00:00:00"/>
    <n v="0"/>
    <n v="0"/>
    <d v="1899-12-30T02:00:00"/>
    <n v="2"/>
    <n v="0"/>
    <d v="1899-12-30T00:05:00"/>
    <n v="0"/>
    <n v="5"/>
    <d v="1899-12-30T00:12:00"/>
    <n v="0"/>
    <n v="12"/>
    <d v="1899-12-30T00:00:00"/>
    <n v="0"/>
    <n v="0"/>
    <n v="2238786.276000001"/>
    <n v="36051"/>
    <n v="60.788644067796611"/>
    <n v="62.100531913123106"/>
    <m/>
    <m/>
    <m/>
    <m/>
    <m/>
  </r>
  <r>
    <n v="634"/>
    <n v="42"/>
    <d v="2011-12-10T00:00:00"/>
    <n v="12"/>
    <x v="0"/>
    <n v="16"/>
    <s v="TSL,JSR"/>
    <s v="JELLINBAH PCI/BLENDED PCI"/>
    <s v="LOWLANDS NELLO/FALCOM TRADER II"/>
    <d v="1899-12-30T01:45:00"/>
    <x v="628"/>
    <s v="DTY-WT 1-WCS-RLS 2-IMWB 1-DTY"/>
    <n v="56"/>
    <n v="3"/>
    <m/>
    <d v="1899-12-30T01:45:00"/>
    <d v="1899-12-30T01:45:00"/>
    <d v="1899-12-30T00:00:00"/>
    <n v="0"/>
    <n v="0"/>
    <d v="1899-12-30T01:55:00"/>
    <d v="1899-12-30T00:10:00"/>
    <n v="0"/>
    <n v="10"/>
    <d v="1899-12-30T02:10:00"/>
    <d v="1899-12-30T00:15:00"/>
    <n v="0"/>
    <n v="15"/>
    <d v="1899-12-30T02:50:00"/>
    <d v="1899-12-30T00:40:00"/>
    <n v="0"/>
    <n v="40"/>
    <d v="1899-12-30T03:00:00"/>
    <d v="1899-12-30T04:25:00"/>
    <d v="1899-12-30T01:25:00"/>
    <n v="1"/>
    <n v="25"/>
    <d v="1899-12-30T03:00:00"/>
    <d v="1899-12-30T04:25:00"/>
    <d v="1899-12-30T01:25:00"/>
    <n v="1"/>
    <n v="25"/>
    <d v="1899-12-30T04:33:00"/>
    <d v="1899-12-30T00:08:00"/>
    <n v="0"/>
    <n v="8"/>
    <d v="1899-12-30T04:35:00"/>
    <d v="1899-12-30T00:02:00"/>
    <n v="0"/>
    <n v="2"/>
    <d v="1899-12-30T06:47:00"/>
    <d v="1899-12-30T02:12:00"/>
    <n v="2"/>
    <n v="12"/>
    <d v="1899-12-30T06:47:00"/>
    <d v="1899-12-30T06:47:00"/>
    <d v="1899-12-30T00:00:00"/>
    <n v="0"/>
    <n v="0"/>
    <d v="1899-12-30T06:47:00"/>
    <d v="1899-12-30T06:47:00"/>
    <m/>
    <d v="1899-12-30T00:00:00"/>
    <n v="0"/>
    <n v="0"/>
    <d v="1899-12-30T06:55:00"/>
    <d v="1899-12-30T00:08:00"/>
    <n v="0"/>
    <n v="8"/>
    <d v="1899-12-30T07:00:00"/>
    <d v="1899-12-30T00:05:00"/>
    <n v="0"/>
    <n v="5"/>
    <d v="1899-12-30T07:00:00"/>
    <d v="1899-12-30T07:05:00"/>
    <d v="1899-12-30T00:05:00"/>
    <n v="0"/>
    <n v="5"/>
    <d v="1899-12-30T05:20:00"/>
    <n v="5"/>
    <n v="20"/>
    <d v="1899-12-30T01:01:00"/>
    <n v="1"/>
    <n v="1"/>
    <d v="1899-12-30T01:25:00"/>
    <n v="1"/>
    <n v="25"/>
    <d v="1899-12-30T02:12:00"/>
    <n v="2"/>
    <n v="12"/>
    <m/>
    <m/>
    <m/>
    <d v="1899-12-30T01:36:00"/>
    <n v="1"/>
    <n v="36"/>
    <d v="1899-12-30T00:00:00"/>
    <n v="0"/>
    <n v="0"/>
    <d v="1899-12-30T00:27:00"/>
    <n v="0"/>
    <n v="27"/>
    <d v="1899-12-30T00:00:00"/>
    <n v="0"/>
    <n v="0"/>
    <d v="1899-12-30T00:00:00"/>
    <n v="0"/>
    <n v="0"/>
    <d v="1899-12-30T00:02:00"/>
    <n v="0"/>
    <n v="2"/>
    <d v="1899-12-30T00:07:00"/>
    <n v="0"/>
    <n v="7"/>
    <d v="1899-12-30T00:00:00"/>
    <n v="0"/>
    <n v="0"/>
    <n v="2242258.0160000012"/>
    <n v="36107"/>
    <n v="61.995357142857138"/>
    <n v="62.1003687927549"/>
    <m/>
    <m/>
    <m/>
    <m/>
    <m/>
  </r>
  <r>
    <n v="635"/>
    <n v="43"/>
    <d v="2011-12-10T00:00:00"/>
    <n v="12"/>
    <x v="2"/>
    <n v="1"/>
    <s v="UML,DGPR"/>
    <s v="HARD COKING COAL"/>
    <s v="SUMMER FORTUNE"/>
    <d v="1899-12-30T19:20:00"/>
    <x v="629"/>
    <s v="DTY-WT 1-WCS-RLS 1-IMWB 1-DTY"/>
    <n v="57"/>
    <n v="1"/>
    <m/>
    <d v="1899-12-30T19:20:00"/>
    <d v="1899-12-30T19:20:00"/>
    <d v="1899-12-30T00:00:00"/>
    <n v="0"/>
    <n v="0"/>
    <d v="1899-12-30T19:30:00"/>
    <d v="1899-12-30T00:10:00"/>
    <n v="0"/>
    <n v="10"/>
    <d v="1899-12-30T19:45:00"/>
    <d v="1899-12-30T00:15:00"/>
    <n v="0"/>
    <n v="15"/>
    <d v="1899-12-30T20:30:00"/>
    <d v="1899-12-30T00:45:00"/>
    <n v="0"/>
    <n v="45"/>
    <d v="1899-12-30T20:35:00"/>
    <d v="1899-12-30T21:35:00"/>
    <d v="1899-12-30T01:00:00"/>
    <n v="1"/>
    <n v="0"/>
    <d v="1899-12-30T20:35:00"/>
    <d v="1899-12-30T21:35:00"/>
    <d v="1899-12-30T01:00:00"/>
    <n v="1"/>
    <n v="0"/>
    <d v="1899-12-30T21:36:00"/>
    <d v="1899-12-30T00:01:00"/>
    <n v="0"/>
    <n v="1"/>
    <d v="1899-12-30T21:36:00"/>
    <d v="1899-12-30T00:00:00"/>
    <n v="0"/>
    <n v="0"/>
    <d v="1899-12-30T23:08:00"/>
    <d v="1899-12-30T01:32:00"/>
    <n v="1"/>
    <n v="32"/>
    <d v="1899-12-30T23:08:00"/>
    <d v="1899-12-30T23:08:00"/>
    <d v="1899-12-30T00:00:00"/>
    <n v="0"/>
    <n v="0"/>
    <d v="1899-12-30T23:08:00"/>
    <d v="1899-12-30T23:08:00"/>
    <m/>
    <d v="1899-12-30T00:00:00"/>
    <n v="0"/>
    <n v="0"/>
    <d v="1899-12-30T23:15:00"/>
    <d v="1899-12-30T00:07:00"/>
    <n v="0"/>
    <n v="7"/>
    <d v="1899-12-30T23:18:00"/>
    <d v="1899-12-30T00:03:00"/>
    <n v="0"/>
    <n v="3"/>
    <d v="1899-12-30T23:18:00"/>
    <d v="1899-12-30T23:20:00"/>
    <d v="1899-12-30T00:02:00"/>
    <n v="0"/>
    <n v="2"/>
    <d v="1899-12-30T04:00:00"/>
    <n v="4"/>
    <n v="0"/>
    <d v="1899-12-30T00:56:00"/>
    <n v="0"/>
    <n v="56"/>
    <d v="1899-12-30T01:00:00"/>
    <n v="1"/>
    <n v="0"/>
    <d v="1899-12-30T01:32:00"/>
    <n v="1"/>
    <n v="32"/>
    <m/>
    <m/>
    <m/>
    <d v="1899-12-30T01:20:00"/>
    <n v="1"/>
    <n v="2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5:00"/>
    <n v="0"/>
    <n v="5"/>
    <d v="1899-12-30T00:07:00"/>
    <n v="0"/>
    <n v="7"/>
    <d v="1899-12-30T00:00:00"/>
    <n v="0"/>
    <n v="0"/>
    <n v="2245827.8060000013"/>
    <n v="36164"/>
    <n v="62.627894736842102"/>
    <n v="62.101200254396673"/>
    <m/>
    <m/>
    <m/>
    <m/>
    <m/>
  </r>
  <r>
    <n v="636"/>
    <n v="44"/>
    <d v="2011-12-11T00:00:00"/>
    <n v="12"/>
    <x v="1"/>
    <n v="9"/>
    <s v="TSL,HALDIA"/>
    <s v="CURRAGH SS/HAIL CREEK"/>
    <s v="AENEAS/ECOLA"/>
    <d v="1899-12-30T11:35:00"/>
    <x v="630"/>
    <s v="DTY-WT 1-WCS-RLS 1-IMWB 1-DTY"/>
    <n v="56"/>
    <n v="2"/>
    <m/>
    <d v="1899-12-30T11:35:00"/>
    <d v="1899-12-30T11:35:00"/>
    <d v="1899-12-30T00:00:00"/>
    <n v="0"/>
    <n v="0"/>
    <d v="1899-12-30T11:55:00"/>
    <d v="1899-12-30T00:20:00"/>
    <n v="0"/>
    <n v="20"/>
    <d v="1899-12-30T12:05:00"/>
    <d v="1899-12-30T00:10:00"/>
    <n v="0"/>
    <n v="10"/>
    <d v="1899-12-30T13:20:00"/>
    <d v="1899-12-30T01:15:00"/>
    <n v="1"/>
    <n v="15"/>
    <d v="1899-12-30T13:20:00"/>
    <d v="1899-12-30T14:00:00"/>
    <d v="1899-12-30T00:40:00"/>
    <n v="0"/>
    <n v="40"/>
    <d v="1899-12-30T13:20:00"/>
    <d v="1899-12-30T14:00:00"/>
    <d v="1899-12-30T00:40:00"/>
    <n v="0"/>
    <n v="40"/>
    <d v="1899-12-30T14:05:00"/>
    <d v="1899-12-30T00:05:00"/>
    <n v="0"/>
    <n v="5"/>
    <d v="1899-12-30T14:05:00"/>
    <d v="1899-12-30T00:00:00"/>
    <n v="0"/>
    <n v="0"/>
    <d v="1899-12-30T15:50:00"/>
    <d v="1899-12-30T01:45:00"/>
    <n v="1"/>
    <n v="45"/>
    <d v="1899-12-30T15:50:00"/>
    <d v="1899-12-30T15:50:00"/>
    <d v="1899-12-30T00:00:00"/>
    <n v="0"/>
    <n v="0"/>
    <d v="1899-12-30T15:50:00"/>
    <d v="1899-12-30T15:50:00"/>
    <m/>
    <d v="1899-12-30T00:00:00"/>
    <n v="0"/>
    <n v="0"/>
    <d v="1899-12-30T16:00:00"/>
    <d v="1899-12-30T00:10:00"/>
    <n v="0"/>
    <n v="10"/>
    <d v="1899-12-30T16:05:00"/>
    <d v="1899-12-30T00:05:00"/>
    <n v="0"/>
    <n v="5"/>
    <d v="1899-12-30T16:05:00"/>
    <d v="1899-12-30T16:10:00"/>
    <d v="1899-12-30T00:05:00"/>
    <n v="0"/>
    <n v="5"/>
    <d v="1899-12-30T04:35:00"/>
    <n v="4"/>
    <n v="35"/>
    <d v="1899-12-30T01:35:00"/>
    <n v="1"/>
    <n v="35"/>
    <d v="1899-12-30T00:40:00"/>
    <n v="0"/>
    <n v="40"/>
    <d v="1899-12-30T01:45:00"/>
    <n v="1"/>
    <n v="45"/>
    <m/>
    <m/>
    <m/>
    <d v="1899-12-30T01:18:00"/>
    <n v="1"/>
    <n v="1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7:00"/>
    <n v="0"/>
    <n v="27"/>
    <d v="1899-12-30T00:00:00"/>
    <n v="0"/>
    <n v="0"/>
    <n v="2249267.2660000012"/>
    <n v="36220"/>
    <n v="61.418928571428573"/>
    <n v="62.100145389287718"/>
    <m/>
    <m/>
    <m/>
    <m/>
    <m/>
  </r>
  <r>
    <n v="637"/>
    <n v="45"/>
    <d v="2011-12-11T00:00:00"/>
    <n v="12"/>
    <x v="0"/>
    <n v="17"/>
    <s v="TSL,JSR"/>
    <s v="SS NEWZEALAND/ILLAWARA"/>
    <s v="IRON BILL/KM KEELUNG"/>
    <d v="1899-12-30T13:30:00"/>
    <x v="631"/>
    <s v="DTY-WT 1-WCS-RLS 1-IMWB 1-DTY"/>
    <n v="55"/>
    <n v="4"/>
    <m/>
    <d v="1899-12-30T13:30:00"/>
    <d v="1899-12-30T13:30:00"/>
    <d v="1899-12-30T00:00:00"/>
    <n v="0"/>
    <n v="0"/>
    <d v="1899-12-30T14:30:00"/>
    <d v="1899-12-30T01:00:00"/>
    <n v="1"/>
    <n v="0"/>
    <d v="1899-12-30T15:30:00"/>
    <d v="1899-12-30T01:00:00"/>
    <n v="1"/>
    <n v="0"/>
    <d v="1899-12-30T16:45:00"/>
    <d v="1899-12-30T01:15:00"/>
    <n v="1"/>
    <n v="15"/>
    <d v="1899-12-30T16:50:00"/>
    <d v="1899-12-30T17:50:00"/>
    <d v="1899-12-30T01:00:00"/>
    <n v="1"/>
    <n v="0"/>
    <d v="1899-12-30T16:50:00"/>
    <d v="1899-12-30T17:50:00"/>
    <d v="1899-12-30T01:00:00"/>
    <n v="1"/>
    <n v="0"/>
    <d v="1899-12-30T20:55:00"/>
    <d v="1899-12-30T03:05:00"/>
    <n v="3"/>
    <n v="5"/>
    <d v="1899-12-30T18:15:00"/>
    <n v="-0.11111111111111116"/>
    <e v="#NUM!"/>
    <e v="#NUM!"/>
    <d v="1899-12-30T22:20:00"/>
    <d v="1899-12-30T04:05:00"/>
    <n v="4"/>
    <n v="5"/>
    <d v="1899-12-30T22:20:00"/>
    <d v="1899-12-30T22:20:00"/>
    <d v="1899-12-30T00:00:00"/>
    <n v="0"/>
    <n v="0"/>
    <d v="1899-12-30T22:20:00"/>
    <d v="1899-12-30T22:20:00"/>
    <m/>
    <d v="1899-12-30T00:00:00"/>
    <n v="0"/>
    <n v="0"/>
    <d v="1899-12-30T22:30:00"/>
    <d v="1899-12-30T00:10:00"/>
    <n v="0"/>
    <n v="10"/>
    <d v="1899-12-30T22:35:00"/>
    <d v="1899-12-30T00:05:00"/>
    <n v="0"/>
    <n v="5"/>
    <d v="1899-12-30T22:35:00"/>
    <d v="1899-12-30T22:40:00"/>
    <d v="1899-12-30T00:05:00"/>
    <n v="0"/>
    <n v="5"/>
    <d v="1899-12-30T09:10:00"/>
    <n v="9"/>
    <n v="10"/>
    <d v="1899-12-30T04:35:00"/>
    <n v="4"/>
    <n v="35"/>
    <d v="1899-12-30T01:00:00"/>
    <n v="1"/>
    <n v="0"/>
    <d v="1899-12-30T04:05:00"/>
    <n v="4"/>
    <n v="5"/>
    <m/>
    <m/>
    <m/>
    <d v="1899-12-30T01:40:00"/>
    <n v="1"/>
    <n v="40"/>
    <d v="1899-12-30T00:00:00"/>
    <n v="0"/>
    <n v="0"/>
    <d v="1899-12-30T00:00:00"/>
    <n v="0"/>
    <n v="0"/>
    <d v="1899-12-30T00:00:00"/>
    <n v="0"/>
    <n v="0"/>
    <d v="1899-12-30T02:15:00"/>
    <n v="2"/>
    <n v="15"/>
    <d v="1899-12-30T00:00:00"/>
    <n v="0"/>
    <n v="0"/>
    <d v="1899-12-30T00:10:00"/>
    <n v="0"/>
    <n v="10"/>
    <d v="1899-12-30T00:00:00"/>
    <n v="0"/>
    <n v="0"/>
    <n v="2252514.8960000011"/>
    <n v="36275"/>
    <n v="59.047818181818187"/>
    <n v="62.095517463818091"/>
    <m/>
    <m/>
    <m/>
    <m/>
    <m/>
  </r>
  <r>
    <n v="638"/>
    <n v="46"/>
    <d v="2011-12-11T00:00:00"/>
    <n v="12"/>
    <x v="0"/>
    <n v="18"/>
    <s v="TSL,JSR"/>
    <s v="CURRAGH SS/BLENDED PCI"/>
    <s v="AENEAS/FALCOM TRADER II"/>
    <d v="1899-12-30T16:10:00"/>
    <x v="632"/>
    <s v="DTY-WT 1-WCS-RLS 2-IMWB 1-DTY"/>
    <n v="56"/>
    <n v="2"/>
    <m/>
    <d v="1899-12-30T16:10:00"/>
    <d v="1899-12-30T16:10:00"/>
    <d v="1899-12-30T00:00:00"/>
    <n v="0"/>
    <n v="0"/>
    <d v="1899-12-30T17:00:00"/>
    <d v="1899-12-30T00:50:00"/>
    <n v="0"/>
    <n v="50"/>
    <d v="1899-12-30T17:30:00"/>
    <d v="1899-12-30T00:30:00"/>
    <n v="0"/>
    <n v="30"/>
    <d v="1899-12-30T17:50:00"/>
    <d v="1899-12-30T00:20:00"/>
    <n v="0"/>
    <n v="20"/>
    <d v="1899-12-30T18:55:00"/>
    <d v="1899-12-30T20:50:00"/>
    <d v="1899-12-30T01:55:00"/>
    <n v="1"/>
    <n v="55"/>
    <d v="1899-12-30T18:55:00"/>
    <d v="1899-12-30T20:50:00"/>
    <d v="1899-12-30T01:55:00"/>
    <n v="1"/>
    <n v="55"/>
    <d v="1899-12-30T20:59:00"/>
    <d v="1899-12-30T00:09:00"/>
    <n v="0"/>
    <n v="9"/>
    <d v="1899-12-30T21:00:00"/>
    <d v="1899-12-30T00:01:00"/>
    <n v="0"/>
    <n v="1"/>
    <d v="1899-12-30T23:49:00"/>
    <d v="1899-12-30T02:49:00"/>
    <n v="2"/>
    <n v="49"/>
    <d v="1899-12-30T23:49:00"/>
    <d v="1899-12-30T23:49:00"/>
    <d v="1899-12-30T00:00:00"/>
    <n v="0"/>
    <n v="0"/>
    <d v="1899-12-30T23:49:00"/>
    <d v="1899-12-30T23:49:00"/>
    <m/>
    <d v="1899-12-30T00:00:00"/>
    <n v="0"/>
    <n v="0"/>
    <d v="1899-12-31T00:00:00"/>
    <d v="1899-12-30T00:11:00"/>
    <n v="0"/>
    <n v="11"/>
    <d v="1899-12-31T00:05:00"/>
    <d v="1899-12-30T00:05:00"/>
    <n v="0"/>
    <n v="5"/>
    <d v="1899-12-31T00:05:00"/>
    <d v="1899-12-31T00:10:00"/>
    <d v="1899-12-30T00:05:00"/>
    <n v="0"/>
    <n v="5"/>
    <d v="1899-12-30T08:00:00"/>
    <n v="8"/>
    <n v="0"/>
    <d v="1899-12-30T00:45:00"/>
    <n v="0"/>
    <n v="45"/>
    <d v="1899-12-30T01:55:00"/>
    <n v="1"/>
    <n v="55"/>
    <d v="1899-12-30T02:49:00"/>
    <n v="2"/>
    <n v="49"/>
    <m/>
    <m/>
    <m/>
    <d v="1899-12-30T01:24:00"/>
    <n v="1"/>
    <n v="2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5:00"/>
    <n v="1"/>
    <n v="25"/>
    <d v="1899-12-30T00:00:00"/>
    <n v="0"/>
    <n v="0"/>
    <n v="2256006.236000001"/>
    <n v="36331"/>
    <n v="62.345357142857146"/>
    <n v="62.095902562549917"/>
    <m/>
    <m/>
    <m/>
    <m/>
    <m/>
  </r>
  <r>
    <n v="639"/>
    <n v="47"/>
    <d v="2011-12-11T00:00:00"/>
    <n v="12"/>
    <x v="1"/>
    <n v="10"/>
    <s v="TSL,HALDIA"/>
    <s v="CURRAGH SS/HAIL CREEK"/>
    <s v="AENEAS/ECOLA"/>
    <d v="1899-12-30T05:45:00"/>
    <x v="633"/>
    <s v="DTY-WT 1-WCS-RLS 1-IMWB 1-DTY"/>
    <n v="59"/>
    <n v="0"/>
    <m/>
    <d v="1899-12-30T05:45:00"/>
    <d v="1899-12-30T05:45:00"/>
    <d v="1899-12-30T00:00:00"/>
    <n v="0"/>
    <n v="0"/>
    <d v="1899-12-30T05:50:00"/>
    <d v="1899-12-30T00:05:00"/>
    <n v="0"/>
    <n v="5"/>
    <d v="1899-12-30T08:30:00"/>
    <d v="1899-12-30T02:40:00"/>
    <n v="2"/>
    <n v="40"/>
    <d v="1899-12-31T00:08:00"/>
    <d v="1899-12-30T15:38:00"/>
    <n v="15"/>
    <n v="38"/>
    <d v="1899-12-31T00:10:00"/>
    <d v="1899-12-31T00:48:00"/>
    <d v="1899-12-30T00:38:00"/>
    <n v="0"/>
    <n v="38"/>
    <d v="1899-12-31T00:10:00"/>
    <d v="1899-12-31T00:48:00"/>
    <d v="1899-12-30T00:38:00"/>
    <n v="0"/>
    <n v="38"/>
    <d v="1899-12-31T00:08:00"/>
    <d v="1899-12-30T00:00:00"/>
    <n v="0"/>
    <n v="0"/>
    <d v="1899-12-31T01:11:00"/>
    <d v="1899-12-30T00:23:00"/>
    <n v="0"/>
    <n v="23"/>
    <d v="1899-12-31T03:18:00"/>
    <d v="1899-12-30T02:07:00"/>
    <n v="2"/>
    <n v="7"/>
    <d v="1899-12-31T03:18:00"/>
    <d v="1899-12-31T03:18:00"/>
    <d v="1899-12-30T00:00:00"/>
    <n v="0"/>
    <n v="0"/>
    <d v="1899-12-31T03:18:00"/>
    <d v="1899-12-31T03:18:00"/>
    <m/>
    <d v="1899-12-30T00:00:00"/>
    <n v="0"/>
    <n v="0"/>
    <d v="1899-12-31T03:30:00"/>
    <d v="1899-12-30T00:12:00"/>
    <n v="0"/>
    <n v="12"/>
    <d v="1899-12-31T03:35:00"/>
    <d v="1899-12-30T00:05:00"/>
    <n v="0"/>
    <n v="5"/>
    <d v="1899-12-31T03:35:00"/>
    <d v="1899-12-31T03:40:00"/>
    <d v="1899-12-30T00:05:00"/>
    <n v="0"/>
    <n v="5"/>
    <d v="1899-12-30T21:55:00"/>
    <n v="21"/>
    <n v="55"/>
    <d v="1899-12-30T15:55:00"/>
    <n v="15"/>
    <n v="55"/>
    <d v="1899-12-30T00:38:00"/>
    <n v="0"/>
    <n v="38"/>
    <d v="1899-12-30T02:07:00"/>
    <n v="2"/>
    <n v="7"/>
    <m/>
    <m/>
    <m/>
    <d v="1899-12-30T01:11:00"/>
    <n v="1"/>
    <n v="1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6:00"/>
    <n v="0"/>
    <n v="56"/>
    <d v="1899-12-30T00:00:00"/>
    <n v="0"/>
    <n v="0"/>
    <n v="2259649.026000001"/>
    <n v="36390"/>
    <n v="61.742203389830507"/>
    <n v="62.095329101401511"/>
    <m/>
    <m/>
    <m/>
    <m/>
    <m/>
  </r>
  <r>
    <n v="640"/>
    <n v="48"/>
    <d v="2011-12-12T00:00:00"/>
    <n v="12"/>
    <x v="0"/>
    <n v="19"/>
    <s v="TSL,JSR"/>
    <s v="CURRAGH SS/BLENDED PCI"/>
    <s v="AENEAS/FALCOM TRADER II"/>
    <d v="1899-12-30T18:40:00"/>
    <x v="634"/>
    <s v="DTY-WT 1-WCS-RLS 2-IMWB 1-DTY"/>
    <n v="54"/>
    <n v="5"/>
    <m/>
    <d v="1899-12-30T18:40:00"/>
    <d v="1899-12-30T18:40:00"/>
    <d v="1899-12-30T00:00:00"/>
    <n v="0"/>
    <n v="0"/>
    <d v="1899-12-31T00:30:00"/>
    <d v="1899-12-30T05:50:00"/>
    <n v="5"/>
    <n v="50"/>
    <d v="1899-12-31T01:20:00"/>
    <d v="1899-12-30T00:50:00"/>
    <n v="0"/>
    <n v="50"/>
    <d v="1899-12-31T02:05:00"/>
    <d v="1899-12-30T00:45:00"/>
    <n v="0"/>
    <n v="45"/>
    <d v="1899-12-31T02:07:00"/>
    <d v="1899-12-31T03:10:00"/>
    <d v="1899-12-30T01:03:00"/>
    <n v="1"/>
    <n v="3"/>
    <d v="1899-12-31T02:07:00"/>
    <d v="1899-12-31T03:10:00"/>
    <d v="1899-12-30T01:03:00"/>
    <n v="1"/>
    <n v="3"/>
    <d v="1899-12-31T04:15:00"/>
    <d v="1899-12-30T01:05:00"/>
    <n v="1"/>
    <n v="5"/>
    <d v="1899-12-31T04:18:00"/>
    <d v="1899-12-30T00:03:00"/>
    <n v="0"/>
    <n v="3"/>
    <d v="1899-12-31T07:46:00"/>
    <d v="1899-12-30T03:28:00"/>
    <n v="3"/>
    <n v="28"/>
    <d v="1899-12-31T07:46:00"/>
    <d v="1899-12-31T07:46:00"/>
    <d v="1899-12-30T00:00:00"/>
    <n v="0"/>
    <n v="0"/>
    <d v="1899-12-31T07:46:00"/>
    <d v="1899-12-31T07:46:00"/>
    <m/>
    <d v="1899-12-30T00:00:00"/>
    <n v="0"/>
    <n v="0"/>
    <d v="1899-12-31T07:55:00"/>
    <d v="1899-12-30T00:09:00"/>
    <n v="0"/>
    <n v="9"/>
    <d v="1899-12-31T08:00:00"/>
    <d v="1899-12-30T00:05:00"/>
    <n v="0"/>
    <n v="5"/>
    <d v="1899-12-31T08:00:00"/>
    <d v="1899-12-31T08:40:00"/>
    <d v="1899-12-30T00:40:00"/>
    <n v="0"/>
    <n v="40"/>
    <d v="1899-12-30T14:00:00"/>
    <n v="14"/>
    <n v="0"/>
    <d v="1899-12-30T02:04:00"/>
    <n v="2"/>
    <n v="4"/>
    <d v="1899-12-30T01:03:00"/>
    <n v="1"/>
    <n v="3"/>
    <d v="1899-12-30T03:28:00"/>
    <n v="3"/>
    <n v="28"/>
    <m/>
    <m/>
    <m/>
    <d v="1899-12-30T02:13:00"/>
    <n v="2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5:00"/>
    <n v="1"/>
    <n v="15"/>
    <d v="1899-12-30T00:00:00"/>
    <n v="0"/>
    <n v="0"/>
    <n v="2263082.5360000008"/>
    <n v="36444"/>
    <n v="63.583518518518524"/>
    <n v="62.097534189441355"/>
    <m/>
    <m/>
    <m/>
    <m/>
    <m/>
  </r>
  <r>
    <n v="641"/>
    <n v="49"/>
    <d v="2011-12-12T00:00:00"/>
    <n v="12"/>
    <x v="17"/>
    <n v="4"/>
    <s v="UML,SUKHINDA"/>
    <s v="HARD COKING COAL"/>
    <s v="SUMMER FORTUNE"/>
    <d v="1899-12-30T20:30:00"/>
    <x v="635"/>
    <s v="DTY-WT 1-WCS-RLS 1-IMWB 1-DTY"/>
    <n v="51"/>
    <n v="8"/>
    <m/>
    <d v="1899-12-30T20:30:00"/>
    <d v="1899-12-30T20:30:00"/>
    <d v="1899-12-30T00:00:00"/>
    <n v="0"/>
    <n v="0"/>
    <d v="1899-12-31T07:20:00"/>
    <d v="1899-12-30T10:50:00"/>
    <n v="10"/>
    <n v="50"/>
    <d v="1899-12-31T07:45:00"/>
    <d v="1899-12-30T00:25:00"/>
    <n v="0"/>
    <n v="25"/>
    <d v="1899-12-31T08:20:00"/>
    <d v="1899-12-30T00:35:00"/>
    <n v="0"/>
    <n v="35"/>
    <d v="1899-12-31T08:20:00"/>
    <d v="1899-12-31T10:10:00"/>
    <d v="1899-12-30T01:50:00"/>
    <n v="1"/>
    <n v="50"/>
    <d v="1899-12-31T08:20:00"/>
    <d v="1899-12-31T10:10:00"/>
    <d v="1899-12-30T01:50:00"/>
    <n v="1"/>
    <n v="50"/>
    <d v="1899-12-31T11:35:00"/>
    <d v="1899-12-30T01:25:00"/>
    <n v="1"/>
    <n v="25"/>
    <d v="1899-12-31T13:35:00"/>
    <d v="1899-12-30T02:00:00"/>
    <n v="2"/>
    <n v="0"/>
    <d v="1899-12-31T15:41:00"/>
    <d v="1899-12-30T02:06:00"/>
    <n v="2"/>
    <n v="6"/>
    <d v="1899-12-31T15:41:00"/>
    <d v="1899-12-31T15:41:00"/>
    <d v="1899-12-30T00:00:00"/>
    <n v="0"/>
    <n v="0"/>
    <d v="1899-12-31T15:41:00"/>
    <d v="1899-12-31T15:41:00"/>
    <m/>
    <d v="1899-12-30T00:00:00"/>
    <n v="0"/>
    <n v="0"/>
    <d v="1899-12-31T16:00:00"/>
    <d v="1899-12-30T00:19:00"/>
    <n v="0"/>
    <n v="19"/>
    <d v="1899-12-31T16:15:00"/>
    <d v="1899-12-30T00:15:00"/>
    <n v="0"/>
    <n v="15"/>
    <d v="1899-12-31T16:15:00"/>
    <d v="1899-12-31T16:30:00"/>
    <d v="1899-12-30T00:15:00"/>
    <n v="0"/>
    <n v="15"/>
    <d v="1899-12-30T20:00:00"/>
    <n v="20"/>
    <n v="0"/>
    <d v="1899-12-30T02:34:00"/>
    <n v="2"/>
    <n v="34"/>
    <d v="1899-12-30T01:50:00"/>
    <n v="1"/>
    <n v="50"/>
    <d v="1899-12-30T02:06:00"/>
    <n v="2"/>
    <n v="6"/>
    <m/>
    <m/>
    <m/>
    <d v="1899-12-30T01:11:00"/>
    <n v="1"/>
    <n v="1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5:00"/>
    <n v="0"/>
    <n v="55"/>
    <d v="1899-12-30T00:00:00"/>
    <n v="0"/>
    <n v="0"/>
    <n v="2266238.276000001"/>
    <n v="36495"/>
    <n v="61.877254901960782"/>
    <n v="62.097226359775341"/>
    <m/>
    <m/>
    <m/>
    <m/>
    <m/>
  </r>
  <r>
    <n v="642"/>
    <n v="50"/>
    <d v="2011-12-12T00:00:00"/>
    <n v="12"/>
    <x v="1"/>
    <n v="11"/>
    <s v="TSL,HALDIA"/>
    <s v="CURRAGH SS/ILLAWARA"/>
    <s v="AENEAS/KM KEELUNG"/>
    <d v="1899-12-30T23:50:00"/>
    <x v="636"/>
    <s v="DTY-WT 1-WCS-RLS 2-IMWB 1-DTY"/>
    <n v="57"/>
    <n v="2"/>
    <m/>
    <d v="1899-12-30T23:50:00"/>
    <d v="1899-12-30T23:50:00"/>
    <d v="1899-12-30T00:00:00"/>
    <n v="0"/>
    <n v="0"/>
    <d v="1899-12-31T10:00:00"/>
    <d v="1899-12-30T10:10:00"/>
    <n v="10"/>
    <n v="10"/>
    <d v="1899-12-31T11:00:00"/>
    <d v="1899-12-30T01:00:00"/>
    <n v="1"/>
    <n v="0"/>
    <d v="1899-12-31T11:45:00"/>
    <d v="1899-12-30T00:45:00"/>
    <n v="0"/>
    <n v="45"/>
    <d v="1899-12-31T11:50:00"/>
    <d v="1899-12-31T15:30:00"/>
    <d v="1899-12-30T03:40:00"/>
    <n v="3"/>
    <n v="40"/>
    <d v="1899-12-31T11:50:00"/>
    <d v="1899-12-31T15:30:00"/>
    <d v="1899-12-30T03:40:00"/>
    <n v="3"/>
    <n v="40"/>
    <d v="1899-12-31T16:08:00"/>
    <d v="1899-12-30T00:38:00"/>
    <n v="0"/>
    <n v="38"/>
    <d v="1899-12-31T16:38:00"/>
    <d v="1899-12-30T00:30:00"/>
    <n v="0"/>
    <n v="30"/>
    <d v="1899-12-31T20:25:00"/>
    <d v="1899-12-30T03:47:00"/>
    <n v="3"/>
    <n v="47"/>
    <d v="1899-12-31T20:25:00"/>
    <d v="1899-12-31T20:25:00"/>
    <d v="1899-12-30T00:00:00"/>
    <n v="0"/>
    <n v="0"/>
    <d v="1899-12-31T20:25:00"/>
    <d v="1899-12-31T20:25:00"/>
    <m/>
    <d v="1899-12-30T00:00:00"/>
    <n v="0"/>
    <n v="0"/>
    <d v="1899-12-31T20:35:00"/>
    <d v="1899-12-30T00:10:00"/>
    <n v="0"/>
    <n v="10"/>
    <d v="1899-12-31T20:40:00"/>
    <d v="1899-12-30T00:05:00"/>
    <n v="0"/>
    <n v="5"/>
    <d v="1899-12-31T20:40:00"/>
    <d v="1899-12-31T20:45:00"/>
    <d v="1899-12-30T00:05:00"/>
    <n v="0"/>
    <n v="5"/>
    <d v="1899-12-30T20:55:00"/>
    <n v="20"/>
    <n v="55"/>
    <d v="1899-12-30T01:38:00"/>
    <n v="1"/>
    <n v="38"/>
    <d v="1899-12-30T03:40:00"/>
    <n v="3"/>
    <n v="40"/>
    <d v="1899-12-30T03:47:00"/>
    <n v="3"/>
    <n v="47"/>
    <m/>
    <m/>
    <m/>
    <d v="1899-12-30T02:07:00"/>
    <n v="2"/>
    <n v="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40:00"/>
    <n v="1"/>
    <n v="40"/>
    <d v="1899-12-30T00:00:00"/>
    <n v="0"/>
    <n v="0"/>
    <n v="2269911.6460000011"/>
    <n v="36552"/>
    <n v="64.445087719298243"/>
    <n v="62.100887666885562"/>
    <m/>
    <m/>
    <m/>
    <m/>
    <m/>
  </r>
  <r>
    <n v="643"/>
    <n v="51"/>
    <d v="2011-12-12T00:00:00"/>
    <n v="12"/>
    <x v="18"/>
    <n v="7"/>
    <s v="BSL"/>
    <s v="STEAM NON COKING"/>
    <s v="IRON KNIGHT"/>
    <d v="1899-12-30T21:00:00"/>
    <x v="637"/>
    <s v="DTY-WT 1-WCS-RLS 2-IMWB 1-DTY"/>
    <n v="55"/>
    <n v="2"/>
    <m/>
    <d v="1899-12-30T21:00:00"/>
    <d v="1899-12-30T21:00:00"/>
    <d v="1899-12-30T00:00:00"/>
    <n v="0"/>
    <n v="0"/>
    <d v="1899-12-30T21:05:00"/>
    <d v="1899-12-30T00:05:00"/>
    <n v="0"/>
    <n v="5"/>
    <d v="1899-12-30T21:15:00"/>
    <d v="1899-12-30T00:10:00"/>
    <n v="0"/>
    <n v="10"/>
    <d v="1899-12-30T22:52:00"/>
    <d v="1899-12-30T01:37:00"/>
    <n v="1"/>
    <n v="37"/>
    <d v="1899-12-30T22:55:00"/>
    <d v="1899-12-31T00:20:00"/>
    <d v="1899-12-30T01:25:00"/>
    <n v="1"/>
    <n v="25"/>
    <d v="1899-12-30T22:55:00"/>
    <d v="1899-12-31T00:20:00"/>
    <d v="1899-12-30T01:25:00"/>
    <n v="1"/>
    <n v="25"/>
    <d v="1899-12-31T00:30:00"/>
    <d v="1899-12-30T00:10:00"/>
    <n v="0"/>
    <n v="10"/>
    <d v="1899-12-31T00:35:00"/>
    <d v="1899-12-30T00:05:00"/>
    <n v="0"/>
    <n v="5"/>
    <d v="1899-12-31T04:05:00"/>
    <d v="1899-12-30T03:30:00"/>
    <n v="3"/>
    <n v="30"/>
    <d v="1899-12-31T04:05:00"/>
    <d v="1899-12-31T04:05:00"/>
    <d v="1899-12-30T00:00:00"/>
    <n v="0"/>
    <n v="0"/>
    <d v="1899-12-31T04:05:00"/>
    <d v="1899-12-31T04:05:00"/>
    <m/>
    <d v="1899-12-30T00:00:00"/>
    <n v="0"/>
    <n v="0"/>
    <d v="1899-12-31T04:15:00"/>
    <d v="1899-12-30T00:10:00"/>
    <n v="0"/>
    <n v="10"/>
    <d v="1899-12-31T04:20:00"/>
    <d v="1899-12-30T00:05:00"/>
    <n v="0"/>
    <n v="5"/>
    <d v="1899-12-31T04:20:00"/>
    <d v="1899-12-31T04:25:00"/>
    <d v="1899-12-30T00:05:00"/>
    <n v="0"/>
    <n v="5"/>
    <d v="1899-12-30T07:25:00"/>
    <n v="7"/>
    <n v="25"/>
    <d v="1899-12-30T02:02:00"/>
    <n v="2"/>
    <n v="2"/>
    <d v="1899-12-30T01:25:00"/>
    <n v="1"/>
    <n v="25"/>
    <d v="1899-12-30T03:30:00"/>
    <n v="3"/>
    <n v="30"/>
    <m/>
    <m/>
    <m/>
    <d v="1899-12-30T01:49:00"/>
    <n v="1"/>
    <n v="4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41:00"/>
    <n v="1"/>
    <n v="41"/>
    <d v="1899-12-30T00:00:00"/>
    <n v="0"/>
    <n v="0"/>
    <n v="2273278.0160000012"/>
    <n v="36607"/>
    <n v="61.206727272727271"/>
    <n v="62.099544240172676"/>
    <m/>
    <m/>
    <m/>
    <m/>
    <m/>
  </r>
  <r>
    <n v="644"/>
    <n v="52"/>
    <d v="2011-12-13T00:00:00"/>
    <n v="12"/>
    <x v="0"/>
    <n v="20"/>
    <s v="TSL,JSR"/>
    <s v="SS NEWZEALAND/CP OMAN"/>
    <s v="IRON BILL/MP PANAMAX 6"/>
    <d v="1899-12-30T00:45:00"/>
    <x v="638"/>
    <s v="DTY-WT 1-WCS-RLS 1-IMWB 1-DTY"/>
    <n v="57"/>
    <n v="2"/>
    <m/>
    <d v="1899-12-30T00:45:00"/>
    <d v="1899-12-30T00:45:00"/>
    <d v="1899-12-30T00:00:00"/>
    <n v="0"/>
    <n v="0"/>
    <d v="1899-12-30T00:55:00"/>
    <d v="1899-12-30T00:10:00"/>
    <n v="0"/>
    <n v="10"/>
    <d v="1899-12-30T01:10:00"/>
    <d v="1899-12-30T00:15:00"/>
    <n v="0"/>
    <n v="15"/>
    <d v="1899-12-30T01:42:00"/>
    <d v="1899-12-30T00:32:00"/>
    <n v="0"/>
    <n v="32"/>
    <d v="1899-12-30T01:45:00"/>
    <d v="1899-12-30T02:45:00"/>
    <d v="1899-12-30T01:00:00"/>
    <n v="1"/>
    <n v="0"/>
    <d v="1899-12-30T01:45:00"/>
    <d v="1899-12-30T02:45:00"/>
    <d v="1899-12-30T01:00:00"/>
    <n v="1"/>
    <n v="0"/>
    <d v="1899-12-30T03:30:00"/>
    <d v="1899-12-30T00:45:00"/>
    <n v="0"/>
    <n v="45"/>
    <d v="1899-12-30T03:32:00"/>
    <d v="1899-12-30T00:02:00"/>
    <n v="0"/>
    <n v="2"/>
    <d v="1899-12-30T07:00:00"/>
    <d v="1899-12-30T03:28:00"/>
    <n v="3"/>
    <n v="28"/>
    <d v="1899-12-30T07:00:00"/>
    <d v="1899-12-30T07:00:00"/>
    <d v="1899-12-30T00:00:00"/>
    <n v="0"/>
    <n v="0"/>
    <d v="1899-12-30T07:00:00"/>
    <d v="1899-12-30T07:00:00"/>
    <m/>
    <d v="1899-12-30T00:00:00"/>
    <n v="0"/>
    <n v="0"/>
    <d v="1899-12-30T07:05:00"/>
    <d v="1899-12-30T00:05:00"/>
    <n v="0"/>
    <n v="5"/>
    <d v="1899-12-30T07:10:00"/>
    <d v="1899-12-30T00:05:00"/>
    <n v="0"/>
    <n v="5"/>
    <d v="1899-12-30T07:10:00"/>
    <d v="1899-12-30T07:15:00"/>
    <d v="1899-12-30T00:05:00"/>
    <n v="0"/>
    <n v="5"/>
    <d v="1899-12-30T06:30:00"/>
    <n v="6"/>
    <n v="30"/>
    <d v="1899-12-30T01:27:00"/>
    <n v="1"/>
    <n v="27"/>
    <d v="1899-12-30T01:00:00"/>
    <n v="1"/>
    <n v="0"/>
    <d v="1899-12-30T03:28:00"/>
    <n v="3"/>
    <n v="28"/>
    <m/>
    <m/>
    <m/>
    <d v="1899-12-30T00:52:00"/>
    <n v="0"/>
    <n v="52"/>
    <d v="1899-12-30T00:00:00"/>
    <n v="0"/>
    <n v="0"/>
    <d v="1899-12-30T00:21:00"/>
    <n v="0"/>
    <n v="21"/>
    <d v="1899-12-30T00:00:00"/>
    <n v="0"/>
    <n v="0"/>
    <d v="1899-12-30T02:15:00"/>
    <n v="2"/>
    <n v="15"/>
    <d v="1899-12-30T00:00:00"/>
    <n v="0"/>
    <n v="0"/>
    <d v="1899-12-30T00:00:00"/>
    <n v="0"/>
    <n v="0"/>
    <d v="1899-12-30T00:00:00"/>
    <n v="0"/>
    <n v="0"/>
    <n v="2276812.3960000011"/>
    <n v="36664"/>
    <n v="62.006666666666668"/>
    <n v="62.099399847261651"/>
    <m/>
    <m/>
    <m/>
    <m/>
    <m/>
  </r>
  <r>
    <n v="645"/>
    <n v="53"/>
    <d v="2011-12-13T00:00:00"/>
    <n v="12"/>
    <x v="25"/>
    <n v="3"/>
    <s v="UML"/>
    <s v="STEAM NON COKING"/>
    <s v="PANORIA"/>
    <d v="1899-12-30T09:25:00"/>
    <x v="639"/>
    <s v="DTY-WT 1-WCS-RLS 1-IMWB 1-DTY"/>
    <n v="59"/>
    <n v="0"/>
    <m/>
    <d v="1899-12-30T09:25:00"/>
    <d v="1899-12-30T09:25:00"/>
    <d v="1899-12-30T00:00:00"/>
    <n v="0"/>
    <n v="0"/>
    <d v="1899-12-30T09:35:00"/>
    <d v="1899-12-30T00:10:00"/>
    <n v="0"/>
    <n v="10"/>
    <d v="1899-12-30T09:55:00"/>
    <d v="1899-12-30T00:20:00"/>
    <n v="0"/>
    <n v="20"/>
    <d v="1899-12-30T19:00:00"/>
    <d v="1899-12-30T09:05:00"/>
    <n v="9"/>
    <n v="5"/>
    <d v="1899-12-30T19:25:00"/>
    <d v="1899-12-30T20:45:00"/>
    <d v="1899-12-30T01:20:00"/>
    <n v="1"/>
    <n v="20"/>
    <d v="1899-12-30T19:25:00"/>
    <d v="1899-12-30T20:45:00"/>
    <d v="1899-12-30T01:20:00"/>
    <n v="1"/>
    <n v="20"/>
    <d v="1899-12-30T20:47:00"/>
    <d v="1899-12-30T00:02:00"/>
    <n v="0"/>
    <n v="2"/>
    <d v="1899-12-30T20:48:00"/>
    <d v="1899-12-30T00:01:00"/>
    <n v="0"/>
    <n v="1"/>
    <d v="1899-12-31T03:40:00"/>
    <d v="1899-12-30T06:52:00"/>
    <n v="6"/>
    <n v="52"/>
    <d v="1899-12-31T03:40:00"/>
    <d v="1899-12-31T03:40:00"/>
    <d v="1899-12-30T00:00:00"/>
    <n v="0"/>
    <n v="0"/>
    <d v="1899-12-31T03:40:00"/>
    <d v="1899-12-31T03:40:00"/>
    <m/>
    <d v="1899-12-30T00:00:00"/>
    <n v="0"/>
    <n v="0"/>
    <d v="1899-12-31T03:50:00"/>
    <d v="1899-12-30T00:10:00"/>
    <n v="0"/>
    <n v="10"/>
    <d v="1899-12-31T03:55:00"/>
    <d v="1899-12-30T00:05:00"/>
    <n v="0"/>
    <n v="5"/>
    <d v="1899-12-31T03:55:00"/>
    <d v="1899-12-31T04:00:00"/>
    <d v="1899-12-30T00:05:00"/>
    <n v="0"/>
    <n v="5"/>
    <d v="1899-12-30T18:35:00"/>
    <n v="18"/>
    <n v="35"/>
    <d v="1899-12-30T09:22:00"/>
    <n v="9"/>
    <n v="22"/>
    <d v="1899-12-30T01:20:00"/>
    <n v="1"/>
    <n v="20"/>
    <d v="1899-12-30T06:52:00"/>
    <n v="6"/>
    <n v="52"/>
    <m/>
    <m/>
    <m/>
    <d v="1899-12-30T01:22:00"/>
    <n v="1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5:30:00"/>
    <n v="5"/>
    <n v="30"/>
    <d v="1899-12-30T00:00:00"/>
    <n v="0"/>
    <n v="0"/>
    <n v="2280512.9260000009"/>
    <n v="36723"/>
    <n v="62.720847457627123"/>
    <n v="62.100398279007734"/>
    <m/>
    <m/>
    <m/>
    <m/>
    <m/>
  </r>
  <r>
    <n v="646"/>
    <n v="54"/>
    <d v="2011-12-13T00:00:00"/>
    <n v="12"/>
    <x v="0"/>
    <n v="21"/>
    <s v="TSL,JSR"/>
    <s v="CURRAGH SS"/>
    <s v="AENEAS"/>
    <d v="1899-12-30T12:30:00"/>
    <x v="640"/>
    <s v="DTY-WT 1-WCS-RLS 2-IMWB 1-DTY"/>
    <n v="59"/>
    <n v="0"/>
    <m/>
    <d v="1899-12-30T12:30:00"/>
    <d v="1899-12-30T12:30:00"/>
    <d v="1899-12-30T00:00:00"/>
    <n v="0"/>
    <n v="0"/>
    <d v="1899-12-30T12:50:00"/>
    <d v="1899-12-30T00:20:00"/>
    <n v="0"/>
    <n v="20"/>
    <d v="1899-12-30T13:10:00"/>
    <d v="1899-12-30T00:20:00"/>
    <n v="0"/>
    <n v="20"/>
    <d v="1899-12-30T13:30:00"/>
    <d v="1899-12-30T00:20:00"/>
    <n v="0"/>
    <n v="20"/>
    <d v="1899-12-30T13:35:00"/>
    <d v="1899-12-30T15:15:00"/>
    <d v="1899-12-30T01:40:00"/>
    <n v="1"/>
    <n v="40"/>
    <d v="1899-12-30T13:35:00"/>
    <d v="1899-12-30T15:15:00"/>
    <d v="1899-12-30T01:40:00"/>
    <n v="1"/>
    <n v="40"/>
    <d v="1899-12-30T15:17:00"/>
    <d v="1899-12-30T00:02:00"/>
    <n v="0"/>
    <n v="2"/>
    <d v="1899-12-30T15:18:00"/>
    <d v="1899-12-30T00:01:00"/>
    <n v="0"/>
    <n v="1"/>
    <d v="1899-12-30T16:53:00"/>
    <d v="1899-12-30T01:35:00"/>
    <n v="1"/>
    <n v="35"/>
    <d v="1899-12-30T16:53:00"/>
    <d v="1899-12-30T16:53:00"/>
    <d v="1899-12-30T00:00:00"/>
    <n v="0"/>
    <n v="0"/>
    <d v="1899-12-30T16:53:00"/>
    <d v="1899-12-30T16:53:00"/>
    <m/>
    <d v="1899-12-30T00:00:00"/>
    <n v="0"/>
    <n v="0"/>
    <d v="1899-12-30T17:05:00"/>
    <d v="1899-12-30T00:12:00"/>
    <n v="0"/>
    <n v="12"/>
    <d v="1899-12-30T17:10:00"/>
    <d v="1899-12-30T00:05:00"/>
    <n v="0"/>
    <n v="5"/>
    <d v="1899-12-30T17:10:00"/>
    <d v="1899-12-30T17:15:00"/>
    <d v="1899-12-30T00:05:00"/>
    <n v="0"/>
    <n v="5"/>
    <d v="1899-12-30T04:45:00"/>
    <n v="4"/>
    <n v="45"/>
    <d v="1899-12-30T00:39:00"/>
    <n v="0"/>
    <n v="39"/>
    <d v="1899-12-30T01:40:00"/>
    <n v="1"/>
    <n v="40"/>
    <d v="1899-12-30T01:35:00"/>
    <n v="1"/>
    <n v="35"/>
    <m/>
    <m/>
    <m/>
    <d v="1899-12-30T01:17:00"/>
    <n v="1"/>
    <n v="17"/>
    <d v="1899-12-30T00:00:00"/>
    <n v="0"/>
    <n v="0"/>
    <d v="1899-12-30T00:07:00"/>
    <n v="0"/>
    <n v="7"/>
    <d v="1899-12-30T00:00:00"/>
    <n v="0"/>
    <n v="0"/>
    <d v="1899-12-30T00:00:00"/>
    <n v="0"/>
    <n v="0"/>
    <d v="1899-12-30T00:00:00"/>
    <n v="0"/>
    <n v="0"/>
    <d v="1899-12-30T00:11:00"/>
    <n v="0"/>
    <n v="11"/>
    <d v="1899-12-30T00:00:00"/>
    <n v="0"/>
    <n v="0"/>
    <n v="2284143.986000001"/>
    <n v="36782"/>
    <n v="61.543389830508474"/>
    <n v="62.099504812136395"/>
    <m/>
    <m/>
    <m/>
    <m/>
    <m/>
  </r>
  <r>
    <n v="647"/>
    <n v="55"/>
    <d v="2011-12-14T00:00:00"/>
    <n v="12"/>
    <x v="11"/>
    <n v="1"/>
    <s v="BEL"/>
    <s v="HARD COKING COAL"/>
    <s v="HARDWAR"/>
    <d v="1899-12-30T20:00:00"/>
    <x v="641"/>
    <s v="DTY-WT 1-WCS-RLS 2-IMWB 1-DTY"/>
    <n v="57"/>
    <n v="2"/>
    <m/>
    <d v="1899-12-30T20:00:00"/>
    <d v="1899-12-30T20:00:00"/>
    <d v="1899-12-30T00:00:00"/>
    <n v="0"/>
    <n v="0"/>
    <d v="1899-12-30T20:05:00"/>
    <d v="1899-12-30T00:05:00"/>
    <n v="0"/>
    <n v="5"/>
    <d v="1899-12-30T20:20:00"/>
    <d v="1899-12-30T00:15:00"/>
    <n v="0"/>
    <n v="15"/>
    <d v="1899-12-30T21:00:00"/>
    <d v="1899-12-30T00:40:00"/>
    <n v="0"/>
    <n v="40"/>
    <d v="1899-12-30T21:10:00"/>
    <d v="1899-12-30T23:40:00"/>
    <d v="1899-12-30T02:30:00"/>
    <n v="2"/>
    <n v="30"/>
    <d v="1899-12-30T21:10:00"/>
    <d v="1899-12-30T23:40:00"/>
    <d v="1899-12-30T02:30:00"/>
    <n v="2"/>
    <n v="30"/>
    <d v="1899-12-31T04:40:00"/>
    <d v="1899-12-30T05:00:00"/>
    <n v="5"/>
    <n v="0"/>
    <d v="1899-12-31T04:42:00"/>
    <d v="1899-12-30T00:02:00"/>
    <n v="0"/>
    <n v="2"/>
    <d v="1899-12-31T06:23:00"/>
    <d v="1899-12-30T01:41:00"/>
    <n v="1"/>
    <n v="41"/>
    <d v="1899-12-31T06:23:00"/>
    <d v="1899-12-31T06:23:00"/>
    <d v="1899-12-30T00:00:00"/>
    <n v="0"/>
    <n v="0"/>
    <d v="1899-12-31T06:23:00"/>
    <d v="1899-12-31T06:23:00"/>
    <m/>
    <d v="1899-12-30T00:00:00"/>
    <n v="0"/>
    <n v="0"/>
    <d v="1899-12-31T06:35:00"/>
    <d v="1899-12-30T00:12:00"/>
    <n v="0"/>
    <n v="12"/>
    <d v="1899-12-31T06:40:00"/>
    <d v="1899-12-30T00:05:00"/>
    <n v="0"/>
    <n v="5"/>
    <d v="1899-12-31T06:40:00"/>
    <d v="1899-12-31T06:45:00"/>
    <d v="1899-12-30T00:05:00"/>
    <n v="0"/>
    <n v="5"/>
    <d v="1899-12-30T10:45:00"/>
    <n v="10"/>
    <n v="45"/>
    <d v="1899-12-30T05:57:00"/>
    <n v="5"/>
    <n v="57"/>
    <d v="1899-12-30T02:30:00"/>
    <n v="2"/>
    <n v="30"/>
    <d v="1899-12-30T01:41:00"/>
    <n v="1"/>
    <n v="41"/>
    <m/>
    <m/>
    <m/>
    <d v="1899-12-30T01:16:00"/>
    <n v="1"/>
    <n v="16"/>
    <d v="1899-12-30T00:00:00"/>
    <n v="0"/>
    <n v="0"/>
    <d v="1899-12-30T00:08:00"/>
    <n v="0"/>
    <n v="8"/>
    <d v="1899-12-30T00:00:00"/>
    <n v="0"/>
    <n v="0"/>
    <d v="1899-12-30T00:00:00"/>
    <n v="0"/>
    <n v="0"/>
    <d v="1899-12-30T00:00:00"/>
    <n v="0"/>
    <n v="0"/>
    <d v="1899-12-30T00:17:00"/>
    <n v="0"/>
    <n v="17"/>
    <d v="1899-12-30T00:00:00"/>
    <n v="0"/>
    <n v="0"/>
    <n v="2287685.9760000012"/>
    <n v="36839"/>
    <n v="62.140175438596486"/>
    <n v="62.09956774070961"/>
    <m/>
    <m/>
    <m/>
    <m/>
    <m/>
  </r>
  <r>
    <n v="648"/>
    <n v="56"/>
    <d v="2011-12-14T00:00:00"/>
    <n v="12"/>
    <x v="0"/>
    <n v="22"/>
    <s v="TSL,JSR"/>
    <s v="BLENDED PCI/CURRAGH SS"/>
    <s v="FALCOM TRADER II/ FORTUNE RAINBOW"/>
    <d v="1899-12-30T00:30:00"/>
    <x v="642"/>
    <s v="DTY-WT 1-WCS-RLS 1-IMWB 1-DTY"/>
    <n v="52"/>
    <n v="7"/>
    <m/>
    <d v="1899-12-30T00:30:00"/>
    <d v="1899-12-30T00:30:00"/>
    <d v="1899-12-30T00:00:00"/>
    <n v="0"/>
    <n v="0"/>
    <d v="1899-12-30T00:40:00"/>
    <d v="1899-12-30T00:10:00"/>
    <n v="0"/>
    <n v="10"/>
    <d v="1899-12-30T01:05:00"/>
    <d v="1899-12-30T00:25:00"/>
    <n v="0"/>
    <n v="25"/>
    <d v="1899-12-30T03:30:00"/>
    <d v="1899-12-30T02:25:00"/>
    <n v="2"/>
    <n v="25"/>
    <d v="1899-12-30T03:35:00"/>
    <d v="1899-12-30T06:00:00"/>
    <d v="1899-12-30T02:25:00"/>
    <n v="2"/>
    <n v="25"/>
    <d v="1899-12-30T03:35:00"/>
    <d v="1899-12-30T06:00:00"/>
    <d v="1899-12-30T02:25:00"/>
    <n v="2"/>
    <n v="25"/>
    <d v="1899-12-30T06:48:00"/>
    <d v="1899-12-30T00:48:00"/>
    <n v="0"/>
    <n v="48"/>
    <d v="1899-12-30T06:55:00"/>
    <d v="1899-12-30T00:07:00"/>
    <n v="0"/>
    <n v="7"/>
    <d v="1899-12-30T09:24:00"/>
    <d v="1899-12-30T02:29:00"/>
    <n v="2"/>
    <n v="29"/>
    <d v="1899-12-30T09:24:00"/>
    <d v="1899-12-30T09:24:00"/>
    <d v="1899-12-30T00:00:00"/>
    <n v="0"/>
    <n v="0"/>
    <d v="1899-12-30T09:24:00"/>
    <d v="1899-12-30T09:24:00"/>
    <m/>
    <d v="1899-12-30T00:00:00"/>
    <n v="0"/>
    <n v="0"/>
    <d v="1899-12-30T09:35:00"/>
    <d v="1899-12-30T00:11:00"/>
    <n v="0"/>
    <n v="11"/>
    <d v="1899-12-30T09:40:00"/>
    <d v="1899-12-30T00:05:00"/>
    <n v="0"/>
    <n v="5"/>
    <d v="1899-12-30T09:40:00"/>
    <d v="1899-12-30T09:45:00"/>
    <d v="1899-12-30T00:05:00"/>
    <n v="0"/>
    <n v="5"/>
    <d v="1899-12-30T09:15:00"/>
    <n v="9"/>
    <n v="15"/>
    <d v="1899-12-30T03:29:00"/>
    <n v="3"/>
    <n v="29"/>
    <d v="1899-12-30T02:25:00"/>
    <n v="2"/>
    <n v="25"/>
    <d v="1899-12-30T02:29:00"/>
    <n v="2"/>
    <n v="29"/>
    <m/>
    <m/>
    <m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4:00"/>
    <n v="1"/>
    <n v="14"/>
    <d v="1899-12-30T00:00:00"/>
    <n v="0"/>
    <n v="0"/>
    <n v="2290884.3360000011"/>
    <n v="36891"/>
    <n v="61.50692307692308"/>
    <n v="62.098732373749726"/>
    <m/>
    <m/>
    <m/>
    <m/>
    <m/>
  </r>
  <r>
    <n v="649"/>
    <n v="57"/>
    <d v="2011-12-14T00:00:00"/>
    <n v="12"/>
    <x v="17"/>
    <n v="5"/>
    <s v="UML,SUKHINDA"/>
    <s v="HARD COKING COAL"/>
    <s v="SUMMER FORTUNE"/>
    <d v="1899-12-30T20:50:00"/>
    <x v="643"/>
    <s v="DTY-WT 1-WCS-RLS 1-IMWB 1-DTY"/>
    <n v="59"/>
    <n v="0"/>
    <m/>
    <d v="1899-12-30T20:50:00"/>
    <d v="1899-12-30T20:50:00"/>
    <d v="1899-12-30T00:00:00"/>
    <n v="0"/>
    <n v="0"/>
    <d v="1899-12-30T20:55:00"/>
    <d v="1899-12-30T00:05:00"/>
    <n v="0"/>
    <n v="5"/>
    <d v="1899-12-30T21:00:00"/>
    <d v="1899-12-30T00:05:00"/>
    <n v="0"/>
    <n v="5"/>
    <d v="1899-12-30T21:30:00"/>
    <d v="1899-12-30T00:30:00"/>
    <n v="0"/>
    <n v="30"/>
    <d v="1899-12-30T21:35:00"/>
    <d v="1899-12-30T23:40:00"/>
    <d v="1899-12-30T02:05:00"/>
    <n v="2"/>
    <n v="5"/>
    <d v="1899-12-30T21:35:00"/>
    <d v="1899-12-30T23:40:00"/>
    <d v="1899-12-30T02:05:00"/>
    <n v="2"/>
    <n v="5"/>
    <d v="1899-12-30T23:53:00"/>
    <d v="1899-12-30T00:13:00"/>
    <n v="0"/>
    <n v="13"/>
    <d v="1899-12-30T23:55:00"/>
    <d v="1899-12-30T00:02:00"/>
    <n v="0"/>
    <n v="2"/>
    <d v="1899-12-31T03:03:00"/>
    <d v="1899-12-30T03:08:00"/>
    <n v="3"/>
    <n v="8"/>
    <d v="1899-12-31T03:03:00"/>
    <d v="1899-12-31T03:03:00"/>
    <d v="1899-12-30T00:00:00"/>
    <n v="0"/>
    <n v="0"/>
    <d v="1899-12-31T03:03:00"/>
    <d v="1899-12-31T03:03:00"/>
    <m/>
    <d v="1899-12-30T00:00:00"/>
    <n v="0"/>
    <n v="0"/>
    <d v="1899-12-31T03:15:00"/>
    <d v="1899-12-30T00:12:00"/>
    <n v="0"/>
    <n v="12"/>
    <d v="1899-12-31T03:20:00"/>
    <d v="1899-12-30T00:05:00"/>
    <n v="0"/>
    <n v="5"/>
    <d v="1899-12-31T03:20:00"/>
    <d v="1899-12-31T03:30:00"/>
    <d v="1899-12-30T00:10:00"/>
    <n v="0"/>
    <n v="10"/>
    <d v="1899-12-30T06:40:00"/>
    <n v="6"/>
    <n v="40"/>
    <d v="1899-12-30T01:00:00"/>
    <n v="1"/>
    <n v="0"/>
    <d v="1899-12-30T02:05:00"/>
    <n v="2"/>
    <n v="5"/>
    <d v="1899-12-30T03:08:00"/>
    <n v="3"/>
    <n v="8"/>
    <m/>
    <m/>
    <m/>
    <d v="1899-12-30T01:19:00"/>
    <n v="1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49:00"/>
    <n v="1"/>
    <n v="49"/>
    <d v="1899-12-30T00:00:00"/>
    <n v="0"/>
    <n v="0"/>
    <n v="2294488.6060000011"/>
    <n v="36950"/>
    <n v="61.089322033898306"/>
    <n v="62.097120595399218"/>
    <m/>
    <m/>
    <m/>
    <m/>
    <m/>
  </r>
  <r>
    <n v="650"/>
    <n v="58"/>
    <d v="2011-12-15T00:00:00"/>
    <n v="12"/>
    <x v="11"/>
    <n v="2"/>
    <s v="BEL"/>
    <s v="HARD COKING COAL"/>
    <s v="HARDWAR"/>
    <d v="1899-12-30T07:15:00"/>
    <x v="644"/>
    <s v="DTY-WT 1-WCS-RLS 1-IMWB 1-DTY"/>
    <n v="59"/>
    <n v="0"/>
    <m/>
    <d v="1899-12-30T07:15:00"/>
    <d v="1899-12-30T07:15:00"/>
    <d v="1899-12-30T00:00:00"/>
    <n v="0"/>
    <n v="0"/>
    <d v="1899-12-30T07:20:00"/>
    <d v="1899-12-30T00:05:00"/>
    <n v="0"/>
    <n v="5"/>
    <d v="1899-12-30T07:35:00"/>
    <d v="1899-12-30T00:15:00"/>
    <n v="0"/>
    <n v="15"/>
    <d v="1899-12-30T08:00:00"/>
    <d v="1899-12-30T00:25:00"/>
    <n v="0"/>
    <n v="25"/>
    <d v="1899-12-30T08:05:00"/>
    <d v="1899-12-30T08:55:00"/>
    <d v="1899-12-30T00:50:00"/>
    <n v="0"/>
    <n v="50"/>
    <d v="1899-12-30T08:05:00"/>
    <d v="1899-12-30T08:55:00"/>
    <d v="1899-12-30T00:50:00"/>
    <n v="0"/>
    <n v="50"/>
    <d v="1899-12-30T09:05:00"/>
    <d v="1899-12-30T00:10:00"/>
    <n v="0"/>
    <n v="10"/>
    <d v="1899-12-30T09:05:00"/>
    <d v="1899-12-30T00:00:00"/>
    <n v="0"/>
    <n v="0"/>
    <d v="1899-12-30T11:56:00"/>
    <d v="1899-12-30T02:51:00"/>
    <n v="2"/>
    <n v="51"/>
    <d v="1899-12-30T11:56:00"/>
    <d v="1899-12-30T11:56:00"/>
    <d v="1899-12-30T00:00:00"/>
    <n v="0"/>
    <n v="0"/>
    <d v="1899-12-30T11:56:00"/>
    <d v="1899-12-30T11:56:00"/>
    <m/>
    <d v="1899-12-30T00:00:00"/>
    <n v="0"/>
    <n v="0"/>
    <d v="1899-12-30T13:00:00"/>
    <d v="1899-12-30T01:04:00"/>
    <n v="1"/>
    <n v="4"/>
    <d v="1899-12-30T13:05:00"/>
    <d v="1899-12-30T00:05:00"/>
    <n v="0"/>
    <n v="5"/>
    <d v="1899-12-30T13:05:00"/>
    <d v="1899-12-30T13:10:00"/>
    <d v="1899-12-30T00:05:00"/>
    <n v="0"/>
    <n v="5"/>
    <d v="1899-12-30T05:55:00"/>
    <n v="5"/>
    <n v="55"/>
    <d v="1899-12-30T01:44:00"/>
    <n v="1"/>
    <n v="44"/>
    <d v="1899-12-30T00:50:00"/>
    <n v="0"/>
    <n v="50"/>
    <d v="1899-12-30T02:51:00"/>
    <n v="2"/>
    <n v="51"/>
    <m/>
    <m/>
    <m/>
    <d v="1899-12-30T01:23:00"/>
    <n v="1"/>
    <n v="23"/>
    <d v="1899-12-30T00:00:00"/>
    <n v="0"/>
    <n v="0"/>
    <d v="1899-12-30T00:00:00"/>
    <n v="0"/>
    <n v="0"/>
    <d v="1899-12-30T00:10:00"/>
    <n v="0"/>
    <n v="10"/>
    <d v="1899-12-30T00:00:00"/>
    <n v="0"/>
    <n v="0"/>
    <d v="1899-12-30T00:00:00"/>
    <n v="0"/>
    <n v="0"/>
    <d v="1899-12-30T01:18:00"/>
    <n v="1"/>
    <n v="18"/>
    <d v="1899-12-30T00:00:00"/>
    <n v="0"/>
    <n v="0"/>
    <n v="2298074.8760000011"/>
    <n v="37009"/>
    <n v="60.784237288135593"/>
    <n v="62.095027587884054"/>
    <m/>
    <m/>
    <m/>
    <m/>
    <m/>
  </r>
  <r>
    <n v="651"/>
    <n v="59"/>
    <d v="2011-12-15T00:00:00"/>
    <n v="12"/>
    <x v="18"/>
    <n v="8"/>
    <s v="BSL"/>
    <s v="STEAM NON COKING"/>
    <s v="IRON KNIGHT"/>
    <d v="1899-12-30T18:15:00"/>
    <x v="645"/>
    <s v="DTY-WT 1-WCS-RLS 1-IMWB 1-DTY"/>
    <n v="58"/>
    <n v="0"/>
    <m/>
    <d v="1899-12-30T18:15:00"/>
    <d v="1899-12-30T18:15:00"/>
    <d v="1899-12-30T00:00:00"/>
    <n v="0"/>
    <n v="0"/>
    <d v="1899-12-30T18:20:00"/>
    <d v="1899-12-30T00:05:00"/>
    <n v="0"/>
    <n v="5"/>
    <d v="1899-12-30T18:25:00"/>
    <d v="1899-12-30T00:05:00"/>
    <n v="0"/>
    <n v="5"/>
    <d v="1899-12-30T19:00:00"/>
    <d v="1899-12-30T00:35:00"/>
    <n v="0"/>
    <n v="35"/>
    <d v="1899-12-30T19:02:00"/>
    <d v="1899-12-30T20:05:00"/>
    <d v="1899-12-30T01:03:00"/>
    <n v="1"/>
    <n v="3"/>
    <d v="1899-12-30T19:02:00"/>
    <d v="1899-12-30T20:05:00"/>
    <d v="1899-12-30T01:03:00"/>
    <n v="1"/>
    <n v="3"/>
    <d v="1899-12-30T20:15:00"/>
    <d v="1899-12-30T00:10:00"/>
    <n v="0"/>
    <n v="10"/>
    <d v="1899-12-30T20:24:00"/>
    <d v="1899-12-30T00:09:00"/>
    <n v="0"/>
    <n v="9"/>
    <d v="1899-12-30T21:49:00"/>
    <d v="1899-12-30T01:25:00"/>
    <n v="1"/>
    <n v="25"/>
    <d v="1899-12-30T21:49:00"/>
    <d v="1899-12-30T21:49:00"/>
    <d v="1899-12-30T00:00:00"/>
    <n v="0"/>
    <n v="0"/>
    <d v="1899-12-30T21:49:00"/>
    <d v="1899-12-30T21:49:00"/>
    <m/>
    <d v="1899-12-30T00:00:00"/>
    <n v="0"/>
    <n v="0"/>
    <d v="1899-12-30T22:00:00"/>
    <d v="1899-12-30T00:11:00"/>
    <n v="0"/>
    <n v="11"/>
    <d v="1899-12-30T22:05:00"/>
    <d v="1899-12-30T00:05:00"/>
    <n v="0"/>
    <n v="5"/>
    <d v="1899-12-30T22:05:00"/>
    <d v="1899-12-30T22:10:00"/>
    <d v="1899-12-30T00:05:00"/>
    <n v="0"/>
    <n v="5"/>
    <d v="1899-12-30T03:55:00"/>
    <n v="3"/>
    <n v="55"/>
    <d v="1899-12-30T01:01:00"/>
    <n v="1"/>
    <n v="1"/>
    <d v="1899-12-30T01:03:00"/>
    <n v="1"/>
    <n v="3"/>
    <d v="1899-12-30T01:25:00"/>
    <n v="1"/>
    <n v="25"/>
    <m/>
    <m/>
    <m/>
    <d v="1899-12-30T01:22:00"/>
    <n v="1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3:00"/>
    <n v="0"/>
    <n v="3"/>
    <d v="1899-12-30T00:00:00"/>
    <n v="0"/>
    <n v="0"/>
    <n v="2301575.8260000013"/>
    <n v="37067"/>
    <n v="60.361206896551721"/>
    <n v="62.09231461947288"/>
    <m/>
    <m/>
    <m/>
    <m/>
    <m/>
  </r>
  <r>
    <n v="652"/>
    <n v="60"/>
    <d v="2011-12-16T00:00:00"/>
    <n v="12"/>
    <x v="1"/>
    <n v="12"/>
    <s v="TSL,HALDIA"/>
    <s v="CURRAGH SS/ILLAWARA"/>
    <s v="AENEAS/KM KEELUNG"/>
    <d v="1899-12-30T02:30:00"/>
    <x v="646"/>
    <s v="DTY-WT 1-WCS-RLS 1-IMWB 1-DTY"/>
    <n v="58"/>
    <n v="1"/>
    <m/>
    <d v="1899-12-30T02:30:00"/>
    <d v="1899-12-30T02:30:00"/>
    <d v="1899-12-30T00:00:00"/>
    <n v="0"/>
    <n v="0"/>
    <d v="1899-12-30T02:35:00"/>
    <d v="1899-12-30T00:05:00"/>
    <n v="0"/>
    <n v="5"/>
    <d v="1899-12-30T02:50:00"/>
    <d v="1899-12-30T00:15:00"/>
    <n v="0"/>
    <n v="15"/>
    <d v="1899-12-30T03:25:00"/>
    <d v="1899-12-30T00:35:00"/>
    <n v="0"/>
    <n v="35"/>
    <d v="1899-12-30T03:30:00"/>
    <d v="1899-12-30T03:55:00"/>
    <d v="1899-12-30T00:25:00"/>
    <n v="0"/>
    <n v="25"/>
    <d v="1899-12-30T03:30:00"/>
    <d v="1899-12-30T03:55:00"/>
    <d v="1899-12-30T00:25:00"/>
    <n v="0"/>
    <n v="25"/>
    <d v="1899-12-30T04:00:00"/>
    <d v="1899-12-30T00:05:00"/>
    <n v="0"/>
    <n v="5"/>
    <d v="1899-12-30T04:01:00"/>
    <d v="1899-12-30T00:01:00"/>
    <n v="0"/>
    <n v="1"/>
    <d v="1899-12-30T06:25:00"/>
    <d v="1899-12-30T02:24:00"/>
    <n v="2"/>
    <n v="24"/>
    <d v="1899-12-30T06:25:00"/>
    <d v="1899-12-30T06:25:00"/>
    <d v="1899-12-30T00:00:00"/>
    <n v="0"/>
    <n v="0"/>
    <d v="1899-12-30T06:25:00"/>
    <d v="1899-12-30T06:25:00"/>
    <m/>
    <d v="1899-12-30T00:00:00"/>
    <n v="0"/>
    <n v="0"/>
    <d v="1899-12-30T06:35:00"/>
    <d v="1899-12-30T00:10:00"/>
    <n v="0"/>
    <n v="10"/>
    <d v="1899-12-30T06:40:00"/>
    <d v="1899-12-30T00:05:00"/>
    <n v="0"/>
    <n v="5"/>
    <d v="1899-12-30T06:40:00"/>
    <d v="1899-12-30T06:45:00"/>
    <d v="1899-12-30T00:05:00"/>
    <n v="0"/>
    <n v="5"/>
    <d v="1899-12-30T04:15:00"/>
    <n v="4"/>
    <n v="15"/>
    <d v="1899-12-30T00:55:00"/>
    <n v="0"/>
    <n v="55"/>
    <d v="1899-12-30T00:25:00"/>
    <n v="0"/>
    <n v="25"/>
    <d v="1899-12-30T02:24:00"/>
    <n v="2"/>
    <n v="24"/>
    <m/>
    <m/>
    <m/>
    <d v="1899-12-30T01:11:00"/>
    <n v="1"/>
    <n v="11"/>
    <d v="1899-12-30T00:00:00"/>
    <n v="0"/>
    <n v="0"/>
    <d v="1899-12-30T00:00:00"/>
    <n v="0"/>
    <n v="0"/>
    <d v="1899-12-30T00:00:00"/>
    <n v="0"/>
    <n v="0"/>
    <d v="1899-12-30T00:09:00"/>
    <n v="0"/>
    <n v="9"/>
    <d v="1899-12-30T00:00:00"/>
    <n v="0"/>
    <n v="0"/>
    <d v="1899-12-30T01:04:00"/>
    <n v="1"/>
    <n v="4"/>
    <d v="1899-12-30T00:00:00"/>
    <n v="0"/>
    <n v="0"/>
    <n v="2305232.7460000012"/>
    <n v="37125"/>
    <n v="63.050344827586208"/>
    <n v="62.093811340067376"/>
    <m/>
    <m/>
    <m/>
    <m/>
    <m/>
  </r>
  <r>
    <n v="653"/>
    <n v="61"/>
    <d v="2011-12-16T00:00:00"/>
    <n v="12"/>
    <x v="37"/>
    <n v="1"/>
    <s v="HIND ENERGY"/>
    <s v="NON COKING"/>
    <s v="IPSEA COLOSSUS"/>
    <d v="1899-12-30T10:40:00"/>
    <x v="647"/>
    <s v="DTY-WT 1-WCS-RLS 1-IMWB 1-DTY"/>
    <n v="46"/>
    <n v="13"/>
    <m/>
    <d v="1899-12-30T10:40:00"/>
    <d v="1899-12-30T10:40:00"/>
    <d v="1899-12-30T00:00:00"/>
    <n v="0"/>
    <n v="0"/>
    <d v="1899-12-30T11:05:00"/>
    <d v="1899-12-30T00:25:00"/>
    <n v="0"/>
    <n v="25"/>
    <d v="1899-12-30T11:20:00"/>
    <d v="1899-12-30T00:15:00"/>
    <n v="0"/>
    <n v="15"/>
    <d v="1899-12-30T11:43:00"/>
    <d v="1899-12-30T00:23:00"/>
    <n v="0"/>
    <n v="23"/>
    <d v="1899-12-30T11:45:00"/>
    <d v="1899-12-30T14:10:00"/>
    <d v="1899-12-30T02:25:00"/>
    <n v="2"/>
    <n v="25"/>
    <d v="1899-12-30T11:45:00"/>
    <d v="1899-12-30T14:10:00"/>
    <d v="1899-12-30T02:25:00"/>
    <n v="2"/>
    <n v="25"/>
    <d v="1899-12-30T14:16:00"/>
    <d v="1899-12-30T00:06:00"/>
    <n v="0"/>
    <n v="6"/>
    <d v="1899-12-30T14:21:00"/>
    <d v="1899-12-30T00:05:00"/>
    <n v="0"/>
    <n v="5"/>
    <d v="1899-12-30T17:46:00"/>
    <d v="1899-12-30T03:25:00"/>
    <n v="3"/>
    <n v="25"/>
    <d v="1899-12-30T17:46:00"/>
    <d v="1899-12-30T17:46:00"/>
    <d v="1899-12-30T00:00:00"/>
    <n v="0"/>
    <n v="0"/>
    <d v="1899-12-30T17:46:00"/>
    <d v="1899-12-30T17:46:00"/>
    <m/>
    <d v="1899-12-30T00:00:00"/>
    <n v="0"/>
    <n v="0"/>
    <d v="1899-12-30T17:55:00"/>
    <d v="1899-12-30T00:09:00"/>
    <n v="0"/>
    <n v="9"/>
    <d v="1899-12-30T18:00:00"/>
    <d v="1899-12-30T00:05:00"/>
    <n v="0"/>
    <n v="5"/>
    <d v="1899-12-30T18:00:00"/>
    <d v="1899-12-30T18:05:00"/>
    <d v="1899-12-30T00:05:00"/>
    <n v="0"/>
    <n v="5"/>
    <d v="1899-12-30T07:25:00"/>
    <n v="7"/>
    <n v="25"/>
    <d v="1899-12-30T00:43:00"/>
    <n v="0"/>
    <n v="43"/>
    <d v="1899-12-30T02:25:00"/>
    <n v="2"/>
    <n v="25"/>
    <d v="1899-12-30T03:25:00"/>
    <n v="3"/>
    <n v="25"/>
    <m/>
    <m/>
    <m/>
    <d v="1899-12-30T01:59:00"/>
    <n v="1"/>
    <n v="59"/>
    <d v="1899-12-30T00:00:00"/>
    <n v="0"/>
    <n v="0"/>
    <d v="1899-12-30T01:07:00"/>
    <n v="1"/>
    <n v="7"/>
    <d v="1899-12-30T00:00:00"/>
    <n v="0"/>
    <n v="0"/>
    <d v="1899-12-30T00:00:00"/>
    <n v="0"/>
    <n v="0"/>
    <d v="1899-12-30T00:00:00"/>
    <n v="0"/>
    <n v="0"/>
    <d v="1899-12-30T00:19:00"/>
    <n v="0"/>
    <n v="19"/>
    <d v="1899-12-30T00:00:00"/>
    <n v="0"/>
    <n v="0"/>
    <n v="2308014.2260000012"/>
    <n v="37171"/>
    <n v="60.466956521739128"/>
    <n v="62.09179806838668"/>
    <m/>
    <m/>
    <m/>
    <m/>
    <m/>
  </r>
  <r>
    <n v="654"/>
    <n v="62"/>
    <d v="2011-12-16T00:00:00"/>
    <n v="12"/>
    <x v="0"/>
    <n v="23"/>
    <s v="TSL,JSR"/>
    <s v="CURRAGH SS/CP OMAN"/>
    <s v="FORTUNE RAINBOW/MP PANAMAX 6"/>
    <d v="1899-12-30T10:55:00"/>
    <x v="648"/>
    <s v="DTY-WT 1-WCS-RLS 2-IMWB 1-DTY"/>
    <n v="59"/>
    <n v="0"/>
    <m/>
    <d v="1899-12-30T10:55:00"/>
    <d v="1899-12-30T10:55:00"/>
    <d v="1899-12-30T00:00:00"/>
    <n v="0"/>
    <n v="0"/>
    <d v="1899-12-30T11:15:00"/>
    <d v="1899-12-30T00:20:00"/>
    <n v="0"/>
    <n v="20"/>
    <d v="1899-12-30T11:30:00"/>
    <d v="1899-12-30T00:15:00"/>
    <n v="0"/>
    <n v="15"/>
    <d v="1899-12-30T14:15:00"/>
    <d v="1899-12-30T02:45:00"/>
    <n v="2"/>
    <n v="45"/>
    <d v="1899-12-30T14:20:00"/>
    <d v="1899-12-30T15:30:00"/>
    <d v="1899-12-30T01:10:00"/>
    <n v="1"/>
    <n v="10"/>
    <d v="1899-12-30T14:20:00"/>
    <d v="1899-12-30T15:30:00"/>
    <d v="1899-12-30T01:10:00"/>
    <n v="1"/>
    <n v="10"/>
    <d v="1899-12-30T16:00:00"/>
    <d v="1899-12-30T00:30:00"/>
    <n v="0"/>
    <n v="30"/>
    <d v="1899-12-30T16:10:00"/>
    <d v="1899-12-30T00:10:00"/>
    <n v="0"/>
    <n v="10"/>
    <d v="1899-12-30T20:59:00"/>
    <d v="1899-12-30T04:49:00"/>
    <n v="4"/>
    <n v="49"/>
    <d v="1899-12-30T20:59:00"/>
    <d v="1899-12-30T20:59:00"/>
    <d v="1899-12-30T00:00:00"/>
    <n v="0"/>
    <n v="0"/>
    <d v="1899-12-30T20:59:00"/>
    <d v="1899-12-30T20:59:00"/>
    <m/>
    <d v="1899-12-30T00:00:00"/>
    <n v="0"/>
    <n v="0"/>
    <d v="1899-12-30T21:10:00"/>
    <d v="1899-12-30T00:11:00"/>
    <n v="0"/>
    <n v="11"/>
    <d v="1899-12-30T21:15:00"/>
    <d v="1899-12-30T00:05:00"/>
    <n v="0"/>
    <n v="5"/>
    <d v="1899-12-30T21:15:00"/>
    <d v="1899-12-30T21:20:00"/>
    <d v="1899-12-30T00:05:00"/>
    <n v="0"/>
    <n v="5"/>
    <d v="1899-12-30T10:25:00"/>
    <n v="10"/>
    <n v="25"/>
    <d v="1899-12-30T03:31:00"/>
    <n v="3"/>
    <n v="31"/>
    <d v="1899-12-30T01:10:00"/>
    <n v="1"/>
    <n v="10"/>
    <d v="1899-12-30T04:49:00"/>
    <n v="4"/>
    <n v="49"/>
    <m/>
    <m/>
    <m/>
    <d v="1899-12-30T01:08:00"/>
    <n v="1"/>
    <n v="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3:41:00"/>
    <n v="3"/>
    <n v="41"/>
    <d v="1899-12-30T00:00:00"/>
    <n v="0"/>
    <n v="0"/>
    <n v="2311744.3460000013"/>
    <n v="37230"/>
    <n v="63.22237288135593"/>
    <n v="62.093589739457464"/>
    <m/>
    <m/>
    <m/>
    <m/>
    <m/>
  </r>
  <r>
    <n v="655"/>
    <n v="63"/>
    <d v="2011-12-16T00:00:00"/>
    <n v="12"/>
    <x v="2"/>
    <n v="2"/>
    <s v="UML,DGPR"/>
    <s v="HARD COKING COAL"/>
    <s v="SUMMER FORTUNE"/>
    <d v="1899-12-30T17:35:00"/>
    <x v="649"/>
    <s v="DTY-WT 1-WCS-RLS 1-IMWB 1-DTY"/>
    <n v="59"/>
    <n v="0"/>
    <m/>
    <d v="1899-12-30T17:35:00"/>
    <d v="1899-12-30T17:35:00"/>
    <d v="1899-12-30T00:00:00"/>
    <n v="0"/>
    <n v="0"/>
    <d v="1899-12-30T17:40:00"/>
    <d v="1899-12-30T00:05:00"/>
    <n v="0"/>
    <n v="5"/>
    <d v="1899-12-30T18:00:00"/>
    <d v="1899-12-30T00:20:00"/>
    <n v="0"/>
    <n v="20"/>
    <d v="1899-12-30T18:50:00"/>
    <d v="1899-12-30T00:50:00"/>
    <n v="0"/>
    <n v="50"/>
    <d v="1899-12-30T18:55:00"/>
    <d v="1899-12-30T20:15:00"/>
    <d v="1899-12-30T01:20:00"/>
    <n v="1"/>
    <n v="20"/>
    <d v="1899-12-30T18:55:00"/>
    <d v="1899-12-30T20:15:00"/>
    <d v="1899-12-30T01:20:00"/>
    <n v="1"/>
    <n v="20"/>
    <d v="1899-12-30T21:40:00"/>
    <d v="1899-12-30T01:25:00"/>
    <n v="1"/>
    <n v="25"/>
    <d v="1899-12-30T21:45:00"/>
    <d v="1899-12-30T00:05:00"/>
    <n v="0"/>
    <n v="5"/>
    <d v="1899-12-31T00:55:00"/>
    <d v="1899-12-30T03:10:00"/>
    <n v="3"/>
    <n v="10"/>
    <d v="1899-12-31T00:55:00"/>
    <d v="1899-12-31T00:55:00"/>
    <d v="1899-12-30T00:00:00"/>
    <n v="0"/>
    <n v="0"/>
    <d v="1899-12-31T00:55:00"/>
    <d v="1899-12-31T00:55:00"/>
    <m/>
    <d v="1899-12-30T00:00:00"/>
    <n v="0"/>
    <n v="0"/>
    <d v="1899-12-31T01:05:00"/>
    <d v="1899-12-30T00:10:00"/>
    <n v="0"/>
    <n v="10"/>
    <d v="1899-12-31T01:10:00"/>
    <d v="1899-12-30T00:05:00"/>
    <n v="0"/>
    <n v="5"/>
    <d v="1899-12-31T01:10:00"/>
    <d v="1899-12-31T01:15:00"/>
    <d v="1899-12-30T00:05:00"/>
    <n v="0"/>
    <n v="5"/>
    <d v="1899-12-30T07:40:00"/>
    <n v="7"/>
    <n v="40"/>
    <d v="1899-12-30T02:30:00"/>
    <n v="2"/>
    <n v="30"/>
    <d v="1899-12-30T01:20:00"/>
    <n v="1"/>
    <n v="20"/>
    <d v="1899-12-30T03:10:00"/>
    <n v="3"/>
    <n v="10"/>
    <m/>
    <m/>
    <m/>
    <d v="1899-12-30T01:33:00"/>
    <n v="1"/>
    <n v="3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37:00"/>
    <n v="1"/>
    <n v="37"/>
    <d v="1899-12-30T00:00:00"/>
    <n v="0"/>
    <n v="0"/>
    <n v="2315481.4360000012"/>
    <n v="37289"/>
    <n v="63.340508474576275"/>
    <n v="62.095562659229294"/>
    <m/>
    <m/>
    <m/>
    <m/>
    <m/>
  </r>
  <r>
    <n v="656"/>
    <n v="64"/>
    <d v="2011-12-17T00:00:00"/>
    <n v="12"/>
    <x v="1"/>
    <n v="13"/>
    <s v="TSL,HALDIA"/>
    <s v="CURRAGH SS/ILLAWARA"/>
    <s v="FORTUNE RAINBOW/KM KEELUNG"/>
    <d v="1899-12-30T19:40:00"/>
    <x v="650"/>
    <s v="DTY-WT 1-WCS-RLS 1-IMWB 1-DTY"/>
    <n v="59"/>
    <n v="0"/>
    <m/>
    <d v="1899-12-30T19:40:00"/>
    <d v="1899-12-30T19:40:00"/>
    <d v="1899-12-30T00:00:00"/>
    <n v="0"/>
    <n v="0"/>
    <d v="1899-12-30T19:45:00"/>
    <d v="1899-12-30T00:05:00"/>
    <n v="0"/>
    <n v="5"/>
    <d v="1899-12-30T20:15:00"/>
    <d v="1899-12-30T00:30:00"/>
    <n v="0"/>
    <n v="30"/>
    <d v="1899-12-30T23:20:00"/>
    <d v="1899-12-30T03:05:00"/>
    <n v="3"/>
    <n v="5"/>
    <d v="1899-12-30T23:20:00"/>
    <d v="1899-12-30T23:40:00"/>
    <d v="1899-12-30T00:20:00"/>
    <n v="0"/>
    <n v="20"/>
    <d v="1899-12-30T23:20:00"/>
    <d v="1899-12-30T23:40:00"/>
    <d v="1899-12-30T00:20:00"/>
    <n v="0"/>
    <n v="20"/>
    <d v="1899-12-31T01:30:00"/>
    <d v="1899-12-30T01:50:00"/>
    <n v="1"/>
    <n v="50"/>
    <d v="1899-12-31T01:49:00"/>
    <d v="1899-12-30T00:19:00"/>
    <n v="0"/>
    <n v="19"/>
    <d v="1899-12-31T06:16:00"/>
    <d v="1899-12-30T04:27:00"/>
    <n v="4"/>
    <n v="27"/>
    <d v="1899-12-31T06:16:00"/>
    <d v="1899-12-31T06:16:00"/>
    <d v="1899-12-30T00:00:00"/>
    <n v="0"/>
    <n v="0"/>
    <d v="1899-12-31T06:16:00"/>
    <d v="1899-12-31T06:16:00"/>
    <m/>
    <d v="1899-12-30T00:00:00"/>
    <n v="0"/>
    <n v="0"/>
    <d v="1899-12-31T06:25:00"/>
    <d v="1899-12-30T00:09:00"/>
    <n v="0"/>
    <n v="9"/>
    <d v="1899-12-31T06:30:00"/>
    <d v="1899-12-30T00:05:00"/>
    <n v="0"/>
    <n v="5"/>
    <d v="1899-12-31T06:30:00"/>
    <d v="1899-12-31T06:35:00"/>
    <d v="1899-12-30T00:05:00"/>
    <n v="0"/>
    <n v="5"/>
    <d v="1899-12-30T10:55:00"/>
    <n v="10"/>
    <n v="55"/>
    <d v="1899-12-30T05:09:00"/>
    <n v="5"/>
    <n v="9"/>
    <d v="1899-12-30T00:20:00"/>
    <n v="0"/>
    <n v="20"/>
    <d v="1899-12-30T04:27:00"/>
    <n v="4"/>
    <n v="27"/>
    <m/>
    <m/>
    <m/>
    <d v="1899-12-30T01:40:00"/>
    <n v="1"/>
    <n v="4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47:00"/>
    <n v="2"/>
    <n v="47"/>
    <d v="1899-12-30T00:00:00"/>
    <n v="0"/>
    <n v="0"/>
    <n v="2319212.7260000012"/>
    <n v="37348"/>
    <n v="63.242203389830507"/>
    <n v="62.097374049480592"/>
    <m/>
    <m/>
    <m/>
    <m/>
    <m/>
  </r>
  <r>
    <n v="657"/>
    <n v="65"/>
    <d v="2011-12-17T00:00:00"/>
    <n v="12"/>
    <x v="0"/>
    <n v="24"/>
    <s v="TSL,JSR"/>
    <s v="ILLAWARA/SS NEWZEALAND"/>
    <s v="KM KEELUNG/IRON BILL"/>
    <d v="1899-12-30T20:45:00"/>
    <x v="651"/>
    <s v="DTY-WT 1-WCS-RLS 1-IMWB 1-DTY"/>
    <n v="58"/>
    <n v="1"/>
    <m/>
    <d v="1899-12-30T20:45:00"/>
    <d v="1899-12-30T20:45:00"/>
    <d v="1899-12-30T00:00:00"/>
    <n v="0"/>
    <n v="0"/>
    <d v="1899-12-31T03:15:00"/>
    <d v="1899-12-30T06:30:00"/>
    <n v="6"/>
    <n v="30"/>
    <d v="1899-12-31T03:35:00"/>
    <d v="1899-12-30T00:20:00"/>
    <n v="0"/>
    <n v="20"/>
    <d v="1899-12-31T04:15:00"/>
    <d v="1899-12-30T00:40:00"/>
    <n v="0"/>
    <n v="40"/>
    <d v="1899-12-30T04:20:00"/>
    <d v="1899-12-30T05:20:00"/>
    <d v="1899-12-30T01:00:00"/>
    <n v="1"/>
    <n v="0"/>
    <d v="1899-12-30T04:20:00"/>
    <d v="1899-12-30T05:20:00"/>
    <d v="1899-12-30T01:00:00"/>
    <n v="1"/>
    <n v="0"/>
    <d v="1899-12-31T06:38:00"/>
    <d v="1899-12-31T01:18:00"/>
    <n v="1"/>
    <n v="18"/>
    <d v="1899-12-31T06:42:00"/>
    <d v="1899-12-30T00:04:00"/>
    <n v="0"/>
    <n v="4"/>
    <d v="1899-12-31T11:15:00"/>
    <d v="1899-12-30T04:33:00"/>
    <n v="4"/>
    <n v="33"/>
    <d v="1899-12-31T11:15:00"/>
    <d v="1899-12-31T11:15:00"/>
    <d v="1899-12-30T00:00:00"/>
    <n v="0"/>
    <n v="0"/>
    <d v="1899-12-31T11:15:00"/>
    <d v="1899-12-31T11:15:00"/>
    <m/>
    <d v="1899-12-30T00:00:00"/>
    <n v="0"/>
    <n v="0"/>
    <d v="1899-12-31T11:30:00"/>
    <d v="1899-12-30T00:15:00"/>
    <n v="0"/>
    <n v="15"/>
    <d v="1899-12-31T11:35:00"/>
    <d v="1899-12-30T00:05:00"/>
    <n v="0"/>
    <n v="5"/>
    <d v="1899-12-31T11:35:00"/>
    <d v="1899-12-31T11:40:00"/>
    <d v="1899-12-30T00:05:00"/>
    <n v="0"/>
    <n v="5"/>
    <d v="1899-12-30T14:55:00"/>
    <n v="14"/>
    <n v="55"/>
    <d v="1899-12-31T02:18:00"/>
    <n v="2"/>
    <n v="18"/>
    <d v="1899-12-30T01:00:00"/>
    <n v="1"/>
    <n v="0"/>
    <d v="1899-12-30T04:33:00"/>
    <n v="4"/>
    <n v="33"/>
    <m/>
    <m/>
    <m/>
    <d v="1899-12-30T01:46:00"/>
    <n v="1"/>
    <n v="46"/>
    <d v="1899-12-30T00:00:00"/>
    <n v="0"/>
    <n v="0"/>
    <d v="1899-12-30T00:05:00"/>
    <n v="0"/>
    <n v="5"/>
    <d v="1899-12-30T00:00:00"/>
    <n v="0"/>
    <n v="0"/>
    <d v="1899-12-30T00:00:00"/>
    <n v="0"/>
    <n v="0"/>
    <d v="1899-12-30T00:00:00"/>
    <n v="0"/>
    <n v="0"/>
    <d v="1899-12-30T02:42:00"/>
    <n v="2"/>
    <n v="42"/>
    <d v="1899-12-30T00:00:00"/>
    <n v="0"/>
    <n v="0"/>
    <n v="2322886.1860000012"/>
    <n v="37406"/>
    <n v="63.335517241379314"/>
    <n v="62.099293856600575"/>
    <m/>
    <m/>
    <m/>
    <m/>
    <m/>
  </r>
  <r>
    <n v="658"/>
    <n v="66"/>
    <d v="2011-12-17T00:00:00"/>
    <n v="12"/>
    <x v="1"/>
    <n v="14"/>
    <s v="TSL,HALDIA"/>
    <s v="ILLAWARA/CURRAGH SS"/>
    <s v="KM KEELUNG/FORTUNE RAINBOW"/>
    <d v="1899-12-30T00:15:00"/>
    <x v="652"/>
    <s v="DTY-WT 1-WCS-RLS 1-IMWB 1-DTY"/>
    <n v="59"/>
    <n v="0"/>
    <m/>
    <d v="1899-12-30T00:15:00"/>
    <d v="1899-12-30T00:15:00"/>
    <d v="1899-12-30T00:00:00"/>
    <n v="0"/>
    <n v="0"/>
    <d v="1899-12-30T00:30:00"/>
    <d v="1899-12-30T00:15:00"/>
    <n v="0"/>
    <n v="15"/>
    <d v="1899-12-30T00:50:00"/>
    <d v="1899-12-30T00:20:00"/>
    <n v="0"/>
    <n v="20"/>
    <d v="1899-12-30T12:15:00"/>
    <d v="1899-12-30T11:25:00"/>
    <n v="11"/>
    <n v="25"/>
    <d v="1899-12-30T12:20:00"/>
    <d v="1899-12-30T13:45:00"/>
    <d v="1899-12-30T01:25:00"/>
    <n v="1"/>
    <n v="25"/>
    <d v="1899-12-30T12:20:00"/>
    <d v="1899-12-30T13:45:00"/>
    <d v="1899-12-30T01:25:00"/>
    <n v="1"/>
    <n v="25"/>
    <d v="1899-12-30T14:54:00"/>
    <d v="1899-12-30T01:09:00"/>
    <n v="1"/>
    <n v="9"/>
    <d v="1899-12-30T14:57:00"/>
    <d v="1899-12-30T00:03:00"/>
    <n v="0"/>
    <n v="3"/>
    <d v="1899-12-30T17:42:00"/>
    <d v="1899-12-30T02:45:00"/>
    <n v="2"/>
    <n v="45"/>
    <d v="1899-12-30T17:42:00"/>
    <d v="1899-12-30T17:42:00"/>
    <d v="1899-12-30T00:00:00"/>
    <n v="0"/>
    <n v="0"/>
    <d v="1899-12-30T17:42:00"/>
    <d v="1899-12-30T17:42:00"/>
    <m/>
    <d v="1899-12-30T00:00:00"/>
    <n v="0"/>
    <n v="0"/>
    <d v="1899-12-30T17:55:00"/>
    <d v="1899-12-30T00:13:00"/>
    <n v="0"/>
    <n v="13"/>
    <d v="1899-12-30T18:00:00"/>
    <d v="1899-12-30T00:05:00"/>
    <n v="0"/>
    <n v="5"/>
    <d v="1899-12-30T18:00:00"/>
    <d v="1899-12-30T18:05:00"/>
    <d v="1899-12-30T00:05:00"/>
    <n v="0"/>
    <n v="5"/>
    <d v="1899-12-30T17:50:00"/>
    <n v="17"/>
    <n v="50"/>
    <d v="1899-12-30T12:52:00"/>
    <n v="12"/>
    <n v="52"/>
    <d v="1899-12-30T01:25:00"/>
    <n v="1"/>
    <n v="25"/>
    <d v="1899-12-30T02:45:00"/>
    <n v="2"/>
    <n v="45"/>
    <m/>
    <m/>
    <m/>
    <d v="1899-12-30T01:34:00"/>
    <n v="1"/>
    <n v="3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1:00"/>
    <n v="1"/>
    <n v="11"/>
    <d v="1899-12-30T00:00:00"/>
    <n v="0"/>
    <n v="0"/>
    <n v="2326519.9260000014"/>
    <n v="37465"/>
    <n v="61.588813559322027"/>
    <n v="62.098489950620618"/>
    <m/>
    <m/>
    <m/>
    <m/>
    <m/>
  </r>
  <r>
    <n v="659"/>
    <n v="67"/>
    <d v="2011-12-17T00:00:00"/>
    <n v="12"/>
    <x v="3"/>
    <n v="1"/>
    <s v="WELLMAN"/>
    <s v="HARD COKING COAL"/>
    <s v="LIGARI"/>
    <d v="1899-12-30T07:30:00"/>
    <x v="653"/>
    <s v="DTY-WT 1-WCS-RLS 2-IMWB 1-DTY"/>
    <n v="59"/>
    <n v="0"/>
    <m/>
    <d v="1899-12-30T07:30:00"/>
    <d v="1899-12-30T07:30:00"/>
    <d v="1899-12-30T00:00:00"/>
    <n v="0"/>
    <n v="0"/>
    <d v="1899-12-30T08:50:00"/>
    <d v="1899-12-30T01:20:00"/>
    <n v="1"/>
    <n v="20"/>
    <d v="1899-12-30T09:00:00"/>
    <d v="1899-12-30T00:10:00"/>
    <n v="0"/>
    <n v="10"/>
    <d v="1899-12-30T09:15:00"/>
    <d v="1899-12-30T00:15:00"/>
    <n v="0"/>
    <n v="15"/>
    <d v="1899-12-30T09:15:00"/>
    <d v="1899-12-30T11:30:00"/>
    <d v="1899-12-30T02:15:00"/>
    <n v="2"/>
    <n v="15"/>
    <d v="1899-12-30T09:15:00"/>
    <d v="1899-12-30T11:30:00"/>
    <d v="1899-12-30T02:15:00"/>
    <n v="2"/>
    <n v="15"/>
    <d v="1899-12-30T11:58:00"/>
    <d v="1899-12-30T00:28:00"/>
    <n v="0"/>
    <n v="28"/>
    <d v="1899-12-30T12:02:00"/>
    <d v="1899-12-30T00:04:00"/>
    <n v="0"/>
    <n v="4"/>
    <d v="1899-12-30T13:58:00"/>
    <d v="1899-12-30T01:56:00"/>
    <n v="1"/>
    <n v="56"/>
    <d v="1899-12-30T13:58:00"/>
    <d v="1899-12-30T13:58:00"/>
    <d v="1899-12-30T00:00:00"/>
    <n v="0"/>
    <n v="0"/>
    <d v="1899-12-30T13:58:00"/>
    <d v="1899-12-30T13:58:00"/>
    <m/>
    <d v="1899-12-30T00:00:00"/>
    <n v="0"/>
    <n v="0"/>
    <d v="1899-12-30T14:10:00"/>
    <d v="1899-12-30T00:12:00"/>
    <n v="0"/>
    <n v="12"/>
    <d v="1899-12-30T14:15:00"/>
    <d v="1899-12-30T00:05:00"/>
    <n v="0"/>
    <n v="5"/>
    <d v="1899-12-30T14:15:00"/>
    <d v="1899-12-30T14:20:00"/>
    <d v="1899-12-30T00:05:00"/>
    <n v="0"/>
    <n v="5"/>
    <d v="1899-12-30T06:50:00"/>
    <n v="6"/>
    <n v="50"/>
    <d v="1899-12-30T01:00:00"/>
    <n v="1"/>
    <n v="0"/>
    <d v="1899-12-30T02:15:00"/>
    <n v="2"/>
    <n v="15"/>
    <d v="1899-12-30T01:56:00"/>
    <n v="1"/>
    <n v="56"/>
    <m/>
    <m/>
    <m/>
    <d v="1899-12-30T01:30:00"/>
    <n v="1"/>
    <n v="30"/>
    <d v="1899-12-30T00:00:00"/>
    <n v="0"/>
    <n v="0"/>
    <d v="1899-12-30T00:18:00"/>
    <n v="0"/>
    <n v="18"/>
    <d v="1899-12-30T00:00:00"/>
    <n v="0"/>
    <n v="0"/>
    <d v="1899-12-30T00:00:00"/>
    <n v="0"/>
    <n v="0"/>
    <d v="1899-12-30T00:00:00"/>
    <n v="0"/>
    <n v="0"/>
    <d v="1899-12-30T00:08:00"/>
    <n v="0"/>
    <n v="8"/>
    <d v="1899-12-30T00:00:00"/>
    <n v="0"/>
    <n v="0"/>
    <n v="2330298.0260000015"/>
    <n v="37524"/>
    <n v="64.035593220338981"/>
    <n v="62.101535710478664"/>
    <m/>
    <m/>
    <m/>
    <m/>
    <m/>
  </r>
  <r>
    <n v="660"/>
    <n v="68"/>
    <d v="2011-12-17T00:00:00"/>
    <n v="12"/>
    <x v="0"/>
    <n v="25"/>
    <s v="TSL,JSR"/>
    <s v="CURRAGH SS/BLENDED PCI"/>
    <s v="FORTUNE RAINBOW/FALCOM TRADER"/>
    <d v="1899-12-30T18:15:00"/>
    <x v="654"/>
    <s v="DTY-WT 1-WCS-RLS 1-IMWB 1-DTY"/>
    <n v="52"/>
    <n v="7"/>
    <m/>
    <d v="1899-12-30T18:15:00"/>
    <d v="1899-12-30T18:15:00"/>
    <d v="1899-12-30T00:00:00"/>
    <n v="0"/>
    <n v="0"/>
    <d v="1899-12-30T18:25:00"/>
    <d v="1899-12-30T00:10:00"/>
    <n v="0"/>
    <n v="10"/>
    <d v="1899-12-30T18:45:00"/>
    <d v="1899-12-30T00:20:00"/>
    <n v="0"/>
    <n v="20"/>
    <d v="1899-12-30T20:05:00"/>
    <d v="1899-12-30T01:20:00"/>
    <n v="1"/>
    <n v="20"/>
    <d v="1899-12-30T20:10:00"/>
    <d v="1899-12-30T21:35:00"/>
    <d v="1899-12-30T01:25:00"/>
    <n v="1"/>
    <n v="25"/>
    <d v="1899-12-30T20:10:00"/>
    <d v="1899-12-30T21:35:00"/>
    <d v="1899-12-30T01:25:00"/>
    <n v="1"/>
    <n v="25"/>
    <d v="1899-12-30T21:42:00"/>
    <d v="1899-12-30T00:07:00"/>
    <n v="0"/>
    <n v="7"/>
    <d v="1899-12-30T21:44:00"/>
    <d v="1899-12-30T00:02:00"/>
    <n v="0"/>
    <n v="2"/>
    <d v="1899-12-30T23:53:00"/>
    <d v="1899-12-30T02:09:00"/>
    <n v="2"/>
    <n v="9"/>
    <d v="1899-12-30T23:53:00"/>
    <d v="1899-12-30T23:53:00"/>
    <d v="1899-12-30T00:00:00"/>
    <n v="0"/>
    <n v="0"/>
    <d v="1899-12-30T23:53:00"/>
    <d v="1899-12-30T23:53:00"/>
    <m/>
    <d v="1899-12-30T00:00:00"/>
    <n v="0"/>
    <n v="0"/>
    <d v="1899-12-31T00:05:00"/>
    <d v="1899-12-30T00:12:00"/>
    <n v="0"/>
    <n v="12"/>
    <d v="1899-12-31T00:10:00"/>
    <d v="1899-12-30T00:05:00"/>
    <n v="0"/>
    <n v="5"/>
    <d v="1899-12-31T00:10:00"/>
    <d v="1899-12-31T00:15:00"/>
    <d v="1899-12-30T00:05:00"/>
    <n v="0"/>
    <n v="5"/>
    <d v="1899-12-30T06:00:00"/>
    <n v="6"/>
    <n v="0"/>
    <d v="1899-12-30T01:44:00"/>
    <n v="1"/>
    <n v="44"/>
    <d v="1899-12-30T01:25:00"/>
    <n v="1"/>
    <n v="25"/>
    <d v="1899-12-30T02:09:00"/>
    <n v="2"/>
    <n v="9"/>
    <m/>
    <m/>
    <m/>
    <d v="1899-12-30T01:18:00"/>
    <n v="1"/>
    <n v="1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1:00"/>
    <n v="0"/>
    <n v="51"/>
    <d v="1899-12-30T00:00:00"/>
    <n v="0"/>
    <n v="0"/>
    <n v="2333607.3560000015"/>
    <n v="37576"/>
    <n v="63.640961538461539"/>
    <n v="62.103666063444791"/>
    <m/>
    <m/>
    <m/>
    <m/>
    <m/>
  </r>
  <r>
    <n v="661"/>
    <n v="69"/>
    <d v="2011-12-18T00:00:00"/>
    <n v="12"/>
    <x v="0"/>
    <n v="26"/>
    <s v="TSL,JSR"/>
    <s v="CP OMAN"/>
    <s v="MP PANAMAX 6"/>
    <d v="1899-12-30T20:30:00"/>
    <x v="655"/>
    <s v="DTY-WT 1-WCS-RLS 2-IMWB 1-DTY"/>
    <n v="59"/>
    <n v="0"/>
    <m/>
    <d v="1899-12-30T20:30:00"/>
    <d v="1899-12-30T20:30:00"/>
    <d v="1899-12-30T00:00:00"/>
    <n v="0"/>
    <n v="0"/>
    <d v="1899-12-30T21:30:00"/>
    <d v="1899-12-30T01:00:00"/>
    <n v="1"/>
    <n v="0"/>
    <d v="1899-12-30T22:00:00"/>
    <d v="1899-12-30T00:30:00"/>
    <n v="0"/>
    <n v="30"/>
    <d v="1899-12-31T07:30:00"/>
    <d v="1899-12-30T09:30:00"/>
    <n v="9"/>
    <n v="30"/>
    <d v="1899-12-30T07:35:00"/>
    <d v="1899-12-30T08:50:00"/>
    <d v="1899-12-30T01:15:00"/>
    <n v="1"/>
    <n v="15"/>
    <d v="1899-12-30T07:35:00"/>
    <d v="1899-12-30T08:50:00"/>
    <d v="1899-12-30T01:15:00"/>
    <n v="1"/>
    <n v="15"/>
    <d v="1899-12-31T11:45:00"/>
    <d v="1899-12-31T02:55:00"/>
    <n v="2"/>
    <n v="55"/>
    <d v="1899-12-31T16:35:00"/>
    <d v="1899-12-30T04:50:00"/>
    <n v="4"/>
    <n v="50"/>
    <d v="1899-12-31T19:10:00"/>
    <d v="1899-12-30T02:35:00"/>
    <n v="2"/>
    <n v="35"/>
    <d v="1899-12-31T19:10:00"/>
    <d v="1899-12-31T19:10:00"/>
    <d v="1899-12-30T00:00:00"/>
    <n v="0"/>
    <n v="0"/>
    <d v="1899-12-31T19:10:00"/>
    <d v="1899-12-31T19:10:00"/>
    <m/>
    <d v="1899-12-30T00:00:00"/>
    <n v="0"/>
    <n v="0"/>
    <d v="1899-12-31T19:20:00"/>
    <d v="1899-12-30T00:10:00"/>
    <n v="0"/>
    <n v="10"/>
    <d v="1899-12-31T19:25:00"/>
    <d v="1899-12-30T00:05:00"/>
    <n v="0"/>
    <n v="5"/>
    <d v="1899-12-31T19:25:00"/>
    <d v="1899-12-31T19:30:00"/>
    <d v="1899-12-30T00:05:00"/>
    <n v="0"/>
    <n v="5"/>
    <d v="1899-12-30T23:00:00"/>
    <n v="23"/>
    <n v="0"/>
    <d v="1899-12-31T12:40:00"/>
    <n v="12"/>
    <n v="40"/>
    <d v="1899-12-30T01:15:00"/>
    <n v="1"/>
    <n v="15"/>
    <d v="1899-12-30T02:35:00"/>
    <n v="2"/>
    <n v="35"/>
    <m/>
    <m/>
    <m/>
    <d v="1899-12-30T00:52:00"/>
    <n v="0"/>
    <n v="52"/>
    <d v="1899-12-30T00:00:00"/>
    <n v="0"/>
    <n v="0"/>
    <d v="1899-12-30T00:00:00"/>
    <n v="0"/>
    <n v="0"/>
    <d v="1899-12-30T00:29:00"/>
    <n v="0"/>
    <n v="29"/>
    <d v="1899-12-30T00:00:00"/>
    <n v="0"/>
    <n v="0"/>
    <d v="1899-12-30T00:00:00"/>
    <n v="0"/>
    <n v="0"/>
    <d v="1899-12-30T01:14:00"/>
    <n v="1"/>
    <n v="14"/>
    <d v="1899-12-30T00:00:00"/>
    <n v="0"/>
    <n v="0"/>
    <n v="2337458.4960000017"/>
    <n v="37635"/>
    <n v="65.27355932203389"/>
    <n v="62.108635472299767"/>
    <m/>
    <m/>
    <m/>
    <m/>
    <m/>
  </r>
  <r>
    <n v="662"/>
    <n v="70"/>
    <d v="2011-12-18T00:00:00"/>
    <n v="12"/>
    <x v="11"/>
    <n v="3"/>
    <s v="BEL"/>
    <s v="HARD COKING COAL"/>
    <s v="HARDWAR"/>
    <d v="1899-12-30T23:55:00"/>
    <x v="656"/>
    <s v="DTY-WT 1-WCS-RLS 2-IMWB 1-DTY"/>
    <n v="46"/>
    <n v="13"/>
    <m/>
    <d v="1899-12-30T23:55:00"/>
    <d v="1899-12-30T23:55:00"/>
    <d v="1899-12-30T00:00:00"/>
    <n v="0"/>
    <n v="0"/>
    <d v="1899-12-31T00:05:00"/>
    <d v="1899-12-30T00:10:00"/>
    <n v="0"/>
    <n v="10"/>
    <d v="1899-12-31T00:10:00"/>
    <d v="1899-12-30T00:05:00"/>
    <n v="0"/>
    <n v="5"/>
    <d v="1899-12-31T01:00:00"/>
    <d v="1899-12-30T00:50:00"/>
    <n v="0"/>
    <n v="50"/>
    <d v="1899-12-31T01:05:00"/>
    <d v="1899-12-31T02:30:00"/>
    <d v="1899-12-30T01:25:00"/>
    <n v="1"/>
    <n v="25"/>
    <d v="1899-12-31T01:05:00"/>
    <d v="1899-12-31T02:30:00"/>
    <d v="1899-12-30T01:25:00"/>
    <n v="1"/>
    <n v="25"/>
    <d v="1899-12-31T02:45:00"/>
    <d v="1899-12-30T00:15:00"/>
    <n v="0"/>
    <n v="15"/>
    <d v="1899-12-31T03:27:00"/>
    <d v="1899-12-30T00:42:00"/>
    <n v="0"/>
    <n v="42"/>
    <d v="1899-12-31T06:19:00"/>
    <d v="1899-12-30T02:52:00"/>
    <n v="2"/>
    <n v="52"/>
    <d v="1899-12-31T06:19:00"/>
    <d v="1899-12-31T06:19:00"/>
    <d v="1899-12-30T00:00:00"/>
    <n v="0"/>
    <n v="0"/>
    <d v="1899-12-31T06:19:00"/>
    <d v="1899-12-31T06:19:00"/>
    <m/>
    <d v="1899-12-30T00:00:00"/>
    <n v="0"/>
    <n v="0"/>
    <d v="1899-12-31T06:28:00"/>
    <d v="1899-12-30T00:09:00"/>
    <n v="0"/>
    <n v="9"/>
    <d v="1899-12-31T06:35:00"/>
    <d v="1899-12-30T00:07:00"/>
    <n v="0"/>
    <n v="7"/>
    <d v="1899-12-31T06:35:00"/>
    <d v="1899-12-31T06:45:00"/>
    <d v="1899-12-30T00:10:00"/>
    <n v="0"/>
    <n v="10"/>
    <d v="1899-12-30T06:50:00"/>
    <n v="6"/>
    <n v="50"/>
    <d v="1899-12-30T01:21:00"/>
    <n v="1"/>
    <n v="21"/>
    <d v="1899-12-30T01:25:00"/>
    <n v="1"/>
    <n v="25"/>
    <d v="1899-12-30T02:52:00"/>
    <n v="2"/>
    <n v="52"/>
    <m/>
    <m/>
    <m/>
    <d v="1899-12-30T01:40:00"/>
    <n v="1"/>
    <n v="40"/>
    <d v="1899-12-30T00:00:00"/>
    <n v="0"/>
    <n v="0"/>
    <d v="1899-12-30T00:00:00"/>
    <n v="0"/>
    <n v="0"/>
    <d v="1899-12-30T01:12:00"/>
    <n v="1"/>
    <n v="12"/>
    <d v="1899-12-30T00:00:00"/>
    <n v="0"/>
    <n v="0"/>
    <d v="1899-12-30T00:00:00"/>
    <n v="0"/>
    <n v="0"/>
    <d v="1899-12-30T00:00:00"/>
    <n v="0"/>
    <n v="0"/>
    <d v="1899-12-30T00:00:00"/>
    <n v="0"/>
    <n v="0"/>
    <n v="2340319.1160000018"/>
    <n v="37681"/>
    <n v="62.187391304347827"/>
    <n v="62.108731615403038"/>
    <m/>
    <m/>
    <m/>
    <m/>
    <m/>
  </r>
  <r>
    <n v="663"/>
    <n v="71"/>
    <d v="2011-12-18T00:00:00"/>
    <n v="12"/>
    <x v="0"/>
    <n v="27"/>
    <s v="TSL,JSR"/>
    <s v="CURRAGH SS"/>
    <s v="FORTUNE RAINBOW"/>
    <d v="1899-12-30T12:15:00"/>
    <x v="657"/>
    <s v="DTY-WT 1-WCS-RLS 1-IMWB 1-DTY"/>
    <n v="58"/>
    <n v="1"/>
    <m/>
    <d v="1899-12-30T12:15:00"/>
    <d v="1899-12-30T12:15:00"/>
    <d v="1899-12-30T00:00:00"/>
    <n v="0"/>
    <n v="0"/>
    <d v="1899-12-30T13:15:00"/>
    <d v="1899-12-30T01:00:00"/>
    <n v="1"/>
    <n v="0"/>
    <d v="1899-12-30T13:55:00"/>
    <d v="1899-12-30T00:40:00"/>
    <n v="0"/>
    <n v="40"/>
    <d v="1899-12-30T14:30:00"/>
    <d v="1899-12-30T00:35:00"/>
    <n v="0"/>
    <n v="35"/>
    <d v="1899-12-30T18:30:00"/>
    <d v="1899-12-30T22:05:00"/>
    <d v="1899-12-30T03:35:00"/>
    <n v="3"/>
    <n v="35"/>
    <d v="1899-12-30T18:30:00"/>
    <d v="1899-12-30T22:05:00"/>
    <d v="1899-12-30T03:35:00"/>
    <n v="3"/>
    <n v="35"/>
    <d v="1899-12-30T22:05:00"/>
    <d v="1899-12-30T00:00:00"/>
    <n v="0"/>
    <n v="0"/>
    <d v="1899-12-31T00:29:00"/>
    <d v="1899-12-30T02:24:00"/>
    <n v="2"/>
    <n v="24"/>
    <d v="1899-12-31T02:52:00"/>
    <d v="1899-12-30T02:23:00"/>
    <n v="2"/>
    <n v="23"/>
    <d v="1899-12-31T02:52:00"/>
    <d v="1899-12-31T02:52:00"/>
    <d v="1899-12-30T00:00:00"/>
    <n v="0"/>
    <n v="0"/>
    <d v="1899-12-31T02:52:00"/>
    <d v="1899-12-31T02:52:00"/>
    <m/>
    <d v="1899-12-30T00:00:00"/>
    <n v="0"/>
    <n v="0"/>
    <d v="1899-12-31T03:00:00"/>
    <d v="1899-12-30T00:08:00"/>
    <n v="0"/>
    <n v="8"/>
    <d v="1899-12-31T03:05:00"/>
    <d v="1899-12-30T00:05:00"/>
    <n v="0"/>
    <n v="5"/>
    <d v="1899-12-31T03:05:00"/>
    <d v="1899-12-31T03:10:00"/>
    <d v="1899-12-30T00:05:00"/>
    <n v="0"/>
    <n v="5"/>
    <d v="1899-12-30T14:55:00"/>
    <n v="14"/>
    <n v="55"/>
    <d v="1899-12-30T00:48:00"/>
    <n v="0"/>
    <n v="48"/>
    <d v="1899-12-30T03:35:00"/>
    <n v="3"/>
    <n v="35"/>
    <d v="1899-12-30T02:23:00"/>
    <n v="2"/>
    <n v="23"/>
    <m/>
    <m/>
    <m/>
    <d v="1899-12-30T01:06:00"/>
    <n v="1"/>
    <n v="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7:00"/>
    <n v="1"/>
    <n v="17"/>
    <d v="1899-12-30T00:00:00"/>
    <n v="0"/>
    <n v="0"/>
    <n v="2344045.2560000019"/>
    <n v="37739"/>
    <n v="64.243793103448269"/>
    <n v="62.112012930920322"/>
    <m/>
    <m/>
    <m/>
    <m/>
    <m/>
  </r>
  <r>
    <n v="664"/>
    <n v="72"/>
    <d v="2011-12-19T00:00:00"/>
    <n v="12"/>
    <x v="11"/>
    <n v="4"/>
    <s v="BEL"/>
    <s v="HARD COKING COAL"/>
    <s v="HARDWAR"/>
    <d v="1899-12-30T17:00:00"/>
    <x v="658"/>
    <s v="DTY-WT 1-WCS-RLS 2-IMWB 1-DTY"/>
    <n v="59"/>
    <n v="0"/>
    <m/>
    <d v="1899-12-30T17:00:00"/>
    <d v="1899-12-30T17:00:00"/>
    <d v="1899-12-30T00:00:00"/>
    <n v="0"/>
    <n v="0"/>
    <d v="1899-12-30T21:25:00"/>
    <d v="1899-12-30T04:25:00"/>
    <n v="4"/>
    <n v="25"/>
    <d v="1899-12-30T21:40:00"/>
    <d v="1899-12-30T00:15:00"/>
    <n v="0"/>
    <n v="15"/>
    <d v="1899-12-30T22:25:00"/>
    <d v="1899-12-30T00:45:00"/>
    <n v="0"/>
    <n v="45"/>
    <d v="1899-12-30T23:40:00"/>
    <d v="1899-12-31T03:14:00"/>
    <d v="1899-12-30T03:34:00"/>
    <n v="3"/>
    <n v="34"/>
    <d v="1899-12-30T23:40:00"/>
    <d v="1899-12-31T03:14:00"/>
    <d v="1899-12-30T03:34:00"/>
    <n v="3"/>
    <n v="34"/>
    <d v="1899-12-31T03:14:00"/>
    <d v="1899-12-30T00:00:00"/>
    <n v="0"/>
    <n v="0"/>
    <d v="1899-12-31T03:55:00"/>
    <d v="1899-12-30T00:41:00"/>
    <n v="0"/>
    <n v="41"/>
    <d v="1899-12-31T06:17:00"/>
    <d v="1899-12-30T02:22:00"/>
    <n v="2"/>
    <n v="22"/>
    <d v="1899-12-31T06:17:00"/>
    <d v="1899-12-31T06:17:00"/>
    <d v="1899-12-30T00:00:00"/>
    <n v="0"/>
    <n v="0"/>
    <d v="1899-12-31T06:17:00"/>
    <d v="1899-12-31T06:17:00"/>
    <m/>
    <d v="1899-12-30T00:00:00"/>
    <n v="0"/>
    <n v="0"/>
    <d v="1899-12-31T06:27:00"/>
    <d v="1899-12-30T00:10:00"/>
    <n v="0"/>
    <n v="10"/>
    <d v="1899-12-31T06:32:00"/>
    <d v="1899-12-30T00:05:00"/>
    <n v="0"/>
    <n v="5"/>
    <d v="1899-12-31T06:32:00"/>
    <d v="1899-12-31T06:35:00"/>
    <d v="1899-12-30T00:03:00"/>
    <n v="0"/>
    <n v="3"/>
    <d v="1899-12-30T13:35:00"/>
    <n v="13"/>
    <n v="35"/>
    <d v="1899-12-30T01:00:00"/>
    <n v="1"/>
    <n v="0"/>
    <d v="1899-12-30T03:34:00"/>
    <n v="3"/>
    <n v="34"/>
    <d v="1899-12-30T02:22:00"/>
    <n v="2"/>
    <n v="22"/>
    <m/>
    <m/>
    <m/>
    <d v="1899-12-30T01:32:00"/>
    <n v="1"/>
    <n v="3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0:00"/>
    <n v="0"/>
    <n v="50"/>
    <d v="1899-12-30T00:00:00"/>
    <n v="0"/>
    <n v="0"/>
    <n v="2347710.336000002"/>
    <n v="37798"/>
    <n v="62.12"/>
    <n v="62.112025398169266"/>
    <m/>
    <m/>
    <m/>
    <m/>
    <m/>
  </r>
  <r>
    <n v="665"/>
    <n v="73"/>
    <d v="2011-12-19T00:00:00"/>
    <n v="12"/>
    <x v="1"/>
    <n v="15"/>
    <s v="TSL,HALDIA"/>
    <s v="ILLAWARA/CURRAGH SS"/>
    <s v="KM KEELUNG/FORTUNE RAINBOW"/>
    <d v="1899-12-30T18:20:00"/>
    <x v="659"/>
    <s v="DTY-WT 1-WCS-RLS 1-IMWB 1-DTY"/>
    <n v="56"/>
    <n v="3"/>
    <m/>
    <d v="1899-12-30T18:20:00"/>
    <d v="1899-12-30T18:20:00"/>
    <d v="1899-12-30T00:00:00"/>
    <n v="0"/>
    <n v="0"/>
    <d v="1899-12-31T04:20:00"/>
    <d v="1899-12-30T10:00:00"/>
    <n v="10"/>
    <n v="0"/>
    <d v="1899-12-31T04:45:00"/>
    <d v="1899-12-30T00:25:00"/>
    <n v="0"/>
    <n v="25"/>
    <d v="1899-12-31T05:40:00"/>
    <d v="1899-12-30T00:55:00"/>
    <n v="0"/>
    <n v="55"/>
    <d v="1899-12-31T05:45:00"/>
    <d v="1899-12-31T07:10:00"/>
    <d v="1899-12-30T01:25:00"/>
    <n v="1"/>
    <n v="25"/>
    <d v="1899-12-31T05:45:00"/>
    <d v="1899-12-31T07:10:00"/>
    <d v="1899-12-30T01:25:00"/>
    <n v="1"/>
    <n v="25"/>
    <d v="1899-12-31T07:14:00"/>
    <d v="1899-12-30T00:04:00"/>
    <n v="0"/>
    <n v="4"/>
    <d v="1899-12-31T07:17:00"/>
    <d v="1899-12-30T00:03:00"/>
    <n v="0"/>
    <n v="3"/>
    <d v="1899-12-31T09:55:00"/>
    <d v="1899-12-30T02:38:00"/>
    <n v="2"/>
    <n v="38"/>
    <d v="1899-12-31T09:55:00"/>
    <d v="1899-12-31T09:55:00"/>
    <d v="1899-12-30T00:00:00"/>
    <n v="0"/>
    <n v="0"/>
    <d v="1899-12-31T09:55:00"/>
    <d v="1899-12-31T09:55:00"/>
    <m/>
    <d v="1899-12-30T00:00:00"/>
    <n v="0"/>
    <n v="0"/>
    <d v="1899-12-31T10:05:00"/>
    <d v="1899-12-30T00:10:00"/>
    <n v="0"/>
    <n v="10"/>
    <d v="1899-12-31T10:10:00"/>
    <d v="1899-12-30T00:05:00"/>
    <n v="0"/>
    <n v="5"/>
    <d v="1899-12-31T10:10:00"/>
    <d v="1899-12-31T10:20:00"/>
    <d v="1899-12-30T00:10:00"/>
    <n v="0"/>
    <n v="10"/>
    <d v="1899-12-30T16:00:00"/>
    <n v="16"/>
    <n v="0"/>
    <d v="1899-12-30T01:14:00"/>
    <n v="1"/>
    <n v="14"/>
    <d v="1899-12-30T01:25:00"/>
    <n v="1"/>
    <n v="25"/>
    <d v="1899-12-30T02:38:00"/>
    <n v="2"/>
    <n v="38"/>
    <m/>
    <m/>
    <m/>
    <d v="1899-12-30T01:52:00"/>
    <n v="1"/>
    <n v="52"/>
    <d v="1899-12-30T00:00:00"/>
    <n v="0"/>
    <n v="0"/>
    <d v="1899-12-30T00:05:00"/>
    <n v="0"/>
    <n v="5"/>
    <d v="1899-12-30T00:00:00"/>
    <n v="0"/>
    <n v="0"/>
    <d v="1899-12-30T00:00:00"/>
    <n v="0"/>
    <n v="0"/>
    <d v="1899-12-30T00:00:00"/>
    <n v="0"/>
    <n v="0"/>
    <d v="1899-12-30T00:41:00"/>
    <n v="0"/>
    <n v="41"/>
    <d v="1899-12-30T00:00:00"/>
    <n v="0"/>
    <n v="0"/>
    <n v="2351349.2560000019"/>
    <n v="37854"/>
    <n v="64.980714285714285"/>
    <n v="62.116269244993973"/>
    <m/>
    <m/>
    <m/>
    <m/>
    <m/>
  </r>
  <r>
    <n v="666"/>
    <n v="74"/>
    <d v="2011-12-19T00:00:00"/>
    <n v="12"/>
    <x v="38"/>
    <n v="1"/>
    <s v="TATA METALLIKS "/>
    <s v="OKEY NORTH"/>
    <s v="FRONTIER AMBITION"/>
    <d v="1899-12-30T22:15:00"/>
    <x v="660"/>
    <s v="DTY-WT 1-WCS-IMWB 1-DTY"/>
    <n v="59"/>
    <n v="0"/>
    <m/>
    <d v="1899-12-30T22:15:00"/>
    <d v="1899-12-30T22:15:00"/>
    <d v="1899-12-30T00:00:00"/>
    <n v="0"/>
    <n v="0"/>
    <d v="1899-12-31T07:30:00"/>
    <d v="1899-12-30T09:15:00"/>
    <n v="9"/>
    <n v="15"/>
    <d v="1899-12-31T07:40:00"/>
    <d v="1899-12-30T00:10:00"/>
    <n v="0"/>
    <n v="10"/>
    <d v="1899-12-31T09:20:00"/>
    <d v="1899-12-30T01:40:00"/>
    <n v="1"/>
    <n v="40"/>
    <d v="1899-12-31T09:30:00"/>
    <d v="1899-12-31T11:00:00"/>
    <d v="1899-12-30T01:30:00"/>
    <n v="1"/>
    <n v="30"/>
    <d v="1899-12-31T09:30:00"/>
    <d v="1899-12-31T11:00:00"/>
    <d v="1899-12-30T01:30:00"/>
    <n v="1"/>
    <n v="30"/>
    <d v="1899-12-31T09:20:00"/>
    <d v="1899-12-30T00:00:00"/>
    <n v="0"/>
    <n v="0"/>
    <d v="1899-12-31T09:40:00"/>
    <d v="1899-12-30T00:10:00"/>
    <n v="0"/>
    <n v="10"/>
    <d v="1899-12-31T15:35:00"/>
    <d v="1899-12-30T05:55:00"/>
    <n v="5"/>
    <n v="55"/>
    <d v="1899-12-31T15:35:00"/>
    <d v="1899-12-31T15:35:00"/>
    <d v="1899-12-30T00:00:00"/>
    <n v="0"/>
    <n v="0"/>
    <d v="1899-12-31T15:35:00"/>
    <d v="1899-12-31T15:35:00"/>
    <m/>
    <d v="1899-12-30T00:00:00"/>
    <n v="0"/>
    <n v="0"/>
    <d v="1899-12-31T16:00:00"/>
    <d v="1899-12-30T00:25:00"/>
    <n v="0"/>
    <n v="25"/>
    <d v="1899-12-31T16:05:00"/>
    <d v="1899-12-30T00:05:00"/>
    <n v="0"/>
    <n v="5"/>
    <d v="1899-12-31T16:05:00"/>
    <d v="1899-12-31T16:15:00"/>
    <d v="1899-12-30T00:10:00"/>
    <n v="0"/>
    <n v="10"/>
    <d v="1899-12-30T18:00:00"/>
    <n v="18"/>
    <n v="0"/>
    <d v="1899-12-30T02:10:00"/>
    <n v="2"/>
    <n v="10"/>
    <d v="1899-12-30T01:30:00"/>
    <n v="1"/>
    <n v="30"/>
    <d v="1899-12-30T05:55:00"/>
    <n v="5"/>
    <n v="55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5:55:00"/>
    <n v="5"/>
    <n v="55"/>
    <d v="1899-12-30T00:00:00"/>
    <n v="0"/>
    <n v="0"/>
    <d v="1899-12-30T00:00:00"/>
    <n v="0"/>
    <n v="0"/>
    <d v="1899-12-30T00:00:00"/>
    <n v="0"/>
    <n v="0"/>
    <n v="2354730.2060000021"/>
    <n v="37913"/>
    <n v="57.304237288135589"/>
    <n v="62.1087807875927"/>
    <m/>
    <m/>
    <m/>
    <m/>
    <m/>
  </r>
  <r>
    <n v="667"/>
    <n v="75"/>
    <d v="2011-12-19T00:00:00"/>
    <n v="12"/>
    <x v="0"/>
    <n v="28"/>
    <s v="TSL,JSR"/>
    <s v="ILLAWARA/CURRAGH SS"/>
    <s v="KM KEELUNG/FORTUNE RAINBOW"/>
    <d v="1899-12-30T03:15:00"/>
    <x v="661"/>
    <s v="DTY-WT 1-WCS-RLS 1-IMWB 1-DTY"/>
    <n v="55"/>
    <n v="4"/>
    <m/>
    <d v="1899-12-30T03:15:00"/>
    <d v="1899-12-30T03:15:00"/>
    <d v="1899-12-30T00:00:00"/>
    <n v="0"/>
    <n v="0"/>
    <d v="1899-12-30T11:45:00"/>
    <d v="1899-12-30T08:30:00"/>
    <n v="8"/>
    <n v="30"/>
    <d v="1899-12-30T12:15:00"/>
    <d v="1899-12-30T00:30:00"/>
    <n v="0"/>
    <n v="30"/>
    <d v="1899-12-30T13:00:00"/>
    <d v="1899-12-30T00:45:00"/>
    <n v="0"/>
    <n v="45"/>
    <d v="1899-12-30T13:00:00"/>
    <d v="1899-12-30T13:40:00"/>
    <d v="1899-12-30T00:40:00"/>
    <n v="0"/>
    <n v="40"/>
    <d v="1899-12-30T13:00:00"/>
    <d v="1899-12-30T13:40:00"/>
    <d v="1899-12-30T00:40:00"/>
    <n v="0"/>
    <n v="40"/>
    <d v="1899-12-30T13:44:00"/>
    <d v="1899-12-30T00:04:00"/>
    <n v="0"/>
    <n v="4"/>
    <d v="1899-12-30T13:44:00"/>
    <d v="1899-12-30T00:00:00"/>
    <n v="0"/>
    <n v="0"/>
    <d v="1899-12-30T16:42:00"/>
    <d v="1899-12-30T02:58:00"/>
    <n v="2"/>
    <n v="58"/>
    <d v="1899-12-30T16:42:00"/>
    <d v="1899-12-30T16:42:00"/>
    <d v="1899-12-30T00:00:00"/>
    <n v="0"/>
    <n v="0"/>
    <d v="1899-12-30T16:42:00"/>
    <d v="1899-12-30T16:42:00"/>
    <m/>
    <d v="1899-12-30T00:00:00"/>
    <n v="0"/>
    <n v="0"/>
    <d v="1899-12-30T16:52:00"/>
    <d v="1899-12-30T00:10:00"/>
    <n v="0"/>
    <n v="10"/>
    <d v="1899-12-30T17:00:00"/>
    <d v="1899-12-30T00:08:00"/>
    <n v="0"/>
    <n v="8"/>
    <d v="1899-12-30T17:00:00"/>
    <d v="1899-12-30T17:15:00"/>
    <d v="1899-12-30T00:15:00"/>
    <n v="0"/>
    <n v="15"/>
    <d v="1899-12-30T14:00:00"/>
    <n v="14"/>
    <n v="0"/>
    <d v="1899-12-30T01:07:00"/>
    <n v="1"/>
    <n v="7"/>
    <d v="1899-12-30T00:40:00"/>
    <n v="0"/>
    <n v="40"/>
    <d v="1899-12-30T02:58:00"/>
    <n v="2"/>
    <n v="58"/>
    <m/>
    <m/>
    <m/>
    <d v="1899-12-30T01:28:00"/>
    <n v="1"/>
    <n v="2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30:00"/>
    <n v="1"/>
    <n v="30"/>
    <d v="1899-12-30T00:00:00"/>
    <n v="0"/>
    <n v="0"/>
    <n v="2358249.9460000023"/>
    <n v="37968"/>
    <n v="63.99527272727272"/>
    <n v="62.111513537716036"/>
    <m/>
    <m/>
    <m/>
    <m/>
    <m/>
  </r>
  <r>
    <n v="668"/>
    <n v="76"/>
    <d v="2011-12-19T00:00:00"/>
    <n v="12"/>
    <x v="11"/>
    <n v="5"/>
    <s v="BEL"/>
    <s v="HARD COKING COAL"/>
    <s v="HARDWAR"/>
    <d v="1899-12-30T11:40:00"/>
    <x v="662"/>
    <s v="DTY-WT 1-WCS-RLS 2-IMWB 1-DTY"/>
    <n v="59"/>
    <n v="0"/>
    <m/>
    <d v="1899-12-30T11:40:00"/>
    <d v="1899-12-30T11:40:00"/>
    <d v="1899-12-30T00:00:00"/>
    <n v="0"/>
    <n v="0"/>
    <d v="1899-12-30T17:00:00"/>
    <d v="1899-12-30T05:20:00"/>
    <n v="5"/>
    <n v="20"/>
    <d v="1899-12-30T17:40:00"/>
    <d v="1899-12-30T00:40:00"/>
    <n v="0"/>
    <n v="40"/>
    <d v="1899-12-30T18:05:00"/>
    <d v="1899-12-30T00:25:00"/>
    <n v="0"/>
    <n v="25"/>
    <d v="1899-12-30T18:10:00"/>
    <d v="1899-12-30T19:00:00"/>
    <d v="1899-12-30T00:50:00"/>
    <n v="0"/>
    <n v="50"/>
    <d v="1899-12-30T18:10:00"/>
    <d v="1899-12-30T19:00:00"/>
    <d v="1899-12-30T00:50:00"/>
    <n v="0"/>
    <n v="50"/>
    <d v="1899-12-30T19:18:00"/>
    <d v="1899-12-30T00:18:00"/>
    <n v="0"/>
    <n v="18"/>
    <d v="1899-12-30T19:19:00"/>
    <d v="1899-12-30T00:01:00"/>
    <n v="0"/>
    <n v="1"/>
    <d v="1899-12-30T21:11:00"/>
    <d v="1899-12-30T01:52:00"/>
    <n v="1"/>
    <n v="52"/>
    <d v="1899-12-30T21:11:00"/>
    <d v="1899-12-30T21:11:00"/>
    <d v="1899-12-30T00:00:00"/>
    <n v="0"/>
    <n v="0"/>
    <d v="1899-12-30T21:11:00"/>
    <d v="1899-12-30T21:11:00"/>
    <m/>
    <d v="1899-12-30T00:00:00"/>
    <n v="0"/>
    <n v="0"/>
    <d v="1899-12-30T21:18:00"/>
    <d v="1899-12-30T00:07:00"/>
    <n v="0"/>
    <n v="7"/>
    <d v="1899-12-30T21:23:00"/>
    <d v="1899-12-30T00:05:00"/>
    <n v="0"/>
    <n v="5"/>
    <d v="1899-12-30T21:23:00"/>
    <d v="1899-12-30T21:25:00"/>
    <d v="1899-12-30T00:02:00"/>
    <n v="0"/>
    <n v="2"/>
    <d v="1899-12-30T09:45:00"/>
    <n v="9"/>
    <n v="45"/>
    <d v="1899-12-30T00:55:00"/>
    <n v="0"/>
    <n v="55"/>
    <d v="1899-12-30T00:50:00"/>
    <n v="0"/>
    <n v="50"/>
    <d v="1899-12-30T01:52:00"/>
    <n v="1"/>
    <n v="52"/>
    <m/>
    <m/>
    <m/>
    <d v="1899-12-30T01:13:00"/>
    <n v="1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9:00"/>
    <n v="0"/>
    <n v="39"/>
    <d v="1899-12-30T00:00:00"/>
    <n v="0"/>
    <n v="0"/>
    <n v="2361947.4860000024"/>
    <n v="38027"/>
    <n v="62.670169491525421"/>
    <n v="62.112380308728071"/>
    <m/>
    <m/>
    <m/>
    <m/>
    <m/>
  </r>
  <r>
    <n v="669"/>
    <n v="77"/>
    <d v="2011-12-19T00:00:00"/>
    <n v="12"/>
    <x v="0"/>
    <n v="29"/>
    <s v="TSL,JSR"/>
    <s v="CD HCC/SS NEWZEALAND"/>
    <s v="ECOLA/IRON BILL"/>
    <d v="1899-12-30T14:20:00"/>
    <x v="663"/>
    <s v="DTY-WT 1-WCS-IMWB 1-DTY"/>
    <n v="58"/>
    <n v="1"/>
    <m/>
    <d v="1899-12-30T14:20:00"/>
    <d v="1899-12-30T14:20:00"/>
    <d v="1899-12-30T00:00:00"/>
    <n v="0"/>
    <n v="0"/>
    <d v="1899-12-30T18:30:00"/>
    <d v="1899-12-30T04:10:00"/>
    <n v="4"/>
    <n v="10"/>
    <d v="1899-12-30T19:00:00"/>
    <d v="1899-12-30T00:30:00"/>
    <n v="0"/>
    <n v="30"/>
    <d v="1899-12-30T20:00:00"/>
    <d v="1899-12-30T01:00:00"/>
    <n v="1"/>
    <n v="0"/>
    <d v="1899-12-30T20:15:00"/>
    <d v="1899-12-30T21:30:00"/>
    <d v="1899-12-30T01:15:00"/>
    <n v="1"/>
    <n v="15"/>
    <d v="1899-12-30T20:15:00"/>
    <d v="1899-12-30T21:30:00"/>
    <d v="1899-12-30T01:15:00"/>
    <n v="1"/>
    <n v="15"/>
    <d v="1899-12-30T20:00:00"/>
    <d v="1899-12-30T00:00:00"/>
    <n v="0"/>
    <n v="0"/>
    <d v="1899-12-30T20:30:00"/>
    <d v="1899-12-30T00:15:00"/>
    <n v="0"/>
    <n v="15"/>
    <d v="1899-12-30T23:00:00"/>
    <d v="1899-12-30T02:30:00"/>
    <n v="2"/>
    <n v="30"/>
    <d v="1899-12-30T23:00:00"/>
    <d v="1899-12-30T23:00:00"/>
    <d v="1899-12-30T00:00:00"/>
    <n v="0"/>
    <n v="0"/>
    <d v="1899-12-30T23:00:00"/>
    <d v="1899-12-30T23:00:00"/>
    <m/>
    <d v="1899-12-30T00:00:00"/>
    <n v="0"/>
    <n v="0"/>
    <d v="1899-12-30T23:05:00"/>
    <d v="1899-12-30T00:05:00"/>
    <n v="0"/>
    <n v="5"/>
    <d v="1899-12-30T23:15:00"/>
    <d v="1899-12-30T00:10:00"/>
    <n v="0"/>
    <n v="10"/>
    <d v="1899-12-30T23:15:00"/>
    <d v="1899-12-30T23:30:00"/>
    <d v="1899-12-30T00:15:00"/>
    <n v="0"/>
    <n v="15"/>
    <d v="1899-12-30T09:10:00"/>
    <n v="9"/>
    <n v="10"/>
    <d v="1899-12-30T01:15:00"/>
    <n v="1"/>
    <n v="15"/>
    <d v="1899-12-30T01:15:00"/>
    <n v="1"/>
    <n v="15"/>
    <d v="1899-12-30T02:30:00"/>
    <n v="2"/>
    <n v="30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2:30:00"/>
    <n v="2"/>
    <n v="30"/>
    <d v="1899-12-30T00:00:00"/>
    <n v="0"/>
    <n v="0"/>
    <d v="1899-12-30T00:00:00"/>
    <n v="0"/>
    <n v="0"/>
    <d v="1899-12-30T00:00:00"/>
    <n v="0"/>
    <n v="0"/>
    <n v="2365244.5460000024"/>
    <n v="38085"/>
    <n v="56.845862068965516"/>
    <n v="62.104359879217604"/>
    <m/>
    <m/>
    <m/>
    <m/>
    <m/>
  </r>
  <r>
    <n v="670"/>
    <n v="78"/>
    <d v="2011-12-19T00:00:00"/>
    <n v="12"/>
    <x v="0"/>
    <n v="30"/>
    <s v="TSL,JSR"/>
    <s v="JELLINBAH PCI/CURRAGH SS"/>
    <s v="LOWLANDS NELLO/FORTUNE RAINBOW"/>
    <d v="1899-12-30T14:45:00"/>
    <x v="664"/>
    <s v="DTY-WT 1-WCS-RLS 1-IMWB 1-DTY"/>
    <n v="56"/>
    <n v="3"/>
    <m/>
    <d v="1899-12-30T14:45:00"/>
    <d v="1899-12-30T14:45:00"/>
    <d v="1899-12-30T00:00:00"/>
    <n v="0"/>
    <n v="0"/>
    <d v="1899-12-30T22:40:00"/>
    <d v="1899-12-30T07:55:00"/>
    <n v="7"/>
    <n v="55"/>
    <d v="1899-12-30T22:55:00"/>
    <d v="1899-12-30T00:15:00"/>
    <n v="0"/>
    <n v="15"/>
    <d v="1899-12-31T00:00:00"/>
    <d v="1899-12-30T01:05:00"/>
    <n v="1"/>
    <n v="5"/>
    <d v="1899-12-31T00:00:00"/>
    <d v="1899-12-31T01:55:00"/>
    <d v="1899-12-30T01:55:00"/>
    <n v="1"/>
    <n v="55"/>
    <d v="1899-12-31T00:00:00"/>
    <d v="1899-12-31T01:55:00"/>
    <d v="1899-12-30T01:55:00"/>
    <n v="1"/>
    <n v="55"/>
    <d v="1899-12-31T02:00:00"/>
    <d v="1899-12-30T00:05:00"/>
    <n v="0"/>
    <n v="5"/>
    <d v="1899-12-31T02:02:00"/>
    <d v="1899-12-30T00:02:00"/>
    <n v="0"/>
    <n v="2"/>
    <d v="1899-12-31T04:28:00"/>
    <d v="1899-12-30T02:26:00"/>
    <n v="2"/>
    <n v="26"/>
    <d v="1899-12-31T04:28:00"/>
    <d v="1899-12-31T04:28:00"/>
    <d v="1899-12-30T00:00:00"/>
    <n v="0"/>
    <n v="0"/>
    <d v="1899-12-31T04:28:00"/>
    <d v="1899-12-31T04:28:00"/>
    <m/>
    <d v="1899-12-30T00:00:00"/>
    <n v="0"/>
    <n v="0"/>
    <d v="1899-12-31T04:38:00"/>
    <d v="1899-12-30T00:10:00"/>
    <n v="0"/>
    <n v="10"/>
    <d v="1899-12-31T04:40:00"/>
    <d v="1899-12-30T00:02:00"/>
    <n v="0"/>
    <n v="2"/>
    <d v="1899-12-31T04:40:00"/>
    <d v="1899-12-31T05:30:00"/>
    <d v="1899-12-30T00:50:00"/>
    <n v="0"/>
    <n v="50"/>
    <d v="1899-12-30T14:45:00"/>
    <n v="14"/>
    <n v="45"/>
    <d v="1899-12-30T01:22:00"/>
    <n v="1"/>
    <n v="22"/>
    <d v="1899-12-30T01:55:00"/>
    <n v="1"/>
    <n v="55"/>
    <d v="1899-12-30T02:26:00"/>
    <n v="2"/>
    <n v="26"/>
    <m/>
    <m/>
    <m/>
    <d v="1899-12-30T01:19:00"/>
    <n v="1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5:00"/>
    <n v="0"/>
    <n v="5"/>
    <d v="1899-12-30T01:02:00"/>
    <n v="1"/>
    <n v="2"/>
    <d v="1899-12-30T00:00:00"/>
    <n v="0"/>
    <n v="0"/>
    <n v="2368755.5360000026"/>
    <n v="38141"/>
    <n v="62.696249999999999"/>
    <n v="62.105228913767405"/>
    <m/>
    <m/>
    <m/>
    <m/>
    <m/>
  </r>
  <r>
    <n v="671"/>
    <n v="79"/>
    <d v="2011-12-20T00:00:00"/>
    <n v="12"/>
    <x v="39"/>
    <n v="1"/>
    <s v="HIND ENERGY"/>
    <s v="STEAM NON COKING"/>
    <s v="IPSEA COLOSSUS"/>
    <d v="1899-12-30T23:30:00"/>
    <x v="665"/>
    <s v="DTY-WT 1-WCS-RLS 2-IMWB 1-DTY"/>
    <n v="46"/>
    <n v="13"/>
    <m/>
    <d v="1899-12-30T23:30:00"/>
    <d v="1899-12-30T23:30:00"/>
    <d v="1899-12-30T00:00:00"/>
    <n v="0"/>
    <n v="0"/>
    <d v="1899-12-31T04:40:00"/>
    <d v="1899-12-30T05:10:00"/>
    <n v="5"/>
    <n v="10"/>
    <d v="1899-12-31T04:50:00"/>
    <d v="1899-12-30T00:10:00"/>
    <n v="0"/>
    <n v="10"/>
    <d v="1899-12-31T07:10:00"/>
    <d v="1899-12-30T02:20:00"/>
    <n v="2"/>
    <n v="20"/>
    <d v="1899-12-31T08:00:00"/>
    <d v="1899-12-31T09:05:00"/>
    <d v="1899-12-30T01:05:00"/>
    <n v="1"/>
    <n v="5"/>
    <d v="1899-12-31T08:00:00"/>
    <d v="1899-12-31T09:05:00"/>
    <d v="1899-12-30T01:05:00"/>
    <n v="1"/>
    <n v="5"/>
    <d v="1899-12-31T09:10:00"/>
    <d v="1899-12-30T00:05:00"/>
    <n v="0"/>
    <n v="5"/>
    <d v="1899-12-31T09:11:00"/>
    <d v="1899-12-30T00:01:00"/>
    <n v="0"/>
    <n v="1"/>
    <d v="1899-12-31T15:55:00"/>
    <d v="1899-12-30T06:44:00"/>
    <n v="6"/>
    <n v="44"/>
    <d v="1899-12-31T15:55:00"/>
    <d v="1899-12-31T15:55:00"/>
    <d v="1899-12-30T00:00:00"/>
    <n v="0"/>
    <n v="0"/>
    <d v="1899-12-31T15:55:00"/>
    <d v="1899-12-31T15:55:00"/>
    <m/>
    <d v="1899-12-30T00:00:00"/>
    <n v="0"/>
    <n v="0"/>
    <d v="1899-12-31T16:10:00"/>
    <d v="1899-12-30T00:15:00"/>
    <n v="0"/>
    <n v="15"/>
    <d v="1899-12-31T16:15:00"/>
    <d v="1899-12-30T00:05:00"/>
    <n v="0"/>
    <n v="5"/>
    <d v="1899-12-31T16:15:00"/>
    <d v="1899-12-31T16:20:00"/>
    <d v="1899-12-30T00:05:00"/>
    <n v="0"/>
    <n v="5"/>
    <d v="1899-12-30T16:50:00"/>
    <n v="16"/>
    <n v="50"/>
    <d v="1899-12-30T02:45:00"/>
    <n v="2"/>
    <n v="45"/>
    <d v="1899-12-30T01:05:00"/>
    <n v="1"/>
    <n v="5"/>
    <d v="1899-12-30T06:44:00"/>
    <n v="6"/>
    <n v="44"/>
    <m/>
    <m/>
    <m/>
    <d v="1899-12-30T01:25:00"/>
    <n v="1"/>
    <n v="25"/>
    <d v="1899-12-30T00:00:00"/>
    <n v="0"/>
    <n v="0"/>
    <d v="1899-12-30T05:19:00"/>
    <n v="5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371503.3560000025"/>
    <n v="38187"/>
    <n v="59.735217391304353"/>
    <n v="62.102374001623652"/>
    <m/>
    <m/>
    <m/>
    <m/>
    <m/>
  </r>
  <r>
    <n v="672"/>
    <n v="80"/>
    <d v="2011-12-20T00:00:00"/>
    <n v="12"/>
    <x v="1"/>
    <n v="16"/>
    <s v="TSL,HALDIA"/>
    <s v="CURRAGH SS/HAIL CREEK"/>
    <s v="FORTUNE RAINBOW/FRONTIER AMBITION"/>
    <d v="1899-12-30T03:00:00"/>
    <x v="666"/>
    <s v="DTY-WT 1-WCS-RLS 1-IMWB 1-DTY"/>
    <n v="58"/>
    <n v="1"/>
    <m/>
    <d v="1899-12-30T03:00:00"/>
    <d v="1899-12-30T03:00:00"/>
    <d v="1899-12-30T00:00:00"/>
    <n v="0"/>
    <n v="0"/>
    <d v="1899-12-30T09:40:00"/>
    <d v="1899-12-30T06:40:00"/>
    <n v="6"/>
    <n v="40"/>
    <d v="1899-12-30T10:00:00"/>
    <d v="1899-12-30T00:20:00"/>
    <n v="0"/>
    <n v="20"/>
    <d v="1899-12-30T10:30:00"/>
    <d v="1899-12-30T00:30:00"/>
    <n v="38"/>
    <n v="30"/>
    <d v="1899-12-30T10:35:00"/>
    <d v="1899-12-30T12:20:00"/>
    <d v="1899-12-30T01:45:00"/>
    <n v="1"/>
    <n v="45"/>
    <d v="1899-12-30T10:35:00"/>
    <d v="1899-12-30T12:20:00"/>
    <d v="1899-12-30T01:45:00"/>
    <n v="1"/>
    <n v="45"/>
    <d v="1899-12-30T12:30:00"/>
    <d v="1899-12-30T00:10:00"/>
    <n v="0"/>
    <n v="10"/>
    <d v="1899-12-30T16:32:00"/>
    <d v="1899-12-30T04:02:00"/>
    <n v="4"/>
    <n v="2"/>
    <d v="1899-12-30T19:36:00"/>
    <d v="1899-12-30T03:04:00"/>
    <n v="3"/>
    <n v="4"/>
    <d v="1899-12-30T19:36:00"/>
    <d v="1899-12-30T19:36:00"/>
    <d v="1899-12-30T00:00:00"/>
    <n v="0"/>
    <n v="0"/>
    <d v="1899-12-30T19:36:00"/>
    <d v="1899-12-30T19:36:00"/>
    <m/>
    <d v="1899-12-30T00:00:00"/>
    <n v="0"/>
    <n v="0"/>
    <d v="1899-12-30T19:46:00"/>
    <d v="1899-12-30T00:10:00"/>
    <n v="0"/>
    <n v="10"/>
    <d v="1899-12-30T19:50:00"/>
    <d v="1899-12-30T00:04:00"/>
    <n v="0"/>
    <n v="4"/>
    <d v="1899-12-30T19:50:00"/>
    <d v="1899-12-30T19:55:00"/>
    <d v="1899-12-30T00:05:00"/>
    <n v="0"/>
    <n v="5"/>
    <d v="1899-12-30T16:55:00"/>
    <n v="16"/>
    <n v="55"/>
    <d v="1899-12-30T00:54:00"/>
    <n v="0"/>
    <n v="54"/>
    <d v="1899-12-30T01:45:00"/>
    <n v="1"/>
    <n v="45"/>
    <d v="1899-12-30T03:04:00"/>
    <n v="3"/>
    <n v="4"/>
    <m/>
    <m/>
    <m/>
    <d v="1899-12-30T01:20:00"/>
    <n v="1"/>
    <n v="2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44:00"/>
    <n v="1"/>
    <n v="44"/>
    <d v="1899-12-30T00:00:00"/>
    <n v="0"/>
    <n v="0"/>
    <n v="2375046.5160000026"/>
    <n v="38245"/>
    <n v="61.088965517241377"/>
    <n v="62.100837129036542"/>
    <m/>
    <m/>
    <m/>
    <m/>
    <m/>
  </r>
  <r>
    <n v="673"/>
    <n v="81"/>
    <d v="2011-12-20T00:00:00"/>
    <n v="12"/>
    <x v="0"/>
    <n v="31"/>
    <s v="TSL,JSR"/>
    <s v="SS NEWZEALAND/CD HCC"/>
    <s v="IRON BILL/ECOLA"/>
    <d v="1899-12-30T09:15:00"/>
    <x v="667"/>
    <s v="DTY-WT 1-WCS-IMWB 1-DTY"/>
    <n v="58"/>
    <n v="1"/>
    <m/>
    <d v="1899-12-30T09:15:00"/>
    <d v="1899-12-30T09:15:00"/>
    <d v="1899-12-30T00:00:00"/>
    <n v="0"/>
    <n v="0"/>
    <d v="1899-12-30T09:25:00"/>
    <d v="1899-12-30T00:10:00"/>
    <n v="0"/>
    <n v="10"/>
    <d v="1899-12-30T09:30:00"/>
    <d v="1899-12-30T00:05:00"/>
    <n v="0"/>
    <n v="5"/>
    <d v="1900-01-01T00:00:00"/>
    <d v="1899-12-31T14:30:00"/>
    <n v="14"/>
    <n v="30"/>
    <d v="1900-01-01T06:00:00"/>
    <d v="1900-01-01T07:50:00"/>
    <d v="1899-12-30T01:50:00"/>
    <n v="1"/>
    <n v="50"/>
    <d v="1900-01-01T06:00:00"/>
    <d v="1900-01-01T07:50:00"/>
    <d v="1899-12-30T01:50:00"/>
    <n v="1"/>
    <n v="50"/>
    <d v="1900-01-01T00:00:00"/>
    <d v="1899-12-30T00:00:00"/>
    <n v="0"/>
    <n v="0"/>
    <d v="1900-01-01T08:30:00"/>
    <d v="1899-12-30T00:40:00"/>
    <n v="0"/>
    <n v="40"/>
    <d v="1900-01-01T16:30:00"/>
    <d v="1899-12-30T08:00:00"/>
    <n v="8"/>
    <n v="0"/>
    <d v="1900-01-01T16:30:00"/>
    <d v="1900-01-01T16:30:00"/>
    <d v="1899-12-30T00:00:00"/>
    <n v="0"/>
    <n v="0"/>
    <d v="1900-01-01T16:30:00"/>
    <d v="1900-01-01T16:30:00"/>
    <m/>
    <d v="1899-12-30T00:00:00"/>
    <n v="0"/>
    <n v="0"/>
    <d v="1900-01-01T16:40:00"/>
    <d v="1899-12-30T00:10:00"/>
    <n v="0"/>
    <n v="10"/>
    <d v="1900-01-01T16:45:00"/>
    <d v="1899-12-30T00:05:00"/>
    <n v="0"/>
    <n v="5"/>
    <d v="1900-01-01T16:45:00"/>
    <d v="1900-01-01T16:55:00"/>
    <d v="1899-12-30T00:10:00"/>
    <n v="0"/>
    <n v="10"/>
    <d v="1900-01-01T07:40:00"/>
    <n v="7"/>
    <n v="40"/>
    <d v="1899-12-31T14:45:00"/>
    <n v="14"/>
    <n v="45"/>
    <d v="1899-12-30T01:50:00"/>
    <n v="1"/>
    <n v="50"/>
    <d v="1899-12-30T08:00:00"/>
    <n v="8"/>
    <n v="0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8:00:00"/>
    <n v="8"/>
    <n v="0"/>
    <d v="1899-12-30T00:00:00"/>
    <n v="0"/>
    <n v="0"/>
    <d v="1899-12-30T00:00:00"/>
    <n v="0"/>
    <n v="0"/>
    <d v="1899-12-30T00:00:00"/>
    <n v="0"/>
    <n v="0"/>
    <n v="2378443.4760000026"/>
    <n v="38303"/>
    <n v="58.568275862068965"/>
    <n v="62.095487977443085"/>
    <m/>
    <m/>
    <m/>
    <m/>
    <m/>
  </r>
  <r>
    <n v="674"/>
    <n v="82"/>
    <d v="2011-12-20T00:00:00"/>
    <n v="12"/>
    <x v="0"/>
    <n v="32"/>
    <s v="TSL,JSR"/>
    <s v="SS NEWZEALAND/CP OMAN"/>
    <s v="IRON BILL/MP PANAMAX 6"/>
    <d v="1899-12-30T16:15:00"/>
    <x v="668"/>
    <s v="DTY-WT 1-WCS-RLS 2-IMWB 1-DTY"/>
    <n v="58"/>
    <n v="1"/>
    <m/>
    <d v="1899-12-30T16:15:00"/>
    <d v="1899-12-30T16:15:00"/>
    <d v="1899-12-30T00:00:00"/>
    <n v="0"/>
    <n v="0"/>
    <d v="1899-12-30T18:25:00"/>
    <d v="1899-12-30T02:10:00"/>
    <n v="2"/>
    <n v="10"/>
    <d v="1899-12-30T18:45:00"/>
    <d v="1899-12-30T00:20:00"/>
    <n v="0"/>
    <n v="20"/>
    <d v="1899-12-30T19:35:00"/>
    <d v="1899-12-30T00:50:00"/>
    <n v="0"/>
    <n v="50"/>
    <d v="1899-12-30T19:40:00"/>
    <d v="1899-12-30T21:10:00"/>
    <d v="1899-12-30T01:30:00"/>
    <n v="1"/>
    <n v="30"/>
    <d v="1899-12-30T19:40:00"/>
    <d v="1899-12-30T21:10:00"/>
    <d v="1899-12-30T01:30:00"/>
    <n v="1"/>
    <n v="30"/>
    <d v="1899-12-31T01:38:00"/>
    <d v="1899-12-30T04:28:00"/>
    <n v="4"/>
    <n v="28"/>
    <d v="1899-12-30T21:10:00"/>
    <d v="1899-12-30T00:00:00"/>
    <n v="0"/>
    <n v="0"/>
    <d v="1899-12-31T02:09:00"/>
    <d v="1899-12-30T04:59:00"/>
    <n v="4"/>
    <n v="59"/>
    <d v="1899-12-31T02:09:00"/>
    <d v="1899-12-31T02:09:00"/>
    <d v="1899-12-30T00:00:00"/>
    <n v="0"/>
    <n v="0"/>
    <d v="1899-12-31T02:09:00"/>
    <d v="1899-12-31T02:09:00"/>
    <m/>
    <d v="1899-12-30T00:00:00"/>
    <n v="0"/>
    <n v="0"/>
    <d v="1899-12-31T02:20:00"/>
    <d v="1899-12-30T00:11:00"/>
    <n v="0"/>
    <n v="11"/>
    <d v="1899-12-31T02:25:00"/>
    <d v="1899-12-30T00:05:00"/>
    <n v="0"/>
    <n v="5"/>
    <d v="1899-12-31T02:25:00"/>
    <d v="1899-12-31T02:30:00"/>
    <d v="1899-12-30T00:05:00"/>
    <n v="0"/>
    <n v="5"/>
    <d v="1899-12-30T10:15:00"/>
    <n v="10"/>
    <n v="15"/>
    <d v="1899-12-30T05:34:00"/>
    <n v="5"/>
    <n v="34"/>
    <d v="1899-12-30T01:30:00"/>
    <n v="1"/>
    <n v="30"/>
    <d v="1899-12-30T04:59:00"/>
    <n v="4"/>
    <n v="59"/>
    <m/>
    <m/>
    <m/>
    <d v="1899-12-30T00:30:00"/>
    <n v="0"/>
    <n v="30"/>
    <d v="1899-12-30T00:00:00"/>
    <n v="0"/>
    <n v="0"/>
    <d v="1899-12-30T00:00:00"/>
    <n v="0"/>
    <n v="0"/>
    <d v="1899-12-30T00:00:00"/>
    <n v="0"/>
    <n v="0"/>
    <d v="1899-12-30T04:29:00"/>
    <n v="4"/>
    <n v="29"/>
    <d v="1899-12-30T00:00:00"/>
    <n v="0"/>
    <n v="0"/>
    <d v="1899-12-30T00:00:00"/>
    <n v="0"/>
    <n v="0"/>
    <d v="1899-12-30T00:00:00"/>
    <n v="0"/>
    <n v="0"/>
    <n v="2382194.6960000028"/>
    <n v="38361"/>
    <n v="64.676206896551719"/>
    <n v="62.099389901201818"/>
    <m/>
    <m/>
    <m/>
    <m/>
    <m/>
  </r>
  <r>
    <n v="675"/>
    <n v="83"/>
    <d v="2011-12-21T00:00:00"/>
    <n v="12"/>
    <x v="38"/>
    <n v="2"/>
    <s v="TATA METALLIKS "/>
    <s v="OKEY NORTH"/>
    <s v="FRONTIER AMBITION"/>
    <d v="1899-12-30T05:00:00"/>
    <x v="669"/>
    <s v="DTY-WT 1-WCS-IMWB 1-DTY"/>
    <n v="59"/>
    <n v="0"/>
    <m/>
    <d v="1899-12-30T05:00:00"/>
    <d v="1899-12-30T05:00:00"/>
    <d v="1899-12-30T00:00:00"/>
    <n v="0"/>
    <n v="0"/>
    <d v="1899-12-30T21:00:00"/>
    <d v="1899-12-30T16:00:00"/>
    <n v="16"/>
    <n v="0"/>
    <d v="1899-12-30T21:50:00"/>
    <d v="1899-12-30T00:50:00"/>
    <n v="0"/>
    <n v="50"/>
    <d v="1899-12-31T00:15:00"/>
    <d v="1899-12-30T02:25:00"/>
    <n v="2"/>
    <n v="25"/>
    <d v="1899-12-31T00:20:00"/>
    <d v="1899-12-31T01:30:00"/>
    <d v="1899-12-30T01:10:00"/>
    <n v="1"/>
    <n v="10"/>
    <d v="1899-12-31T00:20:00"/>
    <d v="1899-12-31T01:30:00"/>
    <d v="1899-12-30T01:10:00"/>
    <n v="1"/>
    <n v="10"/>
    <d v="1899-12-31T00:15:00"/>
    <d v="1899-12-30T00:00:00"/>
    <n v="0"/>
    <n v="0"/>
    <d v="1899-12-31T01:40:00"/>
    <d v="1899-12-30T00:10:00"/>
    <n v="0"/>
    <n v="10"/>
    <d v="1899-12-31T12:45:00"/>
    <d v="1899-12-30T11:05:00"/>
    <n v="11"/>
    <n v="5"/>
    <d v="1899-12-31T12:45:00"/>
    <d v="1899-12-31T12:45:00"/>
    <d v="1899-12-30T00:00:00"/>
    <n v="0"/>
    <n v="0"/>
    <d v="1899-12-31T12:45:00"/>
    <d v="1899-12-31T12:45:00"/>
    <m/>
    <d v="1899-12-30T00:00:00"/>
    <n v="0"/>
    <n v="0"/>
    <d v="1899-12-31T12:55:00"/>
    <d v="1899-12-30T00:10:00"/>
    <n v="0"/>
    <n v="10"/>
    <d v="1899-12-31T13:00:00"/>
    <d v="1899-12-30T00:05:00"/>
    <n v="0"/>
    <n v="5"/>
    <d v="1899-12-31T13:00:00"/>
    <d v="1899-12-31T13:05:00"/>
    <d v="1899-12-30T00:05:00"/>
    <n v="0"/>
    <n v="5"/>
    <d v="1899-12-31T08:05:00"/>
    <n v="8"/>
    <n v="5"/>
    <d v="1899-12-30T02:40:00"/>
    <n v="2"/>
    <n v="40"/>
    <d v="1899-12-30T01:10:00"/>
    <n v="1"/>
    <n v="10"/>
    <d v="1899-12-30T11:05:00"/>
    <n v="11"/>
    <n v="5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11:05:00"/>
    <n v="11"/>
    <n v="5"/>
    <d v="1899-12-30T00:00:00"/>
    <n v="0"/>
    <n v="0"/>
    <d v="1899-12-30T00:00:00"/>
    <n v="0"/>
    <n v="0"/>
    <d v="1899-12-30T00:00:00"/>
    <n v="0"/>
    <n v="0"/>
    <n v="2385979.3260000027"/>
    <n v="38420"/>
    <n v="64.146271186440686"/>
    <n v="62.102533211868888"/>
    <m/>
    <m/>
    <m/>
    <m/>
    <m/>
  </r>
  <r>
    <n v="676"/>
    <n v="84"/>
    <d v="2011-12-21T00:00:00"/>
    <n v="12"/>
    <x v="17"/>
    <n v="6"/>
    <s v="UML,SUKHINDA"/>
    <s v="HARD COKING COAL"/>
    <s v="SUMMER FORTUNE"/>
    <d v="1899-12-30T13:30:00"/>
    <x v="670"/>
    <s v="DTY-WT 1-WCS-RLS 1-IMWB 1-DTY"/>
    <n v="59"/>
    <n v="0"/>
    <m/>
    <d v="1899-12-30T13:30:00"/>
    <d v="1899-12-30T13:30:00"/>
    <d v="1899-12-30T00:00:00"/>
    <n v="0"/>
    <n v="0"/>
    <d v="1899-12-30T16:25:00"/>
    <d v="1899-12-30T02:55:00"/>
    <n v="2"/>
    <n v="55"/>
    <d v="1899-12-30T16:35:00"/>
    <d v="1899-12-30T00:10:00"/>
    <n v="0"/>
    <n v="10"/>
    <d v="1899-12-31T07:40:00"/>
    <d v="1899-12-30T15:05:00"/>
    <n v="15"/>
    <n v="5"/>
    <d v="1899-12-31T08:30:00"/>
    <d v="1899-12-31T10:25:00"/>
    <d v="1899-12-30T01:55:00"/>
    <n v="1"/>
    <n v="55"/>
    <d v="1899-12-31T08:30:00"/>
    <d v="1899-12-31T10:25:00"/>
    <d v="1899-12-30T01:55:00"/>
    <n v="1"/>
    <n v="55"/>
    <d v="1899-12-31T10:29:00"/>
    <d v="1899-12-30T00:04:00"/>
    <n v="0"/>
    <n v="4"/>
    <d v="1899-12-31T10:31:00"/>
    <d v="1899-12-30T00:02:00"/>
    <n v="0"/>
    <n v="2"/>
    <d v="1899-12-31T14:45:00"/>
    <d v="1899-12-30T04:14:00"/>
    <n v="4"/>
    <n v="14"/>
    <d v="1899-12-31T14:45:00"/>
    <d v="1899-12-31T14:45:00"/>
    <d v="1899-12-30T00:00:00"/>
    <n v="0"/>
    <n v="0"/>
    <d v="1899-12-31T14:45:00"/>
    <d v="1899-12-31T14:45:00"/>
    <m/>
    <d v="1899-12-30T00:00:00"/>
    <n v="0"/>
    <n v="0"/>
    <d v="1899-12-31T14:55:00"/>
    <d v="1899-12-30T00:10:00"/>
    <n v="0"/>
    <n v="10"/>
    <d v="1899-12-31T15:00:00"/>
    <d v="1899-12-30T00:05:00"/>
    <n v="0"/>
    <n v="5"/>
    <d v="1899-12-31T15:00:00"/>
    <d v="1899-12-31T15:05:00"/>
    <d v="1899-12-30T00:05:00"/>
    <n v="0"/>
    <n v="5"/>
    <d v="1899-12-31T01:35:00"/>
    <n v="1"/>
    <n v="35"/>
    <d v="1899-12-30T15:24:00"/>
    <n v="15"/>
    <n v="24"/>
    <d v="1899-12-30T01:55:00"/>
    <n v="1"/>
    <n v="55"/>
    <d v="1899-12-30T04:14:00"/>
    <n v="4"/>
    <n v="14"/>
    <m/>
    <m/>
    <m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8:00"/>
    <n v="0"/>
    <n v="38"/>
    <d v="1899-12-30T02:21:00"/>
    <n v="2"/>
    <n v="21"/>
    <d v="1899-12-30T00:00:00"/>
    <n v="0"/>
    <n v="0"/>
    <n v="2389765.9660000028"/>
    <n v="38479"/>
    <n v="64.180338983050845"/>
    <n v="62.105719119519811"/>
    <m/>
    <m/>
    <m/>
    <m/>
    <m/>
  </r>
  <r>
    <n v="677"/>
    <n v="85"/>
    <d v="2011-12-21T00:00:00"/>
    <n v="12"/>
    <x v="1"/>
    <n v="17"/>
    <s v="TSL,HALDIA"/>
    <s v="ILLAWARA"/>
    <s v="KM KEELUNG"/>
    <d v="1899-12-30T22:30:00"/>
    <x v="671"/>
    <s v="DTY-WT 1-WCS-RLS 2-IMWB 1-DTY"/>
    <n v="57"/>
    <n v="2"/>
    <m/>
    <d v="1899-12-30T22:30:00"/>
    <d v="1899-12-30T22:30:00"/>
    <d v="1899-12-30T00:00:00"/>
    <n v="0"/>
    <n v="0"/>
    <d v="1899-12-31T02:00:00"/>
    <d v="1899-12-30T03:30:00"/>
    <n v="3"/>
    <n v="30"/>
    <d v="1899-12-31T02:05:00"/>
    <d v="1899-12-30T00:05:00"/>
    <n v="0"/>
    <n v="5"/>
    <d v="1899-12-31T05:45:00"/>
    <d v="1899-12-30T03:40:00"/>
    <n v="3"/>
    <n v="40"/>
    <d v="1899-12-31T05:50:00"/>
    <d v="1899-12-31T11:45:00"/>
    <d v="1899-12-30T05:55:00"/>
    <n v="5"/>
    <n v="55"/>
    <d v="1899-12-31T05:50:00"/>
    <d v="1899-12-31T11:45:00"/>
    <d v="1899-12-30T05:55:00"/>
    <n v="5"/>
    <n v="55"/>
    <d v="1899-12-31T08:30:00"/>
    <d v="1899-12-30T02:45:00"/>
    <n v="2"/>
    <n v="45"/>
    <d v="1899-12-31T08:32:00"/>
    <d v="1899-12-30T00:02:00"/>
    <n v="0"/>
    <n v="2"/>
    <d v="1899-12-31T17:23:00"/>
    <d v="1899-12-30T08:51:00"/>
    <n v="8"/>
    <n v="51"/>
    <d v="1899-12-31T17:23:00"/>
    <d v="1899-12-31T17:23:00"/>
    <d v="1899-12-30T00:00:00"/>
    <n v="0"/>
    <n v="0"/>
    <d v="1899-12-31T17:23:00"/>
    <d v="1899-12-31T17:23:00"/>
    <m/>
    <d v="1899-12-30T00:00:00"/>
    <n v="0"/>
    <n v="0"/>
    <d v="1899-12-31T17:33:00"/>
    <d v="1899-12-30T00:10:00"/>
    <n v="0"/>
    <n v="10"/>
    <d v="1899-12-31T17:40:00"/>
    <d v="1899-12-30T00:07:00"/>
    <n v="0"/>
    <n v="7"/>
    <d v="1899-12-31T17:40:00"/>
    <d v="1899-12-31T17:45:00"/>
    <d v="1899-12-30T00:05:00"/>
    <n v="0"/>
    <n v="5"/>
    <d v="1899-12-30T19:15:00"/>
    <n v="19"/>
    <n v="15"/>
    <d v="1899-12-30T06:42:00"/>
    <n v="6"/>
    <n v="42"/>
    <d v="1899-12-30T05:55:00"/>
    <n v="5"/>
    <n v="55"/>
    <d v="1899-12-30T08:51:00"/>
    <n v="8"/>
    <n v="51"/>
    <m/>
    <m/>
    <m/>
    <d v="1899-12-30T02:46:00"/>
    <n v="2"/>
    <n v="4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6:05:00"/>
    <n v="6"/>
    <n v="5"/>
    <d v="1899-12-30T00:00:00"/>
    <n v="0"/>
    <n v="0"/>
    <n v="2393500.2960000029"/>
    <n v="38536"/>
    <n v="65.514561403508765"/>
    <n v="62.110761262196462"/>
    <m/>
    <m/>
    <m/>
    <m/>
    <m/>
  </r>
  <r>
    <n v="678"/>
    <n v="86"/>
    <d v="2011-12-21T00:00:00"/>
    <n v="12"/>
    <x v="0"/>
    <n v="33"/>
    <s v="TSL,JSR"/>
    <s v="SS NEWZEALAND/JELLINBAH PCI"/>
    <s v="IRON BILL/LOWLANDS NELLO"/>
    <d v="1899-12-30T01:25:00"/>
    <x v="672"/>
    <s v="DTY-WT 1-WCS-RLS 1-IMWB 1-DTY"/>
    <n v="56"/>
    <n v="3"/>
    <m/>
    <d v="1899-12-30T01:25:00"/>
    <d v="1899-12-30T01:25:00"/>
    <d v="1899-12-30T00:00:00"/>
    <n v="0"/>
    <n v="0"/>
    <d v="1899-12-30T13:45:00"/>
    <d v="1899-12-30T12:20:00"/>
    <n v="12"/>
    <n v="20"/>
    <d v="1899-12-30T14:30:00"/>
    <d v="1899-12-30T00:45:00"/>
    <n v="0"/>
    <n v="45"/>
    <d v="1899-12-30T17:00:00"/>
    <d v="1899-12-30T02:30:00"/>
    <n v="2"/>
    <n v="30"/>
    <d v="1899-12-30T17:05:00"/>
    <d v="1899-12-30T17:40:00"/>
    <d v="1899-12-30T00:35:00"/>
    <n v="0"/>
    <n v="35"/>
    <d v="1899-12-30T17:05:00"/>
    <d v="1899-12-30T17:40:00"/>
    <d v="1899-12-30T00:35:00"/>
    <n v="0"/>
    <n v="35"/>
    <d v="1899-12-30T22:00:00"/>
    <d v="1899-12-30T04:20:00"/>
    <n v="4"/>
    <n v="20"/>
    <d v="1899-12-30T17:50:00"/>
    <d v="1899-12-30T00:10:00"/>
    <n v="0"/>
    <n v="10"/>
    <d v="1899-12-30T23:11:00"/>
    <d v="1899-12-30T05:21:00"/>
    <n v="5"/>
    <n v="21"/>
    <d v="1899-12-30T23:11:00"/>
    <d v="1899-12-30T23:11:00"/>
    <d v="1899-12-30T00:00:00"/>
    <n v="0"/>
    <n v="0"/>
    <d v="1899-12-30T23:11:00"/>
    <d v="1899-12-30T23:11:00"/>
    <m/>
    <d v="1899-12-30T00:00:00"/>
    <n v="0"/>
    <n v="0"/>
    <d v="1899-12-30T23:21:00"/>
    <d v="1899-12-30T00:10:00"/>
    <n v="0"/>
    <n v="10"/>
    <d v="1899-12-30T23:25:00"/>
    <d v="1899-12-30T00:04:00"/>
    <n v="0"/>
    <n v="4"/>
    <d v="1899-12-30T23:25:00"/>
    <d v="1899-12-30T23:30:00"/>
    <d v="1899-12-30T00:05:00"/>
    <n v="0"/>
    <n v="5"/>
    <d v="1899-12-30T22:05:00"/>
    <n v="22"/>
    <n v="5"/>
    <d v="1899-12-30T07:04:00"/>
    <n v="7"/>
    <n v="4"/>
    <d v="1899-12-30T00:35:00"/>
    <n v="0"/>
    <n v="35"/>
    <d v="1899-12-30T05:21:00"/>
    <n v="5"/>
    <n v="21"/>
    <m/>
    <m/>
    <m/>
    <d v="1899-12-30T01:11:00"/>
    <n v="1"/>
    <n v="11"/>
    <d v="1899-12-30T00:00:00"/>
    <n v="0"/>
    <n v="0"/>
    <d v="1899-12-30T00:10:00"/>
    <n v="0"/>
    <n v="10"/>
    <d v="1899-12-30T00:00:00"/>
    <n v="0"/>
    <n v="0"/>
    <d v="1899-12-30T04:00:00"/>
    <n v="4"/>
    <n v="0"/>
    <d v="1899-12-30T00:00:00"/>
    <n v="0"/>
    <n v="0"/>
    <d v="1899-12-30T00:00:00"/>
    <n v="0"/>
    <n v="0"/>
    <d v="1899-12-30T00:00:00"/>
    <n v="0"/>
    <n v="0"/>
    <n v="2397067.1360000027"/>
    <n v="38592"/>
    <n v="63.693571428571431"/>
    <n v="62.113058043117817"/>
    <m/>
    <m/>
    <m/>
    <m/>
    <m/>
  </r>
  <r>
    <n v="679"/>
    <n v="87"/>
    <d v="2011-12-22T00:00:00"/>
    <n v="12"/>
    <x v="0"/>
    <n v="34"/>
    <s v="TSL,JSR"/>
    <s v="SS NEWZEALAND/JELLINBAH PCI"/>
    <s v="IRON BILL/LOWLANDS NELLO"/>
    <d v="1899-12-30T02:30:00"/>
    <x v="673"/>
    <s v="DTY-WT 1-WCS-RLS 1-IMWB 1-DTY"/>
    <n v="51"/>
    <n v="8"/>
    <m/>
    <d v="1899-12-30T02:30:00"/>
    <d v="1899-12-30T02:30:00"/>
    <d v="1899-12-30T00:00:00"/>
    <n v="0"/>
    <n v="0"/>
    <d v="1899-12-30T02:40:00"/>
    <d v="1899-12-30T00:10:00"/>
    <n v="0"/>
    <n v="10"/>
    <d v="1899-12-30T02:50:00"/>
    <d v="1899-12-30T00:10:00"/>
    <n v="0"/>
    <n v="10"/>
    <d v="1899-12-30T04:03:00"/>
    <d v="1899-12-30T01:13:00"/>
    <n v="1"/>
    <n v="13"/>
    <d v="1899-12-30T04:07:00"/>
    <d v="1899-12-30T05:45:00"/>
    <d v="1899-12-30T01:38:00"/>
    <n v="1"/>
    <n v="38"/>
    <d v="1899-12-30T04:07:00"/>
    <d v="1899-12-30T05:45:00"/>
    <d v="1899-12-30T01:38:00"/>
    <n v="1"/>
    <n v="38"/>
    <d v="1899-12-30T04:05:00"/>
    <d v="1899-12-30T00:02:00"/>
    <n v="0"/>
    <n v="2"/>
    <d v="1899-12-30T05:49:00"/>
    <d v="1899-12-30T00:04:00"/>
    <n v="0"/>
    <n v="4"/>
    <d v="1899-12-30T11:15:00"/>
    <d v="1899-12-30T05:26:00"/>
    <n v="5"/>
    <n v="26"/>
    <d v="1899-12-30T11:15:00"/>
    <d v="1899-12-30T11:15:00"/>
    <d v="1899-12-30T00:00:00"/>
    <n v="0"/>
    <n v="0"/>
    <d v="1899-12-30T11:15:00"/>
    <d v="1899-12-30T11:15:00"/>
    <m/>
    <d v="1899-12-30T00:00:00"/>
    <n v="0"/>
    <n v="0"/>
    <d v="1899-12-30T11:20:00"/>
    <d v="1899-12-30T00:05:00"/>
    <n v="0"/>
    <n v="5"/>
    <d v="1899-12-30T11:25:00"/>
    <d v="1899-12-30T00:05:00"/>
    <n v="0"/>
    <n v="5"/>
    <d v="1899-12-30T11:25:00"/>
    <d v="1899-12-30T11:30:00"/>
    <d v="1899-12-30T00:05:00"/>
    <n v="0"/>
    <n v="5"/>
    <d v="1899-12-30T09:00:00"/>
    <n v="9"/>
    <n v="0"/>
    <d v="1899-12-30T01:25:00"/>
    <n v="1"/>
    <n v="25"/>
    <d v="1899-12-30T01:38:00"/>
    <n v="1"/>
    <n v="38"/>
    <d v="1899-12-30T05:26:00"/>
    <n v="5"/>
    <n v="26"/>
    <m/>
    <m/>
    <m/>
    <d v="1899-12-30T01:41:00"/>
    <n v="1"/>
    <n v="41"/>
    <d v="1899-12-30T00:00:00"/>
    <n v="0"/>
    <n v="0"/>
    <d v="1899-12-30T00:00:00"/>
    <n v="0"/>
    <n v="0"/>
    <d v="1899-12-30T00:00:00"/>
    <n v="0"/>
    <n v="0"/>
    <d v="1899-12-30T03:45:00"/>
    <n v="3"/>
    <n v="45"/>
    <d v="1899-12-30T00:00:00"/>
    <n v="0"/>
    <n v="0"/>
    <d v="1899-12-30T00:00:00"/>
    <n v="0"/>
    <n v="0"/>
    <d v="1899-12-30T00:00:00"/>
    <n v="0"/>
    <n v="0"/>
    <n v="2400342.6360000027"/>
    <n v="38643"/>
    <n v="64.225490196078425"/>
    <n v="62.115845974691474"/>
    <m/>
    <m/>
    <m/>
    <m/>
    <m/>
  </r>
  <r>
    <n v="680"/>
    <n v="88"/>
    <d v="2011-12-22T00:00:00"/>
    <n v="12"/>
    <x v="1"/>
    <n v="18"/>
    <s v="TSL,HALDIA"/>
    <s v="ILLAWARA/CURRAGH SS"/>
    <s v="KM KEELUNG/FORTUNE RAINBOW"/>
    <d v="1899-12-30T17:15:00"/>
    <x v="674"/>
    <s v="DTY-WT 1-WCS-RLS 1-IMWB 1-DTY"/>
    <n v="59"/>
    <n v="0"/>
    <m/>
    <d v="1899-12-30T17:15:00"/>
    <d v="1899-12-30T17:15:00"/>
    <d v="1899-12-30T00:00:00"/>
    <n v="0"/>
    <n v="0"/>
    <d v="1899-12-30T17:20:00"/>
    <d v="1899-12-30T00:05:00"/>
    <n v="0"/>
    <n v="5"/>
    <d v="1899-12-30T18:40:00"/>
    <d v="1899-12-30T01:20:00"/>
    <n v="1"/>
    <n v="20"/>
    <d v="1899-12-30T19:13:00"/>
    <d v="1899-12-30T00:33:00"/>
    <n v="0"/>
    <n v="33"/>
    <d v="1899-12-30T19:20:00"/>
    <d v="1899-12-30T19:59:00"/>
    <d v="1899-12-30T00:39:00"/>
    <n v="0"/>
    <n v="39"/>
    <d v="1899-12-30T19:20:00"/>
    <d v="1899-12-30T19:59:00"/>
    <d v="1899-12-30T00:39:00"/>
    <n v="0"/>
    <n v="39"/>
    <d v="1899-12-30T19:15:00"/>
    <d v="1899-12-30T00:02:00"/>
    <n v="0"/>
    <n v="2"/>
    <d v="1899-12-30T20:00:00"/>
    <d v="1899-12-30T00:01:00"/>
    <n v="0"/>
    <n v="1"/>
    <d v="1899-12-30T22:06:00"/>
    <d v="1899-12-30T02:06:00"/>
    <n v="2"/>
    <n v="6"/>
    <d v="1899-12-30T22:06:00"/>
    <d v="1899-12-30T22:06:00"/>
    <d v="1899-12-30T00:00:00"/>
    <n v="0"/>
    <n v="0"/>
    <d v="1899-12-30T22:06:00"/>
    <d v="1899-12-30T22:06:00"/>
    <m/>
    <d v="1899-12-30T00:00:00"/>
    <n v="0"/>
    <n v="0"/>
    <d v="1899-12-30T23:00:00"/>
    <d v="1899-12-30T00:54:00"/>
    <n v="0"/>
    <n v="54"/>
    <d v="1899-12-30T23:05:00"/>
    <d v="1899-12-30T00:05:00"/>
    <n v="0"/>
    <n v="5"/>
    <d v="1899-12-30T23:05:00"/>
    <d v="1899-12-30T23:15:00"/>
    <d v="1899-12-30T00:10:00"/>
    <n v="0"/>
    <n v="10"/>
    <d v="1899-12-30T06:00:00"/>
    <n v="6"/>
    <n v="0"/>
    <d v="1899-12-30T01:34:00"/>
    <n v="1"/>
    <n v="34"/>
    <d v="1899-12-30T00:39:00"/>
    <n v="0"/>
    <n v="39"/>
    <d v="1899-12-30T02:06:00"/>
    <n v="2"/>
    <n v="6"/>
    <m/>
    <m/>
    <m/>
    <d v="1899-12-30T01:30:00"/>
    <n v="1"/>
    <n v="3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6:00"/>
    <n v="0"/>
    <n v="36"/>
    <d v="1899-12-30T00:04:00"/>
    <n v="0"/>
    <n v="4"/>
    <n v="2404123.9560000026"/>
    <n v="38702"/>
    <n v="64.09016949152543"/>
    <n v="62.11885576972773"/>
    <m/>
    <m/>
    <m/>
    <m/>
    <m/>
  </r>
  <r>
    <n v="681"/>
    <n v="89"/>
    <d v="2011-12-22T00:00:00"/>
    <n v="12"/>
    <x v="39"/>
    <n v="2"/>
    <s v="HIND ENERGY"/>
    <s v="STEAM NON COKING"/>
    <s v="IPSEA COLOSSUS"/>
    <d v="1899-12-30T22:45:00"/>
    <x v="675"/>
    <s v="DTY-WT 1-WCS-RLS 1-IMWB 1-DTY"/>
    <n v="57"/>
    <n v="2"/>
    <m/>
    <d v="1899-12-30T22:45:00"/>
    <d v="1899-12-30T22:45:00"/>
    <d v="1899-12-30T00:00:00"/>
    <n v="0"/>
    <n v="0"/>
    <d v="1899-12-30T22:55:00"/>
    <d v="1899-12-30T00:10:00"/>
    <n v="0"/>
    <n v="10"/>
    <d v="1899-12-30T23:15:00"/>
    <d v="1899-12-30T00:20:00"/>
    <n v="0"/>
    <n v="20"/>
    <d v="1899-12-30T23:57:00"/>
    <d v="1899-12-30T00:42:00"/>
    <n v="0"/>
    <n v="42"/>
    <d v="1899-12-31T00:00:00"/>
    <d v="1899-12-31T00:45:00"/>
    <d v="1899-12-30T00:45:00"/>
    <n v="0"/>
    <n v="45"/>
    <d v="1899-12-31T00:00:00"/>
    <d v="1899-12-31T00:45:00"/>
    <d v="1899-12-30T00:45:00"/>
    <n v="0"/>
    <n v="45"/>
    <d v="1899-12-30T23:57:00"/>
    <d v="1899-12-30T00:00:00"/>
    <n v="0"/>
    <n v="0"/>
    <d v="1899-12-31T00:37:00"/>
    <d v="1899-12-30T00:40:00"/>
    <n v="0"/>
    <n v="40"/>
    <d v="1899-12-31T03:04:00"/>
    <d v="1899-12-30T02:27:00"/>
    <n v="2"/>
    <n v="27"/>
    <d v="1899-12-31T03:04:00"/>
    <d v="1899-12-31T03:04:00"/>
    <d v="1899-12-30T00:00:00"/>
    <n v="0"/>
    <n v="0"/>
    <d v="1899-12-31T03:04:00"/>
    <d v="1899-12-31T03:04:00"/>
    <m/>
    <d v="1899-12-30T00:00:00"/>
    <n v="0"/>
    <n v="0"/>
    <d v="1899-12-31T03:20:00"/>
    <d v="1899-12-30T00:16:00"/>
    <n v="0"/>
    <n v="16"/>
    <d v="1899-12-31T03:30:00"/>
    <d v="1899-12-30T00:10:00"/>
    <n v="0"/>
    <n v="10"/>
    <d v="1899-12-31T03:30:00"/>
    <d v="1899-12-31T03:45:00"/>
    <d v="1899-12-30T00:15:00"/>
    <n v="0"/>
    <n v="15"/>
    <d v="1899-12-30T05:00:00"/>
    <n v="5"/>
    <n v="0"/>
    <d v="1899-12-30T01:08:00"/>
    <n v="1"/>
    <n v="8"/>
    <d v="1899-12-30T00:45:00"/>
    <n v="0"/>
    <n v="45"/>
    <d v="1899-12-30T02:27:00"/>
    <n v="2"/>
    <n v="27"/>
    <m/>
    <m/>
    <m/>
    <d v="1899-12-30T01:37:00"/>
    <n v="1"/>
    <n v="37"/>
    <d v="1899-12-30T00:00:00"/>
    <n v="0"/>
    <n v="0"/>
    <d v="1899-12-30T00:17:00"/>
    <n v="0"/>
    <n v="17"/>
    <d v="1899-12-30T00:00:00"/>
    <n v="0"/>
    <n v="0"/>
    <d v="1899-12-30T00:00:00"/>
    <n v="0"/>
    <n v="0"/>
    <d v="1899-12-30T00:00:00"/>
    <n v="0"/>
    <n v="0"/>
    <d v="1899-12-30T00:33:00"/>
    <n v="0"/>
    <n v="33"/>
    <d v="1899-12-30T00:00:00"/>
    <n v="0"/>
    <n v="0"/>
    <n v="2407585.8960000025"/>
    <n v="38759"/>
    <n v="60.735789473684214"/>
    <n v="62.116821796228038"/>
    <m/>
    <m/>
    <m/>
    <m/>
    <m/>
  </r>
  <r>
    <n v="682"/>
    <n v="90"/>
    <d v="2011-12-23T00:00:00"/>
    <n v="12"/>
    <x v="2"/>
    <n v="3"/>
    <s v="UML,DGPR"/>
    <s v="HARD COKING COAL"/>
    <s v="SUMMER FORTUNE"/>
    <d v="1899-12-30T01:30:00"/>
    <x v="676"/>
    <s v="DTY-WT 1-WCS-RLS 2-IMWB 1-DTY"/>
    <n v="58"/>
    <n v="0"/>
    <m/>
    <d v="1899-12-30T01:30:00"/>
    <d v="1899-12-30T01:30:00"/>
    <d v="1899-12-30T00:00:00"/>
    <n v="0"/>
    <n v="0"/>
    <d v="1899-12-30T01:30:00"/>
    <d v="1899-12-30T00:00:00"/>
    <n v="0"/>
    <n v="0"/>
    <d v="1899-12-30T01:50:00"/>
    <d v="1899-12-30T00:20:00"/>
    <n v="0"/>
    <n v="20"/>
    <d v="1899-12-30T02:30:00"/>
    <d v="1899-12-30T00:40:00"/>
    <n v="0"/>
    <n v="40"/>
    <d v="1899-12-30T02:35:00"/>
    <d v="1899-12-30T03:45:00"/>
    <d v="1899-12-30T01:10:00"/>
    <n v="1"/>
    <n v="10"/>
    <d v="1899-12-30T02:35:00"/>
    <d v="1899-12-30T03:45:00"/>
    <d v="1899-12-30T01:10:00"/>
    <n v="1"/>
    <n v="10"/>
    <d v="1899-12-30T06:36:00"/>
    <d v="1899-12-30T04:06:00"/>
    <n v="4"/>
    <n v="6"/>
    <d v="1899-12-30T06:38:00"/>
    <d v="1899-12-30T00:02:00"/>
    <n v="0"/>
    <n v="2"/>
    <d v="1899-12-30T15:43:00"/>
    <d v="1899-12-30T09:05:00"/>
    <n v="9"/>
    <n v="5"/>
    <d v="1899-12-30T15:43:00"/>
    <d v="1899-12-30T15:43:00"/>
    <d v="1899-12-30T00:00:00"/>
    <n v="0"/>
    <n v="0"/>
    <d v="1899-12-30T15:43:00"/>
    <d v="1899-12-30T15:43:00"/>
    <m/>
    <d v="1899-12-30T00:00:00"/>
    <n v="0"/>
    <n v="0"/>
    <d v="1899-12-30T16:00:00"/>
    <d v="1899-12-30T00:17:00"/>
    <n v="0"/>
    <n v="17"/>
    <d v="1899-12-30T16:10:00"/>
    <d v="1899-12-30T00:10:00"/>
    <n v="0"/>
    <n v="10"/>
    <d v="1899-12-30T16:10:00"/>
    <d v="1899-12-30T16:25:00"/>
    <d v="1899-12-30T00:15:00"/>
    <n v="0"/>
    <n v="15"/>
    <d v="1899-12-30T14:55:00"/>
    <n v="14"/>
    <n v="55"/>
    <d v="1899-12-30T05:13:00"/>
    <n v="5"/>
    <n v="13"/>
    <d v="1899-12-30T01:10:00"/>
    <n v="1"/>
    <n v="10"/>
    <d v="1899-12-30T09:05:00"/>
    <n v="9"/>
    <n v="5"/>
    <m/>
    <m/>
    <m/>
    <d v="1899-12-30T01:34:00"/>
    <n v="1"/>
    <n v="3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7:31:00"/>
    <n v="7"/>
    <n v="31"/>
    <d v="1899-12-30T00:00:00"/>
    <n v="0"/>
    <n v="0"/>
    <n v="2411186.8260000027"/>
    <n v="38817"/>
    <n v="62.084999999999994"/>
    <n v="62.116774248396389"/>
    <m/>
    <m/>
    <m/>
    <m/>
    <m/>
  </r>
  <r>
    <n v="683"/>
    <n v="91"/>
    <d v="2011-12-23T00:00:00"/>
    <n v="12"/>
    <x v="25"/>
    <n v="4"/>
    <s v="UML"/>
    <s v="NON COKING"/>
    <s v="PANORIA"/>
    <d v="1899-12-30T02:45:00"/>
    <x v="677"/>
    <s v="DTY-WT 1-WCS-RLS 1-IMWB 1-DTY"/>
    <n v="55"/>
    <n v="4"/>
    <m/>
    <d v="1899-12-30T02:45:00"/>
    <d v="1899-12-30T02:45:00"/>
    <d v="1899-12-30T00:00:00"/>
    <n v="0"/>
    <n v="0"/>
    <d v="1899-12-30T02:55:00"/>
    <d v="1899-12-30T00:10:00"/>
    <n v="0"/>
    <n v="10"/>
    <d v="1899-12-30T03:15:00"/>
    <d v="1899-12-30T00:20:00"/>
    <n v="0"/>
    <n v="20"/>
    <d v="1899-12-30T03:45:00"/>
    <d v="1899-12-30T00:30:00"/>
    <n v="0"/>
    <n v="30"/>
    <d v="1899-12-30T03:50:00"/>
    <d v="1899-12-30T05:30:00"/>
    <d v="1899-12-30T01:40:00"/>
    <n v="1"/>
    <n v="40"/>
    <d v="1899-12-30T03:50:00"/>
    <d v="1899-12-30T05:30:00"/>
    <d v="1899-12-30T01:40:00"/>
    <n v="1"/>
    <n v="40"/>
    <d v="1899-12-30T10:44:00"/>
    <d v="1899-12-30T06:59:00"/>
    <n v="6"/>
    <n v="59"/>
    <d v="1899-12-30T10:46:00"/>
    <d v="1899-12-30T00:02:00"/>
    <n v="0"/>
    <n v="2"/>
    <d v="1899-12-30T13:23:00"/>
    <d v="1899-12-30T02:37:00"/>
    <n v="2"/>
    <n v="37"/>
    <d v="1899-12-30T13:23:00"/>
    <d v="1899-12-30T13:23:00"/>
    <d v="1899-12-30T00:00:00"/>
    <n v="0"/>
    <n v="0"/>
    <d v="1899-12-30T13:23:00"/>
    <d v="1899-12-30T13:23:00"/>
    <m/>
    <d v="1899-12-30T00:00:00"/>
    <n v="0"/>
    <n v="0"/>
    <d v="1899-12-30T13:35:00"/>
    <d v="1899-12-30T00:12:00"/>
    <n v="0"/>
    <n v="12"/>
    <d v="1899-12-30T13:40:00"/>
    <d v="1899-12-30T00:05:00"/>
    <n v="0"/>
    <n v="5"/>
    <d v="1899-12-30T13:40:00"/>
    <d v="1899-12-30T13:45:00"/>
    <d v="1899-12-30T00:05:00"/>
    <n v="0"/>
    <n v="5"/>
    <d v="1899-12-30T11:00:00"/>
    <n v="11"/>
    <n v="0"/>
    <d v="1899-12-30T07:46:00"/>
    <n v="7"/>
    <n v="46"/>
    <d v="1899-12-30T01:40:00"/>
    <n v="1"/>
    <n v="40"/>
    <d v="1899-12-30T02:37:00"/>
    <n v="2"/>
    <n v="37"/>
    <m/>
    <m/>
    <m/>
    <d v="1899-12-30T01:29:00"/>
    <n v="1"/>
    <n v="29"/>
    <d v="1899-12-30T00:00:00"/>
    <n v="0"/>
    <n v="0"/>
    <d v="1899-12-30T01:08:00"/>
    <n v="1"/>
    <n v="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414687.4760000026"/>
    <n v="38872"/>
    <n v="63.648181818181818"/>
    <n v="62.118941037250529"/>
    <m/>
    <m/>
    <m/>
    <m/>
    <m/>
  </r>
  <r>
    <n v="684"/>
    <n v="92"/>
    <d v="2011-12-23T00:00:00"/>
    <n v="12"/>
    <x v="0"/>
    <n v="35"/>
    <s v="TSL,JSR"/>
    <s v="CD HCC/CURRAGH SS"/>
    <s v="ECOLA"/>
    <d v="1899-12-30T05:45:00"/>
    <x v="678"/>
    <s v="DTY-WT 1-WCS-RLS 1-IMWB 1-DTY"/>
    <n v="53"/>
    <n v="5"/>
    <m/>
    <d v="1899-12-30T05:45:00"/>
    <d v="1899-12-30T05:45:00"/>
    <d v="1899-12-30T00:00:00"/>
    <n v="0"/>
    <n v="0"/>
    <d v="1899-12-30T06:00:00"/>
    <d v="1899-12-30T00:15:00"/>
    <n v="0"/>
    <n v="15"/>
    <d v="1899-12-30T12:10:00"/>
    <d v="1899-12-30T06:10:00"/>
    <n v="6"/>
    <n v="10"/>
    <d v="1899-12-30T13:00:00"/>
    <d v="1899-12-30T00:50:00"/>
    <n v="0"/>
    <n v="50"/>
    <d v="1899-12-30T13:05:00"/>
    <d v="1899-12-30T15:30:00"/>
    <d v="1899-12-30T02:25:00"/>
    <n v="2"/>
    <n v="25"/>
    <d v="1899-12-30T13:05:00"/>
    <d v="1899-12-30T15:30:00"/>
    <d v="1899-12-30T02:25:00"/>
    <n v="2"/>
    <n v="25"/>
    <d v="1899-12-30T19:29:00"/>
    <d v="1899-12-30T06:29:00"/>
    <n v="6"/>
    <n v="29"/>
    <d v="1899-12-30T15:40:00"/>
    <d v="1899-12-30T00:10:00"/>
    <n v="0"/>
    <n v="10"/>
    <d v="1899-12-30T20:12:00"/>
    <d v="1899-12-30T04:32:00"/>
    <n v="4"/>
    <n v="32"/>
    <d v="1899-12-30T20:12:00"/>
    <d v="1899-12-30T20:12:00"/>
    <d v="1899-12-30T00:00:00"/>
    <n v="0"/>
    <n v="0"/>
    <d v="1899-12-30T20:12:00"/>
    <d v="1899-12-30T20:12:00"/>
    <m/>
    <d v="1899-12-30T00:00:00"/>
    <n v="0"/>
    <n v="0"/>
    <d v="1899-12-30T20:20:00"/>
    <d v="1899-12-30T00:08:00"/>
    <n v="0"/>
    <n v="8"/>
    <d v="1899-12-30T20:25:00"/>
    <d v="1899-12-30T00:05:00"/>
    <n v="0"/>
    <n v="5"/>
    <d v="1899-12-30T20:25:00"/>
    <d v="1899-12-30T20:30:00"/>
    <d v="1899-12-30T00:05:00"/>
    <n v="0"/>
    <n v="5"/>
    <d v="1899-12-30T14:45:00"/>
    <n v="14"/>
    <n v="45"/>
    <d v="1899-12-30T07:32:00"/>
    <n v="7"/>
    <n v="32"/>
    <d v="1899-12-30T02:25:00"/>
    <n v="2"/>
    <n v="25"/>
    <d v="1899-12-30T04:32:00"/>
    <n v="4"/>
    <n v="32"/>
    <m/>
    <m/>
    <m/>
    <d v="1899-12-30T00:46:00"/>
    <n v="0"/>
    <n v="46"/>
    <d v="1899-12-30T00:00:00"/>
    <n v="0"/>
    <n v="0"/>
    <d v="1899-12-30T00:00:00"/>
    <n v="0"/>
    <n v="0"/>
    <d v="1899-12-30T00:00:00"/>
    <n v="0"/>
    <n v="0"/>
    <d v="1899-12-30T03:40:00"/>
    <n v="3"/>
    <n v="40"/>
    <d v="1899-12-30T00:00:00"/>
    <n v="0"/>
    <n v="0"/>
    <d v="1899-12-30T00:06:00"/>
    <n v="0"/>
    <n v="6"/>
    <d v="1899-12-30T00:00:00"/>
    <n v="0"/>
    <n v="0"/>
    <n v="2418016.7460000026"/>
    <n v="38925"/>
    <n v="62.816415094339625"/>
    <n v="62.119890712909509"/>
    <m/>
    <m/>
    <m/>
    <m/>
    <m/>
  </r>
  <r>
    <n v="685"/>
    <n v="93"/>
    <d v="2011-12-23T00:00:00"/>
    <n v="12"/>
    <x v="26"/>
    <n v="2"/>
    <s v="JIPL"/>
    <s v="NON COKING"/>
    <s v="PANORIA"/>
    <d v="1899-12-30T19:30:00"/>
    <x v="679"/>
    <s v="DTY-WT 1-WCS-RLS 2-IMWB 1-DTY"/>
    <n v="59"/>
    <n v="0"/>
    <m/>
    <d v="1899-12-30T19:30:00"/>
    <d v="1899-12-30T19:30:00"/>
    <d v="1899-12-30T00:00:00"/>
    <n v="0"/>
    <n v="0"/>
    <d v="1899-12-30T19:45:00"/>
    <d v="1899-12-30T00:15:00"/>
    <n v="0"/>
    <n v="15"/>
    <d v="1899-12-30T20:00:00"/>
    <d v="1899-12-30T00:15:00"/>
    <n v="0"/>
    <n v="15"/>
    <d v="1899-12-30T20:55:00"/>
    <d v="1899-12-30T00:55:00"/>
    <n v="0"/>
    <n v="55"/>
    <d v="1899-12-30T21:00:00"/>
    <d v="1899-12-30T22:00:00"/>
    <d v="1899-12-30T01:00:00"/>
    <n v="1"/>
    <n v="0"/>
    <d v="1899-12-30T21:00:00"/>
    <d v="1899-12-30T22:00:00"/>
    <d v="1899-12-30T01:00:00"/>
    <n v="1"/>
    <n v="0"/>
    <d v="1899-12-30T21:00:00"/>
    <d v="1899-12-30T00:05:00"/>
    <n v="0"/>
    <n v="5"/>
    <d v="1899-12-30T22:07:00"/>
    <d v="1899-12-30T01:07:00"/>
    <n v="1"/>
    <n v="7"/>
    <d v="1899-12-31T03:28:00"/>
    <d v="1899-12-30T05:21:00"/>
    <n v="5"/>
    <n v="21"/>
    <d v="1899-12-31T03:28:00"/>
    <d v="1899-12-31T03:28:00"/>
    <d v="1899-12-30T00:00:00"/>
    <n v="0"/>
    <n v="0"/>
    <d v="1899-12-31T03:28:00"/>
    <d v="1899-12-31T03:28:00"/>
    <m/>
    <d v="1899-12-30T00:00:00"/>
    <n v="0"/>
    <n v="0"/>
    <d v="1899-12-31T03:40:00"/>
    <d v="1899-12-30T00:12:00"/>
    <n v="0"/>
    <n v="12"/>
    <d v="1899-12-31T03:45:00"/>
    <d v="1899-12-30T00:05:00"/>
    <n v="0"/>
    <n v="5"/>
    <d v="1899-12-31T03:45:00"/>
    <d v="1899-12-31T03:50:00"/>
    <d v="1899-12-30T00:05:00"/>
    <n v="0"/>
    <n v="5"/>
    <d v="1899-12-30T08:20:00"/>
    <n v="8"/>
    <n v="20"/>
    <d v="1899-12-30T01:17:00"/>
    <n v="1"/>
    <n v="17"/>
    <d v="1899-12-30T01:00:00"/>
    <n v="1"/>
    <n v="0"/>
    <d v="1899-12-30T05:21:00"/>
    <n v="5"/>
    <n v="21"/>
    <m/>
    <m/>
    <m/>
    <d v="1899-12-30T02:04:00"/>
    <n v="2"/>
    <n v="4"/>
    <d v="1899-12-30T00:00:00"/>
    <n v="0"/>
    <n v="0"/>
    <d v="1899-12-30T00:00:00"/>
    <n v="0"/>
    <n v="0"/>
    <d v="1899-12-30T00:08:00"/>
    <n v="0"/>
    <n v="8"/>
    <d v="1899-12-30T00:00:00"/>
    <n v="0"/>
    <n v="0"/>
    <d v="1899-12-30T00:00:00"/>
    <n v="0"/>
    <n v="0"/>
    <d v="1899-12-30T03:09:00"/>
    <n v="3"/>
    <n v="9"/>
    <d v="1899-12-30T00:00:00"/>
    <n v="0"/>
    <n v="0"/>
    <n v="2421584.6260000025"/>
    <n v="38984"/>
    <n v="60.472542372881357"/>
    <n v="62.117397547711946"/>
    <m/>
    <m/>
    <m/>
    <m/>
    <m/>
  </r>
  <r>
    <n v="686"/>
    <n v="94"/>
    <d v="2011-12-23T00:00:00"/>
    <n v="12"/>
    <x v="1"/>
    <n v="19"/>
    <s v="TSL,JSR"/>
    <s v="CURRAGH SS/HAIL CREEK"/>
    <s v="AENEAS/ECOLA"/>
    <d v="1899-12-30T20:00:00"/>
    <x v="680"/>
    <s v="DTY-WT 1-WCS-RLS 1-IMWB 1-DTY"/>
    <n v="59"/>
    <n v="0"/>
    <m/>
    <d v="1899-12-30T20:00:00"/>
    <d v="1899-12-30T20:00:00"/>
    <d v="1899-12-30T00:00:00"/>
    <n v="0"/>
    <n v="0"/>
    <d v="1899-12-30T20:05:00"/>
    <d v="1899-12-30T00:05:00"/>
    <n v="0"/>
    <n v="5"/>
    <d v="1899-12-30T20:30:00"/>
    <d v="1899-12-30T00:25:00"/>
    <n v="0"/>
    <n v="25"/>
    <d v="1899-12-30T23:00:00"/>
    <d v="1899-12-30T02:30:00"/>
    <n v="2"/>
    <n v="30"/>
    <d v="1899-12-30T23:05:00"/>
    <d v="1899-12-30T23:55:00"/>
    <d v="1899-12-30T00:50:00"/>
    <n v="0"/>
    <n v="50"/>
    <d v="1899-12-30T23:05:00"/>
    <d v="1899-12-30T23:55:00"/>
    <d v="1899-12-30T00:50:00"/>
    <n v="0"/>
    <n v="50"/>
    <d v="1899-12-31T00:01:00"/>
    <d v="1899-12-30T01:01:00"/>
    <n v="1"/>
    <n v="1"/>
    <d v="1899-12-31T00:01:00"/>
    <d v="1899-12-30T00:00:00"/>
    <n v="0"/>
    <n v="0"/>
    <d v="1899-12-31T01:54:00"/>
    <d v="1899-12-30T01:53:00"/>
    <n v="1"/>
    <n v="53"/>
    <d v="1899-12-31T01:54:00"/>
    <d v="1899-12-31T01:54:00"/>
    <d v="1899-12-30T00:00:00"/>
    <n v="0"/>
    <n v="0"/>
    <d v="1899-12-31T01:54:00"/>
    <d v="1899-12-31T01:54:00"/>
    <m/>
    <d v="1899-12-30T00:00:00"/>
    <n v="0"/>
    <n v="0"/>
    <d v="1899-12-31T02:05:00"/>
    <d v="1899-12-30T00:11:00"/>
    <n v="0"/>
    <n v="11"/>
    <d v="1899-12-31T02:10:00"/>
    <d v="1899-12-30T00:05:00"/>
    <n v="0"/>
    <n v="5"/>
    <d v="1899-12-31T02:10:00"/>
    <d v="1899-12-31T02:15:00"/>
    <d v="1899-12-30T00:05:00"/>
    <n v="0"/>
    <n v="5"/>
    <d v="1899-12-30T06:15:00"/>
    <n v="6"/>
    <n v="15"/>
    <d v="1899-12-30T03:47:00"/>
    <n v="3"/>
    <n v="47"/>
    <d v="1899-12-30T00:50:00"/>
    <n v="0"/>
    <n v="50"/>
    <d v="1899-12-30T01:53:00"/>
    <n v="1"/>
    <n v="53"/>
    <m/>
    <m/>
    <m/>
    <d v="1899-12-30T01:14:00"/>
    <n v="1"/>
    <n v="1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9:00"/>
    <n v="0"/>
    <n v="39"/>
    <d v="1899-12-30T00:00:00"/>
    <n v="0"/>
    <n v="0"/>
    <n v="2425345.6860000025"/>
    <n v="39043"/>
    <n v="63.746779661016951"/>
    <n v="62.119859795610033"/>
    <m/>
    <m/>
    <m/>
    <m/>
    <m/>
  </r>
  <r>
    <n v="687"/>
    <n v="95"/>
    <d v="2011-12-24T00:00:00"/>
    <n v="12"/>
    <x v="24"/>
    <n v="2"/>
    <s v="KOL"/>
    <s v="STEAM NON COKING"/>
    <s v="PANORIA"/>
    <d v="1899-12-30T20:30:00"/>
    <x v="681"/>
    <s v="DTY-WT 1-WCS-RLS 2-IMWB 1-DTY"/>
    <n v="57"/>
    <n v="2"/>
    <m/>
    <d v="1899-12-30T20:30:00"/>
    <d v="1899-12-30T20:30:00"/>
    <d v="1899-12-30T00:00:00"/>
    <n v="0"/>
    <n v="0"/>
    <d v="1899-12-30T21:30:00"/>
    <d v="1899-12-30T01:00:00"/>
    <n v="1"/>
    <n v="0"/>
    <d v="1899-12-30T21:50:00"/>
    <d v="1899-12-30T00:20:00"/>
    <n v="0"/>
    <n v="20"/>
    <d v="1899-12-31T00:10:00"/>
    <d v="1899-12-30T02:20:00"/>
    <n v="2"/>
    <n v="20"/>
    <d v="1899-12-31T00:15:00"/>
    <d v="1899-12-31T01:30:00"/>
    <d v="1899-12-30T01:15:00"/>
    <n v="1"/>
    <n v="15"/>
    <d v="1899-12-31T00:15:00"/>
    <d v="1899-12-31T01:30:00"/>
    <d v="1899-12-30T01:15:00"/>
    <n v="1"/>
    <n v="15"/>
    <d v="1899-12-31T03:53:00"/>
    <d v="1899-12-30T02:23:00"/>
    <n v="2"/>
    <n v="23"/>
    <d v="1899-12-31T03:55:00"/>
    <d v="1899-12-30T00:02:00"/>
    <n v="0"/>
    <n v="2"/>
    <d v="1899-12-31T07:25:00"/>
    <d v="1899-12-30T03:30:00"/>
    <n v="3"/>
    <n v="30"/>
    <d v="1899-12-31T07:25:00"/>
    <d v="1899-12-31T07:25:00"/>
    <d v="1899-12-30T00:00:00"/>
    <n v="0"/>
    <n v="0"/>
    <d v="1899-12-31T07:25:00"/>
    <d v="1899-12-31T07:25:00"/>
    <m/>
    <d v="1899-12-30T00:00:00"/>
    <n v="0"/>
    <n v="0"/>
    <d v="1899-12-31T07:35:00"/>
    <d v="1899-12-30T00:10:00"/>
    <n v="0"/>
    <n v="10"/>
    <d v="1899-12-31T07:40:00"/>
    <d v="1899-12-30T00:05:00"/>
    <n v="0"/>
    <n v="5"/>
    <d v="1899-12-31T07:40:00"/>
    <d v="1899-12-31T07:45:00"/>
    <d v="1899-12-30T00:05:00"/>
    <n v="0"/>
    <n v="5"/>
    <d v="1899-12-30T11:15:00"/>
    <n v="11"/>
    <n v="15"/>
    <d v="1899-12-30T04:58:00"/>
    <n v="4"/>
    <n v="58"/>
    <d v="1899-12-30T01:15:00"/>
    <n v="1"/>
    <n v="15"/>
    <d v="1899-12-30T03:30:00"/>
    <n v="3"/>
    <n v="30"/>
    <m/>
    <m/>
    <m/>
    <d v="1899-12-30T01:27:00"/>
    <n v="1"/>
    <n v="2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03:00"/>
    <n v="2"/>
    <n v="3"/>
    <d v="1899-12-30T00:00:00"/>
    <n v="0"/>
    <n v="0"/>
    <n v="2428811.1260000025"/>
    <n v="39100"/>
    <n v="60.797192982456139"/>
    <n v="62.117931611253262"/>
    <m/>
    <m/>
    <m/>
    <m/>
    <m/>
  </r>
  <r>
    <n v="688"/>
    <n v="96"/>
    <d v="2011-12-24T00:00:00"/>
    <n v="12"/>
    <x v="35"/>
    <n v="2"/>
    <s v="KOL"/>
    <s v="STEAM NON COKING"/>
    <s v="PANORIA"/>
    <d v="1899-12-30T21:00:00"/>
    <x v="682"/>
    <s v="DTY-WT 1-WCS-RLS 2-IMWB 1-DTY"/>
    <n v="55"/>
    <n v="2"/>
    <m/>
    <d v="1899-12-30T21:00:00"/>
    <d v="1899-12-30T21:00:00"/>
    <d v="1899-12-30T00:00:00"/>
    <n v="0"/>
    <n v="0"/>
    <d v="1899-12-30T21:20:00"/>
    <d v="1899-12-30T00:20:00"/>
    <n v="0"/>
    <n v="20"/>
    <d v="1899-12-30T21:40:00"/>
    <d v="1899-12-30T00:20:00"/>
    <n v="0"/>
    <n v="20"/>
    <d v="1899-12-31T07:20:00"/>
    <d v="1899-12-30T09:40:00"/>
    <n v="9"/>
    <n v="40"/>
    <d v="1899-12-31T07:25:00"/>
    <d v="1899-12-31T08:10:00"/>
    <d v="1899-12-30T00:45:00"/>
    <n v="0"/>
    <n v="45"/>
    <d v="1899-12-31T07:25:00"/>
    <d v="1899-12-31T08:10:00"/>
    <d v="1899-12-30T00:45:00"/>
    <n v="0"/>
    <n v="45"/>
    <d v="1899-12-31T08:20:00"/>
    <d v="1899-12-30T00:10:00"/>
    <n v="0"/>
    <n v="10"/>
    <d v="1899-12-31T08:22:00"/>
    <d v="1899-12-30T00:02:00"/>
    <n v="0"/>
    <n v="2"/>
    <d v="1899-12-31T11:22:00"/>
    <d v="1899-12-30T03:00:00"/>
    <n v="3"/>
    <n v="0"/>
    <d v="1899-12-31T11:22:00"/>
    <d v="1899-12-31T11:22:00"/>
    <d v="1899-12-30T00:00:00"/>
    <n v="0"/>
    <n v="0"/>
    <d v="1899-12-31T11:22:00"/>
    <d v="1899-12-31T11:22:00"/>
    <m/>
    <d v="1899-12-30T00:00:00"/>
    <n v="0"/>
    <n v="0"/>
    <d v="1899-12-31T11:27:00"/>
    <d v="1899-12-30T00:05:00"/>
    <n v="0"/>
    <n v="5"/>
    <d v="1899-12-31T11:30:00"/>
    <d v="1899-12-30T00:03:00"/>
    <n v="0"/>
    <n v="3"/>
    <d v="1899-12-31T11:30:00"/>
    <d v="1899-12-31T11:35:00"/>
    <d v="1899-12-30T00:05:00"/>
    <n v="0"/>
    <n v="5"/>
    <d v="1899-12-30T14:35:00"/>
    <n v="14"/>
    <n v="35"/>
    <d v="1899-12-30T09:58:00"/>
    <n v="9"/>
    <n v="58"/>
    <d v="1899-12-30T00:45:00"/>
    <n v="0"/>
    <n v="45"/>
    <d v="1899-12-30T03:00:00"/>
    <n v="3"/>
    <n v="0"/>
    <m/>
    <m/>
    <m/>
    <d v="1899-12-30T01:28:00"/>
    <n v="1"/>
    <n v="28"/>
    <d v="1899-12-30T00:00:00"/>
    <n v="0"/>
    <n v="0"/>
    <d v="1899-12-30T00:40:00"/>
    <n v="0"/>
    <n v="40"/>
    <d v="1899-12-30T00:00:00"/>
    <n v="0"/>
    <n v="0"/>
    <d v="1899-12-30T00:00:00"/>
    <n v="0"/>
    <n v="0"/>
    <d v="1899-12-30T00:00:00"/>
    <n v="0"/>
    <n v="0"/>
    <d v="1899-12-30T00:52:00"/>
    <n v="0"/>
    <n v="52"/>
    <d v="1899-12-30T00:00:00"/>
    <n v="0"/>
    <n v="0"/>
    <n v="2432196.6260000025"/>
    <n v="39155"/>
    <n v="61.554545454545455"/>
    <n v="62.117140237517624"/>
    <m/>
    <m/>
    <m/>
    <m/>
    <m/>
  </r>
  <r>
    <n v="689"/>
    <n v="97"/>
    <d v="2011-12-24T00:00:00"/>
    <n v="12"/>
    <x v="1"/>
    <n v="20"/>
    <s v="TSL,HALDIA"/>
    <s v="ILLAWARA/CURRAGH SS"/>
    <s v="KM KEELUNG/FORTUNE RAINBOW"/>
    <d v="1899-12-30T05:15:00"/>
    <x v="683"/>
    <s v="DTY-WT 1-WCS-RLS 1-IMWB 1-DTY"/>
    <n v="58"/>
    <n v="1"/>
    <m/>
    <d v="1899-12-30T05:15:00"/>
    <d v="1899-12-30T05:15:00"/>
    <d v="1899-12-30T00:00:00"/>
    <n v="0"/>
    <n v="0"/>
    <d v="1899-12-30T06:00:00"/>
    <d v="1899-12-30T00:45:00"/>
    <n v="0"/>
    <n v="45"/>
    <d v="1899-12-30T06:15:00"/>
    <d v="1899-12-30T00:15:00"/>
    <n v="0"/>
    <n v="15"/>
    <d v="1899-12-30T07:55:00"/>
    <d v="1899-12-30T01:40:00"/>
    <n v="1"/>
    <n v="40"/>
    <d v="1899-12-31T08:14:00"/>
    <d v="1899-12-31T09:40:00"/>
    <d v="1899-12-30T01:26:00"/>
    <n v="1"/>
    <n v="26"/>
    <d v="1899-12-31T08:14:00"/>
    <d v="1899-12-31T09:40:00"/>
    <d v="1899-12-30T01:26:00"/>
    <n v="1"/>
    <n v="26"/>
    <d v="1899-12-31T11:30:00"/>
    <d v="1899-12-30T01:50:00"/>
    <n v="1"/>
    <n v="50"/>
    <d v="1899-12-31T11:54:00"/>
    <d v="1899-12-30T00:24:00"/>
    <n v="0"/>
    <n v="24"/>
    <d v="1899-12-31T13:53:00"/>
    <d v="1899-12-30T01:59:00"/>
    <n v="1"/>
    <n v="59"/>
    <d v="1899-12-30T13:53:00"/>
    <d v="1899-12-30T13:53:00"/>
    <d v="1899-12-30T00:00:00"/>
    <n v="0"/>
    <n v="0"/>
    <d v="1899-12-30T13:53:00"/>
    <d v="1899-12-30T13:53:00"/>
    <m/>
    <d v="1899-12-30T00:00:00"/>
    <n v="0"/>
    <n v="0"/>
    <d v="1899-12-30T14:00:00"/>
    <d v="1899-12-30T00:07:00"/>
    <n v="0"/>
    <n v="7"/>
    <d v="1899-12-30T14:05:00"/>
    <d v="1899-12-30T00:05:00"/>
    <n v="0"/>
    <n v="5"/>
    <d v="1899-12-30T14:05:00"/>
    <d v="1899-12-30T14:15:00"/>
    <d v="1899-12-30T00:10:00"/>
    <n v="0"/>
    <n v="10"/>
    <d v="1899-12-30T09:00:00"/>
    <n v="9"/>
    <n v="0"/>
    <d v="1899-12-30T03:42:00"/>
    <n v="3"/>
    <n v="42"/>
    <d v="1899-12-30T01:26:00"/>
    <n v="1"/>
    <n v="26"/>
    <d v="1899-12-30T01:59:00"/>
    <n v="1"/>
    <n v="59"/>
    <m/>
    <m/>
    <m/>
    <d v="1899-12-30T01:11:00"/>
    <n v="1"/>
    <n v="1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1:00"/>
    <n v="0"/>
    <n v="11"/>
    <d v="1899-12-30T00:37:00"/>
    <n v="0"/>
    <n v="37"/>
    <d v="1899-12-30T00:00:00"/>
    <n v="0"/>
    <n v="0"/>
    <n v="2436056.9160000025"/>
    <n v="39213"/>
    <n v="66.556724137931027"/>
    <n v="62.123706831918049"/>
    <m/>
    <m/>
    <m/>
    <m/>
    <m/>
  </r>
  <r>
    <n v="690"/>
    <n v="98"/>
    <d v="2011-12-24T00:00:00"/>
    <n v="12"/>
    <x v="40"/>
    <n v="1"/>
    <s v="BEL"/>
    <s v="HARD COKING COAL"/>
    <s v="HARDWAR"/>
    <d v="1899-12-30T14:45:00"/>
    <x v="684"/>
    <s v="DTY-WT 1-WCS-RLS 2-IMWB 1-DTY"/>
    <n v="59"/>
    <n v="0"/>
    <m/>
    <d v="1899-12-30T14:45:00"/>
    <d v="1899-12-30T14:45:00"/>
    <d v="1899-12-30T00:00:00"/>
    <n v="0"/>
    <n v="0"/>
    <d v="1899-12-30T14:50:00"/>
    <d v="1899-12-30T00:05:00"/>
    <n v="0"/>
    <n v="5"/>
    <d v="1899-12-30T16:00:00"/>
    <d v="1899-12-30T01:10:00"/>
    <n v="1"/>
    <n v="10"/>
    <d v="1899-12-30T16:50:00"/>
    <d v="1899-12-30T00:50:00"/>
    <n v="0"/>
    <n v="50"/>
    <d v="1899-12-30T16:55:00"/>
    <d v="1899-12-30T17:55:00"/>
    <d v="1899-12-30T01:00:00"/>
    <n v="1"/>
    <n v="0"/>
    <d v="1899-12-30T16:55:00"/>
    <d v="1899-12-30T17:55:00"/>
    <d v="1899-12-30T01:00:00"/>
    <n v="1"/>
    <n v="0"/>
    <d v="1899-12-30T17:59:00"/>
    <d v="1899-12-30T00:04:00"/>
    <n v="0"/>
    <n v="4"/>
    <d v="1899-12-30T18:34:00"/>
    <d v="1899-12-30T00:35:00"/>
    <n v="0"/>
    <n v="35"/>
    <d v="1899-12-30T22:32:00"/>
    <d v="1899-12-30T03:58:00"/>
    <n v="3"/>
    <n v="58"/>
    <d v="1899-12-30T22:32:00"/>
    <d v="1899-12-30T22:32:00"/>
    <d v="1899-12-30T00:00:00"/>
    <n v="0"/>
    <n v="0"/>
    <d v="1899-12-30T22:32:00"/>
    <d v="1899-12-30T22:32:00"/>
    <m/>
    <d v="1899-12-30T00:00:00"/>
    <n v="0"/>
    <n v="0"/>
    <d v="1899-12-30T22:40:00"/>
    <d v="1899-12-30T00:08:00"/>
    <n v="0"/>
    <n v="8"/>
    <d v="1899-12-30T22:45:00"/>
    <d v="1899-12-30T00:05:00"/>
    <n v="0"/>
    <n v="5"/>
    <d v="1899-12-30T22:45:00"/>
    <d v="1899-12-30T22:50:00"/>
    <d v="1899-12-30T00:05:00"/>
    <n v="0"/>
    <n v="5"/>
    <d v="1899-12-30T08:05:00"/>
    <n v="8"/>
    <n v="5"/>
    <d v="1899-12-30T01:07:00"/>
    <n v="1"/>
    <n v="7"/>
    <d v="1899-12-30T01:00:00"/>
    <n v="1"/>
    <n v="0"/>
    <d v="1899-12-30T03:58:00"/>
    <n v="3"/>
    <n v="58"/>
    <m/>
    <m/>
    <m/>
    <d v="1899-12-30T02:02:00"/>
    <n v="2"/>
    <n v="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56:00"/>
    <n v="1"/>
    <n v="56"/>
    <d v="1899-12-30T00:00:00"/>
    <n v="0"/>
    <n v="0"/>
    <n v="2439767.3260000027"/>
    <n v="39272"/>
    <n v="62.88830508474576"/>
    <n v="62.124855520472671"/>
    <m/>
    <m/>
    <m/>
    <m/>
    <m/>
  </r>
  <r>
    <n v="691"/>
    <n v="99"/>
    <d v="2011-12-24T00:00:00"/>
    <n v="12"/>
    <x v="41"/>
    <n v="1"/>
    <s v="KOL"/>
    <s v="STEAM NON COKING"/>
    <s v="PANORIA"/>
    <d v="1899-12-30T17:15:00"/>
    <x v="685"/>
    <s v="DTY-WT 1-WCS-RLS 1-IMWB 1-DTY"/>
    <n v="59"/>
    <n v="0"/>
    <m/>
    <d v="1899-12-30T17:15:00"/>
    <d v="1899-12-30T17:15:00"/>
    <d v="1899-12-30T00:00:00"/>
    <n v="0"/>
    <n v="0"/>
    <d v="1899-12-30T17:30:00"/>
    <d v="1899-12-30T00:15:00"/>
    <n v="0"/>
    <n v="15"/>
    <d v="1899-12-30T17:45:00"/>
    <d v="1899-12-30T00:15:00"/>
    <n v="0"/>
    <n v="15"/>
    <d v="1899-12-30T18:20:00"/>
    <d v="1899-12-30T00:35:00"/>
    <n v="0"/>
    <n v="35"/>
    <d v="1899-12-30T18:25:00"/>
    <d v="1899-12-30T19:35:00"/>
    <d v="1899-12-30T01:10:00"/>
    <n v="1"/>
    <n v="10"/>
    <d v="1899-12-30T18:25:00"/>
    <d v="1899-12-30T19:35:00"/>
    <d v="1899-12-30T01:10:00"/>
    <n v="1"/>
    <n v="10"/>
    <d v="1899-12-30T23:10:00"/>
    <d v="1899-12-30T03:35:00"/>
    <n v="3"/>
    <n v="35"/>
    <d v="1899-12-30T23:40:00"/>
    <d v="1899-12-30T00:30:00"/>
    <n v="0"/>
    <n v="30"/>
    <d v="1899-12-31T01:12:00"/>
    <d v="1899-12-30T01:32:00"/>
    <n v="1"/>
    <n v="32"/>
    <d v="1899-12-31T01:12:00"/>
    <d v="1899-12-31T01:12:00"/>
    <d v="1899-12-30T00:00:00"/>
    <n v="0"/>
    <n v="0"/>
    <d v="1899-12-31T01:12:00"/>
    <d v="1899-12-31T01:12:00"/>
    <m/>
    <d v="1899-12-30T00:00:00"/>
    <n v="0"/>
    <n v="0"/>
    <d v="1899-12-31T01:22:00"/>
    <d v="1899-12-30T00:10:00"/>
    <n v="0"/>
    <n v="10"/>
    <d v="1899-12-31T01:27:00"/>
    <d v="1899-12-30T00:05:00"/>
    <n v="0"/>
    <n v="5"/>
    <d v="1899-12-31T01:27:00"/>
    <d v="1899-12-31T01:30:00"/>
    <d v="1899-12-30T00:03:00"/>
    <n v="0"/>
    <n v="3"/>
    <d v="1899-12-30T08:15:00"/>
    <n v="8"/>
    <n v="15"/>
    <d v="1899-12-30T04:25:00"/>
    <n v="4"/>
    <n v="25"/>
    <d v="1899-12-30T01:10:00"/>
    <n v="1"/>
    <n v="10"/>
    <d v="1899-12-30T01:32:00"/>
    <n v="1"/>
    <n v="32"/>
    <m/>
    <m/>
    <m/>
    <d v="1899-12-30T01:25:00"/>
    <n v="1"/>
    <n v="2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7:00"/>
    <n v="0"/>
    <n v="7"/>
    <d v="1899-12-30T00:00:00"/>
    <n v="0"/>
    <n v="0"/>
    <n v="2443389.8160000029"/>
    <n v="39331"/>
    <n v="61.398135593220339"/>
    <n v="62.123765375912207"/>
    <m/>
    <m/>
    <m/>
    <m/>
    <m/>
  </r>
  <r>
    <n v="692"/>
    <n v="100"/>
    <d v="2011-12-25T00:00:00"/>
    <n v="12"/>
    <x v="39"/>
    <n v="3"/>
    <s v="HIND ENERGY"/>
    <s v="STEAM NON COKING"/>
    <s v="IPSEA COLOSSUS"/>
    <d v="1899-12-30T21:00:00"/>
    <x v="681"/>
    <s v="DTY-WT 1-WCS-RLS 2-IMWB 1-DTY"/>
    <n v="59"/>
    <n v="0"/>
    <m/>
    <d v="1899-12-30T21:00:00"/>
    <d v="1899-12-30T21:00:00"/>
    <d v="1899-12-30T00:00:00"/>
    <n v="0"/>
    <n v="0"/>
    <d v="1899-12-30T21:20:00"/>
    <d v="1899-12-30T00:20:00"/>
    <n v="0"/>
    <n v="20"/>
    <d v="1899-12-30T21:30:00"/>
    <d v="1899-12-30T00:10:00"/>
    <n v="0"/>
    <n v="10"/>
    <d v="1899-12-31T00:20:00"/>
    <d v="1899-12-30T02:50:00"/>
    <n v="2"/>
    <n v="50"/>
    <d v="1899-12-31T00:25:00"/>
    <d v="1899-12-31T01:10:00"/>
    <d v="1899-12-30T00:45:00"/>
    <n v="0"/>
    <n v="45"/>
    <d v="1899-12-31T00:25:00"/>
    <d v="1899-12-31T01:10:00"/>
    <d v="1899-12-30T00:45:00"/>
    <n v="0"/>
    <n v="45"/>
    <d v="1899-12-31T02:44:00"/>
    <d v="1899-12-30T01:34:00"/>
    <n v="1"/>
    <n v="34"/>
    <d v="1899-12-31T02:45:00"/>
    <d v="1899-12-30T00:01:00"/>
    <n v="0"/>
    <n v="1"/>
    <d v="1899-12-31T06:26:00"/>
    <d v="1899-12-30T03:41:00"/>
    <n v="3"/>
    <n v="41"/>
    <d v="1899-12-31T06:26:00"/>
    <d v="1899-12-31T06:26:00"/>
    <d v="1899-12-30T00:00:00"/>
    <n v="0"/>
    <n v="0"/>
    <d v="1899-12-31T06:26:00"/>
    <d v="1899-12-31T06:26:00"/>
    <m/>
    <d v="1899-12-30T00:00:00"/>
    <n v="0"/>
    <n v="0"/>
    <d v="1899-12-31T06:35:00"/>
    <d v="1899-12-30T00:09:00"/>
    <n v="0"/>
    <n v="9"/>
    <d v="1899-12-31T06:40:00"/>
    <d v="1899-12-30T00:05:00"/>
    <n v="0"/>
    <n v="5"/>
    <d v="1899-12-31T06:40:00"/>
    <d v="1899-12-31T07:00:00"/>
    <d v="1899-12-30T00:20:00"/>
    <n v="0"/>
    <n v="20"/>
    <d v="1899-12-30T10:00:00"/>
    <n v="10"/>
    <n v="0"/>
    <d v="1899-12-30T04:38:00"/>
    <n v="4"/>
    <n v="38"/>
    <d v="1899-12-30T00:45:00"/>
    <n v="0"/>
    <n v="45"/>
    <d v="1899-12-30T03:41:00"/>
    <n v="3"/>
    <n v="41"/>
    <m/>
    <m/>
    <m/>
    <d v="1899-12-30T01:51:00"/>
    <n v="1"/>
    <n v="51"/>
    <d v="1899-12-30T00:00:00"/>
    <n v="0"/>
    <n v="0"/>
    <d v="1899-12-30T01:17:00"/>
    <n v="1"/>
    <n v="17"/>
    <d v="1899-12-30T00:00:00"/>
    <n v="0"/>
    <n v="0"/>
    <d v="1899-12-30T00:00:00"/>
    <n v="0"/>
    <n v="0"/>
    <d v="1899-12-30T00:00:00"/>
    <n v="0"/>
    <n v="0"/>
    <d v="1899-12-30T00:33:00"/>
    <n v="0"/>
    <n v="33"/>
    <d v="1899-12-30T00:00:00"/>
    <n v="0"/>
    <n v="0"/>
    <n v="2446855.2560000028"/>
    <n v="39390"/>
    <n v="58.736271186440682"/>
    <n v="62.118691444529141"/>
    <m/>
    <m/>
    <m/>
    <m/>
    <m/>
  </r>
  <r>
    <n v="693"/>
    <n v="101"/>
    <d v="2011-12-25T00:00:00"/>
    <n v="12"/>
    <x v="0"/>
    <n v="36"/>
    <s v="TSL,JSR"/>
    <s v="JELLINBAH PCI/CD HCC"/>
    <s v="LOWLANDS NELLO/ECOLA"/>
    <d v="1899-12-30T03:00:00"/>
    <x v="70"/>
    <s v="DTY-WT 1-WCS-RLS 1-IMWB 1-DTY"/>
    <n v="57"/>
    <n v="2"/>
    <m/>
    <d v="1899-12-30T03:00:00"/>
    <d v="1899-12-30T03:00:00"/>
    <d v="1899-12-30T00:00:00"/>
    <n v="0"/>
    <n v="0"/>
    <d v="1899-12-30T03:10:00"/>
    <d v="1899-12-30T00:10:00"/>
    <n v="0"/>
    <n v="10"/>
    <d v="1899-12-30T03:25:00"/>
    <d v="1899-12-30T00:15:00"/>
    <n v="0"/>
    <n v="15"/>
    <d v="1899-12-30T04:00:00"/>
    <d v="1899-12-30T00:35:00"/>
    <n v="0"/>
    <n v="35"/>
    <d v="1899-12-30T04:10:00"/>
    <d v="1899-12-30T07:40:00"/>
    <d v="1899-12-30T03:30:00"/>
    <n v="3"/>
    <n v="30"/>
    <d v="1899-12-30T04:10:00"/>
    <d v="1899-12-30T07:40:00"/>
    <d v="1899-12-30T03:30:00"/>
    <n v="3"/>
    <n v="30"/>
    <d v="1899-12-30T08:50:00"/>
    <d v="1899-12-30T01:10:00"/>
    <n v="1"/>
    <n v="10"/>
    <d v="1899-12-30T07:45:00"/>
    <d v="1899-12-30T00:05:00"/>
    <n v="0"/>
    <n v="5"/>
    <d v="1899-12-30T13:20:00"/>
    <d v="1899-12-30T05:35:00"/>
    <n v="5"/>
    <n v="35"/>
    <d v="1899-12-30T13:25:00"/>
    <d v="1899-12-30T13:25:00"/>
    <d v="1899-12-30T00:00:00"/>
    <n v="0"/>
    <n v="0"/>
    <d v="1899-12-30T13:25:00"/>
    <d v="1899-12-30T13:25:00"/>
    <m/>
    <d v="1899-12-30T00:00:00"/>
    <n v="0"/>
    <n v="0"/>
    <d v="1899-12-30T13:35:00"/>
    <d v="1899-12-30T00:10:00"/>
    <n v="0"/>
    <n v="10"/>
    <d v="1899-12-30T13:40:00"/>
    <d v="1899-12-30T00:05:00"/>
    <n v="0"/>
    <n v="5"/>
    <d v="1899-12-30T13:40:00"/>
    <d v="1899-12-30T13:50:00"/>
    <d v="1899-12-30T00:10:00"/>
    <n v="0"/>
    <n v="10"/>
    <d v="1899-12-30T10:50:00"/>
    <n v="10"/>
    <n v="50"/>
    <d v="1899-12-30T02:00:00"/>
    <n v="2"/>
    <n v="0"/>
    <d v="1899-12-30T03:30:00"/>
    <n v="3"/>
    <n v="30"/>
    <d v="1899-12-30T05:35:00"/>
    <n v="5"/>
    <n v="35"/>
    <m/>
    <m/>
    <m/>
    <d v="1899-12-30T01:03:00"/>
    <n v="1"/>
    <n v="3"/>
    <d v="1899-12-30T00:00:00"/>
    <n v="0"/>
    <n v="0"/>
    <d v="1899-12-30T00:00:00"/>
    <n v="0"/>
    <n v="0"/>
    <d v="1899-12-30T00:00:00"/>
    <n v="0"/>
    <n v="0"/>
    <d v="1899-12-30T04:20:00"/>
    <n v="4"/>
    <n v="20"/>
    <d v="1899-12-30T00:00:00"/>
    <n v="0"/>
    <n v="0"/>
    <d v="1899-12-30T00:12:00"/>
    <n v="0"/>
    <n v="12"/>
    <d v="1899-12-30T00:00:00"/>
    <n v="0"/>
    <n v="0"/>
    <n v="2450357.3360000029"/>
    <n v="39447"/>
    <n v="61.44"/>
    <n v="62.11771075113451"/>
    <m/>
    <m/>
    <m/>
    <m/>
    <m/>
  </r>
  <r>
    <n v="694"/>
    <n v="102"/>
    <d v="2011-12-25T00:00:00"/>
    <n v="12"/>
    <x v="0"/>
    <n v="37"/>
    <s v="TSL,JSR"/>
    <s v="SS NEWZEALAND/CURRAGH SS"/>
    <s v="IRON BILL/FORTUNE RAINBOW"/>
    <d v="1899-12-30T04:30:00"/>
    <x v="686"/>
    <s v="DTY-WT 1-WCS-RLS 1-IMWB 1-DTY"/>
    <n v="59"/>
    <n v="0"/>
    <m/>
    <d v="1899-12-30T04:30:00"/>
    <d v="1899-12-30T04:30:00"/>
    <d v="1899-12-30T00:00:00"/>
    <n v="0"/>
    <n v="0"/>
    <d v="1899-12-30T04:40:00"/>
    <d v="1899-12-30T00:10:00"/>
    <n v="0"/>
    <n v="10"/>
    <d v="1899-12-30T04:50:00"/>
    <d v="1899-12-30T00:10:00"/>
    <n v="0"/>
    <n v="10"/>
    <d v="1899-12-30T06:00:00"/>
    <d v="1899-12-30T01:10:00"/>
    <n v="1"/>
    <n v="10"/>
    <d v="1899-12-30T08:30:00"/>
    <d v="1899-12-30T09:40:00"/>
    <d v="1899-12-30T01:10:00"/>
    <n v="1"/>
    <n v="10"/>
    <d v="1899-12-30T08:30:00"/>
    <d v="1899-12-30T09:40:00"/>
    <d v="1899-12-30T01:10:00"/>
    <n v="1"/>
    <n v="10"/>
    <d v="1899-12-30T17:00:00"/>
    <d v="1899-12-30T07:20:00"/>
    <n v="7"/>
    <n v="20"/>
    <d v="1899-12-30T09:00:00"/>
    <d v="1899-12-30T03:00:00"/>
    <n v="3"/>
    <n v="0"/>
    <d v="1899-12-30T17:47:00"/>
    <d v="1899-12-30T08:47:00"/>
    <n v="8"/>
    <n v="47"/>
    <d v="1899-12-30T17:47:00"/>
    <d v="1899-12-30T17:47:00"/>
    <d v="1899-12-30T00:00:00"/>
    <n v="0"/>
    <n v="0"/>
    <d v="1899-12-30T17:47:00"/>
    <d v="1899-12-30T17:47:00"/>
    <m/>
    <d v="1899-12-30T00:00:00"/>
    <n v="0"/>
    <n v="0"/>
    <d v="1899-12-30T18:00:00"/>
    <d v="1899-12-30T00:13:00"/>
    <n v="0"/>
    <n v="13"/>
    <d v="1899-12-30T18:05:00"/>
    <d v="1899-12-30T00:05:00"/>
    <n v="0"/>
    <n v="5"/>
    <d v="1899-12-30T18:05:00"/>
    <d v="1899-12-30T18:25:00"/>
    <d v="1899-12-30T00:20:00"/>
    <n v="0"/>
    <n v="20"/>
    <d v="1899-12-30T13:55:00"/>
    <n v="13"/>
    <n v="55"/>
    <d v="1899-12-30T08:48:00"/>
    <n v="8"/>
    <n v="48"/>
    <d v="1899-12-30T01:10:00"/>
    <n v="1"/>
    <n v="10"/>
    <d v="1899-12-30T08:47:00"/>
    <n v="8"/>
    <n v="47"/>
    <m/>
    <m/>
    <m/>
    <d v="1899-12-30T00:55:00"/>
    <n v="0"/>
    <n v="55"/>
    <d v="1899-12-30T00:00:00"/>
    <n v="0"/>
    <n v="0"/>
    <d v="1899-12-30T00:00:00"/>
    <n v="0"/>
    <n v="0"/>
    <d v="1899-12-30T00:00:00"/>
    <n v="0"/>
    <n v="0"/>
    <d v="1899-12-30T07:45:00"/>
    <n v="7"/>
    <n v="45"/>
    <d v="1899-12-30T00:00:00"/>
    <n v="0"/>
    <n v="0"/>
    <d v="1899-12-30T00:07:00"/>
    <n v="0"/>
    <n v="7"/>
    <d v="1899-12-30T00:00:00"/>
    <n v="0"/>
    <n v="0"/>
    <n v="2453951.166000003"/>
    <n v="39506"/>
    <n v="60.912372881355928"/>
    <n v="62.115910646484153"/>
    <m/>
    <m/>
    <m/>
    <m/>
    <m/>
  </r>
  <r>
    <n v="695"/>
    <n v="103"/>
    <d v="2011-12-25T00:00:00"/>
    <n v="12"/>
    <x v="17"/>
    <n v="7"/>
    <s v="UML,SUKHINDA"/>
    <s v="HARD COKING COAL"/>
    <s v="SUMMER FORTUNE"/>
    <d v="1899-12-30T11:00:00"/>
    <x v="687"/>
    <s v="DTY-WT 1-WCS-RLS 2-IMWB 1-DTY"/>
    <n v="58"/>
    <n v="1"/>
    <m/>
    <d v="1899-12-30T11:00:00"/>
    <d v="1899-12-30T11:00:00"/>
    <d v="1899-12-30T00:00:00"/>
    <n v="0"/>
    <n v="0"/>
    <d v="1899-12-30T11:10:00"/>
    <d v="1899-12-30T00:10:00"/>
    <n v="0"/>
    <n v="10"/>
    <d v="1899-12-30T11:40:00"/>
    <d v="1899-12-30T00:30:00"/>
    <n v="0"/>
    <n v="30"/>
    <d v="1899-12-30T13:45:00"/>
    <d v="1899-12-30T02:05:00"/>
    <n v="2"/>
    <n v="5"/>
    <d v="1899-12-30T13:48:00"/>
    <d v="1899-12-30T17:20:00"/>
    <d v="1899-12-30T03:32:00"/>
    <n v="3"/>
    <n v="32"/>
    <d v="1899-12-30T13:48:00"/>
    <d v="1899-12-30T17:20:00"/>
    <d v="1899-12-30T03:32:00"/>
    <n v="3"/>
    <n v="32"/>
    <d v="1899-12-30T18:00:00"/>
    <d v="1899-12-30T00:40:00"/>
    <n v="0"/>
    <n v="40"/>
    <d v="1899-12-30T18:05:00"/>
    <d v="1899-12-30T00:05:00"/>
    <n v="0"/>
    <n v="5"/>
    <d v="1899-12-30T19:30:00"/>
    <d v="1899-12-30T01:25:00"/>
    <n v="1"/>
    <n v="25"/>
    <d v="1899-12-30T19:30:00"/>
    <d v="1899-12-30T19:30:00"/>
    <d v="1899-12-30T00:00:00"/>
    <n v="0"/>
    <n v="0"/>
    <d v="1899-12-30T19:30:00"/>
    <d v="1899-12-30T19:30:00"/>
    <m/>
    <d v="1899-12-30T00:00:00"/>
    <n v="0"/>
    <n v="0"/>
    <d v="1899-12-30T19:40:00"/>
    <d v="1899-12-30T00:10:00"/>
    <n v="0"/>
    <n v="10"/>
    <d v="1899-12-30T19:50:00"/>
    <d v="1899-12-30T00:10:00"/>
    <n v="0"/>
    <n v="10"/>
    <d v="1899-12-30T19:50:00"/>
    <d v="1899-12-30T20:00:00"/>
    <d v="1899-12-30T00:10:00"/>
    <n v="0"/>
    <n v="10"/>
    <d v="1899-12-30T09:00:00"/>
    <n v="9"/>
    <n v="0"/>
    <d v="1899-12-30T03:05:00"/>
    <n v="3"/>
    <n v="5"/>
    <d v="1899-12-30T03:32:00"/>
    <n v="3"/>
    <n v="32"/>
    <d v="1899-12-30T01:25:00"/>
    <n v="1"/>
    <n v="25"/>
    <m/>
    <m/>
    <m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0:00"/>
    <n v="0"/>
    <n v="10"/>
    <d v="1899-12-30T00:00:00"/>
    <n v="0"/>
    <n v="0"/>
    <n v="2457606.3660000032"/>
    <n v="39564"/>
    <n v="63.020689655172411"/>
    <n v="62.117237033667053"/>
    <m/>
    <m/>
    <m/>
    <m/>
    <m/>
  </r>
  <r>
    <n v="696"/>
    <n v="104"/>
    <d v="2011-12-26T00:00:00"/>
    <n v="12"/>
    <x v="1"/>
    <n v="21"/>
    <s v="TSL,HALDIA"/>
    <s v="ILLAWARA/HAILCREEK"/>
    <s v="KM KEELUNG/FRONTIER AMBITION"/>
    <d v="1899-12-30T20:45:00"/>
    <x v="688"/>
    <s v="DTY-WT 1-WCS-RLS 2-IMWB 1-DTY"/>
    <n v="57"/>
    <n v="2"/>
    <m/>
    <d v="1899-12-30T20:45:00"/>
    <d v="1899-12-30T20:45:00"/>
    <d v="1899-12-30T00:00:00"/>
    <n v="0"/>
    <n v="0"/>
    <d v="1899-12-30T20:55:00"/>
    <d v="1899-12-30T00:10:00"/>
    <n v="0"/>
    <n v="10"/>
    <d v="1899-12-30T21:55:00"/>
    <d v="1899-12-30T01:00:00"/>
    <n v="1"/>
    <n v="0"/>
    <d v="1899-12-30T22:05:00"/>
    <d v="1899-12-30T00:10:00"/>
    <n v="0"/>
    <n v="10"/>
    <d v="1899-12-30T23:10:00"/>
    <d v="1899-12-31T01:10:00"/>
    <d v="1899-12-30T02:00:00"/>
    <n v="2"/>
    <n v="0"/>
    <d v="1899-12-30T23:10:00"/>
    <d v="1899-12-31T01:10:00"/>
    <d v="1899-12-30T02:00:00"/>
    <n v="2"/>
    <n v="0"/>
    <d v="1899-12-31T01:24:00"/>
    <d v="1899-12-30T00:14:00"/>
    <n v="0"/>
    <n v="14"/>
    <d v="1899-12-31T01:25:00"/>
    <d v="1899-12-30T00:01:00"/>
    <n v="0"/>
    <n v="1"/>
    <d v="1899-12-31T06:07:00"/>
    <d v="1899-12-30T04:42:00"/>
    <n v="4"/>
    <n v="42"/>
    <d v="1899-12-31T06:07:00"/>
    <d v="1899-12-31T06:07:00"/>
    <d v="1899-12-30T00:00:00"/>
    <n v="0"/>
    <n v="0"/>
    <d v="1899-12-31T06:07:00"/>
    <d v="1899-12-31T06:07:00"/>
    <m/>
    <d v="1899-12-30T00:00:00"/>
    <n v="0"/>
    <n v="0"/>
    <d v="1899-12-31T06:17:00"/>
    <d v="1899-12-30T00:10:00"/>
    <n v="0"/>
    <n v="10"/>
    <d v="1899-12-31T06:25:00"/>
    <d v="1899-12-30T00:08:00"/>
    <n v="0"/>
    <n v="8"/>
    <d v="1899-12-31T06:25:00"/>
    <d v="1899-12-31T06:30:00"/>
    <d v="1899-12-30T00:05:00"/>
    <n v="0"/>
    <n v="5"/>
    <d v="1899-12-30T09:45:00"/>
    <n v="9"/>
    <n v="45"/>
    <d v="1899-12-30T00:42:00"/>
    <n v="0"/>
    <n v="42"/>
    <d v="1899-12-30T02:00:00"/>
    <n v="2"/>
    <n v="0"/>
    <d v="1899-12-30T04:42:00"/>
    <n v="4"/>
    <n v="42"/>
    <m/>
    <m/>
    <m/>
    <d v="1899-12-30T02:22:00"/>
    <n v="2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20:00"/>
    <n v="2"/>
    <n v="20"/>
    <d v="1899-12-30T00:00:00"/>
    <n v="0"/>
    <n v="0"/>
    <n v="2461252.0460000033"/>
    <n v="39621"/>
    <n v="63.959298245614029"/>
    <n v="62.119887080083878"/>
    <m/>
    <m/>
    <m/>
    <m/>
    <m/>
  </r>
  <r>
    <n v="697"/>
    <n v="105"/>
    <d v="2011-12-26T00:00:00"/>
    <n v="12"/>
    <x v="40"/>
    <n v="2"/>
    <s v="BEL"/>
    <s v="HARD COKING COAL"/>
    <s v="HARDWAR"/>
    <d v="1899-12-30T11:15:00"/>
    <x v="689"/>
    <s v="DTY-WT 1-WCS-RLS 2-IMWB 1-DTY"/>
    <n v="57"/>
    <n v="2"/>
    <m/>
    <d v="1899-12-30T11:15:00"/>
    <d v="1899-12-30T11:15:00"/>
    <d v="1899-12-30T00:00:00"/>
    <n v="0"/>
    <n v="0"/>
    <d v="1899-12-30T18:50:00"/>
    <d v="1899-12-30T07:35:00"/>
    <n v="7"/>
    <n v="35"/>
    <d v="1899-12-30T19:10:00"/>
    <d v="1899-12-30T00:20:00"/>
    <n v="0"/>
    <n v="20"/>
    <d v="1899-12-30T21:20:00"/>
    <d v="1899-12-30T02:10:00"/>
    <n v="2"/>
    <n v="10"/>
    <d v="1899-12-30T21:30:00"/>
    <d v="1899-12-30T23:00:00"/>
    <d v="1899-12-30T01:30:00"/>
    <n v="1"/>
    <n v="30"/>
    <d v="1899-12-30T21:30:00"/>
    <d v="1899-12-30T23:00:00"/>
    <d v="1899-12-30T01:30:00"/>
    <n v="1"/>
    <n v="30"/>
    <d v="1899-12-30T23:08:00"/>
    <d v="1899-12-30T00:08:00"/>
    <n v="0"/>
    <n v="8"/>
    <d v="1899-12-30T23:15:00"/>
    <d v="1899-12-30T00:07:00"/>
    <n v="0"/>
    <n v="7"/>
    <d v="1899-12-31T09:50:00"/>
    <d v="1899-12-30T10:35:00"/>
    <n v="10"/>
    <n v="35"/>
    <d v="1899-12-31T09:50:00"/>
    <d v="1899-12-31T09:50:00"/>
    <d v="1899-12-30T00:00:00"/>
    <n v="0"/>
    <n v="0"/>
    <d v="1899-12-31T09:50:00"/>
    <d v="1899-12-31T09:50:00"/>
    <m/>
    <d v="1899-12-30T00:00:00"/>
    <n v="0"/>
    <n v="0"/>
    <d v="1899-12-31T10:00:00"/>
    <d v="1899-12-30T00:10:00"/>
    <n v="0"/>
    <n v="10"/>
    <d v="1899-12-31T10:05:00"/>
    <d v="1899-12-30T00:05:00"/>
    <n v="0"/>
    <n v="5"/>
    <d v="1899-12-31T10:05:00"/>
    <d v="1899-12-31T10:10:00"/>
    <d v="1899-12-30T00:05:00"/>
    <n v="0"/>
    <n v="5"/>
    <d v="1899-12-30T22:55:00"/>
    <n v="22"/>
    <n v="55"/>
    <d v="1899-12-30T02:33:00"/>
    <n v="2"/>
    <n v="33"/>
    <d v="1899-12-30T01:30:00"/>
    <n v="1"/>
    <n v="30"/>
    <d v="1899-12-30T10:35:00"/>
    <n v="10"/>
    <n v="35"/>
    <m/>
    <m/>
    <m/>
    <d v="1899-12-30T01:33:00"/>
    <n v="1"/>
    <n v="3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9:02:00"/>
    <n v="9"/>
    <n v="2"/>
    <d v="1899-12-30T00:00:00"/>
    <n v="0"/>
    <n v="0"/>
    <n v="2464817.9860000033"/>
    <n v="39678"/>
    <n v="62.560350877192981"/>
    <n v="62.120519834669167"/>
    <m/>
    <m/>
    <m/>
    <m/>
    <m/>
  </r>
  <r>
    <n v="698"/>
    <n v="106"/>
    <d v="2011-12-26T00:00:00"/>
    <n v="12"/>
    <x v="0"/>
    <n v="38"/>
    <s v="TSL,JSR"/>
    <s v="CP OMAN/CURRAGH SS"/>
    <s v="MP PANAMAX 6/FORTUNE RAINBOW"/>
    <d v="1899-12-30T21:15:00"/>
    <x v="690"/>
    <s v="DTY-WT 1-WCS-RLS 2-IMWB 1-DTY"/>
    <n v="57"/>
    <n v="2"/>
    <m/>
    <d v="1899-12-30T21:15:00"/>
    <d v="1899-12-30T21:15:00"/>
    <d v="1899-12-30T00:00:00"/>
    <n v="0"/>
    <n v="0"/>
    <d v="1899-12-31T06:45:00"/>
    <d v="1899-12-30T09:30:00"/>
    <n v="9"/>
    <n v="30"/>
    <d v="1899-12-31T07:00:00"/>
    <d v="1899-12-30T00:15:00"/>
    <n v="0"/>
    <n v="15"/>
    <d v="1899-12-31T07:35:00"/>
    <d v="1899-12-30T00:35:00"/>
    <n v="0"/>
    <n v="35"/>
    <d v="1899-12-31T07:40:00"/>
    <d v="1899-12-31T09:15:00"/>
    <d v="1899-12-30T01:35:00"/>
    <n v="1"/>
    <n v="35"/>
    <d v="1899-12-31T07:40:00"/>
    <d v="1899-12-31T09:15:00"/>
    <d v="1899-12-30T01:35:00"/>
    <n v="1"/>
    <n v="35"/>
    <d v="1899-12-31T12:15:00"/>
    <d v="1899-12-30T03:00:00"/>
    <n v="3"/>
    <n v="0"/>
    <d v="1899-12-31T12:24:00"/>
    <d v="1899-12-30T00:09:00"/>
    <n v="0"/>
    <n v="9"/>
    <d v="1899-12-31T14:03:00"/>
    <d v="1899-12-30T01:39:00"/>
    <n v="1"/>
    <n v="39"/>
    <d v="1899-12-31T14:03:00"/>
    <d v="1899-12-31T14:03:00"/>
    <d v="1899-12-30T00:00:00"/>
    <n v="0"/>
    <n v="0"/>
    <d v="1899-12-31T14:03:00"/>
    <d v="1899-12-31T14:03:00"/>
    <m/>
    <d v="1899-12-30T00:00:00"/>
    <n v="0"/>
    <n v="0"/>
    <d v="1899-12-31T14:15:00"/>
    <d v="1899-12-30T00:12:00"/>
    <n v="0"/>
    <n v="12"/>
    <d v="1899-12-31T14:20:00"/>
    <d v="1899-12-30T00:05:00"/>
    <n v="0"/>
    <n v="5"/>
    <d v="1899-12-31T14:20:00"/>
    <d v="1899-12-31T14:30:00"/>
    <d v="1899-12-30T00:10:00"/>
    <n v="0"/>
    <n v="10"/>
    <d v="1899-12-30T17:15:00"/>
    <n v="17"/>
    <n v="15"/>
    <d v="1899-12-30T03:52:00"/>
    <n v="3"/>
    <n v="52"/>
    <d v="1899-12-30T01:35:00"/>
    <n v="1"/>
    <n v="35"/>
    <d v="1899-12-30T01:39:00"/>
    <n v="1"/>
    <n v="39"/>
    <m/>
    <m/>
    <m/>
    <d v="1899-12-30T01:09:00"/>
    <n v="1"/>
    <n v="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0:00"/>
    <n v="0"/>
    <n v="30"/>
    <d v="1899-12-30T00:00:00"/>
    <n v="0"/>
    <n v="0"/>
    <n v="2468103.1460000034"/>
    <n v="39735"/>
    <n v="57.634385964912276"/>
    <n v="62.114084459544571"/>
    <m/>
    <m/>
    <m/>
    <m/>
    <m/>
  </r>
  <r>
    <n v="699"/>
    <n v="107"/>
    <d v="2011-12-26T00:00:00"/>
    <n v="12"/>
    <x v="0"/>
    <n v="39"/>
    <s v="TSL,JSR"/>
    <s v="JELLINBAH PCI/CD HCC"/>
    <s v="LOWLANDS NELLO/ECOLA"/>
    <d v="1899-12-30T13:30:00"/>
    <x v="691"/>
    <s v="DTY-WT 1-WCS-RLS 1-IMWB 1-DTY"/>
    <n v="53"/>
    <n v="6"/>
    <m/>
    <d v="1899-12-30T13:30:00"/>
    <d v="1899-12-30T13:30:00"/>
    <d v="1899-12-30T00:00:00"/>
    <n v="0"/>
    <n v="0"/>
    <d v="1899-12-30T14:15:00"/>
    <d v="1899-12-30T00:45:00"/>
    <n v="0"/>
    <n v="45"/>
    <d v="1899-12-30T14:40:00"/>
    <d v="1899-12-30T00:25:00"/>
    <n v="0"/>
    <n v="25"/>
    <d v="1899-12-31T09:00:00"/>
    <d v="1899-12-30T18:20:00"/>
    <n v="18"/>
    <n v="20"/>
    <d v="1899-12-31T09:30:00"/>
    <d v="1899-12-31T11:00:00"/>
    <d v="1899-12-30T01:30:00"/>
    <n v="1"/>
    <n v="30"/>
    <d v="1899-12-31T09:30:00"/>
    <d v="1899-12-31T11:00:00"/>
    <d v="1899-12-30T01:30:00"/>
    <n v="1"/>
    <n v="30"/>
    <d v="1899-12-31T13:15:00"/>
    <d v="1899-12-30T02:15:00"/>
    <n v="2"/>
    <n v="15"/>
    <d v="1899-12-31T11:00:00"/>
    <d v="1899-12-30T00:00:00"/>
    <n v="0"/>
    <n v="0"/>
    <d v="1899-12-31T18:25:00"/>
    <d v="1899-12-30T07:25:00"/>
    <n v="7"/>
    <n v="25"/>
    <d v="1899-12-31T18:25:00"/>
    <d v="1899-12-31T18:25:00"/>
    <d v="1899-12-30T00:00:00"/>
    <n v="0"/>
    <n v="0"/>
    <d v="1899-12-31T18:25:00"/>
    <d v="1899-12-31T18:25:00"/>
    <m/>
    <d v="1899-12-30T00:00:00"/>
    <n v="0"/>
    <n v="0"/>
    <d v="1899-12-31T18:35:00"/>
    <d v="1899-12-30T00:10:00"/>
    <n v="0"/>
    <n v="10"/>
    <d v="1899-12-31T18:40:00"/>
    <d v="1899-12-30T00:05:00"/>
    <n v="0"/>
    <n v="5"/>
    <d v="1899-12-31T18:40:00"/>
    <d v="1899-12-31T18:45:00"/>
    <d v="1899-12-30T00:05:00"/>
    <n v="0"/>
    <n v="5"/>
    <d v="1899-12-31T05:15:00"/>
    <n v="5"/>
    <n v="15"/>
    <d v="1899-12-30T20:50:00"/>
    <n v="20"/>
    <n v="50"/>
    <d v="1899-12-30T01:30:00"/>
    <n v="1"/>
    <n v="30"/>
    <d v="1899-12-30T07:25:00"/>
    <n v="7"/>
    <n v="25"/>
    <m/>
    <m/>
    <m/>
    <d v="1899-12-30T04:30:00"/>
    <n v="4"/>
    <n v="30"/>
    <d v="1899-12-30T00:00:00"/>
    <n v="0"/>
    <n v="0"/>
    <d v="1899-12-30T00:00:00"/>
    <n v="0"/>
    <n v="0"/>
    <d v="1899-12-30T00:00:00"/>
    <n v="0"/>
    <n v="0"/>
    <d v="1899-12-30T02:00:00"/>
    <n v="2"/>
    <n v="0"/>
    <d v="1899-12-30T00:00:00"/>
    <n v="0"/>
    <n v="0"/>
    <d v="1899-12-30T00:55:00"/>
    <n v="0"/>
    <n v="55"/>
    <d v="1899-12-30T00:00:00"/>
    <n v="0"/>
    <n v="0"/>
    <n v="2471729.4460000033"/>
    <n v="39788"/>
    <n v="68.420754716981136"/>
    <n v="62.12248532220778"/>
    <m/>
    <m/>
    <m/>
    <m/>
    <m/>
  </r>
  <r>
    <n v="700"/>
    <n v="108"/>
    <d v="2011-12-26T00:00:00"/>
    <n v="12"/>
    <x v="15"/>
    <n v="1"/>
    <s v="HIND ENERGY"/>
    <s v="STEAM NON COKING"/>
    <s v="IPSEA COLOSSUS"/>
    <d v="1899-12-30T14:55:00"/>
    <x v="692"/>
    <s v="DTY-WT 1-WCS-RLS 2-IMWB 1-DTY"/>
    <n v="59"/>
    <n v="0"/>
    <m/>
    <d v="1899-12-30T14:55:00"/>
    <d v="1899-12-30T14:55:00"/>
    <d v="1899-12-30T00:00:00"/>
    <n v="0"/>
    <n v="0"/>
    <d v="1899-12-30T15:00:00"/>
    <d v="1899-12-30T00:05:00"/>
    <n v="0"/>
    <n v="5"/>
    <d v="1899-12-30T15:10:00"/>
    <d v="1899-12-30T00:10:00"/>
    <n v="0"/>
    <n v="10"/>
    <d v="1899-12-30T16:00:00"/>
    <d v="1899-12-30T00:50:00"/>
    <n v="0"/>
    <n v="50"/>
    <d v="1899-12-30T16:15:00"/>
    <d v="1899-12-30T18:30:00"/>
    <d v="1899-12-30T02:15:00"/>
    <n v="2"/>
    <n v="15"/>
    <d v="1899-12-30T16:15:00"/>
    <d v="1899-12-30T18:30:00"/>
    <d v="1899-12-30T02:15:00"/>
    <n v="2"/>
    <n v="15"/>
    <d v="1899-12-30T19:30:00"/>
    <d v="1899-12-30T01:00:00"/>
    <n v="1"/>
    <n v="0"/>
    <d v="1899-12-30T20:11:00"/>
    <d v="1899-12-30T00:41:00"/>
    <n v="0"/>
    <n v="41"/>
    <d v="1899-12-31T00:29:00"/>
    <d v="1899-12-30T04:18:00"/>
    <n v="4"/>
    <n v="18"/>
    <d v="1899-12-31T00:29:00"/>
    <d v="1899-12-31T00:29:00"/>
    <d v="1899-12-30T00:00:00"/>
    <n v="0"/>
    <n v="0"/>
    <d v="1899-12-31T00:29:00"/>
    <d v="1899-12-31T00:29:00"/>
    <m/>
    <d v="1899-12-30T00:00:00"/>
    <n v="0"/>
    <n v="0"/>
    <d v="1899-12-31T00:39:00"/>
    <d v="1899-12-30T00:10:00"/>
    <n v="0"/>
    <n v="10"/>
    <d v="1899-12-31T00:49:00"/>
    <d v="1899-12-30T00:10:00"/>
    <n v="0"/>
    <n v="10"/>
    <d v="1899-12-31T00:49:00"/>
    <d v="1899-12-31T00:55:00"/>
    <d v="1899-12-30T00:06:00"/>
    <n v="0"/>
    <n v="6"/>
    <d v="1899-12-30T10:00:00"/>
    <n v="10"/>
    <n v="0"/>
    <d v="1899-12-30T02:10:00"/>
    <n v="2"/>
    <n v="10"/>
    <d v="1899-12-30T02:15:00"/>
    <n v="2"/>
    <n v="15"/>
    <d v="1899-12-30T04:18:00"/>
    <n v="4"/>
    <n v="18"/>
    <m/>
    <m/>
    <m/>
    <d v="1899-12-30T03:18:00"/>
    <n v="3"/>
    <n v="18"/>
    <d v="1899-12-30T00:00:00"/>
    <n v="0"/>
    <n v="0"/>
    <d v="1899-12-30T00:45:00"/>
    <n v="0"/>
    <n v="45"/>
    <d v="1899-12-30T00:00:00"/>
    <n v="0"/>
    <n v="0"/>
    <d v="1899-12-30T00:00:00"/>
    <n v="0"/>
    <n v="0"/>
    <d v="1899-12-30T00:00:00"/>
    <n v="0"/>
    <n v="0"/>
    <d v="1899-12-30T00:15:00"/>
    <n v="0"/>
    <n v="15"/>
    <d v="1899-12-30T00:07:00"/>
    <n v="0"/>
    <n v="7"/>
    <n v="2475252.3160000034"/>
    <n v="39847"/>
    <n v="59.709661016949148"/>
    <n v="62.118912741235306"/>
    <m/>
    <m/>
    <m/>
    <m/>
    <m/>
  </r>
  <r>
    <n v="701"/>
    <n v="109"/>
    <d v="2011-12-26T00:00:00"/>
    <n v="12"/>
    <x v="18"/>
    <n v="9"/>
    <s v="BSL"/>
    <s v="STEAM NON COKING"/>
    <s v="IRON KNIGHT"/>
    <d v="1899-12-30T21:00:00"/>
    <x v="693"/>
    <s v="DTY-WT 1-WCS-RLS 1-IMWB 1-DTY"/>
    <n v="59"/>
    <n v="0"/>
    <m/>
    <d v="1899-12-30T21:00:00"/>
    <d v="1899-12-30T21:00:00"/>
    <d v="1899-12-30T00:00:00"/>
    <n v="0"/>
    <n v="0"/>
    <d v="1899-12-30T21:15:00"/>
    <d v="1899-12-30T00:15:00"/>
    <n v="0"/>
    <n v="15"/>
    <d v="1899-12-30T21:45:00"/>
    <d v="1899-12-30T00:30:00"/>
    <n v="0"/>
    <n v="30"/>
    <d v="1899-12-30T23:55:00"/>
    <d v="1899-12-30T02:10:00"/>
    <n v="2"/>
    <n v="10"/>
    <d v="1899-12-31T00:00:00"/>
    <d v="1899-12-31T01:40:00"/>
    <d v="1899-12-30T01:40:00"/>
    <n v="1"/>
    <n v="40"/>
    <d v="1899-12-31T00:00:00"/>
    <d v="1899-12-31T01:40:00"/>
    <d v="1899-12-30T01:40:00"/>
    <n v="1"/>
    <n v="40"/>
    <d v="1899-12-31T02:00:00"/>
    <d v="1899-12-30T00:20:00"/>
    <n v="0"/>
    <n v="20"/>
    <d v="1899-12-31T02:02:00"/>
    <d v="1899-12-30T00:02:00"/>
    <n v="0"/>
    <n v="2"/>
    <d v="1899-12-31T03:32:00"/>
    <d v="1899-12-30T01:30:00"/>
    <n v="1"/>
    <n v="30"/>
    <d v="1899-12-31T03:32:00"/>
    <d v="1899-12-31T03:32:00"/>
    <d v="1899-12-30T00:00:00"/>
    <n v="0"/>
    <n v="0"/>
    <d v="1899-12-31T03:32:00"/>
    <d v="1899-12-31T03:32:00"/>
    <m/>
    <d v="1899-12-30T00:00:00"/>
    <n v="0"/>
    <n v="0"/>
    <d v="1899-12-31T03:42:00"/>
    <d v="1899-12-30T00:10:00"/>
    <n v="0"/>
    <n v="10"/>
    <d v="1899-12-31T03:46:00"/>
    <d v="1899-12-30T00:04:00"/>
    <n v="0"/>
    <n v="4"/>
    <d v="1899-12-31T03:46:00"/>
    <d v="1899-12-31T03:50:00"/>
    <d v="1899-12-30T00:04:00"/>
    <n v="0"/>
    <n v="4"/>
    <d v="1899-12-30T06:50:00"/>
    <n v="6"/>
    <n v="50"/>
    <d v="1899-12-30T02:44:00"/>
    <n v="2"/>
    <n v="44"/>
    <d v="1899-12-30T01:40:00"/>
    <n v="1"/>
    <n v="40"/>
    <d v="1899-12-30T01:30:00"/>
    <n v="1"/>
    <n v="30"/>
    <m/>
    <m/>
    <m/>
    <d v="1899-12-30T01:30:00"/>
    <n v="1"/>
    <n v="3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479066.1860000035"/>
    <n v="39906"/>
    <n v="64.641864406779661"/>
    <n v="62.122642860722785"/>
    <m/>
    <m/>
    <m/>
    <m/>
    <m/>
  </r>
  <r>
    <n v="702"/>
    <n v="110"/>
    <d v="2011-12-27T00:00:00"/>
    <n v="12"/>
    <x v="1"/>
    <n v="22"/>
    <s v="TSL,HALDIA"/>
    <s v="HAIL CREEK/OKEY NORTH"/>
    <s v="ECOLA/FRONTIER AMBITION"/>
    <d v="1899-12-30T23:45:00"/>
    <x v="694"/>
    <s v="DTY-WT 1-WCS-RLS 2-IMWB 1-DTY"/>
    <n v="59"/>
    <n v="0"/>
    <m/>
    <d v="1899-12-30T23:45:00"/>
    <d v="1899-12-30T23:45:00"/>
    <d v="1899-12-30T00:00:00"/>
    <n v="0"/>
    <n v="0"/>
    <d v="1899-12-31T01:00:00"/>
    <d v="1899-12-30T01:15:00"/>
    <n v="1"/>
    <n v="15"/>
    <d v="1899-12-31T01:05:00"/>
    <d v="1899-12-30T00:05:00"/>
    <n v="0"/>
    <n v="5"/>
    <d v="1899-12-31T02:30:00"/>
    <d v="1899-12-30T01:25:00"/>
    <n v="1"/>
    <n v="25"/>
    <d v="1899-12-31T02:35:00"/>
    <d v="1899-12-31T03:35:00"/>
    <d v="1899-12-30T01:00:00"/>
    <n v="1"/>
    <n v="0"/>
    <d v="1899-12-31T02:35:00"/>
    <d v="1899-12-31T03:35:00"/>
    <d v="1899-12-30T01:00:00"/>
    <n v="1"/>
    <n v="0"/>
    <d v="1899-12-31T04:55:00"/>
    <d v="1899-12-30T01:20:00"/>
    <n v="1"/>
    <n v="20"/>
    <d v="1899-12-31T05:00:00"/>
    <d v="1899-12-30T00:05:00"/>
    <n v="0"/>
    <n v="5"/>
    <d v="1899-12-31T11:46:00"/>
    <d v="1899-12-30T06:46:00"/>
    <n v="6"/>
    <n v="46"/>
    <d v="1899-12-31T11:46:00"/>
    <d v="1899-12-31T11:46:00"/>
    <d v="1899-12-30T00:00:00"/>
    <n v="0"/>
    <n v="0"/>
    <d v="1899-12-31T11:46:00"/>
    <d v="1899-12-31T11:46:00"/>
    <m/>
    <d v="1899-12-30T00:00:00"/>
    <n v="0"/>
    <n v="0"/>
    <d v="1899-12-31T11:55:00"/>
    <d v="1899-12-30T00:09:00"/>
    <n v="0"/>
    <n v="9"/>
    <d v="1899-12-31T12:00:00"/>
    <d v="1899-12-30T00:05:00"/>
    <n v="0"/>
    <n v="5"/>
    <d v="1899-12-31T12:00:00"/>
    <d v="1899-12-31T12:05:00"/>
    <d v="1899-12-30T00:05:00"/>
    <n v="0"/>
    <n v="5"/>
    <d v="1899-12-30T12:20:00"/>
    <n v="12"/>
    <n v="20"/>
    <d v="1899-12-30T02:59:00"/>
    <n v="2"/>
    <n v="59"/>
    <d v="1899-12-30T01:00:00"/>
    <n v="1"/>
    <n v="0"/>
    <d v="1899-12-30T06:46:00"/>
    <n v="6"/>
    <n v="46"/>
    <m/>
    <m/>
    <m/>
    <d v="1899-12-30T01:54:00"/>
    <n v="1"/>
    <n v="5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4:52:00"/>
    <n v="4"/>
    <n v="52"/>
    <d v="1899-12-30T00:00:00"/>
    <n v="0"/>
    <n v="0"/>
    <n v="2482728.8860000037"/>
    <n v="39965"/>
    <n v="62.079661016949153"/>
    <n v="62.122579406981203"/>
    <m/>
    <m/>
    <m/>
    <m/>
    <m/>
  </r>
  <r>
    <n v="703"/>
    <n v="111"/>
    <d v="2011-12-27T00:00:00"/>
    <n v="12"/>
    <x v="42"/>
    <n v="1"/>
    <s v="WCMIL"/>
    <s v="HARD COKING COAL"/>
    <s v="LIGARI"/>
    <d v="1899-12-30T17:00:00"/>
    <x v="695"/>
    <s v="DTY-WT 1-WCS-RLS 1-IMWB 1-DTY"/>
    <n v="59"/>
    <n v="0"/>
    <m/>
    <d v="1899-12-30T17:00:00"/>
    <d v="1899-12-30T17:00:00"/>
    <d v="1899-12-30T00:00:00"/>
    <n v="0"/>
    <n v="0"/>
    <d v="1899-12-30T17:15:00"/>
    <d v="1899-12-30T00:15:00"/>
    <n v="0"/>
    <n v="15"/>
    <d v="1899-12-30T17:30:00"/>
    <d v="1899-12-30T00:15:00"/>
    <n v="0"/>
    <n v="15"/>
    <d v="1899-12-31T03:45:00"/>
    <d v="1899-12-30T10:15:00"/>
    <n v="10"/>
    <n v="15"/>
    <d v="1899-12-31T03:50:00"/>
    <d v="1899-12-31T07:45:00"/>
    <d v="1899-12-30T03:55:00"/>
    <n v="3"/>
    <n v="55"/>
    <d v="1899-12-31T03:50:00"/>
    <d v="1899-12-31T07:45:00"/>
    <d v="1899-12-30T03:55:00"/>
    <n v="3"/>
    <n v="55"/>
    <d v="1899-12-31T07:55:00"/>
    <d v="1899-12-30T00:10:00"/>
    <n v="0"/>
    <n v="10"/>
    <d v="1899-12-31T08:04:00"/>
    <d v="1899-12-30T00:09:00"/>
    <n v="0"/>
    <n v="9"/>
    <d v="1899-12-31T09:16:00"/>
    <d v="1899-12-30T01:12:00"/>
    <n v="1"/>
    <n v="12"/>
    <d v="1899-12-31T09:16:00"/>
    <d v="1899-12-31T09:16:00"/>
    <d v="1899-12-30T00:00:00"/>
    <n v="0"/>
    <n v="0"/>
    <d v="1899-12-31T09:16:00"/>
    <d v="1899-12-31T09:16:00"/>
    <m/>
    <d v="1899-12-30T00:00:00"/>
    <n v="0"/>
    <n v="0"/>
    <d v="1899-12-31T09:25:00"/>
    <d v="1899-12-30T00:09:00"/>
    <n v="0"/>
    <n v="9"/>
    <d v="1899-12-31T09:30:00"/>
    <d v="1899-12-30T00:05:00"/>
    <n v="0"/>
    <n v="5"/>
    <d v="1899-12-31T09:30:00"/>
    <d v="1899-12-31T09:35:00"/>
    <d v="1899-12-30T00:05:00"/>
    <n v="0"/>
    <n v="5"/>
    <d v="1899-12-30T16:35:00"/>
    <n v="16"/>
    <n v="35"/>
    <d v="1899-12-30T10:39:00"/>
    <n v="10"/>
    <n v="39"/>
    <d v="1899-12-30T03:55:00"/>
    <n v="3"/>
    <n v="55"/>
    <d v="1899-12-30T01:12:00"/>
    <n v="1"/>
    <n v="12"/>
    <m/>
    <m/>
    <m/>
    <d v="1899-12-30T00:54:00"/>
    <n v="0"/>
    <n v="54"/>
    <d v="1899-12-30T00:00:00"/>
    <n v="0"/>
    <n v="0"/>
    <d v="1899-12-30T00:00:00"/>
    <n v="0"/>
    <n v="0"/>
    <d v="1899-12-30T00:09:00"/>
    <n v="0"/>
    <n v="9"/>
    <d v="1899-12-30T00:00:00"/>
    <n v="0"/>
    <n v="0"/>
    <d v="1899-12-30T00:00:00"/>
    <n v="0"/>
    <n v="0"/>
    <d v="1899-12-30T00:09:00"/>
    <n v="0"/>
    <n v="9"/>
    <d v="1899-12-30T00:00:00"/>
    <n v="0"/>
    <n v="0"/>
    <n v="2486422.6160000036"/>
    <n v="40024"/>
    <n v="62.605593220338982"/>
    <n v="62.123291425145005"/>
    <m/>
    <m/>
    <m/>
    <m/>
    <m/>
  </r>
  <r>
    <n v="704"/>
    <n v="112"/>
    <d v="2011-12-27T00:00:00"/>
    <n v="12"/>
    <x v="0"/>
    <n v="40"/>
    <s v="TSL,JSR"/>
    <s v="CURRAGH SS/JELLINBAH PCI"/>
    <s v="FORTUNE RAINBOW/LOWLANDS NELLO"/>
    <d v="1899-12-30T19:45:00"/>
    <x v="696"/>
    <s v="DTY-WT 1-WCS-RLS 1-IMWB 1-DTY"/>
    <n v="52"/>
    <n v="7"/>
    <m/>
    <d v="1899-12-30T19:45:00"/>
    <d v="1899-12-30T19:45:00"/>
    <d v="1899-12-30T00:00:00"/>
    <n v="0"/>
    <n v="0"/>
    <d v="1899-12-30T20:00:00"/>
    <d v="1899-12-30T00:15:00"/>
    <n v="0"/>
    <n v="15"/>
    <d v="1899-12-30T20:05:00"/>
    <d v="1899-12-30T00:05:00"/>
    <n v="0"/>
    <n v="5"/>
    <d v="1899-12-30T21:55:00"/>
    <d v="1899-12-30T01:50:00"/>
    <n v="1"/>
    <n v="50"/>
    <d v="1899-12-30T22:05:00"/>
    <d v="1899-12-31T00:15:00"/>
    <d v="1899-12-30T02:10:00"/>
    <n v="2"/>
    <n v="10"/>
    <d v="1899-12-30T22:05:00"/>
    <d v="1899-12-31T00:15:00"/>
    <d v="1899-12-30T02:10:00"/>
    <n v="2"/>
    <n v="10"/>
    <d v="1899-12-30T22:00:00"/>
    <d v="1899-12-30T00:05:00"/>
    <n v="0"/>
    <n v="5"/>
    <d v="1899-12-31T00:21:00"/>
    <d v="1899-12-30T02:21:00"/>
    <n v="2"/>
    <n v="21"/>
    <d v="1899-12-31T03:12:00"/>
    <d v="1899-12-30T02:51:00"/>
    <n v="2"/>
    <n v="51"/>
    <d v="1899-12-31T03:12:00"/>
    <d v="1899-12-31T03:12:00"/>
    <d v="1899-12-30T00:00:00"/>
    <n v="0"/>
    <n v="0"/>
    <d v="1899-12-31T03:12:00"/>
    <d v="1899-12-31T03:12:00"/>
    <m/>
    <d v="1899-12-30T00:00:00"/>
    <n v="0"/>
    <n v="0"/>
    <d v="1899-12-31T03:20:00"/>
    <d v="1899-12-30T00:08:00"/>
    <n v="0"/>
    <n v="8"/>
    <d v="1899-12-31T03:25:00"/>
    <d v="1899-12-30T00:05:00"/>
    <n v="0"/>
    <n v="5"/>
    <d v="1899-12-31T03:25:00"/>
    <d v="1899-12-31T03:30:00"/>
    <d v="1899-12-30T00:05:00"/>
    <n v="0"/>
    <n v="5"/>
    <d v="1899-12-30T07:45:00"/>
    <n v="7"/>
    <n v="45"/>
    <d v="1899-12-30T02:08:00"/>
    <n v="2"/>
    <n v="8"/>
    <d v="1899-12-30T02:10:00"/>
    <n v="2"/>
    <n v="10"/>
    <d v="1899-12-30T02:51:00"/>
    <n v="2"/>
    <n v="51"/>
    <m/>
    <m/>
    <m/>
    <d v="1899-12-30T01:44:00"/>
    <n v="1"/>
    <n v="4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7:00"/>
    <n v="1"/>
    <n v="7"/>
    <d v="1899-12-30T00:00:00"/>
    <n v="0"/>
    <n v="0"/>
    <n v="2489699.7060000035"/>
    <n v="40076"/>
    <n v="63.020961538461542"/>
    <n v="62.124456183251908"/>
    <m/>
    <m/>
    <m/>
    <m/>
    <m/>
  </r>
  <r>
    <n v="705"/>
    <n v="113"/>
    <d v="2011-12-28T00:00:00"/>
    <n v="12"/>
    <x v="0"/>
    <n v="41"/>
    <s v="TSL,JSR"/>
    <s v="CURRAGH SS/ILLAWARA"/>
    <s v="FORTUNE RAINBOW/KM KEELUNG"/>
    <d v="1899-12-30T20:50:00"/>
    <x v="697"/>
    <s v="DTY-WT 1-WCS-RLS 2-IMWB 1-DTY"/>
    <n v="53"/>
    <n v="6"/>
    <m/>
    <d v="1899-12-30T20:50:00"/>
    <d v="1899-12-30T20:50:00"/>
    <d v="1899-12-30T00:00:00"/>
    <n v="0"/>
    <n v="0"/>
    <d v="1899-12-30T21:35:00"/>
    <d v="1899-12-30T00:45:00"/>
    <n v="0"/>
    <n v="45"/>
    <d v="1899-12-30T21:45:00"/>
    <d v="1899-12-30T00:10:00"/>
    <n v="0"/>
    <n v="10"/>
    <d v="1899-12-30T23:20:00"/>
    <d v="1899-12-30T01:35:00"/>
    <n v="1"/>
    <n v="35"/>
    <d v="1899-12-31T00:20:00"/>
    <d v="1899-12-31T02:20:00"/>
    <d v="1899-12-30T02:00:00"/>
    <n v="2"/>
    <n v="0"/>
    <d v="1899-12-31T00:20:00"/>
    <d v="1899-12-31T02:20:00"/>
    <d v="1899-12-30T02:00:00"/>
    <n v="2"/>
    <n v="0"/>
    <d v="1899-12-31T03:25:00"/>
    <d v="1899-12-30T01:05:00"/>
    <n v="1"/>
    <n v="5"/>
    <d v="1899-12-31T03:27:00"/>
    <d v="1899-12-30T00:02:00"/>
    <n v="0"/>
    <n v="2"/>
    <d v="1899-12-31T06:16:00"/>
    <d v="1899-12-30T02:49:00"/>
    <n v="2"/>
    <n v="49"/>
    <d v="1899-12-31T06:16:00"/>
    <d v="1899-12-31T06:16:00"/>
    <d v="1899-12-30T00:00:00"/>
    <n v="0"/>
    <n v="0"/>
    <d v="1899-12-31T06:16:00"/>
    <d v="1899-12-31T06:16:00"/>
    <m/>
    <d v="1899-12-30T00:00:00"/>
    <n v="0"/>
    <n v="0"/>
    <d v="1899-12-31T06:25:00"/>
    <d v="1899-12-30T00:09:00"/>
    <n v="0"/>
    <n v="9"/>
    <d v="1899-12-31T06:30:00"/>
    <d v="1899-12-30T00:05:00"/>
    <n v="0"/>
    <n v="5"/>
    <d v="1899-12-31T06:30:00"/>
    <d v="1899-12-31T06:35:00"/>
    <d v="1899-12-30T00:05:00"/>
    <n v="0"/>
    <n v="5"/>
    <d v="1899-12-30T09:45:00"/>
    <n v="9"/>
    <n v="45"/>
    <d v="1899-12-30T02:54:00"/>
    <n v="2"/>
    <n v="54"/>
    <d v="1899-12-30T02:00:00"/>
    <n v="2"/>
    <n v="0"/>
    <d v="1899-12-30T02:49:00"/>
    <n v="2"/>
    <n v="49"/>
    <m/>
    <m/>
    <m/>
    <d v="1899-12-30T01:41:00"/>
    <n v="1"/>
    <n v="41"/>
    <d v="1899-12-30T00:00:00"/>
    <n v="0"/>
    <n v="0"/>
    <d v="1899-12-30T00:12:00"/>
    <n v="0"/>
    <n v="12"/>
    <d v="1899-12-30T00:00:00"/>
    <n v="0"/>
    <n v="0"/>
    <d v="1899-12-30T00:00:00"/>
    <n v="0"/>
    <n v="0"/>
    <d v="1899-12-30T00:00:00"/>
    <n v="0"/>
    <n v="0"/>
    <d v="1899-12-30T00:56:00"/>
    <n v="0"/>
    <n v="56"/>
    <d v="1899-12-30T00:00:00"/>
    <n v="0"/>
    <n v="0"/>
    <n v="2493099.4560000035"/>
    <n v="40129"/>
    <n v="64.146226415094333"/>
    <n v="62.127126417304282"/>
    <m/>
    <m/>
    <m/>
    <m/>
    <m/>
  </r>
  <r>
    <n v="706"/>
    <n v="114"/>
    <d v="2011-12-28T00:00:00"/>
    <n v="12"/>
    <x v="24"/>
    <n v="3"/>
    <s v="RCL"/>
    <s v="NON COKING"/>
    <s v="CAROUGE"/>
    <d v="1899-12-30T20:20:00"/>
    <x v="698"/>
    <s v="DTY-WT 1-WCS-IMWB 1-DTY"/>
    <n v="43"/>
    <n v="2"/>
    <m/>
    <d v="1899-12-30T20:20:00"/>
    <d v="1899-12-30T20:20:00"/>
    <d v="1899-12-30T00:00:00"/>
    <n v="0"/>
    <n v="0"/>
    <d v="1899-12-30T21:05:00"/>
    <d v="1899-12-30T00:45:00"/>
    <n v="0"/>
    <n v="45"/>
    <d v="1899-12-30T21:20:00"/>
    <d v="1899-12-30T00:15:00"/>
    <n v="0"/>
    <n v="15"/>
    <d v="1899-12-30T22:05:00"/>
    <d v="1899-12-30T00:45:00"/>
    <n v="0"/>
    <n v="45"/>
    <d v="1899-12-30T22:15:00"/>
    <d v="1899-12-30T23:45:00"/>
    <d v="1899-12-30T01:30:00"/>
    <n v="1"/>
    <n v="30"/>
    <d v="1899-12-30T22:15:00"/>
    <d v="1899-12-30T23:45:00"/>
    <d v="1899-12-30T01:30:00"/>
    <n v="1"/>
    <n v="30"/>
    <d v="1899-12-30T22:05:00"/>
    <d v="1899-12-30T00:00:00"/>
    <n v="0"/>
    <n v="0"/>
    <d v="1899-12-30T23:00:00"/>
    <d v="1899-12-30T00:45:00"/>
    <n v="0"/>
    <n v="45"/>
    <d v="1899-12-31T09:45:00"/>
    <d v="1899-12-30T10:45:00"/>
    <n v="10"/>
    <n v="45"/>
    <d v="1899-12-31T09:45:00"/>
    <d v="1899-12-31T09:45:00"/>
    <d v="1899-12-30T00:00:00"/>
    <n v="0"/>
    <n v="0"/>
    <d v="1899-12-31T09:45:00"/>
    <d v="1899-12-31T09:45:00"/>
    <m/>
    <d v="1899-12-30T00:00:00"/>
    <n v="0"/>
    <n v="0"/>
    <d v="1899-12-31T09:47:00"/>
    <d v="1899-12-30T00:02:00"/>
    <n v="0"/>
    <n v="2"/>
    <d v="1899-12-31T09:55:00"/>
    <d v="1899-12-30T00:08:00"/>
    <n v="0"/>
    <n v="8"/>
    <d v="1899-12-31T09:55:00"/>
    <d v="1899-12-31T10:00:00"/>
    <d v="1899-12-30T00:05:00"/>
    <n v="0"/>
    <n v="5"/>
    <d v="1899-12-30T13:40:00"/>
    <n v="13"/>
    <n v="40"/>
    <d v="1899-12-30T00:55:00"/>
    <n v="0"/>
    <n v="55"/>
    <d v="1899-12-30T01:30:00"/>
    <n v="1"/>
    <n v="30"/>
    <d v="1899-12-30T10:45:00"/>
    <n v="10"/>
    <n v="45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10:45:00"/>
    <n v="10"/>
    <n v="45"/>
    <d v="1899-12-30T00:00:00"/>
    <n v="0"/>
    <n v="0"/>
    <d v="1899-12-30T00:00:00"/>
    <n v="0"/>
    <n v="0"/>
    <d v="1899-12-30T00:00:00"/>
    <n v="0"/>
    <n v="0"/>
    <n v="2494944.4560000035"/>
    <n v="40172"/>
    <n v="42.906976744186046"/>
    <n v="62.106553221149149"/>
    <m/>
    <m/>
    <m/>
    <m/>
    <m/>
  </r>
  <r>
    <n v="707"/>
    <n v="115"/>
    <d v="2011-12-28T00:00:00"/>
    <n v="12"/>
    <x v="15"/>
    <n v="2"/>
    <s v="HIND ENERGY"/>
    <s v="STEAM NON COKING"/>
    <s v="IPSEA COLOSSUS"/>
    <d v="1899-12-30T01:30:00"/>
    <x v="699"/>
    <s v="DTY-WT 1-WCS-RLS 1-IMWB 1-DTY"/>
    <n v="59"/>
    <n v="0"/>
    <m/>
    <d v="1899-12-30T01:30:00"/>
    <d v="1899-12-30T01:30:00"/>
    <d v="1899-12-30T00:00:00"/>
    <n v="0"/>
    <n v="0"/>
    <d v="1899-12-30T04:30:00"/>
    <d v="1899-12-30T03:00:00"/>
    <n v="3"/>
    <n v="0"/>
    <d v="1899-12-30T04:40:00"/>
    <d v="1899-12-30T00:10:00"/>
    <n v="0"/>
    <n v="10"/>
    <d v="1899-12-30T05:45:00"/>
    <d v="1899-12-30T01:05:00"/>
    <n v="1"/>
    <n v="5"/>
    <d v="1899-12-30T06:20:00"/>
    <d v="1899-12-30T09:20:00"/>
    <d v="1899-12-30T03:00:00"/>
    <n v="3"/>
    <n v="0"/>
    <d v="1899-12-30T06:20:00"/>
    <d v="1899-12-30T09:20:00"/>
    <d v="1899-12-30T03:00:00"/>
    <n v="3"/>
    <n v="0"/>
    <d v="1899-12-30T09:20:00"/>
    <d v="1899-12-30T00:00:00"/>
    <n v="0"/>
    <n v="0"/>
    <d v="1899-12-30T09:23:00"/>
    <d v="1899-12-30T00:03:00"/>
    <n v="0"/>
    <n v="3"/>
    <d v="1899-12-30T11:57:00"/>
    <d v="1899-12-30T02:34:00"/>
    <n v="2"/>
    <n v="34"/>
    <d v="1899-12-30T11:57:00"/>
    <d v="1899-12-30T11:57:00"/>
    <d v="1899-12-30T00:00:00"/>
    <n v="0"/>
    <n v="0"/>
    <d v="1899-12-30T11:57:00"/>
    <d v="1899-12-30T11:57:00"/>
    <m/>
    <d v="1899-12-30T00:00:00"/>
    <n v="0"/>
    <n v="0"/>
    <d v="1899-12-30T12:05:00"/>
    <d v="1899-12-30T00:08:00"/>
    <n v="0"/>
    <n v="8"/>
    <d v="1899-12-30T12:10:00"/>
    <d v="1899-12-30T00:05:00"/>
    <n v="0"/>
    <n v="5"/>
    <d v="1899-12-30T12:10:00"/>
    <d v="1899-12-30T12:15:00"/>
    <d v="1899-12-30T00:05:00"/>
    <n v="0"/>
    <n v="5"/>
    <d v="1899-12-30T10:45:00"/>
    <n v="10"/>
    <n v="45"/>
    <d v="1899-12-30T01:18:00"/>
    <n v="1"/>
    <n v="18"/>
    <d v="1899-12-30T03:00:00"/>
    <n v="3"/>
    <n v="0"/>
    <d v="1899-12-30T02:34:00"/>
    <n v="2"/>
    <n v="34"/>
    <m/>
    <m/>
    <m/>
    <d v="1899-12-30T01:31:00"/>
    <n v="1"/>
    <n v="31"/>
    <d v="1899-12-30T00:00:00"/>
    <n v="0"/>
    <n v="0"/>
    <d v="1899-12-30T01:03:00"/>
    <n v="1"/>
    <n v="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498515.4560000035"/>
    <n v="40231"/>
    <n v="60.525423728813557"/>
    <n v="62.10423444607401"/>
    <m/>
    <m/>
    <m/>
    <m/>
    <m/>
  </r>
  <r>
    <n v="708"/>
    <n v="116"/>
    <d v="2011-12-28T00:00:00"/>
    <n v="12"/>
    <x v="24"/>
    <n v="4"/>
    <s v="KOL"/>
    <s v="STEAM NON COKING"/>
    <s v="PANORIA"/>
    <d v="1899-12-30T03:30:00"/>
    <x v="700"/>
    <s v="DTY-WT 1-WCS-RLS 2-IMWB 1-DTY"/>
    <n v="56"/>
    <n v="3"/>
    <m/>
    <d v="1899-12-30T03:30:00"/>
    <d v="1899-12-30T03:30:00"/>
    <d v="1899-12-30T00:00:00"/>
    <n v="0"/>
    <n v="0"/>
    <d v="1899-12-30T07:00:00"/>
    <d v="1899-12-30T03:30:00"/>
    <n v="3"/>
    <n v="30"/>
    <d v="1899-12-30T07:15:00"/>
    <d v="1899-12-30T00:15:00"/>
    <n v="0"/>
    <n v="15"/>
    <d v="1899-12-30T08:35:00"/>
    <d v="1899-12-30T01:20:00"/>
    <n v="1"/>
    <n v="20"/>
    <d v="1899-12-30T09:30:00"/>
    <d v="1899-12-30T10:45:00"/>
    <d v="1899-12-30T01:15:00"/>
    <n v="1"/>
    <n v="15"/>
    <d v="1899-12-30T09:30:00"/>
    <d v="1899-12-30T10:45:00"/>
    <d v="1899-12-30T01:15:00"/>
    <n v="1"/>
    <n v="15"/>
    <d v="1899-12-30T13:05:00"/>
    <d v="1899-12-30T02:20:00"/>
    <n v="2"/>
    <n v="20"/>
    <d v="1899-12-30T13:16:00"/>
    <d v="1899-12-30T00:11:00"/>
    <n v="0"/>
    <n v="11"/>
    <d v="1899-12-30T16:30:00"/>
    <d v="1899-12-30T03:14:00"/>
    <n v="3"/>
    <n v="14"/>
    <d v="1899-12-30T16:30:00"/>
    <d v="1899-12-30T16:30:00"/>
    <d v="1899-12-30T00:00:00"/>
    <n v="0"/>
    <n v="0"/>
    <d v="1899-12-30T16:30:00"/>
    <d v="1899-12-30T16:30:00"/>
    <m/>
    <d v="1899-12-30T00:00:00"/>
    <n v="0"/>
    <n v="0"/>
    <d v="1899-12-30T16:40:00"/>
    <d v="1899-12-30T00:10:00"/>
    <n v="0"/>
    <n v="10"/>
    <d v="1899-12-30T16:45:00"/>
    <d v="1899-12-30T00:05:00"/>
    <n v="0"/>
    <n v="5"/>
    <d v="1899-12-30T16:45:00"/>
    <d v="1899-12-30T16:50:00"/>
    <d v="1899-12-30T00:05:00"/>
    <n v="0"/>
    <n v="5"/>
    <d v="1899-12-30T13:20:00"/>
    <n v="13"/>
    <n v="20"/>
    <d v="1899-12-30T03:55:00"/>
    <n v="3"/>
    <n v="55"/>
    <d v="1899-12-30T01:15:00"/>
    <n v="1"/>
    <n v="15"/>
    <d v="1899-12-30T03:14:00"/>
    <n v="3"/>
    <n v="14"/>
    <m/>
    <m/>
    <m/>
    <d v="1899-12-30T01:32:00"/>
    <n v="1"/>
    <n v="3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42:00"/>
    <n v="1"/>
    <n v="42"/>
    <d v="1899-12-30T00:00:00"/>
    <n v="0"/>
    <n v="0"/>
    <n v="2501930.8760000034"/>
    <n v="40287"/>
    <n v="60.989642857142861"/>
    <n v="62.102685134162471"/>
    <m/>
    <m/>
    <m/>
    <m/>
    <m/>
  </r>
  <r>
    <n v="709"/>
    <n v="117"/>
    <d v="2011-12-28T00:00:00"/>
    <n v="12"/>
    <x v="43"/>
    <n v="1"/>
    <s v="JAL"/>
    <s v="NON COKING"/>
    <s v="DIAMOND STAR"/>
    <d v="1899-12-30T11:30:00"/>
    <x v="701"/>
    <s v="DTY-WT 1-WCS-RLS 2-IMWB 1-DTY"/>
    <n v="59"/>
    <n v="0"/>
    <m/>
    <d v="1899-12-30T11:30:00"/>
    <d v="1899-12-30T11:30:00"/>
    <d v="1899-12-30T00:00:00"/>
    <n v="0"/>
    <n v="0"/>
    <d v="1899-12-30T11:35:00"/>
    <d v="1899-12-30T00:05:00"/>
    <n v="0"/>
    <n v="5"/>
    <d v="1899-12-30T11:45:00"/>
    <d v="1899-12-30T00:10:00"/>
    <n v="0"/>
    <n v="10"/>
    <d v="1899-12-30T12:20:00"/>
    <d v="1899-12-30T00:35:00"/>
    <n v="0"/>
    <n v="35"/>
    <d v="1899-12-30T12:30:00"/>
    <d v="1899-12-30T15:00:00"/>
    <d v="1899-12-30T02:30:00"/>
    <n v="2"/>
    <n v="30"/>
    <d v="1899-12-30T12:30:00"/>
    <d v="1899-12-30T15:00:00"/>
    <d v="1899-12-30T02:30:00"/>
    <n v="2"/>
    <n v="30"/>
    <d v="1899-12-30T16:45:00"/>
    <d v="1899-12-30T01:45:00"/>
    <n v="1"/>
    <n v="45"/>
    <d v="1899-12-30T19:42:00"/>
    <d v="1899-12-30T02:57:00"/>
    <n v="2"/>
    <n v="57"/>
    <d v="1899-12-30T21:51:00"/>
    <d v="1899-12-30T02:09:00"/>
    <n v="2"/>
    <n v="9"/>
    <d v="1899-12-30T21:51:00"/>
    <d v="1899-12-30T21:51:00"/>
    <d v="1899-12-30T00:00:00"/>
    <n v="0"/>
    <n v="0"/>
    <d v="1899-12-30T21:51:00"/>
    <d v="1899-12-30T21:51:00"/>
    <m/>
    <d v="1899-12-30T00:00:00"/>
    <n v="0"/>
    <n v="0"/>
    <d v="1899-12-30T22:00:00"/>
    <d v="1899-12-30T00:09:00"/>
    <n v="0"/>
    <n v="9"/>
    <d v="1899-12-30T22:05:00"/>
    <d v="1899-12-30T00:05:00"/>
    <n v="0"/>
    <n v="5"/>
    <d v="1899-12-30T22:05:00"/>
    <d v="1899-12-30T22:10:00"/>
    <d v="1899-12-30T00:05:00"/>
    <n v="0"/>
    <n v="5"/>
    <d v="1899-12-30T10:40:00"/>
    <n v="10"/>
    <n v="40"/>
    <d v="1899-12-30T02:34:00"/>
    <n v="2"/>
    <n v="34"/>
    <d v="1899-12-30T02:30:00"/>
    <n v="2"/>
    <n v="30"/>
    <d v="1899-12-30T02:09:00"/>
    <n v="2"/>
    <n v="9"/>
    <m/>
    <m/>
    <m/>
    <d v="1899-12-30T01:39:00"/>
    <n v="1"/>
    <n v="3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0:00"/>
    <n v="0"/>
    <n v="30"/>
    <d v="1899-12-30T00:00:00"/>
    <n v="0"/>
    <n v="0"/>
    <n v="2505549.8760000034"/>
    <n v="40346"/>
    <n v="61.33898305084746"/>
    <n v="62.10156833391175"/>
    <m/>
    <m/>
    <m/>
    <m/>
    <m/>
  </r>
  <r>
    <n v="710"/>
    <n v="118"/>
    <d v="2011-12-28T00:00:00"/>
    <n v="12"/>
    <x v="1"/>
    <n v="23"/>
    <s v="TSL,HALDIA"/>
    <s v="HAIL CREEK/OKEY NORTH"/>
    <s v="FRONTIER AMBITION"/>
    <d v="1899-12-30T11:45:00"/>
    <x v="702"/>
    <s v="DTY-WT 1-WCS-RLS 1-IMWB 1-DTY"/>
    <n v="58"/>
    <n v="1"/>
    <m/>
    <d v="1899-12-30T11:45:00"/>
    <d v="1899-12-30T11:45:00"/>
    <d v="1899-12-30T00:00:00"/>
    <n v="0"/>
    <n v="0"/>
    <d v="1899-12-30T13:05:00"/>
    <d v="1899-12-30T01:20:00"/>
    <n v="1"/>
    <n v="20"/>
    <d v="1899-12-30T13:40:00"/>
    <d v="1899-12-30T00:35:00"/>
    <n v="0"/>
    <n v="35"/>
    <d v="1899-12-30T16:45:00"/>
    <d v="1899-12-30T03:05:00"/>
    <n v="3"/>
    <n v="5"/>
    <d v="1899-12-30T16:50:00"/>
    <d v="1899-12-30T17:50:00"/>
    <d v="1899-12-30T01:00:00"/>
    <n v="1"/>
    <n v="0"/>
    <d v="1899-12-30T16:50:00"/>
    <d v="1899-12-30T17:50:00"/>
    <d v="1899-12-30T01:00:00"/>
    <n v="1"/>
    <n v="0"/>
    <d v="1899-12-30T22:37:00"/>
    <d v="1899-12-30T04:47:00"/>
    <n v="4"/>
    <n v="47"/>
    <d v="1899-12-30T22:38:00"/>
    <d v="1899-12-30T00:01:00"/>
    <n v="0"/>
    <n v="1"/>
    <d v="1899-12-31T05:29:00"/>
    <d v="1899-12-30T06:51:00"/>
    <n v="6"/>
    <n v="51"/>
    <d v="1899-12-31T05:29:00"/>
    <d v="1899-12-31T05:29:00"/>
    <d v="1899-12-30T00:00:00"/>
    <n v="0"/>
    <n v="0"/>
    <d v="1899-12-31T05:29:00"/>
    <d v="1899-12-31T05:29:00"/>
    <m/>
    <d v="1899-12-30T00:00:00"/>
    <n v="0"/>
    <n v="0"/>
    <d v="1899-12-31T05:40:00"/>
    <d v="1899-12-30T00:11:00"/>
    <n v="0"/>
    <n v="11"/>
    <d v="1899-12-31T05:45:00"/>
    <d v="1899-12-30T00:05:00"/>
    <n v="0"/>
    <n v="5"/>
    <d v="1899-12-31T05:45:00"/>
    <d v="1899-12-31T05:50:00"/>
    <d v="1899-12-30T00:05:00"/>
    <n v="0"/>
    <n v="5"/>
    <d v="1899-12-30T18:05:00"/>
    <n v="18"/>
    <n v="5"/>
    <d v="1899-12-30T08:08:00"/>
    <n v="8"/>
    <n v="8"/>
    <d v="1899-12-30T01:00:00"/>
    <n v="1"/>
    <n v="0"/>
    <d v="1899-12-30T06:51:00"/>
    <n v="6"/>
    <n v="51"/>
    <m/>
    <m/>
    <m/>
    <d v="1899-12-30T01:23:00"/>
    <n v="1"/>
    <n v="2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5:28:00"/>
    <n v="5"/>
    <n v="28"/>
    <d v="1899-12-30T00:00:00"/>
    <n v="0"/>
    <n v="0"/>
    <n v="2509418.8760000034"/>
    <n v="40404"/>
    <n v="66.706896551724142"/>
    <n v="62.108179289179375"/>
    <m/>
    <m/>
    <m/>
    <m/>
    <m/>
  </r>
  <r>
    <n v="711"/>
    <n v="119"/>
    <d v="2011-12-28T00:00:00"/>
    <n v="12"/>
    <x v="0"/>
    <n v="42"/>
    <s v="TSL,JSR"/>
    <s v="CURRAGH SS"/>
    <s v="FORTUNE RAINBOW"/>
    <d v="1899-12-30T15:10:00"/>
    <x v="703"/>
    <s v="DTY-WT 1-WCS-RLS 2-IMWB 1-DTY"/>
    <n v="59"/>
    <n v="0"/>
    <m/>
    <d v="1899-12-30T15:10:00"/>
    <d v="1899-12-30T15:10:00"/>
    <d v="1899-12-30T00:00:00"/>
    <n v="0"/>
    <n v="0"/>
    <d v="1899-12-30T18:00:00"/>
    <d v="1899-12-30T02:50:00"/>
    <n v="2"/>
    <n v="50"/>
    <d v="1899-12-30T18:25:00"/>
    <d v="1899-12-30T00:25:00"/>
    <n v="0"/>
    <n v="25"/>
    <d v="1899-12-30T21:55:00"/>
    <d v="1899-12-30T03:30:00"/>
    <n v="3"/>
    <n v="30"/>
    <d v="1899-12-30T22:00:00"/>
    <d v="1899-12-30T23:20:00"/>
    <d v="1899-12-30T01:20:00"/>
    <n v="1"/>
    <n v="20"/>
    <d v="1899-12-30T22:00:00"/>
    <d v="1899-12-30T23:20:00"/>
    <d v="1899-12-30T01:20:00"/>
    <n v="1"/>
    <n v="20"/>
    <d v="1899-12-31T00:30:00"/>
    <d v="1899-12-30T01:10:00"/>
    <n v="1"/>
    <n v="10"/>
    <d v="1899-12-31T00:34:00"/>
    <d v="1899-12-30T00:04:00"/>
    <n v="0"/>
    <n v="4"/>
    <d v="1899-12-31T03:39:00"/>
    <d v="1899-12-30T03:05:00"/>
    <n v="3"/>
    <n v="5"/>
    <d v="1899-12-31T03:39:00"/>
    <d v="1899-12-31T03:39:00"/>
    <d v="1899-12-30T00:00:00"/>
    <n v="0"/>
    <n v="0"/>
    <d v="1899-12-31T03:39:00"/>
    <d v="1899-12-31T03:39:00"/>
    <m/>
    <d v="1899-12-30T00:00:00"/>
    <n v="0"/>
    <n v="0"/>
    <d v="1899-12-31T03:50:00"/>
    <d v="1899-12-30T00:11:00"/>
    <n v="0"/>
    <n v="11"/>
    <d v="1899-12-31T03:55:00"/>
    <d v="1899-12-30T00:05:00"/>
    <n v="0"/>
    <n v="5"/>
    <d v="1899-12-31T03:55:00"/>
    <d v="1899-12-31T04:00:00"/>
    <d v="1899-12-30T00:05:00"/>
    <n v="0"/>
    <n v="5"/>
    <d v="1899-12-30T12:50:00"/>
    <n v="12"/>
    <n v="50"/>
    <d v="1899-12-30T04:56:00"/>
    <n v="4"/>
    <n v="56"/>
    <d v="1899-12-30T01:20:00"/>
    <n v="1"/>
    <n v="20"/>
    <d v="1899-12-30T03:05:00"/>
    <n v="3"/>
    <n v="5"/>
    <m/>
    <m/>
    <m/>
    <d v="1899-12-30T01:35:00"/>
    <n v="1"/>
    <n v="3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5:00"/>
    <n v="0"/>
    <n v="5"/>
    <d v="1899-12-30T01:25:00"/>
    <n v="1"/>
    <n v="25"/>
    <d v="1899-12-30T00:00:00"/>
    <n v="0"/>
    <n v="0"/>
    <n v="2513122.8760000034"/>
    <n v="40463"/>
    <n v="62.779661016949156"/>
    <n v="62.109158391617115"/>
    <m/>
    <m/>
    <m/>
    <m/>
    <m/>
  </r>
  <r>
    <n v="712"/>
    <n v="120"/>
    <d v="2011-12-29T00:00:00"/>
    <n v="12"/>
    <x v="44"/>
    <n v="1"/>
    <s v="JAL"/>
    <s v="STEAM NON COKING"/>
    <s v="DIAMOND STAR"/>
    <d v="1899-12-30T21:00:00"/>
    <x v="704"/>
    <s v="DTY-WT 1-WCS-RLS 1-IMWB 1-DTY"/>
    <n v="59"/>
    <n v="0"/>
    <m/>
    <d v="1899-12-30T21:00:00"/>
    <d v="1899-12-30T21:00:00"/>
    <d v="1899-12-30T00:00:00"/>
    <n v="0"/>
    <n v="0"/>
    <d v="1899-12-30T21:30:00"/>
    <d v="1899-12-30T00:30:00"/>
    <n v="0"/>
    <n v="30"/>
    <d v="1899-12-30T21:45:00"/>
    <d v="1899-12-30T00:15:00"/>
    <n v="0"/>
    <n v="15"/>
    <d v="1899-12-31T02:50:00"/>
    <d v="1899-12-30T05:05:00"/>
    <n v="5"/>
    <n v="5"/>
    <d v="1899-12-31T03:00:00"/>
    <d v="1899-12-31T07:00:00"/>
    <d v="1899-12-30T04:00:00"/>
    <n v="4"/>
    <n v="0"/>
    <d v="1899-12-31T03:00:00"/>
    <d v="1899-12-31T07:00:00"/>
    <d v="1899-12-30T04:00:00"/>
    <n v="4"/>
    <n v="0"/>
    <d v="1899-12-31T09:00:00"/>
    <d v="1899-12-30T02:00:00"/>
    <n v="2"/>
    <n v="0"/>
    <d v="1899-12-31T07:10:00"/>
    <d v="1899-12-30T00:10:00"/>
    <n v="0"/>
    <n v="10"/>
    <d v="1899-12-31T11:10:00"/>
    <d v="1899-12-30T04:00:00"/>
    <n v="4"/>
    <n v="0"/>
    <d v="1899-12-31T11:10:00"/>
    <d v="1899-12-31T11:10:00"/>
    <d v="1899-12-30T00:00:00"/>
    <n v="0"/>
    <n v="0"/>
    <d v="1899-12-31T11:10:00"/>
    <d v="1899-12-31T11:10:00"/>
    <m/>
    <d v="1899-12-30T00:00:00"/>
    <n v="0"/>
    <n v="0"/>
    <d v="1899-12-31T11:20:00"/>
    <d v="1899-12-30T00:10:00"/>
    <n v="0"/>
    <n v="10"/>
    <d v="1899-12-31T11:25:00"/>
    <d v="1899-12-30T00:05:00"/>
    <n v="0"/>
    <n v="5"/>
    <d v="1899-12-31T11:25:00"/>
    <d v="1899-12-31T11:30:00"/>
    <d v="1899-12-30T00:05:00"/>
    <n v="0"/>
    <n v="5"/>
    <d v="1899-12-30T14:30:00"/>
    <n v="14"/>
    <n v="30"/>
    <d v="1899-12-30T07:20:00"/>
    <n v="7"/>
    <n v="20"/>
    <d v="1899-12-30T04:00:00"/>
    <n v="4"/>
    <n v="0"/>
    <d v="1899-12-30T04:00:00"/>
    <n v="4"/>
    <n v="0"/>
    <m/>
    <m/>
    <m/>
    <d v="1899-12-30T01:25:00"/>
    <n v="1"/>
    <n v="25"/>
    <d v="1899-12-30T00:00:00"/>
    <n v="0"/>
    <n v="0"/>
    <d v="1899-12-30T00:25:00"/>
    <n v="0"/>
    <n v="25"/>
    <d v="1899-12-30T00:00:00"/>
    <n v="0"/>
    <n v="0"/>
    <d v="1899-12-30T02:00:00"/>
    <n v="2"/>
    <n v="0"/>
    <d v="1899-12-30T00:00:00"/>
    <n v="0"/>
    <n v="0"/>
    <d v="1899-12-30T00:10:00"/>
    <n v="0"/>
    <n v="10"/>
    <d v="1899-12-30T00:00:00"/>
    <n v="0"/>
    <n v="0"/>
    <n v="2516706.8760000034"/>
    <n v="40522"/>
    <n v="60.745762711864408"/>
    <n v="62.107173288584065"/>
    <m/>
    <m/>
    <m/>
    <m/>
    <m/>
  </r>
  <r>
    <n v="713"/>
    <n v="121"/>
    <d v="2011-12-29T00:00:00"/>
    <n v="12"/>
    <x v="1"/>
    <n v="24"/>
    <s v="TSL,HALDIA"/>
    <s v="OKEY NORTH"/>
    <s v="FRONTIER AMBITION"/>
    <d v="1899-12-30T00:40:00"/>
    <x v="705"/>
    <s v="DTY-WT 1-WCS-RLS 2-IMWB 1-DTY"/>
    <n v="57"/>
    <n v="2"/>
    <m/>
    <d v="1899-12-30T00:40:00"/>
    <d v="1899-12-30T00:40:00"/>
    <d v="1899-12-30T00:00:00"/>
    <n v="0"/>
    <n v="0"/>
    <d v="1899-12-30T04:50:00"/>
    <d v="1899-12-30T04:10:00"/>
    <n v="4"/>
    <n v="10"/>
    <d v="1899-12-30T05:15:00"/>
    <d v="1899-12-30T00:25:00"/>
    <n v="0"/>
    <n v="25"/>
    <d v="1899-12-30T06:25:00"/>
    <d v="1899-12-30T01:10:00"/>
    <n v="1"/>
    <n v="10"/>
    <d v="1899-12-30T08:00:00"/>
    <d v="1899-12-30T09:10:00"/>
    <d v="1899-12-30T01:10:00"/>
    <n v="1"/>
    <n v="10"/>
    <d v="1899-12-30T08:00:00"/>
    <d v="1899-12-30T09:10:00"/>
    <d v="1899-12-30T01:10:00"/>
    <n v="1"/>
    <n v="10"/>
    <d v="1899-12-30T11:45:00"/>
    <d v="1899-12-30T02:35:00"/>
    <n v="2"/>
    <n v="35"/>
    <d v="1899-12-30T11:54:00"/>
    <d v="1899-12-30T00:09:00"/>
    <n v="0"/>
    <n v="9"/>
    <d v="1899-12-30T13:35:00"/>
    <d v="1899-12-30T01:41:00"/>
    <n v="1"/>
    <n v="41"/>
    <d v="1899-12-30T13:35:00"/>
    <d v="1899-12-30T13:35:00"/>
    <d v="1899-12-30T00:00:00"/>
    <n v="0"/>
    <n v="0"/>
    <d v="1899-12-30T13:35:00"/>
    <d v="1899-12-30T13:35:00"/>
    <m/>
    <d v="1899-12-30T00:00:00"/>
    <n v="0"/>
    <n v="0"/>
    <d v="1899-12-30T13:45:00"/>
    <d v="1899-12-30T00:10:00"/>
    <n v="0"/>
    <n v="10"/>
    <d v="1899-12-30T13:50:00"/>
    <d v="1899-12-30T00:05:00"/>
    <n v="0"/>
    <n v="5"/>
    <d v="1899-12-30T13:50:00"/>
    <d v="1899-12-30T13:55:00"/>
    <d v="1899-12-30T00:05:00"/>
    <n v="0"/>
    <n v="5"/>
    <d v="1899-12-30T13:15:00"/>
    <n v="13"/>
    <n v="15"/>
    <d v="1899-12-30T04:00:00"/>
    <n v="4"/>
    <n v="0"/>
    <d v="1899-12-30T01:10:00"/>
    <n v="1"/>
    <n v="10"/>
    <d v="1899-12-30T01:41:00"/>
    <n v="1"/>
    <n v="41"/>
    <m/>
    <m/>
    <m/>
    <d v="1899-12-30T01:20:00"/>
    <n v="1"/>
    <n v="20"/>
    <d v="1899-12-30T00:00:00"/>
    <n v="0"/>
    <n v="0"/>
    <d v="1899-12-30T00:00:00"/>
    <n v="0"/>
    <n v="0"/>
    <d v="1899-12-30T00:03:00"/>
    <n v="0"/>
    <n v="3"/>
    <d v="1899-12-30T00:00:00"/>
    <n v="0"/>
    <n v="0"/>
    <d v="1899-12-30T00:00:00"/>
    <n v="0"/>
    <n v="0"/>
    <d v="1899-12-30T00:18:00"/>
    <n v="0"/>
    <n v="18"/>
    <d v="1899-12-30T00:00:00"/>
    <n v="0"/>
    <n v="0"/>
    <n v="2520319.8760000034"/>
    <n v="40579"/>
    <n v="63.385964912280699"/>
    <n v="62.108969565538906"/>
    <m/>
    <m/>
    <m/>
    <m/>
    <m/>
  </r>
  <r>
    <n v="714"/>
    <n v="122"/>
    <d v="2011-12-29T00:00:00"/>
    <n v="12"/>
    <x v="0"/>
    <n v="43"/>
    <s v="TSL,JSR"/>
    <s v="CP OMAN/CURRAGH SS"/>
    <s v="MP PANAMAX 6/FORTUNE RAINBOW"/>
    <d v="1899-12-30T18:45:00"/>
    <x v="706"/>
    <s v="DTY-WT 1-WCS-RLS 2-IMWB 1-DTY"/>
    <n v="49"/>
    <n v="9"/>
    <m/>
    <d v="1899-12-30T18:45:00"/>
    <d v="1899-12-30T18:45:00"/>
    <d v="1899-12-30T00:00:00"/>
    <n v="0"/>
    <n v="0"/>
    <d v="1899-12-30T18:50:00"/>
    <d v="1899-12-30T00:05:00"/>
    <n v="0"/>
    <n v="5"/>
    <d v="1899-12-30T19:00:00"/>
    <d v="1899-12-30T00:10:00"/>
    <n v="0"/>
    <n v="10"/>
    <d v="1899-12-30T19:35:00"/>
    <d v="1899-12-30T00:35:00"/>
    <n v="0"/>
    <n v="35"/>
    <d v="1899-12-30T19:40:00"/>
    <d v="1899-12-30T20:55:00"/>
    <d v="1899-12-30T01:15:00"/>
    <n v="1"/>
    <n v="15"/>
    <d v="1899-12-30T19:40:00"/>
    <d v="1899-12-30T20:55:00"/>
    <d v="1899-12-30T01:15:00"/>
    <n v="1"/>
    <n v="15"/>
    <d v="1899-12-30T20:57:00"/>
    <d v="1899-12-30T00:02:00"/>
    <n v="0"/>
    <n v="2"/>
    <d v="1899-12-30T20:58:00"/>
    <d v="1899-12-30T00:01:00"/>
    <n v="0"/>
    <n v="1"/>
    <d v="1899-12-30T22:59:00"/>
    <d v="1899-12-30T02:01:00"/>
    <n v="2"/>
    <n v="1"/>
    <d v="1899-12-30T22:59:00"/>
    <d v="1899-12-30T22:59:00"/>
    <d v="1899-12-30T00:00:00"/>
    <n v="0"/>
    <n v="0"/>
    <d v="1899-12-30T22:59:00"/>
    <d v="1899-12-30T22:59:00"/>
    <m/>
    <d v="1899-12-30T00:00:00"/>
    <n v="0"/>
    <n v="0"/>
    <d v="1899-12-30T23:10:00"/>
    <d v="1899-12-30T00:11:00"/>
    <n v="0"/>
    <n v="11"/>
    <d v="1899-12-30T23:15:00"/>
    <d v="1899-12-30T00:05:00"/>
    <n v="0"/>
    <n v="5"/>
    <d v="1899-12-30T23:15:00"/>
    <d v="1899-12-30T23:20:00"/>
    <d v="1899-12-30T00:05:00"/>
    <n v="0"/>
    <n v="5"/>
    <d v="1899-12-30T04:35:00"/>
    <n v="4"/>
    <n v="35"/>
    <d v="1899-12-30T00:53:00"/>
    <n v="0"/>
    <n v="53"/>
    <d v="1899-12-30T01:15:00"/>
    <n v="1"/>
    <n v="15"/>
    <d v="1899-12-30T02:01:00"/>
    <n v="2"/>
    <n v="1"/>
    <m/>
    <m/>
    <m/>
    <d v="1899-12-30T01:02:00"/>
    <n v="1"/>
    <n v="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9:00"/>
    <n v="0"/>
    <n v="59"/>
    <d v="1899-12-30T00:00:00"/>
    <n v="0"/>
    <n v="0"/>
    <n v="2523471.8760000034"/>
    <n v="40628"/>
    <n v="64.326530612244895"/>
    <n v="62.11164408782129"/>
    <m/>
    <m/>
    <m/>
    <m/>
    <m/>
  </r>
  <r>
    <n v="715"/>
    <n v="123"/>
    <d v="2011-12-30T00:00:00"/>
    <n v="12"/>
    <x v="0"/>
    <n v="44"/>
    <s v="TSL,JSR"/>
    <s v="CURRAGH SS"/>
    <s v="FORTUNE RAINBOW"/>
    <d v="1899-12-30T20:30:00"/>
    <x v="707"/>
    <s v="DTY-WT 1-WCS-RLS 1-IMWB 1-DTY"/>
    <n v="57"/>
    <n v="1"/>
    <m/>
    <d v="1899-12-30T20:30:00"/>
    <d v="1899-12-30T20:30:00"/>
    <d v="1899-12-30T00:00:00"/>
    <n v="0"/>
    <n v="0"/>
    <d v="1899-12-30T20:35:00"/>
    <d v="1899-12-30T00:05:00"/>
    <n v="0"/>
    <n v="5"/>
    <d v="1899-12-30T20:45:00"/>
    <d v="1899-12-30T00:10:00"/>
    <n v="0"/>
    <n v="10"/>
    <d v="1899-12-30T22:00:00"/>
    <d v="1899-12-30T01:15:00"/>
    <n v="1"/>
    <n v="15"/>
    <d v="1899-12-30T22:20:00"/>
    <d v="1899-12-31T01:15:00"/>
    <d v="1899-12-30T02:55:00"/>
    <n v="2"/>
    <n v="55"/>
    <d v="1899-12-30T22:20:00"/>
    <d v="1899-12-31T01:15:00"/>
    <d v="1899-12-30T02:55:00"/>
    <n v="2"/>
    <n v="55"/>
    <d v="1899-12-31T01:18:00"/>
    <d v="1899-12-30T00:03:00"/>
    <n v="0"/>
    <n v="3"/>
    <d v="1899-12-31T01:18:00"/>
    <d v="1899-12-30T00:00:00"/>
    <n v="0"/>
    <n v="0"/>
    <d v="1899-12-31T03:34:00"/>
    <d v="1899-12-30T02:16:00"/>
    <n v="2"/>
    <n v="16"/>
    <d v="1899-12-31T03:34:00"/>
    <d v="1899-12-31T03:34:00"/>
    <d v="1899-12-30T00:00:00"/>
    <n v="0"/>
    <n v="0"/>
    <d v="1899-12-31T03:34:00"/>
    <d v="1899-12-31T03:34:00"/>
    <m/>
    <d v="1899-12-30T00:00:00"/>
    <n v="0"/>
    <n v="0"/>
    <d v="1899-12-31T03:45:00"/>
    <d v="1899-12-30T00:11:00"/>
    <n v="0"/>
    <n v="11"/>
    <d v="1899-12-31T03:50:00"/>
    <d v="1899-12-30T00:05:00"/>
    <n v="0"/>
    <n v="5"/>
    <d v="1899-12-31T03:50:00"/>
    <d v="1899-12-31T03:55:00"/>
    <d v="1899-12-30T00:05:00"/>
    <n v="0"/>
    <n v="5"/>
    <d v="1899-12-30T07:25:00"/>
    <n v="7"/>
    <n v="25"/>
    <d v="1899-12-30T01:34:00"/>
    <n v="1"/>
    <n v="34"/>
    <d v="1899-12-30T02:55:00"/>
    <n v="2"/>
    <n v="55"/>
    <d v="1899-12-30T02:16:00"/>
    <n v="2"/>
    <n v="16"/>
    <m/>
    <m/>
    <m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1:00"/>
    <n v="1"/>
    <n v="1"/>
    <d v="1899-12-30T00:00:00"/>
    <n v="0"/>
    <n v="0"/>
    <n v="2527105.3660000036"/>
    <n v="40685"/>
    <n v="63.745438596491226"/>
    <n v="62.113933046577451"/>
    <m/>
    <m/>
    <m/>
    <m/>
    <m/>
  </r>
  <r>
    <n v="716"/>
    <n v="124"/>
    <d v="2011-12-31T00:00:00"/>
    <n v="12"/>
    <x v="0"/>
    <n v="45"/>
    <s v="TSL,JSR"/>
    <s v="CURRAGH SS"/>
    <s v="FORTUNE RAINBOW"/>
    <d v="1899-12-30T19:30:00"/>
    <x v="708"/>
    <s v="DTY-WT 1-WCS-RLS 1-IMWB 1-DTY"/>
    <n v="45"/>
    <n v="0"/>
    <m/>
    <d v="1899-12-30T19:30:00"/>
    <d v="1899-12-30T19:30:00"/>
    <d v="1899-12-30T00:00:00"/>
    <n v="0"/>
    <n v="0"/>
    <d v="1899-12-30T19:40:00"/>
    <d v="1899-12-30T00:10:00"/>
    <n v="0"/>
    <n v="10"/>
    <d v="1899-12-30T19:55:00"/>
    <d v="1899-12-30T00:15:00"/>
    <n v="0"/>
    <n v="15"/>
    <d v="1899-12-30T21:00:00"/>
    <d v="1899-12-30T01:05:00"/>
    <n v="1"/>
    <n v="5"/>
    <d v="1899-12-30T21:05:00"/>
    <d v="1899-12-30T23:04:00"/>
    <d v="1899-12-30T01:59:00"/>
    <n v="1"/>
    <n v="59"/>
    <d v="1899-12-30T21:05:00"/>
    <d v="1899-12-30T23:04:00"/>
    <d v="1899-12-30T01:59:00"/>
    <n v="1"/>
    <n v="59"/>
    <d v="1899-12-30T23:09:00"/>
    <d v="1899-12-30T00:05:00"/>
    <n v="0"/>
    <n v="5"/>
    <d v="1899-12-30T23:10:00"/>
    <d v="1899-12-30T00:01:00"/>
    <n v="0"/>
    <n v="1"/>
    <d v="1899-12-31T01:10:00"/>
    <d v="1899-12-30T02:00:00"/>
    <n v="2"/>
    <n v="0"/>
    <d v="1899-12-31T01:10:00"/>
    <d v="1899-12-31T01:10:00"/>
    <d v="1899-12-30T00:00:00"/>
    <n v="0"/>
    <n v="0"/>
    <d v="1899-12-31T01:10:00"/>
    <d v="1899-12-31T01:10:00"/>
    <m/>
    <d v="1899-12-30T00:00:00"/>
    <n v="0"/>
    <n v="0"/>
    <d v="1899-12-31T01:20:00"/>
    <d v="1899-12-30T00:10:00"/>
    <n v="0"/>
    <n v="10"/>
    <d v="1899-12-31T01:25:00"/>
    <d v="1899-12-30T00:05:00"/>
    <n v="0"/>
    <n v="5"/>
    <d v="1899-12-31T01:25:00"/>
    <d v="1899-12-31T01:30:00"/>
    <d v="1899-12-30T00:05:00"/>
    <n v="0"/>
    <n v="5"/>
    <d v="1899-12-30T06:00:00"/>
    <n v="6"/>
    <n v="0"/>
    <d v="1899-12-30T01:25:00"/>
    <n v="1"/>
    <n v="25"/>
    <d v="1899-12-30T01:59:00"/>
    <n v="1"/>
    <n v="59"/>
    <d v="1899-12-30T02:00:00"/>
    <n v="2"/>
    <n v="0"/>
    <m/>
    <m/>
    <m/>
    <d v="1899-12-30T00:55:00"/>
    <n v="0"/>
    <n v="55"/>
    <d v="1899-12-30T00:00:00"/>
    <n v="0"/>
    <n v="0"/>
    <d v="1899-12-30T00:12:00"/>
    <n v="0"/>
    <n v="12"/>
    <d v="1899-12-30T00:00:00"/>
    <n v="0"/>
    <n v="0"/>
    <d v="1899-12-30T00:00:00"/>
    <n v="0"/>
    <n v="0"/>
    <d v="1899-12-30T00:00:00"/>
    <n v="0"/>
    <n v="0"/>
    <d v="1899-12-30T00:53:00"/>
    <n v="0"/>
    <n v="53"/>
    <d v="1899-12-30T00:00:00"/>
    <n v="0"/>
    <n v="0"/>
    <n v="2529790.7460000035"/>
    <n v="40730"/>
    <n v="59.675111111111114"/>
    <n v="62.111238546525989"/>
    <m/>
    <m/>
    <m/>
    <m/>
    <m/>
  </r>
  <r>
    <n v="717"/>
    <n v="125"/>
    <d v="2011-12-31T00:00:00"/>
    <n v="12"/>
    <x v="1"/>
    <n v="25"/>
    <s v="TSL,HALDIA"/>
    <s v="HAIL CREEK/OKEY NORTH"/>
    <s v="FRONTIER AMBITION"/>
    <d v="1899-12-30T23:45:00"/>
    <x v="709"/>
    <s v="DTY-WT 1-WCS-RLS 2-IMWB 1-DTY"/>
    <n v="57"/>
    <n v="2"/>
    <m/>
    <d v="1899-12-30T23:45:00"/>
    <d v="1899-12-30T23:45:00"/>
    <d v="1899-12-30T00:00:00"/>
    <n v="0"/>
    <n v="0"/>
    <d v="1899-12-30T23:50:00"/>
    <d v="1899-12-30T00:05:00"/>
    <n v="0"/>
    <n v="5"/>
    <d v="1899-12-31T00:05:00"/>
    <d v="1899-12-30T00:15:00"/>
    <n v="0"/>
    <n v="15"/>
    <d v="1899-12-31T00:55:00"/>
    <d v="1899-12-30T00:50:00"/>
    <n v="0"/>
    <n v="50"/>
    <d v="1899-12-31T01:05:00"/>
    <d v="1899-12-31T02:35:00"/>
    <d v="1899-12-30T01:30:00"/>
    <n v="1"/>
    <n v="30"/>
    <d v="1899-12-31T01:05:00"/>
    <d v="1899-12-31T02:35:00"/>
    <d v="1899-12-30T01:30:00"/>
    <n v="1"/>
    <n v="30"/>
    <d v="1899-12-31T02:38:00"/>
    <d v="1899-12-30T00:03:00"/>
    <n v="0"/>
    <n v="3"/>
    <d v="1899-12-31T02:39:00"/>
    <d v="1899-12-30T00:01:00"/>
    <n v="0"/>
    <n v="1"/>
    <d v="1899-12-31T05:04:00"/>
    <d v="1899-12-30T02:25:00"/>
    <n v="2"/>
    <n v="25"/>
    <d v="1899-12-31T05:04:00"/>
    <d v="1899-12-31T05:04:00"/>
    <d v="1899-12-30T00:00:00"/>
    <n v="0"/>
    <n v="0"/>
    <d v="1899-12-31T05:04:00"/>
    <d v="1899-12-31T05:04:00"/>
    <m/>
    <d v="1899-12-30T00:00:00"/>
    <n v="0"/>
    <n v="0"/>
    <d v="1899-12-31T05:15:00"/>
    <d v="1899-12-30T00:11:00"/>
    <n v="0"/>
    <n v="11"/>
    <d v="1899-12-31T05:20:00"/>
    <d v="1899-12-30T00:05:00"/>
    <n v="0"/>
    <n v="5"/>
    <d v="1899-12-31T05:20:00"/>
    <d v="1899-12-31T05:25:00"/>
    <d v="1899-12-30T00:05:00"/>
    <n v="0"/>
    <n v="5"/>
    <d v="1899-12-30T05:40:00"/>
    <n v="5"/>
    <n v="40"/>
    <d v="1899-12-30T01:09:00"/>
    <n v="1"/>
    <n v="9"/>
    <d v="1899-12-30T01:30:00"/>
    <n v="1"/>
    <n v="30"/>
    <d v="1899-12-30T02:25:00"/>
    <n v="2"/>
    <n v="25"/>
    <m/>
    <m/>
    <m/>
    <d v="1899-12-30T01:39:00"/>
    <n v="1"/>
    <n v="39"/>
    <d v="1899-12-30T00:00:00"/>
    <n v="0"/>
    <n v="0"/>
    <d v="1899-12-30T00:07:00"/>
    <n v="0"/>
    <n v="7"/>
    <d v="1899-12-30T00:00:00"/>
    <n v="0"/>
    <n v="0"/>
    <d v="1899-12-30T00:00:00"/>
    <n v="0"/>
    <n v="0"/>
    <d v="1899-12-30T00:00:00"/>
    <n v="0"/>
    <n v="0"/>
    <d v="1899-12-30T00:39:00"/>
    <n v="0"/>
    <n v="39"/>
    <d v="1899-12-30T00:00:00"/>
    <n v="0"/>
    <n v="0"/>
    <n v="2533398.6060000034"/>
    <n v="40787"/>
    <n v="63.295789473684209"/>
    <n v="62.112893961311286"/>
    <m/>
    <m/>
    <m/>
    <m/>
    <m/>
  </r>
  <r>
    <n v="718"/>
    <n v="1"/>
    <d v="2012-01-01T00:00:00"/>
    <n v="1"/>
    <x v="17"/>
    <n v="1"/>
    <s v="UML,SUKHINDA"/>
    <s v="HARD COKING COAL"/>
    <s v="SUMMER FORTUNE"/>
    <d v="1899-12-30T01:15:00"/>
    <x v="710"/>
    <s v="DTY-WT 1-WCS-RLS 1-IMWB 1-DTY"/>
    <n v="57"/>
    <n v="0"/>
    <m/>
    <d v="1899-12-30T01:15:00"/>
    <d v="1899-12-30T01:15:00"/>
    <d v="1899-12-30T00:00:00"/>
    <n v="0"/>
    <n v="0"/>
    <d v="1899-12-30T02:25:00"/>
    <d v="1899-12-30T01:10:00"/>
    <n v="1"/>
    <n v="10"/>
    <d v="1899-12-30T02:45:00"/>
    <d v="1899-12-30T00:20:00"/>
    <n v="0"/>
    <n v="20"/>
    <d v="1899-12-30T03:25:00"/>
    <d v="1899-12-30T00:40:00"/>
    <n v="0"/>
    <n v="40"/>
    <d v="1899-12-30T03:30:00"/>
    <d v="1899-12-30T05:35:00"/>
    <d v="1899-12-30T02:05:00"/>
    <n v="2"/>
    <n v="5"/>
    <d v="1899-12-30T03:30:00"/>
    <d v="1899-12-30T05:35:00"/>
    <d v="1899-12-30T02:05:00"/>
    <n v="2"/>
    <n v="5"/>
    <d v="1899-12-30T05:40:00"/>
    <d v="1899-12-30T00:05:00"/>
    <n v="0"/>
    <n v="5"/>
    <d v="1899-12-30T05:53:00"/>
    <d v="1899-12-30T00:13:00"/>
    <n v="0"/>
    <n v="13"/>
    <d v="1899-12-30T08:00:00"/>
    <d v="1899-12-30T02:07:00"/>
    <n v="2"/>
    <n v="7"/>
    <d v="1899-12-30T08:00:00"/>
    <d v="1899-12-30T08:00:00"/>
    <d v="1899-12-30T00:00:00"/>
    <n v="0"/>
    <n v="0"/>
    <d v="1899-12-30T08:00:00"/>
    <d v="1899-12-30T08:00:00"/>
    <m/>
    <d v="1899-12-30T00:00:00"/>
    <n v="0"/>
    <n v="0"/>
    <d v="1899-12-30T08:10:00"/>
    <d v="1899-12-30T00:10:00"/>
    <n v="0"/>
    <n v="10"/>
    <d v="1899-12-30T08:13:00"/>
    <d v="1899-12-30T00:03:00"/>
    <n v="0"/>
    <n v="3"/>
    <d v="1899-12-30T08:13:00"/>
    <d v="1899-12-30T08:15:00"/>
    <d v="1899-12-30T00:02:00"/>
    <n v="0"/>
    <n v="2"/>
    <d v="1899-12-30T07:00:00"/>
    <n v="7"/>
    <n v="0"/>
    <d v="1899-12-30T00:58:00"/>
    <n v="0"/>
    <n v="58"/>
    <d v="1899-12-30T02:05:00"/>
    <n v="2"/>
    <n v="5"/>
    <d v="1899-12-30T02:07:00"/>
    <n v="2"/>
    <n v="7"/>
    <m/>
    <m/>
    <m/>
    <d v="1899-12-30T01:06:00"/>
    <n v="1"/>
    <n v="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1:00"/>
    <n v="1"/>
    <n v="1"/>
    <d v="1899-12-30T00:00:00"/>
    <n v="0"/>
    <n v="0"/>
    <n v="2536907.3060000036"/>
    <n v="40844"/>
    <n v="61.556140350877193"/>
    <n v="62.112116981686505"/>
    <m/>
    <m/>
    <m/>
    <m/>
    <m/>
  </r>
  <r>
    <n v="719"/>
    <n v="2"/>
    <d v="2012-01-01T00:00:00"/>
    <n v="1"/>
    <x v="2"/>
    <n v="1"/>
    <s v="UML,DGPR"/>
    <s v="HARD COKING COAL"/>
    <s v="SUMMER FORTUNE"/>
    <d v="1899-12-30T20:30:00"/>
    <x v="711"/>
    <s v="DTY-WT 1-WCS-RLS 1-IMWB 1-DTY"/>
    <n v="58"/>
    <n v="1"/>
    <m/>
    <d v="1899-12-30T20:30:00"/>
    <d v="1899-12-30T20:30:00"/>
    <d v="1899-12-30T00:00:00"/>
    <n v="0"/>
    <n v="0"/>
    <d v="1899-12-30T20:40:00"/>
    <d v="1899-12-30T00:10:00"/>
    <n v="0"/>
    <n v="10"/>
    <d v="1899-12-30T20:55:00"/>
    <d v="1899-12-30T00:15:00"/>
    <n v="0"/>
    <n v="15"/>
    <d v="1899-12-30T22:55:00"/>
    <d v="1899-12-30T02:00:00"/>
    <n v="2"/>
    <n v="0"/>
    <d v="1899-12-30T23:00:00"/>
    <d v="1899-12-30T23:55:00"/>
    <d v="1899-12-30T00:55:00"/>
    <n v="0"/>
    <n v="55"/>
    <d v="1899-12-30T23:00:00"/>
    <d v="1899-12-30T23:55:00"/>
    <d v="1899-12-30T00:55:00"/>
    <n v="0"/>
    <n v="55"/>
    <d v="1899-12-31T00:00:00"/>
    <d v="1899-12-30T00:05:00"/>
    <n v="0"/>
    <n v="5"/>
    <d v="1899-12-31T00:02:00"/>
    <d v="1899-12-30T00:02:00"/>
    <n v="0"/>
    <n v="2"/>
    <d v="1899-12-31T05:46:00"/>
    <d v="1899-12-30T05:44:00"/>
    <n v="5"/>
    <n v="44"/>
    <d v="1899-12-31T05:46:00"/>
    <d v="1899-12-31T05:46:00"/>
    <d v="1899-12-30T00:00:00"/>
    <n v="0"/>
    <n v="0"/>
    <d v="1899-12-31T05:46:00"/>
    <d v="1899-12-31T05:46:00"/>
    <m/>
    <d v="1899-12-30T00:00:00"/>
    <n v="0"/>
    <n v="0"/>
    <d v="1899-12-31T05:54:00"/>
    <d v="1899-12-30T00:08:00"/>
    <n v="0"/>
    <n v="8"/>
    <d v="1899-12-31T05:58:00"/>
    <d v="1899-12-30T00:04:00"/>
    <n v="0"/>
    <n v="4"/>
    <d v="1899-12-31T05:58:00"/>
    <d v="1899-12-31T06:00:00"/>
    <d v="1899-12-30T00:02:00"/>
    <n v="0"/>
    <n v="2"/>
    <d v="1899-12-30T09:30:00"/>
    <n v="9"/>
    <n v="30"/>
    <d v="1899-12-30T02:17:00"/>
    <n v="2"/>
    <n v="17"/>
    <d v="1899-12-30T00:55:00"/>
    <n v="0"/>
    <n v="55"/>
    <d v="1899-12-30T05:44:00"/>
    <n v="5"/>
    <n v="44"/>
    <m/>
    <m/>
    <m/>
    <d v="1899-12-30T01:14:00"/>
    <n v="1"/>
    <n v="1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4:30:00"/>
    <n v="4"/>
    <n v="30"/>
    <d v="1899-12-30T00:05:00"/>
    <n v="0"/>
    <n v="5"/>
    <n v="2540671.8560000034"/>
    <n v="40902"/>
    <n v="64.906034482758628"/>
    <n v="62.11607882255155"/>
    <m/>
    <m/>
    <m/>
    <m/>
    <m/>
  </r>
  <r>
    <n v="720"/>
    <n v="3"/>
    <d v="2012-01-01T00:00:00"/>
    <n v="1"/>
    <x v="0"/>
    <n v="1"/>
    <s v="TSL,JSR"/>
    <s v="CP OMAN"/>
    <s v="MP PANAMAX 6"/>
    <d v="1899-12-30T21:00:00"/>
    <x v="712"/>
    <s v="DTY-WT 1-WCS-RLS 2-IMWB 1-DTY"/>
    <n v="58"/>
    <n v="1"/>
    <m/>
    <d v="1899-12-30T21:00:00"/>
    <d v="1899-12-30T21:00:00"/>
    <d v="1899-12-30T00:00:00"/>
    <n v="0"/>
    <n v="0"/>
    <d v="1899-12-30T21:10:00"/>
    <d v="1899-12-30T00:10:00"/>
    <n v="0"/>
    <n v="10"/>
    <d v="1899-12-30T21:25:00"/>
    <d v="1899-12-30T00:15:00"/>
    <n v="0"/>
    <n v="15"/>
    <d v="1899-12-30T23:55:00"/>
    <d v="1899-12-30T02:30:00"/>
    <n v="2"/>
    <n v="30"/>
    <d v="1899-12-31T00:05:00"/>
    <d v="1899-12-31T01:10:00"/>
    <d v="1899-12-30T01:05:00"/>
    <n v="1"/>
    <n v="5"/>
    <d v="1899-12-31T00:05:00"/>
    <d v="1899-12-31T01:10:00"/>
    <d v="1899-12-30T01:05:00"/>
    <n v="1"/>
    <n v="5"/>
    <d v="1899-12-31T01:15:00"/>
    <d v="1899-12-30T00:05:00"/>
    <n v="0"/>
    <n v="5"/>
    <d v="1899-12-31T01:16:00"/>
    <d v="1899-12-30T00:01:00"/>
    <n v="0"/>
    <n v="1"/>
    <d v="1899-12-31T04:01:00"/>
    <d v="1899-12-30T02:45:00"/>
    <n v="2"/>
    <n v="45"/>
    <d v="1899-12-31T04:01:00"/>
    <d v="1899-12-31T04:01:00"/>
    <d v="1899-12-30T00:00:00"/>
    <n v="0"/>
    <n v="0"/>
    <d v="1899-12-31T04:01:00"/>
    <d v="1899-12-31T04:01:00"/>
    <m/>
    <d v="1899-12-30T00:00:00"/>
    <n v="0"/>
    <n v="0"/>
    <d v="1899-12-31T04:10:00"/>
    <d v="1899-12-30T00:09:00"/>
    <n v="0"/>
    <n v="9"/>
    <d v="1899-12-31T04:15:00"/>
    <d v="1899-12-30T00:05:00"/>
    <n v="0"/>
    <n v="5"/>
    <d v="1899-12-31T04:15:00"/>
    <d v="1899-12-31T04:20:00"/>
    <d v="1899-12-30T00:05:00"/>
    <n v="0"/>
    <n v="5"/>
    <d v="1899-12-30T07:20:00"/>
    <n v="7"/>
    <n v="20"/>
    <d v="1899-12-30T02:49:00"/>
    <n v="2"/>
    <n v="49"/>
    <d v="1899-12-30T01:05:00"/>
    <n v="1"/>
    <n v="5"/>
    <d v="1899-12-30T02:45:00"/>
    <n v="2"/>
    <n v="45"/>
    <m/>
    <m/>
    <m/>
    <d v="1899-12-30T00:38:00"/>
    <n v="0"/>
    <n v="3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07:00"/>
    <n v="2"/>
    <n v="7"/>
    <d v="1899-12-30T00:00:00"/>
    <n v="0"/>
    <n v="0"/>
    <n v="2544297.7960000033"/>
    <n v="40960"/>
    <n v="62.516206896551722"/>
    <n v="62.11664541015633"/>
    <m/>
    <m/>
    <m/>
    <m/>
    <m/>
  </r>
  <r>
    <n v="721"/>
    <n v="4"/>
    <d v="2012-01-02T00:00:00"/>
    <n v="1"/>
    <x v="45"/>
    <n v="1"/>
    <s v="JAL"/>
    <s v="STEAM NON COKING"/>
    <s v="DIAMOND STAR"/>
    <d v="1899-12-30T12:20:00"/>
    <x v="713"/>
    <s v="DTY-WT 1-WCS-RLS 1-IMWB 1-DTY"/>
    <n v="58"/>
    <n v="0"/>
    <m/>
    <d v="1899-12-30T12:20:00"/>
    <d v="1899-12-30T12:20:00"/>
    <d v="1899-12-30T00:00:00"/>
    <n v="0"/>
    <n v="0"/>
    <d v="1899-12-30T12:30:00"/>
    <d v="1899-12-30T00:10:00"/>
    <n v="0"/>
    <n v="10"/>
    <d v="1899-12-30T12:40:00"/>
    <d v="1899-12-30T00:10:00"/>
    <n v="0"/>
    <n v="10"/>
    <d v="1899-12-30T13:30:00"/>
    <d v="1899-12-30T00:50:00"/>
    <n v="0"/>
    <n v="50"/>
    <d v="1899-12-30T13:45:00"/>
    <d v="1899-12-30T15:20:00"/>
    <d v="1899-12-30T01:35:00"/>
    <n v="1"/>
    <n v="35"/>
    <d v="1899-12-30T13:45:00"/>
    <d v="1899-12-30T15:20:00"/>
    <d v="1899-12-30T01:35:00"/>
    <n v="1"/>
    <n v="35"/>
    <d v="1899-12-30T15:24:00"/>
    <d v="1899-12-30T00:04:00"/>
    <n v="0"/>
    <n v="4"/>
    <d v="1899-12-30T15:24:00"/>
    <d v="1899-12-30T00:00:00"/>
    <n v="0"/>
    <n v="0"/>
    <d v="1899-12-30T18:00:00"/>
    <d v="1899-12-30T02:36:00"/>
    <n v="2"/>
    <n v="36"/>
    <d v="1899-12-30T18:00:00"/>
    <d v="1899-12-30T18:00:00"/>
    <d v="1899-12-30T00:00:00"/>
    <n v="0"/>
    <n v="0"/>
    <d v="1899-12-30T18:00:00"/>
    <d v="1899-12-30T18:00:00"/>
    <m/>
    <d v="1899-12-30T00:00:00"/>
    <n v="0"/>
    <n v="0"/>
    <d v="1899-12-30T18:10:00"/>
    <d v="1899-12-30T00:10:00"/>
    <n v="0"/>
    <n v="10"/>
    <d v="1899-12-30T18:15:00"/>
    <d v="1899-12-30T00:05:00"/>
    <n v="0"/>
    <n v="5"/>
    <d v="1899-12-30T18:15:00"/>
    <d v="1899-12-30T18:20:00"/>
    <d v="1899-12-30T00:05:00"/>
    <n v="0"/>
    <n v="5"/>
    <d v="1899-12-30T06:00:00"/>
    <n v="6"/>
    <n v="0"/>
    <d v="1899-12-30T01:09:00"/>
    <n v="1"/>
    <n v="9"/>
    <d v="1899-12-30T01:35:00"/>
    <n v="1"/>
    <n v="35"/>
    <d v="1899-12-30T02:36:00"/>
    <n v="2"/>
    <n v="36"/>
    <m/>
    <m/>
    <m/>
    <d v="1899-12-30T02:05:00"/>
    <n v="2"/>
    <n v="5"/>
    <d v="1899-12-30T00:00:00"/>
    <n v="0"/>
    <n v="0"/>
    <d v="1899-12-30T00:00:00"/>
    <n v="0"/>
    <n v="0"/>
    <d v="1899-12-30T00:03:00"/>
    <n v="0"/>
    <n v="3"/>
    <d v="1899-12-30T00:00:00"/>
    <n v="0"/>
    <n v="0"/>
    <d v="1899-12-30T00:00:00"/>
    <n v="0"/>
    <n v="0"/>
    <d v="1899-12-30T00:28:00"/>
    <n v="0"/>
    <n v="28"/>
    <d v="1899-12-30T00:52:00"/>
    <n v="0"/>
    <n v="52"/>
    <n v="2548125.7960000033"/>
    <n v="41018"/>
    <n v="66"/>
    <n v="62.122136525427941"/>
    <m/>
    <m/>
    <m/>
    <m/>
    <m/>
  </r>
  <r>
    <n v="722"/>
    <n v="5"/>
    <d v="2012-01-02T00:00:00"/>
    <n v="1"/>
    <x v="46"/>
    <n v="2"/>
    <s v="TSL,JSR"/>
    <s v="ILLAWARA/CD HCC"/>
    <s v="IPSEA COLOSSUS/ECOLA"/>
    <d v="1899-12-30T15:45:00"/>
    <x v="714"/>
    <s v="DTY-WT 1-WCS-RLS 1-IMWB 1-DTY"/>
    <n v="51"/>
    <n v="8"/>
    <m/>
    <d v="1899-12-30T15:45:00"/>
    <d v="1899-12-30T15:45:00"/>
    <d v="1899-12-30T00:00:00"/>
    <n v="0"/>
    <n v="0"/>
    <d v="1899-12-30T15:50:00"/>
    <d v="1899-12-30T00:05:00"/>
    <n v="0"/>
    <n v="5"/>
    <d v="1899-12-30T16:00:00"/>
    <d v="1899-12-30T00:10:00"/>
    <n v="0"/>
    <n v="10"/>
    <d v="1899-12-30T17:30:00"/>
    <d v="1899-12-30T01:30:00"/>
    <n v="1"/>
    <n v="30"/>
    <d v="1899-12-30T17:35:00"/>
    <d v="1899-12-30T19:35:00"/>
    <d v="1899-12-30T02:00:00"/>
    <n v="2"/>
    <n v="0"/>
    <d v="1899-12-30T17:35:00"/>
    <d v="1899-12-30T19:35:00"/>
    <d v="1899-12-30T02:00:00"/>
    <n v="2"/>
    <n v="0"/>
    <d v="1899-12-30T23:23:00"/>
    <d v="1899-12-30T03:48:00"/>
    <n v="3"/>
    <n v="48"/>
    <d v="1899-12-30T19:45:00"/>
    <d v="1899-12-30T00:10:00"/>
    <n v="0"/>
    <n v="10"/>
    <d v="1899-12-31T02:08:00"/>
    <d v="1899-12-30T06:23:00"/>
    <n v="6"/>
    <n v="23"/>
    <d v="1899-12-31T02:08:00"/>
    <d v="1899-12-31T02:08:00"/>
    <d v="1899-12-30T00:00:00"/>
    <n v="0"/>
    <n v="0"/>
    <d v="1899-12-31T02:08:00"/>
    <d v="1899-12-31T02:08:00"/>
    <m/>
    <d v="1899-12-30T00:00:00"/>
    <n v="0"/>
    <n v="0"/>
    <d v="1899-12-31T02:20:00"/>
    <d v="1899-12-30T00:12:00"/>
    <n v="0"/>
    <n v="12"/>
    <d v="1899-12-31T02:25:00"/>
    <d v="1899-12-30T00:05:00"/>
    <n v="0"/>
    <n v="5"/>
    <d v="1899-12-31T02:25:00"/>
    <d v="1899-12-31T02:30:00"/>
    <d v="1899-12-30T00:05:00"/>
    <n v="0"/>
    <n v="5"/>
    <d v="1899-12-30T10:45:00"/>
    <n v="10"/>
    <n v="45"/>
    <d v="1899-12-30T05:35:00"/>
    <n v="5"/>
    <n v="35"/>
    <d v="1899-12-30T02:00:00"/>
    <n v="2"/>
    <n v="0"/>
    <d v="1899-12-30T06:23:00"/>
    <n v="6"/>
    <n v="23"/>
    <m/>
    <m/>
    <m/>
    <d v="1899-12-30T01:01:00"/>
    <n v="1"/>
    <n v="1"/>
    <d v="1899-12-30T00:00:00"/>
    <n v="0"/>
    <n v="0"/>
    <d v="1899-12-30T00:00:00"/>
    <n v="0"/>
    <n v="0"/>
    <d v="1899-12-30T00:00:00"/>
    <n v="0"/>
    <n v="0"/>
    <d v="1899-12-30T03:30:00"/>
    <n v="3"/>
    <n v="30"/>
    <d v="1899-12-30T00:06:00"/>
    <n v="0"/>
    <n v="6"/>
    <d v="1899-12-30T01:46:00"/>
    <n v="1"/>
    <n v="46"/>
    <d v="1899-12-30T00:00:00"/>
    <n v="0"/>
    <n v="0"/>
    <n v="2551360.7960000033"/>
    <n v="41069"/>
    <n v="63.431372549019606"/>
    <n v="62.12376235116519"/>
    <m/>
    <m/>
    <m/>
    <m/>
    <m/>
  </r>
  <r>
    <n v="723"/>
    <n v="6"/>
    <d v="2012-01-02T00:00:00"/>
    <n v="1"/>
    <x v="46"/>
    <n v="3"/>
    <s v="TSL,JSR"/>
    <s v="CURRAGH SS"/>
    <s v="FORTUNE RAINBOW"/>
    <d v="1899-12-30T19:00:00"/>
    <x v="715"/>
    <s v="DTY-WT 1-WCS-RLS 2-IMWB 1-DTY"/>
    <n v="55"/>
    <n v="4"/>
    <m/>
    <d v="1899-12-30T19:00:00"/>
    <d v="1899-12-30T19:00:00"/>
    <d v="1899-12-30T00:00:00"/>
    <n v="0"/>
    <n v="0"/>
    <d v="1899-12-30T19:15:00"/>
    <d v="1899-12-30T00:15:00"/>
    <n v="0"/>
    <n v="15"/>
    <d v="1899-12-30T19:30:00"/>
    <d v="1899-12-30T00:15:00"/>
    <n v="0"/>
    <n v="15"/>
    <d v="1899-12-30T20:35:00"/>
    <d v="1899-12-30T01:05:00"/>
    <n v="1"/>
    <n v="5"/>
    <d v="1899-12-30T20:40:00"/>
    <d v="1899-12-30T22:05:00"/>
    <d v="1899-12-30T01:25:00"/>
    <n v="1"/>
    <n v="25"/>
    <d v="1899-12-30T20:40:00"/>
    <d v="1899-12-30T22:05:00"/>
    <d v="1899-12-30T01:25:00"/>
    <n v="1"/>
    <n v="25"/>
    <d v="1899-12-30T22:48:00"/>
    <d v="1899-12-30T00:43:00"/>
    <n v="0"/>
    <n v="43"/>
    <d v="1899-12-30T22:52:00"/>
    <d v="1899-12-30T00:04:00"/>
    <n v="0"/>
    <n v="4"/>
    <d v="1899-12-31T01:22:00"/>
    <d v="1899-12-30T02:30:00"/>
    <n v="2"/>
    <n v="30"/>
    <d v="1899-12-31T01:22:00"/>
    <d v="1899-12-31T01:22:00"/>
    <d v="1899-12-30T00:00:00"/>
    <n v="0"/>
    <n v="0"/>
    <d v="1899-12-31T01:22:00"/>
    <d v="1899-12-31T01:22:00"/>
    <m/>
    <d v="1899-12-30T00:00:00"/>
    <n v="0"/>
    <n v="0"/>
    <d v="1899-12-31T01:30:00"/>
    <d v="1899-12-30T00:08:00"/>
    <n v="0"/>
    <n v="8"/>
    <d v="1899-12-31T01:35:00"/>
    <d v="1899-12-30T00:05:00"/>
    <n v="0"/>
    <n v="5"/>
    <d v="1899-12-31T01:35:00"/>
    <d v="1899-12-31T01:40:00"/>
    <d v="1899-12-30T00:05:00"/>
    <n v="0"/>
    <n v="5"/>
    <d v="1899-12-30T06:40:00"/>
    <n v="6"/>
    <n v="40"/>
    <d v="1899-12-30T02:01:00"/>
    <n v="2"/>
    <n v="1"/>
    <d v="1899-12-30T01:25:00"/>
    <n v="1"/>
    <n v="25"/>
    <d v="1899-12-30T02:30:00"/>
    <n v="2"/>
    <n v="30"/>
    <m/>
    <m/>
    <m/>
    <d v="1899-12-30T01:13:00"/>
    <n v="1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7:00"/>
    <n v="0"/>
    <n v="17"/>
    <d v="1899-12-30T01:00:00"/>
    <n v="1"/>
    <n v="0"/>
    <d v="1899-12-30T00:00:00"/>
    <n v="0"/>
    <n v="0"/>
    <n v="2554846.7960000033"/>
    <n v="41124"/>
    <n v="63.381818181818183"/>
    <n v="62.125444898356271"/>
    <m/>
    <m/>
    <m/>
    <m/>
    <m/>
  </r>
  <r>
    <n v="724"/>
    <n v="7"/>
    <d v="2012-01-02T00:00:00"/>
    <n v="1"/>
    <x v="47"/>
    <n v="1"/>
    <s v="TSL,HALDIA"/>
    <s v="HAIL CREEK/OKEY NORTH"/>
    <s v="FRONTIER AMBITION"/>
    <d v="1899-12-30T21:00:00"/>
    <x v="716"/>
    <s v="DTY-WT 1-WCS-RLS 1-IMWB 1-DTY"/>
    <n v="59"/>
    <n v="0"/>
    <m/>
    <d v="1899-12-30T21:00:00"/>
    <d v="1899-12-30T21:00:00"/>
    <d v="1899-12-30T00:00:00"/>
    <n v="0"/>
    <n v="0"/>
    <d v="1899-12-30T21:40:00"/>
    <d v="1899-12-30T00:40:00"/>
    <n v="0"/>
    <n v="40"/>
    <d v="1899-12-30T21:50:00"/>
    <d v="1899-12-30T00:10:00"/>
    <n v="0"/>
    <n v="10"/>
    <d v="1899-12-31T01:10:00"/>
    <d v="1899-12-30T03:20:00"/>
    <n v="3"/>
    <n v="20"/>
    <d v="1899-12-30T01:15:00"/>
    <d v="1899-12-30T02:10:00"/>
    <d v="1899-12-30T00:55:00"/>
    <n v="0"/>
    <n v="55"/>
    <d v="1899-12-30T01:15:00"/>
    <d v="1899-12-30T02:10:00"/>
    <d v="1899-12-30T00:55:00"/>
    <n v="0"/>
    <n v="55"/>
    <d v="1899-12-30T02:40:00"/>
    <d v="1899-12-30T00:30:00"/>
    <n v="0"/>
    <n v="30"/>
    <d v="1899-12-30T03:11:00"/>
    <d v="1899-12-30T00:31:00"/>
    <n v="0"/>
    <n v="31"/>
    <d v="1899-12-30T05:20:00"/>
    <d v="1899-12-30T02:09:00"/>
    <n v="2"/>
    <n v="9"/>
    <d v="1899-12-31T05:20:00"/>
    <d v="1899-12-31T05:20:00"/>
    <d v="1899-12-30T00:00:00"/>
    <n v="0"/>
    <n v="0"/>
    <d v="1899-12-31T05:20:00"/>
    <d v="1899-12-31T05:20:00"/>
    <m/>
    <d v="1899-12-30T00:00:00"/>
    <n v="0"/>
    <n v="0"/>
    <d v="1899-12-31T05:25:00"/>
    <d v="1899-12-30T00:05:00"/>
    <n v="0"/>
    <n v="5"/>
    <d v="1899-12-31T05:30:00"/>
    <d v="1899-12-30T00:05:00"/>
    <n v="0"/>
    <n v="5"/>
    <d v="1899-12-31T05:30:00"/>
    <d v="1899-12-31T05:35:00"/>
    <d v="1899-12-30T00:05:00"/>
    <n v="0"/>
    <n v="5"/>
    <d v="1899-12-30T08:35:00"/>
    <n v="8"/>
    <n v="35"/>
    <d v="1899-12-30T04:00:00"/>
    <n v="4"/>
    <n v="0"/>
    <d v="1899-12-30T00:55:00"/>
    <n v="0"/>
    <n v="55"/>
    <d v="1899-12-30T02:09:00"/>
    <n v="2"/>
    <n v="9"/>
    <m/>
    <m/>
    <m/>
    <d v="1899-12-30T01:18:00"/>
    <n v="1"/>
    <n v="1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1:00"/>
    <n v="0"/>
    <n v="51"/>
    <d v="1899-12-30T00:00:00"/>
    <n v="0"/>
    <n v="0"/>
    <n v="2558534.7960000033"/>
    <n v="41183"/>
    <n v="62.508474576271183"/>
    <n v="62.125993638151748"/>
    <m/>
    <m/>
    <m/>
    <m/>
    <m/>
  </r>
  <r>
    <n v="725"/>
    <n v="8"/>
    <d v="2012-01-03T00:00:00"/>
    <n v="1"/>
    <x v="47"/>
    <n v="2"/>
    <s v="TSL,HALDIA"/>
    <s v="HAIL CREEK/OKEY NORTH"/>
    <s v="FRONTIER AMBITION"/>
    <d v="1899-12-30T23:45:00"/>
    <x v="717"/>
    <s v="DTY-WT 1-WCS-RLS 2-IMWB 1-DTY"/>
    <n v="58"/>
    <n v="1"/>
    <m/>
    <d v="1899-12-30T23:45:00"/>
    <d v="1899-12-30T23:45:00"/>
    <d v="1899-12-30T00:00:00"/>
    <n v="0"/>
    <n v="0"/>
    <d v="1899-12-31T03:00:00"/>
    <d v="1899-12-30T03:15:00"/>
    <n v="3"/>
    <n v="15"/>
    <d v="1899-12-31T03:50:00"/>
    <d v="1899-12-30T00:50:00"/>
    <n v="0"/>
    <n v="50"/>
    <d v="1899-12-31T04:15:00"/>
    <d v="1899-12-30T00:25:00"/>
    <n v="0"/>
    <n v="25"/>
    <d v="1899-12-31T04:26:00"/>
    <d v="1899-12-31T04:50:00"/>
    <d v="1899-12-30T00:24:00"/>
    <n v="0"/>
    <n v="24"/>
    <d v="1899-12-31T04:26:00"/>
    <d v="1899-12-31T04:50:00"/>
    <d v="1899-12-30T00:24:00"/>
    <n v="0"/>
    <n v="24"/>
    <d v="1899-12-31T05:41:00"/>
    <d v="1899-12-30T00:51:00"/>
    <n v="0"/>
    <n v="51"/>
    <d v="1899-12-31T05:42:00"/>
    <d v="1899-12-30T00:01:00"/>
    <n v="0"/>
    <n v="1"/>
    <d v="1899-12-31T07:57:00"/>
    <d v="1899-12-30T02:15:00"/>
    <n v="2"/>
    <n v="15"/>
    <d v="1899-12-31T07:57:00"/>
    <d v="1899-12-31T07:57:00"/>
    <d v="1899-12-30T00:00:00"/>
    <n v="0"/>
    <n v="0"/>
    <d v="1899-12-31T07:57:00"/>
    <d v="1899-12-31T07:57:00"/>
    <m/>
    <d v="1899-12-30T00:00:00"/>
    <n v="0"/>
    <n v="0"/>
    <d v="1899-12-31T08:10:00"/>
    <d v="1899-12-30T00:13:00"/>
    <n v="0"/>
    <n v="13"/>
    <d v="1899-12-31T08:15:00"/>
    <d v="1899-12-30T00:05:00"/>
    <n v="0"/>
    <n v="5"/>
    <d v="1899-12-31T08:15:00"/>
    <d v="1899-12-31T08:20:00"/>
    <d v="1899-12-30T00:05:00"/>
    <n v="0"/>
    <n v="5"/>
    <d v="1899-12-30T08:35:00"/>
    <n v="8"/>
    <n v="35"/>
    <d v="1899-12-30T01:34:00"/>
    <n v="1"/>
    <n v="34"/>
    <d v="1899-12-30T00:24:00"/>
    <n v="0"/>
    <n v="24"/>
    <d v="1899-12-30T02:15:00"/>
    <n v="2"/>
    <n v="15"/>
    <m/>
    <m/>
    <m/>
    <d v="1899-12-30T01:34:00"/>
    <n v="1"/>
    <n v="3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41:00"/>
    <n v="0"/>
    <n v="41"/>
    <d v="1899-12-30T00:00:00"/>
    <n v="0"/>
    <n v="0"/>
    <n v="2562195.7960000033"/>
    <n v="41241"/>
    <n v="63.120689655172413"/>
    <n v="62.127392546252594"/>
    <m/>
    <m/>
    <m/>
    <m/>
    <m/>
  </r>
  <r>
    <n v="726"/>
    <n v="9"/>
    <d v="2012-01-03T00:00:00"/>
    <n v="1"/>
    <x v="46"/>
    <n v="4"/>
    <s v="TSL,JSR"/>
    <s v="ILLAWARA/ANTHRACITE"/>
    <s v="KM KEELUNG/NAVIOS VECTOR"/>
    <d v="1899-12-30T06:35:00"/>
    <x v="718"/>
    <s v="DTY-WT 1-WCS-RLS 1-IMWB 1-DTY"/>
    <n v="45"/>
    <n v="0"/>
    <m/>
    <d v="1899-12-30T06:35:00"/>
    <d v="1899-12-30T06:35:00"/>
    <d v="1899-12-30T00:00:00"/>
    <n v="0"/>
    <n v="0"/>
    <d v="1899-12-30T06:40:00"/>
    <d v="1899-12-30T00:05:00"/>
    <n v="0"/>
    <n v="5"/>
    <d v="1899-12-30T06:55:00"/>
    <d v="1899-12-30T00:15:00"/>
    <n v="0"/>
    <n v="15"/>
    <d v="1899-12-30T07:35:00"/>
    <d v="1899-12-30T00:40:00"/>
    <n v="0"/>
    <n v="40"/>
    <d v="1899-12-30T07:40:00"/>
    <d v="1899-12-30T09:20:00"/>
    <d v="1899-12-30T01:40:00"/>
    <n v="1"/>
    <n v="40"/>
    <d v="1899-12-30T07:40:00"/>
    <d v="1899-12-30T09:20:00"/>
    <d v="1899-12-30T01:40:00"/>
    <n v="1"/>
    <n v="40"/>
    <d v="1899-12-30T09:28:00"/>
    <d v="1899-12-30T00:08:00"/>
    <n v="0"/>
    <n v="8"/>
    <d v="1899-12-30T09:28:00"/>
    <d v="1899-12-30T00:00:00"/>
    <n v="0"/>
    <n v="0"/>
    <d v="1899-12-30T17:45:00"/>
    <d v="1899-12-30T08:17:00"/>
    <n v="8"/>
    <n v="17"/>
    <d v="1899-12-30T17:45:00"/>
    <d v="1899-12-30T17:45:00"/>
    <d v="1899-12-30T00:00:00"/>
    <n v="0"/>
    <n v="0"/>
    <d v="1899-12-30T17:45:00"/>
    <d v="1899-12-30T17:45:00"/>
    <m/>
    <d v="1899-12-30T00:00:00"/>
    <n v="0"/>
    <n v="0"/>
    <d v="1899-12-30T17:50:00"/>
    <d v="1899-12-30T00:05:00"/>
    <n v="0"/>
    <n v="5"/>
    <d v="1899-12-30T17:55:00"/>
    <d v="1899-12-30T00:05:00"/>
    <n v="0"/>
    <n v="5"/>
    <d v="1899-12-30T17:55:00"/>
    <d v="1899-12-30T18:00:00"/>
    <d v="1899-12-30T00:05:00"/>
    <n v="0"/>
    <n v="5"/>
    <d v="1899-12-30T11:25:00"/>
    <n v="11"/>
    <n v="25"/>
    <d v="1899-12-30T00:58:00"/>
    <n v="0"/>
    <n v="58"/>
    <d v="1899-12-30T01:40:00"/>
    <n v="1"/>
    <n v="40"/>
    <d v="1899-12-30T08:17:00"/>
    <n v="8"/>
    <n v="17"/>
    <m/>
    <m/>
    <m/>
    <d v="1899-12-30T00:32:00"/>
    <n v="0"/>
    <n v="32"/>
    <d v="1899-12-30T00:00:00"/>
    <n v="0"/>
    <n v="0"/>
    <d v="1899-12-30T00:00:00"/>
    <n v="0"/>
    <n v="0"/>
    <d v="1899-12-30T00:00:00"/>
    <n v="0"/>
    <n v="0"/>
    <d v="1899-12-30T07:45:00"/>
    <n v="7"/>
    <n v="45"/>
    <d v="1899-12-30T00:00:00"/>
    <n v="0"/>
    <n v="0"/>
    <d v="1899-12-30T00:00:00"/>
    <n v="0"/>
    <n v="0"/>
    <d v="1899-12-30T00:00:00"/>
    <n v="0"/>
    <n v="0"/>
    <n v="2564964.7960000033"/>
    <n v="41286"/>
    <n v="61.533333333333331"/>
    <n v="62.12674504674716"/>
    <m/>
    <m/>
    <m/>
    <m/>
    <m/>
  </r>
  <r>
    <n v="727"/>
    <n v="10"/>
    <d v="2012-01-03T00:00:00"/>
    <n v="1"/>
    <x v="48"/>
    <n v="1"/>
    <s v="JAL"/>
    <s v="STEAM NON COKING"/>
    <s v="FENGLI 1"/>
    <d v="1899-12-30T11:45:00"/>
    <x v="719"/>
    <s v="DTY-WT 1-WCS-RLS 2-IMWB 1-DTY"/>
    <n v="58"/>
    <n v="0"/>
    <m/>
    <d v="1899-12-30T11:45:00"/>
    <d v="1899-12-30T11:45:00"/>
    <d v="1899-12-30T00:00:00"/>
    <n v="0"/>
    <n v="0"/>
    <d v="1899-12-30T12:15:00"/>
    <d v="1899-12-30T00:30:00"/>
    <n v="0"/>
    <n v="30"/>
    <d v="1899-12-30T12:35:00"/>
    <d v="1899-12-30T00:20:00"/>
    <n v="0"/>
    <n v="20"/>
    <d v="1899-12-30T13:40:00"/>
    <d v="1899-12-30T01:05:00"/>
    <n v="1"/>
    <n v="5"/>
    <d v="1899-12-30T13:45:00"/>
    <d v="1899-12-30T17:05:00"/>
    <d v="1899-12-30T03:20:00"/>
    <n v="3"/>
    <n v="20"/>
    <d v="1899-12-30T13:45:00"/>
    <d v="1899-12-30T17:05:00"/>
    <d v="1899-12-30T03:20:00"/>
    <n v="3"/>
    <n v="20"/>
    <d v="1899-12-30T16:45:00"/>
    <d v="1899-12-30T03:00:00"/>
    <n v="3"/>
    <n v="0"/>
    <d v="1899-12-30T16:46:00"/>
    <d v="1899-12-30T00:01:00"/>
    <n v="0"/>
    <n v="1"/>
    <d v="1899-12-30T18:05:00"/>
    <d v="1899-12-30T01:19:00"/>
    <n v="1"/>
    <n v="19"/>
    <d v="1899-12-30T18:05:00"/>
    <d v="1899-12-30T18:05:00"/>
    <d v="1899-12-30T00:00:00"/>
    <n v="0"/>
    <n v="0"/>
    <d v="1899-12-30T18:05:00"/>
    <d v="1899-12-30T18:05:00"/>
    <m/>
    <d v="1899-12-30T00:00:00"/>
    <n v="0"/>
    <n v="0"/>
    <d v="1899-12-30T18:15:00"/>
    <d v="1899-12-30T00:10:00"/>
    <n v="0"/>
    <n v="10"/>
    <d v="1899-12-30T18:20:00"/>
    <d v="1899-12-30T00:05:00"/>
    <n v="0"/>
    <n v="5"/>
    <d v="1899-12-30T18:20:00"/>
    <d v="1899-12-30T18:25:00"/>
    <d v="1899-12-30T00:05:00"/>
    <n v="0"/>
    <n v="5"/>
    <d v="1899-12-30T06:40:00"/>
    <n v="6"/>
    <n v="40"/>
    <d v="1899-12-30T04:20:00"/>
    <n v="4"/>
    <n v="20"/>
    <d v="1899-12-30T03:20:00"/>
    <n v="3"/>
    <n v="20"/>
    <d v="1899-12-30T01:19:00"/>
    <n v="1"/>
    <n v="19"/>
    <m/>
    <m/>
    <m/>
    <d v="1899-12-30T01:06:00"/>
    <n v="1"/>
    <n v="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3:00"/>
    <n v="0"/>
    <n v="13"/>
    <d v="1899-12-30T00:00:00"/>
    <n v="0"/>
    <n v="0"/>
    <n v="2568606.2960000033"/>
    <n v="41344"/>
    <n v="62.78448275862069"/>
    <n v="62.127667763157973"/>
    <m/>
    <m/>
    <m/>
    <m/>
    <m/>
  </r>
  <r>
    <n v="728"/>
    <n v="11"/>
    <d v="2012-01-03T00:00:00"/>
    <n v="1"/>
    <x v="49"/>
    <n v="1"/>
    <s v="JAL"/>
    <s v="STEAM NON COKING"/>
    <s v="FENGLI 1"/>
    <d v="1899-12-30T19:00:00"/>
    <x v="717"/>
    <s v="DTY-WT 1-WCS-RLS 2-IMWB 1-DTY"/>
    <n v="59"/>
    <n v="0"/>
    <m/>
    <d v="1899-12-30T19:00:00"/>
    <d v="1899-12-30T19:00:00"/>
    <d v="1899-12-30T00:00:00"/>
    <n v="0"/>
    <n v="0"/>
    <d v="1899-12-30T19:50:00"/>
    <d v="1899-12-30T00:50:00"/>
    <n v="0"/>
    <n v="50"/>
    <d v="1899-12-30T20:00:00"/>
    <d v="1899-12-30T00:10:00"/>
    <n v="0"/>
    <n v="10"/>
    <d v="1899-12-30T20:35:00"/>
    <d v="1899-12-30T00:35:00"/>
    <n v="0"/>
    <n v="35"/>
    <d v="1899-12-30T20:35:00"/>
    <d v="1899-12-30T21:45:00"/>
    <d v="1899-12-30T01:10:00"/>
    <n v="1"/>
    <n v="10"/>
    <d v="1899-12-30T20:35:00"/>
    <d v="1899-12-30T21:45:00"/>
    <d v="1899-12-30T01:10:00"/>
    <n v="1"/>
    <n v="10"/>
    <d v="1899-12-30T21:48:00"/>
    <d v="1899-12-30T00:03:00"/>
    <n v="0"/>
    <n v="3"/>
    <d v="1899-12-30T21:48:00"/>
    <d v="1899-12-30T00:00:00"/>
    <n v="0"/>
    <n v="0"/>
    <d v="1899-12-31T00:46:00"/>
    <d v="1899-12-30T02:58:00"/>
    <n v="2"/>
    <n v="58"/>
    <d v="1899-12-31T00:46:00"/>
    <d v="1899-12-31T00:46:00"/>
    <d v="1899-12-30T00:00:00"/>
    <n v="0"/>
    <n v="0"/>
    <d v="1899-12-31T00:46:00"/>
    <d v="1899-12-31T00:46:00"/>
    <m/>
    <d v="1899-12-30T00:00:00"/>
    <n v="0"/>
    <n v="0"/>
    <d v="1899-12-31T00:55:00"/>
    <d v="1899-12-30T00:09:00"/>
    <n v="0"/>
    <n v="9"/>
    <d v="1899-12-31T01:00:00"/>
    <d v="1899-12-30T00:05:00"/>
    <n v="0"/>
    <n v="5"/>
    <d v="1899-12-31T01:00:00"/>
    <d v="1899-12-31T01:05:00"/>
    <d v="1899-12-30T00:05:00"/>
    <n v="0"/>
    <n v="5"/>
    <d v="1899-12-30T06:05:00"/>
    <n v="6"/>
    <n v="5"/>
    <d v="1899-12-30T00:52:00"/>
    <n v="0"/>
    <n v="52"/>
    <d v="1899-12-30T01:10:00"/>
    <n v="1"/>
    <n v="10"/>
    <d v="1899-12-30T02:58:00"/>
    <n v="2"/>
    <n v="58"/>
    <m/>
    <m/>
    <m/>
    <d v="1899-12-30T01:21:00"/>
    <n v="1"/>
    <n v="21"/>
    <d v="1899-12-30T00:00:00"/>
    <n v="0"/>
    <n v="0"/>
    <d v="1899-12-30T00:58:00"/>
    <n v="0"/>
    <n v="58"/>
    <d v="1899-12-30T00:00:00"/>
    <n v="0"/>
    <n v="0"/>
    <d v="1899-12-30T00:00:00"/>
    <n v="0"/>
    <n v="0"/>
    <d v="1899-12-30T00:00:00"/>
    <n v="0"/>
    <n v="0"/>
    <d v="1899-12-30T00:39:00"/>
    <n v="0"/>
    <n v="39"/>
    <d v="1899-12-30T00:00:00"/>
    <n v="0"/>
    <n v="0"/>
    <n v="2572267.2960000033"/>
    <n v="41403"/>
    <n v="62.050847457627121"/>
    <n v="62.12755829287741"/>
    <m/>
    <m/>
    <m/>
    <m/>
    <m/>
  </r>
  <r>
    <n v="729"/>
    <n v="12"/>
    <d v="2012-01-03T00:00:00"/>
    <n v="1"/>
    <x v="50"/>
    <n v="1"/>
    <s v="WELLMAN"/>
    <s v="HARD COKING COAL"/>
    <s v="LIGARI"/>
    <d v="1899-12-30T10:30:00"/>
    <x v="720"/>
    <s v="DTY-WT 1-WCS-RLS 1-IMWB 1-DTY"/>
    <n v="58"/>
    <n v="1"/>
    <m/>
    <d v="1899-12-30T10:30:00"/>
    <d v="1899-12-30T10:30:00"/>
    <d v="1899-12-30T00:00:00"/>
    <n v="0"/>
    <n v="0"/>
    <d v="1899-12-30T10:40:00"/>
    <d v="1899-12-30T00:10:00"/>
    <n v="0"/>
    <n v="10"/>
    <d v="1899-12-30T11:30:00"/>
    <d v="1899-12-30T00:50:00"/>
    <n v="0"/>
    <n v="50"/>
    <d v="1899-12-30T21:05:00"/>
    <d v="1899-12-30T09:35:00"/>
    <n v="9"/>
    <n v="35"/>
    <d v="1899-12-30T22:30:00"/>
    <d v="1899-12-31T01:15:00"/>
    <d v="1899-12-30T02:45:00"/>
    <n v="2"/>
    <n v="45"/>
    <d v="1899-12-30T22:30:00"/>
    <d v="1899-12-31T01:15:00"/>
    <d v="1899-12-30T02:45:00"/>
    <n v="2"/>
    <n v="45"/>
    <d v="1899-12-31T01:19:00"/>
    <d v="1899-12-30T00:04:00"/>
    <n v="0"/>
    <n v="4"/>
    <d v="1899-12-31T01:19:00"/>
    <d v="1899-12-30T00:00:00"/>
    <n v="0"/>
    <n v="0"/>
    <d v="1899-12-31T02:53:00"/>
    <d v="1899-12-30T01:34:00"/>
    <n v="1"/>
    <n v="34"/>
    <d v="1899-12-31T02:53:00"/>
    <d v="1899-12-31T02:53:00"/>
    <d v="1899-12-30T00:00:00"/>
    <n v="0"/>
    <n v="0"/>
    <d v="1899-12-31T02:53:00"/>
    <d v="1899-12-31T02:53:00"/>
    <m/>
    <d v="1899-12-30T00:00:00"/>
    <n v="0"/>
    <n v="0"/>
    <d v="1899-12-31T03:00:00"/>
    <d v="1899-12-30T00:07:00"/>
    <n v="0"/>
    <n v="7"/>
    <d v="1899-12-31T03:05:00"/>
    <d v="1899-12-30T00:05:00"/>
    <n v="0"/>
    <n v="5"/>
    <d v="1899-12-31T03:05:00"/>
    <d v="1899-12-31T03:10:00"/>
    <d v="1899-12-30T00:05:00"/>
    <n v="0"/>
    <n v="5"/>
    <d v="1899-12-30T16:40:00"/>
    <n v="16"/>
    <n v="40"/>
    <d v="1899-12-30T09:51:00"/>
    <n v="9"/>
    <n v="51"/>
    <d v="1899-12-30T02:45:00"/>
    <n v="2"/>
    <n v="45"/>
    <d v="1899-12-30T01:34:00"/>
    <n v="1"/>
    <n v="34"/>
    <m/>
    <m/>
    <m/>
    <d v="1899-12-30T01:04:00"/>
    <n v="1"/>
    <n v="4"/>
    <d v="1899-12-30T00:00:00"/>
    <n v="0"/>
    <n v="0"/>
    <d v="1899-12-30T00:12:00"/>
    <n v="0"/>
    <n v="12"/>
    <d v="1899-12-30T00:00:00"/>
    <n v="0"/>
    <n v="0"/>
    <d v="1899-12-30T00:00:00"/>
    <n v="0"/>
    <n v="0"/>
    <d v="1899-12-30T00:00:00"/>
    <n v="0"/>
    <n v="0"/>
    <d v="1899-12-30T00:18:00"/>
    <n v="0"/>
    <n v="18"/>
    <d v="1899-12-30T00:00:00"/>
    <n v="0"/>
    <n v="0"/>
    <n v="2576019.2960000033"/>
    <n v="41461"/>
    <n v="64.689655172413794"/>
    <n v="62.131142423000007"/>
    <m/>
    <m/>
    <m/>
    <m/>
    <m/>
  </r>
  <r>
    <n v="730"/>
    <n v="13"/>
    <d v="2012-01-04T00:00:00"/>
    <n v="1"/>
    <x v="46"/>
    <n v="5"/>
    <s v="TSL,JSR"/>
    <s v="CURRAGH SS/CP OMAN"/>
    <s v="IMPERIAL/MP PANAMAX 5"/>
    <d v="1899-12-30T01:45:00"/>
    <x v="721"/>
    <s v="DTY-WT 1-WCS-RLS 2-IMWB 1-DTY"/>
    <n v="58"/>
    <n v="0"/>
    <m/>
    <d v="1899-12-30T01:45:00"/>
    <d v="1899-12-30T01:45:00"/>
    <d v="1899-12-30T00:00:00"/>
    <n v="0"/>
    <n v="0"/>
    <d v="1899-12-30T01:55:00"/>
    <d v="1899-12-30T00:10:00"/>
    <n v="0"/>
    <n v="10"/>
    <d v="1899-12-30T02:00:00"/>
    <d v="1899-12-30T00:05:00"/>
    <n v="0"/>
    <n v="5"/>
    <d v="1899-12-30T03:05:00"/>
    <d v="1899-12-30T01:05:00"/>
    <n v="1"/>
    <n v="5"/>
    <d v="1899-12-30T03:10:00"/>
    <d v="1899-12-30T06:20:00"/>
    <d v="1899-12-30T03:10:00"/>
    <n v="3"/>
    <n v="10"/>
    <d v="1899-12-30T03:10:00"/>
    <d v="1899-12-30T06:20:00"/>
    <d v="1899-12-30T03:10:00"/>
    <n v="3"/>
    <n v="10"/>
    <d v="1899-12-30T06:20:00"/>
    <d v="1899-12-30T00:00:00"/>
    <n v="0"/>
    <n v="0"/>
    <d v="1899-12-30T06:21:00"/>
    <d v="1899-12-30T00:01:00"/>
    <n v="0"/>
    <n v="1"/>
    <d v="1899-12-30T09:39:00"/>
    <d v="1899-12-30T03:18:00"/>
    <n v="3"/>
    <n v="18"/>
    <d v="1899-12-30T09:39:00"/>
    <d v="1899-12-30T09:39:00"/>
    <d v="1899-12-30T00:00:00"/>
    <n v="0"/>
    <n v="0"/>
    <d v="1899-12-30T09:39:00"/>
    <d v="1899-12-30T09:39:00"/>
    <m/>
    <d v="1899-12-30T00:00:00"/>
    <n v="0"/>
    <n v="0"/>
    <d v="1899-12-30T09:49:00"/>
    <d v="1899-12-30T00:10:00"/>
    <n v="0"/>
    <n v="10"/>
    <d v="1899-12-30T09:55:00"/>
    <d v="1899-12-30T00:06:00"/>
    <n v="0"/>
    <n v="6"/>
    <d v="1899-12-30T09:55:00"/>
    <d v="1899-12-30T10:00:00"/>
    <d v="1899-12-30T00:05:00"/>
    <n v="0"/>
    <n v="5"/>
    <d v="1899-12-30T08:15:00"/>
    <n v="8"/>
    <n v="15"/>
    <d v="1899-12-30T01:21:00"/>
    <n v="1"/>
    <n v="21"/>
    <d v="1899-12-30T03:10:00"/>
    <n v="3"/>
    <n v="10"/>
    <d v="1899-12-30T03:18:00"/>
    <n v="3"/>
    <n v="18"/>
    <m/>
    <m/>
    <m/>
    <d v="1899-12-30T01:05:00"/>
    <n v="1"/>
    <n v="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13:00"/>
    <n v="2"/>
    <n v="13"/>
    <d v="1899-12-30T00:00:00"/>
    <n v="0"/>
    <n v="0"/>
    <n v="2579693.4860000033"/>
    <n v="41519"/>
    <n v="63.348103448275864"/>
    <n v="62.132842457670058"/>
    <m/>
    <m/>
    <m/>
    <m/>
    <m/>
  </r>
  <r>
    <n v="731"/>
    <n v="14"/>
    <d v="2012-01-04T00:00:00"/>
    <n v="1"/>
    <x v="46"/>
    <n v="6"/>
    <s v="TSL,JSR"/>
    <s v="CURRAGH SS"/>
    <s v="IMPERIAL"/>
    <d v="1899-12-30T13:45:00"/>
    <x v="722"/>
    <s v="DTY-WT 1-WCS-RLS 1-IMWB 1-DTY"/>
    <n v="56"/>
    <n v="3"/>
    <m/>
    <d v="1899-12-30T13:45:00"/>
    <d v="1899-12-30T13:45:00"/>
    <d v="1899-12-30T00:00:00"/>
    <n v="0"/>
    <n v="0"/>
    <d v="1899-12-30T13:50:00"/>
    <d v="1899-12-30T00:05:00"/>
    <n v="0"/>
    <n v="5"/>
    <d v="1899-12-30T14:05:00"/>
    <d v="1899-12-30T00:15:00"/>
    <n v="0"/>
    <n v="15"/>
    <d v="1899-12-30T15:05:00"/>
    <d v="1899-12-30T01:00:00"/>
    <n v="1"/>
    <n v="0"/>
    <d v="1899-12-30T15:10:00"/>
    <d v="1899-12-30T16:20:00"/>
    <d v="1899-12-30T01:10:00"/>
    <n v="1"/>
    <n v="10"/>
    <d v="1899-12-30T15:10:00"/>
    <d v="1899-12-30T16:20:00"/>
    <d v="1899-12-30T01:10:00"/>
    <n v="1"/>
    <n v="10"/>
    <d v="1899-12-30T17:28:00"/>
    <d v="1899-12-30T01:08:00"/>
    <n v="1"/>
    <n v="8"/>
    <d v="1899-12-30T17:31:00"/>
    <d v="1899-12-30T00:03:00"/>
    <n v="0"/>
    <n v="3"/>
    <d v="1899-12-30T20:11:00"/>
    <d v="1899-12-30T02:40:00"/>
    <n v="2"/>
    <n v="40"/>
    <d v="1899-12-30T20:11:00"/>
    <d v="1899-12-30T20:11:00"/>
    <d v="1899-12-30T00:00:00"/>
    <n v="0"/>
    <n v="0"/>
    <d v="1899-12-30T20:11:00"/>
    <d v="1899-12-30T20:11:00"/>
    <m/>
    <d v="1899-12-30T00:00:00"/>
    <n v="0"/>
    <n v="0"/>
    <d v="1899-12-30T20:20:00"/>
    <d v="1899-12-30T00:09:00"/>
    <n v="0"/>
    <n v="9"/>
    <d v="1899-12-30T20:25:00"/>
    <d v="1899-12-30T00:05:00"/>
    <n v="0"/>
    <n v="5"/>
    <d v="1899-12-30T20:25:00"/>
    <d v="1899-12-30T20:30:00"/>
    <d v="1899-12-30T00:05:00"/>
    <n v="0"/>
    <n v="5"/>
    <d v="1899-12-30T06:45:00"/>
    <n v="6"/>
    <n v="45"/>
    <d v="1899-12-30T02:22:00"/>
    <n v="2"/>
    <n v="22"/>
    <d v="1899-12-30T01:10:00"/>
    <n v="1"/>
    <n v="10"/>
    <d v="1899-12-30T02:40:00"/>
    <n v="2"/>
    <n v="40"/>
    <m/>
    <m/>
    <m/>
    <d v="1899-12-30T01:02:00"/>
    <n v="1"/>
    <n v="2"/>
    <d v="1899-12-30T00:00:00"/>
    <n v="0"/>
    <n v="0"/>
    <d v="1899-12-30T00:00:00"/>
    <n v="0"/>
    <n v="0"/>
    <d v="1899-12-30T00:16:00"/>
    <n v="0"/>
    <n v="16"/>
    <d v="1899-12-30T00:00:00"/>
    <n v="0"/>
    <n v="0"/>
    <d v="1899-12-30T00:00:00"/>
    <n v="0"/>
    <n v="0"/>
    <d v="1899-12-30T01:22:00"/>
    <n v="1"/>
    <n v="22"/>
    <d v="1899-12-30T00:00:00"/>
    <n v="0"/>
    <n v="0"/>
    <n v="2583170.6360000032"/>
    <n v="41575"/>
    <n v="62.09196428571429"/>
    <n v="62.132787396271873"/>
    <m/>
    <m/>
    <m/>
    <m/>
    <m/>
  </r>
  <r>
    <n v="732"/>
    <n v="15"/>
    <d v="2012-01-04T00:00:00"/>
    <n v="1"/>
    <x v="51"/>
    <n v="2"/>
    <s v="UML,DGPR"/>
    <s v="HARD COKING COAL"/>
    <s v="SUMMER FORTUNE"/>
    <d v="1899-12-30T10:15:00"/>
    <x v="723"/>
    <s v="DTY-WT 1-WCS-RLS 1-IMWB 1-DTY"/>
    <n v="59"/>
    <n v="0"/>
    <m/>
    <d v="1899-12-30T10:15:00"/>
    <d v="1899-12-30T10:15:00"/>
    <d v="1899-12-30T00:00:00"/>
    <n v="0"/>
    <n v="0"/>
    <d v="1899-12-30T10:20:00"/>
    <d v="1899-12-30T00:05:00"/>
    <n v="0"/>
    <n v="5"/>
    <d v="1899-12-30T10:40:00"/>
    <d v="1899-12-30T00:20:00"/>
    <n v="0"/>
    <n v="20"/>
    <d v="1899-12-30T21:05:00"/>
    <d v="1899-12-30T10:25:00"/>
    <n v="10"/>
    <n v="25"/>
    <d v="1899-12-30T21:10:00"/>
    <d v="1899-12-31T00:39:00"/>
    <d v="1899-12-30T03:29:00"/>
    <n v="3"/>
    <n v="29"/>
    <d v="1899-12-30T21:10:00"/>
    <d v="1899-12-31T00:39:00"/>
    <d v="1899-12-30T03:29:00"/>
    <n v="3"/>
    <n v="29"/>
    <d v="1899-12-30T23:28:00"/>
    <d v="1899-12-30T02:18:00"/>
    <n v="2"/>
    <n v="18"/>
    <d v="1899-12-30T23:28:00"/>
    <d v="1899-12-30T00:00:00"/>
    <n v="0"/>
    <n v="0"/>
    <d v="1899-12-31T01:17:00"/>
    <d v="1899-12-30T01:49:00"/>
    <n v="1"/>
    <n v="49"/>
    <d v="1899-12-31T01:17:00"/>
    <d v="1899-12-31T01:17:00"/>
    <d v="1899-12-30T00:00:00"/>
    <n v="0"/>
    <n v="0"/>
    <d v="1899-12-31T01:17:00"/>
    <d v="1899-12-31T01:17:00"/>
    <m/>
    <d v="1899-12-30T00:00:00"/>
    <n v="0"/>
    <n v="0"/>
    <d v="1899-12-31T01:27:00"/>
    <d v="1899-12-30T00:10:00"/>
    <n v="0"/>
    <n v="10"/>
    <d v="1899-12-31T01:32:00"/>
    <d v="1899-12-30T00:05:00"/>
    <n v="0"/>
    <n v="5"/>
    <d v="1899-12-31T01:32:00"/>
    <d v="1899-12-31T01:35:00"/>
    <d v="1899-12-30T00:03:00"/>
    <n v="0"/>
    <n v="3"/>
    <d v="1899-12-30T15:20:00"/>
    <n v="15"/>
    <n v="20"/>
    <d v="1899-12-30T12:58:00"/>
    <n v="12"/>
    <n v="58"/>
    <d v="1899-12-30T03:29:00"/>
    <n v="3"/>
    <n v="29"/>
    <d v="1899-12-30T01:49:00"/>
    <n v="1"/>
    <n v="49"/>
    <m/>
    <m/>
    <m/>
    <d v="1899-12-30T01:18:00"/>
    <n v="1"/>
    <n v="1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1:00"/>
    <n v="0"/>
    <n v="31"/>
    <d v="1899-12-30T00:00:00"/>
    <n v="0"/>
    <n v="0"/>
    <n v="2586844.166000003"/>
    <n v="41634"/>
    <n v="62.263220338983054"/>
    <n v="62.132972234231708"/>
    <m/>
    <m/>
    <m/>
    <m/>
    <m/>
  </r>
  <r>
    <n v="733"/>
    <n v="16"/>
    <d v="2012-01-05T00:00:00"/>
    <n v="1"/>
    <x v="46"/>
    <n v="7"/>
    <s v="TSL,JSR"/>
    <s v="CD HCC/ILLAWARA"/>
    <s v="KM KEELUNG/ECOLA"/>
    <d v="1899-12-30T00:15:00"/>
    <x v="296"/>
    <s v="DTY-WT 1-WCS-(RLS 2 + MANUAL)-IMWB 1-DTY"/>
    <n v="57"/>
    <n v="2"/>
    <m/>
    <d v="1899-12-30T00:15:00"/>
    <d v="1899-12-30T00:15:00"/>
    <d v="1899-12-30T00:00:00"/>
    <n v="0"/>
    <n v="0"/>
    <d v="1899-12-30T00:20:00"/>
    <d v="1899-12-30T00:05:00"/>
    <n v="0"/>
    <n v="5"/>
    <d v="1899-12-30T00:30:00"/>
    <d v="1899-12-30T00:10:00"/>
    <n v="0"/>
    <n v="10"/>
    <d v="1899-12-30T02:15:00"/>
    <d v="1899-12-30T01:45:00"/>
    <n v="1"/>
    <n v="45"/>
    <d v="1899-12-30T02:25:00"/>
    <d v="1899-12-30T03:25:00"/>
    <d v="1899-12-30T01:00:00"/>
    <n v="1"/>
    <n v="0"/>
    <d v="1899-12-30T02:25:00"/>
    <d v="1899-12-30T03:25:00"/>
    <d v="1899-12-30T01:00:00"/>
    <n v="1"/>
    <n v="0"/>
    <d v="1899-12-30T05:55:00"/>
    <d v="1899-12-30T02:30:00"/>
    <n v="2"/>
    <n v="30"/>
    <d v="1899-12-30T02:50:00"/>
    <d v="1899-12-30T00:25:00"/>
    <n v="0"/>
    <n v="25"/>
    <d v="1899-12-30T08:40:00"/>
    <d v="1899-12-30T05:50:00"/>
    <n v="5"/>
    <n v="50"/>
    <d v="1899-12-30T08:40:00"/>
    <d v="1899-12-30T08:40:00"/>
    <d v="1899-12-30T00:00:00"/>
    <n v="0"/>
    <n v="0"/>
    <d v="1899-12-30T08:40:00"/>
    <d v="1899-12-30T08:40:00"/>
    <m/>
    <d v="1899-12-30T00:00:00"/>
    <n v="0"/>
    <n v="0"/>
    <d v="1899-12-30T08:50:00"/>
    <d v="1899-12-30T00:10:00"/>
    <n v="0"/>
    <n v="10"/>
    <d v="1899-12-30T08:55:00"/>
    <d v="1899-12-30T00:05:00"/>
    <n v="0"/>
    <n v="5"/>
    <d v="1899-12-30T08:55:00"/>
    <d v="1899-12-30T09:00:00"/>
    <d v="1899-12-30T00:05:00"/>
    <n v="0"/>
    <n v="5"/>
    <d v="1899-12-30T08:45:00"/>
    <n v="8"/>
    <n v="45"/>
    <d v="1899-12-30T04:30:00"/>
    <n v="4"/>
    <n v="30"/>
    <d v="1899-12-30T01:00:00"/>
    <n v="1"/>
    <n v="0"/>
    <d v="1899-12-30T05:50:00"/>
    <n v="5"/>
    <n v="50"/>
    <m/>
    <m/>
    <m/>
    <d v="1899-12-30T01:38:00"/>
    <n v="1"/>
    <n v="38"/>
    <d v="1899-12-30T00:00:00"/>
    <n v="0"/>
    <n v="0"/>
    <d v="1899-12-30T00:00:00"/>
    <n v="0"/>
    <n v="0"/>
    <d v="1899-12-30T00:00:00"/>
    <n v="0"/>
    <n v="0"/>
    <d v="1899-12-30T03:05:00"/>
    <n v="3"/>
    <n v="5"/>
    <d v="1899-12-30T00:00:00"/>
    <n v="0"/>
    <n v="0"/>
    <d v="1899-12-30T01:07:00"/>
    <n v="1"/>
    <n v="7"/>
    <d v="1899-12-30T00:00:00"/>
    <n v="0"/>
    <n v="0"/>
    <n v="2590468.166000003"/>
    <n v="41691"/>
    <n v="63.578947368421055"/>
    <n v="62.134949173682642"/>
    <m/>
    <m/>
    <m/>
    <m/>
    <m/>
  </r>
  <r>
    <n v="734"/>
    <n v="17"/>
    <d v="2012-01-05T00:00:00"/>
    <n v="1"/>
    <x v="52"/>
    <n v="2"/>
    <s v="UML,SUKHINDA"/>
    <s v="HARD COKING COAL"/>
    <s v="SUMMER FORTUNE"/>
    <d v="1899-12-30T04:30:00"/>
    <x v="724"/>
    <s v="DTY-WT 1-WCS-RLS 1-IMWB 1-DTY"/>
    <n v="59"/>
    <n v="0"/>
    <m/>
    <d v="1899-12-30T04:30:00"/>
    <d v="1899-12-30T04:30:00"/>
    <d v="1899-12-30T00:00:00"/>
    <n v="0"/>
    <n v="0"/>
    <d v="1899-12-30T04:40:00"/>
    <d v="1899-12-30T00:10:00"/>
    <n v="0"/>
    <n v="10"/>
    <d v="1899-12-30T04:50:00"/>
    <d v="1899-12-30T00:10:00"/>
    <n v="0"/>
    <n v="10"/>
    <d v="1899-12-30T07:00:00"/>
    <d v="1899-12-30T02:10:00"/>
    <n v="2"/>
    <n v="10"/>
    <d v="1899-12-30T07:05:00"/>
    <d v="1899-12-30T09:30:00"/>
    <d v="1899-12-30T02:25:00"/>
    <n v="2"/>
    <n v="25"/>
    <d v="1899-12-30T07:05:00"/>
    <d v="1899-12-30T09:30:00"/>
    <d v="1899-12-30T02:25:00"/>
    <n v="2"/>
    <n v="25"/>
    <d v="1899-12-30T09:35:00"/>
    <d v="1899-12-30T00:05:00"/>
    <n v="0"/>
    <n v="5"/>
    <d v="1899-12-30T09:35:00"/>
    <d v="1899-12-30T00:00:00"/>
    <n v="0"/>
    <n v="0"/>
    <d v="1899-12-30T13:42:00"/>
    <d v="1899-12-30T04:07:00"/>
    <n v="4"/>
    <n v="7"/>
    <d v="1899-12-30T13:42:00"/>
    <d v="1899-12-30T13:42:00"/>
    <d v="1899-12-30T00:00:00"/>
    <n v="0"/>
    <n v="0"/>
    <d v="1899-12-30T13:42:00"/>
    <d v="1899-12-30T13:42:00"/>
    <m/>
    <d v="1899-12-30T00:00:00"/>
    <n v="0"/>
    <n v="0"/>
    <d v="1899-12-30T14:00:00"/>
    <d v="1899-12-30T00:18:00"/>
    <n v="0"/>
    <n v="18"/>
    <d v="1899-12-30T14:05:00"/>
    <d v="1899-12-30T00:05:00"/>
    <n v="0"/>
    <n v="5"/>
    <d v="1899-12-30T14:05:00"/>
    <d v="1899-12-30T14:10:00"/>
    <d v="1899-12-30T00:05:00"/>
    <n v="0"/>
    <n v="5"/>
    <d v="1899-12-30T09:40:00"/>
    <n v="9"/>
    <n v="40"/>
    <d v="1899-12-30T02:38:00"/>
    <n v="2"/>
    <n v="38"/>
    <d v="1899-12-30T02:25:00"/>
    <n v="2"/>
    <n v="25"/>
    <d v="1899-12-30T04:07:00"/>
    <n v="4"/>
    <n v="7"/>
    <m/>
    <m/>
    <m/>
    <d v="1899-12-30T03:06:00"/>
    <n v="3"/>
    <n v="6"/>
    <d v="1899-12-30T00:00:00"/>
    <n v="0"/>
    <n v="0"/>
    <d v="1899-12-30T00:00:00"/>
    <n v="0"/>
    <n v="0"/>
    <d v="1899-12-30T00:22:00"/>
    <n v="0"/>
    <n v="22"/>
    <d v="1899-12-30T00:00:00"/>
    <n v="0"/>
    <n v="0"/>
    <d v="1899-12-30T00:00:00"/>
    <n v="0"/>
    <n v="0"/>
    <d v="1899-12-30T00:39:00"/>
    <n v="0"/>
    <n v="39"/>
    <d v="1899-12-30T01:41:00"/>
    <n v="1"/>
    <n v="41"/>
    <n v="2594369.166000003"/>
    <n v="41750"/>
    <n v="66.118644067796609"/>
    <n v="62.14057882634738"/>
    <m/>
    <m/>
    <m/>
    <m/>
    <m/>
  </r>
  <r>
    <n v="735"/>
    <n v="18"/>
    <d v="2012-01-05T00:00:00"/>
    <n v="1"/>
    <x v="53"/>
    <n v="1"/>
    <s v="KOL"/>
    <s v="STEAM NON COKING"/>
    <s v="PANORIA"/>
    <d v="1899-12-30T07:25:00"/>
    <x v="725"/>
    <s v="DTY-WT 1-WCS-RLS 1-IMWB 1-DTY"/>
    <n v="59"/>
    <n v="0"/>
    <m/>
    <d v="1899-12-30T07:25:00"/>
    <d v="1899-12-30T07:25:00"/>
    <d v="1899-12-30T00:00:00"/>
    <n v="0"/>
    <n v="0"/>
    <d v="1899-12-30T09:50:00"/>
    <d v="1899-12-30T02:25:00"/>
    <n v="2"/>
    <n v="25"/>
    <d v="1899-12-30T10:10:00"/>
    <d v="1899-12-30T00:20:00"/>
    <n v="0"/>
    <n v="20"/>
    <d v="1899-12-30T17:00:00"/>
    <d v="1899-12-30T06:50:00"/>
    <n v="6"/>
    <n v="50"/>
    <d v="1899-12-30T17:05:00"/>
    <d v="1899-12-30T19:02:00"/>
    <d v="1899-12-30T01:57:00"/>
    <n v="1"/>
    <n v="57"/>
    <d v="1899-12-30T17:05:00"/>
    <d v="1899-12-30T19:02:00"/>
    <d v="1899-12-30T01:57:00"/>
    <n v="1"/>
    <n v="57"/>
    <d v="1899-12-30T18:29:00"/>
    <d v="1899-12-30T00:03:00"/>
    <n v="0"/>
    <n v="3"/>
    <d v="1899-12-30T18:30:00"/>
    <d v="1899-12-30T00:01:00"/>
    <n v="0"/>
    <n v="1"/>
    <d v="1899-12-30T20:11:00"/>
    <d v="1899-12-30T01:41:00"/>
    <n v="1"/>
    <n v="41"/>
    <d v="1899-12-30T20:11:00"/>
    <d v="1899-12-30T20:11:00"/>
    <d v="1899-12-30T00:00:00"/>
    <n v="0"/>
    <n v="0"/>
    <d v="1899-12-30T20:11:00"/>
    <d v="1899-12-30T20:11:00"/>
    <m/>
    <d v="1899-12-30T00:00:00"/>
    <n v="0"/>
    <n v="0"/>
    <d v="1899-12-30T20:20:00"/>
    <d v="1899-12-30T00:09:00"/>
    <n v="0"/>
    <n v="9"/>
    <d v="1899-12-30T20:25:00"/>
    <d v="1899-12-30T00:05:00"/>
    <n v="0"/>
    <n v="5"/>
    <d v="1899-12-30T20:25:00"/>
    <d v="1899-12-30T20:30:00"/>
    <d v="1899-12-30T00:05:00"/>
    <n v="0"/>
    <n v="5"/>
    <d v="1899-12-30T13:05:00"/>
    <n v="13"/>
    <n v="5"/>
    <d v="1899-12-30T07:07:00"/>
    <n v="7"/>
    <n v="7"/>
    <d v="1899-12-30T01:57:00"/>
    <n v="1"/>
    <n v="57"/>
    <d v="1899-12-30T01:41:00"/>
    <n v="1"/>
    <n v="41"/>
    <m/>
    <m/>
    <m/>
    <d v="1899-12-30T01:05:00"/>
    <n v="1"/>
    <n v="5"/>
    <d v="1899-12-30T00:00:00"/>
    <n v="0"/>
    <n v="0"/>
    <d v="1899-12-30T00:16:00"/>
    <n v="0"/>
    <n v="16"/>
    <d v="1899-12-30T00:00:00"/>
    <n v="0"/>
    <n v="0"/>
    <d v="1899-12-30T00:00:00"/>
    <n v="0"/>
    <n v="0"/>
    <d v="1899-12-30T00:00:00"/>
    <n v="0"/>
    <n v="0"/>
    <d v="1899-12-30T00:20:00"/>
    <n v="0"/>
    <n v="20"/>
    <d v="1899-12-30T00:00:00"/>
    <n v="0"/>
    <n v="0"/>
    <n v="2597996.166000003"/>
    <n v="41809"/>
    <n v="61.474576271186443"/>
    <n v="62.139638977253774"/>
    <m/>
    <m/>
    <m/>
    <m/>
    <m/>
  </r>
  <r>
    <n v="736"/>
    <n v="19"/>
    <d v="2012-01-05T00:00:00"/>
    <n v="1"/>
    <x v="46"/>
    <n v="8"/>
    <s v="TSL,JSR"/>
    <s v="CP OMAN"/>
    <s v="MP PANAMAX 5"/>
    <d v="1899-12-30T16:15:00"/>
    <x v="726"/>
    <s v="DTY-WT 1-WCS-RLS 2-IMWB 1-DTY"/>
    <n v="59"/>
    <n v="0"/>
    <m/>
    <d v="1899-12-30T16:15:00"/>
    <d v="1899-12-30T16:15:00"/>
    <d v="1899-12-30T00:00:00"/>
    <n v="0"/>
    <n v="0"/>
    <d v="1899-12-30T16:40:00"/>
    <d v="1899-12-30T00:25:00"/>
    <n v="0"/>
    <n v="25"/>
    <d v="1899-12-30T16:55:00"/>
    <d v="1899-12-30T00:15:00"/>
    <n v="0"/>
    <n v="15"/>
    <d v="1899-12-30T18:15:00"/>
    <d v="1899-12-30T01:20:00"/>
    <n v="1"/>
    <n v="20"/>
    <d v="1899-12-30T19:45:00"/>
    <d v="1899-12-30T20:45:00"/>
    <d v="1899-12-30T01:00:00"/>
    <n v="1"/>
    <n v="0"/>
    <d v="1899-12-30T19:45:00"/>
    <d v="1899-12-30T20:45:00"/>
    <d v="1899-12-30T01:00:00"/>
    <n v="1"/>
    <n v="0"/>
    <d v="1899-12-30T20:48:00"/>
    <d v="1899-12-30T00:03:00"/>
    <n v="0"/>
    <n v="3"/>
    <d v="1899-12-30T20:50:00"/>
    <d v="1899-12-30T00:02:00"/>
    <n v="0"/>
    <n v="2"/>
    <d v="1899-12-30T22:00:00"/>
    <d v="1899-12-30T01:10:00"/>
    <n v="1"/>
    <n v="10"/>
    <d v="1899-12-30T22:00:00"/>
    <d v="1899-12-30T22:00:00"/>
    <d v="1899-12-30T00:00:00"/>
    <n v="0"/>
    <n v="0"/>
    <d v="1899-12-30T22:00:00"/>
    <d v="1899-12-30T22:00:00"/>
    <m/>
    <d v="1899-12-30T00:00:00"/>
    <n v="0"/>
    <n v="0"/>
    <d v="1899-12-30T22:10:00"/>
    <d v="1899-12-30T00:10:00"/>
    <n v="0"/>
    <n v="10"/>
    <d v="1899-12-30T22:15:00"/>
    <d v="1899-12-30T00:05:00"/>
    <n v="0"/>
    <n v="5"/>
    <d v="1899-12-30T22:15:00"/>
    <d v="1899-12-30T22:20:00"/>
    <d v="1899-12-30T00:05:00"/>
    <n v="0"/>
    <n v="5"/>
    <d v="1899-12-30T06:05:00"/>
    <n v="6"/>
    <n v="5"/>
    <d v="1899-12-30T01:38:00"/>
    <n v="1"/>
    <n v="38"/>
    <d v="1899-12-30T01:00:00"/>
    <n v="1"/>
    <n v="0"/>
    <d v="1899-12-30T01:10:00"/>
    <n v="1"/>
    <n v="10"/>
    <m/>
    <m/>
    <m/>
    <d v="1899-12-30T00:36:00"/>
    <n v="0"/>
    <n v="3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1:00"/>
    <n v="0"/>
    <n v="11"/>
    <d v="1899-12-30T00:23:00"/>
    <n v="0"/>
    <n v="23"/>
    <d v="1899-12-30T00:00:00"/>
    <n v="0"/>
    <n v="0"/>
    <n v="2601845.166000003"/>
    <n v="41868"/>
    <n v="65.237288135593218"/>
    <n v="62.144004155918672"/>
    <m/>
    <m/>
    <m/>
    <m/>
    <m/>
  </r>
  <r>
    <n v="737"/>
    <n v="20"/>
    <d v="2012-01-05T00:00:00"/>
    <n v="1"/>
    <x v="46"/>
    <n v="9"/>
    <s v="TSL,JSR"/>
    <s v="CURRAGH SS"/>
    <s v="IMPERIAL"/>
    <d v="1899-12-30T17:30:00"/>
    <x v="727"/>
    <s v="DTY-WT 1-WCS-RLS 1-IMWB 1-DTY"/>
    <n v="53"/>
    <n v="6"/>
    <m/>
    <d v="1899-12-30T17:30:00"/>
    <d v="1899-12-30T17:30:00"/>
    <d v="1899-12-30T00:00:00"/>
    <n v="0"/>
    <n v="0"/>
    <d v="1899-12-30T21:30:00"/>
    <d v="1899-12-30T04:00:00"/>
    <n v="4"/>
    <n v="0"/>
    <d v="1899-12-30T22:00:00"/>
    <d v="1899-12-30T00:30:00"/>
    <n v="0"/>
    <n v="30"/>
    <d v="1899-12-30T23:45:00"/>
    <d v="1899-12-30T01:45:00"/>
    <n v="1"/>
    <n v="45"/>
    <d v="1899-12-30T23:50:00"/>
    <d v="1899-12-31T01:00:00"/>
    <d v="1899-12-30T01:10:00"/>
    <n v="1"/>
    <n v="10"/>
    <d v="1899-12-30T23:50:00"/>
    <d v="1899-12-31T01:00:00"/>
    <d v="1899-12-30T01:10:00"/>
    <n v="1"/>
    <n v="10"/>
    <d v="1899-12-31T01:06:00"/>
    <d v="1899-12-30T00:06:00"/>
    <n v="0"/>
    <n v="6"/>
    <d v="1899-12-31T01:06:00"/>
    <d v="1899-12-30T00:00:00"/>
    <n v="0"/>
    <n v="0"/>
    <d v="1899-12-31T03:26:00"/>
    <d v="1899-12-30T02:20:00"/>
    <n v="2"/>
    <n v="20"/>
    <d v="1899-12-31T03:26:00"/>
    <d v="1899-12-31T03:26:00"/>
    <d v="1899-12-30T00:00:00"/>
    <n v="0"/>
    <n v="0"/>
    <d v="1899-12-31T03:26:00"/>
    <d v="1899-12-31T03:26:00"/>
    <m/>
    <d v="1899-12-30T00:00:00"/>
    <n v="0"/>
    <n v="0"/>
    <d v="1899-12-31T03:35:00"/>
    <d v="1899-12-30T00:09:00"/>
    <n v="0"/>
    <n v="9"/>
    <d v="1899-12-31T03:40:00"/>
    <d v="1899-12-30T00:05:00"/>
    <n v="0"/>
    <n v="5"/>
    <d v="1899-12-31T03:40:00"/>
    <d v="1899-12-31T03:45:00"/>
    <d v="1899-12-30T00:05:00"/>
    <n v="0"/>
    <n v="5"/>
    <d v="1899-12-30T10:15:00"/>
    <n v="10"/>
    <n v="15"/>
    <d v="1899-12-30T02:05:00"/>
    <n v="2"/>
    <n v="5"/>
    <d v="1899-12-30T01:10:00"/>
    <n v="1"/>
    <n v="10"/>
    <d v="1899-12-30T02:20:00"/>
    <n v="2"/>
    <n v="20"/>
    <m/>
    <m/>
    <m/>
    <d v="1899-12-30T01:30:00"/>
    <n v="1"/>
    <n v="3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0:00"/>
    <n v="0"/>
    <n v="20"/>
    <d v="1899-12-30T00:30:00"/>
    <n v="0"/>
    <n v="30"/>
    <d v="1899-12-30T00:00:00"/>
    <n v="0"/>
    <n v="0"/>
    <n v="2605187.166000003"/>
    <n v="41921"/>
    <n v="63.056603773584904"/>
    <n v="62.145157939934712"/>
    <m/>
    <m/>
    <m/>
    <m/>
    <m/>
  </r>
  <r>
    <n v="738"/>
    <n v="21"/>
    <d v="2012-01-06T00:00:00"/>
    <n v="1"/>
    <x v="54"/>
    <n v="1"/>
    <s v="HIND ENERGY"/>
    <s v="STEAM NON COKING"/>
    <s v="IPSEA COLOSSUS"/>
    <d v="1899-12-30T00:15:00"/>
    <x v="728"/>
    <s v="DTY-WT 1-WCS-RLS 1-IMWB 1-DTY"/>
    <n v="59"/>
    <n v="0"/>
    <m/>
    <d v="1899-12-30T00:15:00"/>
    <d v="1899-12-30T00:15:00"/>
    <d v="1899-12-30T00:00:00"/>
    <n v="0"/>
    <n v="0"/>
    <d v="1899-12-30T02:00:00"/>
    <d v="1899-12-30T01:45:00"/>
    <n v="1"/>
    <n v="45"/>
    <d v="1899-12-30T02:05:00"/>
    <d v="1899-12-30T00:05:00"/>
    <n v="0"/>
    <n v="5"/>
    <d v="1899-12-30T02:35:00"/>
    <d v="1899-12-30T00:30:00"/>
    <n v="0"/>
    <n v="30"/>
    <d v="1899-12-30T02:40:00"/>
    <d v="1899-12-30T03:30:00"/>
    <d v="1899-12-30T00:50:00"/>
    <n v="0"/>
    <n v="50"/>
    <d v="1899-12-30T02:40:00"/>
    <d v="1899-12-30T03:30:00"/>
    <d v="1899-12-30T00:50:00"/>
    <n v="0"/>
    <n v="50"/>
    <d v="1899-12-30T04:20:00"/>
    <d v="1899-12-30T00:50:00"/>
    <n v="0"/>
    <n v="50"/>
    <d v="1899-12-30T05:24:00"/>
    <d v="1899-12-30T01:04:00"/>
    <n v="1"/>
    <n v="4"/>
    <d v="1899-12-30T09:42:00"/>
    <d v="1899-12-30T04:18:00"/>
    <n v="4"/>
    <n v="18"/>
    <d v="1899-12-30T09:42:00"/>
    <d v="1899-12-30T09:42:00"/>
    <d v="1899-12-30T00:00:00"/>
    <n v="0"/>
    <n v="0"/>
    <d v="1899-12-30T09:42:00"/>
    <d v="1899-12-30T09:42:00"/>
    <m/>
    <d v="1899-12-30T00:00:00"/>
    <n v="0"/>
    <n v="0"/>
    <d v="1899-12-30T09:50:00"/>
    <d v="1899-12-30T00:08:00"/>
    <n v="0"/>
    <n v="8"/>
    <d v="1899-12-30T09:55:00"/>
    <d v="1899-12-30T00:05:00"/>
    <n v="0"/>
    <n v="5"/>
    <d v="1899-12-30T09:55:00"/>
    <d v="1899-12-30T10:00:00"/>
    <d v="1899-12-30T00:05:00"/>
    <n v="0"/>
    <n v="5"/>
    <d v="1899-12-30T09:45:00"/>
    <n v="9"/>
    <n v="45"/>
    <d v="1899-12-30T01:33:00"/>
    <n v="1"/>
    <n v="33"/>
    <d v="1899-12-30T00:50:00"/>
    <n v="0"/>
    <n v="50"/>
    <d v="1899-12-30T04:18:00"/>
    <n v="4"/>
    <n v="18"/>
    <m/>
    <m/>
    <m/>
    <d v="1899-12-30T01:36:00"/>
    <n v="1"/>
    <n v="36"/>
    <d v="1899-12-30T00:00:00"/>
    <n v="0"/>
    <n v="0"/>
    <d v="1899-12-30T00:59:00"/>
    <n v="0"/>
    <n v="59"/>
    <d v="1899-12-30T00:00:00"/>
    <n v="0"/>
    <n v="0"/>
    <d v="1899-12-30T00:00:00"/>
    <n v="0"/>
    <n v="0"/>
    <d v="1899-12-30T00:00:00"/>
    <n v="0"/>
    <n v="0"/>
    <d v="1899-12-30T01:43:00"/>
    <n v="1"/>
    <n v="43"/>
    <d v="1899-12-30T00:00:00"/>
    <n v="0"/>
    <n v="0"/>
    <n v="2608770.166000003"/>
    <n v="41980"/>
    <n v="60.728813559322035"/>
    <n v="62.143167365412175"/>
    <m/>
    <m/>
    <m/>
    <m/>
    <m/>
  </r>
  <r>
    <n v="739"/>
    <n v="22"/>
    <d v="2012-01-06T00:00:00"/>
    <n v="1"/>
    <x v="46"/>
    <n v="10"/>
    <s v="TSL,JSR"/>
    <s v="CURRAGH SS"/>
    <s v="IMPERIAL"/>
    <d v="1899-12-30T09:45:00"/>
    <x v="729"/>
    <s v="DTY-WT 1-WCS-RLS 1-IMWB 1-DTY"/>
    <n v="55"/>
    <n v="4"/>
    <m/>
    <d v="1899-12-30T09:45:00"/>
    <d v="1899-12-30T09:45:00"/>
    <d v="1899-12-30T00:00:00"/>
    <n v="0"/>
    <n v="0"/>
    <d v="1899-12-30T09:50:00"/>
    <d v="1899-12-30T00:05:00"/>
    <n v="0"/>
    <n v="5"/>
    <d v="1899-12-30T10:10:00"/>
    <d v="1899-12-30T00:20:00"/>
    <n v="0"/>
    <n v="20"/>
    <d v="1899-12-30T10:40:00"/>
    <d v="1899-12-30T00:30:00"/>
    <n v="0"/>
    <n v="30"/>
    <d v="1899-12-30T11:00:00"/>
    <d v="1899-12-30T12:25:00"/>
    <d v="1899-12-30T01:25:00"/>
    <n v="1"/>
    <n v="25"/>
    <d v="1899-12-30T11:00:00"/>
    <d v="1899-12-30T12:25:00"/>
    <d v="1899-12-30T01:25:00"/>
    <n v="1"/>
    <n v="25"/>
    <d v="1899-12-30T12:26:00"/>
    <d v="1899-12-30T00:01:00"/>
    <n v="0"/>
    <n v="1"/>
    <d v="1899-12-30T12:28:00"/>
    <d v="1899-12-30T00:02:00"/>
    <n v="0"/>
    <n v="2"/>
    <d v="1899-12-30T14:06:00"/>
    <d v="1899-12-30T01:38:00"/>
    <n v="1"/>
    <n v="38"/>
    <d v="1899-12-30T14:06:00"/>
    <d v="1899-12-30T14:06:00"/>
    <d v="1899-12-30T00:00:00"/>
    <n v="0"/>
    <n v="0"/>
    <d v="1899-12-30T14:06:00"/>
    <d v="1899-12-30T14:06:00"/>
    <m/>
    <d v="1899-12-30T00:00:00"/>
    <n v="0"/>
    <n v="0"/>
    <d v="1899-12-30T14:15:00"/>
    <d v="1899-12-30T00:09:00"/>
    <n v="0"/>
    <n v="9"/>
    <d v="1899-12-30T14:20:00"/>
    <d v="1899-12-30T00:05:00"/>
    <n v="0"/>
    <n v="5"/>
    <d v="1899-12-30T14:20:00"/>
    <d v="1899-12-30T14:25:00"/>
    <d v="1899-12-30T00:05:00"/>
    <n v="0"/>
    <n v="5"/>
    <d v="1899-12-30T04:40:00"/>
    <n v="4"/>
    <n v="40"/>
    <d v="1899-12-30T00:45:00"/>
    <n v="0"/>
    <n v="45"/>
    <d v="1899-12-30T01:25:00"/>
    <n v="1"/>
    <n v="25"/>
    <d v="1899-12-30T01:38:00"/>
    <n v="1"/>
    <n v="38"/>
    <m/>
    <m/>
    <m/>
    <d v="1899-12-30T01:18:00"/>
    <n v="1"/>
    <n v="1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0:00"/>
    <n v="0"/>
    <n v="20"/>
    <d v="1899-12-30T00:00:00"/>
    <n v="0"/>
    <n v="0"/>
    <n v="2612163.166000003"/>
    <n v="42035"/>
    <n v="61.690909090909088"/>
    <n v="62.142575615558535"/>
    <m/>
    <m/>
    <m/>
    <m/>
    <m/>
  </r>
  <r>
    <n v="740"/>
    <n v="23"/>
    <d v="2012-01-06T00:00:00"/>
    <n v="1"/>
    <x v="47"/>
    <n v="3"/>
    <s v="TSL,HALDIA"/>
    <s v="OKEY NORTH/HAIL CREEK"/>
    <s v="FRONTIER AMBITION"/>
    <d v="1899-12-30T11:00:00"/>
    <x v="730"/>
    <s v="DTY-WT 1-WCS-RLS 2-IMWB 1-DTY"/>
    <n v="59"/>
    <n v="0"/>
    <m/>
    <d v="1899-12-30T11:00:00"/>
    <d v="1899-12-30T11:00:00"/>
    <d v="1899-12-30T00:00:00"/>
    <n v="0"/>
    <n v="0"/>
    <d v="1899-12-30T11:25:00"/>
    <d v="1899-12-30T00:25:00"/>
    <n v="0"/>
    <n v="25"/>
    <d v="1899-12-30T11:50:00"/>
    <d v="1899-12-30T00:25:00"/>
    <n v="0"/>
    <n v="25"/>
    <d v="1899-12-30T21:55:00"/>
    <d v="1899-12-30T10:05:00"/>
    <n v="10"/>
    <n v="5"/>
    <d v="1899-12-30T22:00:00"/>
    <d v="1899-12-31T00:55:00"/>
    <d v="1899-12-30T02:55:00"/>
    <n v="2"/>
    <n v="55"/>
    <d v="1899-12-30T22:00:00"/>
    <d v="1899-12-31T00:55:00"/>
    <d v="1899-12-30T02:55:00"/>
    <n v="2"/>
    <n v="55"/>
    <d v="1899-12-31T00:58:00"/>
    <d v="1899-12-30T00:03:00"/>
    <n v="0"/>
    <n v="3"/>
    <d v="1899-12-31T00:58:00"/>
    <d v="1899-12-30T00:00:00"/>
    <n v="0"/>
    <n v="0"/>
    <d v="1899-12-31T03:46:00"/>
    <d v="1899-12-30T02:48:00"/>
    <n v="2"/>
    <n v="48"/>
    <d v="1899-12-31T03:46:00"/>
    <d v="1899-12-31T03:46:00"/>
    <d v="1899-12-30T00:00:00"/>
    <n v="0"/>
    <n v="0"/>
    <d v="1899-12-31T03:46:00"/>
    <d v="1899-12-31T03:46:00"/>
    <m/>
    <d v="1899-12-30T00:00:00"/>
    <n v="0"/>
    <n v="0"/>
    <d v="1899-12-31T04:00:00"/>
    <d v="1899-12-30T00:14:00"/>
    <n v="0"/>
    <n v="14"/>
    <d v="1899-12-31T04:05:00"/>
    <d v="1899-12-30T00:05:00"/>
    <n v="0"/>
    <n v="5"/>
    <d v="1899-12-31T04:05:00"/>
    <d v="1899-12-31T04:10:00"/>
    <d v="1899-12-30T00:05:00"/>
    <n v="0"/>
    <n v="5"/>
    <d v="1899-12-30T17:10:00"/>
    <n v="17"/>
    <n v="10"/>
    <d v="1899-12-30T10:27:00"/>
    <n v="10"/>
    <n v="27"/>
    <d v="1899-12-30T02:55:00"/>
    <n v="2"/>
    <n v="55"/>
    <d v="1899-12-30T02:48:00"/>
    <n v="2"/>
    <n v="48"/>
    <m/>
    <m/>
    <m/>
    <d v="1899-12-30T01:55:00"/>
    <n v="1"/>
    <n v="5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3:00"/>
    <n v="0"/>
    <n v="53"/>
    <d v="1899-12-30T00:00:00"/>
    <n v="0"/>
    <n v="0"/>
    <n v="2615904.166000003"/>
    <n v="42094"/>
    <n v="63.406779661016948"/>
    <n v="62.144347555471157"/>
    <m/>
    <m/>
    <m/>
    <m/>
    <m/>
  </r>
  <r>
    <n v="741"/>
    <n v="24"/>
    <d v="2012-01-06T00:00:00"/>
    <n v="1"/>
    <x v="55"/>
    <n v="1"/>
    <s v="UML"/>
    <s v="SP"/>
    <s v="OKINAWA"/>
    <d v="1899-12-30T12:30:00"/>
    <x v="731"/>
    <s v="DTY-WT 1-WCS-RLS 1-IMWB 1-DTY"/>
    <n v="59"/>
    <n v="0"/>
    <m/>
    <d v="1899-12-30T12:30:00"/>
    <d v="1899-12-30T12:30:00"/>
    <d v="1899-12-30T00:00:00"/>
    <n v="0"/>
    <n v="0"/>
    <d v="1899-12-30T15:15:00"/>
    <d v="1899-12-30T02:45:00"/>
    <n v="2"/>
    <n v="45"/>
    <d v="1899-12-30T15:50:00"/>
    <d v="1899-12-30T00:35:00"/>
    <n v="0"/>
    <n v="35"/>
    <d v="1899-12-30T16:30:00"/>
    <d v="1899-12-30T00:40:00"/>
    <n v="0"/>
    <n v="40"/>
    <d v="1899-12-30T16:35:00"/>
    <d v="1899-12-30T17:45:00"/>
    <d v="1899-12-30T01:10:00"/>
    <n v="1"/>
    <n v="10"/>
    <d v="1899-12-30T16:35:00"/>
    <d v="1899-12-30T17:45:00"/>
    <d v="1899-12-30T01:10:00"/>
    <n v="1"/>
    <n v="10"/>
    <d v="1899-12-30T17:50:00"/>
    <d v="1899-12-30T00:05:00"/>
    <n v="0"/>
    <n v="5"/>
    <d v="1899-12-30T18:00:00"/>
    <d v="1899-12-30T00:10:00"/>
    <n v="0"/>
    <n v="10"/>
    <d v="1899-12-30T19:58:00"/>
    <d v="1899-12-30T01:58:00"/>
    <n v="1"/>
    <n v="58"/>
    <d v="1899-12-30T19:58:00"/>
    <d v="1899-12-30T19:58:00"/>
    <d v="1899-12-30T00:00:00"/>
    <n v="0"/>
    <n v="0"/>
    <d v="1899-12-30T19:58:00"/>
    <d v="1899-12-30T19:58:00"/>
    <m/>
    <d v="1899-12-30T00:00:00"/>
    <n v="0"/>
    <n v="0"/>
    <d v="1899-12-30T20:10:00"/>
    <d v="1899-12-30T00:12:00"/>
    <n v="0"/>
    <n v="12"/>
    <d v="1899-12-30T20:15:00"/>
    <d v="1899-12-30T00:05:00"/>
    <n v="0"/>
    <n v="5"/>
    <d v="1899-12-30T20:15:00"/>
    <d v="1899-12-30T20:20:00"/>
    <d v="1899-12-30T00:05:00"/>
    <n v="0"/>
    <n v="5"/>
    <d v="1899-12-30T07:50:00"/>
    <n v="7"/>
    <n v="50"/>
    <d v="1899-12-30T01:02:00"/>
    <n v="1"/>
    <n v="2"/>
    <d v="1899-12-30T01:10:00"/>
    <n v="1"/>
    <n v="10"/>
    <d v="1899-12-30T01:58:00"/>
    <n v="1"/>
    <n v="58"/>
    <m/>
    <m/>
    <m/>
    <d v="1899-12-30T01:35:00"/>
    <n v="1"/>
    <n v="3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4:00"/>
    <n v="0"/>
    <n v="4"/>
    <d v="1899-12-30T00:19:00"/>
    <n v="0"/>
    <n v="19"/>
    <d v="1899-12-30T00:00:00"/>
    <n v="0"/>
    <n v="0"/>
    <n v="2619711.166000003"/>
    <n v="42153"/>
    <n v="64.525423728813564"/>
    <n v="62.147680260005288"/>
    <m/>
    <m/>
    <m/>
    <m/>
    <m/>
  </r>
  <r>
    <n v="742"/>
    <n v="25"/>
    <d v="2012-01-07T00:00:00"/>
    <n v="1"/>
    <x v="56"/>
    <n v="1"/>
    <s v="BSL"/>
    <s v="STEAM NON COKING"/>
    <s v="IRON KNIGHT"/>
    <d v="1899-12-30T22:15:00"/>
    <x v="732"/>
    <s v="DTY-WT 1-WCS-RLS 2-IMWB 1-DTY"/>
    <n v="59"/>
    <n v="0"/>
    <m/>
    <d v="1899-12-30T22:15:00"/>
    <d v="1899-12-30T22:15:00"/>
    <d v="1899-12-30T00:00:00"/>
    <n v="0"/>
    <n v="0"/>
    <d v="1899-12-30T23:05:00"/>
    <d v="1899-12-30T00:50:00"/>
    <n v="0"/>
    <n v="50"/>
    <d v="1899-12-30T23:15:00"/>
    <d v="1899-12-30T00:10:00"/>
    <n v="0"/>
    <n v="10"/>
    <d v="1899-12-31T00:12:00"/>
    <d v="1899-12-30T00:57:00"/>
    <n v="0"/>
    <n v="57"/>
    <d v="1899-12-31T01:05:00"/>
    <d v="1899-12-31T02:25:00"/>
    <d v="1899-12-30T01:20:00"/>
    <n v="1"/>
    <n v="20"/>
    <d v="1899-12-31T01:05:00"/>
    <d v="1899-12-31T02:25:00"/>
    <d v="1899-12-30T01:20:00"/>
    <n v="1"/>
    <n v="20"/>
    <d v="1899-12-31T05:56:00"/>
    <d v="1899-12-30T03:31:00"/>
    <n v="3"/>
    <n v="31"/>
    <d v="1899-12-31T05:57:00"/>
    <d v="1899-12-30T00:01:00"/>
    <n v="0"/>
    <n v="1"/>
    <d v="1899-12-31T13:59:00"/>
    <d v="1899-12-30T08:02:00"/>
    <n v="8"/>
    <n v="2"/>
    <d v="1899-12-31T13:59:00"/>
    <d v="1899-12-31T13:59:00"/>
    <d v="1899-12-30T00:00:00"/>
    <n v="0"/>
    <n v="0"/>
    <d v="1899-12-31T13:59:00"/>
    <d v="1899-12-31T13:59:00"/>
    <m/>
    <d v="1899-12-30T00:00:00"/>
    <n v="0"/>
    <n v="0"/>
    <d v="1899-12-31T14:10:00"/>
    <d v="1899-12-30T00:11:00"/>
    <n v="0"/>
    <n v="11"/>
    <d v="1899-12-31T14:12:00"/>
    <d v="1899-12-30T00:02:00"/>
    <n v="0"/>
    <n v="2"/>
    <d v="1899-12-31T14:12:00"/>
    <d v="1899-12-31T14:15:00"/>
    <d v="1899-12-30T00:03:00"/>
    <n v="0"/>
    <n v="3"/>
    <d v="1899-12-30T16:00:00"/>
    <n v="16"/>
    <n v="0"/>
    <d v="1899-12-30T04:41:00"/>
    <n v="4"/>
    <n v="41"/>
    <d v="1899-12-30T01:20:00"/>
    <n v="1"/>
    <n v="20"/>
    <d v="1899-12-30T08:02:00"/>
    <n v="8"/>
    <n v="2"/>
    <m/>
    <m/>
    <m/>
    <d v="1899-12-30T01:32:00"/>
    <n v="1"/>
    <n v="3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6:30:00"/>
    <n v="6"/>
    <n v="30"/>
    <d v="1899-12-30T00:00:00"/>
    <n v="0"/>
    <n v="0"/>
    <n v="2623403.166000003"/>
    <n v="42212"/>
    <n v="62.576271186440678"/>
    <n v="62.148279304463259"/>
    <m/>
    <m/>
    <m/>
    <m/>
    <m/>
  </r>
  <r>
    <n v="743"/>
    <n v="26"/>
    <d v="2012-01-07T00:00:00"/>
    <n v="1"/>
    <x v="57"/>
    <n v="1"/>
    <s v="TATA METALLIKS "/>
    <s v="OKEY NORTH"/>
    <s v="FRONTIER AMBITION"/>
    <d v="1899-12-30T03:00:00"/>
    <x v="733"/>
    <s v="DTY-WT 1-WCS-MANUAL-IMWB 1-DTY"/>
    <n v="59"/>
    <n v="0"/>
    <m/>
    <d v="1899-12-30T03:00:00"/>
    <d v="1899-12-30T03:00:00"/>
    <d v="1899-12-30T00:00:00"/>
    <n v="0"/>
    <n v="0"/>
    <d v="1899-12-30T06:00:00"/>
    <d v="1899-12-30T03:00:00"/>
    <n v="3"/>
    <n v="0"/>
    <d v="1899-12-30T06:15:00"/>
    <d v="1899-12-30T00:15:00"/>
    <n v="0"/>
    <n v="15"/>
    <d v="1899-12-30T07:00:00"/>
    <d v="1899-12-30T00:45:00"/>
    <n v="0"/>
    <n v="45"/>
    <d v="1899-12-30T07:10:00"/>
    <d v="1899-12-30T08:20:00"/>
    <d v="1899-12-30T01:10:00"/>
    <n v="1"/>
    <n v="10"/>
    <d v="1899-12-30T07:10:00"/>
    <d v="1899-12-30T08:20:00"/>
    <d v="1899-12-30T01:10:00"/>
    <n v="1"/>
    <n v="10"/>
    <d v="1899-12-30T07:00:00"/>
    <d v="1899-12-30T00:00:00"/>
    <n v="0"/>
    <n v="0"/>
    <d v="1899-12-30T07:35:00"/>
    <d v="1899-12-30T00:25:00"/>
    <n v="0"/>
    <n v="25"/>
    <d v="1899-12-30T18:30:00"/>
    <d v="1899-12-30T10:55:00"/>
    <n v="10"/>
    <n v="55"/>
    <d v="1899-12-30T18:30:00"/>
    <d v="1899-12-30T18:30:00"/>
    <d v="1899-12-30T00:00:00"/>
    <n v="0"/>
    <n v="0"/>
    <d v="1899-12-30T18:30:00"/>
    <d v="1899-12-30T18:30:00"/>
    <m/>
    <d v="1899-12-30T00:00:00"/>
    <n v="0"/>
    <n v="0"/>
    <d v="1899-12-30T18:32:00"/>
    <d v="1899-12-30T00:02:00"/>
    <n v="0"/>
    <n v="2"/>
    <d v="1899-12-30T18:35:00"/>
    <d v="1899-12-30T00:03:00"/>
    <n v="0"/>
    <n v="3"/>
    <d v="1899-12-30T18:35:00"/>
    <d v="1899-12-30T18:40:00"/>
    <d v="1899-12-30T00:05:00"/>
    <n v="0"/>
    <n v="5"/>
    <d v="1899-12-30T15:40:00"/>
    <n v="15"/>
    <n v="40"/>
    <d v="1899-12-30T00:50:00"/>
    <n v="0"/>
    <n v="50"/>
    <d v="1899-12-30T01:10:00"/>
    <n v="1"/>
    <n v="10"/>
    <d v="1899-12-30T10:55:00"/>
    <n v="10"/>
    <n v="55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10:55:00"/>
    <n v="10"/>
    <n v="55"/>
    <d v="1899-12-30T00:00:00"/>
    <n v="0"/>
    <n v="0"/>
    <d v="1899-12-30T00:00:00"/>
    <n v="0"/>
    <n v="0"/>
    <d v="1899-12-30T00:00:00"/>
    <n v="0"/>
    <n v="0"/>
    <n v="2627055.166000003"/>
    <n v="42271"/>
    <n v="61.898305084745765"/>
    <n v="62.147930401457337"/>
    <m/>
    <m/>
    <m/>
    <m/>
    <m/>
  </r>
  <r>
    <n v="744"/>
    <n v="27"/>
    <d v="2012-01-07T00:00:00"/>
    <n v="1"/>
    <x v="58"/>
    <n v="1"/>
    <s v="BEL"/>
    <s v="HARD COKING COAL"/>
    <s v="HARDWAR"/>
    <d v="1899-12-30T19:45:00"/>
    <x v="734"/>
    <s v="DTY-WT 1-WCS-RLS 2-IMWB 1-DTY"/>
    <n v="53"/>
    <n v="6"/>
    <m/>
    <d v="1899-12-30T19:45:00"/>
    <d v="1899-12-30T19:45:00"/>
    <d v="1899-12-30T00:00:00"/>
    <n v="0"/>
    <n v="0"/>
    <d v="1899-12-30T19:55:00"/>
    <d v="1899-12-30T00:10:00"/>
    <n v="0"/>
    <n v="10"/>
    <d v="1899-12-30T20:05:00"/>
    <d v="1899-12-30T00:10:00"/>
    <n v="0"/>
    <n v="10"/>
    <d v="1899-12-30T20:55:00"/>
    <d v="1899-12-30T00:50:00"/>
    <n v="0"/>
    <n v="50"/>
    <d v="1899-12-30T21:15:00"/>
    <d v="1899-12-30T23:00:00"/>
    <d v="1899-12-30T01:45:00"/>
    <n v="1"/>
    <n v="45"/>
    <d v="1899-12-30T21:15:00"/>
    <d v="1899-12-30T23:00:00"/>
    <d v="1899-12-30T01:45:00"/>
    <n v="1"/>
    <n v="45"/>
    <d v="1899-12-30T23:20:00"/>
    <d v="1899-12-30T00:20:00"/>
    <n v="0"/>
    <n v="20"/>
    <d v="1899-12-30T23:57:00"/>
    <d v="1899-12-30T00:37:00"/>
    <n v="0"/>
    <n v="37"/>
    <d v="1899-12-31T02:00:00"/>
    <d v="1899-12-30T02:03:00"/>
    <n v="2"/>
    <n v="3"/>
    <d v="1899-12-31T02:00:00"/>
    <d v="1899-12-31T02:00:00"/>
    <d v="1899-12-30T00:00:00"/>
    <n v="0"/>
    <n v="0"/>
    <d v="1899-12-31T02:00:00"/>
    <d v="1899-12-31T02:00:00"/>
    <m/>
    <d v="1899-12-30T00:00:00"/>
    <n v="0"/>
    <n v="0"/>
    <d v="1899-12-31T02:10:00"/>
    <d v="1899-12-30T00:10:00"/>
    <n v="0"/>
    <n v="10"/>
    <d v="1899-12-31T02:15:00"/>
    <d v="1899-12-30T00:05:00"/>
    <n v="0"/>
    <n v="5"/>
    <d v="1899-12-31T02:15:00"/>
    <d v="1899-12-31T02:20:00"/>
    <d v="1899-12-30T00:05:00"/>
    <n v="0"/>
    <n v="5"/>
    <d v="1899-12-30T06:35:00"/>
    <n v="6"/>
    <n v="35"/>
    <d v="1899-12-30T01:25:00"/>
    <n v="1"/>
    <n v="25"/>
    <d v="1899-12-30T01:45:00"/>
    <n v="1"/>
    <n v="45"/>
    <d v="1899-12-30T02:03:00"/>
    <n v="2"/>
    <n v="3"/>
    <m/>
    <m/>
    <m/>
    <d v="1899-12-30T01:35:00"/>
    <n v="1"/>
    <n v="3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8:00"/>
    <n v="0"/>
    <n v="28"/>
    <d v="1899-12-30T00:00:00"/>
    <n v="0"/>
    <n v="0"/>
    <n v="2630404.166000003"/>
    <n v="42324"/>
    <n v="63.188679245283019"/>
    <n v="62.149233673565895"/>
    <m/>
    <m/>
    <m/>
    <m/>
    <m/>
  </r>
  <r>
    <n v="745"/>
    <n v="28"/>
    <d v="2012-01-07T00:00:00"/>
    <n v="1"/>
    <x v="47"/>
    <n v="4"/>
    <s v="TSL,HALDIA"/>
    <s v="OKEY NORTH/HAIL CREEK"/>
    <s v="FRONTIER AMBITION"/>
    <d v="1899-12-30T07:45:00"/>
    <x v="735"/>
    <s v="DTY-WT 1-WCS-RLS 1-IMWB 1-DTY"/>
    <n v="59"/>
    <n v="0"/>
    <m/>
    <d v="1899-12-30T07:45:00"/>
    <d v="1899-12-30T07:45:00"/>
    <d v="1899-12-30T00:00:00"/>
    <n v="0"/>
    <n v="0"/>
    <d v="1899-12-30T15:30:00"/>
    <d v="1899-12-30T07:45:00"/>
    <n v="7"/>
    <n v="45"/>
    <d v="1899-12-30T15:45:00"/>
    <d v="1899-12-30T00:15:00"/>
    <n v="0"/>
    <n v="15"/>
    <d v="1899-12-31T00:10:00"/>
    <d v="1899-12-30T08:25:00"/>
    <n v="8"/>
    <n v="25"/>
    <d v="1899-12-31T00:15:00"/>
    <d v="1899-12-31T02:25:00"/>
    <d v="1899-12-30T02:10:00"/>
    <n v="2"/>
    <n v="10"/>
    <d v="1899-12-31T00:15:00"/>
    <d v="1899-12-31T02:25:00"/>
    <d v="1899-12-30T02:10:00"/>
    <n v="2"/>
    <n v="10"/>
    <d v="1899-12-31T02:35:00"/>
    <d v="1899-12-30T00:10:00"/>
    <n v="0"/>
    <n v="10"/>
    <d v="1899-12-31T02:45:00"/>
    <d v="1899-12-30T00:10:00"/>
    <n v="0"/>
    <n v="10"/>
    <d v="1899-12-31T05:30:00"/>
    <d v="1899-12-30T02:45:00"/>
    <n v="2"/>
    <n v="45"/>
    <d v="1899-12-31T05:30:00"/>
    <d v="1899-12-31T05:30:00"/>
    <d v="1899-12-30T00:00:00"/>
    <n v="0"/>
    <n v="0"/>
    <d v="1899-12-31T05:30:00"/>
    <d v="1899-12-31T05:30:00"/>
    <m/>
    <d v="1899-12-30T00:00:00"/>
    <n v="0"/>
    <n v="0"/>
    <d v="1899-12-31T05:40:00"/>
    <d v="1899-12-30T00:10:00"/>
    <n v="0"/>
    <n v="10"/>
    <d v="1899-12-31T05:45:00"/>
    <d v="1899-12-30T00:05:00"/>
    <n v="0"/>
    <n v="5"/>
    <d v="1899-12-31T05:45:00"/>
    <d v="1899-12-31T05:50:00"/>
    <d v="1899-12-30T00:05:00"/>
    <n v="0"/>
    <n v="5"/>
    <d v="1899-12-30T22:05:00"/>
    <n v="22"/>
    <n v="5"/>
    <d v="1899-12-30T08:50:00"/>
    <n v="8"/>
    <n v="50"/>
    <d v="1899-12-30T02:10:00"/>
    <n v="2"/>
    <n v="10"/>
    <d v="1899-12-30T02:45:00"/>
    <n v="2"/>
    <n v="45"/>
    <m/>
    <m/>
    <m/>
    <d v="1899-12-30T01:24:00"/>
    <n v="1"/>
    <n v="2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1:00"/>
    <n v="1"/>
    <n v="21"/>
    <d v="1899-12-30T00:00:00"/>
    <n v="0"/>
    <n v="0"/>
    <n v="2634221.166000003"/>
    <n v="42383"/>
    <n v="64.694915254237287"/>
    <n v="62.152777434348749"/>
    <m/>
    <m/>
    <m/>
    <m/>
    <m/>
  </r>
  <r>
    <n v="746"/>
    <n v="29"/>
    <d v="2012-01-08T00:00:00"/>
    <n v="1"/>
    <x v="46"/>
    <n v="11"/>
    <s v="TSL,JSR"/>
    <s v="CURRAGH SS/BLENDED PCI"/>
    <s v="IMPERIAL/FEORILA"/>
    <d v="1899-12-30T21:00:00"/>
    <x v="736"/>
    <s v="DTY-WT 1-WCS-RLS 2-IMWB 1-DTY"/>
    <n v="56"/>
    <n v="3"/>
    <m/>
    <d v="1899-12-30T21:00:00"/>
    <d v="1899-12-30T21:00:00"/>
    <d v="1899-12-30T00:00:00"/>
    <n v="0"/>
    <n v="0"/>
    <d v="1899-12-31T03:50:00"/>
    <d v="1899-12-30T06:50:00"/>
    <n v="6"/>
    <n v="50"/>
    <d v="1899-12-31T04:15:00"/>
    <d v="1899-12-30T00:25:00"/>
    <n v="0"/>
    <n v="25"/>
    <d v="1899-12-31T04:35:00"/>
    <d v="1899-12-30T00:20:00"/>
    <n v="0"/>
    <n v="20"/>
    <d v="1899-12-31T04:40:00"/>
    <d v="1899-12-31T05:35:00"/>
    <d v="1899-12-30T00:55:00"/>
    <n v="0"/>
    <n v="55"/>
    <d v="1899-12-31T04:40:00"/>
    <d v="1899-12-31T05:35:00"/>
    <d v="1899-12-30T00:55:00"/>
    <n v="0"/>
    <n v="55"/>
    <d v="1899-12-31T06:07:00"/>
    <d v="1899-12-30T00:32:00"/>
    <n v="0"/>
    <n v="32"/>
    <d v="1899-12-31T06:24:00"/>
    <d v="1899-12-30T00:17:00"/>
    <n v="0"/>
    <n v="17"/>
    <d v="1899-12-31T12:36:00"/>
    <d v="1899-12-30T06:12:00"/>
    <n v="6"/>
    <n v="12"/>
    <d v="1899-12-31T12:36:00"/>
    <d v="1899-12-31T12:36:00"/>
    <d v="1899-12-30T00:00:00"/>
    <n v="0"/>
    <n v="0"/>
    <d v="1899-12-31T12:36:00"/>
    <d v="1899-12-31T12:36:00"/>
    <m/>
    <d v="1899-12-30T00:00:00"/>
    <n v="0"/>
    <n v="0"/>
    <d v="1899-12-31T12:45:00"/>
    <d v="1899-12-30T00:09:00"/>
    <n v="0"/>
    <n v="9"/>
    <d v="1899-12-31T12:50:00"/>
    <d v="1899-12-30T00:05:00"/>
    <n v="0"/>
    <n v="5"/>
    <d v="1899-12-31T12:50:00"/>
    <d v="1899-12-31T13:00:00"/>
    <d v="1899-12-30T00:10:00"/>
    <n v="0"/>
    <n v="10"/>
    <d v="1899-12-30T16:00:00"/>
    <n v="16"/>
    <n v="0"/>
    <d v="1899-12-30T01:06:00"/>
    <n v="1"/>
    <n v="6"/>
    <d v="1899-12-30T00:55:00"/>
    <n v="0"/>
    <n v="55"/>
    <d v="1899-12-30T06:12:00"/>
    <n v="6"/>
    <n v="12"/>
    <m/>
    <m/>
    <m/>
    <d v="1899-12-30T01:47:00"/>
    <n v="1"/>
    <n v="4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4:25:00"/>
    <n v="4"/>
    <n v="25"/>
    <d v="1899-12-30T00:00:00"/>
    <n v="0"/>
    <n v="0"/>
    <n v="2637810.166000003"/>
    <n v="42439"/>
    <n v="64.089285714285708"/>
    <n v="62.155332736398194"/>
    <m/>
    <m/>
    <m/>
    <m/>
    <m/>
  </r>
  <r>
    <n v="747"/>
    <n v="30"/>
    <d v="2012-01-08T00:00:00"/>
    <n v="1"/>
    <x v="46"/>
    <n v="12"/>
    <s v="TSL,JSR"/>
    <s v="OKEY NORTH/BLENDED PCI"/>
    <s v="FRONTIER AMBITION/FEORILA"/>
    <d v="1899-12-30T05:30:00"/>
    <x v="737"/>
    <s v="DTY-WT 1-WCS-RLS 1-IMWB 1-DTY"/>
    <n v="57"/>
    <n v="2"/>
    <m/>
    <d v="1899-12-30T05:30:00"/>
    <d v="1899-12-30T05:30:00"/>
    <d v="1899-12-30T00:00:00"/>
    <n v="0"/>
    <n v="0"/>
    <d v="1899-12-30T07:50:00"/>
    <d v="1899-12-30T02:20:00"/>
    <n v="2"/>
    <n v="20"/>
    <d v="1899-12-30T08:15:00"/>
    <d v="1899-12-30T00:25:00"/>
    <n v="0"/>
    <n v="25"/>
    <d v="1899-12-30T09:00:00"/>
    <d v="1899-12-30T00:45:00"/>
    <n v="0"/>
    <n v="45"/>
    <d v="1899-12-30T09:40:00"/>
    <d v="1899-12-30T12:15:00"/>
    <d v="1899-12-30T02:35:00"/>
    <n v="2"/>
    <n v="35"/>
    <d v="1899-12-30T09:40:00"/>
    <d v="1899-12-30T12:15:00"/>
    <d v="1899-12-30T02:35:00"/>
    <n v="2"/>
    <n v="35"/>
    <d v="1899-12-30T15:47:00"/>
    <d v="1899-12-30T03:32:00"/>
    <n v="3"/>
    <n v="32"/>
    <d v="1899-12-30T15:48:00"/>
    <d v="1899-12-30T00:01:00"/>
    <n v="0"/>
    <n v="1"/>
    <d v="1899-12-30T19:27:00"/>
    <d v="1899-12-30T03:39:00"/>
    <n v="3"/>
    <n v="39"/>
    <d v="1899-12-30T19:27:00"/>
    <d v="1899-12-30T19:27:00"/>
    <d v="1899-12-30T00:00:00"/>
    <n v="0"/>
    <n v="0"/>
    <d v="1899-12-30T19:27:00"/>
    <d v="1899-12-30T19:27:00"/>
    <m/>
    <d v="1899-12-30T00:00:00"/>
    <n v="0"/>
    <n v="0"/>
    <d v="1899-12-30T19:37:00"/>
    <d v="1899-12-30T00:10:00"/>
    <n v="0"/>
    <n v="10"/>
    <d v="1899-12-30T19:45:00"/>
    <d v="1899-12-30T00:08:00"/>
    <n v="0"/>
    <n v="8"/>
    <d v="1899-12-30T19:45:00"/>
    <d v="1899-12-30T19:50:00"/>
    <d v="1899-12-30T00:05:00"/>
    <n v="0"/>
    <n v="5"/>
    <d v="1899-12-30T14:20:00"/>
    <n v="14"/>
    <n v="20"/>
    <d v="1899-12-30T04:35:00"/>
    <n v="4"/>
    <n v="35"/>
    <d v="1899-12-30T02:35:00"/>
    <n v="2"/>
    <n v="35"/>
    <d v="1899-12-30T03:39:00"/>
    <n v="3"/>
    <n v="39"/>
    <m/>
    <m/>
    <m/>
    <d v="1899-12-30T00:57:00"/>
    <n v="0"/>
    <n v="57"/>
    <d v="1899-12-30T00:00:00"/>
    <n v="0"/>
    <n v="0"/>
    <d v="1899-12-30T00:00:00"/>
    <n v="0"/>
    <n v="0"/>
    <d v="1899-12-30T00:17:00"/>
    <n v="0"/>
    <n v="17"/>
    <d v="1899-12-30T00:00:00"/>
    <n v="0"/>
    <n v="0"/>
    <d v="1899-12-30T00:00:00"/>
    <n v="0"/>
    <n v="0"/>
    <d v="1899-12-30T02:25:00"/>
    <n v="2"/>
    <n v="25"/>
    <d v="1899-12-30T00:00:00"/>
    <n v="0"/>
    <n v="0"/>
    <n v="2641481.166000003"/>
    <n v="42496"/>
    <n v="64.403508771929822"/>
    <n v="62.158348221009106"/>
    <m/>
    <m/>
    <m/>
    <m/>
    <m/>
  </r>
  <r>
    <n v="748"/>
    <n v="31"/>
    <d v="2012-01-08T00:00:00"/>
    <n v="1"/>
    <x v="56"/>
    <n v="2"/>
    <s v="BSL"/>
    <s v="STEAM NON COKING"/>
    <s v="IRON KNIGHT"/>
    <d v="1899-12-30T09:50:00"/>
    <x v="738"/>
    <s v="DTY-WT 1-WCS-RLS 1-IMWB 1-DTY"/>
    <n v="58"/>
    <n v="1"/>
    <m/>
    <d v="1899-12-30T09:50:00"/>
    <d v="1899-12-30T09:50:00"/>
    <d v="1899-12-30T00:00:00"/>
    <n v="0"/>
    <n v="0"/>
    <d v="1899-12-30T11:00:00"/>
    <d v="1899-12-30T01:10:00"/>
    <n v="1"/>
    <n v="10"/>
    <d v="1899-12-30T11:10:00"/>
    <d v="1899-12-30T00:10:00"/>
    <n v="0"/>
    <n v="10"/>
    <d v="1899-12-30T22:30:00"/>
    <d v="1899-12-30T11:20:00"/>
    <n v="11"/>
    <n v="20"/>
    <d v="1899-12-30T22:35:00"/>
    <d v="1899-12-31T00:45:00"/>
    <d v="1899-12-30T02:10:00"/>
    <n v="2"/>
    <n v="10"/>
    <d v="1899-12-30T22:35:00"/>
    <d v="1899-12-31T00:45:00"/>
    <d v="1899-12-30T02:10:00"/>
    <n v="2"/>
    <n v="10"/>
    <d v="1899-12-31T00:59:00"/>
    <d v="1899-12-30T00:14:00"/>
    <n v="0"/>
    <n v="14"/>
    <d v="1899-12-31T00:59:00"/>
    <d v="1899-12-30T00:00:00"/>
    <n v="0"/>
    <n v="0"/>
    <d v="1899-12-31T02:37:00"/>
    <d v="1899-12-30T01:38:00"/>
    <n v="1"/>
    <n v="38"/>
    <d v="1899-12-31T02:37:00"/>
    <d v="1899-12-31T02:37:00"/>
    <d v="1899-12-30T00:00:00"/>
    <n v="0"/>
    <n v="0"/>
    <d v="1899-12-31T02:37:00"/>
    <d v="1899-12-31T02:37:00"/>
    <m/>
    <d v="1899-12-30T00:00:00"/>
    <n v="0"/>
    <n v="0"/>
    <d v="1899-12-31T02:45:00"/>
    <d v="1899-12-30T00:08:00"/>
    <n v="0"/>
    <n v="8"/>
    <d v="1899-12-31T02:50:00"/>
    <d v="1899-12-30T00:05:00"/>
    <n v="0"/>
    <n v="5"/>
    <d v="1899-12-31T02:50:00"/>
    <d v="1899-12-31T02:55:00"/>
    <d v="1899-12-30T00:05:00"/>
    <n v="0"/>
    <n v="5"/>
    <d v="1899-12-30T17:05:00"/>
    <n v="17"/>
    <n v="5"/>
    <d v="1899-12-30T11:47:00"/>
    <n v="11"/>
    <n v="47"/>
    <d v="1899-12-30T02:10:00"/>
    <n v="2"/>
    <n v="10"/>
    <d v="1899-12-30T01:38:00"/>
    <n v="1"/>
    <n v="38"/>
    <m/>
    <m/>
    <m/>
    <d v="1899-12-30T01:21:00"/>
    <n v="1"/>
    <n v="2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7:00"/>
    <n v="0"/>
    <n v="17"/>
    <d v="1899-12-30T00:00:00"/>
    <n v="0"/>
    <n v="0"/>
    <n v="2645118.166000003"/>
    <n v="42554"/>
    <n v="62.706896551724135"/>
    <n v="62.159095878178384"/>
    <m/>
    <m/>
    <m/>
    <m/>
    <m/>
  </r>
  <r>
    <n v="749"/>
    <n v="32"/>
    <d v="2012-01-09T00:00:00"/>
    <n v="1"/>
    <x v="46"/>
    <n v="13"/>
    <s v="TSL,JSR"/>
    <s v="CURRAGH SS/BLENDED PCI"/>
    <s v="IMPERIAL/FEORILA"/>
    <d v="1899-12-30T19:30:00"/>
    <x v="739"/>
    <s v="DTY-WT 1-WCS-RLS 1-IMWB 1-DTY"/>
    <n v="55"/>
    <n v="4"/>
    <m/>
    <d v="1899-12-30T19:30:00"/>
    <d v="1899-12-30T19:30:00"/>
    <d v="1899-12-30T00:00:00"/>
    <n v="0"/>
    <n v="0"/>
    <d v="1899-12-31T04:00:00"/>
    <d v="1899-12-30T08:30:00"/>
    <n v="8"/>
    <n v="30"/>
    <d v="1899-12-31T04:30:00"/>
    <d v="1899-12-30T00:30:00"/>
    <n v="0"/>
    <n v="30"/>
    <d v="1899-12-31T05:25:00"/>
    <d v="1899-12-30T00:55:00"/>
    <n v="0"/>
    <n v="55"/>
    <d v="1899-12-30T05:30:00"/>
    <d v="1899-12-30T06:50:00"/>
    <d v="1899-12-30T01:20:00"/>
    <n v="1"/>
    <n v="20"/>
    <d v="1899-12-30T05:30:00"/>
    <d v="1899-12-30T06:50:00"/>
    <d v="1899-12-30T01:20:00"/>
    <n v="1"/>
    <n v="20"/>
    <d v="1899-12-31T07:11:00"/>
    <d v="1899-12-31T00:21:00"/>
    <n v="0"/>
    <n v="21"/>
    <d v="1899-12-31T07:21:00"/>
    <d v="1899-12-30T00:10:00"/>
    <n v="0"/>
    <n v="10"/>
    <d v="1899-12-31T13:50:00"/>
    <d v="1899-12-30T06:29:00"/>
    <n v="6"/>
    <n v="29"/>
    <d v="1899-12-31T13:50:00"/>
    <d v="1899-12-31T13:50:00"/>
    <d v="1899-12-30T00:00:00"/>
    <n v="0"/>
    <n v="0"/>
    <d v="1899-12-31T13:50:00"/>
    <d v="1899-12-31T13:50:00"/>
    <m/>
    <d v="1899-12-30T00:00:00"/>
    <n v="0"/>
    <n v="0"/>
    <d v="1899-12-31T14:00:00"/>
    <d v="1899-12-30T00:10:00"/>
    <n v="0"/>
    <n v="10"/>
    <d v="1899-12-31T14:05:00"/>
    <d v="1899-12-30T00:05:00"/>
    <n v="0"/>
    <n v="5"/>
    <d v="1899-12-31T14:05:00"/>
    <d v="1899-12-31T14:10:00"/>
    <d v="1899-12-30T00:05:00"/>
    <n v="0"/>
    <n v="5"/>
    <d v="1899-12-30T18:40:00"/>
    <n v="18"/>
    <n v="40"/>
    <d v="1899-12-31T01:31:00"/>
    <n v="1"/>
    <n v="31"/>
    <d v="1899-12-30T01:20:00"/>
    <n v="1"/>
    <n v="20"/>
    <d v="1899-12-30T06:29:00"/>
    <n v="6"/>
    <n v="29"/>
    <m/>
    <m/>
    <m/>
    <d v="1899-12-30T01:19:00"/>
    <n v="1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5:10:00"/>
    <n v="5"/>
    <n v="10"/>
    <d v="1899-12-30T00:00:00"/>
    <n v="0"/>
    <n v="0"/>
    <n v="2648652.166000003"/>
    <n v="42609"/>
    <n v="64.25454545454545"/>
    <n v="62.16180069938283"/>
    <m/>
    <m/>
    <m/>
    <m/>
    <m/>
  </r>
  <r>
    <n v="750"/>
    <n v="33"/>
    <d v="2012-01-09T00:00:00"/>
    <n v="1"/>
    <x v="58"/>
    <n v="2"/>
    <s v="BEL"/>
    <s v="HARD COKING COAL"/>
    <s v="ORIENT CHAMPION"/>
    <d v="1899-12-30T14:30:00"/>
    <x v="740"/>
    <s v="DTY-WT 1-WCS-RLS 2-IMWB 1-DTY"/>
    <n v="58"/>
    <n v="0"/>
    <m/>
    <d v="1899-12-30T14:30:00"/>
    <d v="1899-12-30T14:30:00"/>
    <d v="1899-12-30T00:00:00"/>
    <n v="0"/>
    <n v="0"/>
    <d v="1899-12-30T14:50:00"/>
    <d v="1899-12-30T00:20:00"/>
    <n v="0"/>
    <n v="20"/>
    <d v="1899-12-30T15:10:00"/>
    <d v="1899-12-30T00:20:00"/>
    <n v="0"/>
    <n v="20"/>
    <d v="1899-12-30T20:10:00"/>
    <d v="1899-12-30T05:00:00"/>
    <n v="5"/>
    <n v="0"/>
    <d v="1899-12-30T20:10:00"/>
    <d v="1899-12-30T21:15:00"/>
    <d v="1899-12-30T01:05:00"/>
    <n v="1"/>
    <n v="5"/>
    <d v="1899-12-30T20:10:00"/>
    <d v="1899-12-30T21:15:00"/>
    <d v="1899-12-30T01:05:00"/>
    <n v="1"/>
    <n v="5"/>
    <d v="1899-12-30T21:15:00"/>
    <d v="1899-12-30T00:00:00"/>
    <n v="0"/>
    <n v="0"/>
    <d v="1899-12-30T21:19:00"/>
    <d v="1899-12-30T00:04:00"/>
    <n v="0"/>
    <n v="4"/>
    <d v="1899-12-30T23:36:00"/>
    <d v="1899-12-30T02:17:00"/>
    <n v="2"/>
    <n v="17"/>
    <d v="1899-12-30T23:36:00"/>
    <d v="1899-12-30T23:36:00"/>
    <d v="1899-12-30T00:00:00"/>
    <n v="0"/>
    <n v="0"/>
    <d v="1899-12-30T23:36:00"/>
    <d v="1899-12-30T23:36:00"/>
    <m/>
    <d v="1899-12-30T00:00:00"/>
    <n v="0"/>
    <n v="0"/>
    <d v="1899-12-30T23:45:00"/>
    <d v="1899-12-30T00:09:00"/>
    <n v="0"/>
    <n v="9"/>
    <d v="1899-12-30T23:50:00"/>
    <d v="1899-12-30T00:05:00"/>
    <n v="0"/>
    <n v="5"/>
    <d v="1899-12-30T23:50:00"/>
    <d v="1899-12-30T23:55:00"/>
    <d v="1899-12-30T00:05:00"/>
    <n v="0"/>
    <n v="5"/>
    <d v="1899-12-30T09:25:00"/>
    <n v="9"/>
    <n v="25"/>
    <d v="1899-12-30T05:14:00"/>
    <n v="5"/>
    <n v="14"/>
    <d v="1899-12-30T01:05:00"/>
    <n v="1"/>
    <n v="5"/>
    <d v="1899-12-30T02:17:00"/>
    <n v="2"/>
    <n v="17"/>
    <m/>
    <m/>
    <m/>
    <d v="1899-12-30T01:50:00"/>
    <n v="1"/>
    <n v="5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5:00"/>
    <n v="0"/>
    <n v="5"/>
    <d v="1899-12-30T00:22:00"/>
    <n v="0"/>
    <n v="22"/>
    <d v="1899-12-30T00:08:00"/>
    <n v="0"/>
    <n v="8"/>
    <n v="2652432.166000003"/>
    <n v="42667"/>
    <n v="65.172413793103445"/>
    <n v="62.165893219584291"/>
    <m/>
    <m/>
    <m/>
    <m/>
    <m/>
  </r>
  <r>
    <n v="751"/>
    <n v="34"/>
    <d v="2012-01-10T00:00:00"/>
    <n v="1"/>
    <x v="47"/>
    <n v="5"/>
    <s v="TSL,HALDIA"/>
    <s v="HAIL CREEK/OKEY NORTH"/>
    <s v="FRONTIER AMBITION"/>
    <d v="1899-12-30T08:00:00"/>
    <x v="741"/>
    <s v="DTY-WT 1-WCS-(RLS 1 + Manual)-IMWB 1-DTY"/>
    <n v="56"/>
    <n v="3"/>
    <m/>
    <d v="1899-12-30T08:00:00"/>
    <d v="1899-12-30T08:00:00"/>
    <d v="1899-12-30T00:00:00"/>
    <n v="0"/>
    <n v="0"/>
    <d v="1899-12-30T09:35:00"/>
    <d v="1899-12-30T01:35:00"/>
    <n v="1"/>
    <n v="35"/>
    <d v="1899-12-30T09:55:00"/>
    <d v="1899-12-30T00:20:00"/>
    <n v="0"/>
    <n v="20"/>
    <d v="1899-12-30T18:50:00"/>
    <d v="1899-12-30T08:55:00"/>
    <n v="8"/>
    <n v="55"/>
    <d v="1899-12-30T19:00:00"/>
    <d v="1899-12-31T00:30:00"/>
    <d v="1899-12-30T05:30:00"/>
    <n v="5"/>
    <n v="30"/>
    <d v="1899-12-30T19:00:00"/>
    <d v="1899-12-31T00:30:00"/>
    <d v="1899-12-30T05:30:00"/>
    <n v="5"/>
    <n v="30"/>
    <d v="1899-12-31T02:02:00"/>
    <d v="1899-12-30T01:32:00"/>
    <n v="1"/>
    <n v="32"/>
    <d v="1899-12-31T02:05:00"/>
    <d v="1899-12-30T00:03:00"/>
    <n v="0"/>
    <n v="3"/>
    <d v="1899-12-31T08:00:00"/>
    <d v="1899-12-30T05:55:00"/>
    <n v="5"/>
    <n v="55"/>
    <d v="1899-12-31T08:00:00"/>
    <d v="1899-12-31T08:00:00"/>
    <d v="1899-12-30T00:00:00"/>
    <n v="0"/>
    <n v="0"/>
    <d v="1899-12-31T08:00:00"/>
    <d v="1899-12-31T08:00:00"/>
    <m/>
    <d v="1899-12-30T00:00:00"/>
    <n v="0"/>
    <n v="0"/>
    <d v="1899-12-31T08:10:00"/>
    <d v="1899-12-30T00:10:00"/>
    <n v="0"/>
    <n v="10"/>
    <d v="1899-12-31T08:15:00"/>
    <d v="1899-12-30T00:05:00"/>
    <n v="0"/>
    <n v="5"/>
    <d v="1899-12-31T08:15:00"/>
    <d v="1899-12-31T08:20:00"/>
    <d v="1899-12-30T00:05:00"/>
    <n v="0"/>
    <n v="5"/>
    <d v="1899-12-31T00:20:00"/>
    <n v="0"/>
    <n v="20"/>
    <d v="1899-12-30T10:42:00"/>
    <n v="10"/>
    <n v="42"/>
    <d v="1899-12-30T05:30:00"/>
    <n v="5"/>
    <n v="30"/>
    <d v="1899-12-30T05:55:00"/>
    <n v="5"/>
    <n v="55"/>
    <m/>
    <m/>
    <m/>
    <d v="1899-12-30T01:30:00"/>
    <n v="1"/>
    <n v="30"/>
    <d v="1899-12-30T00:00:00"/>
    <n v="0"/>
    <n v="0"/>
    <d v="1899-12-30T00:00:00"/>
    <n v="0"/>
    <n v="0"/>
    <d v="1899-12-30T00:00:00"/>
    <n v="0"/>
    <n v="0"/>
    <d v="1899-12-30T03:45:00"/>
    <n v="3"/>
    <n v="45"/>
    <d v="1899-12-30T00:00:00"/>
    <n v="0"/>
    <n v="0"/>
    <d v="1899-12-30T00:40:00"/>
    <n v="0"/>
    <n v="40"/>
    <d v="1899-12-30T00:00:00"/>
    <n v="0"/>
    <n v="0"/>
    <n v="2656017.166000003"/>
    <n v="42723"/>
    <n v="64.017857142857139"/>
    <n v="62.168320717178169"/>
    <m/>
    <m/>
    <m/>
    <m/>
    <m/>
  </r>
  <r>
    <n v="752"/>
    <n v="35"/>
    <d v="2012-01-10T00:00:00"/>
    <n v="1"/>
    <x v="46"/>
    <n v="14"/>
    <s v="TSL,JSR"/>
    <s v="BLENDED PCI"/>
    <s v="FEORILA"/>
    <d v="1899-12-30T16:30:00"/>
    <x v="742"/>
    <s v="DTY-WT 1-WCS-RLS 2-IMWB 1-DTY"/>
    <n v="59"/>
    <n v="0"/>
    <m/>
    <d v="1899-12-30T16:30:00"/>
    <d v="1899-12-30T16:30:00"/>
    <d v="1899-12-30T00:00:00"/>
    <n v="0"/>
    <n v="0"/>
    <d v="1899-12-31T01:00:00"/>
    <d v="1899-12-30T08:30:00"/>
    <n v="8"/>
    <n v="30"/>
    <d v="1899-12-31T01:15:00"/>
    <d v="1899-12-30T00:15:00"/>
    <n v="0"/>
    <n v="15"/>
    <d v="1899-12-31T01:40:00"/>
    <d v="1899-12-30T00:25:00"/>
    <n v="0"/>
    <n v="25"/>
    <d v="1899-12-31T01:45:00"/>
    <d v="1899-12-31T03:00:00"/>
    <d v="1899-12-30T01:15:00"/>
    <n v="1"/>
    <n v="15"/>
    <d v="1899-12-31T01:45:00"/>
    <d v="1899-12-31T03:00:00"/>
    <d v="1899-12-30T01:15:00"/>
    <n v="1"/>
    <n v="15"/>
    <d v="1899-12-31T04:30:00"/>
    <d v="1899-12-30T01:30:00"/>
    <n v="1"/>
    <n v="30"/>
    <d v="1899-12-31T04:33:00"/>
    <d v="1899-12-30T00:03:00"/>
    <n v="0"/>
    <n v="3"/>
    <d v="1899-12-31T10:05:00"/>
    <d v="1899-12-30T05:32:00"/>
    <n v="5"/>
    <n v="32"/>
    <d v="1899-12-31T10:05:00"/>
    <d v="1899-12-31T10:05:00"/>
    <d v="1899-12-30T00:00:00"/>
    <n v="0"/>
    <n v="0"/>
    <d v="1899-12-31T10:05:00"/>
    <d v="1899-12-31T10:05:00"/>
    <m/>
    <d v="1899-12-30T00:00:00"/>
    <n v="0"/>
    <n v="0"/>
    <d v="1899-12-31T10:15:00"/>
    <d v="1899-12-30T00:10:00"/>
    <n v="0"/>
    <n v="10"/>
    <d v="1899-12-31T10:20:00"/>
    <d v="1899-12-30T00:05:00"/>
    <n v="0"/>
    <n v="5"/>
    <d v="1899-12-31T10:20:00"/>
    <d v="1899-12-31T10:25:00"/>
    <d v="1899-12-30T00:05:00"/>
    <n v="0"/>
    <n v="5"/>
    <d v="1899-12-30T17:55:00"/>
    <n v="17"/>
    <n v="55"/>
    <d v="1899-12-30T02:10:00"/>
    <n v="2"/>
    <n v="10"/>
    <d v="1899-12-30T01:15:00"/>
    <n v="1"/>
    <n v="15"/>
    <d v="1899-12-30T05:32:00"/>
    <n v="5"/>
    <n v="32"/>
    <m/>
    <m/>
    <m/>
    <d v="1899-12-30T01:59:00"/>
    <n v="1"/>
    <n v="5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3:33:00"/>
    <n v="3"/>
    <n v="33"/>
    <d v="1899-12-30T00:00:00"/>
    <n v="0"/>
    <n v="0"/>
    <n v="2659625.166000003"/>
    <n v="42782"/>
    <n v="61.152542372881356"/>
    <n v="62.166919872843792"/>
    <m/>
    <m/>
    <m/>
    <m/>
    <m/>
  </r>
  <r>
    <n v="753"/>
    <n v="36"/>
    <d v="2012-01-10T00:00:00"/>
    <n v="1"/>
    <x v="55"/>
    <n v="2"/>
    <s v="UML"/>
    <s v="STEAM NON COKING"/>
    <s v="YIN SHUN"/>
    <d v="1899-12-30T00:35:00"/>
    <x v="743"/>
    <s v="DTY-WT 1-WCS-RLS 1-IMWB 1-DTY"/>
    <n v="55"/>
    <n v="4"/>
    <m/>
    <d v="1899-12-30T00:35:00"/>
    <d v="1899-12-30T00:35:00"/>
    <d v="1899-12-30T00:00:00"/>
    <n v="0"/>
    <n v="0"/>
    <d v="1899-12-30T02:20:00"/>
    <d v="1899-12-30T01:45:00"/>
    <n v="1"/>
    <n v="45"/>
    <d v="1899-12-30T03:40:00"/>
    <d v="1899-12-30T01:20:00"/>
    <n v="1"/>
    <n v="20"/>
    <d v="1899-12-30T05:30:00"/>
    <d v="1899-12-30T01:50:00"/>
    <n v="1"/>
    <n v="50"/>
    <d v="1899-12-30T05:40:00"/>
    <d v="1899-12-30T07:40:00"/>
    <d v="1899-12-30T02:00:00"/>
    <n v="2"/>
    <n v="0"/>
    <d v="1899-12-30T05:40:00"/>
    <d v="1899-12-30T07:40:00"/>
    <d v="1899-12-30T02:00:00"/>
    <n v="2"/>
    <n v="0"/>
    <d v="1899-12-30T11:00:00"/>
    <d v="1899-12-30T03:20:00"/>
    <n v="3"/>
    <n v="20"/>
    <d v="1899-12-30T11:39:00"/>
    <d v="1899-12-30T00:39:00"/>
    <n v="0"/>
    <n v="39"/>
    <d v="1899-12-30T13:20:00"/>
    <d v="1899-12-30T01:41:00"/>
    <n v="1"/>
    <n v="41"/>
    <d v="1899-12-31T13:20:00"/>
    <d v="1899-12-31T13:20:00"/>
    <d v="1899-12-30T00:00:00"/>
    <n v="0"/>
    <n v="0"/>
    <d v="1899-12-31T13:20:00"/>
    <d v="1899-12-31T13:20:00"/>
    <m/>
    <d v="1899-12-30T00:00:00"/>
    <n v="0"/>
    <n v="0"/>
    <d v="1899-12-31T13:30:00"/>
    <d v="1899-12-30T00:10:00"/>
    <n v="0"/>
    <n v="10"/>
    <d v="1899-12-31T13:35:00"/>
    <d v="1899-12-30T00:05:00"/>
    <n v="0"/>
    <n v="5"/>
    <d v="1899-12-31T13:35:00"/>
    <d v="1899-12-31T13:40:00"/>
    <d v="1899-12-30T00:05:00"/>
    <n v="0"/>
    <n v="5"/>
    <d v="1899-12-31T13:05:00"/>
    <n v="13"/>
    <n v="5"/>
    <d v="1899-12-30T05:25:00"/>
    <n v="5"/>
    <n v="25"/>
    <d v="1899-12-30T02:00:00"/>
    <n v="2"/>
    <n v="0"/>
    <d v="1899-12-30T01:41:00"/>
    <n v="1"/>
    <n v="41"/>
    <m/>
    <m/>
    <m/>
    <d v="1899-12-30T01:26:00"/>
    <n v="1"/>
    <n v="26"/>
    <d v="1899-12-30T00:00:00"/>
    <n v="0"/>
    <n v="0"/>
    <d v="1899-12-30T00:15:00"/>
    <n v="0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663456.166000003"/>
    <n v="42837"/>
    <n v="69.654545454545456"/>
    <n v="62.176533510750126"/>
    <m/>
    <m/>
    <m/>
    <m/>
    <m/>
  </r>
  <r>
    <n v="754"/>
    <n v="37"/>
    <d v="2012-01-10T00:00:00"/>
    <n v="1"/>
    <x v="46"/>
    <n v="15"/>
    <s v="TSL,JSR"/>
    <s v="BLENDED PCI/ILLAWARA"/>
    <s v="FEORILA/KM KEELUNG"/>
    <d v="1899-12-30T12:00:00"/>
    <x v="744"/>
    <s v="DTY-WT 1-WCS-RLS 2-IMWB 1-DTY"/>
    <n v="56"/>
    <n v="3"/>
    <m/>
    <d v="1899-12-30T12:00:00"/>
    <d v="1899-12-30T12:00:00"/>
    <d v="1899-12-30T00:00:00"/>
    <n v="0"/>
    <n v="0"/>
    <d v="1899-12-30T12:05:00"/>
    <d v="1899-12-30T00:05:00"/>
    <n v="0"/>
    <n v="5"/>
    <d v="1899-12-30T12:10:00"/>
    <d v="1899-12-30T00:05:00"/>
    <n v="0"/>
    <n v="5"/>
    <d v="1899-12-30T12:35:00"/>
    <d v="1899-12-30T00:25:00"/>
    <n v="0"/>
    <n v="25"/>
    <d v="1899-12-30T12:50:00"/>
    <d v="1899-12-30T15:00:00"/>
    <d v="1899-12-30T02:10:00"/>
    <n v="2"/>
    <n v="10"/>
    <d v="1899-12-30T12:50:00"/>
    <d v="1899-12-30T15:00:00"/>
    <d v="1899-12-30T02:10:00"/>
    <n v="2"/>
    <n v="10"/>
    <d v="1899-12-30T15:17:00"/>
    <d v="1899-12-30T00:17:00"/>
    <n v="0"/>
    <n v="17"/>
    <d v="1899-12-30T15:17:00"/>
    <d v="1899-12-30T00:00:00"/>
    <n v="0"/>
    <n v="0"/>
    <d v="1899-12-30T20:35:00"/>
    <d v="1899-12-30T05:18:00"/>
    <n v="5"/>
    <n v="18"/>
    <d v="1899-12-30T20:35:00"/>
    <d v="1899-12-30T20:35:00"/>
    <d v="1899-12-30T00:00:00"/>
    <n v="0"/>
    <n v="0"/>
    <d v="1899-12-30T20:35:00"/>
    <d v="1899-12-30T20:35:00"/>
    <m/>
    <d v="1899-12-30T00:00:00"/>
    <n v="0"/>
    <n v="0"/>
    <d v="1899-12-30T20:45:00"/>
    <d v="1899-12-30T00:10:00"/>
    <n v="0"/>
    <n v="10"/>
    <d v="1899-12-30T20:50:00"/>
    <d v="1899-12-30T00:05:00"/>
    <n v="0"/>
    <n v="5"/>
    <d v="1899-12-30T20:50:00"/>
    <d v="1899-12-30T21:00:00"/>
    <d v="1899-12-30T00:10:00"/>
    <n v="0"/>
    <n v="10"/>
    <d v="1899-12-30T09:00:00"/>
    <n v="9"/>
    <n v="0"/>
    <d v="1899-12-30T00:57:00"/>
    <n v="0"/>
    <n v="57"/>
    <d v="1899-12-30T02:10:00"/>
    <n v="2"/>
    <n v="10"/>
    <d v="1899-12-30T05:18:00"/>
    <n v="5"/>
    <n v="18"/>
    <m/>
    <m/>
    <m/>
    <d v="1899-12-30T02:13:00"/>
    <n v="2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3:05:00"/>
    <n v="3"/>
    <n v="5"/>
    <d v="1899-12-30T00:00:00"/>
    <n v="0"/>
    <n v="0"/>
    <n v="2666981.166000003"/>
    <n v="42893"/>
    <n v="62.946428571428569"/>
    <n v="62.177538665982865"/>
    <m/>
    <m/>
    <m/>
    <m/>
    <m/>
  </r>
  <r>
    <n v="755"/>
    <n v="38"/>
    <d v="2012-01-10T00:00:00"/>
    <n v="1"/>
    <x v="52"/>
    <n v="3"/>
    <s v="UML,SUKHINDA"/>
    <s v="STEAM NON COKING"/>
    <s v="YIN SHUN"/>
    <d v="1899-12-30T08:45:00"/>
    <x v="743"/>
    <s v="DTY-WT 1-WCS-RLS 1-IMWB 1-DTY"/>
    <n v="58"/>
    <n v="1"/>
    <m/>
    <d v="1899-12-30T08:45:00"/>
    <d v="1899-12-30T08:45:00"/>
    <d v="1899-12-30T00:00:00"/>
    <n v="0"/>
    <n v="0"/>
    <d v="1899-12-30T09:15:00"/>
    <d v="1899-12-30T00:30:00"/>
    <n v="0"/>
    <n v="30"/>
    <d v="1899-12-30T10:15:00"/>
    <d v="1899-12-30T01:00:00"/>
    <n v="1"/>
    <n v="0"/>
    <d v="1899-12-30T17:40:00"/>
    <d v="1899-12-30T07:25:00"/>
    <n v="7"/>
    <n v="25"/>
    <d v="1899-12-30T17:45:00"/>
    <d v="1899-12-30T21:26:00"/>
    <d v="1899-12-30T03:41:00"/>
    <n v="3"/>
    <n v="41"/>
    <d v="1899-12-30T17:45:00"/>
    <d v="1899-12-30T21:26:00"/>
    <d v="1899-12-30T03:41:00"/>
    <n v="3"/>
    <n v="41"/>
    <d v="1899-12-30T21:26:00"/>
    <d v="1899-12-30T00:00:00"/>
    <n v="0"/>
    <n v="0"/>
    <d v="1899-12-30T21:26:00"/>
    <d v="1899-12-30T00:00:00"/>
    <n v="0"/>
    <n v="0"/>
    <d v="1899-12-31T01:29:00"/>
    <d v="1899-12-30T04:03:00"/>
    <n v="4"/>
    <n v="3"/>
    <d v="1899-12-31T01:29:00"/>
    <d v="1899-12-31T01:29:00"/>
    <d v="1899-12-30T00:00:00"/>
    <n v="0"/>
    <n v="0"/>
    <d v="1899-12-31T01:29:00"/>
    <d v="1899-12-31T01:29:00"/>
    <m/>
    <d v="1899-12-30T00:00:00"/>
    <n v="0"/>
    <n v="0"/>
    <d v="1899-12-31T01:40:00"/>
    <d v="1899-12-30T00:11:00"/>
    <n v="0"/>
    <n v="11"/>
    <d v="1899-12-31T01:45:00"/>
    <d v="1899-12-30T00:05:00"/>
    <n v="0"/>
    <n v="5"/>
    <d v="1899-12-31T01:45:00"/>
    <d v="1899-12-31T01:50:00"/>
    <d v="1899-12-30T00:05:00"/>
    <n v="0"/>
    <n v="5"/>
    <d v="1899-12-30T17:05:00"/>
    <n v="17"/>
    <n v="5"/>
    <d v="1899-12-30T07:41:00"/>
    <n v="7"/>
    <n v="41"/>
    <d v="1899-12-30T03:41:00"/>
    <n v="3"/>
    <n v="41"/>
    <d v="1899-12-30T04:03:00"/>
    <n v="4"/>
    <n v="3"/>
    <m/>
    <m/>
    <m/>
    <d v="1899-12-30T01:27:00"/>
    <n v="1"/>
    <n v="2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36:00"/>
    <n v="2"/>
    <n v="36"/>
    <d v="1899-12-30T00:00:00"/>
    <n v="0"/>
    <n v="0"/>
    <n v="2670812.166000003"/>
    <n v="42951"/>
    <n v="66.051724137931032"/>
    <n v="62.18277027310198"/>
    <m/>
    <m/>
    <m/>
    <m/>
    <m/>
  </r>
  <r>
    <n v="756"/>
    <n v="39"/>
    <d v="2012-01-11T00:00:00"/>
    <n v="1"/>
    <x v="47"/>
    <n v="6"/>
    <s v="TSL,HALDIA"/>
    <s v="HAIL CREEK"/>
    <s v="FRONTIER AMBITION"/>
    <d v="1899-12-30T20:00:00"/>
    <x v="742"/>
    <s v="DTY-WT 1-WCS-RLS 2-IMWB 1-DTY"/>
    <n v="56"/>
    <n v="3"/>
    <m/>
    <d v="1899-12-30T20:00:00"/>
    <d v="1899-12-30T20:00:00"/>
    <d v="1899-12-30T00:00:00"/>
    <n v="0"/>
    <n v="0"/>
    <d v="1899-12-30T21:35:00"/>
    <d v="1899-12-30T01:35:00"/>
    <n v="1"/>
    <n v="35"/>
    <d v="1899-12-30T21:55:00"/>
    <d v="1899-12-30T00:20:00"/>
    <n v="0"/>
    <n v="20"/>
    <d v="1899-12-30T22:30:00"/>
    <d v="1899-12-30T00:35:00"/>
    <n v="0"/>
    <n v="35"/>
    <d v="1899-12-31T00:45:00"/>
    <d v="1899-12-31T02:45:00"/>
    <d v="1899-12-30T02:00:00"/>
    <n v="2"/>
    <n v="0"/>
    <d v="1899-12-31T00:45:00"/>
    <d v="1899-12-31T02:45:00"/>
    <d v="1899-12-30T02:00:00"/>
    <n v="2"/>
    <n v="0"/>
    <d v="1899-12-31T02:45:00"/>
    <d v="1899-12-30T00:00:00"/>
    <n v="0"/>
    <n v="0"/>
    <d v="1899-12-31T02:45:00"/>
    <d v="1899-12-30T00:00:00"/>
    <n v="0"/>
    <n v="0"/>
    <d v="1899-12-31T06:06:00"/>
    <d v="1899-12-30T03:21:00"/>
    <n v="3"/>
    <n v="21"/>
    <d v="1899-12-31T06:06:00"/>
    <d v="1899-12-31T06:06:00"/>
    <d v="1899-12-30T00:00:00"/>
    <n v="0"/>
    <n v="0"/>
    <d v="1899-12-31T06:06:00"/>
    <d v="1899-12-31T06:06:00"/>
    <m/>
    <d v="1899-12-30T00:00:00"/>
    <n v="0"/>
    <n v="0"/>
    <d v="1899-12-31T06:15:00"/>
    <d v="1899-12-30T00:09:00"/>
    <n v="0"/>
    <n v="9"/>
    <d v="1899-12-31T06:20:00"/>
    <d v="1899-12-30T00:05:00"/>
    <n v="0"/>
    <n v="5"/>
    <d v="1899-12-31T06:20:00"/>
    <d v="1899-12-31T06:25:00"/>
    <d v="1899-12-30T00:05:00"/>
    <n v="0"/>
    <n v="5"/>
    <d v="1899-12-30T10:25:00"/>
    <n v="10"/>
    <n v="25"/>
    <d v="1899-12-30T00:49:00"/>
    <n v="0"/>
    <n v="49"/>
    <d v="1899-12-30T02:00:00"/>
    <n v="2"/>
    <n v="0"/>
    <d v="1899-12-30T03:21:00"/>
    <n v="3"/>
    <n v="21"/>
    <m/>
    <m/>
    <m/>
    <d v="1899-12-30T01:19:00"/>
    <n v="1"/>
    <n v="1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02:00"/>
    <n v="2"/>
    <n v="2"/>
    <d v="1899-12-30T00:00:00"/>
    <n v="0"/>
    <n v="0"/>
    <n v="2674420.166000003"/>
    <n v="43007"/>
    <n v="64.428571428571431"/>
    <n v="62.185694561350545"/>
    <m/>
    <m/>
    <m/>
    <m/>
    <m/>
  </r>
  <r>
    <n v="757"/>
    <n v="40"/>
    <d v="2012-01-11T00:00:00"/>
    <n v="1"/>
    <x v="59"/>
    <n v="1"/>
    <s v="KOL"/>
    <s v="STEAM NON COKING"/>
    <s v="PANORIA"/>
    <d v="1899-12-30T22:50:00"/>
    <x v="745"/>
    <s v="DTY-WT 1-WCS-RLS 1-IMWB 1-DTY"/>
    <n v="59"/>
    <n v="0"/>
    <m/>
    <d v="1899-12-30T22:50:00"/>
    <d v="1899-12-30T22:50:00"/>
    <d v="1899-12-30T00:00:00"/>
    <n v="0"/>
    <n v="0"/>
    <d v="1899-12-30T23:25:00"/>
    <d v="1899-12-30T00:35:00"/>
    <n v="0"/>
    <n v="35"/>
    <d v="1899-12-30T23:35:00"/>
    <d v="1899-12-30T00:10:00"/>
    <n v="0"/>
    <n v="10"/>
    <d v="1899-12-31T03:00:00"/>
    <d v="1899-12-30T03:25:00"/>
    <n v="3"/>
    <n v="25"/>
    <d v="1899-12-31T03:15:00"/>
    <d v="1899-12-31T04:10:00"/>
    <d v="1899-12-30T00:55:00"/>
    <n v="0"/>
    <n v="55"/>
    <d v="1899-12-31T03:15:00"/>
    <d v="1899-12-31T04:10:00"/>
    <d v="1899-12-30T00:55:00"/>
    <n v="0"/>
    <n v="55"/>
    <d v="1899-12-31T07:00:00"/>
    <d v="1899-12-30T02:50:00"/>
    <n v="2"/>
    <n v="50"/>
    <d v="1899-12-31T07:02:00"/>
    <d v="1899-12-30T00:02:00"/>
    <n v="0"/>
    <n v="2"/>
    <d v="1899-12-31T10:30:00"/>
    <d v="1899-12-30T03:28:00"/>
    <n v="3"/>
    <n v="28"/>
    <d v="1899-12-31T10:30:00"/>
    <d v="1899-12-31T10:30:00"/>
    <d v="1899-12-30T00:00:00"/>
    <n v="0"/>
    <n v="0"/>
    <d v="1899-12-31T10:30:00"/>
    <d v="1899-12-31T10:30:00"/>
    <m/>
    <d v="1899-12-30T00:00:00"/>
    <n v="0"/>
    <n v="0"/>
    <d v="1899-12-31T10:40:00"/>
    <d v="1899-12-30T00:10:00"/>
    <n v="0"/>
    <n v="10"/>
    <d v="1899-12-31T10:45:00"/>
    <d v="1899-12-30T00:05:00"/>
    <n v="0"/>
    <n v="5"/>
    <d v="1899-12-31T10:45:00"/>
    <d v="1899-12-31T10:50:00"/>
    <d v="1899-12-30T00:05:00"/>
    <n v="0"/>
    <n v="5"/>
    <d v="1899-12-30T12:00:00"/>
    <n v="12"/>
    <n v="0"/>
    <d v="1899-12-30T06:30:00"/>
    <n v="6"/>
    <n v="30"/>
    <d v="1899-12-30T00:55:00"/>
    <n v="0"/>
    <n v="55"/>
    <d v="1899-12-30T03:28:00"/>
    <n v="3"/>
    <n v="28"/>
    <m/>
    <m/>
    <m/>
    <d v="1899-12-30T01:28:00"/>
    <n v="1"/>
    <n v="28"/>
    <d v="1899-12-30T00:00:00"/>
    <n v="0"/>
    <n v="0"/>
    <d v="1899-12-30T00:12:00"/>
    <n v="0"/>
    <n v="12"/>
    <d v="1899-12-30T00:00:00"/>
    <n v="0"/>
    <n v="0"/>
    <d v="1899-12-30T00:00:00"/>
    <n v="0"/>
    <n v="0"/>
    <d v="1899-12-30T00:00:00"/>
    <n v="0"/>
    <n v="0"/>
    <d v="1899-12-30T01:48:00"/>
    <n v="1"/>
    <n v="48"/>
    <d v="1899-12-30T00:00:00"/>
    <n v="0"/>
    <n v="0"/>
    <n v="2678034.166000003"/>
    <n v="43066"/>
    <n v="61.254237288135592"/>
    <n v="62.184418473970254"/>
    <m/>
    <m/>
    <m/>
    <m/>
    <m/>
  </r>
  <r>
    <n v="758"/>
    <n v="41"/>
    <d v="2012-01-11T00:00:00"/>
    <n v="1"/>
    <x v="46"/>
    <n v="16"/>
    <s v="TSL,JSR"/>
    <s v="BLENDED PCI/ILLAWARA"/>
    <s v="FEORILA/KM KEELUNG"/>
    <d v="1899-12-30T01:30:00"/>
    <x v="746"/>
    <s v="DTY-WT 1-WCS-(RLS 1 + Manual)-IMWB 1-DTY"/>
    <n v="51"/>
    <n v="8"/>
    <m/>
    <d v="1899-12-30T01:30:00"/>
    <d v="1899-12-30T01:30:00"/>
    <d v="1899-12-30T00:00:00"/>
    <n v="0"/>
    <n v="0"/>
    <d v="1899-12-30T03:15:00"/>
    <d v="1899-12-30T01:45:00"/>
    <n v="1"/>
    <n v="45"/>
    <d v="1899-12-30T03:45:00"/>
    <d v="1899-12-30T00:30:00"/>
    <n v="0"/>
    <n v="30"/>
    <d v="1899-12-30T06:50:00"/>
    <d v="1899-12-30T03:05:00"/>
    <n v="3"/>
    <n v="5"/>
    <d v="1899-12-30T07:00:00"/>
    <d v="1899-12-30T09:00:00"/>
    <d v="1899-12-30T02:00:00"/>
    <n v="2"/>
    <n v="0"/>
    <d v="1899-12-30T07:00:00"/>
    <d v="1899-12-30T09:00:00"/>
    <d v="1899-12-30T02:00:00"/>
    <n v="2"/>
    <n v="0"/>
    <d v="1899-12-30T11:50:00"/>
    <d v="1899-12-30T02:50:00"/>
    <n v="2"/>
    <n v="50"/>
    <d v="1899-12-30T13:10:00"/>
    <d v="1899-12-30T01:20:00"/>
    <n v="1"/>
    <n v="20"/>
    <d v="1899-12-30T17:13:00"/>
    <d v="1899-12-30T04:03:00"/>
    <n v="4"/>
    <n v="3"/>
    <d v="1899-12-30T17:13:00"/>
    <d v="1899-12-30T17:13:00"/>
    <d v="1899-12-30T00:00:00"/>
    <n v="0"/>
    <n v="0"/>
    <d v="1899-12-30T17:13:00"/>
    <d v="1899-12-30T17:13:00"/>
    <m/>
    <d v="1899-12-30T00:00:00"/>
    <n v="0"/>
    <n v="0"/>
    <d v="1899-12-30T17:25:00"/>
    <d v="1899-12-30T00:12:00"/>
    <n v="0"/>
    <n v="12"/>
    <d v="1899-12-30T17:30:00"/>
    <d v="1899-12-30T00:05:00"/>
    <n v="0"/>
    <n v="5"/>
    <d v="1899-12-30T17:30:00"/>
    <d v="1899-12-30T17:35:00"/>
    <d v="1899-12-30T00:05:00"/>
    <n v="0"/>
    <n v="5"/>
    <d v="1899-12-30T16:05:00"/>
    <n v="16"/>
    <n v="5"/>
    <d v="1899-12-30T06:12:00"/>
    <n v="6"/>
    <n v="12"/>
    <d v="1899-12-30T02:00:00"/>
    <n v="2"/>
    <n v="0"/>
    <d v="1899-12-30T04:03:00"/>
    <n v="4"/>
    <n v="3"/>
    <m/>
    <m/>
    <m/>
    <d v="1899-12-30T01:58:00"/>
    <n v="1"/>
    <n v="58"/>
    <d v="1899-12-30T00:00:00"/>
    <n v="0"/>
    <n v="0"/>
    <d v="1899-12-30T00:00:00"/>
    <n v="0"/>
    <n v="0"/>
    <d v="1899-12-30T00:00:00"/>
    <n v="0"/>
    <n v="0"/>
    <d v="1899-12-30T01:35:00"/>
    <n v="1"/>
    <n v="35"/>
    <d v="1899-12-30T00:00:00"/>
    <n v="0"/>
    <n v="0"/>
    <d v="1899-12-30T00:30:00"/>
    <n v="0"/>
    <n v="30"/>
    <d v="1899-12-30T00:00:00"/>
    <n v="0"/>
    <n v="0"/>
    <n v="2681322.166000003"/>
    <n v="43117"/>
    <n v="64.470588235294116"/>
    <n v="62.187122619848388"/>
    <m/>
    <m/>
    <m/>
    <m/>
    <m/>
  </r>
  <r>
    <n v="759"/>
    <n v="42"/>
    <d v="2012-01-11T00:00:00"/>
    <n v="1"/>
    <x v="48"/>
    <n v="2"/>
    <s v="JAL"/>
    <s v="STEAM NON COKING"/>
    <s v="FENGLI 1"/>
    <d v="1899-12-30T12:40:00"/>
    <x v="747"/>
    <s v="DTY-WT 1-WCS-RLS 2-IMWB 1-DTY"/>
    <n v="58"/>
    <n v="0"/>
    <m/>
    <d v="1899-12-30T12:40:00"/>
    <d v="1899-12-30T12:40:00"/>
    <d v="1899-12-30T00:00:00"/>
    <n v="0"/>
    <n v="0"/>
    <d v="1899-12-30T12:45:00"/>
    <d v="1899-12-30T00:05:00"/>
    <n v="0"/>
    <n v="5"/>
    <d v="1899-12-30T12:50:00"/>
    <d v="1899-12-30T00:05:00"/>
    <n v="0"/>
    <n v="5"/>
    <d v="1899-12-30T13:00:00"/>
    <d v="1899-12-30T00:10:00"/>
    <n v="0"/>
    <n v="10"/>
    <d v="1899-12-30T14:00:00"/>
    <d v="1899-12-30T15:05:00"/>
    <d v="1899-12-30T01:05:00"/>
    <n v="1"/>
    <n v="5"/>
    <d v="1899-12-30T14:00:00"/>
    <d v="1899-12-30T15:05:00"/>
    <d v="1899-12-30T01:05:00"/>
    <n v="1"/>
    <n v="5"/>
    <d v="1899-12-30T15:20:00"/>
    <d v="1899-12-30T00:15:00"/>
    <n v="0"/>
    <n v="15"/>
    <d v="1899-12-30T16:22:00"/>
    <d v="1899-12-30T01:02:00"/>
    <n v="1"/>
    <n v="2"/>
    <d v="1899-12-30T19:04:00"/>
    <d v="1899-12-30T02:42:00"/>
    <n v="2"/>
    <n v="42"/>
    <d v="1899-12-30T19:04:00"/>
    <d v="1899-12-30T19:04:00"/>
    <d v="1899-12-30T00:00:00"/>
    <n v="0"/>
    <n v="0"/>
    <d v="1899-12-30T19:04:00"/>
    <d v="1899-12-30T19:04:00"/>
    <m/>
    <d v="1899-12-30T00:00:00"/>
    <n v="0"/>
    <n v="0"/>
    <d v="1899-12-30T19:15:00"/>
    <d v="1899-12-30T00:11:00"/>
    <n v="0"/>
    <n v="11"/>
    <d v="1899-12-30T19:20:00"/>
    <d v="1899-12-30T00:05:00"/>
    <n v="0"/>
    <n v="5"/>
    <d v="1899-12-30T19:20:00"/>
    <d v="1899-12-30T19:25:00"/>
    <d v="1899-12-30T00:05:00"/>
    <n v="0"/>
    <n v="5"/>
    <d v="1899-12-30T06:45:00"/>
    <n v="6"/>
    <n v="45"/>
    <d v="1899-12-30T00:41:00"/>
    <n v="0"/>
    <n v="41"/>
    <d v="1899-12-30T01:05:00"/>
    <n v="1"/>
    <n v="5"/>
    <d v="1899-12-30T02:42:00"/>
    <n v="2"/>
    <n v="42"/>
    <m/>
    <m/>
    <m/>
    <d v="1899-12-30T01:26:00"/>
    <n v="1"/>
    <n v="2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6:00"/>
    <n v="1"/>
    <n v="16"/>
    <d v="1899-12-30T00:00:00"/>
    <n v="0"/>
    <n v="0"/>
    <n v="2685131.4460000028"/>
    <n v="43175"/>
    <n v="65.677241379310345"/>
    <n v="62.191811140706491"/>
    <m/>
    <m/>
    <m/>
    <m/>
    <m/>
  </r>
  <r>
    <n v="760"/>
    <n v="43"/>
    <d v="2012-01-11T00:00:00"/>
    <n v="1"/>
    <x v="60"/>
    <n v="1"/>
    <s v="JAL"/>
    <s v="STEAM NON COKING"/>
    <s v="FENGLI 1"/>
    <d v="1899-12-30T16:15:00"/>
    <x v="748"/>
    <s v="DTY-WT 1-WCS-RLS 1-IMWB 1-DTY"/>
    <n v="58"/>
    <n v="0"/>
    <m/>
    <d v="1899-12-30T16:15:00"/>
    <d v="1899-12-30T16:15:00"/>
    <d v="1899-12-30T00:00:00"/>
    <n v="0"/>
    <n v="0"/>
    <d v="1899-12-30T16:20:00"/>
    <d v="1899-12-30T00:05:00"/>
    <n v="0"/>
    <n v="5"/>
    <d v="1899-12-30T16:30:00"/>
    <d v="1899-12-30T00:10:00"/>
    <n v="0"/>
    <n v="10"/>
    <d v="1899-12-30T16:50:00"/>
    <d v="1899-12-30T00:20:00"/>
    <n v="0"/>
    <n v="20"/>
    <d v="1899-12-30T17:00:00"/>
    <d v="1899-12-30T18:20:00"/>
    <d v="1899-12-30T01:20:00"/>
    <n v="1"/>
    <n v="20"/>
    <d v="1899-12-30T17:00:00"/>
    <d v="1899-12-30T18:20:00"/>
    <d v="1899-12-30T01:20:00"/>
    <n v="1"/>
    <n v="20"/>
    <d v="1899-12-30T19:30:00"/>
    <d v="1899-12-30T01:10:00"/>
    <n v="1"/>
    <n v="10"/>
    <d v="1899-12-30T19:32:00"/>
    <d v="1899-12-30T00:02:00"/>
    <n v="0"/>
    <n v="2"/>
    <d v="1899-12-31T00:58:00"/>
    <d v="1899-12-30T05:26:00"/>
    <n v="5"/>
    <n v="26"/>
    <d v="1899-12-31T00:58:00"/>
    <d v="1899-12-31T00:58:00"/>
    <d v="1899-12-30T00:00:00"/>
    <n v="0"/>
    <n v="0"/>
    <d v="1899-12-31T00:58:00"/>
    <d v="1899-12-31T00:58:00"/>
    <m/>
    <d v="1899-12-30T00:00:00"/>
    <n v="0"/>
    <n v="0"/>
    <d v="1899-12-31T01:05:00"/>
    <d v="1899-12-30T00:07:00"/>
    <n v="0"/>
    <n v="7"/>
    <d v="1899-12-31T01:10:00"/>
    <d v="1899-12-30T00:05:00"/>
    <n v="0"/>
    <n v="5"/>
    <d v="1899-12-31T01:10:00"/>
    <d v="1899-12-31T01:15:00"/>
    <d v="1899-12-30T00:05:00"/>
    <n v="0"/>
    <n v="5"/>
    <d v="1899-12-30T09:00:00"/>
    <n v="9"/>
    <n v="0"/>
    <d v="1899-12-30T01:42:00"/>
    <n v="1"/>
    <n v="42"/>
    <d v="1899-12-30T01:20:00"/>
    <n v="1"/>
    <n v="20"/>
    <d v="1899-12-30T05:26:00"/>
    <n v="5"/>
    <n v="26"/>
    <m/>
    <m/>
    <m/>
    <d v="1899-12-30T01:02:00"/>
    <n v="1"/>
    <n v="2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3:00"/>
    <n v="1"/>
    <n v="3"/>
    <d v="1899-12-30T03:21:00"/>
    <n v="3"/>
    <n v="21"/>
    <d v="1899-12-30T00:00:00"/>
    <n v="0"/>
    <n v="0"/>
    <n v="2688930.936000003"/>
    <n v="43233"/>
    <n v="65.508448275862065"/>
    <n v="62.196260634237802"/>
    <m/>
    <m/>
    <m/>
    <m/>
    <m/>
  </r>
  <r>
    <n v="761"/>
    <n v="44"/>
    <d v="2012-01-11T00:00:00"/>
    <n v="1"/>
    <x v="58"/>
    <n v="3"/>
    <s v="BEL"/>
    <s v="HARD COKING COAL"/>
    <s v="ORIENT CHAMPION"/>
    <d v="1899-12-30T21:00:00"/>
    <x v="733"/>
    <s v="DTY-WT 1-WCS-RLS 2-IMWB 1-DTY"/>
    <n v="57"/>
    <n v="2"/>
    <m/>
    <d v="1899-12-30T21:00:00"/>
    <d v="1899-12-30T21:00:00"/>
    <d v="1899-12-30T00:00:00"/>
    <n v="0"/>
    <n v="0"/>
    <d v="1899-12-30T21:10:00"/>
    <d v="1899-12-30T00:10:00"/>
    <n v="0"/>
    <n v="10"/>
    <d v="1899-12-30T21:30:00"/>
    <d v="1899-12-30T00:20:00"/>
    <n v="0"/>
    <n v="20"/>
    <d v="1899-12-30T23:15:00"/>
    <d v="1899-12-30T01:45:00"/>
    <n v="1"/>
    <n v="45"/>
    <d v="1899-12-30T23:25:00"/>
    <d v="1899-12-31T02:50:00"/>
    <d v="1899-12-30T03:25:00"/>
    <n v="3"/>
    <n v="25"/>
    <d v="1899-12-30T23:25:00"/>
    <d v="1899-12-31T02:50:00"/>
    <d v="1899-12-30T03:25:00"/>
    <n v="3"/>
    <n v="25"/>
    <d v="1899-12-31T01:55:00"/>
    <d v="1899-12-30T00:05:00"/>
    <n v="0"/>
    <n v="5"/>
    <d v="1899-12-31T01:59:00"/>
    <d v="1899-12-30T00:04:00"/>
    <n v="0"/>
    <n v="4"/>
    <d v="1899-12-31T04:09:00"/>
    <d v="1899-12-30T02:10:00"/>
    <n v="2"/>
    <n v="10"/>
    <d v="1899-12-31T04:09:00"/>
    <d v="1899-12-31T04:09:00"/>
    <d v="1899-12-30T00:00:00"/>
    <n v="0"/>
    <n v="0"/>
    <d v="1899-12-31T04:09:00"/>
    <d v="1899-12-31T04:09:00"/>
    <m/>
    <d v="1899-12-30T00:00:00"/>
    <n v="0"/>
    <n v="0"/>
    <d v="1899-12-31T04:20:00"/>
    <d v="1899-12-30T00:11:00"/>
    <n v="0"/>
    <n v="11"/>
    <d v="1899-12-31T04:25:00"/>
    <d v="1899-12-30T00:05:00"/>
    <n v="0"/>
    <n v="5"/>
    <d v="1899-12-31T04:25:00"/>
    <d v="1899-12-31T04:30:00"/>
    <d v="1899-12-30T00:05:00"/>
    <n v="0"/>
    <n v="5"/>
    <d v="1899-12-30T07:30:00"/>
    <n v="7"/>
    <n v="30"/>
    <d v="1899-12-30T02:06:00"/>
    <n v="2"/>
    <n v="6"/>
    <d v="1899-12-30T03:25:00"/>
    <n v="3"/>
    <n v="25"/>
    <d v="1899-12-30T02:10:00"/>
    <n v="2"/>
    <n v="10"/>
    <m/>
    <m/>
    <m/>
    <d v="1899-12-30T01:58:00"/>
    <n v="1"/>
    <n v="5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2:00"/>
    <n v="0"/>
    <n v="12"/>
    <d v="1899-12-30T00:00:00"/>
    <n v="0"/>
    <n v="0"/>
    <n v="2692582.936000003"/>
    <n v="43290"/>
    <n v="64.070175438596493"/>
    <n v="62.19872802032809"/>
    <m/>
    <m/>
    <m/>
    <m/>
    <m/>
  </r>
  <r>
    <n v="762"/>
    <n v="45"/>
    <d v="2012-01-12T00:00:00"/>
    <n v="1"/>
    <x v="61"/>
    <n v="3"/>
    <s v="JAL"/>
    <s v="STEAM NON COKING"/>
    <s v="DIAMOND STAR"/>
    <d v="1899-12-30T19:30:00"/>
    <x v="749"/>
    <s v="DTY-WT 1-WCS-RLS 1-IMWB 1-DTY"/>
    <n v="59"/>
    <n v="0"/>
    <m/>
    <d v="1899-12-30T19:30:00"/>
    <d v="1899-12-30T19:30:00"/>
    <d v="1899-12-30T00:00:00"/>
    <n v="0"/>
    <n v="0"/>
    <d v="1899-12-30T19:35:00"/>
    <d v="1899-12-30T00:05:00"/>
    <n v="0"/>
    <n v="5"/>
    <d v="1899-12-30T19:45:00"/>
    <d v="1899-12-30T00:10:00"/>
    <n v="0"/>
    <n v="10"/>
    <d v="1899-12-30T20:55:00"/>
    <d v="1899-12-30T01:10:00"/>
    <n v="1"/>
    <n v="10"/>
    <d v="1899-12-30T21:00:00"/>
    <d v="1899-12-30T23:15:00"/>
    <d v="1899-12-30T02:15:00"/>
    <n v="2"/>
    <n v="15"/>
    <d v="1899-12-30T21:00:00"/>
    <d v="1899-12-30T23:15:00"/>
    <d v="1899-12-30T02:15:00"/>
    <n v="2"/>
    <n v="15"/>
    <d v="1899-12-31T05:04:00"/>
    <d v="1899-12-30T05:49:00"/>
    <n v="5"/>
    <n v="49"/>
    <d v="1899-12-31T05:06:00"/>
    <d v="1899-12-30T00:02:00"/>
    <n v="0"/>
    <n v="2"/>
    <d v="1899-12-31T07:42:00"/>
    <d v="1899-12-30T02:36:00"/>
    <n v="2"/>
    <n v="36"/>
    <d v="1899-12-31T07:42:00"/>
    <d v="1899-12-31T07:42:00"/>
    <d v="1899-12-30T00:00:00"/>
    <n v="0"/>
    <n v="0"/>
    <d v="1899-12-31T07:42:00"/>
    <d v="1899-12-31T07:42:00"/>
    <m/>
    <d v="1899-12-30T00:00:00"/>
    <n v="0"/>
    <n v="0"/>
    <d v="1899-12-31T07:50:00"/>
    <d v="1899-12-30T00:08:00"/>
    <n v="0"/>
    <n v="8"/>
    <d v="1899-12-31T07:55:00"/>
    <d v="1899-12-30T00:05:00"/>
    <n v="0"/>
    <n v="5"/>
    <d v="1899-12-31T07:55:00"/>
    <d v="1899-12-31T08:00:00"/>
    <d v="1899-12-30T00:05:00"/>
    <n v="0"/>
    <n v="5"/>
    <d v="1899-12-30T12:30:00"/>
    <n v="12"/>
    <n v="30"/>
    <d v="1899-12-30T07:12:00"/>
    <n v="7"/>
    <n v="12"/>
    <d v="1899-12-30T02:15:00"/>
    <n v="2"/>
    <n v="15"/>
    <d v="1899-12-30T02:36:00"/>
    <n v="2"/>
    <n v="36"/>
    <m/>
    <m/>
    <m/>
    <d v="1899-12-30T01:12:00"/>
    <n v="1"/>
    <n v="1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4:00"/>
    <n v="1"/>
    <n v="24"/>
    <d v="1899-12-30T00:00:00"/>
    <n v="0"/>
    <n v="0"/>
    <n v="2696141.936000003"/>
    <n v="43349"/>
    <n v="60.322033898305087"/>
    <n v="62.196173752566452"/>
    <m/>
    <m/>
    <m/>
    <m/>
    <m/>
  </r>
  <r>
    <n v="763"/>
    <n v="46"/>
    <d v="2012-01-12T00:00:00"/>
    <n v="1"/>
    <x v="46"/>
    <n v="17"/>
    <s v="TSL,JSR"/>
    <s v="BLENDED PCI"/>
    <s v="FEORILA"/>
    <d v="1899-12-30T03:00:00"/>
    <x v="750"/>
    <s v="DTY-WT 1-WCS-RLS 2-IMWB 1-DTY"/>
    <n v="53"/>
    <n v="6"/>
    <m/>
    <d v="1899-12-30T03:00:00"/>
    <d v="1899-12-30T03:00:00"/>
    <d v="1899-12-30T00:00:00"/>
    <n v="0"/>
    <n v="0"/>
    <d v="1899-12-30T03:10:00"/>
    <d v="1899-12-30T00:10:00"/>
    <n v="0"/>
    <n v="10"/>
    <d v="1899-12-30T03:25:00"/>
    <d v="1899-12-30T00:15:00"/>
    <n v="0"/>
    <n v="15"/>
    <d v="1899-12-30T04:00:00"/>
    <d v="1899-12-30T00:35:00"/>
    <n v="0"/>
    <n v="35"/>
    <d v="1899-12-30T04:05:00"/>
    <d v="1899-12-30T05:50:00"/>
    <d v="1899-12-30T01:45:00"/>
    <n v="1"/>
    <n v="45"/>
    <d v="1899-12-30T04:05:00"/>
    <d v="1899-12-30T05:50:00"/>
    <d v="1899-12-30T01:45:00"/>
    <n v="1"/>
    <n v="45"/>
    <d v="1899-12-30T08:18:00"/>
    <d v="1899-12-30T02:28:00"/>
    <n v="2"/>
    <n v="28"/>
    <d v="1899-12-30T08:24:00"/>
    <d v="1899-12-30T00:06:00"/>
    <n v="0"/>
    <n v="6"/>
    <d v="1899-12-30T10:09:00"/>
    <d v="1899-12-30T01:45:00"/>
    <n v="1"/>
    <n v="45"/>
    <d v="1899-12-30T10:09:00"/>
    <d v="1899-12-30T10:09:00"/>
    <d v="1899-12-30T00:00:00"/>
    <n v="0"/>
    <n v="0"/>
    <d v="1899-12-30T10:09:00"/>
    <d v="1899-12-30T10:09:00"/>
    <m/>
    <d v="1899-12-30T00:00:00"/>
    <n v="0"/>
    <n v="0"/>
    <d v="1899-12-30T10:20:00"/>
    <d v="1899-12-30T00:11:00"/>
    <n v="0"/>
    <n v="11"/>
    <d v="1899-12-30T10:25:00"/>
    <d v="1899-12-30T00:05:00"/>
    <n v="0"/>
    <n v="5"/>
    <d v="1899-12-30T10:25:00"/>
    <d v="1899-12-30T10:30:00"/>
    <d v="1899-12-30T00:05:00"/>
    <n v="0"/>
    <n v="5"/>
    <d v="1899-12-30T07:30:00"/>
    <n v="7"/>
    <n v="30"/>
    <d v="1899-12-30T03:19:00"/>
    <n v="3"/>
    <n v="19"/>
    <d v="1899-12-30T01:45:00"/>
    <n v="1"/>
    <n v="45"/>
    <d v="1899-12-30T01:45:00"/>
    <n v="1"/>
    <n v="45"/>
    <m/>
    <m/>
    <m/>
    <d v="1899-12-30T01:18:00"/>
    <n v="1"/>
    <n v="1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7:00"/>
    <n v="0"/>
    <n v="27"/>
    <d v="1899-12-30T00:00:00"/>
    <n v="0"/>
    <n v="0"/>
    <n v="2699598.936000003"/>
    <n v="43402"/>
    <n v="65.226415094339629"/>
    <n v="62.199874107184073"/>
    <m/>
    <m/>
    <m/>
    <m/>
    <m/>
  </r>
  <r>
    <n v="764"/>
    <n v="47"/>
    <d v="2012-01-12T00:00:00"/>
    <n v="1"/>
    <x v="47"/>
    <n v="7"/>
    <s v="TSL,HALDIA"/>
    <s v="HAIL CREEK"/>
    <s v="FRONTIER AMBITION"/>
    <d v="1899-12-30T04:15:00"/>
    <x v="751"/>
    <s v="DTY-WT 1-WCS-RLS 1-IMWB 1-DTY"/>
    <n v="59"/>
    <n v="0"/>
    <m/>
    <d v="1899-12-30T04:15:00"/>
    <d v="1899-12-30T04:15:00"/>
    <d v="1899-12-30T00:00:00"/>
    <n v="0"/>
    <n v="0"/>
    <d v="1899-12-30T05:10:00"/>
    <d v="1899-12-30T00:55:00"/>
    <n v="0"/>
    <n v="55"/>
    <d v="1899-12-30T05:20:00"/>
    <d v="1899-12-30T00:10:00"/>
    <n v="0"/>
    <n v="10"/>
    <d v="1899-12-30T06:35:00"/>
    <d v="1899-12-30T01:15:00"/>
    <n v="1"/>
    <n v="15"/>
    <d v="1899-12-30T06:40:00"/>
    <d v="1899-12-30T07:40:00"/>
    <d v="1899-12-30T01:00:00"/>
    <n v="1"/>
    <n v="0"/>
    <d v="1899-12-30T06:40:00"/>
    <d v="1899-12-30T07:40:00"/>
    <d v="1899-12-30T01:00:00"/>
    <n v="1"/>
    <n v="0"/>
    <d v="1899-12-30T10:30:00"/>
    <d v="1899-12-30T02:50:00"/>
    <n v="2"/>
    <n v="50"/>
    <d v="1899-12-30T10:55:00"/>
    <d v="1899-12-30T00:25:00"/>
    <n v="0"/>
    <n v="25"/>
    <d v="1899-12-30T13:09:00"/>
    <d v="1899-12-30T02:14:00"/>
    <n v="2"/>
    <n v="14"/>
    <d v="1899-12-30T13:09:00"/>
    <d v="1899-12-30T13:09:00"/>
    <d v="1899-12-30T00:00:00"/>
    <n v="0"/>
    <n v="0"/>
    <d v="1899-12-30T13:09:00"/>
    <d v="1899-12-30T13:09:00"/>
    <m/>
    <d v="1899-12-30T00:00:00"/>
    <n v="0"/>
    <n v="0"/>
    <d v="1899-12-30T13:20:00"/>
    <d v="1899-12-30T00:11:00"/>
    <n v="0"/>
    <n v="11"/>
    <d v="1899-12-30T13:25:00"/>
    <d v="1899-12-30T00:05:00"/>
    <n v="0"/>
    <n v="5"/>
    <d v="1899-12-30T13:25:00"/>
    <d v="1899-12-30T13:30:00"/>
    <d v="1899-12-30T00:05:00"/>
    <n v="0"/>
    <n v="5"/>
    <d v="1899-12-30T09:15:00"/>
    <n v="9"/>
    <n v="15"/>
    <d v="1899-12-30T04:21:00"/>
    <n v="4"/>
    <n v="21"/>
    <d v="1899-12-30T01:00:00"/>
    <n v="1"/>
    <n v="0"/>
    <d v="1899-12-30T02:14:00"/>
    <n v="2"/>
    <n v="14"/>
    <m/>
    <m/>
    <m/>
    <d v="1899-12-30T01:26:00"/>
    <n v="1"/>
    <n v="2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48:00"/>
    <n v="0"/>
    <n v="48"/>
    <d v="1899-12-30T00:00:00"/>
    <n v="0"/>
    <n v="0"/>
    <n v="2703473.936000003"/>
    <n v="43461"/>
    <n v="65.677966101694921"/>
    <n v="62.204595752513818"/>
    <m/>
    <m/>
    <m/>
    <m/>
    <m/>
  </r>
  <r>
    <n v="765"/>
    <n v="48"/>
    <d v="2012-01-12T00:00:00"/>
    <n v="1"/>
    <x v="55"/>
    <n v="3"/>
    <s v="UML"/>
    <s v="CP OMAN"/>
    <s v="OKINAWA"/>
    <d v="1899-12-30T11:30:00"/>
    <x v="752"/>
    <s v="DTY-WT 1-WCS-RLS 2-IMWB 1-DTY"/>
    <n v="56"/>
    <n v="3"/>
    <m/>
    <d v="1899-12-30T11:30:00"/>
    <d v="1899-12-30T11:30:00"/>
    <d v="1899-12-30T00:00:00"/>
    <n v="0"/>
    <n v="0"/>
    <d v="1899-12-30T11:35:00"/>
    <d v="1899-12-30T00:05:00"/>
    <n v="0"/>
    <n v="5"/>
    <d v="1899-12-30T11:45:00"/>
    <d v="1899-12-30T00:10:00"/>
    <n v="0"/>
    <n v="10"/>
    <d v="1899-12-30T12:40:00"/>
    <d v="1899-12-30T00:55:00"/>
    <n v="0"/>
    <n v="55"/>
    <d v="1899-12-30T13:00:00"/>
    <d v="1899-12-30T16:20:00"/>
    <d v="1899-12-30T03:20:00"/>
    <n v="3"/>
    <n v="20"/>
    <d v="1899-12-30T13:00:00"/>
    <d v="1899-12-30T16:20:00"/>
    <d v="1899-12-30T03:20:00"/>
    <n v="3"/>
    <n v="20"/>
    <d v="1899-12-30T16:42:00"/>
    <d v="1899-12-30T00:22:00"/>
    <n v="0"/>
    <n v="22"/>
    <d v="1899-12-30T16:44:00"/>
    <d v="1899-12-30T00:02:00"/>
    <n v="0"/>
    <n v="2"/>
    <d v="1899-12-30T19:30:00"/>
    <d v="1899-12-30T02:46:00"/>
    <n v="2"/>
    <n v="46"/>
    <d v="1899-12-30T19:30:00"/>
    <d v="1899-12-30T19:30:00"/>
    <d v="1899-12-30T00:00:00"/>
    <n v="0"/>
    <n v="0"/>
    <d v="1899-12-30T19:30:00"/>
    <d v="1899-12-30T19:30:00"/>
    <m/>
    <d v="1899-12-30T00:00:00"/>
    <n v="0"/>
    <n v="0"/>
    <d v="1899-12-30T19:40:00"/>
    <d v="1899-12-30T00:10:00"/>
    <n v="0"/>
    <n v="10"/>
    <d v="1899-12-30T19:45:00"/>
    <d v="1899-12-30T00:05:00"/>
    <n v="0"/>
    <n v="5"/>
    <d v="1899-12-30T19:45:00"/>
    <d v="1899-12-30T19:50:00"/>
    <d v="1899-12-30T00:05:00"/>
    <n v="0"/>
    <n v="5"/>
    <d v="1899-12-30T08:20:00"/>
    <n v="8"/>
    <n v="20"/>
    <d v="1899-12-30T01:32:00"/>
    <n v="1"/>
    <n v="32"/>
    <d v="1899-12-30T03:20:00"/>
    <n v="3"/>
    <n v="20"/>
    <d v="1899-12-30T02:46:00"/>
    <n v="2"/>
    <n v="46"/>
    <m/>
    <m/>
    <m/>
    <d v="1899-12-30T02:27:00"/>
    <n v="2"/>
    <n v="2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9:00"/>
    <n v="0"/>
    <n v="19"/>
    <d v="1899-12-30T00:00:00"/>
    <n v="0"/>
    <n v="0"/>
    <n v="2707156.936000003"/>
    <n v="43517"/>
    <n v="65.767857142857139"/>
    <n v="62.209181147597562"/>
    <m/>
    <m/>
    <m/>
    <m/>
    <m/>
  </r>
  <r>
    <n v="766"/>
    <n v="49"/>
    <d v="2012-01-13T00:00:00"/>
    <n v="1"/>
    <x v="47"/>
    <n v="8"/>
    <s v="TSL,HALDIA"/>
    <s v="HAIL CREEK"/>
    <s v="FRONTIER AMBITION"/>
    <d v="1899-12-30T10:30:00"/>
    <x v="753"/>
    <s v="DTY-WT 1-WCS-RLS 1-IMWB 1-DTY"/>
    <n v="59"/>
    <n v="0"/>
    <m/>
    <d v="1899-12-30T10:30:00"/>
    <d v="1899-12-30T10:30:00"/>
    <d v="1899-12-30T00:00:00"/>
    <n v="0"/>
    <n v="0"/>
    <d v="1899-12-30T10:35:00"/>
    <d v="1899-12-30T00:05:00"/>
    <n v="0"/>
    <n v="5"/>
    <d v="1899-12-30T10:40:00"/>
    <d v="1899-12-30T00:05:00"/>
    <n v="0"/>
    <n v="5"/>
    <d v="1899-12-30T11:10:00"/>
    <d v="1899-12-30T00:30:00"/>
    <n v="0"/>
    <n v="30"/>
    <d v="1899-12-30T11:10:00"/>
    <d v="1899-12-30T12:30:00"/>
    <d v="1899-12-30T01:20:00"/>
    <n v="1"/>
    <n v="20"/>
    <d v="1899-12-30T11:10:00"/>
    <d v="1899-12-30T12:30:00"/>
    <d v="1899-12-30T01:20:00"/>
    <n v="1"/>
    <n v="20"/>
    <d v="1899-12-30T12:43:00"/>
    <d v="1899-12-30T00:13:00"/>
    <n v="0"/>
    <n v="13"/>
    <d v="1899-12-30T12:44:00"/>
    <d v="1899-12-30T00:01:00"/>
    <n v="0"/>
    <n v="1"/>
    <d v="1899-12-30T14:17:00"/>
    <d v="1899-12-30T01:33:00"/>
    <n v="1"/>
    <n v="33"/>
    <d v="1899-12-30T14:17:00"/>
    <d v="1899-12-30T14:17:00"/>
    <d v="1899-12-30T00:00:00"/>
    <n v="0"/>
    <n v="0"/>
    <d v="1899-12-30T14:17:00"/>
    <d v="1899-12-30T14:17:00"/>
    <m/>
    <d v="1899-12-30T00:00:00"/>
    <n v="0"/>
    <n v="0"/>
    <d v="1899-12-30T14:25:00"/>
    <d v="1899-12-30T00:08:00"/>
    <n v="0"/>
    <n v="8"/>
    <d v="1899-12-30T14:28:00"/>
    <d v="1899-12-30T00:03:00"/>
    <n v="0"/>
    <n v="3"/>
    <d v="1899-12-30T14:28:00"/>
    <d v="1899-12-30T14:33:00"/>
    <d v="1899-12-30T00:05:00"/>
    <n v="0"/>
    <n v="5"/>
    <d v="1899-12-30T04:03:00"/>
    <n v="4"/>
    <n v="3"/>
    <d v="1899-12-30T00:54:00"/>
    <n v="0"/>
    <n v="54"/>
    <d v="1899-12-30T01:20:00"/>
    <n v="1"/>
    <n v="20"/>
    <d v="1899-12-30T01:33:00"/>
    <n v="1"/>
    <n v="33"/>
    <m/>
    <m/>
    <m/>
    <d v="1899-12-30T01:33:00"/>
    <n v="1"/>
    <n v="3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711042.936000003"/>
    <n v="43576"/>
    <n v="65.86440677966101"/>
    <n v="62.21413016339276"/>
    <m/>
    <m/>
    <m/>
    <m/>
    <m/>
  </r>
  <r>
    <n v="767"/>
    <n v="50"/>
    <d v="2012-01-13T00:00:00"/>
    <n v="1"/>
    <x v="62"/>
    <n v="1"/>
    <s v="WCMIL"/>
    <s v="HARD COKING COAL"/>
    <s v="LIGARI"/>
    <d v="1899-12-30T14:30:00"/>
    <x v="754"/>
    <s v="DTY-WT 1-WCS-RLS 1-IMWB 1-DTY"/>
    <n v="59"/>
    <n v="0"/>
    <m/>
    <d v="1899-12-30T14:30:00"/>
    <d v="1899-12-30T14:30:00"/>
    <d v="1899-12-30T00:00:00"/>
    <n v="0"/>
    <n v="0"/>
    <d v="1899-12-30T14:35:00"/>
    <d v="1899-12-30T00:05:00"/>
    <n v="0"/>
    <n v="5"/>
    <d v="1899-12-30T14:45:00"/>
    <d v="1899-12-30T00:10:00"/>
    <n v="0"/>
    <n v="10"/>
    <d v="1899-12-30T15:05:00"/>
    <d v="1899-12-30T00:20:00"/>
    <n v="0"/>
    <n v="20"/>
    <d v="1899-12-30T15:20:00"/>
    <d v="1899-12-30T17:30:00"/>
    <d v="1899-12-30T02:10:00"/>
    <n v="2"/>
    <n v="10"/>
    <d v="1899-12-30T15:20:00"/>
    <d v="1899-12-30T17:30:00"/>
    <d v="1899-12-30T02:10:00"/>
    <n v="2"/>
    <n v="10"/>
    <d v="1899-12-30T17:55:00"/>
    <d v="1899-12-30T00:25:00"/>
    <n v="0"/>
    <n v="25"/>
    <d v="1899-12-30T17:57:00"/>
    <d v="1899-12-30T00:02:00"/>
    <n v="0"/>
    <n v="2"/>
    <d v="1899-12-30T19:18:00"/>
    <d v="1899-12-30T01:21:00"/>
    <n v="1"/>
    <n v="21"/>
    <d v="1899-12-30T19:18:00"/>
    <d v="1899-12-30T19:18:00"/>
    <d v="1899-12-30T00:00:00"/>
    <n v="0"/>
    <n v="0"/>
    <d v="1899-12-30T19:18:00"/>
    <d v="1899-12-30T19:18:00"/>
    <m/>
    <d v="1899-12-30T00:00:00"/>
    <n v="0"/>
    <n v="0"/>
    <d v="1899-12-30T19:25:00"/>
    <d v="1899-12-30T00:07:00"/>
    <n v="0"/>
    <n v="7"/>
    <d v="1899-12-30T19:30:00"/>
    <d v="1899-12-30T00:05:00"/>
    <n v="0"/>
    <n v="5"/>
    <d v="1899-12-30T19:30:00"/>
    <d v="1899-12-30T19:35:00"/>
    <d v="1899-12-30T00:05:00"/>
    <n v="0"/>
    <n v="5"/>
    <d v="1899-12-30T05:05:00"/>
    <n v="5"/>
    <n v="5"/>
    <d v="1899-12-30T00:57:00"/>
    <n v="0"/>
    <n v="57"/>
    <d v="1899-12-30T02:10:00"/>
    <n v="2"/>
    <n v="10"/>
    <d v="1899-12-30T01:21:00"/>
    <n v="1"/>
    <n v="21"/>
    <m/>
    <m/>
    <m/>
    <d v="1899-12-30T01:14:00"/>
    <n v="1"/>
    <n v="1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7:00"/>
    <n v="0"/>
    <n v="7"/>
    <d v="1899-12-30T00:00:00"/>
    <n v="0"/>
    <n v="0"/>
    <n v="2714771.936000003"/>
    <n v="43635"/>
    <n v="63.203389830508478"/>
    <n v="62.21546776670111"/>
    <m/>
    <m/>
    <m/>
    <m/>
    <m/>
  </r>
  <r>
    <n v="768"/>
    <n v="51"/>
    <d v="2012-01-13T00:00:00"/>
    <n v="1"/>
    <x v="46"/>
    <n v="18"/>
    <s v="TSL,JSR"/>
    <s v="BLENDED PCI"/>
    <s v="FEORILA"/>
    <d v="1899-12-30T15:30:00"/>
    <x v="755"/>
    <s v="DTY-WT 1-WCS-RLS 1-IMWB 1-DTY"/>
    <n v="54"/>
    <n v="5"/>
    <m/>
    <d v="1899-12-30T15:30:00"/>
    <d v="1899-12-30T15:30:00"/>
    <d v="1899-12-30T00:00:00"/>
    <n v="0"/>
    <n v="0"/>
    <d v="1899-12-30T15:40:00"/>
    <d v="1899-12-30T00:10:00"/>
    <n v="0"/>
    <n v="10"/>
    <d v="1899-12-30T15:55:00"/>
    <d v="1899-12-30T00:15:00"/>
    <n v="0"/>
    <n v="15"/>
    <d v="1899-12-30T17:30:00"/>
    <d v="1899-12-30T01:35:00"/>
    <n v="1"/>
    <n v="35"/>
    <d v="1899-12-30T17:40:00"/>
    <d v="1899-12-30T19:00:00"/>
    <d v="1899-12-30T01:20:00"/>
    <n v="1"/>
    <n v="20"/>
    <d v="1899-12-30T17:40:00"/>
    <d v="1899-12-30T19:00:00"/>
    <d v="1899-12-30T01:20:00"/>
    <n v="1"/>
    <n v="20"/>
    <d v="1899-12-30T22:00:00"/>
    <d v="1899-12-30T03:00:00"/>
    <n v="3"/>
    <n v="0"/>
    <d v="1899-12-30T22:11:00"/>
    <d v="1899-12-30T00:11:00"/>
    <n v="0"/>
    <n v="11"/>
    <d v="1899-12-30T23:52:00"/>
    <d v="1899-12-30T01:41:00"/>
    <n v="1"/>
    <n v="41"/>
    <d v="1899-12-30T23:52:00"/>
    <d v="1899-12-30T23:52:00"/>
    <d v="1899-12-30T00:00:00"/>
    <n v="0"/>
    <n v="0"/>
    <d v="1899-12-30T23:52:00"/>
    <d v="1899-12-30T23:52:00"/>
    <m/>
    <d v="1899-12-30T00:00:00"/>
    <n v="0"/>
    <n v="0"/>
    <d v="1899-12-30T23:57:00"/>
    <d v="1899-12-30T00:05:00"/>
    <n v="0"/>
    <n v="5"/>
    <d v="1899-12-31T00:02:00"/>
    <d v="1899-12-30T00:05:00"/>
    <n v="0"/>
    <n v="5"/>
    <d v="1899-12-31T00:02:00"/>
    <d v="1899-12-31T00:07:00"/>
    <d v="1899-12-30T00:05:00"/>
    <n v="0"/>
    <n v="5"/>
    <d v="1899-12-30T08:37:00"/>
    <n v="8"/>
    <n v="37"/>
    <d v="1899-12-30T04:45:00"/>
    <n v="4"/>
    <n v="45"/>
    <d v="1899-12-30T01:20:00"/>
    <n v="1"/>
    <n v="20"/>
    <d v="1899-12-30T01:41:00"/>
    <n v="1"/>
    <n v="41"/>
    <m/>
    <m/>
    <m/>
    <d v="1899-12-30T01:31:00"/>
    <n v="1"/>
    <n v="3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0:00"/>
    <n v="0"/>
    <n v="10"/>
    <d v="1899-12-30T00:00:00"/>
    <n v="0"/>
    <n v="0"/>
    <n v="2718318.936000003"/>
    <n v="43689"/>
    <n v="65.68518518518519"/>
    <n v="62.219756368880105"/>
    <m/>
    <m/>
    <m/>
    <m/>
    <m/>
  </r>
  <r>
    <n v="769"/>
    <n v="52"/>
    <d v="2012-01-13T00:00:00"/>
    <n v="1"/>
    <x v="52"/>
    <n v="4"/>
    <s v="UML,SUKHINDA"/>
    <s v="GYP COKING COAL"/>
    <s v="SUMMER FORTUNE"/>
    <d v="1899-12-30T16:45:00"/>
    <x v="756"/>
    <s v="DTY-WT 1-WCS-RLS 1-IMWB 1-DTY"/>
    <n v="59"/>
    <n v="0"/>
    <m/>
    <d v="1899-12-30T16:45:00"/>
    <d v="1899-12-30T16:45:00"/>
    <d v="1899-12-30T00:00:00"/>
    <n v="0"/>
    <n v="0"/>
    <d v="1899-12-30T20:25:00"/>
    <d v="1899-12-30T03:40:00"/>
    <n v="3"/>
    <n v="40"/>
    <d v="1899-12-30T20:35:00"/>
    <d v="1899-12-30T00:10:00"/>
    <n v="0"/>
    <n v="10"/>
    <d v="1899-12-30T21:30:00"/>
    <d v="1899-12-30T00:55:00"/>
    <n v="0"/>
    <n v="55"/>
    <d v="1899-12-30T21:35:00"/>
    <d v="1899-12-30T23:00:00"/>
    <d v="1899-12-30T01:25:00"/>
    <n v="1"/>
    <n v="25"/>
    <d v="1899-12-30T21:35:00"/>
    <d v="1899-12-30T23:00:00"/>
    <d v="1899-12-30T01:25:00"/>
    <n v="1"/>
    <n v="25"/>
    <d v="1899-12-31T00:56:00"/>
    <d v="1899-12-30T01:56:00"/>
    <n v="1"/>
    <n v="56"/>
    <d v="1899-12-31T00:58:00"/>
    <d v="1899-12-30T00:02:00"/>
    <n v="0"/>
    <n v="2"/>
    <d v="1899-12-31T04:34:00"/>
    <d v="1899-12-30T03:36:00"/>
    <n v="3"/>
    <n v="36"/>
    <d v="1899-12-31T04:34:00"/>
    <d v="1899-12-31T04:34:00"/>
    <d v="1899-12-30T00:00:00"/>
    <n v="0"/>
    <n v="0"/>
    <d v="1899-12-31T04:34:00"/>
    <d v="1899-12-31T04:34:00"/>
    <m/>
    <d v="1899-12-30T00:00:00"/>
    <n v="0"/>
    <n v="0"/>
    <d v="1899-12-31T04:41:00"/>
    <d v="1899-12-30T00:07:00"/>
    <n v="0"/>
    <n v="7"/>
    <d v="1899-12-31T04:46:00"/>
    <d v="1899-12-30T00:05:00"/>
    <n v="0"/>
    <n v="5"/>
    <d v="1899-12-31T04:46:00"/>
    <d v="1899-12-31T04:50:00"/>
    <d v="1899-12-30T00:04:00"/>
    <n v="0"/>
    <n v="4"/>
    <d v="1899-12-30T12:05:00"/>
    <n v="12"/>
    <n v="5"/>
    <d v="1899-12-30T03:03:00"/>
    <n v="3"/>
    <n v="3"/>
    <d v="1899-12-30T01:25:00"/>
    <n v="1"/>
    <n v="25"/>
    <d v="1899-12-30T03:36:00"/>
    <n v="3"/>
    <n v="36"/>
    <m/>
    <m/>
    <m/>
    <d v="1899-12-30T01:13:00"/>
    <n v="1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23:00"/>
    <n v="2"/>
    <n v="23"/>
    <d v="1899-12-30T00:00:00"/>
    <n v="0"/>
    <n v="0"/>
    <n v="2721858.936000003"/>
    <n v="43748"/>
    <n v="60"/>
    <n v="62.216762732010672"/>
    <m/>
    <m/>
    <m/>
    <m/>
    <m/>
  </r>
  <r>
    <n v="770"/>
    <n v="53"/>
    <d v="2012-01-14T00:00:00"/>
    <n v="1"/>
    <x v="63"/>
    <n v="1"/>
    <s v="KOL"/>
    <s v="STEAM NON COKING"/>
    <s v="PANORIA"/>
    <d v="1899-12-30T00:15:00"/>
    <x v="701"/>
    <s v="DTY-WT 1-WCS-RLS 1-IMWB 1-DTY"/>
    <n v="59"/>
    <n v="0"/>
    <m/>
    <d v="1899-12-30T00:15:00"/>
    <d v="1899-12-30T00:15:00"/>
    <d v="1899-12-30T00:00:00"/>
    <n v="0"/>
    <n v="0"/>
    <d v="1899-12-30T00:55:00"/>
    <d v="1899-12-30T00:40:00"/>
    <n v="0"/>
    <n v="40"/>
    <d v="1899-12-30T01:05:00"/>
    <d v="1899-12-30T00:10:00"/>
    <n v="0"/>
    <n v="10"/>
    <d v="1899-12-30T02:05:00"/>
    <d v="1899-12-30T01:00:00"/>
    <n v="1"/>
    <n v="0"/>
    <d v="1899-12-30T02:10:00"/>
    <d v="1899-12-30T03:00:00"/>
    <d v="1899-12-30T00:50:00"/>
    <n v="0"/>
    <n v="50"/>
    <d v="1899-12-30T02:10:00"/>
    <d v="1899-12-30T03:00:00"/>
    <d v="1899-12-30T00:50:00"/>
    <n v="0"/>
    <n v="50"/>
    <d v="1899-12-30T05:20:00"/>
    <d v="1899-12-30T02:20:00"/>
    <n v="2"/>
    <n v="20"/>
    <d v="1899-12-30T05:24:00"/>
    <d v="1899-12-30T00:04:00"/>
    <n v="0"/>
    <n v="4"/>
    <d v="1899-12-30T07:28:00"/>
    <d v="1899-12-30T02:04:00"/>
    <n v="2"/>
    <n v="4"/>
    <d v="1899-12-30T07:28:00"/>
    <d v="1899-12-30T07:28:00"/>
    <d v="1899-12-30T00:00:00"/>
    <n v="0"/>
    <n v="0"/>
    <d v="1899-12-30T07:28:00"/>
    <d v="1899-12-30T07:28:00"/>
    <m/>
    <d v="1899-12-30T00:00:00"/>
    <n v="0"/>
    <n v="0"/>
    <d v="1899-12-31T07:35:00"/>
    <d v="1899-12-31T00:07:00"/>
    <n v="0"/>
    <n v="7"/>
    <d v="1899-12-31T07:40:00"/>
    <d v="1899-12-30T00:05:00"/>
    <n v="0"/>
    <n v="5"/>
    <d v="1899-12-31T07:40:00"/>
    <d v="1899-12-31T07:45:00"/>
    <d v="1899-12-30T00:05:00"/>
    <n v="0"/>
    <n v="5"/>
    <d v="1899-12-31T07:30:00"/>
    <n v="7"/>
    <n v="30"/>
    <d v="1899-12-31T03:32:00"/>
    <n v="3"/>
    <n v="32"/>
    <d v="1899-12-30T00:50:00"/>
    <n v="0"/>
    <n v="50"/>
    <d v="1899-12-30T02:04:00"/>
    <n v="2"/>
    <n v="4"/>
    <m/>
    <m/>
    <m/>
    <d v="1899-12-30T01:42:00"/>
    <n v="1"/>
    <n v="42"/>
    <d v="1899-12-30T00:00:00"/>
    <n v="0"/>
    <n v="0"/>
    <d v="1899-12-30T00:22:00"/>
    <n v="0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725477.936000003"/>
    <n v="43807"/>
    <n v="61.33898305084746"/>
    <n v="62.21558052366067"/>
    <m/>
    <m/>
    <m/>
    <m/>
    <m/>
  </r>
  <r>
    <n v="771"/>
    <n v="54"/>
    <d v="2012-01-14T00:00:00"/>
    <n v="1"/>
    <x v="46"/>
    <n v="19"/>
    <s v="TSL,JSR"/>
    <s v="BLENDED PCI"/>
    <s v="FEORILA"/>
    <d v="1899-12-30T02:30:00"/>
    <x v="757"/>
    <s v="DTY-WT 1-WCS-RLS 1-IMWB 1-DTY"/>
    <n v="56"/>
    <n v="3"/>
    <m/>
    <d v="1899-12-30T02:30:00"/>
    <d v="1899-12-30T02:30:00"/>
    <d v="1899-12-30T00:00:00"/>
    <n v="0"/>
    <n v="0"/>
    <d v="1899-12-30T05:50:00"/>
    <d v="1899-12-30T03:20:00"/>
    <n v="3"/>
    <n v="20"/>
    <d v="1899-12-30T06:00:00"/>
    <d v="1899-12-30T00:10:00"/>
    <n v="0"/>
    <n v="10"/>
    <d v="1899-12-30T06:55:00"/>
    <d v="1899-12-30T00:55:00"/>
    <n v="0"/>
    <n v="55"/>
    <d v="1899-12-30T07:00:00"/>
    <d v="1899-12-30T07:45:00"/>
    <d v="1899-12-30T00:45:00"/>
    <n v="0"/>
    <n v="45"/>
    <d v="1899-12-30T07:00:00"/>
    <d v="1899-12-30T07:45:00"/>
    <d v="1899-12-30T00:45:00"/>
    <n v="0"/>
    <n v="45"/>
    <d v="1899-12-30T09:10:00"/>
    <d v="1899-12-30T01:25:00"/>
    <n v="1"/>
    <n v="25"/>
    <d v="1899-12-30T09:18:00"/>
    <d v="1899-12-30T00:08:00"/>
    <n v="0"/>
    <n v="8"/>
    <d v="1899-12-30T11:31:00"/>
    <d v="1899-12-30T02:13:00"/>
    <n v="2"/>
    <n v="13"/>
    <d v="1899-12-30T11:31:00"/>
    <d v="1899-12-30T11:31:00"/>
    <d v="1899-12-30T00:00:00"/>
    <n v="0"/>
    <n v="0"/>
    <d v="1899-12-30T11:31:00"/>
    <d v="1899-12-30T11:31:00"/>
    <m/>
    <d v="1899-12-30T00:00:00"/>
    <n v="0"/>
    <n v="0"/>
    <d v="1899-12-30T11:40:00"/>
    <d v="1899-12-30T00:09:00"/>
    <n v="0"/>
    <n v="9"/>
    <d v="1899-12-30T11:45:00"/>
    <d v="1899-12-30T00:05:00"/>
    <n v="0"/>
    <n v="5"/>
    <d v="1899-12-30T11:45:00"/>
    <d v="1899-12-30T11:50:00"/>
    <d v="1899-12-30T00:05:00"/>
    <n v="0"/>
    <n v="5"/>
    <d v="1899-12-30T09:20:00"/>
    <n v="9"/>
    <n v="20"/>
    <d v="1899-12-30T02:34:00"/>
    <n v="2"/>
    <n v="34"/>
    <d v="1899-12-30T00:45:00"/>
    <n v="0"/>
    <n v="45"/>
    <d v="1899-12-30T02:13:00"/>
    <n v="2"/>
    <n v="13"/>
    <m/>
    <m/>
    <m/>
    <d v="1899-12-30T01:05:00"/>
    <n v="1"/>
    <n v="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8:00"/>
    <n v="1"/>
    <n v="8"/>
    <d v="1899-12-30T00:00:00"/>
    <n v="0"/>
    <n v="0"/>
    <n v="2729170.936000003"/>
    <n v="43863"/>
    <n v="65.946428571428569"/>
    <n v="62.220343706540888"/>
    <m/>
    <m/>
    <m/>
    <m/>
    <m/>
  </r>
  <r>
    <n v="772"/>
    <n v="55"/>
    <d v="2012-01-14T00:00:00"/>
    <n v="1"/>
    <x v="45"/>
    <n v="2"/>
    <s v="JAL"/>
    <s v="STEAM NON COKING"/>
    <s v="DIAMOND STAR"/>
    <d v="1899-12-30T16:10:00"/>
    <x v="758"/>
    <s v="DTY-WT 1-WCS-RLS 1-IMWB 1-DTY"/>
    <n v="59"/>
    <n v="0"/>
    <m/>
    <d v="1899-12-30T16:10:00"/>
    <d v="1899-12-30T16:10:00"/>
    <d v="1899-12-30T00:00:00"/>
    <n v="0"/>
    <n v="0"/>
    <d v="1899-12-30T16:20:00"/>
    <d v="1899-12-30T00:10:00"/>
    <n v="0"/>
    <n v="10"/>
    <d v="1899-12-30T16:40:00"/>
    <d v="1899-12-30T00:20:00"/>
    <n v="0"/>
    <n v="20"/>
    <d v="1899-12-30T17:10:00"/>
    <d v="1899-12-30T00:30:00"/>
    <n v="0"/>
    <n v="30"/>
    <d v="1899-12-30T17:15:00"/>
    <d v="1899-12-30T20:00:00"/>
    <d v="1899-12-30T02:45:00"/>
    <n v="2"/>
    <n v="45"/>
    <d v="1899-12-30T17:15:00"/>
    <d v="1899-12-30T20:00:00"/>
    <d v="1899-12-30T02:45:00"/>
    <n v="2"/>
    <n v="45"/>
    <d v="1899-12-30T19:10:00"/>
    <d v="1899-12-30T00:03:00"/>
    <n v="0"/>
    <n v="3"/>
    <d v="1899-12-30T19:13:00"/>
    <d v="1899-12-30T00:03:00"/>
    <n v="0"/>
    <n v="3"/>
    <d v="1899-12-30T21:00:00"/>
    <d v="1899-12-30T01:47:00"/>
    <n v="1"/>
    <n v="47"/>
    <d v="1899-12-30T21:00:00"/>
    <d v="1899-12-30T21:00:00"/>
    <d v="1899-12-30T00:00:00"/>
    <n v="0"/>
    <n v="0"/>
    <d v="1899-12-30T21:00:00"/>
    <d v="1899-12-30T21:00:00"/>
    <m/>
    <d v="1899-12-30T00:00:00"/>
    <n v="0"/>
    <n v="0"/>
    <d v="1899-12-30T21:10:00"/>
    <d v="1899-12-30T00:10:00"/>
    <n v="0"/>
    <n v="10"/>
    <d v="1899-12-30T21:15:00"/>
    <d v="1899-12-30T00:05:00"/>
    <n v="0"/>
    <n v="5"/>
    <d v="1899-12-30T21:15:00"/>
    <d v="1899-12-30T21:20:00"/>
    <d v="1899-12-30T00:05:00"/>
    <n v="0"/>
    <n v="5"/>
    <d v="1899-12-30T05:10:00"/>
    <n v="5"/>
    <n v="10"/>
    <d v="1899-12-30T00:48:00"/>
    <n v="0"/>
    <n v="48"/>
    <d v="1899-12-30T02:45:00"/>
    <n v="2"/>
    <n v="45"/>
    <d v="1899-12-30T01:47:00"/>
    <n v="1"/>
    <n v="47"/>
    <m/>
    <m/>
    <m/>
    <d v="1899-12-30T01:17:00"/>
    <n v="1"/>
    <n v="1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0:00"/>
    <n v="0"/>
    <n v="30"/>
    <d v="1899-12-30T00:00:00"/>
    <n v="0"/>
    <n v="0"/>
    <n v="2732750.936000003"/>
    <n v="43922"/>
    <n v="60.677966101694913"/>
    <n v="62.218271845544443"/>
    <m/>
    <m/>
    <m/>
    <m/>
    <m/>
  </r>
  <r>
    <n v="773"/>
    <n v="56"/>
    <d v="2012-01-14T00:00:00"/>
    <n v="1"/>
    <x v="47"/>
    <n v="9"/>
    <s v="TSL,HALDIA"/>
    <s v="OKEY NORTH/HAIL CREEK"/>
    <s v="FRONTIER AMBITION"/>
    <d v="1899-12-30T22:10:00"/>
    <x v="759"/>
    <s v="DTY-WT 1-WCS-RLS 1-IMWB 1-DTY"/>
    <n v="54"/>
    <n v="4"/>
    <m/>
    <d v="1899-12-30T22:10:00"/>
    <d v="1899-12-30T22:10:00"/>
    <d v="1899-12-30T00:00:00"/>
    <n v="0"/>
    <n v="0"/>
    <d v="1899-12-30T22:25:00"/>
    <d v="1899-12-30T00:15:00"/>
    <n v="0"/>
    <n v="15"/>
    <d v="1899-12-30T22:30:00"/>
    <d v="1899-12-30T00:05:00"/>
    <n v="0"/>
    <n v="5"/>
    <d v="1899-12-30T23:25:00"/>
    <d v="1899-12-30T00:55:00"/>
    <n v="0"/>
    <n v="55"/>
    <d v="1899-12-30T23:30:00"/>
    <d v="1899-12-31T00:45:00"/>
    <d v="1899-12-30T01:15:00"/>
    <n v="1"/>
    <n v="15"/>
    <d v="1899-12-30T23:30:00"/>
    <d v="1899-12-31T00:45:00"/>
    <d v="1899-12-30T01:15:00"/>
    <n v="1"/>
    <n v="15"/>
    <d v="1899-12-31T00:16:00"/>
    <d v="1899-12-30T00:02:00"/>
    <n v="0"/>
    <n v="2"/>
    <d v="1899-12-31T00:16:00"/>
    <d v="1899-12-30T00:00:00"/>
    <n v="0"/>
    <n v="0"/>
    <d v="1899-12-31T02:16:00"/>
    <d v="1899-12-30T02:00:00"/>
    <n v="2"/>
    <n v="0"/>
    <d v="1899-12-31T02:16:00"/>
    <d v="1899-12-31T02:16:00"/>
    <d v="1899-12-30T00:00:00"/>
    <n v="0"/>
    <n v="0"/>
    <d v="1899-12-31T02:16:00"/>
    <d v="1899-12-31T02:16:00"/>
    <m/>
    <d v="1899-12-30T00:00:00"/>
    <n v="0"/>
    <n v="0"/>
    <d v="1899-12-31T02:25:00"/>
    <d v="1899-12-30T00:09:00"/>
    <n v="0"/>
    <n v="9"/>
    <d v="1899-12-31T02:30:00"/>
    <d v="1899-12-30T00:05:00"/>
    <n v="0"/>
    <n v="5"/>
    <d v="1899-12-31T02:30:00"/>
    <d v="1899-12-31T02:35:00"/>
    <d v="1899-12-30T00:05:00"/>
    <n v="0"/>
    <n v="5"/>
    <d v="1899-12-30T04:25:00"/>
    <n v="4"/>
    <n v="25"/>
    <d v="1899-12-30T01:11:00"/>
    <n v="1"/>
    <n v="11"/>
    <d v="1899-12-30T01:15:00"/>
    <n v="1"/>
    <n v="15"/>
    <d v="1899-12-30T02:00:00"/>
    <n v="2"/>
    <n v="0"/>
    <m/>
    <m/>
    <m/>
    <d v="1899-12-30T01:33:00"/>
    <n v="1"/>
    <n v="3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7:00"/>
    <n v="0"/>
    <n v="27"/>
    <d v="1899-12-30T00:00:00"/>
    <n v="0"/>
    <n v="0"/>
    <n v="2736145.936000003"/>
    <n v="43976"/>
    <n v="62.870370370370374"/>
    <n v="62.219072585046455"/>
    <m/>
    <m/>
    <m/>
    <m/>
    <m/>
  </r>
  <r>
    <n v="774"/>
    <n v="57"/>
    <d v="2012-01-15T00:00:00"/>
    <n v="1"/>
    <x v="55"/>
    <n v="4"/>
    <s v="UML"/>
    <s v="NON COKING"/>
    <s v="YIN SHUN"/>
    <d v="1899-12-30T23:30:00"/>
    <x v="760"/>
    <s v="DTY-WT 1-WCS-RLS 1-IMWB 1-DTY"/>
    <n v="59"/>
    <n v="0"/>
    <m/>
    <d v="1899-12-30T23:30:00"/>
    <d v="1899-12-30T23:30:00"/>
    <d v="1899-12-30T00:00:00"/>
    <n v="0"/>
    <n v="0"/>
    <d v="1899-12-30T23:45:00"/>
    <d v="1899-12-30T00:15:00"/>
    <n v="0"/>
    <n v="15"/>
    <d v="1899-12-31T00:00:00"/>
    <d v="1899-12-30T00:15:00"/>
    <n v="0"/>
    <n v="15"/>
    <d v="1899-12-31T00:35:00"/>
    <d v="1899-12-30T00:35:00"/>
    <n v="0"/>
    <n v="35"/>
    <d v="1899-12-31T00:55:00"/>
    <d v="1899-12-31T01:35:00"/>
    <d v="1899-12-30T00:40:00"/>
    <n v="0"/>
    <n v="40"/>
    <d v="1899-12-31T00:55:00"/>
    <d v="1899-12-31T01:35:00"/>
    <d v="1899-12-30T00:40:00"/>
    <n v="0"/>
    <n v="40"/>
    <d v="1899-12-31T02:30:00"/>
    <d v="1899-12-30T00:55:00"/>
    <n v="0"/>
    <n v="55"/>
    <d v="1899-12-31T03:36:00"/>
    <d v="1899-12-30T01:06:00"/>
    <n v="1"/>
    <n v="6"/>
    <d v="1899-12-31T05:41:00"/>
    <d v="1899-12-30T02:05:00"/>
    <n v="2"/>
    <n v="5"/>
    <d v="1899-12-31T05:41:00"/>
    <d v="1899-12-31T05:41:00"/>
    <d v="1899-12-30T00:00:00"/>
    <n v="0"/>
    <n v="0"/>
    <d v="1899-12-31T05:41:00"/>
    <d v="1899-12-31T05:41:00"/>
    <m/>
    <d v="1899-12-30T00:00:00"/>
    <n v="0"/>
    <n v="0"/>
    <d v="1899-12-31T11:05:00"/>
    <d v="1899-12-30T05:24:00"/>
    <n v="5"/>
    <n v="24"/>
    <d v="1899-12-31T11:10:00"/>
    <d v="1899-12-30T00:05:00"/>
    <n v="0"/>
    <n v="5"/>
    <d v="1899-12-31T11:10:00"/>
    <d v="1899-12-31T11:15:00"/>
    <d v="1899-12-30T00:05:00"/>
    <n v="0"/>
    <n v="5"/>
    <d v="1899-12-30T11:45:00"/>
    <n v="11"/>
    <n v="45"/>
    <d v="1899-12-30T06:59:00"/>
    <n v="6"/>
    <n v="59"/>
    <d v="1899-12-30T00:40:00"/>
    <n v="0"/>
    <n v="40"/>
    <d v="1899-12-30T02:05:00"/>
    <n v="2"/>
    <n v="5"/>
    <m/>
    <m/>
    <m/>
    <d v="1899-12-30T01:43:00"/>
    <n v="1"/>
    <n v="43"/>
    <d v="1899-12-30T00:00:00"/>
    <n v="0"/>
    <n v="0"/>
    <d v="1899-12-30T00:22:00"/>
    <n v="0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739761.936000003"/>
    <n v="44035"/>
    <n v="61.288135593220339"/>
    <n v="62.21782527534922"/>
    <m/>
    <m/>
    <m/>
    <m/>
    <m/>
  </r>
  <r>
    <n v="775"/>
    <n v="58"/>
    <d v="2012-01-15T00:00:00"/>
    <n v="1"/>
    <x v="46"/>
    <n v="20"/>
    <s v="TSL,JSR"/>
    <s v="BLENDED PCI"/>
    <s v="FEORILA"/>
    <d v="1899-12-30T03:00:00"/>
    <x v="761"/>
    <s v="DTY-WT 1-WCS-RLS 2-IMWB 1-DTY"/>
    <n v="45"/>
    <n v="0"/>
    <m/>
    <d v="1899-12-30T03:00:00"/>
    <d v="1899-12-30T03:00:00"/>
    <d v="1899-12-30T00:00:00"/>
    <n v="0"/>
    <n v="0"/>
    <d v="1899-12-30T03:20:00"/>
    <d v="1899-12-30T00:20:00"/>
    <n v="0"/>
    <n v="20"/>
    <d v="1899-12-30T03:30:00"/>
    <d v="1899-12-30T00:10:00"/>
    <n v="0"/>
    <n v="10"/>
    <d v="1899-12-30T04:20:00"/>
    <d v="1899-12-30T00:50:00"/>
    <n v="0"/>
    <n v="50"/>
    <d v="1899-12-30T04:30:00"/>
    <d v="1899-12-30T06:20:00"/>
    <d v="1899-12-30T01:50:00"/>
    <n v="1"/>
    <n v="50"/>
    <d v="1899-12-30T04:30:00"/>
    <d v="1899-12-30T06:20:00"/>
    <d v="1899-12-30T01:50:00"/>
    <n v="1"/>
    <n v="50"/>
    <d v="1899-12-30T07:02:00"/>
    <d v="1899-12-30T00:42:00"/>
    <n v="0"/>
    <n v="42"/>
    <d v="1899-12-30T07:02:00"/>
    <d v="1899-12-30T00:00:00"/>
    <n v="0"/>
    <n v="0"/>
    <d v="1899-12-30T09:27:00"/>
    <d v="1899-12-30T02:25:00"/>
    <n v="2"/>
    <n v="25"/>
    <d v="1899-12-30T09:27:00"/>
    <d v="1899-12-30T09:27:00"/>
    <d v="1899-12-30T00:00:00"/>
    <n v="0"/>
    <n v="0"/>
    <d v="1899-12-30T09:27:00"/>
    <d v="1899-12-30T09:27:00"/>
    <m/>
    <d v="1899-12-30T00:00:00"/>
    <n v="0"/>
    <n v="0"/>
    <d v="1899-12-30T09:40:00"/>
    <d v="1899-12-30T00:13:00"/>
    <n v="0"/>
    <n v="13"/>
    <d v="1899-12-30T09:45:00"/>
    <d v="1899-12-30T00:05:00"/>
    <n v="0"/>
    <n v="5"/>
    <d v="1899-12-30T09:45:00"/>
    <d v="1899-12-30T10:00:00"/>
    <d v="1899-12-30T00:15:00"/>
    <n v="0"/>
    <n v="15"/>
    <d v="1899-12-30T07:00:00"/>
    <n v="7"/>
    <n v="0"/>
    <d v="1899-12-30T01:50:00"/>
    <n v="1"/>
    <n v="50"/>
    <d v="1899-12-30T01:50:00"/>
    <n v="1"/>
    <n v="50"/>
    <d v="1899-12-30T02:25:00"/>
    <n v="2"/>
    <n v="25"/>
    <m/>
    <m/>
    <m/>
    <d v="1899-12-30T01:37:00"/>
    <n v="1"/>
    <n v="37"/>
    <d v="1899-12-30T00:00:00"/>
    <n v="0"/>
    <n v="0"/>
    <d v="1899-12-30T00:28:00"/>
    <n v="0"/>
    <n v="28"/>
    <d v="1899-12-30T00:00:00"/>
    <n v="0"/>
    <n v="0"/>
    <d v="1899-12-30T00:00:00"/>
    <n v="0"/>
    <n v="0"/>
    <d v="1899-12-30T00:00:00"/>
    <n v="0"/>
    <n v="0"/>
    <d v="1899-12-30T00:20:00"/>
    <n v="0"/>
    <n v="20"/>
    <d v="1899-12-30T00:00:00"/>
    <n v="0"/>
    <n v="0"/>
    <n v="2742480.936000003"/>
    <n v="44080"/>
    <n v="60.422222222222224"/>
    <n v="62.215992196007328"/>
    <m/>
    <m/>
    <m/>
    <m/>
    <m/>
  </r>
  <r>
    <n v="776"/>
    <n v="59"/>
    <d v="2012-01-15T00:00:00"/>
    <n v="1"/>
    <x v="46"/>
    <n v="21"/>
    <s v="TSL,JSR"/>
    <s v="CP OMAN"/>
    <s v="MP PANAMAX 5"/>
    <d v="1899-12-30T05:30:00"/>
    <x v="762"/>
    <s v="DTY-WT 1-WCS-RLS 2-IMWB 1-DTY"/>
    <n v="58"/>
    <n v="1"/>
    <m/>
    <d v="1899-12-30T05:30:00"/>
    <d v="1899-12-30T05:30:00"/>
    <d v="1899-12-30T00:00:00"/>
    <n v="0"/>
    <n v="0"/>
    <d v="1899-12-30T09:30:00"/>
    <d v="1899-12-30T04:00:00"/>
    <n v="4"/>
    <n v="0"/>
    <d v="1899-12-30T10:15:00"/>
    <d v="1899-12-30T00:45:00"/>
    <n v="0"/>
    <n v="45"/>
    <d v="1899-12-30T10:45:00"/>
    <d v="1899-12-30T00:30:00"/>
    <n v="0"/>
    <n v="30"/>
    <d v="1899-12-30T10:50:00"/>
    <d v="1899-12-30T11:45:00"/>
    <d v="1899-12-30T00:55:00"/>
    <n v="0"/>
    <n v="55"/>
    <d v="1899-12-30T10:50:00"/>
    <d v="1899-12-30T11:45:00"/>
    <d v="1899-12-30T00:55:00"/>
    <n v="0"/>
    <n v="55"/>
    <d v="1899-12-30T12:35:00"/>
    <d v="1899-12-30T00:50:00"/>
    <n v="0"/>
    <n v="50"/>
    <d v="1899-12-30T12:35:00"/>
    <d v="1899-12-30T00:00:00"/>
    <n v="0"/>
    <n v="0"/>
    <d v="1899-12-30T15:25:00"/>
    <d v="1899-12-30T02:50:00"/>
    <n v="2"/>
    <n v="50"/>
    <d v="1899-12-30T15:25:00"/>
    <d v="1899-12-30T15:25:00"/>
    <d v="1899-12-30T00:00:00"/>
    <n v="0"/>
    <n v="0"/>
    <d v="1899-12-30T15:25:00"/>
    <d v="1899-12-30T15:25:00"/>
    <m/>
    <d v="1899-12-30T00:00:00"/>
    <n v="0"/>
    <n v="0"/>
    <d v="1899-12-30T15:35:00"/>
    <d v="1899-12-30T00:10:00"/>
    <n v="0"/>
    <n v="10"/>
    <d v="1899-12-30T15:40:00"/>
    <d v="1899-12-30T00:05:00"/>
    <n v="0"/>
    <n v="5"/>
    <d v="1899-12-30T15:40:00"/>
    <d v="1899-12-30T15:45:00"/>
    <d v="1899-12-30T00:05:00"/>
    <n v="0"/>
    <n v="5"/>
    <d v="1899-12-30T10:15:00"/>
    <n v="10"/>
    <n v="15"/>
    <d v="1899-12-30T01:35:00"/>
    <n v="1"/>
    <n v="35"/>
    <d v="1899-12-30T00:55:00"/>
    <n v="0"/>
    <n v="55"/>
    <d v="1899-12-30T02:50:00"/>
    <n v="2"/>
    <n v="50"/>
    <m/>
    <m/>
    <m/>
    <d v="1899-12-30T01:13:00"/>
    <n v="1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0:00"/>
    <n v="0"/>
    <n v="50"/>
    <d v="1899-12-30T00:47:00"/>
    <n v="0"/>
    <n v="47"/>
    <n v="2746193.936000003"/>
    <n v="44138"/>
    <n v="64.017241379310349"/>
    <n v="62.218359146313901"/>
    <m/>
    <m/>
    <m/>
    <m/>
    <m/>
  </r>
  <r>
    <n v="777"/>
    <n v="60"/>
    <d v="2012-01-15T00:00:00"/>
    <n v="1"/>
    <x v="64"/>
    <n v="1"/>
    <s v="RCL"/>
    <s v="NON COKING"/>
    <s v="BET PRINCE"/>
    <d v="1899-12-30T09:45:00"/>
    <x v="763"/>
    <s v="DTY-WT 1-WCS-RLS 1-IMWB 1-DTY"/>
    <n v="59"/>
    <n v="0"/>
    <m/>
    <d v="1899-12-30T09:45:00"/>
    <d v="1899-12-30T09:45:00"/>
    <d v="1899-12-30T00:00:00"/>
    <n v="0"/>
    <n v="0"/>
    <d v="1899-12-30T11:20:00"/>
    <d v="1899-12-30T01:35:00"/>
    <n v="1"/>
    <n v="35"/>
    <d v="1899-12-30T11:35:00"/>
    <d v="1899-12-30T00:15:00"/>
    <n v="0"/>
    <n v="15"/>
    <d v="1899-12-30T13:00:00"/>
    <d v="1899-12-30T01:25:00"/>
    <n v="1"/>
    <n v="25"/>
    <d v="1899-12-30T13:05:00"/>
    <d v="1899-12-30T14:00:00"/>
    <d v="1899-12-30T00:55:00"/>
    <n v="0"/>
    <n v="55"/>
    <d v="1899-12-30T13:05:00"/>
    <d v="1899-12-30T14:00:00"/>
    <d v="1899-12-30T00:55:00"/>
    <n v="0"/>
    <n v="55"/>
    <d v="1899-12-30T16:40:00"/>
    <d v="1899-12-30T02:40:00"/>
    <n v="2"/>
    <n v="40"/>
    <d v="1899-12-30T16:42:00"/>
    <d v="1899-12-30T00:02:00"/>
    <n v="0"/>
    <n v="2"/>
    <d v="1899-12-30T21:50:00"/>
    <d v="1899-12-30T05:08:00"/>
    <n v="5"/>
    <n v="8"/>
    <d v="1899-12-30T21:50:00"/>
    <d v="1899-12-30T21:50:00"/>
    <d v="1899-12-30T00:00:00"/>
    <n v="0"/>
    <n v="0"/>
    <d v="1899-12-30T21:50:00"/>
    <d v="1899-12-30T21:50:00"/>
    <m/>
    <d v="1899-12-30T00:00:00"/>
    <n v="0"/>
    <n v="0"/>
    <d v="1899-12-30T22:00:00"/>
    <d v="1899-12-30T00:10:00"/>
    <n v="0"/>
    <n v="10"/>
    <d v="1899-12-30T22:05:00"/>
    <d v="1899-12-30T00:05:00"/>
    <n v="0"/>
    <n v="5"/>
    <d v="1899-12-30T22:05:00"/>
    <d v="1899-12-30T22:10:00"/>
    <d v="1899-12-30T00:05:00"/>
    <n v="0"/>
    <n v="5"/>
    <d v="1899-12-30T12:25:00"/>
    <n v="12"/>
    <n v="25"/>
    <d v="1899-12-30T04:20:00"/>
    <n v="4"/>
    <n v="20"/>
    <d v="1899-12-30T00:55:00"/>
    <n v="0"/>
    <n v="55"/>
    <d v="1899-12-30T05:08:00"/>
    <n v="5"/>
    <n v="8"/>
    <m/>
    <m/>
    <m/>
    <d v="1899-12-30T01:13:00"/>
    <n v="1"/>
    <n v="1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3:55:00"/>
    <n v="3"/>
    <n v="55"/>
    <d v="1899-12-30T00:00:00"/>
    <n v="0"/>
    <n v="0"/>
    <n v="2750156.936000003"/>
    <n v="44197"/>
    <n v="67.169491525423723"/>
    <n v="62.224968572527615"/>
    <m/>
    <m/>
    <m/>
    <m/>
    <m/>
  </r>
  <r>
    <n v="778"/>
    <n v="61"/>
    <d v="2012-01-15T00:00:00"/>
    <n v="1"/>
    <x v="52"/>
    <n v="5"/>
    <s v="UML,SUKHINDA"/>
    <s v="GYP COKING COAL"/>
    <s v="SUMMER FORTUNE"/>
    <d v="1899-12-30T11:50:00"/>
    <x v="764"/>
    <s v="DTY-WT 1-WCS-RLS 2-IMWB 1-DTY"/>
    <n v="59"/>
    <n v="0"/>
    <m/>
    <d v="1899-12-30T11:50:00"/>
    <d v="1899-12-30T11:50:00"/>
    <d v="1899-12-30T00:00:00"/>
    <n v="0"/>
    <n v="0"/>
    <d v="1899-12-30T16:20:00"/>
    <d v="1899-12-30T04:30:00"/>
    <n v="4"/>
    <n v="30"/>
    <d v="1899-12-30T16:55:00"/>
    <d v="1899-12-30T00:35:00"/>
    <n v="0"/>
    <n v="35"/>
    <d v="1899-12-30T17:20:00"/>
    <d v="1899-12-30T00:25:00"/>
    <n v="0"/>
    <n v="25"/>
    <d v="1899-12-30T17:25:00"/>
    <d v="1899-12-30T17:50:00"/>
    <d v="1899-12-30T00:25:00"/>
    <n v="0"/>
    <n v="25"/>
    <d v="1899-12-30T17:25:00"/>
    <d v="1899-12-30T17:50:00"/>
    <d v="1899-12-30T00:25:00"/>
    <n v="0"/>
    <n v="25"/>
    <d v="1899-12-30T18:26:00"/>
    <d v="1899-12-30T00:36:00"/>
    <n v="0"/>
    <n v="36"/>
    <d v="1899-12-30T18:28:00"/>
    <d v="1899-12-30T00:02:00"/>
    <n v="0"/>
    <n v="2"/>
    <d v="1899-12-30T19:59:00"/>
    <d v="1899-12-30T01:31:00"/>
    <n v="1"/>
    <n v="31"/>
    <d v="1899-12-30T19:59:00"/>
    <d v="1899-12-30T19:59:00"/>
    <d v="1899-12-30T00:00:00"/>
    <n v="0"/>
    <n v="0"/>
    <d v="1899-12-30T19:59:00"/>
    <d v="1899-12-30T19:59:00"/>
    <m/>
    <d v="1899-12-30T00:00:00"/>
    <n v="0"/>
    <n v="0"/>
    <d v="1899-12-30T20:10:00"/>
    <d v="1899-12-30T00:11:00"/>
    <n v="0"/>
    <n v="11"/>
    <d v="1899-12-30T20:15:00"/>
    <d v="1899-12-30T00:05:00"/>
    <n v="0"/>
    <n v="5"/>
    <d v="1899-12-30T20:15:00"/>
    <d v="1899-12-30T20:20:00"/>
    <d v="1899-12-30T00:05:00"/>
    <n v="0"/>
    <n v="5"/>
    <d v="1899-12-30T08:30:00"/>
    <n v="8"/>
    <n v="30"/>
    <d v="1899-12-30T01:17:00"/>
    <n v="1"/>
    <n v="17"/>
    <d v="1899-12-30T00:25:00"/>
    <n v="0"/>
    <n v="25"/>
    <d v="1899-12-30T01:31:00"/>
    <n v="1"/>
    <n v="31"/>
    <m/>
    <m/>
    <m/>
    <d v="1899-12-30T01:15:00"/>
    <n v="1"/>
    <n v="1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6:00"/>
    <n v="0"/>
    <n v="16"/>
    <d v="1899-12-30T00:00:00"/>
    <n v="0"/>
    <n v="0"/>
    <n v="2753600.936000003"/>
    <n v="44256"/>
    <n v="58.372881355932201"/>
    <n v="62.219833152566949"/>
    <m/>
    <m/>
    <m/>
    <m/>
    <m/>
  </r>
  <r>
    <n v="779"/>
    <n v="62"/>
    <d v="2012-01-15T00:00:00"/>
    <n v="1"/>
    <x v="46"/>
    <n v="22"/>
    <s v="TSL,JSR"/>
    <s v="CURRAGH SS/ANTHRACITE"/>
    <s v="IMPERIAL/NAVIOS VECTOR"/>
    <d v="1899-12-30T17:30:00"/>
    <x v="765"/>
    <s v="DTY-WT 1-WCS-RLS 1-IMWB 1-DTY"/>
    <n v="58"/>
    <n v="1"/>
    <m/>
    <d v="1899-12-30T17:30:00"/>
    <d v="1899-12-30T17:30:00"/>
    <d v="1899-12-30T00:00:00"/>
    <n v="0"/>
    <n v="0"/>
    <d v="1899-12-30T20:55:00"/>
    <d v="1899-12-30T03:25:00"/>
    <n v="3"/>
    <n v="25"/>
    <d v="1899-12-30T21:05:00"/>
    <d v="1899-12-30T00:10:00"/>
    <n v="0"/>
    <n v="10"/>
    <d v="1899-12-30T22:00:00"/>
    <d v="1899-12-30T00:55:00"/>
    <n v="0"/>
    <n v="55"/>
    <d v="1899-12-30T22:10:00"/>
    <d v="1899-12-30T23:25:00"/>
    <d v="1899-12-30T01:15:00"/>
    <n v="1"/>
    <n v="15"/>
    <d v="1899-12-30T22:10:00"/>
    <d v="1899-12-30T23:25:00"/>
    <d v="1899-12-30T01:15:00"/>
    <n v="1"/>
    <n v="15"/>
    <d v="1899-12-30T23:40:00"/>
    <d v="1899-12-30T00:15:00"/>
    <n v="0"/>
    <n v="15"/>
    <d v="1899-12-30T23:44:00"/>
    <d v="1899-12-30T00:04:00"/>
    <n v="0"/>
    <n v="4"/>
    <d v="1899-12-31T02:54:00"/>
    <d v="1899-12-30T03:10:00"/>
    <n v="3"/>
    <n v="10"/>
    <d v="1899-12-31T02:54:00"/>
    <d v="1899-12-31T02:54:00"/>
    <d v="1899-12-30T00:00:00"/>
    <n v="0"/>
    <n v="0"/>
    <d v="1899-12-31T02:54:00"/>
    <d v="1899-12-31T02:54:00"/>
    <m/>
    <d v="1899-12-30T00:00:00"/>
    <n v="0"/>
    <n v="0"/>
    <d v="1899-12-31T03:05:00"/>
    <d v="1899-12-30T00:11:00"/>
    <n v="0"/>
    <n v="11"/>
    <d v="1899-12-31T03:10:00"/>
    <d v="1899-12-30T00:05:00"/>
    <n v="0"/>
    <n v="5"/>
    <d v="1899-12-31T03:10:00"/>
    <d v="1899-12-31T03:15:00"/>
    <d v="1899-12-30T00:05:00"/>
    <n v="0"/>
    <n v="5"/>
    <d v="1899-12-30T09:45:00"/>
    <n v="9"/>
    <n v="45"/>
    <d v="1899-12-30T01:26:00"/>
    <n v="1"/>
    <n v="26"/>
    <d v="1899-12-30T01:15:00"/>
    <n v="1"/>
    <n v="15"/>
    <d v="1899-12-30T03:10:00"/>
    <n v="3"/>
    <n v="10"/>
    <m/>
    <m/>
    <m/>
    <d v="1899-12-30T02:04:00"/>
    <n v="2"/>
    <n v="4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06:00"/>
    <n v="1"/>
    <n v="6"/>
    <d v="1899-12-30T00:00:00"/>
    <n v="0"/>
    <n v="0"/>
    <n v="2757371.936000003"/>
    <n v="44314"/>
    <n v="65.017241379310349"/>
    <n v="62.223494516405715"/>
    <m/>
    <m/>
    <m/>
    <m/>
    <m/>
  </r>
  <r>
    <n v="780"/>
    <n v="63"/>
    <d v="2012-01-16T00:00:00"/>
    <n v="1"/>
    <x v="65"/>
    <n v="1"/>
    <s v="JAL"/>
    <s v="NON COKING"/>
    <s v="DIAMOND STAR"/>
    <d v="1899-12-30T00:40:00"/>
    <x v="766"/>
    <s v="DTY-WT 1-WCS-RLS 1-IMWB 1-DTY"/>
    <n v="59"/>
    <n v="0"/>
    <m/>
    <d v="1899-12-30T00:40:00"/>
    <d v="1899-12-30T00:40:00"/>
    <d v="1899-12-30T00:00:00"/>
    <n v="0"/>
    <n v="0"/>
    <d v="1899-12-30T01:00:00"/>
    <d v="1899-12-30T00:20:00"/>
    <n v="0"/>
    <n v="20"/>
    <d v="1899-12-30T01:10:00"/>
    <d v="1899-12-30T00:10:00"/>
    <n v="0"/>
    <n v="10"/>
    <d v="1899-12-30T02:05:00"/>
    <d v="1899-12-30T00:55:00"/>
    <n v="0"/>
    <n v="55"/>
    <d v="1899-12-30T02:10:00"/>
    <d v="1899-12-30T02:45:00"/>
    <d v="1899-12-30T00:35:00"/>
    <n v="0"/>
    <n v="35"/>
    <d v="1899-12-30T02:10:00"/>
    <d v="1899-12-30T02:45:00"/>
    <d v="1899-12-30T00:35:00"/>
    <n v="0"/>
    <n v="35"/>
    <d v="1899-12-30T04:10:00"/>
    <d v="1899-12-30T01:25:00"/>
    <n v="1"/>
    <n v="25"/>
    <d v="1899-12-30T04:14:00"/>
    <d v="1899-12-30T00:04:00"/>
    <n v="0"/>
    <n v="4"/>
    <d v="1899-12-30T06:12:00"/>
    <d v="1899-12-30T01:58:00"/>
    <n v="1"/>
    <n v="58"/>
    <d v="1899-12-30T06:12:00"/>
    <d v="1899-12-30T06:12:00"/>
    <d v="1899-12-30T00:00:00"/>
    <n v="0"/>
    <n v="0"/>
    <d v="1899-12-30T06:12:00"/>
    <d v="1899-12-30T06:12:00"/>
    <m/>
    <d v="1899-12-30T00:00:00"/>
    <n v="0"/>
    <n v="0"/>
    <d v="1899-12-30T06:22:00"/>
    <d v="1899-12-30T00:10:00"/>
    <n v="0"/>
    <n v="10"/>
    <d v="1899-12-30T06:27:00"/>
    <d v="1899-12-30T00:05:00"/>
    <n v="0"/>
    <n v="5"/>
    <d v="1899-12-30T06:27:00"/>
    <d v="1899-12-30T06:30:00"/>
    <d v="1899-12-30T00:03:00"/>
    <n v="0"/>
    <n v="3"/>
    <d v="1899-12-30T05:50:00"/>
    <n v="5"/>
    <n v="50"/>
    <d v="1899-12-30T02:35:00"/>
    <n v="2"/>
    <n v="35"/>
    <d v="1899-12-30T00:35:00"/>
    <n v="0"/>
    <n v="35"/>
    <d v="1899-12-30T01:58:00"/>
    <n v="1"/>
    <n v="58"/>
    <m/>
    <m/>
    <m/>
    <d v="1899-12-30T01:19:00"/>
    <n v="1"/>
    <n v="19"/>
    <d v="1899-12-30T00:00:00"/>
    <n v="0"/>
    <n v="0"/>
    <d v="1899-12-30T00:11:00"/>
    <n v="0"/>
    <n v="11"/>
    <d v="1899-12-30T00:00:00"/>
    <n v="0"/>
    <n v="0"/>
    <d v="1899-12-30T00:00:00"/>
    <n v="0"/>
    <n v="0"/>
    <d v="1899-12-30T00:00:00"/>
    <n v="0"/>
    <n v="0"/>
    <d v="1899-12-30T00:28:00"/>
    <n v="0"/>
    <n v="28"/>
    <d v="1899-12-30T00:00:00"/>
    <n v="0"/>
    <n v="0"/>
    <n v="2760858.936000003"/>
    <n v="44373"/>
    <n v="59.101694915254235"/>
    <n v="62.21934365492536"/>
    <m/>
    <m/>
    <m/>
    <m/>
    <m/>
  </r>
  <r>
    <n v="781"/>
    <n v="64"/>
    <d v="2012-01-16T00:00:00"/>
    <n v="1"/>
    <x v="54"/>
    <n v="2"/>
    <s v="HIND ENERGY"/>
    <s v="STEAM NON COKING"/>
    <s v="IPSEA COLOSSUS"/>
    <d v="1899-12-30T12:00:00"/>
    <x v="767"/>
    <s v="DTY-WT 1-WCS-RLS 2-IMWB 1-DTY"/>
    <n v="59"/>
    <n v="0"/>
    <m/>
    <d v="1899-12-30T12:00:00"/>
    <d v="1899-12-30T12:00:00"/>
    <d v="1899-12-30T00:00:00"/>
    <n v="0"/>
    <n v="0"/>
    <d v="1899-12-30T17:15:00"/>
    <d v="1899-12-30T05:15:00"/>
    <n v="5"/>
    <n v="15"/>
    <d v="1899-12-30T17:30:00"/>
    <d v="1899-12-30T00:15:00"/>
    <n v="0"/>
    <n v="15"/>
    <d v="1899-12-31T00:10:00"/>
    <d v="1899-12-30T06:40:00"/>
    <n v="6"/>
    <n v="40"/>
    <d v="1899-12-31T00:15:00"/>
    <d v="1899-12-31T01:40:00"/>
    <d v="1899-12-30T01:25:00"/>
    <n v="1"/>
    <n v="25"/>
    <d v="1899-12-31T00:15:00"/>
    <d v="1899-12-31T01:40:00"/>
    <d v="1899-12-30T01:25:00"/>
    <n v="1"/>
    <n v="25"/>
    <d v="1899-12-31T11:14:00"/>
    <d v="1899-12-30T09:34:00"/>
    <n v="9"/>
    <n v="34"/>
    <d v="1899-12-31T11:15:00"/>
    <d v="1899-12-30T00:01:00"/>
    <n v="0"/>
    <n v="1"/>
    <d v="1899-12-31T17:43:00"/>
    <d v="1899-12-30T06:28:00"/>
    <n v="6"/>
    <n v="28"/>
    <d v="1899-12-30T17:43:00"/>
    <d v="1899-12-30T17:43:00"/>
    <d v="1899-12-30T00:00:00"/>
    <n v="0"/>
    <n v="0"/>
    <d v="1899-12-30T17:43:00"/>
    <d v="1899-12-30T17:43:00"/>
    <m/>
    <d v="1899-12-30T00:00:00"/>
    <n v="0"/>
    <n v="0"/>
    <d v="1899-12-31T18:20:00"/>
    <d v="1899-12-31T00:37:00"/>
    <n v="0"/>
    <n v="37"/>
    <d v="1899-12-31T18:25:00"/>
    <d v="1899-12-30T00:05:00"/>
    <n v="0"/>
    <n v="5"/>
    <d v="1899-12-31T18:25:00"/>
    <d v="1899-12-31T18:30:00"/>
    <d v="1899-12-30T00:05:00"/>
    <n v="0"/>
    <n v="5"/>
    <d v="1899-12-31T06:30:00"/>
    <n v="6"/>
    <n v="30"/>
    <d v="1899-12-31T16:56:00"/>
    <n v="16"/>
    <n v="56"/>
    <d v="1899-12-30T01:25:00"/>
    <n v="1"/>
    <n v="25"/>
    <d v="1899-12-30T06:28:00"/>
    <n v="6"/>
    <n v="28"/>
    <m/>
    <m/>
    <m/>
    <d v="1899-12-30T01:21:00"/>
    <n v="1"/>
    <n v="21"/>
    <d v="1899-12-30T00:00:00"/>
    <n v="0"/>
    <n v="0"/>
    <d v="1899-12-30T01:15:00"/>
    <n v="1"/>
    <n v="15"/>
    <d v="1899-12-30T00:00:00"/>
    <n v="0"/>
    <n v="0"/>
    <d v="1899-12-30T00:25:00"/>
    <n v="0"/>
    <n v="25"/>
    <d v="1899-12-30T00:00:00"/>
    <n v="0"/>
    <n v="0"/>
    <d v="1899-12-30T03:27:00"/>
    <n v="3"/>
    <n v="27"/>
    <d v="1899-12-30T00:00:00"/>
    <n v="0"/>
    <n v="0"/>
    <n v="2764461.936000003"/>
    <n v="44432"/>
    <n v="61.067796610169495"/>
    <n v="62.217814548073527"/>
    <m/>
    <m/>
    <m/>
    <m/>
    <m/>
  </r>
  <r>
    <n v="782"/>
    <n v="65"/>
    <d v="2012-01-16T00:00:00"/>
    <n v="1"/>
    <x v="46"/>
    <n v="23"/>
    <s v="TSL,JSR"/>
    <s v="BLENDED PCI"/>
    <s v="FEORILA"/>
    <d v="1899-12-30T04:45:00"/>
    <x v="768"/>
    <s v="DTY-WT 1-WCS-RLS 1-IMWB 1-DTY"/>
    <n v="59"/>
    <n v="0"/>
    <m/>
    <d v="1899-12-30T04:45:00"/>
    <d v="1899-12-30T04:45:00"/>
    <d v="1899-12-30T00:00:00"/>
    <n v="0"/>
    <n v="0"/>
    <d v="1899-12-30T05:05:00"/>
    <d v="1899-12-30T00:20:00"/>
    <n v="0"/>
    <n v="20"/>
    <d v="1899-12-30T05:15:00"/>
    <d v="1899-12-30T00:10:00"/>
    <n v="0"/>
    <n v="10"/>
    <d v="1899-12-30T05:30:00"/>
    <d v="1899-12-30T00:15:00"/>
    <n v="0"/>
    <n v="15"/>
    <d v="1899-12-30T05:30:00"/>
    <d v="1899-12-30T06:45:00"/>
    <d v="1899-12-30T01:15:00"/>
    <n v="1"/>
    <n v="15"/>
    <d v="1899-12-30T04:20:00"/>
    <d v="1899-12-30T06:00:00"/>
    <d v="1899-12-30T01:40:00"/>
    <n v="1"/>
    <n v="40"/>
    <d v="1899-12-30T12:28:00"/>
    <d v="1899-12-30T05:43:00"/>
    <n v="5"/>
    <n v="43"/>
    <d v="1899-12-30T12:28:00"/>
    <d v="1899-12-30T00:00:00"/>
    <n v="0"/>
    <n v="0"/>
    <d v="1899-12-30T14:21:00"/>
    <d v="1899-12-30T01:53:00"/>
    <n v="1"/>
    <n v="53"/>
    <d v="1899-12-30T14:21:00"/>
    <d v="1899-12-30T14:21:00"/>
    <d v="1899-12-30T00:00:00"/>
    <n v="0"/>
    <n v="0"/>
    <d v="1899-12-30T14:21:00"/>
    <d v="1899-12-30T14:21:00"/>
    <m/>
    <d v="1899-12-30T00:00:00"/>
    <n v="0"/>
    <n v="0"/>
    <d v="1899-12-30T14:30:00"/>
    <d v="1899-12-30T00:09:00"/>
    <n v="0"/>
    <n v="9"/>
    <d v="1899-12-30T14:35:00"/>
    <d v="1899-12-30T00:05:00"/>
    <n v="0"/>
    <n v="5"/>
    <d v="1899-12-30T14:35:00"/>
    <d v="1899-12-30T14:45:00"/>
    <d v="1899-12-30T00:10:00"/>
    <n v="0"/>
    <n v="10"/>
    <d v="1899-12-30T10:00:00"/>
    <n v="10"/>
    <n v="0"/>
    <d v="1899-12-30T06:12:00"/>
    <n v="6"/>
    <n v="12"/>
    <d v="1899-12-30T01:15:00"/>
    <n v="1"/>
    <n v="15"/>
    <d v="1899-12-30T01:53:00"/>
    <n v="1"/>
    <n v="53"/>
    <m/>
    <m/>
    <m/>
    <d v="1899-12-30T01:03:00"/>
    <n v="1"/>
    <n v="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50:00"/>
    <n v="0"/>
    <n v="50"/>
    <d v="1899-12-30T00:00:00"/>
    <n v="0"/>
    <n v="0"/>
    <n v="2768374.936000003"/>
    <n v="44491"/>
    <n v="66.322033898305079"/>
    <n v="62.223257198085072"/>
    <m/>
    <m/>
    <m/>
    <m/>
    <m/>
  </r>
  <r>
    <n v="783"/>
    <n v="66"/>
    <d v="2012-01-16T00:00:00"/>
    <n v="1"/>
    <x v="49"/>
    <n v="2"/>
    <s v="JAL"/>
    <s v="NON COKING"/>
    <s v="DIAMOND STAR"/>
    <d v="1899-12-30T19:30:00"/>
    <x v="769"/>
    <s v="DTY-WT 1-WCS-RLS 2-IMWB 1-DTY"/>
    <n v="59"/>
    <n v="0"/>
    <m/>
    <d v="1899-12-30T19:30:00"/>
    <d v="1899-12-30T19:30:00"/>
    <d v="1899-12-30T00:00:00"/>
    <n v="0"/>
    <n v="0"/>
    <d v="1899-12-30T19:45:00"/>
    <d v="1899-12-30T00:15:00"/>
    <n v="0"/>
    <n v="15"/>
    <d v="1899-12-30T20:00:00"/>
    <d v="1899-12-30T00:15:00"/>
    <n v="0"/>
    <n v="15"/>
    <d v="1899-12-30T23:55:00"/>
    <d v="1899-12-30T03:55:00"/>
    <n v="3"/>
    <n v="55"/>
    <d v="1899-12-30T23:55:00"/>
    <d v="1899-12-31T01:05:00"/>
    <d v="1899-12-30T01:10:00"/>
    <n v="1"/>
    <n v="10"/>
    <d v="1899-12-30T23:55:00"/>
    <d v="1899-12-31T01:05:00"/>
    <d v="1899-12-30T01:10:00"/>
    <n v="1"/>
    <n v="10"/>
    <d v="1899-12-31T01:06:00"/>
    <d v="1899-12-30T00:01:00"/>
    <n v="0"/>
    <n v="1"/>
    <d v="1899-12-31T01:06:00"/>
    <d v="1899-12-30T00:00:00"/>
    <n v="0"/>
    <n v="0"/>
    <d v="1899-12-31T03:36:00"/>
    <d v="1899-12-30T02:30:00"/>
    <n v="2"/>
    <n v="30"/>
    <d v="1899-12-31T03:36:00"/>
    <d v="1899-12-31T03:36:00"/>
    <d v="1899-12-30T00:00:00"/>
    <n v="0"/>
    <n v="0"/>
    <d v="1899-12-31T03:36:00"/>
    <d v="1899-12-31T03:36:00"/>
    <m/>
    <d v="1899-12-30T00:00:00"/>
    <n v="0"/>
    <n v="0"/>
    <d v="1899-12-31T03:45:00"/>
    <d v="1899-12-30T00:09:00"/>
    <n v="0"/>
    <n v="9"/>
    <d v="1899-12-31T03:50:00"/>
    <d v="1899-12-30T00:05:00"/>
    <n v="0"/>
    <n v="5"/>
    <d v="1899-12-31T03:50:00"/>
    <d v="1899-12-31T03:55:00"/>
    <d v="1899-12-30T00:05:00"/>
    <n v="0"/>
    <n v="5"/>
    <d v="1899-12-30T08:25:00"/>
    <n v="8"/>
    <n v="25"/>
    <d v="1899-12-30T04:10:00"/>
    <n v="4"/>
    <n v="10"/>
    <d v="1899-12-30T01:10:00"/>
    <n v="1"/>
    <n v="10"/>
    <d v="1899-12-30T02:30:00"/>
    <n v="2"/>
    <n v="30"/>
    <m/>
    <m/>
    <m/>
    <d v="1899-12-30T01:32:00"/>
    <n v="1"/>
    <n v="32"/>
    <d v="1899-12-30T00:00:00"/>
    <n v="0"/>
    <n v="0"/>
    <d v="1899-12-30T00:42:00"/>
    <n v="0"/>
    <n v="42"/>
    <d v="1899-12-30T00:00:00"/>
    <n v="0"/>
    <n v="0"/>
    <d v="1899-12-30T00:00:00"/>
    <n v="0"/>
    <n v="0"/>
    <d v="1899-12-30T00:00:00"/>
    <n v="0"/>
    <n v="0"/>
    <d v="1899-12-30T00:16:00"/>
    <n v="0"/>
    <n v="16"/>
    <d v="1899-12-30T00:00:00"/>
    <n v="0"/>
    <n v="0"/>
    <n v="2771925.936000003"/>
    <n v="44550"/>
    <n v="60.186440677966104"/>
    <n v="62.220559730639799"/>
    <m/>
    <m/>
    <m/>
    <m/>
    <m/>
  </r>
  <r>
    <n v="784"/>
    <n v="67"/>
    <d v="2012-01-17T00:00:00"/>
    <n v="1"/>
    <x v="46"/>
    <n v="24"/>
    <s v="TSL,JSR"/>
    <s v="CP OMAN/MILLENIUM HCC"/>
    <s v="MP PANAMAX 5/SEA OF GRACIA"/>
    <d v="1899-12-30T01:45:00"/>
    <x v="770"/>
    <s v="DTY-WT 1-WCS-RLS 2-IMWB 1-DTY"/>
    <n v="55"/>
    <n v="4"/>
    <m/>
    <d v="1899-12-30T01:45:00"/>
    <d v="1899-12-30T01:45:00"/>
    <d v="1899-12-30T00:00:00"/>
    <n v="0"/>
    <n v="0"/>
    <d v="1899-12-30T01:50:00"/>
    <d v="1899-12-30T00:05:00"/>
    <n v="0"/>
    <n v="5"/>
    <d v="1899-12-30T02:00:00"/>
    <d v="1899-12-30T00:10:00"/>
    <n v="0"/>
    <n v="10"/>
    <d v="1899-12-30T02:30:00"/>
    <d v="1899-12-30T00:30:00"/>
    <n v="0"/>
    <n v="30"/>
    <d v="1899-12-30T02:35:00"/>
    <d v="1899-12-30T03:35:00"/>
    <d v="1899-12-30T01:00:00"/>
    <n v="1"/>
    <n v="0"/>
    <d v="1899-12-30T02:35:00"/>
    <d v="1899-12-30T03:35:00"/>
    <d v="1899-12-30T01:00:00"/>
    <n v="1"/>
    <n v="0"/>
    <d v="1899-12-30T04:52:00"/>
    <d v="1899-12-30T01:17:00"/>
    <n v="1"/>
    <n v="17"/>
    <d v="1899-12-30T04:53:00"/>
    <d v="1899-12-30T00:01:00"/>
    <n v="0"/>
    <n v="1"/>
    <d v="1899-12-30T08:46:00"/>
    <d v="1899-12-30T03:53:00"/>
    <n v="3"/>
    <n v="53"/>
    <d v="1899-12-30T08:46:00"/>
    <d v="1899-12-30T08:46:00"/>
    <d v="1899-12-30T00:00:00"/>
    <n v="0"/>
    <n v="0"/>
    <d v="1899-12-30T08:46:00"/>
    <d v="1899-12-30T08:46:00"/>
    <m/>
    <d v="1899-12-30T00:00:00"/>
    <n v="0"/>
    <n v="0"/>
    <d v="1899-12-30T08:55:00"/>
    <d v="1899-12-30T00:09:00"/>
    <n v="0"/>
    <n v="9"/>
    <d v="1899-12-30T09:00:00"/>
    <d v="1899-12-30T00:05:00"/>
    <n v="0"/>
    <n v="5"/>
    <d v="1899-12-30T09:00:00"/>
    <d v="1899-12-30T09:05:00"/>
    <d v="1899-12-30T00:05:00"/>
    <n v="0"/>
    <n v="5"/>
    <d v="1899-12-30T07:20:00"/>
    <n v="7"/>
    <n v="20"/>
    <d v="1899-12-30T02:01:00"/>
    <n v="2"/>
    <n v="1"/>
    <d v="1899-12-30T01:00:00"/>
    <n v="1"/>
    <n v="0"/>
    <d v="1899-12-30T03:53:00"/>
    <n v="3"/>
    <n v="53"/>
    <m/>
    <m/>
    <m/>
    <d v="1899-12-30T01:03:00"/>
    <n v="1"/>
    <n v="3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50:00"/>
    <n v="2"/>
    <n v="50"/>
    <d v="1899-12-30T00:00:00"/>
    <n v="0"/>
    <n v="0"/>
    <n v="2775447.936000003"/>
    <n v="44605"/>
    <n v="64.036363636363632"/>
    <n v="62.222798699697414"/>
    <m/>
    <m/>
    <m/>
    <m/>
    <m/>
  </r>
  <r>
    <n v="785"/>
    <n v="68"/>
    <d v="2012-01-17T00:00:00"/>
    <n v="1"/>
    <x v="66"/>
    <n v="1"/>
    <s v="VISA STEEL"/>
    <s v="NON COKING"/>
    <s v="YIN SHUN"/>
    <d v="1899-12-30T02:50:00"/>
    <x v="771"/>
    <s v="DTY-WT 1-WCS-MANUAL-IMWB 1-DTY"/>
    <n v="59"/>
    <n v="0"/>
    <m/>
    <d v="1899-12-30T02:50:00"/>
    <d v="1899-12-30T02:50:00"/>
    <d v="1899-12-30T00:00:00"/>
    <n v="0"/>
    <n v="0"/>
    <d v="1899-12-30T04:00:00"/>
    <d v="1899-12-30T01:10:00"/>
    <n v="1"/>
    <n v="10"/>
    <d v="1899-12-30T04:15:00"/>
    <d v="1899-12-30T00:15:00"/>
    <n v="0"/>
    <n v="15"/>
    <d v="1899-12-30T05:55:00"/>
    <d v="1899-12-30T01:40:00"/>
    <n v="1"/>
    <n v="40"/>
    <d v="1899-12-30T06:00:00"/>
    <d v="1899-12-30T07:30:00"/>
    <d v="1899-12-30T01:30:00"/>
    <n v="1"/>
    <n v="30"/>
    <d v="1899-12-30T06:00:00"/>
    <d v="1899-12-30T07:30:00"/>
    <d v="1899-12-30T01:30:00"/>
    <n v="1"/>
    <n v="30"/>
    <d v="1899-12-30T10:15:00"/>
    <d v="1899-12-30T02:45:00"/>
    <n v="2"/>
    <n v="45"/>
    <d v="1899-12-30T07:00:00"/>
    <d v="1899-12-30T01:00:00"/>
    <n v="1"/>
    <n v="0"/>
    <d v="1899-12-30T13:34:00"/>
    <d v="1899-12-30T06:34:00"/>
    <n v="6"/>
    <n v="34"/>
    <d v="1899-12-30T13:34:00"/>
    <d v="1899-12-30T13:34:00"/>
    <d v="1899-12-30T00:00:00"/>
    <n v="0"/>
    <n v="0"/>
    <d v="1899-12-30T13:34:00"/>
    <d v="1899-12-30T13:34:00"/>
    <m/>
    <d v="1899-12-30T00:00:00"/>
    <n v="0"/>
    <n v="0"/>
    <d v="1899-12-30T13:36:00"/>
    <d v="1899-12-30T00:02:00"/>
    <n v="0"/>
    <n v="2"/>
    <d v="1899-12-30T13:40:00"/>
    <d v="1899-12-30T00:04:00"/>
    <n v="0"/>
    <n v="4"/>
    <d v="1899-12-30T13:40:00"/>
    <d v="1899-12-30T13:45:00"/>
    <d v="1899-12-30T00:05:00"/>
    <n v="0"/>
    <n v="5"/>
    <d v="1899-12-30T10:55:00"/>
    <n v="10"/>
    <n v="55"/>
    <d v="1899-12-30T04:31:00"/>
    <n v="4"/>
    <n v="31"/>
    <d v="1899-12-30T01:30:00"/>
    <n v="1"/>
    <n v="30"/>
    <d v="1899-12-30T06:34:00"/>
    <n v="6"/>
    <n v="34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6:34:00"/>
    <n v="6"/>
    <n v="34"/>
    <d v="1899-12-30T00:00:00"/>
    <n v="0"/>
    <n v="0"/>
    <d v="1899-12-30T00:00:00"/>
    <n v="0"/>
    <n v="0"/>
    <d v="1899-12-30T00:00:00"/>
    <n v="0"/>
    <n v="0"/>
    <n v="2778929.936000003"/>
    <n v="44664"/>
    <n v="59.016949152542374"/>
    <n v="62.218563854558546"/>
    <m/>
    <m/>
    <m/>
    <m/>
    <m/>
  </r>
  <r>
    <n v="786"/>
    <n v="69"/>
    <d v="2012-01-17T00:00:00"/>
    <n v="1"/>
    <x v="55"/>
    <n v="5"/>
    <s v="UML"/>
    <s v="NON COKING"/>
    <s v="YIN SHUN"/>
    <d v="1899-12-30T06:00:00"/>
    <x v="772"/>
    <s v="DTY-WT 1-WCS-RLS 2-IMWB 1-DTY"/>
    <n v="59"/>
    <n v="0"/>
    <m/>
    <d v="1899-12-30T06:00:00"/>
    <d v="1899-12-30T06:00:00"/>
    <d v="1899-12-30T00:00:00"/>
    <n v="0"/>
    <n v="0"/>
    <d v="1899-12-30T10:00:00"/>
    <d v="1899-12-30T04:00:00"/>
    <n v="4"/>
    <n v="0"/>
    <d v="1899-12-30T11:00:00"/>
    <d v="1899-12-30T01:00:00"/>
    <n v="1"/>
    <n v="0"/>
    <d v="1899-12-30T11:40:00"/>
    <d v="1899-12-30T00:40:00"/>
    <n v="0"/>
    <n v="40"/>
    <d v="1899-12-30T11:45:00"/>
    <d v="1899-12-30T13:10:00"/>
    <d v="1899-12-30T01:25:00"/>
    <n v="1"/>
    <n v="25"/>
    <d v="1899-12-30T11:45:00"/>
    <d v="1899-12-30T13:10:00"/>
    <d v="1899-12-30T01:25:00"/>
    <n v="1"/>
    <n v="25"/>
    <d v="1899-12-30T14:24:00"/>
    <d v="1899-12-30T01:14:00"/>
    <n v="1"/>
    <n v="14"/>
    <d v="1899-12-30T14:26:00"/>
    <d v="1899-12-30T00:02:00"/>
    <n v="0"/>
    <n v="2"/>
    <d v="1899-12-30T16:27:00"/>
    <d v="1899-12-30T02:01:00"/>
    <n v="2"/>
    <n v="1"/>
    <d v="1899-12-30T16:27:00"/>
    <d v="1899-12-30T16:27:00"/>
    <d v="1899-12-30T00:00:00"/>
    <n v="0"/>
    <n v="0"/>
    <d v="1899-12-30T16:27:00"/>
    <d v="1899-12-30T16:27:00"/>
    <m/>
    <d v="1899-12-30T00:00:00"/>
    <n v="0"/>
    <n v="0"/>
    <d v="1899-12-30T16:40:00"/>
    <d v="1899-12-30T00:13:00"/>
    <n v="0"/>
    <n v="13"/>
    <d v="1899-12-30T16:45:00"/>
    <d v="1899-12-30T00:05:00"/>
    <n v="0"/>
    <n v="5"/>
    <d v="1899-12-30T16:45:00"/>
    <d v="1899-12-30T16:50:00"/>
    <d v="1899-12-30T00:05:00"/>
    <n v="0"/>
    <n v="5"/>
    <d v="1899-12-30T10:50:00"/>
    <n v="10"/>
    <n v="50"/>
    <d v="1899-12-30T02:12:00"/>
    <n v="2"/>
    <n v="12"/>
    <d v="1899-12-30T01:25:00"/>
    <n v="1"/>
    <n v="25"/>
    <d v="1899-12-30T02:01:00"/>
    <n v="2"/>
    <n v="1"/>
    <m/>
    <m/>
    <m/>
    <d v="1899-12-30T01:24:00"/>
    <n v="1"/>
    <n v="24"/>
    <d v="1899-12-30T00:00:00"/>
    <n v="0"/>
    <n v="0"/>
    <d v="1899-12-30T00:14:00"/>
    <n v="0"/>
    <n v="14"/>
    <d v="1899-12-30T00:00:00"/>
    <n v="0"/>
    <n v="0"/>
    <d v="1899-12-30T00:00:00"/>
    <n v="0"/>
    <n v="0"/>
    <d v="1899-12-30T00:00:00"/>
    <n v="0"/>
    <n v="0"/>
    <d v="1899-12-30T00:23:00"/>
    <n v="0"/>
    <n v="23"/>
    <d v="1899-12-30T00:00:00"/>
    <n v="0"/>
    <n v="0"/>
    <n v="2782389.936000003"/>
    <n v="44723"/>
    <n v="58.644067796610166"/>
    <n v="62.213848265992958"/>
    <m/>
    <m/>
    <m/>
    <m/>
    <m/>
  </r>
  <r>
    <n v="787"/>
    <n v="70"/>
    <d v="2012-01-17T00:00:00"/>
    <n v="1"/>
    <x v="46"/>
    <n v="25"/>
    <s v="TSL,JSR"/>
    <s v="BLENDED PCI"/>
    <s v="FEORILA"/>
    <d v="1899-12-30T12:00:00"/>
    <x v="773"/>
    <s v="DTY-WT 1-WCS-RLS 1-IMWB 1-DTY"/>
    <n v="54"/>
    <n v="5"/>
    <m/>
    <d v="1899-12-30T12:00:00"/>
    <d v="1899-12-30T12:00:00"/>
    <d v="1899-12-30T00:00:00"/>
    <n v="0"/>
    <n v="0"/>
    <d v="1899-12-30T12:10:00"/>
    <d v="1899-12-30T00:10:00"/>
    <n v="0"/>
    <n v="10"/>
    <d v="1899-12-30T12:30:00"/>
    <d v="1899-12-30T00:20:00"/>
    <n v="0"/>
    <n v="20"/>
    <d v="1899-12-30T12:55:00"/>
    <d v="1899-12-30T00:25:00"/>
    <n v="0"/>
    <n v="25"/>
    <d v="1899-12-30T13:00:00"/>
    <d v="1899-12-30T13:54:00"/>
    <d v="1899-12-30T00:54:00"/>
    <n v="0"/>
    <n v="54"/>
    <d v="1899-12-30T13:00:00"/>
    <d v="1899-12-30T13:54:00"/>
    <d v="1899-12-30T00:54:00"/>
    <n v="0"/>
    <n v="54"/>
    <d v="1899-12-30T17:00:00"/>
    <d v="1899-12-30T03:06:00"/>
    <n v="3"/>
    <n v="6"/>
    <d v="1899-12-30T17:03:00"/>
    <d v="1899-12-30T00:03:00"/>
    <n v="0"/>
    <n v="3"/>
    <d v="1899-12-30T18:32:00"/>
    <d v="1899-12-30T01:29:00"/>
    <n v="1"/>
    <n v="29"/>
    <d v="1899-12-30T18:32:00"/>
    <d v="1899-12-30T18:32:00"/>
    <d v="1899-12-30T00:00:00"/>
    <n v="0"/>
    <n v="0"/>
    <d v="1899-12-30T18:32:00"/>
    <d v="1899-12-30T18:32:00"/>
    <m/>
    <d v="1899-12-30T00:00:00"/>
    <n v="0"/>
    <n v="0"/>
    <d v="1899-12-30T18:40:00"/>
    <d v="1899-12-30T00:08:00"/>
    <n v="0"/>
    <n v="8"/>
    <d v="1899-12-30T18:45:00"/>
    <d v="1899-12-30T00:05:00"/>
    <n v="0"/>
    <n v="5"/>
    <d v="1899-12-30T18:45:00"/>
    <d v="1899-12-30T18:50:00"/>
    <d v="1899-12-30T00:05:00"/>
    <n v="0"/>
    <n v="5"/>
    <d v="1899-12-30T06:50:00"/>
    <n v="6"/>
    <n v="50"/>
    <d v="1899-12-30T03:44:00"/>
    <n v="3"/>
    <n v="44"/>
    <d v="1899-12-30T00:54:00"/>
    <n v="0"/>
    <n v="54"/>
    <d v="1899-12-30T01:29:00"/>
    <n v="1"/>
    <n v="29"/>
    <m/>
    <m/>
    <m/>
    <d v="1899-12-30T01:09:00"/>
    <n v="1"/>
    <n v="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0:00"/>
    <n v="0"/>
    <n v="20"/>
    <d v="1899-12-30T00:00:00"/>
    <n v="0"/>
    <n v="0"/>
    <n v="2785964.936000003"/>
    <n v="44777"/>
    <n v="66.203703703703709"/>
    <n v="62.218659937021307"/>
    <m/>
    <m/>
    <m/>
    <m/>
    <m/>
  </r>
  <r>
    <n v="788"/>
    <n v="71"/>
    <d v="2012-01-17T00:00:00"/>
    <n v="1"/>
    <x v="46"/>
    <n v="26"/>
    <s v="TSL,JSR"/>
    <s v="MILLENIUM HCC"/>
    <s v="SEA OF GRACIA"/>
    <d v="1899-12-30T12:15:00"/>
    <x v="732"/>
    <s v="DTY-WT 1-WCS-RLS 2-IMWB 1-DTY"/>
    <n v="58"/>
    <n v="1"/>
    <m/>
    <d v="1899-12-30T12:15:00"/>
    <d v="1899-12-30T12:15:00"/>
    <d v="1899-12-30T00:00:00"/>
    <n v="0"/>
    <n v="0"/>
    <d v="1899-12-30T17:20:00"/>
    <d v="1899-12-30T05:05:00"/>
    <n v="5"/>
    <n v="5"/>
    <d v="1899-12-30T17:50:00"/>
    <d v="1899-12-30T00:30:00"/>
    <n v="0"/>
    <n v="30"/>
    <d v="1899-12-30T18:30:00"/>
    <d v="1899-12-30T00:40:00"/>
    <n v="0"/>
    <n v="40"/>
    <d v="1899-12-30T18:31:00"/>
    <d v="1899-12-30T19:25:00"/>
    <d v="1899-12-30T00:54:00"/>
    <n v="0"/>
    <n v="54"/>
    <d v="1899-12-30T18:31:00"/>
    <d v="1899-12-30T19:25:00"/>
    <d v="1899-12-30T00:54:00"/>
    <n v="0"/>
    <n v="54"/>
    <d v="1899-12-30T19:40:00"/>
    <d v="1899-12-30T00:15:00"/>
    <n v="0"/>
    <n v="15"/>
    <d v="1899-12-30T19:50:00"/>
    <d v="1899-12-30T00:10:00"/>
    <n v="0"/>
    <n v="10"/>
    <d v="1899-12-30T22:44:00"/>
    <d v="1899-12-30T02:54:00"/>
    <n v="2"/>
    <n v="54"/>
    <d v="1899-12-30T22:44:00"/>
    <d v="1899-12-30T22:44:00"/>
    <d v="1899-12-30T00:00:00"/>
    <n v="0"/>
    <n v="0"/>
    <d v="1899-12-30T22:44:00"/>
    <d v="1899-12-30T22:44:00"/>
    <m/>
    <d v="1899-12-30T00:00:00"/>
    <n v="0"/>
    <n v="0"/>
    <d v="1899-12-30T22:55:00"/>
    <d v="1899-12-30T00:11:00"/>
    <n v="0"/>
    <n v="11"/>
    <d v="1899-12-30T23:00:00"/>
    <d v="1899-12-30T00:05:00"/>
    <n v="0"/>
    <n v="5"/>
    <d v="1899-12-30T23:00:00"/>
    <d v="1899-12-30T23:05:00"/>
    <d v="1899-12-30T00:05:00"/>
    <n v="0"/>
    <n v="5"/>
    <d v="1899-12-30T10:50:00"/>
    <n v="10"/>
    <n v="50"/>
    <d v="1899-12-30T01:11:00"/>
    <n v="1"/>
    <n v="11"/>
    <d v="1899-12-30T00:54:00"/>
    <n v="0"/>
    <n v="54"/>
    <d v="1899-12-30T02:54:00"/>
    <n v="2"/>
    <n v="54"/>
    <m/>
    <m/>
    <m/>
    <d v="1899-12-30T01:30:00"/>
    <n v="1"/>
    <n v="30"/>
    <d v="1899-12-30T00:00:00"/>
    <n v="0"/>
    <n v="0"/>
    <d v="1899-12-30T01:00:00"/>
    <n v="1"/>
    <n v="0"/>
    <d v="1899-12-30T00:00:00"/>
    <n v="0"/>
    <n v="0"/>
    <d v="1899-12-30T00:00:00"/>
    <n v="0"/>
    <n v="0"/>
    <d v="1899-12-30T00:00:00"/>
    <n v="0"/>
    <n v="0"/>
    <d v="1899-12-30T00:24:00"/>
    <n v="0"/>
    <n v="24"/>
    <d v="1899-12-30T00:00:00"/>
    <n v="0"/>
    <n v="0"/>
    <n v="2789656.936000003"/>
    <n v="44835"/>
    <n v="63.655172413793103"/>
    <n v="62.220518255826988"/>
    <m/>
    <m/>
    <m/>
    <m/>
    <m/>
  </r>
  <r>
    <n v="789"/>
    <n v="72"/>
    <d v="2012-01-17T00:00:00"/>
    <n v="1"/>
    <x v="51"/>
    <n v="3"/>
    <s v="UML,DGPR"/>
    <s v="GYP COKING COAL"/>
    <s v="SUMMER FORTUNE"/>
    <d v="1899-12-30T15:15:00"/>
    <x v="774"/>
    <s v="DTY-WT 1-WCS-RLS 1-IMWB 1-DTY"/>
    <n v="57"/>
    <n v="2"/>
    <m/>
    <d v="1899-12-30T15:15:00"/>
    <d v="1899-12-30T15:15:00"/>
    <d v="1899-12-30T00:00:00"/>
    <n v="0"/>
    <n v="0"/>
    <d v="1899-12-30T19:35:00"/>
    <d v="1899-12-30T04:20:00"/>
    <n v="4"/>
    <n v="20"/>
    <d v="1899-12-30T20:00:00"/>
    <d v="1899-12-30T00:25:00"/>
    <n v="0"/>
    <n v="25"/>
    <d v="1899-12-30T20:40:00"/>
    <d v="1899-12-30T00:40:00"/>
    <n v="0"/>
    <n v="40"/>
    <d v="1899-12-30T20:55:00"/>
    <d v="1899-12-31T00:30:00"/>
    <d v="1899-12-30T03:35:00"/>
    <n v="3"/>
    <n v="35"/>
    <d v="1899-12-30T20:55:00"/>
    <d v="1899-12-31T00:30:00"/>
    <d v="1899-12-30T03:35:00"/>
    <n v="3"/>
    <n v="35"/>
    <d v="1899-12-31T00:33:00"/>
    <d v="1899-12-30T00:03:00"/>
    <n v="0"/>
    <n v="3"/>
    <d v="1899-12-31T00:35:00"/>
    <d v="1899-12-30T00:02:00"/>
    <n v="0"/>
    <n v="2"/>
    <d v="1899-12-31T04:34:00"/>
    <d v="1899-12-30T03:59:00"/>
    <n v="3"/>
    <n v="59"/>
    <d v="1899-12-31T04:34:00"/>
    <d v="1899-12-31T04:34:00"/>
    <d v="1899-12-30T00:00:00"/>
    <n v="0"/>
    <n v="0"/>
    <d v="1899-12-31T04:34:00"/>
    <d v="1899-12-31T04:34:00"/>
    <m/>
    <d v="1899-12-30T00:00:00"/>
    <n v="0"/>
    <n v="0"/>
    <d v="1899-12-31T04:45:00"/>
    <d v="1899-12-30T00:11:00"/>
    <n v="0"/>
    <n v="11"/>
    <d v="1899-12-31T04:50:00"/>
    <d v="1899-12-30T00:05:00"/>
    <n v="0"/>
    <n v="5"/>
    <d v="1899-12-31T04:50:00"/>
    <d v="1899-12-31T04:55:00"/>
    <d v="1899-12-30T00:05:00"/>
    <n v="0"/>
    <n v="5"/>
    <d v="1899-12-30T13:40:00"/>
    <n v="13"/>
    <n v="40"/>
    <d v="1899-12-30T00:59:00"/>
    <n v="0"/>
    <n v="59"/>
    <d v="1899-12-30T03:35:00"/>
    <n v="3"/>
    <n v="35"/>
    <d v="1899-12-30T03:59:00"/>
    <n v="3"/>
    <n v="59"/>
    <m/>
    <m/>
    <m/>
    <d v="1899-12-30T01:27:00"/>
    <n v="1"/>
    <n v="2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32:00"/>
    <n v="2"/>
    <n v="32"/>
    <n v="2793172.936000003"/>
    <n v="44892"/>
    <n v="61.684210526315788"/>
    <n v="62.219837298405125"/>
    <m/>
    <m/>
    <m/>
    <m/>
    <m/>
  </r>
  <r>
    <n v="790"/>
    <n v="73"/>
    <d v="2012-01-17T00:00:00"/>
    <n v="1"/>
    <x v="47"/>
    <n v="10"/>
    <s v="TSL,HALDIA"/>
    <s v="HAIL CREEK"/>
    <s v="FRONTIER AMBITION"/>
    <d v="1899-12-30T19:20:00"/>
    <x v="775"/>
    <s v="DTY-WT 1-WCS-RLS 2-IMWB 1-DTY"/>
    <n v="58"/>
    <n v="1"/>
    <m/>
    <d v="1899-12-30T19:20:00"/>
    <d v="1899-12-30T19:20:00"/>
    <d v="1899-12-30T00:00:00"/>
    <n v="0"/>
    <n v="0"/>
    <d v="1899-12-30T19:30:00"/>
    <d v="1899-12-30T00:10:00"/>
    <n v="0"/>
    <n v="10"/>
    <d v="1899-12-30T19:40:00"/>
    <d v="1899-12-30T00:10:00"/>
    <n v="0"/>
    <n v="10"/>
    <d v="1899-12-31T02:15:00"/>
    <d v="1899-12-30T06:35:00"/>
    <n v="6"/>
    <n v="35"/>
    <d v="1899-12-31T02:20:00"/>
    <d v="1899-12-31T02:55:00"/>
    <d v="1899-12-30T00:35:00"/>
    <n v="0"/>
    <n v="35"/>
    <d v="1899-12-31T02:20:00"/>
    <d v="1899-12-31T02:55:00"/>
    <d v="1899-12-30T00:35:00"/>
    <n v="0"/>
    <n v="35"/>
    <d v="1899-12-31T03:49:00"/>
    <d v="1899-12-30T00:54:00"/>
    <n v="0"/>
    <n v="54"/>
    <d v="1899-12-31T03:50:00"/>
    <d v="1899-12-30T00:01:00"/>
    <n v="0"/>
    <n v="1"/>
    <d v="1899-12-31T05:48:00"/>
    <d v="1899-12-30T01:58:00"/>
    <n v="1"/>
    <n v="58"/>
    <d v="1899-12-31T05:48:00"/>
    <d v="1899-12-31T05:48:00"/>
    <d v="1899-12-30T00:00:00"/>
    <n v="0"/>
    <n v="0"/>
    <d v="1899-12-31T05:48:00"/>
    <d v="1899-12-31T05:48:00"/>
    <m/>
    <d v="1899-12-30T00:00:00"/>
    <n v="0"/>
    <n v="0"/>
    <d v="1899-12-31T05:55:00"/>
    <d v="1899-12-30T00:07:00"/>
    <n v="0"/>
    <n v="7"/>
    <d v="1899-12-31T05:58:00"/>
    <d v="1899-12-30T00:03:00"/>
    <n v="0"/>
    <n v="3"/>
    <d v="1899-12-31T05:58:00"/>
    <d v="1899-12-31T06:00:00"/>
    <d v="1899-12-30T00:02:00"/>
    <n v="0"/>
    <n v="2"/>
    <d v="1899-12-30T10:40:00"/>
    <n v="10"/>
    <n v="40"/>
    <d v="1899-12-30T07:39:00"/>
    <n v="7"/>
    <n v="39"/>
    <d v="1899-12-30T00:35:00"/>
    <n v="0"/>
    <n v="35"/>
    <d v="1899-12-30T01:58:00"/>
    <n v="1"/>
    <n v="58"/>
    <m/>
    <m/>
    <m/>
    <d v="1899-12-30T01:38:00"/>
    <n v="1"/>
    <n v="38"/>
    <d v="1899-12-30T00:00:00"/>
    <n v="0"/>
    <n v="0"/>
    <d v="1899-12-30T00:11:00"/>
    <n v="0"/>
    <n v="11"/>
    <d v="1899-12-30T00:00:00"/>
    <n v="0"/>
    <n v="0"/>
    <d v="1899-12-30T00:00:00"/>
    <n v="0"/>
    <n v="0"/>
    <d v="1899-12-30T00:00:00"/>
    <n v="0"/>
    <n v="0"/>
    <d v="1899-12-30T00:09:00"/>
    <n v="0"/>
    <n v="9"/>
    <d v="1899-12-30T00:00:00"/>
    <n v="0"/>
    <n v="0"/>
    <n v="2797002.936000003"/>
    <n v="44950"/>
    <n v="66.034482758620683"/>
    <n v="62.224759421579598"/>
    <m/>
    <m/>
    <m/>
    <m/>
    <m/>
  </r>
  <r>
    <n v="791"/>
    <n v="74"/>
    <d v="2012-01-18T00:00:00"/>
    <n v="1"/>
    <x v="54"/>
    <n v="3"/>
    <s v="HIND ENERGY"/>
    <s v="STEAM NON COKING"/>
    <s v="IPSEA COLOSSUS"/>
    <d v="1899-12-30T01:45:00"/>
    <x v="776"/>
    <s v="DTY-WT 1-WCS-RLS 1-IMWB 1-DTY"/>
    <n v="58"/>
    <n v="1"/>
    <m/>
    <d v="1899-12-30T01:45:00"/>
    <d v="1899-12-30T01:45:00"/>
    <d v="1899-12-30T00:00:00"/>
    <n v="0"/>
    <n v="0"/>
    <d v="1899-12-30T07:10:00"/>
    <d v="1899-12-30T05:25:00"/>
    <n v="5"/>
    <n v="25"/>
    <d v="1899-12-30T07:12:00"/>
    <d v="1899-12-30T00:02:00"/>
    <n v="0"/>
    <n v="2"/>
    <d v="1899-12-30T07:40:00"/>
    <d v="1899-12-30T00:28:00"/>
    <n v="0"/>
    <n v="28"/>
    <d v="1899-12-30T07:45:00"/>
    <d v="1899-12-30T08:55:00"/>
    <d v="1899-12-30T01:10:00"/>
    <n v="1"/>
    <n v="10"/>
    <d v="1899-12-30T07:45:00"/>
    <d v="1899-12-30T08:55:00"/>
    <d v="1899-12-30T01:10:00"/>
    <n v="1"/>
    <n v="10"/>
    <d v="1899-12-30T09:00:00"/>
    <d v="1899-12-30T00:05:00"/>
    <n v="0"/>
    <n v="5"/>
    <d v="1899-12-30T09:08:00"/>
    <d v="1899-12-30T00:08:00"/>
    <n v="0"/>
    <n v="8"/>
    <d v="1899-12-30T12:45:00"/>
    <d v="1899-12-30T03:37:00"/>
    <n v="3"/>
    <n v="37"/>
    <d v="1899-12-30T12:45:00"/>
    <d v="1899-12-30T12:45:00"/>
    <d v="1899-12-30T00:00:00"/>
    <n v="0"/>
    <n v="0"/>
    <d v="1899-12-30T12:45:00"/>
    <d v="1899-12-30T12:45:00"/>
    <m/>
    <d v="1899-12-30T00:00:00"/>
    <n v="0"/>
    <n v="0"/>
    <d v="1899-12-30T13:00:00"/>
    <d v="1899-12-30T00:15:00"/>
    <n v="0"/>
    <n v="15"/>
    <d v="1899-12-30T14:15:00"/>
    <d v="1899-12-30T01:15:00"/>
    <n v="1"/>
    <n v="15"/>
    <d v="1899-12-30T14:15:00"/>
    <d v="1899-12-30T14:15:00"/>
    <d v="1899-12-30T00:00:00"/>
    <n v="0"/>
    <n v="0"/>
    <d v="1899-12-30T12:30:00"/>
    <n v="12"/>
    <n v="30"/>
    <d v="1899-12-30T02:03:00"/>
    <n v="2"/>
    <n v="3"/>
    <d v="1899-12-30T01:10:00"/>
    <n v="1"/>
    <n v="10"/>
    <d v="1899-12-30T03:37:00"/>
    <n v="3"/>
    <n v="37"/>
    <m/>
    <m/>
    <m/>
    <d v="1899-12-30T01:23:00"/>
    <n v="1"/>
    <n v="23"/>
    <d v="1899-12-30T00:00:00"/>
    <n v="0"/>
    <n v="0"/>
    <d v="1899-12-30T00:13:00"/>
    <n v="0"/>
    <n v="13"/>
    <d v="1899-12-30T00:00:00"/>
    <n v="0"/>
    <n v="0"/>
    <d v="1899-12-30T00:00:00"/>
    <n v="0"/>
    <n v="0"/>
    <d v="1899-12-30T00:00:00"/>
    <n v="0"/>
    <n v="0"/>
    <d v="1899-12-30T02:01:00"/>
    <n v="2"/>
    <n v="1"/>
    <d v="1899-12-30T00:00:00"/>
    <n v="0"/>
    <n v="0"/>
    <n v="2800591.1760000032"/>
    <n v="45008"/>
    <n v="61.866206896551724"/>
    <n v="62.224297369356634"/>
    <m/>
    <m/>
    <m/>
    <m/>
    <m/>
  </r>
  <r>
    <n v="792"/>
    <n v="75"/>
    <d v="2012-01-18T00:00:00"/>
    <n v="1"/>
    <x v="64"/>
    <n v="2"/>
    <s v="RCL"/>
    <s v="NON COKING"/>
    <s v="BET PRINCE"/>
    <d v="1899-12-30T04:30:00"/>
    <x v="777"/>
    <s v="DTY-WT 1-WCS-RLS 2-IMWB 1-DTY"/>
    <n v="56"/>
    <n v="3"/>
    <m/>
    <d v="1899-12-30T04:30:00"/>
    <d v="1899-12-30T04:30:00"/>
    <d v="1899-12-30T00:00:00"/>
    <n v="0"/>
    <n v="0"/>
    <d v="1899-12-30T07:55:00"/>
    <d v="1899-12-30T03:25:00"/>
    <n v="3"/>
    <n v="25"/>
    <d v="1899-12-30T07:55:00"/>
    <d v="1899-12-30T00:00:00"/>
    <n v="0"/>
    <n v="0"/>
    <d v="1899-12-30T08:20:00"/>
    <d v="1899-12-30T00:25:00"/>
    <n v="0"/>
    <n v="25"/>
    <d v="1899-12-30T09:25:00"/>
    <d v="1899-12-30T11:07:00"/>
    <d v="1899-12-30T01:42:00"/>
    <n v="1"/>
    <n v="42"/>
    <d v="1899-12-30T09:25:00"/>
    <d v="1899-12-30T11:07:00"/>
    <d v="1899-12-30T01:42:00"/>
    <n v="1"/>
    <n v="42"/>
    <d v="1899-12-30T14:25:00"/>
    <d v="1899-12-30T03:18:00"/>
    <n v="3"/>
    <n v="18"/>
    <d v="1899-12-30T14:27:00"/>
    <d v="1899-12-30T00:02:00"/>
    <n v="0"/>
    <n v="2"/>
    <d v="1899-12-30T17:42:00"/>
    <d v="1899-12-30T03:15:00"/>
    <n v="3"/>
    <n v="15"/>
    <d v="1899-12-30T17:42:00"/>
    <d v="1899-12-30T17:42:00"/>
    <d v="1899-12-30T00:00:00"/>
    <n v="0"/>
    <n v="0"/>
    <d v="1899-12-30T17:42:00"/>
    <d v="1899-12-30T17:42:00"/>
    <m/>
    <d v="1899-12-30T00:00:00"/>
    <n v="0"/>
    <n v="0"/>
    <d v="1899-12-30T18:00:00"/>
    <d v="1899-12-30T00:18:00"/>
    <n v="0"/>
    <n v="18"/>
    <d v="1899-12-30T18:30:00"/>
    <d v="1899-12-30T00:30:00"/>
    <n v="0"/>
    <n v="30"/>
    <d v="1899-12-30T18:30:00"/>
    <d v="1899-12-30T18:30:00"/>
    <d v="1899-12-30T00:00:00"/>
    <n v="0"/>
    <n v="0"/>
    <d v="1899-12-30T14:00:00"/>
    <n v="14"/>
    <n v="0"/>
    <d v="1899-12-30T04:31:00"/>
    <n v="4"/>
    <n v="31"/>
    <d v="1899-12-30T01:42:00"/>
    <n v="1"/>
    <n v="42"/>
    <d v="1899-12-30T03:15:00"/>
    <n v="3"/>
    <n v="15"/>
    <m/>
    <m/>
    <m/>
    <d v="1899-12-30T00:55:00"/>
    <n v="0"/>
    <n v="55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2:20:00"/>
    <n v="2"/>
    <n v="20"/>
    <d v="1899-12-30T00:00:00"/>
    <n v="0"/>
    <n v="0"/>
    <n v="2804285.8960000034"/>
    <n v="45064"/>
    <n v="65.977142857142852"/>
    <n v="62.228960944434661"/>
    <m/>
    <m/>
    <m/>
    <m/>
    <m/>
  </r>
  <r>
    <n v="793"/>
    <n v="76"/>
    <d v="2012-01-18T00:00:00"/>
    <n v="1"/>
    <x v="46"/>
    <n v="27"/>
    <s v="TSL,JSR"/>
    <s v="MILLENIUM HCC"/>
    <s v="SEA OF GRACIA"/>
    <d v="1899-12-30T07:15:00"/>
    <x v="778"/>
    <s v="DTY-WT 1-WCS-RLS 1-IMWB 1-DTY"/>
    <n v="58"/>
    <n v="1"/>
    <m/>
    <d v="1899-12-30T07:15:00"/>
    <d v="1899-12-30T07:15:00"/>
    <d v="1899-12-30T00:00:00"/>
    <n v="0"/>
    <n v="0"/>
    <d v="1899-12-30T15:45:00"/>
    <d v="1899-12-30T08:30:00"/>
    <n v="8"/>
    <n v="30"/>
    <d v="1899-12-30T15:45:00"/>
    <d v="1899-12-30T00:00:00"/>
    <n v="0"/>
    <n v="0"/>
    <d v="1899-12-30T16:07:00"/>
    <d v="1899-12-30T00:22:00"/>
    <n v="0"/>
    <n v="22"/>
    <d v="1899-12-30T16:10:00"/>
    <d v="1899-12-30T16:45:00"/>
    <d v="1899-12-30T00:35:00"/>
    <n v="0"/>
    <n v="35"/>
    <d v="1899-12-30T16:10:00"/>
    <d v="1899-12-30T16:45:00"/>
    <d v="1899-12-30T00:35:00"/>
    <n v="0"/>
    <n v="35"/>
    <d v="1899-12-30T18:30:00"/>
    <d v="1899-12-30T01:45:00"/>
    <n v="1"/>
    <n v="45"/>
    <d v="1899-12-30T18:43:00"/>
    <d v="1899-12-30T00:13:00"/>
    <n v="0"/>
    <n v="13"/>
    <d v="1899-12-30T21:23:00"/>
    <d v="1899-12-30T02:40:00"/>
    <n v="2"/>
    <n v="40"/>
    <d v="1899-12-30T21:23:00"/>
    <d v="1899-12-30T21:23:00"/>
    <d v="1899-12-30T00:00:00"/>
    <n v="0"/>
    <n v="0"/>
    <d v="1899-12-30T21:23:00"/>
    <d v="1899-12-30T21:23:00"/>
    <m/>
    <d v="1899-12-30T00:00:00"/>
    <n v="0"/>
    <n v="0"/>
    <d v="1899-12-30T21:28:00"/>
    <d v="1899-12-30T00:05:00"/>
    <n v="0"/>
    <n v="5"/>
    <d v="1899-12-30T21:30:00"/>
    <d v="1899-12-30T00:02:00"/>
    <n v="0"/>
    <n v="2"/>
    <d v="1899-12-30T21:30:00"/>
    <d v="1899-12-30T21:30:00"/>
    <d v="1899-12-30T00:00:00"/>
    <n v="0"/>
    <n v="0"/>
    <d v="1899-12-30T14:15:00"/>
    <n v="14"/>
    <n v="15"/>
    <d v="1899-12-30T02:14:00"/>
    <n v="2"/>
    <n v="14"/>
    <d v="1899-12-30T00:35:00"/>
    <n v="0"/>
    <n v="35"/>
    <d v="1899-12-30T02:40:00"/>
    <n v="2"/>
    <n v="40"/>
    <m/>
    <m/>
    <m/>
    <d v="1899-12-30T01:17:00"/>
    <n v="1"/>
    <n v="1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3:00"/>
    <n v="1"/>
    <n v="23"/>
    <d v="1899-12-30T00:00:00"/>
    <n v="0"/>
    <n v="0"/>
    <n v="2808009.3760000034"/>
    <n v="45122"/>
    <n v="64.197931034482764"/>
    <n v="62.231491866495354"/>
    <m/>
    <m/>
    <m/>
    <m/>
    <m/>
  </r>
  <r>
    <n v="794"/>
    <n v="77"/>
    <d v="2012-01-18T00:00:00"/>
    <n v="1"/>
    <x v="47"/>
    <n v="11"/>
    <s v="TSL,HALDIA"/>
    <s v="OAKY NORTH/HAILCREEK"/>
    <s v="FRONTIER AMBITION"/>
    <d v="1899-12-30T13:30:00"/>
    <x v="779"/>
    <s v="DTY-WT 1-WCS-RLS 2-IMWB 1-DTY"/>
    <n v="59"/>
    <n v="0"/>
    <m/>
    <d v="1899-12-30T13:30:00"/>
    <d v="1899-12-30T13:30:00"/>
    <d v="1899-12-30T00:00:00"/>
    <n v="0"/>
    <n v="0"/>
    <d v="1899-12-30T20:00:00"/>
    <d v="1899-12-30T06:30:00"/>
    <n v="6"/>
    <n v="30"/>
    <d v="1899-12-30T20:00:00"/>
    <d v="1899-12-30T00:00:00"/>
    <n v="0"/>
    <n v="0"/>
    <d v="1899-12-30T20:25:00"/>
    <d v="1899-12-30T00:25:00"/>
    <n v="0"/>
    <n v="25"/>
    <d v="1899-12-30T20:30:00"/>
    <d v="1899-12-30T21:30:00"/>
    <d v="1899-12-30T01:00:00"/>
    <n v="1"/>
    <n v="0"/>
    <d v="1899-12-30T20:30:00"/>
    <d v="1899-12-30T21:30:00"/>
    <d v="1899-12-30T01:00:00"/>
    <n v="1"/>
    <n v="0"/>
    <d v="1899-12-30T23:10:00"/>
    <d v="1899-12-30T01:40:00"/>
    <n v="1"/>
    <n v="40"/>
    <d v="1899-12-30T23:15:00"/>
    <d v="1899-12-30T00:05:00"/>
    <n v="0"/>
    <n v="5"/>
    <d v="1899-12-31T01:48:00"/>
    <d v="1899-12-30T02:33:00"/>
    <n v="2"/>
    <n v="33"/>
    <d v="1899-12-31T01:48:00"/>
    <d v="1899-12-31T01:48:00"/>
    <d v="1899-12-30T00:00:00"/>
    <n v="0"/>
    <n v="0"/>
    <d v="1899-12-31T01:48:00"/>
    <d v="1899-12-31T01:48:00"/>
    <m/>
    <d v="1899-12-30T00:00:00"/>
    <n v="0"/>
    <n v="0"/>
    <d v="1899-12-31T01:55:00"/>
    <d v="1899-12-30T00:07:00"/>
    <n v="0"/>
    <n v="7"/>
    <d v="1899-12-31T02:00:00"/>
    <d v="1899-12-30T00:05:00"/>
    <n v="0"/>
    <n v="5"/>
    <d v="1899-12-31T02:00:00"/>
    <d v="1899-12-31T02:00:00"/>
    <d v="1899-12-30T00:00:00"/>
    <n v="0"/>
    <n v="0"/>
    <d v="1899-12-30T12:30:00"/>
    <n v="12"/>
    <n v="30"/>
    <d v="1899-12-30T02:17:00"/>
    <n v="2"/>
    <n v="17"/>
    <d v="1899-12-30T01:00:00"/>
    <n v="1"/>
    <n v="0"/>
    <d v="1899-12-30T02:33:00"/>
    <n v="2"/>
    <n v="33"/>
    <m/>
    <m/>
    <m/>
    <d v="1899-12-30T01:22:00"/>
    <n v="1"/>
    <n v="2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1:00"/>
    <n v="1"/>
    <n v="11"/>
    <d v="1899-12-30T00:00:00"/>
    <n v="0"/>
    <n v="0"/>
    <n v="2811793.9060000032"/>
    <n v="45181"/>
    <n v="64.144576271186438"/>
    <n v="62.233990084327552"/>
    <m/>
    <m/>
    <m/>
    <m/>
    <m/>
  </r>
  <r>
    <n v="795"/>
    <n v="78"/>
    <d v="2012-01-18T00:00:00"/>
    <n v="1"/>
    <x v="55"/>
    <n v="6"/>
    <s v="UML"/>
    <s v="NON COKING"/>
    <s v="YIN SHUN"/>
    <d v="1899-12-30T16:00:00"/>
    <x v="780"/>
    <s v="DTY-WT 1-WCS-RLS 1-IMWB 1-DTY"/>
    <n v="58"/>
    <n v="1"/>
    <m/>
    <d v="1899-12-30T16:00:00"/>
    <d v="1899-12-30T16:00:00"/>
    <d v="1899-12-30T00:00:00"/>
    <n v="0"/>
    <n v="0"/>
    <d v="1899-12-30T23:00:00"/>
    <d v="1899-12-30T07:00:00"/>
    <n v="7"/>
    <n v="0"/>
    <d v="1899-12-30T23:00:00"/>
    <d v="1899-12-30T00:00:00"/>
    <n v="0"/>
    <n v="0"/>
    <d v="1899-12-30T23:25:00"/>
    <d v="1899-12-30T00:25:00"/>
    <n v="0"/>
    <n v="25"/>
    <d v="1899-12-30T23:30:00"/>
    <d v="1899-12-31T01:50:00"/>
    <d v="1899-12-30T02:20:00"/>
    <n v="2"/>
    <n v="20"/>
    <d v="1899-12-30T23:30:00"/>
    <d v="1899-12-31T01:50:00"/>
    <d v="1899-12-30T02:20:00"/>
    <n v="2"/>
    <n v="20"/>
    <d v="1899-12-31T03:12:00"/>
    <d v="1899-12-30T01:22:00"/>
    <n v="1"/>
    <n v="22"/>
    <d v="1899-12-31T03:12:00"/>
    <d v="1899-12-30T00:00:00"/>
    <n v="0"/>
    <n v="0"/>
    <d v="1899-12-31T05:18:00"/>
    <d v="1899-12-30T02:06:00"/>
    <n v="2"/>
    <n v="6"/>
    <d v="1899-12-31T05:18:00"/>
    <d v="1899-12-31T05:18:00"/>
    <d v="1899-12-30T00:00:00"/>
    <n v="0"/>
    <n v="0"/>
    <d v="1899-12-31T05:18:00"/>
    <d v="1899-12-31T05:18:00"/>
    <m/>
    <d v="1899-12-30T00:00:00"/>
    <n v="0"/>
    <n v="0"/>
    <d v="1899-12-31T05:25:00"/>
    <d v="1899-12-30T00:07:00"/>
    <n v="0"/>
    <n v="7"/>
    <d v="1899-12-31T05:30:00"/>
    <d v="1899-12-30T00:05:00"/>
    <n v="0"/>
    <n v="5"/>
    <d v="1899-12-31T05:30:00"/>
    <d v="1899-12-31T05:30:00"/>
    <d v="1899-12-30T00:00:00"/>
    <n v="0"/>
    <n v="0"/>
    <d v="1899-12-30T13:30:00"/>
    <n v="13"/>
    <n v="30"/>
    <d v="1899-12-30T01:59:00"/>
    <n v="1"/>
    <n v="59"/>
    <d v="1899-12-30T02:20:00"/>
    <n v="2"/>
    <n v="20"/>
    <d v="1899-12-30T02:06:00"/>
    <n v="2"/>
    <n v="6"/>
    <m/>
    <m/>
    <m/>
    <d v="1899-12-30T01:28:00"/>
    <n v="1"/>
    <n v="28"/>
    <d v="1899-12-30T00:00:00"/>
    <n v="0"/>
    <n v="0"/>
    <d v="1899-12-30T00:38:00"/>
    <n v="0"/>
    <n v="3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n v="2815353.3760000034"/>
    <n v="45239"/>
    <n v="61.3701724137931"/>
    <n v="62.232882601295415"/>
    <m/>
    <m/>
    <m/>
    <m/>
    <m/>
  </r>
  <r>
    <n v="796"/>
    <n v="79"/>
    <d v="2012-01-19T00:00:00"/>
    <n v="1"/>
    <x v="46"/>
    <n v="28"/>
    <s v="TSL,JSR"/>
    <s v="BLENDED PCI"/>
    <s v="FEORILA"/>
    <d v="1899-12-30T02:45:00"/>
    <x v="781"/>
    <s v="DTY-WT 1-WCS-RLS 2-IMWB 1-DTY"/>
    <n v="56"/>
    <n v="3"/>
    <m/>
    <d v="1899-12-30T02:45:00"/>
    <d v="1899-12-30T02:45:00"/>
    <d v="1899-12-30T00:00:00"/>
    <n v="0"/>
    <n v="0"/>
    <d v="1899-12-30T04:00:00"/>
    <d v="1899-12-30T01:15:00"/>
    <n v="1"/>
    <n v="15"/>
    <d v="1899-12-30T04:00:00"/>
    <d v="1899-12-30T00:00:00"/>
    <n v="0"/>
    <n v="0"/>
    <d v="1899-12-30T04:45:00"/>
    <d v="1899-12-30T00:45:00"/>
    <n v="0"/>
    <n v="45"/>
    <d v="1899-12-30T04:50:00"/>
    <d v="1899-12-30T05:40:00"/>
    <d v="1899-12-30T00:50:00"/>
    <n v="0"/>
    <n v="50"/>
    <d v="1899-12-30T04:50:00"/>
    <d v="1899-12-30T05:40:00"/>
    <d v="1899-12-30T00:50:00"/>
    <n v="0"/>
    <n v="50"/>
    <d v="1899-12-30T06:50:00"/>
    <d v="1899-12-30T01:10:00"/>
    <n v="1"/>
    <n v="10"/>
    <d v="1899-12-30T06:51:00"/>
    <d v="1899-12-30T00:01:00"/>
    <n v="0"/>
    <n v="1"/>
    <d v="1899-12-30T10:08:00"/>
    <d v="1899-12-30T03:17:00"/>
    <n v="3"/>
    <n v="17"/>
    <d v="1899-12-30T10:08:00"/>
    <d v="1899-12-30T10:08:00"/>
    <d v="1899-12-30T00:00:00"/>
    <n v="0"/>
    <n v="0"/>
    <d v="1899-12-30T10:08:00"/>
    <d v="1899-12-30T10:08:00"/>
    <m/>
    <d v="1899-12-30T00:00:00"/>
    <n v="0"/>
    <n v="0"/>
    <d v="1899-12-30T10:15:00"/>
    <d v="1899-12-30T00:07:00"/>
    <n v="0"/>
    <n v="7"/>
    <d v="1899-12-30T10:30:00"/>
    <d v="1899-12-30T00:15:00"/>
    <n v="0"/>
    <n v="15"/>
    <d v="1899-12-30T10:30:00"/>
    <d v="1899-12-30T10:30:00"/>
    <d v="1899-12-30T00:00:00"/>
    <n v="0"/>
    <n v="0"/>
    <d v="1899-12-30T07:45:00"/>
    <n v="7"/>
    <n v="45"/>
    <d v="1899-12-30T02:17:00"/>
    <n v="2"/>
    <n v="17"/>
    <d v="1899-12-30T00:50:00"/>
    <n v="0"/>
    <n v="50"/>
    <d v="1899-12-30T03:17:00"/>
    <n v="3"/>
    <n v="17"/>
    <m/>
    <m/>
    <m/>
    <d v="1899-12-30T03:17:00"/>
    <n v="3"/>
    <n v="1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2819027.8460000036"/>
    <n v="45295"/>
    <n v="65.615535714285713"/>
    <n v="62.237064709129122"/>
    <m/>
    <m/>
    <m/>
    <m/>
    <m/>
  </r>
  <r>
    <n v="797"/>
    <n v="80"/>
    <d v="2012-01-19T00:00:00"/>
    <n v="1"/>
    <x v="66"/>
    <n v="2"/>
    <s v="VISA STEEL"/>
    <s v="NON COKING"/>
    <s v="YIN SHUN"/>
    <d v="1899-12-30T11:45:00"/>
    <x v="782"/>
    <s v="DTY-WT 1-WCS-RLS 1-IMWB 1-DTY"/>
    <n v="59"/>
    <n v="0"/>
    <m/>
    <d v="1899-12-30T11:45:00"/>
    <d v="1899-12-30T11:45:00"/>
    <d v="1899-12-30T00:00:00"/>
    <n v="0"/>
    <n v="0"/>
    <d v="1899-12-30T12:30:00"/>
    <d v="1899-12-30T00:45:00"/>
    <n v="0"/>
    <n v="45"/>
    <d v="1899-12-30T12:30:00"/>
    <d v="1899-12-30T00:00:00"/>
    <n v="0"/>
    <n v="0"/>
    <d v="1899-12-30T13:00:00"/>
    <d v="1899-12-30T00:30:00"/>
    <n v="0"/>
    <n v="30"/>
    <d v="1899-12-30T13:10:00"/>
    <d v="1899-12-30T14:10:00"/>
    <d v="1899-12-30T01:00:00"/>
    <n v="1"/>
    <n v="0"/>
    <d v="1899-12-30T13:10:00"/>
    <d v="1899-12-30T14:10:00"/>
    <d v="1899-12-30T01:00:00"/>
    <n v="1"/>
    <n v="0"/>
    <d v="1899-12-30T15:44:00"/>
    <d v="1899-12-30T01:34:00"/>
    <n v="1"/>
    <n v="34"/>
    <d v="1899-12-30T15:48:00"/>
    <d v="1899-12-30T00:04:00"/>
    <n v="0"/>
    <n v="4"/>
    <d v="1899-12-30T17:55:00"/>
    <d v="1899-12-30T02:07:00"/>
    <n v="2"/>
    <n v="7"/>
    <d v="1899-12-30T17:55:00"/>
    <d v="1899-12-30T17:55:00"/>
    <d v="1899-12-30T00:00:00"/>
    <n v="0"/>
    <n v="0"/>
    <d v="1899-12-30T17:55:00"/>
    <d v="1899-12-30T17:55:00"/>
    <m/>
    <d v="1899-12-30T00:00:00"/>
    <n v="0"/>
    <n v="0"/>
    <d v="1899-12-30T18:05:00"/>
    <d v="1899-12-30T00:10:00"/>
    <n v="0"/>
    <n v="10"/>
    <d v="1899-12-30T18:15:00"/>
    <d v="1899-12-30T00:10:00"/>
    <n v="0"/>
    <n v="10"/>
    <d v="1899-12-30T18:15:00"/>
    <d v="1899-12-30T18:15:00"/>
    <d v="1899-12-30T00:00:00"/>
    <n v="0"/>
    <n v="0"/>
    <d v="1899-12-30T06:30:00"/>
    <n v="6"/>
    <n v="30"/>
    <d v="1899-12-30T02:24:00"/>
    <n v="2"/>
    <n v="24"/>
    <d v="1899-12-30T01:00:00"/>
    <n v="1"/>
    <n v="0"/>
    <d v="1899-12-30T02:07:00"/>
    <n v="2"/>
    <n v="7"/>
    <m/>
    <m/>
    <m/>
    <d v="1899-12-30T02:07:00"/>
    <n v="2"/>
    <n v="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2822645.4660000037"/>
    <n v="45354"/>
    <n v="61.315593220338982"/>
    <n v="62.235865987564573"/>
    <m/>
    <m/>
    <m/>
    <m/>
    <m/>
  </r>
  <r>
    <n v="798"/>
    <n v="81"/>
    <d v="2012-01-19T00:00:00"/>
    <n v="1"/>
    <x v="55"/>
    <n v="7"/>
    <s v="UML"/>
    <s v="SP LIMESTONE"/>
    <s v="OKINAWA"/>
    <d v="1899-12-30T16:30:00"/>
    <x v="783"/>
    <s v="DTY-WT 1-WCS-RLS 2-IMWB 1-DTY"/>
    <n v="59"/>
    <n v="0"/>
    <m/>
    <d v="1899-12-30T16:30:00"/>
    <d v="1899-12-30T16:30:00"/>
    <d v="1899-12-30T00:00:00"/>
    <n v="0"/>
    <n v="0"/>
    <d v="1899-12-30T17:00:00"/>
    <d v="1899-12-30T00:30:00"/>
    <n v="0"/>
    <n v="30"/>
    <d v="1899-12-30T17:00:00"/>
    <d v="1899-12-30T00:00:00"/>
    <n v="0"/>
    <n v="0"/>
    <d v="1899-12-30T17:17:00"/>
    <d v="1899-12-30T00:17:00"/>
    <n v="0"/>
    <n v="17"/>
    <d v="1899-12-30T17:20:00"/>
    <d v="1899-12-30T19:45:00"/>
    <d v="1899-12-30T02:25:00"/>
    <n v="2"/>
    <n v="25"/>
    <d v="1899-12-30T17:20:00"/>
    <d v="1899-12-30T19:45:00"/>
    <d v="1899-12-30T02:25:00"/>
    <n v="2"/>
    <n v="25"/>
    <d v="1899-12-30T19:55:00"/>
    <d v="1899-12-30T00:10:00"/>
    <n v="0"/>
    <n v="10"/>
    <d v="1899-12-30T20:03:00"/>
    <d v="1899-12-30T00:08:00"/>
    <n v="0"/>
    <n v="8"/>
    <d v="1899-12-30T21:40:00"/>
    <d v="1899-12-30T01:37:00"/>
    <n v="1"/>
    <n v="37"/>
    <d v="1899-12-30T21:40:00"/>
    <d v="1899-12-30T21:40:00"/>
    <d v="1899-12-30T00:00:00"/>
    <n v="0"/>
    <n v="0"/>
    <d v="1899-12-30T21:40:00"/>
    <d v="1899-12-30T21:40:00"/>
    <m/>
    <d v="1899-12-30T00:00:00"/>
    <n v="0"/>
    <n v="0"/>
    <d v="1899-12-30T21:45:00"/>
    <d v="1899-12-30T00:05:00"/>
    <n v="0"/>
    <n v="5"/>
    <d v="1899-12-30T21:50:00"/>
    <d v="1899-12-30T00:05:00"/>
    <n v="0"/>
    <n v="5"/>
    <d v="1899-12-30T21:50:00"/>
    <d v="1899-12-30T21:50:00"/>
    <d v="1899-12-30T00:00:00"/>
    <n v="0"/>
    <n v="0"/>
    <d v="1899-12-30T05:20:00"/>
    <n v="5"/>
    <n v="20"/>
    <d v="1899-12-30T00:37:00"/>
    <n v="0"/>
    <n v="37"/>
    <d v="1899-12-30T02:25:00"/>
    <n v="2"/>
    <n v="25"/>
    <d v="1899-12-30T01:37:00"/>
    <n v="1"/>
    <n v="37"/>
    <m/>
    <m/>
    <m/>
    <d v="1899-12-30T01:37:00"/>
    <n v="1"/>
    <n v="37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2826499.706000004"/>
    <n v="45413"/>
    <n v="65.326101694915252"/>
    <n v="62.23988078303578"/>
    <m/>
    <m/>
    <m/>
    <m/>
    <m/>
  </r>
  <r>
    <n v="799"/>
    <n v="82"/>
    <d v="2012-01-19T00:00:00"/>
    <n v="1"/>
    <x v="63"/>
    <n v="2"/>
    <s v="KOL"/>
    <s v="STEAM NON COKING"/>
    <s v="PANORIA"/>
    <d v="1899-12-30T23:00:00"/>
    <x v="784"/>
    <s v="DTY-WT 1-WCS-RLS 1-IMWB 1-DTY"/>
    <n v="59"/>
    <n v="0"/>
    <m/>
    <d v="1899-12-30T23:00:00"/>
    <d v="1899-12-30T23:00:00"/>
    <d v="1899-12-30T00:00:00"/>
    <n v="0"/>
    <n v="0"/>
    <d v="1899-12-30T23:50:00"/>
    <d v="1899-12-30T00:50:00"/>
    <n v="0"/>
    <n v="50"/>
    <d v="1899-12-30T23:55:00"/>
    <d v="1899-12-30T00:05:00"/>
    <n v="0"/>
    <n v="5"/>
    <d v="1899-12-31T00:15:00"/>
    <d v="1899-12-30T00:20:00"/>
    <n v="0"/>
    <n v="20"/>
    <d v="1899-12-31T00:20:00"/>
    <d v="1899-12-31T01:25:00"/>
    <d v="1899-12-30T01:05:00"/>
    <n v="1"/>
    <n v="5"/>
    <d v="1899-12-31T00:20:00"/>
    <d v="1899-12-31T01:25:00"/>
    <d v="1899-12-30T01:05:00"/>
    <n v="1"/>
    <n v="5"/>
    <d v="1899-12-31T01:35:00"/>
    <d v="1899-12-30T00:10:00"/>
    <n v="0"/>
    <n v="10"/>
    <d v="1899-12-31T01:36:00"/>
    <d v="1899-12-30T00:01:00"/>
    <n v="0"/>
    <n v="1"/>
    <d v="1899-12-31T04:58:00"/>
    <d v="1899-12-30T03:22:00"/>
    <n v="3"/>
    <n v="22"/>
    <d v="1899-12-31T04:58:00"/>
    <d v="1899-12-31T04:58:00"/>
    <d v="1899-12-30T00:00:00"/>
    <n v="0"/>
    <n v="0"/>
    <d v="1899-12-31T04:58:00"/>
    <d v="1899-12-31T04:58:00"/>
    <m/>
    <d v="1899-12-30T00:00:00"/>
    <n v="0"/>
    <n v="0"/>
    <d v="1899-12-31T05:15:00"/>
    <d v="1899-12-30T00:17:00"/>
    <n v="0"/>
    <n v="17"/>
    <d v="1899-12-31T05:45:00"/>
    <d v="1899-12-30T00:30:00"/>
    <n v="0"/>
    <n v="30"/>
    <d v="1899-12-31T05:45:00"/>
    <d v="1899-12-31T05:45:00"/>
    <d v="1899-12-30T00:00:00"/>
    <n v="0"/>
    <n v="0"/>
    <d v="1899-12-30T06:45:00"/>
    <n v="6"/>
    <n v="45"/>
    <d v="1899-12-30T01:17:00"/>
    <n v="1"/>
    <n v="17"/>
    <d v="1899-12-30T01:05:00"/>
    <n v="1"/>
    <n v="5"/>
    <d v="1899-12-30T03:22:00"/>
    <n v="3"/>
    <n v="22"/>
    <m/>
    <m/>
    <m/>
    <d v="1899-12-30T03:22:00"/>
    <n v="3"/>
    <n v="22"/>
    <m/>
    <n v="0"/>
    <n v="0"/>
    <m/>
    <n v="0"/>
    <n v="0"/>
    <m/>
    <n v="0"/>
    <n v="0"/>
    <m/>
    <n v="0"/>
    <n v="0"/>
    <m/>
    <n v="0"/>
    <n v="0"/>
    <m/>
    <n v="0"/>
    <n v="0"/>
    <m/>
    <n v="0"/>
    <n v="0"/>
    <n v="2829953.286000004"/>
    <n v="45472"/>
    <n v="58.535254237288136"/>
    <n v="62.235074023575038"/>
    <m/>
    <m/>
    <m/>
    <m/>
    <m/>
  </r>
  <r>
    <n v="800"/>
    <n v="83"/>
    <d v="2012-01-20T00:00:00"/>
    <n v="1"/>
    <x v="58"/>
    <n v="4"/>
    <s v="BEL"/>
    <s v="HARD COKING COAL(IPVC)"/>
    <s v="ORIENT CHAMPION"/>
    <d v="1899-12-30T01:50:00"/>
    <x v="785"/>
    <s v="DTY-WT 1-WCS-RLS 2-IMWB 1-DTY"/>
    <n v="59"/>
    <n v="0"/>
    <m/>
    <d v="1899-12-30T01:50:00"/>
    <d v="1899-12-30T01:50:00"/>
    <d v="1899-12-30T00:00:00"/>
    <n v="0"/>
    <n v="0"/>
    <d v="1899-12-30T02:30:00"/>
    <d v="1899-12-30T00:40:00"/>
    <n v="0"/>
    <n v="40"/>
    <d v="1899-12-30T02:30:00"/>
    <d v="1899-12-30T00:00:00"/>
    <n v="0"/>
    <n v="0"/>
    <d v="1899-12-30T03:00:00"/>
    <d v="1899-12-30T00:30:00"/>
    <n v="0"/>
    <n v="30"/>
    <d v="1899-12-30T03:10:00"/>
    <d v="1899-12-30T04:30:00"/>
    <d v="1899-12-30T01:20:00"/>
    <n v="1"/>
    <n v="20"/>
    <d v="1899-12-30T03:10:00"/>
    <d v="1899-12-30T04:30:00"/>
    <d v="1899-12-30T01:20:00"/>
    <n v="1"/>
    <n v="20"/>
    <d v="1899-12-30T07:01:00"/>
    <d v="1899-12-30T02:31:00"/>
    <n v="2"/>
    <n v="31"/>
    <d v="1899-12-30T07:03:00"/>
    <d v="1899-12-30T00:02:00"/>
    <n v="0"/>
    <n v="2"/>
    <d v="1899-12-30T08:57:00"/>
    <d v="1899-12-30T01:54:00"/>
    <n v="1"/>
    <n v="54"/>
    <d v="1899-12-30T08:57:00"/>
    <d v="1899-12-30T08:57:00"/>
    <d v="1899-12-30T00:00:00"/>
    <n v="0"/>
    <n v="0"/>
    <d v="1899-12-30T08:57:00"/>
    <d v="1899-12-30T08:57:00"/>
    <m/>
    <d v="1899-12-30T00:00:00"/>
    <n v="0"/>
    <n v="0"/>
    <d v="1899-12-30T09:05:00"/>
    <d v="1899-12-30T00:08:00"/>
    <n v="0"/>
    <n v="8"/>
    <d v="1899-12-30T09:15:00"/>
    <d v="1899-12-30T00:10:00"/>
    <n v="0"/>
    <n v="10"/>
    <d v="1899-12-30T09:15:00"/>
    <d v="1899-12-30T09:15:00"/>
    <d v="1899-12-30T00:00:00"/>
    <n v="0"/>
    <n v="0"/>
    <d v="1899-12-30T07:25:00"/>
    <n v="7"/>
    <n v="25"/>
    <d v="1899-12-30T03:19:00"/>
    <n v="3"/>
    <n v="19"/>
    <d v="1899-12-30T01:20:00"/>
    <n v="1"/>
    <n v="20"/>
    <d v="1899-12-30T01:54:00"/>
    <n v="1"/>
    <n v="54"/>
    <m/>
    <m/>
    <m/>
    <d v="1899-12-30T01:30:00"/>
    <n v="1"/>
    <n v="30"/>
    <d v="1899-12-30T00:00:00"/>
    <n v="0"/>
    <n v="0"/>
    <d v="1899-12-30T00:07:00"/>
    <n v="0"/>
    <n v="7"/>
    <d v="1899-12-30T00:00:00"/>
    <n v="0"/>
    <n v="0"/>
    <d v="1899-12-30T00:00:00"/>
    <n v="0"/>
    <n v="0"/>
    <d v="1899-12-30T00:00:00"/>
    <n v="0"/>
    <n v="0"/>
    <d v="1899-12-30T00:17:00"/>
    <n v="0"/>
    <n v="17"/>
    <d v="1899-12-30T00:00:00"/>
    <n v="0"/>
    <n v="0"/>
    <n v="2833649.5860000039"/>
    <n v="45531"/>
    <n v="62.649152542372882"/>
    <n v="62.235610594979327"/>
    <m/>
    <m/>
    <m/>
    <m/>
    <m/>
  </r>
  <r>
    <n v="801"/>
    <n v="84"/>
    <d v="2012-01-20T00:00:00"/>
    <n v="1"/>
    <x v="46"/>
    <n v="29"/>
    <s v="TSL,JSR"/>
    <s v="MILLENIUM HCC"/>
    <s v="SEA OF GRACIA"/>
    <d v="1899-12-30T08:50:00"/>
    <x v="786"/>
    <s v="DTY-WT 1-WCS-RLS 1-IMWB 1-DTY"/>
    <n v="56"/>
    <n v="3"/>
    <m/>
    <d v="1899-12-30T08:50:00"/>
    <d v="1899-12-30T08:50:00"/>
    <d v="1899-12-30T00:00:00"/>
    <n v="0"/>
    <n v="0"/>
    <d v="1899-12-30T09:00:00"/>
    <d v="1899-12-30T00:10:00"/>
    <n v="0"/>
    <n v="10"/>
    <d v="1899-12-30T09:00:00"/>
    <d v="1899-12-30T00:00:00"/>
    <n v="0"/>
    <n v="0"/>
    <d v="1899-12-30T09:38:00"/>
    <d v="1899-12-30T00:38:00"/>
    <n v="0"/>
    <n v="38"/>
    <d v="1899-12-30T09:40:00"/>
    <d v="1899-12-30T10:40:00"/>
    <d v="1899-12-30T01:00:00"/>
    <n v="1"/>
    <n v="0"/>
    <d v="1899-12-30T09:40:00"/>
    <d v="1899-12-30T10:40:00"/>
    <d v="1899-12-30T01:00:00"/>
    <n v="1"/>
    <n v="0"/>
    <d v="1899-12-30T10:44:00"/>
    <d v="1899-12-30T00:04:00"/>
    <n v="0"/>
    <n v="4"/>
    <d v="1899-12-30T10:46:00"/>
    <d v="1899-12-30T00:02:00"/>
    <n v="0"/>
    <n v="2"/>
    <d v="1899-12-30T12:50:00"/>
    <d v="1899-12-30T02:04:00"/>
    <n v="2"/>
    <n v="4"/>
    <d v="1899-12-30T12:50:00"/>
    <d v="1899-12-30T12:50:00"/>
    <d v="1899-12-30T00:00:00"/>
    <n v="0"/>
    <n v="0"/>
    <d v="1899-12-30T12:50:00"/>
    <d v="1899-12-30T12:50:00"/>
    <m/>
    <d v="1899-12-30T00:00:00"/>
    <n v="0"/>
    <n v="0"/>
    <d v="1899-12-30T12:55:00"/>
    <d v="1899-12-30T00:05:00"/>
    <n v="0"/>
    <n v="5"/>
    <d v="1899-12-30T13:00:00"/>
    <d v="1899-12-30T00:05:00"/>
    <n v="0"/>
    <n v="5"/>
    <d v="1899-12-30T13:00:00"/>
    <d v="1899-12-30T13:00:00"/>
    <d v="1899-12-30T00:00:00"/>
    <n v="0"/>
    <n v="0"/>
    <d v="1899-12-30T04:10:00"/>
    <n v="4"/>
    <n v="10"/>
    <d v="1899-12-30T00:52:00"/>
    <n v="0"/>
    <n v="52"/>
    <d v="1899-12-30T01:00:00"/>
    <n v="1"/>
    <n v="0"/>
    <d v="1899-12-30T02:04:00"/>
    <n v="2"/>
    <n v="4"/>
    <m/>
    <m/>
    <m/>
    <d v="1899-12-30T01:26:00"/>
    <n v="1"/>
    <n v="26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8:00"/>
    <n v="0"/>
    <n v="38"/>
    <d v="1899-12-30T00:00:00"/>
    <n v="0"/>
    <n v="0"/>
    <n v="2836947.1860000039"/>
    <n v="45587"/>
    <n v="58.885714285714286"/>
    <n v="62.23149551407208"/>
    <m/>
    <m/>
    <m/>
    <m/>
    <m/>
  </r>
  <r>
    <n v="802"/>
    <n v="85"/>
    <d v="2012-01-20T00:00:00"/>
    <n v="1"/>
    <x v="58"/>
    <n v="5"/>
    <s v="BEL"/>
    <s v="HARD COKING COAL(OCJC)"/>
    <s v="ORIENT CHAMPION"/>
    <d v="1899-12-30T21:00:00"/>
    <x v="787"/>
    <s v="DTY-WT 1-WCS-RLS 1-IMWB 1-DTY"/>
    <n v="56"/>
    <n v="3"/>
    <m/>
    <d v="1899-12-30T21:00:00"/>
    <d v="1899-12-30T21:00:00"/>
    <d v="1899-12-30T00:00:00"/>
    <n v="0"/>
    <n v="0"/>
    <d v="1899-12-30T21:50:00"/>
    <d v="1899-12-30T00:50:00"/>
    <n v="0"/>
    <n v="50"/>
    <d v="1899-12-30T21:50:00"/>
    <d v="1899-12-30T00:00:00"/>
    <n v="0"/>
    <n v="0"/>
    <d v="1899-12-30T22:10:00"/>
    <d v="1899-12-30T00:20:00"/>
    <n v="0"/>
    <n v="20"/>
    <d v="1899-12-30T22:15:00"/>
    <d v="1899-12-30T23:45:00"/>
    <d v="1899-12-30T01:30:00"/>
    <n v="1"/>
    <n v="30"/>
    <d v="1899-12-30T22:15:00"/>
    <d v="1899-12-30T23:45:00"/>
    <d v="1899-12-30T01:30:00"/>
    <n v="1"/>
    <n v="30"/>
    <d v="1899-12-30T23:59:00"/>
    <d v="1899-12-30T00:14:00"/>
    <n v="0"/>
    <n v="14"/>
    <d v="1899-12-30T23:59:00"/>
    <d v="1899-12-30T00:00:00"/>
    <n v="0"/>
    <n v="0"/>
    <d v="1899-12-31T01:47:00"/>
    <d v="1899-12-30T01:48:00"/>
    <n v="1"/>
    <n v="48"/>
    <d v="1899-12-31T01:47:00"/>
    <d v="1899-12-31T01:47:00"/>
    <d v="1899-12-30T00:00:00"/>
    <n v="0"/>
    <n v="0"/>
    <d v="1899-12-31T01:47:00"/>
    <d v="1899-12-31T01:47:00"/>
    <m/>
    <d v="1899-12-30T00:00:00"/>
    <n v="0"/>
    <n v="0"/>
    <d v="1899-12-31T01:55:00"/>
    <d v="1899-12-30T00:08:00"/>
    <n v="0"/>
    <n v="8"/>
    <d v="1899-12-31T02:00:00"/>
    <d v="1899-12-30T00:05:00"/>
    <n v="0"/>
    <n v="5"/>
    <d v="1899-12-31T02:00:00"/>
    <d v="1899-12-31T02:00:00"/>
    <d v="1899-12-30T00:00:00"/>
    <n v="0"/>
    <n v="0"/>
    <d v="1899-12-30T05:00:00"/>
    <n v="5"/>
    <n v="0"/>
    <d v="1899-12-30T00:47:00"/>
    <n v="0"/>
    <n v="47"/>
    <d v="1899-12-30T01:30:00"/>
    <n v="1"/>
    <n v="30"/>
    <d v="1899-12-30T01:48:00"/>
    <n v="1"/>
    <n v="48"/>
    <m/>
    <m/>
    <m/>
    <d v="1899-12-30T01:32:00"/>
    <n v="1"/>
    <n v="3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16:00"/>
    <n v="0"/>
    <n v="16"/>
    <d v="1899-12-30T00:00:00"/>
    <n v="0"/>
    <n v="0"/>
    <n v="2840549.2560000038"/>
    <n v="45643"/>
    <n v="64.322678571428568"/>
    <n v="62.234061214205987"/>
    <m/>
    <m/>
    <m/>
    <m/>
    <m/>
  </r>
  <r>
    <n v="803"/>
    <n v="86"/>
    <d v="2012-01-21T00:00:00"/>
    <n v="1"/>
    <x v="47"/>
    <n v="12"/>
    <s v="TSL,JSR"/>
    <s v="OAKY NORTH/KESTRAL"/>
    <s v="FRONTIER AMBITION/FEORILA"/>
    <d v="1899-12-31T00:15:00"/>
    <x v="788"/>
    <s v="DTY-WT 1-WCS-RLS 1-IMWB 1-DTY"/>
    <n v="58"/>
    <n v="1"/>
    <m/>
    <d v="1899-12-31T00:15:00"/>
    <d v="1899-12-31T00:15:00"/>
    <d v="1899-12-30T00:00:00"/>
    <n v="0"/>
    <n v="0"/>
    <d v="1899-12-31T00:50:00"/>
    <d v="1899-12-30T00:35:00"/>
    <n v="0"/>
    <n v="35"/>
    <d v="1899-12-31T00:55:00"/>
    <d v="1899-12-30T00:05:00"/>
    <n v="0"/>
    <n v="5"/>
    <d v="1899-12-31T01:20:00"/>
    <d v="1899-12-30T00:25:00"/>
    <n v="0"/>
    <n v="25"/>
    <d v="1899-12-31T01:25:00"/>
    <d v="1899-12-31T02:10:00"/>
    <d v="1899-12-30T00:45:00"/>
    <n v="0"/>
    <n v="45"/>
    <d v="1899-12-31T01:25:00"/>
    <d v="1899-12-31T02:10:00"/>
    <d v="1899-12-30T00:45:00"/>
    <n v="0"/>
    <n v="45"/>
    <d v="1899-12-31T02:47:00"/>
    <d v="1899-12-30T00:37:00"/>
    <n v="0"/>
    <n v="37"/>
    <d v="1899-12-31T02:47:00"/>
    <d v="1899-12-30T00:00:00"/>
    <n v="0"/>
    <n v="0"/>
    <d v="1899-12-31T08:30:00"/>
    <d v="1899-12-30T05:43:00"/>
    <n v="5"/>
    <n v="43"/>
    <d v="1899-12-31T08:30:00"/>
    <d v="1899-12-31T08:30:00"/>
    <d v="1899-12-30T00:00:00"/>
    <n v="0"/>
    <n v="0"/>
    <d v="1899-12-31T08:30:00"/>
    <d v="1899-12-31T08:30:00"/>
    <m/>
    <d v="1899-12-30T00:00:00"/>
    <n v="0"/>
    <n v="0"/>
    <d v="1899-12-31T08:35:00"/>
    <d v="1899-12-30T00:05:00"/>
    <n v="0"/>
    <n v="5"/>
    <d v="1899-12-31T08:50:00"/>
    <d v="1899-12-30T00:15:00"/>
    <n v="0"/>
    <n v="15"/>
    <d v="1899-12-31T08:50:00"/>
    <d v="1899-12-31T09:00:00"/>
    <d v="1899-12-30T00:10:00"/>
    <n v="0"/>
    <n v="10"/>
    <d v="1899-12-30T08:45:00"/>
    <n v="8"/>
    <n v="45"/>
    <d v="1899-12-30T01:22:00"/>
    <n v="1"/>
    <n v="22"/>
    <d v="1899-12-30T00:45:00"/>
    <n v="0"/>
    <n v="45"/>
    <d v="1899-12-30T05:43:00"/>
    <n v="5"/>
    <n v="43"/>
    <m/>
    <m/>
    <m/>
    <d v="1899-12-30T01:33:00"/>
    <n v="1"/>
    <n v="33"/>
    <d v="1899-12-30T00:00:00"/>
    <n v="0"/>
    <n v="0"/>
    <d v="1899-12-30T00:00:00"/>
    <n v="0"/>
    <n v="0"/>
    <d v="1899-12-30T01:15:00"/>
    <n v="1"/>
    <n v="15"/>
    <d v="1899-12-30T02:45:00"/>
    <n v="2"/>
    <n v="45"/>
    <d v="1899-12-30T00:00:00"/>
    <n v="0"/>
    <n v="0"/>
    <d v="1899-12-30T00:10:00"/>
    <n v="0"/>
    <n v="10"/>
    <d v="1899-12-30T00:00:00"/>
    <n v="0"/>
    <n v="0"/>
    <n v="2844243.6760000037"/>
    <n v="45701"/>
    <n v="63.696896551724137"/>
    <n v="62.235917726089227"/>
    <m/>
    <m/>
    <m/>
    <m/>
    <m/>
  </r>
  <r>
    <n v="804"/>
    <n v="87"/>
    <d v="2012-01-21T00:00:00"/>
    <n v="1"/>
    <x v="64"/>
    <n v="3"/>
    <s v="RCL"/>
    <s v="NON COKING"/>
    <s v="BET PRINCE"/>
    <d v="1899-12-30T15:30:00"/>
    <x v="789"/>
    <s v="DTY-WT 1-WCS-RLS 1-IMWB 1-DTY"/>
    <n v="59"/>
    <n v="0"/>
    <m/>
    <d v="1899-12-30T15:30:00"/>
    <d v="1899-12-30T15:30:00"/>
    <d v="1899-12-30T00:00:00"/>
    <n v="0"/>
    <n v="0"/>
    <d v="1899-12-30T15:30:00"/>
    <d v="1899-12-30T00:00:00"/>
    <n v="0"/>
    <n v="0"/>
    <d v="1899-12-30T15:30:00"/>
    <d v="1899-12-30T00:00:00"/>
    <n v="0"/>
    <n v="0"/>
    <d v="1899-12-30T15:35:00"/>
    <d v="1899-12-30T00:05:00"/>
    <n v="0"/>
    <n v="5"/>
    <d v="1899-12-30T13:45:00"/>
    <d v="1899-12-30T16:20:00"/>
    <d v="1899-12-30T02:35:00"/>
    <n v="2"/>
    <n v="35"/>
    <d v="1899-12-30T13:45:00"/>
    <d v="1899-12-30T16:20:00"/>
    <d v="1899-12-30T02:35:00"/>
    <n v="2"/>
    <n v="35"/>
    <d v="1899-12-30T16:52:00"/>
    <d v="1899-12-30T00:32:00"/>
    <n v="0"/>
    <n v="32"/>
    <d v="1899-12-30T16:52:00"/>
    <d v="1899-12-30T00:00:00"/>
    <n v="0"/>
    <n v="0"/>
    <d v="1899-12-30T19:03:00"/>
    <d v="1899-12-30T02:11:00"/>
    <n v="2"/>
    <n v="11"/>
    <d v="1899-12-30T19:03:00"/>
    <d v="1899-12-30T19:03:00"/>
    <d v="1899-12-30T00:00:00"/>
    <n v="0"/>
    <n v="0"/>
    <d v="1899-12-30T19:03:00"/>
    <d v="1899-12-30T19:03:00"/>
    <m/>
    <d v="1899-12-30T00:00:00"/>
    <n v="0"/>
    <n v="0"/>
    <d v="1899-12-30T19:15:00"/>
    <d v="1899-12-30T00:12:00"/>
    <n v="0"/>
    <n v="12"/>
    <d v="1899-12-30T19:25:00"/>
    <d v="1899-12-30T00:10:00"/>
    <n v="0"/>
    <n v="10"/>
    <d v="1899-12-30T19:40:00"/>
    <d v="1899-12-30T19:45:00"/>
    <d v="1899-12-30T00:05:00"/>
    <n v="0"/>
    <n v="5"/>
    <d v="1899-12-30T04:15:00"/>
    <n v="4"/>
    <n v="15"/>
    <d v="1899-12-30T00:59:00"/>
    <n v="0"/>
    <n v="59"/>
    <d v="1899-12-30T02:35:00"/>
    <n v="2"/>
    <n v="35"/>
    <d v="1899-12-30T02:11:00"/>
    <n v="2"/>
    <n v="11"/>
    <m/>
    <m/>
    <m/>
    <d v="1899-12-30T00:49:00"/>
    <n v="0"/>
    <n v="4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22:00"/>
    <n v="1"/>
    <n v="22"/>
    <d v="1899-12-30T00:00:00"/>
    <n v="0"/>
    <n v="0"/>
    <n v="2848174.9960000035"/>
    <n v="45760"/>
    <n v="66.63254237288136"/>
    <n v="62.241586451049031"/>
    <m/>
    <m/>
    <m/>
    <m/>
    <m/>
  </r>
  <r>
    <n v="805"/>
    <n v="88"/>
    <d v="2012-01-21T00:00:00"/>
    <n v="1"/>
    <x v="67"/>
    <n v="1"/>
    <s v="SUPL"/>
    <s v="NON COKING"/>
    <s v="BET PRINCE"/>
    <d v="1899-12-30T15:30:00"/>
    <x v="790"/>
    <s v="DTY-WT 1-WCS-RLS 2-IMWB 1-DTY"/>
    <n v="58"/>
    <n v="1"/>
    <m/>
    <d v="1899-12-30T15:30:00"/>
    <d v="1899-12-30T15:30:00"/>
    <d v="1899-12-30T00:00:00"/>
    <n v="0"/>
    <n v="0"/>
    <d v="1899-12-30T16:30:00"/>
    <d v="1899-12-30T01:00:00"/>
    <n v="1"/>
    <n v="0"/>
    <d v="1899-12-30T16:35:00"/>
    <d v="1899-12-30T00:05:00"/>
    <n v="0"/>
    <n v="5"/>
    <d v="1899-12-30T17:00:00"/>
    <d v="1899-12-30T00:25:00"/>
    <n v="0"/>
    <n v="25"/>
    <d v="1899-12-30T17:00:00"/>
    <d v="1899-12-30T17:45:00"/>
    <d v="1899-12-30T00:45:00"/>
    <n v="0"/>
    <n v="45"/>
    <d v="1899-12-30T17:00:00"/>
    <d v="1899-12-30T17:45:00"/>
    <d v="1899-12-30T00:45:00"/>
    <n v="0"/>
    <n v="45"/>
    <d v="1899-12-30T20:23:00"/>
    <d v="1899-12-30T02:38:00"/>
    <n v="2"/>
    <n v="38"/>
    <d v="1899-12-30T20:23:00"/>
    <d v="1899-12-30T00:00:00"/>
    <n v="0"/>
    <n v="0"/>
    <d v="1899-12-30T22:00:00"/>
    <d v="1899-12-30T01:37:00"/>
    <n v="1"/>
    <n v="37"/>
    <d v="1899-12-30T22:00:00"/>
    <d v="1899-12-30T22:00:00"/>
    <d v="1899-12-30T00:00:00"/>
    <n v="0"/>
    <n v="0"/>
    <d v="1899-12-30T22:00:00"/>
    <d v="1899-12-30T22:00:00"/>
    <m/>
    <d v="1899-12-30T00:00:00"/>
    <n v="0"/>
    <n v="0"/>
    <d v="1899-12-30T22:15:00"/>
    <d v="1899-12-30T00:15:00"/>
    <n v="0"/>
    <n v="15"/>
    <d v="1899-12-30T22:25:00"/>
    <d v="1899-12-30T00:10:00"/>
    <n v="0"/>
    <n v="10"/>
    <d v="1899-12-30T22:25:00"/>
    <d v="1899-12-30T22:30:00"/>
    <d v="1899-12-30T00:05:00"/>
    <n v="0"/>
    <n v="5"/>
    <d v="1899-12-30T07:00:00"/>
    <n v="7"/>
    <n v="0"/>
    <d v="1899-12-30T03:28:00"/>
    <n v="3"/>
    <n v="28"/>
    <d v="1899-12-30T00:45:00"/>
    <n v="0"/>
    <n v="45"/>
    <d v="1899-12-30T01:37:00"/>
    <n v="1"/>
    <n v="37"/>
    <m/>
    <m/>
    <m/>
    <d v="1899-12-30T01:22:00"/>
    <n v="1"/>
    <n v="22"/>
    <d v="1899-12-30T00:00:00"/>
    <n v="0"/>
    <n v="0"/>
    <d v="1899-12-30T00:10:00"/>
    <n v="0"/>
    <n v="10"/>
    <d v="1899-12-30T00:00:00"/>
    <n v="0"/>
    <n v="0"/>
    <d v="1899-12-30T00:00:00"/>
    <n v="0"/>
    <n v="0"/>
    <d v="1899-12-30T00:00:00"/>
    <n v="0"/>
    <n v="0"/>
    <d v="1899-12-30T00:05:00"/>
    <n v="0"/>
    <n v="5"/>
    <d v="1899-12-30T00:00:00"/>
    <n v="0"/>
    <n v="0"/>
    <n v="2852048.1160000036"/>
    <n v="45818"/>
    <n v="66.777931034482762"/>
    <n v="62.247328910035435"/>
    <m/>
    <m/>
    <m/>
    <m/>
    <m/>
  </r>
  <r>
    <n v="806"/>
    <n v="89"/>
    <d v="2012-01-21T00:00:00"/>
    <n v="1"/>
    <x v="55"/>
    <n v="8"/>
    <s v="UML"/>
    <s v="NON COKING"/>
    <s v="YIN SHUN"/>
    <d v="1899-12-30T23:00:00"/>
    <x v="791"/>
    <s v="DTY-WT 1-WCS-RLS 2-IMWB 1-DTY"/>
    <n v="59"/>
    <n v="0"/>
    <m/>
    <d v="1899-12-30T23:00:00"/>
    <d v="1899-12-30T23:00:00"/>
    <d v="1899-12-30T00:00:00"/>
    <n v="0"/>
    <n v="0"/>
    <d v="1899-12-31T00:10:00"/>
    <d v="1899-12-30T01:10:00"/>
    <n v="1"/>
    <n v="10"/>
    <d v="1899-12-31T00:10:00"/>
    <d v="1899-12-30T00:00:00"/>
    <n v="0"/>
    <n v="0"/>
    <d v="1899-12-31T00:35:00"/>
    <d v="1899-12-30T00:25:00"/>
    <n v="0"/>
    <n v="25"/>
    <d v="1899-12-31T00:50:00"/>
    <d v="1899-12-31T03:15:00"/>
    <d v="1899-12-30T02:25:00"/>
    <n v="2"/>
    <n v="25"/>
    <d v="1899-12-31T00:50:00"/>
    <d v="1899-12-31T03:15:00"/>
    <d v="1899-12-30T02:25:00"/>
    <n v="2"/>
    <n v="25"/>
    <d v="1899-12-31T03:18:00"/>
    <d v="1899-12-30T00:03:00"/>
    <n v="0"/>
    <n v="3"/>
    <d v="1899-12-31T03:19:00"/>
    <d v="1899-12-30T00:01:00"/>
    <n v="0"/>
    <n v="1"/>
    <d v="1899-12-31T05:26:00"/>
    <d v="1899-12-30T02:07:00"/>
    <n v="2"/>
    <n v="7"/>
    <d v="1899-12-31T05:26:00"/>
    <d v="1899-12-31T05:26:00"/>
    <d v="1899-12-30T00:00:00"/>
    <n v="0"/>
    <n v="0"/>
    <d v="1899-12-31T05:26:00"/>
    <d v="1899-12-31T05:26:00"/>
    <m/>
    <d v="1899-12-30T00:00:00"/>
    <n v="0"/>
    <n v="0"/>
    <d v="1899-12-31T05:35:00"/>
    <d v="1899-12-30T00:09:00"/>
    <n v="0"/>
    <n v="9"/>
    <d v="1899-12-31T05:45:00"/>
    <d v="1899-12-30T00:10:00"/>
    <n v="0"/>
    <n v="10"/>
    <d v="1899-12-31T05:45:00"/>
    <d v="1899-12-31T05:50:00"/>
    <d v="1899-12-30T00:05:00"/>
    <n v="0"/>
    <n v="5"/>
    <d v="1899-12-30T06:50:00"/>
    <n v="6"/>
    <n v="50"/>
    <d v="1899-12-30T00:47:00"/>
    <n v="0"/>
    <n v="47"/>
    <d v="1899-12-30T02:25:00"/>
    <n v="2"/>
    <n v="25"/>
    <d v="1899-12-30T02:07:00"/>
    <n v="2"/>
    <n v="7"/>
    <m/>
    <m/>
    <m/>
    <d v="1899-12-30T01:42:00"/>
    <n v="1"/>
    <n v="42"/>
    <d v="1899-12-30T00:00:00"/>
    <n v="0"/>
    <n v="0"/>
    <d v="1899-12-30T00:10:00"/>
    <n v="0"/>
    <n v="10"/>
    <d v="1899-12-30T00:00:00"/>
    <n v="0"/>
    <n v="0"/>
    <d v="1899-12-30T00:00:00"/>
    <n v="0"/>
    <n v="0"/>
    <d v="1899-12-30T00:00:00"/>
    <n v="0"/>
    <n v="0"/>
    <d v="1899-12-30T00:15:00"/>
    <n v="0"/>
    <n v="15"/>
    <d v="1899-12-30T00:00:00"/>
    <n v="0"/>
    <n v="0"/>
    <n v="2855625.9160000035"/>
    <n v="45877"/>
    <n v="60.640677966101698"/>
    <n v="62.24526268064615"/>
    <m/>
    <m/>
    <m/>
    <m/>
    <m/>
  </r>
  <r>
    <n v="807"/>
    <n v="90"/>
    <d v="2012-01-22T00:00:00"/>
    <n v="1"/>
    <x v="68"/>
    <n v="1"/>
    <s v="HEL"/>
    <s v="NON COKING"/>
    <s v="IPSEA COLOSSUS"/>
    <d v="1899-12-30T16:30:00"/>
    <x v="792"/>
    <s v="DTY-WT 1-WCS-RLS 1-IMWB 1-DTY"/>
    <n v="58"/>
    <n v="1"/>
    <m/>
    <d v="1899-12-30T17:12:00"/>
    <d v="1899-12-30T17:12:00"/>
    <d v="1899-12-30T00:00:00"/>
    <n v="0"/>
    <n v="0"/>
    <d v="1899-12-30T21:45:00"/>
    <d v="1899-12-30T04:33:00"/>
    <n v="4"/>
    <n v="33"/>
    <d v="1899-12-30T21:45:00"/>
    <d v="1899-12-30T00:00:00"/>
    <n v="0"/>
    <n v="0"/>
    <d v="1899-12-30T21:50:00"/>
    <d v="1899-12-30T00:05:00"/>
    <n v="0"/>
    <n v="5"/>
    <d v="1899-12-30T21:55:00"/>
    <d v="1899-12-30T23:55:00"/>
    <d v="1899-12-30T02:00:00"/>
    <n v="2"/>
    <n v="0"/>
    <d v="1899-12-30T21:55:00"/>
    <d v="1899-12-30T23:55:00"/>
    <d v="1899-12-30T02:00:00"/>
    <n v="2"/>
    <n v="0"/>
    <d v="1899-12-31T00:15:00"/>
    <d v="1899-12-30T00:20:00"/>
    <n v="0"/>
    <n v="20"/>
    <d v="1899-12-31T00:15:00"/>
    <d v="1899-12-30T00:00:00"/>
    <n v="0"/>
    <n v="0"/>
    <d v="1899-12-31T08:48:00"/>
    <d v="1899-12-30T08:33:00"/>
    <n v="8"/>
    <n v="33"/>
    <d v="1899-12-31T08:48:00"/>
    <d v="1899-12-31T08:48:00"/>
    <d v="1899-12-30T00:00:00"/>
    <n v="0"/>
    <n v="0"/>
    <d v="1899-12-31T08:48:00"/>
    <d v="1899-12-31T08:48:00"/>
    <m/>
    <d v="1899-12-30T00:00:00"/>
    <n v="0"/>
    <n v="0"/>
    <d v="1899-12-31T08:55:00"/>
    <d v="1899-12-30T00:07:00"/>
    <n v="0"/>
    <n v="7"/>
    <d v="1899-12-31T09:00:00"/>
    <d v="1899-12-30T00:05:00"/>
    <n v="0"/>
    <n v="5"/>
    <d v="1899-12-31T09:00:00"/>
    <d v="1899-12-31T09:00:00"/>
    <d v="1899-12-30T00:00:00"/>
    <n v="0"/>
    <n v="0"/>
    <d v="1899-12-30T15:48:00"/>
    <n v="15"/>
    <n v="48"/>
    <d v="1899-12-30T00:37:00"/>
    <n v="0"/>
    <n v="37"/>
    <d v="1899-12-30T02:00:00"/>
    <n v="2"/>
    <n v="0"/>
    <d v="1899-12-30T08:33:00"/>
    <n v="8"/>
    <n v="33"/>
    <m/>
    <m/>
    <m/>
    <d v="1899-12-30T01:34:00"/>
    <n v="1"/>
    <n v="34"/>
    <d v="1899-12-30T00:00:00"/>
    <n v="0"/>
    <n v="0"/>
    <d v="1899-12-30T02:34:00"/>
    <n v="2"/>
    <n v="34"/>
    <d v="1899-12-30T00:00:00"/>
    <n v="0"/>
    <n v="0"/>
    <d v="1899-12-30T00:00:00"/>
    <n v="0"/>
    <n v="0"/>
    <d v="1899-12-30T00:00:00"/>
    <n v="0"/>
    <n v="0"/>
    <d v="1899-12-30T04:25:00"/>
    <n v="4"/>
    <n v="25"/>
    <d v="1899-12-30T00:00:00"/>
    <n v="0"/>
    <n v="0"/>
    <n v="2859120.5560000036"/>
    <n v="45935"/>
    <n v="60.252413793103443"/>
    <n v="62.242746402525384"/>
    <m/>
    <m/>
    <m/>
    <m/>
    <m/>
  </r>
  <r>
    <n v="808"/>
    <n v="91"/>
    <d v="2012-01-22T00:00:00"/>
    <n v="1"/>
    <x v="46"/>
    <n v="30"/>
    <s v="TSL,JSR"/>
    <s v="BLENDED PCI"/>
    <s v="FEORILA"/>
    <d v="1899-12-30T12:15:00"/>
    <x v="793"/>
    <s v="DTY-WT 1-WCS-RLS 1-IMWB 1-DTY"/>
    <n v="56"/>
    <n v="3"/>
    <m/>
    <d v="1899-12-30T12:15:00"/>
    <d v="1899-12-30T12:15:00"/>
    <d v="1899-12-30T00:00:00"/>
    <n v="0"/>
    <n v="0"/>
    <d v="1899-12-30T13:00:00"/>
    <d v="1899-12-30T00:45:00"/>
    <n v="0"/>
    <n v="45"/>
    <d v="1899-12-30T13:00:00"/>
    <d v="1899-12-30T00:00:00"/>
    <n v="0"/>
    <n v="0"/>
    <d v="1899-12-30T13:25:00"/>
    <d v="1899-12-30T00:25:00"/>
    <n v="0"/>
    <n v="25"/>
    <d v="1899-12-30T13:30:00"/>
    <d v="1899-12-30T14:14:00"/>
    <d v="1899-12-30T00:44:00"/>
    <n v="0"/>
    <n v="44"/>
    <d v="1899-12-30T13:30:00"/>
    <d v="1899-12-30T14:14:00"/>
    <d v="1899-12-30T00:44:00"/>
    <n v="0"/>
    <n v="44"/>
    <d v="1899-12-30T16:27:00"/>
    <d v="1899-12-30T02:13:00"/>
    <n v="2"/>
    <n v="13"/>
    <d v="1899-12-30T16:28:00"/>
    <d v="1899-12-30T00:01:00"/>
    <n v="0"/>
    <n v="1"/>
    <d v="1899-12-30T19:24:00"/>
    <d v="1899-12-30T02:56:00"/>
    <n v="2"/>
    <n v="56"/>
    <d v="1899-12-30T19:24:00"/>
    <d v="1899-12-30T19:24:00"/>
    <d v="1899-12-30T00:00:00"/>
    <n v="0"/>
    <n v="0"/>
    <d v="1899-12-30T19:24:00"/>
    <d v="1899-12-30T19:24:00"/>
    <m/>
    <d v="1899-12-30T00:00:00"/>
    <n v="0"/>
    <n v="0"/>
    <d v="1899-12-30T19:30:00"/>
    <d v="1899-12-30T00:06:00"/>
    <n v="0"/>
    <n v="6"/>
    <d v="1899-12-30T19:40:00"/>
    <d v="1899-12-30T00:10:00"/>
    <n v="0"/>
    <n v="10"/>
    <d v="1899-12-30T19:40:00"/>
    <d v="1899-12-30T19:40:00"/>
    <d v="1899-12-30T00:00:00"/>
    <n v="0"/>
    <n v="0"/>
    <d v="1899-12-30T07:25:00"/>
    <n v="7"/>
    <n v="25"/>
    <d v="1899-12-30T02:54:00"/>
    <n v="2"/>
    <n v="54"/>
    <d v="1899-12-30T00:44:00"/>
    <n v="0"/>
    <n v="44"/>
    <d v="1899-12-30T02:56:00"/>
    <n v="2"/>
    <n v="56"/>
    <m/>
    <m/>
    <m/>
    <d v="1899-12-30T01:09:00"/>
    <n v="1"/>
    <n v="9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47:00"/>
    <n v="1"/>
    <n v="47"/>
    <d v="1899-12-30T00:00:00"/>
    <n v="0"/>
    <n v="0"/>
    <n v="2862812.2060000035"/>
    <n v="45991"/>
    <n v="65.922321428571436"/>
    <n v="62.247226761757808"/>
    <m/>
    <m/>
    <m/>
    <m/>
    <m/>
  </r>
  <r>
    <n v="809"/>
    <n v="92"/>
    <d v="2012-01-22T00:00:00"/>
    <n v="1"/>
    <x v="69"/>
    <n v="2"/>
    <s v="JAL"/>
    <s v="NON COKING"/>
    <s v="FENGLI1"/>
    <d v="1899-12-30T14:40:00"/>
    <x v="794"/>
    <s v="DTY-WT 1-WCS-RLS 1-IMWB 1-DTY"/>
    <n v="59"/>
    <n v="0"/>
    <m/>
    <d v="1899-12-30T14:40:00"/>
    <d v="1899-12-30T14:40:00"/>
    <d v="1899-12-30T00:00:00"/>
    <n v="0"/>
    <n v="0"/>
    <d v="1899-12-30T17:12:00"/>
    <d v="1899-12-30T02:32:00"/>
    <n v="2"/>
    <n v="32"/>
    <d v="1899-12-30T17:30:00"/>
    <d v="1899-12-30T00:18:00"/>
    <n v="0"/>
    <n v="18"/>
    <d v="1899-12-30T18:00:00"/>
    <d v="1899-12-30T00:30:00"/>
    <n v="0"/>
    <n v="30"/>
    <d v="1899-12-30T18:05:00"/>
    <d v="1899-12-30T19:55:00"/>
    <d v="1899-12-30T01:50:00"/>
    <n v="1"/>
    <n v="50"/>
    <d v="1899-12-30T18:05:00"/>
    <d v="1899-12-30T19:55:00"/>
    <d v="1899-12-30T01:50:00"/>
    <n v="1"/>
    <n v="50"/>
    <d v="1899-12-30T20:10:00"/>
    <d v="1899-12-30T00:15:00"/>
    <n v="0"/>
    <n v="15"/>
    <d v="1899-12-30T20:13:00"/>
    <d v="1899-12-30T00:03:00"/>
    <n v="0"/>
    <n v="3"/>
    <d v="1899-12-30T21:40:00"/>
    <d v="1899-12-30T01:27:00"/>
    <n v="1"/>
    <n v="27"/>
    <d v="1899-12-30T21:40:00"/>
    <d v="1899-12-30T21:40:00"/>
    <d v="1899-12-30T00:00:00"/>
    <n v="0"/>
    <n v="0"/>
    <d v="1899-12-30T21:40:00"/>
    <d v="1899-12-30T21:40:00"/>
    <m/>
    <d v="1899-12-30T00:00:00"/>
    <n v="0"/>
    <n v="0"/>
    <d v="1899-12-30T21:45:00"/>
    <d v="1899-12-30T00:05:00"/>
    <n v="0"/>
    <n v="5"/>
    <d v="1899-12-30T21:55:00"/>
    <d v="1899-12-30T00:10:00"/>
    <n v="0"/>
    <n v="10"/>
    <d v="1899-12-30T21:55:00"/>
    <d v="1899-12-30T21:55:00"/>
    <d v="1899-12-30T00:00:00"/>
    <n v="0"/>
    <n v="0"/>
    <d v="1899-12-30T07:15:00"/>
    <n v="7"/>
    <n v="15"/>
    <d v="1899-12-30T01:00:00"/>
    <n v="1"/>
    <n v="0"/>
    <d v="1899-12-30T01:50:00"/>
    <n v="1"/>
    <n v="50"/>
    <d v="1899-12-30T01:27:00"/>
    <n v="1"/>
    <n v="27"/>
    <m/>
    <m/>
    <m/>
    <d v="1899-12-30T00:52:00"/>
    <n v="0"/>
    <n v="52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5:00"/>
    <n v="0"/>
    <n v="35"/>
    <d v="1899-12-30T00:00:00"/>
    <n v="0"/>
    <n v="0"/>
    <n v="2866731.8860000037"/>
    <n v="46050"/>
    <n v="66.435254237288135"/>
    <n v="62.25259252985893"/>
    <m/>
    <m/>
    <m/>
    <m/>
    <m/>
  </r>
  <r>
    <n v="810"/>
    <n v="93"/>
    <d v="2012-01-22T00:00:00"/>
    <n v="1"/>
    <x v="55"/>
    <n v="9"/>
    <s v="UML"/>
    <s v="SP LIMESTONE"/>
    <s v="OKINAWA"/>
    <d v="1899-12-30T18:30:00"/>
    <x v="128"/>
    <s v="DTY-WT 1-WCS-RLS 2-IMWB 1-DTY"/>
    <n v="55"/>
    <n v="4"/>
    <m/>
    <d v="1899-12-30T18:30:00"/>
    <d v="1899-12-30T18:30:00"/>
    <d v="1899-12-30T00:00:00"/>
    <n v="0"/>
    <n v="0"/>
    <d v="1899-12-30T20:55:00"/>
    <d v="1899-12-30T02:25:00"/>
    <n v="2"/>
    <n v="25"/>
    <d v="1899-12-30T20:55:00"/>
    <d v="1899-12-30T00:00:00"/>
    <n v="0"/>
    <n v="0"/>
    <d v="1899-12-30T21:20:00"/>
    <d v="1899-12-30T00:25:00"/>
    <n v="0"/>
    <n v="25"/>
    <d v="1899-12-30T21:25:00"/>
    <d v="1899-12-30T23:40:00"/>
    <d v="1899-12-30T02:15:00"/>
    <n v="2"/>
    <n v="15"/>
    <d v="1899-12-30T21:25:00"/>
    <d v="1899-12-30T23:40:00"/>
    <d v="1899-12-30T02:15:00"/>
    <n v="2"/>
    <n v="15"/>
    <d v="1899-12-30T23:43:00"/>
    <d v="1899-12-30T00:03:00"/>
    <n v="0"/>
    <n v="3"/>
    <d v="1899-12-30T23:46:00"/>
    <d v="1899-12-30T00:03:00"/>
    <n v="0"/>
    <n v="3"/>
    <d v="1899-12-31T00:57:00"/>
    <d v="1899-12-30T01:11:00"/>
    <n v="1"/>
    <n v="11"/>
    <d v="1899-12-31T00:57:00"/>
    <d v="1899-12-31T00:57:00"/>
    <d v="1899-12-30T00:00:00"/>
    <n v="0"/>
    <n v="0"/>
    <d v="1899-12-31T00:57:00"/>
    <d v="1899-12-31T00:57:00"/>
    <m/>
    <d v="1899-12-30T00:00:00"/>
    <n v="0"/>
    <n v="0"/>
    <d v="1899-12-31T01:10:00"/>
    <d v="1899-12-30T00:13:00"/>
    <n v="0"/>
    <n v="13"/>
    <d v="1899-12-31T01:20:00"/>
    <d v="1899-12-30T00:10:00"/>
    <n v="0"/>
    <n v="10"/>
    <d v="1899-12-31T01:20:00"/>
    <d v="1899-12-31T01:20:00"/>
    <d v="1899-12-30T00:00:00"/>
    <n v="0"/>
    <n v="0"/>
    <d v="1899-12-30T06:50:00"/>
    <n v="6"/>
    <n v="50"/>
    <d v="1899-12-30T00:51:00"/>
    <n v="0"/>
    <n v="51"/>
    <d v="1899-12-30T02:15:00"/>
    <n v="2"/>
    <n v="15"/>
    <d v="1899-12-30T01:11:00"/>
    <n v="1"/>
    <n v="11"/>
    <m/>
    <m/>
    <m/>
    <d v="1899-12-30T00:47:00"/>
    <n v="0"/>
    <n v="47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4:00"/>
    <n v="0"/>
    <n v="24"/>
    <d v="1899-12-30T00:00:00"/>
    <n v="0"/>
    <n v="0"/>
    <n v="2870286.8860000037"/>
    <n v="46105"/>
    <n v="64.63636363636364"/>
    <n v="62.255436199978391"/>
    <m/>
    <m/>
    <m/>
    <m/>
    <m/>
  </r>
  <r>
    <n v="811"/>
    <n v="94"/>
    <d v="2012-01-23T00:00:00"/>
    <n v="1"/>
    <x v="54"/>
    <n v="4"/>
    <s v="HIND ENERGY"/>
    <s v="STEAM NON COKING"/>
    <s v="IPSEA COLOSSUS"/>
    <d v="1899-12-31T01:30:00"/>
    <x v="795"/>
    <s v="DTY-WT 1-WCS-MANUAL-IMWB 1-DTY"/>
    <n v="59"/>
    <n v="0"/>
    <m/>
    <d v="1899-12-31T01:30:00"/>
    <d v="1899-12-31T01:30:00"/>
    <d v="1899-12-30T00:00:00"/>
    <n v="0"/>
    <n v="0"/>
    <d v="1899-12-31T03:05:00"/>
    <d v="1899-12-30T01:35:00"/>
    <n v="1"/>
    <n v="35"/>
    <d v="1899-12-31T03:10:00"/>
    <d v="1899-12-30T00:05:00"/>
    <n v="0"/>
    <n v="5"/>
    <d v="1899-12-31T03:40:00"/>
    <d v="1899-12-30T00:30:00"/>
    <n v="0"/>
    <n v="30"/>
    <d v="1899-12-31T03:45:00"/>
    <d v="1899-12-31T05:00:00"/>
    <d v="1899-12-30T01:15:00"/>
    <n v="1"/>
    <n v="15"/>
    <d v="1899-12-31T03:45:00"/>
    <d v="1899-12-31T05:00:00"/>
    <d v="1899-12-30T01:15:00"/>
    <n v="1"/>
    <n v="15"/>
    <d v="1899-12-31T03:45:00"/>
    <n v="-5.2083333333333259E-2"/>
    <e v="#NUM!"/>
    <e v="#NUM!"/>
    <d v="1899-12-31T03:50:00"/>
    <d v="1899-12-30T00:05:00"/>
    <n v="0"/>
    <n v="5"/>
    <d v="1899-12-31T10:30:00"/>
    <d v="1899-12-30T06:40:00"/>
    <n v="6"/>
    <n v="40"/>
    <d v="1899-12-31T10:30:00"/>
    <d v="1899-12-31T10:30:00"/>
    <d v="1899-12-30T00:00:00"/>
    <n v="0"/>
    <n v="0"/>
    <d v="1899-12-31T10:30:00"/>
    <d v="1899-12-31T10:30:00"/>
    <m/>
    <d v="1899-12-30T00:00:00"/>
    <n v="0"/>
    <n v="0"/>
    <d v="1899-12-31T10:40:00"/>
    <d v="1899-12-30T00:10:00"/>
    <n v="0"/>
    <n v="10"/>
    <d v="1899-12-31T10:45:00"/>
    <d v="1899-12-30T00:05:00"/>
    <n v="0"/>
    <n v="5"/>
    <d v="1899-12-31T10:45:00"/>
    <d v="1899-12-31T10:45:00"/>
    <d v="1899-12-30T00:00:00"/>
    <n v="0"/>
    <n v="0"/>
    <d v="1899-12-30T09:15:00"/>
    <n v="9"/>
    <n v="15"/>
    <n v="-2.0833333333333037E-2"/>
    <e v="#NUM!"/>
    <e v="#NUM!"/>
    <d v="1899-12-30T01:15:00"/>
    <n v="1"/>
    <n v="15"/>
    <d v="1899-12-30T06:40:00"/>
    <n v="6"/>
    <n v="40"/>
    <m/>
    <m/>
    <m/>
    <d v="1899-12-30T00:00:00"/>
    <n v="0"/>
    <n v="0"/>
    <d v="1899-12-30T00:00:00"/>
    <n v="0"/>
    <n v="0"/>
    <d v="1899-12-30T00:00:00"/>
    <n v="0"/>
    <n v="0"/>
    <d v="1899-12-30T00:00:00"/>
    <n v="0"/>
    <n v="0"/>
    <d v="1899-12-30T06:40:00"/>
    <n v="6"/>
    <n v="40"/>
    <d v="1899-12-30T00:00:00"/>
    <n v="0"/>
    <n v="0"/>
    <d v="1899-12-30T00:00:00"/>
    <n v="0"/>
    <n v="0"/>
    <d v="1899-12-30T00:00:00"/>
    <n v="0"/>
    <n v="0"/>
    <n v="2873990.4960000035"/>
    <n v="46164"/>
    <n v="62.773050847457633"/>
    <n v="62.256097738497608"/>
    <m/>
    <m/>
    <m/>
    <m/>
    <m/>
  </r>
  <r>
    <n v="812"/>
    <n v="95"/>
    <d v="2012-01-23T00:00:00"/>
    <n v="1"/>
    <x v="70"/>
    <n v="31"/>
    <s v="TSL,JSR"/>
    <s v="CP LIMESTONE"/>
    <s v="MP PANAMAX5"/>
    <d v="1899-12-30T10:30:00"/>
    <x v="796"/>
    <s v="DTY-WT 1-WCS-RLS 2-IMWB 1-DTY"/>
    <n v="59"/>
    <n v="0"/>
    <m/>
    <d v="1899-12-30T10:30:00"/>
    <d v="1899-12-30T10:30:00"/>
    <d v="1899-12-30T00:00:00"/>
    <n v="0"/>
    <n v="0"/>
    <d v="1899-12-30T10:55:00"/>
    <d v="1899-12-30T00:25:00"/>
    <n v="0"/>
    <n v="25"/>
    <d v="1899-12-30T11:00:00"/>
    <d v="1899-12-30T00:05:00"/>
    <n v="0"/>
    <n v="5"/>
    <d v="1899-12-30T11:15:00"/>
    <d v="1899-12-30T00:15:00"/>
    <n v="0"/>
    <n v="15"/>
    <d v="1899-12-30T11:20:00"/>
    <d v="1899-12-30T14:00:00"/>
    <d v="1899-12-30T02:40:00"/>
    <n v="2"/>
    <n v="40"/>
    <d v="1899-12-30T11:20:00"/>
    <d v="1899-12-30T14:00:00"/>
    <d v="1899-12-30T02:40:00"/>
    <n v="2"/>
    <n v="40"/>
    <d v="1899-12-30T14:18:00"/>
    <d v="1899-12-30T00:18:00"/>
    <n v="0"/>
    <n v="18"/>
    <d v="1899-12-30T14:18:00"/>
    <d v="1899-12-30T00:00:00"/>
    <n v="0"/>
    <n v="0"/>
    <d v="1899-12-30T15:52:00"/>
    <d v="1899-12-30T01:34:00"/>
    <n v="1"/>
    <n v="34"/>
    <d v="1899-12-30T15:52:00"/>
    <d v="1899-12-30T15:52:00"/>
    <d v="1899-12-30T00:00:00"/>
    <n v="0"/>
    <n v="0"/>
    <d v="1899-12-30T15:52:00"/>
    <d v="1899-12-30T15:52:00"/>
    <m/>
    <d v="1899-12-30T00:00:00"/>
    <n v="0"/>
    <n v="0"/>
    <d v="1899-12-30T16:00:00"/>
    <d v="1899-12-30T00:08:00"/>
    <n v="0"/>
    <n v="8"/>
    <d v="1899-12-30T16:10:00"/>
    <d v="1899-12-30T00:10:00"/>
    <n v="0"/>
    <n v="10"/>
    <d v="1899-12-30T16:10:00"/>
    <d v="1899-12-30T16:10:00"/>
    <d v="1899-12-30T00:00:00"/>
    <n v="0"/>
    <n v="0"/>
    <d v="1899-12-30T05:40:00"/>
    <n v="5"/>
    <n v="40"/>
    <d v="1899-12-30T00:51:00"/>
    <n v="0"/>
    <n v="51"/>
    <d v="1899-12-30T02:40:00"/>
    <n v="2"/>
    <n v="40"/>
    <d v="1899-12-30T01:34:00"/>
    <n v="1"/>
    <n v="34"/>
    <m/>
    <m/>
    <m/>
    <n v="-7.013888888888889E-2"/>
    <e v="#NUM!"/>
    <e v="#NUM!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30:00"/>
    <n v="0"/>
    <n v="30"/>
    <d v="1899-12-30T00:00:00"/>
    <n v="0"/>
    <n v="0"/>
    <n v="2877829.3360000034"/>
    <n v="46223"/>
    <n v="65.065084745762718"/>
    <n v="62.259683188023352"/>
    <m/>
    <m/>
    <m/>
    <m/>
    <m/>
  </r>
  <r>
    <n v="813"/>
    <n v="96"/>
    <d v="2012-01-23T00:00:00"/>
    <n v="1"/>
    <x v="46"/>
    <n v="32"/>
    <s v="TSL,JSR"/>
    <s v="ANTHRACITE/BLENDED PCI"/>
    <s v="NAVIOS VECTOR/FEORELA"/>
    <d v="1899-12-30T16:40:00"/>
    <x v="797"/>
    <s v="DTY-WT 1-WCS-RLS 1-IMWB 1-DTY"/>
    <n v="59"/>
    <n v="0"/>
    <m/>
    <d v="1899-12-30T16:40:00"/>
    <d v="1899-12-30T16:40:00"/>
    <d v="1899-12-30T00:00:00"/>
    <n v="0"/>
    <n v="0"/>
    <d v="1899-12-30T17:20:00"/>
    <d v="1899-12-30T00:40:00"/>
    <n v="0"/>
    <n v="40"/>
    <d v="1899-12-30T17:25:00"/>
    <d v="1899-12-30T00:05:00"/>
    <n v="0"/>
    <n v="5"/>
    <d v="1899-12-30T17:40:00"/>
    <d v="1899-12-30T00:15:00"/>
    <n v="0"/>
    <n v="15"/>
    <d v="1899-12-30T17:45:00"/>
    <d v="1899-12-30T19:30:00"/>
    <d v="1899-12-30T01:45:00"/>
    <n v="1"/>
    <n v="45"/>
    <d v="1899-12-30T17:45:00"/>
    <d v="1899-12-30T19:30:00"/>
    <d v="1899-12-30T01:45:00"/>
    <n v="1"/>
    <n v="45"/>
    <d v="1899-12-30T20:12:00"/>
    <d v="1899-12-30T00:42:00"/>
    <n v="0"/>
    <n v="42"/>
    <d v="1899-12-30T20:14:00"/>
    <d v="1899-12-30T00:02:00"/>
    <n v="0"/>
    <n v="2"/>
    <d v="1899-12-30T22:33:00"/>
    <d v="1899-12-30T02:19:00"/>
    <n v="2"/>
    <n v="19"/>
    <d v="1899-12-30T22:33:00"/>
    <d v="1899-12-30T22:33:00"/>
    <d v="1899-12-30T00:00:00"/>
    <n v="0"/>
    <n v="0"/>
    <d v="1899-12-30T22:33:00"/>
    <d v="1899-12-30T22:33:00"/>
    <m/>
    <d v="1899-12-30T00:00:00"/>
    <n v="0"/>
    <n v="0"/>
    <d v="1899-12-30T22:40:00"/>
    <d v="1899-12-30T00:07:00"/>
    <n v="0"/>
    <n v="7"/>
    <d v="1899-12-30T22:50:00"/>
    <d v="1899-12-30T00:10:00"/>
    <n v="0"/>
    <n v="10"/>
    <d v="1899-12-30T22:50:00"/>
    <d v="1899-12-30T22:50:00"/>
    <d v="1899-12-30T00:00:00"/>
    <n v="0"/>
    <n v="0"/>
    <d v="1899-12-30T06:10:00"/>
    <n v="6"/>
    <n v="10"/>
    <d v="1899-12-30T01:14:00"/>
    <n v="1"/>
    <n v="14"/>
    <d v="1899-12-30T01:45:00"/>
    <n v="1"/>
    <n v="45"/>
    <d v="1899-12-30T02:19:00"/>
    <n v="2"/>
    <n v="19"/>
    <m/>
    <m/>
    <m/>
    <d v="1899-12-30T01:08:00"/>
    <n v="1"/>
    <n v="8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1:11:00"/>
    <n v="1"/>
    <n v="11"/>
    <d v="1899-12-30T00:00:00"/>
    <m/>
    <n v="0"/>
    <n v="2881608.6560000032"/>
    <n v="46282"/>
    <n v="64.056271186440682"/>
    <n v="62.261973467006683"/>
    <m/>
    <m/>
    <m/>
    <m/>
    <m/>
  </r>
  <r>
    <n v="814"/>
    <n v="97"/>
    <d v="2012-01-23T00:00:00"/>
    <n v="1"/>
    <x v="62"/>
    <n v="2"/>
    <s v="WELLMAN"/>
    <s v="HARD COKING COAL"/>
    <s v="LIGARI"/>
    <d v="1899-12-30T17:30:00"/>
    <x v="798"/>
    <s v="DTY-WT 1-WCS manual-RLS 2-IMWB 1-DTY"/>
    <n v="58"/>
    <n v="1"/>
    <m/>
    <d v="1899-12-30T17:30:00"/>
    <d v="1899-12-30T17:30:00"/>
    <d v="1899-12-30T00:00:00"/>
    <n v="0"/>
    <n v="0"/>
    <d v="1899-12-30T20:10:00"/>
    <d v="1899-12-30T02:40:00"/>
    <n v="2"/>
    <n v="40"/>
    <d v="1899-12-30T20:15:00"/>
    <d v="1899-12-30T00:05:00"/>
    <n v="0"/>
    <n v="5"/>
    <d v="1899-12-30T20:40:00"/>
    <d v="1899-12-30T00:25:00"/>
    <n v="0"/>
    <n v="25"/>
    <d v="1899-12-30T20:55:00"/>
    <d v="1899-12-30T23:10:00"/>
    <d v="1899-12-30T02:15:00"/>
    <n v="2"/>
    <n v="15"/>
    <d v="1899-12-30T20:55:00"/>
    <d v="1899-12-30T23:10:00"/>
    <d v="1899-12-30T02:15:00"/>
    <n v="2"/>
    <n v="15"/>
    <d v="1899-12-31T00:34:00"/>
    <d v="1899-12-30T01:24:00"/>
    <n v="1"/>
    <n v="24"/>
    <d v="1899-12-31T00:36:00"/>
    <d v="1899-12-30T00:02:00"/>
    <n v="0"/>
    <n v="2"/>
    <d v="1899-12-31T01:50:00"/>
    <d v="1899-12-30T01:14:00"/>
    <n v="1"/>
    <n v="14"/>
    <d v="1899-12-31T01:50:00"/>
    <d v="1899-12-31T01:50:00"/>
    <d v="1899-12-30T00:00:00"/>
    <n v="0"/>
    <n v="0"/>
    <d v="1899-12-31T01:50:00"/>
    <d v="1899-12-31T01:50:00"/>
    <m/>
    <d v="1899-12-30T00:00:00"/>
    <n v="0"/>
    <n v="0"/>
    <d v="1899-12-31T02:05:00"/>
    <d v="1899-12-30T00:15:00"/>
    <n v="0"/>
    <n v="15"/>
    <d v="1899-12-31T02:15:00"/>
    <d v="1899-12-30T00:10:00"/>
    <n v="0"/>
    <n v="10"/>
    <d v="1899-12-31T02:15:00"/>
    <d v="1899-12-31T02:15:00"/>
    <d v="1899-12-30T00:00:00"/>
    <n v="0"/>
    <n v="0"/>
    <d v="1899-12-30T08:45:00"/>
    <n v="8"/>
    <n v="45"/>
    <d v="1899-12-30T02:14:00"/>
    <n v="2"/>
    <n v="14"/>
    <d v="1899-12-30T02:15:00"/>
    <n v="2"/>
    <n v="15"/>
    <d v="1899-12-30T01:14:00"/>
    <n v="1"/>
    <n v="14"/>
    <m/>
    <m/>
    <m/>
    <e v="#REF!"/>
    <e v="#REF!"/>
    <e v="#REF!"/>
    <d v="1899-12-30T00:00:00"/>
    <n v="0"/>
    <n v="0"/>
    <d v="1899-12-30T00:00:00"/>
    <n v="0"/>
    <n v="0"/>
    <d v="1899-12-30T00:00:00"/>
    <n v="0"/>
    <n v="0"/>
    <d v="1899-12-30T02:45:00"/>
    <n v="2"/>
    <n v="45"/>
    <d v="1899-12-30T00:00:00"/>
    <n v="0"/>
    <n v="0"/>
    <d v="1899-12-30T01:45:00"/>
    <n v="1"/>
    <n v="45"/>
    <d v="1899-12-30T00:00:00"/>
    <m/>
    <n v="0"/>
    <n v="2885321.3960000034"/>
    <n v="46340"/>
    <n v="64.012758620689652"/>
    <n v="62.264164782045825"/>
    <m/>
    <m/>
    <m/>
    <m/>
    <m/>
  </r>
  <r>
    <n v="815"/>
    <n v="98"/>
    <d v="2012-01-24T00:00:00"/>
    <n v="1"/>
    <x v="54"/>
    <n v="5"/>
    <s v="HIND ENERGY"/>
    <s v="STEAM NON COKING"/>
    <s v="IPSEA COLOSSUS"/>
    <d v="1899-12-30T01:45:00"/>
    <x v="799"/>
    <s v="DTY-WT 1-WCS manual-RLS 2-IMWB 1-DTY"/>
    <n v="58"/>
    <n v="1"/>
    <m/>
    <d v="1899-12-30T01:45:00"/>
    <d v="1899-12-30T01:45:00"/>
    <d v="1899-12-30T00:00:00"/>
    <n v="0"/>
    <n v="0"/>
    <d v="1899-12-30T02:00:00"/>
    <d v="1899-12-30T00:15:00"/>
    <n v="0"/>
    <n v="15"/>
    <d v="1899-12-30T02:00:00"/>
    <d v="1899-12-30T00:00:00"/>
    <n v="0"/>
    <n v="0"/>
    <d v="1899-12-30T02:30:00"/>
    <d v="1899-12-30T00:30:00"/>
    <n v="0"/>
    <n v="30"/>
    <d v="1899-12-30T02:35:00"/>
    <d v="1899-12-30T03:25:00"/>
    <d v="1899-12-30T00:50:00"/>
    <n v="0"/>
    <n v="50"/>
    <d v="1899-12-30T02:35:00"/>
    <d v="1899-12-30T03:25:00"/>
    <d v="1899-12-30T00:50:00"/>
    <n v="0"/>
    <n v="50"/>
    <d v="1899-12-30T02:35:00"/>
    <n v="-3.472222222222221E-2"/>
    <e v="#NUM!"/>
    <e v="#NUM!"/>
    <d v="1899-12-30T02:50:00"/>
    <d v="1899-12-30T00:15:00"/>
    <n v="0"/>
    <n v="15"/>
    <d v="1899-12-30T11:45:00"/>
    <d v="1899-12-30T08:55:00"/>
    <n v="8"/>
    <n v="55"/>
    <d v="1899-12-30T11:45:00"/>
    <d v="1899-12-30T11:45:00"/>
    <d v="1899-12-30T00:00:00"/>
    <n v="0"/>
    <n v="0"/>
    <d v="1899-12-30T11:45:00"/>
    <d v="1899-12-30T11:45:00"/>
    <m/>
    <d v="1899-12-30T00:00:00"/>
    <n v="0"/>
    <n v="0"/>
    <d v="1899-12-30T12:00:00"/>
    <d v="1899-12-30T00:15:00"/>
    <n v="0"/>
    <n v="15"/>
    <d v="1899-12-30T12:15:00"/>
    <d v="1899-12-30T00:15:00"/>
    <n v="0"/>
    <n v="15"/>
    <d v="1899-12-30T12:15:00"/>
    <d v="1899-12-30T12:15:00"/>
    <d v="1899-12-30T00:00:00"/>
    <n v="0"/>
    <n v="0"/>
    <d v="1899-12-30T10:30:00"/>
    <n v="10"/>
    <n v="30"/>
    <d v="1899-12-30T00:10:00"/>
    <n v="0"/>
    <n v="10"/>
    <d v="1899-12-30T00:50:00"/>
    <n v="0"/>
    <n v="50"/>
    <d v="1899-12-30T08:55:00"/>
    <n v="8"/>
    <n v="55"/>
    <m/>
    <m/>
    <m/>
    <d v="1899-12-30T00:00:00"/>
    <n v="0"/>
    <n v="0"/>
    <d v="1899-12-30T00:00:00"/>
    <n v="0"/>
    <n v="0"/>
    <m/>
    <n v="0"/>
    <n v="0"/>
    <m/>
    <n v="0"/>
    <n v="0"/>
    <d v="1899-12-30T08:55:00"/>
    <n v="8"/>
    <n v="55"/>
    <m/>
    <n v="0"/>
    <n v="0"/>
    <m/>
    <n v="0"/>
    <n v="0"/>
    <m/>
    <m/>
    <m/>
    <n v="2888921.8160000034"/>
    <n v="46398"/>
    <n v="62.076206896551724"/>
    <n v="62.26392982456148"/>
    <m/>
    <m/>
    <m/>
    <m/>
    <m/>
  </r>
  <r>
    <n v="816"/>
    <n v="99"/>
    <d v="2012-01-24T00:00:00"/>
    <n v="1"/>
    <x v="46"/>
    <n v="33"/>
    <s v="TSL,JSR"/>
    <s v="MILLENIUM HCC"/>
    <s v="SEA OF GRACIA"/>
    <d v="1899-12-30T10:30:00"/>
    <x v="800"/>
    <s v="DTY-WT 1-WCS-RLS 1-IMWB 1-DTY"/>
    <n v="60"/>
    <n v="0"/>
    <m/>
    <d v="1899-12-30T10:30:00"/>
    <d v="1899-12-30T10:30:00"/>
    <d v="1899-12-30T00:00:00"/>
    <n v="0"/>
    <n v="0"/>
    <d v="1899-12-30T10:45:00"/>
    <d v="1899-12-30T00:15:00"/>
    <n v="0"/>
    <n v="15"/>
    <d v="1899-12-30T10:45:00"/>
    <d v="1899-12-30T00:00:00"/>
    <n v="0"/>
    <n v="0"/>
    <d v="1899-12-30T11:20:00"/>
    <d v="1899-12-30T00:35:00"/>
    <n v="0"/>
    <n v="35"/>
    <d v="1899-12-30T11:20:00"/>
    <d v="1899-12-30T11:35:00"/>
    <d v="1899-12-30T00:15:00"/>
    <n v="0"/>
    <n v="15"/>
    <d v="1899-12-30T11:20:00"/>
    <d v="1899-12-30T11:35:00"/>
    <d v="1899-12-30T00:15:00"/>
    <n v="0"/>
    <n v="15"/>
    <d v="1899-12-30T12:55:00"/>
    <d v="1899-12-30T01:20:00"/>
    <n v="1"/>
    <n v="20"/>
    <d v="1899-12-30T12:55:00"/>
    <d v="1899-12-30T00:00:00"/>
    <n v="0"/>
    <n v="0"/>
    <d v="1899-12-30T14:50:00"/>
    <d v="1899-12-30T01:55:00"/>
    <n v="1"/>
    <n v="55"/>
    <d v="1899-12-30T14:50:00"/>
    <d v="1899-12-30T14:50:00"/>
    <d v="1899-12-30T00:00:00"/>
    <n v="0"/>
    <n v="0"/>
    <d v="1899-12-30T14:50:00"/>
    <d v="1899-12-30T14:50:00"/>
    <m/>
    <d v="1899-12-30T00:00:00"/>
    <n v="0"/>
    <n v="0"/>
    <d v="1899-12-30T15:10:00"/>
    <d v="1899-12-30T00:20:00"/>
    <n v="0"/>
    <n v="20"/>
    <d v="1899-12-30T15:50:00"/>
    <d v="1899-12-30T00:40:00"/>
    <n v="0"/>
    <n v="40"/>
    <d v="1899-12-30T15:50:00"/>
    <d v="1899-12-30T15:50:00"/>
    <d v="1899-12-30T00:00:00"/>
    <n v="0"/>
    <n v="0"/>
    <d v="1899-12-30T05:20:00"/>
    <n v="5"/>
    <n v="20"/>
    <d v="1899-12-30T02:55:00"/>
    <n v="2"/>
    <n v="55"/>
    <d v="1899-12-30T00:15:00"/>
    <n v="0"/>
    <n v="15"/>
    <d v="1899-12-30T01:55:00"/>
    <n v="1"/>
    <n v="55"/>
    <m/>
    <m/>
    <m/>
    <d v="1899-12-30T01:55:00"/>
    <n v="1"/>
    <n v="55"/>
    <d v="1899-12-30T00:00:00"/>
    <n v="0"/>
    <n v="0"/>
    <m/>
    <n v="0"/>
    <n v="0"/>
    <m/>
    <n v="0"/>
    <n v="0"/>
    <m/>
    <n v="0"/>
    <n v="0"/>
    <m/>
    <n v="0"/>
    <n v="0"/>
    <m/>
    <n v="0"/>
    <n v="0"/>
    <m/>
    <m/>
    <m/>
    <n v="2892776.4260000032"/>
    <n v="46458"/>
    <n v="64.243499999999997"/>
    <n v="62.266486417839836"/>
    <m/>
    <m/>
    <m/>
    <m/>
    <m/>
  </r>
  <r>
    <n v="817"/>
    <n v="100"/>
    <d v="2012-01-24T00:00:00"/>
    <n v="1"/>
    <x v="47"/>
    <n v="13"/>
    <s v="TSL,HALDIA"/>
    <s v="OAKY NORTH/KESTRAL"/>
    <s v="FRONTIER AMBITION/FEORILA"/>
    <d v="1899-12-30T13:00:00"/>
    <x v="801"/>
    <s v="DTY-WT 1-WCS-RLS 2-IMWB 1-DTY"/>
    <n v="59"/>
    <n v="0"/>
    <m/>
    <d v="1899-12-30T13:00:00"/>
    <d v="1899-12-30T13:00:00"/>
    <d v="1899-12-30T00:00:00"/>
    <n v="0"/>
    <n v="0"/>
    <d v="1899-12-30T13:20:00"/>
    <d v="1899-12-30T00:20:00"/>
    <n v="0"/>
    <n v="20"/>
    <d v="1899-12-30T13:20:00"/>
    <d v="1899-12-30T00:00:00"/>
    <n v="0"/>
    <n v="0"/>
    <d v="1899-12-30T13:50:00"/>
    <d v="1899-12-30T00:30:00"/>
    <n v="0"/>
    <n v="30"/>
    <d v="1899-12-30T14:00:00"/>
    <d v="1899-12-30T15:30:00"/>
    <d v="1899-12-30T01:30:00"/>
    <n v="1"/>
    <n v="30"/>
    <d v="1899-12-30T14:00:00"/>
    <d v="1899-12-30T15:30:00"/>
    <d v="1899-12-30T01:30:00"/>
    <n v="1"/>
    <n v="30"/>
    <d v="1899-12-30T16:57:00"/>
    <d v="1899-12-30T01:27:00"/>
    <n v="1"/>
    <n v="27"/>
    <d v="1899-12-30T16:58:00"/>
    <d v="1899-12-30T00:01:00"/>
    <n v="0"/>
    <n v="1"/>
    <d v="1899-12-30T22:00:00"/>
    <d v="1899-12-30T05:02:00"/>
    <n v="5"/>
    <n v="2"/>
    <d v="1899-12-30T18:13:00"/>
    <d v="1899-12-30T18:13:00"/>
    <d v="1899-12-30T00:00:00"/>
    <n v="0"/>
    <n v="0"/>
    <d v="1899-12-30T18:13:00"/>
    <d v="1899-12-30T18:13:00"/>
    <m/>
    <d v="1899-12-30T00:00:00"/>
    <n v="0"/>
    <n v="0"/>
    <d v="1899-12-30T18:30:00"/>
    <d v="1899-12-30T00:17:00"/>
    <n v="0"/>
    <n v="17"/>
    <d v="1899-12-30T18:45:00"/>
    <d v="1899-12-30T00:15:00"/>
    <n v="0"/>
    <n v="15"/>
    <d v="1899-12-30T22:45:00"/>
    <d v="1899-12-30T22:45:00"/>
    <d v="1899-12-30T00:00:00"/>
    <n v="0"/>
    <n v="0"/>
    <d v="1899-12-30T09:45:00"/>
    <n v="9"/>
    <n v="45"/>
    <d v="1899-12-30T02:29:00"/>
    <n v="2"/>
    <n v="29"/>
    <d v="1899-12-30T01:30:00"/>
    <n v="1"/>
    <n v="30"/>
    <d v="1899-12-30T05:02:00"/>
    <n v="5"/>
    <n v="2"/>
    <m/>
    <m/>
    <m/>
    <d v="1899-12-30T05:02:00"/>
    <n v="5"/>
    <n v="2"/>
    <d v="1899-12-30T00:00:00"/>
    <n v="0"/>
    <n v="0"/>
    <m/>
    <n v="0"/>
    <n v="0"/>
    <m/>
    <n v="0"/>
    <n v="0"/>
    <m/>
    <n v="0"/>
    <n v="0"/>
    <m/>
    <n v="0"/>
    <n v="0"/>
    <m/>
    <n v="0"/>
    <n v="0"/>
    <m/>
    <m/>
    <m/>
    <n v="2896551.8260000031"/>
    <n v="46517"/>
    <n v="63.989830508474576"/>
    <n v="62.268672227357811"/>
    <m/>
    <m/>
    <m/>
    <m/>
    <m/>
  </r>
  <r>
    <n v="818"/>
    <n v="101"/>
    <d v="2012-01-24T00:00:00"/>
    <n v="1"/>
    <x v="71"/>
    <n v="1"/>
    <s v="JAL"/>
    <s v="NON COKING"/>
    <s v="FENGLI1"/>
    <d v="1899-12-30T15:00:00"/>
    <x v="802"/>
    <s v="DTY-WT 1-WCS-RLS 1-IMWB 1-DTY"/>
    <n v="57"/>
    <n v="2"/>
    <m/>
    <d v="1899-12-30T15:00:00"/>
    <d v="1899-12-30T15:00:00"/>
    <d v="1899-12-30T00:00:00"/>
    <n v="0"/>
    <n v="0"/>
    <d v="1899-12-30T17:00:00"/>
    <d v="1899-12-30T02:00:00"/>
    <n v="2"/>
    <n v="0"/>
    <d v="1899-12-30T17:00:00"/>
    <d v="1899-12-30T00:00:00"/>
    <n v="0"/>
    <n v="0"/>
    <d v="1899-12-30T17:25:00"/>
    <d v="1899-12-30T00:25:00"/>
    <n v="0"/>
    <n v="25"/>
    <d v="1899-12-30T17:30:00"/>
    <d v="1899-12-30T18:25:00"/>
    <d v="1899-12-30T00:55:00"/>
    <n v="0"/>
    <n v="55"/>
    <d v="1899-12-30T17:30:00"/>
    <d v="1899-12-30T18:25:00"/>
    <d v="1899-12-30T00:55:00"/>
    <n v="0"/>
    <n v="55"/>
    <d v="1899-12-30T20:03:00"/>
    <d v="1899-12-30T01:38:00"/>
    <n v="1"/>
    <n v="38"/>
    <d v="1899-12-30T20:09:00"/>
    <d v="1899-12-30T00:06:00"/>
    <n v="0"/>
    <n v="6"/>
    <d v="1899-12-30T23:43:00"/>
    <d v="1899-12-30T03:34:00"/>
    <n v="3"/>
    <n v="34"/>
    <d v="1899-12-30T23:43:00"/>
    <d v="1899-12-30T23:43:00"/>
    <d v="1899-12-30T00:00:00"/>
    <n v="0"/>
    <n v="0"/>
    <d v="1899-12-30T23:43:00"/>
    <d v="1899-12-30T23:43:00"/>
    <m/>
    <d v="1899-12-30T00:00:00"/>
    <n v="0"/>
    <n v="0"/>
    <d v="1899-12-31T00:00:00"/>
    <d v="1899-12-30T00:17:00"/>
    <n v="0"/>
    <n v="17"/>
    <d v="1899-12-31T00:15:00"/>
    <d v="1899-12-30T00:15:00"/>
    <n v="0"/>
    <n v="15"/>
    <d v="1899-12-31T01:00:00"/>
    <d v="1899-12-31T01:00:00"/>
    <d v="1899-12-30T00:00:00"/>
    <n v="0"/>
    <n v="0"/>
    <d v="1899-12-30T10:00:00"/>
    <n v="10"/>
    <n v="0"/>
    <d v="1899-12-30T02:35:00"/>
    <n v="2"/>
    <n v="35"/>
    <d v="1899-12-30T00:55:00"/>
    <n v="0"/>
    <n v="55"/>
    <d v="1899-12-30T03:34:00"/>
    <n v="3"/>
    <n v="34"/>
    <m/>
    <m/>
    <m/>
    <d v="1899-12-30T03:34:00"/>
    <n v="3"/>
    <n v="34"/>
    <d v="1899-12-30T00:00:00"/>
    <n v="0"/>
    <n v="0"/>
    <m/>
    <n v="0"/>
    <n v="0"/>
    <m/>
    <n v="0"/>
    <n v="0"/>
    <m/>
    <n v="0"/>
    <n v="0"/>
    <m/>
    <n v="0"/>
    <n v="0"/>
    <m/>
    <n v="0"/>
    <n v="0"/>
    <m/>
    <m/>
    <m/>
    <n v="2900205.0060000033"/>
    <n v="46574"/>
    <n v="64.090877192982447"/>
    <n v="62.270902348950131"/>
    <m/>
    <m/>
    <m/>
    <m/>
    <m/>
  </r>
  <r>
    <n v="819"/>
    <n v="102"/>
    <d v="2012-01-25T00:00:00"/>
    <n v="1"/>
    <x v="58"/>
    <n v="6"/>
    <s v="BEL"/>
    <s v="HARD COKING COAL(OCJC)"/>
    <s v="ORIENT CHAMPION"/>
    <d v="1899-12-30T03:30:00"/>
    <x v="803"/>
    <s v="DTY-WT 1-WCS-RLS 1-IMWB 1-DTY"/>
    <n v="56"/>
    <n v="3"/>
    <m/>
    <d v="1899-12-30T03:30:00"/>
    <d v="1899-12-30T03:30:00"/>
    <d v="1899-12-30T00:00:00"/>
    <n v="0"/>
    <n v="0"/>
    <d v="1899-12-30T03:35:00"/>
    <d v="1899-12-30T00:05:00"/>
    <n v="0"/>
    <n v="5"/>
    <d v="1899-12-30T03:45:00"/>
    <d v="1899-12-30T00:10:00"/>
    <n v="0"/>
    <n v="10"/>
    <d v="1899-12-30T04:10:00"/>
    <d v="1899-12-30T00:25:00"/>
    <n v="0"/>
    <n v="25"/>
    <d v="1899-12-30T04:15:00"/>
    <d v="1899-12-30T08:00:00"/>
    <d v="1899-12-30T03:45:00"/>
    <n v="3"/>
    <n v="45"/>
    <d v="1899-12-30T04:15:00"/>
    <d v="1899-12-30T08:00:00"/>
    <d v="1899-12-30T03:45:00"/>
    <n v="3"/>
    <m/>
    <d v="1899-12-30T06:28:00"/>
    <n v="-6.3888888888888884E-2"/>
    <e v="#NUM!"/>
    <e v="#NUM!"/>
    <d v="1899-12-30T06:28:00"/>
    <d v="1899-12-30T00:00:00"/>
    <n v="0"/>
    <n v="0"/>
    <d v="1899-12-30T08:40:00"/>
    <d v="1899-12-30T02:12:00"/>
    <n v="2"/>
    <n v="12"/>
    <d v="1899-12-30T08:40:00"/>
    <d v="1899-12-30T08:40:00"/>
    <d v="1899-12-30T00:00:00"/>
    <n v="0"/>
    <n v="0"/>
    <d v="1899-12-30T08:40:00"/>
    <d v="1899-12-30T08:40:00"/>
    <m/>
    <d v="1899-12-30T00:00:00"/>
    <n v="0"/>
    <n v="0"/>
    <d v="1899-12-30T08:55:00"/>
    <d v="1899-12-30T00:15:00"/>
    <n v="0"/>
    <n v="15"/>
    <d v="1899-12-30T09:00:00"/>
    <d v="1899-12-30T00:05:00"/>
    <n v="0"/>
    <n v="5"/>
    <d v="1899-12-30T09:05:00"/>
    <d v="1899-12-30T09:10:00"/>
    <d v="1899-12-30T00:05:00"/>
    <n v="0"/>
    <n v="5"/>
    <d v="1899-12-30T05:40:00"/>
    <n v="5"/>
    <n v="40"/>
    <n v="-3.2638888888888856E-2"/>
    <e v="#NUM!"/>
    <e v="#NUM!"/>
    <d v="1899-12-30T03:45:00"/>
    <n v="3"/>
    <n v="45"/>
    <d v="1899-12-30T02:12:00"/>
    <n v="2"/>
    <n v="12"/>
    <m/>
    <m/>
    <m/>
    <d v="1899-12-30T01:51:00"/>
    <n v="1"/>
    <n v="51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00:00"/>
    <n v="0"/>
    <n v="0"/>
    <d v="1899-12-30T00:21:00"/>
    <n v="0"/>
    <n v="21"/>
    <d v="1899-12-30T00:00:00"/>
    <m/>
    <m/>
    <n v="2903837.9160000035"/>
    <n v="46630"/>
    <n v="64.873392857142861"/>
    <n v="62.274027793266214"/>
    <m/>
    <m/>
    <m/>
    <m/>
    <m/>
  </r>
  <r>
    <n v="820"/>
    <n v="103"/>
    <d v="2012-01-25T00:00:00"/>
    <n v="1"/>
    <x v="72"/>
    <n v="2"/>
    <m/>
    <s v="KOL / NC COAL"/>
    <m/>
    <d v="1899-12-30T09:30:00"/>
    <x v="804"/>
    <s v="DTY-WT 1-WCS-RLS 1-IMWB 1-DTY"/>
    <n v="58"/>
    <n v="1"/>
    <m/>
    <m/>
    <m/>
    <d v="1899-12-30T00:00:00"/>
    <n v="0"/>
    <n v="0"/>
    <m/>
    <d v="1899-12-30T00:00:00"/>
    <n v="0"/>
    <n v="0"/>
    <m/>
    <d v="1899-12-30T00:00:00"/>
    <n v="0"/>
    <n v="0"/>
    <m/>
    <m/>
    <n v="0"/>
    <n v="0"/>
    <m/>
    <m/>
    <d v="1899-12-30T00:00:00"/>
    <n v="0"/>
    <n v="0"/>
    <m/>
    <m/>
    <d v="1899-12-30T00:00:00"/>
    <m/>
    <m/>
    <m/>
    <m/>
    <n v="0"/>
    <n v="0"/>
    <m/>
    <d v="1899-12-30T00:00:00"/>
    <n v="0"/>
    <n v="0"/>
    <m/>
    <m/>
    <n v="0"/>
    <m/>
    <m/>
    <m/>
    <m/>
    <n v="0"/>
    <n v="0"/>
    <m/>
    <m/>
    <m/>
    <d v="1899-12-30T00:00:00"/>
    <m/>
    <n v="0"/>
    <m/>
    <d v="1899-12-30T00:00:00"/>
    <n v="0"/>
    <n v="0"/>
    <m/>
    <d v="1899-12-30T00:00:00"/>
    <n v="0"/>
    <n v="0"/>
    <m/>
    <m/>
    <m/>
    <n v="0"/>
    <n v="0"/>
    <m/>
    <n v="0"/>
    <n v="0"/>
    <d v="1899-12-30T00:00:00"/>
    <n v="0"/>
    <n v="0"/>
    <d v="1899-12-30T00:00:00"/>
    <n v="0"/>
    <n v="0"/>
    <d v="1899-12-30T00:00:00"/>
    <n v="0"/>
    <n v="0"/>
    <m/>
    <m/>
    <m/>
    <d v="1899-12-30T00:00:00"/>
    <n v="0"/>
    <n v="0"/>
    <m/>
    <n v="0"/>
    <n v="0"/>
    <m/>
    <n v="0"/>
    <n v="0"/>
    <m/>
    <n v="0"/>
    <n v="0"/>
    <m/>
    <n v="0"/>
    <n v="0"/>
    <m/>
    <n v="0"/>
    <n v="0"/>
    <m/>
    <m/>
    <m/>
    <m/>
    <m/>
    <m/>
    <m/>
    <m/>
    <n v="60.803620689655176"/>
    <m/>
    <m/>
    <m/>
    <m/>
    <m/>
    <m/>
  </r>
  <r>
    <n v="821"/>
    <n v="104"/>
    <d v="2012-01-25T00:00:00"/>
    <n v="1"/>
    <x v="73"/>
    <m/>
    <m/>
    <m/>
    <m/>
    <m/>
    <x v="34"/>
    <m/>
    <m/>
    <m/>
    <m/>
    <m/>
    <m/>
    <d v="1899-12-30T00:00:00"/>
    <n v="0"/>
    <n v="0"/>
    <m/>
    <d v="1899-12-30T00:00:00"/>
    <n v="0"/>
    <n v="0"/>
    <m/>
    <d v="1899-12-30T00:00:00"/>
    <n v="0"/>
    <n v="0"/>
    <m/>
    <m/>
    <n v="0"/>
    <n v="0"/>
    <m/>
    <m/>
    <d v="1899-12-30T00:00:00"/>
    <n v="0"/>
    <n v="0"/>
    <m/>
    <m/>
    <d v="1899-12-30T00:00:00"/>
    <m/>
    <m/>
    <m/>
    <m/>
    <n v="0"/>
    <n v="0"/>
    <m/>
    <d v="1899-12-30T00:00:00"/>
    <n v="0"/>
    <n v="0"/>
    <m/>
    <m/>
    <m/>
    <m/>
    <m/>
    <m/>
    <m/>
    <n v="0"/>
    <n v="0"/>
    <m/>
    <m/>
    <m/>
    <d v="1899-12-30T00:00:00"/>
    <m/>
    <m/>
    <m/>
    <d v="1899-12-30T00:00:00"/>
    <n v="0"/>
    <n v="0"/>
    <m/>
    <d v="1899-12-30T00:00:00"/>
    <n v="0"/>
    <n v="0"/>
    <m/>
    <m/>
    <m/>
    <n v="0"/>
    <m/>
    <m/>
    <n v="0"/>
    <n v="0"/>
    <d v="1899-12-30T00:00:00"/>
    <n v="0"/>
    <n v="0"/>
    <d v="1899-12-30T00:00:00"/>
    <n v="0"/>
    <n v="0"/>
    <d v="1899-12-30T00:00:00"/>
    <n v="0"/>
    <n v="0"/>
    <m/>
    <m/>
    <m/>
    <d v="1899-12-30T00:00:00"/>
    <n v="0"/>
    <n v="0"/>
    <m/>
    <n v="0"/>
    <n v="0"/>
    <m/>
    <n v="0"/>
    <n v="0"/>
    <m/>
    <n v="0"/>
    <n v="0"/>
    <m/>
    <n v="0"/>
    <n v="0"/>
    <m/>
    <n v="0"/>
    <n v="0"/>
    <m/>
    <m/>
    <m/>
    <m/>
    <m/>
    <m/>
    <m/>
    <m/>
    <m/>
    <m/>
    <m/>
    <m/>
    <m/>
    <m/>
    <m/>
  </r>
  <r>
    <n v="822"/>
    <n v="105"/>
    <d v="2012-01-25T00:00:00"/>
    <n v="1"/>
    <x v="73"/>
    <m/>
    <m/>
    <m/>
    <m/>
    <m/>
    <x v="34"/>
    <m/>
    <m/>
    <m/>
    <m/>
    <m/>
    <m/>
    <d v="1899-12-30T00:00:00"/>
    <n v="0"/>
    <n v="0"/>
    <m/>
    <d v="1899-12-30T00:00:00"/>
    <n v="0"/>
    <n v="0"/>
    <m/>
    <d v="1899-12-30T00:00:00"/>
    <n v="0"/>
    <n v="0"/>
    <m/>
    <m/>
    <n v="0"/>
    <n v="0"/>
    <m/>
    <m/>
    <d v="1899-12-30T00:00:00"/>
    <n v="0"/>
    <n v="0"/>
    <m/>
    <m/>
    <m/>
    <m/>
    <m/>
    <m/>
    <m/>
    <n v="0"/>
    <n v="0"/>
    <m/>
    <m/>
    <n v="0"/>
    <m/>
    <m/>
    <m/>
    <m/>
    <m/>
    <m/>
    <m/>
    <m/>
    <n v="0"/>
    <m/>
    <m/>
    <m/>
    <m/>
    <d v="1899-12-30T00:00:00"/>
    <m/>
    <m/>
    <m/>
    <d v="1899-12-30T00:00:00"/>
    <m/>
    <n v="0"/>
    <m/>
    <d v="1899-12-30T00:00:00"/>
    <n v="0"/>
    <n v="0"/>
    <m/>
    <m/>
    <m/>
    <n v="0"/>
    <m/>
    <m/>
    <n v="0"/>
    <n v="0"/>
    <d v="1899-12-30T00:00:00"/>
    <n v="0"/>
    <n v="0"/>
    <d v="1899-12-30T00:00:00"/>
    <n v="0"/>
    <n v="0"/>
    <d v="1899-12-30T00:00:00"/>
    <n v="0"/>
    <n v="0"/>
    <m/>
    <m/>
    <m/>
    <d v="1899-12-30T00:00:00"/>
    <n v="0"/>
    <n v="0"/>
    <m/>
    <n v="0"/>
    <n v="0"/>
    <m/>
    <n v="0"/>
    <n v="0"/>
    <m/>
    <n v="0"/>
    <n v="0"/>
    <m/>
    <n v="0"/>
    <n v="0"/>
    <m/>
    <m/>
    <m/>
    <m/>
    <m/>
    <m/>
    <m/>
    <m/>
    <m/>
    <m/>
    <m/>
    <m/>
    <m/>
    <m/>
    <m/>
    <m/>
    <m/>
    <m/>
  </r>
  <r>
    <n v="823"/>
    <n v="106"/>
    <m/>
    <m/>
    <x v="73"/>
    <m/>
    <m/>
    <m/>
    <m/>
    <m/>
    <x v="34"/>
    <m/>
    <m/>
    <m/>
    <m/>
    <m/>
    <m/>
    <d v="1899-12-30T00:00:00"/>
    <n v="0"/>
    <n v="0"/>
    <m/>
    <d v="1899-12-30T00:00:00"/>
    <n v="0"/>
    <n v="0"/>
    <m/>
    <d v="1899-12-30T00:00:00"/>
    <n v="0"/>
    <n v="0"/>
    <m/>
    <m/>
    <m/>
    <n v="0"/>
    <m/>
    <m/>
    <d v="1899-12-30T00:00:00"/>
    <n v="0"/>
    <n v="0"/>
    <m/>
    <m/>
    <m/>
    <m/>
    <m/>
    <m/>
    <m/>
    <n v="0"/>
    <n v="0"/>
    <m/>
    <m/>
    <m/>
    <m/>
    <m/>
    <m/>
    <m/>
    <m/>
    <m/>
    <m/>
    <m/>
    <n v="0"/>
    <m/>
    <m/>
    <m/>
    <m/>
    <d v="1899-12-30T00:00:00"/>
    <m/>
    <m/>
    <m/>
    <d v="1899-12-30T00:00:00"/>
    <m/>
    <n v="0"/>
    <m/>
    <d v="1899-12-30T00:00:00"/>
    <m/>
    <n v="0"/>
    <m/>
    <m/>
    <m/>
    <n v="0"/>
    <m/>
    <m/>
    <m/>
    <m/>
    <m/>
    <m/>
    <m/>
    <m/>
    <m/>
    <m/>
    <m/>
    <m/>
    <m/>
    <m/>
    <m/>
    <m/>
    <m/>
    <m/>
    <m/>
    <m/>
    <n v="0"/>
    <n v="0"/>
    <m/>
    <n v="0"/>
    <n v="0"/>
    <m/>
    <n v="0"/>
    <n v="0"/>
    <m/>
    <n v="0"/>
    <n v="0"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d v="1899-12-30T00:00:00"/>
    <n v="0"/>
    <n v="0"/>
    <m/>
    <d v="1899-12-30T00:00:00"/>
    <n v="0"/>
    <n v="0"/>
    <m/>
    <d v="1899-12-30T00:00:00"/>
    <n v="0"/>
    <n v="0"/>
    <m/>
    <m/>
    <m/>
    <n v="0"/>
    <m/>
    <m/>
    <d v="1899-12-30T00:00:00"/>
    <n v="0"/>
    <n v="0"/>
    <m/>
    <m/>
    <m/>
    <m/>
    <m/>
    <m/>
    <m/>
    <n v="0"/>
    <n v="0"/>
    <m/>
    <m/>
    <m/>
    <m/>
    <m/>
    <m/>
    <m/>
    <m/>
    <m/>
    <m/>
    <m/>
    <n v="0"/>
    <m/>
    <m/>
    <m/>
    <m/>
    <d v="1899-12-30T00:00:00"/>
    <m/>
    <m/>
    <m/>
    <d v="1899-12-30T00:00:00"/>
    <m/>
    <n v="0"/>
    <m/>
    <d v="1899-12-30T00:00:00"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n v="0"/>
    <n v="0"/>
    <m/>
    <n v="0"/>
    <n v="0"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d v="1899-12-30T00:00:00"/>
    <n v="0"/>
    <n v="0"/>
    <m/>
    <d v="1899-12-30T00:00:00"/>
    <n v="0"/>
    <n v="0"/>
    <m/>
    <d v="1899-12-30T00:00:00"/>
    <n v="0"/>
    <n v="0"/>
    <m/>
    <m/>
    <m/>
    <n v="0"/>
    <m/>
    <m/>
    <d v="1899-12-30T00:00:00"/>
    <n v="0"/>
    <n v="0"/>
    <m/>
    <m/>
    <m/>
    <m/>
    <m/>
    <m/>
    <m/>
    <n v="0"/>
    <m/>
    <m/>
    <m/>
    <m/>
    <m/>
    <m/>
    <m/>
    <m/>
    <m/>
    <m/>
    <m/>
    <m/>
    <n v="0"/>
    <m/>
    <m/>
    <m/>
    <m/>
    <d v="1899-12-30T00:00:00"/>
    <m/>
    <m/>
    <m/>
    <d v="1899-12-30T00:00:0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n v="0"/>
    <n v="0"/>
    <m/>
    <n v="0"/>
    <n v="0"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d v="1899-12-30T00:00:00"/>
    <n v="0"/>
    <n v="0"/>
    <m/>
    <d v="1899-12-30T00:00:00"/>
    <n v="0"/>
    <n v="0"/>
    <m/>
    <d v="1899-12-30T00:00:00"/>
    <n v="0"/>
    <n v="0"/>
    <m/>
    <m/>
    <m/>
    <n v="0"/>
    <m/>
    <m/>
    <d v="1899-12-30T00:00:00"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d v="1899-12-30T00:00:0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n v="0"/>
    <n v="0"/>
    <m/>
    <n v="0"/>
    <n v="0"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d v="1899-12-30T00:00:00"/>
    <n v="0"/>
    <n v="0"/>
    <m/>
    <d v="1899-12-30T00:00:00"/>
    <n v="0"/>
    <n v="0"/>
    <m/>
    <d v="1899-12-30T00:00:00"/>
    <m/>
    <n v="0"/>
    <m/>
    <m/>
    <m/>
    <m/>
    <m/>
    <m/>
    <d v="1899-12-30T00:00:00"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d v="1899-12-30T00:00:0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n v="0"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d v="1899-12-30T00:00:00"/>
    <n v="0"/>
    <n v="0"/>
    <m/>
    <d v="1899-12-30T00:00:00"/>
    <n v="0"/>
    <n v="0"/>
    <m/>
    <d v="1899-12-30T00:00:00"/>
    <m/>
    <n v="0"/>
    <m/>
    <m/>
    <m/>
    <m/>
    <m/>
    <m/>
    <d v="1899-12-30T00:00:0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n v="0"/>
    <n v="0"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d v="1899-12-30T00:00:00"/>
    <n v="0"/>
    <m/>
    <m/>
    <d v="1899-12-30T00:00:00"/>
    <n v="0"/>
    <n v="0"/>
    <m/>
    <d v="1899-12-30T00:00:00"/>
    <m/>
    <n v="0"/>
    <m/>
    <m/>
    <m/>
    <m/>
    <m/>
    <m/>
    <d v="1899-12-30T00:00:0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m/>
    <n v="0"/>
    <m/>
    <m/>
    <m/>
    <n v="0"/>
    <n v="0"/>
    <m/>
    <m/>
    <m/>
    <m/>
    <m/>
    <m/>
    <m/>
    <m/>
    <m/>
    <m/>
    <d v="1899-12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m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x v="73"/>
    <m/>
    <m/>
    <m/>
    <m/>
    <m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B7" firstHeaderRow="1" firstDataRow="1" firstDataCol="1"/>
  <pivotFields count="126">
    <pivotField showAll="0"/>
    <pivotField showAll="0"/>
    <pivotField showAll="0"/>
    <pivotField showAll="0"/>
    <pivotField axis="axisRow" showAll="0">
      <items count="75">
        <item h="1" x="58"/>
        <item h="1" x="56"/>
        <item h="1" x="54"/>
        <item h="1" x="68"/>
        <item h="1" x="45"/>
        <item h="1" x="69"/>
        <item h="1" x="60"/>
        <item h="1" x="61"/>
        <item h="1" x="71"/>
        <item h="1" x="49"/>
        <item h="1" x="48"/>
        <item h="1" x="44"/>
        <item h="1" x="65"/>
        <item h="1" x="41"/>
        <item h="1" x="72"/>
        <item h="1" x="59"/>
        <item h="1" x="63"/>
        <item h="1" x="53"/>
        <item h="1" x="27"/>
        <item h="1" x="13"/>
        <item h="1" x="11"/>
        <item h="1" x="21"/>
        <item h="1" x="40"/>
        <item h="1" x="26"/>
        <item h="1" x="28"/>
        <item h="1" x="2"/>
        <item h="1" x="8"/>
        <item h="1" x="20"/>
        <item h="1" x="39"/>
        <item h="1" x="1"/>
        <item h="1" x="16"/>
        <item h="1" x="9"/>
        <item h="1" x="10"/>
        <item h="1" x="7"/>
        <item h="1" x="43"/>
        <item h="1" x="31"/>
        <item h="1" x="14"/>
        <item h="1" x="37"/>
        <item h="1" x="32"/>
        <item h="1" x="18"/>
        <item h="1" x="33"/>
        <item h="1" x="35"/>
        <item h="1" x="36"/>
        <item h="1" x="22"/>
        <item h="1" x="3"/>
        <item h="1" x="24"/>
        <item h="1" x="6"/>
        <item h="1" x="12"/>
        <item h="1" x="29"/>
        <item h="1" x="17"/>
        <item h="1" x="19"/>
        <item h="1" x="15"/>
        <item h="1" x="23"/>
        <item x="0"/>
        <item x="5"/>
        <item x="4"/>
        <item h="1" x="38"/>
        <item h="1" x="30"/>
        <item h="1" x="25"/>
        <item h="1" x="34"/>
        <item h="1" x="64"/>
        <item h="1" x="67"/>
        <item h="1" x="57"/>
        <item h="1" x="47"/>
        <item h="1" x="70"/>
        <item h="1" x="46"/>
        <item h="1" x="51"/>
        <item h="1" x="52"/>
        <item h="1" x="55"/>
        <item h="1" x="66"/>
        <item h="1" x="62"/>
        <item h="1" x="50"/>
        <item h="1" x="42"/>
        <item h="1" x="73"/>
        <item t="default"/>
      </items>
    </pivotField>
    <pivotField showAll="0"/>
    <pivotField showAll="0"/>
    <pivotField showAll="0"/>
    <pivotField showAll="0"/>
    <pivotField showAll="0"/>
    <pivotField dataField="1" showAll="0">
      <items count="806">
        <item x="615"/>
        <item x="320"/>
        <item x="698"/>
        <item x="324"/>
        <item x="81"/>
        <item x="154"/>
        <item x="78"/>
        <item x="112"/>
        <item x="77"/>
        <item x="708"/>
        <item x="761"/>
        <item x="114"/>
        <item x="110"/>
        <item x="665"/>
        <item x="718"/>
        <item x="83"/>
        <item x="580"/>
        <item x="647"/>
        <item x="329"/>
        <item x="656"/>
        <item x="557"/>
        <item x="65"/>
        <item x="509"/>
        <item x="181"/>
        <item x="476"/>
        <item x="153"/>
        <item x="596"/>
        <item x="257"/>
        <item x="289"/>
        <item x="706"/>
        <item x="635"/>
        <item x="69"/>
        <item x="163"/>
        <item x="244"/>
        <item x="584"/>
        <item x="379"/>
        <item x="13"/>
        <item x="626"/>
        <item x="424"/>
        <item x="642"/>
        <item x="113"/>
        <item x="390"/>
        <item x="377"/>
        <item x="245"/>
        <item x="530"/>
        <item x="714"/>
        <item x="371"/>
        <item x="583"/>
        <item x="631"/>
        <item x="345"/>
        <item x="396"/>
        <item x="577"/>
        <item x="673"/>
        <item x="696"/>
        <item x="466"/>
        <item x="216"/>
        <item x="351"/>
        <item x="690"/>
        <item x="746"/>
        <item x="103"/>
        <item x="290"/>
        <item x="663"/>
        <item x="786"/>
        <item x="342"/>
        <item x="116"/>
        <item x="231"/>
        <item x="265"/>
        <item x="230"/>
        <item x="654"/>
        <item x="526"/>
        <item x="161"/>
        <item x="564"/>
        <item x="177"/>
        <item x="423"/>
        <item x="585"/>
        <item x="582"/>
        <item x="425"/>
        <item x="136"/>
        <item x="544"/>
        <item x="442"/>
        <item x="327"/>
        <item x="678"/>
        <item x="6"/>
        <item x="38"/>
        <item x="567"/>
        <item x="453"/>
        <item x="474"/>
        <item x="2"/>
        <item x="727"/>
        <item x="5"/>
        <item x="605"/>
        <item x="734"/>
        <item x="623"/>
        <item x="419"/>
        <item x="625"/>
        <item x="267"/>
        <item x="389"/>
        <item x="510"/>
        <item x="565"/>
        <item x="356"/>
        <item x="3"/>
        <item x="36"/>
        <item x="294"/>
        <item x="133"/>
        <item x="637"/>
        <item x="592"/>
        <item x="516"/>
        <item x="506"/>
        <item x="19"/>
        <item x="0"/>
        <item x="550"/>
        <item x="437"/>
        <item x="660"/>
        <item x="682"/>
        <item x="614"/>
        <item x="554"/>
        <item x="200"/>
        <item x="546"/>
        <item x="443"/>
        <item x="386"/>
        <item x="4"/>
        <item x="251"/>
        <item x="49"/>
        <item x="729"/>
        <item x="618"/>
        <item x="522"/>
        <item x="759"/>
        <item x="471"/>
        <item x="256"/>
        <item x="667"/>
        <item x="521"/>
        <item x="192"/>
        <item x="215"/>
        <item x="697"/>
        <item x="413"/>
        <item x="137"/>
        <item x="90"/>
        <item x="448"/>
        <item x="347"/>
        <item x="156"/>
        <item x="508"/>
        <item x="602"/>
        <item x="514"/>
        <item x="75"/>
        <item x="28"/>
        <item x="139"/>
        <item x="301"/>
        <item x="366"/>
        <item x="401"/>
        <item x="700"/>
        <item x="525"/>
        <item x="551"/>
        <item x="51"/>
        <item x="553"/>
        <item x="241"/>
        <item x="111"/>
        <item x="368"/>
        <item x="388"/>
        <item x="532"/>
        <item x="484"/>
        <item x="556"/>
        <item x="399"/>
        <item x="374"/>
        <item x="436"/>
        <item x="170"/>
        <item x="201"/>
        <item x="541"/>
        <item x="503"/>
        <item x="560"/>
        <item x="233"/>
        <item x="634"/>
        <item x="534"/>
        <item x="403"/>
        <item x="190"/>
        <item x="630"/>
        <item x="512"/>
        <item x="400"/>
        <item x="579"/>
        <item x="764"/>
        <item x="144"/>
        <item x="188"/>
        <item x="784"/>
        <item x="593"/>
        <item x="497"/>
        <item x="8"/>
        <item x="323"/>
        <item x="304"/>
        <item x="603"/>
        <item x="750"/>
        <item x="772"/>
        <item x="483"/>
        <item x="675"/>
        <item x="568"/>
        <item x="346"/>
        <item x="681"/>
        <item x="37"/>
        <item x="24"/>
        <item x="527"/>
        <item x="1"/>
        <item x="143"/>
        <item x="628"/>
        <item x="303"/>
        <item x="547"/>
        <item x="722"/>
        <item x="43"/>
        <item x="570"/>
        <item x="575"/>
        <item x="101"/>
        <item x="771"/>
        <item x="29"/>
        <item x="270"/>
        <item x="465"/>
        <item x="715"/>
        <item x="416"/>
        <item x="178"/>
        <item x="63"/>
        <item x="766"/>
        <item x="292"/>
        <item x="486"/>
        <item x="87"/>
        <item x="524"/>
        <item x="26"/>
        <item x="594"/>
        <item x="449"/>
        <item x="7"/>
        <item x="261"/>
        <item x="632"/>
        <item x="502"/>
        <item x="421"/>
        <item x="792"/>
        <item x="314"/>
        <item x="234"/>
        <item x="20"/>
        <item x="500"/>
        <item x="411"/>
        <item x="25"/>
        <item x="511"/>
        <item x="298"/>
        <item x="283"/>
        <item x="677"/>
        <item x="645"/>
        <item x="315"/>
        <item x="70"/>
        <item x="82"/>
        <item x="597"/>
        <item x="249"/>
        <item x="447"/>
        <item x="228"/>
        <item x="18"/>
        <item x="39"/>
        <item x="491"/>
        <item x="543"/>
        <item x="378"/>
        <item x="710"/>
        <item x="538"/>
        <item x="187"/>
        <item x="222"/>
        <item x="27"/>
        <item x="664"/>
        <item x="405"/>
        <item x="106"/>
        <item x="774"/>
        <item x="607"/>
        <item x="182"/>
        <item x="458"/>
        <item x="350"/>
        <item x="344"/>
        <item x="158"/>
        <item x="528"/>
        <item x="661"/>
        <item x="184"/>
        <item x="480"/>
        <item x="435"/>
        <item x="542"/>
        <item x="770"/>
        <item x="167"/>
        <item x="205"/>
        <item x="692"/>
        <item x="262"/>
        <item x="595"/>
        <item x="533"/>
        <item x="744"/>
        <item x="172"/>
        <item x="12"/>
        <item x="558"/>
        <item x="572"/>
        <item x="804"/>
        <item x="247"/>
        <item x="264"/>
        <item x="517"/>
        <item x="431"/>
        <item x="367"/>
        <item x="10"/>
        <item x="624"/>
        <item x="739"/>
        <item x="406"/>
        <item x="638"/>
        <item x="499"/>
        <item x="204"/>
        <item x="459"/>
        <item x="84"/>
        <item x="756"/>
        <item x="147"/>
        <item x="513"/>
        <item x="224"/>
        <item x="641"/>
        <item x="171"/>
        <item x="433"/>
        <item x="666"/>
        <item x="464"/>
        <item x="394"/>
        <item x="207"/>
        <item x="255"/>
        <item x="755"/>
        <item x="52"/>
        <item x="397"/>
        <item x="769"/>
        <item x="309"/>
        <item x="11"/>
        <item x="420"/>
        <item x="392"/>
        <item x="104"/>
        <item x="23"/>
        <item x="297"/>
        <item x="520"/>
        <item x="128"/>
        <item x="417"/>
        <item x="395"/>
        <item x="562"/>
        <item x="749"/>
        <item x="780"/>
        <item x="92"/>
        <item x="240"/>
        <item x="276"/>
        <item x="325"/>
        <item x="306"/>
        <item x="263"/>
        <item x="220"/>
        <item x="141"/>
        <item x="98"/>
        <item x="495"/>
        <item x="30"/>
        <item x="238"/>
        <item x="689"/>
        <item x="376"/>
        <item x="604"/>
        <item x="467"/>
        <item x="326"/>
        <item x="672"/>
        <item x="519"/>
        <item x="79"/>
        <item x="679"/>
        <item x="601"/>
        <item x="545"/>
        <item x="629"/>
        <item x="613"/>
        <item x="699"/>
        <item x="32"/>
        <item x="529"/>
        <item x="317"/>
        <item x="40"/>
        <item x="328"/>
        <item x="338"/>
        <item x="15"/>
        <item x="385"/>
        <item x="773"/>
        <item x="410"/>
        <item x="35"/>
        <item x="598"/>
        <item x="791"/>
        <item x="581"/>
        <item x="573"/>
        <item x="492"/>
        <item x="173"/>
        <item x="9"/>
        <item x="758"/>
        <item x="14"/>
        <item x="295"/>
        <item x="728"/>
        <item x="704"/>
        <item x="160"/>
        <item x="741"/>
        <item x="120"/>
        <item x="58"/>
        <item x="349"/>
        <item x="644"/>
        <item x="627"/>
        <item x="358"/>
        <item x="124"/>
        <item x="776"/>
        <item x="310"/>
        <item x="736"/>
        <item x="169"/>
        <item x="47"/>
        <item x="621"/>
        <item x="365"/>
        <item x="193"/>
        <item x="31"/>
        <item x="332"/>
        <item x="610"/>
        <item x="334"/>
        <item x="196"/>
        <item x="21"/>
        <item x="340"/>
        <item x="574"/>
        <item x="686"/>
        <item x="45"/>
        <item x="94"/>
        <item x="115"/>
        <item x="622"/>
        <item x="214"/>
        <item x="74"/>
        <item x="373"/>
        <item x="617"/>
        <item x="799"/>
        <item x="518"/>
        <item x="676"/>
        <item x="282"/>
        <item x="138"/>
        <item x="454"/>
        <item x="787"/>
        <item x="393"/>
        <item x="305"/>
        <item x="57"/>
        <item x="767"/>
        <item x="55"/>
        <item x="643"/>
        <item x="445"/>
        <item x="339"/>
        <item x="494"/>
        <item x="140"/>
        <item x="540"/>
        <item x="68"/>
        <item x="616"/>
        <item x="131"/>
        <item x="606"/>
        <item x="375"/>
        <item x="341"/>
        <item x="709"/>
        <item x="322"/>
        <item x="742"/>
        <item x="99"/>
        <item x="353"/>
        <item x="221"/>
        <item x="66"/>
        <item x="462"/>
        <item x="93"/>
        <item x="175"/>
        <item x="95"/>
        <item x="705"/>
        <item x="439"/>
        <item x="745"/>
        <item x="250"/>
        <item x="760"/>
        <item x="782"/>
        <item x="336"/>
        <item x="701"/>
        <item x="239"/>
        <item x="86"/>
        <item x="311"/>
        <item x="259"/>
        <item x="64"/>
        <item x="142"/>
        <item x="685"/>
        <item x="85"/>
        <item x="97"/>
        <item x="426"/>
        <item x="296"/>
        <item x="117"/>
        <item x="312"/>
        <item x="380"/>
        <item x="186"/>
        <item x="302"/>
        <item x="237"/>
        <item x="712"/>
        <item x="691"/>
        <item x="612"/>
        <item x="725"/>
        <item x="444"/>
        <item x="287"/>
        <item x="242"/>
        <item x="571"/>
        <item x="360"/>
        <item x="194"/>
        <item x="33"/>
        <item x="308"/>
        <item x="202"/>
        <item x="318"/>
        <item x="16"/>
        <item x="640"/>
        <item x="102"/>
        <item x="60"/>
        <item x="132"/>
        <item x="370"/>
        <item x="803"/>
        <item x="482"/>
        <item x="707"/>
        <item x="652"/>
        <item x="151"/>
        <item x="407"/>
        <item x="286"/>
        <item x="219"/>
        <item x="354"/>
        <item x="738"/>
        <item x="210"/>
        <item x="119"/>
        <item x="609"/>
        <item x="659"/>
        <item x="208"/>
        <item x="148"/>
        <item x="134"/>
        <item x="463"/>
        <item x="277"/>
        <item x="719"/>
        <item x="461"/>
        <item x="434"/>
        <item x="633"/>
        <item x="53"/>
        <item x="274"/>
        <item x="135"/>
        <item x="212"/>
        <item x="313"/>
        <item x="688"/>
        <item x="535"/>
        <item x="252"/>
        <item x="61"/>
        <item x="122"/>
        <item x="321"/>
        <item x="157"/>
        <item x="569"/>
        <item x="152"/>
        <item x="165"/>
        <item x="150"/>
        <item x="273"/>
        <item x="105"/>
        <item x="430"/>
        <item x="174"/>
        <item x="166"/>
        <item x="548"/>
        <item x="733"/>
        <item x="42"/>
        <item x="126"/>
        <item x="505"/>
        <item x="802"/>
        <item x="107"/>
        <item x="687"/>
        <item x="50"/>
        <item x="422"/>
        <item x="361"/>
        <item x="333"/>
        <item x="504"/>
        <item x="646"/>
        <item x="62"/>
        <item x="415"/>
        <item x="620"/>
        <item x="176"/>
        <item x="343"/>
        <item x="243"/>
        <item x="197"/>
        <item x="717"/>
        <item x="319"/>
        <item x="600"/>
        <item x="236"/>
        <item x="588"/>
        <item x="427"/>
        <item x="694"/>
        <item x="531"/>
        <item x="227"/>
        <item x="658"/>
        <item x="561"/>
        <item x="253"/>
        <item x="73"/>
        <item x="145"/>
        <item x="100"/>
        <item x="555"/>
        <item x="475"/>
        <item x="383"/>
        <item x="229"/>
        <item x="91"/>
        <item x="108"/>
        <item x="481"/>
        <item x="737"/>
        <item x="490"/>
        <item x="88"/>
        <item x="146"/>
        <item x="118"/>
        <item x="198"/>
        <item x="636"/>
        <item x="359"/>
        <item x="651"/>
        <item x="723"/>
        <item x="566"/>
        <item x="721"/>
        <item x="781"/>
        <item x="44"/>
        <item x="218"/>
        <item x="496"/>
        <item x="450"/>
        <item x="17"/>
        <item x="127"/>
        <item x="109"/>
        <item x="537"/>
        <item x="254"/>
        <item x="275"/>
        <item x="330"/>
        <item x="432"/>
        <item x="72"/>
        <item x="226"/>
        <item x="382"/>
        <item x="369"/>
        <item x="268"/>
        <item x="752"/>
        <item x="203"/>
        <item x="515"/>
        <item x="199"/>
        <item x="217"/>
        <item x="280"/>
        <item x="489"/>
        <item x="121"/>
        <item x="89"/>
        <item x="71"/>
        <item x="716"/>
        <item x="54"/>
        <item x="331"/>
        <item x="589"/>
        <item x="149"/>
        <item x="76"/>
        <item x="272"/>
        <item x="793"/>
        <item x="732"/>
        <item x="757"/>
        <item x="695"/>
        <item x="788"/>
        <item x="777"/>
        <item x="387"/>
        <item x="441"/>
        <item x="41"/>
        <item x="785"/>
        <item x="418"/>
        <item x="457"/>
        <item x="372"/>
        <item x="278"/>
        <item x="662"/>
        <item x="404"/>
        <item x="337"/>
        <item x="183"/>
        <item x="281"/>
        <item x="352"/>
        <item x="498"/>
        <item x="639"/>
        <item x="335"/>
        <item x="563"/>
        <item x="795"/>
        <item x="703"/>
        <item x="180"/>
        <item x="300"/>
        <item x="576"/>
        <item x="355"/>
        <item x="440"/>
        <item x="80"/>
        <item x="125"/>
        <item x="168"/>
        <item x="414"/>
        <item x="684"/>
        <item x="428"/>
        <item x="586"/>
        <item x="590"/>
        <item x="56"/>
        <item x="536"/>
        <item x="438"/>
        <item x="248"/>
        <item x="798"/>
        <item x="762"/>
        <item x="189"/>
        <item x="235"/>
        <item x="299"/>
        <item x="391"/>
        <item x="22"/>
        <item x="246"/>
        <item x="348"/>
        <item x="456"/>
        <item x="213"/>
        <item x="48"/>
        <item x="209"/>
        <item x="195"/>
        <item x="402"/>
        <item x="129"/>
        <item x="96"/>
        <item x="611"/>
        <item x="591"/>
        <item x="778"/>
        <item x="384"/>
        <item x="59"/>
        <item x="657"/>
        <item x="412"/>
        <item x="232"/>
        <item x="155"/>
        <item x="754"/>
        <item x="648"/>
        <item x="501"/>
        <item x="493"/>
        <item x="381"/>
        <item x="288"/>
        <item x="650"/>
        <item x="164"/>
        <item x="619"/>
        <item x="473"/>
        <item x="671"/>
        <item x="649"/>
        <item x="608"/>
        <item x="162"/>
        <item x="279"/>
        <item x="730"/>
        <item x="266"/>
        <item x="211"/>
        <item x="293"/>
        <item x="398"/>
        <item x="599"/>
        <item x="559"/>
        <item x="123"/>
        <item x="479"/>
        <item x="260"/>
        <item x="668"/>
        <item x="720"/>
        <item x="285"/>
        <item x="362"/>
        <item x="284"/>
        <item x="363"/>
        <item x="271"/>
        <item x="67"/>
        <item x="578"/>
        <item x="291"/>
        <item x="130"/>
        <item x="46"/>
        <item x="307"/>
        <item x="680"/>
        <item x="452"/>
        <item x="159"/>
        <item x="225"/>
        <item x="179"/>
        <item x="711"/>
        <item x="446"/>
        <item x="455"/>
        <item x="487"/>
        <item x="765"/>
        <item x="451"/>
        <item x="357"/>
        <item x="801"/>
        <item x="223"/>
        <item x="653"/>
        <item x="797"/>
        <item x="478"/>
        <item x="740"/>
        <item x="674"/>
        <item x="779"/>
        <item x="669"/>
        <item x="670"/>
        <item x="587"/>
        <item x="429"/>
        <item x="748"/>
        <item x="552"/>
        <item x="472"/>
        <item x="731"/>
        <item x="747"/>
        <item x="185"/>
        <item x="693"/>
        <item x="735"/>
        <item x="468"/>
        <item x="713"/>
        <item x="316"/>
        <item x="775"/>
        <item x="743"/>
        <item x="269"/>
        <item x="469"/>
        <item x="796"/>
        <item x="507"/>
        <item x="460"/>
        <item x="485"/>
        <item x="726"/>
        <item x="655"/>
        <item x="783"/>
        <item x="800"/>
        <item x="523"/>
        <item x="206"/>
        <item x="470"/>
        <item x="683"/>
        <item x="702"/>
        <item x="790"/>
        <item x="191"/>
        <item x="488"/>
        <item x="751"/>
        <item x="753"/>
        <item x="539"/>
        <item x="364"/>
        <item x="724"/>
        <item x="549"/>
        <item x="768"/>
        <item x="477"/>
        <item x="794"/>
        <item x="789"/>
        <item x="763"/>
        <item x="258"/>
        <item x="408"/>
        <item x="409"/>
        <item x="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 v="53"/>
    </i>
    <i>
      <x v="54"/>
    </i>
    <i>
      <x v="55"/>
    </i>
    <i t="grand">
      <x/>
    </i>
  </rowItems>
  <colItems count="1">
    <i/>
  </colItems>
  <dataFields count="1">
    <dataField name="Sum of IMWB READING" fld="10" baseField="0" baseItem="0" numFmtId="2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7"/>
  <sheetViews>
    <sheetView workbookViewId="0">
      <selection activeCell="B7" sqref="B7"/>
    </sheetView>
  </sheetViews>
  <sheetFormatPr defaultRowHeight="15" x14ac:dyDescent="0.25"/>
  <cols>
    <col min="1" max="1" width="13.140625" bestFit="1" customWidth="1"/>
    <col min="2" max="2" width="22.140625" customWidth="1"/>
  </cols>
  <sheetData>
    <row r="3" spans="1:2" x14ac:dyDescent="0.25">
      <c r="A3" s="431" t="s">
        <v>620</v>
      </c>
      <c r="B3" t="s">
        <v>622</v>
      </c>
    </row>
    <row r="4" spans="1:2" x14ac:dyDescent="0.25">
      <c r="A4" s="432" t="s">
        <v>34</v>
      </c>
      <c r="B4" s="123">
        <v>1184370.6400000001</v>
      </c>
    </row>
    <row r="5" spans="1:2" x14ac:dyDescent="0.25">
      <c r="A5" s="432" t="s">
        <v>248</v>
      </c>
      <c r="B5" s="123">
        <v>18319.72</v>
      </c>
    </row>
    <row r="6" spans="1:2" x14ac:dyDescent="0.25">
      <c r="A6" s="432" t="s">
        <v>234</v>
      </c>
      <c r="B6" s="123">
        <v>7285.9400000000005</v>
      </c>
    </row>
    <row r="7" spans="1:2" x14ac:dyDescent="0.25">
      <c r="A7" s="432" t="s">
        <v>621</v>
      </c>
      <c r="B7" s="123">
        <v>1209976.3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K1536"/>
  <sheetViews>
    <sheetView tabSelected="1" zoomScale="85" zoomScaleNormal="85" workbookViewId="0">
      <pane ySplit="1" topLeftCell="A1527" activePane="bottomLeft" state="frozen"/>
      <selection pane="bottomLeft" activeCell="H1542" sqref="H1542"/>
    </sheetView>
  </sheetViews>
  <sheetFormatPr defaultColWidth="7.42578125" defaultRowHeight="15" x14ac:dyDescent="0.25"/>
  <cols>
    <col min="1" max="1" width="13.5703125" style="624" customWidth="1"/>
    <col min="2" max="2" width="7.140625" style="625" customWidth="1"/>
    <col min="3" max="3" width="6.5703125" style="626" customWidth="1"/>
    <col min="4" max="4" width="21.140625" style="584" customWidth="1"/>
    <col min="5" max="5" width="23.140625" style="584" customWidth="1"/>
    <col min="6" max="6" width="12.28515625" style="541" customWidth="1"/>
    <col min="7" max="7" width="11.28515625" style="626" customWidth="1"/>
    <col min="8" max="8" width="15.7109375" style="626" customWidth="1"/>
    <col min="9" max="9" width="11.140625" style="562" customWidth="1"/>
    <col min="10" max="10" width="10.85546875" style="562" customWidth="1"/>
    <col min="11" max="11" width="13.5703125" style="28" customWidth="1"/>
    <col min="12" max="12" width="12.5703125" style="569" customWidth="1"/>
    <col min="13" max="13" width="11.85546875" style="28" customWidth="1"/>
    <col min="14" max="14" width="11.42578125" style="569" customWidth="1"/>
    <col min="15" max="15" width="14.5703125" style="28" customWidth="1"/>
    <col min="16" max="16" width="13" style="631" bestFit="1" customWidth="1"/>
    <col min="17" max="18" width="18.140625" style="28" bestFit="1" customWidth="1"/>
    <col min="19" max="19" width="10.7109375" style="146" customWidth="1"/>
    <col min="20" max="21" width="13.28515625" style="28" bestFit="1" customWidth="1"/>
    <col min="22" max="22" width="10" style="146" customWidth="1"/>
    <col min="23" max="23" width="15.5703125" style="28" bestFit="1" customWidth="1"/>
    <col min="24" max="24" width="12.5703125" style="6" customWidth="1"/>
    <col min="25" max="25" width="12.85546875" style="28" customWidth="1"/>
    <col min="26" max="26" width="8.7109375" style="6" customWidth="1"/>
    <col min="27" max="27" width="12.140625" style="28" customWidth="1"/>
    <col min="28" max="28" width="9.28515625" style="569" customWidth="1"/>
    <col min="29" max="29" width="14.140625" style="28" customWidth="1"/>
    <col min="30" max="30" width="13.7109375" style="28" bestFit="1" customWidth="1"/>
    <col min="31" max="31" width="8.85546875" style="6" customWidth="1"/>
    <col min="32" max="32" width="15.42578125" style="28" customWidth="1"/>
    <col min="33" max="33" width="10.42578125" style="28" customWidth="1"/>
    <col min="34" max="34" width="9.7109375" style="146" customWidth="1"/>
    <col min="35" max="35" width="7.28515625" style="148" customWidth="1"/>
    <col min="36" max="36" width="7.42578125" style="148"/>
    <col min="37" max="37" width="15.5703125" style="28" bestFit="1" customWidth="1"/>
    <col min="38" max="38" width="13.5703125" style="28" bestFit="1" customWidth="1"/>
    <col min="39" max="39" width="10.7109375" style="6" customWidth="1"/>
    <col min="40" max="40" width="10.42578125" style="631" customWidth="1"/>
    <col min="41" max="41" width="8.140625" style="6" bestFit="1" customWidth="1"/>
    <col min="42" max="42" width="7.42578125" style="6"/>
    <col min="43" max="43" width="7.85546875" style="631" customWidth="1"/>
    <col min="44" max="44" width="8.140625" style="6" customWidth="1"/>
    <col min="45" max="45" width="7.140625" style="6" bestFit="1" customWidth="1"/>
    <col min="46" max="46" width="8.140625" style="562" customWidth="1"/>
    <col min="47" max="48" width="8.140625" style="562" bestFit="1" customWidth="1"/>
    <col min="49" max="50" width="7" style="563" bestFit="1" customWidth="1"/>
    <col min="51" max="51" width="8.140625" style="562" bestFit="1" customWidth="1"/>
    <col min="52" max="53" width="7.140625" style="563" bestFit="1" customWidth="1"/>
    <col min="54" max="54" width="8.140625" style="562" bestFit="1" customWidth="1"/>
    <col min="55" max="55" width="7.85546875" style="563" customWidth="1"/>
    <col min="56" max="56" width="6.42578125" style="563" bestFit="1" customWidth="1"/>
    <col min="57" max="57" width="8.42578125" style="562" bestFit="1" customWidth="1"/>
    <col min="58" max="58" width="7.85546875" style="563" customWidth="1"/>
    <col min="59" max="59" width="7.28515625" style="563" customWidth="1"/>
    <col min="60" max="60" width="13.140625" style="562" customWidth="1"/>
    <col min="61" max="61" width="7.42578125" style="640" customWidth="1"/>
    <col min="62" max="62" width="7.5703125" style="640" customWidth="1"/>
    <col min="63" max="63" width="9.28515625" style="642" customWidth="1"/>
    <col min="64" max="16384" width="7.42578125" style="3"/>
  </cols>
  <sheetData>
    <row r="1" spans="1:63" s="1" customFormat="1" ht="78.75" x14ac:dyDescent="0.25">
      <c r="A1" s="570" t="s">
        <v>74</v>
      </c>
      <c r="B1" s="571" t="s">
        <v>177</v>
      </c>
      <c r="C1" s="572" t="s">
        <v>73</v>
      </c>
      <c r="D1" s="573" t="s">
        <v>72</v>
      </c>
      <c r="E1" s="573" t="s">
        <v>71</v>
      </c>
      <c r="F1" s="542" t="s">
        <v>70</v>
      </c>
      <c r="G1" s="572" t="s">
        <v>218</v>
      </c>
      <c r="H1" s="572" t="s">
        <v>69</v>
      </c>
      <c r="I1" s="543" t="s">
        <v>68</v>
      </c>
      <c r="J1" s="543" t="s">
        <v>67</v>
      </c>
      <c r="K1" s="27" t="s">
        <v>66</v>
      </c>
      <c r="L1" s="564" t="s">
        <v>65</v>
      </c>
      <c r="M1" s="27" t="s">
        <v>64</v>
      </c>
      <c r="N1" s="564" t="s">
        <v>63</v>
      </c>
      <c r="O1" s="27" t="s">
        <v>776</v>
      </c>
      <c r="P1" s="629" t="s">
        <v>75</v>
      </c>
      <c r="Q1" s="27" t="s">
        <v>62</v>
      </c>
      <c r="R1" s="27" t="s">
        <v>61</v>
      </c>
      <c r="S1" s="145" t="s">
        <v>60</v>
      </c>
      <c r="T1" s="27" t="s">
        <v>59</v>
      </c>
      <c r="U1" s="27" t="s">
        <v>58</v>
      </c>
      <c r="V1" s="145" t="s">
        <v>57</v>
      </c>
      <c r="W1" s="27" t="s">
        <v>775</v>
      </c>
      <c r="X1" s="5" t="s">
        <v>56</v>
      </c>
      <c r="Y1" s="27" t="s">
        <v>55</v>
      </c>
      <c r="Z1" s="5" t="s">
        <v>54</v>
      </c>
      <c r="AA1" s="27" t="s">
        <v>53</v>
      </c>
      <c r="AB1" s="564" t="s">
        <v>52</v>
      </c>
      <c r="AC1" s="27" t="s">
        <v>51</v>
      </c>
      <c r="AD1" s="27" t="s">
        <v>50</v>
      </c>
      <c r="AE1" s="5" t="s">
        <v>49</v>
      </c>
      <c r="AF1" s="27" t="s">
        <v>48</v>
      </c>
      <c r="AG1" s="27" t="s">
        <v>47</v>
      </c>
      <c r="AH1" s="145" t="s">
        <v>46</v>
      </c>
      <c r="AI1" s="147" t="s">
        <v>76</v>
      </c>
      <c r="AJ1" s="147" t="s">
        <v>77</v>
      </c>
      <c r="AK1" s="27" t="s">
        <v>45</v>
      </c>
      <c r="AL1" s="27" t="s">
        <v>44</v>
      </c>
      <c r="AM1" s="5" t="s">
        <v>43</v>
      </c>
      <c r="AN1" s="629" t="s">
        <v>42</v>
      </c>
      <c r="AO1" s="5" t="s">
        <v>78</v>
      </c>
      <c r="AP1" s="5" t="s">
        <v>79</v>
      </c>
      <c r="AQ1" s="629" t="s">
        <v>41</v>
      </c>
      <c r="AR1" s="5" t="s">
        <v>80</v>
      </c>
      <c r="AS1" s="5" t="s">
        <v>81</v>
      </c>
      <c r="AT1" s="543" t="s">
        <v>40</v>
      </c>
      <c r="AU1" s="543" t="s">
        <v>39</v>
      </c>
      <c r="AV1" s="543" t="s">
        <v>38</v>
      </c>
      <c r="AW1" s="544" t="s">
        <v>82</v>
      </c>
      <c r="AX1" s="544" t="s">
        <v>83</v>
      </c>
      <c r="AY1" s="543" t="s">
        <v>37</v>
      </c>
      <c r="AZ1" s="544" t="s">
        <v>85</v>
      </c>
      <c r="BA1" s="544" t="s">
        <v>84</v>
      </c>
      <c r="BB1" s="543" t="s">
        <v>36</v>
      </c>
      <c r="BC1" s="544" t="s">
        <v>86</v>
      </c>
      <c r="BD1" s="544" t="s">
        <v>87</v>
      </c>
      <c r="BE1" s="543" t="s">
        <v>35</v>
      </c>
      <c r="BF1" s="544" t="s">
        <v>88</v>
      </c>
      <c r="BG1" s="544" t="s">
        <v>89</v>
      </c>
      <c r="BH1" s="543" t="s">
        <v>175</v>
      </c>
      <c r="BI1" s="635" t="s">
        <v>176</v>
      </c>
      <c r="BJ1" s="636" t="s">
        <v>657</v>
      </c>
      <c r="BK1" s="641" t="s">
        <v>232</v>
      </c>
    </row>
    <row r="2" spans="1:63" x14ac:dyDescent="0.25">
      <c r="A2" s="574">
        <v>40670</v>
      </c>
      <c r="B2" s="524">
        <f t="shared" ref="B2:B33" si="0">MONTH(A2)</f>
        <v>5</v>
      </c>
      <c r="C2" s="575">
        <v>1</v>
      </c>
      <c r="D2" s="576" t="s">
        <v>33</v>
      </c>
      <c r="E2" s="576" t="s">
        <v>32</v>
      </c>
      <c r="F2" s="524">
        <v>3373.54</v>
      </c>
      <c r="G2" s="575">
        <v>58</v>
      </c>
      <c r="H2" s="575">
        <v>1</v>
      </c>
      <c r="I2" s="545">
        <v>0.56944444444444442</v>
      </c>
      <c r="J2" s="545">
        <v>0.56944444444444442</v>
      </c>
      <c r="K2" s="8">
        <v>0.56944444444444442</v>
      </c>
      <c r="L2" s="565">
        <f t="shared" ref="L2:L65" si="1">K2-J2</f>
        <v>0</v>
      </c>
      <c r="M2" s="8">
        <v>0.56944444444444442</v>
      </c>
      <c r="N2" s="565">
        <f t="shared" ref="N2:N65" si="2">M2-K2</f>
        <v>0</v>
      </c>
      <c r="O2" s="8">
        <v>40670.628472222219</v>
      </c>
      <c r="P2" s="565">
        <f t="shared" ref="P2:P65" si="3">O2-M2</f>
        <v>40670.059027777774</v>
      </c>
      <c r="Q2" s="8">
        <v>40670.628472222219</v>
      </c>
      <c r="R2" s="8">
        <v>40670.729166666664</v>
      </c>
      <c r="S2" s="9">
        <f t="shared" ref="S2:S65" si="4">R2-Q2</f>
        <v>0.10069444444525288</v>
      </c>
      <c r="T2" s="8">
        <v>40670.628472222219</v>
      </c>
      <c r="U2" s="8">
        <v>40670.729166666664</v>
      </c>
      <c r="V2" s="9">
        <f t="shared" ref="V2:V65" si="5">U2-T2</f>
        <v>0.10069444444525288</v>
      </c>
      <c r="W2" s="8">
        <v>40670.748611111114</v>
      </c>
      <c r="X2" s="9">
        <f t="shared" ref="X2:X33" si="6">W2-R2</f>
        <v>1.9444444449618459E-2</v>
      </c>
      <c r="Y2" s="8">
        <v>40670.748611111114</v>
      </c>
      <c r="Z2" s="9">
        <f t="shared" ref="Z2:Z65" si="7">Y2-W2</f>
        <v>0</v>
      </c>
      <c r="AA2" s="8">
        <v>40671.161805555559</v>
      </c>
      <c r="AB2" s="565">
        <f t="shared" ref="AB2:AB65" si="8">AA2-Y2</f>
        <v>0.41319444444525288</v>
      </c>
      <c r="AC2" s="8">
        <v>40671.170138888891</v>
      </c>
      <c r="AD2" s="8">
        <v>40671.25</v>
      </c>
      <c r="AE2" s="9">
        <f t="shared" ref="AE2:AE65" si="9">AD2-AC2</f>
        <v>7.9861111109494232E-2</v>
      </c>
      <c r="AF2" s="8">
        <v>40671.260416666664</v>
      </c>
      <c r="AG2" s="8">
        <v>40671.319444444445</v>
      </c>
      <c r="AH2" s="9">
        <f t="shared" ref="AH2:AH65" si="10">AG2-AF2</f>
        <v>5.9027777781011537E-2</v>
      </c>
      <c r="AI2" s="10">
        <f t="shared" ref="AI2:AI65" si="11">HOUR(AH2)</f>
        <v>1</v>
      </c>
      <c r="AJ2" s="10">
        <f t="shared" ref="AJ2:AJ65" si="12">MINUTE(AH2)</f>
        <v>25</v>
      </c>
      <c r="AK2" s="8">
        <v>1.3194444444444444</v>
      </c>
      <c r="AL2" s="8">
        <v>1.3194444444444444</v>
      </c>
      <c r="AM2" s="9">
        <f t="shared" ref="AM2:AM65" si="13">AL2-AK2</f>
        <v>0</v>
      </c>
      <c r="AN2" s="565">
        <f t="shared" ref="AN2:AN36" si="14">AL2-I2</f>
        <v>0.75</v>
      </c>
      <c r="AO2" s="10">
        <f t="shared" ref="AO2:AO65" si="15">HOUR(AN2)</f>
        <v>18</v>
      </c>
      <c r="AP2" s="10">
        <f t="shared" ref="AP2:AP65" si="16">MINUTE(AN2)</f>
        <v>0</v>
      </c>
      <c r="AQ2" s="565">
        <f t="shared" ref="AQ2:AQ65" si="17">AB2-(AT2+AU2+AV2+AY2+BB2+BE2)</f>
        <v>0.41319444444525288</v>
      </c>
      <c r="AR2" s="10">
        <f t="shared" ref="AR2:AR65" si="18">HOUR(AQ2)</f>
        <v>9</v>
      </c>
      <c r="AS2" s="10">
        <f t="shared" ref="AS2:AS65" si="19">MINUTE(AQ2)</f>
        <v>55</v>
      </c>
      <c r="AT2" s="545">
        <v>0</v>
      </c>
      <c r="AU2" s="545">
        <v>0</v>
      </c>
      <c r="AV2" s="545">
        <v>0</v>
      </c>
      <c r="AW2" s="546">
        <f t="shared" ref="AW2:AW65" si="20">HOUR(AV2)</f>
        <v>0</v>
      </c>
      <c r="AX2" s="546">
        <f t="shared" ref="AX2:AX65" si="21">MINUTE(AV2)</f>
        <v>0</v>
      </c>
      <c r="AY2" s="545">
        <v>0</v>
      </c>
      <c r="AZ2" s="546">
        <f t="shared" ref="AZ2:AZ65" si="22">HOUR(AY2)</f>
        <v>0</v>
      </c>
      <c r="BA2" s="546">
        <f t="shared" ref="BA2:BA65" si="23">MINUTE(AY2)</f>
        <v>0</v>
      </c>
      <c r="BB2" s="545">
        <v>0</v>
      </c>
      <c r="BC2" s="546">
        <f t="shared" ref="BC2:BC65" si="24">HOUR(BB2)</f>
        <v>0</v>
      </c>
      <c r="BD2" s="546">
        <f t="shared" ref="BD2:BD65" si="25">MINUTE(BB2)</f>
        <v>0</v>
      </c>
      <c r="BE2" s="545">
        <v>0</v>
      </c>
      <c r="BF2" s="546">
        <f t="shared" ref="BF2:BF65" si="26">HOUR(BE2)</f>
        <v>0</v>
      </c>
      <c r="BG2" s="546">
        <f t="shared" ref="BG2:BG65" si="27">MINUTE(BE2)</f>
        <v>0</v>
      </c>
      <c r="BH2" s="545">
        <v>0</v>
      </c>
      <c r="BI2" s="637">
        <f t="shared" ref="BI2:BI65" si="28">HOUR(BH2)</f>
        <v>0</v>
      </c>
      <c r="BJ2" s="558">
        <f t="shared" ref="BJ2:BJ65" si="29">MINUTE(BH2)</f>
        <v>0</v>
      </c>
      <c r="BK2" s="642">
        <f t="shared" ref="BK2:BK65" si="30">F2/G2</f>
        <v>58.164482758620686</v>
      </c>
    </row>
    <row r="3" spans="1:63" x14ac:dyDescent="0.25">
      <c r="A3" s="574">
        <v>40672</v>
      </c>
      <c r="B3" s="524">
        <f t="shared" si="0"/>
        <v>5</v>
      </c>
      <c r="C3" s="575">
        <v>2</v>
      </c>
      <c r="D3" s="576" t="s">
        <v>33</v>
      </c>
      <c r="E3" s="576" t="s">
        <v>32</v>
      </c>
      <c r="F3" s="524">
        <v>3468.6699999999996</v>
      </c>
      <c r="G3" s="627">
        <v>59</v>
      </c>
      <c r="H3" s="575">
        <v>0</v>
      </c>
      <c r="I3" s="545">
        <v>40672.576388888891</v>
      </c>
      <c r="J3" s="545">
        <v>40672.576388888891</v>
      </c>
      <c r="K3" s="8">
        <v>40672.638888888891</v>
      </c>
      <c r="L3" s="565">
        <f t="shared" si="1"/>
        <v>6.25E-2</v>
      </c>
      <c r="M3" s="8">
        <v>40672.659722222219</v>
      </c>
      <c r="N3" s="565">
        <f t="shared" si="2"/>
        <v>2.0833333328482695E-2</v>
      </c>
      <c r="O3" s="8">
        <v>40672.670138888891</v>
      </c>
      <c r="P3" s="565">
        <f t="shared" si="3"/>
        <v>1.0416666671517305E-2</v>
      </c>
      <c r="Q3" s="8">
        <v>40672.670138888891</v>
      </c>
      <c r="R3" s="8">
        <v>40672.802083333336</v>
      </c>
      <c r="S3" s="9">
        <f t="shared" si="4"/>
        <v>0.13194444444525288</v>
      </c>
      <c r="T3" s="8">
        <v>40672.670138888891</v>
      </c>
      <c r="U3" s="8">
        <v>40672.802083333336</v>
      </c>
      <c r="V3" s="9">
        <f t="shared" si="5"/>
        <v>0.13194444444525288</v>
      </c>
      <c r="W3" s="8">
        <v>40672.84375</v>
      </c>
      <c r="X3" s="9">
        <f t="shared" si="6"/>
        <v>4.1666666664241347E-2</v>
      </c>
      <c r="Y3" s="8">
        <v>40672.84375</v>
      </c>
      <c r="Z3" s="9">
        <f t="shared" si="7"/>
        <v>0</v>
      </c>
      <c r="AA3" s="8">
        <v>40673.013888888891</v>
      </c>
      <c r="AB3" s="565">
        <f t="shared" si="8"/>
        <v>0.17013888889050577</v>
      </c>
      <c r="AC3" s="8">
        <v>40673.052083333336</v>
      </c>
      <c r="AD3" s="8">
        <v>40673.083333333336</v>
      </c>
      <c r="AE3" s="9">
        <f t="shared" si="9"/>
        <v>3.125E-2</v>
      </c>
      <c r="AF3" s="8">
        <v>40673.100694444445</v>
      </c>
      <c r="AG3" s="8">
        <v>40673.152777777781</v>
      </c>
      <c r="AH3" s="9">
        <f t="shared" si="10"/>
        <v>5.2083333335758653E-2</v>
      </c>
      <c r="AI3" s="10">
        <f t="shared" si="11"/>
        <v>1</v>
      </c>
      <c r="AJ3" s="10">
        <f t="shared" si="12"/>
        <v>15</v>
      </c>
      <c r="AK3" s="8">
        <v>40673.152777777781</v>
      </c>
      <c r="AL3" s="8">
        <v>40673.152777777781</v>
      </c>
      <c r="AM3" s="9">
        <f t="shared" si="13"/>
        <v>0</v>
      </c>
      <c r="AN3" s="565">
        <f t="shared" si="14"/>
        <v>0.57638888889050577</v>
      </c>
      <c r="AO3" s="10">
        <f t="shared" si="15"/>
        <v>13</v>
      </c>
      <c r="AP3" s="10">
        <f t="shared" si="16"/>
        <v>50</v>
      </c>
      <c r="AQ3" s="565">
        <f t="shared" si="17"/>
        <v>0.17013888889050577</v>
      </c>
      <c r="AR3" s="10">
        <f t="shared" si="18"/>
        <v>4</v>
      </c>
      <c r="AS3" s="10">
        <f t="shared" si="19"/>
        <v>5</v>
      </c>
      <c r="AT3" s="545">
        <v>0</v>
      </c>
      <c r="AU3" s="545">
        <v>0</v>
      </c>
      <c r="AV3" s="545">
        <v>0</v>
      </c>
      <c r="AW3" s="546">
        <f t="shared" si="20"/>
        <v>0</v>
      </c>
      <c r="AX3" s="546">
        <f t="shared" si="21"/>
        <v>0</v>
      </c>
      <c r="AY3" s="545">
        <v>0</v>
      </c>
      <c r="AZ3" s="546">
        <f t="shared" si="22"/>
        <v>0</v>
      </c>
      <c r="BA3" s="546">
        <f t="shared" si="23"/>
        <v>0</v>
      </c>
      <c r="BB3" s="545">
        <v>0</v>
      </c>
      <c r="BC3" s="546">
        <f t="shared" si="24"/>
        <v>0</v>
      </c>
      <c r="BD3" s="546">
        <f t="shared" si="25"/>
        <v>0</v>
      </c>
      <c r="BE3" s="545">
        <v>0</v>
      </c>
      <c r="BF3" s="546">
        <f t="shared" si="26"/>
        <v>0</v>
      </c>
      <c r="BG3" s="546">
        <f t="shared" si="27"/>
        <v>0</v>
      </c>
      <c r="BH3" s="545">
        <v>0</v>
      </c>
      <c r="BI3" s="637">
        <f t="shared" si="28"/>
        <v>0</v>
      </c>
      <c r="BJ3" s="558">
        <f t="shared" si="29"/>
        <v>0</v>
      </c>
      <c r="BK3" s="642">
        <f t="shared" si="30"/>
        <v>58.791016949152535</v>
      </c>
    </row>
    <row r="4" spans="1:63" x14ac:dyDescent="0.25">
      <c r="A4" s="574">
        <v>40674</v>
      </c>
      <c r="B4" s="524">
        <f t="shared" si="0"/>
        <v>5</v>
      </c>
      <c r="C4" s="575">
        <v>3</v>
      </c>
      <c r="D4" s="576" t="s">
        <v>33</v>
      </c>
      <c r="E4" s="576" t="s">
        <v>219</v>
      </c>
      <c r="F4" s="524">
        <v>3341.74</v>
      </c>
      <c r="G4" s="627">
        <v>59</v>
      </c>
      <c r="H4" s="575">
        <v>0</v>
      </c>
      <c r="I4" s="545">
        <v>40674.409722222219</v>
      </c>
      <c r="J4" s="545">
        <v>40674.409722222219</v>
      </c>
      <c r="K4" s="8">
        <v>40674.458333333336</v>
      </c>
      <c r="L4" s="565">
        <f t="shared" si="1"/>
        <v>4.8611111116770189E-2</v>
      </c>
      <c r="M4" s="8">
        <v>40674.46875</v>
      </c>
      <c r="N4" s="565">
        <f t="shared" si="2"/>
        <v>1.0416666664241347E-2</v>
      </c>
      <c r="O4" s="8">
        <v>40674.5</v>
      </c>
      <c r="P4" s="565">
        <f t="shared" si="3"/>
        <v>3.125E-2</v>
      </c>
      <c r="Q4" s="8">
        <v>40674.5</v>
      </c>
      <c r="R4" s="8">
        <v>40674.631944444445</v>
      </c>
      <c r="S4" s="9">
        <f t="shared" si="4"/>
        <v>0.13194444444525288</v>
      </c>
      <c r="T4" s="8">
        <v>40674.5</v>
      </c>
      <c r="U4" s="8">
        <v>40674.631944444445</v>
      </c>
      <c r="V4" s="9">
        <f t="shared" si="5"/>
        <v>0.13194444444525288</v>
      </c>
      <c r="W4" s="8">
        <v>40674.659722222219</v>
      </c>
      <c r="X4" s="9">
        <f t="shared" si="6"/>
        <v>2.7777777773735579E-2</v>
      </c>
      <c r="Y4" s="8">
        <v>40674.659722222219</v>
      </c>
      <c r="Z4" s="9">
        <f t="shared" si="7"/>
        <v>0</v>
      </c>
      <c r="AA4" s="8">
        <v>40675.090277777781</v>
      </c>
      <c r="AB4" s="565">
        <f t="shared" si="8"/>
        <v>0.43055555556202307</v>
      </c>
      <c r="AC4" s="8">
        <v>40675.111111111109</v>
      </c>
      <c r="AD4" s="8">
        <v>40675.145833333336</v>
      </c>
      <c r="AE4" s="9">
        <f t="shared" si="9"/>
        <v>3.4722222226264421E-2</v>
      </c>
      <c r="AF4" s="8">
        <v>40675.166666666664</v>
      </c>
      <c r="AG4" s="8">
        <v>40675.228472222225</v>
      </c>
      <c r="AH4" s="9">
        <f t="shared" si="10"/>
        <v>6.1805555560567882E-2</v>
      </c>
      <c r="AI4" s="10">
        <f t="shared" si="11"/>
        <v>1</v>
      </c>
      <c r="AJ4" s="10">
        <f t="shared" si="12"/>
        <v>29</v>
      </c>
      <c r="AK4" s="8">
        <v>40675.228472222225</v>
      </c>
      <c r="AL4" s="8">
        <v>40675.228472222225</v>
      </c>
      <c r="AM4" s="9">
        <f t="shared" si="13"/>
        <v>0</v>
      </c>
      <c r="AN4" s="565">
        <f t="shared" si="14"/>
        <v>0.81875000000582077</v>
      </c>
      <c r="AO4" s="10">
        <f t="shared" si="15"/>
        <v>19</v>
      </c>
      <c r="AP4" s="10">
        <f t="shared" si="16"/>
        <v>39</v>
      </c>
      <c r="AQ4" s="565">
        <f t="shared" si="17"/>
        <v>0.43055555556202307</v>
      </c>
      <c r="AR4" s="10">
        <f t="shared" si="18"/>
        <v>10</v>
      </c>
      <c r="AS4" s="10">
        <f t="shared" si="19"/>
        <v>20</v>
      </c>
      <c r="AT4" s="545">
        <v>0</v>
      </c>
      <c r="AU4" s="545">
        <v>0</v>
      </c>
      <c r="AV4" s="545">
        <v>0</v>
      </c>
      <c r="AW4" s="546">
        <f t="shared" si="20"/>
        <v>0</v>
      </c>
      <c r="AX4" s="546">
        <f t="shared" si="21"/>
        <v>0</v>
      </c>
      <c r="AY4" s="545">
        <v>0</v>
      </c>
      <c r="AZ4" s="546">
        <f t="shared" si="22"/>
        <v>0</v>
      </c>
      <c r="BA4" s="546">
        <f t="shared" si="23"/>
        <v>0</v>
      </c>
      <c r="BB4" s="545">
        <v>0</v>
      </c>
      <c r="BC4" s="546">
        <f t="shared" si="24"/>
        <v>0</v>
      </c>
      <c r="BD4" s="546">
        <f t="shared" si="25"/>
        <v>0</v>
      </c>
      <c r="BE4" s="545">
        <v>0</v>
      </c>
      <c r="BF4" s="546">
        <f t="shared" si="26"/>
        <v>0</v>
      </c>
      <c r="BG4" s="546">
        <f t="shared" si="27"/>
        <v>0</v>
      </c>
      <c r="BH4" s="545">
        <v>0</v>
      </c>
      <c r="BI4" s="637">
        <f t="shared" si="28"/>
        <v>0</v>
      </c>
      <c r="BJ4" s="558">
        <f t="shared" si="29"/>
        <v>0</v>
      </c>
      <c r="BK4" s="642">
        <f t="shared" si="30"/>
        <v>56.639661016949148</v>
      </c>
    </row>
    <row r="5" spans="1:63" x14ac:dyDescent="0.25">
      <c r="A5" s="574">
        <v>40675</v>
      </c>
      <c r="B5" s="524">
        <f t="shared" si="0"/>
        <v>5</v>
      </c>
      <c r="C5" s="575">
        <v>4</v>
      </c>
      <c r="D5" s="576" t="s">
        <v>33</v>
      </c>
      <c r="E5" s="576" t="s">
        <v>219</v>
      </c>
      <c r="F5" s="524">
        <v>3364.2</v>
      </c>
      <c r="G5" s="627">
        <v>59</v>
      </c>
      <c r="H5" s="575">
        <v>0</v>
      </c>
      <c r="I5" s="545">
        <v>40675.118055555555</v>
      </c>
      <c r="J5" s="545">
        <v>40675.118055555555</v>
      </c>
      <c r="K5" s="8">
        <v>40675.128472222219</v>
      </c>
      <c r="L5" s="565">
        <f t="shared" si="1"/>
        <v>1.0416666664241347E-2</v>
      </c>
      <c r="M5" s="8">
        <v>40675.170138888891</v>
      </c>
      <c r="N5" s="565">
        <f t="shared" si="2"/>
        <v>4.1666666671517305E-2</v>
      </c>
      <c r="O5" s="8">
        <v>40675.208333333336</v>
      </c>
      <c r="P5" s="565">
        <f t="shared" si="3"/>
        <v>3.8194444445252884E-2</v>
      </c>
      <c r="Q5" s="8">
        <v>40675.208333333336</v>
      </c>
      <c r="R5" s="8">
        <v>40675.291666666664</v>
      </c>
      <c r="S5" s="9">
        <f t="shared" si="4"/>
        <v>8.3333333328482695E-2</v>
      </c>
      <c r="T5" s="8">
        <v>40675.208333333336</v>
      </c>
      <c r="U5" s="8">
        <v>40675.291666666664</v>
      </c>
      <c r="V5" s="9">
        <f t="shared" si="5"/>
        <v>8.3333333328482695E-2</v>
      </c>
      <c r="W5" s="8">
        <v>40675.305555555555</v>
      </c>
      <c r="X5" s="9">
        <f t="shared" si="6"/>
        <v>1.3888888890505768E-2</v>
      </c>
      <c r="Y5" s="8">
        <v>40675.305555555555</v>
      </c>
      <c r="Z5" s="9">
        <f t="shared" si="7"/>
        <v>0</v>
      </c>
      <c r="AA5" s="8">
        <v>40675.378472222219</v>
      </c>
      <c r="AB5" s="565">
        <f t="shared" si="8"/>
        <v>7.2916666664241347E-2</v>
      </c>
      <c r="AC5" s="8">
        <v>40675.548611111109</v>
      </c>
      <c r="AD5" s="8">
        <v>40675.5625</v>
      </c>
      <c r="AE5" s="9">
        <f t="shared" si="9"/>
        <v>1.3888888890505768E-2</v>
      </c>
      <c r="AF5" s="8">
        <v>40675.56527777778</v>
      </c>
      <c r="AG5" s="8">
        <v>40675.56527777778</v>
      </c>
      <c r="AH5" s="9">
        <f t="shared" si="10"/>
        <v>0</v>
      </c>
      <c r="AI5" s="10">
        <f t="shared" si="11"/>
        <v>0</v>
      </c>
      <c r="AJ5" s="10">
        <f t="shared" si="12"/>
        <v>0</v>
      </c>
      <c r="AK5" s="8">
        <v>40675.56527777778</v>
      </c>
      <c r="AL5" s="8">
        <v>40675.56527777778</v>
      </c>
      <c r="AM5" s="9">
        <f t="shared" si="13"/>
        <v>0</v>
      </c>
      <c r="AN5" s="565">
        <f t="shared" si="14"/>
        <v>0.44722222222480923</v>
      </c>
      <c r="AO5" s="10">
        <f t="shared" si="15"/>
        <v>10</v>
      </c>
      <c r="AP5" s="10">
        <f t="shared" si="16"/>
        <v>44</v>
      </c>
      <c r="AQ5" s="565">
        <f t="shared" si="17"/>
        <v>7.2916666664241347E-2</v>
      </c>
      <c r="AR5" s="10">
        <f t="shared" si="18"/>
        <v>1</v>
      </c>
      <c r="AS5" s="10">
        <f t="shared" si="19"/>
        <v>45</v>
      </c>
      <c r="AT5" s="545">
        <v>0</v>
      </c>
      <c r="AU5" s="545">
        <v>0</v>
      </c>
      <c r="AV5" s="545">
        <v>0</v>
      </c>
      <c r="AW5" s="546">
        <f t="shared" si="20"/>
        <v>0</v>
      </c>
      <c r="AX5" s="546">
        <f t="shared" si="21"/>
        <v>0</v>
      </c>
      <c r="AY5" s="545">
        <v>0</v>
      </c>
      <c r="AZ5" s="546">
        <f t="shared" si="22"/>
        <v>0</v>
      </c>
      <c r="BA5" s="546">
        <f t="shared" si="23"/>
        <v>0</v>
      </c>
      <c r="BB5" s="545">
        <v>0</v>
      </c>
      <c r="BC5" s="546">
        <f t="shared" si="24"/>
        <v>0</v>
      </c>
      <c r="BD5" s="546">
        <f t="shared" si="25"/>
        <v>0</v>
      </c>
      <c r="BE5" s="545">
        <v>0</v>
      </c>
      <c r="BF5" s="546">
        <f t="shared" si="26"/>
        <v>0</v>
      </c>
      <c r="BG5" s="546">
        <f t="shared" si="27"/>
        <v>0</v>
      </c>
      <c r="BH5" s="545">
        <v>0</v>
      </c>
      <c r="BI5" s="637">
        <f t="shared" si="28"/>
        <v>0</v>
      </c>
      <c r="BJ5" s="558">
        <f t="shared" si="29"/>
        <v>0</v>
      </c>
      <c r="BK5" s="642">
        <f t="shared" si="30"/>
        <v>57.020338983050841</v>
      </c>
    </row>
    <row r="6" spans="1:63" x14ac:dyDescent="0.25">
      <c r="A6" s="574">
        <v>40676</v>
      </c>
      <c r="B6" s="524">
        <f t="shared" si="0"/>
        <v>5</v>
      </c>
      <c r="C6" s="575">
        <v>5</v>
      </c>
      <c r="D6" s="576" t="s">
        <v>33</v>
      </c>
      <c r="E6" s="577" t="s">
        <v>220</v>
      </c>
      <c r="F6" s="524">
        <v>3391.11</v>
      </c>
      <c r="G6" s="627">
        <v>59</v>
      </c>
      <c r="H6" s="575">
        <v>0</v>
      </c>
      <c r="I6" s="545">
        <v>40676.229166666664</v>
      </c>
      <c r="J6" s="545">
        <v>40676.229166666664</v>
      </c>
      <c r="K6" s="8">
        <v>40676.239583333336</v>
      </c>
      <c r="L6" s="565">
        <f t="shared" si="1"/>
        <v>1.0416666671517305E-2</v>
      </c>
      <c r="M6" s="8">
        <v>40676.243055555555</v>
      </c>
      <c r="N6" s="565">
        <f t="shared" si="2"/>
        <v>3.4722222189884633E-3</v>
      </c>
      <c r="O6" s="8">
        <v>40676.277777777781</v>
      </c>
      <c r="P6" s="565">
        <f t="shared" si="3"/>
        <v>3.4722222226264421E-2</v>
      </c>
      <c r="Q6" s="8">
        <v>40676.277777777781</v>
      </c>
      <c r="R6" s="8">
        <v>40676.354166666664</v>
      </c>
      <c r="S6" s="9">
        <f t="shared" si="4"/>
        <v>7.6388888883229811E-2</v>
      </c>
      <c r="T6" s="8">
        <v>40676.277777777781</v>
      </c>
      <c r="U6" s="8">
        <v>40676.354166666664</v>
      </c>
      <c r="V6" s="9">
        <f t="shared" si="5"/>
        <v>7.6388888883229811E-2</v>
      </c>
      <c r="W6" s="8">
        <v>40676.375</v>
      </c>
      <c r="X6" s="9">
        <f t="shared" si="6"/>
        <v>2.0833333335758653E-2</v>
      </c>
      <c r="Y6" s="8">
        <v>40676.375</v>
      </c>
      <c r="Z6" s="9">
        <f t="shared" si="7"/>
        <v>0</v>
      </c>
      <c r="AA6" s="8">
        <v>40676.569444444445</v>
      </c>
      <c r="AB6" s="565">
        <f t="shared" si="8"/>
        <v>0.19444444444525288</v>
      </c>
      <c r="AC6" s="8">
        <v>40676.569444444445</v>
      </c>
      <c r="AD6" s="8">
        <v>40676.569444444445</v>
      </c>
      <c r="AE6" s="9">
        <f t="shared" si="9"/>
        <v>0</v>
      </c>
      <c r="AF6" s="8">
        <v>40676.591666666667</v>
      </c>
      <c r="AG6" s="8">
        <v>40676.597222222219</v>
      </c>
      <c r="AH6" s="9">
        <f t="shared" si="10"/>
        <v>5.5555555518367328E-3</v>
      </c>
      <c r="AI6" s="10">
        <f t="shared" si="11"/>
        <v>0</v>
      </c>
      <c r="AJ6" s="10">
        <f t="shared" si="12"/>
        <v>8</v>
      </c>
      <c r="AK6" s="8">
        <v>40676.597222222219</v>
      </c>
      <c r="AL6" s="8">
        <v>40676.597222222219</v>
      </c>
      <c r="AM6" s="9">
        <f t="shared" si="13"/>
        <v>0</v>
      </c>
      <c r="AN6" s="565">
        <f t="shared" si="14"/>
        <v>0.36805555555474712</v>
      </c>
      <c r="AO6" s="10">
        <f t="shared" si="15"/>
        <v>8</v>
      </c>
      <c r="AP6" s="10">
        <f t="shared" si="16"/>
        <v>50</v>
      </c>
      <c r="AQ6" s="565">
        <f t="shared" si="17"/>
        <v>0.19444444444525288</v>
      </c>
      <c r="AR6" s="10">
        <f t="shared" si="18"/>
        <v>4</v>
      </c>
      <c r="AS6" s="10">
        <f t="shared" si="19"/>
        <v>40</v>
      </c>
      <c r="AT6" s="545">
        <v>0</v>
      </c>
      <c r="AU6" s="545">
        <v>0</v>
      </c>
      <c r="AV6" s="545">
        <v>0</v>
      </c>
      <c r="AW6" s="546">
        <f t="shared" si="20"/>
        <v>0</v>
      </c>
      <c r="AX6" s="546">
        <f t="shared" si="21"/>
        <v>0</v>
      </c>
      <c r="AY6" s="545">
        <v>0</v>
      </c>
      <c r="AZ6" s="546">
        <f t="shared" si="22"/>
        <v>0</v>
      </c>
      <c r="BA6" s="546">
        <f t="shared" si="23"/>
        <v>0</v>
      </c>
      <c r="BB6" s="545">
        <v>0</v>
      </c>
      <c r="BC6" s="546">
        <f t="shared" si="24"/>
        <v>0</v>
      </c>
      <c r="BD6" s="546">
        <f t="shared" si="25"/>
        <v>0</v>
      </c>
      <c r="BE6" s="545">
        <v>0</v>
      </c>
      <c r="BF6" s="546">
        <f t="shared" si="26"/>
        <v>0</v>
      </c>
      <c r="BG6" s="546">
        <f t="shared" si="27"/>
        <v>0</v>
      </c>
      <c r="BH6" s="545">
        <v>0</v>
      </c>
      <c r="BI6" s="637">
        <f t="shared" si="28"/>
        <v>0</v>
      </c>
      <c r="BJ6" s="558">
        <f t="shared" si="29"/>
        <v>0</v>
      </c>
      <c r="BK6" s="642">
        <f t="shared" si="30"/>
        <v>57.476440677966103</v>
      </c>
    </row>
    <row r="7" spans="1:63" x14ac:dyDescent="0.25">
      <c r="A7" s="574">
        <v>40677</v>
      </c>
      <c r="B7" s="524">
        <f t="shared" si="0"/>
        <v>5</v>
      </c>
      <c r="C7" s="575">
        <v>6</v>
      </c>
      <c r="D7" s="576" t="s">
        <v>33</v>
      </c>
      <c r="E7" s="577" t="s">
        <v>220</v>
      </c>
      <c r="F7" s="524">
        <v>3343.3</v>
      </c>
      <c r="G7" s="627">
        <v>56</v>
      </c>
      <c r="H7" s="575">
        <v>0</v>
      </c>
      <c r="I7" s="545">
        <v>40677.329861111109</v>
      </c>
      <c r="J7" s="545">
        <v>40677.329861111109</v>
      </c>
      <c r="K7" s="8">
        <v>40677.354166666664</v>
      </c>
      <c r="L7" s="565">
        <f t="shared" si="1"/>
        <v>2.4305555554747116E-2</v>
      </c>
      <c r="M7" s="8">
        <v>40677.361111111109</v>
      </c>
      <c r="N7" s="565">
        <f t="shared" si="2"/>
        <v>6.9444444452528842E-3</v>
      </c>
      <c r="O7" s="8">
        <v>40677.378472222219</v>
      </c>
      <c r="P7" s="565">
        <f t="shared" si="3"/>
        <v>1.7361111109494232E-2</v>
      </c>
      <c r="Q7" s="8">
        <v>40677.378472222219</v>
      </c>
      <c r="R7" s="8">
        <v>40677.53125</v>
      </c>
      <c r="S7" s="9">
        <f t="shared" si="4"/>
        <v>0.15277777778101154</v>
      </c>
      <c r="T7" s="8">
        <v>40677.378472222219</v>
      </c>
      <c r="U7" s="8">
        <v>40677.53125</v>
      </c>
      <c r="V7" s="9">
        <f t="shared" si="5"/>
        <v>0.15277777778101154</v>
      </c>
      <c r="W7" s="8">
        <v>40677.541666666664</v>
      </c>
      <c r="X7" s="9">
        <f t="shared" si="6"/>
        <v>1.0416666664241347E-2</v>
      </c>
      <c r="Y7" s="8">
        <v>40677.541666666664</v>
      </c>
      <c r="Z7" s="9">
        <f t="shared" si="7"/>
        <v>0</v>
      </c>
      <c r="AA7" s="8">
        <v>40677.722222222219</v>
      </c>
      <c r="AB7" s="565">
        <f t="shared" si="8"/>
        <v>0.18055555555474712</v>
      </c>
      <c r="AC7" s="8">
        <v>40677.722222222219</v>
      </c>
      <c r="AD7" s="8">
        <v>40677.722222222219</v>
      </c>
      <c r="AE7" s="9">
        <f t="shared" si="9"/>
        <v>0</v>
      </c>
      <c r="AF7" s="8">
        <v>40677.725694444445</v>
      </c>
      <c r="AG7" s="8">
        <v>40677.767361111109</v>
      </c>
      <c r="AH7" s="9">
        <f t="shared" si="10"/>
        <v>4.1666666664241347E-2</v>
      </c>
      <c r="AI7" s="10">
        <f t="shared" si="11"/>
        <v>1</v>
      </c>
      <c r="AJ7" s="10">
        <f t="shared" si="12"/>
        <v>0</v>
      </c>
      <c r="AK7" s="8">
        <v>40677.767361111109</v>
      </c>
      <c r="AL7" s="8">
        <v>40677.767361111109</v>
      </c>
      <c r="AM7" s="9">
        <f t="shared" si="13"/>
        <v>0</v>
      </c>
      <c r="AN7" s="565">
        <f t="shared" si="14"/>
        <v>0.4375</v>
      </c>
      <c r="AO7" s="10">
        <f t="shared" si="15"/>
        <v>10</v>
      </c>
      <c r="AP7" s="10">
        <f t="shared" si="16"/>
        <v>30</v>
      </c>
      <c r="AQ7" s="565">
        <f t="shared" si="17"/>
        <v>0.18055555555474712</v>
      </c>
      <c r="AR7" s="10">
        <f t="shared" si="18"/>
        <v>4</v>
      </c>
      <c r="AS7" s="10">
        <f t="shared" si="19"/>
        <v>20</v>
      </c>
      <c r="AT7" s="545">
        <v>0</v>
      </c>
      <c r="AU7" s="545">
        <v>0</v>
      </c>
      <c r="AV7" s="545">
        <v>0</v>
      </c>
      <c r="AW7" s="546">
        <f t="shared" si="20"/>
        <v>0</v>
      </c>
      <c r="AX7" s="546">
        <f t="shared" si="21"/>
        <v>0</v>
      </c>
      <c r="AY7" s="545">
        <v>0</v>
      </c>
      <c r="AZ7" s="546">
        <f t="shared" si="22"/>
        <v>0</v>
      </c>
      <c r="BA7" s="546">
        <f t="shared" si="23"/>
        <v>0</v>
      </c>
      <c r="BB7" s="545">
        <v>0</v>
      </c>
      <c r="BC7" s="546">
        <f t="shared" si="24"/>
        <v>0</v>
      </c>
      <c r="BD7" s="546">
        <f t="shared" si="25"/>
        <v>0</v>
      </c>
      <c r="BE7" s="545">
        <v>0</v>
      </c>
      <c r="BF7" s="546">
        <f t="shared" si="26"/>
        <v>0</v>
      </c>
      <c r="BG7" s="546">
        <f t="shared" si="27"/>
        <v>0</v>
      </c>
      <c r="BH7" s="545">
        <v>0</v>
      </c>
      <c r="BI7" s="637">
        <f t="shared" si="28"/>
        <v>0</v>
      </c>
      <c r="BJ7" s="558">
        <f t="shared" si="29"/>
        <v>0</v>
      </c>
      <c r="BK7" s="642">
        <f t="shared" si="30"/>
        <v>59.70178571428572</v>
      </c>
    </row>
    <row r="8" spans="1:63" x14ac:dyDescent="0.25">
      <c r="A8" s="574">
        <v>40679</v>
      </c>
      <c r="B8" s="524">
        <f t="shared" si="0"/>
        <v>5</v>
      </c>
      <c r="C8" s="575">
        <v>7</v>
      </c>
      <c r="D8" s="576" t="s">
        <v>33</v>
      </c>
      <c r="E8" s="576" t="s">
        <v>219</v>
      </c>
      <c r="F8" s="524">
        <v>3337.25</v>
      </c>
      <c r="G8" s="627">
        <v>59</v>
      </c>
      <c r="H8" s="575">
        <v>0</v>
      </c>
      <c r="I8" s="545">
        <v>40679.180555555555</v>
      </c>
      <c r="J8" s="545">
        <v>40679.180555555555</v>
      </c>
      <c r="K8" s="8">
        <v>40679.21875</v>
      </c>
      <c r="L8" s="565">
        <f t="shared" si="1"/>
        <v>3.8194444445252884E-2</v>
      </c>
      <c r="M8" s="8">
        <v>40679.229166666664</v>
      </c>
      <c r="N8" s="565">
        <f t="shared" si="2"/>
        <v>1.0416666664241347E-2</v>
      </c>
      <c r="O8" s="8">
        <v>40679.239583333336</v>
      </c>
      <c r="P8" s="565">
        <f t="shared" si="3"/>
        <v>1.0416666671517305E-2</v>
      </c>
      <c r="Q8" s="8">
        <v>40679.239583333336</v>
      </c>
      <c r="R8" s="8">
        <v>40679.28125</v>
      </c>
      <c r="S8" s="9">
        <f t="shared" si="4"/>
        <v>4.1666666664241347E-2</v>
      </c>
      <c r="T8" s="8">
        <v>40679.239583333336</v>
      </c>
      <c r="U8" s="8">
        <v>40679.28125</v>
      </c>
      <c r="V8" s="9">
        <f t="shared" si="5"/>
        <v>4.1666666664241347E-2</v>
      </c>
      <c r="W8" s="8">
        <v>40679.34375</v>
      </c>
      <c r="X8" s="9">
        <f t="shared" si="6"/>
        <v>6.25E-2</v>
      </c>
      <c r="Y8" s="8">
        <v>40679.34375</v>
      </c>
      <c r="Z8" s="9">
        <f t="shared" si="7"/>
        <v>0</v>
      </c>
      <c r="AA8" s="8">
        <v>40679.579861111109</v>
      </c>
      <c r="AB8" s="565">
        <f t="shared" si="8"/>
        <v>0.23611111110949423</v>
      </c>
      <c r="AC8" s="8">
        <v>40679.579861111109</v>
      </c>
      <c r="AD8" s="8">
        <v>40679.579861111109</v>
      </c>
      <c r="AE8" s="9">
        <f t="shared" si="9"/>
        <v>0</v>
      </c>
      <c r="AF8" s="8">
        <v>40679.589583333334</v>
      </c>
      <c r="AG8" s="8">
        <v>40679.600694444445</v>
      </c>
      <c r="AH8" s="9">
        <f t="shared" si="10"/>
        <v>1.1111111110949423E-2</v>
      </c>
      <c r="AI8" s="10">
        <f t="shared" si="11"/>
        <v>0</v>
      </c>
      <c r="AJ8" s="10">
        <f t="shared" si="12"/>
        <v>16</v>
      </c>
      <c r="AK8" s="8">
        <v>40679.600694444445</v>
      </c>
      <c r="AL8" s="8">
        <v>40679.600694444445</v>
      </c>
      <c r="AM8" s="9">
        <f t="shared" si="13"/>
        <v>0</v>
      </c>
      <c r="AN8" s="565">
        <f t="shared" si="14"/>
        <v>0.42013888889050577</v>
      </c>
      <c r="AO8" s="10">
        <f t="shared" si="15"/>
        <v>10</v>
      </c>
      <c r="AP8" s="10">
        <f t="shared" si="16"/>
        <v>5</v>
      </c>
      <c r="AQ8" s="565">
        <f t="shared" si="17"/>
        <v>0.23611111110949423</v>
      </c>
      <c r="AR8" s="10">
        <f t="shared" si="18"/>
        <v>5</v>
      </c>
      <c r="AS8" s="10">
        <f t="shared" si="19"/>
        <v>40</v>
      </c>
      <c r="AT8" s="545">
        <v>0</v>
      </c>
      <c r="AU8" s="545">
        <v>0</v>
      </c>
      <c r="AV8" s="545">
        <v>0</v>
      </c>
      <c r="AW8" s="546">
        <f t="shared" si="20"/>
        <v>0</v>
      </c>
      <c r="AX8" s="546">
        <f t="shared" si="21"/>
        <v>0</v>
      </c>
      <c r="AY8" s="545">
        <v>0</v>
      </c>
      <c r="AZ8" s="546">
        <f t="shared" si="22"/>
        <v>0</v>
      </c>
      <c r="BA8" s="546">
        <f t="shared" si="23"/>
        <v>0</v>
      </c>
      <c r="BB8" s="545">
        <v>0</v>
      </c>
      <c r="BC8" s="546">
        <f t="shared" si="24"/>
        <v>0</v>
      </c>
      <c r="BD8" s="546">
        <f t="shared" si="25"/>
        <v>0</v>
      </c>
      <c r="BE8" s="545">
        <v>0</v>
      </c>
      <c r="BF8" s="546">
        <f t="shared" si="26"/>
        <v>0</v>
      </c>
      <c r="BG8" s="546">
        <f t="shared" si="27"/>
        <v>0</v>
      </c>
      <c r="BH8" s="545">
        <v>0</v>
      </c>
      <c r="BI8" s="637">
        <f t="shared" si="28"/>
        <v>0</v>
      </c>
      <c r="BJ8" s="558">
        <f t="shared" si="29"/>
        <v>0</v>
      </c>
      <c r="BK8" s="642">
        <f t="shared" si="30"/>
        <v>56.563559322033896</v>
      </c>
    </row>
    <row r="9" spans="1:63" x14ac:dyDescent="0.25">
      <c r="A9" s="574">
        <v>40680</v>
      </c>
      <c r="B9" s="524">
        <f t="shared" si="0"/>
        <v>5</v>
      </c>
      <c r="C9" s="575">
        <v>8</v>
      </c>
      <c r="D9" s="576" t="s">
        <v>33</v>
      </c>
      <c r="E9" s="577" t="s">
        <v>220</v>
      </c>
      <c r="F9" s="524">
        <v>3490.85</v>
      </c>
      <c r="G9" s="627">
        <v>59</v>
      </c>
      <c r="H9" s="575">
        <v>0</v>
      </c>
      <c r="I9" s="545">
        <v>40680.229166666664</v>
      </c>
      <c r="J9" s="545">
        <v>40680.229166666664</v>
      </c>
      <c r="K9" s="8">
        <v>40680.246527777781</v>
      </c>
      <c r="L9" s="565">
        <f t="shared" si="1"/>
        <v>1.7361111116770189E-2</v>
      </c>
      <c r="M9" s="8">
        <v>40680.260416666664</v>
      </c>
      <c r="N9" s="565">
        <f t="shared" si="2"/>
        <v>1.3888888883229811E-2</v>
      </c>
      <c r="O9" s="8">
        <v>40680.270833333336</v>
      </c>
      <c r="P9" s="565">
        <f t="shared" si="3"/>
        <v>1.0416666671517305E-2</v>
      </c>
      <c r="Q9" s="8">
        <v>40680.270833333336</v>
      </c>
      <c r="R9" s="8">
        <v>40680.368055555555</v>
      </c>
      <c r="S9" s="9">
        <f t="shared" si="4"/>
        <v>9.7222222218988463E-2</v>
      </c>
      <c r="T9" s="8">
        <v>40680.270833333336</v>
      </c>
      <c r="U9" s="8">
        <v>40680.368055555555</v>
      </c>
      <c r="V9" s="9">
        <f t="shared" si="5"/>
        <v>9.7222222218988463E-2</v>
      </c>
      <c r="W9" s="8">
        <v>40680.378472222219</v>
      </c>
      <c r="X9" s="9">
        <f t="shared" si="6"/>
        <v>1.0416666664241347E-2</v>
      </c>
      <c r="Y9" s="8">
        <v>40680.378472222219</v>
      </c>
      <c r="Z9" s="9">
        <f t="shared" si="7"/>
        <v>0</v>
      </c>
      <c r="AA9" s="8">
        <v>40680.510416666664</v>
      </c>
      <c r="AB9" s="565">
        <f t="shared" si="8"/>
        <v>0.13194444444525288</v>
      </c>
      <c r="AC9" s="8">
        <v>40680.510416666664</v>
      </c>
      <c r="AD9" s="8">
        <v>40680.510416666664</v>
      </c>
      <c r="AE9" s="9">
        <f t="shared" si="9"/>
        <v>0</v>
      </c>
      <c r="AF9" s="8">
        <v>40680.529861111114</v>
      </c>
      <c r="AG9" s="8">
        <v>40680.555555555555</v>
      </c>
      <c r="AH9" s="9">
        <f t="shared" si="10"/>
        <v>2.569444444088731E-2</v>
      </c>
      <c r="AI9" s="10">
        <f t="shared" si="11"/>
        <v>0</v>
      </c>
      <c r="AJ9" s="10">
        <f t="shared" si="12"/>
        <v>37</v>
      </c>
      <c r="AK9" s="8">
        <v>40680.555555555555</v>
      </c>
      <c r="AL9" s="8">
        <v>40680.555555555555</v>
      </c>
      <c r="AM9" s="9">
        <f t="shared" si="13"/>
        <v>0</v>
      </c>
      <c r="AN9" s="565">
        <f t="shared" si="14"/>
        <v>0.32638888889050577</v>
      </c>
      <c r="AO9" s="10">
        <f t="shared" si="15"/>
        <v>7</v>
      </c>
      <c r="AP9" s="10">
        <f t="shared" si="16"/>
        <v>50</v>
      </c>
      <c r="AQ9" s="565">
        <f t="shared" si="17"/>
        <v>0.13194444444525288</v>
      </c>
      <c r="AR9" s="10">
        <f t="shared" si="18"/>
        <v>3</v>
      </c>
      <c r="AS9" s="10">
        <f t="shared" si="19"/>
        <v>10</v>
      </c>
      <c r="AT9" s="545">
        <v>0</v>
      </c>
      <c r="AU9" s="545">
        <v>0</v>
      </c>
      <c r="AV9" s="545">
        <v>0</v>
      </c>
      <c r="AW9" s="546">
        <f t="shared" si="20"/>
        <v>0</v>
      </c>
      <c r="AX9" s="546">
        <f t="shared" si="21"/>
        <v>0</v>
      </c>
      <c r="AY9" s="545">
        <v>0</v>
      </c>
      <c r="AZ9" s="546">
        <f t="shared" si="22"/>
        <v>0</v>
      </c>
      <c r="BA9" s="546">
        <f t="shared" si="23"/>
        <v>0</v>
      </c>
      <c r="BB9" s="545">
        <v>0</v>
      </c>
      <c r="BC9" s="546">
        <f t="shared" si="24"/>
        <v>0</v>
      </c>
      <c r="BD9" s="546">
        <f t="shared" si="25"/>
        <v>0</v>
      </c>
      <c r="BE9" s="545">
        <v>0</v>
      </c>
      <c r="BF9" s="546">
        <f t="shared" si="26"/>
        <v>0</v>
      </c>
      <c r="BG9" s="546">
        <f t="shared" si="27"/>
        <v>0</v>
      </c>
      <c r="BH9" s="545">
        <v>0</v>
      </c>
      <c r="BI9" s="637">
        <f t="shared" si="28"/>
        <v>0</v>
      </c>
      <c r="BJ9" s="558">
        <f t="shared" si="29"/>
        <v>0</v>
      </c>
      <c r="BK9" s="642">
        <f t="shared" si="30"/>
        <v>59.166949152542372</v>
      </c>
    </row>
    <row r="10" spans="1:63" x14ac:dyDescent="0.25">
      <c r="A10" s="574">
        <v>40681</v>
      </c>
      <c r="B10" s="524">
        <f t="shared" si="0"/>
        <v>5</v>
      </c>
      <c r="C10" s="575">
        <v>9</v>
      </c>
      <c r="D10" s="576" t="s">
        <v>33</v>
      </c>
      <c r="E10" s="577" t="s">
        <v>220</v>
      </c>
      <c r="F10" s="524">
        <v>3455.65</v>
      </c>
      <c r="G10" s="627">
        <v>59</v>
      </c>
      <c r="H10" s="575">
        <v>0</v>
      </c>
      <c r="I10" s="545">
        <v>40681.482638888891</v>
      </c>
      <c r="J10" s="545">
        <v>40681.482638888891</v>
      </c>
      <c r="K10" s="8">
        <v>40681.489583333336</v>
      </c>
      <c r="L10" s="565">
        <f t="shared" si="1"/>
        <v>6.9444444452528842E-3</v>
      </c>
      <c r="M10" s="8">
        <v>40681.493055555555</v>
      </c>
      <c r="N10" s="565">
        <f t="shared" si="2"/>
        <v>3.4722222189884633E-3</v>
      </c>
      <c r="O10" s="8">
        <v>40681.510416666664</v>
      </c>
      <c r="P10" s="565">
        <f t="shared" si="3"/>
        <v>1.7361111109494232E-2</v>
      </c>
      <c r="Q10" s="8">
        <v>40681.510416666664</v>
      </c>
      <c r="R10" s="8">
        <v>40681.583333333336</v>
      </c>
      <c r="S10" s="9">
        <f t="shared" si="4"/>
        <v>7.2916666671517305E-2</v>
      </c>
      <c r="T10" s="8">
        <v>40681.510416666664</v>
      </c>
      <c r="U10" s="8">
        <v>40681.583333333336</v>
      </c>
      <c r="V10" s="9">
        <f t="shared" si="5"/>
        <v>7.2916666671517305E-2</v>
      </c>
      <c r="W10" s="8">
        <v>40681.583333333336</v>
      </c>
      <c r="X10" s="9">
        <f t="shared" si="6"/>
        <v>0</v>
      </c>
      <c r="Y10" s="8">
        <v>40681.588888888888</v>
      </c>
      <c r="Z10" s="9">
        <f t="shared" si="7"/>
        <v>5.5555555518367328E-3</v>
      </c>
      <c r="AA10" s="8">
        <v>40681.722222222219</v>
      </c>
      <c r="AB10" s="565">
        <f t="shared" si="8"/>
        <v>0.13333333333139308</v>
      </c>
      <c r="AC10" s="8">
        <v>40681.722222222219</v>
      </c>
      <c r="AD10" s="8">
        <v>40681.722222222219</v>
      </c>
      <c r="AE10" s="9">
        <f t="shared" si="9"/>
        <v>0</v>
      </c>
      <c r="AF10" s="8">
        <v>40681.727777777778</v>
      </c>
      <c r="AG10" s="8">
        <v>40681.739583333336</v>
      </c>
      <c r="AH10" s="9">
        <f t="shared" si="10"/>
        <v>1.1805555557657499E-2</v>
      </c>
      <c r="AI10" s="10">
        <f t="shared" si="11"/>
        <v>0</v>
      </c>
      <c r="AJ10" s="10">
        <f t="shared" si="12"/>
        <v>17</v>
      </c>
      <c r="AK10" s="8">
        <v>40681.739583333336</v>
      </c>
      <c r="AL10" s="8">
        <v>40681.739583333336</v>
      </c>
      <c r="AM10" s="9">
        <f t="shared" si="13"/>
        <v>0</v>
      </c>
      <c r="AN10" s="565">
        <f t="shared" si="14"/>
        <v>0.25694444444525288</v>
      </c>
      <c r="AO10" s="10">
        <f t="shared" si="15"/>
        <v>6</v>
      </c>
      <c r="AP10" s="10">
        <f t="shared" si="16"/>
        <v>10</v>
      </c>
      <c r="AQ10" s="565">
        <f t="shared" si="17"/>
        <v>0.11944444444250418</v>
      </c>
      <c r="AR10" s="10">
        <f t="shared" si="18"/>
        <v>2</v>
      </c>
      <c r="AS10" s="10">
        <f t="shared" si="19"/>
        <v>52</v>
      </c>
      <c r="AT10" s="545">
        <v>0</v>
      </c>
      <c r="AU10" s="545">
        <v>0</v>
      </c>
      <c r="AV10" s="545">
        <v>1.3888888888888888E-2</v>
      </c>
      <c r="AW10" s="546">
        <f t="shared" si="20"/>
        <v>0</v>
      </c>
      <c r="AX10" s="546">
        <f t="shared" si="21"/>
        <v>20</v>
      </c>
      <c r="AY10" s="545">
        <v>0</v>
      </c>
      <c r="AZ10" s="546">
        <f t="shared" si="22"/>
        <v>0</v>
      </c>
      <c r="BA10" s="546">
        <f t="shared" si="23"/>
        <v>0</v>
      </c>
      <c r="BB10" s="545">
        <v>0</v>
      </c>
      <c r="BC10" s="546">
        <f t="shared" si="24"/>
        <v>0</v>
      </c>
      <c r="BD10" s="546">
        <f t="shared" si="25"/>
        <v>0</v>
      </c>
      <c r="BE10" s="545">
        <v>0</v>
      </c>
      <c r="BF10" s="546">
        <f t="shared" si="26"/>
        <v>0</v>
      </c>
      <c r="BG10" s="546">
        <f t="shared" si="27"/>
        <v>0</v>
      </c>
      <c r="BH10" s="545">
        <v>4.5138888888888888E-2</v>
      </c>
      <c r="BI10" s="637">
        <f t="shared" si="28"/>
        <v>1</v>
      </c>
      <c r="BJ10" s="558">
        <f t="shared" si="29"/>
        <v>5</v>
      </c>
      <c r="BK10" s="642">
        <f t="shared" si="30"/>
        <v>58.570338983050846</v>
      </c>
    </row>
    <row r="11" spans="1:63" x14ac:dyDescent="0.25">
      <c r="A11" s="574">
        <v>40682</v>
      </c>
      <c r="B11" s="524">
        <f t="shared" si="0"/>
        <v>5</v>
      </c>
      <c r="C11" s="575">
        <v>10</v>
      </c>
      <c r="D11" s="576" t="s">
        <v>33</v>
      </c>
      <c r="E11" s="577" t="s">
        <v>220</v>
      </c>
      <c r="F11" s="524">
        <v>3579.57</v>
      </c>
      <c r="G11" s="627">
        <v>59</v>
      </c>
      <c r="H11" s="575">
        <v>0</v>
      </c>
      <c r="I11" s="545">
        <v>40682.5625</v>
      </c>
      <c r="J11" s="545">
        <v>40682.5625</v>
      </c>
      <c r="K11" s="8">
        <v>40682.569444444445</v>
      </c>
      <c r="L11" s="565">
        <f t="shared" si="1"/>
        <v>6.9444444452528842E-3</v>
      </c>
      <c r="M11" s="8">
        <v>40682.576388888891</v>
      </c>
      <c r="N11" s="565">
        <f t="shared" si="2"/>
        <v>6.9444444452528842E-3</v>
      </c>
      <c r="O11" s="8">
        <v>40682.590277777781</v>
      </c>
      <c r="P11" s="565">
        <f t="shared" si="3"/>
        <v>1.3888888890505768E-2</v>
      </c>
      <c r="Q11" s="8">
        <v>40682.590277777781</v>
      </c>
      <c r="R11" s="8">
        <v>40682.645833333336</v>
      </c>
      <c r="S11" s="9">
        <f t="shared" si="4"/>
        <v>5.5555555554747116E-2</v>
      </c>
      <c r="T11" s="8">
        <v>40682.590277777781</v>
      </c>
      <c r="U11" s="8">
        <v>40682.645833333336</v>
      </c>
      <c r="V11" s="9">
        <f t="shared" si="5"/>
        <v>5.5555555554747116E-2</v>
      </c>
      <c r="W11" s="8">
        <v>40682.663194444445</v>
      </c>
      <c r="X11" s="9">
        <f t="shared" si="6"/>
        <v>1.7361111109494232E-2</v>
      </c>
      <c r="Y11" s="8">
        <v>40682.663194444445</v>
      </c>
      <c r="Z11" s="9">
        <f t="shared" si="7"/>
        <v>0</v>
      </c>
      <c r="AA11" s="8">
        <v>40682.899305555555</v>
      </c>
      <c r="AB11" s="565">
        <f t="shared" si="8"/>
        <v>0.23611111110949423</v>
      </c>
      <c r="AC11" s="8">
        <v>40682.899305555555</v>
      </c>
      <c r="AD11" s="8">
        <v>40682.899305555555</v>
      </c>
      <c r="AE11" s="9">
        <f t="shared" si="9"/>
        <v>0</v>
      </c>
      <c r="AF11" s="8">
        <v>40682.924305555556</v>
      </c>
      <c r="AG11" s="8">
        <v>40682.934027777781</v>
      </c>
      <c r="AH11" s="9">
        <f t="shared" si="10"/>
        <v>9.7222222248092294E-3</v>
      </c>
      <c r="AI11" s="10">
        <f t="shared" si="11"/>
        <v>0</v>
      </c>
      <c r="AJ11" s="10">
        <f t="shared" si="12"/>
        <v>14</v>
      </c>
      <c r="AK11" s="8">
        <v>40682.934027777781</v>
      </c>
      <c r="AL11" s="8">
        <v>40682.934027777781</v>
      </c>
      <c r="AM11" s="9">
        <f t="shared" si="13"/>
        <v>0</v>
      </c>
      <c r="AN11" s="565">
        <f t="shared" si="14"/>
        <v>0.37152777778101154</v>
      </c>
      <c r="AO11" s="10">
        <f t="shared" si="15"/>
        <v>8</v>
      </c>
      <c r="AP11" s="10">
        <f t="shared" si="16"/>
        <v>55</v>
      </c>
      <c r="AQ11" s="565">
        <f t="shared" si="17"/>
        <v>0.17291666666504979</v>
      </c>
      <c r="AR11" s="10">
        <f t="shared" si="18"/>
        <v>4</v>
      </c>
      <c r="AS11" s="10">
        <f t="shared" si="19"/>
        <v>9</v>
      </c>
      <c r="AT11" s="545">
        <v>0</v>
      </c>
      <c r="AU11" s="545">
        <v>1.2499999999999999E-2</v>
      </c>
      <c r="AV11" s="545">
        <v>5.0694444444444452E-2</v>
      </c>
      <c r="AW11" s="546">
        <f t="shared" si="20"/>
        <v>1</v>
      </c>
      <c r="AX11" s="546">
        <f t="shared" si="21"/>
        <v>13</v>
      </c>
      <c r="AY11" s="545">
        <v>0</v>
      </c>
      <c r="AZ11" s="546">
        <f t="shared" si="22"/>
        <v>0</v>
      </c>
      <c r="BA11" s="546">
        <f t="shared" si="23"/>
        <v>0</v>
      </c>
      <c r="BB11" s="545">
        <v>0</v>
      </c>
      <c r="BC11" s="546">
        <f t="shared" si="24"/>
        <v>0</v>
      </c>
      <c r="BD11" s="546">
        <f t="shared" si="25"/>
        <v>0</v>
      </c>
      <c r="BE11" s="545">
        <v>0</v>
      </c>
      <c r="BF11" s="546">
        <f t="shared" si="26"/>
        <v>0</v>
      </c>
      <c r="BG11" s="546">
        <f t="shared" si="27"/>
        <v>0</v>
      </c>
      <c r="BH11" s="545">
        <v>7.2222222222222229E-2</v>
      </c>
      <c r="BI11" s="637">
        <f t="shared" si="28"/>
        <v>1</v>
      </c>
      <c r="BJ11" s="558">
        <f t="shared" si="29"/>
        <v>44</v>
      </c>
      <c r="BK11" s="642">
        <f t="shared" si="30"/>
        <v>60.670677966101699</v>
      </c>
    </row>
    <row r="12" spans="1:63" x14ac:dyDescent="0.25">
      <c r="A12" s="574">
        <v>40682</v>
      </c>
      <c r="B12" s="524">
        <f t="shared" si="0"/>
        <v>5</v>
      </c>
      <c r="C12" s="575">
        <v>11</v>
      </c>
      <c r="D12" s="576" t="s">
        <v>33</v>
      </c>
      <c r="E12" s="577" t="s">
        <v>220</v>
      </c>
      <c r="F12" s="524">
        <v>3531.08</v>
      </c>
      <c r="G12" s="627">
        <v>58</v>
      </c>
      <c r="H12" s="575">
        <v>1</v>
      </c>
      <c r="I12" s="545">
        <v>40682.760416666664</v>
      </c>
      <c r="J12" s="545">
        <v>40682.760416666664</v>
      </c>
      <c r="K12" s="8">
        <v>40682.763888888891</v>
      </c>
      <c r="L12" s="565">
        <f t="shared" si="1"/>
        <v>3.4722222262644209E-3</v>
      </c>
      <c r="M12" s="8">
        <v>40682.770833333336</v>
      </c>
      <c r="N12" s="565">
        <f t="shared" si="2"/>
        <v>6.9444444452528842E-3</v>
      </c>
      <c r="O12" s="8">
        <v>40682.78125</v>
      </c>
      <c r="P12" s="565">
        <f t="shared" si="3"/>
        <v>1.0416666664241347E-2</v>
      </c>
      <c r="Q12" s="8">
        <v>40682.78125</v>
      </c>
      <c r="R12" s="8">
        <v>40682.90625</v>
      </c>
      <c r="S12" s="9">
        <f t="shared" si="4"/>
        <v>0.125</v>
      </c>
      <c r="T12" s="8">
        <v>40682.78125</v>
      </c>
      <c r="U12" s="8">
        <v>40682.90625</v>
      </c>
      <c r="V12" s="9">
        <f t="shared" si="5"/>
        <v>0.125</v>
      </c>
      <c r="W12" s="8">
        <v>40682.917361111111</v>
      </c>
      <c r="X12" s="9">
        <f t="shared" si="6"/>
        <v>1.1111111110949423E-2</v>
      </c>
      <c r="Y12" s="8">
        <v>40682.917361111111</v>
      </c>
      <c r="Z12" s="9">
        <f t="shared" si="7"/>
        <v>0</v>
      </c>
      <c r="AA12" s="8">
        <v>40683.106249999997</v>
      </c>
      <c r="AB12" s="565">
        <f t="shared" si="8"/>
        <v>0.18888888888614019</v>
      </c>
      <c r="AC12" s="8">
        <v>40682.106249999997</v>
      </c>
      <c r="AD12" s="8">
        <v>40682.106249999997</v>
      </c>
      <c r="AE12" s="9">
        <f t="shared" si="9"/>
        <v>0</v>
      </c>
      <c r="AF12" s="8">
        <v>40682.15902777778</v>
      </c>
      <c r="AG12" s="8">
        <v>40682.165277777778</v>
      </c>
      <c r="AH12" s="9">
        <f t="shared" si="10"/>
        <v>6.2499999985448085E-3</v>
      </c>
      <c r="AI12" s="10">
        <f t="shared" si="11"/>
        <v>0</v>
      </c>
      <c r="AJ12" s="10">
        <f t="shared" si="12"/>
        <v>9</v>
      </c>
      <c r="AK12" s="8">
        <v>40683.165277777778</v>
      </c>
      <c r="AL12" s="8">
        <v>40683.165277777778</v>
      </c>
      <c r="AM12" s="9">
        <f t="shared" si="13"/>
        <v>0</v>
      </c>
      <c r="AN12" s="565">
        <f t="shared" si="14"/>
        <v>0.40486111111385981</v>
      </c>
      <c r="AO12" s="10">
        <f t="shared" si="15"/>
        <v>9</v>
      </c>
      <c r="AP12" s="10">
        <f t="shared" si="16"/>
        <v>43</v>
      </c>
      <c r="AQ12" s="565">
        <f t="shared" si="17"/>
        <v>0.15277777777502907</v>
      </c>
      <c r="AR12" s="10">
        <f t="shared" si="18"/>
        <v>3</v>
      </c>
      <c r="AS12" s="10">
        <f t="shared" si="19"/>
        <v>40</v>
      </c>
      <c r="AT12" s="545">
        <v>0</v>
      </c>
      <c r="AU12" s="545">
        <v>3.6111111111111115E-2</v>
      </c>
      <c r="AV12" s="545">
        <v>0</v>
      </c>
      <c r="AW12" s="546">
        <f t="shared" si="20"/>
        <v>0</v>
      </c>
      <c r="AX12" s="546">
        <f t="shared" si="21"/>
        <v>0</v>
      </c>
      <c r="AY12" s="545">
        <v>0</v>
      </c>
      <c r="AZ12" s="546">
        <f t="shared" si="22"/>
        <v>0</v>
      </c>
      <c r="BA12" s="546">
        <f t="shared" si="23"/>
        <v>0</v>
      </c>
      <c r="BB12" s="545">
        <v>0</v>
      </c>
      <c r="BC12" s="546">
        <f t="shared" si="24"/>
        <v>0</v>
      </c>
      <c r="BD12" s="546">
        <f t="shared" si="25"/>
        <v>0</v>
      </c>
      <c r="BE12" s="545">
        <v>0</v>
      </c>
      <c r="BF12" s="546">
        <f t="shared" si="26"/>
        <v>0</v>
      </c>
      <c r="BG12" s="546">
        <f t="shared" si="27"/>
        <v>0</v>
      </c>
      <c r="BH12" s="545">
        <v>4.5833333333333337E-2</v>
      </c>
      <c r="BI12" s="637">
        <f t="shared" si="28"/>
        <v>1</v>
      </c>
      <c r="BJ12" s="558">
        <f t="shared" si="29"/>
        <v>6</v>
      </c>
      <c r="BK12" s="642">
        <f t="shared" si="30"/>
        <v>60.880689655172411</v>
      </c>
    </row>
    <row r="13" spans="1:63" x14ac:dyDescent="0.25">
      <c r="A13" s="574">
        <v>40683</v>
      </c>
      <c r="B13" s="524">
        <f t="shared" si="0"/>
        <v>5</v>
      </c>
      <c r="C13" s="575">
        <v>12</v>
      </c>
      <c r="D13" s="576" t="s">
        <v>33</v>
      </c>
      <c r="E13" s="576" t="s">
        <v>219</v>
      </c>
      <c r="F13" s="524">
        <v>3552.52</v>
      </c>
      <c r="G13" s="575">
        <v>59</v>
      </c>
      <c r="H13" s="575">
        <v>0</v>
      </c>
      <c r="I13" s="547">
        <v>0.85138888888888886</v>
      </c>
      <c r="J13" s="547">
        <v>0.85138888888888886</v>
      </c>
      <c r="K13" s="26">
        <v>0.85138888888888886</v>
      </c>
      <c r="L13" s="565">
        <f t="shared" si="1"/>
        <v>0</v>
      </c>
      <c r="M13" s="8">
        <v>0.85416666666666663</v>
      </c>
      <c r="N13" s="565">
        <f t="shared" si="2"/>
        <v>2.7777777777777679E-3</v>
      </c>
      <c r="O13" s="26">
        <v>0.96180555555555547</v>
      </c>
      <c r="P13" s="565">
        <f t="shared" si="3"/>
        <v>0.10763888888888884</v>
      </c>
      <c r="Q13" s="26">
        <v>0.96180555555555547</v>
      </c>
      <c r="R13" s="8">
        <v>1.0416666666666667</v>
      </c>
      <c r="S13" s="9">
        <f t="shared" si="4"/>
        <v>7.9861111111111271E-2</v>
      </c>
      <c r="T13" s="26">
        <v>0.96180555555555547</v>
      </c>
      <c r="U13" s="8">
        <v>1.0416666666666667</v>
      </c>
      <c r="V13" s="9">
        <f t="shared" si="5"/>
        <v>7.9861111111111271E-2</v>
      </c>
      <c r="W13" s="8">
        <v>1.05</v>
      </c>
      <c r="X13" s="9">
        <f t="shared" si="6"/>
        <v>8.3333333333333037E-3</v>
      </c>
      <c r="Y13" s="26">
        <v>1.0506944444444444</v>
      </c>
      <c r="Z13" s="9">
        <f t="shared" si="7"/>
        <v>6.9444444444433095E-4</v>
      </c>
      <c r="AA13" s="8">
        <v>1.1541666666666666</v>
      </c>
      <c r="AB13" s="565">
        <f t="shared" si="8"/>
        <v>0.10347222222222219</v>
      </c>
      <c r="AC13" s="26">
        <v>1.1541666666666666</v>
      </c>
      <c r="AD13" s="26">
        <v>1.1541666666666666</v>
      </c>
      <c r="AE13" s="9">
        <f t="shared" si="9"/>
        <v>0</v>
      </c>
      <c r="AF13" s="8">
        <v>40683.169444444444</v>
      </c>
      <c r="AG13" s="8">
        <v>40683.180555555555</v>
      </c>
      <c r="AH13" s="9">
        <f t="shared" si="10"/>
        <v>1.1111111110949423E-2</v>
      </c>
      <c r="AI13" s="10">
        <f t="shared" si="11"/>
        <v>0</v>
      </c>
      <c r="AJ13" s="10">
        <f t="shared" si="12"/>
        <v>16</v>
      </c>
      <c r="AK13" s="26">
        <v>1.1805555555555556</v>
      </c>
      <c r="AL13" s="26">
        <v>1.1805555555555556</v>
      </c>
      <c r="AM13" s="9">
        <f t="shared" si="13"/>
        <v>0</v>
      </c>
      <c r="AN13" s="565">
        <f t="shared" si="14"/>
        <v>0.32916666666666672</v>
      </c>
      <c r="AO13" s="10">
        <f t="shared" si="15"/>
        <v>7</v>
      </c>
      <c r="AP13" s="10">
        <f t="shared" si="16"/>
        <v>54</v>
      </c>
      <c r="AQ13" s="565">
        <f t="shared" si="17"/>
        <v>7.4305555555555527E-2</v>
      </c>
      <c r="AR13" s="10">
        <f t="shared" si="18"/>
        <v>1</v>
      </c>
      <c r="AS13" s="10">
        <f t="shared" si="19"/>
        <v>47</v>
      </c>
      <c r="AT13" s="545">
        <v>0</v>
      </c>
      <c r="AU13" s="545">
        <v>2.9166666666666664E-2</v>
      </c>
      <c r="AV13" s="545">
        <v>0</v>
      </c>
      <c r="AW13" s="546">
        <f t="shared" si="20"/>
        <v>0</v>
      </c>
      <c r="AX13" s="546">
        <f t="shared" si="21"/>
        <v>0</v>
      </c>
      <c r="AY13" s="545">
        <v>0</v>
      </c>
      <c r="AZ13" s="546">
        <f t="shared" si="22"/>
        <v>0</v>
      </c>
      <c r="BA13" s="546">
        <f t="shared" si="23"/>
        <v>0</v>
      </c>
      <c r="BB13" s="545">
        <v>0</v>
      </c>
      <c r="BC13" s="546">
        <f t="shared" si="24"/>
        <v>0</v>
      </c>
      <c r="BD13" s="546">
        <f t="shared" si="25"/>
        <v>0</v>
      </c>
      <c r="BE13" s="545">
        <v>0</v>
      </c>
      <c r="BF13" s="546">
        <f t="shared" si="26"/>
        <v>0</v>
      </c>
      <c r="BG13" s="546">
        <f t="shared" si="27"/>
        <v>0</v>
      </c>
      <c r="BH13" s="545">
        <v>3.472222222222222E-3</v>
      </c>
      <c r="BI13" s="637">
        <f t="shared" si="28"/>
        <v>0</v>
      </c>
      <c r="BJ13" s="558">
        <f t="shared" si="29"/>
        <v>5</v>
      </c>
      <c r="BK13" s="642">
        <f t="shared" si="30"/>
        <v>60.212203389830506</v>
      </c>
    </row>
    <row r="14" spans="1:63" x14ac:dyDescent="0.25">
      <c r="A14" s="574">
        <v>40684</v>
      </c>
      <c r="B14" s="524">
        <f t="shared" si="0"/>
        <v>5</v>
      </c>
      <c r="C14" s="575">
        <v>13</v>
      </c>
      <c r="D14" s="576" t="s">
        <v>33</v>
      </c>
      <c r="E14" s="576" t="s">
        <v>219</v>
      </c>
      <c r="F14" s="524">
        <v>3525.33</v>
      </c>
      <c r="G14" s="575">
        <v>59</v>
      </c>
      <c r="H14" s="575">
        <v>0</v>
      </c>
      <c r="I14" s="545">
        <v>0.22916666666666666</v>
      </c>
      <c r="J14" s="545">
        <v>0.22916666666666666</v>
      </c>
      <c r="K14" s="8">
        <v>0.22916666666666666</v>
      </c>
      <c r="L14" s="565">
        <f t="shared" si="1"/>
        <v>0</v>
      </c>
      <c r="M14" s="8">
        <v>0.22916666666666666</v>
      </c>
      <c r="N14" s="565">
        <f t="shared" si="2"/>
        <v>0</v>
      </c>
      <c r="O14" s="8">
        <v>0.2673611111111111</v>
      </c>
      <c r="P14" s="565">
        <f t="shared" si="3"/>
        <v>3.8194444444444448E-2</v>
      </c>
      <c r="Q14" s="8">
        <v>0.2673611111111111</v>
      </c>
      <c r="R14" s="8">
        <v>0.2673611111111111</v>
      </c>
      <c r="S14" s="9">
        <f t="shared" si="4"/>
        <v>0</v>
      </c>
      <c r="T14" s="8">
        <v>0.2673611111111111</v>
      </c>
      <c r="U14" s="8">
        <v>0.2673611111111111</v>
      </c>
      <c r="V14" s="9">
        <f t="shared" si="5"/>
        <v>0</v>
      </c>
      <c r="W14" s="8">
        <v>0.40416666666666662</v>
      </c>
      <c r="X14" s="9">
        <f t="shared" si="6"/>
        <v>0.13680555555555551</v>
      </c>
      <c r="Y14" s="8">
        <v>0.40625</v>
      </c>
      <c r="Z14" s="9">
        <f t="shared" si="7"/>
        <v>2.0833333333333814E-3</v>
      </c>
      <c r="AA14" s="8">
        <v>0.54027777777777775</v>
      </c>
      <c r="AB14" s="565">
        <f t="shared" si="8"/>
        <v>0.13402777777777775</v>
      </c>
      <c r="AC14" s="8">
        <v>0.54027777777777775</v>
      </c>
      <c r="AD14" s="8">
        <v>0.54027777777777775</v>
      </c>
      <c r="AE14" s="9">
        <f t="shared" si="9"/>
        <v>0</v>
      </c>
      <c r="AF14" s="8">
        <v>40684.555555555555</v>
      </c>
      <c r="AG14" s="8">
        <v>40684.564583333333</v>
      </c>
      <c r="AH14" s="9">
        <f t="shared" si="10"/>
        <v>9.0277777781011537E-3</v>
      </c>
      <c r="AI14" s="10">
        <f t="shared" si="11"/>
        <v>0</v>
      </c>
      <c r="AJ14" s="10">
        <f t="shared" si="12"/>
        <v>13</v>
      </c>
      <c r="AK14" s="8">
        <v>0.56458333333333333</v>
      </c>
      <c r="AL14" s="8">
        <v>0.56458333333333333</v>
      </c>
      <c r="AM14" s="9">
        <f t="shared" si="13"/>
        <v>0</v>
      </c>
      <c r="AN14" s="565">
        <f t="shared" si="14"/>
        <v>0.3354166666666667</v>
      </c>
      <c r="AO14" s="10">
        <f t="shared" si="15"/>
        <v>8</v>
      </c>
      <c r="AP14" s="10">
        <f t="shared" si="16"/>
        <v>3</v>
      </c>
      <c r="AQ14" s="565">
        <f t="shared" si="17"/>
        <v>6.4583333333333298E-2</v>
      </c>
      <c r="AR14" s="10">
        <f t="shared" si="18"/>
        <v>1</v>
      </c>
      <c r="AS14" s="10">
        <f t="shared" si="19"/>
        <v>33</v>
      </c>
      <c r="AT14" s="545">
        <v>0</v>
      </c>
      <c r="AU14" s="545">
        <v>3.125E-2</v>
      </c>
      <c r="AV14" s="545">
        <v>6.9444444444444441E-3</v>
      </c>
      <c r="AW14" s="546">
        <f t="shared" si="20"/>
        <v>0</v>
      </c>
      <c r="AX14" s="546">
        <f t="shared" si="21"/>
        <v>10</v>
      </c>
      <c r="AY14" s="545">
        <v>0</v>
      </c>
      <c r="AZ14" s="546">
        <f t="shared" si="22"/>
        <v>0</v>
      </c>
      <c r="BA14" s="546">
        <f t="shared" si="23"/>
        <v>0</v>
      </c>
      <c r="BB14" s="545">
        <v>1.0416666666666666E-2</v>
      </c>
      <c r="BC14" s="546">
        <f t="shared" si="24"/>
        <v>0</v>
      </c>
      <c r="BD14" s="546">
        <f t="shared" si="25"/>
        <v>15</v>
      </c>
      <c r="BE14" s="545">
        <v>2.0833333333333332E-2</v>
      </c>
      <c r="BF14" s="546">
        <f t="shared" si="26"/>
        <v>0</v>
      </c>
      <c r="BG14" s="546">
        <f t="shared" si="27"/>
        <v>30</v>
      </c>
      <c r="BH14" s="545">
        <v>0</v>
      </c>
      <c r="BI14" s="637">
        <f t="shared" si="28"/>
        <v>0</v>
      </c>
      <c r="BJ14" s="558">
        <f t="shared" si="29"/>
        <v>0</v>
      </c>
      <c r="BK14" s="642">
        <f t="shared" si="30"/>
        <v>59.751355932203388</v>
      </c>
    </row>
    <row r="15" spans="1:63" x14ac:dyDescent="0.25">
      <c r="A15" s="574">
        <v>40684</v>
      </c>
      <c r="B15" s="524">
        <f t="shared" si="0"/>
        <v>5</v>
      </c>
      <c r="C15" s="575">
        <v>14</v>
      </c>
      <c r="D15" s="576" t="s">
        <v>33</v>
      </c>
      <c r="E15" s="576" t="s">
        <v>219</v>
      </c>
      <c r="F15" s="524">
        <v>3187.87</v>
      </c>
      <c r="G15" s="575">
        <v>52</v>
      </c>
      <c r="H15" s="575">
        <v>7</v>
      </c>
      <c r="I15" s="547">
        <v>0.60763888888888895</v>
      </c>
      <c r="J15" s="547">
        <v>0.60763888888888895</v>
      </c>
      <c r="K15" s="8">
        <v>0.66319444444444442</v>
      </c>
      <c r="L15" s="565">
        <f t="shared" si="1"/>
        <v>5.5555555555555469E-2</v>
      </c>
      <c r="M15" s="8">
        <v>0.67013888888888884</v>
      </c>
      <c r="N15" s="565">
        <f t="shared" si="2"/>
        <v>6.9444444444444198E-3</v>
      </c>
      <c r="O15" s="26">
        <v>0.69097222222222221</v>
      </c>
      <c r="P15" s="565">
        <f t="shared" si="3"/>
        <v>2.083333333333337E-2</v>
      </c>
      <c r="Q15" s="26">
        <v>0.69097222222222221</v>
      </c>
      <c r="R15" s="26">
        <v>0.73263888888888884</v>
      </c>
      <c r="S15" s="9">
        <f t="shared" si="4"/>
        <v>4.166666666666663E-2</v>
      </c>
      <c r="T15" s="26">
        <v>0.69097222222222221</v>
      </c>
      <c r="U15" s="26">
        <v>0.73263888888888884</v>
      </c>
      <c r="V15" s="9">
        <f t="shared" si="5"/>
        <v>4.166666666666663E-2</v>
      </c>
      <c r="W15" s="26">
        <v>0.78819444444444453</v>
      </c>
      <c r="X15" s="9">
        <f t="shared" si="6"/>
        <v>5.5555555555555691E-2</v>
      </c>
      <c r="Y15" s="26">
        <v>0.79166666666666663</v>
      </c>
      <c r="Z15" s="9">
        <f t="shared" si="7"/>
        <v>3.4722222222220989E-3</v>
      </c>
      <c r="AA15" s="8">
        <v>0.94097222222222221</v>
      </c>
      <c r="AB15" s="565">
        <f t="shared" si="8"/>
        <v>0.14930555555555558</v>
      </c>
      <c r="AC15" s="26">
        <v>0.94097222222222221</v>
      </c>
      <c r="AD15" s="48">
        <v>0.94791666666666663</v>
      </c>
      <c r="AE15" s="9">
        <f t="shared" si="9"/>
        <v>6.9444444444444198E-3</v>
      </c>
      <c r="AF15" s="8">
        <v>40684.966666666667</v>
      </c>
      <c r="AG15" s="8">
        <v>40684.989583333336</v>
      </c>
      <c r="AH15" s="9">
        <f t="shared" si="10"/>
        <v>2.2916666668606922E-2</v>
      </c>
      <c r="AI15" s="10">
        <f t="shared" si="11"/>
        <v>0</v>
      </c>
      <c r="AJ15" s="10">
        <f t="shared" si="12"/>
        <v>33</v>
      </c>
      <c r="AK15" s="26">
        <v>0.98958333333333337</v>
      </c>
      <c r="AL15" s="26">
        <v>0.98958333333333337</v>
      </c>
      <c r="AM15" s="9">
        <f t="shared" si="13"/>
        <v>0</v>
      </c>
      <c r="AN15" s="565">
        <f t="shared" si="14"/>
        <v>0.38194444444444442</v>
      </c>
      <c r="AO15" s="10">
        <f t="shared" si="15"/>
        <v>9</v>
      </c>
      <c r="AP15" s="10">
        <f t="shared" si="16"/>
        <v>10</v>
      </c>
      <c r="AQ15" s="565">
        <f t="shared" si="17"/>
        <v>8.8194444444444464E-2</v>
      </c>
      <c r="AR15" s="10">
        <f t="shared" si="18"/>
        <v>2</v>
      </c>
      <c r="AS15" s="10">
        <f t="shared" si="19"/>
        <v>7</v>
      </c>
      <c r="AT15" s="545">
        <v>0</v>
      </c>
      <c r="AU15" s="547">
        <v>2.7777777777777776E-2</v>
      </c>
      <c r="AV15" s="547">
        <v>2.2916666666666669E-2</v>
      </c>
      <c r="AW15" s="546">
        <f t="shared" si="20"/>
        <v>0</v>
      </c>
      <c r="AX15" s="546">
        <f t="shared" si="21"/>
        <v>33</v>
      </c>
      <c r="AY15" s="547">
        <v>0</v>
      </c>
      <c r="AZ15" s="546">
        <f t="shared" si="22"/>
        <v>0</v>
      </c>
      <c r="BA15" s="546">
        <f t="shared" si="23"/>
        <v>0</v>
      </c>
      <c r="BB15" s="547">
        <v>1.0416666666666666E-2</v>
      </c>
      <c r="BC15" s="546">
        <f t="shared" si="24"/>
        <v>0</v>
      </c>
      <c r="BD15" s="546">
        <f t="shared" si="25"/>
        <v>15</v>
      </c>
      <c r="BE15" s="547">
        <v>0</v>
      </c>
      <c r="BF15" s="546">
        <f t="shared" si="26"/>
        <v>0</v>
      </c>
      <c r="BG15" s="546">
        <f t="shared" si="27"/>
        <v>0</v>
      </c>
      <c r="BH15" s="547">
        <v>1.0416666666666666E-2</v>
      </c>
      <c r="BI15" s="637">
        <f t="shared" si="28"/>
        <v>0</v>
      </c>
      <c r="BJ15" s="558">
        <f t="shared" si="29"/>
        <v>15</v>
      </c>
      <c r="BK15" s="642">
        <f t="shared" si="30"/>
        <v>61.305192307692309</v>
      </c>
    </row>
    <row r="16" spans="1:63" x14ac:dyDescent="0.25">
      <c r="A16" s="574">
        <v>40684</v>
      </c>
      <c r="B16" s="524">
        <f t="shared" si="0"/>
        <v>5</v>
      </c>
      <c r="C16" s="575">
        <v>15</v>
      </c>
      <c r="D16" s="576" t="s">
        <v>33</v>
      </c>
      <c r="E16" s="576" t="s">
        <v>219</v>
      </c>
      <c r="F16" s="524">
        <v>3581.43</v>
      </c>
      <c r="G16" s="575">
        <v>59</v>
      </c>
      <c r="H16" s="575">
        <v>0</v>
      </c>
      <c r="I16" s="547">
        <v>0.91666666666666663</v>
      </c>
      <c r="J16" s="547">
        <v>0.91666666666666663</v>
      </c>
      <c r="K16" s="26">
        <v>0.92708333333333337</v>
      </c>
      <c r="L16" s="565">
        <f t="shared" si="1"/>
        <v>1.0416666666666741E-2</v>
      </c>
      <c r="M16" s="26">
        <v>0.93402777777777779</v>
      </c>
      <c r="N16" s="565">
        <f t="shared" si="2"/>
        <v>6.9444444444444198E-3</v>
      </c>
      <c r="O16" s="26">
        <v>0.95833333333333337</v>
      </c>
      <c r="P16" s="565">
        <f t="shared" si="3"/>
        <v>2.430555555555558E-2</v>
      </c>
      <c r="Q16" s="26">
        <v>0.95833333333333337</v>
      </c>
      <c r="R16" s="26">
        <v>1.0291666666666666</v>
      </c>
      <c r="S16" s="9">
        <f t="shared" si="4"/>
        <v>7.0833333333333193E-2</v>
      </c>
      <c r="T16" s="26">
        <v>0.95833333333333337</v>
      </c>
      <c r="U16" s="26">
        <v>1.0291666666666666</v>
      </c>
      <c r="V16" s="9">
        <f t="shared" si="5"/>
        <v>7.0833333333333193E-2</v>
      </c>
      <c r="W16" s="26">
        <v>1.0333333333333334</v>
      </c>
      <c r="X16" s="9">
        <f t="shared" si="6"/>
        <v>4.1666666666668739E-3</v>
      </c>
      <c r="Y16" s="26">
        <v>1.0347222222222221</v>
      </c>
      <c r="Z16" s="9">
        <f t="shared" si="7"/>
        <v>1.3888888888886619E-3</v>
      </c>
      <c r="AA16" s="8">
        <v>1.1770833333333333</v>
      </c>
      <c r="AB16" s="565">
        <f t="shared" si="8"/>
        <v>0.14236111111111116</v>
      </c>
      <c r="AC16" s="26">
        <v>1.1770833333333333</v>
      </c>
      <c r="AD16" s="48">
        <v>1.1805555555555556</v>
      </c>
      <c r="AE16" s="9">
        <f t="shared" si="9"/>
        <v>3.4722222222223209E-3</v>
      </c>
      <c r="AF16" s="8">
        <v>40684.195138888892</v>
      </c>
      <c r="AG16" s="8">
        <v>40684.208333333336</v>
      </c>
      <c r="AH16" s="9">
        <f t="shared" si="10"/>
        <v>1.3194444443797693E-2</v>
      </c>
      <c r="AI16" s="10">
        <f t="shared" si="11"/>
        <v>0</v>
      </c>
      <c r="AJ16" s="10">
        <f t="shared" si="12"/>
        <v>19</v>
      </c>
      <c r="AK16" s="26">
        <v>1.2083333333333333</v>
      </c>
      <c r="AL16" s="26">
        <v>1.2083333333333333</v>
      </c>
      <c r="AM16" s="9">
        <f t="shared" si="13"/>
        <v>0</v>
      </c>
      <c r="AN16" s="565">
        <f t="shared" si="14"/>
        <v>0.29166666666666663</v>
      </c>
      <c r="AO16" s="10">
        <f t="shared" si="15"/>
        <v>7</v>
      </c>
      <c r="AP16" s="10">
        <f t="shared" si="16"/>
        <v>0</v>
      </c>
      <c r="AQ16" s="565">
        <f t="shared" si="17"/>
        <v>7.6388888888888951E-2</v>
      </c>
      <c r="AR16" s="10">
        <f t="shared" si="18"/>
        <v>1</v>
      </c>
      <c r="AS16" s="10">
        <f t="shared" si="19"/>
        <v>50</v>
      </c>
      <c r="AT16" s="547">
        <v>3.472222222222222E-3</v>
      </c>
      <c r="AU16" s="547">
        <v>2.0833333333333332E-2</v>
      </c>
      <c r="AV16" s="547">
        <v>0</v>
      </c>
      <c r="AW16" s="546">
        <f t="shared" si="20"/>
        <v>0</v>
      </c>
      <c r="AX16" s="546">
        <f t="shared" si="21"/>
        <v>0</v>
      </c>
      <c r="AY16" s="547">
        <v>0</v>
      </c>
      <c r="AZ16" s="546">
        <f t="shared" si="22"/>
        <v>0</v>
      </c>
      <c r="BA16" s="546">
        <f t="shared" si="23"/>
        <v>0</v>
      </c>
      <c r="BB16" s="547">
        <v>0</v>
      </c>
      <c r="BC16" s="546">
        <f t="shared" si="24"/>
        <v>0</v>
      </c>
      <c r="BD16" s="546">
        <f t="shared" si="25"/>
        <v>0</v>
      </c>
      <c r="BE16" s="547">
        <v>4.1666666666666664E-2</v>
      </c>
      <c r="BF16" s="546">
        <f t="shared" si="26"/>
        <v>1</v>
      </c>
      <c r="BG16" s="546">
        <f t="shared" si="27"/>
        <v>0</v>
      </c>
      <c r="BH16" s="547">
        <v>0</v>
      </c>
      <c r="BI16" s="637">
        <f t="shared" si="28"/>
        <v>0</v>
      </c>
      <c r="BJ16" s="558">
        <f t="shared" si="29"/>
        <v>0</v>
      </c>
      <c r="BK16" s="642">
        <f t="shared" si="30"/>
        <v>60.702203389830508</v>
      </c>
    </row>
    <row r="17" spans="1:63" x14ac:dyDescent="0.25">
      <c r="A17" s="574">
        <v>40685</v>
      </c>
      <c r="B17" s="524">
        <f t="shared" si="0"/>
        <v>5</v>
      </c>
      <c r="C17" s="575">
        <v>16</v>
      </c>
      <c r="D17" s="576" t="s">
        <v>33</v>
      </c>
      <c r="E17" s="576" t="s">
        <v>219</v>
      </c>
      <c r="F17" s="524">
        <v>3574.91</v>
      </c>
      <c r="G17" s="627">
        <v>59</v>
      </c>
      <c r="H17" s="575">
        <v>0</v>
      </c>
      <c r="I17" s="547">
        <v>0.53125</v>
      </c>
      <c r="J17" s="547">
        <v>0.53125</v>
      </c>
      <c r="K17" s="26">
        <v>0.53125</v>
      </c>
      <c r="L17" s="565">
        <f t="shared" si="1"/>
        <v>0</v>
      </c>
      <c r="M17" s="26">
        <v>0.53125</v>
      </c>
      <c r="N17" s="565">
        <f t="shared" si="2"/>
        <v>0</v>
      </c>
      <c r="O17" s="26">
        <v>0.58680555555555558</v>
      </c>
      <c r="P17" s="565">
        <f t="shared" si="3"/>
        <v>5.555555555555558E-2</v>
      </c>
      <c r="Q17" s="26">
        <v>0.58680555555555558</v>
      </c>
      <c r="R17" s="8">
        <v>0.64583333333333337</v>
      </c>
      <c r="S17" s="9">
        <f t="shared" si="4"/>
        <v>5.902777777777779E-2</v>
      </c>
      <c r="T17" s="26">
        <v>0.58680555555555558</v>
      </c>
      <c r="U17" s="8">
        <v>0.64583333333333337</v>
      </c>
      <c r="V17" s="9">
        <f t="shared" si="5"/>
        <v>5.902777777777779E-2</v>
      </c>
      <c r="W17" s="8">
        <v>0.65625</v>
      </c>
      <c r="X17" s="9">
        <f t="shared" si="6"/>
        <v>1.041666666666663E-2</v>
      </c>
      <c r="Y17" s="8">
        <v>0.65625</v>
      </c>
      <c r="Z17" s="9">
        <f t="shared" si="7"/>
        <v>0</v>
      </c>
      <c r="AA17" s="8">
        <v>0.79513888888888884</v>
      </c>
      <c r="AB17" s="565">
        <f t="shared" si="8"/>
        <v>0.13888888888888884</v>
      </c>
      <c r="AC17" s="26">
        <v>0.79513888888888884</v>
      </c>
      <c r="AD17" s="26">
        <v>0.79513888888888884</v>
      </c>
      <c r="AE17" s="9">
        <f t="shared" si="9"/>
        <v>0</v>
      </c>
      <c r="AF17" s="8">
        <v>40685.811111111114</v>
      </c>
      <c r="AG17" s="8">
        <v>40685.822916666664</v>
      </c>
      <c r="AH17" s="9">
        <f t="shared" si="10"/>
        <v>1.1805555550381541E-2</v>
      </c>
      <c r="AI17" s="10">
        <f t="shared" si="11"/>
        <v>0</v>
      </c>
      <c r="AJ17" s="10">
        <f t="shared" si="12"/>
        <v>17</v>
      </c>
      <c r="AK17" s="26">
        <v>0.82291666666666663</v>
      </c>
      <c r="AL17" s="26">
        <v>0.82291666666666663</v>
      </c>
      <c r="AM17" s="9">
        <f t="shared" si="13"/>
        <v>0</v>
      </c>
      <c r="AN17" s="565">
        <f t="shared" si="14"/>
        <v>0.29166666666666663</v>
      </c>
      <c r="AO17" s="10">
        <f t="shared" si="15"/>
        <v>7</v>
      </c>
      <c r="AP17" s="10">
        <f t="shared" si="16"/>
        <v>0</v>
      </c>
      <c r="AQ17" s="565">
        <f t="shared" si="17"/>
        <v>8.1249999999999947E-2</v>
      </c>
      <c r="AR17" s="10">
        <f t="shared" si="18"/>
        <v>1</v>
      </c>
      <c r="AS17" s="10">
        <f t="shared" si="19"/>
        <v>57</v>
      </c>
      <c r="AT17" s="545">
        <v>0</v>
      </c>
      <c r="AU17" s="545">
        <v>1.5972222222222224E-2</v>
      </c>
      <c r="AV17" s="545">
        <v>0</v>
      </c>
      <c r="AW17" s="546">
        <f t="shared" si="20"/>
        <v>0</v>
      </c>
      <c r="AX17" s="546">
        <f t="shared" si="21"/>
        <v>0</v>
      </c>
      <c r="AY17" s="545">
        <v>0</v>
      </c>
      <c r="AZ17" s="546">
        <f t="shared" si="22"/>
        <v>0</v>
      </c>
      <c r="BA17" s="546">
        <f t="shared" si="23"/>
        <v>0</v>
      </c>
      <c r="BB17" s="545">
        <v>2.0833333333333332E-2</v>
      </c>
      <c r="BC17" s="546">
        <f t="shared" si="24"/>
        <v>0</v>
      </c>
      <c r="BD17" s="546">
        <f t="shared" si="25"/>
        <v>30</v>
      </c>
      <c r="BE17" s="545">
        <v>2.0833333333333332E-2</v>
      </c>
      <c r="BF17" s="546">
        <f t="shared" si="26"/>
        <v>0</v>
      </c>
      <c r="BG17" s="546">
        <f t="shared" si="27"/>
        <v>30</v>
      </c>
      <c r="BH17" s="545">
        <v>0</v>
      </c>
      <c r="BI17" s="637">
        <f t="shared" si="28"/>
        <v>0</v>
      </c>
      <c r="BJ17" s="558">
        <f t="shared" si="29"/>
        <v>0</v>
      </c>
      <c r="BK17" s="642">
        <f t="shared" si="30"/>
        <v>60.591694915254237</v>
      </c>
    </row>
    <row r="18" spans="1:63" x14ac:dyDescent="0.25">
      <c r="A18" s="574">
        <v>40686</v>
      </c>
      <c r="B18" s="524">
        <f t="shared" si="0"/>
        <v>5</v>
      </c>
      <c r="C18" s="575">
        <v>17</v>
      </c>
      <c r="D18" s="576" t="s">
        <v>33</v>
      </c>
      <c r="E18" s="577" t="s">
        <v>220</v>
      </c>
      <c r="F18" s="524">
        <v>3630.31</v>
      </c>
      <c r="G18" s="627">
        <v>59</v>
      </c>
      <c r="H18" s="575">
        <v>0</v>
      </c>
      <c r="I18" s="545">
        <v>0.22222222222222221</v>
      </c>
      <c r="J18" s="545">
        <v>0.22222222222222221</v>
      </c>
      <c r="K18" s="8">
        <v>0.25347222222222221</v>
      </c>
      <c r="L18" s="565">
        <f t="shared" si="1"/>
        <v>3.125E-2</v>
      </c>
      <c r="M18" s="8">
        <v>0.26041666666666669</v>
      </c>
      <c r="N18" s="565">
        <f t="shared" si="2"/>
        <v>6.9444444444444753E-3</v>
      </c>
      <c r="O18" s="8">
        <v>0.27777777777777779</v>
      </c>
      <c r="P18" s="565">
        <f t="shared" si="3"/>
        <v>1.7361111111111105E-2</v>
      </c>
      <c r="Q18" s="8">
        <v>0.27777777777777779</v>
      </c>
      <c r="R18" s="8">
        <v>0.37152777777777773</v>
      </c>
      <c r="S18" s="9">
        <f t="shared" si="4"/>
        <v>9.3749999999999944E-2</v>
      </c>
      <c r="T18" s="8">
        <v>0.27777777777777779</v>
      </c>
      <c r="U18" s="8">
        <v>0.37152777777777773</v>
      </c>
      <c r="V18" s="9">
        <f t="shared" si="5"/>
        <v>9.3749999999999944E-2</v>
      </c>
      <c r="W18" s="8">
        <v>0.3888888888888889</v>
      </c>
      <c r="X18" s="9">
        <f t="shared" si="6"/>
        <v>1.736111111111116E-2</v>
      </c>
      <c r="Y18" s="8">
        <v>0.3923611111111111</v>
      </c>
      <c r="Z18" s="9">
        <f t="shared" si="7"/>
        <v>3.4722222222222099E-3</v>
      </c>
      <c r="AA18" s="8">
        <v>0.65972222222222221</v>
      </c>
      <c r="AB18" s="565">
        <f t="shared" si="8"/>
        <v>0.2673611111111111</v>
      </c>
      <c r="AC18" s="8">
        <v>0.65972222222222221</v>
      </c>
      <c r="AD18" s="8">
        <v>0.67013888888888884</v>
      </c>
      <c r="AE18" s="9">
        <f t="shared" si="9"/>
        <v>1.041666666666663E-2</v>
      </c>
      <c r="AF18" s="8">
        <v>40686.680555555555</v>
      </c>
      <c r="AG18" s="8">
        <v>40686.6875</v>
      </c>
      <c r="AH18" s="9">
        <f t="shared" si="10"/>
        <v>6.9444444452528842E-3</v>
      </c>
      <c r="AI18" s="10">
        <f t="shared" si="11"/>
        <v>0</v>
      </c>
      <c r="AJ18" s="10">
        <f t="shared" si="12"/>
        <v>10</v>
      </c>
      <c r="AK18" s="8">
        <v>0.6875</v>
      </c>
      <c r="AL18" s="8">
        <v>0.69791666666666663</v>
      </c>
      <c r="AM18" s="9">
        <f t="shared" si="13"/>
        <v>1.041666666666663E-2</v>
      </c>
      <c r="AN18" s="565">
        <f t="shared" si="14"/>
        <v>0.47569444444444442</v>
      </c>
      <c r="AO18" s="10">
        <f t="shared" si="15"/>
        <v>11</v>
      </c>
      <c r="AP18" s="10">
        <f t="shared" si="16"/>
        <v>25</v>
      </c>
      <c r="AQ18" s="565">
        <f t="shared" si="17"/>
        <v>2.430555555555558E-2</v>
      </c>
      <c r="AR18" s="10">
        <f t="shared" si="18"/>
        <v>0</v>
      </c>
      <c r="AS18" s="10">
        <f t="shared" si="19"/>
        <v>35</v>
      </c>
      <c r="AT18" s="545">
        <v>1.0416666666666666E-2</v>
      </c>
      <c r="AU18" s="545">
        <v>0</v>
      </c>
      <c r="AV18" s="545">
        <v>0.13194444444444445</v>
      </c>
      <c r="AW18" s="546">
        <f t="shared" si="20"/>
        <v>3</v>
      </c>
      <c r="AX18" s="546">
        <f t="shared" si="21"/>
        <v>10</v>
      </c>
      <c r="AY18" s="545">
        <v>0</v>
      </c>
      <c r="AZ18" s="546">
        <f t="shared" si="22"/>
        <v>0</v>
      </c>
      <c r="BA18" s="546">
        <f t="shared" si="23"/>
        <v>0</v>
      </c>
      <c r="BB18" s="545">
        <v>3.4722222222222224E-2</v>
      </c>
      <c r="BC18" s="546">
        <f t="shared" si="24"/>
        <v>0</v>
      </c>
      <c r="BD18" s="546">
        <f t="shared" si="25"/>
        <v>50</v>
      </c>
      <c r="BE18" s="545">
        <v>6.5972222222222224E-2</v>
      </c>
      <c r="BF18" s="546">
        <f t="shared" si="26"/>
        <v>1</v>
      </c>
      <c r="BG18" s="546">
        <f t="shared" si="27"/>
        <v>35</v>
      </c>
      <c r="BH18" s="545">
        <v>0</v>
      </c>
      <c r="BI18" s="637">
        <f t="shared" si="28"/>
        <v>0</v>
      </c>
      <c r="BJ18" s="558">
        <f t="shared" si="29"/>
        <v>0</v>
      </c>
      <c r="BK18" s="642">
        <f t="shared" si="30"/>
        <v>61.530677966101692</v>
      </c>
    </row>
    <row r="19" spans="1:63" x14ac:dyDescent="0.25">
      <c r="A19" s="574">
        <v>40686</v>
      </c>
      <c r="B19" s="524">
        <f t="shared" si="0"/>
        <v>5</v>
      </c>
      <c r="C19" s="575">
        <v>18</v>
      </c>
      <c r="D19" s="576" t="s">
        <v>33</v>
      </c>
      <c r="E19" s="577" t="s">
        <v>220</v>
      </c>
      <c r="F19" s="524">
        <v>3677.18</v>
      </c>
      <c r="G19" s="627">
        <v>58</v>
      </c>
      <c r="H19" s="575">
        <v>1</v>
      </c>
      <c r="I19" s="547">
        <v>0.41666666666666669</v>
      </c>
      <c r="J19" s="547">
        <v>0.41666666666666669</v>
      </c>
      <c r="K19" s="26">
        <v>0.41666666666666669</v>
      </c>
      <c r="L19" s="565">
        <f t="shared" si="1"/>
        <v>0</v>
      </c>
      <c r="M19" s="26">
        <v>0.41666666666666669</v>
      </c>
      <c r="N19" s="565">
        <f t="shared" si="2"/>
        <v>0</v>
      </c>
      <c r="O19" s="26">
        <v>0.4513888888888889</v>
      </c>
      <c r="P19" s="565">
        <f t="shared" si="3"/>
        <v>3.472222222222221E-2</v>
      </c>
      <c r="Q19" s="26">
        <v>0.4513888888888889</v>
      </c>
      <c r="R19" s="8">
        <v>0.69444444444444453</v>
      </c>
      <c r="S19" s="9">
        <f t="shared" si="4"/>
        <v>0.24305555555555564</v>
      </c>
      <c r="T19" s="26">
        <v>0.4513888888888889</v>
      </c>
      <c r="U19" s="8">
        <v>0.69444444444444453</v>
      </c>
      <c r="V19" s="9">
        <f t="shared" si="5"/>
        <v>0.24305555555555564</v>
      </c>
      <c r="W19" s="8">
        <v>0.70138888888888884</v>
      </c>
      <c r="X19" s="9">
        <f t="shared" si="6"/>
        <v>6.9444444444443088E-3</v>
      </c>
      <c r="Y19" s="26">
        <v>0.72569444444444453</v>
      </c>
      <c r="Z19" s="9">
        <f t="shared" si="7"/>
        <v>2.4305555555555691E-2</v>
      </c>
      <c r="AA19" s="26">
        <v>1.0486111111111112</v>
      </c>
      <c r="AB19" s="565">
        <f t="shared" si="8"/>
        <v>0.32291666666666663</v>
      </c>
      <c r="AC19" s="26">
        <v>1.0486111111111112</v>
      </c>
      <c r="AD19" s="26">
        <v>1.0486111111111112</v>
      </c>
      <c r="AE19" s="9">
        <f t="shared" si="9"/>
        <v>0</v>
      </c>
      <c r="AF19" s="8">
        <v>40686.06527777778</v>
      </c>
      <c r="AG19" s="8">
        <v>40686.069444444445</v>
      </c>
      <c r="AH19" s="9">
        <f t="shared" si="10"/>
        <v>4.166666665696539E-3</v>
      </c>
      <c r="AI19" s="10">
        <f t="shared" si="11"/>
        <v>0</v>
      </c>
      <c r="AJ19" s="10">
        <f t="shared" si="12"/>
        <v>6</v>
      </c>
      <c r="AK19" s="8">
        <v>1.0694444444444444</v>
      </c>
      <c r="AL19" s="8">
        <v>1.0694444444444444</v>
      </c>
      <c r="AM19" s="9">
        <f t="shared" si="13"/>
        <v>0</v>
      </c>
      <c r="AN19" s="565">
        <f t="shared" si="14"/>
        <v>0.65277777777777768</v>
      </c>
      <c r="AO19" s="10">
        <f t="shared" si="15"/>
        <v>15</v>
      </c>
      <c r="AP19" s="10">
        <f t="shared" si="16"/>
        <v>40</v>
      </c>
      <c r="AQ19" s="565">
        <f t="shared" si="17"/>
        <v>0.29652777777777772</v>
      </c>
      <c r="AR19" s="10">
        <f t="shared" si="18"/>
        <v>7</v>
      </c>
      <c r="AS19" s="10">
        <f t="shared" si="19"/>
        <v>7</v>
      </c>
      <c r="AT19" s="545">
        <v>0</v>
      </c>
      <c r="AU19" s="545">
        <v>2.6388888888888889E-2</v>
      </c>
      <c r="AV19" s="545">
        <v>0</v>
      </c>
      <c r="AW19" s="546">
        <f t="shared" si="20"/>
        <v>0</v>
      </c>
      <c r="AX19" s="546">
        <f t="shared" si="21"/>
        <v>0</v>
      </c>
      <c r="AY19" s="545">
        <v>0</v>
      </c>
      <c r="AZ19" s="546">
        <f t="shared" si="22"/>
        <v>0</v>
      </c>
      <c r="BA19" s="546">
        <f t="shared" si="23"/>
        <v>0</v>
      </c>
      <c r="BB19" s="545">
        <v>0</v>
      </c>
      <c r="BC19" s="546">
        <f t="shared" si="24"/>
        <v>0</v>
      </c>
      <c r="BD19" s="546">
        <f t="shared" si="25"/>
        <v>0</v>
      </c>
      <c r="BE19" s="545">
        <v>0</v>
      </c>
      <c r="BF19" s="546">
        <f t="shared" si="26"/>
        <v>0</v>
      </c>
      <c r="BG19" s="546">
        <f t="shared" si="27"/>
        <v>0</v>
      </c>
      <c r="BH19" s="545">
        <v>0.18472222222222223</v>
      </c>
      <c r="BI19" s="637">
        <f t="shared" si="28"/>
        <v>4</v>
      </c>
      <c r="BJ19" s="558">
        <f t="shared" si="29"/>
        <v>26</v>
      </c>
      <c r="BK19" s="642">
        <f t="shared" si="30"/>
        <v>63.399655172413787</v>
      </c>
    </row>
    <row r="20" spans="1:63" s="55" customFormat="1" ht="51" customHeight="1" x14ac:dyDescent="0.25">
      <c r="A20" s="578">
        <v>40688</v>
      </c>
      <c r="B20" s="525">
        <f t="shared" si="0"/>
        <v>5</v>
      </c>
      <c r="C20" s="579">
        <v>19</v>
      </c>
      <c r="D20" s="580" t="s">
        <v>33</v>
      </c>
      <c r="E20" s="580" t="s">
        <v>240</v>
      </c>
      <c r="F20" s="525">
        <v>3505.56</v>
      </c>
      <c r="G20" s="628">
        <v>59</v>
      </c>
      <c r="H20" s="579">
        <v>0</v>
      </c>
      <c r="I20" s="548">
        <v>0.64236111111111105</v>
      </c>
      <c r="J20" s="548">
        <v>0.64236111111111105</v>
      </c>
      <c r="K20" s="54">
        <v>0.64930555555555558</v>
      </c>
      <c r="L20" s="565">
        <f t="shared" si="1"/>
        <v>6.9444444444445308E-3</v>
      </c>
      <c r="M20" s="54">
        <v>0.65625</v>
      </c>
      <c r="N20" s="565">
        <f t="shared" si="2"/>
        <v>6.9444444444444198E-3</v>
      </c>
      <c r="O20" s="54">
        <v>0.67708333333333337</v>
      </c>
      <c r="P20" s="565">
        <f t="shared" si="3"/>
        <v>2.083333333333337E-2</v>
      </c>
      <c r="Q20" s="54">
        <v>0.67708333333333337</v>
      </c>
      <c r="R20" s="54">
        <v>0.77430555555555547</v>
      </c>
      <c r="S20" s="9">
        <f t="shared" si="4"/>
        <v>9.7222222222222099E-2</v>
      </c>
      <c r="T20" s="54">
        <v>0.67708333333333337</v>
      </c>
      <c r="U20" s="54">
        <v>0.77430555555555547</v>
      </c>
      <c r="V20" s="9">
        <f t="shared" si="5"/>
        <v>9.7222222222222099E-2</v>
      </c>
      <c r="W20" s="54">
        <v>0.81944444444444453</v>
      </c>
      <c r="X20" s="9">
        <f t="shared" si="6"/>
        <v>4.5138888888889062E-2</v>
      </c>
      <c r="Y20" s="54">
        <v>0.82291666666666663</v>
      </c>
      <c r="Z20" s="9">
        <f t="shared" si="7"/>
        <v>3.4722222222220989E-3</v>
      </c>
      <c r="AA20" s="54">
        <v>1.1131944444444444</v>
      </c>
      <c r="AB20" s="565">
        <f t="shared" si="8"/>
        <v>0.29027777777777775</v>
      </c>
      <c r="AC20" s="54">
        <v>1.1131944444444444</v>
      </c>
      <c r="AD20" s="54">
        <v>1.1131944444444444</v>
      </c>
      <c r="AE20" s="9">
        <f t="shared" si="9"/>
        <v>0</v>
      </c>
      <c r="AF20" s="54">
        <v>40688.128472222219</v>
      </c>
      <c r="AG20" s="54">
        <v>40688.140972222223</v>
      </c>
      <c r="AH20" s="9">
        <f t="shared" si="10"/>
        <v>1.2500000004365575E-2</v>
      </c>
      <c r="AI20" s="10">
        <f t="shared" si="11"/>
        <v>0</v>
      </c>
      <c r="AJ20" s="10">
        <f t="shared" si="12"/>
        <v>18</v>
      </c>
      <c r="AK20" s="54">
        <v>1.1409722222222223</v>
      </c>
      <c r="AL20" s="54">
        <v>1.14375</v>
      </c>
      <c r="AM20" s="9">
        <f t="shared" si="13"/>
        <v>2.7777777777777679E-3</v>
      </c>
      <c r="AN20" s="565">
        <f t="shared" si="14"/>
        <v>0.50138888888888899</v>
      </c>
      <c r="AO20" s="10">
        <f t="shared" si="15"/>
        <v>12</v>
      </c>
      <c r="AP20" s="10">
        <f t="shared" si="16"/>
        <v>2</v>
      </c>
      <c r="AQ20" s="565">
        <f t="shared" si="17"/>
        <v>0.1270833333333333</v>
      </c>
      <c r="AR20" s="10">
        <f t="shared" si="18"/>
        <v>3</v>
      </c>
      <c r="AS20" s="10">
        <f t="shared" si="19"/>
        <v>3</v>
      </c>
      <c r="AT20" s="551">
        <v>0</v>
      </c>
      <c r="AU20" s="551">
        <v>2.4305555555555556E-2</v>
      </c>
      <c r="AV20" s="551">
        <v>5.5555555555555558E-3</v>
      </c>
      <c r="AW20" s="546">
        <f t="shared" si="20"/>
        <v>0</v>
      </c>
      <c r="AX20" s="546">
        <f t="shared" si="21"/>
        <v>8</v>
      </c>
      <c r="AY20" s="551">
        <v>8.3333333333333329E-2</v>
      </c>
      <c r="AZ20" s="546">
        <f t="shared" si="22"/>
        <v>2</v>
      </c>
      <c r="BA20" s="546">
        <f t="shared" si="23"/>
        <v>0</v>
      </c>
      <c r="BB20" s="551">
        <v>0</v>
      </c>
      <c r="BC20" s="546">
        <f t="shared" si="24"/>
        <v>0</v>
      </c>
      <c r="BD20" s="546">
        <f t="shared" si="25"/>
        <v>0</v>
      </c>
      <c r="BE20" s="551">
        <v>4.9999999999999996E-2</v>
      </c>
      <c r="BF20" s="546">
        <f t="shared" si="26"/>
        <v>1</v>
      </c>
      <c r="BG20" s="546">
        <f t="shared" si="27"/>
        <v>12</v>
      </c>
      <c r="BH20" s="551">
        <v>0</v>
      </c>
      <c r="BI20" s="637">
        <f t="shared" si="28"/>
        <v>0</v>
      </c>
      <c r="BJ20" s="558">
        <f t="shared" si="29"/>
        <v>0</v>
      </c>
      <c r="BK20" s="642">
        <f t="shared" si="30"/>
        <v>59.416271186440675</v>
      </c>
    </row>
    <row r="21" spans="1:63" ht="25.5" customHeight="1" x14ac:dyDescent="0.25">
      <c r="A21" s="574">
        <v>40695</v>
      </c>
      <c r="B21" s="524">
        <f t="shared" si="0"/>
        <v>6</v>
      </c>
      <c r="C21" s="575">
        <v>1</v>
      </c>
      <c r="D21" s="576" t="s">
        <v>125</v>
      </c>
      <c r="E21" s="576" t="s">
        <v>32</v>
      </c>
      <c r="F21" s="524">
        <v>3372.7</v>
      </c>
      <c r="G21" s="575">
        <v>57</v>
      </c>
      <c r="H21" s="575">
        <v>2</v>
      </c>
      <c r="I21" s="545">
        <v>0.60347222222222197</v>
      </c>
      <c r="J21" s="545">
        <v>0.60347222222222197</v>
      </c>
      <c r="K21" s="8">
        <v>0.61041666666666705</v>
      </c>
      <c r="L21" s="565">
        <f t="shared" si="1"/>
        <v>6.9444444444450859E-3</v>
      </c>
      <c r="M21" s="8">
        <v>0.61736111111111103</v>
      </c>
      <c r="N21" s="565">
        <f t="shared" si="2"/>
        <v>6.9444444444439757E-3</v>
      </c>
      <c r="O21" s="8">
        <v>0.63541666666666696</v>
      </c>
      <c r="P21" s="565">
        <f t="shared" si="3"/>
        <v>1.8055555555555935E-2</v>
      </c>
      <c r="Q21" s="8">
        <v>0.63541666666666696</v>
      </c>
      <c r="R21" s="8">
        <v>0.72569444444444497</v>
      </c>
      <c r="S21" s="9">
        <f t="shared" si="4"/>
        <v>9.0277777777778012E-2</v>
      </c>
      <c r="T21" s="8">
        <v>0.72569444444444497</v>
      </c>
      <c r="U21" s="8">
        <v>0.72569444444444497</v>
      </c>
      <c r="V21" s="9">
        <f t="shared" si="5"/>
        <v>0</v>
      </c>
      <c r="W21" s="8">
        <v>0.72986111111111096</v>
      </c>
      <c r="X21" s="9">
        <f t="shared" si="6"/>
        <v>4.1666666666659857E-3</v>
      </c>
      <c r="Y21" s="8">
        <v>0.73055555555555596</v>
      </c>
      <c r="Z21" s="9">
        <f t="shared" si="7"/>
        <v>6.9444444444499709E-4</v>
      </c>
      <c r="AA21" s="8">
        <v>0.90138888888888902</v>
      </c>
      <c r="AB21" s="565">
        <f t="shared" si="8"/>
        <v>0.17083333333333306</v>
      </c>
      <c r="AC21" s="8">
        <v>0.90138888888888902</v>
      </c>
      <c r="AD21" s="8">
        <v>0.90486111111111101</v>
      </c>
      <c r="AE21" s="9">
        <f t="shared" si="9"/>
        <v>3.4722222222219878E-3</v>
      </c>
      <c r="AF21" s="8">
        <v>40695.912499999999</v>
      </c>
      <c r="AG21" s="8">
        <v>40695.923611111109</v>
      </c>
      <c r="AH21" s="9">
        <f t="shared" si="10"/>
        <v>1.1111111110949423E-2</v>
      </c>
      <c r="AI21" s="10">
        <f t="shared" si="11"/>
        <v>0</v>
      </c>
      <c r="AJ21" s="10">
        <f t="shared" si="12"/>
        <v>16</v>
      </c>
      <c r="AK21" s="8">
        <v>0.92361111111111105</v>
      </c>
      <c r="AL21" s="8">
        <v>0.93055555555555503</v>
      </c>
      <c r="AM21" s="9">
        <f t="shared" si="13"/>
        <v>6.9444444444439757E-3</v>
      </c>
      <c r="AN21" s="565">
        <f t="shared" si="14"/>
        <v>0.32708333333333306</v>
      </c>
      <c r="AO21" s="10">
        <f t="shared" si="15"/>
        <v>7</v>
      </c>
      <c r="AP21" s="10">
        <f t="shared" si="16"/>
        <v>51</v>
      </c>
      <c r="AQ21" s="565">
        <f t="shared" si="17"/>
        <v>6.8055555555555258E-2</v>
      </c>
      <c r="AR21" s="10">
        <f t="shared" si="18"/>
        <v>1</v>
      </c>
      <c r="AS21" s="10">
        <f t="shared" si="19"/>
        <v>38</v>
      </c>
      <c r="AT21" s="545">
        <v>0</v>
      </c>
      <c r="AU21" s="545">
        <v>0</v>
      </c>
      <c r="AV21" s="545">
        <v>0</v>
      </c>
      <c r="AW21" s="546">
        <f t="shared" si="20"/>
        <v>0</v>
      </c>
      <c r="AX21" s="546">
        <f t="shared" si="21"/>
        <v>0</v>
      </c>
      <c r="AY21" s="545">
        <v>0</v>
      </c>
      <c r="AZ21" s="546">
        <f t="shared" si="22"/>
        <v>0</v>
      </c>
      <c r="BA21" s="546">
        <f t="shared" si="23"/>
        <v>0</v>
      </c>
      <c r="BB21" s="545">
        <v>8.1250000000000003E-2</v>
      </c>
      <c r="BC21" s="546">
        <f t="shared" si="24"/>
        <v>1</v>
      </c>
      <c r="BD21" s="546">
        <f t="shared" si="25"/>
        <v>57</v>
      </c>
      <c r="BE21" s="545">
        <v>2.1527777777777798E-2</v>
      </c>
      <c r="BF21" s="546">
        <f t="shared" si="26"/>
        <v>0</v>
      </c>
      <c r="BG21" s="546">
        <f t="shared" si="27"/>
        <v>31</v>
      </c>
      <c r="BH21" s="545">
        <v>0</v>
      </c>
      <c r="BI21" s="637">
        <f t="shared" si="28"/>
        <v>0</v>
      </c>
      <c r="BJ21" s="558">
        <f t="shared" si="29"/>
        <v>0</v>
      </c>
      <c r="BK21" s="642">
        <f t="shared" si="30"/>
        <v>59.170175438596488</v>
      </c>
    </row>
    <row r="22" spans="1:63" ht="30" x14ac:dyDescent="0.25">
      <c r="A22" s="574">
        <v>40696</v>
      </c>
      <c r="B22" s="524">
        <f t="shared" si="0"/>
        <v>6</v>
      </c>
      <c r="C22" s="575">
        <v>1</v>
      </c>
      <c r="D22" s="576" t="s">
        <v>33</v>
      </c>
      <c r="E22" s="576" t="s">
        <v>126</v>
      </c>
      <c r="F22" s="524">
        <v>3498.72</v>
      </c>
      <c r="G22" s="575">
        <v>59</v>
      </c>
      <c r="H22" s="575">
        <v>0</v>
      </c>
      <c r="I22" s="545">
        <v>0.55208333333333337</v>
      </c>
      <c r="J22" s="545">
        <v>0.55208333333333337</v>
      </c>
      <c r="K22" s="8">
        <v>0.55555555555555558</v>
      </c>
      <c r="L22" s="565">
        <f t="shared" si="1"/>
        <v>3.4722222222222099E-3</v>
      </c>
      <c r="M22" s="8">
        <v>0.55694444444444446</v>
      </c>
      <c r="N22" s="565">
        <f t="shared" si="2"/>
        <v>1.388888888888884E-3</v>
      </c>
      <c r="O22" s="8">
        <v>0.57638888888888895</v>
      </c>
      <c r="P22" s="565">
        <f t="shared" si="3"/>
        <v>1.9444444444444486E-2</v>
      </c>
      <c r="Q22" s="8">
        <v>0.57638888888888895</v>
      </c>
      <c r="R22" s="8">
        <v>0.68402777777777779</v>
      </c>
      <c r="S22" s="9">
        <f t="shared" si="4"/>
        <v>0.10763888888888884</v>
      </c>
      <c r="T22" s="8">
        <v>0.68402777777777779</v>
      </c>
      <c r="U22" s="8">
        <v>0.92361111111111116</v>
      </c>
      <c r="V22" s="9">
        <f t="shared" si="5"/>
        <v>0.23958333333333337</v>
      </c>
      <c r="W22" s="8">
        <v>0.92986111111111114</v>
      </c>
      <c r="X22" s="9">
        <f t="shared" si="6"/>
        <v>0.24583333333333335</v>
      </c>
      <c r="Y22" s="8">
        <v>0.93055555555555547</v>
      </c>
      <c r="Z22" s="9">
        <f t="shared" si="7"/>
        <v>6.9444444444433095E-4</v>
      </c>
      <c r="AA22" s="8">
        <v>1.0763888888888888</v>
      </c>
      <c r="AB22" s="632">
        <f t="shared" si="8"/>
        <v>0.14583333333333337</v>
      </c>
      <c r="AC22" s="8">
        <v>7.6388888888888895E-2</v>
      </c>
      <c r="AD22" s="8">
        <v>7.6388888888888895E-2</v>
      </c>
      <c r="AE22" s="9">
        <f t="shared" si="9"/>
        <v>0</v>
      </c>
      <c r="AF22" s="8">
        <v>9.2361111111111116E-2</v>
      </c>
      <c r="AG22" s="8">
        <v>9.375E-2</v>
      </c>
      <c r="AH22" s="9">
        <f t="shared" si="10"/>
        <v>1.388888888888884E-3</v>
      </c>
      <c r="AI22" s="10">
        <f t="shared" si="11"/>
        <v>0</v>
      </c>
      <c r="AJ22" s="10">
        <f t="shared" si="12"/>
        <v>2</v>
      </c>
      <c r="AK22" s="8">
        <v>9.375E-2</v>
      </c>
      <c r="AL22" s="8">
        <v>1.0972222222222221</v>
      </c>
      <c r="AM22" s="9">
        <f t="shared" si="13"/>
        <v>1.0034722222222221</v>
      </c>
      <c r="AN22" s="565">
        <f t="shared" si="14"/>
        <v>0.54513888888888873</v>
      </c>
      <c r="AO22" s="10">
        <f t="shared" si="15"/>
        <v>13</v>
      </c>
      <c r="AP22" s="10">
        <f t="shared" si="16"/>
        <v>5</v>
      </c>
      <c r="AQ22" s="565">
        <f t="shared" si="17"/>
        <v>7.6388888888888923E-2</v>
      </c>
      <c r="AR22" s="10">
        <f t="shared" si="18"/>
        <v>1</v>
      </c>
      <c r="AS22" s="10">
        <f t="shared" si="19"/>
        <v>50</v>
      </c>
      <c r="AT22" s="545">
        <v>0</v>
      </c>
      <c r="AU22" s="545">
        <v>0</v>
      </c>
      <c r="AV22" s="545">
        <v>0</v>
      </c>
      <c r="AW22" s="546">
        <f t="shared" si="20"/>
        <v>0</v>
      </c>
      <c r="AX22" s="546">
        <f t="shared" si="21"/>
        <v>0</v>
      </c>
      <c r="AY22" s="545">
        <v>0</v>
      </c>
      <c r="AZ22" s="546">
        <f t="shared" si="22"/>
        <v>0</v>
      </c>
      <c r="BA22" s="546">
        <f t="shared" si="23"/>
        <v>0</v>
      </c>
      <c r="BB22" s="545">
        <v>6.2499999999999995E-3</v>
      </c>
      <c r="BC22" s="546">
        <f t="shared" si="24"/>
        <v>0</v>
      </c>
      <c r="BD22" s="546">
        <f t="shared" si="25"/>
        <v>9</v>
      </c>
      <c r="BE22" s="545">
        <v>6.3194444444444442E-2</v>
      </c>
      <c r="BF22" s="546">
        <f t="shared" si="26"/>
        <v>1</v>
      </c>
      <c r="BG22" s="546">
        <f t="shared" si="27"/>
        <v>31</v>
      </c>
      <c r="BH22" s="545">
        <v>0</v>
      </c>
      <c r="BI22" s="637">
        <f t="shared" si="28"/>
        <v>0</v>
      </c>
      <c r="BJ22" s="558">
        <f t="shared" si="29"/>
        <v>0</v>
      </c>
      <c r="BK22" s="642">
        <f t="shared" si="30"/>
        <v>59.300338983050843</v>
      </c>
    </row>
    <row r="23" spans="1:63" ht="18.75" customHeight="1" x14ac:dyDescent="0.25">
      <c r="A23" s="574">
        <v>40697</v>
      </c>
      <c r="B23" s="524">
        <f t="shared" si="0"/>
        <v>6</v>
      </c>
      <c r="C23" s="575">
        <v>2</v>
      </c>
      <c r="D23" s="576" t="s">
        <v>33</v>
      </c>
      <c r="E23" s="576" t="s">
        <v>127</v>
      </c>
      <c r="F23" s="524">
        <v>3592.81</v>
      </c>
      <c r="G23" s="575">
        <v>58</v>
      </c>
      <c r="H23" s="575">
        <v>1</v>
      </c>
      <c r="I23" s="545">
        <v>0.68055555555555547</v>
      </c>
      <c r="J23" s="545">
        <v>0.68055555555555547</v>
      </c>
      <c r="K23" s="8">
        <v>0.68402777777777779</v>
      </c>
      <c r="L23" s="565">
        <f t="shared" si="1"/>
        <v>3.4722222222223209E-3</v>
      </c>
      <c r="M23" s="8">
        <v>0.68611111111111101</v>
      </c>
      <c r="N23" s="565">
        <f t="shared" si="2"/>
        <v>2.0833333333332149E-3</v>
      </c>
      <c r="O23" s="8">
        <v>0.70833333333333337</v>
      </c>
      <c r="P23" s="565">
        <f t="shared" si="3"/>
        <v>2.2222222222222365E-2</v>
      </c>
      <c r="Q23" s="8">
        <v>0.70833333333333337</v>
      </c>
      <c r="R23" s="8">
        <v>0.77083333333333337</v>
      </c>
      <c r="S23" s="9">
        <f t="shared" si="4"/>
        <v>6.25E-2</v>
      </c>
      <c r="T23" s="8">
        <v>0.70833333333333337</v>
      </c>
      <c r="U23" s="8">
        <v>0.80555555555555547</v>
      </c>
      <c r="V23" s="9">
        <f t="shared" si="5"/>
        <v>9.7222222222222099E-2</v>
      </c>
      <c r="W23" s="8">
        <v>0.80902777777777779</v>
      </c>
      <c r="X23" s="9">
        <f t="shared" si="6"/>
        <v>3.819444444444442E-2</v>
      </c>
      <c r="Y23" s="8">
        <v>0.89027777777777783</v>
      </c>
      <c r="Z23" s="9">
        <f t="shared" si="7"/>
        <v>8.1250000000000044E-2</v>
      </c>
      <c r="AA23" s="8">
        <v>1.0555555555555556</v>
      </c>
      <c r="AB23" s="565">
        <f t="shared" si="8"/>
        <v>0.16527777777777775</v>
      </c>
      <c r="AC23" s="8">
        <v>5.5555555555555552E-2</v>
      </c>
      <c r="AD23" s="8">
        <v>5.5555555555555552E-2</v>
      </c>
      <c r="AE23" s="9">
        <f t="shared" si="9"/>
        <v>0</v>
      </c>
      <c r="AF23" s="8">
        <v>8.3333333333333329E-2</v>
      </c>
      <c r="AG23" s="8">
        <v>0.10069444444444443</v>
      </c>
      <c r="AH23" s="9">
        <f t="shared" si="10"/>
        <v>1.7361111111111105E-2</v>
      </c>
      <c r="AI23" s="10">
        <f t="shared" si="11"/>
        <v>0</v>
      </c>
      <c r="AJ23" s="10">
        <f t="shared" si="12"/>
        <v>25</v>
      </c>
      <c r="AK23" s="8">
        <v>0.10069444444444443</v>
      </c>
      <c r="AL23" s="8">
        <v>1.1041666666666667</v>
      </c>
      <c r="AM23" s="9">
        <f t="shared" si="13"/>
        <v>1.0034722222222223</v>
      </c>
      <c r="AN23" s="565">
        <f t="shared" si="14"/>
        <v>0.42361111111111127</v>
      </c>
      <c r="AO23" s="10">
        <f t="shared" si="15"/>
        <v>10</v>
      </c>
      <c r="AP23" s="10">
        <f t="shared" si="16"/>
        <v>10</v>
      </c>
      <c r="AQ23" s="565">
        <f t="shared" si="17"/>
        <v>7.8472222222222193E-2</v>
      </c>
      <c r="AR23" s="10">
        <f t="shared" si="18"/>
        <v>1</v>
      </c>
      <c r="AS23" s="10">
        <f t="shared" si="19"/>
        <v>53</v>
      </c>
      <c r="AT23" s="545">
        <v>0</v>
      </c>
      <c r="AU23" s="545">
        <v>0</v>
      </c>
      <c r="AV23" s="545">
        <v>1.6666666666666666E-2</v>
      </c>
      <c r="AW23" s="546">
        <f t="shared" si="20"/>
        <v>0</v>
      </c>
      <c r="AX23" s="546">
        <f t="shared" si="21"/>
        <v>24</v>
      </c>
      <c r="AY23" s="545">
        <v>0</v>
      </c>
      <c r="AZ23" s="546">
        <f t="shared" si="22"/>
        <v>0</v>
      </c>
      <c r="BA23" s="546">
        <f t="shared" si="23"/>
        <v>0</v>
      </c>
      <c r="BB23" s="545">
        <v>6.9444444444444441E-3</v>
      </c>
      <c r="BC23" s="546">
        <f t="shared" si="24"/>
        <v>0</v>
      </c>
      <c r="BD23" s="546">
        <f t="shared" si="25"/>
        <v>10</v>
      </c>
      <c r="BE23" s="545">
        <v>6.3194444444444442E-2</v>
      </c>
      <c r="BF23" s="546">
        <f t="shared" si="26"/>
        <v>1</v>
      </c>
      <c r="BG23" s="546">
        <f t="shared" si="27"/>
        <v>31</v>
      </c>
      <c r="BH23" s="545">
        <v>0</v>
      </c>
      <c r="BI23" s="637">
        <f t="shared" si="28"/>
        <v>0</v>
      </c>
      <c r="BJ23" s="558">
        <f t="shared" si="29"/>
        <v>0</v>
      </c>
      <c r="BK23" s="642">
        <f t="shared" si="30"/>
        <v>61.945</v>
      </c>
    </row>
    <row r="24" spans="1:63" ht="17.25" customHeight="1" x14ac:dyDescent="0.25">
      <c r="A24" s="574">
        <v>40698</v>
      </c>
      <c r="B24" s="524">
        <f t="shared" si="0"/>
        <v>6</v>
      </c>
      <c r="C24" s="575">
        <v>3</v>
      </c>
      <c r="D24" s="576" t="s">
        <v>33</v>
      </c>
      <c r="E24" s="576" t="s">
        <v>127</v>
      </c>
      <c r="F24" s="524">
        <v>3714.88</v>
      </c>
      <c r="G24" s="575">
        <v>59</v>
      </c>
      <c r="H24" s="575">
        <v>0</v>
      </c>
      <c r="I24" s="549">
        <v>0.63194444444444442</v>
      </c>
      <c r="J24" s="549">
        <v>0.63194444444444442</v>
      </c>
      <c r="K24" s="45">
        <v>0.63194444444444442</v>
      </c>
      <c r="L24" s="565">
        <f t="shared" si="1"/>
        <v>0</v>
      </c>
      <c r="M24" s="45">
        <v>0.63194444444444442</v>
      </c>
      <c r="N24" s="565">
        <f t="shared" si="2"/>
        <v>0</v>
      </c>
      <c r="O24" s="45">
        <v>0.64583333333333337</v>
      </c>
      <c r="P24" s="565">
        <f t="shared" si="3"/>
        <v>1.3888888888888951E-2</v>
      </c>
      <c r="Q24" s="45">
        <v>0.64583333333333337</v>
      </c>
      <c r="R24" s="45">
        <v>0.66666666666666663</v>
      </c>
      <c r="S24" s="9">
        <f t="shared" si="4"/>
        <v>2.0833333333333259E-2</v>
      </c>
      <c r="T24" s="45">
        <v>0.64583333333333337</v>
      </c>
      <c r="U24" s="45">
        <v>0.66666666666666663</v>
      </c>
      <c r="V24" s="9">
        <f t="shared" si="5"/>
        <v>2.0833333333333259E-2</v>
      </c>
      <c r="W24" s="8">
        <v>0.69513888888888886</v>
      </c>
      <c r="X24" s="9">
        <f t="shared" si="6"/>
        <v>2.8472222222222232E-2</v>
      </c>
      <c r="Y24" s="8">
        <v>0.71180555555555547</v>
      </c>
      <c r="Z24" s="9">
        <f t="shared" si="7"/>
        <v>1.6666666666666607E-2</v>
      </c>
      <c r="AA24" s="8">
        <v>0.89444444444444438</v>
      </c>
      <c r="AB24" s="565">
        <f t="shared" si="8"/>
        <v>0.18263888888888891</v>
      </c>
      <c r="AC24" s="8">
        <v>0.89444444444444438</v>
      </c>
      <c r="AD24" s="8">
        <v>0.89444444444444438</v>
      </c>
      <c r="AE24" s="9">
        <f t="shared" si="9"/>
        <v>0</v>
      </c>
      <c r="AF24" s="45">
        <v>0.90277777777777779</v>
      </c>
      <c r="AG24" s="8">
        <v>0.92361111111111116</v>
      </c>
      <c r="AH24" s="9">
        <f t="shared" si="10"/>
        <v>2.083333333333337E-2</v>
      </c>
      <c r="AI24" s="10">
        <f t="shared" si="11"/>
        <v>0</v>
      </c>
      <c r="AJ24" s="10">
        <f t="shared" si="12"/>
        <v>30</v>
      </c>
      <c r="AK24" s="8">
        <v>0.90277777777777779</v>
      </c>
      <c r="AL24" s="8">
        <v>0.90972222222222221</v>
      </c>
      <c r="AM24" s="9">
        <f t="shared" si="13"/>
        <v>6.9444444444444198E-3</v>
      </c>
      <c r="AN24" s="565">
        <f t="shared" si="14"/>
        <v>0.27777777777777779</v>
      </c>
      <c r="AO24" s="10">
        <f t="shared" si="15"/>
        <v>6</v>
      </c>
      <c r="AP24" s="10">
        <f t="shared" si="16"/>
        <v>40</v>
      </c>
      <c r="AQ24" s="565">
        <f t="shared" si="17"/>
        <v>6.5972222222222238E-2</v>
      </c>
      <c r="AR24" s="10">
        <f t="shared" si="18"/>
        <v>1</v>
      </c>
      <c r="AS24" s="10">
        <f t="shared" si="19"/>
        <v>35</v>
      </c>
      <c r="AT24" s="545">
        <v>0</v>
      </c>
      <c r="AU24" s="545">
        <v>0</v>
      </c>
      <c r="AV24" s="545">
        <v>1.5972222222222224E-2</v>
      </c>
      <c r="AW24" s="546">
        <f t="shared" si="20"/>
        <v>0</v>
      </c>
      <c r="AX24" s="546">
        <f t="shared" si="21"/>
        <v>23</v>
      </c>
      <c r="AY24" s="545">
        <v>0</v>
      </c>
      <c r="AZ24" s="546">
        <f t="shared" si="22"/>
        <v>0</v>
      </c>
      <c r="BA24" s="546">
        <f t="shared" si="23"/>
        <v>0</v>
      </c>
      <c r="BB24" s="545">
        <v>4.8611111111111112E-3</v>
      </c>
      <c r="BC24" s="546">
        <f t="shared" si="24"/>
        <v>0</v>
      </c>
      <c r="BD24" s="546">
        <f t="shared" si="25"/>
        <v>7</v>
      </c>
      <c r="BE24" s="545">
        <v>9.5833333333333326E-2</v>
      </c>
      <c r="BF24" s="546">
        <f t="shared" si="26"/>
        <v>2</v>
      </c>
      <c r="BG24" s="546">
        <f t="shared" si="27"/>
        <v>18</v>
      </c>
      <c r="BH24" s="545">
        <v>0</v>
      </c>
      <c r="BI24" s="637">
        <f t="shared" si="28"/>
        <v>0</v>
      </c>
      <c r="BJ24" s="558">
        <f t="shared" si="29"/>
        <v>0</v>
      </c>
      <c r="BK24" s="642">
        <f t="shared" si="30"/>
        <v>62.964067796610173</v>
      </c>
    </row>
    <row r="25" spans="1:63" ht="39" customHeight="1" x14ac:dyDescent="0.25">
      <c r="A25" s="574">
        <v>40698</v>
      </c>
      <c r="B25" s="524">
        <f t="shared" si="0"/>
        <v>6</v>
      </c>
      <c r="C25" s="575">
        <v>4</v>
      </c>
      <c r="D25" s="576" t="s">
        <v>33</v>
      </c>
      <c r="E25" s="576" t="s">
        <v>32</v>
      </c>
      <c r="F25" s="524">
        <v>3553.69</v>
      </c>
      <c r="G25" s="575">
        <v>59</v>
      </c>
      <c r="H25" s="575">
        <v>0</v>
      </c>
      <c r="I25" s="549">
        <v>0.83333333333333337</v>
      </c>
      <c r="J25" s="549">
        <v>0.83333333333333337</v>
      </c>
      <c r="K25" s="45">
        <v>0.83333333333333337</v>
      </c>
      <c r="L25" s="565">
        <f t="shared" si="1"/>
        <v>0</v>
      </c>
      <c r="M25" s="45">
        <v>0.83333333333333337</v>
      </c>
      <c r="N25" s="565">
        <f t="shared" si="2"/>
        <v>0</v>
      </c>
      <c r="O25" s="8">
        <v>0.875</v>
      </c>
      <c r="P25" s="565">
        <f t="shared" si="3"/>
        <v>4.166666666666663E-2</v>
      </c>
      <c r="Q25" s="8">
        <v>0.875</v>
      </c>
      <c r="R25" s="8">
        <v>0.94444444444444453</v>
      </c>
      <c r="S25" s="9">
        <f t="shared" si="4"/>
        <v>6.9444444444444531E-2</v>
      </c>
      <c r="T25" s="8">
        <v>0.875</v>
      </c>
      <c r="U25" s="8">
        <v>0.94444444444444453</v>
      </c>
      <c r="V25" s="9">
        <f t="shared" si="5"/>
        <v>6.9444444444444531E-2</v>
      </c>
      <c r="W25" s="8">
        <v>0.95624999999999993</v>
      </c>
      <c r="X25" s="9">
        <f t="shared" si="6"/>
        <v>1.1805555555555403E-2</v>
      </c>
      <c r="Y25" s="8">
        <v>0.99861111111111101</v>
      </c>
      <c r="Z25" s="9">
        <f t="shared" si="7"/>
        <v>4.2361111111111072E-2</v>
      </c>
      <c r="AA25" s="8">
        <v>1.1055555555555556</v>
      </c>
      <c r="AB25" s="565">
        <f t="shared" si="8"/>
        <v>0.10694444444444462</v>
      </c>
      <c r="AC25" s="8">
        <v>1.1055555555555556</v>
      </c>
      <c r="AD25" s="8">
        <v>1.1055555555555556</v>
      </c>
      <c r="AE25" s="9">
        <f t="shared" si="9"/>
        <v>0</v>
      </c>
      <c r="AF25" s="8">
        <v>1.1180555555555556</v>
      </c>
      <c r="AG25" s="8">
        <v>1.125</v>
      </c>
      <c r="AH25" s="9">
        <f t="shared" si="10"/>
        <v>6.9444444444444198E-3</v>
      </c>
      <c r="AI25" s="10">
        <f t="shared" si="11"/>
        <v>0</v>
      </c>
      <c r="AJ25" s="10">
        <f t="shared" si="12"/>
        <v>10</v>
      </c>
      <c r="AK25" s="8">
        <v>1.125</v>
      </c>
      <c r="AL25" s="8">
        <v>1.125</v>
      </c>
      <c r="AM25" s="9">
        <f t="shared" si="13"/>
        <v>0</v>
      </c>
      <c r="AN25" s="565">
        <f t="shared" si="14"/>
        <v>0.29166666666666663</v>
      </c>
      <c r="AO25" s="10">
        <f t="shared" si="15"/>
        <v>7</v>
      </c>
      <c r="AP25" s="10">
        <f t="shared" si="16"/>
        <v>0</v>
      </c>
      <c r="AQ25" s="565">
        <f t="shared" si="17"/>
        <v>5.4861111111111284E-2</v>
      </c>
      <c r="AR25" s="10">
        <f t="shared" si="18"/>
        <v>1</v>
      </c>
      <c r="AS25" s="10">
        <f t="shared" si="19"/>
        <v>19</v>
      </c>
      <c r="AT25" s="545">
        <v>0</v>
      </c>
      <c r="AU25" s="545">
        <v>8.3333333333333332E-3</v>
      </c>
      <c r="AV25" s="545">
        <v>2.9861111111111113E-2</v>
      </c>
      <c r="AW25" s="546">
        <f t="shared" si="20"/>
        <v>0</v>
      </c>
      <c r="AX25" s="546">
        <f t="shared" si="21"/>
        <v>43</v>
      </c>
      <c r="AY25" s="545">
        <v>0</v>
      </c>
      <c r="AZ25" s="546">
        <f t="shared" si="22"/>
        <v>0</v>
      </c>
      <c r="BA25" s="546">
        <f t="shared" si="23"/>
        <v>0</v>
      </c>
      <c r="BB25" s="545">
        <v>0</v>
      </c>
      <c r="BC25" s="546">
        <f t="shared" si="24"/>
        <v>0</v>
      </c>
      <c r="BD25" s="546">
        <f t="shared" si="25"/>
        <v>0</v>
      </c>
      <c r="BE25" s="545">
        <v>1.3888888888888888E-2</v>
      </c>
      <c r="BF25" s="546">
        <f t="shared" si="26"/>
        <v>0</v>
      </c>
      <c r="BG25" s="546">
        <f t="shared" si="27"/>
        <v>20</v>
      </c>
      <c r="BH25" s="545">
        <v>0</v>
      </c>
      <c r="BI25" s="637">
        <f t="shared" si="28"/>
        <v>0</v>
      </c>
      <c r="BJ25" s="558">
        <f t="shared" si="29"/>
        <v>0</v>
      </c>
      <c r="BK25" s="642">
        <f t="shared" si="30"/>
        <v>60.232033898305083</v>
      </c>
    </row>
    <row r="26" spans="1:63" ht="44.25" customHeight="1" x14ac:dyDescent="0.25">
      <c r="A26" s="574">
        <v>40699</v>
      </c>
      <c r="B26" s="524">
        <f t="shared" si="0"/>
        <v>6</v>
      </c>
      <c r="C26" s="575">
        <v>2</v>
      </c>
      <c r="D26" s="576" t="s">
        <v>125</v>
      </c>
      <c r="E26" s="576" t="s">
        <v>126</v>
      </c>
      <c r="F26" s="524">
        <v>3468.22</v>
      </c>
      <c r="G26" s="575">
        <v>59</v>
      </c>
      <c r="H26" s="575">
        <v>0</v>
      </c>
      <c r="I26" s="549">
        <v>0.88263888888888886</v>
      </c>
      <c r="J26" s="549">
        <v>0.88263888888888886</v>
      </c>
      <c r="K26" s="45">
        <v>0.89236111111111116</v>
      </c>
      <c r="L26" s="565">
        <f t="shared" si="1"/>
        <v>9.7222222222222987E-3</v>
      </c>
      <c r="M26" s="45">
        <v>0.89236111111111116</v>
      </c>
      <c r="N26" s="565">
        <f t="shared" si="2"/>
        <v>0</v>
      </c>
      <c r="O26" s="8">
        <v>0.92361111111111116</v>
      </c>
      <c r="P26" s="565">
        <f t="shared" si="3"/>
        <v>3.125E-2</v>
      </c>
      <c r="Q26" s="8">
        <v>0.92361111111111116</v>
      </c>
      <c r="R26" s="8">
        <v>0.9916666666666667</v>
      </c>
      <c r="S26" s="9">
        <f t="shared" si="4"/>
        <v>6.8055555555555536E-2</v>
      </c>
      <c r="T26" s="8">
        <v>0.92361111111111116</v>
      </c>
      <c r="U26" s="8">
        <v>0.9916666666666667</v>
      </c>
      <c r="V26" s="9">
        <f t="shared" si="5"/>
        <v>6.8055555555555536E-2</v>
      </c>
      <c r="W26" s="8">
        <v>0.99722222222222223</v>
      </c>
      <c r="X26" s="9">
        <f t="shared" si="6"/>
        <v>5.5555555555555358E-3</v>
      </c>
      <c r="Y26" s="8">
        <v>0.99791666666666667</v>
      </c>
      <c r="Z26" s="9">
        <f t="shared" si="7"/>
        <v>6.9444444444444198E-4</v>
      </c>
      <c r="AA26" s="8">
        <v>1.0986111111111112</v>
      </c>
      <c r="AB26" s="565">
        <f t="shared" si="8"/>
        <v>0.10069444444444453</v>
      </c>
      <c r="AC26" s="8">
        <v>1.0986111111111112</v>
      </c>
      <c r="AD26" s="8">
        <v>1.0986111111111112</v>
      </c>
      <c r="AE26" s="9">
        <f t="shared" si="9"/>
        <v>0</v>
      </c>
      <c r="AF26" s="45">
        <v>1.1111111111111112</v>
      </c>
      <c r="AG26" s="45">
        <v>1.125</v>
      </c>
      <c r="AH26" s="9">
        <f t="shared" si="10"/>
        <v>1.388888888888884E-2</v>
      </c>
      <c r="AI26" s="10">
        <f t="shared" si="11"/>
        <v>0</v>
      </c>
      <c r="AJ26" s="10">
        <f t="shared" si="12"/>
        <v>20</v>
      </c>
      <c r="AK26" s="8">
        <v>1.125</v>
      </c>
      <c r="AL26" s="8">
        <v>1.125</v>
      </c>
      <c r="AM26" s="9">
        <f t="shared" si="13"/>
        <v>0</v>
      </c>
      <c r="AN26" s="565">
        <f t="shared" si="14"/>
        <v>0.24236111111111114</v>
      </c>
      <c r="AO26" s="10">
        <f t="shared" si="15"/>
        <v>5</v>
      </c>
      <c r="AP26" s="10">
        <f t="shared" si="16"/>
        <v>49</v>
      </c>
      <c r="AQ26" s="565">
        <f t="shared" si="17"/>
        <v>5.5555555555555643E-2</v>
      </c>
      <c r="AR26" s="10">
        <f t="shared" si="18"/>
        <v>1</v>
      </c>
      <c r="AS26" s="10">
        <f t="shared" si="19"/>
        <v>20</v>
      </c>
      <c r="AT26" s="545">
        <v>0</v>
      </c>
      <c r="AU26" s="545">
        <v>0</v>
      </c>
      <c r="AV26" s="545">
        <v>3.888888888888889E-2</v>
      </c>
      <c r="AW26" s="546">
        <f t="shared" si="20"/>
        <v>0</v>
      </c>
      <c r="AX26" s="546">
        <f t="shared" si="21"/>
        <v>56</v>
      </c>
      <c r="AY26" s="545">
        <v>0</v>
      </c>
      <c r="AZ26" s="546">
        <f t="shared" si="22"/>
        <v>0</v>
      </c>
      <c r="BA26" s="546">
        <f t="shared" si="23"/>
        <v>0</v>
      </c>
      <c r="BB26" s="545">
        <v>0</v>
      </c>
      <c r="BC26" s="546">
        <f t="shared" si="24"/>
        <v>0</v>
      </c>
      <c r="BD26" s="546">
        <f t="shared" si="25"/>
        <v>0</v>
      </c>
      <c r="BE26" s="545">
        <v>6.2499999999999995E-3</v>
      </c>
      <c r="BF26" s="546">
        <f t="shared" si="26"/>
        <v>0</v>
      </c>
      <c r="BG26" s="546">
        <f t="shared" si="27"/>
        <v>9</v>
      </c>
      <c r="BH26" s="545">
        <v>0</v>
      </c>
      <c r="BI26" s="637">
        <f t="shared" si="28"/>
        <v>0</v>
      </c>
      <c r="BJ26" s="558">
        <f t="shared" si="29"/>
        <v>0</v>
      </c>
      <c r="BK26" s="642">
        <f t="shared" si="30"/>
        <v>58.783389830508469</v>
      </c>
    </row>
    <row r="27" spans="1:63" x14ac:dyDescent="0.25">
      <c r="A27" s="574">
        <v>40700</v>
      </c>
      <c r="B27" s="524">
        <f t="shared" si="0"/>
        <v>6</v>
      </c>
      <c r="C27" s="575">
        <v>5</v>
      </c>
      <c r="D27" s="576" t="s">
        <v>33</v>
      </c>
      <c r="E27" s="576" t="s">
        <v>217</v>
      </c>
      <c r="F27" s="524">
        <v>3500.13</v>
      </c>
      <c r="G27" s="575">
        <v>58</v>
      </c>
      <c r="H27" s="575">
        <v>1</v>
      </c>
      <c r="I27" s="549">
        <v>0.625</v>
      </c>
      <c r="J27" s="549">
        <v>0.625</v>
      </c>
      <c r="K27" s="45">
        <v>0.625</v>
      </c>
      <c r="L27" s="565">
        <f t="shared" si="1"/>
        <v>0</v>
      </c>
      <c r="M27" s="45">
        <v>0.625</v>
      </c>
      <c r="N27" s="565">
        <f t="shared" si="2"/>
        <v>0</v>
      </c>
      <c r="O27" s="8">
        <v>0.64930555555555558</v>
      </c>
      <c r="P27" s="565">
        <f t="shared" si="3"/>
        <v>2.430555555555558E-2</v>
      </c>
      <c r="Q27" s="8">
        <v>0.64930555555555558</v>
      </c>
      <c r="R27" s="8">
        <v>0.77430555555555547</v>
      </c>
      <c r="S27" s="9">
        <f t="shared" si="4"/>
        <v>0.12499999999999989</v>
      </c>
      <c r="T27" s="8">
        <v>0.64930555555555558</v>
      </c>
      <c r="U27" s="8">
        <v>0.77430555555555547</v>
      </c>
      <c r="V27" s="9">
        <f t="shared" si="5"/>
        <v>0.12499999999999989</v>
      </c>
      <c r="W27" s="8">
        <v>0.77847222222222223</v>
      </c>
      <c r="X27" s="9">
        <f t="shared" si="6"/>
        <v>4.1666666666667629E-3</v>
      </c>
      <c r="Y27" s="8">
        <v>0.77916666666666667</v>
      </c>
      <c r="Z27" s="9">
        <f t="shared" si="7"/>
        <v>6.9444444444444198E-4</v>
      </c>
      <c r="AA27" s="8">
        <v>0.89722222222222225</v>
      </c>
      <c r="AB27" s="565">
        <f t="shared" si="8"/>
        <v>0.11805555555555558</v>
      </c>
      <c r="AC27" s="8">
        <v>0.89722222222222225</v>
      </c>
      <c r="AD27" s="8">
        <v>0.89722222222222225</v>
      </c>
      <c r="AE27" s="9">
        <f t="shared" si="9"/>
        <v>0</v>
      </c>
      <c r="AF27" s="45">
        <v>0.90277777777777779</v>
      </c>
      <c r="AG27" s="8">
        <v>0.91319444444444453</v>
      </c>
      <c r="AH27" s="9">
        <f t="shared" si="10"/>
        <v>1.0416666666666741E-2</v>
      </c>
      <c r="AI27" s="10">
        <f t="shared" si="11"/>
        <v>0</v>
      </c>
      <c r="AJ27" s="10">
        <f t="shared" si="12"/>
        <v>15</v>
      </c>
      <c r="AK27" s="8">
        <v>0.98263888888888884</v>
      </c>
      <c r="AL27" s="8">
        <v>0.98263888888888884</v>
      </c>
      <c r="AM27" s="9">
        <f t="shared" si="13"/>
        <v>0</v>
      </c>
      <c r="AN27" s="565">
        <f t="shared" si="14"/>
        <v>0.35763888888888884</v>
      </c>
      <c r="AO27" s="10">
        <f t="shared" si="15"/>
        <v>8</v>
      </c>
      <c r="AP27" s="10">
        <f t="shared" si="16"/>
        <v>35</v>
      </c>
      <c r="AQ27" s="565">
        <f t="shared" si="17"/>
        <v>0.11458333333333336</v>
      </c>
      <c r="AR27" s="10">
        <f t="shared" si="18"/>
        <v>2</v>
      </c>
      <c r="AS27" s="10">
        <f t="shared" si="19"/>
        <v>45</v>
      </c>
      <c r="AT27" s="545">
        <v>0</v>
      </c>
      <c r="AU27" s="545">
        <v>0</v>
      </c>
      <c r="AV27" s="545">
        <v>0</v>
      </c>
      <c r="AW27" s="546">
        <f t="shared" si="20"/>
        <v>0</v>
      </c>
      <c r="AX27" s="546">
        <f t="shared" si="21"/>
        <v>0</v>
      </c>
      <c r="AY27" s="545">
        <v>0</v>
      </c>
      <c r="AZ27" s="546">
        <f t="shared" si="22"/>
        <v>0</v>
      </c>
      <c r="BA27" s="546">
        <f t="shared" si="23"/>
        <v>0</v>
      </c>
      <c r="BB27" s="545">
        <v>3.472222222222222E-3</v>
      </c>
      <c r="BC27" s="546">
        <f t="shared" si="24"/>
        <v>0</v>
      </c>
      <c r="BD27" s="546">
        <f t="shared" si="25"/>
        <v>5</v>
      </c>
      <c r="BE27" s="545">
        <v>0</v>
      </c>
      <c r="BF27" s="546">
        <f t="shared" si="26"/>
        <v>0</v>
      </c>
      <c r="BG27" s="546">
        <f t="shared" si="27"/>
        <v>0</v>
      </c>
      <c r="BH27" s="545">
        <v>3.0555555555555555E-2</v>
      </c>
      <c r="BI27" s="637">
        <f t="shared" si="28"/>
        <v>0</v>
      </c>
      <c r="BJ27" s="558">
        <f t="shared" si="29"/>
        <v>44</v>
      </c>
      <c r="BK27" s="642">
        <f t="shared" si="30"/>
        <v>60.347068965517245</v>
      </c>
    </row>
    <row r="28" spans="1:63" x14ac:dyDescent="0.25">
      <c r="A28" s="574">
        <v>40702</v>
      </c>
      <c r="B28" s="524">
        <f t="shared" si="0"/>
        <v>6</v>
      </c>
      <c r="C28" s="575">
        <v>6</v>
      </c>
      <c r="D28" s="576" t="s">
        <v>33</v>
      </c>
      <c r="E28" s="576" t="s">
        <v>217</v>
      </c>
      <c r="F28" s="524">
        <v>3488.95</v>
      </c>
      <c r="G28" s="575">
        <v>59</v>
      </c>
      <c r="H28" s="575">
        <v>0</v>
      </c>
      <c r="I28" s="545">
        <v>0.17430555555555557</v>
      </c>
      <c r="J28" s="545">
        <v>40702.174305555556</v>
      </c>
      <c r="K28" s="8">
        <v>40702.184027777781</v>
      </c>
      <c r="L28" s="565">
        <f t="shared" si="1"/>
        <v>9.7222222248092294E-3</v>
      </c>
      <c r="M28" s="8">
        <v>40702.189583333333</v>
      </c>
      <c r="N28" s="565">
        <f t="shared" si="2"/>
        <v>5.5555555518367328E-3</v>
      </c>
      <c r="O28" s="8">
        <v>40702.203472222223</v>
      </c>
      <c r="P28" s="565">
        <f t="shared" si="3"/>
        <v>1.3888888890505768E-2</v>
      </c>
      <c r="Q28" s="8">
        <v>40702.203472222223</v>
      </c>
      <c r="R28" s="8">
        <v>40702.291666666664</v>
      </c>
      <c r="S28" s="9">
        <f t="shared" si="4"/>
        <v>8.819444444088731E-2</v>
      </c>
      <c r="T28" s="8">
        <v>40702.203472222223</v>
      </c>
      <c r="U28" s="8">
        <v>40702.291666666664</v>
      </c>
      <c r="V28" s="9">
        <f t="shared" si="5"/>
        <v>8.819444444088731E-2</v>
      </c>
      <c r="W28" s="8">
        <v>40702.29583333333</v>
      </c>
      <c r="X28" s="9">
        <f t="shared" si="6"/>
        <v>4.166666665696539E-3</v>
      </c>
      <c r="Y28" s="8">
        <v>40702.296527777777</v>
      </c>
      <c r="Z28" s="9">
        <f t="shared" si="7"/>
        <v>6.944444467080757E-4</v>
      </c>
      <c r="AA28" s="8">
        <v>40702.477777777778</v>
      </c>
      <c r="AB28" s="565">
        <f t="shared" si="8"/>
        <v>0.18125000000145519</v>
      </c>
      <c r="AC28" s="8">
        <v>40702.477777777778</v>
      </c>
      <c r="AD28" s="8">
        <v>40702.477777777778</v>
      </c>
      <c r="AE28" s="9">
        <f t="shared" si="9"/>
        <v>0</v>
      </c>
      <c r="AF28" s="45">
        <v>40702.486111111109</v>
      </c>
      <c r="AG28" s="8">
        <v>40702.496527777781</v>
      </c>
      <c r="AH28" s="9">
        <f t="shared" si="10"/>
        <v>1.0416666671517305E-2</v>
      </c>
      <c r="AI28" s="10">
        <f t="shared" si="11"/>
        <v>0</v>
      </c>
      <c r="AJ28" s="10">
        <f t="shared" si="12"/>
        <v>15</v>
      </c>
      <c r="AK28" s="8">
        <v>0.49652777777777773</v>
      </c>
      <c r="AL28" s="8">
        <v>0.56944444444444442</v>
      </c>
      <c r="AM28" s="9">
        <f t="shared" si="13"/>
        <v>7.2916666666666685E-2</v>
      </c>
      <c r="AN28" s="565">
        <f t="shared" si="14"/>
        <v>0.39513888888888882</v>
      </c>
      <c r="AO28" s="10">
        <f t="shared" si="15"/>
        <v>9</v>
      </c>
      <c r="AP28" s="10">
        <f t="shared" si="16"/>
        <v>29</v>
      </c>
      <c r="AQ28" s="565">
        <f t="shared" si="17"/>
        <v>6.1111111112566299E-2</v>
      </c>
      <c r="AR28" s="10">
        <f t="shared" si="18"/>
        <v>1</v>
      </c>
      <c r="AS28" s="10">
        <f t="shared" si="19"/>
        <v>28</v>
      </c>
      <c r="AT28" s="545">
        <v>0</v>
      </c>
      <c r="AU28" s="545">
        <v>0</v>
      </c>
      <c r="AV28" s="545">
        <v>0</v>
      </c>
      <c r="AW28" s="546">
        <f t="shared" si="20"/>
        <v>0</v>
      </c>
      <c r="AX28" s="546">
        <f t="shared" si="21"/>
        <v>0</v>
      </c>
      <c r="AY28" s="545">
        <v>0</v>
      </c>
      <c r="AZ28" s="546">
        <f t="shared" si="22"/>
        <v>0</v>
      </c>
      <c r="BA28" s="546">
        <f t="shared" si="23"/>
        <v>0</v>
      </c>
      <c r="BB28" s="545">
        <v>0</v>
      </c>
      <c r="BC28" s="546">
        <f t="shared" si="24"/>
        <v>0</v>
      </c>
      <c r="BD28" s="546">
        <f t="shared" si="25"/>
        <v>0</v>
      </c>
      <c r="BE28" s="545">
        <v>0.12013888888888889</v>
      </c>
      <c r="BF28" s="546">
        <f t="shared" si="26"/>
        <v>2</v>
      </c>
      <c r="BG28" s="546">
        <f t="shared" si="27"/>
        <v>53</v>
      </c>
      <c r="BH28" s="545">
        <v>0</v>
      </c>
      <c r="BI28" s="637">
        <f t="shared" si="28"/>
        <v>0</v>
      </c>
      <c r="BJ28" s="558">
        <f t="shared" si="29"/>
        <v>0</v>
      </c>
      <c r="BK28" s="642">
        <f t="shared" si="30"/>
        <v>59.134745762711859</v>
      </c>
    </row>
    <row r="29" spans="1:63" x14ac:dyDescent="0.25">
      <c r="A29" s="574">
        <v>40702</v>
      </c>
      <c r="B29" s="524">
        <f t="shared" si="0"/>
        <v>6</v>
      </c>
      <c r="C29" s="575">
        <v>7</v>
      </c>
      <c r="D29" s="576" t="s">
        <v>33</v>
      </c>
      <c r="E29" s="576" t="s">
        <v>217</v>
      </c>
      <c r="F29" s="524">
        <v>3510.08</v>
      </c>
      <c r="G29" s="575">
        <v>59</v>
      </c>
      <c r="H29" s="575">
        <v>0</v>
      </c>
      <c r="I29" s="545">
        <v>0.73611111111111116</v>
      </c>
      <c r="J29" s="545">
        <v>0.73611111111111116</v>
      </c>
      <c r="K29" s="45">
        <v>0.73611111111111116</v>
      </c>
      <c r="L29" s="565">
        <f t="shared" si="1"/>
        <v>0</v>
      </c>
      <c r="M29" s="45">
        <v>0.73611111111111116</v>
      </c>
      <c r="N29" s="565">
        <f t="shared" si="2"/>
        <v>0</v>
      </c>
      <c r="O29" s="8">
        <v>0.76736111111111116</v>
      </c>
      <c r="P29" s="565">
        <f t="shared" si="3"/>
        <v>3.125E-2</v>
      </c>
      <c r="Q29" s="8">
        <v>0.76736111111111116</v>
      </c>
      <c r="R29" s="8">
        <v>0.80763888888888891</v>
      </c>
      <c r="S29" s="9">
        <f t="shared" si="4"/>
        <v>4.0277777777777746E-2</v>
      </c>
      <c r="T29" s="8">
        <v>0.76736111111111116</v>
      </c>
      <c r="U29" s="8">
        <v>0.80763888888888891</v>
      </c>
      <c r="V29" s="9">
        <f t="shared" si="5"/>
        <v>4.0277777777777746E-2</v>
      </c>
      <c r="W29" s="8">
        <v>0.81874999999999998</v>
      </c>
      <c r="X29" s="9">
        <f t="shared" si="6"/>
        <v>1.1111111111111072E-2</v>
      </c>
      <c r="Y29" s="8">
        <v>0.82013888888888886</v>
      </c>
      <c r="Z29" s="9">
        <f t="shared" si="7"/>
        <v>1.388888888888884E-3</v>
      </c>
      <c r="AA29" s="8">
        <v>40703.066666666666</v>
      </c>
      <c r="AB29" s="565">
        <f t="shared" si="8"/>
        <v>40702.246527777774</v>
      </c>
      <c r="AC29" s="8">
        <v>0.82013888888888886</v>
      </c>
      <c r="AD29" s="8">
        <v>40703.066666666666</v>
      </c>
      <c r="AE29" s="9">
        <f t="shared" si="9"/>
        <v>40702.246527777774</v>
      </c>
      <c r="AF29" s="8">
        <v>40703.072916666664</v>
      </c>
      <c r="AG29" s="8">
        <v>40703.086805555555</v>
      </c>
      <c r="AH29" s="9">
        <f t="shared" si="10"/>
        <v>1.3888888890505768E-2</v>
      </c>
      <c r="AI29" s="10">
        <f t="shared" si="11"/>
        <v>0</v>
      </c>
      <c r="AJ29" s="10">
        <f t="shared" si="12"/>
        <v>20</v>
      </c>
      <c r="AK29" s="8">
        <v>1.0868055555555556</v>
      </c>
      <c r="AL29" s="8">
        <v>1.0868055555555556</v>
      </c>
      <c r="AM29" s="9">
        <f t="shared" si="13"/>
        <v>0</v>
      </c>
      <c r="AN29" s="565">
        <f t="shared" si="14"/>
        <v>0.35069444444444442</v>
      </c>
      <c r="AO29" s="10">
        <f t="shared" si="15"/>
        <v>8</v>
      </c>
      <c r="AP29" s="10">
        <f t="shared" si="16"/>
        <v>25</v>
      </c>
      <c r="AQ29" s="565">
        <f t="shared" si="17"/>
        <v>40702.085416666661</v>
      </c>
      <c r="AR29" s="10">
        <f t="shared" si="18"/>
        <v>2</v>
      </c>
      <c r="AS29" s="10">
        <f t="shared" si="19"/>
        <v>3</v>
      </c>
      <c r="AT29" s="545">
        <v>0</v>
      </c>
      <c r="AU29" s="545">
        <v>0</v>
      </c>
      <c r="AV29" s="545">
        <v>0</v>
      </c>
      <c r="AW29" s="546">
        <f t="shared" si="20"/>
        <v>0</v>
      </c>
      <c r="AX29" s="546">
        <f t="shared" si="21"/>
        <v>0</v>
      </c>
      <c r="AY29" s="545">
        <v>0</v>
      </c>
      <c r="AZ29" s="546">
        <f t="shared" si="22"/>
        <v>0</v>
      </c>
      <c r="BA29" s="546">
        <f t="shared" si="23"/>
        <v>0</v>
      </c>
      <c r="BB29" s="545">
        <v>1.3888888888888889E-3</v>
      </c>
      <c r="BC29" s="546">
        <f t="shared" si="24"/>
        <v>0</v>
      </c>
      <c r="BD29" s="546">
        <f t="shared" si="25"/>
        <v>2</v>
      </c>
      <c r="BE29" s="545">
        <v>0.15972222222222224</v>
      </c>
      <c r="BF29" s="546">
        <f t="shared" si="26"/>
        <v>3</v>
      </c>
      <c r="BG29" s="546">
        <f t="shared" si="27"/>
        <v>50</v>
      </c>
      <c r="BH29" s="545">
        <v>1.0416666666666666E-2</v>
      </c>
      <c r="BI29" s="637">
        <f t="shared" si="28"/>
        <v>0</v>
      </c>
      <c r="BJ29" s="558">
        <f t="shared" si="29"/>
        <v>15</v>
      </c>
      <c r="BK29" s="642">
        <f t="shared" si="30"/>
        <v>59.492881355932205</v>
      </c>
    </row>
    <row r="30" spans="1:63" x14ac:dyDescent="0.25">
      <c r="A30" s="574">
        <v>40704</v>
      </c>
      <c r="B30" s="524">
        <f t="shared" si="0"/>
        <v>6</v>
      </c>
      <c r="C30" s="575">
        <v>3</v>
      </c>
      <c r="D30" s="576" t="s">
        <v>125</v>
      </c>
      <c r="E30" s="576" t="s">
        <v>221</v>
      </c>
      <c r="F30" s="524">
        <v>3408.96</v>
      </c>
      <c r="G30" s="575">
        <v>59</v>
      </c>
      <c r="H30" s="575">
        <v>0</v>
      </c>
      <c r="I30" s="545">
        <v>9.375E-2</v>
      </c>
      <c r="J30" s="545">
        <v>9.375E-2</v>
      </c>
      <c r="K30" s="8">
        <v>0.10069444444444443</v>
      </c>
      <c r="L30" s="565">
        <f t="shared" si="1"/>
        <v>6.9444444444444337E-3</v>
      </c>
      <c r="M30" s="8">
        <v>0.1076388888888889</v>
      </c>
      <c r="N30" s="565">
        <f t="shared" si="2"/>
        <v>6.9444444444444614E-3</v>
      </c>
      <c r="O30" s="8">
        <v>0.11805555555555557</v>
      </c>
      <c r="P30" s="565">
        <f t="shared" si="3"/>
        <v>1.0416666666666671E-2</v>
      </c>
      <c r="Q30" s="8">
        <v>0.12152777777777778</v>
      </c>
      <c r="R30" s="8">
        <v>0.15625</v>
      </c>
      <c r="S30" s="9">
        <f t="shared" si="4"/>
        <v>3.4722222222222224E-2</v>
      </c>
      <c r="T30" s="8">
        <v>0.12152777777777778</v>
      </c>
      <c r="U30" s="8">
        <v>0.15625</v>
      </c>
      <c r="V30" s="9">
        <f t="shared" si="5"/>
        <v>3.4722222222222224E-2</v>
      </c>
      <c r="W30" s="8">
        <v>0.15972222222222224</v>
      </c>
      <c r="X30" s="9">
        <f t="shared" si="6"/>
        <v>3.4722222222222376E-3</v>
      </c>
      <c r="Y30" s="8">
        <v>0.16319444444444445</v>
      </c>
      <c r="Z30" s="9">
        <f t="shared" si="7"/>
        <v>3.4722222222222099E-3</v>
      </c>
      <c r="AA30" s="8">
        <v>0.26805555555555555</v>
      </c>
      <c r="AB30" s="565">
        <f t="shared" si="8"/>
        <v>0.1048611111111111</v>
      </c>
      <c r="AC30" s="8">
        <v>0.16319444444444445</v>
      </c>
      <c r="AD30" s="8">
        <v>0.27083333333333331</v>
      </c>
      <c r="AE30" s="9">
        <f t="shared" si="9"/>
        <v>0.10763888888888887</v>
      </c>
      <c r="AF30" s="8">
        <v>0.28125</v>
      </c>
      <c r="AG30" s="8">
        <v>0.30208333333333331</v>
      </c>
      <c r="AH30" s="9">
        <f t="shared" si="10"/>
        <v>2.0833333333333315E-2</v>
      </c>
      <c r="AI30" s="10">
        <f t="shared" si="11"/>
        <v>0</v>
      </c>
      <c r="AJ30" s="10">
        <f t="shared" si="12"/>
        <v>30</v>
      </c>
      <c r="AK30" s="8">
        <v>0.30208333333333331</v>
      </c>
      <c r="AL30" s="8">
        <v>0.30208333333333331</v>
      </c>
      <c r="AM30" s="9">
        <f t="shared" si="13"/>
        <v>0</v>
      </c>
      <c r="AN30" s="565">
        <f t="shared" si="14"/>
        <v>0.20833333333333331</v>
      </c>
      <c r="AO30" s="10">
        <f t="shared" si="15"/>
        <v>5</v>
      </c>
      <c r="AP30" s="10">
        <f t="shared" si="16"/>
        <v>0</v>
      </c>
      <c r="AQ30" s="565">
        <f t="shared" si="17"/>
        <v>8.2638888888888873E-2</v>
      </c>
      <c r="AR30" s="10">
        <f t="shared" si="18"/>
        <v>1</v>
      </c>
      <c r="AS30" s="10">
        <f t="shared" si="19"/>
        <v>59</v>
      </c>
      <c r="AT30" s="545">
        <v>0</v>
      </c>
      <c r="AU30" s="545">
        <v>0</v>
      </c>
      <c r="AV30" s="545">
        <v>1.3888888888888889E-3</v>
      </c>
      <c r="AW30" s="546">
        <f t="shared" si="20"/>
        <v>0</v>
      </c>
      <c r="AX30" s="546">
        <f t="shared" si="21"/>
        <v>2</v>
      </c>
      <c r="AY30" s="545">
        <v>0</v>
      </c>
      <c r="AZ30" s="546">
        <f t="shared" si="22"/>
        <v>0</v>
      </c>
      <c r="BA30" s="546">
        <f t="shared" si="23"/>
        <v>0</v>
      </c>
      <c r="BB30" s="545">
        <v>0</v>
      </c>
      <c r="BC30" s="546">
        <f t="shared" si="24"/>
        <v>0</v>
      </c>
      <c r="BD30" s="546">
        <f t="shared" si="25"/>
        <v>0</v>
      </c>
      <c r="BE30" s="545">
        <v>2.0833333333333332E-2</v>
      </c>
      <c r="BF30" s="546">
        <f t="shared" si="26"/>
        <v>0</v>
      </c>
      <c r="BG30" s="546">
        <f t="shared" si="27"/>
        <v>30</v>
      </c>
      <c r="BH30" s="545">
        <v>0</v>
      </c>
      <c r="BI30" s="637">
        <f t="shared" si="28"/>
        <v>0</v>
      </c>
      <c r="BJ30" s="558">
        <f t="shared" si="29"/>
        <v>0</v>
      </c>
      <c r="BK30" s="642">
        <f t="shared" si="30"/>
        <v>57.778983050847458</v>
      </c>
    </row>
    <row r="31" spans="1:63" ht="45.75" customHeight="1" x14ac:dyDescent="0.25">
      <c r="A31" s="574">
        <v>40705</v>
      </c>
      <c r="B31" s="524">
        <f t="shared" si="0"/>
        <v>6</v>
      </c>
      <c r="C31" s="575">
        <v>8</v>
      </c>
      <c r="D31" s="576" t="s">
        <v>33</v>
      </c>
      <c r="E31" s="576" t="s">
        <v>126</v>
      </c>
      <c r="F31" s="524">
        <v>3484.06</v>
      </c>
      <c r="G31" s="575">
        <v>58</v>
      </c>
      <c r="H31" s="575">
        <v>1</v>
      </c>
      <c r="I31" s="545">
        <v>0.625</v>
      </c>
      <c r="J31" s="545">
        <v>0.625</v>
      </c>
      <c r="K31" s="8">
        <v>0.63541666666666663</v>
      </c>
      <c r="L31" s="565">
        <f t="shared" si="1"/>
        <v>1.041666666666663E-2</v>
      </c>
      <c r="M31" s="8">
        <v>0.63958333333333328</v>
      </c>
      <c r="N31" s="565">
        <f t="shared" si="2"/>
        <v>4.1666666666666519E-3</v>
      </c>
      <c r="O31" s="8">
        <v>0.6645833333333333</v>
      </c>
      <c r="P31" s="565">
        <f t="shared" si="3"/>
        <v>2.5000000000000022E-2</v>
      </c>
      <c r="Q31" s="8">
        <v>0.6645833333333333</v>
      </c>
      <c r="R31" s="8">
        <v>0.69444444444444453</v>
      </c>
      <c r="S31" s="9">
        <f t="shared" si="4"/>
        <v>2.9861111111111227E-2</v>
      </c>
      <c r="T31" s="8">
        <v>0.6645833333333333</v>
      </c>
      <c r="U31" s="8">
        <v>0.69444444444444453</v>
      </c>
      <c r="V31" s="9">
        <f t="shared" si="5"/>
        <v>2.9861111111111227E-2</v>
      </c>
      <c r="W31" s="8">
        <v>0.73333333333333339</v>
      </c>
      <c r="X31" s="9">
        <f t="shared" si="6"/>
        <v>3.8888888888888862E-2</v>
      </c>
      <c r="Y31" s="8">
        <v>0.73611111111111116</v>
      </c>
      <c r="Z31" s="9">
        <f t="shared" si="7"/>
        <v>2.7777777777777679E-3</v>
      </c>
      <c r="AA31" s="8">
        <v>0.88611111111111107</v>
      </c>
      <c r="AB31" s="565">
        <f t="shared" si="8"/>
        <v>0.14999999999999991</v>
      </c>
      <c r="AC31" s="8">
        <v>0.73611111111111116</v>
      </c>
      <c r="AD31" s="8">
        <v>0.88611111111111107</v>
      </c>
      <c r="AE31" s="9">
        <f t="shared" si="9"/>
        <v>0.14999999999999991</v>
      </c>
      <c r="AF31" s="8">
        <v>0.9</v>
      </c>
      <c r="AG31" s="8">
        <v>0.91319444444444453</v>
      </c>
      <c r="AH31" s="9">
        <f t="shared" si="10"/>
        <v>1.3194444444444509E-2</v>
      </c>
      <c r="AI31" s="10">
        <f t="shared" si="11"/>
        <v>0</v>
      </c>
      <c r="AJ31" s="10">
        <f t="shared" si="12"/>
        <v>19</v>
      </c>
      <c r="AK31" s="8">
        <v>0.91319444444444453</v>
      </c>
      <c r="AL31" s="8">
        <v>0.91319444444444453</v>
      </c>
      <c r="AM31" s="9">
        <f t="shared" si="13"/>
        <v>0</v>
      </c>
      <c r="AN31" s="565">
        <f t="shared" si="14"/>
        <v>0.28819444444444453</v>
      </c>
      <c r="AO31" s="10">
        <f t="shared" si="15"/>
        <v>6</v>
      </c>
      <c r="AP31" s="10">
        <f t="shared" si="16"/>
        <v>55</v>
      </c>
      <c r="AQ31" s="565">
        <f t="shared" si="17"/>
        <v>5.7638888888888795E-2</v>
      </c>
      <c r="AR31" s="10">
        <f t="shared" si="18"/>
        <v>1</v>
      </c>
      <c r="AS31" s="10">
        <f t="shared" si="19"/>
        <v>23</v>
      </c>
      <c r="AT31" s="545">
        <v>0</v>
      </c>
      <c r="AU31" s="545">
        <v>0</v>
      </c>
      <c r="AV31" s="545">
        <v>0</v>
      </c>
      <c r="AW31" s="546">
        <f t="shared" si="20"/>
        <v>0</v>
      </c>
      <c r="AX31" s="546">
        <f t="shared" si="21"/>
        <v>0</v>
      </c>
      <c r="AY31" s="545">
        <v>0</v>
      </c>
      <c r="AZ31" s="546">
        <f t="shared" si="22"/>
        <v>0</v>
      </c>
      <c r="BA31" s="546">
        <f t="shared" si="23"/>
        <v>0</v>
      </c>
      <c r="BB31" s="545">
        <v>0</v>
      </c>
      <c r="BC31" s="546">
        <f t="shared" si="24"/>
        <v>0</v>
      </c>
      <c r="BD31" s="546">
        <f t="shared" si="25"/>
        <v>0</v>
      </c>
      <c r="BE31" s="545">
        <v>9.2361111111111116E-2</v>
      </c>
      <c r="BF31" s="546">
        <f t="shared" si="26"/>
        <v>2</v>
      </c>
      <c r="BG31" s="546">
        <f t="shared" si="27"/>
        <v>13</v>
      </c>
      <c r="BH31" s="545">
        <v>0</v>
      </c>
      <c r="BI31" s="637">
        <f t="shared" si="28"/>
        <v>0</v>
      </c>
      <c r="BJ31" s="558">
        <f t="shared" si="29"/>
        <v>0</v>
      </c>
      <c r="BK31" s="642">
        <f t="shared" si="30"/>
        <v>60.07</v>
      </c>
    </row>
    <row r="32" spans="1:63" x14ac:dyDescent="0.25">
      <c r="A32" s="574">
        <v>40706</v>
      </c>
      <c r="B32" s="524">
        <f t="shared" si="0"/>
        <v>6</v>
      </c>
      <c r="C32" s="575">
        <v>1</v>
      </c>
      <c r="D32" s="576" t="s">
        <v>224</v>
      </c>
      <c r="E32" s="576" t="s">
        <v>225</v>
      </c>
      <c r="F32" s="524">
        <v>3565.78</v>
      </c>
      <c r="G32" s="575">
        <v>59</v>
      </c>
      <c r="H32" s="575">
        <v>0</v>
      </c>
      <c r="I32" s="545">
        <v>0.9375</v>
      </c>
      <c r="J32" s="545">
        <v>0.9375</v>
      </c>
      <c r="K32" s="8">
        <v>0.94861111111111107</v>
      </c>
      <c r="L32" s="565">
        <f t="shared" si="1"/>
        <v>1.1111111111111072E-2</v>
      </c>
      <c r="M32" s="8">
        <v>0.94861111111111107</v>
      </c>
      <c r="N32" s="565">
        <f t="shared" si="2"/>
        <v>0</v>
      </c>
      <c r="O32" s="8">
        <v>0.97569444444444453</v>
      </c>
      <c r="P32" s="565">
        <f t="shared" si="3"/>
        <v>2.7083333333333459E-2</v>
      </c>
      <c r="Q32" s="8">
        <v>0.97569444444444453</v>
      </c>
      <c r="R32" s="8">
        <v>1.0513888888888889</v>
      </c>
      <c r="S32" s="9">
        <f t="shared" si="4"/>
        <v>7.5694444444444398E-2</v>
      </c>
      <c r="T32" s="8">
        <v>0.97569444444444453</v>
      </c>
      <c r="U32" s="8">
        <v>1.0513888888888889</v>
      </c>
      <c r="V32" s="9">
        <f t="shared" si="5"/>
        <v>7.5694444444444398E-2</v>
      </c>
      <c r="W32" s="8">
        <v>1.054861111111111</v>
      </c>
      <c r="X32" s="9">
        <f t="shared" si="6"/>
        <v>3.4722222222220989E-3</v>
      </c>
      <c r="Y32" s="8">
        <v>1.0555555555555556</v>
      </c>
      <c r="Z32" s="9">
        <f t="shared" si="7"/>
        <v>6.94444444444553E-4</v>
      </c>
      <c r="AA32" s="8">
        <v>1.1569444444444443</v>
      </c>
      <c r="AB32" s="565">
        <f t="shared" si="8"/>
        <v>0.10138888888888875</v>
      </c>
      <c r="AC32" s="8">
        <v>1.0555555555555556</v>
      </c>
      <c r="AD32" s="8">
        <v>1.1569444444444443</v>
      </c>
      <c r="AE32" s="9">
        <f t="shared" si="9"/>
        <v>0.10138888888888875</v>
      </c>
      <c r="AF32" s="8">
        <v>1.1597222222222221</v>
      </c>
      <c r="AG32" s="8">
        <v>1.1701388888888888</v>
      </c>
      <c r="AH32" s="9">
        <f t="shared" si="10"/>
        <v>1.0416666666666741E-2</v>
      </c>
      <c r="AI32" s="10">
        <f t="shared" si="11"/>
        <v>0</v>
      </c>
      <c r="AJ32" s="10">
        <f t="shared" si="12"/>
        <v>15</v>
      </c>
      <c r="AK32" s="45">
        <v>1.1701388888888888</v>
      </c>
      <c r="AL32" s="45">
        <v>1.1701388888888888</v>
      </c>
      <c r="AM32" s="9">
        <f t="shared" si="13"/>
        <v>0</v>
      </c>
      <c r="AN32" s="565">
        <f t="shared" si="14"/>
        <v>0.23263888888888884</v>
      </c>
      <c r="AO32" s="10">
        <f t="shared" si="15"/>
        <v>5</v>
      </c>
      <c r="AP32" s="10">
        <f t="shared" si="16"/>
        <v>35</v>
      </c>
      <c r="AQ32" s="565">
        <f t="shared" si="17"/>
        <v>6.5277777777777643E-2</v>
      </c>
      <c r="AR32" s="10">
        <f t="shared" si="18"/>
        <v>1</v>
      </c>
      <c r="AS32" s="10">
        <f t="shared" si="19"/>
        <v>34</v>
      </c>
      <c r="AT32" s="545">
        <v>0</v>
      </c>
      <c r="AU32" s="545">
        <v>0</v>
      </c>
      <c r="AV32" s="545">
        <v>0</v>
      </c>
      <c r="AW32" s="546">
        <f t="shared" si="20"/>
        <v>0</v>
      </c>
      <c r="AX32" s="546">
        <f t="shared" si="21"/>
        <v>0</v>
      </c>
      <c r="AY32" s="545">
        <v>0</v>
      </c>
      <c r="AZ32" s="546">
        <f t="shared" si="22"/>
        <v>0</v>
      </c>
      <c r="BA32" s="546">
        <f t="shared" si="23"/>
        <v>0</v>
      </c>
      <c r="BB32" s="545">
        <v>1.9444444444444445E-2</v>
      </c>
      <c r="BC32" s="546">
        <f t="shared" si="24"/>
        <v>0</v>
      </c>
      <c r="BD32" s="546">
        <f t="shared" si="25"/>
        <v>28</v>
      </c>
      <c r="BE32" s="545">
        <v>1.6666666666666666E-2</v>
      </c>
      <c r="BF32" s="546">
        <f t="shared" si="26"/>
        <v>0</v>
      </c>
      <c r="BG32" s="546">
        <f t="shared" si="27"/>
        <v>24</v>
      </c>
      <c r="BH32" s="545">
        <v>0</v>
      </c>
      <c r="BI32" s="637">
        <f t="shared" si="28"/>
        <v>0</v>
      </c>
      <c r="BJ32" s="558">
        <f t="shared" si="29"/>
        <v>0</v>
      </c>
      <c r="BK32" s="642">
        <f t="shared" si="30"/>
        <v>60.436949152542375</v>
      </c>
    </row>
    <row r="33" spans="1:63" x14ac:dyDescent="0.25">
      <c r="A33" s="574">
        <v>40708</v>
      </c>
      <c r="B33" s="524">
        <f t="shared" si="0"/>
        <v>6</v>
      </c>
      <c r="C33" s="575">
        <v>4</v>
      </c>
      <c r="D33" s="576" t="s">
        <v>125</v>
      </c>
      <c r="E33" s="576" t="s">
        <v>32</v>
      </c>
      <c r="F33" s="524">
        <v>3590.35</v>
      </c>
      <c r="G33" s="575">
        <v>59</v>
      </c>
      <c r="H33" s="575">
        <v>0</v>
      </c>
      <c r="I33" s="545">
        <v>0.38680555555555557</v>
      </c>
      <c r="J33" s="545">
        <v>0.38680555555555557</v>
      </c>
      <c r="K33" s="8">
        <v>0.39374999999999999</v>
      </c>
      <c r="L33" s="565">
        <f t="shared" si="1"/>
        <v>6.9444444444444198E-3</v>
      </c>
      <c r="M33" s="8">
        <v>0.39930555555555558</v>
      </c>
      <c r="N33" s="565">
        <f t="shared" si="2"/>
        <v>5.5555555555555913E-3</v>
      </c>
      <c r="O33" s="8">
        <v>0.41319444444444442</v>
      </c>
      <c r="P33" s="565">
        <f t="shared" si="3"/>
        <v>1.388888888888884E-2</v>
      </c>
      <c r="Q33" s="8">
        <v>0.41319444444444442</v>
      </c>
      <c r="R33" s="8">
        <v>0.43472222222222223</v>
      </c>
      <c r="S33" s="9">
        <f t="shared" si="4"/>
        <v>2.1527777777777812E-2</v>
      </c>
      <c r="T33" s="8">
        <v>0.41319444444444442</v>
      </c>
      <c r="U33" s="8">
        <v>0.43472222222222223</v>
      </c>
      <c r="V33" s="9">
        <f t="shared" si="5"/>
        <v>2.1527777777777812E-2</v>
      </c>
      <c r="W33" s="8">
        <v>0.45763888888888887</v>
      </c>
      <c r="X33" s="9">
        <f t="shared" si="6"/>
        <v>2.2916666666666641E-2</v>
      </c>
      <c r="Y33" s="8">
        <v>0.45833333333333331</v>
      </c>
      <c r="Z33" s="9">
        <f t="shared" si="7"/>
        <v>6.9444444444444198E-4</v>
      </c>
      <c r="AA33" s="8">
        <v>0.53611111111111109</v>
      </c>
      <c r="AB33" s="565">
        <f t="shared" si="8"/>
        <v>7.7777777777777779E-2</v>
      </c>
      <c r="AC33" s="8">
        <v>0.4597222222222222</v>
      </c>
      <c r="AD33" s="8">
        <v>0.53819444444444442</v>
      </c>
      <c r="AE33" s="9">
        <f t="shared" si="9"/>
        <v>7.8472222222222221E-2</v>
      </c>
      <c r="AF33" s="8">
        <v>0.5493055555555556</v>
      </c>
      <c r="AG33" s="8">
        <v>0.55625000000000002</v>
      </c>
      <c r="AH33" s="9">
        <f t="shared" si="10"/>
        <v>6.9444444444444198E-3</v>
      </c>
      <c r="AI33" s="10">
        <f t="shared" si="11"/>
        <v>0</v>
      </c>
      <c r="AJ33" s="10">
        <f t="shared" si="12"/>
        <v>10</v>
      </c>
      <c r="AK33" s="8">
        <v>0.55625000000000002</v>
      </c>
      <c r="AL33" s="8">
        <v>0.56458333333333333</v>
      </c>
      <c r="AM33" s="9">
        <f t="shared" si="13"/>
        <v>8.3333333333333037E-3</v>
      </c>
      <c r="AN33" s="565">
        <f t="shared" si="14"/>
        <v>0.17777777777777776</v>
      </c>
      <c r="AO33" s="10">
        <f t="shared" si="15"/>
        <v>4</v>
      </c>
      <c r="AP33" s="10">
        <f t="shared" si="16"/>
        <v>16</v>
      </c>
      <c r="AQ33" s="565">
        <f t="shared" si="17"/>
        <v>6.7361111111111108E-2</v>
      </c>
      <c r="AR33" s="10">
        <f t="shared" si="18"/>
        <v>1</v>
      </c>
      <c r="AS33" s="10">
        <f t="shared" si="19"/>
        <v>37</v>
      </c>
      <c r="AT33" s="545">
        <v>0</v>
      </c>
      <c r="AU33" s="545">
        <v>0</v>
      </c>
      <c r="AV33" s="545">
        <v>0</v>
      </c>
      <c r="AW33" s="546">
        <f t="shared" si="20"/>
        <v>0</v>
      </c>
      <c r="AX33" s="546">
        <f t="shared" si="21"/>
        <v>0</v>
      </c>
      <c r="AY33" s="545">
        <v>0</v>
      </c>
      <c r="AZ33" s="546">
        <f t="shared" si="22"/>
        <v>0</v>
      </c>
      <c r="BA33" s="546">
        <f t="shared" si="23"/>
        <v>0</v>
      </c>
      <c r="BB33" s="545">
        <v>0</v>
      </c>
      <c r="BC33" s="546">
        <f t="shared" si="24"/>
        <v>0</v>
      </c>
      <c r="BD33" s="546">
        <f t="shared" si="25"/>
        <v>0</v>
      </c>
      <c r="BE33" s="545">
        <v>1.0416666666666666E-2</v>
      </c>
      <c r="BF33" s="546">
        <f t="shared" si="26"/>
        <v>0</v>
      </c>
      <c r="BG33" s="546">
        <f t="shared" si="27"/>
        <v>15</v>
      </c>
      <c r="BH33" s="545">
        <v>0</v>
      </c>
      <c r="BI33" s="637">
        <f t="shared" si="28"/>
        <v>0</v>
      </c>
      <c r="BJ33" s="558">
        <f t="shared" si="29"/>
        <v>0</v>
      </c>
      <c r="BK33" s="642">
        <f t="shared" si="30"/>
        <v>60.853389830508476</v>
      </c>
    </row>
    <row r="34" spans="1:63" x14ac:dyDescent="0.25">
      <c r="A34" s="574">
        <v>40708</v>
      </c>
      <c r="B34" s="524">
        <f t="shared" ref="B34:B65" si="31">MONTH(A34)</f>
        <v>6</v>
      </c>
      <c r="C34" s="575">
        <v>5</v>
      </c>
      <c r="D34" s="576" t="s">
        <v>125</v>
      </c>
      <c r="E34" s="576" t="s">
        <v>32</v>
      </c>
      <c r="F34" s="524">
        <v>3373.54</v>
      </c>
      <c r="G34" s="575">
        <v>57</v>
      </c>
      <c r="H34" s="575">
        <v>2</v>
      </c>
      <c r="I34" s="545">
        <v>0.625</v>
      </c>
      <c r="J34" s="545">
        <v>0.625</v>
      </c>
      <c r="K34" s="8">
        <v>0.62847222222222221</v>
      </c>
      <c r="L34" s="565">
        <f t="shared" si="1"/>
        <v>3.4722222222222099E-3</v>
      </c>
      <c r="M34" s="8">
        <v>0.65763888888888888</v>
      </c>
      <c r="N34" s="565">
        <f t="shared" si="2"/>
        <v>2.9166666666666674E-2</v>
      </c>
      <c r="O34" s="8">
        <v>0.67013888888888884</v>
      </c>
      <c r="P34" s="565">
        <f t="shared" si="3"/>
        <v>1.2499999999999956E-2</v>
      </c>
      <c r="Q34" s="8">
        <v>0.67013888888888884</v>
      </c>
      <c r="R34" s="8">
        <v>0.71180555555555547</v>
      </c>
      <c r="S34" s="9">
        <f t="shared" si="4"/>
        <v>4.166666666666663E-2</v>
      </c>
      <c r="T34" s="8">
        <v>0.67013888888888884</v>
      </c>
      <c r="U34" s="8">
        <v>0.71180555555555547</v>
      </c>
      <c r="V34" s="9">
        <f t="shared" si="5"/>
        <v>4.166666666666663E-2</v>
      </c>
      <c r="W34" s="8">
        <v>0.73333333333333339</v>
      </c>
      <c r="X34" s="9">
        <f t="shared" ref="X34:X65" si="32">W34-R34</f>
        <v>2.1527777777777923E-2</v>
      </c>
      <c r="Y34" s="8">
        <v>0.73749999999999993</v>
      </c>
      <c r="Z34" s="9">
        <f t="shared" si="7"/>
        <v>4.1666666666665408E-3</v>
      </c>
      <c r="AA34" s="8">
        <v>0.83263888888888893</v>
      </c>
      <c r="AB34" s="565">
        <f t="shared" si="8"/>
        <v>9.5138888888888995E-2</v>
      </c>
      <c r="AC34" s="8">
        <v>0.73958333333333337</v>
      </c>
      <c r="AD34" s="8">
        <v>0.83333333333333337</v>
      </c>
      <c r="AE34" s="9">
        <f t="shared" si="9"/>
        <v>9.375E-2</v>
      </c>
      <c r="AF34" s="8">
        <v>0.84375</v>
      </c>
      <c r="AG34" s="8">
        <v>0.85416666666666663</v>
      </c>
      <c r="AH34" s="9">
        <f t="shared" si="10"/>
        <v>1.041666666666663E-2</v>
      </c>
      <c r="AI34" s="10">
        <f t="shared" si="11"/>
        <v>0</v>
      </c>
      <c r="AJ34" s="10">
        <f t="shared" si="12"/>
        <v>15</v>
      </c>
      <c r="AK34" s="8">
        <v>0.85416666666666663</v>
      </c>
      <c r="AL34" s="8">
        <v>0.85763888888888884</v>
      </c>
      <c r="AM34" s="9">
        <f t="shared" si="13"/>
        <v>3.4722222222222099E-3</v>
      </c>
      <c r="AN34" s="565">
        <f t="shared" si="14"/>
        <v>0.23263888888888884</v>
      </c>
      <c r="AO34" s="10">
        <f t="shared" si="15"/>
        <v>5</v>
      </c>
      <c r="AP34" s="10">
        <f t="shared" si="16"/>
        <v>35</v>
      </c>
      <c r="AQ34" s="565">
        <f t="shared" si="17"/>
        <v>9.5138888888888995E-2</v>
      </c>
      <c r="AR34" s="10">
        <f t="shared" si="18"/>
        <v>2</v>
      </c>
      <c r="AS34" s="10">
        <f t="shared" si="19"/>
        <v>17</v>
      </c>
      <c r="AT34" s="545">
        <v>0</v>
      </c>
      <c r="AU34" s="545">
        <v>0</v>
      </c>
      <c r="AV34" s="545">
        <v>0</v>
      </c>
      <c r="AW34" s="546">
        <f t="shared" si="20"/>
        <v>0</v>
      </c>
      <c r="AX34" s="546">
        <f t="shared" si="21"/>
        <v>0</v>
      </c>
      <c r="AY34" s="545">
        <v>0</v>
      </c>
      <c r="AZ34" s="546">
        <f t="shared" si="22"/>
        <v>0</v>
      </c>
      <c r="BA34" s="546">
        <f t="shared" si="23"/>
        <v>0</v>
      </c>
      <c r="BB34" s="545">
        <v>0</v>
      </c>
      <c r="BC34" s="546">
        <f t="shared" si="24"/>
        <v>0</v>
      </c>
      <c r="BD34" s="546">
        <f t="shared" si="25"/>
        <v>0</v>
      </c>
      <c r="BE34" s="545">
        <v>0</v>
      </c>
      <c r="BF34" s="546">
        <f t="shared" si="26"/>
        <v>0</v>
      </c>
      <c r="BG34" s="546">
        <f t="shared" si="27"/>
        <v>0</v>
      </c>
      <c r="BH34" s="545">
        <v>0</v>
      </c>
      <c r="BI34" s="637">
        <f t="shared" si="28"/>
        <v>0</v>
      </c>
      <c r="BJ34" s="558">
        <f t="shared" si="29"/>
        <v>0</v>
      </c>
      <c r="BK34" s="642">
        <f t="shared" si="30"/>
        <v>59.184912280701752</v>
      </c>
    </row>
    <row r="35" spans="1:63" x14ac:dyDescent="0.25">
      <c r="A35" s="574">
        <v>40709</v>
      </c>
      <c r="B35" s="524">
        <f t="shared" si="31"/>
        <v>6</v>
      </c>
      <c r="C35" s="575">
        <v>2</v>
      </c>
      <c r="D35" s="576" t="s">
        <v>224</v>
      </c>
      <c r="E35" s="576" t="s">
        <v>225</v>
      </c>
      <c r="F35" s="524">
        <v>3571.64</v>
      </c>
      <c r="G35" s="575">
        <v>58</v>
      </c>
      <c r="H35" s="575">
        <v>1</v>
      </c>
      <c r="I35" s="545">
        <v>0.99652777777777779</v>
      </c>
      <c r="J35" s="545">
        <v>0.99652777777777779</v>
      </c>
      <c r="K35" s="8">
        <v>1.0138888888888888</v>
      </c>
      <c r="L35" s="565">
        <f t="shared" si="1"/>
        <v>1.7361111111111049E-2</v>
      </c>
      <c r="M35" s="8">
        <v>1.0208333333333333</v>
      </c>
      <c r="N35" s="565">
        <f t="shared" si="2"/>
        <v>6.9444444444444198E-3</v>
      </c>
      <c r="O35" s="8">
        <v>1.0347222222222221</v>
      </c>
      <c r="P35" s="565">
        <f t="shared" si="3"/>
        <v>1.388888888888884E-2</v>
      </c>
      <c r="Q35" s="8">
        <v>1.0347222222222221</v>
      </c>
      <c r="R35" s="8">
        <v>1.0763888888888888</v>
      </c>
      <c r="S35" s="9">
        <f t="shared" si="4"/>
        <v>4.1666666666666741E-2</v>
      </c>
      <c r="T35" s="8">
        <v>1.0347222222222221</v>
      </c>
      <c r="U35" s="8">
        <v>1.0763888888888888</v>
      </c>
      <c r="V35" s="9">
        <f t="shared" si="5"/>
        <v>4.1666666666666741E-2</v>
      </c>
      <c r="W35" s="8">
        <v>1.1319444444444444</v>
      </c>
      <c r="X35" s="9">
        <f t="shared" si="32"/>
        <v>5.555555555555558E-2</v>
      </c>
      <c r="Y35" s="8">
        <v>1.1354166666666667</v>
      </c>
      <c r="Z35" s="9">
        <f t="shared" si="7"/>
        <v>3.4722222222223209E-3</v>
      </c>
      <c r="AA35" s="8">
        <v>1.3638888888888889</v>
      </c>
      <c r="AB35" s="565">
        <f t="shared" si="8"/>
        <v>0.22847222222222219</v>
      </c>
      <c r="AC35" s="8">
        <v>1.1368055555555556</v>
      </c>
      <c r="AD35" s="8">
        <v>1.3680555555555556</v>
      </c>
      <c r="AE35" s="9">
        <f t="shared" si="9"/>
        <v>0.23124999999999996</v>
      </c>
      <c r="AF35" s="8">
        <v>1.3993055555555556</v>
      </c>
      <c r="AG35" s="8">
        <v>1.4041666666666666</v>
      </c>
      <c r="AH35" s="9">
        <f t="shared" si="10"/>
        <v>4.8611111111109828E-3</v>
      </c>
      <c r="AI35" s="10">
        <f t="shared" si="11"/>
        <v>0</v>
      </c>
      <c r="AJ35" s="10">
        <f t="shared" si="12"/>
        <v>7</v>
      </c>
      <c r="AK35" s="8">
        <v>1.4041666666666666</v>
      </c>
      <c r="AL35" s="8">
        <v>1.4097222222222223</v>
      </c>
      <c r="AM35" s="9">
        <f t="shared" si="13"/>
        <v>5.5555555555557579E-3</v>
      </c>
      <c r="AN35" s="565">
        <f t="shared" si="14"/>
        <v>0.41319444444444453</v>
      </c>
      <c r="AO35" s="10">
        <f t="shared" si="15"/>
        <v>9</v>
      </c>
      <c r="AP35" s="10">
        <f t="shared" si="16"/>
        <v>55</v>
      </c>
      <c r="AQ35" s="565">
        <f t="shared" si="17"/>
        <v>0.11527777777777774</v>
      </c>
      <c r="AR35" s="10">
        <f t="shared" si="18"/>
        <v>2</v>
      </c>
      <c r="AS35" s="10">
        <f t="shared" si="19"/>
        <v>46</v>
      </c>
      <c r="AT35" s="545">
        <v>0</v>
      </c>
      <c r="AU35" s="545">
        <v>0</v>
      </c>
      <c r="AV35" s="545">
        <v>2.361111111111111E-2</v>
      </c>
      <c r="AW35" s="546">
        <f t="shared" si="20"/>
        <v>0</v>
      </c>
      <c r="AX35" s="546">
        <f t="shared" si="21"/>
        <v>34</v>
      </c>
      <c r="AY35" s="545">
        <v>0</v>
      </c>
      <c r="AZ35" s="546">
        <f t="shared" si="22"/>
        <v>0</v>
      </c>
      <c r="BA35" s="546">
        <f t="shared" si="23"/>
        <v>0</v>
      </c>
      <c r="BB35" s="545">
        <v>0</v>
      </c>
      <c r="BC35" s="546">
        <f t="shared" si="24"/>
        <v>0</v>
      </c>
      <c r="BD35" s="546">
        <f t="shared" si="25"/>
        <v>0</v>
      </c>
      <c r="BE35" s="545">
        <v>8.9583333333333334E-2</v>
      </c>
      <c r="BF35" s="546">
        <f t="shared" si="26"/>
        <v>2</v>
      </c>
      <c r="BG35" s="546">
        <f t="shared" si="27"/>
        <v>9</v>
      </c>
      <c r="BH35" s="545">
        <v>0</v>
      </c>
      <c r="BI35" s="637">
        <f t="shared" si="28"/>
        <v>0</v>
      </c>
      <c r="BJ35" s="558">
        <f t="shared" si="29"/>
        <v>0</v>
      </c>
      <c r="BK35" s="642">
        <f t="shared" si="30"/>
        <v>61.58</v>
      </c>
    </row>
    <row r="36" spans="1:63" ht="24.75" customHeight="1" x14ac:dyDescent="0.25">
      <c r="A36" s="574">
        <v>40710</v>
      </c>
      <c r="B36" s="524">
        <f t="shared" si="31"/>
        <v>6</v>
      </c>
      <c r="C36" s="575">
        <v>9</v>
      </c>
      <c r="D36" s="576" t="s">
        <v>228</v>
      </c>
      <c r="E36" s="576" t="s">
        <v>217</v>
      </c>
      <c r="F36" s="524">
        <v>3629.13</v>
      </c>
      <c r="G36" s="575">
        <v>59</v>
      </c>
      <c r="H36" s="575">
        <v>0</v>
      </c>
      <c r="I36" s="545">
        <v>0.18055555555555555</v>
      </c>
      <c r="J36" s="545">
        <v>0.18055555555555555</v>
      </c>
      <c r="K36" s="8">
        <v>0.19791666666666666</v>
      </c>
      <c r="L36" s="565">
        <f t="shared" si="1"/>
        <v>1.7361111111111105E-2</v>
      </c>
      <c r="M36" s="8">
        <v>0.20138888888888887</v>
      </c>
      <c r="N36" s="565">
        <f t="shared" si="2"/>
        <v>3.4722222222222099E-3</v>
      </c>
      <c r="O36" s="8">
        <v>0.22569444444444445</v>
      </c>
      <c r="P36" s="565">
        <f t="shared" si="3"/>
        <v>2.430555555555558E-2</v>
      </c>
      <c r="Q36" s="8">
        <v>0.22708333333333333</v>
      </c>
      <c r="R36" s="8">
        <v>0.39513888888888887</v>
      </c>
      <c r="S36" s="9">
        <f t="shared" si="4"/>
        <v>0.16805555555555554</v>
      </c>
      <c r="T36" s="8">
        <v>0.22708333333333333</v>
      </c>
      <c r="U36" s="8">
        <v>0.39513888888888887</v>
      </c>
      <c r="V36" s="9">
        <f t="shared" si="5"/>
        <v>0.16805555555555554</v>
      </c>
      <c r="W36" s="8">
        <v>0.43541666666666662</v>
      </c>
      <c r="X36" s="9">
        <f t="shared" si="32"/>
        <v>4.0277777777777746E-2</v>
      </c>
      <c r="Y36" s="8">
        <v>0.4375</v>
      </c>
      <c r="Z36" s="9">
        <f t="shared" si="7"/>
        <v>2.0833333333333814E-3</v>
      </c>
      <c r="AA36" s="8">
        <v>1.1319444444444444</v>
      </c>
      <c r="AB36" s="565">
        <f t="shared" si="8"/>
        <v>0.69444444444444442</v>
      </c>
      <c r="AC36" s="8">
        <v>0.4375</v>
      </c>
      <c r="AD36" s="8">
        <v>0.52430555555555558</v>
      </c>
      <c r="AE36" s="9">
        <f t="shared" si="9"/>
        <v>8.680555555555558E-2</v>
      </c>
      <c r="AF36" s="8">
        <v>40711.154166666667</v>
      </c>
      <c r="AG36" s="8">
        <v>40711.170138888891</v>
      </c>
      <c r="AH36" s="9">
        <f t="shared" si="10"/>
        <v>1.5972222223354038E-2</v>
      </c>
      <c r="AI36" s="10">
        <f t="shared" si="11"/>
        <v>0</v>
      </c>
      <c r="AJ36" s="10">
        <f t="shared" si="12"/>
        <v>23</v>
      </c>
      <c r="AK36" s="8">
        <v>1.1701388888888888</v>
      </c>
      <c r="AL36" s="8">
        <v>1.1736111111111112</v>
      </c>
      <c r="AM36" s="9">
        <f t="shared" si="13"/>
        <v>3.4722222222223209E-3</v>
      </c>
      <c r="AN36" s="565">
        <f t="shared" si="14"/>
        <v>0.99305555555555558</v>
      </c>
      <c r="AO36" s="10">
        <f t="shared" si="15"/>
        <v>23</v>
      </c>
      <c r="AP36" s="10">
        <f t="shared" si="16"/>
        <v>50</v>
      </c>
      <c r="AQ36" s="565">
        <f t="shared" si="17"/>
        <v>0.10277777777777775</v>
      </c>
      <c r="AR36" s="10">
        <f t="shared" si="18"/>
        <v>2</v>
      </c>
      <c r="AS36" s="10">
        <f t="shared" si="19"/>
        <v>28</v>
      </c>
      <c r="AT36" s="545">
        <v>0</v>
      </c>
      <c r="AU36" s="545">
        <v>0</v>
      </c>
      <c r="AV36" s="545">
        <v>1.7361111111111112E-2</v>
      </c>
      <c r="AW36" s="546">
        <f t="shared" si="20"/>
        <v>0</v>
      </c>
      <c r="AX36" s="546">
        <f t="shared" si="21"/>
        <v>25</v>
      </c>
      <c r="AY36" s="545">
        <v>0</v>
      </c>
      <c r="AZ36" s="546">
        <f t="shared" si="22"/>
        <v>0</v>
      </c>
      <c r="BA36" s="546">
        <f t="shared" si="23"/>
        <v>0</v>
      </c>
      <c r="BB36" s="545">
        <v>2.2222222222222223E-2</v>
      </c>
      <c r="BC36" s="546">
        <f t="shared" si="24"/>
        <v>0</v>
      </c>
      <c r="BD36" s="546">
        <f t="shared" si="25"/>
        <v>32</v>
      </c>
      <c r="BE36" s="545">
        <v>0.55208333333333337</v>
      </c>
      <c r="BF36" s="546">
        <f t="shared" si="26"/>
        <v>13</v>
      </c>
      <c r="BG36" s="546">
        <f t="shared" si="27"/>
        <v>15</v>
      </c>
      <c r="BH36" s="545">
        <v>0</v>
      </c>
      <c r="BI36" s="637">
        <f t="shared" si="28"/>
        <v>0</v>
      </c>
      <c r="BJ36" s="558">
        <f t="shared" si="29"/>
        <v>0</v>
      </c>
      <c r="BK36" s="642">
        <f t="shared" si="30"/>
        <v>61.510677966101696</v>
      </c>
    </row>
    <row r="37" spans="1:63" s="161" customFormat="1" x14ac:dyDescent="0.25">
      <c r="A37" s="581">
        <v>40711</v>
      </c>
      <c r="B37" s="526">
        <f t="shared" si="31"/>
        <v>6</v>
      </c>
      <c r="C37" s="582">
        <v>3</v>
      </c>
      <c r="D37" s="583" t="s">
        <v>224</v>
      </c>
      <c r="E37" s="583" t="s">
        <v>225</v>
      </c>
      <c r="F37" s="526"/>
      <c r="G37" s="582"/>
      <c r="H37" s="582"/>
      <c r="I37" s="550">
        <v>0.71180555555555547</v>
      </c>
      <c r="J37" s="550">
        <v>0.71180555555555547</v>
      </c>
      <c r="K37" s="160">
        <v>0.71875</v>
      </c>
      <c r="L37" s="565">
        <f t="shared" si="1"/>
        <v>6.9444444444445308E-3</v>
      </c>
      <c r="M37" s="160">
        <v>0.72222222222222221</v>
      </c>
      <c r="N37" s="565">
        <f t="shared" si="2"/>
        <v>3.4722222222222099E-3</v>
      </c>
      <c r="O37" s="160">
        <v>0.73611111111111116</v>
      </c>
      <c r="P37" s="565">
        <f t="shared" si="3"/>
        <v>1.3888888888888951E-2</v>
      </c>
      <c r="Q37" s="160">
        <v>0.73749999999999993</v>
      </c>
      <c r="R37" s="160">
        <v>0.78749999999999998</v>
      </c>
      <c r="S37" s="9">
        <f t="shared" si="4"/>
        <v>5.0000000000000044E-2</v>
      </c>
      <c r="T37" s="160">
        <v>0.73749999999999993</v>
      </c>
      <c r="U37" s="160">
        <v>0.78749999999999998</v>
      </c>
      <c r="V37" s="9">
        <f t="shared" si="5"/>
        <v>5.0000000000000044E-2</v>
      </c>
      <c r="W37" s="160">
        <v>0.79722222222222217</v>
      </c>
      <c r="X37" s="9">
        <f t="shared" si="32"/>
        <v>9.7222222222221877E-3</v>
      </c>
      <c r="Y37" s="160"/>
      <c r="Z37" s="9">
        <f t="shared" si="7"/>
        <v>-0.79722222222222217</v>
      </c>
      <c r="AA37" s="160"/>
      <c r="AB37" s="565">
        <f t="shared" si="8"/>
        <v>0</v>
      </c>
      <c r="AC37" s="160"/>
      <c r="AD37" s="160"/>
      <c r="AE37" s="9">
        <f t="shared" si="9"/>
        <v>0</v>
      </c>
      <c r="AF37" s="160"/>
      <c r="AG37" s="160"/>
      <c r="AH37" s="9">
        <f t="shared" si="10"/>
        <v>0</v>
      </c>
      <c r="AI37" s="10">
        <f t="shared" si="11"/>
        <v>0</v>
      </c>
      <c r="AJ37" s="10">
        <f t="shared" si="12"/>
        <v>0</v>
      </c>
      <c r="AK37" s="160"/>
      <c r="AL37" s="160"/>
      <c r="AM37" s="9">
        <f t="shared" si="13"/>
        <v>0</v>
      </c>
      <c r="AN37" s="565"/>
      <c r="AO37" s="10">
        <f t="shared" si="15"/>
        <v>0</v>
      </c>
      <c r="AP37" s="10">
        <f t="shared" si="16"/>
        <v>0</v>
      </c>
      <c r="AQ37" s="565">
        <f t="shared" si="17"/>
        <v>0</v>
      </c>
      <c r="AR37" s="10">
        <f t="shared" si="18"/>
        <v>0</v>
      </c>
      <c r="AS37" s="10">
        <f t="shared" si="19"/>
        <v>0</v>
      </c>
      <c r="AT37" s="550"/>
      <c r="AU37" s="550"/>
      <c r="AV37" s="550"/>
      <c r="AW37" s="546">
        <f t="shared" si="20"/>
        <v>0</v>
      </c>
      <c r="AX37" s="546">
        <f t="shared" si="21"/>
        <v>0</v>
      </c>
      <c r="AY37" s="550"/>
      <c r="AZ37" s="546">
        <f t="shared" si="22"/>
        <v>0</v>
      </c>
      <c r="BA37" s="546">
        <f t="shared" si="23"/>
        <v>0</v>
      </c>
      <c r="BB37" s="550"/>
      <c r="BC37" s="546">
        <f t="shared" si="24"/>
        <v>0</v>
      </c>
      <c r="BD37" s="546">
        <f t="shared" si="25"/>
        <v>0</v>
      </c>
      <c r="BE37" s="550"/>
      <c r="BF37" s="546">
        <f t="shared" si="26"/>
        <v>0</v>
      </c>
      <c r="BG37" s="546">
        <f t="shared" si="27"/>
        <v>0</v>
      </c>
      <c r="BH37" s="550"/>
      <c r="BI37" s="637">
        <f t="shared" si="28"/>
        <v>0</v>
      </c>
      <c r="BJ37" s="558">
        <f t="shared" si="29"/>
        <v>0</v>
      </c>
      <c r="BK37" s="642" t="e">
        <f t="shared" si="30"/>
        <v>#DIV/0!</v>
      </c>
    </row>
    <row r="38" spans="1:63" ht="25.5" customHeight="1" x14ac:dyDescent="0.25">
      <c r="A38" s="574">
        <v>40712</v>
      </c>
      <c r="B38" s="524">
        <f t="shared" si="31"/>
        <v>6</v>
      </c>
      <c r="C38" s="575">
        <v>3</v>
      </c>
      <c r="D38" s="576" t="s">
        <v>224</v>
      </c>
      <c r="E38" s="576" t="s">
        <v>225</v>
      </c>
      <c r="F38" s="524">
        <v>3576.02</v>
      </c>
      <c r="G38" s="575">
        <v>59</v>
      </c>
      <c r="H38" s="575">
        <v>0</v>
      </c>
      <c r="I38" s="545">
        <v>40711.711805555555</v>
      </c>
      <c r="J38" s="545">
        <v>40711.711805555555</v>
      </c>
      <c r="K38" s="8">
        <v>40711.71875</v>
      </c>
      <c r="L38" s="565">
        <f t="shared" si="1"/>
        <v>6.9444444452528842E-3</v>
      </c>
      <c r="M38" s="8">
        <v>40711.722222222219</v>
      </c>
      <c r="N38" s="565">
        <f t="shared" si="2"/>
        <v>3.4722222189884633E-3</v>
      </c>
      <c r="O38" s="8">
        <v>40711.736111111109</v>
      </c>
      <c r="P38" s="565">
        <f t="shared" si="3"/>
        <v>1.3888888890505768E-2</v>
      </c>
      <c r="Q38" s="8">
        <v>40711.737500000003</v>
      </c>
      <c r="R38" s="8">
        <v>40711.787499999999</v>
      </c>
      <c r="S38" s="9">
        <f t="shared" si="4"/>
        <v>4.9999999995634425E-2</v>
      </c>
      <c r="T38" s="8">
        <v>40711.737500000003</v>
      </c>
      <c r="U38" s="8">
        <v>40711.787499999999</v>
      </c>
      <c r="V38" s="9">
        <f t="shared" si="5"/>
        <v>4.9999999995634425E-2</v>
      </c>
      <c r="W38" s="8">
        <v>40711.797222222223</v>
      </c>
      <c r="X38" s="9">
        <f t="shared" si="32"/>
        <v>9.7222222248092294E-3</v>
      </c>
      <c r="Y38" s="8">
        <v>40712.777777777781</v>
      </c>
      <c r="Z38" s="9">
        <f t="shared" si="7"/>
        <v>0.9805555555576575</v>
      </c>
      <c r="AA38" s="8">
        <v>40712.90902777778</v>
      </c>
      <c r="AB38" s="565">
        <f t="shared" si="8"/>
        <v>0.13124999999854481</v>
      </c>
      <c r="AC38" s="8">
        <v>40712.90902777778</v>
      </c>
      <c r="AD38" s="8">
        <v>40712.90902777778</v>
      </c>
      <c r="AE38" s="9">
        <f t="shared" si="9"/>
        <v>0</v>
      </c>
      <c r="AF38" s="8">
        <v>40713.145833333336</v>
      </c>
      <c r="AG38" s="8">
        <v>40713.184027777781</v>
      </c>
      <c r="AH38" s="9">
        <f t="shared" si="10"/>
        <v>3.8194444445252884E-2</v>
      </c>
      <c r="AI38" s="10">
        <f t="shared" si="11"/>
        <v>0</v>
      </c>
      <c r="AJ38" s="10">
        <f t="shared" si="12"/>
        <v>55</v>
      </c>
      <c r="AK38" s="8">
        <v>40713.184027777781</v>
      </c>
      <c r="AL38" s="8">
        <v>40713.184027777781</v>
      </c>
      <c r="AM38" s="9">
        <f t="shared" si="13"/>
        <v>0</v>
      </c>
      <c r="AN38" s="565">
        <f t="shared" ref="AN38:AN101" si="33">AL38-I38</f>
        <v>1.4722222222262644</v>
      </c>
      <c r="AO38" s="10">
        <f t="shared" si="15"/>
        <v>11</v>
      </c>
      <c r="AP38" s="10">
        <f t="shared" si="16"/>
        <v>20</v>
      </c>
      <c r="AQ38" s="565">
        <f t="shared" si="17"/>
        <v>7.9861111109655908E-2</v>
      </c>
      <c r="AR38" s="10">
        <f t="shared" si="18"/>
        <v>1</v>
      </c>
      <c r="AS38" s="10">
        <f t="shared" si="19"/>
        <v>55</v>
      </c>
      <c r="AT38" s="545">
        <v>0</v>
      </c>
      <c r="AU38" s="545">
        <v>0</v>
      </c>
      <c r="AV38" s="545">
        <v>0</v>
      </c>
      <c r="AW38" s="546">
        <f t="shared" si="20"/>
        <v>0</v>
      </c>
      <c r="AX38" s="546">
        <f t="shared" si="21"/>
        <v>0</v>
      </c>
      <c r="AY38" s="545">
        <v>0</v>
      </c>
      <c r="AZ38" s="546">
        <f t="shared" si="22"/>
        <v>0</v>
      </c>
      <c r="BA38" s="546">
        <f t="shared" si="23"/>
        <v>0</v>
      </c>
      <c r="BB38" s="545">
        <v>0</v>
      </c>
      <c r="BC38" s="546">
        <f t="shared" si="24"/>
        <v>0</v>
      </c>
      <c r="BD38" s="546">
        <f t="shared" si="25"/>
        <v>0</v>
      </c>
      <c r="BE38" s="545">
        <v>5.1388888888888894E-2</v>
      </c>
      <c r="BF38" s="546">
        <f t="shared" si="26"/>
        <v>1</v>
      </c>
      <c r="BG38" s="546">
        <f t="shared" si="27"/>
        <v>14</v>
      </c>
      <c r="BH38" s="545">
        <v>0</v>
      </c>
      <c r="BI38" s="637">
        <f t="shared" si="28"/>
        <v>0</v>
      </c>
      <c r="BJ38" s="558">
        <f t="shared" si="29"/>
        <v>0</v>
      </c>
      <c r="BK38" s="642">
        <f t="shared" si="30"/>
        <v>60.610508474576271</v>
      </c>
    </row>
    <row r="39" spans="1:63" ht="18.75" customHeight="1" x14ac:dyDescent="0.25">
      <c r="A39" s="574">
        <v>40713</v>
      </c>
      <c r="B39" s="524">
        <f t="shared" si="31"/>
        <v>6</v>
      </c>
      <c r="C39" s="575">
        <v>6</v>
      </c>
      <c r="D39" s="576" t="s">
        <v>125</v>
      </c>
      <c r="E39" s="576" t="s">
        <v>32</v>
      </c>
      <c r="F39" s="524">
        <v>3364.41</v>
      </c>
      <c r="G39" s="575">
        <v>56</v>
      </c>
      <c r="H39" s="575">
        <v>2</v>
      </c>
      <c r="I39" s="545">
        <v>0.51736111111111105</v>
      </c>
      <c r="J39" s="545">
        <v>0.51736111111111105</v>
      </c>
      <c r="K39" s="8">
        <v>0.52083333333333337</v>
      </c>
      <c r="L39" s="565">
        <f t="shared" si="1"/>
        <v>3.4722222222223209E-3</v>
      </c>
      <c r="M39" s="8">
        <v>0.52430555555555558</v>
      </c>
      <c r="N39" s="565">
        <f t="shared" si="2"/>
        <v>3.4722222222222099E-3</v>
      </c>
      <c r="O39" s="8">
        <v>0.55208333333333337</v>
      </c>
      <c r="P39" s="565">
        <f t="shared" si="3"/>
        <v>2.777777777777779E-2</v>
      </c>
      <c r="Q39" s="8">
        <v>0.55208333333333337</v>
      </c>
      <c r="R39" s="8">
        <v>0.63194444444444442</v>
      </c>
      <c r="S39" s="9">
        <f t="shared" si="4"/>
        <v>7.9861111111111049E-2</v>
      </c>
      <c r="T39" s="8">
        <v>0.55208333333333337</v>
      </c>
      <c r="U39" s="8">
        <v>0.63194444444444442</v>
      </c>
      <c r="V39" s="9">
        <f t="shared" si="5"/>
        <v>7.9861111111111049E-2</v>
      </c>
      <c r="W39" s="8">
        <v>0.74305555555555547</v>
      </c>
      <c r="X39" s="9">
        <f t="shared" si="32"/>
        <v>0.11111111111111105</v>
      </c>
      <c r="Y39" s="8">
        <v>0.75</v>
      </c>
      <c r="Z39" s="9">
        <f t="shared" si="7"/>
        <v>6.9444444444445308E-3</v>
      </c>
      <c r="AA39" s="8">
        <v>1.0888888888888888</v>
      </c>
      <c r="AB39" s="565">
        <f t="shared" si="8"/>
        <v>0.3388888888888888</v>
      </c>
      <c r="AC39" s="8">
        <v>1.0888888888888888</v>
      </c>
      <c r="AD39" s="8">
        <v>1.0888888888888888</v>
      </c>
      <c r="AE39" s="9">
        <f t="shared" si="9"/>
        <v>0</v>
      </c>
      <c r="AF39" s="8">
        <v>1.1006944444444444</v>
      </c>
      <c r="AG39" s="8">
        <v>1.1180555555555556</v>
      </c>
      <c r="AH39" s="9">
        <f t="shared" si="10"/>
        <v>1.736111111111116E-2</v>
      </c>
      <c r="AI39" s="10">
        <f t="shared" si="11"/>
        <v>0</v>
      </c>
      <c r="AJ39" s="10">
        <f t="shared" si="12"/>
        <v>25</v>
      </c>
      <c r="AK39" s="8">
        <v>1.1180555555555556</v>
      </c>
      <c r="AL39" s="8">
        <v>1.1215277777777777</v>
      </c>
      <c r="AM39" s="9">
        <f t="shared" si="13"/>
        <v>3.4722222222220989E-3</v>
      </c>
      <c r="AN39" s="565">
        <f t="shared" si="33"/>
        <v>0.60416666666666663</v>
      </c>
      <c r="AO39" s="10">
        <f t="shared" si="15"/>
        <v>14</v>
      </c>
      <c r="AP39" s="10">
        <f t="shared" si="16"/>
        <v>30</v>
      </c>
      <c r="AQ39" s="565">
        <f t="shared" si="17"/>
        <v>9.4444444444444331E-2</v>
      </c>
      <c r="AR39" s="10">
        <f t="shared" si="18"/>
        <v>2</v>
      </c>
      <c r="AS39" s="10">
        <f t="shared" si="19"/>
        <v>16</v>
      </c>
      <c r="AT39" s="545">
        <v>0</v>
      </c>
      <c r="AU39" s="545">
        <v>0</v>
      </c>
      <c r="AV39" s="545">
        <v>6.2499999999999995E-3</v>
      </c>
      <c r="AW39" s="546">
        <f t="shared" si="20"/>
        <v>0</v>
      </c>
      <c r="AX39" s="546">
        <f t="shared" si="21"/>
        <v>9</v>
      </c>
      <c r="AY39" s="545">
        <v>0</v>
      </c>
      <c r="AZ39" s="546">
        <f t="shared" si="22"/>
        <v>0</v>
      </c>
      <c r="BA39" s="546">
        <f t="shared" si="23"/>
        <v>0</v>
      </c>
      <c r="BB39" s="545">
        <v>0</v>
      </c>
      <c r="BC39" s="546">
        <f t="shared" si="24"/>
        <v>0</v>
      </c>
      <c r="BD39" s="546">
        <f t="shared" si="25"/>
        <v>0</v>
      </c>
      <c r="BE39" s="545">
        <v>0.23819444444444446</v>
      </c>
      <c r="BF39" s="546">
        <f t="shared" si="26"/>
        <v>5</v>
      </c>
      <c r="BG39" s="546">
        <f t="shared" si="27"/>
        <v>43</v>
      </c>
      <c r="BH39" s="545">
        <v>0</v>
      </c>
      <c r="BI39" s="637">
        <f t="shared" si="28"/>
        <v>0</v>
      </c>
      <c r="BJ39" s="558">
        <f t="shared" si="29"/>
        <v>0</v>
      </c>
      <c r="BK39" s="642">
        <f t="shared" si="30"/>
        <v>60.078749999999999</v>
      </c>
    </row>
    <row r="40" spans="1:63" ht="30" x14ac:dyDescent="0.25">
      <c r="A40" s="574">
        <v>40714</v>
      </c>
      <c r="B40" s="524">
        <f t="shared" si="31"/>
        <v>6</v>
      </c>
      <c r="C40" s="575">
        <v>10</v>
      </c>
      <c r="D40" s="576" t="s">
        <v>33</v>
      </c>
      <c r="E40" s="576" t="s">
        <v>229</v>
      </c>
      <c r="F40" s="524">
        <v>3465.61</v>
      </c>
      <c r="G40" s="575">
        <v>59</v>
      </c>
      <c r="H40" s="575">
        <v>0</v>
      </c>
      <c r="I40" s="545">
        <v>0.1875</v>
      </c>
      <c r="J40" s="545">
        <v>0.1875</v>
      </c>
      <c r="K40" s="8">
        <v>0.19444444444444445</v>
      </c>
      <c r="L40" s="565">
        <f t="shared" si="1"/>
        <v>6.9444444444444475E-3</v>
      </c>
      <c r="M40" s="8">
        <v>0.19583333333333333</v>
      </c>
      <c r="N40" s="565">
        <f t="shared" si="2"/>
        <v>1.388888888888884E-3</v>
      </c>
      <c r="O40" s="8">
        <v>0.21180555555555555</v>
      </c>
      <c r="P40" s="565">
        <f t="shared" si="3"/>
        <v>1.5972222222222221E-2</v>
      </c>
      <c r="Q40" s="8">
        <v>0.21180555555555555</v>
      </c>
      <c r="R40" s="8">
        <v>0.28472222222222221</v>
      </c>
      <c r="S40" s="9">
        <f t="shared" si="4"/>
        <v>7.2916666666666657E-2</v>
      </c>
      <c r="T40" s="8">
        <v>0.21180555555555555</v>
      </c>
      <c r="U40" s="8">
        <v>0.28472222222222221</v>
      </c>
      <c r="V40" s="9">
        <f t="shared" si="5"/>
        <v>7.2916666666666657E-2</v>
      </c>
      <c r="W40" s="8">
        <v>0.29652777777777778</v>
      </c>
      <c r="X40" s="9">
        <f t="shared" si="32"/>
        <v>1.1805555555555569E-2</v>
      </c>
      <c r="Y40" s="8">
        <v>0.3</v>
      </c>
      <c r="Z40" s="9">
        <f t="shared" si="7"/>
        <v>3.4722222222222099E-3</v>
      </c>
      <c r="AA40" s="8">
        <v>0.53611111111111109</v>
      </c>
      <c r="AB40" s="565">
        <f t="shared" si="8"/>
        <v>0.2361111111111111</v>
      </c>
      <c r="AC40" s="8">
        <v>0.53611111111111109</v>
      </c>
      <c r="AD40" s="8">
        <v>0.53611111111111109</v>
      </c>
      <c r="AE40" s="9">
        <f t="shared" si="9"/>
        <v>0</v>
      </c>
      <c r="AF40" s="8">
        <v>0.54652777777777783</v>
      </c>
      <c r="AG40" s="8">
        <v>0.55555555555555558</v>
      </c>
      <c r="AH40" s="9">
        <f t="shared" si="10"/>
        <v>9.0277777777777457E-3</v>
      </c>
      <c r="AI40" s="10">
        <f t="shared" si="11"/>
        <v>0</v>
      </c>
      <c r="AJ40" s="10">
        <f t="shared" si="12"/>
        <v>13</v>
      </c>
      <c r="AK40" s="8">
        <v>0.55555555555555558</v>
      </c>
      <c r="AL40" s="8">
        <v>0.55902777777777779</v>
      </c>
      <c r="AM40" s="9">
        <f t="shared" si="13"/>
        <v>3.4722222222222099E-3</v>
      </c>
      <c r="AN40" s="565">
        <f t="shared" si="33"/>
        <v>0.37152777777777779</v>
      </c>
      <c r="AO40" s="10">
        <f t="shared" si="15"/>
        <v>8</v>
      </c>
      <c r="AP40" s="10">
        <f t="shared" si="16"/>
        <v>55</v>
      </c>
      <c r="AQ40" s="565">
        <f t="shared" si="17"/>
        <v>0.12013888888888888</v>
      </c>
      <c r="AR40" s="10">
        <f t="shared" si="18"/>
        <v>2</v>
      </c>
      <c r="AS40" s="10">
        <f t="shared" si="19"/>
        <v>53</v>
      </c>
      <c r="AT40" s="545">
        <v>0</v>
      </c>
      <c r="AU40" s="545">
        <v>0</v>
      </c>
      <c r="AV40" s="545">
        <v>1.0416666666666666E-2</v>
      </c>
      <c r="AW40" s="546">
        <f t="shared" si="20"/>
        <v>0</v>
      </c>
      <c r="AX40" s="546">
        <f t="shared" si="21"/>
        <v>15</v>
      </c>
      <c r="AY40" s="545">
        <v>0</v>
      </c>
      <c r="AZ40" s="546">
        <f t="shared" si="22"/>
        <v>0</v>
      </c>
      <c r="BA40" s="546">
        <f t="shared" si="23"/>
        <v>0</v>
      </c>
      <c r="BB40" s="545">
        <v>0</v>
      </c>
      <c r="BC40" s="546">
        <f t="shared" si="24"/>
        <v>0</v>
      </c>
      <c r="BD40" s="546">
        <f t="shared" si="25"/>
        <v>0</v>
      </c>
      <c r="BE40" s="545">
        <v>0.10555555555555556</v>
      </c>
      <c r="BF40" s="546">
        <f t="shared" si="26"/>
        <v>2</v>
      </c>
      <c r="BG40" s="546">
        <f t="shared" si="27"/>
        <v>32</v>
      </c>
      <c r="BH40" s="545">
        <v>0</v>
      </c>
      <c r="BI40" s="637">
        <f t="shared" si="28"/>
        <v>0</v>
      </c>
      <c r="BJ40" s="558">
        <f t="shared" si="29"/>
        <v>0</v>
      </c>
      <c r="BK40" s="642">
        <f t="shared" si="30"/>
        <v>58.739152542372885</v>
      </c>
    </row>
    <row r="41" spans="1:63" x14ac:dyDescent="0.25">
      <c r="A41" s="574">
        <v>40714</v>
      </c>
      <c r="B41" s="524">
        <f t="shared" si="31"/>
        <v>6</v>
      </c>
      <c r="C41" s="575">
        <v>4</v>
      </c>
      <c r="D41" s="576" t="s">
        <v>224</v>
      </c>
      <c r="E41" s="576" t="s">
        <v>225</v>
      </c>
      <c r="F41" s="524">
        <v>3337.62</v>
      </c>
      <c r="G41" s="575">
        <v>56</v>
      </c>
      <c r="H41" s="575">
        <v>2</v>
      </c>
      <c r="I41" s="545">
        <v>0.84722222222222221</v>
      </c>
      <c r="J41" s="545">
        <v>0.84722222222222221</v>
      </c>
      <c r="K41" s="8">
        <v>0.85069444444444453</v>
      </c>
      <c r="L41" s="565">
        <f t="shared" si="1"/>
        <v>3.4722222222223209E-3</v>
      </c>
      <c r="M41" s="8">
        <v>0.85416666666666663</v>
      </c>
      <c r="N41" s="565">
        <f t="shared" si="2"/>
        <v>3.4722222222220989E-3</v>
      </c>
      <c r="O41" s="8">
        <v>0.875</v>
      </c>
      <c r="P41" s="565">
        <f t="shared" si="3"/>
        <v>2.083333333333337E-2</v>
      </c>
      <c r="Q41" s="8">
        <v>0.875</v>
      </c>
      <c r="R41" s="8">
        <v>0.9375</v>
      </c>
      <c r="S41" s="9">
        <f t="shared" si="4"/>
        <v>6.25E-2</v>
      </c>
      <c r="T41" s="8">
        <v>0.875</v>
      </c>
      <c r="U41" s="8">
        <v>0.9375</v>
      </c>
      <c r="V41" s="9">
        <f t="shared" si="5"/>
        <v>6.25E-2</v>
      </c>
      <c r="W41" s="8">
        <v>0.94027777777777777</v>
      </c>
      <c r="X41" s="9">
        <f t="shared" si="32"/>
        <v>2.7777777777777679E-3</v>
      </c>
      <c r="Y41" s="8">
        <v>0.94097222222222221</v>
      </c>
      <c r="Z41" s="9">
        <f t="shared" si="7"/>
        <v>6.9444444444444198E-4</v>
      </c>
      <c r="AA41" s="8">
        <v>1.0451388888888888</v>
      </c>
      <c r="AB41" s="565">
        <f t="shared" si="8"/>
        <v>0.10416666666666663</v>
      </c>
      <c r="AC41" s="8">
        <v>1.0451388888888888</v>
      </c>
      <c r="AD41" s="8">
        <v>1.0451388888888888</v>
      </c>
      <c r="AE41" s="9">
        <f t="shared" si="9"/>
        <v>0</v>
      </c>
      <c r="AF41" s="8">
        <v>1.05</v>
      </c>
      <c r="AG41" s="8">
        <v>1.0555555555555556</v>
      </c>
      <c r="AH41" s="9">
        <f t="shared" si="10"/>
        <v>5.5555555555555358E-3</v>
      </c>
      <c r="AI41" s="10">
        <f t="shared" si="11"/>
        <v>0</v>
      </c>
      <c r="AJ41" s="10">
        <f t="shared" si="12"/>
        <v>8</v>
      </c>
      <c r="AK41" s="8">
        <v>1.0555555555555556</v>
      </c>
      <c r="AL41" s="8">
        <v>1.0555555555555556</v>
      </c>
      <c r="AM41" s="9">
        <f t="shared" si="13"/>
        <v>0</v>
      </c>
      <c r="AN41" s="565">
        <f t="shared" si="33"/>
        <v>0.20833333333333337</v>
      </c>
      <c r="AO41" s="10">
        <f t="shared" si="15"/>
        <v>5</v>
      </c>
      <c r="AP41" s="10">
        <f t="shared" si="16"/>
        <v>0</v>
      </c>
      <c r="AQ41" s="565">
        <f t="shared" si="17"/>
        <v>7.4305555555555514E-2</v>
      </c>
      <c r="AR41" s="10">
        <f t="shared" si="18"/>
        <v>1</v>
      </c>
      <c r="AS41" s="10">
        <f t="shared" si="19"/>
        <v>47</v>
      </c>
      <c r="AT41" s="545">
        <v>0</v>
      </c>
      <c r="AU41" s="545">
        <v>0</v>
      </c>
      <c r="AV41" s="545">
        <v>0</v>
      </c>
      <c r="AW41" s="546">
        <f t="shared" si="20"/>
        <v>0</v>
      </c>
      <c r="AX41" s="546">
        <f t="shared" si="21"/>
        <v>0</v>
      </c>
      <c r="AY41" s="545">
        <v>0</v>
      </c>
      <c r="AZ41" s="546">
        <f t="shared" si="22"/>
        <v>0</v>
      </c>
      <c r="BA41" s="546">
        <f t="shared" si="23"/>
        <v>0</v>
      </c>
      <c r="BB41" s="545">
        <v>1.5277777777777777E-2</v>
      </c>
      <c r="BC41" s="546">
        <f t="shared" si="24"/>
        <v>0</v>
      </c>
      <c r="BD41" s="546">
        <f t="shared" si="25"/>
        <v>22</v>
      </c>
      <c r="BE41" s="545">
        <v>1.4583333333333332E-2</v>
      </c>
      <c r="BF41" s="546">
        <f t="shared" si="26"/>
        <v>0</v>
      </c>
      <c r="BG41" s="546">
        <f t="shared" si="27"/>
        <v>21</v>
      </c>
      <c r="BH41" s="545">
        <v>1.0416666666666666E-2</v>
      </c>
      <c r="BI41" s="637">
        <f t="shared" si="28"/>
        <v>0</v>
      </c>
      <c r="BJ41" s="558">
        <f t="shared" si="29"/>
        <v>15</v>
      </c>
      <c r="BK41" s="642">
        <f t="shared" si="30"/>
        <v>59.600357142857142</v>
      </c>
    </row>
    <row r="42" spans="1:63" ht="23.25" customHeight="1" x14ac:dyDescent="0.25">
      <c r="A42" s="574">
        <v>40715</v>
      </c>
      <c r="B42" s="524">
        <f t="shared" si="31"/>
        <v>6</v>
      </c>
      <c r="C42" s="575">
        <v>5</v>
      </c>
      <c r="D42" s="576" t="s">
        <v>224</v>
      </c>
      <c r="E42" s="576" t="s">
        <v>225</v>
      </c>
      <c r="F42" s="524">
        <v>3505.77</v>
      </c>
      <c r="G42" s="575">
        <v>58</v>
      </c>
      <c r="H42" s="575">
        <v>1</v>
      </c>
      <c r="I42" s="545">
        <v>0.4826388888888889</v>
      </c>
      <c r="J42" s="545">
        <v>0.4826388888888889</v>
      </c>
      <c r="K42" s="8">
        <v>0.48958333333333331</v>
      </c>
      <c r="L42" s="565">
        <f t="shared" si="1"/>
        <v>6.9444444444444198E-3</v>
      </c>
      <c r="M42" s="8">
        <v>0.48958333333333331</v>
      </c>
      <c r="N42" s="565">
        <f t="shared" si="2"/>
        <v>0</v>
      </c>
      <c r="O42" s="8">
        <v>0.51736111111111105</v>
      </c>
      <c r="P42" s="565">
        <f t="shared" si="3"/>
        <v>2.7777777777777735E-2</v>
      </c>
      <c r="Q42" s="8">
        <v>0.51736111111111105</v>
      </c>
      <c r="R42" s="8">
        <v>0.55555555555555558</v>
      </c>
      <c r="S42" s="9">
        <f t="shared" si="4"/>
        <v>3.8194444444444531E-2</v>
      </c>
      <c r="T42" s="8">
        <v>0.51736111111111105</v>
      </c>
      <c r="U42" s="8">
        <v>0.55555555555555558</v>
      </c>
      <c r="V42" s="9">
        <f t="shared" si="5"/>
        <v>3.8194444444444531E-2</v>
      </c>
      <c r="W42" s="8">
        <v>0.55902777777777779</v>
      </c>
      <c r="X42" s="9">
        <f t="shared" si="32"/>
        <v>3.4722222222222099E-3</v>
      </c>
      <c r="Y42" s="8">
        <v>0.56180555555555556</v>
      </c>
      <c r="Z42" s="9">
        <f t="shared" si="7"/>
        <v>2.7777777777777679E-3</v>
      </c>
      <c r="AA42" s="8">
        <v>0.70347222222222217</v>
      </c>
      <c r="AB42" s="565">
        <f t="shared" si="8"/>
        <v>0.14166666666666661</v>
      </c>
      <c r="AC42" s="8">
        <v>0.70347222222222217</v>
      </c>
      <c r="AD42" s="8">
        <v>0.70347222222222217</v>
      </c>
      <c r="AE42" s="9">
        <f t="shared" si="9"/>
        <v>0</v>
      </c>
      <c r="AF42" s="8">
        <v>0.71875</v>
      </c>
      <c r="AG42" s="8">
        <v>0.72569444444444453</v>
      </c>
      <c r="AH42" s="9">
        <f t="shared" si="10"/>
        <v>6.9444444444445308E-3</v>
      </c>
      <c r="AI42" s="10">
        <f t="shared" si="11"/>
        <v>0</v>
      </c>
      <c r="AJ42" s="10">
        <f t="shared" si="12"/>
        <v>10</v>
      </c>
      <c r="AK42" s="8">
        <v>0.72569444444444453</v>
      </c>
      <c r="AL42" s="8">
        <v>0.72916666666666663</v>
      </c>
      <c r="AM42" s="9">
        <f t="shared" si="13"/>
        <v>3.4722222222220989E-3</v>
      </c>
      <c r="AN42" s="565">
        <f t="shared" si="33"/>
        <v>0.24652777777777773</v>
      </c>
      <c r="AO42" s="10">
        <f t="shared" si="15"/>
        <v>5</v>
      </c>
      <c r="AP42" s="10">
        <f t="shared" si="16"/>
        <v>55</v>
      </c>
      <c r="AQ42" s="565">
        <f t="shared" si="17"/>
        <v>8.8194444444444381E-2</v>
      </c>
      <c r="AR42" s="10">
        <f t="shared" si="18"/>
        <v>2</v>
      </c>
      <c r="AS42" s="10">
        <f t="shared" si="19"/>
        <v>7</v>
      </c>
      <c r="AT42" s="545">
        <v>0</v>
      </c>
      <c r="AU42" s="545">
        <v>0</v>
      </c>
      <c r="AV42" s="545">
        <v>0</v>
      </c>
      <c r="AW42" s="546">
        <f t="shared" si="20"/>
        <v>0</v>
      </c>
      <c r="AX42" s="546">
        <f t="shared" si="21"/>
        <v>0</v>
      </c>
      <c r="AY42" s="545">
        <v>0</v>
      </c>
      <c r="AZ42" s="546">
        <f t="shared" si="22"/>
        <v>0</v>
      </c>
      <c r="BA42" s="546">
        <f t="shared" si="23"/>
        <v>0</v>
      </c>
      <c r="BB42" s="545">
        <v>1.8749999999999999E-2</v>
      </c>
      <c r="BC42" s="546">
        <f t="shared" si="24"/>
        <v>0</v>
      </c>
      <c r="BD42" s="546">
        <f t="shared" si="25"/>
        <v>27</v>
      </c>
      <c r="BE42" s="545">
        <v>3.4722222222222224E-2</v>
      </c>
      <c r="BF42" s="546">
        <f t="shared" si="26"/>
        <v>0</v>
      </c>
      <c r="BG42" s="546">
        <f t="shared" si="27"/>
        <v>50</v>
      </c>
      <c r="BH42" s="545">
        <v>0</v>
      </c>
      <c r="BI42" s="637">
        <f t="shared" si="28"/>
        <v>0</v>
      </c>
      <c r="BJ42" s="558">
        <f t="shared" si="29"/>
        <v>0</v>
      </c>
      <c r="BK42" s="642">
        <f t="shared" si="30"/>
        <v>60.444310344827585</v>
      </c>
    </row>
    <row r="43" spans="1:63" ht="30" x14ac:dyDescent="0.25">
      <c r="A43" s="574">
        <v>40716</v>
      </c>
      <c r="B43" s="524">
        <f t="shared" si="31"/>
        <v>6</v>
      </c>
      <c r="C43" s="575">
        <v>11</v>
      </c>
      <c r="D43" s="576" t="s">
        <v>33</v>
      </c>
      <c r="E43" s="576" t="s">
        <v>231</v>
      </c>
      <c r="F43" s="524">
        <v>3574.06</v>
      </c>
      <c r="G43" s="575">
        <v>57</v>
      </c>
      <c r="H43" s="575">
        <v>3</v>
      </c>
      <c r="I43" s="545">
        <v>0.55902777777777779</v>
      </c>
      <c r="J43" s="545">
        <v>0.55902777777777779</v>
      </c>
      <c r="K43" s="8">
        <v>0.60069444444444442</v>
      </c>
      <c r="L43" s="565">
        <f t="shared" si="1"/>
        <v>4.166666666666663E-2</v>
      </c>
      <c r="M43" s="8">
        <v>0.60763888888888895</v>
      </c>
      <c r="N43" s="565">
        <f t="shared" si="2"/>
        <v>6.9444444444445308E-3</v>
      </c>
      <c r="O43" s="8">
        <v>0.63263888888888886</v>
      </c>
      <c r="P43" s="565">
        <f t="shared" si="3"/>
        <v>2.4999999999999911E-2</v>
      </c>
      <c r="Q43" s="8">
        <v>0.63472222222222219</v>
      </c>
      <c r="R43" s="8">
        <v>0.67013888888888884</v>
      </c>
      <c r="S43" s="9">
        <f t="shared" si="4"/>
        <v>3.5416666666666652E-2</v>
      </c>
      <c r="T43" s="8">
        <v>0.63472222222222219</v>
      </c>
      <c r="U43" s="8">
        <v>0.67013888888888884</v>
      </c>
      <c r="V43" s="9">
        <f t="shared" si="5"/>
        <v>3.5416666666666652E-2</v>
      </c>
      <c r="W43" s="8">
        <v>0.68125000000000002</v>
      </c>
      <c r="X43" s="9">
        <f t="shared" si="32"/>
        <v>1.1111111111111183E-2</v>
      </c>
      <c r="Y43" s="8">
        <v>0.68402777777777779</v>
      </c>
      <c r="Z43" s="9">
        <f t="shared" si="7"/>
        <v>2.7777777777777679E-3</v>
      </c>
      <c r="AA43" s="8">
        <v>0.81458333333333333</v>
      </c>
      <c r="AB43" s="565">
        <f t="shared" si="8"/>
        <v>0.13055555555555554</v>
      </c>
      <c r="AC43" s="8">
        <v>0.81458333333333333</v>
      </c>
      <c r="AD43" s="8">
        <v>0.81458333333333333</v>
      </c>
      <c r="AE43" s="9">
        <f t="shared" si="9"/>
        <v>0</v>
      </c>
      <c r="AF43" s="8">
        <v>0.82500000000000007</v>
      </c>
      <c r="AG43" s="8">
        <v>0.82986111111111116</v>
      </c>
      <c r="AH43" s="9">
        <f t="shared" si="10"/>
        <v>4.8611111111110938E-3</v>
      </c>
      <c r="AI43" s="10">
        <f t="shared" si="11"/>
        <v>0</v>
      </c>
      <c r="AJ43" s="10">
        <f t="shared" si="12"/>
        <v>7</v>
      </c>
      <c r="AK43" s="8">
        <v>0.82986111111111116</v>
      </c>
      <c r="AL43" s="8">
        <v>0.8340277777777777</v>
      </c>
      <c r="AM43" s="9">
        <f t="shared" si="13"/>
        <v>4.1666666666665408E-3</v>
      </c>
      <c r="AN43" s="565">
        <f t="shared" si="33"/>
        <v>0.27499999999999991</v>
      </c>
      <c r="AO43" s="10">
        <f t="shared" si="15"/>
        <v>6</v>
      </c>
      <c r="AP43" s="10">
        <f t="shared" si="16"/>
        <v>36</v>
      </c>
      <c r="AQ43" s="565">
        <f t="shared" si="17"/>
        <v>0.10069444444444442</v>
      </c>
      <c r="AR43" s="10">
        <f t="shared" si="18"/>
        <v>2</v>
      </c>
      <c r="AS43" s="10">
        <f t="shared" si="19"/>
        <v>25</v>
      </c>
      <c r="AT43" s="545">
        <v>0</v>
      </c>
      <c r="AU43" s="545">
        <v>0</v>
      </c>
      <c r="AV43" s="545">
        <v>0</v>
      </c>
      <c r="AW43" s="546">
        <f t="shared" si="20"/>
        <v>0</v>
      </c>
      <c r="AX43" s="546">
        <f t="shared" si="21"/>
        <v>0</v>
      </c>
      <c r="AY43" s="545">
        <v>0</v>
      </c>
      <c r="AZ43" s="546">
        <f t="shared" si="22"/>
        <v>0</v>
      </c>
      <c r="BA43" s="546">
        <f t="shared" si="23"/>
        <v>0</v>
      </c>
      <c r="BB43" s="545">
        <v>4.8611111111111112E-3</v>
      </c>
      <c r="BC43" s="546">
        <f t="shared" si="24"/>
        <v>0</v>
      </c>
      <c r="BD43" s="546">
        <f t="shared" si="25"/>
        <v>7</v>
      </c>
      <c r="BE43" s="545">
        <v>2.4999999999999998E-2</v>
      </c>
      <c r="BF43" s="546">
        <f t="shared" si="26"/>
        <v>0</v>
      </c>
      <c r="BG43" s="546">
        <f t="shared" si="27"/>
        <v>36</v>
      </c>
      <c r="BH43" s="545">
        <v>0</v>
      </c>
      <c r="BI43" s="637">
        <f t="shared" si="28"/>
        <v>0</v>
      </c>
      <c r="BJ43" s="558">
        <f t="shared" si="29"/>
        <v>0</v>
      </c>
      <c r="BK43" s="642">
        <f t="shared" si="30"/>
        <v>62.702807017543861</v>
      </c>
    </row>
    <row r="44" spans="1:63" x14ac:dyDescent="0.25">
      <c r="A44" s="574">
        <v>40718</v>
      </c>
      <c r="B44" s="524">
        <f t="shared" si="31"/>
        <v>6</v>
      </c>
      <c r="C44" s="575">
        <v>1</v>
      </c>
      <c r="D44" s="584" t="s">
        <v>233</v>
      </c>
      <c r="E44" s="576" t="s">
        <v>225</v>
      </c>
      <c r="F44" s="524">
        <v>3695.42</v>
      </c>
      <c r="G44" s="575">
        <v>59</v>
      </c>
      <c r="H44" s="575">
        <v>0</v>
      </c>
      <c r="I44" s="545">
        <v>1.0138888888888888</v>
      </c>
      <c r="J44" s="545">
        <v>1.0138888888888888</v>
      </c>
      <c r="K44" s="8">
        <v>1.0208333333333333</v>
      </c>
      <c r="L44" s="565">
        <f t="shared" si="1"/>
        <v>6.9444444444444198E-3</v>
      </c>
      <c r="M44" s="8">
        <v>1.0243055555555556</v>
      </c>
      <c r="N44" s="565">
        <f t="shared" si="2"/>
        <v>3.4722222222223209E-3</v>
      </c>
      <c r="O44" s="8">
        <v>1.0555555555555556</v>
      </c>
      <c r="P44" s="565">
        <f t="shared" si="3"/>
        <v>3.125E-2</v>
      </c>
      <c r="Q44" s="8">
        <v>1.0569444444444445</v>
      </c>
      <c r="R44" s="8">
        <v>1.1006944444444444</v>
      </c>
      <c r="S44" s="9">
        <f t="shared" si="4"/>
        <v>4.3749999999999956E-2</v>
      </c>
      <c r="T44" s="8">
        <v>1.0569444444444445</v>
      </c>
      <c r="U44" s="8">
        <v>1.1006944444444444</v>
      </c>
      <c r="V44" s="9">
        <f t="shared" si="5"/>
        <v>4.3749999999999956E-2</v>
      </c>
      <c r="W44" s="8">
        <v>1.1145833333333333</v>
      </c>
      <c r="X44" s="9">
        <f t="shared" si="32"/>
        <v>1.388888888888884E-2</v>
      </c>
      <c r="Y44" s="8">
        <v>1.1423611111111112</v>
      </c>
      <c r="Z44" s="9">
        <f t="shared" si="7"/>
        <v>2.7777777777777901E-2</v>
      </c>
      <c r="AA44" s="8">
        <v>1.2270833333333333</v>
      </c>
      <c r="AB44" s="565">
        <f t="shared" si="8"/>
        <v>8.4722222222222143E-2</v>
      </c>
      <c r="AC44" s="8">
        <v>1.2270833333333333</v>
      </c>
      <c r="AD44" s="8">
        <v>1.2270833333333333</v>
      </c>
      <c r="AE44" s="9">
        <f t="shared" si="9"/>
        <v>0</v>
      </c>
      <c r="AF44" s="8">
        <v>1.2590277777777776</v>
      </c>
      <c r="AG44" s="8">
        <v>1.2638888888888888</v>
      </c>
      <c r="AH44" s="9">
        <f t="shared" si="10"/>
        <v>4.8611111111112049E-3</v>
      </c>
      <c r="AI44" s="10">
        <f t="shared" si="11"/>
        <v>0</v>
      </c>
      <c r="AJ44" s="10">
        <f t="shared" si="12"/>
        <v>7</v>
      </c>
      <c r="AK44" s="8">
        <v>1.2638888888888888</v>
      </c>
      <c r="AL44" s="8">
        <v>1.2673611111111112</v>
      </c>
      <c r="AM44" s="9">
        <f t="shared" si="13"/>
        <v>3.4722222222223209E-3</v>
      </c>
      <c r="AN44" s="565">
        <f t="shared" si="33"/>
        <v>0.25347222222222232</v>
      </c>
      <c r="AO44" s="10">
        <f t="shared" si="15"/>
        <v>6</v>
      </c>
      <c r="AP44" s="10">
        <f t="shared" si="16"/>
        <v>5</v>
      </c>
      <c r="AQ44" s="565">
        <f t="shared" si="17"/>
        <v>6.2499999999999917E-2</v>
      </c>
      <c r="AR44" s="10">
        <f t="shared" si="18"/>
        <v>1</v>
      </c>
      <c r="AS44" s="10">
        <f t="shared" si="19"/>
        <v>30</v>
      </c>
      <c r="AT44" s="545">
        <v>0</v>
      </c>
      <c r="AU44" s="545">
        <v>0</v>
      </c>
      <c r="AV44" s="545">
        <v>2.2222222222222223E-2</v>
      </c>
      <c r="AW44" s="546">
        <f t="shared" si="20"/>
        <v>0</v>
      </c>
      <c r="AX44" s="546">
        <f t="shared" si="21"/>
        <v>32</v>
      </c>
      <c r="AY44" s="545">
        <v>0</v>
      </c>
      <c r="AZ44" s="546">
        <f t="shared" si="22"/>
        <v>0</v>
      </c>
      <c r="BA44" s="546">
        <f t="shared" si="23"/>
        <v>0</v>
      </c>
      <c r="BB44" s="545">
        <v>0</v>
      </c>
      <c r="BC44" s="546">
        <f t="shared" si="24"/>
        <v>0</v>
      </c>
      <c r="BD44" s="546">
        <f t="shared" si="25"/>
        <v>0</v>
      </c>
      <c r="BE44" s="545">
        <v>0</v>
      </c>
      <c r="BF44" s="546">
        <f t="shared" si="26"/>
        <v>0</v>
      </c>
      <c r="BG44" s="546">
        <f t="shared" si="27"/>
        <v>0</v>
      </c>
      <c r="BH44" s="545">
        <v>0</v>
      </c>
      <c r="BI44" s="637">
        <f t="shared" si="28"/>
        <v>0</v>
      </c>
      <c r="BJ44" s="558">
        <f t="shared" si="29"/>
        <v>0</v>
      </c>
      <c r="BK44" s="642">
        <f t="shared" si="30"/>
        <v>62.634237288135594</v>
      </c>
    </row>
    <row r="45" spans="1:63" x14ac:dyDescent="0.25">
      <c r="A45" s="574">
        <v>40719</v>
      </c>
      <c r="B45" s="524">
        <f t="shared" si="31"/>
        <v>6</v>
      </c>
      <c r="C45" s="575">
        <v>1</v>
      </c>
      <c r="D45" s="576" t="s">
        <v>233</v>
      </c>
      <c r="E45" s="576" t="s">
        <v>225</v>
      </c>
      <c r="F45" s="524">
        <v>3652.06</v>
      </c>
      <c r="G45" s="575">
        <v>59</v>
      </c>
      <c r="H45" s="575">
        <v>0</v>
      </c>
      <c r="I45" s="545">
        <v>1.2013888888888888</v>
      </c>
      <c r="J45" s="545">
        <v>1.2013888888888888</v>
      </c>
      <c r="K45" s="8">
        <v>1.2152777777777779</v>
      </c>
      <c r="L45" s="565">
        <f t="shared" si="1"/>
        <v>1.3888888888889062E-2</v>
      </c>
      <c r="M45" s="8">
        <v>1.2152777777777779</v>
      </c>
      <c r="N45" s="565">
        <f t="shared" si="2"/>
        <v>0</v>
      </c>
      <c r="O45" s="8">
        <v>1.2361111111111112</v>
      </c>
      <c r="P45" s="565">
        <f t="shared" si="3"/>
        <v>2.0833333333333259E-2</v>
      </c>
      <c r="Q45" s="8">
        <v>1.2395833333333333</v>
      </c>
      <c r="R45" s="8">
        <v>1.3187499999999999</v>
      </c>
      <c r="S45" s="9">
        <f t="shared" si="4"/>
        <v>7.9166666666666607E-2</v>
      </c>
      <c r="T45" s="8">
        <v>1.2395833333333333</v>
      </c>
      <c r="U45" s="8">
        <v>1.3187499999999999</v>
      </c>
      <c r="V45" s="9">
        <f t="shared" si="5"/>
        <v>7.9166666666666607E-2</v>
      </c>
      <c r="W45" s="8">
        <v>1.3256944444444445</v>
      </c>
      <c r="X45" s="9">
        <f t="shared" si="32"/>
        <v>6.9444444444446418E-3</v>
      </c>
      <c r="Y45" s="8">
        <v>1.3263888888888888</v>
      </c>
      <c r="Z45" s="9">
        <f t="shared" si="7"/>
        <v>6.9444444444433095E-4</v>
      </c>
      <c r="AA45" s="8">
        <v>1.4923611111111112</v>
      </c>
      <c r="AB45" s="565">
        <f t="shared" si="8"/>
        <v>0.16597222222222241</v>
      </c>
      <c r="AC45" s="8">
        <v>1.4923611111111112</v>
      </c>
      <c r="AD45" s="8">
        <v>1.4923611111111112</v>
      </c>
      <c r="AE45" s="9">
        <f t="shared" si="9"/>
        <v>0</v>
      </c>
      <c r="AF45" s="8">
        <v>1.5104166666666667</v>
      </c>
      <c r="AG45" s="8">
        <v>1.5173611111111109</v>
      </c>
      <c r="AH45" s="9">
        <f t="shared" si="10"/>
        <v>6.9444444444441977E-3</v>
      </c>
      <c r="AI45" s="10">
        <f t="shared" si="11"/>
        <v>0</v>
      </c>
      <c r="AJ45" s="10">
        <f t="shared" si="12"/>
        <v>10</v>
      </c>
      <c r="AK45" s="8">
        <v>1.5173611111111109</v>
      </c>
      <c r="AL45" s="8">
        <v>1.51875</v>
      </c>
      <c r="AM45" s="9">
        <f t="shared" si="13"/>
        <v>1.388888888889106E-3</v>
      </c>
      <c r="AN45" s="565">
        <f t="shared" si="33"/>
        <v>0.3173611111111112</v>
      </c>
      <c r="AO45" s="10">
        <f t="shared" si="15"/>
        <v>7</v>
      </c>
      <c r="AP45" s="10">
        <f t="shared" si="16"/>
        <v>37</v>
      </c>
      <c r="AQ45" s="565">
        <f t="shared" si="17"/>
        <v>0.10347222222222241</v>
      </c>
      <c r="AR45" s="10">
        <f t="shared" si="18"/>
        <v>2</v>
      </c>
      <c r="AS45" s="10">
        <f t="shared" si="19"/>
        <v>29</v>
      </c>
      <c r="AT45" s="545">
        <v>0</v>
      </c>
      <c r="AU45" s="545">
        <v>0</v>
      </c>
      <c r="AV45" s="545">
        <v>6.9444444444444441E-3</v>
      </c>
      <c r="AW45" s="546">
        <f t="shared" si="20"/>
        <v>0</v>
      </c>
      <c r="AX45" s="546">
        <f t="shared" si="21"/>
        <v>10</v>
      </c>
      <c r="AY45" s="545">
        <v>0</v>
      </c>
      <c r="AZ45" s="546">
        <f t="shared" si="22"/>
        <v>0</v>
      </c>
      <c r="BA45" s="546">
        <f t="shared" si="23"/>
        <v>0</v>
      </c>
      <c r="BB45" s="545">
        <v>0</v>
      </c>
      <c r="BC45" s="546">
        <f t="shared" si="24"/>
        <v>0</v>
      </c>
      <c r="BD45" s="546">
        <f t="shared" si="25"/>
        <v>0</v>
      </c>
      <c r="BE45" s="545">
        <v>5.5555555555555552E-2</v>
      </c>
      <c r="BF45" s="546">
        <f t="shared" si="26"/>
        <v>1</v>
      </c>
      <c r="BG45" s="546">
        <f t="shared" si="27"/>
        <v>20</v>
      </c>
      <c r="BH45" s="545">
        <v>1.6666666666666666E-2</v>
      </c>
      <c r="BI45" s="637">
        <f t="shared" si="28"/>
        <v>0</v>
      </c>
      <c r="BJ45" s="558">
        <f t="shared" si="29"/>
        <v>24</v>
      </c>
      <c r="BK45" s="642">
        <f t="shared" si="30"/>
        <v>61.899322033898301</v>
      </c>
    </row>
    <row r="46" spans="1:63" x14ac:dyDescent="0.25">
      <c r="A46" s="574">
        <v>40719</v>
      </c>
      <c r="B46" s="524">
        <f t="shared" si="31"/>
        <v>6</v>
      </c>
      <c r="C46" s="575">
        <v>12</v>
      </c>
      <c r="D46" s="576" t="s">
        <v>235</v>
      </c>
      <c r="E46" s="576" t="s">
        <v>236</v>
      </c>
      <c r="F46" s="524">
        <v>3477.86</v>
      </c>
      <c r="G46" s="575">
        <v>56</v>
      </c>
      <c r="H46" s="575">
        <v>2</v>
      </c>
      <c r="I46" s="545">
        <v>0.90277777777777779</v>
      </c>
      <c r="J46" s="545">
        <v>0.90277777777777779</v>
      </c>
      <c r="K46" s="8">
        <v>0.95138888888888884</v>
      </c>
      <c r="L46" s="565">
        <f t="shared" si="1"/>
        <v>4.8611111111111049E-2</v>
      </c>
      <c r="M46" s="8">
        <v>0.95277777777777783</v>
      </c>
      <c r="N46" s="565">
        <f t="shared" si="2"/>
        <v>1.388888888888995E-3</v>
      </c>
      <c r="O46" s="8">
        <v>0.97916666666666663</v>
      </c>
      <c r="P46" s="565">
        <f t="shared" si="3"/>
        <v>2.6388888888888795E-2</v>
      </c>
      <c r="Q46" s="8">
        <v>0.97916666666666663</v>
      </c>
      <c r="R46" s="8">
        <v>1.0173611111111112</v>
      </c>
      <c r="S46" s="9">
        <f t="shared" si="4"/>
        <v>3.8194444444444531E-2</v>
      </c>
      <c r="T46" s="8">
        <v>0.97916666666666663</v>
      </c>
      <c r="U46" s="8">
        <v>1.0173611111111112</v>
      </c>
      <c r="V46" s="9">
        <f t="shared" si="5"/>
        <v>3.8194444444444531E-2</v>
      </c>
      <c r="W46" s="8">
        <v>1.0201388888888889</v>
      </c>
      <c r="X46" s="9">
        <f t="shared" si="32"/>
        <v>2.7777777777777679E-3</v>
      </c>
      <c r="Y46" s="8">
        <v>1.0215277777777778</v>
      </c>
      <c r="Z46" s="9">
        <f t="shared" si="7"/>
        <v>1.388888888888884E-3</v>
      </c>
      <c r="AA46" s="8">
        <v>1.1159722222222224</v>
      </c>
      <c r="AB46" s="565">
        <f t="shared" si="8"/>
        <v>9.4444444444444553E-2</v>
      </c>
      <c r="AC46" s="8">
        <v>1.1159722222222224</v>
      </c>
      <c r="AD46" s="8">
        <v>1.1159722222222224</v>
      </c>
      <c r="AE46" s="9">
        <f t="shared" si="9"/>
        <v>0</v>
      </c>
      <c r="AF46" s="8">
        <v>1.1284722222222221</v>
      </c>
      <c r="AG46" s="8">
        <v>1.1423611111111112</v>
      </c>
      <c r="AH46" s="9">
        <f t="shared" si="10"/>
        <v>1.3888888888889062E-2</v>
      </c>
      <c r="AI46" s="10">
        <f t="shared" si="11"/>
        <v>0</v>
      </c>
      <c r="AJ46" s="10">
        <f t="shared" si="12"/>
        <v>20</v>
      </c>
      <c r="AK46" s="8">
        <v>1.1423611111111112</v>
      </c>
      <c r="AL46" s="8">
        <v>1.1458333333333333</v>
      </c>
      <c r="AM46" s="9">
        <f t="shared" si="13"/>
        <v>3.4722222222220989E-3</v>
      </c>
      <c r="AN46" s="565">
        <f t="shared" si="33"/>
        <v>0.24305555555555547</v>
      </c>
      <c r="AO46" s="10">
        <f t="shared" si="15"/>
        <v>5</v>
      </c>
      <c r="AP46" s="10">
        <f t="shared" si="16"/>
        <v>50</v>
      </c>
      <c r="AQ46" s="565">
        <f t="shared" si="17"/>
        <v>5.9722222222222329E-2</v>
      </c>
      <c r="AR46" s="10">
        <f t="shared" si="18"/>
        <v>1</v>
      </c>
      <c r="AS46" s="10">
        <f t="shared" si="19"/>
        <v>26</v>
      </c>
      <c r="AT46" s="545">
        <v>0</v>
      </c>
      <c r="AU46" s="545">
        <v>0</v>
      </c>
      <c r="AV46" s="545">
        <v>3.4722222222222224E-2</v>
      </c>
      <c r="AW46" s="546">
        <f t="shared" si="20"/>
        <v>0</v>
      </c>
      <c r="AX46" s="546">
        <f t="shared" si="21"/>
        <v>50</v>
      </c>
      <c r="AY46" s="545">
        <v>0</v>
      </c>
      <c r="AZ46" s="546">
        <f t="shared" si="22"/>
        <v>0</v>
      </c>
      <c r="BA46" s="546">
        <f t="shared" si="23"/>
        <v>0</v>
      </c>
      <c r="BB46" s="545">
        <v>0</v>
      </c>
      <c r="BC46" s="546">
        <f t="shared" si="24"/>
        <v>0</v>
      </c>
      <c r="BD46" s="546">
        <f t="shared" si="25"/>
        <v>0</v>
      </c>
      <c r="BE46" s="545">
        <v>0</v>
      </c>
      <c r="BF46" s="546">
        <f t="shared" si="26"/>
        <v>0</v>
      </c>
      <c r="BG46" s="546">
        <f t="shared" si="27"/>
        <v>0</v>
      </c>
      <c r="BH46" s="545">
        <v>0</v>
      </c>
      <c r="BI46" s="637">
        <f t="shared" si="28"/>
        <v>0</v>
      </c>
      <c r="BJ46" s="558">
        <f t="shared" si="29"/>
        <v>0</v>
      </c>
      <c r="BK46" s="642">
        <f t="shared" si="30"/>
        <v>62.104642857142856</v>
      </c>
    </row>
    <row r="47" spans="1:63" ht="30" x14ac:dyDescent="0.25">
      <c r="A47" s="574">
        <v>40720</v>
      </c>
      <c r="B47" s="524">
        <f t="shared" si="31"/>
        <v>6</v>
      </c>
      <c r="C47" s="575">
        <v>13</v>
      </c>
      <c r="D47" s="576" t="s">
        <v>235</v>
      </c>
      <c r="E47" s="576" t="s">
        <v>237</v>
      </c>
      <c r="F47" s="524">
        <v>3674.55</v>
      </c>
      <c r="G47" s="575">
        <v>59</v>
      </c>
      <c r="H47" s="575">
        <v>0</v>
      </c>
      <c r="I47" s="545">
        <v>1.1736111111111112</v>
      </c>
      <c r="J47" s="545">
        <v>1.1736111111111112</v>
      </c>
      <c r="K47" s="8">
        <v>1.1875</v>
      </c>
      <c r="L47" s="565">
        <f t="shared" si="1"/>
        <v>1.388888888888884E-2</v>
      </c>
      <c r="M47" s="8">
        <v>1.1875</v>
      </c>
      <c r="N47" s="565">
        <f t="shared" si="2"/>
        <v>0</v>
      </c>
      <c r="O47" s="8">
        <v>1.2118055555555556</v>
      </c>
      <c r="P47" s="565">
        <f t="shared" si="3"/>
        <v>2.430555555555558E-2</v>
      </c>
      <c r="Q47" s="8">
        <v>1.2118055555555556</v>
      </c>
      <c r="R47" s="8">
        <v>1.2395833333333333</v>
      </c>
      <c r="S47" s="9">
        <f t="shared" si="4"/>
        <v>2.7777777777777679E-2</v>
      </c>
      <c r="T47" s="8">
        <v>1.2118055555555556</v>
      </c>
      <c r="U47" s="8">
        <v>1.2395833333333333</v>
      </c>
      <c r="V47" s="9">
        <f t="shared" si="5"/>
        <v>2.7777777777777679E-2</v>
      </c>
      <c r="W47" s="8">
        <v>1.2430555555555556</v>
      </c>
      <c r="X47" s="9">
        <f t="shared" si="32"/>
        <v>3.4722222222223209E-3</v>
      </c>
      <c r="Y47" s="8">
        <v>1.2465277777777779</v>
      </c>
      <c r="Z47" s="9">
        <f t="shared" si="7"/>
        <v>3.4722222222223209E-3</v>
      </c>
      <c r="AA47" s="8">
        <v>1.3652777777777778</v>
      </c>
      <c r="AB47" s="565">
        <f t="shared" si="8"/>
        <v>0.11874999999999991</v>
      </c>
      <c r="AC47" s="8">
        <v>1.2479166666666666</v>
      </c>
      <c r="AD47" s="8">
        <v>1.3666666666666665</v>
      </c>
      <c r="AE47" s="9">
        <f t="shared" si="9"/>
        <v>0.11874999999999991</v>
      </c>
      <c r="AF47" s="8">
        <v>1.3847222222222222</v>
      </c>
      <c r="AG47" s="8">
        <v>1.3888888888888891</v>
      </c>
      <c r="AH47" s="9">
        <f t="shared" si="10"/>
        <v>4.1666666666668739E-3</v>
      </c>
      <c r="AI47" s="10">
        <f t="shared" si="11"/>
        <v>0</v>
      </c>
      <c r="AJ47" s="10">
        <f t="shared" si="12"/>
        <v>6</v>
      </c>
      <c r="AK47" s="8">
        <v>1.3888888888888891</v>
      </c>
      <c r="AL47" s="8">
        <v>1.3923611111111112</v>
      </c>
      <c r="AM47" s="9">
        <f t="shared" si="13"/>
        <v>3.4722222222220989E-3</v>
      </c>
      <c r="AN47" s="565">
        <f t="shared" si="33"/>
        <v>0.21875</v>
      </c>
      <c r="AO47" s="10">
        <f t="shared" si="15"/>
        <v>5</v>
      </c>
      <c r="AP47" s="10">
        <f t="shared" si="16"/>
        <v>15</v>
      </c>
      <c r="AQ47" s="565">
        <f t="shared" si="17"/>
        <v>8.6805555555555469E-2</v>
      </c>
      <c r="AR47" s="10">
        <f t="shared" si="18"/>
        <v>2</v>
      </c>
      <c r="AS47" s="10">
        <f t="shared" si="19"/>
        <v>5</v>
      </c>
      <c r="AT47" s="545">
        <v>0</v>
      </c>
      <c r="AU47" s="545">
        <v>0</v>
      </c>
      <c r="AV47" s="545">
        <v>2.7777777777777776E-2</v>
      </c>
      <c r="AW47" s="546">
        <f t="shared" si="20"/>
        <v>0</v>
      </c>
      <c r="AX47" s="546">
        <f t="shared" si="21"/>
        <v>40</v>
      </c>
      <c r="AY47" s="545">
        <v>0</v>
      </c>
      <c r="AZ47" s="546">
        <f t="shared" si="22"/>
        <v>0</v>
      </c>
      <c r="BA47" s="546">
        <f t="shared" si="23"/>
        <v>0</v>
      </c>
      <c r="BB47" s="545">
        <v>4.1666666666666666E-3</v>
      </c>
      <c r="BC47" s="546">
        <f t="shared" si="24"/>
        <v>0</v>
      </c>
      <c r="BD47" s="546">
        <f t="shared" si="25"/>
        <v>6</v>
      </c>
      <c r="BE47" s="545">
        <v>0</v>
      </c>
      <c r="BF47" s="546">
        <f t="shared" si="26"/>
        <v>0</v>
      </c>
      <c r="BG47" s="546">
        <f t="shared" si="27"/>
        <v>0</v>
      </c>
      <c r="BH47" s="545">
        <v>1.3888888888888889E-3</v>
      </c>
      <c r="BI47" s="637">
        <f t="shared" si="28"/>
        <v>0</v>
      </c>
      <c r="BJ47" s="558">
        <f t="shared" si="29"/>
        <v>2</v>
      </c>
      <c r="BK47" s="642">
        <f t="shared" si="30"/>
        <v>62.280508474576273</v>
      </c>
    </row>
    <row r="48" spans="1:63" ht="30" x14ac:dyDescent="0.25">
      <c r="A48" s="574">
        <v>40722</v>
      </c>
      <c r="B48" s="524">
        <f t="shared" si="31"/>
        <v>6</v>
      </c>
      <c r="C48" s="575">
        <v>14</v>
      </c>
      <c r="D48" s="576" t="s">
        <v>33</v>
      </c>
      <c r="E48" s="576" t="s">
        <v>237</v>
      </c>
      <c r="F48" s="524">
        <v>3594.89</v>
      </c>
      <c r="G48" s="575">
        <v>58</v>
      </c>
      <c r="H48" s="575">
        <v>1</v>
      </c>
      <c r="I48" s="545">
        <v>0.72222222222222221</v>
      </c>
      <c r="J48" s="545">
        <v>0.72222222222222221</v>
      </c>
      <c r="K48" s="8">
        <v>0.72916666666666663</v>
      </c>
      <c r="L48" s="565">
        <f t="shared" si="1"/>
        <v>6.9444444444444198E-3</v>
      </c>
      <c r="M48" s="8">
        <v>0.73472222222222217</v>
      </c>
      <c r="N48" s="565">
        <f t="shared" si="2"/>
        <v>5.5555555555555358E-3</v>
      </c>
      <c r="O48" s="8">
        <v>0.74652777777777779</v>
      </c>
      <c r="P48" s="565">
        <f t="shared" si="3"/>
        <v>1.1805555555555625E-2</v>
      </c>
      <c r="Q48" s="8">
        <v>0.74652777777777779</v>
      </c>
      <c r="R48" s="8">
        <v>0.79166666666666663</v>
      </c>
      <c r="S48" s="9">
        <f t="shared" si="4"/>
        <v>4.513888888888884E-2</v>
      </c>
      <c r="T48" s="8">
        <v>0.74652777777777779</v>
      </c>
      <c r="U48" s="8">
        <v>0.79166666666666663</v>
      </c>
      <c r="V48" s="9">
        <f t="shared" si="5"/>
        <v>4.513888888888884E-2</v>
      </c>
      <c r="W48" s="8">
        <v>0.80069444444444438</v>
      </c>
      <c r="X48" s="9">
        <f t="shared" si="32"/>
        <v>9.0277777777777457E-3</v>
      </c>
      <c r="Y48" s="8">
        <v>0.80138888888888893</v>
      </c>
      <c r="Z48" s="9">
        <f t="shared" si="7"/>
        <v>6.94444444444553E-4</v>
      </c>
      <c r="AA48" s="8">
        <v>1</v>
      </c>
      <c r="AB48" s="565">
        <f t="shared" si="8"/>
        <v>0.19861111111111107</v>
      </c>
      <c r="AC48" s="8">
        <v>0.8027777777777777</v>
      </c>
      <c r="AD48" s="8">
        <v>1.0034722222222221</v>
      </c>
      <c r="AE48" s="9">
        <f t="shared" si="9"/>
        <v>0.2006944444444444</v>
      </c>
      <c r="AF48" s="8">
        <v>1.0159722222222223</v>
      </c>
      <c r="AG48" s="8">
        <v>1.0284722222222222</v>
      </c>
      <c r="AH48" s="9">
        <f t="shared" si="10"/>
        <v>1.2499999999999956E-2</v>
      </c>
      <c r="AI48" s="10">
        <f t="shared" si="11"/>
        <v>0</v>
      </c>
      <c r="AJ48" s="10">
        <f t="shared" si="12"/>
        <v>18</v>
      </c>
      <c r="AK48" s="8">
        <v>1.0284722222222222</v>
      </c>
      <c r="AL48" s="8">
        <v>1.0319444444444443</v>
      </c>
      <c r="AM48" s="9">
        <f t="shared" si="13"/>
        <v>3.4722222222220989E-3</v>
      </c>
      <c r="AN48" s="565">
        <f t="shared" si="33"/>
        <v>0.30972222222222212</v>
      </c>
      <c r="AO48" s="10">
        <f t="shared" si="15"/>
        <v>7</v>
      </c>
      <c r="AP48" s="10">
        <f t="shared" si="16"/>
        <v>26</v>
      </c>
      <c r="AQ48" s="565">
        <f t="shared" si="17"/>
        <v>0.13472222222222219</v>
      </c>
      <c r="AR48" s="10">
        <f t="shared" si="18"/>
        <v>3</v>
      </c>
      <c r="AS48" s="10">
        <f t="shared" si="19"/>
        <v>14</v>
      </c>
      <c r="AT48" s="545">
        <v>0</v>
      </c>
      <c r="AU48" s="545">
        <v>0</v>
      </c>
      <c r="AV48" s="545">
        <v>4.8611111111111112E-2</v>
      </c>
      <c r="AW48" s="546">
        <f t="shared" si="20"/>
        <v>1</v>
      </c>
      <c r="AX48" s="546">
        <f t="shared" si="21"/>
        <v>10</v>
      </c>
      <c r="AY48" s="545">
        <v>0</v>
      </c>
      <c r="AZ48" s="546">
        <f t="shared" si="22"/>
        <v>0</v>
      </c>
      <c r="BA48" s="546">
        <f t="shared" si="23"/>
        <v>0</v>
      </c>
      <c r="BB48" s="545">
        <v>1.5277777777777777E-2</v>
      </c>
      <c r="BC48" s="546">
        <f t="shared" si="24"/>
        <v>0</v>
      </c>
      <c r="BD48" s="546">
        <f t="shared" si="25"/>
        <v>22</v>
      </c>
      <c r="BE48" s="545">
        <v>0</v>
      </c>
      <c r="BF48" s="546">
        <f t="shared" si="26"/>
        <v>0</v>
      </c>
      <c r="BG48" s="546">
        <f t="shared" si="27"/>
        <v>0</v>
      </c>
      <c r="BH48" s="545">
        <v>0</v>
      </c>
      <c r="BI48" s="637">
        <f t="shared" si="28"/>
        <v>0</v>
      </c>
      <c r="BJ48" s="558">
        <f t="shared" si="29"/>
        <v>0</v>
      </c>
      <c r="BK48" s="642">
        <f t="shared" si="30"/>
        <v>61.980862068965514</v>
      </c>
    </row>
    <row r="49" spans="1:63" ht="30" x14ac:dyDescent="0.25">
      <c r="A49" s="574">
        <v>40722</v>
      </c>
      <c r="B49" s="524">
        <f t="shared" si="31"/>
        <v>6</v>
      </c>
      <c r="C49" s="575">
        <v>15</v>
      </c>
      <c r="D49" s="576" t="s">
        <v>33</v>
      </c>
      <c r="E49" s="576" t="s">
        <v>237</v>
      </c>
      <c r="F49" s="524">
        <v>3760.25</v>
      </c>
      <c r="G49" s="575">
        <v>59</v>
      </c>
      <c r="H49" s="575">
        <v>0</v>
      </c>
      <c r="I49" s="545">
        <v>1.0625</v>
      </c>
      <c r="J49" s="545">
        <v>1.0625</v>
      </c>
      <c r="K49" s="8">
        <v>1.1145833333333333</v>
      </c>
      <c r="L49" s="565">
        <f t="shared" si="1"/>
        <v>5.2083333333333259E-2</v>
      </c>
      <c r="M49" s="8">
        <v>1.1180555555555556</v>
      </c>
      <c r="N49" s="565">
        <f t="shared" si="2"/>
        <v>3.4722222222223209E-3</v>
      </c>
      <c r="O49" s="8">
        <v>1.1423611111111112</v>
      </c>
      <c r="P49" s="565">
        <f t="shared" si="3"/>
        <v>2.430555555555558E-2</v>
      </c>
      <c r="Q49" s="8">
        <v>1.1444444444444444</v>
      </c>
      <c r="R49" s="8">
        <v>1.2138888888888888</v>
      </c>
      <c r="S49" s="9">
        <f t="shared" si="4"/>
        <v>6.944444444444442E-2</v>
      </c>
      <c r="T49" s="8">
        <v>1.1444444444444444</v>
      </c>
      <c r="U49" s="8">
        <v>1.2138888888888888</v>
      </c>
      <c r="V49" s="9">
        <f t="shared" si="5"/>
        <v>6.944444444444442E-2</v>
      </c>
      <c r="W49" s="8">
        <v>1.2166666666666666</v>
      </c>
      <c r="X49" s="9">
        <f t="shared" si="32"/>
        <v>2.7777777777777679E-3</v>
      </c>
      <c r="Y49" s="8">
        <v>1.2166666666666666</v>
      </c>
      <c r="Z49" s="9">
        <f t="shared" si="7"/>
        <v>0</v>
      </c>
      <c r="AA49" s="8">
        <v>1.3118055555555557</v>
      </c>
      <c r="AB49" s="565">
        <f t="shared" si="8"/>
        <v>9.5138888888889106E-2</v>
      </c>
      <c r="AC49" s="8">
        <v>1.2180555555555554</v>
      </c>
      <c r="AD49" s="8">
        <v>1.3138888888888889</v>
      </c>
      <c r="AE49" s="9">
        <f t="shared" si="9"/>
        <v>9.5833333333333437E-2</v>
      </c>
      <c r="AF49" s="8">
        <v>1.33125</v>
      </c>
      <c r="AG49" s="8">
        <v>1.3368055555555556</v>
      </c>
      <c r="AH49" s="9">
        <f t="shared" si="10"/>
        <v>5.5555555555555358E-3</v>
      </c>
      <c r="AI49" s="10">
        <f t="shared" si="11"/>
        <v>0</v>
      </c>
      <c r="AJ49" s="10">
        <f t="shared" si="12"/>
        <v>8</v>
      </c>
      <c r="AK49" s="8">
        <v>1.3368055555555556</v>
      </c>
      <c r="AL49" s="8">
        <v>1.3402777777777777</v>
      </c>
      <c r="AM49" s="9">
        <f t="shared" si="13"/>
        <v>3.4722222222220989E-3</v>
      </c>
      <c r="AN49" s="565">
        <f t="shared" si="33"/>
        <v>0.27777777777777768</v>
      </c>
      <c r="AO49" s="10">
        <f t="shared" si="15"/>
        <v>6</v>
      </c>
      <c r="AP49" s="10">
        <f t="shared" si="16"/>
        <v>40</v>
      </c>
      <c r="AQ49" s="565">
        <f t="shared" si="17"/>
        <v>7.5694444444444661E-2</v>
      </c>
      <c r="AR49" s="10">
        <f t="shared" si="18"/>
        <v>1</v>
      </c>
      <c r="AS49" s="10">
        <f t="shared" si="19"/>
        <v>49</v>
      </c>
      <c r="AT49" s="545">
        <v>0</v>
      </c>
      <c r="AU49" s="545">
        <v>0</v>
      </c>
      <c r="AV49" s="545">
        <v>0</v>
      </c>
      <c r="AW49" s="546">
        <f t="shared" si="20"/>
        <v>0</v>
      </c>
      <c r="AX49" s="546">
        <f t="shared" si="21"/>
        <v>0</v>
      </c>
      <c r="AY49" s="545">
        <v>0</v>
      </c>
      <c r="AZ49" s="546">
        <f t="shared" si="22"/>
        <v>0</v>
      </c>
      <c r="BA49" s="546">
        <f t="shared" si="23"/>
        <v>0</v>
      </c>
      <c r="BB49" s="545">
        <v>0</v>
      </c>
      <c r="BC49" s="546">
        <f t="shared" si="24"/>
        <v>0</v>
      </c>
      <c r="BD49" s="546">
        <f t="shared" si="25"/>
        <v>0</v>
      </c>
      <c r="BE49" s="545">
        <v>1.9444444444444445E-2</v>
      </c>
      <c r="BF49" s="546">
        <f t="shared" si="26"/>
        <v>0</v>
      </c>
      <c r="BG49" s="546">
        <f t="shared" si="27"/>
        <v>28</v>
      </c>
      <c r="BH49" s="545">
        <v>0</v>
      </c>
      <c r="BI49" s="637">
        <f t="shared" si="28"/>
        <v>0</v>
      </c>
      <c r="BJ49" s="558">
        <f t="shared" si="29"/>
        <v>0</v>
      </c>
      <c r="BK49" s="642">
        <f t="shared" si="30"/>
        <v>63.733050847457626</v>
      </c>
    </row>
    <row r="50" spans="1:63" ht="30" x14ac:dyDescent="0.25">
      <c r="A50" s="574">
        <v>40723</v>
      </c>
      <c r="B50" s="524">
        <f t="shared" si="31"/>
        <v>6</v>
      </c>
      <c r="C50" s="575">
        <v>7</v>
      </c>
      <c r="D50" s="576" t="s">
        <v>125</v>
      </c>
      <c r="E50" s="576" t="s">
        <v>239</v>
      </c>
      <c r="F50" s="524">
        <v>3589.12</v>
      </c>
      <c r="G50" s="575">
        <v>58</v>
      </c>
      <c r="H50" s="575">
        <v>0</v>
      </c>
      <c r="I50" s="545">
        <v>0.47916666666666669</v>
      </c>
      <c r="J50" s="545">
        <v>0.47916666666666669</v>
      </c>
      <c r="K50" s="8">
        <v>0.4826388888888889</v>
      </c>
      <c r="L50" s="565">
        <f t="shared" si="1"/>
        <v>3.4722222222222099E-3</v>
      </c>
      <c r="M50" s="8">
        <v>0.4826388888888889</v>
      </c>
      <c r="N50" s="565">
        <f t="shared" si="2"/>
        <v>0</v>
      </c>
      <c r="O50" s="8">
        <v>0.4861111111111111</v>
      </c>
      <c r="P50" s="565">
        <f t="shared" si="3"/>
        <v>3.4722222222222099E-3</v>
      </c>
      <c r="Q50" s="8">
        <v>0.5</v>
      </c>
      <c r="R50" s="8">
        <v>0.54166666666666663</v>
      </c>
      <c r="S50" s="9">
        <f t="shared" si="4"/>
        <v>4.166666666666663E-2</v>
      </c>
      <c r="T50" s="8">
        <v>0.5</v>
      </c>
      <c r="U50" s="8">
        <v>0.54166666666666663</v>
      </c>
      <c r="V50" s="9">
        <f t="shared" si="5"/>
        <v>4.166666666666663E-2</v>
      </c>
      <c r="W50" s="8">
        <v>0.54513888888888895</v>
      </c>
      <c r="X50" s="9">
        <f t="shared" si="32"/>
        <v>3.4722222222223209E-3</v>
      </c>
      <c r="Y50" s="8">
        <v>0.54652777777777783</v>
      </c>
      <c r="Z50" s="9">
        <f t="shared" si="7"/>
        <v>1.388888888888884E-3</v>
      </c>
      <c r="AA50" s="8">
        <v>0.7993055555555556</v>
      </c>
      <c r="AB50" s="565">
        <f t="shared" si="8"/>
        <v>0.25277777777777777</v>
      </c>
      <c r="AC50" s="8">
        <v>0.54722222222222217</v>
      </c>
      <c r="AD50" s="8">
        <v>0.80138888888888893</v>
      </c>
      <c r="AE50" s="9">
        <f t="shared" si="9"/>
        <v>0.25416666666666676</v>
      </c>
      <c r="AF50" s="8">
        <v>0.8125</v>
      </c>
      <c r="AG50" s="8">
        <v>0.81944444444444453</v>
      </c>
      <c r="AH50" s="9">
        <f t="shared" si="10"/>
        <v>6.9444444444445308E-3</v>
      </c>
      <c r="AI50" s="10">
        <f t="shared" si="11"/>
        <v>0</v>
      </c>
      <c r="AJ50" s="10">
        <f t="shared" si="12"/>
        <v>10</v>
      </c>
      <c r="AK50" s="8">
        <v>0.81944444444444453</v>
      </c>
      <c r="AL50" s="8">
        <v>0.82152777777777775</v>
      </c>
      <c r="AM50" s="9">
        <f t="shared" si="13"/>
        <v>2.0833333333332149E-3</v>
      </c>
      <c r="AN50" s="565">
        <f t="shared" si="33"/>
        <v>0.34236111111111106</v>
      </c>
      <c r="AO50" s="10">
        <f t="shared" si="15"/>
        <v>8</v>
      </c>
      <c r="AP50" s="10">
        <f t="shared" si="16"/>
        <v>13</v>
      </c>
      <c r="AQ50" s="565">
        <f t="shared" si="17"/>
        <v>0.12291666666666665</v>
      </c>
      <c r="AR50" s="10">
        <f t="shared" si="18"/>
        <v>2</v>
      </c>
      <c r="AS50" s="10">
        <f t="shared" si="19"/>
        <v>57</v>
      </c>
      <c r="AT50" s="545">
        <v>0</v>
      </c>
      <c r="AU50" s="545">
        <v>0</v>
      </c>
      <c r="AV50" s="545">
        <v>1.5972222222222224E-2</v>
      </c>
      <c r="AW50" s="546">
        <f t="shared" si="20"/>
        <v>0</v>
      </c>
      <c r="AX50" s="546">
        <f t="shared" si="21"/>
        <v>23</v>
      </c>
      <c r="AY50" s="545"/>
      <c r="AZ50" s="546">
        <f t="shared" si="22"/>
        <v>0</v>
      </c>
      <c r="BA50" s="546">
        <f t="shared" si="23"/>
        <v>0</v>
      </c>
      <c r="BB50" s="545">
        <v>0</v>
      </c>
      <c r="BC50" s="546">
        <f t="shared" si="24"/>
        <v>0</v>
      </c>
      <c r="BD50" s="546">
        <f t="shared" si="25"/>
        <v>0</v>
      </c>
      <c r="BE50" s="545">
        <v>0.11388888888888889</v>
      </c>
      <c r="BF50" s="546">
        <f t="shared" si="26"/>
        <v>2</v>
      </c>
      <c r="BG50" s="546">
        <f t="shared" si="27"/>
        <v>44</v>
      </c>
      <c r="BH50" s="545">
        <v>0</v>
      </c>
      <c r="BI50" s="637">
        <f t="shared" si="28"/>
        <v>0</v>
      </c>
      <c r="BJ50" s="558">
        <f t="shared" si="29"/>
        <v>0</v>
      </c>
      <c r="BK50" s="642">
        <f t="shared" si="30"/>
        <v>61.881379310344826</v>
      </c>
    </row>
    <row r="51" spans="1:63" ht="18" customHeight="1" x14ac:dyDescent="0.25">
      <c r="A51" s="574">
        <v>40724</v>
      </c>
      <c r="B51" s="524">
        <f t="shared" si="31"/>
        <v>6</v>
      </c>
      <c r="C51" s="575">
        <v>16</v>
      </c>
      <c r="D51" s="576" t="s">
        <v>33</v>
      </c>
      <c r="E51" s="576" t="s">
        <v>127</v>
      </c>
      <c r="F51" s="524">
        <v>3719.36</v>
      </c>
      <c r="G51" s="575">
        <v>59</v>
      </c>
      <c r="H51" s="575">
        <v>0</v>
      </c>
      <c r="I51" s="545">
        <v>1.125</v>
      </c>
      <c r="J51" s="545">
        <v>1.125</v>
      </c>
      <c r="K51" s="8">
        <v>1.1284722222222221</v>
      </c>
      <c r="L51" s="565">
        <f t="shared" si="1"/>
        <v>3.4722222222220989E-3</v>
      </c>
      <c r="M51" s="8">
        <v>1.1284722222222221</v>
      </c>
      <c r="N51" s="565">
        <f t="shared" si="2"/>
        <v>0</v>
      </c>
      <c r="O51" s="8">
        <v>1.1354166666666667</v>
      </c>
      <c r="P51" s="565">
        <f t="shared" si="3"/>
        <v>6.9444444444446418E-3</v>
      </c>
      <c r="Q51" s="8">
        <v>1.1354166666666667</v>
      </c>
      <c r="R51" s="8">
        <v>1.1527777777777779</v>
      </c>
      <c r="S51" s="9">
        <f t="shared" si="4"/>
        <v>1.736111111111116E-2</v>
      </c>
      <c r="T51" s="8">
        <v>1.1354166666666667</v>
      </c>
      <c r="U51" s="8">
        <v>1.1527777777777779</v>
      </c>
      <c r="V51" s="9">
        <f t="shared" si="5"/>
        <v>1.736111111111116E-2</v>
      </c>
      <c r="W51" s="8">
        <v>1.15625</v>
      </c>
      <c r="X51" s="9">
        <f t="shared" si="32"/>
        <v>3.4722222222220989E-3</v>
      </c>
      <c r="Y51" s="8">
        <v>1.2152777777777779</v>
      </c>
      <c r="Z51" s="9">
        <f t="shared" si="7"/>
        <v>5.9027777777777901E-2</v>
      </c>
      <c r="AA51" s="8">
        <v>1.3569444444444445</v>
      </c>
      <c r="AB51" s="565">
        <f t="shared" si="8"/>
        <v>0.14166666666666661</v>
      </c>
      <c r="AC51" s="8">
        <v>1.3569444444444445</v>
      </c>
      <c r="AD51" s="8">
        <v>1.3569444444444445</v>
      </c>
      <c r="AE51" s="9">
        <f t="shared" si="9"/>
        <v>0</v>
      </c>
      <c r="AF51" s="8">
        <v>1.3645833333333333</v>
      </c>
      <c r="AG51" s="8">
        <v>1.3680555555555556</v>
      </c>
      <c r="AH51" s="9">
        <f t="shared" si="10"/>
        <v>3.4722222222223209E-3</v>
      </c>
      <c r="AI51" s="10">
        <f t="shared" si="11"/>
        <v>0</v>
      </c>
      <c r="AJ51" s="10">
        <f t="shared" si="12"/>
        <v>5</v>
      </c>
      <c r="AK51" s="8">
        <v>1.3680555555555556</v>
      </c>
      <c r="AL51" s="8">
        <v>1.3729166666666668</v>
      </c>
      <c r="AM51" s="9">
        <f t="shared" si="13"/>
        <v>4.8611111111112049E-3</v>
      </c>
      <c r="AN51" s="565">
        <f t="shared" si="33"/>
        <v>0.24791666666666679</v>
      </c>
      <c r="AO51" s="10">
        <f t="shared" si="15"/>
        <v>5</v>
      </c>
      <c r="AP51" s="10">
        <f t="shared" si="16"/>
        <v>57</v>
      </c>
      <c r="AQ51" s="565">
        <f t="shared" si="17"/>
        <v>6.458333333333327E-2</v>
      </c>
      <c r="AR51" s="10">
        <f t="shared" si="18"/>
        <v>1</v>
      </c>
      <c r="AS51" s="10">
        <f t="shared" si="19"/>
        <v>33</v>
      </c>
      <c r="AT51" s="545">
        <v>0</v>
      </c>
      <c r="AU51" s="545">
        <v>0</v>
      </c>
      <c r="AV51" s="545">
        <v>0</v>
      </c>
      <c r="AW51" s="546">
        <f t="shared" si="20"/>
        <v>0</v>
      </c>
      <c r="AX51" s="546">
        <f t="shared" si="21"/>
        <v>0</v>
      </c>
      <c r="AY51" s="545">
        <v>0</v>
      </c>
      <c r="AZ51" s="546">
        <f t="shared" si="22"/>
        <v>0</v>
      </c>
      <c r="BA51" s="546">
        <f t="shared" si="23"/>
        <v>0</v>
      </c>
      <c r="BB51" s="545">
        <v>0</v>
      </c>
      <c r="BC51" s="546">
        <f t="shared" si="24"/>
        <v>0</v>
      </c>
      <c r="BD51" s="546">
        <f t="shared" si="25"/>
        <v>0</v>
      </c>
      <c r="BE51" s="545">
        <v>7.7083333333333337E-2</v>
      </c>
      <c r="BF51" s="546">
        <f t="shared" si="26"/>
        <v>1</v>
      </c>
      <c r="BG51" s="546">
        <f t="shared" si="27"/>
        <v>51</v>
      </c>
      <c r="BH51" s="545">
        <v>0</v>
      </c>
      <c r="BI51" s="637">
        <f t="shared" si="28"/>
        <v>0</v>
      </c>
      <c r="BJ51" s="558">
        <f t="shared" si="29"/>
        <v>0</v>
      </c>
      <c r="BK51" s="642">
        <f t="shared" si="30"/>
        <v>63.04</v>
      </c>
    </row>
    <row r="52" spans="1:63" s="56" customFormat="1" ht="30" x14ac:dyDescent="0.25">
      <c r="A52" s="578">
        <v>40724</v>
      </c>
      <c r="B52" s="525">
        <f t="shared" si="31"/>
        <v>6</v>
      </c>
      <c r="C52" s="579">
        <v>17</v>
      </c>
      <c r="D52" s="580" t="s">
        <v>33</v>
      </c>
      <c r="E52" s="580" t="s">
        <v>237</v>
      </c>
      <c r="F52" s="525">
        <v>3392.42</v>
      </c>
      <c r="G52" s="579">
        <v>56</v>
      </c>
      <c r="H52" s="579">
        <v>3</v>
      </c>
      <c r="I52" s="551">
        <v>0.2951388888888889</v>
      </c>
      <c r="J52" s="551">
        <v>0.2951388888888889</v>
      </c>
      <c r="K52" s="54">
        <v>0.2986111111111111</v>
      </c>
      <c r="L52" s="565">
        <f t="shared" si="1"/>
        <v>3.4722222222222099E-3</v>
      </c>
      <c r="M52" s="54">
        <v>0.2986111111111111</v>
      </c>
      <c r="N52" s="565">
        <f t="shared" si="2"/>
        <v>0</v>
      </c>
      <c r="O52" s="54">
        <v>0.3125</v>
      </c>
      <c r="P52" s="565">
        <f t="shared" si="3"/>
        <v>1.3888888888888895E-2</v>
      </c>
      <c r="Q52" s="54">
        <v>0.32291666666666669</v>
      </c>
      <c r="R52" s="54">
        <v>0.40625</v>
      </c>
      <c r="S52" s="9">
        <f t="shared" si="4"/>
        <v>8.3333333333333315E-2</v>
      </c>
      <c r="T52" s="54">
        <v>0.32291666666666669</v>
      </c>
      <c r="U52" s="54">
        <v>0.40625</v>
      </c>
      <c r="V52" s="9">
        <f t="shared" si="5"/>
        <v>8.3333333333333315E-2</v>
      </c>
      <c r="W52" s="54">
        <v>0.40972222222222227</v>
      </c>
      <c r="X52" s="9">
        <f t="shared" si="32"/>
        <v>3.4722222222222654E-3</v>
      </c>
      <c r="Y52" s="54">
        <v>0.41736111111111113</v>
      </c>
      <c r="Z52" s="9">
        <f t="shared" si="7"/>
        <v>7.6388888888888618E-3</v>
      </c>
      <c r="AA52" s="54">
        <v>0.5493055555555556</v>
      </c>
      <c r="AB52" s="565">
        <f t="shared" si="8"/>
        <v>0.13194444444444448</v>
      </c>
      <c r="AC52" s="54">
        <v>0.41805555555555557</v>
      </c>
      <c r="AD52" s="54">
        <v>0.50624999999999998</v>
      </c>
      <c r="AE52" s="9">
        <f t="shared" si="9"/>
        <v>8.8194444444444409E-2</v>
      </c>
      <c r="AF52" s="54">
        <v>0.55763888888888891</v>
      </c>
      <c r="AG52" s="54">
        <v>0.67013888888888884</v>
      </c>
      <c r="AH52" s="9">
        <f t="shared" si="10"/>
        <v>0.11249999999999993</v>
      </c>
      <c r="AI52" s="10">
        <f t="shared" si="11"/>
        <v>2</v>
      </c>
      <c r="AJ52" s="10">
        <f t="shared" si="12"/>
        <v>42</v>
      </c>
      <c r="AK52" s="54">
        <v>0.67013888888888884</v>
      </c>
      <c r="AL52" s="54">
        <v>0.67361111111111116</v>
      </c>
      <c r="AM52" s="9">
        <f t="shared" si="13"/>
        <v>3.4722222222223209E-3</v>
      </c>
      <c r="AN52" s="565">
        <f t="shared" si="33"/>
        <v>0.37847222222222227</v>
      </c>
      <c r="AO52" s="10">
        <f t="shared" si="15"/>
        <v>9</v>
      </c>
      <c r="AP52" s="10">
        <f t="shared" si="16"/>
        <v>5</v>
      </c>
      <c r="AQ52" s="565">
        <f t="shared" si="17"/>
        <v>7.7777777777777807E-2</v>
      </c>
      <c r="AR52" s="10">
        <f t="shared" si="18"/>
        <v>1</v>
      </c>
      <c r="AS52" s="10">
        <f t="shared" si="19"/>
        <v>52</v>
      </c>
      <c r="AT52" s="551">
        <v>0</v>
      </c>
      <c r="AU52" s="551">
        <v>0</v>
      </c>
      <c r="AV52" s="551">
        <v>3.3333333333333333E-2</v>
      </c>
      <c r="AW52" s="546">
        <f t="shared" si="20"/>
        <v>0</v>
      </c>
      <c r="AX52" s="546">
        <f t="shared" si="21"/>
        <v>48</v>
      </c>
      <c r="AY52" s="551">
        <v>0</v>
      </c>
      <c r="AZ52" s="546">
        <f t="shared" si="22"/>
        <v>0</v>
      </c>
      <c r="BA52" s="546">
        <f t="shared" si="23"/>
        <v>0</v>
      </c>
      <c r="BB52" s="551">
        <v>1.8055555555555557E-2</v>
      </c>
      <c r="BC52" s="546">
        <f t="shared" si="24"/>
        <v>0</v>
      </c>
      <c r="BD52" s="546">
        <f t="shared" si="25"/>
        <v>26</v>
      </c>
      <c r="BE52" s="551">
        <v>2.7777777777777779E-3</v>
      </c>
      <c r="BF52" s="546">
        <f t="shared" si="26"/>
        <v>0</v>
      </c>
      <c r="BG52" s="546">
        <f t="shared" si="27"/>
        <v>4</v>
      </c>
      <c r="BH52" s="551">
        <v>0</v>
      </c>
      <c r="BI52" s="637">
        <f t="shared" si="28"/>
        <v>0</v>
      </c>
      <c r="BJ52" s="558">
        <f t="shared" si="29"/>
        <v>0</v>
      </c>
      <c r="BK52" s="642">
        <f t="shared" si="30"/>
        <v>60.57892857142857</v>
      </c>
    </row>
    <row r="53" spans="1:63" ht="30" x14ac:dyDescent="0.25">
      <c r="A53" s="574">
        <v>40725</v>
      </c>
      <c r="B53" s="585">
        <f t="shared" si="31"/>
        <v>7</v>
      </c>
      <c r="C53" s="575">
        <v>1</v>
      </c>
      <c r="D53" s="576" t="s">
        <v>33</v>
      </c>
      <c r="E53" s="576" t="s">
        <v>237</v>
      </c>
      <c r="F53" s="524">
        <v>3655.35</v>
      </c>
      <c r="G53" s="575">
        <v>59</v>
      </c>
      <c r="H53" s="575">
        <v>0</v>
      </c>
      <c r="I53" s="545">
        <v>1.0069444444444444</v>
      </c>
      <c r="J53" s="545">
        <v>1.0069444444444444</v>
      </c>
      <c r="K53" s="8">
        <v>1.0138888888888888</v>
      </c>
      <c r="L53" s="565">
        <f t="shared" si="1"/>
        <v>6.9444444444444198E-3</v>
      </c>
      <c r="M53" s="8">
        <v>1.0138888888888888</v>
      </c>
      <c r="N53" s="565">
        <f t="shared" si="2"/>
        <v>0</v>
      </c>
      <c r="O53" s="8">
        <v>1.0416666666666667</v>
      </c>
      <c r="P53" s="565">
        <f t="shared" si="3"/>
        <v>2.7777777777777901E-2</v>
      </c>
      <c r="Q53" s="8">
        <v>1.0451388888888888</v>
      </c>
      <c r="R53" s="8">
        <v>1.1145833333333333</v>
      </c>
      <c r="S53" s="9">
        <f t="shared" si="4"/>
        <v>6.944444444444442E-2</v>
      </c>
      <c r="T53" s="8">
        <v>1.0451388888888888</v>
      </c>
      <c r="U53" s="8">
        <v>1.1145833333333333</v>
      </c>
      <c r="V53" s="9">
        <f t="shared" si="5"/>
        <v>6.944444444444442E-2</v>
      </c>
      <c r="W53" s="8">
        <v>1.1180555555555556</v>
      </c>
      <c r="X53" s="9">
        <f t="shared" si="32"/>
        <v>3.4722222222223209E-3</v>
      </c>
      <c r="Y53" s="8">
        <v>1.1194444444444445</v>
      </c>
      <c r="Z53" s="9">
        <f t="shared" si="7"/>
        <v>1.388888888888884E-3</v>
      </c>
      <c r="AA53" s="8">
        <v>1.2666666666666666</v>
      </c>
      <c r="AB53" s="565">
        <f t="shared" si="8"/>
        <v>0.14722222222222214</v>
      </c>
      <c r="AC53" s="8">
        <v>1.1208333333333333</v>
      </c>
      <c r="AD53" s="8">
        <v>1.1875</v>
      </c>
      <c r="AE53" s="9">
        <f t="shared" si="9"/>
        <v>6.6666666666666652E-2</v>
      </c>
      <c r="AF53" s="8">
        <v>1.2729166666666667</v>
      </c>
      <c r="AG53" s="8">
        <v>1.2777777777777779</v>
      </c>
      <c r="AH53" s="9">
        <f t="shared" si="10"/>
        <v>4.8611111111112049E-3</v>
      </c>
      <c r="AI53" s="10">
        <f t="shared" si="11"/>
        <v>0</v>
      </c>
      <c r="AJ53" s="10">
        <f t="shared" si="12"/>
        <v>7</v>
      </c>
      <c r="AK53" s="8">
        <v>1.2777777777777779</v>
      </c>
      <c r="AL53" s="8">
        <v>1.28125</v>
      </c>
      <c r="AM53" s="9">
        <f t="shared" si="13"/>
        <v>3.4722222222220989E-3</v>
      </c>
      <c r="AN53" s="565">
        <f t="shared" si="33"/>
        <v>0.27430555555555558</v>
      </c>
      <c r="AO53" s="10">
        <f t="shared" si="15"/>
        <v>6</v>
      </c>
      <c r="AP53" s="10">
        <f t="shared" si="16"/>
        <v>35</v>
      </c>
      <c r="AQ53" s="565">
        <f t="shared" si="17"/>
        <v>0.10555555555555547</v>
      </c>
      <c r="AR53" s="10">
        <f t="shared" si="18"/>
        <v>2</v>
      </c>
      <c r="AS53" s="10">
        <f t="shared" si="19"/>
        <v>32</v>
      </c>
      <c r="AT53" s="545">
        <v>0</v>
      </c>
      <c r="AU53" s="545">
        <v>0</v>
      </c>
      <c r="AV53" s="545">
        <v>2.2916666666666669E-2</v>
      </c>
      <c r="AW53" s="546">
        <f t="shared" si="20"/>
        <v>0</v>
      </c>
      <c r="AX53" s="546">
        <f t="shared" si="21"/>
        <v>33</v>
      </c>
      <c r="AY53" s="545">
        <v>0</v>
      </c>
      <c r="AZ53" s="546">
        <f t="shared" si="22"/>
        <v>0</v>
      </c>
      <c r="BA53" s="546">
        <f t="shared" si="23"/>
        <v>0</v>
      </c>
      <c r="BB53" s="545">
        <v>0</v>
      </c>
      <c r="BC53" s="546">
        <f t="shared" si="24"/>
        <v>0</v>
      </c>
      <c r="BD53" s="546">
        <f t="shared" si="25"/>
        <v>0</v>
      </c>
      <c r="BE53" s="545">
        <v>1.8749999999999999E-2</v>
      </c>
      <c r="BF53" s="546">
        <f t="shared" si="26"/>
        <v>0</v>
      </c>
      <c r="BG53" s="546">
        <f t="shared" si="27"/>
        <v>27</v>
      </c>
      <c r="BH53" s="545">
        <v>0</v>
      </c>
      <c r="BI53" s="637">
        <f t="shared" si="28"/>
        <v>0</v>
      </c>
      <c r="BJ53" s="558">
        <f t="shared" si="29"/>
        <v>0</v>
      </c>
      <c r="BK53" s="642">
        <f t="shared" si="30"/>
        <v>61.955084745762711</v>
      </c>
    </row>
    <row r="54" spans="1:63" x14ac:dyDescent="0.25">
      <c r="A54" s="574">
        <v>40725</v>
      </c>
      <c r="B54" s="585">
        <f t="shared" si="31"/>
        <v>7</v>
      </c>
      <c r="C54" s="575">
        <v>2</v>
      </c>
      <c r="D54" s="576" t="s">
        <v>33</v>
      </c>
      <c r="E54" s="576" t="s">
        <v>236</v>
      </c>
      <c r="F54" s="524">
        <v>3418.62</v>
      </c>
      <c r="G54" s="575">
        <v>55</v>
      </c>
      <c r="H54" s="575">
        <v>4</v>
      </c>
      <c r="I54" s="545">
        <v>0.32291666666666669</v>
      </c>
      <c r="J54" s="545">
        <v>0.32291666666666669</v>
      </c>
      <c r="K54" s="8">
        <v>0.37152777777777773</v>
      </c>
      <c r="L54" s="565">
        <f t="shared" si="1"/>
        <v>4.8611111111111049E-2</v>
      </c>
      <c r="M54" s="8">
        <v>0.40625</v>
      </c>
      <c r="N54" s="565">
        <f t="shared" si="2"/>
        <v>3.4722222222222265E-2</v>
      </c>
      <c r="O54" s="8">
        <v>0.45833333333333331</v>
      </c>
      <c r="P54" s="565">
        <f t="shared" si="3"/>
        <v>5.2083333333333315E-2</v>
      </c>
      <c r="Q54" s="8">
        <v>0.45833333333333331</v>
      </c>
      <c r="R54" s="8">
        <v>0.50902777777777775</v>
      </c>
      <c r="S54" s="9">
        <f t="shared" si="4"/>
        <v>5.0694444444444431E-2</v>
      </c>
      <c r="T54" s="8">
        <v>0.45833333333333331</v>
      </c>
      <c r="U54" s="8">
        <v>0.50902777777777775</v>
      </c>
      <c r="V54" s="9">
        <f t="shared" si="5"/>
        <v>5.0694444444444431E-2</v>
      </c>
      <c r="W54" s="8">
        <v>0.51180555555555551</v>
      </c>
      <c r="X54" s="9">
        <f t="shared" si="32"/>
        <v>2.7777777777777679E-3</v>
      </c>
      <c r="Y54" s="8">
        <v>0.51388888888888895</v>
      </c>
      <c r="Z54" s="9">
        <f t="shared" si="7"/>
        <v>2.083333333333437E-3</v>
      </c>
      <c r="AA54" s="8">
        <v>0.63194444444444442</v>
      </c>
      <c r="AB54" s="565">
        <f t="shared" si="8"/>
        <v>0.11805555555555547</v>
      </c>
      <c r="AC54" s="8">
        <v>0.51527777777777783</v>
      </c>
      <c r="AD54" s="8">
        <v>0.6333333333333333</v>
      </c>
      <c r="AE54" s="9">
        <f t="shared" si="9"/>
        <v>0.11805555555555547</v>
      </c>
      <c r="AF54" s="8">
        <v>0.70833333333333337</v>
      </c>
      <c r="AG54" s="8">
        <v>0.72222222222222221</v>
      </c>
      <c r="AH54" s="9">
        <f t="shared" si="10"/>
        <v>1.388888888888884E-2</v>
      </c>
      <c r="AI54" s="10">
        <f t="shared" si="11"/>
        <v>0</v>
      </c>
      <c r="AJ54" s="10">
        <f t="shared" si="12"/>
        <v>20</v>
      </c>
      <c r="AK54" s="8">
        <v>0.72222222222222221</v>
      </c>
      <c r="AL54" s="8">
        <v>0.72569444444444453</v>
      </c>
      <c r="AM54" s="9">
        <f t="shared" si="13"/>
        <v>3.4722222222223209E-3</v>
      </c>
      <c r="AN54" s="565">
        <f t="shared" si="33"/>
        <v>0.40277777777777785</v>
      </c>
      <c r="AO54" s="10">
        <f t="shared" si="15"/>
        <v>9</v>
      </c>
      <c r="AP54" s="10">
        <f t="shared" si="16"/>
        <v>40</v>
      </c>
      <c r="AQ54" s="565">
        <f t="shared" si="17"/>
        <v>9.0972222222222135E-2</v>
      </c>
      <c r="AR54" s="10">
        <f t="shared" si="18"/>
        <v>2</v>
      </c>
      <c r="AS54" s="10">
        <f t="shared" si="19"/>
        <v>11</v>
      </c>
      <c r="AT54" s="545">
        <v>0</v>
      </c>
      <c r="AU54" s="545">
        <v>0</v>
      </c>
      <c r="AV54" s="545">
        <v>0</v>
      </c>
      <c r="AW54" s="546">
        <f t="shared" si="20"/>
        <v>0</v>
      </c>
      <c r="AX54" s="546">
        <f t="shared" si="21"/>
        <v>0</v>
      </c>
      <c r="AY54" s="545">
        <v>0</v>
      </c>
      <c r="AZ54" s="546">
        <f t="shared" si="22"/>
        <v>0</v>
      </c>
      <c r="BA54" s="546">
        <f t="shared" si="23"/>
        <v>0</v>
      </c>
      <c r="BB54" s="545">
        <v>7.6388888888888886E-3</v>
      </c>
      <c r="BC54" s="546">
        <f t="shared" si="24"/>
        <v>0</v>
      </c>
      <c r="BD54" s="546">
        <f t="shared" si="25"/>
        <v>11</v>
      </c>
      <c r="BE54" s="545">
        <v>1.9444444444444445E-2</v>
      </c>
      <c r="BF54" s="546">
        <f t="shared" si="26"/>
        <v>0</v>
      </c>
      <c r="BG54" s="546">
        <f t="shared" si="27"/>
        <v>28</v>
      </c>
      <c r="BH54" s="545">
        <v>2.0833333333333332E-2</v>
      </c>
      <c r="BI54" s="637">
        <f t="shared" si="28"/>
        <v>0</v>
      </c>
      <c r="BJ54" s="558">
        <f t="shared" si="29"/>
        <v>30</v>
      </c>
      <c r="BK54" s="642">
        <f t="shared" si="30"/>
        <v>62.156727272727274</v>
      </c>
    </row>
    <row r="55" spans="1:63" x14ac:dyDescent="0.25">
      <c r="A55" s="574">
        <v>40725</v>
      </c>
      <c r="B55" s="585">
        <f t="shared" si="31"/>
        <v>7</v>
      </c>
      <c r="C55" s="575">
        <v>3</v>
      </c>
      <c r="D55" s="576" t="s">
        <v>33</v>
      </c>
      <c r="E55" s="576" t="s">
        <v>127</v>
      </c>
      <c r="F55" s="524">
        <v>3548.51</v>
      </c>
      <c r="G55" s="575">
        <v>59</v>
      </c>
      <c r="H55" s="575">
        <v>0</v>
      </c>
      <c r="I55" s="545">
        <v>0.7583333333333333</v>
      </c>
      <c r="J55" s="545">
        <v>0.7583333333333333</v>
      </c>
      <c r="K55" s="8">
        <v>0.76388888888888884</v>
      </c>
      <c r="L55" s="565">
        <f t="shared" si="1"/>
        <v>5.5555555555555358E-3</v>
      </c>
      <c r="M55" s="8">
        <v>0.76388888888888884</v>
      </c>
      <c r="N55" s="565">
        <f t="shared" si="2"/>
        <v>0</v>
      </c>
      <c r="O55" s="8">
        <v>0.78125</v>
      </c>
      <c r="P55" s="565">
        <f t="shared" si="3"/>
        <v>1.736111111111116E-2</v>
      </c>
      <c r="Q55" s="8">
        <v>0.78125</v>
      </c>
      <c r="R55" s="8">
        <v>0.85763888888888884</v>
      </c>
      <c r="S55" s="9">
        <f t="shared" si="4"/>
        <v>7.638888888888884E-2</v>
      </c>
      <c r="T55" s="8">
        <v>0.78125</v>
      </c>
      <c r="U55" s="8">
        <v>0.85763888888888884</v>
      </c>
      <c r="V55" s="9">
        <f t="shared" si="5"/>
        <v>7.638888888888884E-2</v>
      </c>
      <c r="W55" s="8">
        <v>0.86111111111111116</v>
      </c>
      <c r="X55" s="9">
        <f t="shared" si="32"/>
        <v>3.4722222222223209E-3</v>
      </c>
      <c r="Y55" s="8">
        <v>0.86111111111111116</v>
      </c>
      <c r="Z55" s="9">
        <f t="shared" si="7"/>
        <v>0</v>
      </c>
      <c r="AA55" s="8">
        <v>1.0979166666666667</v>
      </c>
      <c r="AB55" s="565">
        <f t="shared" si="8"/>
        <v>0.23680555555555549</v>
      </c>
      <c r="AC55" s="8">
        <v>1.0979166666666667</v>
      </c>
      <c r="AD55" s="8">
        <v>1.0979166666666667</v>
      </c>
      <c r="AE55" s="9">
        <f t="shared" si="9"/>
        <v>0</v>
      </c>
      <c r="AF55" s="8">
        <v>1.1041666666666667</v>
      </c>
      <c r="AG55" s="8">
        <v>1.1180555555555556</v>
      </c>
      <c r="AH55" s="9">
        <f t="shared" si="10"/>
        <v>1.388888888888884E-2</v>
      </c>
      <c r="AI55" s="10">
        <f t="shared" si="11"/>
        <v>0</v>
      </c>
      <c r="AJ55" s="10">
        <f t="shared" si="12"/>
        <v>20</v>
      </c>
      <c r="AK55" s="8">
        <v>1.1180555555555556</v>
      </c>
      <c r="AL55" s="8">
        <v>1.1215277777777779</v>
      </c>
      <c r="AM55" s="9">
        <f t="shared" si="13"/>
        <v>3.4722222222223209E-3</v>
      </c>
      <c r="AN55" s="565">
        <f t="shared" si="33"/>
        <v>0.3631944444444446</v>
      </c>
      <c r="AO55" s="10">
        <f t="shared" si="15"/>
        <v>8</v>
      </c>
      <c r="AP55" s="10">
        <f t="shared" si="16"/>
        <v>43</v>
      </c>
      <c r="AQ55" s="565">
        <f t="shared" si="17"/>
        <v>4.6527777777777724E-2</v>
      </c>
      <c r="AR55" s="10">
        <f t="shared" si="18"/>
        <v>1</v>
      </c>
      <c r="AS55" s="10">
        <f t="shared" si="19"/>
        <v>7</v>
      </c>
      <c r="AT55" s="545">
        <v>0</v>
      </c>
      <c r="AU55" s="545">
        <v>0.15208333333333332</v>
      </c>
      <c r="AV55" s="545">
        <v>0</v>
      </c>
      <c r="AW55" s="546">
        <f t="shared" si="20"/>
        <v>0</v>
      </c>
      <c r="AX55" s="546">
        <f t="shared" si="21"/>
        <v>0</v>
      </c>
      <c r="AY55" s="545">
        <v>0</v>
      </c>
      <c r="AZ55" s="546">
        <f t="shared" si="22"/>
        <v>0</v>
      </c>
      <c r="BA55" s="546">
        <f t="shared" si="23"/>
        <v>0</v>
      </c>
      <c r="BB55" s="545">
        <v>0</v>
      </c>
      <c r="BC55" s="546">
        <f t="shared" si="24"/>
        <v>0</v>
      </c>
      <c r="BD55" s="546">
        <f t="shared" si="25"/>
        <v>0</v>
      </c>
      <c r="BE55" s="545">
        <v>3.8194444444444441E-2</v>
      </c>
      <c r="BF55" s="546">
        <f t="shared" si="26"/>
        <v>0</v>
      </c>
      <c r="BG55" s="546">
        <f t="shared" si="27"/>
        <v>55</v>
      </c>
      <c r="BH55" s="545">
        <v>0</v>
      </c>
      <c r="BI55" s="637">
        <f t="shared" si="28"/>
        <v>0</v>
      </c>
      <c r="BJ55" s="558">
        <f t="shared" si="29"/>
        <v>0</v>
      </c>
      <c r="BK55" s="642">
        <f t="shared" si="30"/>
        <v>60.144237288135599</v>
      </c>
    </row>
    <row r="56" spans="1:63" x14ac:dyDescent="0.25">
      <c r="A56" s="574">
        <v>40726</v>
      </c>
      <c r="B56" s="585">
        <f t="shared" si="31"/>
        <v>7</v>
      </c>
      <c r="C56" s="575">
        <v>1</v>
      </c>
      <c r="D56" s="576" t="s">
        <v>243</v>
      </c>
      <c r="E56" s="576" t="s">
        <v>244</v>
      </c>
      <c r="F56" s="524">
        <v>3643.16</v>
      </c>
      <c r="G56" s="575">
        <v>59</v>
      </c>
      <c r="H56" s="575">
        <v>0</v>
      </c>
      <c r="I56" s="545">
        <v>0.47569444444444442</v>
      </c>
      <c r="J56" s="545">
        <v>0.47569444444444442</v>
      </c>
      <c r="K56" s="8">
        <v>0.48055555555555557</v>
      </c>
      <c r="L56" s="565">
        <f t="shared" si="1"/>
        <v>4.8611111111111494E-3</v>
      </c>
      <c r="M56" s="8">
        <v>0.48055555555555557</v>
      </c>
      <c r="N56" s="565">
        <f t="shared" si="2"/>
        <v>0</v>
      </c>
      <c r="O56" s="8">
        <v>0.51041666666666663</v>
      </c>
      <c r="P56" s="565">
        <f t="shared" si="3"/>
        <v>2.9861111111111061E-2</v>
      </c>
      <c r="Q56" s="8">
        <v>0.51388888888888895</v>
      </c>
      <c r="R56" s="8">
        <v>0.55902777777777779</v>
      </c>
      <c r="S56" s="9">
        <f t="shared" si="4"/>
        <v>4.513888888888884E-2</v>
      </c>
      <c r="T56" s="8">
        <v>0.52430555555555558</v>
      </c>
      <c r="U56" s="8">
        <v>0.55902777777777779</v>
      </c>
      <c r="V56" s="9">
        <f t="shared" si="5"/>
        <v>3.472222222222221E-2</v>
      </c>
      <c r="W56" s="8">
        <v>0.58124999999999993</v>
      </c>
      <c r="X56" s="9">
        <f t="shared" si="32"/>
        <v>2.2222222222222143E-2</v>
      </c>
      <c r="Y56" s="8">
        <v>0.61458333333333337</v>
      </c>
      <c r="Z56" s="9">
        <f t="shared" si="7"/>
        <v>3.3333333333333437E-2</v>
      </c>
      <c r="AA56" s="8">
        <v>0.76736111111111116</v>
      </c>
      <c r="AB56" s="565">
        <f t="shared" si="8"/>
        <v>0.15277777777777779</v>
      </c>
      <c r="AC56" s="8">
        <v>0.61597222222222225</v>
      </c>
      <c r="AD56" s="8">
        <v>0.77083333333333337</v>
      </c>
      <c r="AE56" s="9">
        <f t="shared" si="9"/>
        <v>0.15486111111111112</v>
      </c>
      <c r="AF56" s="8">
        <v>0.79722222222222217</v>
      </c>
      <c r="AG56" s="8">
        <v>0.80555555555555547</v>
      </c>
      <c r="AH56" s="9">
        <f t="shared" si="10"/>
        <v>8.3333333333333037E-3</v>
      </c>
      <c r="AI56" s="10">
        <f t="shared" si="11"/>
        <v>0</v>
      </c>
      <c r="AJ56" s="10">
        <f t="shared" si="12"/>
        <v>12</v>
      </c>
      <c r="AK56" s="8">
        <v>0.80555555555555547</v>
      </c>
      <c r="AL56" s="8">
        <v>0.81041666666666667</v>
      </c>
      <c r="AM56" s="9">
        <f t="shared" si="13"/>
        <v>4.8611111111112049E-3</v>
      </c>
      <c r="AN56" s="565">
        <f t="shared" si="33"/>
        <v>0.33472222222222225</v>
      </c>
      <c r="AO56" s="10">
        <f t="shared" si="15"/>
        <v>8</v>
      </c>
      <c r="AP56" s="10">
        <f t="shared" si="16"/>
        <v>2</v>
      </c>
      <c r="AQ56" s="565">
        <f t="shared" si="17"/>
        <v>8.0555555555555561E-2</v>
      </c>
      <c r="AR56" s="10">
        <f t="shared" si="18"/>
        <v>1</v>
      </c>
      <c r="AS56" s="10">
        <f t="shared" si="19"/>
        <v>56</v>
      </c>
      <c r="AT56" s="545">
        <v>0</v>
      </c>
      <c r="AU56" s="545">
        <v>0</v>
      </c>
      <c r="AV56" s="545">
        <v>0</v>
      </c>
      <c r="AW56" s="546">
        <f t="shared" si="20"/>
        <v>0</v>
      </c>
      <c r="AX56" s="546">
        <f t="shared" si="21"/>
        <v>0</v>
      </c>
      <c r="AY56" s="545">
        <v>0</v>
      </c>
      <c r="AZ56" s="546">
        <f t="shared" si="22"/>
        <v>0</v>
      </c>
      <c r="BA56" s="546">
        <f t="shared" si="23"/>
        <v>0</v>
      </c>
      <c r="BB56" s="545">
        <v>0</v>
      </c>
      <c r="BC56" s="546">
        <f t="shared" si="24"/>
        <v>0</v>
      </c>
      <c r="BD56" s="546">
        <f t="shared" si="25"/>
        <v>0</v>
      </c>
      <c r="BE56" s="545">
        <v>7.2222222222222229E-2</v>
      </c>
      <c r="BF56" s="546">
        <f t="shared" si="26"/>
        <v>1</v>
      </c>
      <c r="BG56" s="546">
        <f t="shared" si="27"/>
        <v>44</v>
      </c>
      <c r="BH56" s="545">
        <v>0</v>
      </c>
      <c r="BI56" s="637">
        <f t="shared" si="28"/>
        <v>0</v>
      </c>
      <c r="BJ56" s="558">
        <f t="shared" si="29"/>
        <v>0</v>
      </c>
      <c r="BK56" s="642">
        <f t="shared" si="30"/>
        <v>61.748474576271185</v>
      </c>
    </row>
    <row r="57" spans="1:63" ht="45" x14ac:dyDescent="0.25">
      <c r="A57" s="574">
        <v>40726</v>
      </c>
      <c r="B57" s="585">
        <f t="shared" si="31"/>
        <v>7</v>
      </c>
      <c r="C57" s="575">
        <v>4</v>
      </c>
      <c r="D57" s="576" t="s">
        <v>33</v>
      </c>
      <c r="E57" s="576" t="s">
        <v>245</v>
      </c>
      <c r="F57" s="524">
        <v>3688.55</v>
      </c>
      <c r="G57" s="575">
        <v>59</v>
      </c>
      <c r="H57" s="575">
        <v>0</v>
      </c>
      <c r="I57" s="545">
        <v>0.97569444444444453</v>
      </c>
      <c r="J57" s="545">
        <v>0.97569444444444453</v>
      </c>
      <c r="K57" s="8">
        <v>0.98263888888888884</v>
      </c>
      <c r="L57" s="565">
        <f t="shared" si="1"/>
        <v>6.9444444444443088E-3</v>
      </c>
      <c r="M57" s="8">
        <v>0.99305555555555547</v>
      </c>
      <c r="N57" s="565">
        <f t="shared" si="2"/>
        <v>1.041666666666663E-2</v>
      </c>
      <c r="O57" s="8">
        <v>1.0208333333333333</v>
      </c>
      <c r="P57" s="565">
        <f t="shared" si="3"/>
        <v>2.777777777777779E-2</v>
      </c>
      <c r="Q57" s="8">
        <v>1.0243055555555556</v>
      </c>
      <c r="R57" s="8">
        <v>1.1979166666666667</v>
      </c>
      <c r="S57" s="9">
        <f t="shared" si="4"/>
        <v>0.17361111111111116</v>
      </c>
      <c r="T57" s="8">
        <v>1.0243055555555556</v>
      </c>
      <c r="U57" s="8">
        <v>1.1979166666666667</v>
      </c>
      <c r="V57" s="9">
        <f t="shared" si="5"/>
        <v>0.17361111111111116</v>
      </c>
      <c r="W57" s="8">
        <v>1.2</v>
      </c>
      <c r="X57" s="9">
        <f t="shared" si="32"/>
        <v>2.0833333333332149E-3</v>
      </c>
      <c r="Y57" s="8">
        <v>1.2013888888888888</v>
      </c>
      <c r="Z57" s="9">
        <f t="shared" si="7"/>
        <v>1.388888888888884E-3</v>
      </c>
      <c r="AA57" s="8">
        <v>1.3069444444444445</v>
      </c>
      <c r="AB57" s="565">
        <f t="shared" si="8"/>
        <v>0.10555555555555562</v>
      </c>
      <c r="AC57" s="8">
        <v>1.3069444444444445</v>
      </c>
      <c r="AD57" s="8">
        <v>1.3069444444444445</v>
      </c>
      <c r="AE57" s="9">
        <f t="shared" si="9"/>
        <v>0</v>
      </c>
      <c r="AF57" s="8">
        <v>1.3159722222222221</v>
      </c>
      <c r="AG57" s="8">
        <v>1.3229166666666667</v>
      </c>
      <c r="AH57" s="9">
        <f t="shared" si="10"/>
        <v>6.9444444444446418E-3</v>
      </c>
      <c r="AI57" s="10">
        <f t="shared" si="11"/>
        <v>0</v>
      </c>
      <c r="AJ57" s="10">
        <f t="shared" si="12"/>
        <v>10</v>
      </c>
      <c r="AK57" s="8">
        <v>1.3229166666666667</v>
      </c>
      <c r="AL57" s="8">
        <v>1.3263888888888888</v>
      </c>
      <c r="AM57" s="9">
        <f t="shared" si="13"/>
        <v>3.4722222222220989E-3</v>
      </c>
      <c r="AN57" s="565">
        <f t="shared" si="33"/>
        <v>0.35069444444444431</v>
      </c>
      <c r="AO57" s="10">
        <f t="shared" si="15"/>
        <v>8</v>
      </c>
      <c r="AP57" s="10">
        <f t="shared" si="16"/>
        <v>25</v>
      </c>
      <c r="AQ57" s="565">
        <f t="shared" si="17"/>
        <v>6.3888888888888953E-2</v>
      </c>
      <c r="AR57" s="10">
        <f t="shared" si="18"/>
        <v>1</v>
      </c>
      <c r="AS57" s="10">
        <f t="shared" si="19"/>
        <v>32</v>
      </c>
      <c r="AT57" s="545">
        <v>0</v>
      </c>
      <c r="AU57" s="545">
        <v>0</v>
      </c>
      <c r="AV57" s="545">
        <v>0</v>
      </c>
      <c r="AW57" s="546">
        <f t="shared" si="20"/>
        <v>0</v>
      </c>
      <c r="AX57" s="546">
        <f t="shared" si="21"/>
        <v>0</v>
      </c>
      <c r="AY57" s="545">
        <v>0</v>
      </c>
      <c r="AZ57" s="546">
        <f t="shared" si="22"/>
        <v>0</v>
      </c>
      <c r="BA57" s="546">
        <f t="shared" si="23"/>
        <v>0</v>
      </c>
      <c r="BB57" s="545">
        <v>2.4305555555555556E-2</v>
      </c>
      <c r="BC57" s="546">
        <f t="shared" si="24"/>
        <v>0</v>
      </c>
      <c r="BD57" s="546">
        <f t="shared" si="25"/>
        <v>35</v>
      </c>
      <c r="BE57" s="545">
        <v>1.7361111111111112E-2</v>
      </c>
      <c r="BF57" s="546">
        <f t="shared" si="26"/>
        <v>0</v>
      </c>
      <c r="BG57" s="546">
        <f t="shared" si="27"/>
        <v>25</v>
      </c>
      <c r="BH57" s="545">
        <v>0</v>
      </c>
      <c r="BI57" s="637">
        <f t="shared" si="28"/>
        <v>0</v>
      </c>
      <c r="BJ57" s="558">
        <f t="shared" si="29"/>
        <v>0</v>
      </c>
      <c r="BK57" s="642">
        <f t="shared" si="30"/>
        <v>62.517796610169498</v>
      </c>
    </row>
    <row r="58" spans="1:63" ht="45" x14ac:dyDescent="0.25">
      <c r="A58" s="574">
        <v>40727</v>
      </c>
      <c r="B58" s="585">
        <f t="shared" si="31"/>
        <v>7</v>
      </c>
      <c r="C58" s="575">
        <v>5</v>
      </c>
      <c r="D58" s="576" t="s">
        <v>33</v>
      </c>
      <c r="E58" s="576" t="s">
        <v>246</v>
      </c>
      <c r="F58" s="524">
        <v>3603.6</v>
      </c>
      <c r="G58" s="575">
        <v>58</v>
      </c>
      <c r="H58" s="575">
        <v>1</v>
      </c>
      <c r="I58" s="545">
        <v>0.25555555555555559</v>
      </c>
      <c r="J58" s="545">
        <v>0.25555555555555559</v>
      </c>
      <c r="K58" s="8">
        <v>0.26041666666666669</v>
      </c>
      <c r="L58" s="565">
        <f t="shared" si="1"/>
        <v>4.8611111111110938E-3</v>
      </c>
      <c r="M58" s="8">
        <v>0.26180555555555557</v>
      </c>
      <c r="N58" s="565">
        <f t="shared" si="2"/>
        <v>1.388888888888884E-3</v>
      </c>
      <c r="O58" s="8">
        <v>0.30416666666666664</v>
      </c>
      <c r="P58" s="565">
        <f t="shared" si="3"/>
        <v>4.2361111111111072E-2</v>
      </c>
      <c r="Q58" s="8">
        <v>0.30416666666666664</v>
      </c>
      <c r="R58" s="8">
        <v>0.35069444444444442</v>
      </c>
      <c r="S58" s="9">
        <f t="shared" si="4"/>
        <v>4.6527777777777779E-2</v>
      </c>
      <c r="T58" s="8">
        <v>0.30416666666666664</v>
      </c>
      <c r="U58" s="8">
        <v>0.35069444444444442</v>
      </c>
      <c r="V58" s="9">
        <f t="shared" si="5"/>
        <v>4.6527777777777779E-2</v>
      </c>
      <c r="W58" s="8">
        <v>0.35416666666666669</v>
      </c>
      <c r="X58" s="9">
        <f t="shared" si="32"/>
        <v>3.4722222222222654E-3</v>
      </c>
      <c r="Y58" s="8">
        <v>0.3611111111111111</v>
      </c>
      <c r="Z58" s="9">
        <f t="shared" si="7"/>
        <v>6.9444444444444198E-3</v>
      </c>
      <c r="AA58" s="8">
        <v>0.47291666666666665</v>
      </c>
      <c r="AB58" s="565">
        <f t="shared" si="8"/>
        <v>0.11180555555555555</v>
      </c>
      <c r="AC58" s="8">
        <v>0.36249999999999999</v>
      </c>
      <c r="AD58" s="8">
        <v>0.3972222222222222</v>
      </c>
      <c r="AE58" s="9">
        <f t="shared" si="9"/>
        <v>3.472222222222221E-2</v>
      </c>
      <c r="AF58" s="8">
        <v>0.52222222222222225</v>
      </c>
      <c r="AG58" s="8">
        <v>0.52430555555555558</v>
      </c>
      <c r="AH58" s="9">
        <f t="shared" si="10"/>
        <v>2.0833333333333259E-3</v>
      </c>
      <c r="AI58" s="10">
        <f t="shared" si="11"/>
        <v>0</v>
      </c>
      <c r="AJ58" s="10">
        <f t="shared" si="12"/>
        <v>3</v>
      </c>
      <c r="AK58" s="8">
        <v>0.52430555555555558</v>
      </c>
      <c r="AL58" s="8">
        <v>0.52777777777777779</v>
      </c>
      <c r="AM58" s="9">
        <f t="shared" si="13"/>
        <v>3.4722222222222099E-3</v>
      </c>
      <c r="AN58" s="565">
        <f t="shared" si="33"/>
        <v>0.2722222222222222</v>
      </c>
      <c r="AO58" s="10">
        <f t="shared" si="15"/>
        <v>6</v>
      </c>
      <c r="AP58" s="10">
        <f t="shared" si="16"/>
        <v>32</v>
      </c>
      <c r="AQ58" s="565">
        <f t="shared" si="17"/>
        <v>0.10069444444444443</v>
      </c>
      <c r="AR58" s="10">
        <f t="shared" si="18"/>
        <v>2</v>
      </c>
      <c r="AS58" s="10">
        <f t="shared" si="19"/>
        <v>25</v>
      </c>
      <c r="AT58" s="545">
        <v>0</v>
      </c>
      <c r="AU58" s="545">
        <v>0</v>
      </c>
      <c r="AV58" s="545">
        <v>1.1111111111111112E-2</v>
      </c>
      <c r="AW58" s="546">
        <f t="shared" si="20"/>
        <v>0</v>
      </c>
      <c r="AX58" s="546">
        <f t="shared" si="21"/>
        <v>16</v>
      </c>
      <c r="AY58" s="545">
        <v>0</v>
      </c>
      <c r="AZ58" s="546">
        <f t="shared" si="22"/>
        <v>0</v>
      </c>
      <c r="BA58" s="546">
        <f t="shared" si="23"/>
        <v>0</v>
      </c>
      <c r="BB58" s="545">
        <v>0</v>
      </c>
      <c r="BC58" s="546">
        <f t="shared" si="24"/>
        <v>0</v>
      </c>
      <c r="BD58" s="546">
        <f t="shared" si="25"/>
        <v>0</v>
      </c>
      <c r="BE58" s="545">
        <v>0</v>
      </c>
      <c r="BF58" s="546">
        <f t="shared" si="26"/>
        <v>0</v>
      </c>
      <c r="BG58" s="546">
        <f t="shared" si="27"/>
        <v>0</v>
      </c>
      <c r="BH58" s="545">
        <v>2.0833333333333333E-3</v>
      </c>
      <c r="BI58" s="637">
        <f t="shared" si="28"/>
        <v>0</v>
      </c>
      <c r="BJ58" s="558">
        <f t="shared" si="29"/>
        <v>3</v>
      </c>
      <c r="BK58" s="642">
        <f t="shared" si="30"/>
        <v>62.131034482758622</v>
      </c>
    </row>
    <row r="59" spans="1:63" ht="45" x14ac:dyDescent="0.25">
      <c r="A59" s="574">
        <v>40727</v>
      </c>
      <c r="B59" s="585">
        <f t="shared" si="31"/>
        <v>7</v>
      </c>
      <c r="C59" s="575">
        <v>6</v>
      </c>
      <c r="D59" s="576" t="s">
        <v>33</v>
      </c>
      <c r="E59" s="576" t="s">
        <v>246</v>
      </c>
      <c r="F59" s="524">
        <v>3711.14</v>
      </c>
      <c r="G59" s="575">
        <v>59</v>
      </c>
      <c r="H59" s="575">
        <v>0</v>
      </c>
      <c r="I59" s="545">
        <v>0.61111111111111105</v>
      </c>
      <c r="J59" s="545">
        <v>0.61111111111111105</v>
      </c>
      <c r="K59" s="8">
        <v>0.62152777777777779</v>
      </c>
      <c r="L59" s="565">
        <f t="shared" si="1"/>
        <v>1.0416666666666741E-2</v>
      </c>
      <c r="M59" s="8">
        <v>0.625</v>
      </c>
      <c r="N59" s="565">
        <f t="shared" si="2"/>
        <v>3.4722222222222099E-3</v>
      </c>
      <c r="O59" s="8">
        <v>0.65277777777777779</v>
      </c>
      <c r="P59" s="565">
        <f t="shared" si="3"/>
        <v>2.777777777777779E-2</v>
      </c>
      <c r="Q59" s="8">
        <v>0.65277777777777779</v>
      </c>
      <c r="R59" s="8">
        <v>0.82291666666666663</v>
      </c>
      <c r="S59" s="9">
        <f t="shared" si="4"/>
        <v>0.17013888888888884</v>
      </c>
      <c r="T59" s="8">
        <v>0.65277777777777779</v>
      </c>
      <c r="U59" s="8">
        <v>0.82291666666666663</v>
      </c>
      <c r="V59" s="9">
        <f t="shared" si="5"/>
        <v>0.17013888888888884</v>
      </c>
      <c r="W59" s="8">
        <v>0.69513888888888886</v>
      </c>
      <c r="X59" s="9">
        <f t="shared" si="32"/>
        <v>-0.12777777777777777</v>
      </c>
      <c r="Y59" s="8">
        <v>0.69513888888888886</v>
      </c>
      <c r="Z59" s="9">
        <f t="shared" si="7"/>
        <v>0</v>
      </c>
      <c r="AA59" s="8">
        <v>0.86736111111111114</v>
      </c>
      <c r="AB59" s="565">
        <f t="shared" si="8"/>
        <v>0.17222222222222228</v>
      </c>
      <c r="AC59" s="8">
        <v>0.6958333333333333</v>
      </c>
      <c r="AD59" s="8">
        <v>0.73958333333333337</v>
      </c>
      <c r="AE59" s="9">
        <f t="shared" si="9"/>
        <v>4.3750000000000067E-2</v>
      </c>
      <c r="AF59" s="8">
        <v>0.87986111111111109</v>
      </c>
      <c r="AG59" s="8">
        <v>0.88194444444444453</v>
      </c>
      <c r="AH59" s="9">
        <f t="shared" si="10"/>
        <v>2.083333333333437E-3</v>
      </c>
      <c r="AI59" s="10">
        <f t="shared" si="11"/>
        <v>0</v>
      </c>
      <c r="AJ59" s="10">
        <f t="shared" si="12"/>
        <v>3</v>
      </c>
      <c r="AK59" s="8">
        <v>0.88194444444444453</v>
      </c>
      <c r="AL59" s="8">
        <v>0.88541666666666663</v>
      </c>
      <c r="AM59" s="9">
        <f t="shared" si="13"/>
        <v>3.4722222222220989E-3</v>
      </c>
      <c r="AN59" s="565">
        <f t="shared" si="33"/>
        <v>0.27430555555555558</v>
      </c>
      <c r="AO59" s="10">
        <f t="shared" si="15"/>
        <v>6</v>
      </c>
      <c r="AP59" s="10">
        <f t="shared" si="16"/>
        <v>35</v>
      </c>
      <c r="AQ59" s="565">
        <f t="shared" si="17"/>
        <v>0.15416666666666673</v>
      </c>
      <c r="AR59" s="10">
        <f t="shared" si="18"/>
        <v>3</v>
      </c>
      <c r="AS59" s="10">
        <f t="shared" si="19"/>
        <v>42</v>
      </c>
      <c r="AT59" s="545">
        <v>0</v>
      </c>
      <c r="AU59" s="545">
        <v>0</v>
      </c>
      <c r="AV59" s="545">
        <v>0</v>
      </c>
      <c r="AW59" s="546">
        <f t="shared" si="20"/>
        <v>0</v>
      </c>
      <c r="AX59" s="546">
        <f t="shared" si="21"/>
        <v>0</v>
      </c>
      <c r="AY59" s="545">
        <v>0</v>
      </c>
      <c r="AZ59" s="546">
        <f t="shared" si="22"/>
        <v>0</v>
      </c>
      <c r="BA59" s="546">
        <f t="shared" si="23"/>
        <v>0</v>
      </c>
      <c r="BB59" s="545">
        <v>0</v>
      </c>
      <c r="BC59" s="546">
        <f t="shared" si="24"/>
        <v>0</v>
      </c>
      <c r="BD59" s="546">
        <f t="shared" si="25"/>
        <v>0</v>
      </c>
      <c r="BE59" s="545">
        <v>1.8055555555555557E-2</v>
      </c>
      <c r="BF59" s="546">
        <f t="shared" si="26"/>
        <v>0</v>
      </c>
      <c r="BG59" s="546">
        <f t="shared" si="27"/>
        <v>26</v>
      </c>
      <c r="BH59" s="545">
        <v>0</v>
      </c>
      <c r="BI59" s="637">
        <f t="shared" si="28"/>
        <v>0</v>
      </c>
      <c r="BJ59" s="558">
        <f t="shared" si="29"/>
        <v>0</v>
      </c>
      <c r="BK59" s="642">
        <f t="shared" si="30"/>
        <v>62.900677966101689</v>
      </c>
    </row>
    <row r="60" spans="1:63" ht="45" x14ac:dyDescent="0.25">
      <c r="A60" s="574">
        <v>40728</v>
      </c>
      <c r="B60" s="585">
        <f t="shared" si="31"/>
        <v>7</v>
      </c>
      <c r="C60" s="575">
        <v>7</v>
      </c>
      <c r="D60" s="576" t="s">
        <v>33</v>
      </c>
      <c r="E60" s="576" t="s">
        <v>246</v>
      </c>
      <c r="F60" s="524">
        <v>3602.28</v>
      </c>
      <c r="G60" s="575">
        <v>59</v>
      </c>
      <c r="H60" s="575">
        <v>0</v>
      </c>
      <c r="I60" s="545">
        <v>9.375E-2</v>
      </c>
      <c r="J60" s="545">
        <v>9.375E-2</v>
      </c>
      <c r="K60" s="8">
        <v>0.10069444444444443</v>
      </c>
      <c r="L60" s="565">
        <f t="shared" si="1"/>
        <v>6.9444444444444337E-3</v>
      </c>
      <c r="M60" s="8">
        <v>0.10416666666666667</v>
      </c>
      <c r="N60" s="565">
        <f t="shared" si="2"/>
        <v>3.4722222222222376E-3</v>
      </c>
      <c r="O60" s="8">
        <v>0.125</v>
      </c>
      <c r="P60" s="565">
        <f t="shared" si="3"/>
        <v>2.0833333333333329E-2</v>
      </c>
      <c r="Q60" s="8">
        <v>0.13194444444444445</v>
      </c>
      <c r="R60" s="8">
        <v>0.19791666666666666</v>
      </c>
      <c r="S60" s="9">
        <f t="shared" si="4"/>
        <v>6.597222222222221E-2</v>
      </c>
      <c r="T60" s="8">
        <v>0.13194444444444445</v>
      </c>
      <c r="U60" s="8">
        <v>0.19791666666666666</v>
      </c>
      <c r="V60" s="9">
        <f t="shared" si="5"/>
        <v>6.597222222222221E-2</v>
      </c>
      <c r="W60" s="8">
        <v>0.23750000000000002</v>
      </c>
      <c r="X60" s="9">
        <f t="shared" si="32"/>
        <v>3.9583333333333359E-2</v>
      </c>
      <c r="Y60" s="8">
        <v>0.24097222222222223</v>
      </c>
      <c r="Z60" s="9">
        <f t="shared" si="7"/>
        <v>3.4722222222222099E-3</v>
      </c>
      <c r="AA60" s="8">
        <v>0.35138888888888892</v>
      </c>
      <c r="AB60" s="565">
        <f t="shared" si="8"/>
        <v>0.11041666666666669</v>
      </c>
      <c r="AC60" s="8">
        <v>0.3298611111111111</v>
      </c>
      <c r="AD60" s="8">
        <v>0.3527777777777778</v>
      </c>
      <c r="AE60" s="9">
        <f t="shared" si="9"/>
        <v>2.2916666666666696E-2</v>
      </c>
      <c r="AF60" s="8">
        <v>0.40486111111111112</v>
      </c>
      <c r="AG60" s="8">
        <v>0.41319444444444442</v>
      </c>
      <c r="AH60" s="9">
        <f t="shared" si="10"/>
        <v>8.3333333333333037E-3</v>
      </c>
      <c r="AI60" s="10">
        <f t="shared" si="11"/>
        <v>0</v>
      </c>
      <c r="AJ60" s="10">
        <f t="shared" si="12"/>
        <v>12</v>
      </c>
      <c r="AK60" s="8">
        <v>0.41319444444444442</v>
      </c>
      <c r="AL60" s="8">
        <v>0.41597222222222219</v>
      </c>
      <c r="AM60" s="9">
        <f t="shared" si="13"/>
        <v>2.7777777777777679E-3</v>
      </c>
      <c r="AN60" s="565">
        <f t="shared" si="33"/>
        <v>0.32222222222222219</v>
      </c>
      <c r="AO60" s="10">
        <f t="shared" si="15"/>
        <v>7</v>
      </c>
      <c r="AP60" s="10">
        <f t="shared" si="16"/>
        <v>44</v>
      </c>
      <c r="AQ60" s="565">
        <f t="shared" si="17"/>
        <v>0.11041666666666669</v>
      </c>
      <c r="AR60" s="10">
        <f t="shared" si="18"/>
        <v>2</v>
      </c>
      <c r="AS60" s="10">
        <f t="shared" si="19"/>
        <v>39</v>
      </c>
      <c r="AT60" s="545">
        <v>0</v>
      </c>
      <c r="AU60" s="545">
        <v>0</v>
      </c>
      <c r="AV60" s="545">
        <v>0</v>
      </c>
      <c r="AW60" s="546">
        <f t="shared" si="20"/>
        <v>0</v>
      </c>
      <c r="AX60" s="546">
        <f t="shared" si="21"/>
        <v>0</v>
      </c>
      <c r="AY60" s="545">
        <v>0</v>
      </c>
      <c r="AZ60" s="546">
        <f t="shared" si="22"/>
        <v>0</v>
      </c>
      <c r="BA60" s="546">
        <f t="shared" si="23"/>
        <v>0</v>
      </c>
      <c r="BB60" s="545">
        <v>0</v>
      </c>
      <c r="BC60" s="546">
        <f t="shared" si="24"/>
        <v>0</v>
      </c>
      <c r="BD60" s="546">
        <f t="shared" si="25"/>
        <v>0</v>
      </c>
      <c r="BE60" s="545">
        <v>0</v>
      </c>
      <c r="BF60" s="546">
        <f t="shared" si="26"/>
        <v>0</v>
      </c>
      <c r="BG60" s="546">
        <f t="shared" si="27"/>
        <v>0</v>
      </c>
      <c r="BH60" s="545">
        <v>0</v>
      </c>
      <c r="BI60" s="637">
        <f t="shared" si="28"/>
        <v>0</v>
      </c>
      <c r="BJ60" s="558">
        <f t="shared" si="29"/>
        <v>0</v>
      </c>
      <c r="BK60" s="642">
        <f t="shared" si="30"/>
        <v>61.055593220338984</v>
      </c>
    </row>
    <row r="61" spans="1:63" x14ac:dyDescent="0.25">
      <c r="A61" s="574">
        <v>40728</v>
      </c>
      <c r="B61" s="585">
        <f t="shared" si="31"/>
        <v>7</v>
      </c>
      <c r="C61" s="575">
        <v>8</v>
      </c>
      <c r="D61" s="576" t="s">
        <v>33</v>
      </c>
      <c r="E61" s="576" t="s">
        <v>236</v>
      </c>
      <c r="F61" s="524">
        <v>3585.56</v>
      </c>
      <c r="G61" s="575">
        <v>58</v>
      </c>
      <c r="H61" s="575">
        <v>1</v>
      </c>
      <c r="I61" s="545">
        <v>0.51736111111111105</v>
      </c>
      <c r="J61" s="545">
        <v>0.51736111111111105</v>
      </c>
      <c r="K61" s="8">
        <v>0.52777777777777779</v>
      </c>
      <c r="L61" s="565">
        <f t="shared" si="1"/>
        <v>1.0416666666666741E-2</v>
      </c>
      <c r="M61" s="8">
        <v>0.52777777777777779</v>
      </c>
      <c r="N61" s="565">
        <f t="shared" si="2"/>
        <v>0</v>
      </c>
      <c r="O61" s="8">
        <v>0.54166666666666663</v>
      </c>
      <c r="P61" s="565">
        <f t="shared" si="3"/>
        <v>1.388888888888884E-2</v>
      </c>
      <c r="Q61" s="8">
        <v>0.54513888888888895</v>
      </c>
      <c r="R61" s="8">
        <v>0.57986111111111105</v>
      </c>
      <c r="S61" s="9">
        <f t="shared" si="4"/>
        <v>3.4722222222222099E-2</v>
      </c>
      <c r="T61" s="8">
        <v>0.54513888888888895</v>
      </c>
      <c r="U61" s="8">
        <v>0.57986111111111105</v>
      </c>
      <c r="V61" s="9">
        <f t="shared" si="5"/>
        <v>3.4722222222222099E-2</v>
      </c>
      <c r="W61" s="8">
        <v>0.58263888888888882</v>
      </c>
      <c r="X61" s="9">
        <f t="shared" si="32"/>
        <v>2.7777777777777679E-3</v>
      </c>
      <c r="Y61" s="8">
        <v>0.59097222222222223</v>
      </c>
      <c r="Z61" s="9">
        <f t="shared" si="7"/>
        <v>8.3333333333334147E-3</v>
      </c>
      <c r="AA61" s="8">
        <v>0.74930555555555556</v>
      </c>
      <c r="AB61" s="565">
        <f t="shared" si="8"/>
        <v>0.15833333333333333</v>
      </c>
      <c r="AC61" s="8">
        <v>0.59375</v>
      </c>
      <c r="AD61" s="8">
        <v>0.75</v>
      </c>
      <c r="AE61" s="9">
        <f t="shared" si="9"/>
        <v>0.15625</v>
      </c>
      <c r="AF61" s="8">
        <v>0.76388888888888884</v>
      </c>
      <c r="AG61" s="8">
        <v>0.76736111111111116</v>
      </c>
      <c r="AH61" s="9">
        <f t="shared" si="10"/>
        <v>3.4722222222223209E-3</v>
      </c>
      <c r="AI61" s="10">
        <f t="shared" si="11"/>
        <v>0</v>
      </c>
      <c r="AJ61" s="10">
        <f t="shared" si="12"/>
        <v>5</v>
      </c>
      <c r="AK61" s="8">
        <v>0.76736111111111116</v>
      </c>
      <c r="AL61" s="8">
        <v>0.77083333333333337</v>
      </c>
      <c r="AM61" s="9">
        <f t="shared" si="13"/>
        <v>3.4722222222222099E-3</v>
      </c>
      <c r="AN61" s="565">
        <f t="shared" si="33"/>
        <v>0.25347222222222232</v>
      </c>
      <c r="AO61" s="10">
        <f t="shared" si="15"/>
        <v>6</v>
      </c>
      <c r="AP61" s="10">
        <f t="shared" si="16"/>
        <v>5</v>
      </c>
      <c r="AQ61" s="565">
        <f t="shared" si="17"/>
        <v>7.8472222222222221E-2</v>
      </c>
      <c r="AR61" s="10">
        <f t="shared" si="18"/>
        <v>1</v>
      </c>
      <c r="AS61" s="10">
        <f t="shared" si="19"/>
        <v>53</v>
      </c>
      <c r="AT61" s="545">
        <v>0</v>
      </c>
      <c r="AU61" s="545">
        <v>0</v>
      </c>
      <c r="AV61" s="545">
        <v>0</v>
      </c>
      <c r="AW61" s="546">
        <f t="shared" si="20"/>
        <v>0</v>
      </c>
      <c r="AX61" s="546">
        <f t="shared" si="21"/>
        <v>0</v>
      </c>
      <c r="AY61" s="545">
        <v>0</v>
      </c>
      <c r="AZ61" s="546">
        <f t="shared" si="22"/>
        <v>0</v>
      </c>
      <c r="BA61" s="546">
        <f t="shared" si="23"/>
        <v>0</v>
      </c>
      <c r="BB61" s="545">
        <v>0</v>
      </c>
      <c r="BC61" s="546">
        <f t="shared" si="24"/>
        <v>0</v>
      </c>
      <c r="BD61" s="546">
        <f t="shared" si="25"/>
        <v>0</v>
      </c>
      <c r="BE61" s="545">
        <v>7.9861111111111105E-2</v>
      </c>
      <c r="BF61" s="546">
        <f t="shared" si="26"/>
        <v>1</v>
      </c>
      <c r="BG61" s="546">
        <f t="shared" si="27"/>
        <v>55</v>
      </c>
      <c r="BH61" s="545">
        <v>0</v>
      </c>
      <c r="BI61" s="637">
        <f t="shared" si="28"/>
        <v>0</v>
      </c>
      <c r="BJ61" s="558">
        <f t="shared" si="29"/>
        <v>0</v>
      </c>
      <c r="BK61" s="642">
        <f t="shared" si="30"/>
        <v>61.82</v>
      </c>
    </row>
    <row r="62" spans="1:63" ht="24.75" customHeight="1" x14ac:dyDescent="0.25">
      <c r="A62" s="574">
        <v>40728</v>
      </c>
      <c r="B62" s="585">
        <f t="shared" si="31"/>
        <v>7</v>
      </c>
      <c r="C62" s="575">
        <v>9</v>
      </c>
      <c r="D62" s="576" t="s">
        <v>33</v>
      </c>
      <c r="E62" s="576" t="s">
        <v>247</v>
      </c>
      <c r="F62" s="524">
        <v>3724.31</v>
      </c>
      <c r="G62" s="575">
        <v>59</v>
      </c>
      <c r="H62" s="575">
        <v>0</v>
      </c>
      <c r="I62" s="545">
        <v>0.11458333333333333</v>
      </c>
      <c r="J62" s="545">
        <v>0.11458333333333333</v>
      </c>
      <c r="K62" s="8">
        <v>0.125</v>
      </c>
      <c r="L62" s="565">
        <f t="shared" si="1"/>
        <v>1.0416666666666671E-2</v>
      </c>
      <c r="M62" s="8">
        <v>0.125</v>
      </c>
      <c r="N62" s="565">
        <f t="shared" si="2"/>
        <v>0</v>
      </c>
      <c r="O62" s="8">
        <v>0.15277777777777776</v>
      </c>
      <c r="P62" s="565">
        <f t="shared" si="3"/>
        <v>2.7777777777777762E-2</v>
      </c>
      <c r="Q62" s="8">
        <v>0.15277777777777776</v>
      </c>
      <c r="R62" s="8">
        <v>0.18055555555555555</v>
      </c>
      <c r="S62" s="9">
        <f t="shared" si="4"/>
        <v>2.777777777777779E-2</v>
      </c>
      <c r="T62" s="8">
        <v>0.15277777777777776</v>
      </c>
      <c r="U62" s="8">
        <v>0.18055555555555555</v>
      </c>
      <c r="V62" s="9">
        <f t="shared" si="5"/>
        <v>2.777777777777779E-2</v>
      </c>
      <c r="W62" s="8">
        <v>0.18402777777777779</v>
      </c>
      <c r="X62" s="9">
        <f t="shared" si="32"/>
        <v>3.4722222222222376E-3</v>
      </c>
      <c r="Y62" s="8">
        <v>0.19444444444444445</v>
      </c>
      <c r="Z62" s="9">
        <f t="shared" si="7"/>
        <v>1.0416666666666657E-2</v>
      </c>
      <c r="AA62" s="8">
        <v>0.25277777777777777</v>
      </c>
      <c r="AB62" s="565">
        <f t="shared" si="8"/>
        <v>5.833333333333332E-2</v>
      </c>
      <c r="AC62" s="8">
        <v>0.25277777777777777</v>
      </c>
      <c r="AD62" s="8">
        <v>0.25277777777777777</v>
      </c>
      <c r="AE62" s="9">
        <f t="shared" si="9"/>
        <v>0</v>
      </c>
      <c r="AF62" s="8">
        <v>0.26041666666666669</v>
      </c>
      <c r="AG62" s="8">
        <v>0.2638888888888889</v>
      </c>
      <c r="AH62" s="9">
        <f t="shared" si="10"/>
        <v>3.4722222222222099E-3</v>
      </c>
      <c r="AI62" s="10">
        <f t="shared" si="11"/>
        <v>0</v>
      </c>
      <c r="AJ62" s="10">
        <f t="shared" si="12"/>
        <v>5</v>
      </c>
      <c r="AK62" s="8">
        <v>0.2638888888888889</v>
      </c>
      <c r="AL62" s="8">
        <v>0.27083333333333331</v>
      </c>
      <c r="AM62" s="9">
        <f t="shared" si="13"/>
        <v>6.9444444444444198E-3</v>
      </c>
      <c r="AN62" s="565">
        <f t="shared" si="33"/>
        <v>0.15625</v>
      </c>
      <c r="AO62" s="10">
        <f t="shared" si="15"/>
        <v>3</v>
      </c>
      <c r="AP62" s="10">
        <f t="shared" si="16"/>
        <v>45</v>
      </c>
      <c r="AQ62" s="565">
        <f t="shared" si="17"/>
        <v>4.2361111111111099E-2</v>
      </c>
      <c r="AR62" s="10">
        <f t="shared" si="18"/>
        <v>1</v>
      </c>
      <c r="AS62" s="10">
        <f t="shared" si="19"/>
        <v>1</v>
      </c>
      <c r="AT62" s="545">
        <v>0</v>
      </c>
      <c r="AU62" s="545">
        <v>0</v>
      </c>
      <c r="AV62" s="545">
        <v>1.0416666666666666E-2</v>
      </c>
      <c r="AW62" s="546">
        <f t="shared" si="20"/>
        <v>0</v>
      </c>
      <c r="AX62" s="546">
        <f t="shared" si="21"/>
        <v>15</v>
      </c>
      <c r="AY62" s="545">
        <v>0</v>
      </c>
      <c r="AZ62" s="546">
        <f t="shared" si="22"/>
        <v>0</v>
      </c>
      <c r="BA62" s="546">
        <f t="shared" si="23"/>
        <v>0</v>
      </c>
      <c r="BB62" s="545">
        <v>0</v>
      </c>
      <c r="BC62" s="546">
        <f t="shared" si="24"/>
        <v>0</v>
      </c>
      <c r="BD62" s="546">
        <f t="shared" si="25"/>
        <v>0</v>
      </c>
      <c r="BE62" s="545">
        <v>5.5555555555555558E-3</v>
      </c>
      <c r="BF62" s="546">
        <f t="shared" si="26"/>
        <v>0</v>
      </c>
      <c r="BG62" s="546">
        <f t="shared" si="27"/>
        <v>8</v>
      </c>
      <c r="BH62" s="545">
        <v>0</v>
      </c>
      <c r="BI62" s="637">
        <f t="shared" si="28"/>
        <v>0</v>
      </c>
      <c r="BJ62" s="558">
        <f t="shared" si="29"/>
        <v>0</v>
      </c>
      <c r="BK62" s="642">
        <f t="shared" si="30"/>
        <v>63.123898305084744</v>
      </c>
    </row>
    <row r="63" spans="1:63" ht="45" x14ac:dyDescent="0.25">
      <c r="A63" s="574">
        <v>40729</v>
      </c>
      <c r="B63" s="585">
        <f t="shared" si="31"/>
        <v>7</v>
      </c>
      <c r="C63" s="575">
        <v>10</v>
      </c>
      <c r="D63" s="576" t="s">
        <v>33</v>
      </c>
      <c r="E63" s="576" t="s">
        <v>246</v>
      </c>
      <c r="F63" s="524">
        <v>3631.87</v>
      </c>
      <c r="G63" s="575">
        <v>58</v>
      </c>
      <c r="H63" s="575">
        <v>1</v>
      </c>
      <c r="I63" s="545">
        <v>0.50694444444444442</v>
      </c>
      <c r="J63" s="545">
        <v>0.50694444444444442</v>
      </c>
      <c r="K63" s="8">
        <v>0.51041666666666663</v>
      </c>
      <c r="L63" s="565">
        <f t="shared" si="1"/>
        <v>3.4722222222222099E-3</v>
      </c>
      <c r="M63" s="8">
        <v>0.51041666666666663</v>
      </c>
      <c r="N63" s="565">
        <f t="shared" si="2"/>
        <v>0</v>
      </c>
      <c r="O63" s="8">
        <v>0.52083333333333337</v>
      </c>
      <c r="P63" s="565">
        <f t="shared" si="3"/>
        <v>1.0416666666666741E-2</v>
      </c>
      <c r="Q63" s="8">
        <v>0.52222222222222225</v>
      </c>
      <c r="R63" s="8">
        <v>0.57291666666666663</v>
      </c>
      <c r="S63" s="9">
        <f t="shared" si="4"/>
        <v>5.0694444444444375E-2</v>
      </c>
      <c r="T63" s="8">
        <v>0.52222222222222225</v>
      </c>
      <c r="U63" s="8">
        <v>0.57291666666666663</v>
      </c>
      <c r="V63" s="9">
        <f t="shared" si="5"/>
        <v>5.0694444444444375E-2</v>
      </c>
      <c r="W63" s="8">
        <v>0.57291666666666663</v>
      </c>
      <c r="X63" s="9">
        <f t="shared" si="32"/>
        <v>0</v>
      </c>
      <c r="Y63" s="8">
        <v>0.57638888888888895</v>
      </c>
      <c r="Z63" s="9">
        <f t="shared" si="7"/>
        <v>3.4722222222223209E-3</v>
      </c>
      <c r="AA63" s="8">
        <v>0.71527777777777779</v>
      </c>
      <c r="AB63" s="565">
        <f t="shared" si="8"/>
        <v>0.13888888888888884</v>
      </c>
      <c r="AC63" s="8">
        <v>0.57777777777777783</v>
      </c>
      <c r="AD63" s="8">
        <v>0.66388888888888886</v>
      </c>
      <c r="AE63" s="9">
        <f t="shared" si="9"/>
        <v>8.6111111111111027E-2</v>
      </c>
      <c r="AF63" s="8">
        <v>0.72361111111111109</v>
      </c>
      <c r="AG63" s="8">
        <v>0.73055555555555562</v>
      </c>
      <c r="AH63" s="9">
        <f t="shared" si="10"/>
        <v>6.9444444444445308E-3</v>
      </c>
      <c r="AI63" s="10">
        <f t="shared" si="11"/>
        <v>0</v>
      </c>
      <c r="AJ63" s="10">
        <f t="shared" si="12"/>
        <v>10</v>
      </c>
      <c r="AK63" s="8">
        <v>0.73055555555555562</v>
      </c>
      <c r="AL63" s="8">
        <v>0.73611111111111116</v>
      </c>
      <c r="AM63" s="9">
        <f t="shared" si="13"/>
        <v>5.5555555555555358E-3</v>
      </c>
      <c r="AN63" s="565">
        <f t="shared" si="33"/>
        <v>0.22916666666666674</v>
      </c>
      <c r="AO63" s="10">
        <f t="shared" si="15"/>
        <v>5</v>
      </c>
      <c r="AP63" s="10">
        <f t="shared" si="16"/>
        <v>30</v>
      </c>
      <c r="AQ63" s="565">
        <f t="shared" si="17"/>
        <v>0.10277777777777772</v>
      </c>
      <c r="AR63" s="10">
        <f t="shared" si="18"/>
        <v>2</v>
      </c>
      <c r="AS63" s="10">
        <f t="shared" si="19"/>
        <v>28</v>
      </c>
      <c r="AT63" s="545">
        <v>0</v>
      </c>
      <c r="AU63" s="545">
        <v>0</v>
      </c>
      <c r="AV63" s="545">
        <v>0</v>
      </c>
      <c r="AW63" s="546">
        <f t="shared" si="20"/>
        <v>0</v>
      </c>
      <c r="AX63" s="546">
        <f t="shared" si="21"/>
        <v>0</v>
      </c>
      <c r="AY63" s="545">
        <v>0</v>
      </c>
      <c r="AZ63" s="546">
        <f t="shared" si="22"/>
        <v>0</v>
      </c>
      <c r="BA63" s="546">
        <f t="shared" si="23"/>
        <v>0</v>
      </c>
      <c r="BB63" s="545">
        <v>9.0277777777777787E-3</v>
      </c>
      <c r="BC63" s="546">
        <f t="shared" si="24"/>
        <v>0</v>
      </c>
      <c r="BD63" s="546">
        <f t="shared" si="25"/>
        <v>13</v>
      </c>
      <c r="BE63" s="545">
        <v>2.7083333333333334E-2</v>
      </c>
      <c r="BF63" s="546">
        <f t="shared" si="26"/>
        <v>0</v>
      </c>
      <c r="BG63" s="546">
        <f t="shared" si="27"/>
        <v>39</v>
      </c>
      <c r="BH63" s="545">
        <v>0</v>
      </c>
      <c r="BI63" s="637">
        <f t="shared" si="28"/>
        <v>0</v>
      </c>
      <c r="BJ63" s="558">
        <f t="shared" si="29"/>
        <v>0</v>
      </c>
      <c r="BK63" s="642">
        <f t="shared" si="30"/>
        <v>62.618448275862065</v>
      </c>
    </row>
    <row r="64" spans="1:63" ht="30" x14ac:dyDescent="0.25">
      <c r="A64" s="574">
        <v>40729</v>
      </c>
      <c r="B64" s="585">
        <f t="shared" si="31"/>
        <v>7</v>
      </c>
      <c r="C64" s="575">
        <v>11</v>
      </c>
      <c r="D64" s="576" t="s">
        <v>33</v>
      </c>
      <c r="E64" s="576" t="s">
        <v>249</v>
      </c>
      <c r="F64" s="524">
        <v>3647.7</v>
      </c>
      <c r="G64" s="575">
        <v>59</v>
      </c>
      <c r="H64" s="575">
        <v>0</v>
      </c>
      <c r="I64" s="545">
        <v>0.91319444444444453</v>
      </c>
      <c r="J64" s="545">
        <v>0.91319444444444453</v>
      </c>
      <c r="K64" s="8">
        <v>0.92361111111111116</v>
      </c>
      <c r="L64" s="565">
        <f t="shared" si="1"/>
        <v>1.041666666666663E-2</v>
      </c>
      <c r="M64" s="8">
        <v>0.92499999999999993</v>
      </c>
      <c r="N64" s="565">
        <f t="shared" si="2"/>
        <v>1.3888888888887729E-3</v>
      </c>
      <c r="O64" s="8">
        <v>0.94444444444444453</v>
      </c>
      <c r="P64" s="565">
        <f t="shared" si="3"/>
        <v>1.9444444444444597E-2</v>
      </c>
      <c r="Q64" s="8">
        <v>0.94444444444444453</v>
      </c>
      <c r="R64" s="8">
        <v>1.0013888888888889</v>
      </c>
      <c r="S64" s="9">
        <f t="shared" si="4"/>
        <v>5.6944444444444353E-2</v>
      </c>
      <c r="T64" s="8">
        <v>0.94444444444444453</v>
      </c>
      <c r="U64" s="8">
        <v>1.0013888888888889</v>
      </c>
      <c r="V64" s="9">
        <f t="shared" si="5"/>
        <v>5.6944444444444353E-2</v>
      </c>
      <c r="W64" s="8">
        <v>1.0097222222222222</v>
      </c>
      <c r="X64" s="9">
        <f t="shared" si="32"/>
        <v>8.3333333333333037E-3</v>
      </c>
      <c r="Y64" s="8">
        <v>1.0111111111111111</v>
      </c>
      <c r="Z64" s="9">
        <f t="shared" si="7"/>
        <v>1.388888888888884E-3</v>
      </c>
      <c r="AA64" s="8">
        <v>1.0826388888888889</v>
      </c>
      <c r="AB64" s="565">
        <f t="shared" si="8"/>
        <v>7.1527777777777857E-2</v>
      </c>
      <c r="AC64" s="8">
        <v>1.0597222222222222</v>
      </c>
      <c r="AD64" s="8">
        <v>1.0833333333333333</v>
      </c>
      <c r="AE64" s="9">
        <f t="shared" si="9"/>
        <v>2.3611111111111027E-2</v>
      </c>
      <c r="AF64" s="8">
        <v>1.1423611111111112</v>
      </c>
      <c r="AG64" s="8">
        <v>1.1493055555555556</v>
      </c>
      <c r="AH64" s="9">
        <f t="shared" si="10"/>
        <v>6.9444444444444198E-3</v>
      </c>
      <c r="AI64" s="10">
        <f t="shared" si="11"/>
        <v>0</v>
      </c>
      <c r="AJ64" s="10">
        <f t="shared" si="12"/>
        <v>10</v>
      </c>
      <c r="AK64" s="8">
        <v>1.1493055555555556</v>
      </c>
      <c r="AL64" s="8">
        <v>1.1527777777777779</v>
      </c>
      <c r="AM64" s="9">
        <f t="shared" si="13"/>
        <v>3.4722222222223209E-3</v>
      </c>
      <c r="AN64" s="565">
        <f t="shared" si="33"/>
        <v>0.23958333333333337</v>
      </c>
      <c r="AO64" s="10">
        <f t="shared" si="15"/>
        <v>5</v>
      </c>
      <c r="AP64" s="10">
        <f t="shared" si="16"/>
        <v>45</v>
      </c>
      <c r="AQ64" s="565">
        <f t="shared" si="17"/>
        <v>6.8055555555555633E-2</v>
      </c>
      <c r="AR64" s="10">
        <f t="shared" si="18"/>
        <v>1</v>
      </c>
      <c r="AS64" s="10">
        <f t="shared" si="19"/>
        <v>38</v>
      </c>
      <c r="AT64" s="545">
        <v>0</v>
      </c>
      <c r="AU64" s="545">
        <v>0</v>
      </c>
      <c r="AV64" s="545">
        <v>0</v>
      </c>
      <c r="AW64" s="546">
        <f t="shared" si="20"/>
        <v>0</v>
      </c>
      <c r="AX64" s="546">
        <f t="shared" si="21"/>
        <v>0</v>
      </c>
      <c r="AY64" s="545">
        <v>0</v>
      </c>
      <c r="AZ64" s="546">
        <f t="shared" si="22"/>
        <v>0</v>
      </c>
      <c r="BA64" s="546">
        <f t="shared" si="23"/>
        <v>0</v>
      </c>
      <c r="BB64" s="545">
        <v>3.472222222222222E-3</v>
      </c>
      <c r="BC64" s="546">
        <f t="shared" si="24"/>
        <v>0</v>
      </c>
      <c r="BD64" s="546">
        <f t="shared" si="25"/>
        <v>5</v>
      </c>
      <c r="BE64" s="545">
        <v>0</v>
      </c>
      <c r="BF64" s="546">
        <f t="shared" si="26"/>
        <v>0</v>
      </c>
      <c r="BG64" s="546">
        <f t="shared" si="27"/>
        <v>0</v>
      </c>
      <c r="BH64" s="545">
        <v>0</v>
      </c>
      <c r="BI64" s="637">
        <f t="shared" si="28"/>
        <v>0</v>
      </c>
      <c r="BJ64" s="558">
        <f t="shared" si="29"/>
        <v>0</v>
      </c>
      <c r="BK64" s="642">
        <f t="shared" si="30"/>
        <v>61.825423728813554</v>
      </c>
    </row>
    <row r="65" spans="1:63" ht="30" x14ac:dyDescent="0.25">
      <c r="A65" s="574">
        <v>40730</v>
      </c>
      <c r="B65" s="585">
        <f t="shared" si="31"/>
        <v>7</v>
      </c>
      <c r="C65" s="575">
        <v>12</v>
      </c>
      <c r="D65" s="576" t="s">
        <v>33</v>
      </c>
      <c r="E65" s="576" t="s">
        <v>249</v>
      </c>
      <c r="F65" s="524">
        <v>3657.15</v>
      </c>
      <c r="G65" s="575">
        <v>59</v>
      </c>
      <c r="H65" s="575">
        <v>0</v>
      </c>
      <c r="I65" s="545">
        <v>0.52777777777777779</v>
      </c>
      <c r="J65" s="545">
        <v>0.52777777777777779</v>
      </c>
      <c r="K65" s="8">
        <v>0.54861111111111105</v>
      </c>
      <c r="L65" s="565">
        <f t="shared" si="1"/>
        <v>2.0833333333333259E-2</v>
      </c>
      <c r="M65" s="8">
        <v>0.54861111111111105</v>
      </c>
      <c r="N65" s="565">
        <f t="shared" si="2"/>
        <v>0</v>
      </c>
      <c r="O65" s="8">
        <v>0.5625</v>
      </c>
      <c r="P65" s="565">
        <f t="shared" si="3"/>
        <v>1.3888888888888951E-2</v>
      </c>
      <c r="Q65" s="8">
        <v>0.5625</v>
      </c>
      <c r="R65" s="8">
        <v>0.60416666666666663</v>
      </c>
      <c r="S65" s="9">
        <f t="shared" si="4"/>
        <v>4.166666666666663E-2</v>
      </c>
      <c r="T65" s="8">
        <v>0.5625</v>
      </c>
      <c r="U65" s="8">
        <v>0.60416666666666663</v>
      </c>
      <c r="V65" s="9">
        <f t="shared" si="5"/>
        <v>4.166666666666663E-2</v>
      </c>
      <c r="W65" s="8">
        <v>0.6166666666666667</v>
      </c>
      <c r="X65" s="9">
        <f t="shared" si="32"/>
        <v>1.2500000000000067E-2</v>
      </c>
      <c r="Y65" s="8">
        <v>0.61805555555555558</v>
      </c>
      <c r="Z65" s="9">
        <f t="shared" si="7"/>
        <v>1.388888888888884E-3</v>
      </c>
      <c r="AA65" s="8">
        <v>0.72083333333333333</v>
      </c>
      <c r="AB65" s="565">
        <f t="shared" si="8"/>
        <v>0.10277777777777775</v>
      </c>
      <c r="AC65" s="8">
        <v>0.61944444444444446</v>
      </c>
      <c r="AD65" s="8">
        <v>0.67708333333333337</v>
      </c>
      <c r="AE65" s="9">
        <f t="shared" si="9"/>
        <v>5.7638888888888906E-2</v>
      </c>
      <c r="AF65" s="8">
        <v>0.79861111111111116</v>
      </c>
      <c r="AG65" s="8">
        <v>0.80902777777777779</v>
      </c>
      <c r="AH65" s="9">
        <f t="shared" si="10"/>
        <v>1.041666666666663E-2</v>
      </c>
      <c r="AI65" s="10">
        <f t="shared" si="11"/>
        <v>0</v>
      </c>
      <c r="AJ65" s="10">
        <f t="shared" si="12"/>
        <v>15</v>
      </c>
      <c r="AK65" s="8">
        <v>0.80902777777777779</v>
      </c>
      <c r="AL65" s="8">
        <v>0.8125</v>
      </c>
      <c r="AM65" s="9">
        <f t="shared" si="13"/>
        <v>3.4722222222222099E-3</v>
      </c>
      <c r="AN65" s="565">
        <f t="shared" si="33"/>
        <v>0.28472222222222221</v>
      </c>
      <c r="AO65" s="10">
        <f t="shared" si="15"/>
        <v>6</v>
      </c>
      <c r="AP65" s="10">
        <f t="shared" si="16"/>
        <v>50</v>
      </c>
      <c r="AQ65" s="565">
        <f t="shared" si="17"/>
        <v>9.1666666666666632E-2</v>
      </c>
      <c r="AR65" s="10">
        <f t="shared" si="18"/>
        <v>2</v>
      </c>
      <c r="AS65" s="10">
        <f t="shared" si="19"/>
        <v>12</v>
      </c>
      <c r="AT65" s="545">
        <v>0</v>
      </c>
      <c r="AU65" s="545">
        <v>0</v>
      </c>
      <c r="AV65" s="545">
        <v>0</v>
      </c>
      <c r="AW65" s="546">
        <f t="shared" si="20"/>
        <v>0</v>
      </c>
      <c r="AX65" s="546">
        <f t="shared" si="21"/>
        <v>0</v>
      </c>
      <c r="AY65" s="545">
        <v>0</v>
      </c>
      <c r="AZ65" s="546">
        <f t="shared" si="22"/>
        <v>0</v>
      </c>
      <c r="BA65" s="546">
        <f t="shared" si="23"/>
        <v>0</v>
      </c>
      <c r="BB65" s="545">
        <v>0</v>
      </c>
      <c r="BC65" s="546">
        <f t="shared" si="24"/>
        <v>0</v>
      </c>
      <c r="BD65" s="546">
        <f t="shared" si="25"/>
        <v>0</v>
      </c>
      <c r="BE65" s="545">
        <v>1.1111111111111112E-2</v>
      </c>
      <c r="BF65" s="546">
        <f t="shared" si="26"/>
        <v>0</v>
      </c>
      <c r="BG65" s="546">
        <f t="shared" si="27"/>
        <v>16</v>
      </c>
      <c r="BH65" s="545">
        <v>0</v>
      </c>
      <c r="BI65" s="637">
        <f t="shared" si="28"/>
        <v>0</v>
      </c>
      <c r="BJ65" s="558">
        <f t="shared" si="29"/>
        <v>0</v>
      </c>
      <c r="BK65" s="642">
        <f t="shared" si="30"/>
        <v>61.985593220338984</v>
      </c>
    </row>
    <row r="66" spans="1:63" ht="30" x14ac:dyDescent="0.25">
      <c r="A66" s="574">
        <v>40731</v>
      </c>
      <c r="B66" s="585">
        <f t="shared" ref="B66:B97" si="34">MONTH(A66)</f>
        <v>7</v>
      </c>
      <c r="C66" s="575">
        <v>13</v>
      </c>
      <c r="D66" s="576" t="s">
        <v>33</v>
      </c>
      <c r="E66" s="576" t="s">
        <v>249</v>
      </c>
      <c r="F66" s="524">
        <v>3486.6</v>
      </c>
      <c r="G66" s="575">
        <v>56</v>
      </c>
      <c r="H66" s="575">
        <v>3</v>
      </c>
      <c r="I66" s="545">
        <v>1.1111111111111112</v>
      </c>
      <c r="J66" s="545">
        <v>1.1111111111111112</v>
      </c>
      <c r="K66" s="8">
        <v>1.125</v>
      </c>
      <c r="L66" s="565">
        <f t="shared" ref="L66:L129" si="35">K66-J66</f>
        <v>1.388888888888884E-2</v>
      </c>
      <c r="M66" s="8">
        <v>1.1284722222222221</v>
      </c>
      <c r="N66" s="565">
        <f t="shared" ref="N66:N129" si="36">M66-K66</f>
        <v>3.4722222222220989E-3</v>
      </c>
      <c r="O66" s="8">
        <v>1.1541666666666666</v>
      </c>
      <c r="P66" s="565">
        <f t="shared" ref="P66:P129" si="37">O66-M66</f>
        <v>2.5694444444444464E-2</v>
      </c>
      <c r="Q66" s="8">
        <v>1.1541666666666666</v>
      </c>
      <c r="R66" s="8">
        <v>1.2236111111111112</v>
      </c>
      <c r="S66" s="9">
        <f t="shared" ref="S66:S129" si="38">R66-Q66</f>
        <v>6.9444444444444642E-2</v>
      </c>
      <c r="T66" s="8">
        <v>1.1541666666666666</v>
      </c>
      <c r="U66" s="8">
        <v>1.2236111111111112</v>
      </c>
      <c r="V66" s="9">
        <f t="shared" ref="V66:V129" si="39">U66-T66</f>
        <v>6.9444444444444642E-2</v>
      </c>
      <c r="W66" s="8">
        <v>1.23125</v>
      </c>
      <c r="X66" s="9">
        <f t="shared" ref="X66:X97" si="40">W66-R66</f>
        <v>7.6388888888887507E-3</v>
      </c>
      <c r="Y66" s="8">
        <v>1.23125</v>
      </c>
      <c r="Z66" s="9">
        <f t="shared" ref="Z66:Z129" si="41">Y66-W66</f>
        <v>0</v>
      </c>
      <c r="AA66" s="8">
        <v>1.6125</v>
      </c>
      <c r="AB66" s="565">
        <f t="shared" ref="AB66:AB129" si="42">AA66-Y66</f>
        <v>0.38125000000000009</v>
      </c>
      <c r="AC66" s="8">
        <v>1.2951388888888888</v>
      </c>
      <c r="AD66" s="8">
        <v>1.6145833333333333</v>
      </c>
      <c r="AE66" s="9">
        <f t="shared" ref="AE66:AE129" si="43">AD66-AC66</f>
        <v>0.31944444444444442</v>
      </c>
      <c r="AF66" s="8">
        <v>1.6527777777777777</v>
      </c>
      <c r="AG66" s="8">
        <v>1.6597222222222223</v>
      </c>
      <c r="AH66" s="9">
        <f t="shared" ref="AH66:AH129" si="44">AG66-AF66</f>
        <v>6.9444444444446418E-3</v>
      </c>
      <c r="AI66" s="10">
        <f t="shared" ref="AI66:AI129" si="45">HOUR(AH66)</f>
        <v>0</v>
      </c>
      <c r="AJ66" s="10">
        <f t="shared" ref="AJ66:AJ129" si="46">MINUTE(AH66)</f>
        <v>10</v>
      </c>
      <c r="AK66" s="8">
        <v>1.6597222222222223</v>
      </c>
      <c r="AL66" s="8">
        <v>1.6666666666666667</v>
      </c>
      <c r="AM66" s="9">
        <f t="shared" ref="AM66:AM129" si="47">AL66-AK66</f>
        <v>6.9444444444444198E-3</v>
      </c>
      <c r="AN66" s="565">
        <f t="shared" si="33"/>
        <v>0.55555555555555558</v>
      </c>
      <c r="AO66" s="10">
        <f t="shared" ref="AO66:AO129" si="48">HOUR(AN66)</f>
        <v>13</v>
      </c>
      <c r="AP66" s="10">
        <f t="shared" ref="AP66:AP129" si="49">MINUTE(AN66)</f>
        <v>20</v>
      </c>
      <c r="AQ66" s="565">
        <f t="shared" ref="AQ66:AQ129" si="50">AB66-(AT66+AU66+AV66+AY66+BB66+BE66)</f>
        <v>9.6527777777777879E-2</v>
      </c>
      <c r="AR66" s="10">
        <f t="shared" ref="AR66:AR129" si="51">HOUR(AQ66)</f>
        <v>2</v>
      </c>
      <c r="AS66" s="10">
        <f t="shared" ref="AS66:AS129" si="52">MINUTE(AQ66)</f>
        <v>19</v>
      </c>
      <c r="AT66" s="545">
        <v>0</v>
      </c>
      <c r="AU66" s="545">
        <v>0</v>
      </c>
      <c r="AV66" s="545">
        <v>0</v>
      </c>
      <c r="AW66" s="546">
        <f t="shared" ref="AW66:AW129" si="53">HOUR(AV66)</f>
        <v>0</v>
      </c>
      <c r="AX66" s="546">
        <f t="shared" ref="AX66:AX97" si="54">MINUTE(AV66)</f>
        <v>0</v>
      </c>
      <c r="AY66" s="545">
        <v>0</v>
      </c>
      <c r="AZ66" s="546">
        <f t="shared" ref="AZ66:AZ129" si="55">HOUR(AY66)</f>
        <v>0</v>
      </c>
      <c r="BA66" s="546">
        <f t="shared" ref="BA66:BA129" si="56">MINUTE(AY66)</f>
        <v>0</v>
      </c>
      <c r="BB66" s="545">
        <v>2.0833333333333333E-3</v>
      </c>
      <c r="BC66" s="546">
        <f t="shared" ref="BC66:BC129" si="57">HOUR(BB66)</f>
        <v>0</v>
      </c>
      <c r="BD66" s="546">
        <f t="shared" ref="BD66:BD129" si="58">MINUTE(BB66)</f>
        <v>3</v>
      </c>
      <c r="BE66" s="545">
        <v>0.28263888888888888</v>
      </c>
      <c r="BF66" s="546">
        <f t="shared" ref="BF66:BF129" si="59">HOUR(BE66)</f>
        <v>6</v>
      </c>
      <c r="BG66" s="546">
        <f t="shared" ref="BG66:BG129" si="60">MINUTE(BE66)</f>
        <v>47</v>
      </c>
      <c r="BH66" s="545">
        <v>6.2499999999999995E-3</v>
      </c>
      <c r="BI66" s="637">
        <f t="shared" ref="BI66:BI129" si="61">HOUR(BH66)</f>
        <v>0</v>
      </c>
      <c r="BJ66" s="558">
        <f t="shared" ref="BJ66:BJ129" si="62">MINUTE(BH66)</f>
        <v>9</v>
      </c>
      <c r="BK66" s="642">
        <f t="shared" ref="BK66:BK129" si="63">F66/G66</f>
        <v>62.260714285714286</v>
      </c>
    </row>
    <row r="67" spans="1:63" ht="45" x14ac:dyDescent="0.25">
      <c r="A67" s="574">
        <v>40731</v>
      </c>
      <c r="B67" s="585">
        <f t="shared" si="34"/>
        <v>7</v>
      </c>
      <c r="C67" s="575">
        <v>14</v>
      </c>
      <c r="D67" s="576" t="s">
        <v>33</v>
      </c>
      <c r="E67" s="576" t="s">
        <v>246</v>
      </c>
      <c r="F67" s="524">
        <v>3621.78</v>
      </c>
      <c r="G67" s="575">
        <v>57</v>
      </c>
      <c r="H67" s="575">
        <v>2</v>
      </c>
      <c r="I67" s="545">
        <v>0.57291666666666663</v>
      </c>
      <c r="J67" s="545">
        <v>0.57291666666666663</v>
      </c>
      <c r="K67" s="8">
        <v>0.59027777777777779</v>
      </c>
      <c r="L67" s="565">
        <f t="shared" si="35"/>
        <v>1.736111111111116E-2</v>
      </c>
      <c r="M67" s="8">
        <v>0.59166666666666667</v>
      </c>
      <c r="N67" s="565">
        <f t="shared" si="36"/>
        <v>1.388888888888884E-3</v>
      </c>
      <c r="O67" s="8">
        <v>0.62708333333333333</v>
      </c>
      <c r="P67" s="565">
        <f t="shared" si="37"/>
        <v>3.5416666666666652E-2</v>
      </c>
      <c r="Q67" s="8">
        <v>0.63055555555555554</v>
      </c>
      <c r="R67" s="8">
        <v>0.73958333333333337</v>
      </c>
      <c r="S67" s="9">
        <f t="shared" si="38"/>
        <v>0.10902777777777783</v>
      </c>
      <c r="T67" s="8">
        <v>0.63055555555555554</v>
      </c>
      <c r="U67" s="8">
        <v>0.73958333333333337</v>
      </c>
      <c r="V67" s="9">
        <f t="shared" si="39"/>
        <v>0.10902777777777783</v>
      </c>
      <c r="W67" s="8">
        <v>0.74652777777777779</v>
      </c>
      <c r="X67" s="9">
        <f t="shared" si="40"/>
        <v>6.9444444444444198E-3</v>
      </c>
      <c r="Y67" s="8">
        <v>0.77569444444444446</v>
      </c>
      <c r="Z67" s="9">
        <f t="shared" si="41"/>
        <v>2.9166666666666674E-2</v>
      </c>
      <c r="AA67" s="8">
        <v>0.95000000000000007</v>
      </c>
      <c r="AB67" s="565">
        <f t="shared" si="42"/>
        <v>0.1743055555555556</v>
      </c>
      <c r="AC67" s="8">
        <v>0.77638888888888891</v>
      </c>
      <c r="AD67" s="8">
        <v>0.81458333333333333</v>
      </c>
      <c r="AE67" s="9">
        <f t="shared" si="43"/>
        <v>3.819444444444442E-2</v>
      </c>
      <c r="AF67" s="8">
        <v>1.0152777777777777</v>
      </c>
      <c r="AG67" s="8">
        <v>1.0208333333333333</v>
      </c>
      <c r="AH67" s="9">
        <f t="shared" si="44"/>
        <v>5.5555555555555358E-3</v>
      </c>
      <c r="AI67" s="10">
        <f t="shared" si="45"/>
        <v>0</v>
      </c>
      <c r="AJ67" s="10">
        <f t="shared" si="46"/>
        <v>8</v>
      </c>
      <c r="AK67" s="8">
        <v>1.0208333333333333</v>
      </c>
      <c r="AL67" s="8">
        <v>1.0243055555555556</v>
      </c>
      <c r="AM67" s="9">
        <f t="shared" si="47"/>
        <v>3.4722222222223209E-3</v>
      </c>
      <c r="AN67" s="565">
        <f t="shared" si="33"/>
        <v>0.45138888888888895</v>
      </c>
      <c r="AO67" s="10">
        <f t="shared" si="48"/>
        <v>10</v>
      </c>
      <c r="AP67" s="10">
        <f t="shared" si="49"/>
        <v>50</v>
      </c>
      <c r="AQ67" s="565">
        <f t="shared" si="50"/>
        <v>0.14861111111111117</v>
      </c>
      <c r="AR67" s="10">
        <f t="shared" si="51"/>
        <v>3</v>
      </c>
      <c r="AS67" s="10">
        <f t="shared" si="52"/>
        <v>34</v>
      </c>
      <c r="AT67" s="545">
        <v>0</v>
      </c>
      <c r="AU67" s="545">
        <v>0</v>
      </c>
      <c r="AV67" s="545">
        <v>0</v>
      </c>
      <c r="AW67" s="546">
        <f t="shared" si="53"/>
        <v>0</v>
      </c>
      <c r="AX67" s="546">
        <f t="shared" si="54"/>
        <v>0</v>
      </c>
      <c r="AY67" s="545">
        <v>0</v>
      </c>
      <c r="AZ67" s="546">
        <f t="shared" si="55"/>
        <v>0</v>
      </c>
      <c r="BA67" s="546">
        <f t="shared" si="56"/>
        <v>0</v>
      </c>
      <c r="BB67" s="545">
        <v>0</v>
      </c>
      <c r="BC67" s="546">
        <f t="shared" si="57"/>
        <v>0</v>
      </c>
      <c r="BD67" s="546">
        <f t="shared" si="58"/>
        <v>0</v>
      </c>
      <c r="BE67" s="545">
        <v>2.5694444444444447E-2</v>
      </c>
      <c r="BF67" s="546">
        <f t="shared" si="59"/>
        <v>0</v>
      </c>
      <c r="BG67" s="546">
        <f t="shared" si="60"/>
        <v>37</v>
      </c>
      <c r="BH67" s="545">
        <v>0</v>
      </c>
      <c r="BI67" s="637">
        <f t="shared" si="61"/>
        <v>0</v>
      </c>
      <c r="BJ67" s="558">
        <f t="shared" si="62"/>
        <v>0</v>
      </c>
      <c r="BK67" s="642">
        <f t="shared" si="63"/>
        <v>63.540000000000006</v>
      </c>
    </row>
    <row r="68" spans="1:63" ht="30" x14ac:dyDescent="0.25">
      <c r="A68" s="574">
        <v>40732</v>
      </c>
      <c r="B68" s="585">
        <f t="shared" si="34"/>
        <v>7</v>
      </c>
      <c r="C68" s="575">
        <v>2</v>
      </c>
      <c r="D68" s="576" t="s">
        <v>243</v>
      </c>
      <c r="E68" s="576" t="s">
        <v>252</v>
      </c>
      <c r="F68" s="524">
        <v>2893.46</v>
      </c>
      <c r="G68" s="575">
        <v>46</v>
      </c>
      <c r="H68" s="575">
        <v>13</v>
      </c>
      <c r="I68" s="545">
        <v>0.10416666666666667</v>
      </c>
      <c r="J68" s="545">
        <v>0.10416666666666667</v>
      </c>
      <c r="K68" s="8">
        <v>0.11805555555555557</v>
      </c>
      <c r="L68" s="565">
        <f t="shared" si="35"/>
        <v>1.3888888888888895E-2</v>
      </c>
      <c r="M68" s="8">
        <v>0.12152777777777778</v>
      </c>
      <c r="N68" s="565">
        <f t="shared" si="36"/>
        <v>3.4722222222222099E-3</v>
      </c>
      <c r="O68" s="8">
        <v>0.14861111111111111</v>
      </c>
      <c r="P68" s="565">
        <f t="shared" si="37"/>
        <v>2.7083333333333334E-2</v>
      </c>
      <c r="Q68" s="8">
        <v>0.14930555555555555</v>
      </c>
      <c r="R68" s="8">
        <v>0.2638888888888889</v>
      </c>
      <c r="S68" s="9">
        <f t="shared" si="38"/>
        <v>0.11458333333333334</v>
      </c>
      <c r="T68" s="8">
        <v>0.14930555555555555</v>
      </c>
      <c r="U68" s="8">
        <v>0.2638888888888889</v>
      </c>
      <c r="V68" s="9">
        <f t="shared" si="39"/>
        <v>0.11458333333333334</v>
      </c>
      <c r="W68" s="8">
        <v>0.26458333333333334</v>
      </c>
      <c r="X68" s="9">
        <f t="shared" si="40"/>
        <v>6.9444444444444198E-4</v>
      </c>
      <c r="Y68" s="8">
        <v>0.28611111111111115</v>
      </c>
      <c r="Z68" s="9">
        <f t="shared" si="41"/>
        <v>2.1527777777777812E-2</v>
      </c>
      <c r="AA68" s="8">
        <v>0.50902777777777775</v>
      </c>
      <c r="AB68" s="565">
        <f t="shared" si="42"/>
        <v>0.2229166666666666</v>
      </c>
      <c r="AC68" s="8">
        <v>0.28819444444444448</v>
      </c>
      <c r="AD68" s="8">
        <v>0.51041666666666663</v>
      </c>
      <c r="AE68" s="9">
        <f t="shared" si="43"/>
        <v>0.22222222222222215</v>
      </c>
      <c r="AF68" s="8">
        <v>0.54513888888888895</v>
      </c>
      <c r="AG68" s="8">
        <v>0.54861111111111105</v>
      </c>
      <c r="AH68" s="9">
        <f t="shared" si="44"/>
        <v>3.4722222222220989E-3</v>
      </c>
      <c r="AI68" s="10">
        <f t="shared" si="45"/>
        <v>0</v>
      </c>
      <c r="AJ68" s="10">
        <f t="shared" si="46"/>
        <v>5</v>
      </c>
      <c r="AK68" s="8">
        <v>0.54861111111111105</v>
      </c>
      <c r="AL68" s="8">
        <v>0.55347222222222225</v>
      </c>
      <c r="AM68" s="9">
        <f t="shared" si="47"/>
        <v>4.8611111111112049E-3</v>
      </c>
      <c r="AN68" s="565">
        <f t="shared" si="33"/>
        <v>0.44930555555555557</v>
      </c>
      <c r="AO68" s="10">
        <f t="shared" si="48"/>
        <v>10</v>
      </c>
      <c r="AP68" s="10">
        <f t="shared" si="49"/>
        <v>47</v>
      </c>
      <c r="AQ68" s="565">
        <f t="shared" si="50"/>
        <v>6.2499999999999944E-2</v>
      </c>
      <c r="AR68" s="10">
        <f t="shared" si="51"/>
        <v>1</v>
      </c>
      <c r="AS68" s="10">
        <f t="shared" si="52"/>
        <v>30</v>
      </c>
      <c r="AT68" s="545">
        <v>0</v>
      </c>
      <c r="AU68" s="545">
        <v>0</v>
      </c>
      <c r="AV68" s="545">
        <v>0</v>
      </c>
      <c r="AW68" s="546">
        <f t="shared" si="53"/>
        <v>0</v>
      </c>
      <c r="AX68" s="546">
        <f t="shared" si="54"/>
        <v>0</v>
      </c>
      <c r="AY68" s="545">
        <v>0</v>
      </c>
      <c r="AZ68" s="546">
        <f t="shared" si="55"/>
        <v>0</v>
      </c>
      <c r="BA68" s="546">
        <f t="shared" si="56"/>
        <v>0</v>
      </c>
      <c r="BB68" s="545">
        <v>6.5277777777777782E-2</v>
      </c>
      <c r="BC68" s="546">
        <f t="shared" si="57"/>
        <v>1</v>
      </c>
      <c r="BD68" s="546">
        <f t="shared" si="58"/>
        <v>34</v>
      </c>
      <c r="BE68" s="545">
        <v>9.5138888888888884E-2</v>
      </c>
      <c r="BF68" s="546">
        <f t="shared" si="59"/>
        <v>2</v>
      </c>
      <c r="BG68" s="546">
        <f t="shared" si="60"/>
        <v>17</v>
      </c>
      <c r="BH68" s="545">
        <v>0</v>
      </c>
      <c r="BI68" s="637">
        <f t="shared" si="61"/>
        <v>0</v>
      </c>
      <c r="BJ68" s="558">
        <f t="shared" si="62"/>
        <v>0</v>
      </c>
      <c r="BK68" s="642">
        <f t="shared" si="63"/>
        <v>62.901304347826091</v>
      </c>
    </row>
    <row r="69" spans="1:63" ht="45" x14ac:dyDescent="0.25">
      <c r="A69" s="574">
        <v>40732</v>
      </c>
      <c r="B69" s="585">
        <f t="shared" si="34"/>
        <v>7</v>
      </c>
      <c r="C69" s="575">
        <v>15</v>
      </c>
      <c r="D69" s="576" t="s">
        <v>33</v>
      </c>
      <c r="E69" s="576" t="s">
        <v>246</v>
      </c>
      <c r="F69" s="524">
        <v>3611.49</v>
      </c>
      <c r="G69" s="575">
        <v>57</v>
      </c>
      <c r="H69" s="575">
        <v>2</v>
      </c>
      <c r="I69" s="545">
        <v>0.35416666666666669</v>
      </c>
      <c r="J69" s="545">
        <v>0.35416666666666669</v>
      </c>
      <c r="K69" s="8">
        <v>0.3576388888888889</v>
      </c>
      <c r="L69" s="565">
        <f t="shared" si="35"/>
        <v>3.4722222222222099E-3</v>
      </c>
      <c r="M69" s="8">
        <v>0.3576388888888889</v>
      </c>
      <c r="N69" s="565">
        <f t="shared" si="36"/>
        <v>0</v>
      </c>
      <c r="O69" s="8">
        <v>0.375</v>
      </c>
      <c r="P69" s="565">
        <f t="shared" si="37"/>
        <v>1.7361111111111105E-2</v>
      </c>
      <c r="Q69" s="8">
        <v>0.38541666666666669</v>
      </c>
      <c r="R69" s="8">
        <v>0.5</v>
      </c>
      <c r="S69" s="9">
        <f t="shared" si="38"/>
        <v>0.11458333333333331</v>
      </c>
      <c r="T69" s="8">
        <v>0.38541666666666669</v>
      </c>
      <c r="U69" s="8">
        <v>0.5</v>
      </c>
      <c r="V69" s="9">
        <f t="shared" si="39"/>
        <v>0.11458333333333331</v>
      </c>
      <c r="W69" s="8">
        <v>0.53402777777777777</v>
      </c>
      <c r="X69" s="9">
        <f t="shared" si="40"/>
        <v>3.4027777777777768E-2</v>
      </c>
      <c r="Y69" s="8">
        <v>0.53472222222222221</v>
      </c>
      <c r="Z69" s="9">
        <f t="shared" si="41"/>
        <v>6.9444444444444198E-4</v>
      </c>
      <c r="AA69" s="8">
        <v>0.70138888888888884</v>
      </c>
      <c r="AB69" s="565">
        <f t="shared" si="42"/>
        <v>0.16666666666666663</v>
      </c>
      <c r="AC69" s="8">
        <v>0.67708333333333337</v>
      </c>
      <c r="AD69" s="8">
        <v>0.70277777777777783</v>
      </c>
      <c r="AE69" s="9">
        <f t="shared" si="43"/>
        <v>2.5694444444444464E-2</v>
      </c>
      <c r="AF69" s="8">
        <v>0.73958333333333337</v>
      </c>
      <c r="AG69" s="8">
        <v>0.74305555555555547</v>
      </c>
      <c r="AH69" s="9">
        <f t="shared" si="44"/>
        <v>3.4722222222220989E-3</v>
      </c>
      <c r="AI69" s="10">
        <f t="shared" si="45"/>
        <v>0</v>
      </c>
      <c r="AJ69" s="10">
        <f t="shared" si="46"/>
        <v>5</v>
      </c>
      <c r="AK69" s="8">
        <v>0.74305555555555547</v>
      </c>
      <c r="AL69" s="8">
        <v>0.74513888888888891</v>
      </c>
      <c r="AM69" s="9">
        <f t="shared" si="47"/>
        <v>2.083333333333437E-3</v>
      </c>
      <c r="AN69" s="565">
        <f t="shared" si="33"/>
        <v>0.39097222222222222</v>
      </c>
      <c r="AO69" s="10">
        <f t="shared" si="48"/>
        <v>9</v>
      </c>
      <c r="AP69" s="10">
        <f t="shared" si="49"/>
        <v>23</v>
      </c>
      <c r="AQ69" s="565">
        <f t="shared" si="50"/>
        <v>0.14166666666666664</v>
      </c>
      <c r="AR69" s="10">
        <f t="shared" si="51"/>
        <v>3</v>
      </c>
      <c r="AS69" s="10">
        <f t="shared" si="52"/>
        <v>24</v>
      </c>
      <c r="AT69" s="545">
        <v>0</v>
      </c>
      <c r="AU69" s="545">
        <v>0</v>
      </c>
      <c r="AV69" s="545">
        <v>0</v>
      </c>
      <c r="AW69" s="546">
        <f t="shared" si="53"/>
        <v>0</v>
      </c>
      <c r="AX69" s="546">
        <f t="shared" si="54"/>
        <v>0</v>
      </c>
      <c r="AY69" s="545">
        <v>0</v>
      </c>
      <c r="AZ69" s="546">
        <f t="shared" si="55"/>
        <v>0</v>
      </c>
      <c r="BA69" s="546">
        <f t="shared" si="56"/>
        <v>0</v>
      </c>
      <c r="BB69" s="545">
        <v>6.2499999999999995E-3</v>
      </c>
      <c r="BC69" s="546">
        <f t="shared" si="57"/>
        <v>0</v>
      </c>
      <c r="BD69" s="546">
        <f t="shared" si="58"/>
        <v>9</v>
      </c>
      <c r="BE69" s="545">
        <v>1.8749999999999999E-2</v>
      </c>
      <c r="BF69" s="546">
        <f t="shared" si="59"/>
        <v>0</v>
      </c>
      <c r="BG69" s="546">
        <f t="shared" si="60"/>
        <v>27</v>
      </c>
      <c r="BH69" s="545">
        <v>0</v>
      </c>
      <c r="BI69" s="637">
        <f t="shared" si="61"/>
        <v>0</v>
      </c>
      <c r="BJ69" s="558">
        <f t="shared" si="62"/>
        <v>0</v>
      </c>
      <c r="BK69" s="642">
        <f t="shared" si="63"/>
        <v>63.359473684210521</v>
      </c>
    </row>
    <row r="70" spans="1:63" x14ac:dyDescent="0.25">
      <c r="A70" s="574">
        <v>40733</v>
      </c>
      <c r="B70" s="585">
        <f t="shared" si="34"/>
        <v>7</v>
      </c>
      <c r="C70" s="575">
        <v>16</v>
      </c>
      <c r="D70" s="576" t="s">
        <v>33</v>
      </c>
      <c r="E70" s="576" t="s">
        <v>247</v>
      </c>
      <c r="F70" s="524">
        <v>3756.9</v>
      </c>
      <c r="G70" s="575">
        <v>59</v>
      </c>
      <c r="H70" s="575">
        <v>0</v>
      </c>
      <c r="I70" s="545">
        <v>0.27430555555555552</v>
      </c>
      <c r="J70" s="545">
        <v>0.27430555555555552</v>
      </c>
      <c r="K70" s="8">
        <v>0.27638888888888885</v>
      </c>
      <c r="L70" s="565">
        <f t="shared" si="35"/>
        <v>2.0833333333333259E-3</v>
      </c>
      <c r="M70" s="8">
        <v>0.27986111111111112</v>
      </c>
      <c r="N70" s="565">
        <f t="shared" si="36"/>
        <v>3.4722222222222654E-3</v>
      </c>
      <c r="O70" s="8">
        <v>0.2951388888888889</v>
      </c>
      <c r="P70" s="565">
        <f t="shared" si="37"/>
        <v>1.5277777777777779E-2</v>
      </c>
      <c r="Q70" s="8">
        <v>0.2951388888888889</v>
      </c>
      <c r="R70" s="8">
        <v>0.3756944444444445</v>
      </c>
      <c r="S70" s="9">
        <f t="shared" si="38"/>
        <v>8.0555555555555602E-2</v>
      </c>
      <c r="T70" s="8">
        <v>0.2951388888888889</v>
      </c>
      <c r="U70" s="8">
        <v>0.3756944444444445</v>
      </c>
      <c r="V70" s="9">
        <f t="shared" si="39"/>
        <v>8.0555555555555602E-2</v>
      </c>
      <c r="W70" s="8">
        <v>0.37986111111111115</v>
      </c>
      <c r="X70" s="9">
        <f t="shared" si="40"/>
        <v>4.1666666666666519E-3</v>
      </c>
      <c r="Y70" s="8">
        <v>0.38194444444444442</v>
      </c>
      <c r="Z70" s="9">
        <f t="shared" si="41"/>
        <v>2.0833333333332704E-3</v>
      </c>
      <c r="AA70" s="8">
        <v>0.53263888888888888</v>
      </c>
      <c r="AB70" s="565">
        <f t="shared" si="42"/>
        <v>0.15069444444444446</v>
      </c>
      <c r="AC70" s="8">
        <v>0.53263888888888888</v>
      </c>
      <c r="AD70" s="8">
        <v>0.53263888888888888</v>
      </c>
      <c r="AE70" s="9">
        <f t="shared" si="43"/>
        <v>0</v>
      </c>
      <c r="AF70" s="8">
        <v>0.54999999999999993</v>
      </c>
      <c r="AG70" s="8">
        <v>0.59722222222222221</v>
      </c>
      <c r="AH70" s="9">
        <f t="shared" si="44"/>
        <v>4.7222222222222276E-2</v>
      </c>
      <c r="AI70" s="10">
        <f t="shared" si="45"/>
        <v>1</v>
      </c>
      <c r="AJ70" s="10">
        <f t="shared" si="46"/>
        <v>8</v>
      </c>
      <c r="AK70" s="8">
        <v>0.59722222222222221</v>
      </c>
      <c r="AL70" s="8">
        <v>0.60416666666666663</v>
      </c>
      <c r="AM70" s="9">
        <f t="shared" si="47"/>
        <v>6.9444444444444198E-3</v>
      </c>
      <c r="AN70" s="565">
        <f t="shared" si="33"/>
        <v>0.3298611111111111</v>
      </c>
      <c r="AO70" s="10">
        <f t="shared" si="48"/>
        <v>7</v>
      </c>
      <c r="AP70" s="10">
        <f t="shared" si="49"/>
        <v>55</v>
      </c>
      <c r="AQ70" s="565">
        <f t="shared" si="50"/>
        <v>3.2638888888888898E-2</v>
      </c>
      <c r="AR70" s="10">
        <f t="shared" si="51"/>
        <v>0</v>
      </c>
      <c r="AS70" s="10">
        <f t="shared" si="52"/>
        <v>47</v>
      </c>
      <c r="AT70" s="545">
        <v>0</v>
      </c>
      <c r="AU70" s="545">
        <v>0</v>
      </c>
      <c r="AV70" s="545">
        <v>0</v>
      </c>
      <c r="AW70" s="546">
        <f t="shared" si="53"/>
        <v>0</v>
      </c>
      <c r="AX70" s="546">
        <f t="shared" si="54"/>
        <v>0</v>
      </c>
      <c r="AY70" s="545">
        <v>0</v>
      </c>
      <c r="AZ70" s="546">
        <f t="shared" si="55"/>
        <v>0</v>
      </c>
      <c r="BA70" s="546">
        <f t="shared" si="56"/>
        <v>0</v>
      </c>
      <c r="BB70" s="545">
        <v>0</v>
      </c>
      <c r="BC70" s="546">
        <f t="shared" si="57"/>
        <v>0</v>
      </c>
      <c r="BD70" s="546">
        <f t="shared" si="58"/>
        <v>0</v>
      </c>
      <c r="BE70" s="545">
        <v>0.11805555555555557</v>
      </c>
      <c r="BF70" s="546">
        <f t="shared" si="59"/>
        <v>2</v>
      </c>
      <c r="BG70" s="546">
        <f t="shared" si="60"/>
        <v>50</v>
      </c>
      <c r="BH70" s="545">
        <v>0</v>
      </c>
      <c r="BI70" s="637">
        <f t="shared" si="61"/>
        <v>0</v>
      </c>
      <c r="BJ70" s="558">
        <f t="shared" si="62"/>
        <v>0</v>
      </c>
      <c r="BK70" s="642">
        <f t="shared" si="63"/>
        <v>63.67627118644068</v>
      </c>
    </row>
    <row r="71" spans="1:63" ht="45" x14ac:dyDescent="0.25">
      <c r="A71" s="574">
        <v>40733</v>
      </c>
      <c r="B71" s="585">
        <f t="shared" si="34"/>
        <v>7</v>
      </c>
      <c r="C71" s="575">
        <v>17</v>
      </c>
      <c r="D71" s="576" t="s">
        <v>33</v>
      </c>
      <c r="E71" s="576" t="s">
        <v>246</v>
      </c>
      <c r="F71" s="524">
        <v>3605.29</v>
      </c>
      <c r="G71" s="575">
        <v>57</v>
      </c>
      <c r="H71" s="575">
        <v>2</v>
      </c>
      <c r="I71" s="545">
        <v>0.49305555555555558</v>
      </c>
      <c r="J71" s="545">
        <v>0.49305555555555558</v>
      </c>
      <c r="K71" s="8">
        <v>0.5</v>
      </c>
      <c r="L71" s="565">
        <f t="shared" si="35"/>
        <v>6.9444444444444198E-3</v>
      </c>
      <c r="M71" s="8">
        <v>0.51041666666666663</v>
      </c>
      <c r="N71" s="565">
        <f t="shared" si="36"/>
        <v>1.041666666666663E-2</v>
      </c>
      <c r="O71" s="8">
        <v>0.52222222222222225</v>
      </c>
      <c r="P71" s="565">
        <f t="shared" si="37"/>
        <v>1.1805555555555625E-2</v>
      </c>
      <c r="Q71" s="8">
        <v>0.52222222222222225</v>
      </c>
      <c r="R71" s="8">
        <v>0.58333333333333337</v>
      </c>
      <c r="S71" s="9">
        <f t="shared" si="38"/>
        <v>6.1111111111111116E-2</v>
      </c>
      <c r="T71" s="8">
        <v>0.52222222222222225</v>
      </c>
      <c r="U71" s="8">
        <v>0.58333333333333337</v>
      </c>
      <c r="V71" s="9">
        <f t="shared" si="39"/>
        <v>6.1111111111111116E-2</v>
      </c>
      <c r="W71" s="8">
        <v>0.60555555555555551</v>
      </c>
      <c r="X71" s="9">
        <f t="shared" si="40"/>
        <v>2.2222222222222143E-2</v>
      </c>
      <c r="Y71" s="8">
        <v>0.625</v>
      </c>
      <c r="Z71" s="9">
        <f t="shared" si="41"/>
        <v>1.9444444444444486E-2</v>
      </c>
      <c r="AA71" s="8">
        <v>0.83680555555555547</v>
      </c>
      <c r="AB71" s="565">
        <f t="shared" si="42"/>
        <v>0.21180555555555547</v>
      </c>
      <c r="AC71" s="8">
        <v>0.62638888888888888</v>
      </c>
      <c r="AD71" s="8">
        <v>0.70000000000000007</v>
      </c>
      <c r="AE71" s="9">
        <f t="shared" si="43"/>
        <v>7.3611111111111183E-2</v>
      </c>
      <c r="AF71" s="8">
        <v>0.85833333333333339</v>
      </c>
      <c r="AG71" s="8">
        <v>0.86458333333333337</v>
      </c>
      <c r="AH71" s="9">
        <f t="shared" si="44"/>
        <v>6.2499999999999778E-3</v>
      </c>
      <c r="AI71" s="10">
        <f t="shared" si="45"/>
        <v>0</v>
      </c>
      <c r="AJ71" s="10">
        <f t="shared" si="46"/>
        <v>9</v>
      </c>
      <c r="AK71" s="8">
        <v>0.86458333333333337</v>
      </c>
      <c r="AL71" s="8">
        <v>0.86805555555555547</v>
      </c>
      <c r="AM71" s="9">
        <f t="shared" si="47"/>
        <v>3.4722222222220989E-3</v>
      </c>
      <c r="AN71" s="565">
        <f t="shared" si="33"/>
        <v>0.37499999999999989</v>
      </c>
      <c r="AO71" s="10">
        <f t="shared" si="48"/>
        <v>9</v>
      </c>
      <c r="AP71" s="10">
        <f t="shared" si="49"/>
        <v>0</v>
      </c>
      <c r="AQ71" s="565">
        <f t="shared" si="50"/>
        <v>0.1826388888888888</v>
      </c>
      <c r="AR71" s="10">
        <f t="shared" si="51"/>
        <v>4</v>
      </c>
      <c r="AS71" s="10">
        <f t="shared" si="52"/>
        <v>23</v>
      </c>
      <c r="AT71" s="545">
        <v>0</v>
      </c>
      <c r="AU71" s="545">
        <v>0</v>
      </c>
      <c r="AV71" s="545">
        <v>2.0833333333333333E-3</v>
      </c>
      <c r="AW71" s="546">
        <f t="shared" si="53"/>
        <v>0</v>
      </c>
      <c r="AX71" s="546">
        <f t="shared" si="54"/>
        <v>3</v>
      </c>
      <c r="AY71" s="545">
        <v>0</v>
      </c>
      <c r="AZ71" s="546">
        <f t="shared" si="55"/>
        <v>0</v>
      </c>
      <c r="BA71" s="546">
        <f t="shared" si="56"/>
        <v>0</v>
      </c>
      <c r="BB71" s="545">
        <v>0</v>
      </c>
      <c r="BC71" s="546">
        <f t="shared" si="57"/>
        <v>0</v>
      </c>
      <c r="BD71" s="546">
        <f t="shared" si="58"/>
        <v>0</v>
      </c>
      <c r="BE71" s="545">
        <v>2.7083333333333334E-2</v>
      </c>
      <c r="BF71" s="546">
        <f t="shared" si="59"/>
        <v>0</v>
      </c>
      <c r="BG71" s="546">
        <f t="shared" si="60"/>
        <v>39</v>
      </c>
      <c r="BH71" s="545">
        <v>0</v>
      </c>
      <c r="BI71" s="637">
        <f t="shared" si="61"/>
        <v>0</v>
      </c>
      <c r="BJ71" s="558">
        <f t="shared" si="62"/>
        <v>0</v>
      </c>
      <c r="BK71" s="642">
        <f t="shared" si="63"/>
        <v>63.250701754385965</v>
      </c>
    </row>
    <row r="72" spans="1:63" x14ac:dyDescent="0.25">
      <c r="A72" s="574">
        <v>40733</v>
      </c>
      <c r="B72" s="585">
        <f t="shared" si="34"/>
        <v>7</v>
      </c>
      <c r="C72" s="575">
        <v>1</v>
      </c>
      <c r="D72" s="576" t="s">
        <v>224</v>
      </c>
      <c r="E72" s="576" t="s">
        <v>225</v>
      </c>
      <c r="F72" s="524">
        <v>3163.44</v>
      </c>
      <c r="G72" s="575">
        <v>51</v>
      </c>
      <c r="H72" s="575">
        <v>8</v>
      </c>
      <c r="I72" s="545">
        <v>0.86805555555555547</v>
      </c>
      <c r="J72" s="545">
        <v>0.86805555555555547</v>
      </c>
      <c r="K72" s="8">
        <v>0.87152777777777779</v>
      </c>
      <c r="L72" s="565">
        <f t="shared" si="35"/>
        <v>3.4722222222223209E-3</v>
      </c>
      <c r="M72" s="8">
        <v>0.87847222222222221</v>
      </c>
      <c r="N72" s="565">
        <f t="shared" si="36"/>
        <v>6.9444444444444198E-3</v>
      </c>
      <c r="O72" s="8">
        <v>0.92361111111111116</v>
      </c>
      <c r="P72" s="565">
        <f t="shared" si="37"/>
        <v>4.5138888888888951E-2</v>
      </c>
      <c r="Q72" s="8">
        <v>0.92499999999999993</v>
      </c>
      <c r="R72" s="8">
        <v>1.0138888888888888</v>
      </c>
      <c r="S72" s="9">
        <f t="shared" si="38"/>
        <v>8.8888888888888906E-2</v>
      </c>
      <c r="T72" s="8">
        <v>0.92499999999999993</v>
      </c>
      <c r="U72" s="8">
        <v>1.0138888888888888</v>
      </c>
      <c r="V72" s="9">
        <f t="shared" si="39"/>
        <v>8.8888888888888906E-2</v>
      </c>
      <c r="W72" s="8">
        <v>1.0173611111111112</v>
      </c>
      <c r="X72" s="9">
        <f t="shared" si="40"/>
        <v>3.4722222222223209E-3</v>
      </c>
      <c r="Y72" s="8">
        <v>1.0201388888888889</v>
      </c>
      <c r="Z72" s="9">
        <f t="shared" si="41"/>
        <v>2.7777777777777679E-3</v>
      </c>
      <c r="AA72" s="8">
        <v>1.1423611111111112</v>
      </c>
      <c r="AB72" s="565">
        <f t="shared" si="42"/>
        <v>0.12222222222222223</v>
      </c>
      <c r="AC72" s="8">
        <v>1.1423611111111112</v>
      </c>
      <c r="AD72" s="8">
        <v>1.1423611111111112</v>
      </c>
      <c r="AE72" s="9">
        <f t="shared" si="43"/>
        <v>0</v>
      </c>
      <c r="AF72" s="8">
        <v>1.2833333333333334</v>
      </c>
      <c r="AG72" s="8">
        <v>1.2916666666666667</v>
      </c>
      <c r="AH72" s="9">
        <f t="shared" si="44"/>
        <v>8.3333333333333037E-3</v>
      </c>
      <c r="AI72" s="10">
        <f t="shared" si="45"/>
        <v>0</v>
      </c>
      <c r="AJ72" s="10">
        <f t="shared" si="46"/>
        <v>12</v>
      </c>
      <c r="AK72" s="8">
        <v>1.2916666666666667</v>
      </c>
      <c r="AL72" s="8">
        <v>1.2951388888888888</v>
      </c>
      <c r="AM72" s="9">
        <f t="shared" si="47"/>
        <v>3.4722222222220989E-3</v>
      </c>
      <c r="AN72" s="565">
        <f t="shared" si="33"/>
        <v>0.42708333333333337</v>
      </c>
      <c r="AO72" s="10">
        <f t="shared" si="48"/>
        <v>10</v>
      </c>
      <c r="AP72" s="10">
        <f t="shared" si="49"/>
        <v>15</v>
      </c>
      <c r="AQ72" s="565">
        <f t="shared" si="50"/>
        <v>5.1388888888888901E-2</v>
      </c>
      <c r="AR72" s="10">
        <f t="shared" si="51"/>
        <v>1</v>
      </c>
      <c r="AS72" s="10">
        <f t="shared" si="52"/>
        <v>14</v>
      </c>
      <c r="AT72" s="545">
        <v>0</v>
      </c>
      <c r="AU72" s="545">
        <v>0</v>
      </c>
      <c r="AV72" s="545">
        <v>0</v>
      </c>
      <c r="AW72" s="546">
        <f t="shared" si="53"/>
        <v>0</v>
      </c>
      <c r="AX72" s="546">
        <f t="shared" si="54"/>
        <v>0</v>
      </c>
      <c r="AY72" s="545">
        <v>0</v>
      </c>
      <c r="AZ72" s="546">
        <f t="shared" si="55"/>
        <v>0</v>
      </c>
      <c r="BA72" s="546">
        <f t="shared" si="56"/>
        <v>0</v>
      </c>
      <c r="BB72" s="545">
        <v>3.5416666666666666E-2</v>
      </c>
      <c r="BC72" s="546">
        <f t="shared" si="57"/>
        <v>0</v>
      </c>
      <c r="BD72" s="546">
        <f t="shared" si="58"/>
        <v>51</v>
      </c>
      <c r="BE72" s="545">
        <v>3.5416666666666666E-2</v>
      </c>
      <c r="BF72" s="546">
        <f t="shared" si="59"/>
        <v>0</v>
      </c>
      <c r="BG72" s="546">
        <f t="shared" si="60"/>
        <v>51</v>
      </c>
      <c r="BH72" s="545">
        <v>0</v>
      </c>
      <c r="BI72" s="637">
        <f t="shared" si="61"/>
        <v>0</v>
      </c>
      <c r="BJ72" s="558">
        <f t="shared" si="62"/>
        <v>0</v>
      </c>
      <c r="BK72" s="642">
        <f t="shared" si="63"/>
        <v>62.02823529411765</v>
      </c>
    </row>
    <row r="73" spans="1:63" x14ac:dyDescent="0.25">
      <c r="A73" s="574">
        <v>40734</v>
      </c>
      <c r="B73" s="585">
        <f t="shared" si="34"/>
        <v>7</v>
      </c>
      <c r="C73" s="575">
        <v>18</v>
      </c>
      <c r="D73" s="576" t="s">
        <v>33</v>
      </c>
      <c r="E73" s="576" t="s">
        <v>253</v>
      </c>
      <c r="F73" s="524">
        <v>3502.08</v>
      </c>
      <c r="G73" s="575">
        <v>55</v>
      </c>
      <c r="H73" s="575">
        <v>4</v>
      </c>
      <c r="I73" s="545">
        <v>2.4305555555555556E-2</v>
      </c>
      <c r="J73" s="545">
        <v>2.4305555555555556E-2</v>
      </c>
      <c r="K73" s="8">
        <v>4.5138888888888888E-2</v>
      </c>
      <c r="L73" s="565">
        <f t="shared" si="35"/>
        <v>2.0833333333333332E-2</v>
      </c>
      <c r="M73" s="8">
        <v>4.8611111111111112E-2</v>
      </c>
      <c r="N73" s="565">
        <f t="shared" si="36"/>
        <v>3.4722222222222238E-3</v>
      </c>
      <c r="O73" s="8">
        <v>7.6388888888888895E-2</v>
      </c>
      <c r="P73" s="565">
        <f t="shared" si="37"/>
        <v>2.7777777777777783E-2</v>
      </c>
      <c r="Q73" s="8">
        <v>7.6388888888888895E-2</v>
      </c>
      <c r="R73" s="8">
        <v>0.1875</v>
      </c>
      <c r="S73" s="9">
        <f t="shared" si="38"/>
        <v>0.1111111111111111</v>
      </c>
      <c r="T73" s="8">
        <v>7.6388888888888895E-2</v>
      </c>
      <c r="U73" s="8">
        <v>0.1875</v>
      </c>
      <c r="V73" s="9">
        <f t="shared" si="39"/>
        <v>0.1111111111111111</v>
      </c>
      <c r="W73" s="8">
        <v>0.55208333333333337</v>
      </c>
      <c r="X73" s="9">
        <f t="shared" si="40"/>
        <v>0.36458333333333337</v>
      </c>
      <c r="Y73" s="8">
        <v>0.62430555555555556</v>
      </c>
      <c r="Z73" s="9">
        <f t="shared" si="41"/>
        <v>7.2222222222222188E-2</v>
      </c>
      <c r="AA73" s="8">
        <v>0.75</v>
      </c>
      <c r="AB73" s="565">
        <f t="shared" si="42"/>
        <v>0.12569444444444444</v>
      </c>
      <c r="AC73" s="8">
        <v>0.75</v>
      </c>
      <c r="AD73" s="8">
        <v>0.75</v>
      </c>
      <c r="AE73" s="9">
        <f t="shared" si="43"/>
        <v>0</v>
      </c>
      <c r="AF73" s="8">
        <v>0.76041666666666663</v>
      </c>
      <c r="AG73" s="8">
        <v>0.76388888888888884</v>
      </c>
      <c r="AH73" s="9">
        <f t="shared" si="44"/>
        <v>3.4722222222222099E-3</v>
      </c>
      <c r="AI73" s="10">
        <f t="shared" si="45"/>
        <v>0</v>
      </c>
      <c r="AJ73" s="10">
        <f t="shared" si="46"/>
        <v>5</v>
      </c>
      <c r="AK73" s="8">
        <v>0.76388888888888884</v>
      </c>
      <c r="AL73" s="8">
        <v>0.76736111111111116</v>
      </c>
      <c r="AM73" s="9">
        <f t="shared" si="47"/>
        <v>3.4722222222223209E-3</v>
      </c>
      <c r="AN73" s="565">
        <f t="shared" si="33"/>
        <v>0.74305555555555558</v>
      </c>
      <c r="AO73" s="10">
        <f t="shared" si="48"/>
        <v>17</v>
      </c>
      <c r="AP73" s="10">
        <f t="shared" si="49"/>
        <v>50</v>
      </c>
      <c r="AQ73" s="565">
        <f t="shared" si="50"/>
        <v>6.1805555555555558E-2</v>
      </c>
      <c r="AR73" s="10">
        <f t="shared" si="51"/>
        <v>1</v>
      </c>
      <c r="AS73" s="10">
        <f t="shared" si="52"/>
        <v>29</v>
      </c>
      <c r="AT73" s="545">
        <v>0</v>
      </c>
      <c r="AU73" s="545">
        <v>0</v>
      </c>
      <c r="AV73" s="545">
        <v>0</v>
      </c>
      <c r="AW73" s="546">
        <f t="shared" si="53"/>
        <v>0</v>
      </c>
      <c r="AX73" s="546">
        <f t="shared" si="54"/>
        <v>0</v>
      </c>
      <c r="AY73" s="545">
        <v>0</v>
      </c>
      <c r="AZ73" s="546">
        <f t="shared" si="55"/>
        <v>0</v>
      </c>
      <c r="BA73" s="546">
        <f t="shared" si="56"/>
        <v>0</v>
      </c>
      <c r="BB73" s="545">
        <v>0</v>
      </c>
      <c r="BC73" s="546">
        <f t="shared" si="57"/>
        <v>0</v>
      </c>
      <c r="BD73" s="546">
        <f t="shared" si="58"/>
        <v>0</v>
      </c>
      <c r="BE73" s="545">
        <v>6.3888888888888884E-2</v>
      </c>
      <c r="BF73" s="546">
        <f t="shared" si="59"/>
        <v>1</v>
      </c>
      <c r="BG73" s="546">
        <f t="shared" si="60"/>
        <v>32</v>
      </c>
      <c r="BH73" s="545">
        <v>0</v>
      </c>
      <c r="BI73" s="637">
        <f t="shared" si="61"/>
        <v>0</v>
      </c>
      <c r="BJ73" s="558">
        <f t="shared" si="62"/>
        <v>0</v>
      </c>
      <c r="BK73" s="642">
        <f t="shared" si="63"/>
        <v>63.674181818181815</v>
      </c>
    </row>
    <row r="74" spans="1:63" ht="45" x14ac:dyDescent="0.25">
      <c r="A74" s="574">
        <v>40734</v>
      </c>
      <c r="B74" s="585">
        <f t="shared" si="34"/>
        <v>7</v>
      </c>
      <c r="C74" s="575">
        <v>19</v>
      </c>
      <c r="D74" s="576" t="s">
        <v>33</v>
      </c>
      <c r="E74" s="576" t="s">
        <v>254</v>
      </c>
      <c r="F74" s="524">
        <v>3687.15</v>
      </c>
      <c r="G74" s="575">
        <v>59</v>
      </c>
      <c r="H74" s="575">
        <v>0</v>
      </c>
      <c r="I74" s="545">
        <v>0.57291666666666663</v>
      </c>
      <c r="J74" s="545">
        <v>0.57291666666666663</v>
      </c>
      <c r="K74" s="8">
        <v>0.57986111111111105</v>
      </c>
      <c r="L74" s="565">
        <f t="shared" si="35"/>
        <v>6.9444444444444198E-3</v>
      </c>
      <c r="M74" s="8">
        <v>0.58333333333333337</v>
      </c>
      <c r="N74" s="565">
        <f t="shared" si="36"/>
        <v>3.4722222222223209E-3</v>
      </c>
      <c r="O74" s="8">
        <v>0.60763888888888895</v>
      </c>
      <c r="P74" s="565">
        <f t="shared" si="37"/>
        <v>2.430555555555558E-2</v>
      </c>
      <c r="Q74" s="8">
        <v>0.61111111111111105</v>
      </c>
      <c r="R74" s="8">
        <v>0.69236111111111109</v>
      </c>
      <c r="S74" s="9">
        <f t="shared" si="38"/>
        <v>8.1250000000000044E-2</v>
      </c>
      <c r="T74" s="8">
        <v>0.61111111111111105</v>
      </c>
      <c r="U74" s="8">
        <v>0.69236111111111109</v>
      </c>
      <c r="V74" s="9">
        <f t="shared" si="39"/>
        <v>8.1250000000000044E-2</v>
      </c>
      <c r="W74" s="8">
        <v>0.70277777777777783</v>
      </c>
      <c r="X74" s="9">
        <f t="shared" si="40"/>
        <v>1.0416666666666741E-2</v>
      </c>
      <c r="Y74" s="8">
        <v>0.86249999999999993</v>
      </c>
      <c r="Z74" s="9">
        <f t="shared" si="41"/>
        <v>0.1597222222222221</v>
      </c>
      <c r="AA74" s="8">
        <v>1.1305555555555555</v>
      </c>
      <c r="AB74" s="565">
        <f t="shared" si="42"/>
        <v>0.2680555555555556</v>
      </c>
      <c r="AC74" s="8">
        <v>0.86249999999999993</v>
      </c>
      <c r="AD74" s="8">
        <v>0.96527777777777779</v>
      </c>
      <c r="AE74" s="9">
        <f t="shared" si="43"/>
        <v>0.10277777777777786</v>
      </c>
      <c r="AF74" s="8">
        <v>1.1541666666666666</v>
      </c>
      <c r="AG74" s="8">
        <v>1.1597222222222221</v>
      </c>
      <c r="AH74" s="9">
        <f t="shared" si="44"/>
        <v>5.5555555555555358E-3</v>
      </c>
      <c r="AI74" s="10">
        <f t="shared" si="45"/>
        <v>0</v>
      </c>
      <c r="AJ74" s="10">
        <f t="shared" si="46"/>
        <v>8</v>
      </c>
      <c r="AK74" s="8">
        <v>1.1597222222222221</v>
      </c>
      <c r="AL74" s="8">
        <v>1.1631944444444444</v>
      </c>
      <c r="AM74" s="9">
        <f t="shared" si="47"/>
        <v>3.4722222222223209E-3</v>
      </c>
      <c r="AN74" s="565">
        <f t="shared" si="33"/>
        <v>0.59027777777777779</v>
      </c>
      <c r="AO74" s="10">
        <f t="shared" si="48"/>
        <v>14</v>
      </c>
      <c r="AP74" s="10">
        <f t="shared" si="49"/>
        <v>10</v>
      </c>
      <c r="AQ74" s="565">
        <f t="shared" si="50"/>
        <v>0.1430555555555556</v>
      </c>
      <c r="AR74" s="10">
        <f t="shared" si="51"/>
        <v>3</v>
      </c>
      <c r="AS74" s="10">
        <f t="shared" si="52"/>
        <v>26</v>
      </c>
      <c r="AT74" s="545">
        <v>0</v>
      </c>
      <c r="AU74" s="545">
        <v>0</v>
      </c>
      <c r="AV74" s="545">
        <v>4.7916666666666663E-2</v>
      </c>
      <c r="AW74" s="546">
        <f t="shared" si="53"/>
        <v>1</v>
      </c>
      <c r="AX74" s="546">
        <f t="shared" si="54"/>
        <v>9</v>
      </c>
      <c r="AY74" s="545">
        <v>0</v>
      </c>
      <c r="AZ74" s="546">
        <f t="shared" si="55"/>
        <v>0</v>
      </c>
      <c r="BA74" s="546">
        <f t="shared" si="56"/>
        <v>0</v>
      </c>
      <c r="BB74" s="545">
        <v>0</v>
      </c>
      <c r="BC74" s="546">
        <f t="shared" si="57"/>
        <v>0</v>
      </c>
      <c r="BD74" s="546">
        <f t="shared" si="58"/>
        <v>0</v>
      </c>
      <c r="BE74" s="545">
        <v>7.7083333333333337E-2</v>
      </c>
      <c r="BF74" s="546">
        <f t="shared" si="59"/>
        <v>1</v>
      </c>
      <c r="BG74" s="546">
        <f t="shared" si="60"/>
        <v>51</v>
      </c>
      <c r="BH74" s="545">
        <v>0</v>
      </c>
      <c r="BI74" s="637">
        <f t="shared" si="61"/>
        <v>0</v>
      </c>
      <c r="BJ74" s="558">
        <f t="shared" si="62"/>
        <v>0</v>
      </c>
      <c r="BK74" s="642">
        <f t="shared" si="63"/>
        <v>62.494067796610175</v>
      </c>
    </row>
    <row r="75" spans="1:63" x14ac:dyDescent="0.25">
      <c r="A75" s="574">
        <v>40735</v>
      </c>
      <c r="B75" s="585">
        <f t="shared" si="34"/>
        <v>7</v>
      </c>
      <c r="C75" s="575">
        <v>3</v>
      </c>
      <c r="D75" s="576" t="s">
        <v>243</v>
      </c>
      <c r="E75" s="576" t="s">
        <v>255</v>
      </c>
      <c r="F75" s="524">
        <v>3682.21</v>
      </c>
      <c r="G75" s="575">
        <v>59</v>
      </c>
      <c r="H75" s="575">
        <v>0</v>
      </c>
      <c r="I75" s="545">
        <v>7.2916666666666671E-2</v>
      </c>
      <c r="J75" s="545">
        <v>7.2916666666666671E-2</v>
      </c>
      <c r="K75" s="8">
        <v>8.3333333333333329E-2</v>
      </c>
      <c r="L75" s="565">
        <f t="shared" si="35"/>
        <v>1.0416666666666657E-2</v>
      </c>
      <c r="M75" s="8">
        <v>9.0277777777777776E-2</v>
      </c>
      <c r="N75" s="565">
        <f t="shared" si="36"/>
        <v>6.9444444444444475E-3</v>
      </c>
      <c r="O75" s="8">
        <v>0.1111111111111111</v>
      </c>
      <c r="P75" s="565">
        <f t="shared" si="37"/>
        <v>2.0833333333333329E-2</v>
      </c>
      <c r="Q75" s="8">
        <v>0.11458333333333333</v>
      </c>
      <c r="R75" s="8">
        <v>0.41666666666666669</v>
      </c>
      <c r="S75" s="9">
        <f t="shared" si="38"/>
        <v>0.30208333333333337</v>
      </c>
      <c r="T75" s="8">
        <v>0.11458333333333333</v>
      </c>
      <c r="U75" s="8">
        <v>0.41666666666666669</v>
      </c>
      <c r="V75" s="9">
        <f t="shared" si="39"/>
        <v>0.30208333333333337</v>
      </c>
      <c r="W75" s="8">
        <v>0.42569444444444443</v>
      </c>
      <c r="X75" s="9">
        <f t="shared" si="40"/>
        <v>9.0277777777777457E-3</v>
      </c>
      <c r="Y75" s="8">
        <v>0.42708333333333331</v>
      </c>
      <c r="Z75" s="9">
        <f t="shared" si="41"/>
        <v>1.388888888888884E-3</v>
      </c>
      <c r="AA75" s="8">
        <v>0.56944444444444442</v>
      </c>
      <c r="AB75" s="565">
        <f t="shared" si="42"/>
        <v>0.1423611111111111</v>
      </c>
      <c r="AC75" s="8">
        <v>0.4284722222222222</v>
      </c>
      <c r="AD75" s="8">
        <v>0.5708333333333333</v>
      </c>
      <c r="AE75" s="9">
        <f t="shared" si="43"/>
        <v>0.1423611111111111</v>
      </c>
      <c r="AF75" s="8">
        <v>0.61249999999999993</v>
      </c>
      <c r="AG75" s="8">
        <v>0.6166666666666667</v>
      </c>
      <c r="AH75" s="9">
        <f t="shared" si="44"/>
        <v>4.1666666666667629E-3</v>
      </c>
      <c r="AI75" s="10">
        <f t="shared" si="45"/>
        <v>0</v>
      </c>
      <c r="AJ75" s="10">
        <f t="shared" si="46"/>
        <v>6</v>
      </c>
      <c r="AK75" s="8">
        <v>0.6166666666666667</v>
      </c>
      <c r="AL75" s="8">
        <v>0.61805555555555558</v>
      </c>
      <c r="AM75" s="9">
        <f t="shared" si="47"/>
        <v>1.388888888888884E-3</v>
      </c>
      <c r="AN75" s="565">
        <f t="shared" si="33"/>
        <v>0.54513888888888895</v>
      </c>
      <c r="AO75" s="10">
        <f t="shared" si="48"/>
        <v>13</v>
      </c>
      <c r="AP75" s="10">
        <f t="shared" si="49"/>
        <v>5</v>
      </c>
      <c r="AQ75" s="565">
        <f t="shared" si="50"/>
        <v>9.1666666666666646E-2</v>
      </c>
      <c r="AR75" s="10">
        <f t="shared" si="51"/>
        <v>2</v>
      </c>
      <c r="AS75" s="10">
        <f t="shared" si="52"/>
        <v>12</v>
      </c>
      <c r="AT75" s="545">
        <v>0</v>
      </c>
      <c r="AU75" s="545">
        <v>0</v>
      </c>
      <c r="AV75" s="545">
        <v>0</v>
      </c>
      <c r="AW75" s="546">
        <f t="shared" si="53"/>
        <v>0</v>
      </c>
      <c r="AX75" s="546">
        <f t="shared" si="54"/>
        <v>0</v>
      </c>
      <c r="AY75" s="545">
        <v>0</v>
      </c>
      <c r="AZ75" s="546">
        <f t="shared" si="55"/>
        <v>0</v>
      </c>
      <c r="BA75" s="546">
        <f t="shared" si="56"/>
        <v>0</v>
      </c>
      <c r="BB75" s="545">
        <v>0</v>
      </c>
      <c r="BC75" s="546">
        <f t="shared" si="57"/>
        <v>0</v>
      </c>
      <c r="BD75" s="546">
        <f t="shared" si="58"/>
        <v>0</v>
      </c>
      <c r="BE75" s="545">
        <v>5.0694444444444452E-2</v>
      </c>
      <c r="BF75" s="546">
        <f t="shared" si="59"/>
        <v>1</v>
      </c>
      <c r="BG75" s="546">
        <f t="shared" si="60"/>
        <v>13</v>
      </c>
      <c r="BH75" s="545">
        <v>0</v>
      </c>
      <c r="BI75" s="637">
        <f t="shared" si="61"/>
        <v>0</v>
      </c>
      <c r="BJ75" s="558">
        <f t="shared" si="62"/>
        <v>0</v>
      </c>
      <c r="BK75" s="642">
        <f t="shared" si="63"/>
        <v>62.410338983050849</v>
      </c>
    </row>
    <row r="76" spans="1:63" x14ac:dyDescent="0.25">
      <c r="A76" s="574">
        <v>40735</v>
      </c>
      <c r="B76" s="585">
        <f t="shared" si="34"/>
        <v>7</v>
      </c>
      <c r="C76" s="575">
        <v>20</v>
      </c>
      <c r="D76" s="576" t="s">
        <v>33</v>
      </c>
      <c r="E76" s="576" t="s">
        <v>253</v>
      </c>
      <c r="F76" s="524">
        <v>3667.39</v>
      </c>
      <c r="G76" s="575">
        <v>58</v>
      </c>
      <c r="H76" s="575">
        <v>1</v>
      </c>
      <c r="I76" s="545">
        <v>0.71458333333333324</v>
      </c>
      <c r="J76" s="545">
        <v>0.71458333333333324</v>
      </c>
      <c r="K76" s="8">
        <v>0.72569444444444453</v>
      </c>
      <c r="L76" s="565">
        <f t="shared" si="35"/>
        <v>1.1111111111111294E-2</v>
      </c>
      <c r="M76" s="8">
        <v>0.72777777777777775</v>
      </c>
      <c r="N76" s="565">
        <f t="shared" si="36"/>
        <v>2.0833333333332149E-3</v>
      </c>
      <c r="O76" s="8">
        <v>0.74305555555555547</v>
      </c>
      <c r="P76" s="565">
        <f t="shared" si="37"/>
        <v>1.5277777777777724E-2</v>
      </c>
      <c r="Q76" s="8">
        <v>0.74652777777777779</v>
      </c>
      <c r="R76" s="8">
        <v>0.8125</v>
      </c>
      <c r="S76" s="9">
        <f t="shared" si="38"/>
        <v>6.597222222222221E-2</v>
      </c>
      <c r="T76" s="8">
        <v>0.74652777777777779</v>
      </c>
      <c r="U76" s="8">
        <v>0.8125</v>
      </c>
      <c r="V76" s="9">
        <f t="shared" si="39"/>
        <v>6.597222222222221E-2</v>
      </c>
      <c r="W76" s="8">
        <v>0.82013888888888886</v>
      </c>
      <c r="X76" s="9">
        <f t="shared" si="40"/>
        <v>7.6388888888888618E-3</v>
      </c>
      <c r="Y76" s="8">
        <v>0.82152777777777775</v>
      </c>
      <c r="Z76" s="9">
        <f t="shared" si="41"/>
        <v>1.388888888888884E-3</v>
      </c>
      <c r="AA76" s="8">
        <v>0.92083333333333339</v>
      </c>
      <c r="AB76" s="565">
        <f t="shared" si="42"/>
        <v>9.9305555555555647E-2</v>
      </c>
      <c r="AC76" s="8">
        <v>0.92083333333333339</v>
      </c>
      <c r="AD76" s="8">
        <v>0.92083333333333339</v>
      </c>
      <c r="AE76" s="9">
        <f t="shared" si="43"/>
        <v>0</v>
      </c>
      <c r="AF76" s="8">
        <v>0.93194444444444446</v>
      </c>
      <c r="AG76" s="8">
        <v>0.9375</v>
      </c>
      <c r="AH76" s="9">
        <f t="shared" si="44"/>
        <v>5.5555555555555358E-3</v>
      </c>
      <c r="AI76" s="10">
        <f t="shared" si="45"/>
        <v>0</v>
      </c>
      <c r="AJ76" s="10">
        <f t="shared" si="46"/>
        <v>8</v>
      </c>
      <c r="AK76" s="8">
        <v>0.9375</v>
      </c>
      <c r="AL76" s="8">
        <v>0.93888888888888899</v>
      </c>
      <c r="AM76" s="9">
        <f t="shared" si="47"/>
        <v>1.388888888888995E-3</v>
      </c>
      <c r="AN76" s="565">
        <f t="shared" si="33"/>
        <v>0.22430555555555576</v>
      </c>
      <c r="AO76" s="10">
        <f t="shared" si="48"/>
        <v>5</v>
      </c>
      <c r="AP76" s="10">
        <f t="shared" si="49"/>
        <v>23</v>
      </c>
      <c r="AQ76" s="565">
        <f t="shared" si="50"/>
        <v>4.8611111111111209E-2</v>
      </c>
      <c r="AR76" s="10">
        <f t="shared" si="51"/>
        <v>1</v>
      </c>
      <c r="AS76" s="10">
        <f t="shared" si="52"/>
        <v>10</v>
      </c>
      <c r="AT76" s="545">
        <v>0</v>
      </c>
      <c r="AU76" s="545">
        <v>3.8194444444444441E-2</v>
      </c>
      <c r="AV76" s="545">
        <v>0</v>
      </c>
      <c r="AW76" s="546">
        <f t="shared" si="53"/>
        <v>0</v>
      </c>
      <c r="AX76" s="546">
        <f t="shared" si="54"/>
        <v>0</v>
      </c>
      <c r="AY76" s="545">
        <v>0</v>
      </c>
      <c r="AZ76" s="546">
        <f t="shared" si="55"/>
        <v>0</v>
      </c>
      <c r="BA76" s="546">
        <f t="shared" si="56"/>
        <v>0</v>
      </c>
      <c r="BB76" s="545">
        <v>1.2499999999999999E-2</v>
      </c>
      <c r="BC76" s="546">
        <f t="shared" si="57"/>
        <v>0</v>
      </c>
      <c r="BD76" s="546">
        <f t="shared" si="58"/>
        <v>18</v>
      </c>
      <c r="BE76" s="545">
        <v>0</v>
      </c>
      <c r="BF76" s="546">
        <f t="shared" si="59"/>
        <v>0</v>
      </c>
      <c r="BG76" s="546">
        <f t="shared" si="60"/>
        <v>0</v>
      </c>
      <c r="BH76" s="545">
        <v>0</v>
      </c>
      <c r="BI76" s="637">
        <f t="shared" si="61"/>
        <v>0</v>
      </c>
      <c r="BJ76" s="558">
        <f t="shared" si="62"/>
        <v>0</v>
      </c>
      <c r="BK76" s="642">
        <f t="shared" si="63"/>
        <v>63.230862068965514</v>
      </c>
    </row>
    <row r="77" spans="1:63" ht="30" x14ac:dyDescent="0.25">
      <c r="A77" s="574">
        <v>40736</v>
      </c>
      <c r="B77" s="585">
        <f t="shared" si="34"/>
        <v>7</v>
      </c>
      <c r="C77" s="575">
        <v>21</v>
      </c>
      <c r="D77" s="576" t="s">
        <v>33</v>
      </c>
      <c r="E77" s="576" t="s">
        <v>256</v>
      </c>
      <c r="F77" s="524">
        <v>3599.21</v>
      </c>
      <c r="G77" s="575">
        <v>58</v>
      </c>
      <c r="H77" s="575">
        <v>1</v>
      </c>
      <c r="I77" s="545">
        <v>0.25694444444444448</v>
      </c>
      <c r="J77" s="545">
        <v>0.25694444444444448</v>
      </c>
      <c r="K77" s="8">
        <v>0.2638888888888889</v>
      </c>
      <c r="L77" s="565">
        <f t="shared" si="35"/>
        <v>6.9444444444444198E-3</v>
      </c>
      <c r="M77" s="8">
        <v>0.27083333333333331</v>
      </c>
      <c r="N77" s="565">
        <f t="shared" si="36"/>
        <v>6.9444444444444198E-3</v>
      </c>
      <c r="O77" s="8">
        <v>0.81597222222222221</v>
      </c>
      <c r="P77" s="565">
        <f t="shared" si="37"/>
        <v>0.54513888888888884</v>
      </c>
      <c r="Q77" s="8">
        <v>0.81666666666666676</v>
      </c>
      <c r="R77" s="8">
        <v>0.85138888888888886</v>
      </c>
      <c r="S77" s="9">
        <f t="shared" si="38"/>
        <v>3.4722222222222099E-2</v>
      </c>
      <c r="T77" s="8">
        <v>0.81666666666666676</v>
      </c>
      <c r="U77" s="8">
        <v>0.85138888888888886</v>
      </c>
      <c r="V77" s="9">
        <f t="shared" si="39"/>
        <v>3.4722222222222099E-2</v>
      </c>
      <c r="W77" s="8">
        <v>0.85277777777777775</v>
      </c>
      <c r="X77" s="9">
        <f t="shared" si="40"/>
        <v>1.388888888888884E-3</v>
      </c>
      <c r="Y77" s="8">
        <v>0.86597222222222225</v>
      </c>
      <c r="Z77" s="9">
        <f t="shared" si="41"/>
        <v>1.3194444444444509E-2</v>
      </c>
      <c r="AA77" s="8">
        <v>1.0194444444444444</v>
      </c>
      <c r="AB77" s="565">
        <f t="shared" si="42"/>
        <v>0.15347222222222212</v>
      </c>
      <c r="AC77" s="8">
        <v>0.86736111111111114</v>
      </c>
      <c r="AD77" s="8">
        <v>1.0208333333333333</v>
      </c>
      <c r="AE77" s="9">
        <f t="shared" si="43"/>
        <v>0.15347222222222212</v>
      </c>
      <c r="AF77" s="8">
        <v>1.04375</v>
      </c>
      <c r="AG77" s="8">
        <v>1.0506944444444444</v>
      </c>
      <c r="AH77" s="9">
        <f t="shared" si="44"/>
        <v>6.9444444444444198E-3</v>
      </c>
      <c r="AI77" s="10">
        <f t="shared" si="45"/>
        <v>0</v>
      </c>
      <c r="AJ77" s="10">
        <f t="shared" si="46"/>
        <v>10</v>
      </c>
      <c r="AK77" s="8">
        <v>1.0506944444444444</v>
      </c>
      <c r="AL77" s="8">
        <v>1.0555555555555556</v>
      </c>
      <c r="AM77" s="9">
        <f t="shared" si="47"/>
        <v>4.8611111111112049E-3</v>
      </c>
      <c r="AN77" s="565">
        <f t="shared" si="33"/>
        <v>0.79861111111111116</v>
      </c>
      <c r="AO77" s="10">
        <f t="shared" si="48"/>
        <v>19</v>
      </c>
      <c r="AP77" s="10">
        <f t="shared" si="49"/>
        <v>10</v>
      </c>
      <c r="AQ77" s="565">
        <f t="shared" si="50"/>
        <v>9.5138888888888801E-2</v>
      </c>
      <c r="AR77" s="10">
        <f t="shared" si="51"/>
        <v>2</v>
      </c>
      <c r="AS77" s="10">
        <f t="shared" si="52"/>
        <v>17</v>
      </c>
      <c r="AT77" s="545">
        <v>0</v>
      </c>
      <c r="AU77" s="545">
        <v>0</v>
      </c>
      <c r="AV77" s="545">
        <v>0</v>
      </c>
      <c r="AW77" s="546">
        <f t="shared" si="53"/>
        <v>0</v>
      </c>
      <c r="AX77" s="546">
        <f t="shared" si="54"/>
        <v>0</v>
      </c>
      <c r="AY77" s="545">
        <v>0</v>
      </c>
      <c r="AZ77" s="546">
        <f t="shared" si="55"/>
        <v>0</v>
      </c>
      <c r="BA77" s="546">
        <f t="shared" si="56"/>
        <v>0</v>
      </c>
      <c r="BB77" s="545">
        <v>2.7777777777777779E-3</v>
      </c>
      <c r="BC77" s="546">
        <f t="shared" si="57"/>
        <v>0</v>
      </c>
      <c r="BD77" s="546">
        <f t="shared" si="58"/>
        <v>4</v>
      </c>
      <c r="BE77" s="545">
        <v>5.5555555555555552E-2</v>
      </c>
      <c r="BF77" s="546">
        <f t="shared" si="59"/>
        <v>1</v>
      </c>
      <c r="BG77" s="546">
        <f t="shared" si="60"/>
        <v>20</v>
      </c>
      <c r="BH77" s="545">
        <v>0</v>
      </c>
      <c r="BI77" s="637">
        <f t="shared" si="61"/>
        <v>0</v>
      </c>
      <c r="BJ77" s="558">
        <f t="shared" si="62"/>
        <v>0</v>
      </c>
      <c r="BK77" s="642">
        <f t="shared" si="63"/>
        <v>62.055344827586211</v>
      </c>
    </row>
    <row r="78" spans="1:63" x14ac:dyDescent="0.25">
      <c r="A78" s="574">
        <v>40737</v>
      </c>
      <c r="B78" s="585">
        <f t="shared" si="34"/>
        <v>7</v>
      </c>
      <c r="C78" s="575">
        <v>4</v>
      </c>
      <c r="D78" s="576" t="s">
        <v>243</v>
      </c>
      <c r="E78" s="576" t="s">
        <v>255</v>
      </c>
      <c r="F78" s="524">
        <v>3408.93</v>
      </c>
      <c r="G78" s="575">
        <v>55</v>
      </c>
      <c r="H78" s="575">
        <v>4</v>
      </c>
      <c r="I78" s="545">
        <v>0.5</v>
      </c>
      <c r="J78" s="545">
        <v>0.5</v>
      </c>
      <c r="K78" s="8">
        <v>0.51041666666666663</v>
      </c>
      <c r="L78" s="565">
        <f t="shared" si="35"/>
        <v>1.041666666666663E-2</v>
      </c>
      <c r="M78" s="8">
        <v>0.51388888888888895</v>
      </c>
      <c r="N78" s="565">
        <f t="shared" si="36"/>
        <v>3.4722222222223209E-3</v>
      </c>
      <c r="O78" s="8">
        <v>0.53472222222222221</v>
      </c>
      <c r="P78" s="565">
        <f t="shared" si="37"/>
        <v>2.0833333333333259E-2</v>
      </c>
      <c r="Q78" s="8">
        <v>0.625</v>
      </c>
      <c r="R78" s="8">
        <v>0.73263888888888884</v>
      </c>
      <c r="S78" s="9">
        <f t="shared" si="38"/>
        <v>0.10763888888888884</v>
      </c>
      <c r="T78" s="8">
        <v>0.53472222222222221</v>
      </c>
      <c r="U78" s="8">
        <v>0.73263888888888884</v>
      </c>
      <c r="V78" s="9">
        <f t="shared" si="39"/>
        <v>0.19791666666666663</v>
      </c>
      <c r="W78" s="8">
        <v>0.73611111111111116</v>
      </c>
      <c r="X78" s="9">
        <f t="shared" si="40"/>
        <v>3.4722222222223209E-3</v>
      </c>
      <c r="Y78" s="8">
        <v>0.73749999999999993</v>
      </c>
      <c r="Z78" s="9">
        <f t="shared" si="41"/>
        <v>1.3888888888887729E-3</v>
      </c>
      <c r="AA78" s="8">
        <v>0.875</v>
      </c>
      <c r="AB78" s="565">
        <f t="shared" si="42"/>
        <v>0.13750000000000007</v>
      </c>
      <c r="AC78" s="8">
        <v>0.875</v>
      </c>
      <c r="AD78" s="8">
        <v>0.875</v>
      </c>
      <c r="AE78" s="9">
        <f t="shared" si="43"/>
        <v>0</v>
      </c>
      <c r="AF78" s="8">
        <v>0.93055555555555547</v>
      </c>
      <c r="AG78" s="8">
        <v>0.9375</v>
      </c>
      <c r="AH78" s="9">
        <f t="shared" si="44"/>
        <v>6.9444444444445308E-3</v>
      </c>
      <c r="AI78" s="10">
        <f t="shared" si="45"/>
        <v>0</v>
      </c>
      <c r="AJ78" s="10">
        <f t="shared" si="46"/>
        <v>10</v>
      </c>
      <c r="AK78" s="8">
        <v>0.9375</v>
      </c>
      <c r="AL78" s="8">
        <v>0.94097222222222221</v>
      </c>
      <c r="AM78" s="9">
        <f t="shared" si="47"/>
        <v>3.4722222222222099E-3</v>
      </c>
      <c r="AN78" s="565">
        <f t="shared" si="33"/>
        <v>0.44097222222222221</v>
      </c>
      <c r="AO78" s="10">
        <f t="shared" si="48"/>
        <v>10</v>
      </c>
      <c r="AP78" s="10">
        <f t="shared" si="49"/>
        <v>35</v>
      </c>
      <c r="AQ78" s="565">
        <f t="shared" si="50"/>
        <v>7.7777777777777848E-2</v>
      </c>
      <c r="AR78" s="10">
        <f t="shared" si="51"/>
        <v>1</v>
      </c>
      <c r="AS78" s="10">
        <f t="shared" si="52"/>
        <v>52</v>
      </c>
      <c r="AT78" s="545">
        <v>0</v>
      </c>
      <c r="AU78" s="545">
        <v>0</v>
      </c>
      <c r="AV78" s="545">
        <v>0</v>
      </c>
      <c r="AW78" s="546">
        <f t="shared" si="53"/>
        <v>0</v>
      </c>
      <c r="AX78" s="546">
        <f t="shared" si="54"/>
        <v>0</v>
      </c>
      <c r="AY78" s="545">
        <v>0</v>
      </c>
      <c r="AZ78" s="546">
        <f t="shared" si="55"/>
        <v>0</v>
      </c>
      <c r="BA78" s="546">
        <f t="shared" si="56"/>
        <v>0</v>
      </c>
      <c r="BB78" s="545">
        <v>3.5416666666666666E-2</v>
      </c>
      <c r="BC78" s="546">
        <f t="shared" si="57"/>
        <v>0</v>
      </c>
      <c r="BD78" s="546">
        <f t="shared" si="58"/>
        <v>51</v>
      </c>
      <c r="BE78" s="545">
        <v>2.4305555555555556E-2</v>
      </c>
      <c r="BF78" s="546">
        <f t="shared" si="59"/>
        <v>0</v>
      </c>
      <c r="BG78" s="546">
        <f t="shared" si="60"/>
        <v>35</v>
      </c>
      <c r="BH78" s="545">
        <v>0</v>
      </c>
      <c r="BI78" s="637">
        <f t="shared" si="61"/>
        <v>0</v>
      </c>
      <c r="BJ78" s="558">
        <f t="shared" si="62"/>
        <v>0</v>
      </c>
      <c r="BK78" s="642">
        <f t="shared" si="63"/>
        <v>61.98054545454545</v>
      </c>
    </row>
    <row r="79" spans="1:63" x14ac:dyDescent="0.25">
      <c r="A79" s="574">
        <v>40738</v>
      </c>
      <c r="B79" s="585">
        <f t="shared" si="34"/>
        <v>7</v>
      </c>
      <c r="C79" s="575">
        <v>2</v>
      </c>
      <c r="D79" s="576" t="s">
        <v>224</v>
      </c>
      <c r="E79" s="576" t="s">
        <v>225</v>
      </c>
      <c r="F79" s="524">
        <v>3690.87</v>
      </c>
      <c r="G79" s="575">
        <v>59</v>
      </c>
      <c r="H79" s="575">
        <v>0</v>
      </c>
      <c r="I79" s="545">
        <v>0.30902777777777779</v>
      </c>
      <c r="J79" s="545">
        <v>0.30902777777777779</v>
      </c>
      <c r="K79" s="8">
        <v>0.3263888888888889</v>
      </c>
      <c r="L79" s="565">
        <f t="shared" si="35"/>
        <v>1.7361111111111105E-2</v>
      </c>
      <c r="M79" s="8">
        <v>0.32777777777777778</v>
      </c>
      <c r="N79" s="565">
        <f t="shared" si="36"/>
        <v>1.388888888888884E-3</v>
      </c>
      <c r="O79" s="8">
        <v>0.34027777777777773</v>
      </c>
      <c r="P79" s="565">
        <f t="shared" si="37"/>
        <v>1.2499999999999956E-2</v>
      </c>
      <c r="Q79" s="8">
        <v>0.34027777777777773</v>
      </c>
      <c r="R79" s="8">
        <v>0.43055555555555558</v>
      </c>
      <c r="S79" s="9">
        <f t="shared" si="38"/>
        <v>9.0277777777777846E-2</v>
      </c>
      <c r="T79" s="8">
        <v>0.34027777777777773</v>
      </c>
      <c r="U79" s="8">
        <v>0.43055555555555558</v>
      </c>
      <c r="V79" s="9">
        <f t="shared" si="39"/>
        <v>9.0277777777777846E-2</v>
      </c>
      <c r="W79" s="8">
        <v>0.44375000000000003</v>
      </c>
      <c r="X79" s="9">
        <f t="shared" si="40"/>
        <v>1.3194444444444453E-2</v>
      </c>
      <c r="Y79" s="8">
        <v>0.44444444444444442</v>
      </c>
      <c r="Z79" s="9">
        <f t="shared" si="41"/>
        <v>6.9444444444438647E-4</v>
      </c>
      <c r="AA79" s="8">
        <v>0.65277777777777779</v>
      </c>
      <c r="AB79" s="565">
        <f t="shared" si="42"/>
        <v>0.20833333333333337</v>
      </c>
      <c r="AC79" s="8">
        <v>0.4458333333333333</v>
      </c>
      <c r="AD79" s="8">
        <v>0.65416666666666667</v>
      </c>
      <c r="AE79" s="9">
        <f t="shared" si="43"/>
        <v>0.20833333333333337</v>
      </c>
      <c r="AF79" s="8">
        <v>0.69097222222222221</v>
      </c>
      <c r="AG79" s="8">
        <v>0.69791666666666663</v>
      </c>
      <c r="AH79" s="9">
        <f t="shared" si="44"/>
        <v>6.9444444444444198E-3</v>
      </c>
      <c r="AI79" s="10">
        <f t="shared" si="45"/>
        <v>0</v>
      </c>
      <c r="AJ79" s="10">
        <f t="shared" si="46"/>
        <v>10</v>
      </c>
      <c r="AK79" s="8">
        <v>0.69791666666666663</v>
      </c>
      <c r="AL79" s="8">
        <v>0.70138888888888884</v>
      </c>
      <c r="AM79" s="9">
        <f t="shared" si="47"/>
        <v>3.4722222222222099E-3</v>
      </c>
      <c r="AN79" s="565">
        <f t="shared" si="33"/>
        <v>0.39236111111111105</v>
      </c>
      <c r="AO79" s="10">
        <f t="shared" si="48"/>
        <v>9</v>
      </c>
      <c r="AP79" s="10">
        <f t="shared" si="49"/>
        <v>25</v>
      </c>
      <c r="AQ79" s="565">
        <f t="shared" si="50"/>
        <v>0.12569444444444447</v>
      </c>
      <c r="AR79" s="10">
        <f t="shared" si="51"/>
        <v>3</v>
      </c>
      <c r="AS79" s="10">
        <f t="shared" si="52"/>
        <v>1</v>
      </c>
      <c r="AT79" s="545">
        <v>0</v>
      </c>
      <c r="AU79" s="545">
        <v>0</v>
      </c>
      <c r="AV79" s="545">
        <v>0</v>
      </c>
      <c r="AW79" s="546">
        <f t="shared" si="53"/>
        <v>0</v>
      </c>
      <c r="AX79" s="546">
        <f t="shared" si="54"/>
        <v>0</v>
      </c>
      <c r="AY79" s="545">
        <v>0</v>
      </c>
      <c r="AZ79" s="546">
        <f t="shared" si="55"/>
        <v>0</v>
      </c>
      <c r="BA79" s="546">
        <f t="shared" si="56"/>
        <v>0</v>
      </c>
      <c r="BB79" s="545">
        <v>5.0694444444444452E-2</v>
      </c>
      <c r="BC79" s="546">
        <f t="shared" si="57"/>
        <v>1</v>
      </c>
      <c r="BD79" s="546">
        <f t="shared" si="58"/>
        <v>13</v>
      </c>
      <c r="BE79" s="545">
        <v>3.1944444444444449E-2</v>
      </c>
      <c r="BF79" s="546">
        <f t="shared" si="59"/>
        <v>0</v>
      </c>
      <c r="BG79" s="546">
        <f t="shared" si="60"/>
        <v>46</v>
      </c>
      <c r="BH79" s="545">
        <v>0</v>
      </c>
      <c r="BI79" s="637">
        <f t="shared" si="61"/>
        <v>0</v>
      </c>
      <c r="BJ79" s="558">
        <f t="shared" si="62"/>
        <v>0</v>
      </c>
      <c r="BK79" s="642">
        <f t="shared" si="63"/>
        <v>62.557118644067792</v>
      </c>
    </row>
    <row r="80" spans="1:63" ht="45" x14ac:dyDescent="0.25">
      <c r="A80" s="574">
        <v>40738</v>
      </c>
      <c r="B80" s="585">
        <f t="shared" si="34"/>
        <v>7</v>
      </c>
      <c r="C80" s="575">
        <v>22</v>
      </c>
      <c r="D80" s="576" t="s">
        <v>33</v>
      </c>
      <c r="E80" s="576" t="s">
        <v>259</v>
      </c>
      <c r="F80" s="524">
        <v>2617.92</v>
      </c>
      <c r="G80" s="575">
        <v>43</v>
      </c>
      <c r="H80" s="575">
        <v>0</v>
      </c>
      <c r="I80" s="545">
        <v>0.94444444444444453</v>
      </c>
      <c r="J80" s="545">
        <v>0.94444444444444453</v>
      </c>
      <c r="K80" s="8">
        <v>0.95138888888888884</v>
      </c>
      <c r="L80" s="565">
        <f t="shared" si="35"/>
        <v>6.9444444444443088E-3</v>
      </c>
      <c r="M80" s="8">
        <v>0.95486111111111116</v>
      </c>
      <c r="N80" s="565">
        <f t="shared" si="36"/>
        <v>3.4722222222223209E-3</v>
      </c>
      <c r="O80" s="8">
        <v>0.96180555555555547</v>
      </c>
      <c r="P80" s="565">
        <f t="shared" si="37"/>
        <v>6.9444444444443088E-3</v>
      </c>
      <c r="Q80" s="8">
        <v>0.96527777777777779</v>
      </c>
      <c r="R80" s="8">
        <v>1.0833333333333333</v>
      </c>
      <c r="S80" s="9">
        <f t="shared" si="38"/>
        <v>0.11805555555555547</v>
      </c>
      <c r="T80" s="8">
        <v>0.96527777777777779</v>
      </c>
      <c r="U80" s="8">
        <v>1.0833333333333333</v>
      </c>
      <c r="V80" s="9">
        <f t="shared" si="39"/>
        <v>0.11805555555555547</v>
      </c>
      <c r="W80" s="8">
        <v>1.0888888888888888</v>
      </c>
      <c r="X80" s="9">
        <f t="shared" si="40"/>
        <v>5.5555555555555358E-3</v>
      </c>
      <c r="Y80" s="8">
        <v>1.0902777777777779</v>
      </c>
      <c r="Z80" s="9">
        <f t="shared" si="41"/>
        <v>1.388888888889106E-3</v>
      </c>
      <c r="AA80" s="8">
        <v>1.2472222222222222</v>
      </c>
      <c r="AB80" s="565">
        <f t="shared" si="42"/>
        <v>0.15694444444444433</v>
      </c>
      <c r="AC80" s="8">
        <v>1.0916666666666666</v>
      </c>
      <c r="AD80" s="8">
        <v>1.1319444444444444</v>
      </c>
      <c r="AE80" s="9">
        <f t="shared" si="43"/>
        <v>4.0277777777777857E-2</v>
      </c>
      <c r="AF80" s="8">
        <v>1.2638888888888888</v>
      </c>
      <c r="AG80" s="8">
        <v>1.2694444444444444</v>
      </c>
      <c r="AH80" s="9">
        <f t="shared" si="44"/>
        <v>5.5555555555555358E-3</v>
      </c>
      <c r="AI80" s="10">
        <f t="shared" si="45"/>
        <v>0</v>
      </c>
      <c r="AJ80" s="10">
        <f t="shared" si="46"/>
        <v>8</v>
      </c>
      <c r="AK80" s="8">
        <v>1.2694444444444444</v>
      </c>
      <c r="AL80" s="8">
        <v>1.2708333333333333</v>
      </c>
      <c r="AM80" s="9">
        <f t="shared" si="47"/>
        <v>1.388888888888884E-3</v>
      </c>
      <c r="AN80" s="565">
        <f t="shared" si="33"/>
        <v>0.32638888888888873</v>
      </c>
      <c r="AO80" s="10">
        <f t="shared" si="48"/>
        <v>7</v>
      </c>
      <c r="AP80" s="10">
        <f t="shared" si="49"/>
        <v>50</v>
      </c>
      <c r="AQ80" s="565">
        <f t="shared" si="50"/>
        <v>0.14166666666666655</v>
      </c>
      <c r="AR80" s="10">
        <f t="shared" si="51"/>
        <v>3</v>
      </c>
      <c r="AS80" s="10">
        <f t="shared" si="52"/>
        <v>24</v>
      </c>
      <c r="AT80" s="545">
        <v>0</v>
      </c>
      <c r="AU80" s="545">
        <v>0</v>
      </c>
      <c r="AV80" s="545">
        <v>0</v>
      </c>
      <c r="AW80" s="546">
        <f t="shared" si="53"/>
        <v>0</v>
      </c>
      <c r="AX80" s="546">
        <f t="shared" si="54"/>
        <v>0</v>
      </c>
      <c r="AY80" s="545">
        <v>0</v>
      </c>
      <c r="AZ80" s="546">
        <f t="shared" si="55"/>
        <v>0</v>
      </c>
      <c r="BA80" s="546">
        <f t="shared" si="56"/>
        <v>0</v>
      </c>
      <c r="BB80" s="545">
        <v>0</v>
      </c>
      <c r="BC80" s="546">
        <f t="shared" si="57"/>
        <v>0</v>
      </c>
      <c r="BD80" s="546">
        <f t="shared" si="58"/>
        <v>0</v>
      </c>
      <c r="BE80" s="545">
        <v>1.5277777777777777E-2</v>
      </c>
      <c r="BF80" s="546">
        <f t="shared" si="59"/>
        <v>0</v>
      </c>
      <c r="BG80" s="546">
        <f t="shared" si="60"/>
        <v>22</v>
      </c>
      <c r="BH80" s="545">
        <v>0</v>
      </c>
      <c r="BI80" s="637">
        <f t="shared" si="61"/>
        <v>0</v>
      </c>
      <c r="BJ80" s="558">
        <f t="shared" si="62"/>
        <v>0</v>
      </c>
      <c r="BK80" s="642">
        <f t="shared" si="63"/>
        <v>60.881860465116283</v>
      </c>
    </row>
    <row r="81" spans="1:63" s="57" customFormat="1" ht="24.75" customHeight="1" x14ac:dyDescent="0.25">
      <c r="A81" s="586">
        <v>40739</v>
      </c>
      <c r="B81" s="585">
        <f t="shared" si="34"/>
        <v>7</v>
      </c>
      <c r="C81" s="587">
        <v>5</v>
      </c>
      <c r="D81" s="588" t="s">
        <v>243</v>
      </c>
      <c r="E81" s="588" t="s">
        <v>255</v>
      </c>
      <c r="F81" s="527">
        <v>2557.36</v>
      </c>
      <c r="G81" s="587">
        <v>42</v>
      </c>
      <c r="H81" s="587">
        <v>0</v>
      </c>
      <c r="I81" s="552">
        <v>0.11458333333333333</v>
      </c>
      <c r="J81" s="552">
        <v>0.11458333333333333</v>
      </c>
      <c r="K81" s="47">
        <v>0.11805555555555557</v>
      </c>
      <c r="L81" s="565">
        <f t="shared" si="35"/>
        <v>3.4722222222222376E-3</v>
      </c>
      <c r="M81" s="47">
        <v>0.11944444444444445</v>
      </c>
      <c r="N81" s="565">
        <f t="shared" si="36"/>
        <v>1.388888888888884E-3</v>
      </c>
      <c r="O81" s="47">
        <v>0.125</v>
      </c>
      <c r="P81" s="565">
        <f t="shared" si="37"/>
        <v>5.5555555555555497E-3</v>
      </c>
      <c r="Q81" s="47">
        <v>0.12847222222222224</v>
      </c>
      <c r="R81" s="47">
        <v>0.21875</v>
      </c>
      <c r="S81" s="9">
        <f t="shared" si="38"/>
        <v>9.0277777777777762E-2</v>
      </c>
      <c r="T81" s="47">
        <v>0.12847222222222224</v>
      </c>
      <c r="U81" s="47">
        <v>0.21875</v>
      </c>
      <c r="V81" s="9">
        <f t="shared" si="39"/>
        <v>9.0277777777777762E-2</v>
      </c>
      <c r="W81" s="47">
        <v>0.22430555555555556</v>
      </c>
      <c r="X81" s="9">
        <f t="shared" si="40"/>
        <v>5.5555555555555636E-3</v>
      </c>
      <c r="Y81" s="47">
        <v>0.25277777777777777</v>
      </c>
      <c r="Z81" s="9">
        <f t="shared" si="41"/>
        <v>2.8472222222222204E-2</v>
      </c>
      <c r="AA81" s="47">
        <v>0.39652777777777781</v>
      </c>
      <c r="AB81" s="565">
        <f t="shared" si="42"/>
        <v>0.14375000000000004</v>
      </c>
      <c r="AC81" s="47">
        <v>0.25694444444444448</v>
      </c>
      <c r="AD81" s="47">
        <v>0.39930555555555558</v>
      </c>
      <c r="AE81" s="9">
        <f t="shared" si="43"/>
        <v>0.1423611111111111</v>
      </c>
      <c r="AF81" s="47">
        <v>0.43958333333333338</v>
      </c>
      <c r="AG81" s="47">
        <v>0.44305555555555554</v>
      </c>
      <c r="AH81" s="9">
        <f t="shared" si="44"/>
        <v>3.4722222222221544E-3</v>
      </c>
      <c r="AI81" s="10">
        <f t="shared" si="45"/>
        <v>0</v>
      </c>
      <c r="AJ81" s="10">
        <f t="shared" si="46"/>
        <v>5</v>
      </c>
      <c r="AK81" s="47">
        <v>0.44305555555555554</v>
      </c>
      <c r="AL81" s="47">
        <v>0.44444444444444442</v>
      </c>
      <c r="AM81" s="9">
        <f t="shared" si="47"/>
        <v>1.388888888888884E-3</v>
      </c>
      <c r="AN81" s="565">
        <f t="shared" si="33"/>
        <v>0.3298611111111111</v>
      </c>
      <c r="AO81" s="10">
        <f t="shared" si="48"/>
        <v>7</v>
      </c>
      <c r="AP81" s="10">
        <f t="shared" si="49"/>
        <v>55</v>
      </c>
      <c r="AQ81" s="565">
        <f t="shared" si="50"/>
        <v>5.0000000000000031E-2</v>
      </c>
      <c r="AR81" s="10">
        <f t="shared" si="51"/>
        <v>1</v>
      </c>
      <c r="AS81" s="10">
        <f t="shared" si="52"/>
        <v>12</v>
      </c>
      <c r="AT81" s="552">
        <v>0</v>
      </c>
      <c r="AU81" s="552">
        <v>6.9444444444444441E-3</v>
      </c>
      <c r="AV81" s="552">
        <v>0</v>
      </c>
      <c r="AW81" s="546">
        <f t="shared" si="53"/>
        <v>0</v>
      </c>
      <c r="AX81" s="546">
        <f t="shared" si="54"/>
        <v>0</v>
      </c>
      <c r="AY81" s="552">
        <v>0</v>
      </c>
      <c r="AZ81" s="546">
        <f t="shared" si="55"/>
        <v>0</v>
      </c>
      <c r="BA81" s="546">
        <f t="shared" si="56"/>
        <v>0</v>
      </c>
      <c r="BB81" s="552">
        <v>0</v>
      </c>
      <c r="BC81" s="546">
        <f t="shared" si="57"/>
        <v>0</v>
      </c>
      <c r="BD81" s="546">
        <f t="shared" si="58"/>
        <v>0</v>
      </c>
      <c r="BE81" s="552">
        <v>8.6805555555555566E-2</v>
      </c>
      <c r="BF81" s="546">
        <f t="shared" si="59"/>
        <v>2</v>
      </c>
      <c r="BG81" s="546">
        <f t="shared" si="60"/>
        <v>5</v>
      </c>
      <c r="BH81" s="552">
        <v>0</v>
      </c>
      <c r="BI81" s="637">
        <f t="shared" si="61"/>
        <v>0</v>
      </c>
      <c r="BJ81" s="558">
        <f t="shared" si="62"/>
        <v>0</v>
      </c>
      <c r="BK81" s="642">
        <f t="shared" si="63"/>
        <v>60.889523809523816</v>
      </c>
    </row>
    <row r="82" spans="1:63" x14ac:dyDescent="0.25">
      <c r="A82" s="574">
        <v>40740</v>
      </c>
      <c r="B82" s="585">
        <f t="shared" si="34"/>
        <v>7</v>
      </c>
      <c r="C82" s="575">
        <v>1</v>
      </c>
      <c r="D82" s="576" t="s">
        <v>233</v>
      </c>
      <c r="E82" s="576" t="s">
        <v>225</v>
      </c>
      <c r="F82" s="524">
        <v>3567.74</v>
      </c>
      <c r="G82" s="575">
        <v>58</v>
      </c>
      <c r="H82" s="575">
        <v>0</v>
      </c>
      <c r="I82" s="545">
        <v>0.28819444444444448</v>
      </c>
      <c r="J82" s="545">
        <v>0.28819444444444448</v>
      </c>
      <c r="K82" s="8">
        <v>0.2951388888888889</v>
      </c>
      <c r="L82" s="565">
        <f t="shared" si="35"/>
        <v>6.9444444444444198E-3</v>
      </c>
      <c r="M82" s="8">
        <v>0.29722222222222222</v>
      </c>
      <c r="N82" s="565">
        <f t="shared" si="36"/>
        <v>2.0833333333333259E-3</v>
      </c>
      <c r="O82" s="8">
        <v>0.30902777777777779</v>
      </c>
      <c r="P82" s="565">
        <f t="shared" si="37"/>
        <v>1.1805555555555569E-2</v>
      </c>
      <c r="Q82" s="8">
        <v>0.3125</v>
      </c>
      <c r="R82" s="8">
        <v>0.3611111111111111</v>
      </c>
      <c r="S82" s="9">
        <f t="shared" si="38"/>
        <v>4.8611111111111105E-2</v>
      </c>
      <c r="T82" s="8">
        <v>0.3125</v>
      </c>
      <c r="U82" s="8">
        <v>0.3611111111111111</v>
      </c>
      <c r="V82" s="9">
        <f t="shared" si="39"/>
        <v>4.8611111111111105E-2</v>
      </c>
      <c r="W82" s="8">
        <v>0.36527777777777781</v>
      </c>
      <c r="X82" s="9">
        <f t="shared" si="40"/>
        <v>4.1666666666667074E-3</v>
      </c>
      <c r="Y82" s="8">
        <v>0.3659722222222222</v>
      </c>
      <c r="Z82" s="9">
        <f t="shared" si="41"/>
        <v>6.9444444444438647E-4</v>
      </c>
      <c r="AA82" s="8">
        <v>0.43611111111111112</v>
      </c>
      <c r="AB82" s="565">
        <f t="shared" si="42"/>
        <v>7.0138888888888917E-2</v>
      </c>
      <c r="AC82" s="8">
        <v>0.36805555555555558</v>
      </c>
      <c r="AD82" s="8">
        <v>0.4375</v>
      </c>
      <c r="AE82" s="9">
        <f t="shared" si="43"/>
        <v>6.944444444444442E-2</v>
      </c>
      <c r="AF82" s="8">
        <v>0.4458333333333333</v>
      </c>
      <c r="AG82" s="8">
        <v>0.45277777777777778</v>
      </c>
      <c r="AH82" s="9">
        <f t="shared" si="44"/>
        <v>6.9444444444444753E-3</v>
      </c>
      <c r="AI82" s="10">
        <f t="shared" si="45"/>
        <v>0</v>
      </c>
      <c r="AJ82" s="10">
        <f t="shared" si="46"/>
        <v>10</v>
      </c>
      <c r="AK82" s="8">
        <v>0.45277777777777778</v>
      </c>
      <c r="AL82" s="8">
        <v>0.4548611111111111</v>
      </c>
      <c r="AM82" s="9">
        <f t="shared" si="47"/>
        <v>2.0833333333333259E-3</v>
      </c>
      <c r="AN82" s="565">
        <f t="shared" si="33"/>
        <v>0.16666666666666663</v>
      </c>
      <c r="AO82" s="10">
        <f t="shared" si="48"/>
        <v>4</v>
      </c>
      <c r="AP82" s="10">
        <f t="shared" si="49"/>
        <v>0</v>
      </c>
      <c r="AQ82" s="565">
        <f t="shared" si="50"/>
        <v>4.7916666666666691E-2</v>
      </c>
      <c r="AR82" s="10">
        <f t="shared" si="51"/>
        <v>1</v>
      </c>
      <c r="AS82" s="10">
        <f t="shared" si="52"/>
        <v>9</v>
      </c>
      <c r="AT82" s="545">
        <v>0</v>
      </c>
      <c r="AU82" s="545">
        <v>0</v>
      </c>
      <c r="AV82" s="545">
        <v>0</v>
      </c>
      <c r="AW82" s="546">
        <f t="shared" si="53"/>
        <v>0</v>
      </c>
      <c r="AX82" s="546">
        <f t="shared" si="54"/>
        <v>0</v>
      </c>
      <c r="AY82" s="545">
        <v>0</v>
      </c>
      <c r="AZ82" s="546">
        <f t="shared" si="55"/>
        <v>0</v>
      </c>
      <c r="BA82" s="546">
        <f t="shared" si="56"/>
        <v>0</v>
      </c>
      <c r="BB82" s="545">
        <v>0</v>
      </c>
      <c r="BC82" s="546">
        <f t="shared" si="57"/>
        <v>0</v>
      </c>
      <c r="BD82" s="546">
        <f t="shared" si="58"/>
        <v>0</v>
      </c>
      <c r="BE82" s="545">
        <v>2.2222222222222223E-2</v>
      </c>
      <c r="BF82" s="546">
        <f t="shared" si="59"/>
        <v>0</v>
      </c>
      <c r="BG82" s="546">
        <f t="shared" si="60"/>
        <v>32</v>
      </c>
      <c r="BH82" s="545">
        <v>0</v>
      </c>
      <c r="BI82" s="637">
        <f t="shared" si="61"/>
        <v>0</v>
      </c>
      <c r="BJ82" s="558">
        <f t="shared" si="62"/>
        <v>0</v>
      </c>
      <c r="BK82" s="642">
        <f t="shared" si="63"/>
        <v>61.512758620689652</v>
      </c>
    </row>
    <row r="83" spans="1:63" s="57" customFormat="1" x14ac:dyDescent="0.25">
      <c r="A83" s="586">
        <v>40740</v>
      </c>
      <c r="B83" s="585">
        <f t="shared" si="34"/>
        <v>7</v>
      </c>
      <c r="C83" s="587">
        <v>6</v>
      </c>
      <c r="D83" s="588" t="s">
        <v>243</v>
      </c>
      <c r="E83" s="588" t="s">
        <v>255</v>
      </c>
      <c r="F83" s="527">
        <v>3705.48</v>
      </c>
      <c r="G83" s="587">
        <v>59</v>
      </c>
      <c r="H83" s="587">
        <v>0</v>
      </c>
      <c r="I83" s="552">
        <v>0.55555555555555558</v>
      </c>
      <c r="J83" s="552">
        <v>0.55555555555555558</v>
      </c>
      <c r="K83" s="47">
        <v>0.55902777777777779</v>
      </c>
      <c r="L83" s="565">
        <f t="shared" si="35"/>
        <v>3.4722222222222099E-3</v>
      </c>
      <c r="M83" s="47">
        <v>0.56041666666666667</v>
      </c>
      <c r="N83" s="565">
        <f t="shared" si="36"/>
        <v>1.388888888888884E-3</v>
      </c>
      <c r="O83" s="47">
        <v>0.58333333333333337</v>
      </c>
      <c r="P83" s="565">
        <f t="shared" si="37"/>
        <v>2.2916666666666696E-2</v>
      </c>
      <c r="Q83" s="47">
        <v>0.58680555555555558</v>
      </c>
      <c r="R83" s="47">
        <v>0.66666666666666663</v>
      </c>
      <c r="S83" s="9">
        <f t="shared" si="38"/>
        <v>7.9861111111111049E-2</v>
      </c>
      <c r="T83" s="47">
        <v>0.58680555555555558</v>
      </c>
      <c r="U83" s="47">
        <v>0.66666666666666663</v>
      </c>
      <c r="V83" s="9">
        <f t="shared" si="39"/>
        <v>7.9861111111111049E-2</v>
      </c>
      <c r="W83" s="47">
        <v>0.67361111111111116</v>
      </c>
      <c r="X83" s="9">
        <f t="shared" si="40"/>
        <v>6.9444444444445308E-3</v>
      </c>
      <c r="Y83" s="47">
        <v>0.67499999999999993</v>
      </c>
      <c r="Z83" s="9">
        <f t="shared" si="41"/>
        <v>1.3888888888887729E-3</v>
      </c>
      <c r="AA83" s="47">
        <v>0.74791666666666667</v>
      </c>
      <c r="AB83" s="565">
        <f t="shared" si="42"/>
        <v>7.2916666666666741E-2</v>
      </c>
      <c r="AC83" s="47">
        <v>0.67708333333333337</v>
      </c>
      <c r="AD83" s="47">
        <v>0.75</v>
      </c>
      <c r="AE83" s="9">
        <f t="shared" si="43"/>
        <v>7.291666666666663E-2</v>
      </c>
      <c r="AF83" s="47">
        <v>0.82152777777777775</v>
      </c>
      <c r="AG83" s="47">
        <v>0.82777777777777783</v>
      </c>
      <c r="AH83" s="9">
        <f t="shared" si="44"/>
        <v>6.2500000000000888E-3</v>
      </c>
      <c r="AI83" s="10">
        <f t="shared" si="45"/>
        <v>0</v>
      </c>
      <c r="AJ83" s="10">
        <f t="shared" si="46"/>
        <v>9</v>
      </c>
      <c r="AK83" s="47">
        <v>0.82777777777777783</v>
      </c>
      <c r="AL83" s="47">
        <v>0.82986111111111116</v>
      </c>
      <c r="AM83" s="9">
        <f t="shared" si="47"/>
        <v>2.0833333333333259E-3</v>
      </c>
      <c r="AN83" s="565">
        <f t="shared" si="33"/>
        <v>0.27430555555555558</v>
      </c>
      <c r="AO83" s="10">
        <f t="shared" si="48"/>
        <v>6</v>
      </c>
      <c r="AP83" s="10">
        <f t="shared" si="49"/>
        <v>35</v>
      </c>
      <c r="AQ83" s="565">
        <f t="shared" si="50"/>
        <v>5.1388888888888963E-2</v>
      </c>
      <c r="AR83" s="10">
        <f t="shared" si="51"/>
        <v>1</v>
      </c>
      <c r="AS83" s="10">
        <f t="shared" si="52"/>
        <v>14</v>
      </c>
      <c r="AT83" s="552">
        <v>0</v>
      </c>
      <c r="AU83" s="552">
        <v>6.2499999999999995E-3</v>
      </c>
      <c r="AV83" s="552">
        <v>0</v>
      </c>
      <c r="AW83" s="546">
        <f t="shared" si="53"/>
        <v>0</v>
      </c>
      <c r="AX83" s="546">
        <f t="shared" si="54"/>
        <v>0</v>
      </c>
      <c r="AY83" s="552">
        <v>0</v>
      </c>
      <c r="AZ83" s="546">
        <f t="shared" si="55"/>
        <v>0</v>
      </c>
      <c r="BA83" s="546">
        <f t="shared" si="56"/>
        <v>0</v>
      </c>
      <c r="BB83" s="552">
        <v>0</v>
      </c>
      <c r="BC83" s="546">
        <f t="shared" si="57"/>
        <v>0</v>
      </c>
      <c r="BD83" s="546">
        <f t="shared" si="58"/>
        <v>0</v>
      </c>
      <c r="BE83" s="552">
        <v>1.5277777777777777E-2</v>
      </c>
      <c r="BF83" s="546">
        <f t="shared" si="59"/>
        <v>0</v>
      </c>
      <c r="BG83" s="546">
        <f t="shared" si="60"/>
        <v>22</v>
      </c>
      <c r="BH83" s="552">
        <v>0</v>
      </c>
      <c r="BI83" s="637">
        <f t="shared" si="61"/>
        <v>0</v>
      </c>
      <c r="BJ83" s="558">
        <f t="shared" si="62"/>
        <v>0</v>
      </c>
      <c r="BK83" s="642">
        <f t="shared" si="63"/>
        <v>62.804745762711867</v>
      </c>
    </row>
    <row r="84" spans="1:63" s="56" customFormat="1" ht="45" x14ac:dyDescent="0.25">
      <c r="A84" s="578">
        <v>40741</v>
      </c>
      <c r="B84" s="589">
        <f t="shared" si="34"/>
        <v>7</v>
      </c>
      <c r="C84" s="579">
        <v>23</v>
      </c>
      <c r="D84" s="580" t="s">
        <v>33</v>
      </c>
      <c r="E84" s="580" t="s">
        <v>259</v>
      </c>
      <c r="F84" s="525">
        <v>2484.42</v>
      </c>
      <c r="G84" s="579">
        <v>41</v>
      </c>
      <c r="H84" s="579">
        <v>0</v>
      </c>
      <c r="I84" s="551">
        <v>0.21875</v>
      </c>
      <c r="J84" s="551">
        <v>0.21875</v>
      </c>
      <c r="K84" s="54">
        <v>0.22569444444444445</v>
      </c>
      <c r="L84" s="565">
        <f t="shared" si="35"/>
        <v>6.9444444444444475E-3</v>
      </c>
      <c r="M84" s="54">
        <v>0.22708333333333333</v>
      </c>
      <c r="N84" s="565">
        <f t="shared" si="36"/>
        <v>1.388888888888884E-3</v>
      </c>
      <c r="O84" s="54">
        <v>0.24444444444444446</v>
      </c>
      <c r="P84" s="565">
        <f t="shared" si="37"/>
        <v>1.7361111111111133E-2</v>
      </c>
      <c r="Q84" s="54">
        <v>0.24652777777777779</v>
      </c>
      <c r="R84" s="54">
        <v>0.28125</v>
      </c>
      <c r="S84" s="9">
        <f t="shared" si="38"/>
        <v>3.472222222222221E-2</v>
      </c>
      <c r="T84" s="54">
        <v>0.24652777777777779</v>
      </c>
      <c r="U84" s="54">
        <v>0.28125</v>
      </c>
      <c r="V84" s="9">
        <f t="shared" si="39"/>
        <v>3.472222222222221E-2</v>
      </c>
      <c r="W84" s="54">
        <v>0.2673611111111111</v>
      </c>
      <c r="X84" s="9">
        <v>3.472222222222222E-3</v>
      </c>
      <c r="Y84" s="54">
        <v>0.27291666666666664</v>
      </c>
      <c r="Z84" s="9">
        <f t="shared" si="41"/>
        <v>5.5555555555555358E-3</v>
      </c>
      <c r="AA84" s="54">
        <v>0.38472222222222219</v>
      </c>
      <c r="AB84" s="565">
        <f t="shared" si="42"/>
        <v>0.11180555555555555</v>
      </c>
      <c r="AC84" s="54">
        <v>0.27430555555555552</v>
      </c>
      <c r="AD84" s="54">
        <v>0.3298611111111111</v>
      </c>
      <c r="AE84" s="9">
        <f t="shared" si="43"/>
        <v>5.555555555555558E-2</v>
      </c>
      <c r="AF84" s="54">
        <v>0.41180555555555554</v>
      </c>
      <c r="AG84" s="54">
        <v>0.41666666666666669</v>
      </c>
      <c r="AH84" s="9">
        <f t="shared" si="44"/>
        <v>4.8611111111111494E-3</v>
      </c>
      <c r="AI84" s="10">
        <f t="shared" si="45"/>
        <v>0</v>
      </c>
      <c r="AJ84" s="10">
        <f t="shared" si="46"/>
        <v>7</v>
      </c>
      <c r="AK84" s="54">
        <v>0.41666666666666669</v>
      </c>
      <c r="AL84" s="54">
        <v>0.4201388888888889</v>
      </c>
      <c r="AM84" s="9">
        <f t="shared" si="47"/>
        <v>3.4722222222222099E-3</v>
      </c>
      <c r="AN84" s="565">
        <f t="shared" si="33"/>
        <v>0.2013888888888889</v>
      </c>
      <c r="AO84" s="10">
        <f t="shared" si="48"/>
        <v>4</v>
      </c>
      <c r="AP84" s="10">
        <f t="shared" si="49"/>
        <v>50</v>
      </c>
      <c r="AQ84" s="565">
        <f t="shared" si="50"/>
        <v>5.7638888888888878E-2</v>
      </c>
      <c r="AR84" s="10">
        <f t="shared" si="51"/>
        <v>1</v>
      </c>
      <c r="AS84" s="10">
        <f t="shared" si="52"/>
        <v>23</v>
      </c>
      <c r="AT84" s="551">
        <v>0</v>
      </c>
      <c r="AU84" s="551">
        <v>0</v>
      </c>
      <c r="AV84" s="551">
        <v>0</v>
      </c>
      <c r="AW84" s="546">
        <f t="shared" si="53"/>
        <v>0</v>
      </c>
      <c r="AX84" s="546">
        <f t="shared" si="54"/>
        <v>0</v>
      </c>
      <c r="AY84" s="551">
        <v>0</v>
      </c>
      <c r="AZ84" s="546">
        <f t="shared" si="55"/>
        <v>0</v>
      </c>
      <c r="BA84" s="546">
        <f t="shared" si="56"/>
        <v>0</v>
      </c>
      <c r="BB84" s="551">
        <v>0</v>
      </c>
      <c r="BC84" s="546">
        <f t="shared" si="57"/>
        <v>0</v>
      </c>
      <c r="BD84" s="546">
        <f t="shared" si="58"/>
        <v>0</v>
      </c>
      <c r="BE84" s="551">
        <v>5.4166666666666669E-2</v>
      </c>
      <c r="BF84" s="546">
        <f t="shared" si="59"/>
        <v>1</v>
      </c>
      <c r="BG84" s="546">
        <f t="shared" si="60"/>
        <v>18</v>
      </c>
      <c r="BH84" s="551">
        <v>0</v>
      </c>
      <c r="BI84" s="637">
        <f t="shared" si="61"/>
        <v>0</v>
      </c>
      <c r="BJ84" s="558">
        <f t="shared" si="62"/>
        <v>0</v>
      </c>
      <c r="BK84" s="642">
        <f t="shared" si="63"/>
        <v>60.595609756097559</v>
      </c>
    </row>
    <row r="85" spans="1:63" x14ac:dyDescent="0.25">
      <c r="A85" s="586">
        <v>40742</v>
      </c>
      <c r="B85" s="585">
        <f t="shared" si="34"/>
        <v>7</v>
      </c>
      <c r="C85" s="575">
        <v>3</v>
      </c>
      <c r="D85" s="576" t="s">
        <v>224</v>
      </c>
      <c r="E85" s="576" t="s">
        <v>225</v>
      </c>
      <c r="F85" s="524">
        <v>3502.13</v>
      </c>
      <c r="G85" s="575">
        <v>57</v>
      </c>
      <c r="H85" s="575">
        <v>1</v>
      </c>
      <c r="I85" s="545">
        <v>0.30902777777777779</v>
      </c>
      <c r="J85" s="545">
        <v>0.30902777777777779</v>
      </c>
      <c r="K85" s="8">
        <v>0.3125</v>
      </c>
      <c r="L85" s="565">
        <f t="shared" si="35"/>
        <v>3.4722222222222099E-3</v>
      </c>
      <c r="M85" s="8">
        <v>0.31388888888888888</v>
      </c>
      <c r="N85" s="565">
        <f t="shared" si="36"/>
        <v>1.388888888888884E-3</v>
      </c>
      <c r="O85" s="8">
        <v>0.33680555555555558</v>
      </c>
      <c r="P85" s="565">
        <f t="shared" si="37"/>
        <v>2.2916666666666696E-2</v>
      </c>
      <c r="Q85" s="8">
        <v>0.33680555555555558</v>
      </c>
      <c r="R85" s="8">
        <v>0.40625</v>
      </c>
      <c r="S85" s="9">
        <f t="shared" si="38"/>
        <v>6.944444444444442E-2</v>
      </c>
      <c r="T85" s="8">
        <v>0.33680555555555558</v>
      </c>
      <c r="U85" s="8">
        <v>0.40625</v>
      </c>
      <c r="V85" s="9">
        <f t="shared" si="39"/>
        <v>6.944444444444442E-2</v>
      </c>
      <c r="W85" s="8">
        <v>0.40972222222222227</v>
      </c>
      <c r="X85" s="9">
        <f t="shared" ref="X85:X113" si="64">W85-R85</f>
        <v>3.4722222222222654E-3</v>
      </c>
      <c r="Y85" s="8">
        <v>0.41111111111111115</v>
      </c>
      <c r="Z85" s="9">
        <f t="shared" si="41"/>
        <v>1.388888888888884E-3</v>
      </c>
      <c r="AA85" s="8">
        <v>0.53472222222222221</v>
      </c>
      <c r="AB85" s="565">
        <f t="shared" si="42"/>
        <v>0.12361111111111106</v>
      </c>
      <c r="AC85" s="8">
        <v>0.41319444444444442</v>
      </c>
      <c r="AD85" s="8">
        <v>0.53611111111111109</v>
      </c>
      <c r="AE85" s="9">
        <f t="shared" si="43"/>
        <v>0.12291666666666667</v>
      </c>
      <c r="AF85" s="8">
        <v>0.57986111111111105</v>
      </c>
      <c r="AG85" s="8">
        <v>0.58333333333333337</v>
      </c>
      <c r="AH85" s="9">
        <f t="shared" si="44"/>
        <v>3.4722222222223209E-3</v>
      </c>
      <c r="AI85" s="10">
        <f t="shared" si="45"/>
        <v>0</v>
      </c>
      <c r="AJ85" s="10">
        <f t="shared" si="46"/>
        <v>5</v>
      </c>
      <c r="AK85" s="8">
        <v>0.58333333333333337</v>
      </c>
      <c r="AL85" s="8">
        <v>0.58680555555555558</v>
      </c>
      <c r="AM85" s="9">
        <f t="shared" si="47"/>
        <v>3.4722222222222099E-3</v>
      </c>
      <c r="AN85" s="565">
        <f t="shared" si="33"/>
        <v>0.27777777777777779</v>
      </c>
      <c r="AO85" s="10">
        <f t="shared" si="48"/>
        <v>6</v>
      </c>
      <c r="AP85" s="10">
        <f t="shared" si="49"/>
        <v>40</v>
      </c>
      <c r="AQ85" s="565">
        <f t="shared" si="50"/>
        <v>9.2361111111111061E-2</v>
      </c>
      <c r="AR85" s="10">
        <f t="shared" si="51"/>
        <v>2</v>
      </c>
      <c r="AS85" s="10">
        <f t="shared" si="52"/>
        <v>13</v>
      </c>
      <c r="AT85" s="545">
        <v>0</v>
      </c>
      <c r="AU85" s="545">
        <v>0</v>
      </c>
      <c r="AV85" s="545">
        <v>1.3888888888888889E-3</v>
      </c>
      <c r="AW85" s="546">
        <f t="shared" si="53"/>
        <v>0</v>
      </c>
      <c r="AX85" s="546">
        <f t="shared" si="54"/>
        <v>2</v>
      </c>
      <c r="AY85" s="545">
        <v>0</v>
      </c>
      <c r="AZ85" s="546">
        <f t="shared" si="55"/>
        <v>0</v>
      </c>
      <c r="BA85" s="546">
        <f t="shared" si="56"/>
        <v>0</v>
      </c>
      <c r="BB85" s="545">
        <v>2.0833333333333333E-3</v>
      </c>
      <c r="BC85" s="546">
        <f t="shared" si="57"/>
        <v>0</v>
      </c>
      <c r="BD85" s="546">
        <f t="shared" si="58"/>
        <v>3</v>
      </c>
      <c r="BE85" s="545">
        <v>2.7777777777777776E-2</v>
      </c>
      <c r="BF85" s="546">
        <f t="shared" si="59"/>
        <v>0</v>
      </c>
      <c r="BG85" s="546">
        <f t="shared" si="60"/>
        <v>40</v>
      </c>
      <c r="BH85" s="545">
        <v>2.4999999999999998E-2</v>
      </c>
      <c r="BI85" s="637">
        <f t="shared" si="61"/>
        <v>0</v>
      </c>
      <c r="BJ85" s="558">
        <f t="shared" si="62"/>
        <v>36</v>
      </c>
      <c r="BK85" s="642">
        <f t="shared" si="63"/>
        <v>61.440877192982455</v>
      </c>
    </row>
    <row r="86" spans="1:63" x14ac:dyDescent="0.25">
      <c r="A86" s="586">
        <v>40742</v>
      </c>
      <c r="B86" s="585">
        <f t="shared" si="34"/>
        <v>7</v>
      </c>
      <c r="C86" s="575">
        <v>7</v>
      </c>
      <c r="D86" s="588" t="s">
        <v>243</v>
      </c>
      <c r="E86" s="588" t="s">
        <v>255</v>
      </c>
      <c r="F86" s="524">
        <v>2772.32</v>
      </c>
      <c r="G86" s="575">
        <v>45</v>
      </c>
      <c r="H86" s="575">
        <v>0</v>
      </c>
      <c r="I86" s="545">
        <v>0.83333333333333337</v>
      </c>
      <c r="J86" s="545">
        <v>0.83333333333333337</v>
      </c>
      <c r="K86" s="8">
        <v>0.83680555555555547</v>
      </c>
      <c r="L86" s="565">
        <f t="shared" si="35"/>
        <v>3.4722222222220989E-3</v>
      </c>
      <c r="M86" s="8">
        <v>0.83888888888888891</v>
      </c>
      <c r="N86" s="565">
        <f t="shared" si="36"/>
        <v>2.083333333333437E-3</v>
      </c>
      <c r="O86" s="8">
        <v>0.85416666666666663</v>
      </c>
      <c r="P86" s="565">
        <f t="shared" si="37"/>
        <v>1.5277777777777724E-2</v>
      </c>
      <c r="Q86" s="8">
        <v>0.85763888888888884</v>
      </c>
      <c r="R86" s="8">
        <v>0.93402777777777779</v>
      </c>
      <c r="S86" s="9">
        <f t="shared" si="38"/>
        <v>7.6388888888888951E-2</v>
      </c>
      <c r="T86" s="8">
        <v>0.85763888888888884</v>
      </c>
      <c r="U86" s="8">
        <v>0.93402777777777779</v>
      </c>
      <c r="V86" s="9">
        <f t="shared" si="39"/>
        <v>7.6388888888888951E-2</v>
      </c>
      <c r="W86" s="8">
        <v>0.94097222222222221</v>
      </c>
      <c r="X86" s="9">
        <f t="shared" si="64"/>
        <v>6.9444444444444198E-3</v>
      </c>
      <c r="Y86" s="8">
        <v>0.94166666666666676</v>
      </c>
      <c r="Z86" s="9">
        <f t="shared" si="41"/>
        <v>6.94444444444553E-4</v>
      </c>
      <c r="AA86" s="8">
        <v>1.0340277777777778</v>
      </c>
      <c r="AB86" s="565">
        <f t="shared" si="42"/>
        <v>9.2361111111111005E-2</v>
      </c>
      <c r="AC86" s="8">
        <v>0.94444444444444453</v>
      </c>
      <c r="AD86" s="8">
        <v>1.0361111111111112</v>
      </c>
      <c r="AE86" s="9">
        <f t="shared" si="43"/>
        <v>9.1666666666666674E-2</v>
      </c>
      <c r="AF86" s="8">
        <v>1.1111111111111112</v>
      </c>
      <c r="AG86" s="8">
        <v>1.1180555555555556</v>
      </c>
      <c r="AH86" s="9">
        <f t="shared" si="44"/>
        <v>6.9444444444444198E-3</v>
      </c>
      <c r="AI86" s="10">
        <f t="shared" si="45"/>
        <v>0</v>
      </c>
      <c r="AJ86" s="10">
        <f t="shared" si="46"/>
        <v>10</v>
      </c>
      <c r="AK86" s="8">
        <v>1.1180555555555556</v>
      </c>
      <c r="AL86" s="8">
        <v>1.1215277777777779</v>
      </c>
      <c r="AM86" s="9">
        <f t="shared" si="47"/>
        <v>3.4722222222223209E-3</v>
      </c>
      <c r="AN86" s="565">
        <f t="shared" si="33"/>
        <v>0.28819444444444453</v>
      </c>
      <c r="AO86" s="10">
        <f t="shared" si="48"/>
        <v>6</v>
      </c>
      <c r="AP86" s="10">
        <f t="shared" si="49"/>
        <v>55</v>
      </c>
      <c r="AQ86" s="565">
        <f t="shared" si="50"/>
        <v>6.6666666666666569E-2</v>
      </c>
      <c r="AR86" s="10">
        <f t="shared" si="51"/>
        <v>1</v>
      </c>
      <c r="AS86" s="10">
        <f t="shared" si="52"/>
        <v>36</v>
      </c>
      <c r="AT86" s="545">
        <v>0</v>
      </c>
      <c r="AU86" s="545">
        <v>4.8611111111111112E-3</v>
      </c>
      <c r="AV86" s="545">
        <v>9.0277777777777787E-3</v>
      </c>
      <c r="AW86" s="546">
        <f t="shared" si="53"/>
        <v>0</v>
      </c>
      <c r="AX86" s="546">
        <f t="shared" si="54"/>
        <v>13</v>
      </c>
      <c r="AY86" s="545">
        <v>0</v>
      </c>
      <c r="AZ86" s="546">
        <f t="shared" si="55"/>
        <v>0</v>
      </c>
      <c r="BA86" s="546">
        <f t="shared" si="56"/>
        <v>0</v>
      </c>
      <c r="BB86" s="545">
        <v>0</v>
      </c>
      <c r="BC86" s="546">
        <f t="shared" si="57"/>
        <v>0</v>
      </c>
      <c r="BD86" s="546">
        <f t="shared" si="58"/>
        <v>0</v>
      </c>
      <c r="BE86" s="545">
        <v>1.1805555555555555E-2</v>
      </c>
      <c r="BF86" s="546">
        <f t="shared" si="59"/>
        <v>0</v>
      </c>
      <c r="BG86" s="546">
        <f t="shared" si="60"/>
        <v>17</v>
      </c>
      <c r="BH86" s="545">
        <v>0</v>
      </c>
      <c r="BI86" s="637">
        <f t="shared" si="61"/>
        <v>0</v>
      </c>
      <c r="BJ86" s="558">
        <f t="shared" si="62"/>
        <v>0</v>
      </c>
      <c r="BK86" s="642">
        <f t="shared" si="63"/>
        <v>61.607111111111116</v>
      </c>
    </row>
    <row r="87" spans="1:63" x14ac:dyDescent="0.25">
      <c r="A87" s="586">
        <v>40743</v>
      </c>
      <c r="B87" s="585">
        <f t="shared" si="34"/>
        <v>7</v>
      </c>
      <c r="C87" s="575">
        <v>4</v>
      </c>
      <c r="D87" s="576" t="s">
        <v>224</v>
      </c>
      <c r="E87" s="576" t="s">
        <v>225</v>
      </c>
      <c r="F87" s="524">
        <v>3538.26</v>
      </c>
      <c r="G87" s="575">
        <v>57</v>
      </c>
      <c r="H87" s="575">
        <v>2</v>
      </c>
      <c r="I87" s="545">
        <v>0.34722222222222227</v>
      </c>
      <c r="J87" s="545">
        <v>0.34722222222222227</v>
      </c>
      <c r="K87" s="8">
        <v>0.35416666666666669</v>
      </c>
      <c r="L87" s="565">
        <f t="shared" si="35"/>
        <v>6.9444444444444198E-3</v>
      </c>
      <c r="M87" s="8">
        <v>0.35625000000000001</v>
      </c>
      <c r="N87" s="565">
        <f t="shared" si="36"/>
        <v>2.0833333333333259E-3</v>
      </c>
      <c r="O87" s="8">
        <v>0.38541666666666669</v>
      </c>
      <c r="P87" s="565">
        <f t="shared" si="37"/>
        <v>2.9166666666666674E-2</v>
      </c>
      <c r="Q87" s="8">
        <v>0.38680555555555557</v>
      </c>
      <c r="R87" s="8">
        <v>0.43194444444444446</v>
      </c>
      <c r="S87" s="9">
        <f t="shared" si="38"/>
        <v>4.5138888888888895E-2</v>
      </c>
      <c r="T87" s="8">
        <v>0.38680555555555557</v>
      </c>
      <c r="U87" s="8">
        <v>0.43194444444444446</v>
      </c>
      <c r="V87" s="9">
        <f t="shared" si="39"/>
        <v>4.5138888888888895E-2</v>
      </c>
      <c r="W87" s="8">
        <v>0.43472222222222223</v>
      </c>
      <c r="X87" s="9">
        <f t="shared" si="64"/>
        <v>2.7777777777777679E-3</v>
      </c>
      <c r="Y87" s="8">
        <v>0.43611111111111112</v>
      </c>
      <c r="Z87" s="9">
        <f t="shared" si="41"/>
        <v>1.388888888888884E-3</v>
      </c>
      <c r="AA87" s="8">
        <v>0.59722222222222221</v>
      </c>
      <c r="AB87" s="565">
        <f t="shared" si="42"/>
        <v>0.16111111111111109</v>
      </c>
      <c r="AC87" s="8">
        <v>0.4375</v>
      </c>
      <c r="AD87" s="8">
        <v>0.59861111111111109</v>
      </c>
      <c r="AE87" s="9">
        <f t="shared" si="43"/>
        <v>0.16111111111111109</v>
      </c>
      <c r="AF87" s="8">
        <v>0.73958333333333337</v>
      </c>
      <c r="AG87" s="8">
        <v>0.74791666666666667</v>
      </c>
      <c r="AH87" s="9">
        <f t="shared" si="44"/>
        <v>8.3333333333333037E-3</v>
      </c>
      <c r="AI87" s="10">
        <f t="shared" si="45"/>
        <v>0</v>
      </c>
      <c r="AJ87" s="10">
        <f t="shared" si="46"/>
        <v>12</v>
      </c>
      <c r="AK87" s="8">
        <v>0.74791666666666667</v>
      </c>
      <c r="AL87" s="8">
        <v>0.75</v>
      </c>
      <c r="AM87" s="9">
        <f t="shared" si="47"/>
        <v>2.0833333333333259E-3</v>
      </c>
      <c r="AN87" s="565">
        <f t="shared" si="33"/>
        <v>0.40277777777777773</v>
      </c>
      <c r="AO87" s="10">
        <f t="shared" si="48"/>
        <v>9</v>
      </c>
      <c r="AP87" s="10">
        <f t="shared" si="49"/>
        <v>40</v>
      </c>
      <c r="AQ87" s="565">
        <f t="shared" si="50"/>
        <v>9.7222222222222196E-2</v>
      </c>
      <c r="AR87" s="10">
        <f t="shared" si="51"/>
        <v>2</v>
      </c>
      <c r="AS87" s="10">
        <f t="shared" si="52"/>
        <v>20</v>
      </c>
      <c r="AT87" s="545">
        <v>0</v>
      </c>
      <c r="AU87" s="545">
        <v>1.7361111111111112E-2</v>
      </c>
      <c r="AV87" s="545">
        <v>3.472222222222222E-3</v>
      </c>
      <c r="AW87" s="546">
        <f t="shared" si="53"/>
        <v>0</v>
      </c>
      <c r="AX87" s="546">
        <f t="shared" si="54"/>
        <v>5</v>
      </c>
      <c r="AY87" s="545">
        <v>0</v>
      </c>
      <c r="AZ87" s="546">
        <f t="shared" si="55"/>
        <v>0</v>
      </c>
      <c r="BA87" s="546">
        <f t="shared" si="56"/>
        <v>0</v>
      </c>
      <c r="BB87" s="545">
        <v>0</v>
      </c>
      <c r="BC87" s="546">
        <f t="shared" si="57"/>
        <v>0</v>
      </c>
      <c r="BD87" s="546">
        <f t="shared" si="58"/>
        <v>0</v>
      </c>
      <c r="BE87" s="545">
        <v>4.3055555555555562E-2</v>
      </c>
      <c r="BF87" s="546">
        <f t="shared" si="59"/>
        <v>1</v>
      </c>
      <c r="BG87" s="546">
        <f t="shared" si="60"/>
        <v>2</v>
      </c>
      <c r="BH87" s="545">
        <v>0</v>
      </c>
      <c r="BI87" s="637">
        <f t="shared" si="61"/>
        <v>0</v>
      </c>
      <c r="BJ87" s="558">
        <f t="shared" si="62"/>
        <v>0</v>
      </c>
      <c r="BK87" s="642">
        <f t="shared" si="63"/>
        <v>62.074736842105267</v>
      </c>
    </row>
    <row r="88" spans="1:63" x14ac:dyDescent="0.25">
      <c r="A88" s="586">
        <v>40744</v>
      </c>
      <c r="B88" s="585">
        <f t="shared" si="34"/>
        <v>7</v>
      </c>
      <c r="C88" s="575">
        <v>8</v>
      </c>
      <c r="D88" s="588" t="s">
        <v>243</v>
      </c>
      <c r="E88" s="588" t="s">
        <v>255</v>
      </c>
      <c r="F88" s="524">
        <v>3622.77</v>
      </c>
      <c r="G88" s="575">
        <v>58</v>
      </c>
      <c r="H88" s="575">
        <v>0</v>
      </c>
      <c r="I88" s="545">
        <v>0.5229166666666667</v>
      </c>
      <c r="J88" s="545">
        <v>0.5229166666666667</v>
      </c>
      <c r="K88" s="8">
        <v>0.53125</v>
      </c>
      <c r="L88" s="565">
        <f t="shared" si="35"/>
        <v>8.3333333333333037E-3</v>
      </c>
      <c r="M88" s="8">
        <v>0.53819444444444442</v>
      </c>
      <c r="N88" s="565">
        <f t="shared" si="36"/>
        <v>6.9444444444444198E-3</v>
      </c>
      <c r="O88" s="8">
        <v>0.55555555555555558</v>
      </c>
      <c r="P88" s="565">
        <f t="shared" si="37"/>
        <v>1.736111111111116E-2</v>
      </c>
      <c r="Q88" s="8">
        <v>0.55694444444444446</v>
      </c>
      <c r="R88" s="8">
        <v>0.63541666666666663</v>
      </c>
      <c r="S88" s="9">
        <f t="shared" si="38"/>
        <v>7.8472222222222165E-2</v>
      </c>
      <c r="T88" s="8">
        <v>0.55694444444444446</v>
      </c>
      <c r="U88" s="8">
        <v>0.63541666666666663</v>
      </c>
      <c r="V88" s="9">
        <f t="shared" si="39"/>
        <v>7.8472222222222165E-2</v>
      </c>
      <c r="W88" s="8">
        <v>0.64583333333333337</v>
      </c>
      <c r="X88" s="9">
        <f t="shared" si="64"/>
        <v>1.0416666666666741E-2</v>
      </c>
      <c r="Y88" s="8">
        <v>0.64722222222222225</v>
      </c>
      <c r="Z88" s="9">
        <f t="shared" si="41"/>
        <v>1.388888888888884E-3</v>
      </c>
      <c r="AA88" s="8">
        <v>0.73125000000000007</v>
      </c>
      <c r="AB88" s="565">
        <f t="shared" si="42"/>
        <v>8.4027777777777812E-2</v>
      </c>
      <c r="AC88" s="8">
        <v>0.73125000000000007</v>
      </c>
      <c r="AD88" s="8">
        <v>0.73125000000000007</v>
      </c>
      <c r="AE88" s="9">
        <f t="shared" si="43"/>
        <v>0</v>
      </c>
      <c r="AF88" s="8">
        <v>0.82361111111111107</v>
      </c>
      <c r="AG88" s="8">
        <v>0.82986111111111116</v>
      </c>
      <c r="AH88" s="9">
        <f t="shared" si="44"/>
        <v>6.2500000000000888E-3</v>
      </c>
      <c r="AI88" s="10">
        <f t="shared" si="45"/>
        <v>0</v>
      </c>
      <c r="AJ88" s="10">
        <f t="shared" si="46"/>
        <v>9</v>
      </c>
      <c r="AK88" s="8">
        <v>0.82986111111111116</v>
      </c>
      <c r="AL88" s="8">
        <v>0.83680555555555547</v>
      </c>
      <c r="AM88" s="9">
        <f t="shared" si="47"/>
        <v>6.9444444444443088E-3</v>
      </c>
      <c r="AN88" s="565">
        <f t="shared" si="33"/>
        <v>0.31388888888888877</v>
      </c>
      <c r="AO88" s="10">
        <f t="shared" si="48"/>
        <v>7</v>
      </c>
      <c r="AP88" s="10">
        <f t="shared" si="49"/>
        <v>32</v>
      </c>
      <c r="AQ88" s="565">
        <f t="shared" si="50"/>
        <v>5.0000000000000037E-2</v>
      </c>
      <c r="AR88" s="10">
        <f t="shared" si="51"/>
        <v>1</v>
      </c>
      <c r="AS88" s="10">
        <f t="shared" si="52"/>
        <v>12</v>
      </c>
      <c r="AT88" s="545">
        <v>0</v>
      </c>
      <c r="AU88" s="545">
        <v>0</v>
      </c>
      <c r="AV88" s="545">
        <v>0</v>
      </c>
      <c r="AW88" s="546">
        <f t="shared" si="53"/>
        <v>0</v>
      </c>
      <c r="AX88" s="546">
        <f t="shared" si="54"/>
        <v>0</v>
      </c>
      <c r="AY88" s="545">
        <v>0</v>
      </c>
      <c r="AZ88" s="546">
        <f t="shared" si="55"/>
        <v>0</v>
      </c>
      <c r="BA88" s="546">
        <f t="shared" si="56"/>
        <v>0</v>
      </c>
      <c r="BB88" s="545">
        <v>0</v>
      </c>
      <c r="BC88" s="546">
        <f t="shared" si="57"/>
        <v>0</v>
      </c>
      <c r="BD88" s="546">
        <f t="shared" si="58"/>
        <v>0</v>
      </c>
      <c r="BE88" s="545">
        <v>3.4027777777777775E-2</v>
      </c>
      <c r="BF88" s="546">
        <f t="shared" si="59"/>
        <v>0</v>
      </c>
      <c r="BG88" s="546">
        <f t="shared" si="60"/>
        <v>49</v>
      </c>
      <c r="BH88" s="545">
        <v>0</v>
      </c>
      <c r="BI88" s="637">
        <f t="shared" si="61"/>
        <v>0</v>
      </c>
      <c r="BJ88" s="558">
        <f t="shared" si="62"/>
        <v>0</v>
      </c>
      <c r="BK88" s="642">
        <f t="shared" si="63"/>
        <v>62.461551724137934</v>
      </c>
    </row>
    <row r="89" spans="1:63" ht="30" x14ac:dyDescent="0.25">
      <c r="A89" s="586">
        <v>40744</v>
      </c>
      <c r="B89" s="585">
        <f t="shared" si="34"/>
        <v>7</v>
      </c>
      <c r="C89" s="575">
        <v>24</v>
      </c>
      <c r="D89" s="576" t="s">
        <v>33</v>
      </c>
      <c r="E89" s="576" t="s">
        <v>261</v>
      </c>
      <c r="F89" s="524">
        <v>3620.06</v>
      </c>
      <c r="G89" s="575">
        <v>57</v>
      </c>
      <c r="H89" s="575">
        <v>1</v>
      </c>
      <c r="I89" s="545">
        <v>0.625</v>
      </c>
      <c r="J89" s="545">
        <v>0.625</v>
      </c>
      <c r="K89" s="8">
        <v>0.63541666666666663</v>
      </c>
      <c r="L89" s="565">
        <f t="shared" si="35"/>
        <v>1.041666666666663E-2</v>
      </c>
      <c r="M89" s="8">
        <v>0.63680555555555551</v>
      </c>
      <c r="N89" s="565">
        <f t="shared" si="36"/>
        <v>1.388888888888884E-3</v>
      </c>
      <c r="O89" s="8">
        <v>0.65625</v>
      </c>
      <c r="P89" s="565">
        <f t="shared" si="37"/>
        <v>1.9444444444444486E-2</v>
      </c>
      <c r="Q89" s="8">
        <v>0.67361111111111116</v>
      </c>
      <c r="R89" s="8">
        <v>0.71527777777777779</v>
      </c>
      <c r="S89" s="9">
        <f t="shared" si="38"/>
        <v>4.166666666666663E-2</v>
      </c>
      <c r="T89" s="8">
        <v>0.67361111111111116</v>
      </c>
      <c r="U89" s="8">
        <v>0.71527777777777779</v>
      </c>
      <c r="V89" s="9">
        <f t="shared" si="39"/>
        <v>4.166666666666663E-2</v>
      </c>
      <c r="W89" s="8">
        <v>0.7583333333333333</v>
      </c>
      <c r="X89" s="9">
        <f t="shared" si="64"/>
        <v>4.3055555555555514E-2</v>
      </c>
      <c r="Y89" s="8">
        <v>0.76041666666666663</v>
      </c>
      <c r="Z89" s="9">
        <f t="shared" si="41"/>
        <v>2.0833333333333259E-3</v>
      </c>
      <c r="AA89" s="8">
        <v>1.0430555555555556</v>
      </c>
      <c r="AB89" s="565">
        <f t="shared" si="42"/>
        <v>0.28263888888888899</v>
      </c>
      <c r="AC89" s="8">
        <v>1.0430555555555556</v>
      </c>
      <c r="AD89" s="8">
        <v>1.0430555555555556</v>
      </c>
      <c r="AE89" s="9">
        <f t="shared" si="43"/>
        <v>0</v>
      </c>
      <c r="AF89" s="8">
        <v>1.0486111111111112</v>
      </c>
      <c r="AG89" s="8">
        <v>1.0555555555555556</v>
      </c>
      <c r="AH89" s="9">
        <f t="shared" si="44"/>
        <v>6.9444444444444198E-3</v>
      </c>
      <c r="AI89" s="10">
        <f t="shared" si="45"/>
        <v>0</v>
      </c>
      <c r="AJ89" s="10">
        <f t="shared" si="46"/>
        <v>10</v>
      </c>
      <c r="AK89" s="8">
        <v>1.0555555555555556</v>
      </c>
      <c r="AL89" s="8">
        <v>1.0659722222222221</v>
      </c>
      <c r="AM89" s="9">
        <f t="shared" si="47"/>
        <v>1.0416666666666519E-2</v>
      </c>
      <c r="AN89" s="565">
        <f t="shared" si="33"/>
        <v>0.4409722222222221</v>
      </c>
      <c r="AO89" s="10">
        <f t="shared" si="48"/>
        <v>10</v>
      </c>
      <c r="AP89" s="10">
        <f t="shared" si="49"/>
        <v>35</v>
      </c>
      <c r="AQ89" s="565">
        <f t="shared" si="50"/>
        <v>0.20208333333333345</v>
      </c>
      <c r="AR89" s="10">
        <f t="shared" si="51"/>
        <v>4</v>
      </c>
      <c r="AS89" s="10">
        <f t="shared" si="52"/>
        <v>51</v>
      </c>
      <c r="AT89" s="545">
        <v>0</v>
      </c>
      <c r="AU89" s="545">
        <v>0</v>
      </c>
      <c r="AV89" s="545">
        <v>6.5972222222222224E-2</v>
      </c>
      <c r="AW89" s="546">
        <f t="shared" si="53"/>
        <v>1</v>
      </c>
      <c r="AX89" s="546">
        <f t="shared" si="54"/>
        <v>35</v>
      </c>
      <c r="AY89" s="545">
        <v>0</v>
      </c>
      <c r="AZ89" s="546">
        <f t="shared" si="55"/>
        <v>0</v>
      </c>
      <c r="BA89" s="546">
        <f t="shared" si="56"/>
        <v>0</v>
      </c>
      <c r="BB89" s="545">
        <v>0</v>
      </c>
      <c r="BC89" s="546">
        <f t="shared" si="57"/>
        <v>0</v>
      </c>
      <c r="BD89" s="546">
        <f t="shared" si="58"/>
        <v>0</v>
      </c>
      <c r="BE89" s="545">
        <v>1.4583333333333332E-2</v>
      </c>
      <c r="BF89" s="546">
        <f t="shared" si="59"/>
        <v>0</v>
      </c>
      <c r="BG89" s="546">
        <f t="shared" si="60"/>
        <v>21</v>
      </c>
      <c r="BH89" s="545">
        <v>0</v>
      </c>
      <c r="BI89" s="637">
        <f t="shared" si="61"/>
        <v>0</v>
      </c>
      <c r="BJ89" s="558">
        <f t="shared" si="62"/>
        <v>0</v>
      </c>
      <c r="BK89" s="642">
        <f t="shared" si="63"/>
        <v>63.509824561403505</v>
      </c>
    </row>
    <row r="90" spans="1:63" ht="30" x14ac:dyDescent="0.25">
      <c r="A90" s="586">
        <v>40745</v>
      </c>
      <c r="B90" s="585">
        <f t="shared" si="34"/>
        <v>7</v>
      </c>
      <c r="C90" s="575">
        <v>9</v>
      </c>
      <c r="D90" s="588" t="s">
        <v>243</v>
      </c>
      <c r="E90" s="576" t="s">
        <v>262</v>
      </c>
      <c r="F90" s="524">
        <v>3488.48</v>
      </c>
      <c r="G90" s="575">
        <v>56</v>
      </c>
      <c r="H90" s="575">
        <v>1</v>
      </c>
      <c r="I90" s="545">
        <v>0.21180555555555555</v>
      </c>
      <c r="J90" s="545">
        <v>0.21180555555555555</v>
      </c>
      <c r="K90" s="8">
        <v>0.21875</v>
      </c>
      <c r="L90" s="565">
        <f t="shared" si="35"/>
        <v>6.9444444444444475E-3</v>
      </c>
      <c r="M90" s="8">
        <v>0.22222222222222221</v>
      </c>
      <c r="N90" s="565">
        <f t="shared" si="36"/>
        <v>3.4722222222222099E-3</v>
      </c>
      <c r="O90" s="8">
        <v>0.25277777777777777</v>
      </c>
      <c r="P90" s="565">
        <f t="shared" si="37"/>
        <v>3.0555555555555558E-2</v>
      </c>
      <c r="Q90" s="8">
        <v>0.25347222222222221</v>
      </c>
      <c r="R90" s="8">
        <v>0.31944444444444448</v>
      </c>
      <c r="S90" s="9">
        <f t="shared" si="38"/>
        <v>6.5972222222222265E-2</v>
      </c>
      <c r="T90" s="8">
        <v>0.25347222222222221</v>
      </c>
      <c r="U90" s="8">
        <v>0.31944444444444448</v>
      </c>
      <c r="V90" s="9">
        <f t="shared" si="39"/>
        <v>6.5972222222222265E-2</v>
      </c>
      <c r="W90" s="8">
        <v>0.33194444444444443</v>
      </c>
      <c r="X90" s="9">
        <f t="shared" si="64"/>
        <v>1.2499999999999956E-2</v>
      </c>
      <c r="Y90" s="8">
        <v>0.69444444444444453</v>
      </c>
      <c r="Z90" s="9">
        <f t="shared" si="41"/>
        <v>0.3625000000000001</v>
      </c>
      <c r="AA90" s="8">
        <v>0.86249999999999993</v>
      </c>
      <c r="AB90" s="565">
        <f t="shared" si="42"/>
        <v>0.1680555555555554</v>
      </c>
      <c r="AC90" s="8">
        <v>0.86249999999999993</v>
      </c>
      <c r="AD90" s="8">
        <v>0.86249999999999993</v>
      </c>
      <c r="AE90" s="9">
        <f t="shared" si="43"/>
        <v>0</v>
      </c>
      <c r="AF90" s="8">
        <v>0.875</v>
      </c>
      <c r="AG90" s="8">
        <v>0.88541666666666663</v>
      </c>
      <c r="AH90" s="9">
        <f t="shared" si="44"/>
        <v>1.041666666666663E-2</v>
      </c>
      <c r="AI90" s="10">
        <f t="shared" si="45"/>
        <v>0</v>
      </c>
      <c r="AJ90" s="10">
        <f t="shared" si="46"/>
        <v>15</v>
      </c>
      <c r="AK90" s="8">
        <v>0.88541666666666663</v>
      </c>
      <c r="AL90" s="8">
        <v>0.94444444444444453</v>
      </c>
      <c r="AM90" s="9">
        <f t="shared" si="47"/>
        <v>5.9027777777777901E-2</v>
      </c>
      <c r="AN90" s="565">
        <f t="shared" si="33"/>
        <v>0.73263888888888895</v>
      </c>
      <c r="AO90" s="10">
        <f t="shared" si="48"/>
        <v>17</v>
      </c>
      <c r="AP90" s="10">
        <f t="shared" si="49"/>
        <v>35</v>
      </c>
      <c r="AQ90" s="565">
        <f t="shared" si="50"/>
        <v>0.1680555555555554</v>
      </c>
      <c r="AR90" s="10">
        <f t="shared" si="51"/>
        <v>4</v>
      </c>
      <c r="AS90" s="10">
        <f t="shared" si="52"/>
        <v>2</v>
      </c>
      <c r="AT90" s="545">
        <v>0</v>
      </c>
      <c r="AU90" s="545">
        <v>0</v>
      </c>
      <c r="AV90" s="545"/>
      <c r="AW90" s="546">
        <f t="shared" si="53"/>
        <v>0</v>
      </c>
      <c r="AX90" s="546">
        <f t="shared" si="54"/>
        <v>0</v>
      </c>
      <c r="AY90" s="545"/>
      <c r="AZ90" s="546">
        <f t="shared" si="55"/>
        <v>0</v>
      </c>
      <c r="BA90" s="546">
        <f t="shared" si="56"/>
        <v>0</v>
      </c>
      <c r="BB90" s="545"/>
      <c r="BC90" s="546">
        <f t="shared" si="57"/>
        <v>0</v>
      </c>
      <c r="BD90" s="546">
        <f t="shared" si="58"/>
        <v>0</v>
      </c>
      <c r="BE90" s="545"/>
      <c r="BF90" s="546">
        <f t="shared" si="59"/>
        <v>0</v>
      </c>
      <c r="BG90" s="546">
        <f t="shared" si="60"/>
        <v>0</v>
      </c>
      <c r="BH90" s="545"/>
      <c r="BI90" s="637">
        <f t="shared" si="61"/>
        <v>0</v>
      </c>
      <c r="BJ90" s="558">
        <f t="shared" si="62"/>
        <v>0</v>
      </c>
      <c r="BK90" s="642">
        <f t="shared" si="63"/>
        <v>62.294285714285714</v>
      </c>
    </row>
    <row r="91" spans="1:63" ht="45" x14ac:dyDescent="0.25">
      <c r="A91" s="586">
        <v>40745</v>
      </c>
      <c r="B91" s="585">
        <f t="shared" si="34"/>
        <v>7</v>
      </c>
      <c r="C91" s="575">
        <v>25</v>
      </c>
      <c r="D91" s="576" t="s">
        <v>33</v>
      </c>
      <c r="E91" s="576" t="s">
        <v>263</v>
      </c>
      <c r="F91" s="524">
        <v>3671.78</v>
      </c>
      <c r="G91" s="575">
        <v>59</v>
      </c>
      <c r="H91" s="575">
        <v>0</v>
      </c>
      <c r="I91" s="545">
        <v>0.55208333333333337</v>
      </c>
      <c r="J91" s="545">
        <v>0.55208333333333337</v>
      </c>
      <c r="K91" s="8">
        <v>0.55555555555555558</v>
      </c>
      <c r="L91" s="565">
        <f t="shared" si="35"/>
        <v>3.4722222222222099E-3</v>
      </c>
      <c r="M91" s="8">
        <v>0.56041666666666667</v>
      </c>
      <c r="N91" s="565">
        <f t="shared" si="36"/>
        <v>4.8611111111110938E-3</v>
      </c>
      <c r="O91" s="8">
        <v>0.59722222222222221</v>
      </c>
      <c r="P91" s="565">
        <f t="shared" si="37"/>
        <v>3.6805555555555536E-2</v>
      </c>
      <c r="Q91" s="8">
        <v>0.59722222222222221</v>
      </c>
      <c r="R91" s="8">
        <v>0.63194444444444442</v>
      </c>
      <c r="S91" s="9">
        <f t="shared" si="38"/>
        <v>3.472222222222221E-2</v>
      </c>
      <c r="T91" s="8">
        <v>0.59722222222222221</v>
      </c>
      <c r="U91" s="8">
        <v>0.63194444444444442</v>
      </c>
      <c r="V91" s="9">
        <f t="shared" si="39"/>
        <v>3.472222222222221E-2</v>
      </c>
      <c r="W91" s="8">
        <v>0.89583333333333337</v>
      </c>
      <c r="X91" s="9">
        <f t="shared" si="64"/>
        <v>0.26388888888888895</v>
      </c>
      <c r="Y91" s="8">
        <v>0.94097222222222221</v>
      </c>
      <c r="Z91" s="9">
        <f t="shared" si="41"/>
        <v>4.513888888888884E-2</v>
      </c>
      <c r="AA91" s="8">
        <v>1.0277777777777779</v>
      </c>
      <c r="AB91" s="565">
        <f t="shared" si="42"/>
        <v>8.6805555555555691E-2</v>
      </c>
      <c r="AC91" s="8">
        <v>1.0277777777777779</v>
      </c>
      <c r="AD91" s="8">
        <v>1.0277777777777779</v>
      </c>
      <c r="AE91" s="9">
        <f t="shared" si="43"/>
        <v>0</v>
      </c>
      <c r="AF91" s="8">
        <v>1.1423611111111112</v>
      </c>
      <c r="AG91" s="8">
        <v>1.1472222222222224</v>
      </c>
      <c r="AH91" s="9">
        <f t="shared" si="44"/>
        <v>4.8611111111112049E-3</v>
      </c>
      <c r="AI91" s="10">
        <f t="shared" si="45"/>
        <v>0</v>
      </c>
      <c r="AJ91" s="10">
        <f t="shared" si="46"/>
        <v>7</v>
      </c>
      <c r="AK91" s="8">
        <v>1.1472222222222224</v>
      </c>
      <c r="AL91" s="8">
        <v>1.1527777777777779</v>
      </c>
      <c r="AM91" s="9">
        <f t="shared" si="47"/>
        <v>5.5555555555555358E-3</v>
      </c>
      <c r="AN91" s="565">
        <f t="shared" si="33"/>
        <v>0.60069444444444453</v>
      </c>
      <c r="AO91" s="10">
        <f t="shared" si="48"/>
        <v>14</v>
      </c>
      <c r="AP91" s="10">
        <f t="shared" si="49"/>
        <v>25</v>
      </c>
      <c r="AQ91" s="565">
        <f t="shared" si="50"/>
        <v>8.6805555555555691E-2</v>
      </c>
      <c r="AR91" s="10">
        <f t="shared" si="51"/>
        <v>2</v>
      </c>
      <c r="AS91" s="10">
        <f t="shared" si="52"/>
        <v>5</v>
      </c>
      <c r="AT91" s="545">
        <v>0</v>
      </c>
      <c r="AU91" s="545">
        <v>0</v>
      </c>
      <c r="AV91" s="545">
        <v>0</v>
      </c>
      <c r="AW91" s="546">
        <f t="shared" si="53"/>
        <v>0</v>
      </c>
      <c r="AX91" s="546">
        <f t="shared" si="54"/>
        <v>0</v>
      </c>
      <c r="AY91" s="545"/>
      <c r="AZ91" s="546">
        <f t="shared" si="55"/>
        <v>0</v>
      </c>
      <c r="BA91" s="546">
        <f t="shared" si="56"/>
        <v>0</v>
      </c>
      <c r="BB91" s="545"/>
      <c r="BC91" s="546">
        <f t="shared" si="57"/>
        <v>0</v>
      </c>
      <c r="BD91" s="546">
        <f t="shared" si="58"/>
        <v>0</v>
      </c>
      <c r="BE91" s="545"/>
      <c r="BF91" s="546">
        <f t="shared" si="59"/>
        <v>0</v>
      </c>
      <c r="BG91" s="546">
        <f t="shared" si="60"/>
        <v>0</v>
      </c>
      <c r="BH91" s="545"/>
      <c r="BI91" s="637">
        <f t="shared" si="61"/>
        <v>0</v>
      </c>
      <c r="BJ91" s="558">
        <f t="shared" si="62"/>
        <v>0</v>
      </c>
      <c r="BK91" s="642">
        <f t="shared" si="63"/>
        <v>62.233559322033905</v>
      </c>
    </row>
    <row r="92" spans="1:63" x14ac:dyDescent="0.25">
      <c r="A92" s="586">
        <v>40746</v>
      </c>
      <c r="B92" s="585">
        <f t="shared" si="34"/>
        <v>7</v>
      </c>
      <c r="C92" s="575">
        <v>1</v>
      </c>
      <c r="D92" s="576" t="s">
        <v>264</v>
      </c>
      <c r="E92" s="576" t="s">
        <v>265</v>
      </c>
      <c r="F92" s="524">
        <v>3686.34</v>
      </c>
      <c r="G92" s="575">
        <v>59</v>
      </c>
      <c r="H92" s="575">
        <v>0</v>
      </c>
      <c r="I92" s="545">
        <v>1.0659722222222221</v>
      </c>
      <c r="J92" s="545">
        <v>1.0659722222222221</v>
      </c>
      <c r="K92" s="8">
        <v>1.0694444444444444</v>
      </c>
      <c r="L92" s="565">
        <f t="shared" si="35"/>
        <v>3.4722222222223209E-3</v>
      </c>
      <c r="M92" s="8">
        <v>1.0729166666666667</v>
      </c>
      <c r="N92" s="565">
        <f t="shared" si="36"/>
        <v>3.4722222222223209E-3</v>
      </c>
      <c r="O92" s="8">
        <v>1.09375</v>
      </c>
      <c r="P92" s="565">
        <f t="shared" si="37"/>
        <v>2.0833333333333259E-2</v>
      </c>
      <c r="Q92" s="8">
        <v>1.09375</v>
      </c>
      <c r="R92" s="8">
        <v>1.1388888888888888</v>
      </c>
      <c r="S92" s="9">
        <f t="shared" si="38"/>
        <v>4.513888888888884E-2</v>
      </c>
      <c r="T92" s="8">
        <v>1.09375</v>
      </c>
      <c r="U92" s="8">
        <v>1.1388888888888888</v>
      </c>
      <c r="V92" s="9">
        <f t="shared" si="39"/>
        <v>4.513888888888884E-2</v>
      </c>
      <c r="W92" s="8">
        <v>1.1458333333333333</v>
      </c>
      <c r="X92" s="9">
        <f t="shared" si="64"/>
        <v>6.9444444444444198E-3</v>
      </c>
      <c r="Y92" s="8">
        <v>1.1944444444444444</v>
      </c>
      <c r="Z92" s="9">
        <f t="shared" si="41"/>
        <v>4.861111111111116E-2</v>
      </c>
      <c r="AA92" s="8">
        <v>1.3055555555555556</v>
      </c>
      <c r="AB92" s="565">
        <f t="shared" si="42"/>
        <v>0.11111111111111116</v>
      </c>
      <c r="AC92" s="8">
        <v>1.3055555555555556</v>
      </c>
      <c r="AD92" s="8">
        <v>1.3055555555555556</v>
      </c>
      <c r="AE92" s="9">
        <f t="shared" si="43"/>
        <v>0</v>
      </c>
      <c r="AF92" s="8">
        <v>1.3173611111111112</v>
      </c>
      <c r="AG92" s="8">
        <v>1.3229166666666667</v>
      </c>
      <c r="AH92" s="9">
        <f t="shared" si="44"/>
        <v>5.5555555555555358E-3</v>
      </c>
      <c r="AI92" s="10">
        <f t="shared" si="45"/>
        <v>0</v>
      </c>
      <c r="AJ92" s="10">
        <f t="shared" si="46"/>
        <v>8</v>
      </c>
      <c r="AK92" s="8">
        <v>1.3229166666666667</v>
      </c>
      <c r="AL92" s="8">
        <v>1.3263888888888888</v>
      </c>
      <c r="AM92" s="9">
        <f t="shared" si="47"/>
        <v>3.4722222222220989E-3</v>
      </c>
      <c r="AN92" s="565">
        <f t="shared" si="33"/>
        <v>0.26041666666666674</v>
      </c>
      <c r="AO92" s="10">
        <f t="shared" si="48"/>
        <v>6</v>
      </c>
      <c r="AP92" s="10">
        <f t="shared" si="49"/>
        <v>15</v>
      </c>
      <c r="AQ92" s="565">
        <f t="shared" si="50"/>
        <v>5.9722222222222267E-2</v>
      </c>
      <c r="AR92" s="10">
        <f t="shared" si="51"/>
        <v>1</v>
      </c>
      <c r="AS92" s="10">
        <f t="shared" si="52"/>
        <v>26</v>
      </c>
      <c r="AT92" s="545">
        <v>0</v>
      </c>
      <c r="AU92" s="545">
        <v>0</v>
      </c>
      <c r="AV92" s="545">
        <v>0</v>
      </c>
      <c r="AW92" s="546">
        <f t="shared" si="53"/>
        <v>0</v>
      </c>
      <c r="AX92" s="546">
        <f t="shared" si="54"/>
        <v>0</v>
      </c>
      <c r="AY92" s="545">
        <v>0</v>
      </c>
      <c r="AZ92" s="546">
        <f t="shared" si="55"/>
        <v>0</v>
      </c>
      <c r="BA92" s="546">
        <f t="shared" si="56"/>
        <v>0</v>
      </c>
      <c r="BB92" s="545">
        <v>0</v>
      </c>
      <c r="BC92" s="546">
        <f t="shared" si="57"/>
        <v>0</v>
      </c>
      <c r="BD92" s="546">
        <f t="shared" si="58"/>
        <v>0</v>
      </c>
      <c r="BE92" s="545">
        <v>5.1388888888888894E-2</v>
      </c>
      <c r="BF92" s="546">
        <f t="shared" si="59"/>
        <v>1</v>
      </c>
      <c r="BG92" s="546">
        <f t="shared" si="60"/>
        <v>14</v>
      </c>
      <c r="BH92" s="545">
        <v>0</v>
      </c>
      <c r="BI92" s="637">
        <f t="shared" si="61"/>
        <v>0</v>
      </c>
      <c r="BJ92" s="558">
        <f t="shared" si="62"/>
        <v>0</v>
      </c>
      <c r="BK92" s="642">
        <f t="shared" si="63"/>
        <v>62.480338983050849</v>
      </c>
    </row>
    <row r="93" spans="1:63" ht="30" x14ac:dyDescent="0.25">
      <c r="A93" s="586">
        <v>40747</v>
      </c>
      <c r="B93" s="585">
        <f t="shared" si="34"/>
        <v>7</v>
      </c>
      <c r="C93" s="575">
        <v>26</v>
      </c>
      <c r="D93" s="576" t="s">
        <v>33</v>
      </c>
      <c r="E93" s="576" t="s">
        <v>266</v>
      </c>
      <c r="F93" s="524">
        <v>3403.32</v>
      </c>
      <c r="G93" s="575">
        <v>56</v>
      </c>
      <c r="H93" s="575">
        <v>1</v>
      </c>
      <c r="I93" s="545">
        <v>0.17361111111111113</v>
      </c>
      <c r="J93" s="545">
        <v>0.17361111111111113</v>
      </c>
      <c r="K93" s="8">
        <v>0.18055555555555555</v>
      </c>
      <c r="L93" s="565">
        <f t="shared" si="35"/>
        <v>6.9444444444444198E-3</v>
      </c>
      <c r="M93" s="8">
        <v>0.18194444444444444</v>
      </c>
      <c r="N93" s="565">
        <f t="shared" si="36"/>
        <v>1.388888888888884E-3</v>
      </c>
      <c r="O93" s="8">
        <v>0.20625000000000002</v>
      </c>
      <c r="P93" s="565">
        <f t="shared" si="37"/>
        <v>2.430555555555558E-2</v>
      </c>
      <c r="Q93" s="8">
        <v>0.20694444444444446</v>
      </c>
      <c r="R93" s="8">
        <v>0.2673611111111111</v>
      </c>
      <c r="S93" s="9">
        <f t="shared" si="38"/>
        <v>6.0416666666666646E-2</v>
      </c>
      <c r="T93" s="8">
        <v>0.20694444444444446</v>
      </c>
      <c r="U93" s="8">
        <v>0.2673611111111111</v>
      </c>
      <c r="V93" s="9">
        <f t="shared" si="39"/>
        <v>6.0416666666666646E-2</v>
      </c>
      <c r="W93" s="8">
        <v>0.27777777777777779</v>
      </c>
      <c r="X93" s="9">
        <f t="shared" si="64"/>
        <v>1.0416666666666685E-2</v>
      </c>
      <c r="Y93" s="8">
        <v>0.27916666666666667</v>
      </c>
      <c r="Z93" s="9">
        <f t="shared" si="41"/>
        <v>1.388888888888884E-3</v>
      </c>
      <c r="AA93" s="8">
        <v>0.3923611111111111</v>
      </c>
      <c r="AB93" s="565">
        <f t="shared" si="42"/>
        <v>0.11319444444444443</v>
      </c>
      <c r="AC93" s="8">
        <v>0.31944444444444448</v>
      </c>
      <c r="AD93" s="8">
        <v>0.39583333333333331</v>
      </c>
      <c r="AE93" s="9">
        <f t="shared" si="43"/>
        <v>7.638888888888884E-2</v>
      </c>
      <c r="AF93" s="8">
        <v>0.4597222222222222</v>
      </c>
      <c r="AG93" s="8">
        <v>0.46388888888888885</v>
      </c>
      <c r="AH93" s="9">
        <f t="shared" si="44"/>
        <v>4.1666666666666519E-3</v>
      </c>
      <c r="AI93" s="10">
        <f t="shared" si="45"/>
        <v>0</v>
      </c>
      <c r="AJ93" s="10">
        <f t="shared" si="46"/>
        <v>6</v>
      </c>
      <c r="AK93" s="8">
        <v>0.46388888888888885</v>
      </c>
      <c r="AL93" s="8">
        <v>0.46527777777777773</v>
      </c>
      <c r="AM93" s="9">
        <f t="shared" si="47"/>
        <v>1.388888888888884E-3</v>
      </c>
      <c r="AN93" s="565">
        <f t="shared" si="33"/>
        <v>0.29166666666666663</v>
      </c>
      <c r="AO93" s="10">
        <f t="shared" si="48"/>
        <v>7</v>
      </c>
      <c r="AP93" s="10">
        <f t="shared" si="49"/>
        <v>0</v>
      </c>
      <c r="AQ93" s="565">
        <f t="shared" si="50"/>
        <v>7.6388888888888867E-2</v>
      </c>
      <c r="AR93" s="10">
        <f t="shared" si="51"/>
        <v>1</v>
      </c>
      <c r="AS93" s="10">
        <f t="shared" si="52"/>
        <v>50</v>
      </c>
      <c r="AT93" s="545">
        <v>0</v>
      </c>
      <c r="AU93" s="545">
        <v>0</v>
      </c>
      <c r="AV93" s="545">
        <v>0</v>
      </c>
      <c r="AW93" s="546">
        <f t="shared" si="53"/>
        <v>0</v>
      </c>
      <c r="AX93" s="546">
        <f t="shared" si="54"/>
        <v>0</v>
      </c>
      <c r="AY93" s="545">
        <v>0</v>
      </c>
      <c r="AZ93" s="546">
        <f t="shared" si="55"/>
        <v>0</v>
      </c>
      <c r="BA93" s="546">
        <f t="shared" si="56"/>
        <v>0</v>
      </c>
      <c r="BB93" s="545">
        <v>1.1111111111111112E-2</v>
      </c>
      <c r="BC93" s="546" t="s">
        <v>135</v>
      </c>
      <c r="BD93" s="546">
        <f t="shared" si="58"/>
        <v>16</v>
      </c>
      <c r="BE93" s="545">
        <v>2.5694444444444447E-2</v>
      </c>
      <c r="BF93" s="546">
        <f t="shared" si="59"/>
        <v>0</v>
      </c>
      <c r="BG93" s="546">
        <f t="shared" si="60"/>
        <v>37</v>
      </c>
      <c r="BH93" s="545">
        <v>0</v>
      </c>
      <c r="BI93" s="637">
        <f t="shared" si="61"/>
        <v>0</v>
      </c>
      <c r="BJ93" s="558">
        <f t="shared" si="62"/>
        <v>0</v>
      </c>
      <c r="BK93" s="642">
        <f t="shared" si="63"/>
        <v>60.773571428571429</v>
      </c>
    </row>
    <row r="94" spans="1:63" x14ac:dyDescent="0.25">
      <c r="A94" s="586">
        <v>40747</v>
      </c>
      <c r="B94" s="585">
        <f t="shared" si="34"/>
        <v>7</v>
      </c>
      <c r="C94" s="575">
        <v>5</v>
      </c>
      <c r="D94" s="576" t="s">
        <v>224</v>
      </c>
      <c r="E94" s="576" t="s">
        <v>225</v>
      </c>
      <c r="F94" s="524">
        <v>3670.36</v>
      </c>
      <c r="G94" s="575">
        <v>59</v>
      </c>
      <c r="H94" s="575">
        <v>0</v>
      </c>
      <c r="I94" s="545">
        <v>0.38194444444444442</v>
      </c>
      <c r="J94" s="545">
        <v>0.38194444444444442</v>
      </c>
      <c r="K94" s="8">
        <v>0.38541666666666669</v>
      </c>
      <c r="L94" s="565">
        <f t="shared" si="35"/>
        <v>3.4722222222222654E-3</v>
      </c>
      <c r="M94" s="8">
        <v>0.38750000000000001</v>
      </c>
      <c r="N94" s="565">
        <f t="shared" si="36"/>
        <v>2.0833333333333259E-3</v>
      </c>
      <c r="O94" s="8">
        <v>0.39583333333333331</v>
      </c>
      <c r="P94" s="565">
        <f t="shared" si="37"/>
        <v>8.3333333333333037E-3</v>
      </c>
      <c r="Q94" s="8">
        <v>0.39583333333333331</v>
      </c>
      <c r="R94" s="8">
        <v>0.49305555555555558</v>
      </c>
      <c r="S94" s="9">
        <f t="shared" si="38"/>
        <v>9.7222222222222265E-2</v>
      </c>
      <c r="T94" s="8">
        <v>0.39583333333333331</v>
      </c>
      <c r="U94" s="8">
        <v>0.49305555555555558</v>
      </c>
      <c r="V94" s="9">
        <f t="shared" si="39"/>
        <v>9.7222222222222265E-2</v>
      </c>
      <c r="W94" s="8">
        <v>0.49583333333333335</v>
      </c>
      <c r="X94" s="9">
        <f t="shared" si="64"/>
        <v>2.7777777777777679E-3</v>
      </c>
      <c r="Y94" s="8">
        <v>0.49583333333333335</v>
      </c>
      <c r="Z94" s="9">
        <f t="shared" si="41"/>
        <v>0</v>
      </c>
      <c r="AA94" s="8">
        <v>0.55277777777777781</v>
      </c>
      <c r="AB94" s="565">
        <f t="shared" si="42"/>
        <v>5.6944444444444464E-2</v>
      </c>
      <c r="AC94" s="8">
        <v>0.49791666666666662</v>
      </c>
      <c r="AD94" s="8">
        <v>0.55555555555555558</v>
      </c>
      <c r="AE94" s="9">
        <f t="shared" si="43"/>
        <v>5.7638888888888962E-2</v>
      </c>
      <c r="AF94" s="8">
        <v>0.59375</v>
      </c>
      <c r="AG94" s="8">
        <v>0.60347222222222219</v>
      </c>
      <c r="AH94" s="9">
        <f t="shared" si="44"/>
        <v>9.7222222222221877E-3</v>
      </c>
      <c r="AI94" s="10">
        <f t="shared" si="45"/>
        <v>0</v>
      </c>
      <c r="AJ94" s="10">
        <f t="shared" si="46"/>
        <v>14</v>
      </c>
      <c r="AK94" s="8">
        <v>0.60347222222222219</v>
      </c>
      <c r="AL94" s="8">
        <v>0.61458333333333337</v>
      </c>
      <c r="AM94" s="9">
        <f t="shared" si="47"/>
        <v>1.1111111111111183E-2</v>
      </c>
      <c r="AN94" s="565">
        <f t="shared" si="33"/>
        <v>0.23263888888888895</v>
      </c>
      <c r="AO94" s="10">
        <f t="shared" si="48"/>
        <v>5</v>
      </c>
      <c r="AP94" s="10">
        <f t="shared" si="49"/>
        <v>35</v>
      </c>
      <c r="AQ94" s="565">
        <f t="shared" si="50"/>
        <v>4.2361111111111134E-2</v>
      </c>
      <c r="AR94" s="10">
        <f t="shared" si="51"/>
        <v>1</v>
      </c>
      <c r="AS94" s="10">
        <f t="shared" si="52"/>
        <v>1</v>
      </c>
      <c r="AT94" s="545">
        <v>0</v>
      </c>
      <c r="AU94" s="545">
        <v>0</v>
      </c>
      <c r="AV94" s="545">
        <v>0</v>
      </c>
      <c r="AW94" s="546">
        <f t="shared" si="53"/>
        <v>0</v>
      </c>
      <c r="AX94" s="546">
        <f t="shared" si="54"/>
        <v>0</v>
      </c>
      <c r="AY94" s="545">
        <v>0</v>
      </c>
      <c r="AZ94" s="546">
        <f t="shared" si="55"/>
        <v>0</v>
      </c>
      <c r="BA94" s="546">
        <f t="shared" si="56"/>
        <v>0</v>
      </c>
      <c r="BB94" s="545">
        <v>0</v>
      </c>
      <c r="BC94" s="546">
        <f t="shared" si="57"/>
        <v>0</v>
      </c>
      <c r="BD94" s="546">
        <f t="shared" si="58"/>
        <v>0</v>
      </c>
      <c r="BE94" s="545">
        <v>1.4583333333333332E-2</v>
      </c>
      <c r="BF94" s="546">
        <f t="shared" si="59"/>
        <v>0</v>
      </c>
      <c r="BG94" s="546">
        <f t="shared" si="60"/>
        <v>21</v>
      </c>
      <c r="BH94" s="545">
        <v>0</v>
      </c>
      <c r="BI94" s="637">
        <f t="shared" si="61"/>
        <v>0</v>
      </c>
      <c r="BJ94" s="558">
        <f t="shared" si="62"/>
        <v>0</v>
      </c>
      <c r="BK94" s="642">
        <f t="shared" si="63"/>
        <v>62.209491525423729</v>
      </c>
    </row>
    <row r="95" spans="1:63" ht="30" x14ac:dyDescent="0.25">
      <c r="A95" s="586">
        <v>40748</v>
      </c>
      <c r="B95" s="585">
        <f t="shared" si="34"/>
        <v>7</v>
      </c>
      <c r="C95" s="575">
        <v>27</v>
      </c>
      <c r="D95" s="576" t="s">
        <v>33</v>
      </c>
      <c r="E95" s="576" t="s">
        <v>266</v>
      </c>
      <c r="F95" s="524">
        <v>3561.03</v>
      </c>
      <c r="G95" s="575">
        <v>58</v>
      </c>
      <c r="H95" s="575">
        <v>1</v>
      </c>
      <c r="I95" s="545">
        <v>0.36458333333333331</v>
      </c>
      <c r="J95" s="545">
        <v>0.36458333333333331</v>
      </c>
      <c r="K95" s="8">
        <v>0.375</v>
      </c>
      <c r="L95" s="565">
        <f t="shared" si="35"/>
        <v>1.0416666666666685E-2</v>
      </c>
      <c r="M95" s="8">
        <v>0.37847222222222227</v>
      </c>
      <c r="N95" s="565">
        <f t="shared" si="36"/>
        <v>3.4722222222222654E-3</v>
      </c>
      <c r="O95" s="8">
        <v>0.3972222222222222</v>
      </c>
      <c r="P95" s="565">
        <f t="shared" si="37"/>
        <v>1.8749999999999933E-2</v>
      </c>
      <c r="Q95" s="8">
        <v>0.39930555555555558</v>
      </c>
      <c r="R95" s="8">
        <v>0.46875</v>
      </c>
      <c r="S95" s="9">
        <f t="shared" si="38"/>
        <v>6.944444444444442E-2</v>
      </c>
      <c r="T95" s="8">
        <v>0.39930555555555558</v>
      </c>
      <c r="U95" s="8">
        <v>0.46875</v>
      </c>
      <c r="V95" s="9">
        <f t="shared" si="39"/>
        <v>6.944444444444442E-2</v>
      </c>
      <c r="W95" s="8">
        <v>0.47847222222222219</v>
      </c>
      <c r="X95" s="9">
        <f t="shared" si="64"/>
        <v>9.7222222222221877E-3</v>
      </c>
      <c r="Y95" s="8">
        <v>0.47916666666666669</v>
      </c>
      <c r="Z95" s="9">
        <f t="shared" si="41"/>
        <v>6.9444444444449749E-4</v>
      </c>
      <c r="AA95" s="8">
        <v>0.64513888888888882</v>
      </c>
      <c r="AB95" s="565">
        <f t="shared" si="42"/>
        <v>0.16597222222222213</v>
      </c>
      <c r="AC95" s="8">
        <v>0.48055555555555557</v>
      </c>
      <c r="AD95" s="8">
        <v>0.64722222222222225</v>
      </c>
      <c r="AE95" s="9">
        <f t="shared" si="43"/>
        <v>0.16666666666666669</v>
      </c>
      <c r="AF95" s="8">
        <v>0.65833333333333333</v>
      </c>
      <c r="AG95" s="8">
        <v>0.66666666666666663</v>
      </c>
      <c r="AH95" s="9">
        <f t="shared" si="44"/>
        <v>8.3333333333333037E-3</v>
      </c>
      <c r="AI95" s="10">
        <f t="shared" si="45"/>
        <v>0</v>
      </c>
      <c r="AJ95" s="10">
        <f t="shared" si="46"/>
        <v>12</v>
      </c>
      <c r="AK95" s="8">
        <v>0.66666666666666663</v>
      </c>
      <c r="AL95" s="8">
        <v>0.74652777777777779</v>
      </c>
      <c r="AM95" s="9">
        <f t="shared" si="47"/>
        <v>7.986111111111116E-2</v>
      </c>
      <c r="AN95" s="565">
        <f t="shared" si="33"/>
        <v>0.38194444444444448</v>
      </c>
      <c r="AO95" s="10">
        <f t="shared" si="48"/>
        <v>9</v>
      </c>
      <c r="AP95" s="10">
        <f t="shared" si="49"/>
        <v>10</v>
      </c>
      <c r="AQ95" s="565">
        <f t="shared" si="50"/>
        <v>0.11597222222222214</v>
      </c>
      <c r="AR95" s="10">
        <f t="shared" si="51"/>
        <v>2</v>
      </c>
      <c r="AS95" s="10">
        <f t="shared" si="52"/>
        <v>47</v>
      </c>
      <c r="AT95" s="545">
        <v>0</v>
      </c>
      <c r="AU95" s="545">
        <v>0</v>
      </c>
      <c r="AV95" s="545">
        <v>0</v>
      </c>
      <c r="AW95" s="546">
        <f t="shared" si="53"/>
        <v>0</v>
      </c>
      <c r="AX95" s="546">
        <f t="shared" si="54"/>
        <v>0</v>
      </c>
      <c r="AY95" s="545">
        <v>0</v>
      </c>
      <c r="AZ95" s="546">
        <f t="shared" si="55"/>
        <v>0</v>
      </c>
      <c r="BA95" s="546">
        <f t="shared" si="56"/>
        <v>0</v>
      </c>
      <c r="BB95" s="545">
        <v>0</v>
      </c>
      <c r="BC95" s="546">
        <f t="shared" si="57"/>
        <v>0</v>
      </c>
      <c r="BD95" s="546">
        <f t="shared" si="58"/>
        <v>0</v>
      </c>
      <c r="BE95" s="545">
        <v>4.9999999999999996E-2</v>
      </c>
      <c r="BF95" s="546">
        <f t="shared" si="59"/>
        <v>1</v>
      </c>
      <c r="BG95" s="546">
        <f t="shared" si="60"/>
        <v>12</v>
      </c>
      <c r="BH95" s="545">
        <v>1.1111111111111112E-2</v>
      </c>
      <c r="BI95" s="637">
        <f t="shared" si="61"/>
        <v>0</v>
      </c>
      <c r="BJ95" s="558">
        <f t="shared" si="62"/>
        <v>16</v>
      </c>
      <c r="BK95" s="642">
        <f t="shared" si="63"/>
        <v>61.397068965517242</v>
      </c>
    </row>
    <row r="96" spans="1:63" x14ac:dyDescent="0.25">
      <c r="A96" s="586">
        <v>40748</v>
      </c>
      <c r="B96" s="585">
        <f t="shared" si="34"/>
        <v>7</v>
      </c>
      <c r="C96" s="575">
        <v>10</v>
      </c>
      <c r="D96" s="588" t="s">
        <v>243</v>
      </c>
      <c r="E96" s="576" t="s">
        <v>269</v>
      </c>
      <c r="F96" s="524">
        <v>3611.91</v>
      </c>
      <c r="G96" s="575">
        <v>59</v>
      </c>
      <c r="H96" s="575">
        <v>0</v>
      </c>
      <c r="I96" s="545">
        <v>0.52777777777777779</v>
      </c>
      <c r="J96" s="545">
        <v>0.52777777777777779</v>
      </c>
      <c r="K96" s="8">
        <v>0.53472222222222221</v>
      </c>
      <c r="L96" s="565">
        <f t="shared" si="35"/>
        <v>6.9444444444444198E-3</v>
      </c>
      <c r="M96" s="8">
        <v>0.54166666666666663</v>
      </c>
      <c r="N96" s="565">
        <f t="shared" si="36"/>
        <v>6.9444444444444198E-3</v>
      </c>
      <c r="O96" s="8">
        <v>0.57638888888888895</v>
      </c>
      <c r="P96" s="565">
        <f t="shared" si="37"/>
        <v>3.4722222222222321E-2</v>
      </c>
      <c r="Q96" s="8">
        <v>0.57638888888888895</v>
      </c>
      <c r="R96" s="8">
        <v>0.625</v>
      </c>
      <c r="S96" s="9">
        <f t="shared" si="38"/>
        <v>4.8611111111111049E-2</v>
      </c>
      <c r="T96" s="8">
        <v>0.57638888888888895</v>
      </c>
      <c r="U96" s="8">
        <v>0.625</v>
      </c>
      <c r="V96" s="9">
        <f t="shared" si="39"/>
        <v>4.8611111111111049E-2</v>
      </c>
      <c r="W96" s="8">
        <v>0.63472222222222219</v>
      </c>
      <c r="X96" s="9">
        <f t="shared" si="64"/>
        <v>9.7222222222221877E-3</v>
      </c>
      <c r="Y96" s="8">
        <v>0.63888888888888895</v>
      </c>
      <c r="Z96" s="9">
        <f t="shared" si="41"/>
        <v>4.1666666666667629E-3</v>
      </c>
      <c r="AA96" s="8">
        <v>0.86944444444444446</v>
      </c>
      <c r="AB96" s="565">
        <f t="shared" si="42"/>
        <v>0.23055555555555551</v>
      </c>
      <c r="AC96" s="8">
        <v>0.64027777777777783</v>
      </c>
      <c r="AD96" s="8">
        <v>0.87152777777777779</v>
      </c>
      <c r="AE96" s="9">
        <f t="shared" si="43"/>
        <v>0.23124999999999996</v>
      </c>
      <c r="AF96" s="8">
        <v>0.87916666666666676</v>
      </c>
      <c r="AG96" s="8">
        <v>0.88541666666666663</v>
      </c>
      <c r="AH96" s="9">
        <f t="shared" si="44"/>
        <v>6.2499999999998668E-3</v>
      </c>
      <c r="AI96" s="10">
        <f t="shared" si="45"/>
        <v>0</v>
      </c>
      <c r="AJ96" s="10">
        <f t="shared" si="46"/>
        <v>9</v>
      </c>
      <c r="AK96" s="8">
        <v>0.88541666666666663</v>
      </c>
      <c r="AL96" s="8">
        <v>0.88888888888888884</v>
      </c>
      <c r="AM96" s="9">
        <f t="shared" si="47"/>
        <v>3.4722222222222099E-3</v>
      </c>
      <c r="AN96" s="565">
        <f t="shared" si="33"/>
        <v>0.36111111111111105</v>
      </c>
      <c r="AO96" s="10">
        <f t="shared" si="48"/>
        <v>8</v>
      </c>
      <c r="AP96" s="10">
        <f t="shared" si="49"/>
        <v>40</v>
      </c>
      <c r="AQ96" s="565">
        <f t="shared" si="50"/>
        <v>0.10902777777777774</v>
      </c>
      <c r="AR96" s="10">
        <f t="shared" si="51"/>
        <v>2</v>
      </c>
      <c r="AS96" s="10">
        <f t="shared" si="52"/>
        <v>37</v>
      </c>
      <c r="AT96" s="545">
        <v>0</v>
      </c>
      <c r="AU96" s="545">
        <v>0</v>
      </c>
      <c r="AV96" s="545">
        <v>0</v>
      </c>
      <c r="AW96" s="546">
        <f t="shared" si="53"/>
        <v>0</v>
      </c>
      <c r="AX96" s="546">
        <f t="shared" si="54"/>
        <v>0</v>
      </c>
      <c r="AY96" s="545">
        <v>0</v>
      </c>
      <c r="AZ96" s="546">
        <f t="shared" si="55"/>
        <v>0</v>
      </c>
      <c r="BA96" s="546">
        <f t="shared" si="56"/>
        <v>0</v>
      </c>
      <c r="BB96" s="545">
        <v>0</v>
      </c>
      <c r="BC96" s="546">
        <f t="shared" si="57"/>
        <v>0</v>
      </c>
      <c r="BD96" s="546">
        <f t="shared" si="58"/>
        <v>0</v>
      </c>
      <c r="BE96" s="545">
        <v>0.12152777777777778</v>
      </c>
      <c r="BF96" s="546">
        <f t="shared" si="59"/>
        <v>2</v>
      </c>
      <c r="BG96" s="546">
        <f t="shared" si="60"/>
        <v>55</v>
      </c>
      <c r="BH96" s="545">
        <v>0</v>
      </c>
      <c r="BI96" s="637">
        <f t="shared" si="61"/>
        <v>0</v>
      </c>
      <c r="BJ96" s="558">
        <f t="shared" si="62"/>
        <v>0</v>
      </c>
      <c r="BK96" s="642">
        <f t="shared" si="63"/>
        <v>61.21881355932203</v>
      </c>
    </row>
    <row r="97" spans="1:63" x14ac:dyDescent="0.25">
      <c r="A97" s="586">
        <v>40748</v>
      </c>
      <c r="B97" s="585">
        <f t="shared" si="34"/>
        <v>7</v>
      </c>
      <c r="C97" s="575">
        <v>2</v>
      </c>
      <c r="D97" s="576" t="s">
        <v>264</v>
      </c>
      <c r="E97" s="576" t="s">
        <v>265</v>
      </c>
      <c r="F97" s="524">
        <v>3596.8</v>
      </c>
      <c r="G97" s="575">
        <v>57</v>
      </c>
      <c r="H97" s="575">
        <v>0</v>
      </c>
      <c r="I97" s="545">
        <v>0.95833333333333337</v>
      </c>
      <c r="J97" s="545">
        <v>0.95833333333333337</v>
      </c>
      <c r="K97" s="8">
        <v>0.96527777777777779</v>
      </c>
      <c r="L97" s="565">
        <f t="shared" si="35"/>
        <v>6.9444444444444198E-3</v>
      </c>
      <c r="M97" s="8">
        <v>0.96875</v>
      </c>
      <c r="N97" s="565">
        <f t="shared" si="36"/>
        <v>3.4722222222222099E-3</v>
      </c>
      <c r="O97" s="8">
        <v>0.98611111111111116</v>
      </c>
      <c r="P97" s="565">
        <f t="shared" si="37"/>
        <v>1.736111111111116E-2</v>
      </c>
      <c r="Q97" s="8">
        <v>0.98958333333333337</v>
      </c>
      <c r="R97" s="8">
        <v>1.0208333333333333</v>
      </c>
      <c r="S97" s="9">
        <f t="shared" si="38"/>
        <v>3.1249999999999889E-2</v>
      </c>
      <c r="T97" s="8">
        <v>0.98958333333333337</v>
      </c>
      <c r="U97" s="8">
        <v>1.0208333333333333</v>
      </c>
      <c r="V97" s="9">
        <f t="shared" si="39"/>
        <v>3.1249999999999889E-2</v>
      </c>
      <c r="W97" s="8">
        <v>1.0243055555555556</v>
      </c>
      <c r="X97" s="9">
        <f t="shared" si="64"/>
        <v>3.4722222222223209E-3</v>
      </c>
      <c r="Y97" s="8">
        <v>1.0763888888888888</v>
      </c>
      <c r="Z97" s="9">
        <f t="shared" si="41"/>
        <v>5.2083333333333259E-2</v>
      </c>
      <c r="AA97" s="8">
        <v>1.1833333333333333</v>
      </c>
      <c r="AB97" s="565">
        <f t="shared" si="42"/>
        <v>0.10694444444444451</v>
      </c>
      <c r="AC97" s="8">
        <v>1.0833333333333333</v>
      </c>
      <c r="AD97" s="8">
        <v>1.1861111111111111</v>
      </c>
      <c r="AE97" s="9">
        <f t="shared" si="43"/>
        <v>0.10277777777777786</v>
      </c>
      <c r="AF97" s="8">
        <v>1.1979166666666667</v>
      </c>
      <c r="AG97" s="8">
        <v>1.2083333333333333</v>
      </c>
      <c r="AH97" s="9">
        <f t="shared" si="44"/>
        <v>1.0416666666666519E-2</v>
      </c>
      <c r="AI97" s="10">
        <f t="shared" si="45"/>
        <v>0</v>
      </c>
      <c r="AJ97" s="10">
        <f t="shared" si="46"/>
        <v>15</v>
      </c>
      <c r="AK97" s="8">
        <v>1.2083333333333333</v>
      </c>
      <c r="AL97" s="8">
        <v>1.375</v>
      </c>
      <c r="AM97" s="9">
        <f t="shared" si="47"/>
        <v>0.16666666666666674</v>
      </c>
      <c r="AN97" s="565">
        <f t="shared" si="33"/>
        <v>0.41666666666666663</v>
      </c>
      <c r="AO97" s="10">
        <f t="shared" si="48"/>
        <v>10</v>
      </c>
      <c r="AP97" s="10">
        <f t="shared" si="49"/>
        <v>0</v>
      </c>
      <c r="AQ97" s="565">
        <f t="shared" si="50"/>
        <v>6.5972222222222293E-2</v>
      </c>
      <c r="AR97" s="10">
        <f t="shared" si="51"/>
        <v>1</v>
      </c>
      <c r="AS97" s="10">
        <f t="shared" si="52"/>
        <v>35</v>
      </c>
      <c r="AT97" s="545">
        <v>0</v>
      </c>
      <c r="AU97" s="545">
        <v>0</v>
      </c>
      <c r="AV97" s="545">
        <v>0</v>
      </c>
      <c r="AW97" s="546">
        <f t="shared" si="53"/>
        <v>0</v>
      </c>
      <c r="AX97" s="546">
        <f t="shared" si="54"/>
        <v>0</v>
      </c>
      <c r="AY97" s="545">
        <v>0</v>
      </c>
      <c r="AZ97" s="546">
        <f t="shared" si="55"/>
        <v>0</v>
      </c>
      <c r="BA97" s="546">
        <f t="shared" si="56"/>
        <v>0</v>
      </c>
      <c r="BB97" s="545">
        <v>4.0972222222222222E-2</v>
      </c>
      <c r="BC97" s="546">
        <f t="shared" si="57"/>
        <v>0</v>
      </c>
      <c r="BD97" s="546">
        <f t="shared" si="58"/>
        <v>59</v>
      </c>
      <c r="BE97" s="545">
        <v>0</v>
      </c>
      <c r="BF97" s="546">
        <f t="shared" si="59"/>
        <v>0</v>
      </c>
      <c r="BG97" s="546">
        <f t="shared" si="60"/>
        <v>0</v>
      </c>
      <c r="BH97" s="545">
        <v>0</v>
      </c>
      <c r="BI97" s="637">
        <f t="shared" si="61"/>
        <v>0</v>
      </c>
      <c r="BJ97" s="558">
        <f t="shared" si="62"/>
        <v>0</v>
      </c>
      <c r="BK97" s="642">
        <f t="shared" si="63"/>
        <v>63.101754385964917</v>
      </c>
    </row>
    <row r="98" spans="1:63" ht="30" x14ac:dyDescent="0.25">
      <c r="A98" s="586">
        <v>40749</v>
      </c>
      <c r="B98" s="585">
        <f t="shared" ref="B98:B129" si="65">MONTH(A98)</f>
        <v>7</v>
      </c>
      <c r="C98" s="575">
        <v>28</v>
      </c>
      <c r="D98" s="576" t="s">
        <v>33</v>
      </c>
      <c r="E98" s="576" t="s">
        <v>266</v>
      </c>
      <c r="F98" s="524">
        <v>3612.89</v>
      </c>
      <c r="G98" s="575">
        <v>57</v>
      </c>
      <c r="H98" s="575">
        <v>1</v>
      </c>
      <c r="I98" s="545">
        <v>0.16666666666666666</v>
      </c>
      <c r="J98" s="545">
        <v>0.16666666666666666</v>
      </c>
      <c r="K98" s="8">
        <v>0.19097222222222221</v>
      </c>
      <c r="L98" s="565">
        <f t="shared" si="35"/>
        <v>2.4305555555555552E-2</v>
      </c>
      <c r="M98" s="8">
        <v>0.20486111111111113</v>
      </c>
      <c r="N98" s="565">
        <f t="shared" si="36"/>
        <v>1.3888888888888923E-2</v>
      </c>
      <c r="O98" s="8">
        <v>0.23611111111111113</v>
      </c>
      <c r="P98" s="565">
        <f t="shared" si="37"/>
        <v>3.125E-2</v>
      </c>
      <c r="Q98" s="8">
        <v>0.23958333333333334</v>
      </c>
      <c r="R98" s="8">
        <v>0.33333333333333331</v>
      </c>
      <c r="S98" s="9">
        <f t="shared" si="38"/>
        <v>9.3749999999999972E-2</v>
      </c>
      <c r="T98" s="8">
        <v>0.23958333333333334</v>
      </c>
      <c r="U98" s="8">
        <v>0.33333333333333331</v>
      </c>
      <c r="V98" s="9">
        <f t="shared" si="39"/>
        <v>9.3749999999999972E-2</v>
      </c>
      <c r="W98" s="8">
        <v>0.27638888888888885</v>
      </c>
      <c r="X98" s="9">
        <f t="shared" si="64"/>
        <v>-5.6944444444444464E-2</v>
      </c>
      <c r="Y98" s="8">
        <v>0.27777777777777779</v>
      </c>
      <c r="Z98" s="9">
        <f t="shared" si="41"/>
        <v>1.3888888888889395E-3</v>
      </c>
      <c r="AA98" s="8">
        <v>0.43402777777777773</v>
      </c>
      <c r="AB98" s="565">
        <f t="shared" si="42"/>
        <v>0.15624999999999994</v>
      </c>
      <c r="AC98" s="8">
        <v>0.3611111111111111</v>
      </c>
      <c r="AD98" s="8">
        <v>0.4375</v>
      </c>
      <c r="AE98" s="9">
        <f t="shared" si="43"/>
        <v>7.6388888888888895E-2</v>
      </c>
      <c r="AF98" s="8">
        <v>0.47361111111111115</v>
      </c>
      <c r="AG98" s="8">
        <v>0.47916666666666669</v>
      </c>
      <c r="AH98" s="9">
        <f t="shared" si="44"/>
        <v>5.5555555555555358E-3</v>
      </c>
      <c r="AI98" s="10">
        <f t="shared" si="45"/>
        <v>0</v>
      </c>
      <c r="AJ98" s="10">
        <f t="shared" si="46"/>
        <v>8</v>
      </c>
      <c r="AK98" s="8">
        <v>0.47916666666666669</v>
      </c>
      <c r="AL98" s="8">
        <v>0.4826388888888889</v>
      </c>
      <c r="AM98" s="9">
        <f t="shared" si="47"/>
        <v>3.4722222222222099E-3</v>
      </c>
      <c r="AN98" s="565">
        <f t="shared" si="33"/>
        <v>0.31597222222222221</v>
      </c>
      <c r="AO98" s="10">
        <f t="shared" si="48"/>
        <v>7</v>
      </c>
      <c r="AP98" s="10">
        <f t="shared" si="49"/>
        <v>35</v>
      </c>
      <c r="AQ98" s="565">
        <f t="shared" si="50"/>
        <v>0.10486111111111106</v>
      </c>
      <c r="AR98" s="10">
        <f t="shared" si="51"/>
        <v>2</v>
      </c>
      <c r="AS98" s="10">
        <f t="shared" si="52"/>
        <v>31</v>
      </c>
      <c r="AT98" s="545">
        <v>0</v>
      </c>
      <c r="AU98" s="545">
        <v>8.3333333333333332E-3</v>
      </c>
      <c r="AV98" s="545">
        <v>0</v>
      </c>
      <c r="AW98" s="546">
        <f t="shared" si="53"/>
        <v>0</v>
      </c>
      <c r="AX98" s="546">
        <f t="shared" ref="AX98:AX129" si="66">MINUTE(AV98)</f>
        <v>0</v>
      </c>
      <c r="AY98" s="545">
        <v>0</v>
      </c>
      <c r="AZ98" s="546">
        <f t="shared" si="55"/>
        <v>0</v>
      </c>
      <c r="BA98" s="546">
        <f t="shared" si="56"/>
        <v>0</v>
      </c>
      <c r="BB98" s="545">
        <v>1.0416666666666666E-2</v>
      </c>
      <c r="BC98" s="546">
        <f t="shared" si="57"/>
        <v>0</v>
      </c>
      <c r="BD98" s="546">
        <f t="shared" si="58"/>
        <v>15</v>
      </c>
      <c r="BE98" s="545">
        <v>3.2638888888888891E-2</v>
      </c>
      <c r="BF98" s="546">
        <f t="shared" si="59"/>
        <v>0</v>
      </c>
      <c r="BG98" s="546">
        <f t="shared" si="60"/>
        <v>47</v>
      </c>
      <c r="BH98" s="545">
        <v>0</v>
      </c>
      <c r="BI98" s="637">
        <f t="shared" si="61"/>
        <v>0</v>
      </c>
      <c r="BJ98" s="558">
        <f t="shared" si="62"/>
        <v>0</v>
      </c>
      <c r="BK98" s="642">
        <f t="shared" si="63"/>
        <v>63.384035087719298</v>
      </c>
    </row>
    <row r="99" spans="1:63" x14ac:dyDescent="0.25">
      <c r="A99" s="586">
        <v>40749</v>
      </c>
      <c r="B99" s="585">
        <f t="shared" si="65"/>
        <v>7</v>
      </c>
      <c r="C99" s="575">
        <v>1</v>
      </c>
      <c r="D99" s="576" t="s">
        <v>271</v>
      </c>
      <c r="E99" s="576" t="s">
        <v>265</v>
      </c>
      <c r="F99" s="524">
        <v>3722.91</v>
      </c>
      <c r="G99" s="575">
        <v>59</v>
      </c>
      <c r="H99" s="575">
        <v>0</v>
      </c>
      <c r="I99" s="545">
        <v>0.57291666666666663</v>
      </c>
      <c r="J99" s="545">
        <v>0.57291666666666663</v>
      </c>
      <c r="K99" s="8">
        <v>0.58333333333333337</v>
      </c>
      <c r="L99" s="565">
        <f t="shared" si="35"/>
        <v>1.0416666666666741E-2</v>
      </c>
      <c r="M99" s="8">
        <v>0.59027777777777779</v>
      </c>
      <c r="N99" s="565">
        <f t="shared" si="36"/>
        <v>6.9444444444444198E-3</v>
      </c>
      <c r="O99" s="8">
        <v>0.59027777777777779</v>
      </c>
      <c r="P99" s="565">
        <f t="shared" si="37"/>
        <v>0</v>
      </c>
      <c r="Q99" s="8">
        <v>0.59027777777777779</v>
      </c>
      <c r="R99" s="8">
        <v>0.59027777777777779</v>
      </c>
      <c r="S99" s="9">
        <f t="shared" si="38"/>
        <v>0</v>
      </c>
      <c r="T99" s="8">
        <v>0.59027777777777779</v>
      </c>
      <c r="U99" s="8">
        <v>0.59027777777777779</v>
      </c>
      <c r="V99" s="9">
        <f t="shared" si="39"/>
        <v>0</v>
      </c>
      <c r="W99" s="8">
        <v>0.60972222222222217</v>
      </c>
      <c r="X99" s="9">
        <f t="shared" si="64"/>
        <v>1.9444444444444375E-2</v>
      </c>
      <c r="Y99" s="8">
        <v>0.62013888888888891</v>
      </c>
      <c r="Z99" s="9">
        <f t="shared" si="41"/>
        <v>1.0416666666666741E-2</v>
      </c>
      <c r="AA99" s="8">
        <v>0.6958333333333333</v>
      </c>
      <c r="AB99" s="565">
        <f t="shared" si="42"/>
        <v>7.5694444444444398E-2</v>
      </c>
      <c r="AC99" s="8">
        <v>0.625</v>
      </c>
      <c r="AD99" s="8">
        <v>0.70138888888888884</v>
      </c>
      <c r="AE99" s="9">
        <f t="shared" si="43"/>
        <v>7.638888888888884E-2</v>
      </c>
      <c r="AF99" s="8">
        <v>0.70416666666666661</v>
      </c>
      <c r="AG99" s="8">
        <v>0.71180555555555547</v>
      </c>
      <c r="AH99" s="9">
        <f t="shared" si="44"/>
        <v>7.6388888888888618E-3</v>
      </c>
      <c r="AI99" s="10">
        <f t="shared" si="45"/>
        <v>0</v>
      </c>
      <c r="AJ99" s="10">
        <f t="shared" si="46"/>
        <v>11</v>
      </c>
      <c r="AK99" s="8">
        <v>0.71180555555555547</v>
      </c>
      <c r="AL99" s="8">
        <v>0.71527777777777779</v>
      </c>
      <c r="AM99" s="9">
        <f t="shared" si="47"/>
        <v>3.4722222222223209E-3</v>
      </c>
      <c r="AN99" s="565">
        <f t="shared" si="33"/>
        <v>0.14236111111111116</v>
      </c>
      <c r="AO99" s="10">
        <f t="shared" si="48"/>
        <v>3</v>
      </c>
      <c r="AP99" s="10">
        <f t="shared" si="49"/>
        <v>25</v>
      </c>
      <c r="AQ99" s="565">
        <f t="shared" si="50"/>
        <v>6.0416666666666619E-2</v>
      </c>
      <c r="AR99" s="10">
        <f t="shared" si="51"/>
        <v>1</v>
      </c>
      <c r="AS99" s="10">
        <f t="shared" si="52"/>
        <v>27</v>
      </c>
      <c r="AT99" s="545">
        <v>0</v>
      </c>
      <c r="AU99" s="545">
        <v>0</v>
      </c>
      <c r="AV99" s="545">
        <v>0</v>
      </c>
      <c r="AW99" s="546">
        <f t="shared" si="53"/>
        <v>0</v>
      </c>
      <c r="AX99" s="546">
        <f t="shared" si="66"/>
        <v>0</v>
      </c>
      <c r="AY99" s="545">
        <v>0</v>
      </c>
      <c r="AZ99" s="546">
        <f t="shared" si="55"/>
        <v>0</v>
      </c>
      <c r="BA99" s="546">
        <f t="shared" si="56"/>
        <v>0</v>
      </c>
      <c r="BB99" s="545">
        <v>7.6388888888888886E-3</v>
      </c>
      <c r="BC99" s="546">
        <f t="shared" si="57"/>
        <v>0</v>
      </c>
      <c r="BD99" s="546">
        <f t="shared" si="58"/>
        <v>11</v>
      </c>
      <c r="BE99" s="545">
        <v>7.6388888888888886E-3</v>
      </c>
      <c r="BF99" s="546">
        <f t="shared" si="59"/>
        <v>0</v>
      </c>
      <c r="BG99" s="546">
        <f t="shared" si="60"/>
        <v>11</v>
      </c>
      <c r="BH99" s="545">
        <v>0</v>
      </c>
      <c r="BI99" s="637">
        <f t="shared" si="61"/>
        <v>0</v>
      </c>
      <c r="BJ99" s="558">
        <f t="shared" si="62"/>
        <v>0</v>
      </c>
      <c r="BK99" s="642">
        <f t="shared" si="63"/>
        <v>63.100169491525421</v>
      </c>
    </row>
    <row r="100" spans="1:63" ht="30" x14ac:dyDescent="0.25">
      <c r="A100" s="586">
        <v>40750</v>
      </c>
      <c r="B100" s="585">
        <f>MONTH(A102)</f>
        <v>7</v>
      </c>
      <c r="C100" s="575">
        <v>29</v>
      </c>
      <c r="D100" s="576" t="s">
        <v>33</v>
      </c>
      <c r="E100" s="576" t="s">
        <v>272</v>
      </c>
      <c r="F100" s="524">
        <v>3623</v>
      </c>
      <c r="G100" s="575">
        <v>58</v>
      </c>
      <c r="H100" s="575">
        <v>1</v>
      </c>
      <c r="I100" s="545">
        <v>0.3125</v>
      </c>
      <c r="J100" s="545">
        <v>0.3125</v>
      </c>
      <c r="K100" s="8">
        <v>0.31944444444444448</v>
      </c>
      <c r="L100" s="565">
        <f t="shared" si="35"/>
        <v>6.9444444444444753E-3</v>
      </c>
      <c r="M100" s="8">
        <v>0.32291666666666669</v>
      </c>
      <c r="N100" s="565">
        <f t="shared" si="36"/>
        <v>3.4722222222222099E-3</v>
      </c>
      <c r="O100" s="8">
        <v>0.33333333333333331</v>
      </c>
      <c r="P100" s="565">
        <f t="shared" si="37"/>
        <v>1.041666666666663E-2</v>
      </c>
      <c r="Q100" s="8">
        <v>0.33333333333333331</v>
      </c>
      <c r="R100" s="8">
        <v>0.36805555555555558</v>
      </c>
      <c r="S100" s="9">
        <f t="shared" si="38"/>
        <v>3.4722222222222265E-2</v>
      </c>
      <c r="T100" s="8">
        <v>0.33333333333333331</v>
      </c>
      <c r="U100" s="8">
        <v>0.36805555555555558</v>
      </c>
      <c r="V100" s="9">
        <f t="shared" si="39"/>
        <v>3.4722222222222265E-2</v>
      </c>
      <c r="W100" s="8">
        <v>0.37152777777777773</v>
      </c>
      <c r="X100" s="9">
        <f t="shared" si="64"/>
        <v>3.4722222222221544E-3</v>
      </c>
      <c r="Y100" s="8">
        <v>0.375</v>
      </c>
      <c r="Z100" s="9">
        <f t="shared" si="41"/>
        <v>3.4722222222222654E-3</v>
      </c>
      <c r="AA100" s="8">
        <v>0.58263888888888882</v>
      </c>
      <c r="AB100" s="565">
        <f t="shared" si="42"/>
        <v>0.20763888888888882</v>
      </c>
      <c r="AC100" s="8">
        <v>0.4236111111111111</v>
      </c>
      <c r="AD100" s="8">
        <v>0.58680555555555558</v>
      </c>
      <c r="AE100" s="9">
        <f t="shared" si="43"/>
        <v>0.16319444444444448</v>
      </c>
      <c r="AF100" s="8">
        <v>0.60277777777777775</v>
      </c>
      <c r="AG100" s="8">
        <v>0.60763888888888895</v>
      </c>
      <c r="AH100" s="9">
        <f t="shared" si="44"/>
        <v>4.8611111111112049E-3</v>
      </c>
      <c r="AI100" s="10">
        <f t="shared" si="45"/>
        <v>0</v>
      </c>
      <c r="AJ100" s="10">
        <f t="shared" si="46"/>
        <v>7</v>
      </c>
      <c r="AK100" s="8">
        <v>0.60763888888888895</v>
      </c>
      <c r="AL100" s="8">
        <v>0.61111111111111105</v>
      </c>
      <c r="AM100" s="9">
        <f t="shared" si="47"/>
        <v>3.4722222222220989E-3</v>
      </c>
      <c r="AN100" s="565">
        <f t="shared" si="33"/>
        <v>0.29861111111111105</v>
      </c>
      <c r="AO100" s="10">
        <f t="shared" si="48"/>
        <v>7</v>
      </c>
      <c r="AP100" s="10">
        <f t="shared" si="49"/>
        <v>10</v>
      </c>
      <c r="AQ100" s="565">
        <f t="shared" si="50"/>
        <v>6.1805555555555475E-2</v>
      </c>
      <c r="AR100" s="10">
        <f t="shared" si="51"/>
        <v>1</v>
      </c>
      <c r="AS100" s="10">
        <f t="shared" si="52"/>
        <v>29</v>
      </c>
      <c r="AT100" s="545">
        <v>0</v>
      </c>
      <c r="AU100" s="545">
        <v>0</v>
      </c>
      <c r="AV100" s="545">
        <v>0</v>
      </c>
      <c r="AW100" s="546">
        <f t="shared" si="53"/>
        <v>0</v>
      </c>
      <c r="AX100" s="546">
        <f t="shared" si="66"/>
        <v>0</v>
      </c>
      <c r="AY100" s="545">
        <v>0</v>
      </c>
      <c r="AZ100" s="546">
        <f t="shared" si="55"/>
        <v>0</v>
      </c>
      <c r="BA100" s="546">
        <f t="shared" si="56"/>
        <v>0</v>
      </c>
      <c r="BB100" s="545">
        <v>0</v>
      </c>
      <c r="BC100" s="546">
        <f t="shared" si="57"/>
        <v>0</v>
      </c>
      <c r="BD100" s="546">
        <f t="shared" si="58"/>
        <v>0</v>
      </c>
      <c r="BE100" s="545">
        <v>0.14583333333333334</v>
      </c>
      <c r="BF100" s="546">
        <f t="shared" si="59"/>
        <v>3</v>
      </c>
      <c r="BG100" s="546">
        <f t="shared" si="60"/>
        <v>30</v>
      </c>
      <c r="BH100" s="545">
        <v>0</v>
      </c>
      <c r="BI100" s="637">
        <f t="shared" si="61"/>
        <v>0</v>
      </c>
      <c r="BJ100" s="558">
        <f t="shared" si="62"/>
        <v>0</v>
      </c>
      <c r="BK100" s="642">
        <f t="shared" si="63"/>
        <v>62.46551724137931</v>
      </c>
    </row>
    <row r="101" spans="1:63" x14ac:dyDescent="0.25">
      <c r="A101" s="586">
        <v>40750</v>
      </c>
      <c r="B101" s="585">
        <f t="shared" ref="B101:B164" si="67">MONTH(A101)</f>
        <v>7</v>
      </c>
      <c r="C101" s="575">
        <v>11</v>
      </c>
      <c r="D101" s="588" t="s">
        <v>243</v>
      </c>
      <c r="E101" s="576" t="s">
        <v>269</v>
      </c>
      <c r="F101" s="524">
        <v>3564.31</v>
      </c>
      <c r="G101" s="575">
        <v>58</v>
      </c>
      <c r="H101" s="575">
        <v>1</v>
      </c>
      <c r="I101" s="545">
        <v>0.42708333333333331</v>
      </c>
      <c r="J101" s="545">
        <v>0.42708333333333331</v>
      </c>
      <c r="K101" s="8">
        <v>0.43055555555555558</v>
      </c>
      <c r="L101" s="565">
        <f t="shared" si="35"/>
        <v>3.4722222222222654E-3</v>
      </c>
      <c r="M101" s="8">
        <v>0.43402777777777773</v>
      </c>
      <c r="N101" s="565">
        <f t="shared" si="36"/>
        <v>3.4722222222221544E-3</v>
      </c>
      <c r="O101" s="8">
        <v>0.44791666666666669</v>
      </c>
      <c r="P101" s="565">
        <f t="shared" si="37"/>
        <v>1.3888888888888951E-2</v>
      </c>
      <c r="Q101" s="8">
        <v>0.44930555555555557</v>
      </c>
      <c r="R101" s="8">
        <v>0.52083333333333337</v>
      </c>
      <c r="S101" s="9">
        <f t="shared" si="38"/>
        <v>7.1527777777777801E-2</v>
      </c>
      <c r="T101" s="8">
        <v>0.44930555555555557</v>
      </c>
      <c r="U101" s="8">
        <v>0.52083333333333337</v>
      </c>
      <c r="V101" s="9">
        <f t="shared" si="39"/>
        <v>7.1527777777777801E-2</v>
      </c>
      <c r="W101" s="8">
        <v>0.4777777777777778</v>
      </c>
      <c r="X101" s="9">
        <f t="shared" si="64"/>
        <v>-4.3055555555555569E-2</v>
      </c>
      <c r="Y101" s="8">
        <v>0.47847222222222219</v>
      </c>
      <c r="Z101" s="9">
        <f t="shared" si="41"/>
        <v>6.9444444444438647E-4</v>
      </c>
      <c r="AA101" s="8">
        <v>0.77430555555555547</v>
      </c>
      <c r="AB101" s="565">
        <f t="shared" si="42"/>
        <v>0.29583333333333328</v>
      </c>
      <c r="AC101" s="8">
        <v>0.48055555555555557</v>
      </c>
      <c r="AD101" s="8">
        <v>0.77777777777777779</v>
      </c>
      <c r="AE101" s="9">
        <f t="shared" si="43"/>
        <v>0.29722222222222222</v>
      </c>
      <c r="AF101" s="8">
        <v>0.79027777777777775</v>
      </c>
      <c r="AG101" s="8">
        <v>0.79861111111111116</v>
      </c>
      <c r="AH101" s="9">
        <f t="shared" si="44"/>
        <v>8.3333333333334147E-3</v>
      </c>
      <c r="AI101" s="10">
        <f t="shared" si="45"/>
        <v>0</v>
      </c>
      <c r="AJ101" s="10">
        <f t="shared" si="46"/>
        <v>12</v>
      </c>
      <c r="AK101" s="8">
        <v>0.79861111111111116</v>
      </c>
      <c r="AL101" s="8">
        <v>0.80208333333333337</v>
      </c>
      <c r="AM101" s="9">
        <f t="shared" si="47"/>
        <v>3.4722222222222099E-3</v>
      </c>
      <c r="AN101" s="565">
        <f t="shared" si="33"/>
        <v>0.37500000000000006</v>
      </c>
      <c r="AO101" s="10">
        <f t="shared" si="48"/>
        <v>9</v>
      </c>
      <c r="AP101" s="10">
        <f t="shared" si="49"/>
        <v>0</v>
      </c>
      <c r="AQ101" s="565">
        <f t="shared" si="50"/>
        <v>0.15138888888888882</v>
      </c>
      <c r="AR101" s="10">
        <f t="shared" si="51"/>
        <v>3</v>
      </c>
      <c r="AS101" s="10">
        <f t="shared" si="52"/>
        <v>38</v>
      </c>
      <c r="AT101" s="545">
        <v>0</v>
      </c>
      <c r="AU101" s="545">
        <v>1.3194444444444444E-2</v>
      </c>
      <c r="AV101" s="545">
        <v>0</v>
      </c>
      <c r="AW101" s="546">
        <f t="shared" si="53"/>
        <v>0</v>
      </c>
      <c r="AX101" s="546">
        <f t="shared" si="66"/>
        <v>0</v>
      </c>
      <c r="AY101" s="545">
        <v>0</v>
      </c>
      <c r="AZ101" s="546">
        <f t="shared" si="55"/>
        <v>0</v>
      </c>
      <c r="BA101" s="546">
        <f t="shared" si="56"/>
        <v>0</v>
      </c>
      <c r="BB101" s="545">
        <v>0</v>
      </c>
      <c r="BC101" s="546">
        <f t="shared" si="57"/>
        <v>0</v>
      </c>
      <c r="BD101" s="546">
        <f t="shared" si="58"/>
        <v>0</v>
      </c>
      <c r="BE101" s="545">
        <v>0.13125000000000001</v>
      </c>
      <c r="BF101" s="546">
        <f t="shared" si="59"/>
        <v>3</v>
      </c>
      <c r="BG101" s="546">
        <f t="shared" si="60"/>
        <v>9</v>
      </c>
      <c r="BH101" s="545">
        <v>0</v>
      </c>
      <c r="BI101" s="637">
        <f t="shared" si="61"/>
        <v>0</v>
      </c>
      <c r="BJ101" s="558">
        <f t="shared" si="62"/>
        <v>0</v>
      </c>
      <c r="BK101" s="642">
        <f t="shared" si="63"/>
        <v>61.453620689655175</v>
      </c>
    </row>
    <row r="102" spans="1:63" x14ac:dyDescent="0.25">
      <c r="A102" s="586">
        <v>40750</v>
      </c>
      <c r="B102" s="585">
        <f t="shared" si="67"/>
        <v>7</v>
      </c>
      <c r="C102" s="575">
        <v>6</v>
      </c>
      <c r="D102" s="576" t="s">
        <v>224</v>
      </c>
      <c r="E102" s="576" t="s">
        <v>225</v>
      </c>
      <c r="F102" s="524">
        <v>3609.95</v>
      </c>
      <c r="G102" s="575">
        <v>58</v>
      </c>
      <c r="H102" s="575">
        <v>1</v>
      </c>
      <c r="I102" s="545">
        <v>0.55208333333333337</v>
      </c>
      <c r="J102" s="545">
        <v>0.55208333333333337</v>
      </c>
      <c r="K102" s="8">
        <v>0.55694444444444446</v>
      </c>
      <c r="L102" s="565">
        <f t="shared" si="35"/>
        <v>4.8611111111110938E-3</v>
      </c>
      <c r="M102" s="8">
        <v>0.55902777777777779</v>
      </c>
      <c r="N102" s="565">
        <f t="shared" si="36"/>
        <v>2.0833333333333259E-3</v>
      </c>
      <c r="O102" s="8">
        <v>0.56597222222222221</v>
      </c>
      <c r="P102" s="565">
        <f t="shared" si="37"/>
        <v>6.9444444444444198E-3</v>
      </c>
      <c r="Q102" s="8">
        <v>0.56944444444444442</v>
      </c>
      <c r="R102" s="8">
        <v>0.63888888888888895</v>
      </c>
      <c r="S102" s="9">
        <f t="shared" si="38"/>
        <v>6.9444444444444531E-2</v>
      </c>
      <c r="T102" s="8">
        <v>0.56944444444444442</v>
      </c>
      <c r="U102" s="8">
        <v>0.63888888888888895</v>
      </c>
      <c r="V102" s="9">
        <f t="shared" si="39"/>
        <v>6.9444444444444531E-2</v>
      </c>
      <c r="W102" s="8">
        <v>0.64583333333333337</v>
      </c>
      <c r="X102" s="9">
        <f t="shared" si="64"/>
        <v>6.9444444444444198E-3</v>
      </c>
      <c r="Y102" s="8">
        <v>0.85138888888888886</v>
      </c>
      <c r="Z102" s="9">
        <f t="shared" si="41"/>
        <v>0.20555555555555549</v>
      </c>
      <c r="AA102" s="8">
        <v>0.9472222222222223</v>
      </c>
      <c r="AB102" s="565">
        <f t="shared" si="42"/>
        <v>9.5833333333333437E-2</v>
      </c>
      <c r="AC102" s="8">
        <v>0.85416666666666663</v>
      </c>
      <c r="AD102" s="8">
        <v>0.95000000000000007</v>
      </c>
      <c r="AE102" s="9">
        <f t="shared" si="43"/>
        <v>9.5833333333333437E-2</v>
      </c>
      <c r="AF102" s="8">
        <v>1.0243055555555556</v>
      </c>
      <c r="AG102" s="8">
        <v>1.0381944444444444</v>
      </c>
      <c r="AH102" s="9">
        <f t="shared" si="44"/>
        <v>1.388888888888884E-2</v>
      </c>
      <c r="AI102" s="10">
        <f t="shared" si="45"/>
        <v>0</v>
      </c>
      <c r="AJ102" s="10">
        <f t="shared" si="46"/>
        <v>20</v>
      </c>
      <c r="AK102" s="8">
        <v>1.0381944444444444</v>
      </c>
      <c r="AL102" s="8">
        <v>1.0416666666666667</v>
      </c>
      <c r="AM102" s="9">
        <f t="shared" si="47"/>
        <v>3.4722222222223209E-3</v>
      </c>
      <c r="AN102" s="565">
        <f t="shared" ref="AN102:AN165" si="68">AL102-I102</f>
        <v>0.48958333333333337</v>
      </c>
      <c r="AO102" s="10">
        <f t="shared" si="48"/>
        <v>11</v>
      </c>
      <c r="AP102" s="10">
        <f t="shared" si="49"/>
        <v>45</v>
      </c>
      <c r="AQ102" s="565">
        <f t="shared" si="50"/>
        <v>7.1527777777777884E-2</v>
      </c>
      <c r="AR102" s="10">
        <f t="shared" si="51"/>
        <v>1</v>
      </c>
      <c r="AS102" s="10">
        <f t="shared" si="52"/>
        <v>43</v>
      </c>
      <c r="AT102" s="545">
        <v>0</v>
      </c>
      <c r="AU102" s="545">
        <v>0</v>
      </c>
      <c r="AV102" s="545">
        <v>0</v>
      </c>
      <c r="AW102" s="546">
        <f t="shared" si="53"/>
        <v>0</v>
      </c>
      <c r="AX102" s="546">
        <f t="shared" si="66"/>
        <v>0</v>
      </c>
      <c r="AY102" s="545">
        <v>0</v>
      </c>
      <c r="AZ102" s="546">
        <f t="shared" si="55"/>
        <v>0</v>
      </c>
      <c r="BA102" s="546">
        <f t="shared" si="56"/>
        <v>0</v>
      </c>
      <c r="BB102" s="545">
        <v>0</v>
      </c>
      <c r="BC102" s="546">
        <f t="shared" si="57"/>
        <v>0</v>
      </c>
      <c r="BD102" s="546">
        <f t="shared" si="58"/>
        <v>0</v>
      </c>
      <c r="BE102" s="545">
        <v>2.4305555555555556E-2</v>
      </c>
      <c r="BF102" s="546">
        <f t="shared" si="59"/>
        <v>0</v>
      </c>
      <c r="BG102" s="546">
        <f t="shared" si="60"/>
        <v>35</v>
      </c>
      <c r="BH102" s="545">
        <v>0</v>
      </c>
      <c r="BI102" s="637">
        <f t="shared" si="61"/>
        <v>0</v>
      </c>
      <c r="BJ102" s="558">
        <f t="shared" si="62"/>
        <v>0</v>
      </c>
      <c r="BK102" s="642">
        <f t="shared" si="63"/>
        <v>62.240517241379308</v>
      </c>
    </row>
    <row r="103" spans="1:63" x14ac:dyDescent="0.25">
      <c r="A103" s="586">
        <v>40751</v>
      </c>
      <c r="B103" s="585">
        <f t="shared" si="67"/>
        <v>7</v>
      </c>
      <c r="C103" s="575">
        <v>30</v>
      </c>
      <c r="D103" s="576" t="s">
        <v>33</v>
      </c>
      <c r="E103" s="576" t="s">
        <v>273</v>
      </c>
      <c r="F103" s="524">
        <v>3668.73</v>
      </c>
      <c r="G103" s="575">
        <v>59</v>
      </c>
      <c r="H103" s="575">
        <v>0</v>
      </c>
      <c r="I103" s="545">
        <v>0.37152777777777773</v>
      </c>
      <c r="J103" s="545">
        <v>0.37152777777777773</v>
      </c>
      <c r="K103" s="8">
        <v>0.37847222222222227</v>
      </c>
      <c r="L103" s="565">
        <f t="shared" si="35"/>
        <v>6.9444444444445308E-3</v>
      </c>
      <c r="M103" s="8">
        <v>0.3833333333333333</v>
      </c>
      <c r="N103" s="565">
        <f t="shared" si="36"/>
        <v>4.8611111111110383E-3</v>
      </c>
      <c r="O103" s="8">
        <v>0.39583333333333331</v>
      </c>
      <c r="P103" s="565">
        <f t="shared" si="37"/>
        <v>1.2500000000000011E-2</v>
      </c>
      <c r="Q103" s="8">
        <v>0.39583333333333331</v>
      </c>
      <c r="R103" s="8">
        <v>0.39583333333333331</v>
      </c>
      <c r="S103" s="9">
        <f t="shared" si="38"/>
        <v>0</v>
      </c>
      <c r="T103" s="8">
        <v>0.39583333333333331</v>
      </c>
      <c r="U103" s="8">
        <v>0.40277777777777773</v>
      </c>
      <c r="V103" s="9">
        <f t="shared" si="39"/>
        <v>6.9444444444444198E-3</v>
      </c>
      <c r="W103" s="8">
        <v>0.40347222222222223</v>
      </c>
      <c r="X103" s="9">
        <f t="shared" si="64"/>
        <v>7.6388888888889173E-3</v>
      </c>
      <c r="Y103" s="8">
        <v>0.41388888888888892</v>
      </c>
      <c r="Z103" s="9">
        <f t="shared" si="41"/>
        <v>1.0416666666666685E-2</v>
      </c>
      <c r="AA103" s="8">
        <v>0.49305555555555558</v>
      </c>
      <c r="AB103" s="565">
        <f t="shared" si="42"/>
        <v>7.9166666666666663E-2</v>
      </c>
      <c r="AC103" s="8">
        <v>0.41666666666666669</v>
      </c>
      <c r="AD103" s="8">
        <v>0.5</v>
      </c>
      <c r="AE103" s="9">
        <f t="shared" si="43"/>
        <v>8.3333333333333315E-2</v>
      </c>
      <c r="AF103" s="8">
        <v>0.68055555555555547</v>
      </c>
      <c r="AG103" s="8">
        <v>0.68402777777777779</v>
      </c>
      <c r="AH103" s="9">
        <f t="shared" si="44"/>
        <v>3.4722222222223209E-3</v>
      </c>
      <c r="AI103" s="10">
        <f t="shared" si="45"/>
        <v>0</v>
      </c>
      <c r="AJ103" s="10">
        <f t="shared" si="46"/>
        <v>5</v>
      </c>
      <c r="AK103" s="8">
        <v>0.68402777777777779</v>
      </c>
      <c r="AL103" s="8">
        <v>0.6875</v>
      </c>
      <c r="AM103" s="9">
        <f t="shared" si="47"/>
        <v>3.4722222222222099E-3</v>
      </c>
      <c r="AN103" s="565">
        <f t="shared" si="68"/>
        <v>0.31597222222222227</v>
      </c>
      <c r="AO103" s="10">
        <f t="shared" si="48"/>
        <v>7</v>
      </c>
      <c r="AP103" s="10">
        <f t="shared" si="49"/>
        <v>35</v>
      </c>
      <c r="AQ103" s="565">
        <f t="shared" si="50"/>
        <v>5.347222222222222E-2</v>
      </c>
      <c r="AR103" s="10">
        <f t="shared" si="51"/>
        <v>1</v>
      </c>
      <c r="AS103" s="10">
        <f t="shared" si="52"/>
        <v>17</v>
      </c>
      <c r="AT103" s="545">
        <v>0</v>
      </c>
      <c r="AU103" s="545">
        <v>1.5277777777777777E-2</v>
      </c>
      <c r="AV103" s="545">
        <v>0</v>
      </c>
      <c r="AW103" s="546">
        <f t="shared" si="53"/>
        <v>0</v>
      </c>
      <c r="AX103" s="546">
        <f t="shared" si="66"/>
        <v>0</v>
      </c>
      <c r="AY103" s="545">
        <v>0</v>
      </c>
      <c r="AZ103" s="546">
        <f t="shared" si="55"/>
        <v>0</v>
      </c>
      <c r="BA103" s="546">
        <f t="shared" si="56"/>
        <v>0</v>
      </c>
      <c r="BB103" s="545">
        <v>1.0416666666666666E-2</v>
      </c>
      <c r="BC103" s="546">
        <f t="shared" si="57"/>
        <v>0</v>
      </c>
      <c r="BD103" s="546">
        <f t="shared" si="58"/>
        <v>15</v>
      </c>
      <c r="BE103" s="545">
        <v>0</v>
      </c>
      <c r="BF103" s="546">
        <f t="shared" si="59"/>
        <v>0</v>
      </c>
      <c r="BG103" s="546">
        <f t="shared" si="60"/>
        <v>0</v>
      </c>
      <c r="BH103" s="545">
        <v>0</v>
      </c>
      <c r="BI103" s="637">
        <f t="shared" si="61"/>
        <v>0</v>
      </c>
      <c r="BJ103" s="558">
        <f t="shared" si="62"/>
        <v>0</v>
      </c>
      <c r="BK103" s="642">
        <f t="shared" si="63"/>
        <v>62.18186440677966</v>
      </c>
    </row>
    <row r="104" spans="1:63" ht="30" x14ac:dyDescent="0.25">
      <c r="A104" s="586">
        <v>40751</v>
      </c>
      <c r="B104" s="585">
        <f t="shared" si="67"/>
        <v>7</v>
      </c>
      <c r="C104" s="575">
        <v>31</v>
      </c>
      <c r="D104" s="576" t="s">
        <v>33</v>
      </c>
      <c r="E104" s="576" t="s">
        <v>272</v>
      </c>
      <c r="F104" s="524">
        <v>3480.32</v>
      </c>
      <c r="G104" s="575">
        <v>57</v>
      </c>
      <c r="H104" s="575">
        <v>2</v>
      </c>
      <c r="I104" s="545">
        <v>0.46875</v>
      </c>
      <c r="J104" s="545">
        <v>0.46875</v>
      </c>
      <c r="K104" s="8">
        <v>0.47569444444444442</v>
      </c>
      <c r="L104" s="565">
        <f t="shared" si="35"/>
        <v>6.9444444444444198E-3</v>
      </c>
      <c r="M104" s="8">
        <v>0.47847222222222219</v>
      </c>
      <c r="N104" s="565">
        <f t="shared" si="36"/>
        <v>2.7777777777777679E-3</v>
      </c>
      <c r="O104" s="8">
        <v>0.4861111111111111</v>
      </c>
      <c r="P104" s="565">
        <f t="shared" si="37"/>
        <v>7.6388888888889173E-3</v>
      </c>
      <c r="Q104" s="8">
        <v>0.4861111111111111</v>
      </c>
      <c r="R104" s="8">
        <v>0.4861111111111111</v>
      </c>
      <c r="S104" s="9">
        <f t="shared" si="38"/>
        <v>0</v>
      </c>
      <c r="T104" s="8">
        <v>0.4861111111111111</v>
      </c>
      <c r="U104" s="8">
        <v>0.48958333333333331</v>
      </c>
      <c r="V104" s="9">
        <f t="shared" si="39"/>
        <v>3.4722222222222099E-3</v>
      </c>
      <c r="W104" s="8">
        <v>0.49027777777777781</v>
      </c>
      <c r="X104" s="9">
        <f t="shared" si="64"/>
        <v>4.1666666666667074E-3</v>
      </c>
      <c r="Y104" s="8">
        <v>0.5229166666666667</v>
      </c>
      <c r="Z104" s="9">
        <f t="shared" si="41"/>
        <v>3.2638888888888884E-2</v>
      </c>
      <c r="AA104" s="8">
        <v>0.67569444444444438</v>
      </c>
      <c r="AB104" s="565">
        <f t="shared" si="42"/>
        <v>0.15277777777777768</v>
      </c>
      <c r="AC104" s="8">
        <v>0.60763888888888895</v>
      </c>
      <c r="AD104" s="8">
        <v>0.6791666666666667</v>
      </c>
      <c r="AE104" s="9">
        <f t="shared" si="43"/>
        <v>7.1527777777777746E-2</v>
      </c>
      <c r="AF104" s="8">
        <v>0.88194444444444453</v>
      </c>
      <c r="AG104" s="8">
        <v>0.88750000000000007</v>
      </c>
      <c r="AH104" s="9">
        <f t="shared" si="44"/>
        <v>5.5555555555555358E-3</v>
      </c>
      <c r="AI104" s="10">
        <f t="shared" si="45"/>
        <v>0</v>
      </c>
      <c r="AJ104" s="10">
        <f t="shared" si="46"/>
        <v>8</v>
      </c>
      <c r="AK104" s="8">
        <v>0.88750000000000007</v>
      </c>
      <c r="AL104" s="8">
        <v>0.89583333333333337</v>
      </c>
      <c r="AM104" s="9">
        <f t="shared" si="47"/>
        <v>8.3333333333333037E-3</v>
      </c>
      <c r="AN104" s="565">
        <f t="shared" si="68"/>
        <v>0.42708333333333337</v>
      </c>
      <c r="AO104" s="10">
        <f t="shared" si="48"/>
        <v>10</v>
      </c>
      <c r="AP104" s="10">
        <f t="shared" si="49"/>
        <v>15</v>
      </c>
      <c r="AQ104" s="565">
        <f t="shared" si="50"/>
        <v>0.11874999999999991</v>
      </c>
      <c r="AR104" s="10">
        <f t="shared" si="51"/>
        <v>2</v>
      </c>
      <c r="AS104" s="10">
        <f t="shared" si="52"/>
        <v>51</v>
      </c>
      <c r="AT104" s="545">
        <v>0</v>
      </c>
      <c r="AU104" s="545">
        <v>0</v>
      </c>
      <c r="AV104" s="545">
        <v>0</v>
      </c>
      <c r="AW104" s="546">
        <f t="shared" si="53"/>
        <v>0</v>
      </c>
      <c r="AX104" s="546">
        <f t="shared" si="66"/>
        <v>0</v>
      </c>
      <c r="AY104" s="545">
        <v>0</v>
      </c>
      <c r="AZ104" s="546">
        <f t="shared" si="55"/>
        <v>0</v>
      </c>
      <c r="BA104" s="546">
        <f t="shared" si="56"/>
        <v>0</v>
      </c>
      <c r="BB104" s="545">
        <v>0</v>
      </c>
      <c r="BC104" s="546">
        <f t="shared" si="57"/>
        <v>0</v>
      </c>
      <c r="BD104" s="546">
        <f t="shared" si="58"/>
        <v>0</v>
      </c>
      <c r="BE104" s="545">
        <v>3.4027777777777775E-2</v>
      </c>
      <c r="BF104" s="546">
        <f t="shared" si="59"/>
        <v>0</v>
      </c>
      <c r="BG104" s="546">
        <f t="shared" si="60"/>
        <v>49</v>
      </c>
      <c r="BH104" s="545">
        <v>0</v>
      </c>
      <c r="BI104" s="637">
        <f t="shared" si="61"/>
        <v>0</v>
      </c>
      <c r="BJ104" s="558">
        <f t="shared" si="62"/>
        <v>0</v>
      </c>
      <c r="BK104" s="642">
        <f t="shared" si="63"/>
        <v>61.058245614035087</v>
      </c>
    </row>
    <row r="105" spans="1:63" ht="30" x14ac:dyDescent="0.25">
      <c r="A105" s="586">
        <v>40751</v>
      </c>
      <c r="B105" s="585">
        <f t="shared" si="67"/>
        <v>7</v>
      </c>
      <c r="C105" s="575">
        <v>12</v>
      </c>
      <c r="D105" s="588" t="s">
        <v>243</v>
      </c>
      <c r="E105" s="576" t="s">
        <v>274</v>
      </c>
      <c r="F105" s="524">
        <v>3631.57</v>
      </c>
      <c r="G105" s="575">
        <v>59</v>
      </c>
      <c r="H105" s="575">
        <v>0</v>
      </c>
      <c r="I105" s="545">
        <v>0.72916666666666663</v>
      </c>
      <c r="J105" s="545">
        <v>0.72916666666666663</v>
      </c>
      <c r="K105" s="8">
        <v>0.73263888888888884</v>
      </c>
      <c r="L105" s="565">
        <f t="shared" si="35"/>
        <v>3.4722222222222099E-3</v>
      </c>
      <c r="M105" s="8">
        <v>0.75</v>
      </c>
      <c r="N105" s="565">
        <f t="shared" si="36"/>
        <v>1.736111111111116E-2</v>
      </c>
      <c r="O105" s="8">
        <v>0.77986111111111101</v>
      </c>
      <c r="P105" s="565">
        <f t="shared" si="37"/>
        <v>2.9861111111111005E-2</v>
      </c>
      <c r="Q105" s="8">
        <v>0.78125</v>
      </c>
      <c r="R105" s="8">
        <v>0.80555555555555547</v>
      </c>
      <c r="S105" s="9">
        <f t="shared" si="38"/>
        <v>2.4305555555555469E-2</v>
      </c>
      <c r="T105" s="8">
        <v>0.78125</v>
      </c>
      <c r="U105" s="8">
        <v>0.80555555555555547</v>
      </c>
      <c r="V105" s="9">
        <f t="shared" si="39"/>
        <v>2.4305555555555469E-2</v>
      </c>
      <c r="W105" s="8">
        <v>0.80902777777777779</v>
      </c>
      <c r="X105" s="9">
        <f t="shared" si="64"/>
        <v>3.4722222222223209E-3</v>
      </c>
      <c r="Y105" s="8">
        <v>0.81180555555555556</v>
      </c>
      <c r="Z105" s="9">
        <f t="shared" si="41"/>
        <v>2.7777777777777679E-3</v>
      </c>
      <c r="AA105" s="8">
        <v>1.1076388888888888</v>
      </c>
      <c r="AB105" s="565">
        <f t="shared" si="42"/>
        <v>0.29583333333333328</v>
      </c>
      <c r="AC105" s="8">
        <v>0.81597222222222221</v>
      </c>
      <c r="AD105" s="8">
        <v>1.1097222222222223</v>
      </c>
      <c r="AE105" s="9">
        <f t="shared" si="43"/>
        <v>0.29375000000000007</v>
      </c>
      <c r="AF105" s="8">
        <v>1.15625</v>
      </c>
      <c r="AG105" s="8">
        <v>1.1631944444444444</v>
      </c>
      <c r="AH105" s="9">
        <f t="shared" si="44"/>
        <v>6.9444444444444198E-3</v>
      </c>
      <c r="AI105" s="10">
        <f t="shared" si="45"/>
        <v>0</v>
      </c>
      <c r="AJ105" s="10">
        <f t="shared" si="46"/>
        <v>10</v>
      </c>
      <c r="AK105" s="8">
        <v>1.1631944444444444</v>
      </c>
      <c r="AL105" s="8">
        <v>1.1666666666666667</v>
      </c>
      <c r="AM105" s="9">
        <f t="shared" si="47"/>
        <v>3.4722222222223209E-3</v>
      </c>
      <c r="AN105" s="565">
        <f t="shared" si="68"/>
        <v>0.43750000000000011</v>
      </c>
      <c r="AO105" s="10">
        <f t="shared" si="48"/>
        <v>10</v>
      </c>
      <c r="AP105" s="10">
        <f t="shared" si="49"/>
        <v>30</v>
      </c>
      <c r="AQ105" s="565">
        <f t="shared" si="50"/>
        <v>9.7916666666666596E-2</v>
      </c>
      <c r="AR105" s="10">
        <f t="shared" si="51"/>
        <v>2</v>
      </c>
      <c r="AS105" s="10">
        <f t="shared" si="52"/>
        <v>21</v>
      </c>
      <c r="AT105" s="545">
        <v>0</v>
      </c>
      <c r="AU105" s="545">
        <v>0</v>
      </c>
      <c r="AV105" s="545">
        <v>4.1666666666666666E-3</v>
      </c>
      <c r="AW105" s="546">
        <f t="shared" si="53"/>
        <v>0</v>
      </c>
      <c r="AX105" s="546">
        <f t="shared" si="66"/>
        <v>6</v>
      </c>
      <c r="AY105" s="545">
        <v>0</v>
      </c>
      <c r="AZ105" s="546">
        <f t="shared" si="55"/>
        <v>0</v>
      </c>
      <c r="BA105" s="546">
        <f t="shared" si="56"/>
        <v>0</v>
      </c>
      <c r="BB105" s="545">
        <v>0</v>
      </c>
      <c r="BC105" s="546">
        <f t="shared" si="57"/>
        <v>0</v>
      </c>
      <c r="BD105" s="546">
        <f t="shared" si="58"/>
        <v>0</v>
      </c>
      <c r="BE105" s="545">
        <v>0.19375000000000001</v>
      </c>
      <c r="BF105" s="546">
        <f t="shared" si="59"/>
        <v>4</v>
      </c>
      <c r="BG105" s="546">
        <f t="shared" si="60"/>
        <v>39</v>
      </c>
      <c r="BH105" s="545">
        <v>0</v>
      </c>
      <c r="BI105" s="637">
        <f t="shared" si="61"/>
        <v>0</v>
      </c>
      <c r="BJ105" s="558">
        <f t="shared" si="62"/>
        <v>0</v>
      </c>
      <c r="BK105" s="642">
        <f t="shared" si="63"/>
        <v>61.552033898305091</v>
      </c>
    </row>
    <row r="106" spans="1:63" x14ac:dyDescent="0.25">
      <c r="A106" s="586">
        <v>40752</v>
      </c>
      <c r="B106" s="585">
        <f t="shared" si="67"/>
        <v>7</v>
      </c>
      <c r="C106" s="575">
        <v>32</v>
      </c>
      <c r="D106" s="576" t="s">
        <v>33</v>
      </c>
      <c r="E106" s="576" t="s">
        <v>227</v>
      </c>
      <c r="F106" s="524">
        <v>3288.53</v>
      </c>
      <c r="G106" s="575">
        <v>53</v>
      </c>
      <c r="H106" s="575">
        <v>6</v>
      </c>
      <c r="I106" s="545">
        <v>0.52083333333333337</v>
      </c>
      <c r="J106" s="545">
        <v>0.52083333333333337</v>
      </c>
      <c r="K106" s="8">
        <v>0.53125</v>
      </c>
      <c r="L106" s="565">
        <f t="shared" si="35"/>
        <v>1.041666666666663E-2</v>
      </c>
      <c r="M106" s="8">
        <v>0.53472222222222221</v>
      </c>
      <c r="N106" s="565">
        <f t="shared" si="36"/>
        <v>3.4722222222222099E-3</v>
      </c>
      <c r="O106" s="8">
        <v>0.54791666666666672</v>
      </c>
      <c r="P106" s="565">
        <f t="shared" si="37"/>
        <v>1.3194444444444509E-2</v>
      </c>
      <c r="Q106" s="8">
        <v>0.54861111111111105</v>
      </c>
      <c r="R106" s="8">
        <v>0.60069444444444442</v>
      </c>
      <c r="S106" s="9">
        <f t="shared" si="38"/>
        <v>5.208333333333337E-2</v>
      </c>
      <c r="T106" s="8">
        <v>0.54861111111111105</v>
      </c>
      <c r="U106" s="8">
        <v>0.60069444444444442</v>
      </c>
      <c r="V106" s="9">
        <f t="shared" si="39"/>
        <v>5.208333333333337E-2</v>
      </c>
      <c r="W106" s="8">
        <v>0.6020833333333333</v>
      </c>
      <c r="X106" s="9">
        <f t="shared" si="64"/>
        <v>1.388888888888884E-3</v>
      </c>
      <c r="Y106" s="8">
        <v>0.6020833333333333</v>
      </c>
      <c r="Z106" s="9">
        <f t="shared" si="41"/>
        <v>0</v>
      </c>
      <c r="AA106" s="8">
        <v>0.70416666666666661</v>
      </c>
      <c r="AB106" s="565">
        <f t="shared" si="42"/>
        <v>0.1020833333333333</v>
      </c>
      <c r="AC106" s="8">
        <v>0.60416666666666663</v>
      </c>
      <c r="AD106" s="8">
        <v>0.70624999999999993</v>
      </c>
      <c r="AE106" s="9">
        <f t="shared" si="43"/>
        <v>0.1020833333333333</v>
      </c>
      <c r="AF106" s="8">
        <v>0.84722222222222221</v>
      </c>
      <c r="AG106" s="8">
        <v>0.85069444444444453</v>
      </c>
      <c r="AH106" s="9">
        <f t="shared" si="44"/>
        <v>3.4722222222223209E-3</v>
      </c>
      <c r="AI106" s="10">
        <f t="shared" si="45"/>
        <v>0</v>
      </c>
      <c r="AJ106" s="10">
        <f t="shared" si="46"/>
        <v>5</v>
      </c>
      <c r="AK106" s="8">
        <v>0.85069444444444453</v>
      </c>
      <c r="AL106" s="8">
        <v>0.85416666666666663</v>
      </c>
      <c r="AM106" s="9">
        <f t="shared" si="47"/>
        <v>3.4722222222220989E-3</v>
      </c>
      <c r="AN106" s="565">
        <f t="shared" si="68"/>
        <v>0.33333333333333326</v>
      </c>
      <c r="AO106" s="10">
        <f t="shared" si="48"/>
        <v>8</v>
      </c>
      <c r="AP106" s="10">
        <f t="shared" si="49"/>
        <v>0</v>
      </c>
      <c r="AQ106" s="565">
        <f t="shared" si="50"/>
        <v>6.5972222222222196E-2</v>
      </c>
      <c r="AR106" s="10">
        <f t="shared" si="51"/>
        <v>1</v>
      </c>
      <c r="AS106" s="10">
        <f t="shared" si="52"/>
        <v>35</v>
      </c>
      <c r="AT106" s="545">
        <v>0</v>
      </c>
      <c r="AU106" s="545">
        <v>0</v>
      </c>
      <c r="AV106" s="545">
        <v>0</v>
      </c>
      <c r="AW106" s="546">
        <f t="shared" si="53"/>
        <v>0</v>
      </c>
      <c r="AX106" s="546">
        <f t="shared" si="66"/>
        <v>0</v>
      </c>
      <c r="AY106" s="545">
        <v>0</v>
      </c>
      <c r="AZ106" s="546">
        <f t="shared" si="55"/>
        <v>0</v>
      </c>
      <c r="BA106" s="546">
        <f t="shared" si="56"/>
        <v>0</v>
      </c>
      <c r="BB106" s="545">
        <v>2.7777777777777779E-3</v>
      </c>
      <c r="BC106" s="546">
        <f t="shared" si="57"/>
        <v>0</v>
      </c>
      <c r="BD106" s="546">
        <f t="shared" si="58"/>
        <v>4</v>
      </c>
      <c r="BE106" s="545">
        <v>3.3333333333333333E-2</v>
      </c>
      <c r="BF106" s="546">
        <f t="shared" si="59"/>
        <v>0</v>
      </c>
      <c r="BG106" s="546">
        <f t="shared" si="60"/>
        <v>48</v>
      </c>
      <c r="BH106" s="545">
        <v>0</v>
      </c>
      <c r="BI106" s="637">
        <f t="shared" si="61"/>
        <v>0</v>
      </c>
      <c r="BJ106" s="558">
        <f t="shared" si="62"/>
        <v>0</v>
      </c>
      <c r="BK106" s="642">
        <f t="shared" si="63"/>
        <v>62.047735849056608</v>
      </c>
    </row>
    <row r="107" spans="1:63" x14ac:dyDescent="0.25">
      <c r="A107" s="586">
        <v>40752</v>
      </c>
      <c r="B107" s="585">
        <f t="shared" si="67"/>
        <v>7</v>
      </c>
      <c r="C107" s="575">
        <v>7</v>
      </c>
      <c r="D107" s="576" t="s">
        <v>224</v>
      </c>
      <c r="E107" s="576" t="s">
        <v>225</v>
      </c>
      <c r="F107" s="524">
        <v>3553.63</v>
      </c>
      <c r="G107" s="575">
        <v>57</v>
      </c>
      <c r="H107" s="575">
        <v>2</v>
      </c>
      <c r="I107" s="545">
        <v>0.61805555555555558</v>
      </c>
      <c r="J107" s="545">
        <v>0.61805555555555558</v>
      </c>
      <c r="K107" s="8">
        <v>0.625</v>
      </c>
      <c r="L107" s="565">
        <f t="shared" si="35"/>
        <v>6.9444444444444198E-3</v>
      </c>
      <c r="M107" s="8">
        <v>0.62638888888888888</v>
      </c>
      <c r="N107" s="565">
        <f t="shared" si="36"/>
        <v>1.388888888888884E-3</v>
      </c>
      <c r="O107" s="8">
        <v>0.64583333333333337</v>
      </c>
      <c r="P107" s="565">
        <f t="shared" si="37"/>
        <v>1.9444444444444486E-2</v>
      </c>
      <c r="Q107" s="8">
        <v>0.64583333333333337</v>
      </c>
      <c r="R107" s="8">
        <v>0.71180555555555547</v>
      </c>
      <c r="S107" s="9">
        <f t="shared" si="38"/>
        <v>6.5972222222222099E-2</v>
      </c>
      <c r="T107" s="8">
        <v>0.64583333333333337</v>
      </c>
      <c r="U107" s="8">
        <v>0.71180555555555547</v>
      </c>
      <c r="V107" s="9">
        <f t="shared" si="39"/>
        <v>6.5972222222222099E-2</v>
      </c>
      <c r="W107" s="8">
        <v>0.71666666666666667</v>
      </c>
      <c r="X107" s="9">
        <f t="shared" si="64"/>
        <v>4.8611111111112049E-3</v>
      </c>
      <c r="Y107" s="8">
        <v>0.74305555555555547</v>
      </c>
      <c r="Z107" s="9">
        <f t="shared" si="41"/>
        <v>2.6388888888888795E-2</v>
      </c>
      <c r="AA107" s="8">
        <v>0.85833333333333339</v>
      </c>
      <c r="AB107" s="565">
        <f t="shared" si="42"/>
        <v>0.11527777777777792</v>
      </c>
      <c r="AC107" s="8">
        <v>0.74583333333333324</v>
      </c>
      <c r="AD107" s="8">
        <v>0.86111111111111116</v>
      </c>
      <c r="AE107" s="9">
        <f t="shared" si="43"/>
        <v>0.11527777777777792</v>
      </c>
      <c r="AF107" s="8">
        <v>0.95138888888888884</v>
      </c>
      <c r="AG107" s="8">
        <v>0.95833333333333337</v>
      </c>
      <c r="AH107" s="9">
        <f t="shared" si="44"/>
        <v>6.9444444444445308E-3</v>
      </c>
      <c r="AI107" s="10">
        <f t="shared" si="45"/>
        <v>0</v>
      </c>
      <c r="AJ107" s="10">
        <f t="shared" si="46"/>
        <v>10</v>
      </c>
      <c r="AK107" s="8">
        <v>0.95833333333333337</v>
      </c>
      <c r="AL107" s="8">
        <v>0.96875</v>
      </c>
      <c r="AM107" s="9">
        <f t="shared" si="47"/>
        <v>1.041666666666663E-2</v>
      </c>
      <c r="AN107" s="565">
        <f t="shared" si="68"/>
        <v>0.35069444444444442</v>
      </c>
      <c r="AO107" s="10">
        <f t="shared" si="48"/>
        <v>8</v>
      </c>
      <c r="AP107" s="10">
        <f t="shared" si="49"/>
        <v>25</v>
      </c>
      <c r="AQ107" s="565">
        <f t="shared" si="50"/>
        <v>6.736111111111126E-2</v>
      </c>
      <c r="AR107" s="10">
        <f t="shared" si="51"/>
        <v>1</v>
      </c>
      <c r="AS107" s="10">
        <f t="shared" si="52"/>
        <v>37</v>
      </c>
      <c r="AT107" s="545">
        <v>0</v>
      </c>
      <c r="AU107" s="545">
        <v>0</v>
      </c>
      <c r="AV107" s="545">
        <v>0</v>
      </c>
      <c r="AW107" s="546">
        <f t="shared" si="53"/>
        <v>0</v>
      </c>
      <c r="AX107" s="546">
        <f t="shared" si="66"/>
        <v>0</v>
      </c>
      <c r="AY107" s="545">
        <v>0</v>
      </c>
      <c r="AZ107" s="546">
        <f t="shared" si="55"/>
        <v>0</v>
      </c>
      <c r="BA107" s="546">
        <f t="shared" si="56"/>
        <v>0</v>
      </c>
      <c r="BB107" s="545">
        <v>0</v>
      </c>
      <c r="BC107" s="546">
        <f t="shared" si="57"/>
        <v>0</v>
      </c>
      <c r="BD107" s="546">
        <f t="shared" si="58"/>
        <v>0</v>
      </c>
      <c r="BE107" s="545">
        <v>4.7916666666666663E-2</v>
      </c>
      <c r="BF107" s="546">
        <f t="shared" si="59"/>
        <v>1</v>
      </c>
      <c r="BG107" s="546">
        <f t="shared" si="60"/>
        <v>9</v>
      </c>
      <c r="BH107" s="545">
        <v>0</v>
      </c>
      <c r="BI107" s="637">
        <f t="shared" si="61"/>
        <v>0</v>
      </c>
      <c r="BJ107" s="558">
        <f t="shared" si="62"/>
        <v>0</v>
      </c>
      <c r="BK107" s="642">
        <f t="shared" si="63"/>
        <v>62.344385964912284</v>
      </c>
    </row>
    <row r="108" spans="1:63" ht="30" x14ac:dyDescent="0.25">
      <c r="A108" s="586">
        <v>40753</v>
      </c>
      <c r="B108" s="585">
        <f t="shared" si="67"/>
        <v>7</v>
      </c>
      <c r="C108" s="575">
        <v>33</v>
      </c>
      <c r="D108" s="576" t="s">
        <v>33</v>
      </c>
      <c r="E108" s="576" t="s">
        <v>275</v>
      </c>
      <c r="F108" s="524">
        <v>3650.31</v>
      </c>
      <c r="G108" s="575">
        <v>59</v>
      </c>
      <c r="H108" s="575">
        <v>0</v>
      </c>
      <c r="I108" s="545">
        <v>0.15625</v>
      </c>
      <c r="J108" s="545">
        <v>0.15625</v>
      </c>
      <c r="K108" s="8">
        <v>0.16666666666666666</v>
      </c>
      <c r="L108" s="565">
        <f t="shared" si="35"/>
        <v>1.0416666666666657E-2</v>
      </c>
      <c r="M108" s="8">
        <v>0.17708333333333334</v>
      </c>
      <c r="N108" s="565">
        <f t="shared" si="36"/>
        <v>1.0416666666666685E-2</v>
      </c>
      <c r="O108" s="8">
        <v>0.19791666666666666</v>
      </c>
      <c r="P108" s="565">
        <f t="shared" si="37"/>
        <v>2.0833333333333315E-2</v>
      </c>
      <c r="Q108" s="8">
        <v>0.20138888888888887</v>
      </c>
      <c r="R108" s="8">
        <v>0.25347222222222221</v>
      </c>
      <c r="S108" s="9">
        <f t="shared" si="38"/>
        <v>5.2083333333333343E-2</v>
      </c>
      <c r="T108" s="8">
        <v>0.20138888888888887</v>
      </c>
      <c r="U108" s="8">
        <v>0.25347222222222221</v>
      </c>
      <c r="V108" s="9">
        <f t="shared" si="39"/>
        <v>5.2083333333333343E-2</v>
      </c>
      <c r="W108" s="8">
        <v>0.25763888888888892</v>
      </c>
      <c r="X108" s="9">
        <f t="shared" si="64"/>
        <v>4.1666666666667074E-3</v>
      </c>
      <c r="Y108" s="8">
        <v>0.25833333333333336</v>
      </c>
      <c r="Z108" s="9">
        <f t="shared" si="41"/>
        <v>6.9444444444444198E-4</v>
      </c>
      <c r="AA108" s="8">
        <v>0.47500000000000003</v>
      </c>
      <c r="AB108" s="565">
        <f t="shared" si="42"/>
        <v>0.21666666666666667</v>
      </c>
      <c r="AC108" s="8">
        <v>0.26111111111111113</v>
      </c>
      <c r="AD108" s="8">
        <v>0.33333333333333331</v>
      </c>
      <c r="AE108" s="9">
        <f t="shared" si="43"/>
        <v>7.2222222222222188E-2</v>
      </c>
      <c r="AF108" s="8">
        <v>0.4861111111111111</v>
      </c>
      <c r="AG108" s="8">
        <v>0.49305555555555558</v>
      </c>
      <c r="AH108" s="9">
        <f t="shared" si="44"/>
        <v>6.9444444444444753E-3</v>
      </c>
      <c r="AI108" s="10">
        <f t="shared" si="45"/>
        <v>0</v>
      </c>
      <c r="AJ108" s="10">
        <f t="shared" si="46"/>
        <v>10</v>
      </c>
      <c r="AK108" s="8">
        <v>0.49305555555555558</v>
      </c>
      <c r="AL108" s="8">
        <v>0.49652777777777773</v>
      </c>
      <c r="AM108" s="9">
        <f t="shared" si="47"/>
        <v>3.4722222222221544E-3</v>
      </c>
      <c r="AN108" s="565">
        <f t="shared" si="68"/>
        <v>0.34027777777777773</v>
      </c>
      <c r="AO108" s="10">
        <f t="shared" si="48"/>
        <v>8</v>
      </c>
      <c r="AP108" s="10">
        <f t="shared" si="49"/>
        <v>10</v>
      </c>
      <c r="AQ108" s="565">
        <f t="shared" si="50"/>
        <v>0.16180555555555556</v>
      </c>
      <c r="AR108" s="10">
        <f t="shared" si="51"/>
        <v>3</v>
      </c>
      <c r="AS108" s="10">
        <f t="shared" si="52"/>
        <v>53</v>
      </c>
      <c r="AT108" s="545">
        <v>0</v>
      </c>
      <c r="AU108" s="545">
        <v>0</v>
      </c>
      <c r="AV108" s="545">
        <v>0</v>
      </c>
      <c r="AW108" s="546">
        <f t="shared" si="53"/>
        <v>0</v>
      </c>
      <c r="AX108" s="546">
        <f t="shared" si="66"/>
        <v>0</v>
      </c>
      <c r="AY108" s="545">
        <v>0</v>
      </c>
      <c r="AZ108" s="546">
        <f t="shared" si="55"/>
        <v>0</v>
      </c>
      <c r="BA108" s="546">
        <f t="shared" si="56"/>
        <v>0</v>
      </c>
      <c r="BB108" s="545">
        <v>0</v>
      </c>
      <c r="BC108" s="546">
        <f t="shared" si="57"/>
        <v>0</v>
      </c>
      <c r="BD108" s="546">
        <f t="shared" si="58"/>
        <v>0</v>
      </c>
      <c r="BE108" s="545">
        <v>5.486111111111111E-2</v>
      </c>
      <c r="BF108" s="546">
        <f t="shared" si="59"/>
        <v>1</v>
      </c>
      <c r="BG108" s="546">
        <f t="shared" si="60"/>
        <v>19</v>
      </c>
      <c r="BH108" s="545">
        <v>0</v>
      </c>
      <c r="BI108" s="637">
        <f t="shared" si="61"/>
        <v>0</v>
      </c>
      <c r="BJ108" s="558">
        <f t="shared" si="62"/>
        <v>0</v>
      </c>
      <c r="BK108" s="642">
        <f t="shared" si="63"/>
        <v>61.869661016949152</v>
      </c>
    </row>
    <row r="109" spans="1:63" x14ac:dyDescent="0.25">
      <c r="A109" s="586">
        <v>40753</v>
      </c>
      <c r="B109" s="585">
        <f t="shared" si="67"/>
        <v>7</v>
      </c>
      <c r="C109" s="575">
        <v>2</v>
      </c>
      <c r="D109" s="576" t="s">
        <v>271</v>
      </c>
      <c r="E109" s="576" t="s">
        <v>265</v>
      </c>
      <c r="F109" s="524">
        <v>3512.34</v>
      </c>
      <c r="G109" s="575">
        <v>56</v>
      </c>
      <c r="H109" s="575">
        <v>2</v>
      </c>
      <c r="I109" s="545">
        <v>0.77083333333333337</v>
      </c>
      <c r="J109" s="545">
        <v>0.77083333333333337</v>
      </c>
      <c r="K109" s="8">
        <v>0.77638888888888891</v>
      </c>
      <c r="L109" s="565">
        <f t="shared" si="35"/>
        <v>5.5555555555555358E-3</v>
      </c>
      <c r="M109" s="8">
        <v>0.77916666666666667</v>
      </c>
      <c r="N109" s="565">
        <f t="shared" si="36"/>
        <v>2.7777777777777679E-3</v>
      </c>
      <c r="O109" s="8">
        <v>0.79166666666666663</v>
      </c>
      <c r="P109" s="565">
        <f t="shared" si="37"/>
        <v>1.2499999999999956E-2</v>
      </c>
      <c r="Q109" s="8">
        <v>0.79166666666666663</v>
      </c>
      <c r="R109" s="8">
        <v>0.85069444444444453</v>
      </c>
      <c r="S109" s="9">
        <f t="shared" si="38"/>
        <v>5.9027777777777901E-2</v>
      </c>
      <c r="T109" s="8">
        <v>0.79166666666666663</v>
      </c>
      <c r="U109" s="8">
        <v>0.85069444444444453</v>
      </c>
      <c r="V109" s="9">
        <f t="shared" si="39"/>
        <v>5.9027777777777901E-2</v>
      </c>
      <c r="W109" s="8">
        <v>0.85069444444444453</v>
      </c>
      <c r="X109" s="9">
        <f t="shared" si="64"/>
        <v>0</v>
      </c>
      <c r="Y109" s="8">
        <v>0.8534722222222223</v>
      </c>
      <c r="Z109" s="9">
        <f t="shared" si="41"/>
        <v>2.7777777777777679E-3</v>
      </c>
      <c r="AA109" s="8">
        <v>0.90625</v>
      </c>
      <c r="AB109" s="565">
        <f t="shared" si="42"/>
        <v>5.2777777777777701E-2</v>
      </c>
      <c r="AC109" s="8">
        <v>0.85625000000000007</v>
      </c>
      <c r="AD109" s="8">
        <v>0.90972222222222221</v>
      </c>
      <c r="AE109" s="9">
        <f t="shared" si="43"/>
        <v>5.3472222222222143E-2</v>
      </c>
      <c r="AF109" s="8">
        <v>0.92361111111111116</v>
      </c>
      <c r="AG109" s="8">
        <v>0.92708333333333337</v>
      </c>
      <c r="AH109" s="9">
        <f t="shared" si="44"/>
        <v>3.4722222222222099E-3</v>
      </c>
      <c r="AI109" s="10">
        <f t="shared" si="45"/>
        <v>0</v>
      </c>
      <c r="AJ109" s="10">
        <f t="shared" si="46"/>
        <v>5</v>
      </c>
      <c r="AK109" s="8">
        <v>0.92708333333333337</v>
      </c>
      <c r="AL109" s="8">
        <v>0.9375</v>
      </c>
      <c r="AM109" s="9">
        <f t="shared" si="47"/>
        <v>1.041666666666663E-2</v>
      </c>
      <c r="AN109" s="565">
        <f t="shared" si="68"/>
        <v>0.16666666666666663</v>
      </c>
      <c r="AO109" s="10">
        <f t="shared" si="48"/>
        <v>4</v>
      </c>
      <c r="AP109" s="10">
        <f t="shared" si="49"/>
        <v>0</v>
      </c>
      <c r="AQ109" s="565">
        <f t="shared" si="50"/>
        <v>4.0277777777777704E-2</v>
      </c>
      <c r="AR109" s="10">
        <f t="shared" si="51"/>
        <v>0</v>
      </c>
      <c r="AS109" s="10">
        <f t="shared" si="52"/>
        <v>58</v>
      </c>
      <c r="AT109" s="545">
        <v>0</v>
      </c>
      <c r="AU109" s="545">
        <v>0</v>
      </c>
      <c r="AV109" s="545">
        <v>0</v>
      </c>
      <c r="AW109" s="546">
        <f t="shared" si="53"/>
        <v>0</v>
      </c>
      <c r="AX109" s="546">
        <f t="shared" si="66"/>
        <v>0</v>
      </c>
      <c r="AY109" s="545">
        <v>0</v>
      </c>
      <c r="AZ109" s="546">
        <f t="shared" si="55"/>
        <v>0</v>
      </c>
      <c r="BA109" s="546">
        <f t="shared" si="56"/>
        <v>0</v>
      </c>
      <c r="BB109" s="545">
        <v>0</v>
      </c>
      <c r="BC109" s="546">
        <f t="shared" si="57"/>
        <v>0</v>
      </c>
      <c r="BD109" s="546">
        <f t="shared" si="58"/>
        <v>0</v>
      </c>
      <c r="BE109" s="545">
        <v>1.2499999999999999E-2</v>
      </c>
      <c r="BF109" s="546">
        <f t="shared" si="59"/>
        <v>0</v>
      </c>
      <c r="BG109" s="546">
        <f t="shared" si="60"/>
        <v>18</v>
      </c>
      <c r="BH109" s="545">
        <v>0</v>
      </c>
      <c r="BI109" s="637">
        <f t="shared" si="61"/>
        <v>0</v>
      </c>
      <c r="BJ109" s="558">
        <f t="shared" si="62"/>
        <v>0</v>
      </c>
      <c r="BK109" s="642">
        <f t="shared" si="63"/>
        <v>62.720357142857146</v>
      </c>
    </row>
    <row r="110" spans="1:63" x14ac:dyDescent="0.25">
      <c r="A110" s="586">
        <v>40753</v>
      </c>
      <c r="B110" s="585">
        <f t="shared" si="67"/>
        <v>7</v>
      </c>
      <c r="C110" s="575">
        <v>3</v>
      </c>
      <c r="D110" s="576" t="s">
        <v>264</v>
      </c>
      <c r="E110" s="576" t="s">
        <v>265</v>
      </c>
      <c r="F110" s="524">
        <v>3654.44</v>
      </c>
      <c r="G110" s="575">
        <v>58</v>
      </c>
      <c r="H110" s="575">
        <v>1</v>
      </c>
      <c r="I110" s="545">
        <v>0.86805555555555547</v>
      </c>
      <c r="J110" s="545">
        <v>0.86805555555555547</v>
      </c>
      <c r="K110" s="8">
        <v>0.88194444444444453</v>
      </c>
      <c r="L110" s="565">
        <f t="shared" si="35"/>
        <v>1.3888888888889062E-2</v>
      </c>
      <c r="M110" s="8">
        <v>0.88541666666666663</v>
      </c>
      <c r="N110" s="565">
        <f t="shared" si="36"/>
        <v>3.4722222222220989E-3</v>
      </c>
      <c r="O110" s="8">
        <v>0.89583333333333337</v>
      </c>
      <c r="P110" s="565">
        <f t="shared" si="37"/>
        <v>1.0416666666666741E-2</v>
      </c>
      <c r="Q110" s="8">
        <v>0.89583333333333337</v>
      </c>
      <c r="R110" s="8">
        <v>0.9375</v>
      </c>
      <c r="S110" s="9">
        <f t="shared" si="38"/>
        <v>4.166666666666663E-2</v>
      </c>
      <c r="T110" s="8">
        <v>0.89583333333333337</v>
      </c>
      <c r="U110" s="8">
        <v>0.9375</v>
      </c>
      <c r="V110" s="9">
        <f t="shared" si="39"/>
        <v>4.166666666666663E-2</v>
      </c>
      <c r="W110" s="8">
        <v>0.94444444444444453</v>
      </c>
      <c r="X110" s="9">
        <f t="shared" si="64"/>
        <v>6.9444444444445308E-3</v>
      </c>
      <c r="Y110" s="8">
        <v>0.9916666666666667</v>
      </c>
      <c r="Z110" s="9">
        <f t="shared" si="41"/>
        <v>4.7222222222222165E-2</v>
      </c>
      <c r="AA110" s="8">
        <v>1.054861111111111</v>
      </c>
      <c r="AB110" s="565">
        <f t="shared" si="42"/>
        <v>6.3194444444444331E-2</v>
      </c>
      <c r="AC110" s="8">
        <v>0.99652777777777779</v>
      </c>
      <c r="AD110" s="8">
        <v>1.0590277777777779</v>
      </c>
      <c r="AE110" s="9">
        <f t="shared" si="43"/>
        <v>6.2500000000000111E-2</v>
      </c>
      <c r="AF110" s="8">
        <v>1.0694444444444444</v>
      </c>
      <c r="AG110" s="8">
        <v>1.0763888888888888</v>
      </c>
      <c r="AH110" s="9">
        <f t="shared" si="44"/>
        <v>6.9444444444444198E-3</v>
      </c>
      <c r="AI110" s="10">
        <f t="shared" si="45"/>
        <v>0</v>
      </c>
      <c r="AJ110" s="10">
        <f t="shared" si="46"/>
        <v>10</v>
      </c>
      <c r="AK110" s="8">
        <v>1.0763888888888888</v>
      </c>
      <c r="AL110" s="8">
        <v>1.0798611111111112</v>
      </c>
      <c r="AM110" s="9">
        <f t="shared" si="47"/>
        <v>3.4722222222223209E-3</v>
      </c>
      <c r="AN110" s="565">
        <f t="shared" si="68"/>
        <v>0.21180555555555569</v>
      </c>
      <c r="AO110" s="10">
        <f t="shared" si="48"/>
        <v>5</v>
      </c>
      <c r="AP110" s="10">
        <f t="shared" si="49"/>
        <v>5</v>
      </c>
      <c r="AQ110" s="565">
        <f t="shared" si="50"/>
        <v>4.2361111111111002E-2</v>
      </c>
      <c r="AR110" s="10">
        <f t="shared" si="51"/>
        <v>1</v>
      </c>
      <c r="AS110" s="10">
        <f t="shared" si="52"/>
        <v>1</v>
      </c>
      <c r="AT110" s="545">
        <v>0</v>
      </c>
      <c r="AU110" s="545">
        <v>0</v>
      </c>
      <c r="AV110" s="545">
        <v>0</v>
      </c>
      <c r="AW110" s="546">
        <f t="shared" si="53"/>
        <v>0</v>
      </c>
      <c r="AX110" s="546">
        <f t="shared" si="66"/>
        <v>0</v>
      </c>
      <c r="AY110" s="545">
        <v>0</v>
      </c>
      <c r="AZ110" s="546">
        <f t="shared" si="55"/>
        <v>0</v>
      </c>
      <c r="BA110" s="546">
        <f t="shared" si="56"/>
        <v>0</v>
      </c>
      <c r="BB110" s="545">
        <v>0</v>
      </c>
      <c r="BC110" s="546">
        <f t="shared" si="57"/>
        <v>0</v>
      </c>
      <c r="BD110" s="546">
        <f t="shared" si="58"/>
        <v>0</v>
      </c>
      <c r="BE110" s="545">
        <v>2.0833333333333332E-2</v>
      </c>
      <c r="BF110" s="546">
        <f t="shared" si="59"/>
        <v>0</v>
      </c>
      <c r="BG110" s="546">
        <f t="shared" si="60"/>
        <v>30</v>
      </c>
      <c r="BH110" s="545">
        <v>0</v>
      </c>
      <c r="BI110" s="637">
        <f t="shared" si="61"/>
        <v>0</v>
      </c>
      <c r="BJ110" s="558">
        <f t="shared" si="62"/>
        <v>0</v>
      </c>
      <c r="BK110" s="642">
        <f t="shared" si="63"/>
        <v>63.007586206896555</v>
      </c>
    </row>
    <row r="111" spans="1:63" ht="30" x14ac:dyDescent="0.25">
      <c r="A111" s="586">
        <v>40754</v>
      </c>
      <c r="B111" s="585">
        <f t="shared" si="67"/>
        <v>7</v>
      </c>
      <c r="C111" s="575">
        <v>34</v>
      </c>
      <c r="D111" s="576" t="s">
        <v>33</v>
      </c>
      <c r="E111" s="576" t="s">
        <v>278</v>
      </c>
      <c r="F111" s="524">
        <v>3670.89</v>
      </c>
      <c r="G111" s="575">
        <v>59</v>
      </c>
      <c r="H111" s="575">
        <v>0</v>
      </c>
      <c r="I111" s="545">
        <v>3.125E-2</v>
      </c>
      <c r="J111" s="545">
        <v>3.125E-2</v>
      </c>
      <c r="K111" s="8">
        <v>1.0416666666666667</v>
      </c>
      <c r="L111" s="565">
        <f t="shared" si="35"/>
        <v>1.0104166666666667</v>
      </c>
      <c r="M111" s="8">
        <v>1.0520833333333333</v>
      </c>
      <c r="N111" s="565">
        <f t="shared" si="36"/>
        <v>1.0416666666666519E-2</v>
      </c>
      <c r="O111" s="8">
        <v>1.0930555555555557</v>
      </c>
      <c r="P111" s="565">
        <f t="shared" si="37"/>
        <v>4.097222222222241E-2</v>
      </c>
      <c r="Q111" s="8">
        <v>1.0930555555555557</v>
      </c>
      <c r="R111" s="8">
        <v>1.1319444444444444</v>
      </c>
      <c r="S111" s="9">
        <f t="shared" si="38"/>
        <v>3.8888888888888751E-2</v>
      </c>
      <c r="T111" s="8">
        <v>1.0930555555555557</v>
      </c>
      <c r="U111" s="8">
        <v>1.1319444444444444</v>
      </c>
      <c r="V111" s="9">
        <f t="shared" si="39"/>
        <v>3.8888888888888751E-2</v>
      </c>
      <c r="W111" s="8">
        <v>1.1354166666666667</v>
      </c>
      <c r="X111" s="9">
        <f t="shared" si="64"/>
        <v>3.4722222222223209E-3</v>
      </c>
      <c r="Y111" s="8">
        <v>1.1368055555555556</v>
      </c>
      <c r="Z111" s="9">
        <f t="shared" si="41"/>
        <v>1.388888888888884E-3</v>
      </c>
      <c r="AA111" s="8">
        <v>1.2708333333333333</v>
      </c>
      <c r="AB111" s="565">
        <f t="shared" si="42"/>
        <v>0.13402777777777763</v>
      </c>
      <c r="AC111" s="8">
        <v>1.1402777777777777</v>
      </c>
      <c r="AD111" s="8">
        <v>1.2743055555555556</v>
      </c>
      <c r="AE111" s="9">
        <f t="shared" si="43"/>
        <v>0.13402777777777786</v>
      </c>
      <c r="AF111" s="8">
        <v>1.2833333333333334</v>
      </c>
      <c r="AG111" s="8">
        <v>1.2881944444444444</v>
      </c>
      <c r="AH111" s="9">
        <f t="shared" si="44"/>
        <v>4.8611111111109828E-3</v>
      </c>
      <c r="AI111" s="10">
        <f t="shared" si="45"/>
        <v>0</v>
      </c>
      <c r="AJ111" s="10">
        <f t="shared" si="46"/>
        <v>7</v>
      </c>
      <c r="AK111" s="8">
        <v>1.2881944444444444</v>
      </c>
      <c r="AL111" s="8">
        <v>1.2951388888888888</v>
      </c>
      <c r="AM111" s="9">
        <f t="shared" si="47"/>
        <v>6.9444444444444198E-3</v>
      </c>
      <c r="AN111" s="565">
        <f t="shared" si="68"/>
        <v>1.2638888888888888</v>
      </c>
      <c r="AO111" s="10">
        <f t="shared" si="48"/>
        <v>6</v>
      </c>
      <c r="AP111" s="10">
        <f t="shared" si="49"/>
        <v>20</v>
      </c>
      <c r="AQ111" s="565">
        <f t="shared" si="50"/>
        <v>6.1805555555555419E-2</v>
      </c>
      <c r="AR111" s="10">
        <f t="shared" si="51"/>
        <v>1</v>
      </c>
      <c r="AS111" s="10">
        <f t="shared" si="52"/>
        <v>29</v>
      </c>
      <c r="AT111" s="545">
        <v>0</v>
      </c>
      <c r="AU111" s="545">
        <v>0</v>
      </c>
      <c r="AV111" s="545">
        <v>0</v>
      </c>
      <c r="AW111" s="546">
        <f t="shared" si="53"/>
        <v>0</v>
      </c>
      <c r="AX111" s="546">
        <f t="shared" si="66"/>
        <v>0</v>
      </c>
      <c r="AY111" s="545">
        <v>0</v>
      </c>
      <c r="AZ111" s="546">
        <f t="shared" si="55"/>
        <v>0</v>
      </c>
      <c r="BA111" s="546">
        <f t="shared" si="56"/>
        <v>0</v>
      </c>
      <c r="BB111" s="545">
        <v>1.9444444444444445E-2</v>
      </c>
      <c r="BC111" s="546">
        <f t="shared" si="57"/>
        <v>0</v>
      </c>
      <c r="BD111" s="546">
        <f t="shared" si="58"/>
        <v>28</v>
      </c>
      <c r="BE111" s="545">
        <v>5.2777777777777778E-2</v>
      </c>
      <c r="BF111" s="546">
        <f t="shared" si="59"/>
        <v>1</v>
      </c>
      <c r="BG111" s="546">
        <f t="shared" si="60"/>
        <v>16</v>
      </c>
      <c r="BH111" s="545">
        <v>0</v>
      </c>
      <c r="BI111" s="637">
        <f t="shared" si="61"/>
        <v>0</v>
      </c>
      <c r="BJ111" s="558">
        <f t="shared" si="62"/>
        <v>0</v>
      </c>
      <c r="BK111" s="642">
        <f t="shared" si="63"/>
        <v>62.218474576271184</v>
      </c>
    </row>
    <row r="112" spans="1:63" s="152" customFormat="1" x14ac:dyDescent="0.25">
      <c r="A112" s="590">
        <v>40754</v>
      </c>
      <c r="B112" s="591">
        <f t="shared" si="67"/>
        <v>7</v>
      </c>
      <c r="C112" s="592">
        <v>8</v>
      </c>
      <c r="D112" s="593" t="s">
        <v>224</v>
      </c>
      <c r="E112" s="593" t="s">
        <v>225</v>
      </c>
      <c r="F112" s="528">
        <v>3678.18</v>
      </c>
      <c r="G112" s="592">
        <v>59</v>
      </c>
      <c r="H112" s="592">
        <v>0</v>
      </c>
      <c r="I112" s="553">
        <v>0.45833333333333331</v>
      </c>
      <c r="J112" s="553">
        <v>0.45833333333333331</v>
      </c>
      <c r="K112" s="151">
        <v>0.46180555555555558</v>
      </c>
      <c r="L112" s="565">
        <f t="shared" si="35"/>
        <v>3.4722222222222654E-3</v>
      </c>
      <c r="M112" s="151">
        <v>0.46319444444444446</v>
      </c>
      <c r="N112" s="565">
        <f t="shared" si="36"/>
        <v>1.388888888888884E-3</v>
      </c>
      <c r="O112" s="151">
        <v>0.48125000000000001</v>
      </c>
      <c r="P112" s="565">
        <f t="shared" si="37"/>
        <v>1.8055555555555547E-2</v>
      </c>
      <c r="Q112" s="151">
        <v>0.48125000000000001</v>
      </c>
      <c r="R112" s="151">
        <v>0.51944444444444449</v>
      </c>
      <c r="S112" s="9">
        <f t="shared" si="38"/>
        <v>3.8194444444444475E-2</v>
      </c>
      <c r="T112" s="151">
        <v>0.51944444444444449</v>
      </c>
      <c r="U112" s="151">
        <v>0.51944444444444449</v>
      </c>
      <c r="V112" s="9">
        <f t="shared" si="39"/>
        <v>0</v>
      </c>
      <c r="W112" s="151">
        <v>0.52013888888888882</v>
      </c>
      <c r="X112" s="9">
        <f t="shared" si="64"/>
        <v>6.9444444444433095E-4</v>
      </c>
      <c r="Y112" s="151">
        <v>0.52013888888888882</v>
      </c>
      <c r="Z112" s="9">
        <f t="shared" si="41"/>
        <v>0</v>
      </c>
      <c r="AA112" s="151">
        <v>0.58263888888888882</v>
      </c>
      <c r="AB112" s="565">
        <f t="shared" si="42"/>
        <v>6.25E-2</v>
      </c>
      <c r="AC112" s="151">
        <v>0.58263888888888882</v>
      </c>
      <c r="AD112" s="151">
        <v>0.58263888888888882</v>
      </c>
      <c r="AE112" s="9">
        <f t="shared" si="43"/>
        <v>0</v>
      </c>
      <c r="AF112" s="151">
        <v>0.58888888888888891</v>
      </c>
      <c r="AG112" s="151">
        <v>0.59375</v>
      </c>
      <c r="AH112" s="9">
        <f t="shared" si="44"/>
        <v>4.8611111111110938E-3</v>
      </c>
      <c r="AI112" s="10">
        <f t="shared" si="45"/>
        <v>0</v>
      </c>
      <c r="AJ112" s="10">
        <f t="shared" si="46"/>
        <v>7</v>
      </c>
      <c r="AK112" s="151">
        <v>0.59861111111111109</v>
      </c>
      <c r="AL112" s="151">
        <v>0.60277777777777775</v>
      </c>
      <c r="AM112" s="9">
        <f t="shared" si="47"/>
        <v>4.1666666666666519E-3</v>
      </c>
      <c r="AN112" s="565">
        <f t="shared" si="68"/>
        <v>0.14444444444444443</v>
      </c>
      <c r="AO112" s="10">
        <f t="shared" si="48"/>
        <v>3</v>
      </c>
      <c r="AP112" s="10">
        <f t="shared" si="49"/>
        <v>28</v>
      </c>
      <c r="AQ112" s="565">
        <f t="shared" si="50"/>
        <v>6.25E-2</v>
      </c>
      <c r="AR112" s="10">
        <f t="shared" si="51"/>
        <v>1</v>
      </c>
      <c r="AS112" s="10">
        <f t="shared" si="52"/>
        <v>30</v>
      </c>
      <c r="AT112" s="553"/>
      <c r="AU112" s="553"/>
      <c r="AV112" s="553"/>
      <c r="AW112" s="546">
        <f t="shared" si="53"/>
        <v>0</v>
      </c>
      <c r="AX112" s="546">
        <f t="shared" si="66"/>
        <v>0</v>
      </c>
      <c r="AY112" s="553"/>
      <c r="AZ112" s="546">
        <f t="shared" si="55"/>
        <v>0</v>
      </c>
      <c r="BA112" s="546">
        <f t="shared" si="56"/>
        <v>0</v>
      </c>
      <c r="BB112" s="553"/>
      <c r="BC112" s="546">
        <f t="shared" si="57"/>
        <v>0</v>
      </c>
      <c r="BD112" s="546">
        <f t="shared" si="58"/>
        <v>0</v>
      </c>
      <c r="BE112" s="553"/>
      <c r="BF112" s="546">
        <f t="shared" si="59"/>
        <v>0</v>
      </c>
      <c r="BG112" s="546">
        <f t="shared" si="60"/>
        <v>0</v>
      </c>
      <c r="BH112" s="553"/>
      <c r="BI112" s="637">
        <f t="shared" si="61"/>
        <v>0</v>
      </c>
      <c r="BJ112" s="558">
        <f t="shared" si="62"/>
        <v>0</v>
      </c>
      <c r="BK112" s="642">
        <f t="shared" si="63"/>
        <v>62.342033898305083</v>
      </c>
    </row>
    <row r="113" spans="1:63" s="152" customFormat="1" x14ac:dyDescent="0.25">
      <c r="A113" s="590">
        <v>40754</v>
      </c>
      <c r="B113" s="591">
        <f t="shared" si="67"/>
        <v>7</v>
      </c>
      <c r="C113" s="592">
        <v>13</v>
      </c>
      <c r="D113" s="593" t="s">
        <v>243</v>
      </c>
      <c r="E113" s="593" t="s">
        <v>227</v>
      </c>
      <c r="F113" s="528">
        <v>2733.9</v>
      </c>
      <c r="G113" s="592">
        <v>45</v>
      </c>
      <c r="H113" s="592">
        <v>0</v>
      </c>
      <c r="I113" s="553">
        <v>0.70833333333333337</v>
      </c>
      <c r="J113" s="553">
        <v>0.70833333333333337</v>
      </c>
      <c r="K113" s="151">
        <v>0.71180555555555547</v>
      </c>
      <c r="L113" s="565">
        <f t="shared" si="35"/>
        <v>3.4722222222220989E-3</v>
      </c>
      <c r="M113" s="151">
        <v>0.71180555555555547</v>
      </c>
      <c r="N113" s="565">
        <f t="shared" si="36"/>
        <v>0</v>
      </c>
      <c r="O113" s="151">
        <v>0.72916666666666663</v>
      </c>
      <c r="P113" s="565">
        <f t="shared" si="37"/>
        <v>1.736111111111116E-2</v>
      </c>
      <c r="Q113" s="151">
        <v>0.73263888888888884</v>
      </c>
      <c r="R113" s="151">
        <v>0.76041666666666663</v>
      </c>
      <c r="S113" s="9">
        <f t="shared" si="38"/>
        <v>2.777777777777779E-2</v>
      </c>
      <c r="T113" s="151">
        <v>0.76041666666666663</v>
      </c>
      <c r="U113" s="151">
        <v>0.76041666666666663</v>
      </c>
      <c r="V113" s="9">
        <f t="shared" si="39"/>
        <v>0</v>
      </c>
      <c r="W113" s="151">
        <v>0.76388888888888884</v>
      </c>
      <c r="X113" s="9">
        <f t="shared" si="64"/>
        <v>3.4722222222222099E-3</v>
      </c>
      <c r="Y113" s="151">
        <v>0.76527777777777783</v>
      </c>
      <c r="Z113" s="9">
        <f t="shared" si="41"/>
        <v>1.388888888888995E-3</v>
      </c>
      <c r="AA113" s="151">
        <v>0.85</v>
      </c>
      <c r="AB113" s="565">
        <f t="shared" si="42"/>
        <v>8.4722222222222143E-2</v>
      </c>
      <c r="AC113" s="151">
        <v>0.85</v>
      </c>
      <c r="AD113" s="151">
        <v>0.85</v>
      </c>
      <c r="AE113" s="9">
        <f t="shared" si="43"/>
        <v>0</v>
      </c>
      <c r="AF113" s="151">
        <v>0.85763888888888884</v>
      </c>
      <c r="AG113" s="151">
        <v>0.86249999999999993</v>
      </c>
      <c r="AH113" s="9">
        <f t="shared" si="44"/>
        <v>4.8611111111110938E-3</v>
      </c>
      <c r="AI113" s="10">
        <f t="shared" si="45"/>
        <v>0</v>
      </c>
      <c r="AJ113" s="10">
        <f t="shared" si="46"/>
        <v>7</v>
      </c>
      <c r="AK113" s="151">
        <v>0.86249999999999993</v>
      </c>
      <c r="AL113" s="151">
        <v>0.86458333333333337</v>
      </c>
      <c r="AM113" s="9">
        <f t="shared" si="47"/>
        <v>2.083333333333437E-3</v>
      </c>
      <c r="AN113" s="565">
        <f t="shared" si="68"/>
        <v>0.15625</v>
      </c>
      <c r="AO113" s="10">
        <f t="shared" si="48"/>
        <v>3</v>
      </c>
      <c r="AP113" s="10">
        <f t="shared" si="49"/>
        <v>45</v>
      </c>
      <c r="AQ113" s="565">
        <f t="shared" si="50"/>
        <v>8.4722222222222143E-2</v>
      </c>
      <c r="AR113" s="10">
        <f t="shared" si="51"/>
        <v>2</v>
      </c>
      <c r="AS113" s="10">
        <f t="shared" si="52"/>
        <v>2</v>
      </c>
      <c r="AT113" s="553"/>
      <c r="AU113" s="553"/>
      <c r="AV113" s="553"/>
      <c r="AW113" s="546">
        <f t="shared" si="53"/>
        <v>0</v>
      </c>
      <c r="AX113" s="546">
        <f t="shared" si="66"/>
        <v>0</v>
      </c>
      <c r="AY113" s="553"/>
      <c r="AZ113" s="546">
        <f t="shared" si="55"/>
        <v>0</v>
      </c>
      <c r="BA113" s="546">
        <f t="shared" si="56"/>
        <v>0</v>
      </c>
      <c r="BB113" s="553"/>
      <c r="BC113" s="546">
        <f t="shared" si="57"/>
        <v>0</v>
      </c>
      <c r="BD113" s="546">
        <f t="shared" si="58"/>
        <v>0</v>
      </c>
      <c r="BE113" s="553"/>
      <c r="BF113" s="546">
        <f t="shared" si="59"/>
        <v>0</v>
      </c>
      <c r="BG113" s="546">
        <f t="shared" si="60"/>
        <v>0</v>
      </c>
      <c r="BH113" s="553"/>
      <c r="BI113" s="637">
        <f t="shared" si="61"/>
        <v>0</v>
      </c>
      <c r="BJ113" s="558">
        <f t="shared" si="62"/>
        <v>0</v>
      </c>
      <c r="BK113" s="642">
        <f t="shared" si="63"/>
        <v>60.753333333333337</v>
      </c>
    </row>
    <row r="114" spans="1:63" x14ac:dyDescent="0.25">
      <c r="A114" s="586">
        <v>40755</v>
      </c>
      <c r="B114" s="585">
        <f t="shared" si="67"/>
        <v>7</v>
      </c>
      <c r="C114" s="575">
        <v>1</v>
      </c>
      <c r="D114" s="576" t="s">
        <v>271</v>
      </c>
      <c r="E114" s="576" t="s">
        <v>265</v>
      </c>
      <c r="F114" s="524">
        <v>3419.83</v>
      </c>
      <c r="G114" s="575">
        <v>54</v>
      </c>
      <c r="H114" s="575">
        <v>4</v>
      </c>
      <c r="I114" s="545">
        <v>0.17013888888888887</v>
      </c>
      <c r="J114" s="545">
        <v>0.17013888888888887</v>
      </c>
      <c r="K114" s="8">
        <v>0.17708333333333334</v>
      </c>
      <c r="L114" s="565">
        <f t="shared" si="35"/>
        <v>6.9444444444444753E-3</v>
      </c>
      <c r="M114" s="8">
        <v>0.18055555555555555</v>
      </c>
      <c r="N114" s="565">
        <f t="shared" si="36"/>
        <v>3.4722222222222099E-3</v>
      </c>
      <c r="O114" s="8">
        <v>0.21111111111111111</v>
      </c>
      <c r="P114" s="565">
        <f t="shared" si="37"/>
        <v>3.0555555555555558E-2</v>
      </c>
      <c r="Q114" s="8">
        <v>0.21180555555555555</v>
      </c>
      <c r="R114" s="8">
        <v>0.27083333333333331</v>
      </c>
      <c r="S114" s="9">
        <f t="shared" si="38"/>
        <v>5.9027777777777762E-2</v>
      </c>
      <c r="T114" s="8">
        <v>0.21180555555555555</v>
      </c>
      <c r="U114" s="8">
        <v>0.27083333333333331</v>
      </c>
      <c r="V114" s="9">
        <f t="shared" si="39"/>
        <v>5.9027777777777762E-2</v>
      </c>
      <c r="W114" s="8">
        <v>0.27638888888888885</v>
      </c>
      <c r="X114" s="9">
        <f>W114-Q114</f>
        <v>6.4583333333333298E-2</v>
      </c>
      <c r="Y114" s="8">
        <v>0.27777777777777779</v>
      </c>
      <c r="Z114" s="9">
        <f t="shared" si="41"/>
        <v>1.3888888888889395E-3</v>
      </c>
      <c r="AA114" s="8">
        <v>0.35416666666666669</v>
      </c>
      <c r="AB114" s="565">
        <f t="shared" si="42"/>
        <v>7.6388888888888895E-2</v>
      </c>
      <c r="AC114" s="8">
        <v>0.28472222222222221</v>
      </c>
      <c r="AD114" s="8">
        <v>0.3576388888888889</v>
      </c>
      <c r="AE114" s="9">
        <f t="shared" si="43"/>
        <v>7.2916666666666685E-2</v>
      </c>
      <c r="AF114" s="8">
        <v>0.35902777777777778</v>
      </c>
      <c r="AG114" s="8">
        <v>0.36458333333333331</v>
      </c>
      <c r="AH114" s="9">
        <f t="shared" si="44"/>
        <v>5.5555555555555358E-3</v>
      </c>
      <c r="AI114" s="10">
        <f t="shared" si="45"/>
        <v>0</v>
      </c>
      <c r="AJ114" s="10">
        <f t="shared" si="46"/>
        <v>8</v>
      </c>
      <c r="AK114" s="8">
        <v>0.36458333333333331</v>
      </c>
      <c r="AL114" s="8">
        <v>0.36805555555555558</v>
      </c>
      <c r="AM114" s="9">
        <f t="shared" si="47"/>
        <v>3.4722222222222654E-3</v>
      </c>
      <c r="AN114" s="565">
        <f t="shared" si="68"/>
        <v>0.19791666666666671</v>
      </c>
      <c r="AO114" s="10">
        <f t="shared" si="48"/>
        <v>4</v>
      </c>
      <c r="AP114" s="10">
        <f t="shared" si="49"/>
        <v>45</v>
      </c>
      <c r="AQ114" s="565">
        <f t="shared" si="50"/>
        <v>5.2083333333333343E-2</v>
      </c>
      <c r="AR114" s="10">
        <f t="shared" si="51"/>
        <v>1</v>
      </c>
      <c r="AS114" s="10">
        <f t="shared" si="52"/>
        <v>15</v>
      </c>
      <c r="AT114" s="545">
        <v>0</v>
      </c>
      <c r="AU114" s="545">
        <v>0</v>
      </c>
      <c r="AV114" s="545">
        <v>0</v>
      </c>
      <c r="AW114" s="546">
        <f t="shared" si="53"/>
        <v>0</v>
      </c>
      <c r="AX114" s="546">
        <f t="shared" si="66"/>
        <v>0</v>
      </c>
      <c r="AY114" s="545">
        <v>0</v>
      </c>
      <c r="AZ114" s="546">
        <f t="shared" si="55"/>
        <v>0</v>
      </c>
      <c r="BA114" s="546">
        <f t="shared" si="56"/>
        <v>0</v>
      </c>
      <c r="BB114" s="545">
        <v>0</v>
      </c>
      <c r="BC114" s="546">
        <f t="shared" si="57"/>
        <v>0</v>
      </c>
      <c r="BD114" s="546">
        <f t="shared" si="58"/>
        <v>0</v>
      </c>
      <c r="BE114" s="545">
        <v>2.4305555555555556E-2</v>
      </c>
      <c r="BF114" s="546">
        <f t="shared" si="59"/>
        <v>0</v>
      </c>
      <c r="BG114" s="546">
        <f t="shared" si="60"/>
        <v>35</v>
      </c>
      <c r="BH114" s="545">
        <v>0</v>
      </c>
      <c r="BI114" s="637">
        <f t="shared" si="61"/>
        <v>0</v>
      </c>
      <c r="BJ114" s="558">
        <f t="shared" si="62"/>
        <v>0</v>
      </c>
      <c r="BK114" s="642">
        <f t="shared" si="63"/>
        <v>63.330185185185186</v>
      </c>
    </row>
    <row r="115" spans="1:63" s="56" customFormat="1" x14ac:dyDescent="0.25">
      <c r="A115" s="578">
        <v>40755</v>
      </c>
      <c r="B115" s="589">
        <f t="shared" si="67"/>
        <v>7</v>
      </c>
      <c r="C115" s="579">
        <v>35</v>
      </c>
      <c r="D115" s="580" t="s">
        <v>33</v>
      </c>
      <c r="E115" s="580" t="s">
        <v>279</v>
      </c>
      <c r="F115" s="525">
        <v>2603</v>
      </c>
      <c r="G115" s="579">
        <v>43</v>
      </c>
      <c r="H115" s="579">
        <v>0</v>
      </c>
      <c r="I115" s="551">
        <v>0.65625</v>
      </c>
      <c r="J115" s="551">
        <v>0.65625</v>
      </c>
      <c r="K115" s="54">
        <v>0.66319444444444442</v>
      </c>
      <c r="L115" s="565">
        <f t="shared" si="35"/>
        <v>6.9444444444444198E-3</v>
      </c>
      <c r="M115" s="54">
        <v>0.66666666666666663</v>
      </c>
      <c r="N115" s="565">
        <f t="shared" si="36"/>
        <v>3.4722222222222099E-3</v>
      </c>
      <c r="O115" s="54">
        <v>0.6875</v>
      </c>
      <c r="P115" s="565">
        <f t="shared" si="37"/>
        <v>2.083333333333337E-2</v>
      </c>
      <c r="Q115" s="54">
        <v>0.68888888888888899</v>
      </c>
      <c r="R115" s="54">
        <v>0.70833333333333337</v>
      </c>
      <c r="S115" s="9">
        <f t="shared" si="38"/>
        <v>1.9444444444444375E-2</v>
      </c>
      <c r="T115" s="54">
        <v>0.68888888888888899</v>
      </c>
      <c r="U115" s="54">
        <v>0.70833333333333337</v>
      </c>
      <c r="V115" s="9">
        <f t="shared" si="39"/>
        <v>1.9444444444444375E-2</v>
      </c>
      <c r="W115" s="54">
        <v>0.71180555555555547</v>
      </c>
      <c r="X115" s="9">
        <f t="shared" ref="X115:X178" si="69">W115-R115</f>
        <v>3.4722222222220989E-3</v>
      </c>
      <c r="Y115" s="54">
        <v>0.71250000000000002</v>
      </c>
      <c r="Z115" s="9">
        <f t="shared" si="41"/>
        <v>6.94444444444553E-4</v>
      </c>
      <c r="AA115" s="54">
        <v>0.87569444444444444</v>
      </c>
      <c r="AB115" s="565">
        <f t="shared" si="42"/>
        <v>0.16319444444444442</v>
      </c>
      <c r="AC115" s="54">
        <v>0.71666666666666667</v>
      </c>
      <c r="AD115" s="54">
        <v>0.84722222222222221</v>
      </c>
      <c r="AE115" s="9">
        <f t="shared" si="43"/>
        <v>0.13055555555555554</v>
      </c>
      <c r="AF115" s="54">
        <v>0.88680555555555562</v>
      </c>
      <c r="AG115" s="54">
        <v>0.89583333333333337</v>
      </c>
      <c r="AH115" s="9">
        <f t="shared" si="44"/>
        <v>9.0277777777777457E-3</v>
      </c>
      <c r="AI115" s="10">
        <f t="shared" si="45"/>
        <v>0</v>
      </c>
      <c r="AJ115" s="10">
        <f t="shared" si="46"/>
        <v>13</v>
      </c>
      <c r="AK115" s="54">
        <v>0.89583333333333337</v>
      </c>
      <c r="AL115" s="54">
        <v>0.96875</v>
      </c>
      <c r="AM115" s="9">
        <f t="shared" si="47"/>
        <v>7.291666666666663E-2</v>
      </c>
      <c r="AN115" s="565">
        <f t="shared" si="68"/>
        <v>0.3125</v>
      </c>
      <c r="AO115" s="10">
        <f t="shared" si="48"/>
        <v>7</v>
      </c>
      <c r="AP115" s="10">
        <f t="shared" si="49"/>
        <v>30</v>
      </c>
      <c r="AQ115" s="565">
        <f t="shared" si="50"/>
        <v>0.14236111111111108</v>
      </c>
      <c r="AR115" s="10">
        <f t="shared" si="51"/>
        <v>3</v>
      </c>
      <c r="AS115" s="10">
        <f t="shared" si="52"/>
        <v>25</v>
      </c>
      <c r="AT115" s="551">
        <v>0</v>
      </c>
      <c r="AU115" s="551">
        <v>0</v>
      </c>
      <c r="AV115" s="551">
        <v>0</v>
      </c>
      <c r="AW115" s="546">
        <f t="shared" si="53"/>
        <v>0</v>
      </c>
      <c r="AX115" s="546">
        <f t="shared" si="66"/>
        <v>0</v>
      </c>
      <c r="AY115" s="551">
        <v>0</v>
      </c>
      <c r="AZ115" s="546">
        <f t="shared" si="55"/>
        <v>0</v>
      </c>
      <c r="BA115" s="546">
        <f t="shared" si="56"/>
        <v>0</v>
      </c>
      <c r="BB115" s="551">
        <v>0</v>
      </c>
      <c r="BC115" s="546">
        <f t="shared" si="57"/>
        <v>0</v>
      </c>
      <c r="BD115" s="546">
        <f t="shared" si="58"/>
        <v>0</v>
      </c>
      <c r="BE115" s="551">
        <v>2.0833333333333332E-2</v>
      </c>
      <c r="BF115" s="546">
        <f t="shared" si="59"/>
        <v>0</v>
      </c>
      <c r="BG115" s="546">
        <f t="shared" si="60"/>
        <v>30</v>
      </c>
      <c r="BH115" s="551">
        <v>0</v>
      </c>
      <c r="BI115" s="637">
        <f t="shared" si="61"/>
        <v>0</v>
      </c>
      <c r="BJ115" s="558">
        <f t="shared" si="62"/>
        <v>0</v>
      </c>
      <c r="BK115" s="642">
        <f t="shared" si="63"/>
        <v>60.534883720930232</v>
      </c>
    </row>
    <row r="116" spans="1:63" s="152" customFormat="1" x14ac:dyDescent="0.25">
      <c r="A116" s="590">
        <v>40756</v>
      </c>
      <c r="B116" s="591">
        <f t="shared" si="67"/>
        <v>8</v>
      </c>
      <c r="C116" s="592">
        <v>1</v>
      </c>
      <c r="D116" s="593" t="s">
        <v>33</v>
      </c>
      <c r="E116" s="593" t="s">
        <v>280</v>
      </c>
      <c r="F116" s="528">
        <v>3211.4</v>
      </c>
      <c r="G116" s="592">
        <v>59</v>
      </c>
      <c r="H116" s="592">
        <v>0</v>
      </c>
      <c r="I116" s="553">
        <v>0.16666666666666666</v>
      </c>
      <c r="J116" s="553">
        <v>0.16666666666666666</v>
      </c>
      <c r="K116" s="151">
        <v>0.16805555555555554</v>
      </c>
      <c r="L116" s="565">
        <f t="shared" si="35"/>
        <v>1.388888888888884E-3</v>
      </c>
      <c r="M116" s="151">
        <v>0.17013888888888887</v>
      </c>
      <c r="N116" s="565">
        <f t="shared" si="36"/>
        <v>2.0833333333333259E-3</v>
      </c>
      <c r="O116" s="151">
        <v>0.17013888888888887</v>
      </c>
      <c r="P116" s="565">
        <f t="shared" si="37"/>
        <v>0</v>
      </c>
      <c r="Q116" s="151">
        <v>0.17708333333333334</v>
      </c>
      <c r="R116" s="151">
        <v>0.21875</v>
      </c>
      <c r="S116" s="9">
        <f t="shared" si="38"/>
        <v>4.1666666666666657E-2</v>
      </c>
      <c r="T116" s="151">
        <v>0.17708333333333334</v>
      </c>
      <c r="U116" s="151">
        <v>0.21875</v>
      </c>
      <c r="V116" s="9">
        <f t="shared" si="39"/>
        <v>4.1666666666666657E-2</v>
      </c>
      <c r="W116" s="151">
        <v>0.25</v>
      </c>
      <c r="X116" s="9">
        <f t="shared" si="69"/>
        <v>3.125E-2</v>
      </c>
      <c r="Y116" s="151">
        <v>0.25</v>
      </c>
      <c r="Z116" s="9">
        <f t="shared" si="41"/>
        <v>0</v>
      </c>
      <c r="AA116" s="151">
        <v>0.30694444444444441</v>
      </c>
      <c r="AB116" s="565">
        <f t="shared" si="42"/>
        <v>5.6944444444444409E-2</v>
      </c>
      <c r="AC116" s="151">
        <v>0.26041666666666669</v>
      </c>
      <c r="AD116" s="151">
        <v>0.30902777777777779</v>
      </c>
      <c r="AE116" s="9">
        <f t="shared" si="43"/>
        <v>4.8611111111111105E-2</v>
      </c>
      <c r="AF116" s="151">
        <v>0.32569444444444445</v>
      </c>
      <c r="AG116" s="151">
        <v>0.3298611111111111</v>
      </c>
      <c r="AH116" s="9">
        <f t="shared" si="44"/>
        <v>4.1666666666666519E-3</v>
      </c>
      <c r="AI116" s="10">
        <f t="shared" si="45"/>
        <v>0</v>
      </c>
      <c r="AJ116" s="10">
        <f t="shared" si="46"/>
        <v>6</v>
      </c>
      <c r="AK116" s="151">
        <v>0.3298611111111111</v>
      </c>
      <c r="AL116" s="151">
        <v>0.33333333333333331</v>
      </c>
      <c r="AM116" s="9">
        <f t="shared" si="47"/>
        <v>3.4722222222222099E-3</v>
      </c>
      <c r="AN116" s="565">
        <f t="shared" si="68"/>
        <v>0.16666666666666666</v>
      </c>
      <c r="AO116" s="10">
        <f t="shared" si="48"/>
        <v>4</v>
      </c>
      <c r="AP116" s="10">
        <f t="shared" si="49"/>
        <v>0</v>
      </c>
      <c r="AQ116" s="565">
        <f t="shared" si="50"/>
        <v>5.4861111111111076E-2</v>
      </c>
      <c r="AR116" s="10">
        <f t="shared" si="51"/>
        <v>1</v>
      </c>
      <c r="AS116" s="10">
        <f t="shared" si="52"/>
        <v>19</v>
      </c>
      <c r="AT116" s="553">
        <v>0</v>
      </c>
      <c r="AU116" s="553">
        <v>0</v>
      </c>
      <c r="AV116" s="553">
        <v>0</v>
      </c>
      <c r="AW116" s="546">
        <f t="shared" si="53"/>
        <v>0</v>
      </c>
      <c r="AX116" s="546">
        <f t="shared" si="66"/>
        <v>0</v>
      </c>
      <c r="AY116" s="553">
        <v>0</v>
      </c>
      <c r="AZ116" s="546">
        <f t="shared" si="55"/>
        <v>0</v>
      </c>
      <c r="BA116" s="546">
        <f t="shared" si="56"/>
        <v>0</v>
      </c>
      <c r="BB116" s="553">
        <v>2.0833333333333333E-3</v>
      </c>
      <c r="BC116" s="546">
        <f t="shared" si="57"/>
        <v>0</v>
      </c>
      <c r="BD116" s="546">
        <f t="shared" si="58"/>
        <v>3</v>
      </c>
      <c r="BE116" s="553">
        <v>0</v>
      </c>
      <c r="BF116" s="546">
        <f t="shared" si="59"/>
        <v>0</v>
      </c>
      <c r="BG116" s="546">
        <f t="shared" si="60"/>
        <v>0</v>
      </c>
      <c r="BH116" s="553">
        <v>0</v>
      </c>
      <c r="BI116" s="637">
        <f t="shared" si="61"/>
        <v>0</v>
      </c>
      <c r="BJ116" s="558">
        <f t="shared" si="62"/>
        <v>0</v>
      </c>
      <c r="BK116" s="642">
        <f t="shared" si="63"/>
        <v>54.430508474576271</v>
      </c>
    </row>
    <row r="117" spans="1:63" s="152" customFormat="1" ht="30" x14ac:dyDescent="0.25">
      <c r="A117" s="590">
        <v>40756</v>
      </c>
      <c r="B117" s="591">
        <f t="shared" si="67"/>
        <v>8</v>
      </c>
      <c r="C117" s="592">
        <v>2</v>
      </c>
      <c r="D117" s="593" t="s">
        <v>33</v>
      </c>
      <c r="E117" s="593" t="s">
        <v>281</v>
      </c>
      <c r="F117" s="528">
        <v>2725.27</v>
      </c>
      <c r="G117" s="592">
        <v>45</v>
      </c>
      <c r="H117" s="592">
        <v>0</v>
      </c>
      <c r="I117" s="553">
        <v>0.46875</v>
      </c>
      <c r="J117" s="553">
        <v>0.46875</v>
      </c>
      <c r="K117" s="151">
        <v>0.47569444444444442</v>
      </c>
      <c r="L117" s="565">
        <f t="shared" si="35"/>
        <v>6.9444444444444198E-3</v>
      </c>
      <c r="M117" s="151">
        <v>0.47916666666666669</v>
      </c>
      <c r="N117" s="565">
        <f t="shared" si="36"/>
        <v>3.4722222222222654E-3</v>
      </c>
      <c r="O117" s="151">
        <v>0.47916666666666669</v>
      </c>
      <c r="P117" s="565">
        <f t="shared" si="37"/>
        <v>0</v>
      </c>
      <c r="Q117" s="151">
        <v>0.49652777777777773</v>
      </c>
      <c r="R117" s="151">
        <v>0.50347222222222221</v>
      </c>
      <c r="S117" s="9">
        <f t="shared" si="38"/>
        <v>6.9444444444444753E-3</v>
      </c>
      <c r="T117" s="151">
        <v>0.49652777777777773</v>
      </c>
      <c r="U117" s="151">
        <v>0.50347222222222221</v>
      </c>
      <c r="V117" s="9">
        <f t="shared" si="39"/>
        <v>6.9444444444444753E-3</v>
      </c>
      <c r="W117" s="151">
        <v>0.50694444444444442</v>
      </c>
      <c r="X117" s="9">
        <f t="shared" si="69"/>
        <v>3.4722222222222099E-3</v>
      </c>
      <c r="Y117" s="151">
        <v>0.50694444444444442</v>
      </c>
      <c r="Z117" s="9">
        <f t="shared" si="41"/>
        <v>0</v>
      </c>
      <c r="AA117" s="151">
        <v>0.58333333333333337</v>
      </c>
      <c r="AB117" s="565">
        <f t="shared" si="42"/>
        <v>7.6388888888888951E-2</v>
      </c>
      <c r="AC117" s="151">
        <v>0.51041666666666663</v>
      </c>
      <c r="AD117" s="151">
        <v>0.52430555555555558</v>
      </c>
      <c r="AE117" s="9">
        <f t="shared" si="43"/>
        <v>1.3888888888888951E-2</v>
      </c>
      <c r="AF117" s="151">
        <v>0.59375</v>
      </c>
      <c r="AG117" s="151">
        <v>0.60069444444444442</v>
      </c>
      <c r="AH117" s="9">
        <f t="shared" si="44"/>
        <v>6.9444444444444198E-3</v>
      </c>
      <c r="AI117" s="10">
        <f t="shared" si="45"/>
        <v>0</v>
      </c>
      <c r="AJ117" s="10">
        <f t="shared" si="46"/>
        <v>10</v>
      </c>
      <c r="AK117" s="151">
        <v>0.60069444444444442</v>
      </c>
      <c r="AL117" s="151">
        <v>0.60416666666666663</v>
      </c>
      <c r="AM117" s="9">
        <f t="shared" si="47"/>
        <v>3.4722222222222099E-3</v>
      </c>
      <c r="AN117" s="565">
        <f t="shared" si="68"/>
        <v>0.13541666666666663</v>
      </c>
      <c r="AO117" s="10">
        <f t="shared" si="48"/>
        <v>3</v>
      </c>
      <c r="AP117" s="10">
        <f t="shared" si="49"/>
        <v>15</v>
      </c>
      <c r="AQ117" s="565">
        <f t="shared" si="50"/>
        <v>5.9027777777777839E-2</v>
      </c>
      <c r="AR117" s="10">
        <f t="shared" si="51"/>
        <v>1</v>
      </c>
      <c r="AS117" s="10">
        <f t="shared" si="52"/>
        <v>25</v>
      </c>
      <c r="AT117" s="553">
        <v>0</v>
      </c>
      <c r="AU117" s="553">
        <v>0</v>
      </c>
      <c r="AV117" s="553">
        <v>0</v>
      </c>
      <c r="AW117" s="546">
        <f t="shared" si="53"/>
        <v>0</v>
      </c>
      <c r="AX117" s="546">
        <f t="shared" si="66"/>
        <v>0</v>
      </c>
      <c r="AY117" s="553">
        <v>0</v>
      </c>
      <c r="AZ117" s="546">
        <f t="shared" si="55"/>
        <v>0</v>
      </c>
      <c r="BA117" s="546">
        <f t="shared" si="56"/>
        <v>0</v>
      </c>
      <c r="BB117" s="553">
        <v>0</v>
      </c>
      <c r="BC117" s="546">
        <f t="shared" si="57"/>
        <v>0</v>
      </c>
      <c r="BD117" s="546">
        <f t="shared" si="58"/>
        <v>0</v>
      </c>
      <c r="BE117" s="553">
        <v>1.7361111111111112E-2</v>
      </c>
      <c r="BF117" s="546">
        <f t="shared" si="59"/>
        <v>0</v>
      </c>
      <c r="BG117" s="546">
        <f t="shared" si="60"/>
        <v>25</v>
      </c>
      <c r="BH117" s="553">
        <v>0</v>
      </c>
      <c r="BI117" s="637">
        <f t="shared" si="61"/>
        <v>0</v>
      </c>
      <c r="BJ117" s="558">
        <f t="shared" si="62"/>
        <v>0</v>
      </c>
      <c r="BK117" s="642">
        <f t="shared" si="63"/>
        <v>60.561555555555557</v>
      </c>
    </row>
    <row r="118" spans="1:63" s="152" customFormat="1" x14ac:dyDescent="0.25">
      <c r="A118" s="590">
        <v>40756</v>
      </c>
      <c r="B118" s="591">
        <f t="shared" si="67"/>
        <v>8</v>
      </c>
      <c r="C118" s="592">
        <v>1</v>
      </c>
      <c r="D118" s="593" t="s">
        <v>224</v>
      </c>
      <c r="E118" s="593" t="s">
        <v>225</v>
      </c>
      <c r="F118" s="528">
        <v>3598.51</v>
      </c>
      <c r="G118" s="592">
        <v>59</v>
      </c>
      <c r="H118" s="592">
        <v>0</v>
      </c>
      <c r="I118" s="553">
        <v>0.68402777777777779</v>
      </c>
      <c r="J118" s="553">
        <v>0.68402777777777779</v>
      </c>
      <c r="K118" s="151">
        <v>0.6875</v>
      </c>
      <c r="L118" s="565">
        <f t="shared" si="35"/>
        <v>3.4722222222222099E-3</v>
      </c>
      <c r="M118" s="151">
        <v>0.69027777777777777</v>
      </c>
      <c r="N118" s="565">
        <f t="shared" si="36"/>
        <v>2.7777777777777679E-3</v>
      </c>
      <c r="O118" s="151">
        <v>0.69027777777777777</v>
      </c>
      <c r="P118" s="565">
        <f t="shared" si="37"/>
        <v>0</v>
      </c>
      <c r="Q118" s="151">
        <v>0.71666666666666667</v>
      </c>
      <c r="R118" s="151">
        <v>0.75347222222222221</v>
      </c>
      <c r="S118" s="9">
        <f t="shared" si="38"/>
        <v>3.6805555555555536E-2</v>
      </c>
      <c r="T118" s="151">
        <v>0.71666666666666667</v>
      </c>
      <c r="U118" s="151">
        <v>0.75347222222222221</v>
      </c>
      <c r="V118" s="9">
        <f t="shared" si="39"/>
        <v>3.6805555555555536E-2</v>
      </c>
      <c r="W118" s="151">
        <v>0.75486111111111109</v>
      </c>
      <c r="X118" s="9">
        <f t="shared" si="69"/>
        <v>1.388888888888884E-3</v>
      </c>
      <c r="Y118" s="151">
        <v>0.75486111111111109</v>
      </c>
      <c r="Z118" s="9">
        <f t="shared" si="41"/>
        <v>0</v>
      </c>
      <c r="AA118" s="151">
        <v>0.88055555555555554</v>
      </c>
      <c r="AB118" s="565">
        <f t="shared" si="42"/>
        <v>0.12569444444444444</v>
      </c>
      <c r="AC118" s="151">
        <v>0.7583333333333333</v>
      </c>
      <c r="AD118" s="151">
        <v>0.88194444444444453</v>
      </c>
      <c r="AE118" s="9">
        <f t="shared" si="43"/>
        <v>0.12361111111111123</v>
      </c>
      <c r="AF118" s="151">
        <v>0.88541666666666663</v>
      </c>
      <c r="AG118" s="151">
        <v>0.88888888888888884</v>
      </c>
      <c r="AH118" s="9">
        <f t="shared" si="44"/>
        <v>3.4722222222222099E-3</v>
      </c>
      <c r="AI118" s="10">
        <f t="shared" si="45"/>
        <v>0</v>
      </c>
      <c r="AJ118" s="10">
        <f t="shared" si="46"/>
        <v>5</v>
      </c>
      <c r="AK118" s="151">
        <v>0.88888888888888884</v>
      </c>
      <c r="AL118" s="151">
        <v>0.89236111111111116</v>
      </c>
      <c r="AM118" s="9">
        <f t="shared" si="47"/>
        <v>3.4722222222223209E-3</v>
      </c>
      <c r="AN118" s="565">
        <f t="shared" si="68"/>
        <v>0.20833333333333337</v>
      </c>
      <c r="AO118" s="10">
        <f t="shared" si="48"/>
        <v>5</v>
      </c>
      <c r="AP118" s="10">
        <f t="shared" si="49"/>
        <v>0</v>
      </c>
      <c r="AQ118" s="565">
        <f t="shared" si="50"/>
        <v>9.9305555555555564E-2</v>
      </c>
      <c r="AR118" s="10">
        <f t="shared" si="51"/>
        <v>2</v>
      </c>
      <c r="AS118" s="10">
        <f t="shared" si="52"/>
        <v>23</v>
      </c>
      <c r="AT118" s="553">
        <v>0</v>
      </c>
      <c r="AU118" s="553">
        <v>1.2499999999999999E-2</v>
      </c>
      <c r="AV118" s="553">
        <v>0</v>
      </c>
      <c r="AW118" s="546">
        <f t="shared" si="53"/>
        <v>0</v>
      </c>
      <c r="AX118" s="546">
        <f t="shared" si="66"/>
        <v>0</v>
      </c>
      <c r="AY118" s="553">
        <v>0</v>
      </c>
      <c r="AZ118" s="546">
        <f t="shared" si="55"/>
        <v>0</v>
      </c>
      <c r="BA118" s="546">
        <f t="shared" si="56"/>
        <v>0</v>
      </c>
      <c r="BB118" s="553">
        <v>0</v>
      </c>
      <c r="BC118" s="546">
        <f t="shared" si="57"/>
        <v>0</v>
      </c>
      <c r="BD118" s="546">
        <f t="shared" si="58"/>
        <v>0</v>
      </c>
      <c r="BE118" s="553">
        <v>1.3888888888888888E-2</v>
      </c>
      <c r="BF118" s="546">
        <f t="shared" si="59"/>
        <v>0</v>
      </c>
      <c r="BG118" s="546">
        <f t="shared" si="60"/>
        <v>20</v>
      </c>
      <c r="BH118" s="553">
        <v>0</v>
      </c>
      <c r="BI118" s="637">
        <f t="shared" si="61"/>
        <v>0</v>
      </c>
      <c r="BJ118" s="558">
        <f t="shared" si="62"/>
        <v>0</v>
      </c>
      <c r="BK118" s="642">
        <f t="shared" si="63"/>
        <v>60.991694915254243</v>
      </c>
    </row>
    <row r="119" spans="1:63" s="152" customFormat="1" x14ac:dyDescent="0.25">
      <c r="A119" s="590">
        <v>40757</v>
      </c>
      <c r="B119" s="591">
        <f t="shared" si="67"/>
        <v>8</v>
      </c>
      <c r="C119" s="592">
        <v>1</v>
      </c>
      <c r="D119" s="593" t="s">
        <v>264</v>
      </c>
      <c r="E119" s="593" t="s">
        <v>265</v>
      </c>
      <c r="F119" s="528">
        <v>3302.6</v>
      </c>
      <c r="G119" s="592">
        <v>53</v>
      </c>
      <c r="H119" s="592">
        <v>3</v>
      </c>
      <c r="I119" s="553">
        <v>0.39583333333333331</v>
      </c>
      <c r="J119" s="553">
        <v>0.39583333333333331</v>
      </c>
      <c r="K119" s="151">
        <v>0.39930555555555558</v>
      </c>
      <c r="L119" s="565">
        <f t="shared" si="35"/>
        <v>3.4722222222222654E-3</v>
      </c>
      <c r="M119" s="151">
        <v>0.40277777777777773</v>
      </c>
      <c r="N119" s="565">
        <f t="shared" si="36"/>
        <v>3.4722222222221544E-3</v>
      </c>
      <c r="O119" s="151">
        <v>0.40972222222222227</v>
      </c>
      <c r="P119" s="565">
        <f t="shared" si="37"/>
        <v>6.9444444444445308E-3</v>
      </c>
      <c r="Q119" s="151">
        <v>0.40972222222222227</v>
      </c>
      <c r="R119" s="151">
        <v>0.40972222222222227</v>
      </c>
      <c r="S119" s="9">
        <f t="shared" si="38"/>
        <v>0</v>
      </c>
      <c r="T119" s="151">
        <v>0.40972222222222227</v>
      </c>
      <c r="U119" s="151">
        <v>0.40972222222222227</v>
      </c>
      <c r="V119" s="9">
        <f t="shared" si="39"/>
        <v>0</v>
      </c>
      <c r="W119" s="151">
        <v>0.41319444444444442</v>
      </c>
      <c r="X119" s="9">
        <f t="shared" si="69"/>
        <v>3.4722222222221544E-3</v>
      </c>
      <c r="Y119" s="151">
        <v>0.4236111111111111</v>
      </c>
      <c r="Z119" s="9">
        <f t="shared" si="41"/>
        <v>1.0416666666666685E-2</v>
      </c>
      <c r="AA119" s="151">
        <v>0.49444444444444446</v>
      </c>
      <c r="AB119" s="565">
        <f t="shared" si="42"/>
        <v>7.0833333333333359E-2</v>
      </c>
      <c r="AC119" s="151">
        <v>0.42708333333333331</v>
      </c>
      <c r="AD119" s="151">
        <v>0.5</v>
      </c>
      <c r="AE119" s="9">
        <f t="shared" si="43"/>
        <v>7.2916666666666685E-2</v>
      </c>
      <c r="AF119" s="151">
        <v>0.50347222222222221</v>
      </c>
      <c r="AG119" s="151">
        <v>0.51041666666666663</v>
      </c>
      <c r="AH119" s="9">
        <f t="shared" si="44"/>
        <v>6.9444444444444198E-3</v>
      </c>
      <c r="AI119" s="10">
        <f t="shared" si="45"/>
        <v>0</v>
      </c>
      <c r="AJ119" s="10">
        <f t="shared" si="46"/>
        <v>10</v>
      </c>
      <c r="AK119" s="151">
        <v>0.51041666666666663</v>
      </c>
      <c r="AL119" s="151">
        <v>0.51388888888888895</v>
      </c>
      <c r="AM119" s="9">
        <f t="shared" si="47"/>
        <v>3.4722222222223209E-3</v>
      </c>
      <c r="AN119" s="565">
        <f t="shared" si="68"/>
        <v>0.11805555555555564</v>
      </c>
      <c r="AO119" s="10">
        <f t="shared" si="48"/>
        <v>2</v>
      </c>
      <c r="AP119" s="10">
        <f t="shared" si="49"/>
        <v>50</v>
      </c>
      <c r="AQ119" s="565">
        <f t="shared" si="50"/>
        <v>3.8888888888888917E-2</v>
      </c>
      <c r="AR119" s="10">
        <f t="shared" si="51"/>
        <v>0</v>
      </c>
      <c r="AS119" s="10">
        <f t="shared" si="52"/>
        <v>56</v>
      </c>
      <c r="AT119" s="553">
        <v>0</v>
      </c>
      <c r="AU119" s="553">
        <v>0</v>
      </c>
      <c r="AV119" s="553">
        <v>0</v>
      </c>
      <c r="AW119" s="546">
        <f t="shared" si="53"/>
        <v>0</v>
      </c>
      <c r="AX119" s="546">
        <f t="shared" si="66"/>
        <v>0</v>
      </c>
      <c r="AY119" s="553">
        <v>0</v>
      </c>
      <c r="AZ119" s="546">
        <f t="shared" si="55"/>
        <v>0</v>
      </c>
      <c r="BA119" s="546">
        <f t="shared" si="56"/>
        <v>0</v>
      </c>
      <c r="BB119" s="553">
        <v>1.1805555555555555E-2</v>
      </c>
      <c r="BC119" s="546">
        <f t="shared" si="57"/>
        <v>0</v>
      </c>
      <c r="BD119" s="546">
        <f t="shared" si="58"/>
        <v>17</v>
      </c>
      <c r="BE119" s="553">
        <v>2.013888888888889E-2</v>
      </c>
      <c r="BF119" s="546">
        <f t="shared" si="59"/>
        <v>0</v>
      </c>
      <c r="BG119" s="546">
        <f t="shared" si="60"/>
        <v>29</v>
      </c>
      <c r="BH119" s="553">
        <v>0</v>
      </c>
      <c r="BI119" s="637">
        <f t="shared" si="61"/>
        <v>0</v>
      </c>
      <c r="BJ119" s="558">
        <f t="shared" si="62"/>
        <v>0</v>
      </c>
      <c r="BK119" s="642">
        <f t="shared" si="63"/>
        <v>62.31320754716981</v>
      </c>
    </row>
    <row r="120" spans="1:63" s="152" customFormat="1" x14ac:dyDescent="0.25">
      <c r="A120" s="590">
        <v>40757</v>
      </c>
      <c r="B120" s="591">
        <f t="shared" si="67"/>
        <v>8</v>
      </c>
      <c r="C120" s="592">
        <v>3</v>
      </c>
      <c r="D120" s="593" t="s">
        <v>33</v>
      </c>
      <c r="E120" s="593" t="s">
        <v>282</v>
      </c>
      <c r="F120" s="528">
        <v>3624.52</v>
      </c>
      <c r="G120" s="592">
        <v>59</v>
      </c>
      <c r="H120" s="592">
        <v>0</v>
      </c>
      <c r="I120" s="553">
        <v>0.10416666666666667</v>
      </c>
      <c r="J120" s="553">
        <v>0.10416666666666667</v>
      </c>
      <c r="K120" s="151">
        <v>0.1076388888888889</v>
      </c>
      <c r="L120" s="565">
        <f t="shared" si="35"/>
        <v>3.4722222222222238E-3</v>
      </c>
      <c r="M120" s="151">
        <v>0.1125</v>
      </c>
      <c r="N120" s="565">
        <f t="shared" si="36"/>
        <v>4.8611111111111077E-3</v>
      </c>
      <c r="O120" s="151">
        <v>0.12847222222222224</v>
      </c>
      <c r="P120" s="565">
        <f t="shared" si="37"/>
        <v>1.5972222222222235E-2</v>
      </c>
      <c r="Q120" s="151">
        <v>0.12847222222222224</v>
      </c>
      <c r="R120" s="151">
        <v>0.14375000000000002</v>
      </c>
      <c r="S120" s="9">
        <f t="shared" si="38"/>
        <v>1.5277777777777779E-2</v>
      </c>
      <c r="T120" s="151">
        <v>0.12847222222222224</v>
      </c>
      <c r="U120" s="151">
        <v>0.14375000000000002</v>
      </c>
      <c r="V120" s="9">
        <f t="shared" si="39"/>
        <v>1.5277777777777779E-2</v>
      </c>
      <c r="W120" s="151">
        <v>0.14444444444444446</v>
      </c>
      <c r="X120" s="9">
        <f t="shared" si="69"/>
        <v>6.9444444444444198E-4</v>
      </c>
      <c r="Y120" s="151">
        <v>0.14444444444444446</v>
      </c>
      <c r="Z120" s="9">
        <f t="shared" si="41"/>
        <v>0</v>
      </c>
      <c r="AA120" s="151">
        <v>0.21249999999999999</v>
      </c>
      <c r="AB120" s="565">
        <f t="shared" si="42"/>
        <v>6.8055555555555536E-2</v>
      </c>
      <c r="AC120" s="151">
        <v>0.14930555555555555</v>
      </c>
      <c r="AD120" s="151">
        <v>0.21527777777777779</v>
      </c>
      <c r="AE120" s="9">
        <f t="shared" si="43"/>
        <v>6.5972222222222238E-2</v>
      </c>
      <c r="AF120" s="151">
        <v>0.22013888888888888</v>
      </c>
      <c r="AG120" s="151">
        <v>0.22500000000000001</v>
      </c>
      <c r="AH120" s="9">
        <f t="shared" si="44"/>
        <v>4.8611111111111216E-3</v>
      </c>
      <c r="AI120" s="10">
        <f t="shared" si="45"/>
        <v>0</v>
      </c>
      <c r="AJ120" s="10">
        <f t="shared" si="46"/>
        <v>7</v>
      </c>
      <c r="AK120" s="151">
        <v>0.22500000000000001</v>
      </c>
      <c r="AL120" s="151">
        <v>0.22569444444444445</v>
      </c>
      <c r="AM120" s="9">
        <f t="shared" si="47"/>
        <v>6.9444444444444198E-4</v>
      </c>
      <c r="AN120" s="565">
        <f t="shared" si="68"/>
        <v>0.12152777777777778</v>
      </c>
      <c r="AO120" s="10">
        <f t="shared" si="48"/>
        <v>2</v>
      </c>
      <c r="AP120" s="10">
        <f t="shared" si="49"/>
        <v>55</v>
      </c>
      <c r="AQ120" s="565">
        <f t="shared" si="50"/>
        <v>5.3472222222222199E-2</v>
      </c>
      <c r="AR120" s="10">
        <f t="shared" si="51"/>
        <v>1</v>
      </c>
      <c r="AS120" s="10">
        <f t="shared" si="52"/>
        <v>17</v>
      </c>
      <c r="AT120" s="553">
        <v>0</v>
      </c>
      <c r="AU120" s="553">
        <v>2.0833333333333333E-3</v>
      </c>
      <c r="AV120" s="553">
        <v>0</v>
      </c>
      <c r="AW120" s="546">
        <f t="shared" si="53"/>
        <v>0</v>
      </c>
      <c r="AX120" s="546">
        <f t="shared" si="66"/>
        <v>0</v>
      </c>
      <c r="AY120" s="553">
        <v>0</v>
      </c>
      <c r="AZ120" s="546">
        <f t="shared" si="55"/>
        <v>0</v>
      </c>
      <c r="BA120" s="546">
        <f t="shared" si="56"/>
        <v>0</v>
      </c>
      <c r="BB120" s="553">
        <v>4.8611111111111112E-3</v>
      </c>
      <c r="BC120" s="546">
        <f t="shared" si="57"/>
        <v>0</v>
      </c>
      <c r="BD120" s="546">
        <f t="shared" si="58"/>
        <v>7</v>
      </c>
      <c r="BE120" s="553">
        <v>7.6388888888888886E-3</v>
      </c>
      <c r="BF120" s="546">
        <f t="shared" si="59"/>
        <v>0</v>
      </c>
      <c r="BG120" s="546">
        <f t="shared" si="60"/>
        <v>11</v>
      </c>
      <c r="BH120" s="553">
        <v>0</v>
      </c>
      <c r="BI120" s="637">
        <f t="shared" si="61"/>
        <v>0</v>
      </c>
      <c r="BJ120" s="558">
        <f t="shared" si="62"/>
        <v>0</v>
      </c>
      <c r="BK120" s="642">
        <f t="shared" si="63"/>
        <v>61.432542372881358</v>
      </c>
    </row>
    <row r="121" spans="1:63" s="152" customFormat="1" ht="30" x14ac:dyDescent="0.25">
      <c r="A121" s="590">
        <v>40758</v>
      </c>
      <c r="B121" s="591">
        <f t="shared" si="67"/>
        <v>8</v>
      </c>
      <c r="C121" s="592">
        <v>4</v>
      </c>
      <c r="D121" s="593" t="s">
        <v>33</v>
      </c>
      <c r="E121" s="593" t="s">
        <v>283</v>
      </c>
      <c r="F121" s="528">
        <v>3672.52</v>
      </c>
      <c r="G121" s="592">
        <v>59</v>
      </c>
      <c r="H121" s="592">
        <v>0</v>
      </c>
      <c r="I121" s="553">
        <v>0.28125</v>
      </c>
      <c r="J121" s="553">
        <v>0.28125</v>
      </c>
      <c r="K121" s="151">
        <v>0.28472222222222221</v>
      </c>
      <c r="L121" s="565">
        <f t="shared" si="35"/>
        <v>3.4722222222222099E-3</v>
      </c>
      <c r="M121" s="151">
        <v>0.28819444444444448</v>
      </c>
      <c r="N121" s="565">
        <f t="shared" si="36"/>
        <v>3.4722222222222654E-3</v>
      </c>
      <c r="O121" s="151">
        <v>0.28819444444444448</v>
      </c>
      <c r="P121" s="565">
        <f t="shared" si="37"/>
        <v>0</v>
      </c>
      <c r="Q121" s="151">
        <v>0.30069444444444443</v>
      </c>
      <c r="R121" s="151">
        <v>0.33819444444444446</v>
      </c>
      <c r="S121" s="9">
        <f t="shared" si="38"/>
        <v>3.7500000000000033E-2</v>
      </c>
      <c r="T121" s="151">
        <v>0.30069444444444443</v>
      </c>
      <c r="U121" s="151">
        <v>0.33819444444444446</v>
      </c>
      <c r="V121" s="9">
        <f t="shared" si="39"/>
        <v>3.7500000000000033E-2</v>
      </c>
      <c r="W121" s="151">
        <v>0.33888888888888885</v>
      </c>
      <c r="X121" s="9">
        <f t="shared" si="69"/>
        <v>6.9444444444438647E-4</v>
      </c>
      <c r="Y121" s="151">
        <v>0.33888888888888885</v>
      </c>
      <c r="Z121" s="9">
        <f t="shared" si="41"/>
        <v>0</v>
      </c>
      <c r="AA121" s="151">
        <v>0.45694444444444443</v>
      </c>
      <c r="AB121" s="565">
        <f t="shared" si="42"/>
        <v>0.11805555555555558</v>
      </c>
      <c r="AC121" s="151">
        <v>0.45694444444444443</v>
      </c>
      <c r="AD121" s="151">
        <v>0.45694444444444443</v>
      </c>
      <c r="AE121" s="9">
        <f t="shared" si="43"/>
        <v>0</v>
      </c>
      <c r="AF121" s="151">
        <v>0.46319444444444446</v>
      </c>
      <c r="AG121" s="151">
        <v>0.47013888888888888</v>
      </c>
      <c r="AH121" s="9">
        <f t="shared" si="44"/>
        <v>6.9444444444444198E-3</v>
      </c>
      <c r="AI121" s="10">
        <f t="shared" si="45"/>
        <v>0</v>
      </c>
      <c r="AJ121" s="10">
        <f t="shared" si="46"/>
        <v>10</v>
      </c>
      <c r="AK121" s="151">
        <v>0.47013888888888888</v>
      </c>
      <c r="AL121" s="151">
        <v>0.47222222222222227</v>
      </c>
      <c r="AM121" s="9">
        <f t="shared" si="47"/>
        <v>2.0833333333333814E-3</v>
      </c>
      <c r="AN121" s="565">
        <f t="shared" si="68"/>
        <v>0.19097222222222227</v>
      </c>
      <c r="AO121" s="10">
        <f t="shared" si="48"/>
        <v>4</v>
      </c>
      <c r="AP121" s="10">
        <f t="shared" si="49"/>
        <v>35</v>
      </c>
      <c r="AQ121" s="565">
        <f t="shared" si="50"/>
        <v>8.3333333333333356E-2</v>
      </c>
      <c r="AR121" s="10">
        <f t="shared" si="51"/>
        <v>2</v>
      </c>
      <c r="AS121" s="10">
        <f t="shared" si="52"/>
        <v>0</v>
      </c>
      <c r="AT121" s="553">
        <v>0</v>
      </c>
      <c r="AU121" s="553">
        <v>0</v>
      </c>
      <c r="AV121" s="553">
        <v>0</v>
      </c>
      <c r="AW121" s="546">
        <f t="shared" si="53"/>
        <v>0</v>
      </c>
      <c r="AX121" s="546">
        <f t="shared" si="66"/>
        <v>0</v>
      </c>
      <c r="AY121" s="553">
        <v>0</v>
      </c>
      <c r="AZ121" s="546">
        <f t="shared" si="55"/>
        <v>0</v>
      </c>
      <c r="BA121" s="546">
        <f t="shared" si="56"/>
        <v>0</v>
      </c>
      <c r="BB121" s="553">
        <v>3.472222222222222E-3</v>
      </c>
      <c r="BC121" s="546">
        <f t="shared" si="57"/>
        <v>0</v>
      </c>
      <c r="BD121" s="546">
        <f t="shared" si="58"/>
        <v>5</v>
      </c>
      <c r="BE121" s="553">
        <v>3.125E-2</v>
      </c>
      <c r="BF121" s="546">
        <f t="shared" si="59"/>
        <v>0</v>
      </c>
      <c r="BG121" s="546">
        <f t="shared" si="60"/>
        <v>45</v>
      </c>
      <c r="BH121" s="553">
        <v>0</v>
      </c>
      <c r="BI121" s="637">
        <f t="shared" si="61"/>
        <v>0</v>
      </c>
      <c r="BJ121" s="558">
        <f t="shared" si="62"/>
        <v>0</v>
      </c>
      <c r="BK121" s="642">
        <f t="shared" si="63"/>
        <v>62.246101694915254</v>
      </c>
    </row>
    <row r="122" spans="1:63" s="152" customFormat="1" x14ac:dyDescent="0.25">
      <c r="A122" s="590">
        <v>40758</v>
      </c>
      <c r="B122" s="591">
        <f t="shared" si="67"/>
        <v>8</v>
      </c>
      <c r="C122" s="592">
        <v>1</v>
      </c>
      <c r="D122" s="593" t="s">
        <v>243</v>
      </c>
      <c r="E122" s="593" t="s">
        <v>227</v>
      </c>
      <c r="F122" s="528">
        <v>3638.12</v>
      </c>
      <c r="G122" s="592">
        <v>59</v>
      </c>
      <c r="H122" s="592">
        <v>0</v>
      </c>
      <c r="I122" s="553">
        <v>0.54513888888888895</v>
      </c>
      <c r="J122" s="553">
        <v>0.54513888888888895</v>
      </c>
      <c r="K122" s="151">
        <v>0.55555555555555558</v>
      </c>
      <c r="L122" s="565">
        <f t="shared" si="35"/>
        <v>1.041666666666663E-2</v>
      </c>
      <c r="M122" s="151">
        <v>0.55902777777777779</v>
      </c>
      <c r="N122" s="565">
        <f t="shared" si="36"/>
        <v>3.4722222222222099E-3</v>
      </c>
      <c r="O122" s="151">
        <v>0.57638888888888895</v>
      </c>
      <c r="P122" s="565">
        <f t="shared" si="37"/>
        <v>1.736111111111116E-2</v>
      </c>
      <c r="Q122" s="151">
        <v>0.57638888888888895</v>
      </c>
      <c r="R122" s="151">
        <v>0.625</v>
      </c>
      <c r="S122" s="9">
        <f t="shared" si="38"/>
        <v>4.8611111111111049E-2</v>
      </c>
      <c r="T122" s="151">
        <v>0.57638888888888895</v>
      </c>
      <c r="U122" s="151">
        <v>0.625</v>
      </c>
      <c r="V122" s="9">
        <f t="shared" si="39"/>
        <v>4.8611111111111049E-2</v>
      </c>
      <c r="W122" s="151">
        <v>0.625</v>
      </c>
      <c r="X122" s="9">
        <f t="shared" si="69"/>
        <v>0</v>
      </c>
      <c r="Y122" s="151">
        <v>0.65625</v>
      </c>
      <c r="Z122" s="9">
        <f t="shared" si="41"/>
        <v>3.125E-2</v>
      </c>
      <c r="AA122" s="151">
        <v>0.7368055555555556</v>
      </c>
      <c r="AB122" s="565">
        <f t="shared" si="42"/>
        <v>8.0555555555555602E-2</v>
      </c>
      <c r="AC122" s="151">
        <v>0.7368055555555556</v>
      </c>
      <c r="AD122" s="151">
        <v>0.7368055555555556</v>
      </c>
      <c r="AE122" s="9">
        <f t="shared" si="43"/>
        <v>0</v>
      </c>
      <c r="AF122" s="151">
        <v>0.74097222222222225</v>
      </c>
      <c r="AG122" s="151">
        <v>0.74583333333333324</v>
      </c>
      <c r="AH122" s="9">
        <f t="shared" si="44"/>
        <v>4.8611111111109828E-3</v>
      </c>
      <c r="AI122" s="10">
        <f t="shared" si="45"/>
        <v>0</v>
      </c>
      <c r="AJ122" s="10">
        <f t="shared" si="46"/>
        <v>7</v>
      </c>
      <c r="AK122" s="151">
        <v>0.74583333333333324</v>
      </c>
      <c r="AL122" s="151">
        <v>0.75</v>
      </c>
      <c r="AM122" s="9">
        <f t="shared" si="47"/>
        <v>4.1666666666667629E-3</v>
      </c>
      <c r="AN122" s="565">
        <f t="shared" si="68"/>
        <v>0.20486111111111105</v>
      </c>
      <c r="AO122" s="10">
        <f t="shared" si="48"/>
        <v>4</v>
      </c>
      <c r="AP122" s="10">
        <f t="shared" si="49"/>
        <v>55</v>
      </c>
      <c r="AQ122" s="565">
        <f t="shared" si="50"/>
        <v>5.2777777777777826E-2</v>
      </c>
      <c r="AR122" s="10">
        <f t="shared" si="51"/>
        <v>1</v>
      </c>
      <c r="AS122" s="10">
        <f t="shared" si="52"/>
        <v>16</v>
      </c>
      <c r="AT122" s="553">
        <v>0</v>
      </c>
      <c r="AU122" s="553">
        <v>0</v>
      </c>
      <c r="AV122" s="553">
        <v>4.1666666666666666E-3</v>
      </c>
      <c r="AW122" s="546">
        <f t="shared" si="53"/>
        <v>0</v>
      </c>
      <c r="AX122" s="546">
        <f t="shared" si="66"/>
        <v>6</v>
      </c>
      <c r="AY122" s="553">
        <v>0</v>
      </c>
      <c r="AZ122" s="546">
        <f t="shared" si="55"/>
        <v>0</v>
      </c>
      <c r="BA122" s="546">
        <f t="shared" si="56"/>
        <v>0</v>
      </c>
      <c r="BB122" s="553">
        <v>0</v>
      </c>
      <c r="BC122" s="546">
        <f t="shared" si="57"/>
        <v>0</v>
      </c>
      <c r="BD122" s="546">
        <f t="shared" si="58"/>
        <v>0</v>
      </c>
      <c r="BE122" s="553">
        <v>2.361111111111111E-2</v>
      </c>
      <c r="BF122" s="546">
        <f t="shared" si="59"/>
        <v>0</v>
      </c>
      <c r="BG122" s="546">
        <f t="shared" si="60"/>
        <v>34</v>
      </c>
      <c r="BH122" s="553">
        <v>0</v>
      </c>
      <c r="BI122" s="637">
        <f t="shared" si="61"/>
        <v>0</v>
      </c>
      <c r="BJ122" s="558">
        <f t="shared" si="62"/>
        <v>0</v>
      </c>
      <c r="BK122" s="642">
        <f t="shared" si="63"/>
        <v>61.663050847457626</v>
      </c>
    </row>
    <row r="123" spans="1:63" s="152" customFormat="1" x14ac:dyDescent="0.25">
      <c r="A123" s="590">
        <v>40758</v>
      </c>
      <c r="B123" s="591">
        <f t="shared" si="67"/>
        <v>8</v>
      </c>
      <c r="C123" s="592">
        <v>2</v>
      </c>
      <c r="D123" s="593" t="s">
        <v>264</v>
      </c>
      <c r="E123" s="593" t="s">
        <v>265</v>
      </c>
      <c r="F123" s="528">
        <v>3585.15</v>
      </c>
      <c r="G123" s="592">
        <v>59</v>
      </c>
      <c r="H123" s="592">
        <v>0</v>
      </c>
      <c r="I123" s="553">
        <v>0.75347222222222221</v>
      </c>
      <c r="J123" s="553">
        <v>0.75347222222222221</v>
      </c>
      <c r="K123" s="151">
        <v>0.75694444444444453</v>
      </c>
      <c r="L123" s="565">
        <f t="shared" si="35"/>
        <v>3.4722222222223209E-3</v>
      </c>
      <c r="M123" s="151">
        <v>0.76388888888888884</v>
      </c>
      <c r="N123" s="565">
        <f t="shared" si="36"/>
        <v>6.9444444444443088E-3</v>
      </c>
      <c r="O123" s="151">
        <v>0.79166666666666663</v>
      </c>
      <c r="P123" s="565">
        <f t="shared" si="37"/>
        <v>2.777777777777779E-2</v>
      </c>
      <c r="Q123" s="151">
        <v>0.79166666666666663</v>
      </c>
      <c r="R123" s="151">
        <v>0.81597222222222221</v>
      </c>
      <c r="S123" s="9">
        <f t="shared" si="38"/>
        <v>2.430555555555558E-2</v>
      </c>
      <c r="T123" s="151">
        <v>0.79166666666666663</v>
      </c>
      <c r="U123" s="151">
        <v>0.83333333333333337</v>
      </c>
      <c r="V123" s="9">
        <f t="shared" si="39"/>
        <v>4.1666666666666741E-2</v>
      </c>
      <c r="W123" s="151">
        <v>0.83333333333333337</v>
      </c>
      <c r="X123" s="9">
        <f t="shared" si="69"/>
        <v>1.736111111111116E-2</v>
      </c>
      <c r="Y123" s="151">
        <v>0.83333333333333337</v>
      </c>
      <c r="Z123" s="9">
        <f t="shared" si="41"/>
        <v>0</v>
      </c>
      <c r="AA123" s="151">
        <v>0.8979166666666667</v>
      </c>
      <c r="AB123" s="565">
        <f t="shared" si="42"/>
        <v>6.4583333333333326E-2</v>
      </c>
      <c r="AC123" s="151">
        <v>0.8979166666666667</v>
      </c>
      <c r="AD123" s="151">
        <v>0.8979166666666667</v>
      </c>
      <c r="AE123" s="9">
        <f t="shared" si="43"/>
        <v>0</v>
      </c>
      <c r="AF123" s="151">
        <v>0.90833333333333333</v>
      </c>
      <c r="AG123" s="151">
        <v>0.91111111111111109</v>
      </c>
      <c r="AH123" s="9">
        <f t="shared" si="44"/>
        <v>2.7777777777777679E-3</v>
      </c>
      <c r="AI123" s="10">
        <f t="shared" si="45"/>
        <v>0</v>
      </c>
      <c r="AJ123" s="10">
        <f t="shared" si="46"/>
        <v>4</v>
      </c>
      <c r="AK123" s="151">
        <v>0.91111111111111109</v>
      </c>
      <c r="AL123" s="151">
        <v>0.91319444444444453</v>
      </c>
      <c r="AM123" s="9">
        <f t="shared" si="47"/>
        <v>2.083333333333437E-3</v>
      </c>
      <c r="AN123" s="565">
        <f t="shared" si="68"/>
        <v>0.15972222222222232</v>
      </c>
      <c r="AO123" s="10">
        <f t="shared" si="48"/>
        <v>3</v>
      </c>
      <c r="AP123" s="10">
        <f t="shared" si="49"/>
        <v>50</v>
      </c>
      <c r="AQ123" s="565">
        <f t="shared" si="50"/>
        <v>5.3472222222222213E-2</v>
      </c>
      <c r="AR123" s="10">
        <f t="shared" si="51"/>
        <v>1</v>
      </c>
      <c r="AS123" s="10">
        <f t="shared" si="52"/>
        <v>17</v>
      </c>
      <c r="AT123" s="553">
        <v>0</v>
      </c>
      <c r="AU123" s="553">
        <v>0</v>
      </c>
      <c r="AV123" s="553">
        <v>0</v>
      </c>
      <c r="AW123" s="546">
        <f t="shared" si="53"/>
        <v>0</v>
      </c>
      <c r="AX123" s="546">
        <f t="shared" si="66"/>
        <v>0</v>
      </c>
      <c r="AY123" s="553">
        <v>0</v>
      </c>
      <c r="AZ123" s="546">
        <f t="shared" si="55"/>
        <v>0</v>
      </c>
      <c r="BA123" s="546">
        <f t="shared" si="56"/>
        <v>0</v>
      </c>
      <c r="BB123" s="553">
        <v>0</v>
      </c>
      <c r="BC123" s="546">
        <f t="shared" si="57"/>
        <v>0</v>
      </c>
      <c r="BD123" s="546">
        <f t="shared" si="58"/>
        <v>0</v>
      </c>
      <c r="BE123" s="553">
        <v>1.1111111111111112E-2</v>
      </c>
      <c r="BF123" s="546">
        <f t="shared" si="59"/>
        <v>0</v>
      </c>
      <c r="BG123" s="546">
        <f t="shared" si="60"/>
        <v>16</v>
      </c>
      <c r="BH123" s="553">
        <v>0</v>
      </c>
      <c r="BI123" s="637">
        <f t="shared" si="61"/>
        <v>0</v>
      </c>
      <c r="BJ123" s="558">
        <f t="shared" si="62"/>
        <v>0</v>
      </c>
      <c r="BK123" s="642">
        <f t="shared" si="63"/>
        <v>60.76525423728814</v>
      </c>
    </row>
    <row r="124" spans="1:63" s="152" customFormat="1" x14ac:dyDescent="0.25">
      <c r="A124" s="590">
        <v>40758</v>
      </c>
      <c r="B124" s="591">
        <f t="shared" si="67"/>
        <v>8</v>
      </c>
      <c r="C124" s="592">
        <v>2</v>
      </c>
      <c r="D124" s="593" t="s">
        <v>224</v>
      </c>
      <c r="E124" s="593" t="s">
        <v>225</v>
      </c>
      <c r="F124" s="528">
        <v>3686.18</v>
      </c>
      <c r="G124" s="592">
        <v>60</v>
      </c>
      <c r="H124" s="592">
        <v>1</v>
      </c>
      <c r="I124" s="553">
        <v>0.85416666666666663</v>
      </c>
      <c r="J124" s="553">
        <v>0.85416666666666663</v>
      </c>
      <c r="K124" s="151">
        <v>0.86111111111111116</v>
      </c>
      <c r="L124" s="565">
        <f t="shared" si="35"/>
        <v>6.9444444444445308E-3</v>
      </c>
      <c r="M124" s="151">
        <v>0.86458333333333337</v>
      </c>
      <c r="N124" s="565">
        <f t="shared" si="36"/>
        <v>3.4722222222222099E-3</v>
      </c>
      <c r="O124" s="151">
        <v>0.90972222222222221</v>
      </c>
      <c r="P124" s="565">
        <f t="shared" si="37"/>
        <v>4.513888888888884E-2</v>
      </c>
      <c r="Q124" s="151">
        <v>0.90972222222222221</v>
      </c>
      <c r="R124" s="151">
        <v>0.99722222222222223</v>
      </c>
      <c r="S124" s="9">
        <f t="shared" si="38"/>
        <v>8.7500000000000022E-2</v>
      </c>
      <c r="T124" s="151">
        <v>0.90972222222222221</v>
      </c>
      <c r="U124" s="151">
        <v>0.99722222222222223</v>
      </c>
      <c r="V124" s="9">
        <f t="shared" si="39"/>
        <v>8.7500000000000022E-2</v>
      </c>
      <c r="W124" s="151">
        <v>0.99722222222222223</v>
      </c>
      <c r="X124" s="9">
        <f t="shared" si="69"/>
        <v>0</v>
      </c>
      <c r="Y124" s="151">
        <v>0.99791666666666667</v>
      </c>
      <c r="Z124" s="9">
        <f t="shared" si="41"/>
        <v>6.9444444444444198E-4</v>
      </c>
      <c r="AA124" s="151">
        <v>1.0944444444444443</v>
      </c>
      <c r="AB124" s="565">
        <f t="shared" si="42"/>
        <v>9.6527777777777657E-2</v>
      </c>
      <c r="AC124" s="151">
        <v>1.0944444444444443</v>
      </c>
      <c r="AD124" s="151">
        <v>1.0944444444444443</v>
      </c>
      <c r="AE124" s="9">
        <f t="shared" si="43"/>
        <v>0</v>
      </c>
      <c r="AF124" s="151">
        <v>1.0972222222222221</v>
      </c>
      <c r="AG124" s="151">
        <v>1.1006944444444444</v>
      </c>
      <c r="AH124" s="9">
        <f t="shared" si="44"/>
        <v>3.4722222222223209E-3</v>
      </c>
      <c r="AI124" s="10">
        <f t="shared" si="45"/>
        <v>0</v>
      </c>
      <c r="AJ124" s="10">
        <f t="shared" si="46"/>
        <v>5</v>
      </c>
      <c r="AK124" s="151">
        <v>1.1006944444444444</v>
      </c>
      <c r="AL124" s="151">
        <v>1.1006944444444444</v>
      </c>
      <c r="AM124" s="9">
        <f t="shared" si="47"/>
        <v>0</v>
      </c>
      <c r="AN124" s="565">
        <f t="shared" si="68"/>
        <v>0.24652777777777779</v>
      </c>
      <c r="AO124" s="10">
        <f t="shared" si="48"/>
        <v>5</v>
      </c>
      <c r="AP124" s="10">
        <f t="shared" si="49"/>
        <v>55</v>
      </c>
      <c r="AQ124" s="565">
        <f t="shared" si="50"/>
        <v>4.7222222222222103E-2</v>
      </c>
      <c r="AR124" s="10">
        <f t="shared" si="51"/>
        <v>1</v>
      </c>
      <c r="AS124" s="10">
        <f t="shared" si="52"/>
        <v>8</v>
      </c>
      <c r="AT124" s="553">
        <v>0</v>
      </c>
      <c r="AU124" s="553">
        <v>0</v>
      </c>
      <c r="AV124" s="553">
        <v>0</v>
      </c>
      <c r="AW124" s="546">
        <f>HOUR(AV124)</f>
        <v>0</v>
      </c>
      <c r="AX124" s="546">
        <f t="shared" si="66"/>
        <v>0</v>
      </c>
      <c r="AY124" s="553">
        <v>0</v>
      </c>
      <c r="AZ124" s="546">
        <f>HOUR(AY124)</f>
        <v>0</v>
      </c>
      <c r="BA124" s="546">
        <f>MINUTE(AY124)</f>
        <v>0</v>
      </c>
      <c r="BB124" s="553">
        <v>0</v>
      </c>
      <c r="BC124" s="546">
        <f t="shared" si="57"/>
        <v>0</v>
      </c>
      <c r="BD124" s="546">
        <f t="shared" si="58"/>
        <v>0</v>
      </c>
      <c r="BE124" s="553">
        <v>4.9305555555555554E-2</v>
      </c>
      <c r="BF124" s="546">
        <f t="shared" si="59"/>
        <v>1</v>
      </c>
      <c r="BG124" s="546">
        <f t="shared" si="60"/>
        <v>11</v>
      </c>
      <c r="BH124" s="553">
        <v>0</v>
      </c>
      <c r="BI124" s="637">
        <f t="shared" si="61"/>
        <v>0</v>
      </c>
      <c r="BJ124" s="558">
        <f t="shared" si="62"/>
        <v>0</v>
      </c>
      <c r="BK124" s="642">
        <f t="shared" si="63"/>
        <v>61.43633333333333</v>
      </c>
    </row>
    <row r="125" spans="1:63" s="152" customFormat="1" x14ac:dyDescent="0.25">
      <c r="A125" s="590">
        <v>40759</v>
      </c>
      <c r="B125" s="591">
        <f t="shared" si="67"/>
        <v>8</v>
      </c>
      <c r="C125" s="592">
        <v>5</v>
      </c>
      <c r="D125" s="593" t="s">
        <v>33</v>
      </c>
      <c r="E125" s="593" t="s">
        <v>284</v>
      </c>
      <c r="F125" s="528">
        <v>3648</v>
      </c>
      <c r="G125" s="592">
        <v>59</v>
      </c>
      <c r="H125" s="592">
        <v>0</v>
      </c>
      <c r="I125" s="553">
        <v>4.8611111111111112E-2</v>
      </c>
      <c r="J125" s="553">
        <v>4.8611111111111112E-2</v>
      </c>
      <c r="K125" s="151">
        <v>6.25E-2</v>
      </c>
      <c r="L125" s="565">
        <f t="shared" si="35"/>
        <v>1.3888888888888888E-2</v>
      </c>
      <c r="M125" s="151">
        <v>6.3888888888888884E-2</v>
      </c>
      <c r="N125" s="565">
        <f t="shared" si="36"/>
        <v>1.388888888888884E-3</v>
      </c>
      <c r="O125" s="151">
        <v>9.375E-2</v>
      </c>
      <c r="P125" s="565">
        <f t="shared" si="37"/>
        <v>2.9861111111111116E-2</v>
      </c>
      <c r="Q125" s="151">
        <v>9.375E-2</v>
      </c>
      <c r="R125" s="151">
        <v>0.11805555555555557</v>
      </c>
      <c r="S125" s="9">
        <f t="shared" si="38"/>
        <v>2.4305555555555566E-2</v>
      </c>
      <c r="T125" s="151">
        <v>9.375E-2</v>
      </c>
      <c r="U125" s="151">
        <v>0.11805555555555557</v>
      </c>
      <c r="V125" s="9">
        <f t="shared" si="39"/>
        <v>2.4305555555555566E-2</v>
      </c>
      <c r="W125" s="151">
        <v>0.11805555555555557</v>
      </c>
      <c r="X125" s="9">
        <f t="shared" si="69"/>
        <v>0</v>
      </c>
      <c r="Y125" s="151">
        <v>0.14930555555555555</v>
      </c>
      <c r="Z125" s="9">
        <f t="shared" si="41"/>
        <v>3.1249999999999986E-2</v>
      </c>
      <c r="AA125" s="151">
        <v>0.27291666666666664</v>
      </c>
      <c r="AB125" s="565">
        <f t="shared" si="42"/>
        <v>0.12361111111111109</v>
      </c>
      <c r="AC125" s="151">
        <v>0.27291666666666664</v>
      </c>
      <c r="AD125" s="151">
        <v>0.27291666666666664</v>
      </c>
      <c r="AE125" s="9">
        <f t="shared" si="43"/>
        <v>0</v>
      </c>
      <c r="AF125" s="151">
        <v>0.28750000000000003</v>
      </c>
      <c r="AG125" s="151">
        <v>0.29166666666666669</v>
      </c>
      <c r="AH125" s="9">
        <f t="shared" si="44"/>
        <v>4.1666666666666519E-3</v>
      </c>
      <c r="AI125" s="10">
        <f t="shared" si="45"/>
        <v>0</v>
      </c>
      <c r="AJ125" s="10">
        <f t="shared" si="46"/>
        <v>6</v>
      </c>
      <c r="AK125" s="151">
        <v>0.29166666666666669</v>
      </c>
      <c r="AL125" s="151">
        <v>0.2951388888888889</v>
      </c>
      <c r="AM125" s="9">
        <f t="shared" si="47"/>
        <v>3.4722222222222099E-3</v>
      </c>
      <c r="AN125" s="565">
        <f t="shared" si="68"/>
        <v>0.24652777777777779</v>
      </c>
      <c r="AO125" s="10">
        <f t="shared" si="48"/>
        <v>5</v>
      </c>
      <c r="AP125" s="10">
        <f t="shared" si="49"/>
        <v>55</v>
      </c>
      <c r="AQ125" s="565">
        <f t="shared" si="50"/>
        <v>7.4999999999999983E-2</v>
      </c>
      <c r="AR125" s="10">
        <f t="shared" si="51"/>
        <v>1</v>
      </c>
      <c r="AS125" s="10">
        <f t="shared" si="52"/>
        <v>48</v>
      </c>
      <c r="AT125" s="553">
        <v>0</v>
      </c>
      <c r="AU125" s="553">
        <v>0</v>
      </c>
      <c r="AV125" s="553">
        <v>0</v>
      </c>
      <c r="AW125" s="546">
        <f t="shared" si="53"/>
        <v>0</v>
      </c>
      <c r="AX125" s="546">
        <f t="shared" si="66"/>
        <v>0</v>
      </c>
      <c r="AY125" s="553">
        <v>0</v>
      </c>
      <c r="AZ125" s="546">
        <f t="shared" si="55"/>
        <v>0</v>
      </c>
      <c r="BA125" s="546">
        <f t="shared" si="56"/>
        <v>0</v>
      </c>
      <c r="BB125" s="553">
        <v>0</v>
      </c>
      <c r="BC125" s="546">
        <f t="shared" si="57"/>
        <v>0</v>
      </c>
      <c r="BD125" s="546">
        <f t="shared" si="58"/>
        <v>0</v>
      </c>
      <c r="BE125" s="553">
        <v>4.8611111111111112E-2</v>
      </c>
      <c r="BF125" s="546">
        <f t="shared" si="59"/>
        <v>1</v>
      </c>
      <c r="BG125" s="546">
        <f t="shared" si="60"/>
        <v>10</v>
      </c>
      <c r="BH125" s="553">
        <v>0</v>
      </c>
      <c r="BI125" s="637">
        <f t="shared" si="61"/>
        <v>0</v>
      </c>
      <c r="BJ125" s="558">
        <f t="shared" si="62"/>
        <v>0</v>
      </c>
      <c r="BK125" s="642">
        <f t="shared" si="63"/>
        <v>61.83050847457627</v>
      </c>
    </row>
    <row r="126" spans="1:63" s="152" customFormat="1" ht="30" x14ac:dyDescent="0.25">
      <c r="A126" s="590">
        <v>40759</v>
      </c>
      <c r="B126" s="591">
        <f t="shared" si="67"/>
        <v>8</v>
      </c>
      <c r="C126" s="592">
        <v>6</v>
      </c>
      <c r="D126" s="593" t="s">
        <v>33</v>
      </c>
      <c r="E126" s="593" t="s">
        <v>281</v>
      </c>
      <c r="F126" s="528">
        <v>3749</v>
      </c>
      <c r="G126" s="592">
        <v>59</v>
      </c>
      <c r="H126" s="592">
        <v>0</v>
      </c>
      <c r="I126" s="553">
        <v>0.25694444444444448</v>
      </c>
      <c r="J126" s="553">
        <v>0.25694444444444448</v>
      </c>
      <c r="K126" s="151">
        <v>0.2638888888888889</v>
      </c>
      <c r="L126" s="565">
        <f t="shared" si="35"/>
        <v>6.9444444444444198E-3</v>
      </c>
      <c r="M126" s="151">
        <v>0.2673611111111111</v>
      </c>
      <c r="N126" s="565">
        <f t="shared" si="36"/>
        <v>3.4722222222222099E-3</v>
      </c>
      <c r="O126" s="151">
        <v>0.29166666666666669</v>
      </c>
      <c r="P126" s="565">
        <f t="shared" si="37"/>
        <v>2.430555555555558E-2</v>
      </c>
      <c r="Q126" s="151">
        <v>0.29166666666666669</v>
      </c>
      <c r="R126" s="151">
        <v>0.3298611111111111</v>
      </c>
      <c r="S126" s="9">
        <f t="shared" si="38"/>
        <v>3.819444444444442E-2</v>
      </c>
      <c r="T126" s="151">
        <v>0.29166666666666669</v>
      </c>
      <c r="U126" s="151">
        <v>0.3298611111111111</v>
      </c>
      <c r="V126" s="9">
        <f t="shared" si="39"/>
        <v>3.819444444444442E-2</v>
      </c>
      <c r="W126" s="151">
        <v>0.33333333333333331</v>
      </c>
      <c r="X126" s="9">
        <f t="shared" si="69"/>
        <v>3.4722222222222099E-3</v>
      </c>
      <c r="Y126" s="151">
        <v>0.33333333333333331</v>
      </c>
      <c r="Z126" s="9">
        <f t="shared" si="41"/>
        <v>0</v>
      </c>
      <c r="AA126" s="151">
        <v>0.55138888888888882</v>
      </c>
      <c r="AB126" s="565">
        <f t="shared" si="42"/>
        <v>0.2180555555555555</v>
      </c>
      <c r="AC126" s="151">
        <v>0.55138888888888882</v>
      </c>
      <c r="AD126" s="151">
        <v>0.55138888888888882</v>
      </c>
      <c r="AE126" s="9">
        <f t="shared" si="43"/>
        <v>0</v>
      </c>
      <c r="AF126" s="151">
        <v>0.55902777777777779</v>
      </c>
      <c r="AG126" s="151">
        <v>0.5625</v>
      </c>
      <c r="AH126" s="9">
        <f t="shared" si="44"/>
        <v>3.4722222222222099E-3</v>
      </c>
      <c r="AI126" s="10">
        <f t="shared" si="45"/>
        <v>0</v>
      </c>
      <c r="AJ126" s="10">
        <f t="shared" si="46"/>
        <v>5</v>
      </c>
      <c r="AK126" s="151">
        <v>0.5625</v>
      </c>
      <c r="AL126" s="151">
        <v>0.56597222222222221</v>
      </c>
      <c r="AM126" s="9">
        <f t="shared" si="47"/>
        <v>3.4722222222222099E-3</v>
      </c>
      <c r="AN126" s="565">
        <f t="shared" si="68"/>
        <v>0.30902777777777773</v>
      </c>
      <c r="AO126" s="10">
        <f t="shared" si="48"/>
        <v>7</v>
      </c>
      <c r="AP126" s="10">
        <f t="shared" si="49"/>
        <v>25</v>
      </c>
      <c r="AQ126" s="565">
        <f t="shared" si="50"/>
        <v>0.16458333333333328</v>
      </c>
      <c r="AR126" s="10">
        <f t="shared" si="51"/>
        <v>3</v>
      </c>
      <c r="AS126" s="10">
        <f t="shared" si="52"/>
        <v>57</v>
      </c>
      <c r="AT126" s="553">
        <v>0</v>
      </c>
      <c r="AU126" s="553">
        <v>0</v>
      </c>
      <c r="AV126" s="553">
        <v>2.9166666666666664E-2</v>
      </c>
      <c r="AW126" s="546">
        <f t="shared" si="53"/>
        <v>0</v>
      </c>
      <c r="AX126" s="546">
        <f t="shared" si="66"/>
        <v>42</v>
      </c>
      <c r="AY126" s="553">
        <v>0</v>
      </c>
      <c r="AZ126" s="546">
        <f t="shared" si="55"/>
        <v>0</v>
      </c>
      <c r="BA126" s="546">
        <f t="shared" si="56"/>
        <v>0</v>
      </c>
      <c r="BB126" s="553">
        <v>8.3333333333333332E-3</v>
      </c>
      <c r="BC126" s="546">
        <f t="shared" si="57"/>
        <v>0</v>
      </c>
      <c r="BD126" s="546">
        <f t="shared" si="58"/>
        <v>12</v>
      </c>
      <c r="BE126" s="553">
        <v>1.5972222222222224E-2</v>
      </c>
      <c r="BF126" s="546">
        <f t="shared" si="59"/>
        <v>0</v>
      </c>
      <c r="BG126" s="546">
        <f t="shared" si="60"/>
        <v>23</v>
      </c>
      <c r="BH126" s="553">
        <v>0</v>
      </c>
      <c r="BI126" s="637">
        <f t="shared" si="61"/>
        <v>0</v>
      </c>
      <c r="BJ126" s="558">
        <f t="shared" si="62"/>
        <v>0</v>
      </c>
      <c r="BK126" s="642">
        <f t="shared" si="63"/>
        <v>63.542372881355931</v>
      </c>
    </row>
    <row r="127" spans="1:63" s="152" customFormat="1" x14ac:dyDescent="0.25">
      <c r="A127" s="590">
        <v>40759</v>
      </c>
      <c r="B127" s="591">
        <f t="shared" si="67"/>
        <v>8</v>
      </c>
      <c r="C127" s="592">
        <v>1</v>
      </c>
      <c r="D127" s="593" t="s">
        <v>233</v>
      </c>
      <c r="E127" s="593" t="s">
        <v>225</v>
      </c>
      <c r="F127" s="528">
        <v>3587</v>
      </c>
      <c r="G127" s="592">
        <v>58</v>
      </c>
      <c r="H127" s="592">
        <v>1</v>
      </c>
      <c r="I127" s="553">
        <v>0.45833333333333331</v>
      </c>
      <c r="J127" s="553">
        <v>0.45833333333333331</v>
      </c>
      <c r="K127" s="151">
        <v>0.47916666666666669</v>
      </c>
      <c r="L127" s="565">
        <f t="shared" si="35"/>
        <v>2.083333333333337E-2</v>
      </c>
      <c r="M127" s="151">
        <v>0.48958333333333331</v>
      </c>
      <c r="N127" s="565">
        <f t="shared" si="36"/>
        <v>1.041666666666663E-2</v>
      </c>
      <c r="O127" s="151">
        <v>0.5</v>
      </c>
      <c r="P127" s="565">
        <f t="shared" si="37"/>
        <v>1.0416666666666685E-2</v>
      </c>
      <c r="Q127" s="151">
        <v>0.5</v>
      </c>
      <c r="R127" s="151">
        <v>0.57638888888888895</v>
      </c>
      <c r="S127" s="9">
        <f t="shared" si="38"/>
        <v>7.6388888888888951E-2</v>
      </c>
      <c r="T127" s="151">
        <v>0.5</v>
      </c>
      <c r="U127" s="151">
        <v>0.57638888888888895</v>
      </c>
      <c r="V127" s="9">
        <f t="shared" si="39"/>
        <v>7.6388888888888951E-2</v>
      </c>
      <c r="W127" s="151">
        <v>0.57638888888888895</v>
      </c>
      <c r="X127" s="9">
        <f t="shared" si="69"/>
        <v>0</v>
      </c>
      <c r="Y127" s="151">
        <v>0.67152777777777783</v>
      </c>
      <c r="Z127" s="9">
        <f t="shared" si="41"/>
        <v>9.5138888888888884E-2</v>
      </c>
      <c r="AA127" s="151">
        <v>0.77847222222222223</v>
      </c>
      <c r="AB127" s="565">
        <f t="shared" si="42"/>
        <v>0.1069444444444444</v>
      </c>
      <c r="AC127" s="151">
        <v>0.77847222222222223</v>
      </c>
      <c r="AD127" s="151">
        <v>0.77847222222222223</v>
      </c>
      <c r="AE127" s="9">
        <f t="shared" si="43"/>
        <v>0</v>
      </c>
      <c r="AF127" s="151">
        <v>0.78333333333333333</v>
      </c>
      <c r="AG127" s="151">
        <v>0.78819444444444453</v>
      </c>
      <c r="AH127" s="9">
        <f t="shared" si="44"/>
        <v>4.8611111111112049E-3</v>
      </c>
      <c r="AI127" s="10">
        <f t="shared" si="45"/>
        <v>0</v>
      </c>
      <c r="AJ127" s="10">
        <f t="shared" si="46"/>
        <v>7</v>
      </c>
      <c r="AK127" s="151">
        <v>0.78819444444444453</v>
      </c>
      <c r="AL127" s="151">
        <v>0.79166666666666663</v>
      </c>
      <c r="AM127" s="9">
        <f t="shared" si="47"/>
        <v>3.4722222222220989E-3</v>
      </c>
      <c r="AN127" s="565">
        <f t="shared" si="68"/>
        <v>0.33333333333333331</v>
      </c>
      <c r="AO127" s="10">
        <f t="shared" si="48"/>
        <v>8</v>
      </c>
      <c r="AP127" s="10">
        <f t="shared" si="49"/>
        <v>0</v>
      </c>
      <c r="AQ127" s="565">
        <f t="shared" si="50"/>
        <v>5.6249999999999953E-2</v>
      </c>
      <c r="AR127" s="10">
        <f t="shared" si="51"/>
        <v>1</v>
      </c>
      <c r="AS127" s="10">
        <f t="shared" si="52"/>
        <v>21</v>
      </c>
      <c r="AT127" s="553">
        <v>0</v>
      </c>
      <c r="AU127" s="553">
        <v>4.8611111111111112E-3</v>
      </c>
      <c r="AV127" s="553">
        <v>0</v>
      </c>
      <c r="AW127" s="546">
        <f t="shared" si="53"/>
        <v>0</v>
      </c>
      <c r="AX127" s="546">
        <f t="shared" si="66"/>
        <v>0</v>
      </c>
      <c r="AY127" s="553">
        <v>0</v>
      </c>
      <c r="AZ127" s="546">
        <f t="shared" si="55"/>
        <v>0</v>
      </c>
      <c r="BA127" s="546">
        <f t="shared" si="56"/>
        <v>0</v>
      </c>
      <c r="BB127" s="553">
        <v>0</v>
      </c>
      <c r="BC127" s="546">
        <f t="shared" si="57"/>
        <v>0</v>
      </c>
      <c r="BD127" s="546">
        <f t="shared" si="58"/>
        <v>0</v>
      </c>
      <c r="BE127" s="553">
        <v>4.5833333333333337E-2</v>
      </c>
      <c r="BF127" s="546">
        <f t="shared" si="59"/>
        <v>1</v>
      </c>
      <c r="BG127" s="546">
        <f t="shared" si="60"/>
        <v>6</v>
      </c>
      <c r="BH127" s="553">
        <v>0</v>
      </c>
      <c r="BI127" s="637">
        <f t="shared" si="61"/>
        <v>0</v>
      </c>
      <c r="BJ127" s="558">
        <f t="shared" si="62"/>
        <v>0</v>
      </c>
      <c r="BK127" s="642">
        <f t="shared" si="63"/>
        <v>61.844827586206897</v>
      </c>
    </row>
    <row r="128" spans="1:63" s="152" customFormat="1" x14ac:dyDescent="0.25">
      <c r="A128" s="590">
        <v>40760</v>
      </c>
      <c r="B128" s="591">
        <f t="shared" si="67"/>
        <v>8</v>
      </c>
      <c r="C128" s="592">
        <v>7</v>
      </c>
      <c r="D128" s="593" t="s">
        <v>33</v>
      </c>
      <c r="E128" s="593" t="s">
        <v>285</v>
      </c>
      <c r="F128" s="528">
        <v>3706.58</v>
      </c>
      <c r="G128" s="592">
        <v>59</v>
      </c>
      <c r="H128" s="592">
        <v>0</v>
      </c>
      <c r="I128" s="553">
        <v>9.7222222222222224E-2</v>
      </c>
      <c r="J128" s="553">
        <v>9.7222222222222224E-2</v>
      </c>
      <c r="K128" s="151">
        <v>0.125</v>
      </c>
      <c r="L128" s="565">
        <f t="shared" si="35"/>
        <v>2.7777777777777776E-2</v>
      </c>
      <c r="M128" s="151">
        <v>0.12847222222222224</v>
      </c>
      <c r="N128" s="565">
        <f t="shared" si="36"/>
        <v>3.4722222222222376E-3</v>
      </c>
      <c r="O128" s="151">
        <v>0.1423611111111111</v>
      </c>
      <c r="P128" s="565">
        <f t="shared" si="37"/>
        <v>1.3888888888888867E-2</v>
      </c>
      <c r="Q128" s="151">
        <v>0.1423611111111111</v>
      </c>
      <c r="R128" s="151">
        <v>0.17222222222222225</v>
      </c>
      <c r="S128" s="9">
        <f t="shared" si="38"/>
        <v>2.9861111111111144E-2</v>
      </c>
      <c r="T128" s="151">
        <v>0.1423611111111111</v>
      </c>
      <c r="U128" s="151">
        <v>0.17222222222222225</v>
      </c>
      <c r="V128" s="9">
        <f t="shared" si="39"/>
        <v>2.9861111111111144E-2</v>
      </c>
      <c r="W128" s="151">
        <v>0.17222222222222225</v>
      </c>
      <c r="X128" s="9">
        <f t="shared" si="69"/>
        <v>0</v>
      </c>
      <c r="Y128" s="151">
        <v>0.17291666666666669</v>
      </c>
      <c r="Z128" s="9">
        <f t="shared" si="41"/>
        <v>6.9444444444444198E-4</v>
      </c>
      <c r="AA128" s="151">
        <v>0.30416666666666664</v>
      </c>
      <c r="AB128" s="565">
        <f t="shared" si="42"/>
        <v>0.13124999999999995</v>
      </c>
      <c r="AC128" s="151">
        <v>0.30416666666666664</v>
      </c>
      <c r="AD128" s="151">
        <v>0.30416666666666664</v>
      </c>
      <c r="AE128" s="9">
        <f t="shared" si="43"/>
        <v>0</v>
      </c>
      <c r="AF128" s="151">
        <v>0.31319444444444444</v>
      </c>
      <c r="AG128" s="151">
        <v>0.31944444444444448</v>
      </c>
      <c r="AH128" s="9">
        <f t="shared" si="44"/>
        <v>6.2500000000000333E-3</v>
      </c>
      <c r="AI128" s="10">
        <f t="shared" si="45"/>
        <v>0</v>
      </c>
      <c r="AJ128" s="10">
        <f t="shared" si="46"/>
        <v>9</v>
      </c>
      <c r="AK128" s="151">
        <v>0.31944444444444448</v>
      </c>
      <c r="AL128" s="151">
        <v>0.32291666666666669</v>
      </c>
      <c r="AM128" s="9">
        <f t="shared" si="47"/>
        <v>3.4722222222222099E-3</v>
      </c>
      <c r="AN128" s="565">
        <f t="shared" si="68"/>
        <v>0.22569444444444448</v>
      </c>
      <c r="AO128" s="10">
        <f t="shared" si="48"/>
        <v>5</v>
      </c>
      <c r="AP128" s="10">
        <f t="shared" si="49"/>
        <v>25</v>
      </c>
      <c r="AQ128" s="565">
        <f t="shared" si="50"/>
        <v>0.13124999999999995</v>
      </c>
      <c r="AR128" s="10">
        <f t="shared" si="51"/>
        <v>3</v>
      </c>
      <c r="AS128" s="10">
        <f t="shared" si="52"/>
        <v>9</v>
      </c>
      <c r="AT128" s="553"/>
      <c r="AU128" s="553"/>
      <c r="AV128" s="553"/>
      <c r="AW128" s="546">
        <f t="shared" si="53"/>
        <v>0</v>
      </c>
      <c r="AX128" s="546">
        <f t="shared" si="66"/>
        <v>0</v>
      </c>
      <c r="AY128" s="553"/>
      <c r="AZ128" s="546">
        <f t="shared" si="55"/>
        <v>0</v>
      </c>
      <c r="BA128" s="546">
        <f t="shared" si="56"/>
        <v>0</v>
      </c>
      <c r="BB128" s="553"/>
      <c r="BC128" s="546">
        <f t="shared" si="57"/>
        <v>0</v>
      </c>
      <c r="BD128" s="546">
        <f t="shared" si="58"/>
        <v>0</v>
      </c>
      <c r="BE128" s="553"/>
      <c r="BF128" s="546">
        <f t="shared" si="59"/>
        <v>0</v>
      </c>
      <c r="BG128" s="546">
        <f t="shared" si="60"/>
        <v>0</v>
      </c>
      <c r="BH128" s="553"/>
      <c r="BI128" s="637">
        <f t="shared" si="61"/>
        <v>0</v>
      </c>
      <c r="BJ128" s="558">
        <f t="shared" si="62"/>
        <v>0</v>
      </c>
      <c r="BK128" s="642">
        <f t="shared" si="63"/>
        <v>62.823389830508475</v>
      </c>
    </row>
    <row r="129" spans="1:63" s="152" customFormat="1" x14ac:dyDescent="0.25">
      <c r="A129" s="590">
        <v>40760</v>
      </c>
      <c r="B129" s="591">
        <f t="shared" si="67"/>
        <v>8</v>
      </c>
      <c r="C129" s="592">
        <v>8</v>
      </c>
      <c r="D129" s="593" t="s">
        <v>33</v>
      </c>
      <c r="E129" s="593" t="s">
        <v>280</v>
      </c>
      <c r="F129" s="528">
        <v>3652.99</v>
      </c>
      <c r="G129" s="592">
        <v>59</v>
      </c>
      <c r="H129" s="592">
        <v>0</v>
      </c>
      <c r="I129" s="553">
        <v>0.19791666666666666</v>
      </c>
      <c r="J129" s="553">
        <v>0.19791666666666666</v>
      </c>
      <c r="K129" s="151">
        <v>0.20486111111111113</v>
      </c>
      <c r="L129" s="565">
        <f t="shared" si="35"/>
        <v>6.9444444444444753E-3</v>
      </c>
      <c r="M129" s="151">
        <v>0.20833333333333334</v>
      </c>
      <c r="N129" s="565">
        <f t="shared" si="36"/>
        <v>3.4722222222222099E-3</v>
      </c>
      <c r="O129" s="151">
        <v>0.23263888888888887</v>
      </c>
      <c r="P129" s="565">
        <f t="shared" si="37"/>
        <v>2.4305555555555525E-2</v>
      </c>
      <c r="Q129" s="151">
        <v>0.23263888888888887</v>
      </c>
      <c r="R129" s="151">
        <v>0.25347222222222221</v>
      </c>
      <c r="S129" s="9">
        <f t="shared" si="38"/>
        <v>2.0833333333333343E-2</v>
      </c>
      <c r="T129" s="151">
        <v>0.23263888888888887</v>
      </c>
      <c r="U129" s="151">
        <v>0.25347222222222221</v>
      </c>
      <c r="V129" s="9">
        <f t="shared" si="39"/>
        <v>2.0833333333333343E-2</v>
      </c>
      <c r="W129" s="151">
        <v>0.28125</v>
      </c>
      <c r="X129" s="9">
        <f t="shared" si="69"/>
        <v>2.777777777777779E-2</v>
      </c>
      <c r="Y129" s="151">
        <v>0.28263888888888888</v>
      </c>
      <c r="Z129" s="9">
        <f t="shared" si="41"/>
        <v>1.388888888888884E-3</v>
      </c>
      <c r="AA129" s="151">
        <v>0.41944444444444445</v>
      </c>
      <c r="AB129" s="565">
        <f t="shared" si="42"/>
        <v>0.13680555555555557</v>
      </c>
      <c r="AC129" s="151">
        <v>0.41944444444444445</v>
      </c>
      <c r="AD129" s="151">
        <v>0.41944444444444445</v>
      </c>
      <c r="AE129" s="9">
        <f t="shared" si="43"/>
        <v>0</v>
      </c>
      <c r="AF129" s="151">
        <v>0.43611111111111112</v>
      </c>
      <c r="AG129" s="151">
        <v>0.44097222222222227</v>
      </c>
      <c r="AH129" s="9">
        <f t="shared" si="44"/>
        <v>4.8611111111111494E-3</v>
      </c>
      <c r="AI129" s="10">
        <f t="shared" si="45"/>
        <v>0</v>
      </c>
      <c r="AJ129" s="10">
        <f t="shared" si="46"/>
        <v>7</v>
      </c>
      <c r="AK129" s="151">
        <v>0.44097222222222227</v>
      </c>
      <c r="AL129" s="151">
        <v>0.44444444444444442</v>
      </c>
      <c r="AM129" s="9">
        <f t="shared" si="47"/>
        <v>3.4722222222221544E-3</v>
      </c>
      <c r="AN129" s="565">
        <f t="shared" si="68"/>
        <v>0.24652777777777776</v>
      </c>
      <c r="AO129" s="10">
        <f t="shared" si="48"/>
        <v>5</v>
      </c>
      <c r="AP129" s="10">
        <f t="shared" si="49"/>
        <v>55</v>
      </c>
      <c r="AQ129" s="565">
        <f t="shared" si="50"/>
        <v>0.13680555555555557</v>
      </c>
      <c r="AR129" s="10">
        <f t="shared" si="51"/>
        <v>3</v>
      </c>
      <c r="AS129" s="10">
        <f t="shared" si="52"/>
        <v>17</v>
      </c>
      <c r="AT129" s="553"/>
      <c r="AU129" s="553"/>
      <c r="AV129" s="553"/>
      <c r="AW129" s="546">
        <f t="shared" si="53"/>
        <v>0</v>
      </c>
      <c r="AX129" s="546">
        <f t="shared" si="66"/>
        <v>0</v>
      </c>
      <c r="AY129" s="553"/>
      <c r="AZ129" s="546">
        <f t="shared" si="55"/>
        <v>0</v>
      </c>
      <c r="BA129" s="546">
        <f t="shared" si="56"/>
        <v>0</v>
      </c>
      <c r="BB129" s="553"/>
      <c r="BC129" s="546">
        <f t="shared" si="57"/>
        <v>0</v>
      </c>
      <c r="BD129" s="546">
        <f t="shared" si="58"/>
        <v>0</v>
      </c>
      <c r="BE129" s="553"/>
      <c r="BF129" s="546">
        <f t="shared" si="59"/>
        <v>0</v>
      </c>
      <c r="BG129" s="546">
        <f t="shared" si="60"/>
        <v>0</v>
      </c>
      <c r="BH129" s="553"/>
      <c r="BI129" s="637">
        <f t="shared" si="61"/>
        <v>0</v>
      </c>
      <c r="BJ129" s="558">
        <f t="shared" si="62"/>
        <v>0</v>
      </c>
      <c r="BK129" s="642">
        <f t="shared" si="63"/>
        <v>61.915084745762705</v>
      </c>
    </row>
    <row r="130" spans="1:63" s="152" customFormat="1" x14ac:dyDescent="0.25">
      <c r="A130" s="590">
        <v>40760</v>
      </c>
      <c r="B130" s="591">
        <f t="shared" si="67"/>
        <v>8</v>
      </c>
      <c r="C130" s="592">
        <v>2</v>
      </c>
      <c r="D130" s="593" t="s">
        <v>243</v>
      </c>
      <c r="E130" s="593" t="s">
        <v>227</v>
      </c>
      <c r="F130" s="528">
        <v>3677.27</v>
      </c>
      <c r="G130" s="592">
        <v>59</v>
      </c>
      <c r="H130" s="592">
        <v>0</v>
      </c>
      <c r="I130" s="553">
        <v>0.32291666666666669</v>
      </c>
      <c r="J130" s="553">
        <v>0.32291666666666669</v>
      </c>
      <c r="K130" s="151">
        <v>0.33333333333333331</v>
      </c>
      <c r="L130" s="565">
        <f t="shared" ref="L130:L193" si="70">K130-J130</f>
        <v>1.041666666666663E-2</v>
      </c>
      <c r="M130" s="151">
        <v>0.34027777777777773</v>
      </c>
      <c r="N130" s="565">
        <f t="shared" ref="N130:N193" si="71">M130-K130</f>
        <v>6.9444444444444198E-3</v>
      </c>
      <c r="O130" s="151">
        <v>0.4375</v>
      </c>
      <c r="P130" s="565">
        <f t="shared" ref="P130:P193" si="72">O130-M130</f>
        <v>9.7222222222222265E-2</v>
      </c>
      <c r="Q130" s="151">
        <v>0.4375</v>
      </c>
      <c r="R130" s="151">
        <v>0.48472222222222222</v>
      </c>
      <c r="S130" s="9">
        <f t="shared" ref="S130:S193" si="73">R130-Q130</f>
        <v>4.7222222222222221E-2</v>
      </c>
      <c r="T130" s="151">
        <v>0.4375</v>
      </c>
      <c r="U130" s="151">
        <v>0.48472222222222222</v>
      </c>
      <c r="V130" s="9">
        <f t="shared" ref="V130:V193" si="74">U130-T130</f>
        <v>4.7222222222222221E-2</v>
      </c>
      <c r="W130" s="151">
        <v>0.48472222222222222</v>
      </c>
      <c r="X130" s="9">
        <f t="shared" si="69"/>
        <v>0</v>
      </c>
      <c r="Y130" s="151">
        <v>0.48472222222222222</v>
      </c>
      <c r="Z130" s="9">
        <f t="shared" ref="Z130:Z193" si="75">Y130-W130</f>
        <v>0</v>
      </c>
      <c r="AA130" s="151">
        <v>0.72499999999999998</v>
      </c>
      <c r="AB130" s="565">
        <f t="shared" ref="AB130:AB193" si="76">AA130-Y130</f>
        <v>0.24027777777777776</v>
      </c>
      <c r="AC130" s="151">
        <v>0.72499999999999998</v>
      </c>
      <c r="AD130" s="151">
        <v>0.72499999999999998</v>
      </c>
      <c r="AE130" s="9">
        <f t="shared" ref="AE130:AE193" si="77">AD130-AC130</f>
        <v>0</v>
      </c>
      <c r="AF130" s="151">
        <v>0.7319444444444444</v>
      </c>
      <c r="AG130" s="151">
        <v>0.73611111111111116</v>
      </c>
      <c r="AH130" s="9">
        <f t="shared" ref="AH130:AH193" si="78">AG130-AF130</f>
        <v>4.1666666666667629E-3</v>
      </c>
      <c r="AI130" s="10">
        <f t="shared" ref="AI130:AI193" si="79">HOUR(AH130)</f>
        <v>0</v>
      </c>
      <c r="AJ130" s="10">
        <f t="shared" ref="AJ130:AJ193" si="80">MINUTE(AH130)</f>
        <v>6</v>
      </c>
      <c r="AK130" s="151">
        <v>0.73611111111111116</v>
      </c>
      <c r="AL130" s="151">
        <v>0.73958333333333337</v>
      </c>
      <c r="AM130" s="9">
        <f t="shared" ref="AM130:AM193" si="81">AL130-AK130</f>
        <v>3.4722222222222099E-3</v>
      </c>
      <c r="AN130" s="565">
        <f t="shared" si="68"/>
        <v>0.41666666666666669</v>
      </c>
      <c r="AO130" s="10">
        <f t="shared" ref="AO130:AO193" si="82">HOUR(AN130)</f>
        <v>10</v>
      </c>
      <c r="AP130" s="10">
        <f t="shared" ref="AP130:AP193" si="83">MINUTE(AN130)</f>
        <v>0</v>
      </c>
      <c r="AQ130" s="565">
        <f t="shared" ref="AQ130:AQ193" si="84">AB130-(AT130+AU130+AV130+AY130+BB130+BE130)</f>
        <v>0.24027777777777776</v>
      </c>
      <c r="AR130" s="10">
        <f t="shared" ref="AR130:AR193" si="85">HOUR(AQ130)</f>
        <v>5</v>
      </c>
      <c r="AS130" s="10">
        <f t="shared" ref="AS130:AS193" si="86">MINUTE(AQ130)</f>
        <v>46</v>
      </c>
      <c r="AT130" s="553"/>
      <c r="AU130" s="553"/>
      <c r="AV130" s="553"/>
      <c r="AW130" s="546">
        <f t="shared" ref="AW130:AW193" si="87">HOUR(AV130)</f>
        <v>0</v>
      </c>
      <c r="AX130" s="546">
        <f t="shared" ref="AX130:AX147" si="88">MINUTE(AV130)</f>
        <v>0</v>
      </c>
      <c r="AY130" s="553"/>
      <c r="AZ130" s="546">
        <f t="shared" ref="AZ130:AZ193" si="89">HOUR(AY130)</f>
        <v>0</v>
      </c>
      <c r="BA130" s="546">
        <f t="shared" ref="BA130:BA193" si="90">MINUTE(AY130)</f>
        <v>0</v>
      </c>
      <c r="BB130" s="553"/>
      <c r="BC130" s="546">
        <f t="shared" ref="BC130:BC193" si="91">HOUR(BB130)</f>
        <v>0</v>
      </c>
      <c r="BD130" s="546">
        <f t="shared" ref="BD130:BD193" si="92">MINUTE(BB130)</f>
        <v>0</v>
      </c>
      <c r="BE130" s="553"/>
      <c r="BF130" s="546">
        <f t="shared" ref="BF130:BF193" si="93">HOUR(BE130)</f>
        <v>0</v>
      </c>
      <c r="BG130" s="546">
        <f t="shared" ref="BG130:BG193" si="94">MINUTE(BE130)</f>
        <v>0</v>
      </c>
      <c r="BH130" s="553"/>
      <c r="BI130" s="637">
        <f t="shared" ref="BI130:BI193" si="95">HOUR(BH130)</f>
        <v>0</v>
      </c>
      <c r="BJ130" s="558">
        <f t="shared" ref="BJ130:BJ193" si="96">MINUTE(BH130)</f>
        <v>0</v>
      </c>
      <c r="BK130" s="642">
        <f t="shared" ref="BK130:BK193" si="97">F130/G130</f>
        <v>62.326610169491524</v>
      </c>
    </row>
    <row r="131" spans="1:63" s="152" customFormat="1" x14ac:dyDescent="0.25">
      <c r="A131" s="590">
        <v>40760</v>
      </c>
      <c r="B131" s="591">
        <f t="shared" si="67"/>
        <v>8</v>
      </c>
      <c r="C131" s="592">
        <v>3</v>
      </c>
      <c r="D131" s="593" t="s">
        <v>224</v>
      </c>
      <c r="E131" s="593" t="s">
        <v>225</v>
      </c>
      <c r="F131" s="528">
        <v>3555</v>
      </c>
      <c r="G131" s="592">
        <v>57</v>
      </c>
      <c r="H131" s="592">
        <v>0</v>
      </c>
      <c r="I131" s="553">
        <v>0.44791666666666669</v>
      </c>
      <c r="J131" s="553">
        <v>0.44791666666666669</v>
      </c>
      <c r="K131" s="151">
        <v>0.4548611111111111</v>
      </c>
      <c r="L131" s="565">
        <f t="shared" si="70"/>
        <v>6.9444444444444198E-3</v>
      </c>
      <c r="M131" s="151">
        <v>0.45833333333333331</v>
      </c>
      <c r="N131" s="565">
        <f t="shared" si="71"/>
        <v>3.4722222222222099E-3</v>
      </c>
      <c r="O131" s="151">
        <v>0.47986111111111113</v>
      </c>
      <c r="P131" s="565">
        <f t="shared" si="72"/>
        <v>2.1527777777777812E-2</v>
      </c>
      <c r="Q131" s="151">
        <v>0.47986111111111113</v>
      </c>
      <c r="R131" s="151">
        <v>0.53472222222222221</v>
      </c>
      <c r="S131" s="9">
        <f t="shared" si="73"/>
        <v>5.4861111111111083E-2</v>
      </c>
      <c r="T131" s="151">
        <v>0.47986111111111113</v>
      </c>
      <c r="U131" s="151">
        <v>0.53472222222222221</v>
      </c>
      <c r="V131" s="9">
        <f t="shared" si="74"/>
        <v>5.4861111111111083E-2</v>
      </c>
      <c r="W131" s="151">
        <v>0.72916666666666663</v>
      </c>
      <c r="X131" s="9">
        <f t="shared" si="69"/>
        <v>0.19444444444444442</v>
      </c>
      <c r="Y131" s="151">
        <v>0.77916666666666667</v>
      </c>
      <c r="Z131" s="9">
        <f t="shared" si="75"/>
        <v>5.0000000000000044E-2</v>
      </c>
      <c r="AA131" s="151">
        <v>0.86458333333333337</v>
      </c>
      <c r="AB131" s="565">
        <f t="shared" si="76"/>
        <v>8.5416666666666696E-2</v>
      </c>
      <c r="AC131" s="151">
        <v>0.86458333333333337</v>
      </c>
      <c r="AD131" s="151">
        <v>0.86458333333333337</v>
      </c>
      <c r="AE131" s="9">
        <f t="shared" si="77"/>
        <v>0</v>
      </c>
      <c r="AF131" s="151">
        <v>0.87708333333333333</v>
      </c>
      <c r="AG131" s="151">
        <v>0.87986111111111109</v>
      </c>
      <c r="AH131" s="9">
        <f t="shared" si="78"/>
        <v>2.7777777777777679E-3</v>
      </c>
      <c r="AI131" s="10">
        <f t="shared" si="79"/>
        <v>0</v>
      </c>
      <c r="AJ131" s="10">
        <f t="shared" si="80"/>
        <v>4</v>
      </c>
      <c r="AK131" s="151">
        <v>0.87986111111111109</v>
      </c>
      <c r="AL131" s="151">
        <v>0.88194444444444453</v>
      </c>
      <c r="AM131" s="9">
        <f t="shared" si="81"/>
        <v>2.083333333333437E-3</v>
      </c>
      <c r="AN131" s="565">
        <f t="shared" si="68"/>
        <v>0.43402777777777785</v>
      </c>
      <c r="AO131" s="10">
        <f t="shared" si="82"/>
        <v>10</v>
      </c>
      <c r="AP131" s="10">
        <f t="shared" si="83"/>
        <v>25</v>
      </c>
      <c r="AQ131" s="565">
        <f t="shared" si="84"/>
        <v>8.5416666666666696E-2</v>
      </c>
      <c r="AR131" s="10">
        <f t="shared" si="85"/>
        <v>2</v>
      </c>
      <c r="AS131" s="10">
        <f t="shared" si="86"/>
        <v>3</v>
      </c>
      <c r="AT131" s="553"/>
      <c r="AU131" s="553"/>
      <c r="AV131" s="553"/>
      <c r="AW131" s="546">
        <f t="shared" si="87"/>
        <v>0</v>
      </c>
      <c r="AX131" s="546">
        <f t="shared" si="88"/>
        <v>0</v>
      </c>
      <c r="AY131" s="553"/>
      <c r="AZ131" s="546">
        <f t="shared" si="89"/>
        <v>0</v>
      </c>
      <c r="BA131" s="546">
        <f t="shared" si="90"/>
        <v>0</v>
      </c>
      <c r="BB131" s="553"/>
      <c r="BC131" s="546">
        <f t="shared" si="91"/>
        <v>0</v>
      </c>
      <c r="BD131" s="546">
        <f t="shared" si="92"/>
        <v>0</v>
      </c>
      <c r="BE131" s="553"/>
      <c r="BF131" s="546">
        <f t="shared" si="93"/>
        <v>0</v>
      </c>
      <c r="BG131" s="546">
        <f t="shared" si="94"/>
        <v>0</v>
      </c>
      <c r="BH131" s="553"/>
      <c r="BI131" s="637">
        <f t="shared" si="95"/>
        <v>0</v>
      </c>
      <c r="BJ131" s="558">
        <f t="shared" si="96"/>
        <v>0</v>
      </c>
      <c r="BK131" s="642">
        <f t="shared" si="97"/>
        <v>62.368421052631582</v>
      </c>
    </row>
    <row r="132" spans="1:63" s="152" customFormat="1" x14ac:dyDescent="0.25">
      <c r="A132" s="590">
        <v>40760</v>
      </c>
      <c r="B132" s="591">
        <f t="shared" si="67"/>
        <v>8</v>
      </c>
      <c r="C132" s="592">
        <v>9</v>
      </c>
      <c r="D132" s="593" t="s">
        <v>33</v>
      </c>
      <c r="E132" s="593" t="s">
        <v>279</v>
      </c>
      <c r="F132" s="528">
        <v>3722.63</v>
      </c>
      <c r="G132" s="592">
        <v>59</v>
      </c>
      <c r="H132" s="592">
        <v>0</v>
      </c>
      <c r="I132" s="553">
        <v>0.85069444444444453</v>
      </c>
      <c r="J132" s="553">
        <v>0.85069444444444453</v>
      </c>
      <c r="K132" s="151">
        <v>0.86111111111111116</v>
      </c>
      <c r="L132" s="565">
        <f t="shared" si="70"/>
        <v>1.041666666666663E-2</v>
      </c>
      <c r="M132" s="151">
        <v>0.86458333333333337</v>
      </c>
      <c r="N132" s="565">
        <f t="shared" si="71"/>
        <v>3.4722222222222099E-3</v>
      </c>
      <c r="O132" s="151">
        <v>0.875</v>
      </c>
      <c r="P132" s="565">
        <f t="shared" si="72"/>
        <v>1.041666666666663E-2</v>
      </c>
      <c r="Q132" s="151">
        <v>0.875</v>
      </c>
      <c r="R132" s="151">
        <v>0.96666666666666667</v>
      </c>
      <c r="S132" s="9">
        <f t="shared" si="73"/>
        <v>9.1666666666666674E-2</v>
      </c>
      <c r="T132" s="151">
        <v>0.875</v>
      </c>
      <c r="U132" s="151">
        <v>0.96666666666666667</v>
      </c>
      <c r="V132" s="9">
        <f t="shared" si="74"/>
        <v>9.1666666666666674E-2</v>
      </c>
      <c r="W132" s="151">
        <v>0.96666666666666667</v>
      </c>
      <c r="X132" s="9">
        <f t="shared" si="69"/>
        <v>0</v>
      </c>
      <c r="Y132" s="151">
        <v>0.96666666666666667</v>
      </c>
      <c r="Z132" s="9">
        <f t="shared" si="75"/>
        <v>0</v>
      </c>
      <c r="AA132" s="151">
        <v>1.0951388888888889</v>
      </c>
      <c r="AB132" s="565">
        <f t="shared" si="76"/>
        <v>0.12847222222222221</v>
      </c>
      <c r="AC132" s="151">
        <v>1.0951388888888889</v>
      </c>
      <c r="AD132" s="151">
        <v>1.0951388888888889</v>
      </c>
      <c r="AE132" s="9">
        <f t="shared" si="77"/>
        <v>0</v>
      </c>
      <c r="AF132" s="151">
        <v>1.1020833333333333</v>
      </c>
      <c r="AG132" s="151">
        <v>1.1111111111111112</v>
      </c>
      <c r="AH132" s="9">
        <f t="shared" si="78"/>
        <v>9.0277777777778567E-3</v>
      </c>
      <c r="AI132" s="10">
        <f t="shared" si="79"/>
        <v>0</v>
      </c>
      <c r="AJ132" s="10">
        <f t="shared" si="80"/>
        <v>13</v>
      </c>
      <c r="AK132" s="151">
        <v>1.1111111111111112</v>
      </c>
      <c r="AL132" s="151">
        <v>1.1180555555555556</v>
      </c>
      <c r="AM132" s="9">
        <f t="shared" si="81"/>
        <v>6.9444444444444198E-3</v>
      </c>
      <c r="AN132" s="565">
        <f t="shared" si="68"/>
        <v>0.26736111111111105</v>
      </c>
      <c r="AO132" s="10">
        <f t="shared" si="82"/>
        <v>6</v>
      </c>
      <c r="AP132" s="10">
        <f t="shared" si="83"/>
        <v>25</v>
      </c>
      <c r="AQ132" s="565">
        <f t="shared" si="84"/>
        <v>0.12847222222222221</v>
      </c>
      <c r="AR132" s="10">
        <f t="shared" si="85"/>
        <v>3</v>
      </c>
      <c r="AS132" s="10">
        <f t="shared" si="86"/>
        <v>5</v>
      </c>
      <c r="AT132" s="553"/>
      <c r="AU132" s="553"/>
      <c r="AV132" s="553"/>
      <c r="AW132" s="546">
        <f t="shared" si="87"/>
        <v>0</v>
      </c>
      <c r="AX132" s="546">
        <f t="shared" si="88"/>
        <v>0</v>
      </c>
      <c r="AY132" s="553"/>
      <c r="AZ132" s="546">
        <f t="shared" si="89"/>
        <v>0</v>
      </c>
      <c r="BA132" s="546">
        <f t="shared" si="90"/>
        <v>0</v>
      </c>
      <c r="BB132" s="553"/>
      <c r="BC132" s="546">
        <f t="shared" si="91"/>
        <v>0</v>
      </c>
      <c r="BD132" s="546">
        <f t="shared" si="92"/>
        <v>0</v>
      </c>
      <c r="BE132" s="553"/>
      <c r="BF132" s="546">
        <f t="shared" si="93"/>
        <v>0</v>
      </c>
      <c r="BG132" s="546">
        <f t="shared" si="94"/>
        <v>0</v>
      </c>
      <c r="BH132" s="553"/>
      <c r="BI132" s="637">
        <f t="shared" si="95"/>
        <v>0</v>
      </c>
      <c r="BJ132" s="558">
        <f t="shared" si="96"/>
        <v>0</v>
      </c>
      <c r="BK132" s="642">
        <f t="shared" si="97"/>
        <v>63.095423728813564</v>
      </c>
    </row>
    <row r="133" spans="1:63" s="152" customFormat="1" x14ac:dyDescent="0.25">
      <c r="A133" s="590">
        <v>40761</v>
      </c>
      <c r="B133" s="591">
        <f t="shared" si="67"/>
        <v>8</v>
      </c>
      <c r="C133" s="592">
        <v>10</v>
      </c>
      <c r="D133" s="593" t="s">
        <v>33</v>
      </c>
      <c r="E133" s="593" t="s">
        <v>287</v>
      </c>
      <c r="F133" s="528">
        <v>3760</v>
      </c>
      <c r="G133" s="592">
        <v>59</v>
      </c>
      <c r="H133" s="592">
        <v>0</v>
      </c>
      <c r="I133" s="553">
        <v>4.8611111111111112E-2</v>
      </c>
      <c r="J133" s="553">
        <v>4.8611111111111112E-2</v>
      </c>
      <c r="K133" s="151">
        <v>5.2083333333333336E-2</v>
      </c>
      <c r="L133" s="565">
        <f t="shared" si="70"/>
        <v>3.4722222222222238E-3</v>
      </c>
      <c r="M133" s="151">
        <v>5.4166666666666669E-2</v>
      </c>
      <c r="N133" s="565">
        <f t="shared" si="71"/>
        <v>2.0833333333333329E-3</v>
      </c>
      <c r="O133" s="151">
        <v>6.9444444444444434E-2</v>
      </c>
      <c r="P133" s="565">
        <f t="shared" si="72"/>
        <v>1.5277777777777765E-2</v>
      </c>
      <c r="Q133" s="151">
        <v>6.9444444444444434E-2</v>
      </c>
      <c r="R133" s="151">
        <v>0.14583333333333334</v>
      </c>
      <c r="S133" s="9">
        <f t="shared" si="73"/>
        <v>7.6388888888888909E-2</v>
      </c>
      <c r="T133" s="151">
        <v>6.9444444444444434E-2</v>
      </c>
      <c r="U133" s="151">
        <v>0.14583333333333334</v>
      </c>
      <c r="V133" s="9">
        <f t="shared" si="74"/>
        <v>7.6388888888888909E-2</v>
      </c>
      <c r="W133" s="151">
        <v>0.14791666666666667</v>
      </c>
      <c r="X133" s="9">
        <f t="shared" si="69"/>
        <v>2.0833333333333259E-3</v>
      </c>
      <c r="Y133" s="151">
        <v>0.15069444444444444</v>
      </c>
      <c r="Z133" s="9">
        <f t="shared" si="75"/>
        <v>2.7777777777777679E-3</v>
      </c>
      <c r="AA133" s="151">
        <v>0.32708333333333334</v>
      </c>
      <c r="AB133" s="565">
        <f t="shared" si="76"/>
        <v>0.1763888888888889</v>
      </c>
      <c r="AC133" s="151">
        <v>0.32708333333333334</v>
      </c>
      <c r="AD133" s="151">
        <v>0.32708333333333334</v>
      </c>
      <c r="AE133" s="9">
        <f t="shared" si="77"/>
        <v>0</v>
      </c>
      <c r="AF133" s="151">
        <v>0.33333333333333331</v>
      </c>
      <c r="AG133" s="151">
        <v>0.33680555555555558</v>
      </c>
      <c r="AH133" s="9">
        <f t="shared" si="78"/>
        <v>3.4722222222222654E-3</v>
      </c>
      <c r="AI133" s="10">
        <f t="shared" si="79"/>
        <v>0</v>
      </c>
      <c r="AJ133" s="10">
        <f t="shared" si="80"/>
        <v>5</v>
      </c>
      <c r="AK133" s="151">
        <v>0.33680555555555558</v>
      </c>
      <c r="AL133" s="151">
        <v>0.34027777777777773</v>
      </c>
      <c r="AM133" s="9">
        <f t="shared" si="81"/>
        <v>3.4722222222221544E-3</v>
      </c>
      <c r="AN133" s="565">
        <f t="shared" si="68"/>
        <v>0.29166666666666663</v>
      </c>
      <c r="AO133" s="10">
        <f t="shared" si="82"/>
        <v>7</v>
      </c>
      <c r="AP133" s="10">
        <f t="shared" si="83"/>
        <v>0</v>
      </c>
      <c r="AQ133" s="565">
        <f t="shared" si="84"/>
        <v>0.1763888888888889</v>
      </c>
      <c r="AR133" s="10">
        <f t="shared" si="85"/>
        <v>4</v>
      </c>
      <c r="AS133" s="10">
        <f t="shared" si="86"/>
        <v>14</v>
      </c>
      <c r="AT133" s="553"/>
      <c r="AU133" s="553"/>
      <c r="AV133" s="553"/>
      <c r="AW133" s="546">
        <f t="shared" si="87"/>
        <v>0</v>
      </c>
      <c r="AX133" s="546">
        <f t="shared" si="88"/>
        <v>0</v>
      </c>
      <c r="AY133" s="553"/>
      <c r="AZ133" s="546">
        <f t="shared" si="89"/>
        <v>0</v>
      </c>
      <c r="BA133" s="546">
        <f t="shared" si="90"/>
        <v>0</v>
      </c>
      <c r="BB133" s="553"/>
      <c r="BC133" s="546">
        <f t="shared" si="91"/>
        <v>0</v>
      </c>
      <c r="BD133" s="546">
        <f t="shared" si="92"/>
        <v>0</v>
      </c>
      <c r="BE133" s="553"/>
      <c r="BF133" s="546">
        <f t="shared" si="93"/>
        <v>0</v>
      </c>
      <c r="BG133" s="546">
        <f t="shared" si="94"/>
        <v>0</v>
      </c>
      <c r="BH133" s="553"/>
      <c r="BI133" s="637">
        <f t="shared" si="95"/>
        <v>0</v>
      </c>
      <c r="BJ133" s="558">
        <f t="shared" si="96"/>
        <v>0</v>
      </c>
      <c r="BK133" s="642">
        <f t="shared" si="97"/>
        <v>63.728813559322035</v>
      </c>
    </row>
    <row r="134" spans="1:63" s="152" customFormat="1" x14ac:dyDescent="0.25">
      <c r="A134" s="590">
        <v>40761</v>
      </c>
      <c r="B134" s="591">
        <f t="shared" si="67"/>
        <v>8</v>
      </c>
      <c r="C134" s="592">
        <v>2</v>
      </c>
      <c r="D134" s="593" t="s">
        <v>233</v>
      </c>
      <c r="E134" s="593" t="s">
        <v>225</v>
      </c>
      <c r="F134" s="528">
        <v>3606</v>
      </c>
      <c r="G134" s="592">
        <v>58</v>
      </c>
      <c r="H134" s="592">
        <v>0</v>
      </c>
      <c r="I134" s="553">
        <v>0.35416666666666669</v>
      </c>
      <c r="J134" s="553">
        <v>0.35416666666666669</v>
      </c>
      <c r="K134" s="151">
        <v>0.3576388888888889</v>
      </c>
      <c r="L134" s="565">
        <f t="shared" si="70"/>
        <v>3.4722222222222099E-3</v>
      </c>
      <c r="M134" s="151">
        <v>0.35902777777777778</v>
      </c>
      <c r="N134" s="565">
        <f t="shared" si="71"/>
        <v>1.388888888888884E-3</v>
      </c>
      <c r="O134" s="151">
        <v>0.375</v>
      </c>
      <c r="P134" s="565">
        <f t="shared" si="72"/>
        <v>1.5972222222222221E-2</v>
      </c>
      <c r="Q134" s="151">
        <v>0.375</v>
      </c>
      <c r="R134" s="151">
        <v>0.4236111111111111</v>
      </c>
      <c r="S134" s="9">
        <f t="shared" si="73"/>
        <v>4.8611111111111105E-2</v>
      </c>
      <c r="T134" s="151">
        <v>0.375</v>
      </c>
      <c r="U134" s="151">
        <v>0.4236111111111111</v>
      </c>
      <c r="V134" s="9">
        <f t="shared" si="74"/>
        <v>4.8611111111111105E-2</v>
      </c>
      <c r="W134" s="151">
        <v>0.47222222222222227</v>
      </c>
      <c r="X134" s="9">
        <f t="shared" si="69"/>
        <v>4.861111111111116E-2</v>
      </c>
      <c r="Y134" s="151">
        <v>0.49374999999999997</v>
      </c>
      <c r="Z134" s="9">
        <f t="shared" si="75"/>
        <v>2.1527777777777701E-2</v>
      </c>
      <c r="AA134" s="151">
        <v>0.625</v>
      </c>
      <c r="AB134" s="565">
        <f t="shared" si="76"/>
        <v>0.13125000000000003</v>
      </c>
      <c r="AC134" s="151">
        <v>0.625</v>
      </c>
      <c r="AD134" s="151">
        <v>0.625</v>
      </c>
      <c r="AE134" s="9">
        <f t="shared" si="77"/>
        <v>0</v>
      </c>
      <c r="AF134" s="151">
        <v>0.63541666666666663</v>
      </c>
      <c r="AG134" s="151">
        <v>0.65277777777777779</v>
      </c>
      <c r="AH134" s="9">
        <f t="shared" si="78"/>
        <v>1.736111111111116E-2</v>
      </c>
      <c r="AI134" s="10">
        <f t="shared" si="79"/>
        <v>0</v>
      </c>
      <c r="AJ134" s="10">
        <f t="shared" si="80"/>
        <v>25</v>
      </c>
      <c r="AK134" s="151">
        <v>0.65277777777777779</v>
      </c>
      <c r="AL134" s="151">
        <v>0.67708333333333337</v>
      </c>
      <c r="AM134" s="9">
        <f t="shared" si="81"/>
        <v>2.430555555555558E-2</v>
      </c>
      <c r="AN134" s="565">
        <f t="shared" si="68"/>
        <v>0.32291666666666669</v>
      </c>
      <c r="AO134" s="10">
        <f t="shared" si="82"/>
        <v>7</v>
      </c>
      <c r="AP134" s="10">
        <f t="shared" si="83"/>
        <v>45</v>
      </c>
      <c r="AQ134" s="565">
        <f t="shared" si="84"/>
        <v>0.13125000000000003</v>
      </c>
      <c r="AR134" s="10">
        <f t="shared" si="85"/>
        <v>3</v>
      </c>
      <c r="AS134" s="10">
        <f t="shared" si="86"/>
        <v>9</v>
      </c>
      <c r="AT134" s="553"/>
      <c r="AU134" s="553"/>
      <c r="AV134" s="553"/>
      <c r="AW134" s="546">
        <f t="shared" si="87"/>
        <v>0</v>
      </c>
      <c r="AX134" s="546">
        <f t="shared" si="88"/>
        <v>0</v>
      </c>
      <c r="AY134" s="553"/>
      <c r="AZ134" s="546">
        <f t="shared" si="89"/>
        <v>0</v>
      </c>
      <c r="BA134" s="546">
        <f t="shared" si="90"/>
        <v>0</v>
      </c>
      <c r="BB134" s="553"/>
      <c r="BC134" s="546">
        <f t="shared" si="91"/>
        <v>0</v>
      </c>
      <c r="BD134" s="546">
        <f t="shared" si="92"/>
        <v>0</v>
      </c>
      <c r="BE134" s="553"/>
      <c r="BF134" s="546">
        <f t="shared" si="93"/>
        <v>0</v>
      </c>
      <c r="BG134" s="546">
        <f t="shared" si="94"/>
        <v>0</v>
      </c>
      <c r="BH134" s="553"/>
      <c r="BI134" s="637">
        <f t="shared" si="95"/>
        <v>0</v>
      </c>
      <c r="BJ134" s="558">
        <f t="shared" si="96"/>
        <v>0</v>
      </c>
      <c r="BK134" s="642">
        <f t="shared" si="97"/>
        <v>62.172413793103445</v>
      </c>
    </row>
    <row r="135" spans="1:63" s="152" customFormat="1" x14ac:dyDescent="0.25">
      <c r="A135" s="590">
        <v>40761</v>
      </c>
      <c r="B135" s="591">
        <f t="shared" si="67"/>
        <v>8</v>
      </c>
      <c r="C135" s="592">
        <v>3</v>
      </c>
      <c r="D135" s="593" t="s">
        <v>243</v>
      </c>
      <c r="E135" s="593" t="s">
        <v>288</v>
      </c>
      <c r="F135" s="528">
        <v>3632</v>
      </c>
      <c r="G135" s="592">
        <v>59</v>
      </c>
      <c r="H135" s="592">
        <v>0</v>
      </c>
      <c r="I135" s="553">
        <v>0.25694444444444448</v>
      </c>
      <c r="J135" s="553">
        <v>0.25694444444444448</v>
      </c>
      <c r="K135" s="151">
        <v>0.26041666666666669</v>
      </c>
      <c r="L135" s="565">
        <f t="shared" si="70"/>
        <v>3.4722222222222099E-3</v>
      </c>
      <c r="M135" s="151">
        <v>0.26180555555555557</v>
      </c>
      <c r="N135" s="565">
        <f t="shared" si="71"/>
        <v>1.388888888888884E-3</v>
      </c>
      <c r="O135" s="151">
        <v>0.29166666666666669</v>
      </c>
      <c r="P135" s="565">
        <f t="shared" si="72"/>
        <v>2.9861111111111116E-2</v>
      </c>
      <c r="Q135" s="151">
        <v>0.29166666666666669</v>
      </c>
      <c r="R135" s="151">
        <v>0.33680555555555558</v>
      </c>
      <c r="S135" s="9">
        <f t="shared" si="73"/>
        <v>4.5138888888888895E-2</v>
      </c>
      <c r="T135" s="151">
        <v>0.29166666666666669</v>
      </c>
      <c r="U135" s="151">
        <v>0.33680555555555558</v>
      </c>
      <c r="V135" s="9">
        <f t="shared" si="74"/>
        <v>4.5138888888888895E-2</v>
      </c>
      <c r="W135" s="151">
        <v>0.3444444444444445</v>
      </c>
      <c r="X135" s="9">
        <f t="shared" si="69"/>
        <v>7.6388888888889173E-3</v>
      </c>
      <c r="Y135" s="151">
        <v>0.42986111111111108</v>
      </c>
      <c r="Z135" s="9">
        <f t="shared" si="75"/>
        <v>8.5416666666666585E-2</v>
      </c>
      <c r="AA135" s="151">
        <v>0.76666666666666661</v>
      </c>
      <c r="AB135" s="565">
        <f t="shared" si="76"/>
        <v>0.33680555555555552</v>
      </c>
      <c r="AC135" s="151">
        <v>0.76666666666666661</v>
      </c>
      <c r="AD135" s="151">
        <v>0.76666666666666661</v>
      </c>
      <c r="AE135" s="9">
        <f t="shared" si="77"/>
        <v>0</v>
      </c>
      <c r="AF135" s="151">
        <v>0.77083333333333337</v>
      </c>
      <c r="AG135" s="151">
        <v>0.77777777777777779</v>
      </c>
      <c r="AH135" s="9">
        <f t="shared" si="78"/>
        <v>6.9444444444444198E-3</v>
      </c>
      <c r="AI135" s="10">
        <f t="shared" si="79"/>
        <v>0</v>
      </c>
      <c r="AJ135" s="10">
        <f t="shared" si="80"/>
        <v>10</v>
      </c>
      <c r="AK135" s="151">
        <v>0.77777777777777779</v>
      </c>
      <c r="AL135" s="151">
        <v>0.78125</v>
      </c>
      <c r="AM135" s="9">
        <f t="shared" si="81"/>
        <v>3.4722222222222099E-3</v>
      </c>
      <c r="AN135" s="565">
        <f t="shared" si="68"/>
        <v>0.52430555555555558</v>
      </c>
      <c r="AO135" s="10">
        <f t="shared" si="82"/>
        <v>12</v>
      </c>
      <c r="AP135" s="10">
        <f t="shared" si="83"/>
        <v>35</v>
      </c>
      <c r="AQ135" s="565">
        <f t="shared" si="84"/>
        <v>0.33680555555555552</v>
      </c>
      <c r="AR135" s="10">
        <f t="shared" si="85"/>
        <v>8</v>
      </c>
      <c r="AS135" s="10">
        <f t="shared" si="86"/>
        <v>5</v>
      </c>
      <c r="AT135" s="553"/>
      <c r="AU135" s="553"/>
      <c r="AV135" s="553"/>
      <c r="AW135" s="546">
        <f t="shared" si="87"/>
        <v>0</v>
      </c>
      <c r="AX135" s="546">
        <f t="shared" si="88"/>
        <v>0</v>
      </c>
      <c r="AY135" s="553"/>
      <c r="AZ135" s="546">
        <f t="shared" si="89"/>
        <v>0</v>
      </c>
      <c r="BA135" s="546">
        <f t="shared" si="90"/>
        <v>0</v>
      </c>
      <c r="BB135" s="553"/>
      <c r="BC135" s="546">
        <f t="shared" si="91"/>
        <v>0</v>
      </c>
      <c r="BD135" s="546">
        <f t="shared" si="92"/>
        <v>0</v>
      </c>
      <c r="BE135" s="553"/>
      <c r="BF135" s="546">
        <f t="shared" si="93"/>
        <v>0</v>
      </c>
      <c r="BG135" s="546">
        <f t="shared" si="94"/>
        <v>0</v>
      </c>
      <c r="BH135" s="553"/>
      <c r="BI135" s="637">
        <f t="shared" si="95"/>
        <v>0</v>
      </c>
      <c r="BJ135" s="558">
        <f t="shared" si="96"/>
        <v>0</v>
      </c>
      <c r="BK135" s="642">
        <f t="shared" si="97"/>
        <v>61.559322033898304</v>
      </c>
    </row>
    <row r="136" spans="1:63" s="152" customFormat="1" x14ac:dyDescent="0.25">
      <c r="A136" s="590">
        <v>40761</v>
      </c>
      <c r="B136" s="591">
        <f t="shared" si="67"/>
        <v>8</v>
      </c>
      <c r="C136" s="592">
        <v>4</v>
      </c>
      <c r="D136" s="593" t="s">
        <v>224</v>
      </c>
      <c r="E136" s="593" t="s">
        <v>225</v>
      </c>
      <c r="F136" s="528">
        <v>3366</v>
      </c>
      <c r="G136" s="592">
        <v>54</v>
      </c>
      <c r="H136" s="592">
        <v>4</v>
      </c>
      <c r="I136" s="553">
        <v>0.58333333333333337</v>
      </c>
      <c r="J136" s="553">
        <v>0.58333333333333337</v>
      </c>
      <c r="K136" s="151">
        <v>0.59027777777777779</v>
      </c>
      <c r="L136" s="565">
        <f t="shared" si="70"/>
        <v>6.9444444444444198E-3</v>
      </c>
      <c r="M136" s="151">
        <v>0.59166666666666667</v>
      </c>
      <c r="N136" s="565">
        <f t="shared" si="71"/>
        <v>1.388888888888884E-3</v>
      </c>
      <c r="O136" s="151">
        <v>0.66666666666666663</v>
      </c>
      <c r="P136" s="565">
        <f t="shared" si="72"/>
        <v>7.4999999999999956E-2</v>
      </c>
      <c r="Q136" s="151">
        <v>0.66666666666666663</v>
      </c>
      <c r="R136" s="151">
        <v>0.75</v>
      </c>
      <c r="S136" s="9">
        <f t="shared" si="73"/>
        <v>8.333333333333337E-2</v>
      </c>
      <c r="T136" s="151">
        <v>0.66666666666666663</v>
      </c>
      <c r="U136" s="151">
        <v>0.75</v>
      </c>
      <c r="V136" s="9">
        <f t="shared" si="74"/>
        <v>8.333333333333337E-2</v>
      </c>
      <c r="W136" s="151">
        <v>0.75</v>
      </c>
      <c r="X136" s="9">
        <f t="shared" si="69"/>
        <v>0</v>
      </c>
      <c r="Y136" s="151">
        <v>0.77083333333333337</v>
      </c>
      <c r="Z136" s="9">
        <f t="shared" si="75"/>
        <v>2.083333333333337E-2</v>
      </c>
      <c r="AA136" s="151">
        <v>0.87152777777777779</v>
      </c>
      <c r="AB136" s="565">
        <f t="shared" si="76"/>
        <v>0.10069444444444442</v>
      </c>
      <c r="AC136" s="151">
        <v>0.87152777777777779</v>
      </c>
      <c r="AD136" s="151">
        <v>0.87152777777777779</v>
      </c>
      <c r="AE136" s="9">
        <f t="shared" si="77"/>
        <v>0</v>
      </c>
      <c r="AF136" s="151">
        <v>0.875</v>
      </c>
      <c r="AG136" s="151">
        <v>0.88194444444444453</v>
      </c>
      <c r="AH136" s="9">
        <f t="shared" si="78"/>
        <v>6.9444444444445308E-3</v>
      </c>
      <c r="AI136" s="10">
        <f t="shared" si="79"/>
        <v>0</v>
      </c>
      <c r="AJ136" s="10">
        <f t="shared" si="80"/>
        <v>10</v>
      </c>
      <c r="AK136" s="151">
        <v>0.88194444444444453</v>
      </c>
      <c r="AL136" s="151">
        <v>0.89236111111111116</v>
      </c>
      <c r="AM136" s="9">
        <f t="shared" si="81"/>
        <v>1.041666666666663E-2</v>
      </c>
      <c r="AN136" s="565">
        <f t="shared" si="68"/>
        <v>0.30902777777777779</v>
      </c>
      <c r="AO136" s="10">
        <f t="shared" si="82"/>
        <v>7</v>
      </c>
      <c r="AP136" s="10">
        <f t="shared" si="83"/>
        <v>25</v>
      </c>
      <c r="AQ136" s="565">
        <f t="shared" si="84"/>
        <v>0.10069444444444442</v>
      </c>
      <c r="AR136" s="10">
        <f t="shared" si="85"/>
        <v>2</v>
      </c>
      <c r="AS136" s="10">
        <f t="shared" si="86"/>
        <v>25</v>
      </c>
      <c r="AT136" s="553"/>
      <c r="AU136" s="553"/>
      <c r="AV136" s="553"/>
      <c r="AW136" s="546">
        <f t="shared" si="87"/>
        <v>0</v>
      </c>
      <c r="AX136" s="546">
        <f t="shared" si="88"/>
        <v>0</v>
      </c>
      <c r="AY136" s="553"/>
      <c r="AZ136" s="546">
        <f t="shared" si="89"/>
        <v>0</v>
      </c>
      <c r="BA136" s="546">
        <f t="shared" si="90"/>
        <v>0</v>
      </c>
      <c r="BB136" s="553"/>
      <c r="BC136" s="546">
        <f t="shared" si="91"/>
        <v>0</v>
      </c>
      <c r="BD136" s="546">
        <f t="shared" si="92"/>
        <v>0</v>
      </c>
      <c r="BE136" s="553"/>
      <c r="BF136" s="546">
        <f t="shared" si="93"/>
        <v>0</v>
      </c>
      <c r="BG136" s="546">
        <f t="shared" si="94"/>
        <v>0</v>
      </c>
      <c r="BH136" s="553"/>
      <c r="BI136" s="637">
        <f t="shared" si="95"/>
        <v>0</v>
      </c>
      <c r="BJ136" s="558">
        <f t="shared" si="96"/>
        <v>0</v>
      </c>
      <c r="BK136" s="642">
        <f t="shared" si="97"/>
        <v>62.333333333333336</v>
      </c>
    </row>
    <row r="137" spans="1:63" s="152" customFormat="1" x14ac:dyDescent="0.25">
      <c r="A137" s="590">
        <v>40761</v>
      </c>
      <c r="B137" s="591">
        <f t="shared" si="67"/>
        <v>8</v>
      </c>
      <c r="C137" s="592">
        <v>11</v>
      </c>
      <c r="D137" s="593" t="s">
        <v>33</v>
      </c>
      <c r="E137" s="593" t="s">
        <v>280</v>
      </c>
      <c r="F137" s="528">
        <v>3640</v>
      </c>
      <c r="G137" s="592">
        <v>58</v>
      </c>
      <c r="H137" s="592">
        <v>1</v>
      </c>
      <c r="I137" s="553">
        <v>3.472222222222222E-3</v>
      </c>
      <c r="J137" s="553">
        <v>3.472222222222222E-3</v>
      </c>
      <c r="K137" s="151">
        <v>4.8611111111111112E-3</v>
      </c>
      <c r="L137" s="565">
        <f t="shared" si="70"/>
        <v>1.3888888888888892E-3</v>
      </c>
      <c r="M137" s="151">
        <v>6.9444444444444441E-3</v>
      </c>
      <c r="N137" s="565">
        <f t="shared" si="71"/>
        <v>2.0833333333333329E-3</v>
      </c>
      <c r="O137" s="151">
        <v>1.7361111111111112E-2</v>
      </c>
      <c r="P137" s="565">
        <f t="shared" si="72"/>
        <v>1.0416666666666668E-2</v>
      </c>
      <c r="Q137" s="151">
        <v>1.7361111111111112E-2</v>
      </c>
      <c r="R137" s="151">
        <v>2.7777777777777776E-2</v>
      </c>
      <c r="S137" s="9">
        <f t="shared" si="73"/>
        <v>1.0416666666666664E-2</v>
      </c>
      <c r="T137" s="151">
        <v>1.7361111111111112E-2</v>
      </c>
      <c r="U137" s="151">
        <v>2.7777777777777776E-2</v>
      </c>
      <c r="V137" s="9">
        <f t="shared" si="74"/>
        <v>1.0416666666666664E-2</v>
      </c>
      <c r="W137" s="151">
        <v>2.7777777777777776E-2</v>
      </c>
      <c r="X137" s="9">
        <f t="shared" si="69"/>
        <v>0</v>
      </c>
      <c r="Y137" s="151">
        <v>4.3750000000000004E-2</v>
      </c>
      <c r="Z137" s="9">
        <f t="shared" si="75"/>
        <v>1.5972222222222228E-2</v>
      </c>
      <c r="AA137" s="151">
        <v>0.15416666666666667</v>
      </c>
      <c r="AB137" s="565">
        <f t="shared" si="76"/>
        <v>0.11041666666666666</v>
      </c>
      <c r="AC137" s="151">
        <v>0.15416666666666667</v>
      </c>
      <c r="AD137" s="151">
        <v>0.15416666666666667</v>
      </c>
      <c r="AE137" s="9">
        <f t="shared" si="77"/>
        <v>0</v>
      </c>
      <c r="AF137" s="151">
        <v>0.15972222222222224</v>
      </c>
      <c r="AG137" s="151">
        <v>0.16666666666666666</v>
      </c>
      <c r="AH137" s="9">
        <f t="shared" si="78"/>
        <v>6.9444444444444198E-3</v>
      </c>
      <c r="AI137" s="10">
        <f t="shared" si="79"/>
        <v>0</v>
      </c>
      <c r="AJ137" s="10">
        <f t="shared" si="80"/>
        <v>10</v>
      </c>
      <c r="AK137" s="151">
        <v>0.16666666666666666</v>
      </c>
      <c r="AL137" s="151">
        <v>0.17013888888888887</v>
      </c>
      <c r="AM137" s="9">
        <f t="shared" si="81"/>
        <v>3.4722222222222099E-3</v>
      </c>
      <c r="AN137" s="565">
        <f t="shared" si="68"/>
        <v>0.16666666666666666</v>
      </c>
      <c r="AO137" s="10">
        <f t="shared" si="82"/>
        <v>4</v>
      </c>
      <c r="AP137" s="10">
        <f t="shared" si="83"/>
        <v>0</v>
      </c>
      <c r="AQ137" s="565">
        <f t="shared" si="84"/>
        <v>0.11041666666666666</v>
      </c>
      <c r="AR137" s="10">
        <f t="shared" si="85"/>
        <v>2</v>
      </c>
      <c r="AS137" s="10">
        <f t="shared" si="86"/>
        <v>39</v>
      </c>
      <c r="AT137" s="553"/>
      <c r="AU137" s="553"/>
      <c r="AV137" s="553"/>
      <c r="AW137" s="546">
        <f t="shared" si="87"/>
        <v>0</v>
      </c>
      <c r="AX137" s="546">
        <f t="shared" si="88"/>
        <v>0</v>
      </c>
      <c r="AY137" s="553"/>
      <c r="AZ137" s="546">
        <f t="shared" si="89"/>
        <v>0</v>
      </c>
      <c r="BA137" s="546">
        <f t="shared" si="90"/>
        <v>0</v>
      </c>
      <c r="BB137" s="553"/>
      <c r="BC137" s="546">
        <f t="shared" si="91"/>
        <v>0</v>
      </c>
      <c r="BD137" s="546">
        <f t="shared" si="92"/>
        <v>0</v>
      </c>
      <c r="BE137" s="553"/>
      <c r="BF137" s="546">
        <f t="shared" si="93"/>
        <v>0</v>
      </c>
      <c r="BG137" s="546">
        <f t="shared" si="94"/>
        <v>0</v>
      </c>
      <c r="BH137" s="553"/>
      <c r="BI137" s="637">
        <f t="shared" si="95"/>
        <v>0</v>
      </c>
      <c r="BJ137" s="558">
        <f t="shared" si="96"/>
        <v>0</v>
      </c>
      <c r="BK137" s="642">
        <f t="shared" si="97"/>
        <v>62.758620689655174</v>
      </c>
    </row>
    <row r="138" spans="1:63" s="152" customFormat="1" x14ac:dyDescent="0.25">
      <c r="A138" s="590">
        <v>40762</v>
      </c>
      <c r="B138" s="591">
        <f t="shared" si="67"/>
        <v>8</v>
      </c>
      <c r="C138" s="592">
        <v>12</v>
      </c>
      <c r="D138" s="593" t="s">
        <v>33</v>
      </c>
      <c r="E138" s="593" t="s">
        <v>290</v>
      </c>
      <c r="F138" s="528">
        <v>3644.55</v>
      </c>
      <c r="G138" s="592">
        <v>58</v>
      </c>
      <c r="H138" s="592">
        <v>1</v>
      </c>
      <c r="I138" s="553">
        <v>0.22916666666666666</v>
      </c>
      <c r="J138" s="553">
        <v>0.22916666666666666</v>
      </c>
      <c r="K138" s="151">
        <v>0.23611111111111113</v>
      </c>
      <c r="L138" s="565">
        <f t="shared" si="70"/>
        <v>6.9444444444444753E-3</v>
      </c>
      <c r="M138" s="151">
        <v>0.23958333333333334</v>
      </c>
      <c r="N138" s="565">
        <f t="shared" si="71"/>
        <v>3.4722222222222099E-3</v>
      </c>
      <c r="O138" s="151">
        <v>0.26250000000000001</v>
      </c>
      <c r="P138" s="565">
        <f t="shared" si="72"/>
        <v>2.2916666666666669E-2</v>
      </c>
      <c r="Q138" s="151">
        <v>0.26250000000000001</v>
      </c>
      <c r="R138" s="151">
        <v>0.30416666666666664</v>
      </c>
      <c r="S138" s="9">
        <f t="shared" si="73"/>
        <v>4.166666666666663E-2</v>
      </c>
      <c r="T138" s="151">
        <v>0.26250000000000001</v>
      </c>
      <c r="U138" s="151">
        <v>0.30416666666666664</v>
      </c>
      <c r="V138" s="9">
        <f t="shared" si="74"/>
        <v>4.166666666666663E-2</v>
      </c>
      <c r="W138" s="151">
        <v>0.30416666666666664</v>
      </c>
      <c r="X138" s="9">
        <f t="shared" si="69"/>
        <v>0</v>
      </c>
      <c r="Y138" s="151">
        <v>0.30555555555555552</v>
      </c>
      <c r="Z138" s="9">
        <f t="shared" si="75"/>
        <v>1.388888888888884E-3</v>
      </c>
      <c r="AA138" s="151">
        <v>0.44166666666666665</v>
      </c>
      <c r="AB138" s="565">
        <f t="shared" si="76"/>
        <v>0.13611111111111113</v>
      </c>
      <c r="AC138" s="151">
        <v>0.44166666666666665</v>
      </c>
      <c r="AD138" s="151">
        <v>0.44166666666666665</v>
      </c>
      <c r="AE138" s="9">
        <f t="shared" si="77"/>
        <v>0</v>
      </c>
      <c r="AF138" s="151">
        <v>0.4458333333333333</v>
      </c>
      <c r="AG138" s="151">
        <v>0.4513888888888889</v>
      </c>
      <c r="AH138" s="9">
        <f t="shared" si="78"/>
        <v>5.5555555555555913E-3</v>
      </c>
      <c r="AI138" s="10">
        <f t="shared" si="79"/>
        <v>0</v>
      </c>
      <c r="AJ138" s="10">
        <f t="shared" si="80"/>
        <v>8</v>
      </c>
      <c r="AK138" s="151">
        <v>0.4513888888888889</v>
      </c>
      <c r="AL138" s="151">
        <v>0.45833333333333331</v>
      </c>
      <c r="AM138" s="9">
        <f t="shared" si="81"/>
        <v>6.9444444444444198E-3</v>
      </c>
      <c r="AN138" s="565">
        <f t="shared" si="68"/>
        <v>0.22916666666666666</v>
      </c>
      <c r="AO138" s="10">
        <f t="shared" si="82"/>
        <v>5</v>
      </c>
      <c r="AP138" s="10">
        <f t="shared" si="83"/>
        <v>30</v>
      </c>
      <c r="AQ138" s="565">
        <f t="shared" si="84"/>
        <v>0.13611111111111113</v>
      </c>
      <c r="AR138" s="10">
        <f t="shared" si="85"/>
        <v>3</v>
      </c>
      <c r="AS138" s="10">
        <f t="shared" si="86"/>
        <v>16</v>
      </c>
      <c r="AT138" s="553"/>
      <c r="AU138" s="553"/>
      <c r="AV138" s="553"/>
      <c r="AW138" s="546">
        <f t="shared" si="87"/>
        <v>0</v>
      </c>
      <c r="AX138" s="546">
        <f t="shared" si="88"/>
        <v>0</v>
      </c>
      <c r="AY138" s="553"/>
      <c r="AZ138" s="546">
        <f t="shared" si="89"/>
        <v>0</v>
      </c>
      <c r="BA138" s="546">
        <f t="shared" si="90"/>
        <v>0</v>
      </c>
      <c r="BB138" s="553"/>
      <c r="BC138" s="546">
        <f t="shared" si="91"/>
        <v>0</v>
      </c>
      <c r="BD138" s="546">
        <f t="shared" si="92"/>
        <v>0</v>
      </c>
      <c r="BE138" s="553"/>
      <c r="BF138" s="546">
        <f t="shared" si="93"/>
        <v>0</v>
      </c>
      <c r="BG138" s="546">
        <f t="shared" si="94"/>
        <v>0</v>
      </c>
      <c r="BH138" s="553"/>
      <c r="BI138" s="637">
        <f t="shared" si="95"/>
        <v>0</v>
      </c>
      <c r="BJ138" s="558">
        <f t="shared" si="96"/>
        <v>0</v>
      </c>
      <c r="BK138" s="642">
        <f t="shared" si="97"/>
        <v>62.837068965517247</v>
      </c>
    </row>
    <row r="139" spans="1:63" s="152" customFormat="1" x14ac:dyDescent="0.25">
      <c r="A139" s="590">
        <v>40762</v>
      </c>
      <c r="B139" s="591">
        <f t="shared" si="67"/>
        <v>8</v>
      </c>
      <c r="C139" s="592">
        <v>4</v>
      </c>
      <c r="D139" s="593" t="s">
        <v>243</v>
      </c>
      <c r="E139" s="593" t="s">
        <v>288</v>
      </c>
      <c r="F139" s="528">
        <v>3323.94</v>
      </c>
      <c r="G139" s="592">
        <v>53</v>
      </c>
      <c r="H139" s="592">
        <v>5</v>
      </c>
      <c r="I139" s="553">
        <v>0.4236111111111111</v>
      </c>
      <c r="J139" s="553">
        <v>0.4236111111111111</v>
      </c>
      <c r="K139" s="151">
        <v>0.42708333333333331</v>
      </c>
      <c r="L139" s="565">
        <f t="shared" si="70"/>
        <v>3.4722222222222099E-3</v>
      </c>
      <c r="M139" s="151">
        <v>0.4284722222222222</v>
      </c>
      <c r="N139" s="565">
        <f t="shared" si="71"/>
        <v>1.388888888888884E-3</v>
      </c>
      <c r="O139" s="151">
        <v>0.43402777777777773</v>
      </c>
      <c r="P139" s="565">
        <f t="shared" si="72"/>
        <v>5.5555555555555358E-3</v>
      </c>
      <c r="Q139" s="151">
        <v>0.43402777777777773</v>
      </c>
      <c r="R139" s="151">
        <v>0.53055555555555556</v>
      </c>
      <c r="S139" s="9">
        <f t="shared" si="73"/>
        <v>9.6527777777777823E-2</v>
      </c>
      <c r="T139" s="151">
        <v>0.43402777777777773</v>
      </c>
      <c r="U139" s="151">
        <v>0.53055555555555556</v>
      </c>
      <c r="V139" s="9">
        <f t="shared" si="74"/>
        <v>9.6527777777777823E-2</v>
      </c>
      <c r="W139" s="151">
        <v>0.53055555555555556</v>
      </c>
      <c r="X139" s="9">
        <f t="shared" si="69"/>
        <v>0</v>
      </c>
      <c r="Y139" s="151">
        <v>0.53055555555555556</v>
      </c>
      <c r="Z139" s="9">
        <f t="shared" si="75"/>
        <v>0</v>
      </c>
      <c r="AA139" s="151">
        <v>0.60763888888888895</v>
      </c>
      <c r="AB139" s="565">
        <f t="shared" si="76"/>
        <v>7.7083333333333393E-2</v>
      </c>
      <c r="AC139" s="151">
        <v>0.60763888888888895</v>
      </c>
      <c r="AD139" s="151">
        <v>0.60763888888888895</v>
      </c>
      <c r="AE139" s="9">
        <f t="shared" si="77"/>
        <v>0</v>
      </c>
      <c r="AF139" s="151">
        <v>0.61458333333333337</v>
      </c>
      <c r="AG139" s="151">
        <v>0.625</v>
      </c>
      <c r="AH139" s="9">
        <f t="shared" si="78"/>
        <v>1.041666666666663E-2</v>
      </c>
      <c r="AI139" s="10">
        <f t="shared" si="79"/>
        <v>0</v>
      </c>
      <c r="AJ139" s="10">
        <f t="shared" si="80"/>
        <v>15</v>
      </c>
      <c r="AK139" s="151">
        <v>0.625</v>
      </c>
      <c r="AL139" s="151">
        <v>0.63194444444444442</v>
      </c>
      <c r="AM139" s="9">
        <f t="shared" si="81"/>
        <v>6.9444444444444198E-3</v>
      </c>
      <c r="AN139" s="565">
        <f t="shared" si="68"/>
        <v>0.20833333333333331</v>
      </c>
      <c r="AO139" s="10">
        <f t="shared" si="82"/>
        <v>5</v>
      </c>
      <c r="AP139" s="10">
        <f t="shared" si="83"/>
        <v>0</v>
      </c>
      <c r="AQ139" s="565">
        <f t="shared" si="84"/>
        <v>7.7083333333333393E-2</v>
      </c>
      <c r="AR139" s="10">
        <f t="shared" si="85"/>
        <v>1</v>
      </c>
      <c r="AS139" s="10">
        <f t="shared" si="86"/>
        <v>51</v>
      </c>
      <c r="AT139" s="553"/>
      <c r="AU139" s="553"/>
      <c r="AV139" s="553"/>
      <c r="AW139" s="546">
        <f t="shared" si="87"/>
        <v>0</v>
      </c>
      <c r="AX139" s="546">
        <f t="shared" si="88"/>
        <v>0</v>
      </c>
      <c r="AY139" s="553"/>
      <c r="AZ139" s="546">
        <f t="shared" si="89"/>
        <v>0</v>
      </c>
      <c r="BA139" s="546">
        <f t="shared" si="90"/>
        <v>0</v>
      </c>
      <c r="BB139" s="553"/>
      <c r="BC139" s="546">
        <f t="shared" si="91"/>
        <v>0</v>
      </c>
      <c r="BD139" s="546">
        <f t="shared" si="92"/>
        <v>0</v>
      </c>
      <c r="BE139" s="553"/>
      <c r="BF139" s="546">
        <f t="shared" si="93"/>
        <v>0</v>
      </c>
      <c r="BG139" s="546">
        <f t="shared" si="94"/>
        <v>0</v>
      </c>
      <c r="BH139" s="553"/>
      <c r="BI139" s="637">
        <f t="shared" si="95"/>
        <v>0</v>
      </c>
      <c r="BJ139" s="558">
        <f t="shared" si="96"/>
        <v>0</v>
      </c>
      <c r="BK139" s="642">
        <f t="shared" si="97"/>
        <v>62.715849056603773</v>
      </c>
    </row>
    <row r="140" spans="1:63" s="152" customFormat="1" x14ac:dyDescent="0.25">
      <c r="A140" s="590">
        <v>40762</v>
      </c>
      <c r="B140" s="591">
        <f t="shared" si="67"/>
        <v>8</v>
      </c>
      <c r="C140" s="592">
        <v>13</v>
      </c>
      <c r="D140" s="593" t="s">
        <v>33</v>
      </c>
      <c r="E140" s="593" t="s">
        <v>289</v>
      </c>
      <c r="F140" s="528">
        <v>3401.2</v>
      </c>
      <c r="G140" s="592">
        <v>56</v>
      </c>
      <c r="H140" s="592">
        <v>2</v>
      </c>
      <c r="I140" s="553">
        <v>0.65625</v>
      </c>
      <c r="J140" s="553">
        <v>0.65625</v>
      </c>
      <c r="K140" s="151">
        <v>0.66666666666666663</v>
      </c>
      <c r="L140" s="565">
        <f t="shared" si="70"/>
        <v>1.041666666666663E-2</v>
      </c>
      <c r="M140" s="151">
        <v>0.67013888888888884</v>
      </c>
      <c r="N140" s="565">
        <f t="shared" si="71"/>
        <v>3.4722222222222099E-3</v>
      </c>
      <c r="O140" s="151">
        <v>0.68888888888888899</v>
      </c>
      <c r="P140" s="565">
        <f t="shared" si="72"/>
        <v>1.8750000000000155E-2</v>
      </c>
      <c r="Q140" s="151">
        <v>0.69097222222222221</v>
      </c>
      <c r="R140" s="151">
        <v>0.78125</v>
      </c>
      <c r="S140" s="9">
        <f t="shared" si="73"/>
        <v>9.027777777777779E-2</v>
      </c>
      <c r="T140" s="151">
        <v>0.69097222222222221</v>
      </c>
      <c r="U140" s="151">
        <v>0.78125</v>
      </c>
      <c r="V140" s="9">
        <f t="shared" si="74"/>
        <v>9.027777777777779E-2</v>
      </c>
      <c r="W140" s="151">
        <v>0.78611111111111109</v>
      </c>
      <c r="X140" s="9">
        <f t="shared" si="69"/>
        <v>4.8611111111110938E-3</v>
      </c>
      <c r="Y140" s="151">
        <v>0.78680555555555554</v>
      </c>
      <c r="Z140" s="9">
        <f t="shared" si="75"/>
        <v>6.9444444444444198E-4</v>
      </c>
      <c r="AA140" s="151">
        <v>0.91875000000000007</v>
      </c>
      <c r="AB140" s="565">
        <f t="shared" si="76"/>
        <v>0.13194444444444453</v>
      </c>
      <c r="AC140" s="151">
        <v>0.91875000000000007</v>
      </c>
      <c r="AD140" s="151">
        <v>0.91875000000000007</v>
      </c>
      <c r="AE140" s="9">
        <f t="shared" si="77"/>
        <v>0</v>
      </c>
      <c r="AF140" s="151">
        <v>0.92499999999999993</v>
      </c>
      <c r="AG140" s="151">
        <v>0.93402777777777779</v>
      </c>
      <c r="AH140" s="9">
        <f t="shared" si="78"/>
        <v>9.0277777777778567E-3</v>
      </c>
      <c r="AI140" s="10">
        <f t="shared" si="79"/>
        <v>0</v>
      </c>
      <c r="AJ140" s="10">
        <f t="shared" si="80"/>
        <v>13</v>
      </c>
      <c r="AK140" s="151">
        <v>0.93402777777777779</v>
      </c>
      <c r="AL140" s="151">
        <v>0.94097222222222221</v>
      </c>
      <c r="AM140" s="9">
        <f t="shared" si="81"/>
        <v>6.9444444444444198E-3</v>
      </c>
      <c r="AN140" s="565">
        <f t="shared" si="68"/>
        <v>0.28472222222222221</v>
      </c>
      <c r="AO140" s="10">
        <f t="shared" si="82"/>
        <v>6</v>
      </c>
      <c r="AP140" s="10">
        <f t="shared" si="83"/>
        <v>50</v>
      </c>
      <c r="AQ140" s="565">
        <f t="shared" si="84"/>
        <v>0.13194444444444453</v>
      </c>
      <c r="AR140" s="10">
        <f t="shared" si="85"/>
        <v>3</v>
      </c>
      <c r="AS140" s="10">
        <f t="shared" si="86"/>
        <v>10</v>
      </c>
      <c r="AT140" s="553"/>
      <c r="AU140" s="553"/>
      <c r="AV140" s="553"/>
      <c r="AW140" s="546">
        <f t="shared" si="87"/>
        <v>0</v>
      </c>
      <c r="AX140" s="546">
        <f t="shared" si="88"/>
        <v>0</v>
      </c>
      <c r="AY140" s="553"/>
      <c r="AZ140" s="546">
        <f t="shared" si="89"/>
        <v>0</v>
      </c>
      <c r="BA140" s="546">
        <f t="shared" si="90"/>
        <v>0</v>
      </c>
      <c r="BB140" s="553"/>
      <c r="BC140" s="546">
        <f t="shared" si="91"/>
        <v>0</v>
      </c>
      <c r="BD140" s="546">
        <f t="shared" si="92"/>
        <v>0</v>
      </c>
      <c r="BE140" s="553"/>
      <c r="BF140" s="546">
        <f t="shared" si="93"/>
        <v>0</v>
      </c>
      <c r="BG140" s="546">
        <f t="shared" si="94"/>
        <v>0</v>
      </c>
      <c r="BH140" s="553"/>
      <c r="BI140" s="637">
        <f t="shared" si="95"/>
        <v>0</v>
      </c>
      <c r="BJ140" s="558">
        <f t="shared" si="96"/>
        <v>0</v>
      </c>
      <c r="BK140" s="642">
        <f t="shared" si="97"/>
        <v>60.73571428571428</v>
      </c>
    </row>
    <row r="141" spans="1:63" s="152" customFormat="1" x14ac:dyDescent="0.25">
      <c r="A141" s="590">
        <v>40763</v>
      </c>
      <c r="B141" s="591">
        <f t="shared" si="67"/>
        <v>8</v>
      </c>
      <c r="C141" s="592">
        <v>5</v>
      </c>
      <c r="D141" s="593" t="s">
        <v>224</v>
      </c>
      <c r="E141" s="593" t="s">
        <v>225</v>
      </c>
      <c r="F141" s="528">
        <v>3601.14</v>
      </c>
      <c r="G141" s="592">
        <v>59</v>
      </c>
      <c r="H141" s="592">
        <v>0</v>
      </c>
      <c r="I141" s="553">
        <v>8.3333333333333329E-2</v>
      </c>
      <c r="J141" s="553">
        <v>8.3333333333333329E-2</v>
      </c>
      <c r="K141" s="151">
        <v>0.125</v>
      </c>
      <c r="L141" s="565">
        <f t="shared" si="70"/>
        <v>4.1666666666666671E-2</v>
      </c>
      <c r="M141" s="151">
        <v>0.13194444444444445</v>
      </c>
      <c r="N141" s="565">
        <f t="shared" si="71"/>
        <v>6.9444444444444475E-3</v>
      </c>
      <c r="O141" s="151">
        <v>0.14583333333333334</v>
      </c>
      <c r="P141" s="565">
        <f t="shared" si="72"/>
        <v>1.3888888888888895E-2</v>
      </c>
      <c r="Q141" s="151">
        <v>0.14583333333333334</v>
      </c>
      <c r="R141" s="151">
        <v>0.16666666666666666</v>
      </c>
      <c r="S141" s="9">
        <f t="shared" si="73"/>
        <v>2.0833333333333315E-2</v>
      </c>
      <c r="T141" s="151">
        <v>0.14583333333333334</v>
      </c>
      <c r="U141" s="151">
        <v>0.16666666666666666</v>
      </c>
      <c r="V141" s="9">
        <f t="shared" si="74"/>
        <v>2.0833333333333315E-2</v>
      </c>
      <c r="W141" s="151">
        <v>0.17152777777777775</v>
      </c>
      <c r="X141" s="9">
        <f t="shared" si="69"/>
        <v>4.8611111111110938E-3</v>
      </c>
      <c r="Y141" s="151">
        <v>0.17222222222222225</v>
      </c>
      <c r="Z141" s="9">
        <f t="shared" si="75"/>
        <v>6.9444444444449749E-4</v>
      </c>
      <c r="AA141" s="151">
        <v>0.3125</v>
      </c>
      <c r="AB141" s="565">
        <f t="shared" si="76"/>
        <v>0.14027777777777775</v>
      </c>
      <c r="AC141" s="151">
        <v>0.17361111111111113</v>
      </c>
      <c r="AD141" s="151">
        <v>0.31597222222222221</v>
      </c>
      <c r="AE141" s="9">
        <f t="shared" si="77"/>
        <v>0.14236111111111108</v>
      </c>
      <c r="AF141" s="151">
        <v>0.32291666666666669</v>
      </c>
      <c r="AG141" s="151">
        <v>0.3263888888888889</v>
      </c>
      <c r="AH141" s="9">
        <f t="shared" si="78"/>
        <v>3.4722222222222099E-3</v>
      </c>
      <c r="AI141" s="10">
        <f t="shared" si="79"/>
        <v>0</v>
      </c>
      <c r="AJ141" s="10">
        <f t="shared" si="80"/>
        <v>5</v>
      </c>
      <c r="AK141" s="151">
        <v>0.3298611111111111</v>
      </c>
      <c r="AL141" s="151">
        <v>0.33333333333333331</v>
      </c>
      <c r="AM141" s="9">
        <f t="shared" si="81"/>
        <v>3.4722222222222099E-3</v>
      </c>
      <c r="AN141" s="565">
        <f t="shared" si="68"/>
        <v>0.25</v>
      </c>
      <c r="AO141" s="10">
        <f t="shared" si="82"/>
        <v>6</v>
      </c>
      <c r="AP141" s="10">
        <f t="shared" si="83"/>
        <v>0</v>
      </c>
      <c r="AQ141" s="565">
        <f t="shared" si="84"/>
        <v>0.14027777777777775</v>
      </c>
      <c r="AR141" s="10">
        <f t="shared" si="85"/>
        <v>3</v>
      </c>
      <c r="AS141" s="10">
        <f t="shared" si="86"/>
        <v>22</v>
      </c>
      <c r="AT141" s="553"/>
      <c r="AU141" s="553"/>
      <c r="AV141" s="553"/>
      <c r="AW141" s="546">
        <f t="shared" si="87"/>
        <v>0</v>
      </c>
      <c r="AX141" s="546">
        <f t="shared" si="88"/>
        <v>0</v>
      </c>
      <c r="AY141" s="553"/>
      <c r="AZ141" s="546">
        <f t="shared" si="89"/>
        <v>0</v>
      </c>
      <c r="BA141" s="546">
        <f t="shared" si="90"/>
        <v>0</v>
      </c>
      <c r="BB141" s="553"/>
      <c r="BC141" s="546">
        <f t="shared" si="91"/>
        <v>0</v>
      </c>
      <c r="BD141" s="546">
        <f t="shared" si="92"/>
        <v>0</v>
      </c>
      <c r="BE141" s="553"/>
      <c r="BF141" s="546">
        <f t="shared" si="93"/>
        <v>0</v>
      </c>
      <c r="BG141" s="546">
        <f t="shared" si="94"/>
        <v>0</v>
      </c>
      <c r="BH141" s="553"/>
      <c r="BI141" s="637">
        <f t="shared" si="95"/>
        <v>0</v>
      </c>
      <c r="BJ141" s="558">
        <f t="shared" si="96"/>
        <v>0</v>
      </c>
      <c r="BK141" s="642">
        <f t="shared" si="97"/>
        <v>61.036271186440679</v>
      </c>
    </row>
    <row r="142" spans="1:63" s="152" customFormat="1" x14ac:dyDescent="0.25">
      <c r="A142" s="590">
        <v>40763</v>
      </c>
      <c r="B142" s="591">
        <f t="shared" si="67"/>
        <v>8</v>
      </c>
      <c r="C142" s="592">
        <v>1</v>
      </c>
      <c r="D142" s="593" t="s">
        <v>271</v>
      </c>
      <c r="E142" s="593" t="s">
        <v>265</v>
      </c>
      <c r="F142" s="528">
        <v>3409.28</v>
      </c>
      <c r="G142" s="592">
        <v>54</v>
      </c>
      <c r="H142" s="592">
        <v>4</v>
      </c>
      <c r="I142" s="553">
        <v>0.18402777777777779</v>
      </c>
      <c r="J142" s="553">
        <v>0.18402777777777779</v>
      </c>
      <c r="K142" s="151">
        <v>0.20833333333333334</v>
      </c>
      <c r="L142" s="565">
        <f t="shared" si="70"/>
        <v>2.4305555555555552E-2</v>
      </c>
      <c r="M142" s="151">
        <v>0.21527777777777779</v>
      </c>
      <c r="N142" s="565">
        <f t="shared" si="71"/>
        <v>6.9444444444444475E-3</v>
      </c>
      <c r="O142" s="151">
        <v>0.21527777777777779</v>
      </c>
      <c r="P142" s="565">
        <f t="shared" si="72"/>
        <v>0</v>
      </c>
      <c r="Q142" s="151">
        <v>0.21527777777777779</v>
      </c>
      <c r="R142" s="151">
        <v>0.21527777777777779</v>
      </c>
      <c r="S142" s="9">
        <f t="shared" si="73"/>
        <v>0</v>
      </c>
      <c r="T142" s="151">
        <v>0.21527777777777779</v>
      </c>
      <c r="U142" s="151">
        <v>0.21527777777777779</v>
      </c>
      <c r="V142" s="9">
        <f t="shared" si="74"/>
        <v>0</v>
      </c>
      <c r="W142" s="151">
        <v>0.2638888888888889</v>
      </c>
      <c r="X142" s="9">
        <f t="shared" si="69"/>
        <v>4.8611111111111105E-2</v>
      </c>
      <c r="Y142" s="151">
        <v>0.33958333333333335</v>
      </c>
      <c r="Z142" s="9">
        <f t="shared" si="75"/>
        <v>7.5694444444444453E-2</v>
      </c>
      <c r="AA142" s="151">
        <v>0.43402777777777773</v>
      </c>
      <c r="AB142" s="565">
        <f t="shared" si="76"/>
        <v>9.4444444444444386E-2</v>
      </c>
      <c r="AC142" s="151">
        <v>0.34166666666666662</v>
      </c>
      <c r="AD142" s="151">
        <v>0.4375</v>
      </c>
      <c r="AE142" s="9">
        <f t="shared" si="77"/>
        <v>9.5833333333333381E-2</v>
      </c>
      <c r="AF142" s="151">
        <v>0.44097222222222227</v>
      </c>
      <c r="AG142" s="151">
        <v>0.44444444444444442</v>
      </c>
      <c r="AH142" s="9">
        <f t="shared" si="78"/>
        <v>3.4722222222221544E-3</v>
      </c>
      <c r="AI142" s="10">
        <f t="shared" si="79"/>
        <v>0</v>
      </c>
      <c r="AJ142" s="10">
        <f t="shared" si="80"/>
        <v>5</v>
      </c>
      <c r="AK142" s="151">
        <v>0.44444444444444442</v>
      </c>
      <c r="AL142" s="151">
        <v>0.44791666666666669</v>
      </c>
      <c r="AM142" s="9">
        <f t="shared" si="81"/>
        <v>3.4722222222222654E-3</v>
      </c>
      <c r="AN142" s="565">
        <f t="shared" si="68"/>
        <v>0.2638888888888889</v>
      </c>
      <c r="AO142" s="10">
        <f t="shared" si="82"/>
        <v>6</v>
      </c>
      <c r="AP142" s="10">
        <f t="shared" si="83"/>
        <v>20</v>
      </c>
      <c r="AQ142" s="565">
        <f t="shared" si="84"/>
        <v>9.4444444444444386E-2</v>
      </c>
      <c r="AR142" s="10">
        <f t="shared" si="85"/>
        <v>2</v>
      </c>
      <c r="AS142" s="10">
        <f t="shared" si="86"/>
        <v>16</v>
      </c>
      <c r="AT142" s="553"/>
      <c r="AU142" s="553"/>
      <c r="AV142" s="553"/>
      <c r="AW142" s="546">
        <f t="shared" si="87"/>
        <v>0</v>
      </c>
      <c r="AX142" s="546">
        <f t="shared" si="88"/>
        <v>0</v>
      </c>
      <c r="AY142" s="553"/>
      <c r="AZ142" s="546">
        <f t="shared" si="89"/>
        <v>0</v>
      </c>
      <c r="BA142" s="546">
        <f t="shared" si="90"/>
        <v>0</v>
      </c>
      <c r="BB142" s="553"/>
      <c r="BC142" s="546">
        <f t="shared" si="91"/>
        <v>0</v>
      </c>
      <c r="BD142" s="546">
        <f t="shared" si="92"/>
        <v>0</v>
      </c>
      <c r="BE142" s="553"/>
      <c r="BF142" s="546">
        <f t="shared" si="93"/>
        <v>0</v>
      </c>
      <c r="BG142" s="546">
        <f t="shared" si="94"/>
        <v>0</v>
      </c>
      <c r="BH142" s="553"/>
      <c r="BI142" s="637">
        <f t="shared" si="95"/>
        <v>0</v>
      </c>
      <c r="BJ142" s="558">
        <f t="shared" si="96"/>
        <v>0</v>
      </c>
      <c r="BK142" s="642">
        <f t="shared" si="97"/>
        <v>63.134814814814817</v>
      </c>
    </row>
    <row r="143" spans="1:63" s="152" customFormat="1" ht="30" x14ac:dyDescent="0.25">
      <c r="A143" s="590">
        <v>40763</v>
      </c>
      <c r="B143" s="591">
        <f t="shared" si="67"/>
        <v>8</v>
      </c>
      <c r="C143" s="592">
        <v>14</v>
      </c>
      <c r="D143" s="593" t="s">
        <v>33</v>
      </c>
      <c r="E143" s="593" t="s">
        <v>291</v>
      </c>
      <c r="F143" s="528">
        <v>3604.87</v>
      </c>
      <c r="G143" s="592">
        <v>58</v>
      </c>
      <c r="H143" s="592">
        <v>1</v>
      </c>
      <c r="I143" s="553">
        <v>0.41666666666666669</v>
      </c>
      <c r="J143" s="553">
        <v>0.41666666666666669</v>
      </c>
      <c r="K143" s="151">
        <v>0.42708333333333331</v>
      </c>
      <c r="L143" s="565">
        <f t="shared" si="70"/>
        <v>1.041666666666663E-2</v>
      </c>
      <c r="M143" s="151">
        <v>0.42708333333333331</v>
      </c>
      <c r="N143" s="565">
        <f t="shared" si="71"/>
        <v>0</v>
      </c>
      <c r="O143" s="151">
        <v>0.4548611111111111</v>
      </c>
      <c r="P143" s="565">
        <f t="shared" si="72"/>
        <v>2.777777777777779E-2</v>
      </c>
      <c r="Q143" s="151">
        <v>0.45833333333333331</v>
      </c>
      <c r="R143" s="151">
        <v>0.49305555555555558</v>
      </c>
      <c r="S143" s="9">
        <f t="shared" si="73"/>
        <v>3.4722222222222265E-2</v>
      </c>
      <c r="T143" s="151">
        <v>0.45833333333333331</v>
      </c>
      <c r="U143" s="151">
        <v>0.49305555555555558</v>
      </c>
      <c r="V143" s="9">
        <f t="shared" si="74"/>
        <v>3.4722222222222265E-2</v>
      </c>
      <c r="W143" s="151">
        <v>0.49305555555555558</v>
      </c>
      <c r="X143" s="9">
        <f t="shared" si="69"/>
        <v>0</v>
      </c>
      <c r="Y143" s="151">
        <v>0.50138888888888888</v>
      </c>
      <c r="Z143" s="9">
        <f t="shared" si="75"/>
        <v>8.3333333333333037E-3</v>
      </c>
      <c r="AA143" s="151">
        <v>0.63611111111111118</v>
      </c>
      <c r="AB143" s="565">
        <f t="shared" si="76"/>
        <v>0.1347222222222223</v>
      </c>
      <c r="AC143" s="151">
        <v>0.63611111111111118</v>
      </c>
      <c r="AD143" s="151">
        <v>0.63611111111111118</v>
      </c>
      <c r="AE143" s="9">
        <f t="shared" si="77"/>
        <v>0</v>
      </c>
      <c r="AF143" s="153">
        <v>0.6430555555555556</v>
      </c>
      <c r="AG143" s="151">
        <v>0.64930555555555558</v>
      </c>
      <c r="AH143" s="9">
        <f t="shared" si="78"/>
        <v>6.2499999999999778E-3</v>
      </c>
      <c r="AI143" s="10">
        <f t="shared" si="79"/>
        <v>0</v>
      </c>
      <c r="AJ143" s="10">
        <f t="shared" si="80"/>
        <v>9</v>
      </c>
      <c r="AK143" s="151">
        <v>0.64930555555555558</v>
      </c>
      <c r="AL143" s="151">
        <v>0.65625</v>
      </c>
      <c r="AM143" s="9">
        <f t="shared" si="81"/>
        <v>6.9444444444444198E-3</v>
      </c>
      <c r="AN143" s="565">
        <f t="shared" si="68"/>
        <v>0.23958333333333331</v>
      </c>
      <c r="AO143" s="10">
        <f t="shared" si="82"/>
        <v>5</v>
      </c>
      <c r="AP143" s="10">
        <f t="shared" si="83"/>
        <v>45</v>
      </c>
      <c r="AQ143" s="565">
        <f t="shared" si="84"/>
        <v>0.1347222222222223</v>
      </c>
      <c r="AR143" s="10">
        <f t="shared" si="85"/>
        <v>3</v>
      </c>
      <c r="AS143" s="10">
        <f t="shared" si="86"/>
        <v>14</v>
      </c>
      <c r="AT143" s="553"/>
      <c r="AU143" s="553"/>
      <c r="AV143" s="553"/>
      <c r="AW143" s="546">
        <f t="shared" si="87"/>
        <v>0</v>
      </c>
      <c r="AX143" s="546">
        <f t="shared" si="88"/>
        <v>0</v>
      </c>
      <c r="AY143" s="553"/>
      <c r="AZ143" s="546">
        <f t="shared" si="89"/>
        <v>0</v>
      </c>
      <c r="BA143" s="546">
        <f t="shared" si="90"/>
        <v>0</v>
      </c>
      <c r="BB143" s="553"/>
      <c r="BC143" s="546">
        <f t="shared" si="91"/>
        <v>0</v>
      </c>
      <c r="BD143" s="546">
        <f t="shared" si="92"/>
        <v>0</v>
      </c>
      <c r="BE143" s="553"/>
      <c r="BF143" s="546">
        <f t="shared" si="93"/>
        <v>0</v>
      </c>
      <c r="BG143" s="546">
        <f t="shared" si="94"/>
        <v>0</v>
      </c>
      <c r="BH143" s="553"/>
      <c r="BI143" s="637">
        <f t="shared" si="95"/>
        <v>0</v>
      </c>
      <c r="BJ143" s="558">
        <f t="shared" si="96"/>
        <v>0</v>
      </c>
      <c r="BK143" s="642">
        <f t="shared" si="97"/>
        <v>62.152931034482755</v>
      </c>
    </row>
    <row r="144" spans="1:63" s="152" customFormat="1" x14ac:dyDescent="0.25">
      <c r="A144" s="590">
        <v>40763</v>
      </c>
      <c r="B144" s="591">
        <f t="shared" si="67"/>
        <v>8</v>
      </c>
      <c r="C144" s="592">
        <v>15</v>
      </c>
      <c r="D144" s="593" t="s">
        <v>33</v>
      </c>
      <c r="E144" s="593" t="s">
        <v>290</v>
      </c>
      <c r="F144" s="528">
        <v>3563.39</v>
      </c>
      <c r="G144" s="592">
        <v>56</v>
      </c>
      <c r="H144" s="592">
        <v>3</v>
      </c>
      <c r="I144" s="553">
        <v>0.41666666666666669</v>
      </c>
      <c r="J144" s="553">
        <v>0.41666666666666669</v>
      </c>
      <c r="K144" s="151">
        <v>0.64583333333333337</v>
      </c>
      <c r="L144" s="565">
        <f t="shared" si="70"/>
        <v>0.22916666666666669</v>
      </c>
      <c r="M144" s="151">
        <v>0.65277777777777779</v>
      </c>
      <c r="N144" s="565">
        <f t="shared" si="71"/>
        <v>6.9444444444444198E-3</v>
      </c>
      <c r="O144" s="151">
        <v>0.70138888888888884</v>
      </c>
      <c r="P144" s="565">
        <f t="shared" si="72"/>
        <v>4.8611111111111049E-2</v>
      </c>
      <c r="Q144" s="151">
        <v>0.70138888888888884</v>
      </c>
      <c r="R144" s="151">
        <v>0.75694444444444453</v>
      </c>
      <c r="S144" s="9">
        <f t="shared" si="73"/>
        <v>5.5555555555555691E-2</v>
      </c>
      <c r="T144" s="151">
        <v>0.70138888888888884</v>
      </c>
      <c r="U144" s="151">
        <v>0.75694444444444453</v>
      </c>
      <c r="V144" s="9">
        <f t="shared" si="74"/>
        <v>5.5555555555555691E-2</v>
      </c>
      <c r="W144" s="151">
        <v>0.75694444444444453</v>
      </c>
      <c r="X144" s="9">
        <f t="shared" si="69"/>
        <v>0</v>
      </c>
      <c r="Y144" s="151">
        <v>0.7715277777777777</v>
      </c>
      <c r="Z144" s="9">
        <f t="shared" si="75"/>
        <v>1.4583333333333171E-2</v>
      </c>
      <c r="AA144" s="151">
        <v>0.87291666666666667</v>
      </c>
      <c r="AB144" s="565">
        <f t="shared" si="76"/>
        <v>0.10138888888888897</v>
      </c>
      <c r="AC144" s="151">
        <v>0.87291666666666667</v>
      </c>
      <c r="AD144" s="151">
        <v>0.87291666666666667</v>
      </c>
      <c r="AE144" s="9">
        <f t="shared" si="77"/>
        <v>0</v>
      </c>
      <c r="AF144" s="151">
        <v>0.87986111111111109</v>
      </c>
      <c r="AG144" s="151">
        <v>0.88541666666666663</v>
      </c>
      <c r="AH144" s="9">
        <f t="shared" si="78"/>
        <v>5.5555555555555358E-3</v>
      </c>
      <c r="AI144" s="10">
        <f t="shared" si="79"/>
        <v>0</v>
      </c>
      <c r="AJ144" s="10">
        <f t="shared" si="80"/>
        <v>8</v>
      </c>
      <c r="AK144" s="151">
        <v>0.88541666666666663</v>
      </c>
      <c r="AL144" s="151">
        <v>0.89236111111111116</v>
      </c>
      <c r="AM144" s="9">
        <f t="shared" si="81"/>
        <v>6.9444444444445308E-3</v>
      </c>
      <c r="AN144" s="565">
        <f t="shared" si="68"/>
        <v>0.47569444444444448</v>
      </c>
      <c r="AO144" s="10">
        <f t="shared" si="82"/>
        <v>11</v>
      </c>
      <c r="AP144" s="10">
        <f t="shared" si="83"/>
        <v>25</v>
      </c>
      <c r="AQ144" s="565">
        <f t="shared" si="84"/>
        <v>0.10138888888888897</v>
      </c>
      <c r="AR144" s="10">
        <f t="shared" si="85"/>
        <v>2</v>
      </c>
      <c r="AS144" s="10">
        <f t="shared" si="86"/>
        <v>26</v>
      </c>
      <c r="AT144" s="553"/>
      <c r="AU144" s="553"/>
      <c r="AV144" s="553"/>
      <c r="AW144" s="546">
        <f t="shared" si="87"/>
        <v>0</v>
      </c>
      <c r="AX144" s="546">
        <f t="shared" si="88"/>
        <v>0</v>
      </c>
      <c r="AY144" s="553"/>
      <c r="AZ144" s="546">
        <f t="shared" si="89"/>
        <v>0</v>
      </c>
      <c r="BA144" s="546">
        <f t="shared" si="90"/>
        <v>0</v>
      </c>
      <c r="BB144" s="553"/>
      <c r="BC144" s="546">
        <f t="shared" si="91"/>
        <v>0</v>
      </c>
      <c r="BD144" s="546">
        <f t="shared" si="92"/>
        <v>0</v>
      </c>
      <c r="BE144" s="553"/>
      <c r="BF144" s="546">
        <f t="shared" si="93"/>
        <v>0</v>
      </c>
      <c r="BG144" s="546">
        <f t="shared" si="94"/>
        <v>0</v>
      </c>
      <c r="BH144" s="553"/>
      <c r="BI144" s="637">
        <f t="shared" si="95"/>
        <v>0</v>
      </c>
      <c r="BJ144" s="558">
        <f t="shared" si="96"/>
        <v>0</v>
      </c>
      <c r="BK144" s="642">
        <f t="shared" si="97"/>
        <v>63.631964285714282</v>
      </c>
    </row>
    <row r="145" spans="1:63" s="152" customFormat="1" ht="30" x14ac:dyDescent="0.25">
      <c r="A145" s="590">
        <v>40763</v>
      </c>
      <c r="B145" s="591">
        <f t="shared" si="67"/>
        <v>8</v>
      </c>
      <c r="C145" s="592">
        <v>5</v>
      </c>
      <c r="D145" s="593" t="s">
        <v>243</v>
      </c>
      <c r="E145" s="593" t="s">
        <v>292</v>
      </c>
      <c r="F145" s="528">
        <v>3622.21</v>
      </c>
      <c r="G145" s="592">
        <v>58</v>
      </c>
      <c r="H145" s="592">
        <v>1</v>
      </c>
      <c r="I145" s="553">
        <v>1.0520833333333333</v>
      </c>
      <c r="J145" s="553">
        <v>1.0520833333333333</v>
      </c>
      <c r="K145" s="151">
        <v>1.0555555555555556</v>
      </c>
      <c r="L145" s="565">
        <f t="shared" si="70"/>
        <v>3.4722222222223209E-3</v>
      </c>
      <c r="M145" s="151">
        <v>1.0590277777777779</v>
      </c>
      <c r="N145" s="565">
        <f t="shared" si="71"/>
        <v>3.4722222222223209E-3</v>
      </c>
      <c r="O145" s="151">
        <v>1.0666666666666667</v>
      </c>
      <c r="P145" s="565">
        <f t="shared" si="72"/>
        <v>7.6388888888887507E-3</v>
      </c>
      <c r="Q145" s="151">
        <v>1.0666666666666667</v>
      </c>
      <c r="R145" s="151">
        <v>1.1055555555555556</v>
      </c>
      <c r="S145" s="9">
        <f t="shared" si="73"/>
        <v>3.8888888888888973E-2</v>
      </c>
      <c r="T145" s="151">
        <v>1.0666666666666667</v>
      </c>
      <c r="U145" s="151">
        <v>1.1055555555555556</v>
      </c>
      <c r="V145" s="9">
        <f t="shared" si="74"/>
        <v>3.8888888888888973E-2</v>
      </c>
      <c r="W145" s="151">
        <v>1.1055555555555556</v>
      </c>
      <c r="X145" s="9">
        <f t="shared" si="69"/>
        <v>0</v>
      </c>
      <c r="Y145" s="151">
        <v>1.1069444444444445</v>
      </c>
      <c r="Z145" s="9">
        <f t="shared" si="75"/>
        <v>1.388888888888884E-3</v>
      </c>
      <c r="AA145" s="151">
        <v>1.2076388888888889</v>
      </c>
      <c r="AB145" s="565">
        <f t="shared" si="76"/>
        <v>0.10069444444444442</v>
      </c>
      <c r="AC145" s="151">
        <v>1.2076388888888889</v>
      </c>
      <c r="AD145" s="151">
        <v>1.2076388888888889</v>
      </c>
      <c r="AE145" s="9">
        <f t="shared" si="77"/>
        <v>0</v>
      </c>
      <c r="AF145" s="151">
        <v>1.2083333333333333</v>
      </c>
      <c r="AG145" s="151">
        <v>1.2152777777777779</v>
      </c>
      <c r="AH145" s="9">
        <f t="shared" si="78"/>
        <v>6.9444444444446418E-3</v>
      </c>
      <c r="AI145" s="10">
        <f t="shared" si="79"/>
        <v>0</v>
      </c>
      <c r="AJ145" s="10">
        <f t="shared" si="80"/>
        <v>10</v>
      </c>
      <c r="AK145" s="151">
        <v>1.2152777777777779</v>
      </c>
      <c r="AL145" s="151">
        <v>1.21875</v>
      </c>
      <c r="AM145" s="9">
        <f t="shared" si="81"/>
        <v>3.4722222222220989E-3</v>
      </c>
      <c r="AN145" s="565">
        <f t="shared" si="68"/>
        <v>0.16666666666666674</v>
      </c>
      <c r="AO145" s="10">
        <f t="shared" si="82"/>
        <v>4</v>
      </c>
      <c r="AP145" s="10">
        <f t="shared" si="83"/>
        <v>0</v>
      </c>
      <c r="AQ145" s="565">
        <f t="shared" si="84"/>
        <v>0.10069444444444442</v>
      </c>
      <c r="AR145" s="10">
        <f t="shared" si="85"/>
        <v>2</v>
      </c>
      <c r="AS145" s="10">
        <f t="shared" si="86"/>
        <v>25</v>
      </c>
      <c r="AT145" s="553"/>
      <c r="AU145" s="553"/>
      <c r="AV145" s="553"/>
      <c r="AW145" s="546">
        <f t="shared" si="87"/>
        <v>0</v>
      </c>
      <c r="AX145" s="546">
        <f t="shared" si="88"/>
        <v>0</v>
      </c>
      <c r="AY145" s="553"/>
      <c r="AZ145" s="546">
        <f t="shared" si="89"/>
        <v>0</v>
      </c>
      <c r="BA145" s="546">
        <f t="shared" si="90"/>
        <v>0</v>
      </c>
      <c r="BB145" s="553"/>
      <c r="BC145" s="546">
        <f t="shared" si="91"/>
        <v>0</v>
      </c>
      <c r="BD145" s="546">
        <f t="shared" si="92"/>
        <v>0</v>
      </c>
      <c r="BE145" s="553"/>
      <c r="BF145" s="546">
        <f t="shared" si="93"/>
        <v>0</v>
      </c>
      <c r="BG145" s="546">
        <f t="shared" si="94"/>
        <v>0</v>
      </c>
      <c r="BH145" s="553"/>
      <c r="BI145" s="637">
        <f t="shared" si="95"/>
        <v>0</v>
      </c>
      <c r="BJ145" s="558">
        <f t="shared" si="96"/>
        <v>0</v>
      </c>
      <c r="BK145" s="642">
        <f t="shared" si="97"/>
        <v>62.45189655172414</v>
      </c>
    </row>
    <row r="146" spans="1:63" s="152" customFormat="1" x14ac:dyDescent="0.25">
      <c r="A146" s="590">
        <v>40764</v>
      </c>
      <c r="B146" s="591">
        <f t="shared" si="67"/>
        <v>8</v>
      </c>
      <c r="C146" s="592">
        <v>16</v>
      </c>
      <c r="D146" s="593" t="s">
        <v>33</v>
      </c>
      <c r="E146" s="593" t="s">
        <v>293</v>
      </c>
      <c r="F146" s="528">
        <v>3471.64</v>
      </c>
      <c r="G146" s="592">
        <v>56</v>
      </c>
      <c r="H146" s="592">
        <v>3</v>
      </c>
      <c r="I146" s="553">
        <v>0.16319444444444445</v>
      </c>
      <c r="J146" s="553">
        <v>0.16319444444444445</v>
      </c>
      <c r="K146" s="151">
        <v>0.17361111111111113</v>
      </c>
      <c r="L146" s="565">
        <f t="shared" si="70"/>
        <v>1.0416666666666685E-2</v>
      </c>
      <c r="M146" s="151">
        <v>0.17708333333333334</v>
      </c>
      <c r="N146" s="565">
        <f t="shared" si="71"/>
        <v>3.4722222222222099E-3</v>
      </c>
      <c r="O146" s="151">
        <v>0.1875</v>
      </c>
      <c r="P146" s="565">
        <f t="shared" si="72"/>
        <v>1.0416666666666657E-2</v>
      </c>
      <c r="Q146" s="151">
        <v>1.1875</v>
      </c>
      <c r="R146" s="151">
        <v>1.2395833333333333</v>
      </c>
      <c r="S146" s="9">
        <f t="shared" si="73"/>
        <v>5.2083333333333259E-2</v>
      </c>
      <c r="T146" s="151">
        <v>1.1875</v>
      </c>
      <c r="U146" s="151">
        <v>1.2395833333333333</v>
      </c>
      <c r="V146" s="9">
        <f t="shared" si="74"/>
        <v>5.2083333333333259E-2</v>
      </c>
      <c r="W146" s="151">
        <v>1.2395833333333333</v>
      </c>
      <c r="X146" s="9">
        <f t="shared" si="69"/>
        <v>0</v>
      </c>
      <c r="Y146" s="151">
        <v>1.2548611111111112</v>
      </c>
      <c r="Z146" s="9">
        <f t="shared" si="75"/>
        <v>1.5277777777777946E-2</v>
      </c>
      <c r="AA146" s="151">
        <v>1.3368055555555556</v>
      </c>
      <c r="AB146" s="565">
        <f t="shared" si="76"/>
        <v>8.1944444444444375E-2</v>
      </c>
      <c r="AC146" s="151">
        <v>1.3368055555555556</v>
      </c>
      <c r="AD146" s="151">
        <v>1.3368055555555556</v>
      </c>
      <c r="AE146" s="9">
        <f t="shared" si="77"/>
        <v>0</v>
      </c>
      <c r="AF146" s="151">
        <v>1.34375</v>
      </c>
      <c r="AG146" s="151">
        <v>1.3506944444444444</v>
      </c>
      <c r="AH146" s="9">
        <f t="shared" si="78"/>
        <v>6.9444444444444198E-3</v>
      </c>
      <c r="AI146" s="10">
        <f t="shared" si="79"/>
        <v>0</v>
      </c>
      <c r="AJ146" s="10">
        <f t="shared" si="80"/>
        <v>10</v>
      </c>
      <c r="AK146" s="151">
        <v>1.3506944444444444</v>
      </c>
      <c r="AL146" s="151">
        <v>1.3576388888888891</v>
      </c>
      <c r="AM146" s="9">
        <f t="shared" si="81"/>
        <v>6.9444444444446418E-3</v>
      </c>
      <c r="AN146" s="565">
        <f t="shared" si="68"/>
        <v>1.1944444444444446</v>
      </c>
      <c r="AO146" s="10">
        <f t="shared" si="82"/>
        <v>4</v>
      </c>
      <c r="AP146" s="10">
        <f t="shared" si="83"/>
        <v>40</v>
      </c>
      <c r="AQ146" s="565">
        <f t="shared" si="84"/>
        <v>8.1944444444444375E-2</v>
      </c>
      <c r="AR146" s="10">
        <f t="shared" si="85"/>
        <v>1</v>
      </c>
      <c r="AS146" s="10">
        <f t="shared" si="86"/>
        <v>58</v>
      </c>
      <c r="AT146" s="553"/>
      <c r="AU146" s="553"/>
      <c r="AV146" s="553"/>
      <c r="AW146" s="546">
        <f t="shared" si="87"/>
        <v>0</v>
      </c>
      <c r="AX146" s="546">
        <f t="shared" si="88"/>
        <v>0</v>
      </c>
      <c r="AY146" s="553"/>
      <c r="AZ146" s="546">
        <f t="shared" si="89"/>
        <v>0</v>
      </c>
      <c r="BA146" s="546">
        <f t="shared" si="90"/>
        <v>0</v>
      </c>
      <c r="BB146" s="553"/>
      <c r="BC146" s="546">
        <f t="shared" si="91"/>
        <v>0</v>
      </c>
      <c r="BD146" s="546">
        <f t="shared" si="92"/>
        <v>0</v>
      </c>
      <c r="BE146" s="553"/>
      <c r="BF146" s="546">
        <f t="shared" si="93"/>
        <v>0</v>
      </c>
      <c r="BG146" s="546">
        <f t="shared" si="94"/>
        <v>0</v>
      </c>
      <c r="BH146" s="553"/>
      <c r="BI146" s="637">
        <f t="shared" si="95"/>
        <v>0</v>
      </c>
      <c r="BJ146" s="558">
        <f t="shared" si="96"/>
        <v>0</v>
      </c>
      <c r="BK146" s="642">
        <f t="shared" si="97"/>
        <v>61.993571428571428</v>
      </c>
    </row>
    <row r="147" spans="1:63" s="152" customFormat="1" x14ac:dyDescent="0.25">
      <c r="A147" s="590">
        <v>40764</v>
      </c>
      <c r="B147" s="591">
        <f t="shared" si="67"/>
        <v>8</v>
      </c>
      <c r="C147" s="592">
        <v>17</v>
      </c>
      <c r="D147" s="593" t="s">
        <v>33</v>
      </c>
      <c r="E147" s="593" t="s">
        <v>294</v>
      </c>
      <c r="F147" s="528">
        <v>3445.31</v>
      </c>
      <c r="G147" s="592">
        <v>56</v>
      </c>
      <c r="H147" s="592">
        <v>3</v>
      </c>
      <c r="I147" s="553">
        <v>0.36458333333333331</v>
      </c>
      <c r="J147" s="553">
        <v>0.36458333333333331</v>
      </c>
      <c r="K147" s="151">
        <v>0.36805555555555558</v>
      </c>
      <c r="L147" s="565">
        <f t="shared" si="70"/>
        <v>3.4722222222222654E-3</v>
      </c>
      <c r="M147" s="151">
        <v>0.36805555555555558</v>
      </c>
      <c r="N147" s="565">
        <f t="shared" si="71"/>
        <v>0</v>
      </c>
      <c r="O147" s="151">
        <v>0.375</v>
      </c>
      <c r="P147" s="565">
        <f t="shared" si="72"/>
        <v>6.9444444444444198E-3</v>
      </c>
      <c r="Q147" s="151">
        <v>0.375</v>
      </c>
      <c r="R147" s="151">
        <v>0.4284722222222222</v>
      </c>
      <c r="S147" s="9">
        <f t="shared" si="73"/>
        <v>5.3472222222222199E-2</v>
      </c>
      <c r="T147" s="151">
        <v>0.375</v>
      </c>
      <c r="U147" s="151">
        <v>0.4284722222222222</v>
      </c>
      <c r="V147" s="9">
        <f t="shared" si="74"/>
        <v>5.3472222222222199E-2</v>
      </c>
      <c r="W147" s="151">
        <v>0.4284722222222222</v>
      </c>
      <c r="X147" s="9">
        <f t="shared" si="69"/>
        <v>0</v>
      </c>
      <c r="Y147" s="151">
        <v>0.4291666666666667</v>
      </c>
      <c r="Z147" s="9">
        <f t="shared" si="75"/>
        <v>6.9444444444449749E-4</v>
      </c>
      <c r="AA147" s="151">
        <v>0.57361111111111118</v>
      </c>
      <c r="AB147" s="565">
        <f t="shared" si="76"/>
        <v>0.14444444444444449</v>
      </c>
      <c r="AC147" s="151">
        <v>0.57361111111111118</v>
      </c>
      <c r="AD147" s="151">
        <v>0.57361111111111118</v>
      </c>
      <c r="AE147" s="9">
        <f t="shared" si="77"/>
        <v>0</v>
      </c>
      <c r="AF147" s="151">
        <v>0.5805555555555556</v>
      </c>
      <c r="AG147" s="151">
        <v>0.59375</v>
      </c>
      <c r="AH147" s="9">
        <f t="shared" si="78"/>
        <v>1.3194444444444398E-2</v>
      </c>
      <c r="AI147" s="10">
        <f t="shared" si="79"/>
        <v>0</v>
      </c>
      <c r="AJ147" s="10">
        <f t="shared" si="80"/>
        <v>19</v>
      </c>
      <c r="AK147" s="151">
        <v>0.59375</v>
      </c>
      <c r="AL147" s="151">
        <v>0.73958333333333337</v>
      </c>
      <c r="AM147" s="9">
        <f t="shared" si="81"/>
        <v>0.14583333333333337</v>
      </c>
      <c r="AN147" s="565">
        <f t="shared" si="68"/>
        <v>0.37500000000000006</v>
      </c>
      <c r="AO147" s="10">
        <f t="shared" si="82"/>
        <v>9</v>
      </c>
      <c r="AP147" s="10">
        <f t="shared" si="83"/>
        <v>0</v>
      </c>
      <c r="AQ147" s="565">
        <f t="shared" si="84"/>
        <v>0.14444444444444449</v>
      </c>
      <c r="AR147" s="10">
        <f t="shared" si="85"/>
        <v>3</v>
      </c>
      <c r="AS147" s="10">
        <f t="shared" si="86"/>
        <v>28</v>
      </c>
      <c r="AT147" s="553"/>
      <c r="AU147" s="553"/>
      <c r="AV147" s="553"/>
      <c r="AW147" s="546">
        <f t="shared" si="87"/>
        <v>0</v>
      </c>
      <c r="AX147" s="546">
        <f t="shared" si="88"/>
        <v>0</v>
      </c>
      <c r="AY147" s="553"/>
      <c r="AZ147" s="546">
        <f t="shared" si="89"/>
        <v>0</v>
      </c>
      <c r="BA147" s="546">
        <f t="shared" si="90"/>
        <v>0</v>
      </c>
      <c r="BB147" s="553"/>
      <c r="BC147" s="546">
        <f t="shared" si="91"/>
        <v>0</v>
      </c>
      <c r="BD147" s="546">
        <f t="shared" si="92"/>
        <v>0</v>
      </c>
      <c r="BE147" s="553"/>
      <c r="BF147" s="546">
        <f t="shared" si="93"/>
        <v>0</v>
      </c>
      <c r="BG147" s="546">
        <f t="shared" si="94"/>
        <v>0</v>
      </c>
      <c r="BH147" s="553"/>
      <c r="BI147" s="637">
        <f t="shared" si="95"/>
        <v>0</v>
      </c>
      <c r="BJ147" s="558">
        <f t="shared" si="96"/>
        <v>0</v>
      </c>
      <c r="BK147" s="642">
        <f t="shared" si="97"/>
        <v>61.523392857142859</v>
      </c>
    </row>
    <row r="148" spans="1:63" s="152" customFormat="1" x14ac:dyDescent="0.25">
      <c r="A148" s="590">
        <v>40764</v>
      </c>
      <c r="B148" s="591">
        <f t="shared" si="67"/>
        <v>8</v>
      </c>
      <c r="C148" s="592">
        <v>6</v>
      </c>
      <c r="D148" s="593" t="s">
        <v>224</v>
      </c>
      <c r="E148" s="593" t="s">
        <v>225</v>
      </c>
      <c r="F148" s="528">
        <v>3668.3</v>
      </c>
      <c r="G148" s="592">
        <v>59</v>
      </c>
      <c r="H148" s="592">
        <v>0</v>
      </c>
      <c r="I148" s="553">
        <v>0.5625</v>
      </c>
      <c r="J148" s="553">
        <v>0.5625</v>
      </c>
      <c r="K148" s="151">
        <v>0.56597222222222221</v>
      </c>
      <c r="L148" s="565">
        <f t="shared" si="70"/>
        <v>3.4722222222222099E-3</v>
      </c>
      <c r="M148" s="151">
        <v>0.56597222222222221</v>
      </c>
      <c r="N148" s="565">
        <f t="shared" si="71"/>
        <v>0</v>
      </c>
      <c r="O148" s="151">
        <v>0.57291666666666663</v>
      </c>
      <c r="P148" s="565">
        <f t="shared" si="72"/>
        <v>6.9444444444444198E-3</v>
      </c>
      <c r="Q148" s="151">
        <v>0.57291666666666663</v>
      </c>
      <c r="R148" s="151">
        <v>0.61458333333333337</v>
      </c>
      <c r="S148" s="9">
        <f t="shared" si="73"/>
        <v>4.1666666666666741E-2</v>
      </c>
      <c r="T148" s="151">
        <v>0.57291666666666663</v>
      </c>
      <c r="U148" s="151">
        <v>0.61458333333333337</v>
      </c>
      <c r="V148" s="9">
        <f t="shared" si="74"/>
        <v>4.1666666666666741E-2</v>
      </c>
      <c r="W148" s="151">
        <v>0.61944444444444446</v>
      </c>
      <c r="X148" s="9">
        <f t="shared" si="69"/>
        <v>4.8611111111110938E-3</v>
      </c>
      <c r="Y148" s="151">
        <v>0.62152777777777779</v>
      </c>
      <c r="Z148" s="9">
        <f t="shared" si="75"/>
        <v>2.0833333333333259E-3</v>
      </c>
      <c r="AA148" s="151">
        <v>0.74305555555555547</v>
      </c>
      <c r="AB148" s="565">
        <f t="shared" si="76"/>
        <v>0.12152777777777768</v>
      </c>
      <c r="AC148" s="151">
        <v>0.74305555555555547</v>
      </c>
      <c r="AD148" s="151">
        <v>0.74305555555555547</v>
      </c>
      <c r="AE148" s="9">
        <f t="shared" si="77"/>
        <v>0</v>
      </c>
      <c r="AF148" s="151">
        <v>0.75</v>
      </c>
      <c r="AG148" s="151">
        <v>0.76041666666666663</v>
      </c>
      <c r="AH148" s="9">
        <f t="shared" si="78"/>
        <v>1.041666666666663E-2</v>
      </c>
      <c r="AI148" s="10">
        <f t="shared" si="79"/>
        <v>0</v>
      </c>
      <c r="AJ148" s="10">
        <f t="shared" si="80"/>
        <v>15</v>
      </c>
      <c r="AK148" s="151">
        <v>0.76041666666666663</v>
      </c>
      <c r="AL148" s="151">
        <v>0.79166666666666663</v>
      </c>
      <c r="AM148" s="9">
        <f t="shared" si="81"/>
        <v>3.125E-2</v>
      </c>
      <c r="AN148" s="565">
        <f t="shared" si="68"/>
        <v>0.22916666666666663</v>
      </c>
      <c r="AO148" s="10">
        <f>HOUR(AN148)</f>
        <v>5</v>
      </c>
      <c r="AP148" s="10">
        <f>MINUTE(AN148)</f>
        <v>30</v>
      </c>
      <c r="AQ148" s="565">
        <f t="shared" si="84"/>
        <v>0.12152777777777768</v>
      </c>
      <c r="AR148" s="10">
        <f t="shared" si="85"/>
        <v>2</v>
      </c>
      <c r="AS148" s="10">
        <f t="shared" si="86"/>
        <v>55</v>
      </c>
      <c r="AT148" s="553"/>
      <c r="AU148" s="553"/>
      <c r="AV148" s="553"/>
      <c r="AW148" s="546"/>
      <c r="AX148" s="546"/>
      <c r="AY148" s="553"/>
      <c r="AZ148" s="546"/>
      <c r="BA148" s="546"/>
      <c r="BB148" s="553"/>
      <c r="BC148" s="546"/>
      <c r="BD148" s="546"/>
      <c r="BE148" s="553"/>
      <c r="BF148" s="546"/>
      <c r="BG148" s="546"/>
      <c r="BH148" s="553"/>
      <c r="BI148" s="637"/>
      <c r="BJ148" s="558"/>
      <c r="BK148" s="642">
        <f t="shared" si="97"/>
        <v>62.174576271186446</v>
      </c>
    </row>
    <row r="149" spans="1:63" s="152" customFormat="1" ht="30" x14ac:dyDescent="0.25">
      <c r="A149" s="590">
        <v>40764</v>
      </c>
      <c r="B149" s="591">
        <f t="shared" si="67"/>
        <v>8</v>
      </c>
      <c r="C149" s="592">
        <v>18</v>
      </c>
      <c r="D149" s="593" t="s">
        <v>33</v>
      </c>
      <c r="E149" s="593" t="s">
        <v>295</v>
      </c>
      <c r="F149" s="528">
        <v>3672.02</v>
      </c>
      <c r="G149" s="592">
        <v>59</v>
      </c>
      <c r="H149" s="592">
        <v>0</v>
      </c>
      <c r="I149" s="553">
        <v>0.65625</v>
      </c>
      <c r="J149" s="553">
        <v>0.65625</v>
      </c>
      <c r="K149" s="151">
        <v>0.67361111111111116</v>
      </c>
      <c r="L149" s="565">
        <f t="shared" si="70"/>
        <v>1.736111111111116E-2</v>
      </c>
      <c r="M149" s="151">
        <v>0.67708333333333337</v>
      </c>
      <c r="N149" s="565">
        <f t="shared" si="71"/>
        <v>3.4722222222222099E-3</v>
      </c>
      <c r="O149" s="151">
        <v>0.69791666666666663</v>
      </c>
      <c r="P149" s="565">
        <f t="shared" si="72"/>
        <v>2.0833333333333259E-2</v>
      </c>
      <c r="Q149" s="151">
        <v>0.70833333333333337</v>
      </c>
      <c r="R149" s="151">
        <v>0.77777777777777779</v>
      </c>
      <c r="S149" s="9">
        <f t="shared" si="73"/>
        <v>6.944444444444442E-2</v>
      </c>
      <c r="T149" s="151">
        <v>0.70833333333333337</v>
      </c>
      <c r="U149" s="151">
        <v>0.77777777777777779</v>
      </c>
      <c r="V149" s="9">
        <f t="shared" si="74"/>
        <v>6.944444444444442E-2</v>
      </c>
      <c r="W149" s="151">
        <v>0.77777777777777779</v>
      </c>
      <c r="X149" s="9">
        <f t="shared" si="69"/>
        <v>0</v>
      </c>
      <c r="Y149" s="151">
        <v>0.77777777777777779</v>
      </c>
      <c r="Z149" s="9">
        <f t="shared" si="75"/>
        <v>0</v>
      </c>
      <c r="AA149" s="151">
        <v>0.80486111111111114</v>
      </c>
      <c r="AB149" s="565">
        <f t="shared" si="76"/>
        <v>2.7083333333333348E-2</v>
      </c>
      <c r="AC149" s="151">
        <v>0.80486111111111114</v>
      </c>
      <c r="AD149" s="151">
        <v>0.80486111111111114</v>
      </c>
      <c r="AE149" s="9">
        <f t="shared" si="77"/>
        <v>0</v>
      </c>
      <c r="AF149" s="151">
        <v>0.81180555555555556</v>
      </c>
      <c r="AG149" s="151">
        <v>0.81597222222222221</v>
      </c>
      <c r="AH149" s="9">
        <f t="shared" si="78"/>
        <v>4.1666666666666519E-3</v>
      </c>
      <c r="AI149" s="10">
        <f t="shared" si="79"/>
        <v>0</v>
      </c>
      <c r="AJ149" s="10">
        <f t="shared" si="80"/>
        <v>6</v>
      </c>
      <c r="AK149" s="151">
        <v>0.81944444444444453</v>
      </c>
      <c r="AL149" s="151">
        <v>1.1006944444444444</v>
      </c>
      <c r="AM149" s="9">
        <f t="shared" si="81"/>
        <v>0.28124999999999989</v>
      </c>
      <c r="AN149" s="565">
        <f t="shared" si="68"/>
        <v>0.44444444444444442</v>
      </c>
      <c r="AO149" s="10">
        <f t="shared" si="82"/>
        <v>10</v>
      </c>
      <c r="AP149" s="10">
        <f t="shared" si="83"/>
        <v>40</v>
      </c>
      <c r="AQ149" s="565">
        <f t="shared" si="84"/>
        <v>2.7083333333333348E-2</v>
      </c>
      <c r="AR149" s="10">
        <f t="shared" si="85"/>
        <v>0</v>
      </c>
      <c r="AS149" s="10">
        <f t="shared" si="86"/>
        <v>39</v>
      </c>
      <c r="AT149" s="553"/>
      <c r="AU149" s="553"/>
      <c r="AV149" s="553"/>
      <c r="AW149" s="546">
        <f t="shared" si="87"/>
        <v>0</v>
      </c>
      <c r="AX149" s="546">
        <f t="shared" ref="AX149:AX212" si="98">MINUTE(AV149)</f>
        <v>0</v>
      </c>
      <c r="AY149" s="553"/>
      <c r="AZ149" s="546">
        <f t="shared" si="89"/>
        <v>0</v>
      </c>
      <c r="BA149" s="546">
        <f t="shared" si="90"/>
        <v>0</v>
      </c>
      <c r="BB149" s="553"/>
      <c r="BC149" s="546">
        <f t="shared" si="91"/>
        <v>0</v>
      </c>
      <c r="BD149" s="546">
        <f t="shared" si="92"/>
        <v>0</v>
      </c>
      <c r="BE149" s="553"/>
      <c r="BF149" s="546">
        <f t="shared" si="93"/>
        <v>0</v>
      </c>
      <c r="BG149" s="546">
        <f t="shared" si="94"/>
        <v>0</v>
      </c>
      <c r="BH149" s="553"/>
      <c r="BI149" s="637">
        <f t="shared" si="95"/>
        <v>0</v>
      </c>
      <c r="BJ149" s="558">
        <f t="shared" si="96"/>
        <v>0</v>
      </c>
      <c r="BK149" s="642">
        <f t="shared" si="97"/>
        <v>62.23762711864407</v>
      </c>
    </row>
    <row r="150" spans="1:63" s="152" customFormat="1" x14ac:dyDescent="0.25">
      <c r="A150" s="590">
        <v>40764</v>
      </c>
      <c r="B150" s="591">
        <f t="shared" si="67"/>
        <v>8</v>
      </c>
      <c r="C150" s="592">
        <v>19</v>
      </c>
      <c r="D150" s="593" t="s">
        <v>33</v>
      </c>
      <c r="E150" s="593" t="s">
        <v>273</v>
      </c>
      <c r="F150" s="528">
        <v>3540.03</v>
      </c>
      <c r="G150" s="592">
        <v>59</v>
      </c>
      <c r="H150" s="592">
        <v>0</v>
      </c>
      <c r="I150" s="553">
        <v>0.10416666666666667</v>
      </c>
      <c r="J150" s="553">
        <v>0.10416666666666667</v>
      </c>
      <c r="K150" s="151">
        <v>0.1076388888888889</v>
      </c>
      <c r="L150" s="565">
        <f t="shared" si="70"/>
        <v>3.4722222222222238E-3</v>
      </c>
      <c r="M150" s="151">
        <v>0.1111111111111111</v>
      </c>
      <c r="N150" s="565">
        <f t="shared" si="71"/>
        <v>3.4722222222222099E-3</v>
      </c>
      <c r="O150" s="151">
        <v>0.13541666666666666</v>
      </c>
      <c r="P150" s="565">
        <f t="shared" si="72"/>
        <v>2.4305555555555552E-2</v>
      </c>
      <c r="Q150" s="151">
        <v>1.1388888888888888</v>
      </c>
      <c r="R150" s="151">
        <v>1.1506944444444445</v>
      </c>
      <c r="S150" s="9">
        <f t="shared" si="73"/>
        <v>1.1805555555555625E-2</v>
      </c>
      <c r="T150" s="151">
        <v>1.1388888888888888</v>
      </c>
      <c r="U150" s="151">
        <v>1.1506944444444445</v>
      </c>
      <c r="V150" s="9">
        <f t="shared" si="74"/>
        <v>1.1805555555555625E-2</v>
      </c>
      <c r="W150" s="151">
        <v>1.1506944444444445</v>
      </c>
      <c r="X150" s="9">
        <f t="shared" si="69"/>
        <v>0</v>
      </c>
      <c r="Y150" s="151">
        <v>1.1520833333333333</v>
      </c>
      <c r="Z150" s="9">
        <f t="shared" si="75"/>
        <v>1.388888888888884E-3</v>
      </c>
      <c r="AA150" s="151">
        <v>1.2243055555555555</v>
      </c>
      <c r="AB150" s="565">
        <f t="shared" si="76"/>
        <v>7.2222222222222188E-2</v>
      </c>
      <c r="AC150" s="151">
        <v>1.2243055555555555</v>
      </c>
      <c r="AD150" s="151">
        <v>1.2243055555555555</v>
      </c>
      <c r="AE150" s="9">
        <f t="shared" si="77"/>
        <v>0</v>
      </c>
      <c r="AF150" s="151">
        <v>1.23125</v>
      </c>
      <c r="AG150" s="151">
        <v>1.2395833333333333</v>
      </c>
      <c r="AH150" s="9">
        <f t="shared" si="78"/>
        <v>8.3333333333333037E-3</v>
      </c>
      <c r="AI150" s="10">
        <f t="shared" si="79"/>
        <v>0</v>
      </c>
      <c r="AJ150" s="10">
        <f t="shared" si="80"/>
        <v>12</v>
      </c>
      <c r="AK150" s="151">
        <v>1.2395833333333333</v>
      </c>
      <c r="AL150" s="151">
        <v>1.3020833333333333</v>
      </c>
      <c r="AM150" s="9">
        <f t="shared" si="81"/>
        <v>6.25E-2</v>
      </c>
      <c r="AN150" s="565">
        <f t="shared" si="68"/>
        <v>1.1979166666666665</v>
      </c>
      <c r="AO150" s="10">
        <f t="shared" si="82"/>
        <v>4</v>
      </c>
      <c r="AP150" s="10">
        <f t="shared" si="83"/>
        <v>45</v>
      </c>
      <c r="AQ150" s="565">
        <f t="shared" si="84"/>
        <v>7.2222222222222188E-2</v>
      </c>
      <c r="AR150" s="10">
        <f t="shared" si="85"/>
        <v>1</v>
      </c>
      <c r="AS150" s="10">
        <f t="shared" si="86"/>
        <v>44</v>
      </c>
      <c r="AT150" s="553"/>
      <c r="AU150" s="553"/>
      <c r="AV150" s="553"/>
      <c r="AW150" s="546">
        <f t="shared" si="87"/>
        <v>0</v>
      </c>
      <c r="AX150" s="546">
        <f t="shared" si="98"/>
        <v>0</v>
      </c>
      <c r="AY150" s="553"/>
      <c r="AZ150" s="546">
        <f t="shared" si="89"/>
        <v>0</v>
      </c>
      <c r="BA150" s="546">
        <f t="shared" si="90"/>
        <v>0</v>
      </c>
      <c r="BB150" s="553"/>
      <c r="BC150" s="546">
        <f t="shared" si="91"/>
        <v>0</v>
      </c>
      <c r="BD150" s="546">
        <f t="shared" si="92"/>
        <v>0</v>
      </c>
      <c r="BE150" s="553"/>
      <c r="BF150" s="546">
        <f t="shared" si="93"/>
        <v>0</v>
      </c>
      <c r="BG150" s="546">
        <f t="shared" si="94"/>
        <v>0</v>
      </c>
      <c r="BH150" s="553"/>
      <c r="BI150" s="637">
        <f t="shared" si="95"/>
        <v>0</v>
      </c>
      <c r="BJ150" s="558">
        <f t="shared" si="96"/>
        <v>0</v>
      </c>
      <c r="BK150" s="642">
        <f t="shared" si="97"/>
        <v>60.000508474576272</v>
      </c>
    </row>
    <row r="151" spans="1:63" s="152" customFormat="1" ht="30" x14ac:dyDescent="0.25">
      <c r="A151" s="590">
        <v>40765</v>
      </c>
      <c r="B151" s="591">
        <f t="shared" si="67"/>
        <v>8</v>
      </c>
      <c r="C151" s="592">
        <v>20</v>
      </c>
      <c r="D151" s="593" t="s">
        <v>33</v>
      </c>
      <c r="E151" s="593" t="s">
        <v>297</v>
      </c>
      <c r="F151" s="528">
        <v>3639.55</v>
      </c>
      <c r="G151" s="592">
        <v>57</v>
      </c>
      <c r="H151" s="592">
        <v>2</v>
      </c>
      <c r="I151" s="553">
        <v>0.33680555555555558</v>
      </c>
      <c r="J151" s="553">
        <v>0.33680555555555558</v>
      </c>
      <c r="K151" s="151">
        <v>0.34027777777777773</v>
      </c>
      <c r="L151" s="565">
        <f t="shared" si="70"/>
        <v>3.4722222222221544E-3</v>
      </c>
      <c r="M151" s="151">
        <v>0.34375</v>
      </c>
      <c r="N151" s="565">
        <f t="shared" si="71"/>
        <v>3.4722222222222654E-3</v>
      </c>
      <c r="O151" s="151">
        <v>0.36458333333333331</v>
      </c>
      <c r="P151" s="565">
        <f t="shared" si="72"/>
        <v>2.0833333333333315E-2</v>
      </c>
      <c r="Q151" s="151">
        <v>0.36805555555555558</v>
      </c>
      <c r="R151" s="151">
        <v>0.50347222222222221</v>
      </c>
      <c r="S151" s="9">
        <f t="shared" si="73"/>
        <v>0.13541666666666663</v>
      </c>
      <c r="T151" s="151">
        <v>0.36805555555555558</v>
      </c>
      <c r="U151" s="151">
        <v>0.50347222222222221</v>
      </c>
      <c r="V151" s="9">
        <f t="shared" si="74"/>
        <v>0.13541666666666663</v>
      </c>
      <c r="W151" s="151">
        <v>0.38958333333333334</v>
      </c>
      <c r="X151" s="9">
        <f t="shared" si="69"/>
        <v>-0.11388888888888887</v>
      </c>
      <c r="Y151" s="151">
        <v>0.39444444444444443</v>
      </c>
      <c r="Z151" s="9">
        <f t="shared" si="75"/>
        <v>4.8611111111110938E-3</v>
      </c>
      <c r="AA151" s="151">
        <v>0.55069444444444449</v>
      </c>
      <c r="AB151" s="565">
        <f t="shared" si="76"/>
        <v>0.15625000000000006</v>
      </c>
      <c r="AC151" s="151">
        <v>0.55069444444444449</v>
      </c>
      <c r="AD151" s="151">
        <v>0.55069444444444449</v>
      </c>
      <c r="AE151" s="9">
        <f t="shared" si="77"/>
        <v>0</v>
      </c>
      <c r="AF151" s="151">
        <v>0.55763888888888891</v>
      </c>
      <c r="AG151" s="151">
        <v>0.56597222222222221</v>
      </c>
      <c r="AH151" s="9">
        <f t="shared" si="78"/>
        <v>8.3333333333333037E-3</v>
      </c>
      <c r="AI151" s="10">
        <f t="shared" si="79"/>
        <v>0</v>
      </c>
      <c r="AJ151" s="10">
        <f t="shared" si="80"/>
        <v>12</v>
      </c>
      <c r="AK151" s="151">
        <v>0.56597222222222221</v>
      </c>
      <c r="AL151" s="151">
        <v>0.57986111111111105</v>
      </c>
      <c r="AM151" s="9">
        <f t="shared" si="81"/>
        <v>1.388888888888884E-2</v>
      </c>
      <c r="AN151" s="565">
        <f t="shared" si="68"/>
        <v>0.24305555555555547</v>
      </c>
      <c r="AO151" s="10">
        <f t="shared" si="82"/>
        <v>5</v>
      </c>
      <c r="AP151" s="10">
        <f t="shared" si="83"/>
        <v>50</v>
      </c>
      <c r="AQ151" s="565">
        <f t="shared" si="84"/>
        <v>0.15625000000000006</v>
      </c>
      <c r="AR151" s="10">
        <f t="shared" si="85"/>
        <v>3</v>
      </c>
      <c r="AS151" s="10">
        <f t="shared" si="86"/>
        <v>45</v>
      </c>
      <c r="AT151" s="553"/>
      <c r="AU151" s="553"/>
      <c r="AV151" s="553"/>
      <c r="AW151" s="546">
        <f t="shared" si="87"/>
        <v>0</v>
      </c>
      <c r="AX151" s="546">
        <f t="shared" si="98"/>
        <v>0</v>
      </c>
      <c r="AY151" s="553"/>
      <c r="AZ151" s="546">
        <f t="shared" si="89"/>
        <v>0</v>
      </c>
      <c r="BA151" s="546">
        <f t="shared" si="90"/>
        <v>0</v>
      </c>
      <c r="BB151" s="553"/>
      <c r="BC151" s="546">
        <f t="shared" si="91"/>
        <v>0</v>
      </c>
      <c r="BD151" s="546">
        <f t="shared" si="92"/>
        <v>0</v>
      </c>
      <c r="BE151" s="553"/>
      <c r="BF151" s="546">
        <f t="shared" si="93"/>
        <v>0</v>
      </c>
      <c r="BG151" s="546">
        <f t="shared" si="94"/>
        <v>0</v>
      </c>
      <c r="BH151" s="553"/>
      <c r="BI151" s="637">
        <f t="shared" si="95"/>
        <v>0</v>
      </c>
      <c r="BJ151" s="558">
        <f t="shared" si="96"/>
        <v>0</v>
      </c>
      <c r="BK151" s="642">
        <f t="shared" si="97"/>
        <v>63.851754385964917</v>
      </c>
    </row>
    <row r="152" spans="1:63" s="152" customFormat="1" ht="30" x14ac:dyDescent="0.25">
      <c r="A152" s="590">
        <v>40765</v>
      </c>
      <c r="B152" s="591">
        <f t="shared" si="67"/>
        <v>8</v>
      </c>
      <c r="C152" s="592">
        <v>6</v>
      </c>
      <c r="D152" s="593" t="s">
        <v>243</v>
      </c>
      <c r="E152" s="593" t="s">
        <v>299</v>
      </c>
      <c r="F152" s="528">
        <v>3690.51</v>
      </c>
      <c r="G152" s="592">
        <v>59</v>
      </c>
      <c r="H152" s="592">
        <v>0</v>
      </c>
      <c r="I152" s="553">
        <v>0.52430555555555558</v>
      </c>
      <c r="J152" s="553">
        <v>0.52430555555555558</v>
      </c>
      <c r="K152" s="151">
        <v>0.52777777777777779</v>
      </c>
      <c r="L152" s="565">
        <f t="shared" si="70"/>
        <v>3.4722222222222099E-3</v>
      </c>
      <c r="M152" s="151">
        <v>0.55555555555555558</v>
      </c>
      <c r="N152" s="565">
        <f t="shared" si="71"/>
        <v>2.777777777777779E-2</v>
      </c>
      <c r="O152" s="151">
        <v>0.57986111111111105</v>
      </c>
      <c r="P152" s="565">
        <f t="shared" si="72"/>
        <v>2.4305555555555469E-2</v>
      </c>
      <c r="Q152" s="151">
        <v>0.58472222222222225</v>
      </c>
      <c r="R152" s="151">
        <v>0.66666666666666663</v>
      </c>
      <c r="S152" s="9">
        <f t="shared" si="73"/>
        <v>8.1944444444444375E-2</v>
      </c>
      <c r="T152" s="151">
        <v>0.58472222222222225</v>
      </c>
      <c r="U152" s="151">
        <v>0.66666666666666663</v>
      </c>
      <c r="V152" s="9">
        <f t="shared" si="74"/>
        <v>8.1944444444444375E-2</v>
      </c>
      <c r="W152" s="151">
        <v>0.72777777777777775</v>
      </c>
      <c r="X152" s="9">
        <f t="shared" si="69"/>
        <v>6.1111111111111116E-2</v>
      </c>
      <c r="Y152" s="151">
        <v>0.72916666666666663</v>
      </c>
      <c r="Z152" s="9">
        <f t="shared" si="75"/>
        <v>1.388888888888884E-3</v>
      </c>
      <c r="AA152" s="151">
        <v>0.9</v>
      </c>
      <c r="AB152" s="565">
        <f t="shared" si="76"/>
        <v>0.17083333333333339</v>
      </c>
      <c r="AC152" s="151">
        <v>0.9</v>
      </c>
      <c r="AD152" s="151">
        <v>0.9</v>
      </c>
      <c r="AE152" s="9">
        <f t="shared" si="77"/>
        <v>0</v>
      </c>
      <c r="AF152" s="151">
        <v>0.90694444444444444</v>
      </c>
      <c r="AG152" s="151">
        <v>0.91319444444444453</v>
      </c>
      <c r="AH152" s="9">
        <f t="shared" si="78"/>
        <v>6.2500000000000888E-3</v>
      </c>
      <c r="AI152" s="10">
        <f t="shared" si="79"/>
        <v>0</v>
      </c>
      <c r="AJ152" s="10">
        <f t="shared" si="80"/>
        <v>9</v>
      </c>
      <c r="AK152" s="151">
        <v>0.91319444444444453</v>
      </c>
      <c r="AL152" s="151">
        <v>0.92361111111111116</v>
      </c>
      <c r="AM152" s="9">
        <f t="shared" si="81"/>
        <v>1.041666666666663E-2</v>
      </c>
      <c r="AN152" s="565">
        <f t="shared" si="68"/>
        <v>0.39930555555555558</v>
      </c>
      <c r="AO152" s="10">
        <f t="shared" si="82"/>
        <v>9</v>
      </c>
      <c r="AP152" s="10">
        <f t="shared" si="83"/>
        <v>35</v>
      </c>
      <c r="AQ152" s="565">
        <f t="shared" si="84"/>
        <v>0.17083333333333339</v>
      </c>
      <c r="AR152" s="10">
        <f t="shared" si="85"/>
        <v>4</v>
      </c>
      <c r="AS152" s="10">
        <f t="shared" si="86"/>
        <v>6</v>
      </c>
      <c r="AT152" s="553"/>
      <c r="AU152" s="553"/>
      <c r="AV152" s="553"/>
      <c r="AW152" s="546">
        <f t="shared" si="87"/>
        <v>0</v>
      </c>
      <c r="AX152" s="546">
        <f t="shared" si="98"/>
        <v>0</v>
      </c>
      <c r="AY152" s="553"/>
      <c r="AZ152" s="546">
        <f t="shared" si="89"/>
        <v>0</v>
      </c>
      <c r="BA152" s="546">
        <f t="shared" si="90"/>
        <v>0</v>
      </c>
      <c r="BB152" s="553"/>
      <c r="BC152" s="546">
        <f t="shared" si="91"/>
        <v>0</v>
      </c>
      <c r="BD152" s="546">
        <f t="shared" si="92"/>
        <v>0</v>
      </c>
      <c r="BE152" s="553"/>
      <c r="BF152" s="546">
        <f t="shared" si="93"/>
        <v>0</v>
      </c>
      <c r="BG152" s="546">
        <f t="shared" si="94"/>
        <v>0</v>
      </c>
      <c r="BH152" s="553"/>
      <c r="BI152" s="637">
        <f t="shared" si="95"/>
        <v>0</v>
      </c>
      <c r="BJ152" s="558">
        <f t="shared" si="96"/>
        <v>0</v>
      </c>
      <c r="BK152" s="642">
        <f t="shared" si="97"/>
        <v>62.551016949152547</v>
      </c>
    </row>
    <row r="153" spans="1:63" s="152" customFormat="1" x14ac:dyDescent="0.25">
      <c r="A153" s="590">
        <v>40765</v>
      </c>
      <c r="B153" s="591">
        <f t="shared" si="67"/>
        <v>8</v>
      </c>
      <c r="C153" s="592">
        <v>7</v>
      </c>
      <c r="D153" s="593" t="s">
        <v>224</v>
      </c>
      <c r="E153" s="593" t="s">
        <v>225</v>
      </c>
      <c r="F153" s="528">
        <v>3649.98</v>
      </c>
      <c r="G153" s="592">
        <v>59</v>
      </c>
      <c r="H153" s="592">
        <v>0</v>
      </c>
      <c r="I153" s="553">
        <v>0.61805555555555558</v>
      </c>
      <c r="J153" s="553">
        <v>0.61805555555555558</v>
      </c>
      <c r="K153" s="151">
        <v>0.625</v>
      </c>
      <c r="L153" s="565">
        <f t="shared" si="70"/>
        <v>6.9444444444444198E-3</v>
      </c>
      <c r="M153" s="151">
        <v>0.62847222222222221</v>
      </c>
      <c r="N153" s="565">
        <f t="shared" si="71"/>
        <v>3.4722222222222099E-3</v>
      </c>
      <c r="O153" s="151">
        <v>0.65277777777777779</v>
      </c>
      <c r="P153" s="565">
        <f t="shared" si="72"/>
        <v>2.430555555555558E-2</v>
      </c>
      <c r="Q153" s="151">
        <v>0.67013888888888884</v>
      </c>
      <c r="R153" s="151">
        <v>0.70138888888888884</v>
      </c>
      <c r="S153" s="9">
        <f t="shared" si="73"/>
        <v>3.125E-2</v>
      </c>
      <c r="T153" s="151">
        <v>0.67013888888888884</v>
      </c>
      <c r="U153" s="151">
        <v>0.70138888888888884</v>
      </c>
      <c r="V153" s="9">
        <f t="shared" si="74"/>
        <v>3.125E-2</v>
      </c>
      <c r="W153" s="151">
        <v>0.90625</v>
      </c>
      <c r="X153" s="9">
        <f t="shared" si="69"/>
        <v>0.20486111111111116</v>
      </c>
      <c r="Y153" s="151">
        <v>0.9770833333333333</v>
      </c>
      <c r="Z153" s="9">
        <f t="shared" si="75"/>
        <v>7.0833333333333304E-2</v>
      </c>
      <c r="AA153" s="151">
        <v>1.0666666666666667</v>
      </c>
      <c r="AB153" s="565">
        <f t="shared" si="76"/>
        <v>8.9583333333333348E-2</v>
      </c>
      <c r="AC153" s="151">
        <v>1.0666666666666667</v>
      </c>
      <c r="AD153" s="151">
        <v>1.0666666666666667</v>
      </c>
      <c r="AE153" s="9">
        <f t="shared" si="77"/>
        <v>0</v>
      </c>
      <c r="AF153" s="151">
        <v>1.0736111111111111</v>
      </c>
      <c r="AG153" s="151">
        <v>1.0798611111111112</v>
      </c>
      <c r="AH153" s="9">
        <f t="shared" si="78"/>
        <v>6.2500000000000888E-3</v>
      </c>
      <c r="AI153" s="10">
        <f t="shared" si="79"/>
        <v>0</v>
      </c>
      <c r="AJ153" s="10">
        <f t="shared" si="80"/>
        <v>9</v>
      </c>
      <c r="AK153" s="151">
        <v>1.0798611111111112</v>
      </c>
      <c r="AL153" s="151">
        <v>1.0972222222222221</v>
      </c>
      <c r="AM153" s="9">
        <f t="shared" si="81"/>
        <v>1.7361111111110938E-2</v>
      </c>
      <c r="AN153" s="565">
        <f t="shared" si="68"/>
        <v>0.47916666666666652</v>
      </c>
      <c r="AO153" s="10">
        <f t="shared" si="82"/>
        <v>11</v>
      </c>
      <c r="AP153" s="10">
        <f t="shared" si="83"/>
        <v>30</v>
      </c>
      <c r="AQ153" s="565">
        <f t="shared" si="84"/>
        <v>8.9583333333333348E-2</v>
      </c>
      <c r="AR153" s="10">
        <f t="shared" si="85"/>
        <v>2</v>
      </c>
      <c r="AS153" s="10">
        <f t="shared" si="86"/>
        <v>9</v>
      </c>
      <c r="AT153" s="553"/>
      <c r="AU153" s="553"/>
      <c r="AV153" s="553"/>
      <c r="AW153" s="546">
        <f t="shared" si="87"/>
        <v>0</v>
      </c>
      <c r="AX153" s="546">
        <f t="shared" si="98"/>
        <v>0</v>
      </c>
      <c r="AY153" s="553"/>
      <c r="AZ153" s="546">
        <f t="shared" si="89"/>
        <v>0</v>
      </c>
      <c r="BA153" s="546">
        <f t="shared" si="90"/>
        <v>0</v>
      </c>
      <c r="BB153" s="553"/>
      <c r="BC153" s="546">
        <f t="shared" si="91"/>
        <v>0</v>
      </c>
      <c r="BD153" s="546">
        <f t="shared" si="92"/>
        <v>0</v>
      </c>
      <c r="BE153" s="553"/>
      <c r="BF153" s="546">
        <f t="shared" si="93"/>
        <v>0</v>
      </c>
      <c r="BG153" s="546">
        <f t="shared" si="94"/>
        <v>0</v>
      </c>
      <c r="BH153" s="553"/>
      <c r="BI153" s="637">
        <f t="shared" si="95"/>
        <v>0</v>
      </c>
      <c r="BJ153" s="558">
        <f t="shared" si="96"/>
        <v>0</v>
      </c>
      <c r="BK153" s="642">
        <f t="shared" si="97"/>
        <v>61.864067796610172</v>
      </c>
    </row>
    <row r="154" spans="1:63" s="152" customFormat="1" x14ac:dyDescent="0.25">
      <c r="A154" s="590">
        <v>40765</v>
      </c>
      <c r="B154" s="591">
        <f t="shared" si="67"/>
        <v>8</v>
      </c>
      <c r="C154" s="592">
        <v>1</v>
      </c>
      <c r="D154" s="593" t="s">
        <v>233</v>
      </c>
      <c r="E154" s="593" t="s">
        <v>225</v>
      </c>
      <c r="F154" s="528">
        <v>3633.88</v>
      </c>
      <c r="G154" s="592">
        <v>59</v>
      </c>
      <c r="H154" s="592">
        <v>0</v>
      </c>
      <c r="I154" s="553">
        <v>0.85763888888888884</v>
      </c>
      <c r="J154" s="553">
        <v>0.85763888888888884</v>
      </c>
      <c r="K154" s="151">
        <v>0.875</v>
      </c>
      <c r="L154" s="565">
        <f t="shared" si="70"/>
        <v>1.736111111111116E-2</v>
      </c>
      <c r="M154" s="151">
        <v>0.98611111111111116</v>
      </c>
      <c r="N154" s="565">
        <f t="shared" si="71"/>
        <v>0.11111111111111116</v>
      </c>
      <c r="O154" s="151">
        <v>1.0069444444444444</v>
      </c>
      <c r="P154" s="565">
        <f t="shared" si="72"/>
        <v>2.0833333333333259E-2</v>
      </c>
      <c r="Q154" s="151">
        <v>1.0277777777777779</v>
      </c>
      <c r="R154" s="151">
        <v>1.0625</v>
      </c>
      <c r="S154" s="9">
        <f t="shared" si="73"/>
        <v>3.4722222222222099E-2</v>
      </c>
      <c r="T154" s="151">
        <v>1.0277777777777779</v>
      </c>
      <c r="U154" s="151">
        <v>1.0625</v>
      </c>
      <c r="V154" s="9">
        <f t="shared" si="74"/>
        <v>3.4722222222222099E-2</v>
      </c>
      <c r="W154" s="151">
        <v>1.0763888888888888</v>
      </c>
      <c r="X154" s="9">
        <f t="shared" si="69"/>
        <v>1.388888888888884E-2</v>
      </c>
      <c r="Y154" s="151">
        <v>1.132638888888889</v>
      </c>
      <c r="Z154" s="9">
        <f t="shared" si="75"/>
        <v>5.6250000000000133E-2</v>
      </c>
      <c r="AA154" s="151">
        <v>1.2138888888888888</v>
      </c>
      <c r="AB154" s="565">
        <f t="shared" si="76"/>
        <v>8.1249999999999822E-2</v>
      </c>
      <c r="AC154" s="151">
        <v>1.2138888888888888</v>
      </c>
      <c r="AD154" s="151">
        <v>1.2138888888888888</v>
      </c>
      <c r="AE154" s="9">
        <f t="shared" si="77"/>
        <v>0</v>
      </c>
      <c r="AF154" s="151">
        <v>1.2208333333333334</v>
      </c>
      <c r="AG154" s="151">
        <v>1.2256944444444444</v>
      </c>
      <c r="AH154" s="9">
        <f t="shared" si="78"/>
        <v>4.8611111111109828E-3</v>
      </c>
      <c r="AI154" s="10">
        <f t="shared" si="79"/>
        <v>0</v>
      </c>
      <c r="AJ154" s="10">
        <f t="shared" si="80"/>
        <v>7</v>
      </c>
      <c r="AK154" s="151">
        <v>1.2256944444444444</v>
      </c>
      <c r="AL154" s="151">
        <v>1.2465277777777779</v>
      </c>
      <c r="AM154" s="9">
        <f t="shared" si="81"/>
        <v>2.0833333333333481E-2</v>
      </c>
      <c r="AN154" s="565">
        <f t="shared" si="68"/>
        <v>0.38888888888888906</v>
      </c>
      <c r="AO154" s="10">
        <f t="shared" si="82"/>
        <v>9</v>
      </c>
      <c r="AP154" s="10">
        <f t="shared" si="83"/>
        <v>20</v>
      </c>
      <c r="AQ154" s="565">
        <f t="shared" si="84"/>
        <v>8.1249999999999822E-2</v>
      </c>
      <c r="AR154" s="10">
        <f t="shared" si="85"/>
        <v>1</v>
      </c>
      <c r="AS154" s="10">
        <f t="shared" si="86"/>
        <v>57</v>
      </c>
      <c r="AT154" s="553"/>
      <c r="AU154" s="553"/>
      <c r="AV154" s="553"/>
      <c r="AW154" s="546">
        <f t="shared" si="87"/>
        <v>0</v>
      </c>
      <c r="AX154" s="546">
        <f t="shared" si="98"/>
        <v>0</v>
      </c>
      <c r="AY154" s="553"/>
      <c r="AZ154" s="546">
        <f t="shared" si="89"/>
        <v>0</v>
      </c>
      <c r="BA154" s="546">
        <f t="shared" si="90"/>
        <v>0</v>
      </c>
      <c r="BB154" s="553"/>
      <c r="BC154" s="546">
        <f t="shared" si="91"/>
        <v>0</v>
      </c>
      <c r="BD154" s="546">
        <f t="shared" si="92"/>
        <v>0</v>
      </c>
      <c r="BE154" s="553"/>
      <c r="BF154" s="546">
        <f t="shared" si="93"/>
        <v>0</v>
      </c>
      <c r="BG154" s="546">
        <f t="shared" si="94"/>
        <v>0</v>
      </c>
      <c r="BH154" s="553"/>
      <c r="BI154" s="637">
        <f t="shared" si="95"/>
        <v>0</v>
      </c>
      <c r="BJ154" s="558">
        <f t="shared" si="96"/>
        <v>0</v>
      </c>
      <c r="BK154" s="642">
        <f t="shared" si="97"/>
        <v>61.591186440677966</v>
      </c>
    </row>
    <row r="155" spans="1:63" s="152" customFormat="1" x14ac:dyDescent="0.25">
      <c r="A155" s="590">
        <v>40766</v>
      </c>
      <c r="B155" s="591">
        <f t="shared" si="67"/>
        <v>8</v>
      </c>
      <c r="C155" s="592">
        <v>7</v>
      </c>
      <c r="D155" s="593" t="s">
        <v>243</v>
      </c>
      <c r="E155" s="593" t="s">
        <v>288</v>
      </c>
      <c r="F155" s="528">
        <v>3649.84</v>
      </c>
      <c r="G155" s="592">
        <v>59</v>
      </c>
      <c r="H155" s="592">
        <v>0</v>
      </c>
      <c r="I155" s="553">
        <v>8.3333333333333329E-2</v>
      </c>
      <c r="J155" s="553">
        <v>8.3333333333333329E-2</v>
      </c>
      <c r="K155" s="151">
        <v>0.13194444444444445</v>
      </c>
      <c r="L155" s="565">
        <f t="shared" si="70"/>
        <v>4.8611111111111119E-2</v>
      </c>
      <c r="M155" s="151">
        <v>0.14583333333333334</v>
      </c>
      <c r="N155" s="565">
        <f t="shared" si="71"/>
        <v>1.3888888888888895E-2</v>
      </c>
      <c r="O155" s="151">
        <v>0.16666666666666666</v>
      </c>
      <c r="P155" s="565">
        <f t="shared" si="72"/>
        <v>2.0833333333333315E-2</v>
      </c>
      <c r="Q155" s="151">
        <v>0.17013888888888887</v>
      </c>
      <c r="R155" s="151">
        <v>0.21180555555555555</v>
      </c>
      <c r="S155" s="9">
        <f t="shared" si="73"/>
        <v>4.1666666666666685E-2</v>
      </c>
      <c r="T155" s="151">
        <v>0.17013888888888887</v>
      </c>
      <c r="U155" s="151">
        <v>0.21180555555555555</v>
      </c>
      <c r="V155" s="9">
        <f t="shared" si="74"/>
        <v>4.1666666666666685E-2</v>
      </c>
      <c r="W155" s="151">
        <v>0.21666666666666667</v>
      </c>
      <c r="X155" s="9">
        <f t="shared" si="69"/>
        <v>4.8611111111111216E-3</v>
      </c>
      <c r="Y155" s="151">
        <v>0.26180555555555557</v>
      </c>
      <c r="Z155" s="9">
        <f t="shared" si="75"/>
        <v>4.5138888888888895E-2</v>
      </c>
      <c r="AA155" s="151">
        <v>0.3527777777777778</v>
      </c>
      <c r="AB155" s="565">
        <f t="shared" si="76"/>
        <v>9.0972222222222232E-2</v>
      </c>
      <c r="AC155" s="151">
        <v>0.3527777777777778</v>
      </c>
      <c r="AD155" s="151">
        <v>0.3527777777777778</v>
      </c>
      <c r="AE155" s="9">
        <f t="shared" si="77"/>
        <v>0</v>
      </c>
      <c r="AF155" s="151">
        <v>0.35972222222222222</v>
      </c>
      <c r="AG155" s="151">
        <v>0.36458333333333331</v>
      </c>
      <c r="AH155" s="9">
        <f t="shared" si="78"/>
        <v>4.8611111111110938E-3</v>
      </c>
      <c r="AI155" s="10">
        <f t="shared" si="79"/>
        <v>0</v>
      </c>
      <c r="AJ155" s="10">
        <f t="shared" si="80"/>
        <v>7</v>
      </c>
      <c r="AK155" s="151">
        <v>0.36458333333333331</v>
      </c>
      <c r="AL155" s="151">
        <v>0.375</v>
      </c>
      <c r="AM155" s="9">
        <f t="shared" si="81"/>
        <v>1.0416666666666685E-2</v>
      </c>
      <c r="AN155" s="565">
        <f t="shared" si="68"/>
        <v>0.29166666666666669</v>
      </c>
      <c r="AO155" s="10">
        <f t="shared" si="82"/>
        <v>7</v>
      </c>
      <c r="AP155" s="10">
        <f t="shared" si="83"/>
        <v>0</v>
      </c>
      <c r="AQ155" s="565">
        <f t="shared" si="84"/>
        <v>9.0972222222222232E-2</v>
      </c>
      <c r="AR155" s="10">
        <f t="shared" si="85"/>
        <v>2</v>
      </c>
      <c r="AS155" s="10">
        <f t="shared" si="86"/>
        <v>11</v>
      </c>
      <c r="AT155" s="553"/>
      <c r="AU155" s="553"/>
      <c r="AV155" s="553"/>
      <c r="AW155" s="546">
        <f t="shared" si="87"/>
        <v>0</v>
      </c>
      <c r="AX155" s="546">
        <f t="shared" si="98"/>
        <v>0</v>
      </c>
      <c r="AY155" s="553"/>
      <c r="AZ155" s="546">
        <f t="shared" si="89"/>
        <v>0</v>
      </c>
      <c r="BA155" s="546">
        <f t="shared" si="90"/>
        <v>0</v>
      </c>
      <c r="BB155" s="553"/>
      <c r="BC155" s="546">
        <f t="shared" si="91"/>
        <v>0</v>
      </c>
      <c r="BD155" s="546">
        <f t="shared" si="92"/>
        <v>0</v>
      </c>
      <c r="BE155" s="553"/>
      <c r="BF155" s="546">
        <f t="shared" si="93"/>
        <v>0</v>
      </c>
      <c r="BG155" s="546">
        <f t="shared" si="94"/>
        <v>0</v>
      </c>
      <c r="BH155" s="553"/>
      <c r="BI155" s="637">
        <f t="shared" si="95"/>
        <v>0</v>
      </c>
      <c r="BJ155" s="558">
        <f t="shared" si="96"/>
        <v>0</v>
      </c>
      <c r="BK155" s="642">
        <f t="shared" si="97"/>
        <v>61.86169491525424</v>
      </c>
    </row>
    <row r="156" spans="1:63" s="152" customFormat="1" ht="30" x14ac:dyDescent="0.25">
      <c r="A156" s="590">
        <v>40766</v>
      </c>
      <c r="B156" s="591">
        <f t="shared" si="67"/>
        <v>8</v>
      </c>
      <c r="C156" s="592">
        <v>21</v>
      </c>
      <c r="D156" s="593" t="s">
        <v>33</v>
      </c>
      <c r="E156" s="593" t="s">
        <v>300</v>
      </c>
      <c r="F156" s="528">
        <v>3101.03</v>
      </c>
      <c r="G156" s="592">
        <v>50</v>
      </c>
      <c r="H156" s="592">
        <v>8</v>
      </c>
      <c r="I156" s="553">
        <v>0.31944444444444448</v>
      </c>
      <c r="J156" s="553">
        <v>0.31944444444444448</v>
      </c>
      <c r="K156" s="151">
        <v>0.3298611111111111</v>
      </c>
      <c r="L156" s="565">
        <f t="shared" si="70"/>
        <v>1.041666666666663E-2</v>
      </c>
      <c r="M156" s="151">
        <v>0.33333333333333331</v>
      </c>
      <c r="N156" s="565">
        <f t="shared" si="71"/>
        <v>3.4722222222222099E-3</v>
      </c>
      <c r="O156" s="151">
        <v>0.34861111111111115</v>
      </c>
      <c r="P156" s="565">
        <f t="shared" si="72"/>
        <v>1.5277777777777835E-2</v>
      </c>
      <c r="Q156" s="151">
        <v>0.34861111111111115</v>
      </c>
      <c r="R156" s="151">
        <v>0.40625</v>
      </c>
      <c r="S156" s="9">
        <f t="shared" si="73"/>
        <v>5.7638888888888851E-2</v>
      </c>
      <c r="T156" s="151">
        <v>0.34861111111111115</v>
      </c>
      <c r="U156" s="151">
        <v>0.40625</v>
      </c>
      <c r="V156" s="9">
        <f t="shared" si="74"/>
        <v>5.7638888888888851E-2</v>
      </c>
      <c r="W156" s="151">
        <v>0.4152777777777778</v>
      </c>
      <c r="X156" s="9">
        <f t="shared" si="69"/>
        <v>9.0277777777778012E-3</v>
      </c>
      <c r="Y156" s="151">
        <v>0.41875000000000001</v>
      </c>
      <c r="Z156" s="9">
        <f t="shared" si="75"/>
        <v>3.4722222222222099E-3</v>
      </c>
      <c r="AA156" s="151">
        <v>0.50416666666666665</v>
      </c>
      <c r="AB156" s="565">
        <f t="shared" si="76"/>
        <v>8.5416666666666641E-2</v>
      </c>
      <c r="AC156" s="151">
        <v>0.50416666666666665</v>
      </c>
      <c r="AD156" s="151">
        <v>0.50416666666666665</v>
      </c>
      <c r="AE156" s="9">
        <f t="shared" si="77"/>
        <v>0</v>
      </c>
      <c r="AF156" s="151">
        <v>0.51041666666666663</v>
      </c>
      <c r="AG156" s="151">
        <v>0.51736111111111105</v>
      </c>
      <c r="AH156" s="9">
        <f t="shared" si="78"/>
        <v>6.9444444444444198E-3</v>
      </c>
      <c r="AI156" s="10">
        <f t="shared" si="79"/>
        <v>0</v>
      </c>
      <c r="AJ156" s="10">
        <f t="shared" si="80"/>
        <v>10</v>
      </c>
      <c r="AK156" s="151">
        <v>0.51736111111111105</v>
      </c>
      <c r="AL156" s="151">
        <v>0.52430555555555558</v>
      </c>
      <c r="AM156" s="9">
        <f t="shared" si="81"/>
        <v>6.9444444444445308E-3</v>
      </c>
      <c r="AN156" s="565">
        <f t="shared" si="68"/>
        <v>0.2048611111111111</v>
      </c>
      <c r="AO156" s="10">
        <f t="shared" si="82"/>
        <v>4</v>
      </c>
      <c r="AP156" s="10">
        <f t="shared" si="83"/>
        <v>55</v>
      </c>
      <c r="AQ156" s="565">
        <f t="shared" si="84"/>
        <v>8.5416666666666641E-2</v>
      </c>
      <c r="AR156" s="10">
        <f t="shared" si="85"/>
        <v>2</v>
      </c>
      <c r="AS156" s="10">
        <f t="shared" si="86"/>
        <v>3</v>
      </c>
      <c r="AT156" s="553"/>
      <c r="AU156" s="553"/>
      <c r="AV156" s="553"/>
      <c r="AW156" s="546">
        <f t="shared" si="87"/>
        <v>0</v>
      </c>
      <c r="AX156" s="546">
        <f t="shared" si="98"/>
        <v>0</v>
      </c>
      <c r="AY156" s="553"/>
      <c r="AZ156" s="546">
        <f t="shared" si="89"/>
        <v>0</v>
      </c>
      <c r="BA156" s="546">
        <f t="shared" si="90"/>
        <v>0</v>
      </c>
      <c r="BB156" s="553"/>
      <c r="BC156" s="546">
        <f t="shared" si="91"/>
        <v>0</v>
      </c>
      <c r="BD156" s="546">
        <f t="shared" si="92"/>
        <v>0</v>
      </c>
      <c r="BE156" s="553"/>
      <c r="BF156" s="546">
        <f t="shared" si="93"/>
        <v>0</v>
      </c>
      <c r="BG156" s="546">
        <f t="shared" si="94"/>
        <v>0</v>
      </c>
      <c r="BH156" s="553"/>
      <c r="BI156" s="637">
        <f t="shared" si="95"/>
        <v>0</v>
      </c>
      <c r="BJ156" s="558">
        <f t="shared" si="96"/>
        <v>0</v>
      </c>
      <c r="BK156" s="642">
        <f t="shared" si="97"/>
        <v>62.020600000000002</v>
      </c>
    </row>
    <row r="157" spans="1:63" s="152" customFormat="1" x14ac:dyDescent="0.25">
      <c r="A157" s="590">
        <v>40766</v>
      </c>
      <c r="B157" s="591">
        <f t="shared" si="67"/>
        <v>8</v>
      </c>
      <c r="C157" s="592">
        <v>3</v>
      </c>
      <c r="D157" s="593" t="s">
        <v>264</v>
      </c>
      <c r="E157" s="593" t="s">
        <v>265</v>
      </c>
      <c r="F157" s="528">
        <v>2549.5300000000002</v>
      </c>
      <c r="G157" s="592">
        <v>41</v>
      </c>
      <c r="H157" s="592">
        <v>0</v>
      </c>
      <c r="I157" s="553">
        <v>0.51388888888888895</v>
      </c>
      <c r="J157" s="553">
        <v>0.51388888888888895</v>
      </c>
      <c r="K157" s="151">
        <v>0.53472222222222221</v>
      </c>
      <c r="L157" s="565">
        <f t="shared" si="70"/>
        <v>2.0833333333333259E-2</v>
      </c>
      <c r="M157" s="151">
        <v>0.53819444444444442</v>
      </c>
      <c r="N157" s="565">
        <f t="shared" si="71"/>
        <v>3.4722222222222099E-3</v>
      </c>
      <c r="O157" s="151">
        <v>0.54999999999999993</v>
      </c>
      <c r="P157" s="565">
        <f t="shared" si="72"/>
        <v>1.1805555555555514E-2</v>
      </c>
      <c r="Q157" s="151">
        <v>0.54999999999999993</v>
      </c>
      <c r="R157" s="151">
        <v>0.57638888888888895</v>
      </c>
      <c r="S157" s="9">
        <f t="shared" si="73"/>
        <v>2.6388888888889017E-2</v>
      </c>
      <c r="T157" s="151">
        <v>0.54999999999999993</v>
      </c>
      <c r="U157" s="151">
        <v>0.57638888888888895</v>
      </c>
      <c r="V157" s="9">
        <f t="shared" si="74"/>
        <v>2.6388888888889017E-2</v>
      </c>
      <c r="W157" s="151">
        <v>0.57638888888888895</v>
      </c>
      <c r="X157" s="9">
        <f t="shared" si="69"/>
        <v>0</v>
      </c>
      <c r="Y157" s="151">
        <v>0.6020833333333333</v>
      </c>
      <c r="Z157" s="9">
        <f t="shared" si="75"/>
        <v>2.5694444444444353E-2</v>
      </c>
      <c r="AA157" s="151">
        <v>0.7284722222222223</v>
      </c>
      <c r="AB157" s="565">
        <f t="shared" si="76"/>
        <v>0.12638888888888899</v>
      </c>
      <c r="AC157" s="151">
        <v>0.7284722222222223</v>
      </c>
      <c r="AD157" s="151">
        <v>0.7284722222222223</v>
      </c>
      <c r="AE157" s="9">
        <f t="shared" si="77"/>
        <v>0</v>
      </c>
      <c r="AF157" s="151">
        <v>0.73541666666666661</v>
      </c>
      <c r="AG157" s="151">
        <v>0.7416666666666667</v>
      </c>
      <c r="AH157" s="9">
        <f t="shared" si="78"/>
        <v>6.2500000000000888E-3</v>
      </c>
      <c r="AI157" s="10">
        <f t="shared" si="79"/>
        <v>0</v>
      </c>
      <c r="AJ157" s="10">
        <f t="shared" si="80"/>
        <v>9</v>
      </c>
      <c r="AK157" s="151">
        <v>0.74305555555555547</v>
      </c>
      <c r="AL157" s="151">
        <v>0.76250000000000007</v>
      </c>
      <c r="AM157" s="9">
        <f t="shared" si="81"/>
        <v>1.9444444444444597E-2</v>
      </c>
      <c r="AN157" s="565">
        <f t="shared" si="68"/>
        <v>0.24861111111111112</v>
      </c>
      <c r="AO157" s="10">
        <f t="shared" si="82"/>
        <v>5</v>
      </c>
      <c r="AP157" s="10">
        <f t="shared" si="83"/>
        <v>58</v>
      </c>
      <c r="AQ157" s="565">
        <f t="shared" si="84"/>
        <v>0.12638888888888899</v>
      </c>
      <c r="AR157" s="10">
        <f t="shared" si="85"/>
        <v>3</v>
      </c>
      <c r="AS157" s="10">
        <f t="shared" si="86"/>
        <v>2</v>
      </c>
      <c r="AT157" s="553"/>
      <c r="AU157" s="553"/>
      <c r="AV157" s="553"/>
      <c r="AW157" s="546">
        <f t="shared" si="87"/>
        <v>0</v>
      </c>
      <c r="AX157" s="546">
        <f t="shared" si="98"/>
        <v>0</v>
      </c>
      <c r="AY157" s="553"/>
      <c r="AZ157" s="546">
        <f t="shared" si="89"/>
        <v>0</v>
      </c>
      <c r="BA157" s="546">
        <f t="shared" si="90"/>
        <v>0</v>
      </c>
      <c r="BB157" s="553"/>
      <c r="BC157" s="546">
        <f t="shared" si="91"/>
        <v>0</v>
      </c>
      <c r="BD157" s="546">
        <f t="shared" si="92"/>
        <v>0</v>
      </c>
      <c r="BE157" s="553"/>
      <c r="BF157" s="546">
        <f t="shared" si="93"/>
        <v>0</v>
      </c>
      <c r="BG157" s="546">
        <f t="shared" si="94"/>
        <v>0</v>
      </c>
      <c r="BH157" s="553"/>
      <c r="BI157" s="637">
        <f t="shared" si="95"/>
        <v>0</v>
      </c>
      <c r="BJ157" s="558">
        <f t="shared" si="96"/>
        <v>0</v>
      </c>
      <c r="BK157" s="642">
        <f t="shared" si="97"/>
        <v>62.183658536585369</v>
      </c>
    </row>
    <row r="158" spans="1:63" s="152" customFormat="1" x14ac:dyDescent="0.25">
      <c r="A158" s="590">
        <v>40766</v>
      </c>
      <c r="B158" s="591">
        <f t="shared" si="67"/>
        <v>8</v>
      </c>
      <c r="C158" s="592">
        <v>1</v>
      </c>
      <c r="D158" s="593" t="s">
        <v>271</v>
      </c>
      <c r="E158" s="593" t="s">
        <v>265</v>
      </c>
      <c r="F158" s="528">
        <v>3728.73</v>
      </c>
      <c r="G158" s="592">
        <v>59</v>
      </c>
      <c r="H158" s="592">
        <v>0</v>
      </c>
      <c r="I158" s="553">
        <v>0.75694444444444453</v>
      </c>
      <c r="J158" s="553">
        <v>0.75694444444444453</v>
      </c>
      <c r="K158" s="151">
        <v>0.79166666666666663</v>
      </c>
      <c r="L158" s="565">
        <f t="shared" si="70"/>
        <v>3.4722222222222099E-2</v>
      </c>
      <c r="M158" s="151">
        <v>0.79513888888888884</v>
      </c>
      <c r="N158" s="565">
        <f t="shared" si="71"/>
        <v>3.4722222222222099E-3</v>
      </c>
      <c r="O158" s="151">
        <v>0.80555555555555547</v>
      </c>
      <c r="P158" s="565">
        <f t="shared" si="72"/>
        <v>1.041666666666663E-2</v>
      </c>
      <c r="Q158" s="151">
        <v>0.80694444444444446</v>
      </c>
      <c r="R158" s="151">
        <v>0.84583333333333333</v>
      </c>
      <c r="S158" s="9">
        <f t="shared" si="73"/>
        <v>3.8888888888888862E-2</v>
      </c>
      <c r="T158" s="151">
        <v>0.80694444444444446</v>
      </c>
      <c r="U158" s="151">
        <v>0.84583333333333333</v>
      </c>
      <c r="V158" s="9">
        <f t="shared" si="74"/>
        <v>3.8888888888888862E-2</v>
      </c>
      <c r="W158" s="151">
        <v>0.80555555555555547</v>
      </c>
      <c r="X158" s="9">
        <f t="shared" si="69"/>
        <v>-4.0277777777777857E-2</v>
      </c>
      <c r="Y158" s="151">
        <v>0.82638888888888884</v>
      </c>
      <c r="Z158" s="9">
        <f t="shared" si="75"/>
        <v>2.083333333333337E-2</v>
      </c>
      <c r="AA158" s="151">
        <v>0.93680555555555556</v>
      </c>
      <c r="AB158" s="565">
        <f t="shared" si="76"/>
        <v>0.11041666666666672</v>
      </c>
      <c r="AC158" s="151">
        <v>0.93680555555555556</v>
      </c>
      <c r="AD158" s="151">
        <v>0.93680555555555556</v>
      </c>
      <c r="AE158" s="9">
        <f t="shared" si="77"/>
        <v>0</v>
      </c>
      <c r="AF158" s="151">
        <v>0.94374999999999998</v>
      </c>
      <c r="AG158" s="151">
        <v>0.94791666666666663</v>
      </c>
      <c r="AH158" s="9">
        <f t="shared" si="78"/>
        <v>4.1666666666666519E-3</v>
      </c>
      <c r="AI158" s="10">
        <f t="shared" si="79"/>
        <v>0</v>
      </c>
      <c r="AJ158" s="10">
        <f t="shared" si="80"/>
        <v>6</v>
      </c>
      <c r="AK158" s="151">
        <v>0.94791666666666663</v>
      </c>
      <c r="AL158" s="151">
        <v>0.95833333333333337</v>
      </c>
      <c r="AM158" s="9">
        <f t="shared" si="81"/>
        <v>1.0416666666666741E-2</v>
      </c>
      <c r="AN158" s="565">
        <f t="shared" si="68"/>
        <v>0.20138888888888884</v>
      </c>
      <c r="AO158" s="10">
        <f t="shared" si="82"/>
        <v>4</v>
      </c>
      <c r="AP158" s="10">
        <f t="shared" si="83"/>
        <v>50</v>
      </c>
      <c r="AQ158" s="565">
        <f t="shared" si="84"/>
        <v>0.11041666666666672</v>
      </c>
      <c r="AR158" s="10">
        <f t="shared" si="85"/>
        <v>2</v>
      </c>
      <c r="AS158" s="10">
        <f t="shared" si="86"/>
        <v>39</v>
      </c>
      <c r="AT158" s="553"/>
      <c r="AU158" s="553"/>
      <c r="AV158" s="553"/>
      <c r="AW158" s="546">
        <f t="shared" si="87"/>
        <v>0</v>
      </c>
      <c r="AX158" s="546">
        <f t="shared" si="98"/>
        <v>0</v>
      </c>
      <c r="AY158" s="553"/>
      <c r="AZ158" s="546">
        <f t="shared" si="89"/>
        <v>0</v>
      </c>
      <c r="BA158" s="546">
        <f t="shared" si="90"/>
        <v>0</v>
      </c>
      <c r="BB158" s="553"/>
      <c r="BC158" s="546">
        <f t="shared" si="91"/>
        <v>0</v>
      </c>
      <c r="BD158" s="546">
        <f t="shared" si="92"/>
        <v>0</v>
      </c>
      <c r="BE158" s="553"/>
      <c r="BF158" s="546">
        <f t="shared" si="93"/>
        <v>0</v>
      </c>
      <c r="BG158" s="546">
        <f t="shared" si="94"/>
        <v>0</v>
      </c>
      <c r="BH158" s="553"/>
      <c r="BI158" s="637">
        <f t="shared" si="95"/>
        <v>0</v>
      </c>
      <c r="BJ158" s="558">
        <f t="shared" si="96"/>
        <v>0</v>
      </c>
      <c r="BK158" s="642">
        <f t="shared" si="97"/>
        <v>63.198813559322033</v>
      </c>
    </row>
    <row r="159" spans="1:63" s="152" customFormat="1" x14ac:dyDescent="0.25">
      <c r="A159" s="590">
        <v>40767</v>
      </c>
      <c r="B159" s="591">
        <f t="shared" si="67"/>
        <v>8</v>
      </c>
      <c r="C159" s="592">
        <v>8</v>
      </c>
      <c r="D159" s="593" t="s">
        <v>243</v>
      </c>
      <c r="E159" s="593" t="s">
        <v>288</v>
      </c>
      <c r="F159" s="528">
        <v>3405.03</v>
      </c>
      <c r="G159" s="592">
        <v>55</v>
      </c>
      <c r="H159" s="592">
        <v>3</v>
      </c>
      <c r="I159" s="553">
        <v>0.51041666666666663</v>
      </c>
      <c r="J159" s="553">
        <v>0.51041666666666663</v>
      </c>
      <c r="K159" s="151">
        <v>0.51041666666666663</v>
      </c>
      <c r="L159" s="565">
        <f t="shared" si="70"/>
        <v>0</v>
      </c>
      <c r="M159" s="151">
        <v>0.51388888888888895</v>
      </c>
      <c r="N159" s="565">
        <f t="shared" si="71"/>
        <v>3.4722222222223209E-3</v>
      </c>
      <c r="O159" s="151">
        <v>0.52430555555555558</v>
      </c>
      <c r="P159" s="565">
        <f t="shared" si="72"/>
        <v>1.041666666666663E-2</v>
      </c>
      <c r="Q159" s="151">
        <v>0.52430555555555558</v>
      </c>
      <c r="R159" s="151">
        <v>0.57986111111111105</v>
      </c>
      <c r="S159" s="9">
        <f t="shared" si="73"/>
        <v>5.5555555555555469E-2</v>
      </c>
      <c r="T159" s="151">
        <v>0.52430555555555558</v>
      </c>
      <c r="U159" s="151">
        <v>0.57986111111111105</v>
      </c>
      <c r="V159" s="9">
        <f t="shared" si="74"/>
        <v>5.5555555555555469E-2</v>
      </c>
      <c r="W159" s="151">
        <v>0.58194444444444449</v>
      </c>
      <c r="X159" s="9">
        <f t="shared" si="69"/>
        <v>2.083333333333437E-3</v>
      </c>
      <c r="Y159" s="151">
        <v>0.58333333333333337</v>
      </c>
      <c r="Z159" s="9">
        <f t="shared" si="75"/>
        <v>1.388888888888884E-3</v>
      </c>
      <c r="AA159" s="151">
        <v>0.6645833333333333</v>
      </c>
      <c r="AB159" s="565">
        <f t="shared" si="76"/>
        <v>8.1249999999999933E-2</v>
      </c>
      <c r="AC159" s="151">
        <v>0.6645833333333333</v>
      </c>
      <c r="AD159" s="151">
        <v>0.6645833333333333</v>
      </c>
      <c r="AE159" s="9">
        <f t="shared" si="77"/>
        <v>0</v>
      </c>
      <c r="AF159" s="151">
        <v>0.67361111111111116</v>
      </c>
      <c r="AG159" s="151">
        <v>0.68055555555555547</v>
      </c>
      <c r="AH159" s="9">
        <f t="shared" si="78"/>
        <v>6.9444444444443088E-3</v>
      </c>
      <c r="AI159" s="10">
        <f t="shared" si="79"/>
        <v>0</v>
      </c>
      <c r="AJ159" s="10">
        <f t="shared" si="80"/>
        <v>10</v>
      </c>
      <c r="AK159" s="151">
        <v>0.73611111111111116</v>
      </c>
      <c r="AL159" s="151">
        <v>0.73958333333333337</v>
      </c>
      <c r="AM159" s="9">
        <f t="shared" si="81"/>
        <v>3.4722222222222099E-3</v>
      </c>
      <c r="AN159" s="565">
        <f t="shared" si="68"/>
        <v>0.22916666666666674</v>
      </c>
      <c r="AO159" s="10">
        <f t="shared" si="82"/>
        <v>5</v>
      </c>
      <c r="AP159" s="10">
        <f t="shared" si="83"/>
        <v>30</v>
      </c>
      <c r="AQ159" s="565">
        <f t="shared" si="84"/>
        <v>8.1249999999999933E-2</v>
      </c>
      <c r="AR159" s="10">
        <f t="shared" si="85"/>
        <v>1</v>
      </c>
      <c r="AS159" s="10">
        <f t="shared" si="86"/>
        <v>57</v>
      </c>
      <c r="AT159" s="553"/>
      <c r="AU159" s="553"/>
      <c r="AV159" s="553"/>
      <c r="AW159" s="546">
        <f t="shared" si="87"/>
        <v>0</v>
      </c>
      <c r="AX159" s="546">
        <f t="shared" si="98"/>
        <v>0</v>
      </c>
      <c r="AY159" s="553"/>
      <c r="AZ159" s="546">
        <f t="shared" si="89"/>
        <v>0</v>
      </c>
      <c r="BA159" s="546">
        <f t="shared" si="90"/>
        <v>0</v>
      </c>
      <c r="BB159" s="553"/>
      <c r="BC159" s="546">
        <f t="shared" si="91"/>
        <v>0</v>
      </c>
      <c r="BD159" s="546">
        <f t="shared" si="92"/>
        <v>0</v>
      </c>
      <c r="BE159" s="553"/>
      <c r="BF159" s="546">
        <f t="shared" si="93"/>
        <v>0</v>
      </c>
      <c r="BG159" s="546">
        <f t="shared" si="94"/>
        <v>0</v>
      </c>
      <c r="BH159" s="553"/>
      <c r="BI159" s="637">
        <f t="shared" si="95"/>
        <v>0</v>
      </c>
      <c r="BJ159" s="558">
        <f t="shared" si="96"/>
        <v>0</v>
      </c>
      <c r="BK159" s="642">
        <f t="shared" si="97"/>
        <v>61.909636363636366</v>
      </c>
    </row>
    <row r="160" spans="1:63" s="152" customFormat="1" x14ac:dyDescent="0.25">
      <c r="A160" s="590">
        <v>40767</v>
      </c>
      <c r="B160" s="591">
        <f t="shared" si="67"/>
        <v>8</v>
      </c>
      <c r="C160" s="592">
        <v>8</v>
      </c>
      <c r="D160" s="593" t="s">
        <v>224</v>
      </c>
      <c r="E160" s="593" t="s">
        <v>225</v>
      </c>
      <c r="F160" s="528">
        <v>3648.83</v>
      </c>
      <c r="G160" s="592">
        <v>58</v>
      </c>
      <c r="H160" s="592">
        <v>0</v>
      </c>
      <c r="I160" s="553">
        <v>0.57638888888888895</v>
      </c>
      <c r="J160" s="553">
        <v>0.57638888888888895</v>
      </c>
      <c r="K160" s="151">
        <v>0.60069444444444442</v>
      </c>
      <c r="L160" s="565">
        <f t="shared" si="70"/>
        <v>2.4305555555555469E-2</v>
      </c>
      <c r="M160" s="151">
        <v>0.60416666666666663</v>
      </c>
      <c r="N160" s="565">
        <f t="shared" si="71"/>
        <v>3.4722222222222099E-3</v>
      </c>
      <c r="O160" s="151">
        <v>0.61805555555555558</v>
      </c>
      <c r="P160" s="565">
        <f t="shared" si="72"/>
        <v>1.3888888888888951E-2</v>
      </c>
      <c r="Q160" s="151">
        <v>0.61944444444444446</v>
      </c>
      <c r="R160" s="151">
        <v>0.73055555555555562</v>
      </c>
      <c r="S160" s="9">
        <f t="shared" si="73"/>
        <v>0.11111111111111116</v>
      </c>
      <c r="T160" s="151">
        <v>0.61944444444444446</v>
      </c>
      <c r="U160" s="151">
        <v>0.73055555555555562</v>
      </c>
      <c r="V160" s="9">
        <f t="shared" si="74"/>
        <v>0.11111111111111116</v>
      </c>
      <c r="W160" s="151">
        <v>0.73055555555555562</v>
      </c>
      <c r="X160" s="9">
        <f t="shared" si="69"/>
        <v>0</v>
      </c>
      <c r="Y160" s="151">
        <v>0.73263888888888884</v>
      </c>
      <c r="Z160" s="9">
        <f t="shared" si="75"/>
        <v>2.0833333333332149E-3</v>
      </c>
      <c r="AA160" s="151">
        <v>0.8534722222222223</v>
      </c>
      <c r="AB160" s="565">
        <f t="shared" si="76"/>
        <v>0.12083333333333346</v>
      </c>
      <c r="AC160" s="151">
        <v>0.8534722222222223</v>
      </c>
      <c r="AD160" s="151">
        <v>0.8534722222222223</v>
      </c>
      <c r="AE160" s="9">
        <f t="shared" si="77"/>
        <v>0</v>
      </c>
      <c r="AF160" s="151">
        <v>0.86041666666666661</v>
      </c>
      <c r="AG160" s="151">
        <v>0.86805555555555547</v>
      </c>
      <c r="AH160" s="9">
        <f t="shared" si="78"/>
        <v>7.6388888888888618E-3</v>
      </c>
      <c r="AI160" s="10">
        <f t="shared" si="79"/>
        <v>0</v>
      </c>
      <c r="AJ160" s="10">
        <f t="shared" si="80"/>
        <v>11</v>
      </c>
      <c r="AK160" s="151">
        <v>0.16666666666666666</v>
      </c>
      <c r="AL160" s="151">
        <v>1.1805555555555556</v>
      </c>
      <c r="AM160" s="9">
        <f t="shared" si="81"/>
        <v>1.0138888888888888</v>
      </c>
      <c r="AN160" s="565">
        <f t="shared" si="68"/>
        <v>0.60416666666666663</v>
      </c>
      <c r="AO160" s="10">
        <f t="shared" si="82"/>
        <v>14</v>
      </c>
      <c r="AP160" s="10">
        <f t="shared" si="83"/>
        <v>30</v>
      </c>
      <c r="AQ160" s="565">
        <f t="shared" si="84"/>
        <v>0.12083333333333346</v>
      </c>
      <c r="AR160" s="10">
        <f t="shared" si="85"/>
        <v>2</v>
      </c>
      <c r="AS160" s="10">
        <f t="shared" si="86"/>
        <v>54</v>
      </c>
      <c r="AT160" s="553"/>
      <c r="AU160" s="553"/>
      <c r="AV160" s="553"/>
      <c r="AW160" s="546">
        <f t="shared" si="87"/>
        <v>0</v>
      </c>
      <c r="AX160" s="546">
        <f t="shared" si="98"/>
        <v>0</v>
      </c>
      <c r="AY160" s="553"/>
      <c r="AZ160" s="546">
        <f t="shared" si="89"/>
        <v>0</v>
      </c>
      <c r="BA160" s="546">
        <f t="shared" si="90"/>
        <v>0</v>
      </c>
      <c r="BB160" s="553"/>
      <c r="BC160" s="546">
        <f t="shared" si="91"/>
        <v>0</v>
      </c>
      <c r="BD160" s="546">
        <f t="shared" si="92"/>
        <v>0</v>
      </c>
      <c r="BE160" s="553"/>
      <c r="BF160" s="546">
        <f t="shared" si="93"/>
        <v>0</v>
      </c>
      <c r="BG160" s="546">
        <f t="shared" si="94"/>
        <v>0</v>
      </c>
      <c r="BH160" s="553"/>
      <c r="BI160" s="637">
        <f t="shared" si="95"/>
        <v>0</v>
      </c>
      <c r="BJ160" s="558">
        <f t="shared" si="96"/>
        <v>0</v>
      </c>
      <c r="BK160" s="642">
        <f t="shared" si="97"/>
        <v>62.910862068965514</v>
      </c>
    </row>
    <row r="161" spans="1:63" s="152" customFormat="1" x14ac:dyDescent="0.25">
      <c r="A161" s="590">
        <v>40767</v>
      </c>
      <c r="B161" s="591">
        <f t="shared" si="67"/>
        <v>8</v>
      </c>
      <c r="C161" s="592">
        <v>1</v>
      </c>
      <c r="D161" s="593" t="s">
        <v>298</v>
      </c>
      <c r="E161" s="593" t="s">
        <v>242</v>
      </c>
      <c r="F161" s="528">
        <v>3519.09</v>
      </c>
      <c r="G161" s="592">
        <v>59</v>
      </c>
      <c r="H161" s="592">
        <v>0</v>
      </c>
      <c r="I161" s="553">
        <v>1.0173611111111112</v>
      </c>
      <c r="J161" s="553">
        <v>1.0173611111111112</v>
      </c>
      <c r="K161" s="151">
        <v>1.03125</v>
      </c>
      <c r="L161" s="565">
        <f t="shared" si="70"/>
        <v>1.388888888888884E-2</v>
      </c>
      <c r="M161" s="151">
        <v>1.0381944444444444</v>
      </c>
      <c r="N161" s="565">
        <f t="shared" si="71"/>
        <v>6.9444444444444198E-3</v>
      </c>
      <c r="O161" s="151">
        <v>1.0520833333333333</v>
      </c>
      <c r="P161" s="565">
        <f t="shared" si="72"/>
        <v>1.388888888888884E-2</v>
      </c>
      <c r="Q161" s="151">
        <v>1.054861111111111</v>
      </c>
      <c r="R161" s="151">
        <v>1.1409722222222223</v>
      </c>
      <c r="S161" s="9">
        <f t="shared" si="73"/>
        <v>8.6111111111111249E-2</v>
      </c>
      <c r="T161" s="151">
        <v>1.054861111111111</v>
      </c>
      <c r="U161" s="151">
        <v>1.1409722222222223</v>
      </c>
      <c r="V161" s="9">
        <f t="shared" si="74"/>
        <v>8.6111111111111249E-2</v>
      </c>
      <c r="W161" s="151">
        <v>5.486111111111111E-2</v>
      </c>
      <c r="X161" s="9">
        <f t="shared" si="69"/>
        <v>-1.0861111111111112</v>
      </c>
      <c r="Y161" s="151">
        <v>9.8611111111111108E-2</v>
      </c>
      <c r="Z161" s="9">
        <f t="shared" si="75"/>
        <v>4.3749999999999997E-2</v>
      </c>
      <c r="AA161" s="151">
        <v>0.21597222222222223</v>
      </c>
      <c r="AB161" s="565">
        <f t="shared" si="76"/>
        <v>0.11736111111111112</v>
      </c>
      <c r="AC161" s="151">
        <v>0.21597222222222223</v>
      </c>
      <c r="AD161" s="151">
        <v>0.21597222222222223</v>
      </c>
      <c r="AE161" s="9">
        <f t="shared" si="77"/>
        <v>0</v>
      </c>
      <c r="AF161" s="151">
        <v>0.22291666666666665</v>
      </c>
      <c r="AG161" s="151">
        <v>1.2291666666666667</v>
      </c>
      <c r="AH161" s="9">
        <f t="shared" si="78"/>
        <v>1.0062500000000001</v>
      </c>
      <c r="AI161" s="10">
        <f t="shared" si="79"/>
        <v>0</v>
      </c>
      <c r="AJ161" s="10">
        <f t="shared" si="80"/>
        <v>9</v>
      </c>
      <c r="AK161" s="151">
        <v>1.2291666666666667</v>
      </c>
      <c r="AL161" s="151">
        <v>1.25</v>
      </c>
      <c r="AM161" s="9">
        <f t="shared" si="81"/>
        <v>2.0833333333333259E-2</v>
      </c>
      <c r="AN161" s="565">
        <f t="shared" si="68"/>
        <v>0.23263888888888884</v>
      </c>
      <c r="AO161" s="10">
        <f t="shared" si="82"/>
        <v>5</v>
      </c>
      <c r="AP161" s="10">
        <f t="shared" si="83"/>
        <v>35</v>
      </c>
      <c r="AQ161" s="565">
        <f t="shared" si="84"/>
        <v>0.11736111111111112</v>
      </c>
      <c r="AR161" s="10">
        <f t="shared" si="85"/>
        <v>2</v>
      </c>
      <c r="AS161" s="10">
        <f t="shared" si="86"/>
        <v>49</v>
      </c>
      <c r="AT161" s="553"/>
      <c r="AU161" s="553"/>
      <c r="AV161" s="553"/>
      <c r="AW161" s="546">
        <f t="shared" si="87"/>
        <v>0</v>
      </c>
      <c r="AX161" s="546">
        <f t="shared" si="98"/>
        <v>0</v>
      </c>
      <c r="AY161" s="553"/>
      <c r="AZ161" s="546">
        <f t="shared" si="89"/>
        <v>0</v>
      </c>
      <c r="BA161" s="546">
        <f t="shared" si="90"/>
        <v>0</v>
      </c>
      <c r="BB161" s="553"/>
      <c r="BC161" s="546">
        <f t="shared" si="91"/>
        <v>0</v>
      </c>
      <c r="BD161" s="546">
        <f t="shared" si="92"/>
        <v>0</v>
      </c>
      <c r="BE161" s="553"/>
      <c r="BF161" s="546">
        <f t="shared" si="93"/>
        <v>0</v>
      </c>
      <c r="BG161" s="546">
        <f t="shared" si="94"/>
        <v>0</v>
      </c>
      <c r="BH161" s="553"/>
      <c r="BI161" s="637">
        <f t="shared" si="95"/>
        <v>0</v>
      </c>
      <c r="BJ161" s="558">
        <f t="shared" si="96"/>
        <v>0</v>
      </c>
      <c r="BK161" s="642">
        <f t="shared" si="97"/>
        <v>59.645593220338988</v>
      </c>
    </row>
    <row r="162" spans="1:63" s="152" customFormat="1" ht="45" x14ac:dyDescent="0.25">
      <c r="A162" s="590">
        <v>40768</v>
      </c>
      <c r="B162" s="591">
        <f t="shared" si="67"/>
        <v>8</v>
      </c>
      <c r="C162" s="592">
        <v>22</v>
      </c>
      <c r="D162" s="593" t="s">
        <v>33</v>
      </c>
      <c r="E162" s="593" t="s">
        <v>317</v>
      </c>
      <c r="F162" s="528">
        <v>3761.65</v>
      </c>
      <c r="G162" s="592">
        <v>59</v>
      </c>
      <c r="H162" s="592">
        <v>0</v>
      </c>
      <c r="I162" s="553">
        <v>0.12361111111111112</v>
      </c>
      <c r="J162" s="553">
        <v>0.12361111111111112</v>
      </c>
      <c r="K162" s="151">
        <v>0.1423611111111111</v>
      </c>
      <c r="L162" s="565">
        <f t="shared" si="70"/>
        <v>1.8749999999999989E-2</v>
      </c>
      <c r="M162" s="151">
        <v>0.14583333333333334</v>
      </c>
      <c r="N162" s="565">
        <f t="shared" si="71"/>
        <v>3.4722222222222376E-3</v>
      </c>
      <c r="O162" s="151">
        <v>0.16666666666666666</v>
      </c>
      <c r="P162" s="565">
        <f t="shared" si="72"/>
        <v>2.0833333333333315E-2</v>
      </c>
      <c r="Q162" s="151">
        <v>0.17222222222222225</v>
      </c>
      <c r="R162" s="151">
        <v>0.26250000000000001</v>
      </c>
      <c r="S162" s="9">
        <f t="shared" si="73"/>
        <v>9.0277777777777762E-2</v>
      </c>
      <c r="T162" s="151">
        <v>0.17222222222222225</v>
      </c>
      <c r="U162" s="151">
        <v>0.26250000000000001</v>
      </c>
      <c r="V162" s="9">
        <f t="shared" si="74"/>
        <v>9.0277777777777762E-2</v>
      </c>
      <c r="W162" s="151">
        <v>0.26527777777777778</v>
      </c>
      <c r="X162" s="9">
        <f t="shared" si="69"/>
        <v>2.7777777777777679E-3</v>
      </c>
      <c r="Y162" s="151">
        <v>0.2673611111111111</v>
      </c>
      <c r="Z162" s="9">
        <f t="shared" si="75"/>
        <v>2.0833333333333259E-3</v>
      </c>
      <c r="AA162" s="151">
        <v>0.4152777777777778</v>
      </c>
      <c r="AB162" s="565">
        <f t="shared" si="76"/>
        <v>0.1479166666666667</v>
      </c>
      <c r="AC162" s="151">
        <v>0.4152777777777778</v>
      </c>
      <c r="AD162" s="151">
        <v>0.4152777777777778</v>
      </c>
      <c r="AE162" s="9">
        <f t="shared" si="77"/>
        <v>0</v>
      </c>
      <c r="AF162" s="151">
        <v>0.42222222222222222</v>
      </c>
      <c r="AG162" s="151">
        <v>0.43055555555555558</v>
      </c>
      <c r="AH162" s="9">
        <f t="shared" si="78"/>
        <v>8.3333333333333592E-3</v>
      </c>
      <c r="AI162" s="10">
        <f t="shared" si="79"/>
        <v>0</v>
      </c>
      <c r="AJ162" s="10">
        <f t="shared" si="80"/>
        <v>12</v>
      </c>
      <c r="AK162" s="151">
        <v>0.43055555555555558</v>
      </c>
      <c r="AL162" s="151">
        <v>0.51736111111111105</v>
      </c>
      <c r="AM162" s="9">
        <f t="shared" si="81"/>
        <v>8.6805555555555469E-2</v>
      </c>
      <c r="AN162" s="565">
        <f t="shared" si="68"/>
        <v>0.39374999999999993</v>
      </c>
      <c r="AO162" s="10">
        <f t="shared" si="82"/>
        <v>9</v>
      </c>
      <c r="AP162" s="10">
        <f t="shared" si="83"/>
        <v>27</v>
      </c>
      <c r="AQ162" s="565">
        <f t="shared" si="84"/>
        <v>0.1479166666666667</v>
      </c>
      <c r="AR162" s="10">
        <f t="shared" si="85"/>
        <v>3</v>
      </c>
      <c r="AS162" s="10">
        <f t="shared" si="86"/>
        <v>33</v>
      </c>
      <c r="AT162" s="553"/>
      <c r="AU162" s="553"/>
      <c r="AV162" s="553"/>
      <c r="AW162" s="546">
        <f t="shared" si="87"/>
        <v>0</v>
      </c>
      <c r="AX162" s="546">
        <f t="shared" si="98"/>
        <v>0</v>
      </c>
      <c r="AY162" s="553"/>
      <c r="AZ162" s="546">
        <f t="shared" si="89"/>
        <v>0</v>
      </c>
      <c r="BA162" s="546">
        <f t="shared" si="90"/>
        <v>0</v>
      </c>
      <c r="BB162" s="553"/>
      <c r="BC162" s="546">
        <f t="shared" si="91"/>
        <v>0</v>
      </c>
      <c r="BD162" s="546">
        <f t="shared" si="92"/>
        <v>0</v>
      </c>
      <c r="BE162" s="553"/>
      <c r="BF162" s="546">
        <f t="shared" si="93"/>
        <v>0</v>
      </c>
      <c r="BG162" s="546">
        <f t="shared" si="94"/>
        <v>0</v>
      </c>
      <c r="BH162" s="553"/>
      <c r="BI162" s="637">
        <f t="shared" si="95"/>
        <v>0</v>
      </c>
      <c r="BJ162" s="558">
        <f t="shared" si="96"/>
        <v>0</v>
      </c>
      <c r="BK162" s="642">
        <f t="shared" si="97"/>
        <v>63.756779661016949</v>
      </c>
    </row>
    <row r="163" spans="1:63" s="152" customFormat="1" ht="30" x14ac:dyDescent="0.25">
      <c r="A163" s="590">
        <v>40768</v>
      </c>
      <c r="B163" s="591">
        <f t="shared" si="67"/>
        <v>8</v>
      </c>
      <c r="C163" s="592">
        <v>23</v>
      </c>
      <c r="D163" s="593" t="s">
        <v>33</v>
      </c>
      <c r="E163" s="593" t="s">
        <v>318</v>
      </c>
      <c r="F163" s="528">
        <v>3584.64</v>
      </c>
      <c r="G163" s="592">
        <v>58</v>
      </c>
      <c r="H163" s="592">
        <v>0</v>
      </c>
      <c r="I163" s="553">
        <v>0.375</v>
      </c>
      <c r="J163" s="553">
        <v>0.375</v>
      </c>
      <c r="K163" s="151">
        <v>0.39930555555555558</v>
      </c>
      <c r="L163" s="565">
        <f t="shared" si="70"/>
        <v>2.430555555555558E-2</v>
      </c>
      <c r="M163" s="151">
        <v>0.40277777777777773</v>
      </c>
      <c r="N163" s="565">
        <f t="shared" si="71"/>
        <v>3.4722222222221544E-3</v>
      </c>
      <c r="O163" s="151">
        <v>0.41111111111111115</v>
      </c>
      <c r="P163" s="565">
        <f t="shared" si="72"/>
        <v>8.3333333333334147E-3</v>
      </c>
      <c r="Q163" s="151">
        <v>0.41180555555555554</v>
      </c>
      <c r="R163" s="151">
        <v>0.5</v>
      </c>
      <c r="S163" s="9">
        <f t="shared" si="73"/>
        <v>8.8194444444444464E-2</v>
      </c>
      <c r="T163" s="151">
        <v>0.41180555555555554</v>
      </c>
      <c r="U163" s="151">
        <v>0.5</v>
      </c>
      <c r="V163" s="9">
        <f t="shared" si="74"/>
        <v>8.8194444444444464E-2</v>
      </c>
      <c r="W163" s="151">
        <v>0.5</v>
      </c>
      <c r="X163" s="9">
        <f t="shared" si="69"/>
        <v>0</v>
      </c>
      <c r="Y163" s="151">
        <v>0.51041666666666663</v>
      </c>
      <c r="Z163" s="9">
        <f t="shared" si="75"/>
        <v>1.041666666666663E-2</v>
      </c>
      <c r="AA163" s="151">
        <v>0.625</v>
      </c>
      <c r="AB163" s="565">
        <f t="shared" si="76"/>
        <v>0.11458333333333337</v>
      </c>
      <c r="AC163" s="151">
        <v>0.625</v>
      </c>
      <c r="AD163" s="151">
        <v>0.625</v>
      </c>
      <c r="AE163" s="9">
        <f t="shared" si="77"/>
        <v>0</v>
      </c>
      <c r="AF163" s="151">
        <v>0.63194444444444442</v>
      </c>
      <c r="AG163" s="151">
        <v>0.63888888888888895</v>
      </c>
      <c r="AH163" s="9">
        <f t="shared" si="78"/>
        <v>6.9444444444445308E-3</v>
      </c>
      <c r="AI163" s="10">
        <f t="shared" si="79"/>
        <v>0</v>
      </c>
      <c r="AJ163" s="10">
        <f t="shared" si="80"/>
        <v>10</v>
      </c>
      <c r="AK163" s="151">
        <v>0.67361111111111116</v>
      </c>
      <c r="AL163" s="151">
        <v>0.67708333333333337</v>
      </c>
      <c r="AM163" s="9">
        <f t="shared" si="81"/>
        <v>3.4722222222222099E-3</v>
      </c>
      <c r="AN163" s="565">
        <f t="shared" si="68"/>
        <v>0.30208333333333337</v>
      </c>
      <c r="AO163" s="10">
        <f t="shared" si="82"/>
        <v>7</v>
      </c>
      <c r="AP163" s="10">
        <f t="shared" si="83"/>
        <v>15</v>
      </c>
      <c r="AQ163" s="565">
        <f t="shared" si="84"/>
        <v>0.11458333333333337</v>
      </c>
      <c r="AR163" s="10">
        <f t="shared" si="85"/>
        <v>2</v>
      </c>
      <c r="AS163" s="10">
        <f t="shared" si="86"/>
        <v>45</v>
      </c>
      <c r="AT163" s="553"/>
      <c r="AU163" s="553"/>
      <c r="AV163" s="553"/>
      <c r="AW163" s="546">
        <f t="shared" si="87"/>
        <v>0</v>
      </c>
      <c r="AX163" s="546">
        <f t="shared" si="98"/>
        <v>0</v>
      </c>
      <c r="AY163" s="553"/>
      <c r="AZ163" s="546">
        <f t="shared" si="89"/>
        <v>0</v>
      </c>
      <c r="BA163" s="546">
        <f t="shared" si="90"/>
        <v>0</v>
      </c>
      <c r="BB163" s="553"/>
      <c r="BC163" s="546">
        <f t="shared" si="91"/>
        <v>0</v>
      </c>
      <c r="BD163" s="546">
        <f t="shared" si="92"/>
        <v>0</v>
      </c>
      <c r="BE163" s="553"/>
      <c r="BF163" s="546">
        <f t="shared" si="93"/>
        <v>0</v>
      </c>
      <c r="BG163" s="546">
        <f t="shared" si="94"/>
        <v>0</v>
      </c>
      <c r="BH163" s="553"/>
      <c r="BI163" s="637">
        <f t="shared" si="95"/>
        <v>0</v>
      </c>
      <c r="BJ163" s="558">
        <f t="shared" si="96"/>
        <v>0</v>
      </c>
      <c r="BK163" s="642">
        <f t="shared" si="97"/>
        <v>61.804137931034482</v>
      </c>
    </row>
    <row r="164" spans="1:63" s="152" customFormat="1" x14ac:dyDescent="0.25">
      <c r="A164" s="590">
        <v>40768</v>
      </c>
      <c r="B164" s="591">
        <f t="shared" si="67"/>
        <v>8</v>
      </c>
      <c r="C164" s="592">
        <v>2</v>
      </c>
      <c r="D164" s="593" t="s">
        <v>271</v>
      </c>
      <c r="E164" s="593" t="s">
        <v>265</v>
      </c>
      <c r="F164" s="528">
        <v>3314.19</v>
      </c>
      <c r="G164" s="592">
        <v>54</v>
      </c>
      <c r="H164" s="592">
        <v>5</v>
      </c>
      <c r="I164" s="553">
        <v>0.5</v>
      </c>
      <c r="J164" s="553">
        <v>0.5</v>
      </c>
      <c r="K164" s="151">
        <v>0.52430555555555558</v>
      </c>
      <c r="L164" s="565">
        <f t="shared" si="70"/>
        <v>2.430555555555558E-2</v>
      </c>
      <c r="M164" s="151">
        <v>0.52777777777777779</v>
      </c>
      <c r="N164" s="565">
        <f t="shared" si="71"/>
        <v>3.4722222222222099E-3</v>
      </c>
      <c r="O164" s="151">
        <v>0.54166666666666663</v>
      </c>
      <c r="P164" s="565">
        <f t="shared" si="72"/>
        <v>1.388888888888884E-2</v>
      </c>
      <c r="Q164" s="151">
        <v>0.54166666666666663</v>
      </c>
      <c r="R164" s="151">
        <v>0.58333333333333337</v>
      </c>
      <c r="S164" s="9">
        <f t="shared" si="73"/>
        <v>4.1666666666666741E-2</v>
      </c>
      <c r="T164" s="151">
        <v>0.54166666666666663</v>
      </c>
      <c r="U164" s="151">
        <v>0.58333333333333337</v>
      </c>
      <c r="V164" s="9">
        <f t="shared" si="74"/>
        <v>4.1666666666666741E-2</v>
      </c>
      <c r="W164" s="151">
        <v>0.58333333333333337</v>
      </c>
      <c r="X164" s="9">
        <f t="shared" si="69"/>
        <v>0</v>
      </c>
      <c r="Y164" s="151">
        <v>0.64236111111111105</v>
      </c>
      <c r="Z164" s="9">
        <f t="shared" si="75"/>
        <v>5.9027777777777679E-2</v>
      </c>
      <c r="AA164" s="151">
        <v>0.70972222222222225</v>
      </c>
      <c r="AB164" s="565">
        <f t="shared" si="76"/>
        <v>6.7361111111111205E-2</v>
      </c>
      <c r="AC164" s="151">
        <v>0.70972222222222225</v>
      </c>
      <c r="AD164" s="151">
        <v>0.70972222222222225</v>
      </c>
      <c r="AE164" s="9">
        <f t="shared" si="77"/>
        <v>0</v>
      </c>
      <c r="AF164" s="151">
        <v>0.71736111111111101</v>
      </c>
      <c r="AG164" s="151">
        <v>0.72916666666666663</v>
      </c>
      <c r="AH164" s="9">
        <f t="shared" si="78"/>
        <v>1.1805555555555625E-2</v>
      </c>
      <c r="AI164" s="10">
        <f t="shared" si="79"/>
        <v>0</v>
      </c>
      <c r="AJ164" s="10">
        <f t="shared" si="80"/>
        <v>17</v>
      </c>
      <c r="AK164" s="151">
        <v>0.76041666666666663</v>
      </c>
      <c r="AL164" s="151">
        <v>0.76736111111111116</v>
      </c>
      <c r="AM164" s="9">
        <f t="shared" si="81"/>
        <v>6.9444444444445308E-3</v>
      </c>
      <c r="AN164" s="565">
        <f t="shared" si="68"/>
        <v>0.26736111111111116</v>
      </c>
      <c r="AO164" s="10">
        <f t="shared" si="82"/>
        <v>6</v>
      </c>
      <c r="AP164" s="10">
        <f t="shared" si="83"/>
        <v>25</v>
      </c>
      <c r="AQ164" s="565">
        <f t="shared" si="84"/>
        <v>6.7361111111111205E-2</v>
      </c>
      <c r="AR164" s="10">
        <f t="shared" si="85"/>
        <v>1</v>
      </c>
      <c r="AS164" s="10">
        <f t="shared" si="86"/>
        <v>37</v>
      </c>
      <c r="AT164" s="553"/>
      <c r="AU164" s="553"/>
      <c r="AV164" s="553"/>
      <c r="AW164" s="546">
        <f t="shared" si="87"/>
        <v>0</v>
      </c>
      <c r="AX164" s="546">
        <f t="shared" si="98"/>
        <v>0</v>
      </c>
      <c r="AY164" s="553"/>
      <c r="AZ164" s="546">
        <f t="shared" si="89"/>
        <v>0</v>
      </c>
      <c r="BA164" s="546">
        <f t="shared" si="90"/>
        <v>0</v>
      </c>
      <c r="BB164" s="553"/>
      <c r="BC164" s="546">
        <f t="shared" si="91"/>
        <v>0</v>
      </c>
      <c r="BD164" s="546">
        <f t="shared" si="92"/>
        <v>0</v>
      </c>
      <c r="BE164" s="553"/>
      <c r="BF164" s="546">
        <f t="shared" si="93"/>
        <v>0</v>
      </c>
      <c r="BG164" s="546">
        <f t="shared" si="94"/>
        <v>0</v>
      </c>
      <c r="BH164" s="553"/>
      <c r="BI164" s="637">
        <f t="shared" si="95"/>
        <v>0</v>
      </c>
      <c r="BJ164" s="558">
        <f t="shared" si="96"/>
        <v>0</v>
      </c>
      <c r="BK164" s="642">
        <f t="shared" si="97"/>
        <v>61.373888888888892</v>
      </c>
    </row>
    <row r="165" spans="1:63" s="152" customFormat="1" ht="30" x14ac:dyDescent="0.25">
      <c r="A165" s="590">
        <v>40768</v>
      </c>
      <c r="B165" s="591">
        <f t="shared" ref="B165:B228" si="99">MONTH(A165)</f>
        <v>8</v>
      </c>
      <c r="C165" s="592">
        <v>24</v>
      </c>
      <c r="D165" s="593" t="s">
        <v>33</v>
      </c>
      <c r="E165" s="593" t="s">
        <v>319</v>
      </c>
      <c r="F165" s="528">
        <v>3738.72</v>
      </c>
      <c r="G165" s="592">
        <v>59</v>
      </c>
      <c r="H165" s="592">
        <v>0</v>
      </c>
      <c r="I165" s="553">
        <v>0.60416666666666663</v>
      </c>
      <c r="J165" s="553">
        <v>0.60416666666666663</v>
      </c>
      <c r="K165" s="151">
        <v>0.66319444444444442</v>
      </c>
      <c r="L165" s="565">
        <f t="shared" si="70"/>
        <v>5.902777777777779E-2</v>
      </c>
      <c r="M165" s="151">
        <v>0.66666666666666663</v>
      </c>
      <c r="N165" s="565">
        <f t="shared" si="71"/>
        <v>3.4722222222222099E-3</v>
      </c>
      <c r="O165" s="151">
        <v>0.68333333333333324</v>
      </c>
      <c r="P165" s="565">
        <f t="shared" si="72"/>
        <v>1.6666666666666607E-2</v>
      </c>
      <c r="Q165" s="151">
        <v>0.68402777777777779</v>
      </c>
      <c r="R165" s="151">
        <v>0.75</v>
      </c>
      <c r="S165" s="9">
        <f t="shared" si="73"/>
        <v>6.597222222222221E-2</v>
      </c>
      <c r="T165" s="151">
        <v>0.68402777777777779</v>
      </c>
      <c r="U165" s="151">
        <v>0.75</v>
      </c>
      <c r="V165" s="9">
        <f t="shared" si="74"/>
        <v>6.597222222222221E-2</v>
      </c>
      <c r="W165" s="151">
        <v>0.75624999999999998</v>
      </c>
      <c r="X165" s="9">
        <f t="shared" si="69"/>
        <v>6.2499999999999778E-3</v>
      </c>
      <c r="Y165" s="151">
        <v>0.76736111111111116</v>
      </c>
      <c r="Z165" s="9">
        <f t="shared" si="75"/>
        <v>1.1111111111111183E-2</v>
      </c>
      <c r="AA165" s="151">
        <v>0.92013888888888884</v>
      </c>
      <c r="AB165" s="565">
        <f t="shared" si="76"/>
        <v>0.15277777777777768</v>
      </c>
      <c r="AC165" s="151">
        <v>0.92013888888888884</v>
      </c>
      <c r="AD165" s="151">
        <v>0.92013888888888884</v>
      </c>
      <c r="AE165" s="9">
        <f t="shared" si="77"/>
        <v>0</v>
      </c>
      <c r="AF165" s="151">
        <v>0.92708333333333337</v>
      </c>
      <c r="AG165" s="151">
        <v>0.93402777777777779</v>
      </c>
      <c r="AH165" s="9">
        <f t="shared" si="78"/>
        <v>6.9444444444444198E-3</v>
      </c>
      <c r="AI165" s="10">
        <f t="shared" si="79"/>
        <v>0</v>
      </c>
      <c r="AJ165" s="10">
        <f t="shared" si="80"/>
        <v>10</v>
      </c>
      <c r="AK165" s="151">
        <v>0.97916666666666663</v>
      </c>
      <c r="AL165" s="151">
        <v>0.98263888888888884</v>
      </c>
      <c r="AM165" s="9">
        <f t="shared" si="81"/>
        <v>3.4722222222222099E-3</v>
      </c>
      <c r="AN165" s="565">
        <f t="shared" si="68"/>
        <v>0.37847222222222221</v>
      </c>
      <c r="AO165" s="10">
        <f t="shared" si="82"/>
        <v>9</v>
      </c>
      <c r="AP165" s="10">
        <f t="shared" si="83"/>
        <v>5</v>
      </c>
      <c r="AQ165" s="565">
        <f t="shared" si="84"/>
        <v>0.15277777777777768</v>
      </c>
      <c r="AR165" s="10">
        <f t="shared" si="85"/>
        <v>3</v>
      </c>
      <c r="AS165" s="10">
        <f t="shared" si="86"/>
        <v>40</v>
      </c>
      <c r="AT165" s="553"/>
      <c r="AU165" s="553"/>
      <c r="AV165" s="553"/>
      <c r="AW165" s="546">
        <f t="shared" si="87"/>
        <v>0</v>
      </c>
      <c r="AX165" s="546">
        <f t="shared" si="98"/>
        <v>0</v>
      </c>
      <c r="AY165" s="553"/>
      <c r="AZ165" s="546">
        <f t="shared" si="89"/>
        <v>0</v>
      </c>
      <c r="BA165" s="546">
        <f t="shared" si="90"/>
        <v>0</v>
      </c>
      <c r="BB165" s="553"/>
      <c r="BC165" s="546">
        <f t="shared" si="91"/>
        <v>0</v>
      </c>
      <c r="BD165" s="546">
        <f t="shared" si="92"/>
        <v>0</v>
      </c>
      <c r="BE165" s="553"/>
      <c r="BF165" s="546">
        <f t="shared" si="93"/>
        <v>0</v>
      </c>
      <c r="BG165" s="546">
        <f t="shared" si="94"/>
        <v>0</v>
      </c>
      <c r="BH165" s="553"/>
      <c r="BI165" s="637">
        <f t="shared" si="95"/>
        <v>0</v>
      </c>
      <c r="BJ165" s="558">
        <f t="shared" si="96"/>
        <v>0</v>
      </c>
      <c r="BK165" s="642">
        <f t="shared" si="97"/>
        <v>63.368135593220337</v>
      </c>
    </row>
    <row r="166" spans="1:63" s="152" customFormat="1" x14ac:dyDescent="0.25">
      <c r="A166" s="590">
        <v>40768</v>
      </c>
      <c r="B166" s="591">
        <f t="shared" si="99"/>
        <v>8</v>
      </c>
      <c r="C166" s="592">
        <v>1</v>
      </c>
      <c r="D166" s="593" t="s">
        <v>309</v>
      </c>
      <c r="E166" s="593" t="s">
        <v>265</v>
      </c>
      <c r="F166" s="528">
        <v>3171.31</v>
      </c>
      <c r="G166" s="592">
        <v>50</v>
      </c>
      <c r="H166" s="592">
        <v>8</v>
      </c>
      <c r="I166" s="553">
        <v>0.73611111111111116</v>
      </c>
      <c r="J166" s="553">
        <v>0.73611111111111116</v>
      </c>
      <c r="K166" s="151">
        <v>0.73958333333333337</v>
      </c>
      <c r="L166" s="565">
        <f t="shared" si="70"/>
        <v>3.4722222222222099E-3</v>
      </c>
      <c r="M166" s="151">
        <v>0.73958333333333337</v>
      </c>
      <c r="N166" s="565">
        <f t="shared" si="71"/>
        <v>0</v>
      </c>
      <c r="O166" s="151">
        <v>0.75</v>
      </c>
      <c r="P166" s="565">
        <f t="shared" si="72"/>
        <v>1.041666666666663E-2</v>
      </c>
      <c r="Q166" s="151">
        <v>0.75</v>
      </c>
      <c r="R166" s="151">
        <v>0.875</v>
      </c>
      <c r="S166" s="9">
        <f t="shared" si="73"/>
        <v>0.125</v>
      </c>
      <c r="T166" s="151">
        <v>0.75</v>
      </c>
      <c r="U166" s="151">
        <v>0.875</v>
      </c>
      <c r="V166" s="9">
        <f t="shared" si="74"/>
        <v>0.125</v>
      </c>
      <c r="W166" s="151">
        <v>0.87847222222222221</v>
      </c>
      <c r="X166" s="9">
        <f t="shared" si="69"/>
        <v>3.4722222222222099E-3</v>
      </c>
      <c r="Y166" s="151">
        <v>0.97361111111111109</v>
      </c>
      <c r="Z166" s="9">
        <f t="shared" si="75"/>
        <v>9.5138888888888884E-2</v>
      </c>
      <c r="AA166" s="151">
        <v>1.0291666666666666</v>
      </c>
      <c r="AB166" s="565">
        <f t="shared" si="76"/>
        <v>5.5555555555555469E-2</v>
      </c>
      <c r="AC166" s="151">
        <v>0.92013888888888884</v>
      </c>
      <c r="AD166" s="151">
        <v>0.92013888888888884</v>
      </c>
      <c r="AE166" s="9">
        <f t="shared" si="77"/>
        <v>0</v>
      </c>
      <c r="AF166" s="151">
        <v>1.0361111111111112</v>
      </c>
      <c r="AG166" s="151">
        <v>1.0486111111111112</v>
      </c>
      <c r="AH166" s="9">
        <f t="shared" si="78"/>
        <v>1.2499999999999956E-2</v>
      </c>
      <c r="AI166" s="10">
        <f t="shared" si="79"/>
        <v>0</v>
      </c>
      <c r="AJ166" s="10">
        <f t="shared" si="80"/>
        <v>18</v>
      </c>
      <c r="AK166" s="151">
        <v>1.0520833333333333</v>
      </c>
      <c r="AL166" s="151">
        <v>1.0590277777777779</v>
      </c>
      <c r="AM166" s="9">
        <f t="shared" si="81"/>
        <v>6.9444444444446418E-3</v>
      </c>
      <c r="AN166" s="565">
        <f t="shared" ref="AN166:AN229" si="100">AL166-I166</f>
        <v>0.32291666666666674</v>
      </c>
      <c r="AO166" s="10">
        <f t="shared" si="82"/>
        <v>7</v>
      </c>
      <c r="AP166" s="10">
        <f t="shared" si="83"/>
        <v>45</v>
      </c>
      <c r="AQ166" s="565">
        <f t="shared" si="84"/>
        <v>5.5555555555555469E-2</v>
      </c>
      <c r="AR166" s="10">
        <f t="shared" si="85"/>
        <v>1</v>
      </c>
      <c r="AS166" s="10">
        <f t="shared" si="86"/>
        <v>20</v>
      </c>
      <c r="AT166" s="553"/>
      <c r="AU166" s="553"/>
      <c r="AV166" s="553"/>
      <c r="AW166" s="546">
        <f t="shared" si="87"/>
        <v>0</v>
      </c>
      <c r="AX166" s="546">
        <f t="shared" si="98"/>
        <v>0</v>
      </c>
      <c r="AY166" s="553"/>
      <c r="AZ166" s="546">
        <f t="shared" si="89"/>
        <v>0</v>
      </c>
      <c r="BA166" s="546">
        <f t="shared" si="90"/>
        <v>0</v>
      </c>
      <c r="BB166" s="553"/>
      <c r="BC166" s="546">
        <f t="shared" si="91"/>
        <v>0</v>
      </c>
      <c r="BD166" s="546">
        <f t="shared" si="92"/>
        <v>0</v>
      </c>
      <c r="BE166" s="553"/>
      <c r="BF166" s="546">
        <f t="shared" si="93"/>
        <v>0</v>
      </c>
      <c r="BG166" s="546">
        <f t="shared" si="94"/>
        <v>0</v>
      </c>
      <c r="BH166" s="553"/>
      <c r="BI166" s="637">
        <f t="shared" si="95"/>
        <v>0</v>
      </c>
      <c r="BJ166" s="558">
        <f t="shared" si="96"/>
        <v>0</v>
      </c>
      <c r="BK166" s="642">
        <f t="shared" si="97"/>
        <v>63.426200000000001</v>
      </c>
    </row>
    <row r="167" spans="1:63" s="152" customFormat="1" ht="30" x14ac:dyDescent="0.25">
      <c r="A167" s="590">
        <v>40769</v>
      </c>
      <c r="B167" s="591">
        <f t="shared" si="99"/>
        <v>8</v>
      </c>
      <c r="C167" s="592">
        <v>25</v>
      </c>
      <c r="D167" s="593" t="s">
        <v>33</v>
      </c>
      <c r="E167" s="593" t="s">
        <v>320</v>
      </c>
      <c r="F167" s="528">
        <v>3731.68</v>
      </c>
      <c r="G167" s="592">
        <v>59</v>
      </c>
      <c r="H167" s="592">
        <v>0</v>
      </c>
      <c r="I167" s="553">
        <v>0.26111111111111113</v>
      </c>
      <c r="J167" s="553">
        <v>0.26111111111111113</v>
      </c>
      <c r="K167" s="151">
        <v>0.2673611111111111</v>
      </c>
      <c r="L167" s="565">
        <f t="shared" si="70"/>
        <v>6.2499999999999778E-3</v>
      </c>
      <c r="M167" s="151">
        <v>0.27430555555555552</v>
      </c>
      <c r="N167" s="565">
        <f t="shared" si="71"/>
        <v>6.9444444444444198E-3</v>
      </c>
      <c r="O167" s="151">
        <v>0.28472222222222221</v>
      </c>
      <c r="P167" s="565">
        <f t="shared" si="72"/>
        <v>1.0416666666666685E-2</v>
      </c>
      <c r="Q167" s="151">
        <v>0.28472222222222221</v>
      </c>
      <c r="R167" s="151">
        <v>0.36805555555555558</v>
      </c>
      <c r="S167" s="9">
        <f t="shared" si="73"/>
        <v>8.333333333333337E-2</v>
      </c>
      <c r="T167" s="151">
        <v>0.36805555555555558</v>
      </c>
      <c r="U167" s="151">
        <v>0.36805555555555558</v>
      </c>
      <c r="V167" s="9">
        <f t="shared" si="74"/>
        <v>0</v>
      </c>
      <c r="W167" s="151">
        <v>0.36805555555555558</v>
      </c>
      <c r="X167" s="9">
        <f t="shared" si="69"/>
        <v>0</v>
      </c>
      <c r="Y167" s="151">
        <v>0.36805555555555558</v>
      </c>
      <c r="Z167" s="9">
        <f t="shared" si="75"/>
        <v>0</v>
      </c>
      <c r="AA167" s="151">
        <v>0.68472222222222223</v>
      </c>
      <c r="AB167" s="565">
        <f t="shared" si="76"/>
        <v>0.31666666666666665</v>
      </c>
      <c r="AC167" s="151">
        <v>0.68472222222222223</v>
      </c>
      <c r="AD167" s="151">
        <v>0.68472222222222223</v>
      </c>
      <c r="AE167" s="9">
        <f t="shared" si="77"/>
        <v>0</v>
      </c>
      <c r="AF167" s="151">
        <v>0.69166666666666676</v>
      </c>
      <c r="AG167" s="151">
        <v>0.69791666666666663</v>
      </c>
      <c r="AH167" s="9">
        <f t="shared" si="78"/>
        <v>6.2499999999998668E-3</v>
      </c>
      <c r="AI167" s="10">
        <f t="shared" si="79"/>
        <v>0</v>
      </c>
      <c r="AJ167" s="10">
        <f t="shared" si="80"/>
        <v>9</v>
      </c>
      <c r="AK167" s="151">
        <v>0.70138888888888884</v>
      </c>
      <c r="AL167" s="151">
        <v>0.70486111111111116</v>
      </c>
      <c r="AM167" s="9">
        <f t="shared" si="81"/>
        <v>3.4722222222223209E-3</v>
      </c>
      <c r="AN167" s="565">
        <f t="shared" si="100"/>
        <v>0.44375000000000003</v>
      </c>
      <c r="AO167" s="10">
        <f t="shared" si="82"/>
        <v>10</v>
      </c>
      <c r="AP167" s="10">
        <f t="shared" si="83"/>
        <v>39</v>
      </c>
      <c r="AQ167" s="565">
        <f t="shared" si="84"/>
        <v>0.31666666666666665</v>
      </c>
      <c r="AR167" s="10">
        <f t="shared" si="85"/>
        <v>7</v>
      </c>
      <c r="AS167" s="10">
        <f t="shared" si="86"/>
        <v>36</v>
      </c>
      <c r="AT167" s="553"/>
      <c r="AU167" s="553"/>
      <c r="AV167" s="553"/>
      <c r="AW167" s="546">
        <f t="shared" si="87"/>
        <v>0</v>
      </c>
      <c r="AX167" s="546">
        <f t="shared" si="98"/>
        <v>0</v>
      </c>
      <c r="AY167" s="553"/>
      <c r="AZ167" s="546">
        <f t="shared" si="89"/>
        <v>0</v>
      </c>
      <c r="BA167" s="546">
        <f t="shared" si="90"/>
        <v>0</v>
      </c>
      <c r="BB167" s="553"/>
      <c r="BC167" s="546">
        <f t="shared" si="91"/>
        <v>0</v>
      </c>
      <c r="BD167" s="546">
        <f t="shared" si="92"/>
        <v>0</v>
      </c>
      <c r="BE167" s="553"/>
      <c r="BF167" s="546">
        <f t="shared" si="93"/>
        <v>0</v>
      </c>
      <c r="BG167" s="546">
        <f t="shared" si="94"/>
        <v>0</v>
      </c>
      <c r="BH167" s="553"/>
      <c r="BI167" s="637">
        <f t="shared" si="95"/>
        <v>0</v>
      </c>
      <c r="BJ167" s="558">
        <f t="shared" si="96"/>
        <v>0</v>
      </c>
      <c r="BK167" s="642">
        <f t="shared" si="97"/>
        <v>63.248813559322031</v>
      </c>
    </row>
    <row r="168" spans="1:63" s="152" customFormat="1" x14ac:dyDescent="0.25">
      <c r="A168" s="590">
        <v>40769</v>
      </c>
      <c r="B168" s="591">
        <f t="shared" si="99"/>
        <v>8</v>
      </c>
      <c r="C168" s="592">
        <v>26</v>
      </c>
      <c r="D168" s="593" t="s">
        <v>33</v>
      </c>
      <c r="E168" s="593" t="s">
        <v>321</v>
      </c>
      <c r="F168" s="528">
        <v>3649.86</v>
      </c>
      <c r="G168" s="592">
        <v>59</v>
      </c>
      <c r="H168" s="592">
        <v>0</v>
      </c>
      <c r="I168" s="553">
        <v>0.3576388888888889</v>
      </c>
      <c r="J168" s="553">
        <v>0.3576388888888889</v>
      </c>
      <c r="K168" s="151">
        <v>0.375</v>
      </c>
      <c r="L168" s="565">
        <f t="shared" si="70"/>
        <v>1.7361111111111105E-2</v>
      </c>
      <c r="M168" s="151">
        <v>0.38194444444444442</v>
      </c>
      <c r="N168" s="565">
        <f t="shared" si="71"/>
        <v>6.9444444444444198E-3</v>
      </c>
      <c r="O168" s="151">
        <v>0.39583333333333331</v>
      </c>
      <c r="P168" s="565">
        <f t="shared" si="72"/>
        <v>1.3888888888888895E-2</v>
      </c>
      <c r="Q168" s="151">
        <v>0.39583333333333331</v>
      </c>
      <c r="R168" s="151">
        <v>0.47569444444444442</v>
      </c>
      <c r="S168" s="9">
        <f t="shared" si="73"/>
        <v>7.9861111111111105E-2</v>
      </c>
      <c r="T168" s="151">
        <v>0.39583333333333331</v>
      </c>
      <c r="U168" s="151">
        <v>0.47569444444444442</v>
      </c>
      <c r="V168" s="9">
        <f t="shared" si="74"/>
        <v>7.9861111111111105E-2</v>
      </c>
      <c r="W168" s="151">
        <v>0.47569444444444442</v>
      </c>
      <c r="X168" s="9">
        <f t="shared" si="69"/>
        <v>0</v>
      </c>
      <c r="Y168" s="151">
        <v>0.48055555555555557</v>
      </c>
      <c r="Z168" s="9">
        <f t="shared" si="75"/>
        <v>4.8611111111111494E-3</v>
      </c>
      <c r="AA168" s="151">
        <v>0.63194444444444442</v>
      </c>
      <c r="AB168" s="565">
        <f t="shared" si="76"/>
        <v>0.15138888888888885</v>
      </c>
      <c r="AC168" s="151">
        <v>0.63194444444444442</v>
      </c>
      <c r="AD168" s="151">
        <v>0.63194444444444442</v>
      </c>
      <c r="AE168" s="9">
        <f t="shared" si="77"/>
        <v>0</v>
      </c>
      <c r="AF168" s="151">
        <v>0.63888888888888895</v>
      </c>
      <c r="AG168" s="151">
        <v>0.64583333333333337</v>
      </c>
      <c r="AH168" s="9">
        <f t="shared" si="78"/>
        <v>6.9444444444444198E-3</v>
      </c>
      <c r="AI168" s="10">
        <f t="shared" si="79"/>
        <v>0</v>
      </c>
      <c r="AJ168" s="10">
        <f t="shared" si="80"/>
        <v>10</v>
      </c>
      <c r="AK168" s="151">
        <v>0.64583333333333337</v>
      </c>
      <c r="AL168" s="151">
        <v>0.64930555555555558</v>
      </c>
      <c r="AM168" s="9">
        <f t="shared" si="81"/>
        <v>3.4722222222222099E-3</v>
      </c>
      <c r="AN168" s="565">
        <f t="shared" si="100"/>
        <v>0.29166666666666669</v>
      </c>
      <c r="AO168" s="10">
        <f t="shared" si="82"/>
        <v>7</v>
      </c>
      <c r="AP168" s="10">
        <f t="shared" si="83"/>
        <v>0</v>
      </c>
      <c r="AQ168" s="565">
        <f t="shared" si="84"/>
        <v>0.15138888888888885</v>
      </c>
      <c r="AR168" s="10">
        <f t="shared" si="85"/>
        <v>3</v>
      </c>
      <c r="AS168" s="10">
        <f t="shared" si="86"/>
        <v>38</v>
      </c>
      <c r="AT168" s="553"/>
      <c r="AU168" s="553"/>
      <c r="AV168" s="553"/>
      <c r="AW168" s="546">
        <f t="shared" si="87"/>
        <v>0</v>
      </c>
      <c r="AX168" s="546">
        <f t="shared" si="98"/>
        <v>0</v>
      </c>
      <c r="AY168" s="553"/>
      <c r="AZ168" s="546">
        <f t="shared" si="89"/>
        <v>0</v>
      </c>
      <c r="BA168" s="546">
        <f t="shared" si="90"/>
        <v>0</v>
      </c>
      <c r="BB168" s="553"/>
      <c r="BC168" s="546">
        <f t="shared" si="91"/>
        <v>0</v>
      </c>
      <c r="BD168" s="546">
        <f t="shared" si="92"/>
        <v>0</v>
      </c>
      <c r="BE168" s="553"/>
      <c r="BF168" s="546">
        <f t="shared" si="93"/>
        <v>0</v>
      </c>
      <c r="BG168" s="546">
        <f t="shared" si="94"/>
        <v>0</v>
      </c>
      <c r="BH168" s="553"/>
      <c r="BI168" s="637">
        <f t="shared" si="95"/>
        <v>0</v>
      </c>
      <c r="BJ168" s="558">
        <f t="shared" si="96"/>
        <v>0</v>
      </c>
      <c r="BK168" s="642">
        <f t="shared" si="97"/>
        <v>61.862033898305086</v>
      </c>
    </row>
    <row r="169" spans="1:63" s="152" customFormat="1" x14ac:dyDescent="0.25">
      <c r="A169" s="590">
        <v>40769</v>
      </c>
      <c r="B169" s="591">
        <f t="shared" si="99"/>
        <v>8</v>
      </c>
      <c r="C169" s="592">
        <v>9</v>
      </c>
      <c r="D169" s="593" t="s">
        <v>243</v>
      </c>
      <c r="E169" s="593" t="s">
        <v>288</v>
      </c>
      <c r="F169" s="528">
        <v>3651.68</v>
      </c>
      <c r="G169" s="592">
        <v>59</v>
      </c>
      <c r="H169" s="592">
        <v>0</v>
      </c>
      <c r="I169" s="553">
        <v>0.57291666666666663</v>
      </c>
      <c r="J169" s="553">
        <v>0.57291666666666663</v>
      </c>
      <c r="K169" s="151">
        <v>0.58333333333333337</v>
      </c>
      <c r="L169" s="565">
        <f t="shared" si="70"/>
        <v>1.0416666666666741E-2</v>
      </c>
      <c r="M169" s="151">
        <v>0.58680555555555558</v>
      </c>
      <c r="N169" s="565">
        <f t="shared" si="71"/>
        <v>3.4722222222222099E-3</v>
      </c>
      <c r="O169" s="151">
        <v>0.60555555555555551</v>
      </c>
      <c r="P169" s="565">
        <f t="shared" si="72"/>
        <v>1.8749999999999933E-2</v>
      </c>
      <c r="Q169" s="151">
        <v>0.60555555555555551</v>
      </c>
      <c r="R169" s="151">
        <v>0.65625</v>
      </c>
      <c r="S169" s="9">
        <f t="shared" si="73"/>
        <v>5.0694444444444486E-2</v>
      </c>
      <c r="T169" s="151">
        <v>0.60555555555555551</v>
      </c>
      <c r="U169" s="151">
        <v>0.65625</v>
      </c>
      <c r="V169" s="9">
        <f t="shared" si="74"/>
        <v>5.0694444444444486E-2</v>
      </c>
      <c r="W169" s="151">
        <v>0.6875</v>
      </c>
      <c r="X169" s="9">
        <f t="shared" si="69"/>
        <v>3.125E-2</v>
      </c>
      <c r="Y169" s="151">
        <v>0.74375000000000002</v>
      </c>
      <c r="Z169" s="9">
        <f t="shared" si="75"/>
        <v>5.6250000000000022E-2</v>
      </c>
      <c r="AA169" s="151">
        <v>0.8340277777777777</v>
      </c>
      <c r="AB169" s="565">
        <f t="shared" si="76"/>
        <v>9.0277777777777679E-2</v>
      </c>
      <c r="AC169" s="151">
        <v>0.8340277777777777</v>
      </c>
      <c r="AD169" s="151">
        <v>0.8340277777777777</v>
      </c>
      <c r="AE169" s="9">
        <f t="shared" si="77"/>
        <v>0</v>
      </c>
      <c r="AF169" s="151">
        <v>0.84097222222222223</v>
      </c>
      <c r="AG169" s="151">
        <v>0.84722222222222221</v>
      </c>
      <c r="AH169" s="9">
        <f t="shared" si="78"/>
        <v>6.2499999999999778E-3</v>
      </c>
      <c r="AI169" s="10">
        <f t="shared" si="79"/>
        <v>0</v>
      </c>
      <c r="AJ169" s="10">
        <f t="shared" si="80"/>
        <v>9</v>
      </c>
      <c r="AK169" s="151">
        <v>0.875</v>
      </c>
      <c r="AL169" s="151">
        <v>0.87847222222222221</v>
      </c>
      <c r="AM169" s="9">
        <f t="shared" si="81"/>
        <v>3.4722222222222099E-3</v>
      </c>
      <c r="AN169" s="565">
        <f t="shared" si="100"/>
        <v>0.30555555555555558</v>
      </c>
      <c r="AO169" s="10">
        <f t="shared" si="82"/>
        <v>7</v>
      </c>
      <c r="AP169" s="10">
        <f t="shared" si="83"/>
        <v>20</v>
      </c>
      <c r="AQ169" s="565">
        <f t="shared" si="84"/>
        <v>9.0277777777777679E-2</v>
      </c>
      <c r="AR169" s="10">
        <f t="shared" si="85"/>
        <v>2</v>
      </c>
      <c r="AS169" s="10">
        <f t="shared" si="86"/>
        <v>10</v>
      </c>
      <c r="AT169" s="553"/>
      <c r="AU169" s="553"/>
      <c r="AV169" s="553"/>
      <c r="AW169" s="546">
        <f t="shared" si="87"/>
        <v>0</v>
      </c>
      <c r="AX169" s="546">
        <f t="shared" si="98"/>
        <v>0</v>
      </c>
      <c r="AY169" s="553"/>
      <c r="AZ169" s="546">
        <f t="shared" si="89"/>
        <v>0</v>
      </c>
      <c r="BA169" s="546">
        <f t="shared" si="90"/>
        <v>0</v>
      </c>
      <c r="BB169" s="553"/>
      <c r="BC169" s="546">
        <f t="shared" si="91"/>
        <v>0</v>
      </c>
      <c r="BD169" s="546">
        <f t="shared" si="92"/>
        <v>0</v>
      </c>
      <c r="BE169" s="553"/>
      <c r="BF169" s="546">
        <f t="shared" si="93"/>
        <v>0</v>
      </c>
      <c r="BG169" s="546">
        <f t="shared" si="94"/>
        <v>0</v>
      </c>
      <c r="BH169" s="553"/>
      <c r="BI169" s="637">
        <f t="shared" si="95"/>
        <v>0</v>
      </c>
      <c r="BJ169" s="558">
        <f t="shared" si="96"/>
        <v>0</v>
      </c>
      <c r="BK169" s="642">
        <f t="shared" si="97"/>
        <v>61.892881355932204</v>
      </c>
    </row>
    <row r="170" spans="1:63" s="152" customFormat="1" x14ac:dyDescent="0.25">
      <c r="A170" s="590">
        <v>40769</v>
      </c>
      <c r="B170" s="591">
        <f t="shared" si="99"/>
        <v>8</v>
      </c>
      <c r="C170" s="592">
        <v>27</v>
      </c>
      <c r="D170" s="593" t="s">
        <v>33</v>
      </c>
      <c r="E170" s="593" t="s">
        <v>322</v>
      </c>
      <c r="F170" s="528">
        <v>3522.15</v>
      </c>
      <c r="G170" s="592">
        <v>57</v>
      </c>
      <c r="H170" s="592">
        <v>2</v>
      </c>
      <c r="I170" s="553">
        <v>0.83333333333333337</v>
      </c>
      <c r="J170" s="553">
        <v>0.83333333333333337</v>
      </c>
      <c r="K170" s="151">
        <v>0.83680555555555547</v>
      </c>
      <c r="L170" s="565">
        <f t="shared" si="70"/>
        <v>3.4722222222220989E-3</v>
      </c>
      <c r="M170" s="151">
        <v>0.84027777777777779</v>
      </c>
      <c r="N170" s="565">
        <f t="shared" si="71"/>
        <v>3.4722222222223209E-3</v>
      </c>
      <c r="O170" s="151">
        <v>0.85416666666666663</v>
      </c>
      <c r="P170" s="565">
        <f t="shared" si="72"/>
        <v>1.388888888888884E-2</v>
      </c>
      <c r="Q170" s="151">
        <v>0.85555555555555562</v>
      </c>
      <c r="R170" s="151">
        <v>0.87986111111111109</v>
      </c>
      <c r="S170" s="9">
        <f t="shared" si="73"/>
        <v>2.4305555555555469E-2</v>
      </c>
      <c r="T170" s="151">
        <v>0.85555555555555562</v>
      </c>
      <c r="U170" s="151">
        <v>0.87986111111111109</v>
      </c>
      <c r="V170" s="9">
        <f t="shared" si="74"/>
        <v>2.4305555555555469E-2</v>
      </c>
      <c r="W170" s="151">
        <v>0.87986111111111109</v>
      </c>
      <c r="X170" s="9">
        <f t="shared" si="69"/>
        <v>0</v>
      </c>
      <c r="Y170" s="151">
        <v>0.88124999999999998</v>
      </c>
      <c r="Z170" s="9">
        <f t="shared" si="75"/>
        <v>1.388888888888884E-3</v>
      </c>
      <c r="AA170" s="151">
        <v>0.98819444444444438</v>
      </c>
      <c r="AB170" s="565">
        <f t="shared" si="76"/>
        <v>0.1069444444444444</v>
      </c>
      <c r="AC170" s="151">
        <v>0.98819444444444438</v>
      </c>
      <c r="AD170" s="151">
        <v>0.98819444444444438</v>
      </c>
      <c r="AE170" s="9">
        <f t="shared" si="77"/>
        <v>0</v>
      </c>
      <c r="AF170" s="151">
        <v>0.99652777777777779</v>
      </c>
      <c r="AG170" s="151">
        <v>1</v>
      </c>
      <c r="AH170" s="9">
        <f t="shared" si="78"/>
        <v>3.4722222222222099E-3</v>
      </c>
      <c r="AI170" s="10">
        <f t="shared" si="79"/>
        <v>0</v>
      </c>
      <c r="AJ170" s="10">
        <f t="shared" si="80"/>
        <v>5</v>
      </c>
      <c r="AK170" s="151">
        <v>1</v>
      </c>
      <c r="AL170" s="151">
        <v>1.0034722222222221</v>
      </c>
      <c r="AM170" s="9">
        <f t="shared" si="81"/>
        <v>3.4722222222220989E-3</v>
      </c>
      <c r="AN170" s="565">
        <f t="shared" si="100"/>
        <v>0.17013888888888873</v>
      </c>
      <c r="AO170" s="10">
        <f t="shared" si="82"/>
        <v>4</v>
      </c>
      <c r="AP170" s="10">
        <f t="shared" si="83"/>
        <v>5</v>
      </c>
      <c r="AQ170" s="565">
        <f t="shared" si="84"/>
        <v>0.1069444444444444</v>
      </c>
      <c r="AR170" s="10">
        <f t="shared" si="85"/>
        <v>2</v>
      </c>
      <c r="AS170" s="10">
        <f t="shared" si="86"/>
        <v>34</v>
      </c>
      <c r="AT170" s="553"/>
      <c r="AU170" s="553"/>
      <c r="AV170" s="553"/>
      <c r="AW170" s="546">
        <f t="shared" si="87"/>
        <v>0</v>
      </c>
      <c r="AX170" s="546">
        <f t="shared" si="98"/>
        <v>0</v>
      </c>
      <c r="AY170" s="553"/>
      <c r="AZ170" s="546">
        <f t="shared" si="89"/>
        <v>0</v>
      </c>
      <c r="BA170" s="546">
        <f t="shared" si="90"/>
        <v>0</v>
      </c>
      <c r="BB170" s="553"/>
      <c r="BC170" s="546">
        <f t="shared" si="91"/>
        <v>0</v>
      </c>
      <c r="BD170" s="546">
        <f t="shared" si="92"/>
        <v>0</v>
      </c>
      <c r="BE170" s="553"/>
      <c r="BF170" s="546">
        <f t="shared" si="93"/>
        <v>0</v>
      </c>
      <c r="BG170" s="546">
        <f t="shared" si="94"/>
        <v>0</v>
      </c>
      <c r="BH170" s="553"/>
      <c r="BI170" s="637">
        <f t="shared" si="95"/>
        <v>0</v>
      </c>
      <c r="BJ170" s="558">
        <f t="shared" si="96"/>
        <v>0</v>
      </c>
      <c r="BK170" s="642">
        <f t="shared" si="97"/>
        <v>61.792105263157893</v>
      </c>
    </row>
    <row r="171" spans="1:63" s="152" customFormat="1" x14ac:dyDescent="0.25">
      <c r="A171" s="590">
        <v>40770</v>
      </c>
      <c r="B171" s="591">
        <f t="shared" si="99"/>
        <v>8</v>
      </c>
      <c r="C171" s="592">
        <v>2</v>
      </c>
      <c r="D171" s="593" t="s">
        <v>298</v>
      </c>
      <c r="E171" s="593" t="s">
        <v>242</v>
      </c>
      <c r="F171" s="528">
        <v>3707.18</v>
      </c>
      <c r="G171" s="592">
        <v>59</v>
      </c>
      <c r="H171" s="592">
        <v>0</v>
      </c>
      <c r="I171" s="553">
        <v>0.12847222222222224</v>
      </c>
      <c r="J171" s="553">
        <v>0.12847222222222224</v>
      </c>
      <c r="K171" s="151">
        <v>0.13194444444444445</v>
      </c>
      <c r="L171" s="565">
        <f t="shared" si="70"/>
        <v>3.4722222222222099E-3</v>
      </c>
      <c r="M171" s="151">
        <v>0.1388888888888889</v>
      </c>
      <c r="N171" s="565">
        <f t="shared" si="71"/>
        <v>6.9444444444444475E-3</v>
      </c>
      <c r="O171" s="151">
        <v>0.15972222222222224</v>
      </c>
      <c r="P171" s="565">
        <f t="shared" si="72"/>
        <v>2.0833333333333343E-2</v>
      </c>
      <c r="Q171" s="151">
        <v>0.16250000000000001</v>
      </c>
      <c r="R171" s="151">
        <v>0.19791666666666666</v>
      </c>
      <c r="S171" s="9">
        <f t="shared" si="73"/>
        <v>3.5416666666666652E-2</v>
      </c>
      <c r="T171" s="151">
        <v>0.16250000000000001</v>
      </c>
      <c r="U171" s="151">
        <v>0.19791666666666666</v>
      </c>
      <c r="V171" s="9">
        <f t="shared" si="74"/>
        <v>3.5416666666666652E-2</v>
      </c>
      <c r="W171" s="151">
        <v>0.19791666666666666</v>
      </c>
      <c r="X171" s="9">
        <f t="shared" si="69"/>
        <v>0</v>
      </c>
      <c r="Y171" s="151">
        <v>0.20138888888888887</v>
      </c>
      <c r="Z171" s="9">
        <f t="shared" si="75"/>
        <v>3.4722222222222099E-3</v>
      </c>
      <c r="AA171" s="151">
        <v>0.28680555555555554</v>
      </c>
      <c r="AB171" s="565">
        <f t="shared" si="76"/>
        <v>8.5416666666666669E-2</v>
      </c>
      <c r="AC171" s="151">
        <v>0.28680555555555554</v>
      </c>
      <c r="AD171" s="151">
        <v>0.28680555555555554</v>
      </c>
      <c r="AE171" s="9">
        <f t="shared" si="77"/>
        <v>0</v>
      </c>
      <c r="AF171" s="151">
        <v>1.2951388888888888</v>
      </c>
      <c r="AG171" s="151">
        <v>1.3090277777777779</v>
      </c>
      <c r="AH171" s="9">
        <f t="shared" si="78"/>
        <v>1.3888888888889062E-2</v>
      </c>
      <c r="AI171" s="10">
        <f t="shared" si="79"/>
        <v>0</v>
      </c>
      <c r="AJ171" s="10">
        <f t="shared" si="80"/>
        <v>20</v>
      </c>
      <c r="AK171" s="151">
        <v>0.30902777777777779</v>
      </c>
      <c r="AL171" s="151">
        <v>0.3125</v>
      </c>
      <c r="AM171" s="9">
        <f t="shared" si="81"/>
        <v>3.4722222222222099E-3</v>
      </c>
      <c r="AN171" s="565">
        <f t="shared" si="100"/>
        <v>0.18402777777777776</v>
      </c>
      <c r="AO171" s="10">
        <f t="shared" si="82"/>
        <v>4</v>
      </c>
      <c r="AP171" s="10">
        <f t="shared" si="83"/>
        <v>25</v>
      </c>
      <c r="AQ171" s="565">
        <f t="shared" si="84"/>
        <v>8.5416666666666669E-2</v>
      </c>
      <c r="AR171" s="10">
        <f t="shared" si="85"/>
        <v>2</v>
      </c>
      <c r="AS171" s="10">
        <f t="shared" si="86"/>
        <v>3</v>
      </c>
      <c r="AT171" s="553"/>
      <c r="AU171" s="553"/>
      <c r="AV171" s="553"/>
      <c r="AW171" s="546">
        <f t="shared" si="87"/>
        <v>0</v>
      </c>
      <c r="AX171" s="546">
        <f t="shared" si="98"/>
        <v>0</v>
      </c>
      <c r="AY171" s="553"/>
      <c r="AZ171" s="546">
        <f t="shared" si="89"/>
        <v>0</v>
      </c>
      <c r="BA171" s="546">
        <f t="shared" si="90"/>
        <v>0</v>
      </c>
      <c r="BB171" s="553"/>
      <c r="BC171" s="546">
        <f t="shared" si="91"/>
        <v>0</v>
      </c>
      <c r="BD171" s="546">
        <f t="shared" si="92"/>
        <v>0</v>
      </c>
      <c r="BE171" s="553"/>
      <c r="BF171" s="546">
        <f t="shared" si="93"/>
        <v>0</v>
      </c>
      <c r="BG171" s="546">
        <f t="shared" si="94"/>
        <v>0</v>
      </c>
      <c r="BH171" s="553"/>
      <c r="BI171" s="637">
        <f t="shared" si="95"/>
        <v>0</v>
      </c>
      <c r="BJ171" s="558">
        <f t="shared" si="96"/>
        <v>0</v>
      </c>
      <c r="BK171" s="642">
        <f t="shared" si="97"/>
        <v>62.833559322033892</v>
      </c>
    </row>
    <row r="172" spans="1:63" s="152" customFormat="1" x14ac:dyDescent="0.25">
      <c r="A172" s="590">
        <v>40770</v>
      </c>
      <c r="B172" s="591">
        <f t="shared" si="99"/>
        <v>8</v>
      </c>
      <c r="C172" s="592">
        <v>28</v>
      </c>
      <c r="D172" s="593" t="s">
        <v>33</v>
      </c>
      <c r="E172" s="593" t="s">
        <v>322</v>
      </c>
      <c r="F172" s="528">
        <v>3589.1</v>
      </c>
      <c r="G172" s="592">
        <v>58</v>
      </c>
      <c r="H172" s="592">
        <v>1</v>
      </c>
      <c r="I172" s="553">
        <v>0.20833333333333334</v>
      </c>
      <c r="J172" s="553">
        <v>0.20833333333333334</v>
      </c>
      <c r="K172" s="151">
        <v>0.22222222222222221</v>
      </c>
      <c r="L172" s="565">
        <f t="shared" si="70"/>
        <v>1.3888888888888867E-2</v>
      </c>
      <c r="M172" s="151">
        <v>0.22569444444444445</v>
      </c>
      <c r="N172" s="565">
        <f t="shared" si="71"/>
        <v>3.4722222222222376E-3</v>
      </c>
      <c r="O172" s="151">
        <v>0.24305555555555555</v>
      </c>
      <c r="P172" s="565">
        <f t="shared" si="72"/>
        <v>1.7361111111111105E-2</v>
      </c>
      <c r="Q172" s="151">
        <v>0.24305555555555555</v>
      </c>
      <c r="R172" s="151">
        <v>0.44444444444444442</v>
      </c>
      <c r="S172" s="9">
        <f t="shared" si="73"/>
        <v>0.20138888888888887</v>
      </c>
      <c r="T172" s="151">
        <v>0.24305555555555555</v>
      </c>
      <c r="U172" s="151">
        <v>0.44444444444444442</v>
      </c>
      <c r="V172" s="9">
        <f t="shared" si="74"/>
        <v>0.20138888888888887</v>
      </c>
      <c r="W172" s="151">
        <v>0.35416666666666669</v>
      </c>
      <c r="X172" s="9">
        <f t="shared" si="69"/>
        <v>-9.0277777777777735E-2</v>
      </c>
      <c r="Y172" s="151">
        <v>0.35486111111111113</v>
      </c>
      <c r="Z172" s="9">
        <f t="shared" si="75"/>
        <v>6.9444444444444198E-4</v>
      </c>
      <c r="AA172" s="151">
        <v>0.49236111111111108</v>
      </c>
      <c r="AB172" s="565">
        <f t="shared" si="76"/>
        <v>0.13749999999999996</v>
      </c>
      <c r="AC172" s="151">
        <v>0.49236111111111108</v>
      </c>
      <c r="AD172" s="151">
        <v>0.49236111111111108</v>
      </c>
      <c r="AE172" s="9">
        <f t="shared" si="77"/>
        <v>0</v>
      </c>
      <c r="AF172" s="151">
        <v>0.5</v>
      </c>
      <c r="AG172" s="151">
        <v>0.51041666666666663</v>
      </c>
      <c r="AH172" s="9">
        <f t="shared" si="78"/>
        <v>1.041666666666663E-2</v>
      </c>
      <c r="AI172" s="10">
        <f t="shared" si="79"/>
        <v>0</v>
      </c>
      <c r="AJ172" s="10">
        <f t="shared" si="80"/>
        <v>15</v>
      </c>
      <c r="AK172" s="151">
        <v>0.51736111111111105</v>
      </c>
      <c r="AL172" s="151">
        <v>0.52083333333333337</v>
      </c>
      <c r="AM172" s="9">
        <f t="shared" si="81"/>
        <v>3.4722222222223209E-3</v>
      </c>
      <c r="AN172" s="565">
        <f t="shared" si="100"/>
        <v>0.3125</v>
      </c>
      <c r="AO172" s="10">
        <f t="shared" si="82"/>
        <v>7</v>
      </c>
      <c r="AP172" s="10">
        <f t="shared" si="83"/>
        <v>30</v>
      </c>
      <c r="AQ172" s="565">
        <f t="shared" si="84"/>
        <v>0.13749999999999996</v>
      </c>
      <c r="AR172" s="10">
        <f t="shared" si="85"/>
        <v>3</v>
      </c>
      <c r="AS172" s="10">
        <f t="shared" si="86"/>
        <v>18</v>
      </c>
      <c r="AT172" s="553"/>
      <c r="AU172" s="553"/>
      <c r="AV172" s="553"/>
      <c r="AW172" s="546">
        <f t="shared" si="87"/>
        <v>0</v>
      </c>
      <c r="AX172" s="546">
        <f t="shared" si="98"/>
        <v>0</v>
      </c>
      <c r="AY172" s="553"/>
      <c r="AZ172" s="546">
        <f t="shared" si="89"/>
        <v>0</v>
      </c>
      <c r="BA172" s="546">
        <f t="shared" si="90"/>
        <v>0</v>
      </c>
      <c r="BB172" s="553"/>
      <c r="BC172" s="546">
        <f t="shared" si="91"/>
        <v>0</v>
      </c>
      <c r="BD172" s="546">
        <f t="shared" si="92"/>
        <v>0</v>
      </c>
      <c r="BE172" s="553"/>
      <c r="BF172" s="546">
        <f t="shared" si="93"/>
        <v>0</v>
      </c>
      <c r="BG172" s="546">
        <f t="shared" si="94"/>
        <v>0</v>
      </c>
      <c r="BH172" s="553"/>
      <c r="BI172" s="637">
        <f t="shared" si="95"/>
        <v>0</v>
      </c>
      <c r="BJ172" s="558">
        <f t="shared" si="96"/>
        <v>0</v>
      </c>
      <c r="BK172" s="642">
        <f t="shared" si="97"/>
        <v>61.881034482758622</v>
      </c>
    </row>
    <row r="173" spans="1:63" s="152" customFormat="1" x14ac:dyDescent="0.25">
      <c r="A173" s="590">
        <v>40770</v>
      </c>
      <c r="B173" s="591">
        <f t="shared" si="99"/>
        <v>8</v>
      </c>
      <c r="C173" s="592">
        <v>29</v>
      </c>
      <c r="D173" s="593" t="s">
        <v>33</v>
      </c>
      <c r="E173" s="593" t="s">
        <v>310</v>
      </c>
      <c r="F173" s="528">
        <v>3427.51</v>
      </c>
      <c r="G173" s="592">
        <v>56</v>
      </c>
      <c r="H173" s="592">
        <v>3</v>
      </c>
      <c r="I173" s="553">
        <v>0.55208333333333337</v>
      </c>
      <c r="J173" s="553">
        <v>0.55208333333333337</v>
      </c>
      <c r="K173" s="151">
        <v>0.58333333333333337</v>
      </c>
      <c r="L173" s="565">
        <f t="shared" si="70"/>
        <v>3.125E-2</v>
      </c>
      <c r="M173" s="151">
        <v>0.58680555555555558</v>
      </c>
      <c r="N173" s="565">
        <f t="shared" si="71"/>
        <v>3.4722222222222099E-3</v>
      </c>
      <c r="O173" s="151">
        <v>0.59583333333333333</v>
      </c>
      <c r="P173" s="565">
        <f t="shared" si="72"/>
        <v>9.0277777777777457E-3</v>
      </c>
      <c r="Q173" s="151">
        <v>0.59722222222222221</v>
      </c>
      <c r="R173" s="151">
        <v>0.63888888888888895</v>
      </c>
      <c r="S173" s="9">
        <f t="shared" si="73"/>
        <v>4.1666666666666741E-2</v>
      </c>
      <c r="T173" s="151">
        <v>0.63888888888888895</v>
      </c>
      <c r="U173" s="151">
        <v>0.63888888888888895</v>
      </c>
      <c r="V173" s="9">
        <f t="shared" si="74"/>
        <v>0</v>
      </c>
      <c r="W173" s="151">
        <v>0.64236111111111105</v>
      </c>
      <c r="X173" s="9">
        <f t="shared" si="69"/>
        <v>3.4722222222220989E-3</v>
      </c>
      <c r="Y173" s="151">
        <v>0.64374999999999993</v>
      </c>
      <c r="Z173" s="9">
        <f t="shared" si="75"/>
        <v>1.388888888888884E-3</v>
      </c>
      <c r="AA173" s="151">
        <v>0.72083333333333333</v>
      </c>
      <c r="AB173" s="565">
        <f t="shared" si="76"/>
        <v>7.7083333333333393E-2</v>
      </c>
      <c r="AC173" s="151">
        <v>0.72083333333333333</v>
      </c>
      <c r="AD173" s="151">
        <v>0.72083333333333333</v>
      </c>
      <c r="AE173" s="9">
        <f t="shared" si="77"/>
        <v>0</v>
      </c>
      <c r="AF173" s="151">
        <v>0.72777777777777775</v>
      </c>
      <c r="AG173" s="151">
        <v>0.73611111111111116</v>
      </c>
      <c r="AH173" s="9">
        <f t="shared" si="78"/>
        <v>8.3333333333334147E-3</v>
      </c>
      <c r="AI173" s="10">
        <f t="shared" si="79"/>
        <v>0</v>
      </c>
      <c r="AJ173" s="10">
        <f t="shared" si="80"/>
        <v>12</v>
      </c>
      <c r="AK173" s="151">
        <v>0.74305555555555547</v>
      </c>
      <c r="AL173" s="151">
        <v>0.74652777777777779</v>
      </c>
      <c r="AM173" s="9">
        <f t="shared" si="81"/>
        <v>3.4722222222223209E-3</v>
      </c>
      <c r="AN173" s="565">
        <f t="shared" si="100"/>
        <v>0.19444444444444442</v>
      </c>
      <c r="AO173" s="10">
        <f t="shared" si="82"/>
        <v>4</v>
      </c>
      <c r="AP173" s="10">
        <f t="shared" si="83"/>
        <v>40</v>
      </c>
      <c r="AQ173" s="565">
        <f t="shared" si="84"/>
        <v>7.7083333333333393E-2</v>
      </c>
      <c r="AR173" s="10">
        <f t="shared" si="85"/>
        <v>1</v>
      </c>
      <c r="AS173" s="10">
        <f t="shared" si="86"/>
        <v>51</v>
      </c>
      <c r="AT173" s="553"/>
      <c r="AU173" s="553"/>
      <c r="AV173" s="553"/>
      <c r="AW173" s="546">
        <f t="shared" si="87"/>
        <v>0</v>
      </c>
      <c r="AX173" s="546">
        <f t="shared" si="98"/>
        <v>0</v>
      </c>
      <c r="AY173" s="553"/>
      <c r="AZ173" s="546">
        <f t="shared" si="89"/>
        <v>0</v>
      </c>
      <c r="BA173" s="546">
        <f t="shared" si="90"/>
        <v>0</v>
      </c>
      <c r="BB173" s="553"/>
      <c r="BC173" s="546">
        <f t="shared" si="91"/>
        <v>0</v>
      </c>
      <c r="BD173" s="546">
        <f t="shared" si="92"/>
        <v>0</v>
      </c>
      <c r="BE173" s="553"/>
      <c r="BF173" s="546">
        <f t="shared" si="93"/>
        <v>0</v>
      </c>
      <c r="BG173" s="546">
        <f t="shared" si="94"/>
        <v>0</v>
      </c>
      <c r="BH173" s="553"/>
      <c r="BI173" s="637">
        <f t="shared" si="95"/>
        <v>0</v>
      </c>
      <c r="BJ173" s="558">
        <f t="shared" si="96"/>
        <v>0</v>
      </c>
      <c r="BK173" s="642">
        <f t="shared" si="97"/>
        <v>61.205535714285716</v>
      </c>
    </row>
    <row r="174" spans="1:63" s="152" customFormat="1" x14ac:dyDescent="0.25">
      <c r="A174" s="590">
        <v>40770</v>
      </c>
      <c r="B174" s="591">
        <f t="shared" si="99"/>
        <v>8</v>
      </c>
      <c r="C174" s="592">
        <v>2</v>
      </c>
      <c r="D174" s="593" t="s">
        <v>309</v>
      </c>
      <c r="E174" s="594" t="s">
        <v>265</v>
      </c>
      <c r="F174" s="528">
        <v>3542.28</v>
      </c>
      <c r="G174" s="592">
        <v>56</v>
      </c>
      <c r="H174" s="592">
        <v>3</v>
      </c>
      <c r="I174" s="553">
        <v>0.4597222222222222</v>
      </c>
      <c r="J174" s="553">
        <v>0.4597222222222222</v>
      </c>
      <c r="K174" s="151">
        <v>0.4826388888888889</v>
      </c>
      <c r="L174" s="565">
        <f t="shared" si="70"/>
        <v>2.2916666666666696E-2</v>
      </c>
      <c r="M174" s="151">
        <v>0.4861111111111111</v>
      </c>
      <c r="N174" s="565">
        <f t="shared" si="71"/>
        <v>3.4722222222222099E-3</v>
      </c>
      <c r="O174" s="151">
        <v>0.49652777777777773</v>
      </c>
      <c r="P174" s="565">
        <f t="shared" si="72"/>
        <v>1.041666666666663E-2</v>
      </c>
      <c r="Q174" s="151">
        <v>0.49861111111111112</v>
      </c>
      <c r="R174" s="151">
        <v>0.80833333333333324</v>
      </c>
      <c r="S174" s="9">
        <f t="shared" si="73"/>
        <v>0.30972222222222212</v>
      </c>
      <c r="T174" s="151">
        <v>0.80833333333333324</v>
      </c>
      <c r="U174" s="151">
        <v>0.80833333333333324</v>
      </c>
      <c r="V174" s="9">
        <f t="shared" si="74"/>
        <v>0</v>
      </c>
      <c r="W174" s="151">
        <v>0.80833333333333324</v>
      </c>
      <c r="X174" s="9">
        <f t="shared" si="69"/>
        <v>0</v>
      </c>
      <c r="Y174" s="151">
        <v>0.80833333333333324</v>
      </c>
      <c r="Z174" s="9">
        <f t="shared" si="75"/>
        <v>0</v>
      </c>
      <c r="AA174" s="151">
        <v>0.86319444444444438</v>
      </c>
      <c r="AB174" s="565">
        <f t="shared" si="76"/>
        <v>5.4861111111111138E-2</v>
      </c>
      <c r="AC174" s="151">
        <v>0.86319444444444438</v>
      </c>
      <c r="AD174" s="151">
        <v>0.86319444444444438</v>
      </c>
      <c r="AE174" s="9">
        <f t="shared" si="77"/>
        <v>0</v>
      </c>
      <c r="AF174" s="151">
        <v>0.87013888888888891</v>
      </c>
      <c r="AG174" s="151">
        <v>0.875</v>
      </c>
      <c r="AH174" s="9">
        <f t="shared" si="78"/>
        <v>4.8611111111110938E-3</v>
      </c>
      <c r="AI174" s="10">
        <f t="shared" si="79"/>
        <v>0</v>
      </c>
      <c r="AJ174" s="10">
        <f t="shared" si="80"/>
        <v>7</v>
      </c>
      <c r="AK174" s="151">
        <v>0.88194444444444453</v>
      </c>
      <c r="AL174" s="151">
        <v>0.88541666666666663</v>
      </c>
      <c r="AM174" s="9">
        <f t="shared" si="81"/>
        <v>3.4722222222220989E-3</v>
      </c>
      <c r="AN174" s="565">
        <f t="shared" si="100"/>
        <v>0.42569444444444443</v>
      </c>
      <c r="AO174" s="10">
        <f t="shared" si="82"/>
        <v>10</v>
      </c>
      <c r="AP174" s="10">
        <f t="shared" si="83"/>
        <v>13</v>
      </c>
      <c r="AQ174" s="565">
        <f t="shared" si="84"/>
        <v>5.4861111111111138E-2</v>
      </c>
      <c r="AR174" s="10">
        <f t="shared" si="85"/>
        <v>1</v>
      </c>
      <c r="AS174" s="10">
        <f t="shared" si="86"/>
        <v>19</v>
      </c>
      <c r="AT174" s="553"/>
      <c r="AU174" s="553"/>
      <c r="AV174" s="553"/>
      <c r="AW174" s="546">
        <f t="shared" si="87"/>
        <v>0</v>
      </c>
      <c r="AX174" s="546">
        <f t="shared" si="98"/>
        <v>0</v>
      </c>
      <c r="AY174" s="553"/>
      <c r="AZ174" s="546">
        <f t="shared" si="89"/>
        <v>0</v>
      </c>
      <c r="BA174" s="546">
        <f t="shared" si="90"/>
        <v>0</v>
      </c>
      <c r="BB174" s="553"/>
      <c r="BC174" s="546">
        <f t="shared" si="91"/>
        <v>0</v>
      </c>
      <c r="BD174" s="546">
        <f t="shared" si="92"/>
        <v>0</v>
      </c>
      <c r="BE174" s="553"/>
      <c r="BF174" s="546">
        <f t="shared" si="93"/>
        <v>0</v>
      </c>
      <c r="BG174" s="546">
        <f t="shared" si="94"/>
        <v>0</v>
      </c>
      <c r="BH174" s="553"/>
      <c r="BI174" s="637">
        <f t="shared" si="95"/>
        <v>0</v>
      </c>
      <c r="BJ174" s="558">
        <f t="shared" si="96"/>
        <v>0</v>
      </c>
      <c r="BK174" s="642">
        <f t="shared" si="97"/>
        <v>63.255000000000003</v>
      </c>
    </row>
    <row r="175" spans="1:63" s="152" customFormat="1" x14ac:dyDescent="0.25">
      <c r="A175" s="590">
        <v>40770</v>
      </c>
      <c r="B175" s="591">
        <f t="shared" si="99"/>
        <v>8</v>
      </c>
      <c r="C175" s="592">
        <v>30</v>
      </c>
      <c r="D175" s="593" t="s">
        <v>33</v>
      </c>
      <c r="E175" s="593" t="s">
        <v>273</v>
      </c>
      <c r="F175" s="528">
        <v>3525.26</v>
      </c>
      <c r="G175" s="592">
        <v>57</v>
      </c>
      <c r="H175" s="592">
        <v>2</v>
      </c>
      <c r="I175" s="553">
        <v>0.85416666666666663</v>
      </c>
      <c r="J175" s="553">
        <v>0.85416666666666663</v>
      </c>
      <c r="K175" s="151">
        <v>0.88194444444444453</v>
      </c>
      <c r="L175" s="565">
        <f t="shared" si="70"/>
        <v>2.7777777777777901E-2</v>
      </c>
      <c r="M175" s="151">
        <v>0.88541666666666663</v>
      </c>
      <c r="N175" s="565">
        <f t="shared" si="71"/>
        <v>3.4722222222220989E-3</v>
      </c>
      <c r="O175" s="151">
        <v>0.8979166666666667</v>
      </c>
      <c r="P175" s="565">
        <f t="shared" si="72"/>
        <v>1.2500000000000067E-2</v>
      </c>
      <c r="Q175" s="151">
        <v>0.8979166666666667</v>
      </c>
      <c r="R175" s="151">
        <v>0.92013888888888884</v>
      </c>
      <c r="S175" s="9">
        <f t="shared" si="73"/>
        <v>2.2222222222222143E-2</v>
      </c>
      <c r="T175" s="151">
        <v>0.8979166666666667</v>
      </c>
      <c r="U175" s="151">
        <v>0.92013888888888884</v>
      </c>
      <c r="V175" s="9">
        <f t="shared" si="74"/>
        <v>2.2222222222222143E-2</v>
      </c>
      <c r="W175" s="151">
        <v>0.9291666666666667</v>
      </c>
      <c r="X175" s="9">
        <f t="shared" si="69"/>
        <v>9.0277777777778567E-3</v>
      </c>
      <c r="Y175" s="151">
        <v>0.9291666666666667</v>
      </c>
      <c r="Z175" s="9">
        <f t="shared" si="75"/>
        <v>0</v>
      </c>
      <c r="AA175" s="151">
        <v>0.99375000000000002</v>
      </c>
      <c r="AB175" s="565">
        <f t="shared" si="76"/>
        <v>6.4583333333333326E-2</v>
      </c>
      <c r="AC175" s="151">
        <v>0.99375000000000002</v>
      </c>
      <c r="AD175" s="151">
        <v>0.99375000000000002</v>
      </c>
      <c r="AE175" s="9">
        <f t="shared" si="77"/>
        <v>0</v>
      </c>
      <c r="AF175" s="151">
        <v>0.99791666666666667</v>
      </c>
      <c r="AG175" s="151">
        <v>1</v>
      </c>
      <c r="AH175" s="9">
        <f t="shared" si="78"/>
        <v>2.0833333333333259E-3</v>
      </c>
      <c r="AI175" s="10">
        <f t="shared" si="79"/>
        <v>0</v>
      </c>
      <c r="AJ175" s="10">
        <f t="shared" si="80"/>
        <v>3</v>
      </c>
      <c r="AK175" s="151">
        <v>1</v>
      </c>
      <c r="AL175" s="151">
        <v>1</v>
      </c>
      <c r="AM175" s="9">
        <f t="shared" si="81"/>
        <v>0</v>
      </c>
      <c r="AN175" s="565">
        <f t="shared" si="100"/>
        <v>0.14583333333333337</v>
      </c>
      <c r="AO175" s="10">
        <f t="shared" si="82"/>
        <v>3</v>
      </c>
      <c r="AP175" s="10">
        <f t="shared" si="83"/>
        <v>30</v>
      </c>
      <c r="AQ175" s="565">
        <f t="shared" si="84"/>
        <v>6.4583333333333326E-2</v>
      </c>
      <c r="AR175" s="10">
        <f t="shared" si="85"/>
        <v>1</v>
      </c>
      <c r="AS175" s="10">
        <f t="shared" si="86"/>
        <v>33</v>
      </c>
      <c r="AT175" s="553"/>
      <c r="AU175" s="553"/>
      <c r="AV175" s="553"/>
      <c r="AW175" s="546">
        <f t="shared" si="87"/>
        <v>0</v>
      </c>
      <c r="AX175" s="546">
        <f t="shared" si="98"/>
        <v>0</v>
      </c>
      <c r="AY175" s="553"/>
      <c r="AZ175" s="546">
        <f t="shared" si="89"/>
        <v>0</v>
      </c>
      <c r="BA175" s="546">
        <f t="shared" si="90"/>
        <v>0</v>
      </c>
      <c r="BB175" s="553"/>
      <c r="BC175" s="546">
        <f t="shared" si="91"/>
        <v>0</v>
      </c>
      <c r="BD175" s="546">
        <f t="shared" si="92"/>
        <v>0</v>
      </c>
      <c r="BE175" s="553"/>
      <c r="BF175" s="546">
        <f t="shared" si="93"/>
        <v>0</v>
      </c>
      <c r="BG175" s="546">
        <f t="shared" si="94"/>
        <v>0</v>
      </c>
      <c r="BH175" s="553"/>
      <c r="BI175" s="637">
        <f t="shared" si="95"/>
        <v>0</v>
      </c>
      <c r="BJ175" s="558">
        <f t="shared" si="96"/>
        <v>0</v>
      </c>
      <c r="BK175" s="642">
        <f t="shared" si="97"/>
        <v>61.846666666666671</v>
      </c>
    </row>
    <row r="176" spans="1:63" s="152" customFormat="1" ht="30" x14ac:dyDescent="0.25">
      <c r="A176" s="590">
        <v>40771</v>
      </c>
      <c r="B176" s="591">
        <f t="shared" si="99"/>
        <v>8</v>
      </c>
      <c r="C176" s="592">
        <v>31</v>
      </c>
      <c r="D176" s="593" t="s">
        <v>33</v>
      </c>
      <c r="E176" s="593" t="s">
        <v>323</v>
      </c>
      <c r="F176" s="528">
        <v>3579.16</v>
      </c>
      <c r="G176" s="592">
        <v>58</v>
      </c>
      <c r="H176" s="592">
        <v>1</v>
      </c>
      <c r="I176" s="553">
        <v>0.17708333333333334</v>
      </c>
      <c r="J176" s="553">
        <v>0.17708333333333334</v>
      </c>
      <c r="K176" s="151">
        <v>0.18402777777777779</v>
      </c>
      <c r="L176" s="565">
        <f t="shared" si="70"/>
        <v>6.9444444444444475E-3</v>
      </c>
      <c r="M176" s="151">
        <v>0.1875</v>
      </c>
      <c r="N176" s="565">
        <f t="shared" si="71"/>
        <v>3.4722222222222099E-3</v>
      </c>
      <c r="O176" s="151">
        <v>0.21111111111111111</v>
      </c>
      <c r="P176" s="565">
        <f t="shared" si="72"/>
        <v>2.361111111111111E-2</v>
      </c>
      <c r="Q176" s="151">
        <v>0.21249999999999999</v>
      </c>
      <c r="R176" s="151">
        <v>0.24374999999999999</v>
      </c>
      <c r="S176" s="9">
        <f t="shared" si="73"/>
        <v>3.125E-2</v>
      </c>
      <c r="T176" s="151">
        <v>0.21249999999999999</v>
      </c>
      <c r="U176" s="151">
        <v>0.24374999999999999</v>
      </c>
      <c r="V176" s="9">
        <f t="shared" si="74"/>
        <v>3.125E-2</v>
      </c>
      <c r="W176" s="151">
        <v>0.25</v>
      </c>
      <c r="X176" s="9">
        <f t="shared" si="69"/>
        <v>6.2500000000000056E-3</v>
      </c>
      <c r="Y176" s="151">
        <v>0.25</v>
      </c>
      <c r="Z176" s="9">
        <f t="shared" si="75"/>
        <v>0</v>
      </c>
      <c r="AA176" s="151">
        <v>0.3972222222222222</v>
      </c>
      <c r="AB176" s="565">
        <f t="shared" si="76"/>
        <v>0.1472222222222222</v>
      </c>
      <c r="AC176" s="151">
        <v>0.3972222222222222</v>
      </c>
      <c r="AD176" s="151">
        <v>0.3972222222222222</v>
      </c>
      <c r="AE176" s="9">
        <f t="shared" si="77"/>
        <v>0</v>
      </c>
      <c r="AF176" s="151">
        <v>0.40625</v>
      </c>
      <c r="AG176" s="151">
        <v>0.41319444444444442</v>
      </c>
      <c r="AH176" s="9">
        <f t="shared" si="78"/>
        <v>6.9444444444444198E-3</v>
      </c>
      <c r="AI176" s="10">
        <f t="shared" si="79"/>
        <v>0</v>
      </c>
      <c r="AJ176" s="10">
        <f t="shared" si="80"/>
        <v>10</v>
      </c>
      <c r="AK176" s="151">
        <v>0.4236111111111111</v>
      </c>
      <c r="AL176" s="151">
        <v>0.42708333333333331</v>
      </c>
      <c r="AM176" s="9">
        <f t="shared" si="81"/>
        <v>3.4722222222222099E-3</v>
      </c>
      <c r="AN176" s="565">
        <f t="shared" si="100"/>
        <v>0.24999999999999997</v>
      </c>
      <c r="AO176" s="10">
        <f t="shared" si="82"/>
        <v>6</v>
      </c>
      <c r="AP176" s="10">
        <f t="shared" si="83"/>
        <v>0</v>
      </c>
      <c r="AQ176" s="565">
        <f t="shared" si="84"/>
        <v>0.1472222222222222</v>
      </c>
      <c r="AR176" s="10">
        <f t="shared" si="85"/>
        <v>3</v>
      </c>
      <c r="AS176" s="10">
        <f t="shared" si="86"/>
        <v>32</v>
      </c>
      <c r="AT176" s="553"/>
      <c r="AU176" s="553"/>
      <c r="AV176" s="553"/>
      <c r="AW176" s="546">
        <f t="shared" si="87"/>
        <v>0</v>
      </c>
      <c r="AX176" s="546">
        <f t="shared" si="98"/>
        <v>0</v>
      </c>
      <c r="AY176" s="553"/>
      <c r="AZ176" s="546">
        <f t="shared" si="89"/>
        <v>0</v>
      </c>
      <c r="BA176" s="546">
        <f t="shared" si="90"/>
        <v>0</v>
      </c>
      <c r="BB176" s="553"/>
      <c r="BC176" s="546">
        <f t="shared" si="91"/>
        <v>0</v>
      </c>
      <c r="BD176" s="546">
        <f t="shared" si="92"/>
        <v>0</v>
      </c>
      <c r="BE176" s="553"/>
      <c r="BF176" s="546">
        <f t="shared" si="93"/>
        <v>0</v>
      </c>
      <c r="BG176" s="546">
        <f t="shared" si="94"/>
        <v>0</v>
      </c>
      <c r="BH176" s="553"/>
      <c r="BI176" s="637">
        <f t="shared" si="95"/>
        <v>0</v>
      </c>
      <c r="BJ176" s="558">
        <f t="shared" si="96"/>
        <v>0</v>
      </c>
      <c r="BK176" s="642">
        <f t="shared" si="97"/>
        <v>61.70965517241379</v>
      </c>
    </row>
    <row r="177" spans="1:63" s="152" customFormat="1" x14ac:dyDescent="0.25">
      <c r="A177" s="590">
        <v>40771</v>
      </c>
      <c r="B177" s="591">
        <f t="shared" si="99"/>
        <v>8</v>
      </c>
      <c r="C177" s="592">
        <v>10</v>
      </c>
      <c r="D177" s="593" t="s">
        <v>243</v>
      </c>
      <c r="E177" s="593" t="s">
        <v>288</v>
      </c>
      <c r="F177" s="528">
        <v>3651.23</v>
      </c>
      <c r="G177" s="592">
        <v>59</v>
      </c>
      <c r="H177" s="592">
        <v>0</v>
      </c>
      <c r="I177" s="553">
        <v>0.28125</v>
      </c>
      <c r="J177" s="553">
        <v>0.28125</v>
      </c>
      <c r="K177" s="151">
        <v>0.35069444444444442</v>
      </c>
      <c r="L177" s="565">
        <f t="shared" si="70"/>
        <v>6.944444444444442E-2</v>
      </c>
      <c r="M177" s="151">
        <v>0.35416666666666669</v>
      </c>
      <c r="N177" s="565">
        <f t="shared" si="71"/>
        <v>3.4722222222222654E-3</v>
      </c>
      <c r="O177" s="151">
        <v>0.37152777777777773</v>
      </c>
      <c r="P177" s="565">
        <f t="shared" si="72"/>
        <v>1.7361111111111049E-2</v>
      </c>
      <c r="Q177" s="151">
        <v>0.375</v>
      </c>
      <c r="R177" s="151">
        <v>0.45833333333333331</v>
      </c>
      <c r="S177" s="9">
        <f t="shared" si="73"/>
        <v>8.3333333333333315E-2</v>
      </c>
      <c r="T177" s="151">
        <v>0.375</v>
      </c>
      <c r="U177" s="151">
        <v>0.45833333333333331</v>
      </c>
      <c r="V177" s="9">
        <f t="shared" si="74"/>
        <v>8.3333333333333315E-2</v>
      </c>
      <c r="W177" s="151">
        <v>0.45833333333333331</v>
      </c>
      <c r="X177" s="9">
        <f t="shared" si="69"/>
        <v>0</v>
      </c>
      <c r="Y177" s="151">
        <v>0.45833333333333331</v>
      </c>
      <c r="Z177" s="9">
        <f t="shared" si="75"/>
        <v>0</v>
      </c>
      <c r="AA177" s="151">
        <v>0.72430555555555554</v>
      </c>
      <c r="AB177" s="565">
        <f t="shared" si="76"/>
        <v>0.26597222222222222</v>
      </c>
      <c r="AC177" s="151">
        <v>0.72430555555555554</v>
      </c>
      <c r="AD177" s="151">
        <v>0.72430555555555554</v>
      </c>
      <c r="AE177" s="9">
        <f t="shared" si="77"/>
        <v>0</v>
      </c>
      <c r="AF177" s="151">
        <v>0.73263888888888884</v>
      </c>
      <c r="AG177" s="151">
        <v>0.74305555555555547</v>
      </c>
      <c r="AH177" s="9">
        <f t="shared" si="78"/>
        <v>1.041666666666663E-2</v>
      </c>
      <c r="AI177" s="10">
        <f t="shared" si="79"/>
        <v>0</v>
      </c>
      <c r="AJ177" s="10">
        <f t="shared" si="80"/>
        <v>15</v>
      </c>
      <c r="AK177" s="151">
        <v>8.3333333333333329E-2</v>
      </c>
      <c r="AL177" s="151">
        <v>1.0868055555555556</v>
      </c>
      <c r="AM177" s="9">
        <f t="shared" si="81"/>
        <v>1.0034722222222223</v>
      </c>
      <c r="AN177" s="565">
        <f t="shared" si="100"/>
        <v>0.80555555555555558</v>
      </c>
      <c r="AO177" s="10">
        <f t="shared" si="82"/>
        <v>19</v>
      </c>
      <c r="AP177" s="10">
        <f t="shared" si="83"/>
        <v>20</v>
      </c>
      <c r="AQ177" s="565">
        <f t="shared" si="84"/>
        <v>0.26597222222222222</v>
      </c>
      <c r="AR177" s="10">
        <f t="shared" si="85"/>
        <v>6</v>
      </c>
      <c r="AS177" s="10">
        <f t="shared" si="86"/>
        <v>23</v>
      </c>
      <c r="AT177" s="553"/>
      <c r="AU177" s="553"/>
      <c r="AV177" s="553"/>
      <c r="AW177" s="546">
        <f t="shared" si="87"/>
        <v>0</v>
      </c>
      <c r="AX177" s="546">
        <f t="shared" si="98"/>
        <v>0</v>
      </c>
      <c r="AY177" s="553"/>
      <c r="AZ177" s="546">
        <f t="shared" si="89"/>
        <v>0</v>
      </c>
      <c r="BA177" s="546">
        <f t="shared" si="90"/>
        <v>0</v>
      </c>
      <c r="BB177" s="553"/>
      <c r="BC177" s="546">
        <f t="shared" si="91"/>
        <v>0</v>
      </c>
      <c r="BD177" s="546">
        <f t="shared" si="92"/>
        <v>0</v>
      </c>
      <c r="BE177" s="553"/>
      <c r="BF177" s="546">
        <f t="shared" si="93"/>
        <v>0</v>
      </c>
      <c r="BG177" s="546">
        <f t="shared" si="94"/>
        <v>0</v>
      </c>
      <c r="BH177" s="553"/>
      <c r="BI177" s="637">
        <f t="shared" si="95"/>
        <v>0</v>
      </c>
      <c r="BJ177" s="558">
        <f t="shared" si="96"/>
        <v>0</v>
      </c>
      <c r="BK177" s="642">
        <f t="shared" si="97"/>
        <v>61.885254237288137</v>
      </c>
    </row>
    <row r="178" spans="1:63" s="152" customFormat="1" ht="30" x14ac:dyDescent="0.25">
      <c r="A178" s="590">
        <v>40771</v>
      </c>
      <c r="B178" s="591">
        <f t="shared" si="99"/>
        <v>8</v>
      </c>
      <c r="C178" s="592">
        <v>32</v>
      </c>
      <c r="D178" s="593" t="s">
        <v>33</v>
      </c>
      <c r="E178" s="593" t="s">
        <v>324</v>
      </c>
      <c r="F178" s="528">
        <v>3612.88</v>
      </c>
      <c r="G178" s="592">
        <v>57</v>
      </c>
      <c r="H178" s="592">
        <v>2</v>
      </c>
      <c r="I178" s="553">
        <v>0.45208333333333334</v>
      </c>
      <c r="J178" s="553">
        <v>0.45208333333333334</v>
      </c>
      <c r="K178" s="151">
        <v>0.46527777777777773</v>
      </c>
      <c r="L178" s="565">
        <f t="shared" si="70"/>
        <v>1.3194444444444398E-2</v>
      </c>
      <c r="M178" s="151">
        <v>0.46875</v>
      </c>
      <c r="N178" s="565">
        <f t="shared" si="71"/>
        <v>3.4722222222222654E-3</v>
      </c>
      <c r="O178" s="151">
        <v>0.4826388888888889</v>
      </c>
      <c r="P178" s="565">
        <f t="shared" si="72"/>
        <v>1.3888888888888895E-2</v>
      </c>
      <c r="Q178" s="151">
        <v>0.4826388888888889</v>
      </c>
      <c r="R178" s="151">
        <v>0.52777777777777779</v>
      </c>
      <c r="S178" s="9">
        <f t="shared" si="73"/>
        <v>4.5138888888888895E-2</v>
      </c>
      <c r="T178" s="151">
        <v>0.4826388888888889</v>
      </c>
      <c r="U178" s="151">
        <v>0.52777777777777779</v>
      </c>
      <c r="V178" s="9">
        <f t="shared" si="74"/>
        <v>4.5138888888888895E-2</v>
      </c>
      <c r="W178" s="151">
        <v>0.84583333333333333</v>
      </c>
      <c r="X178" s="9">
        <f t="shared" si="69"/>
        <v>0.31805555555555554</v>
      </c>
      <c r="Y178" s="151">
        <v>0.8520833333333333</v>
      </c>
      <c r="Z178" s="9">
        <f t="shared" si="75"/>
        <v>6.2499999999999778E-3</v>
      </c>
      <c r="AA178" s="151">
        <v>0.96736111111111101</v>
      </c>
      <c r="AB178" s="565">
        <f t="shared" si="76"/>
        <v>0.1152777777777777</v>
      </c>
      <c r="AC178" s="151">
        <v>0.96736111111111101</v>
      </c>
      <c r="AD178" s="151">
        <v>0.96736111111111101</v>
      </c>
      <c r="AE178" s="9">
        <f t="shared" si="77"/>
        <v>0</v>
      </c>
      <c r="AF178" s="151">
        <v>0.97430555555555554</v>
      </c>
      <c r="AG178" s="151">
        <v>0.97916666666666663</v>
      </c>
      <c r="AH178" s="9">
        <f t="shared" si="78"/>
        <v>4.8611111111110938E-3</v>
      </c>
      <c r="AI178" s="10">
        <f t="shared" si="79"/>
        <v>0</v>
      </c>
      <c r="AJ178" s="10">
        <f t="shared" si="80"/>
        <v>7</v>
      </c>
      <c r="AK178" s="151">
        <v>1.21875</v>
      </c>
      <c r="AL178" s="151">
        <v>1.2222222222222221</v>
      </c>
      <c r="AM178" s="9">
        <f t="shared" si="81"/>
        <v>3.4722222222220989E-3</v>
      </c>
      <c r="AN178" s="565">
        <f t="shared" si="100"/>
        <v>0.77013888888888871</v>
      </c>
      <c r="AO178" s="10">
        <f t="shared" si="82"/>
        <v>18</v>
      </c>
      <c r="AP178" s="10">
        <f t="shared" si="83"/>
        <v>29</v>
      </c>
      <c r="AQ178" s="565">
        <f t="shared" si="84"/>
        <v>0.1152777777777777</v>
      </c>
      <c r="AR178" s="10">
        <f t="shared" si="85"/>
        <v>2</v>
      </c>
      <c r="AS178" s="10">
        <f t="shared" si="86"/>
        <v>46</v>
      </c>
      <c r="AT178" s="553"/>
      <c r="AU178" s="553"/>
      <c r="AV178" s="553"/>
      <c r="AW178" s="546">
        <f t="shared" si="87"/>
        <v>0</v>
      </c>
      <c r="AX178" s="546">
        <f t="shared" si="98"/>
        <v>0</v>
      </c>
      <c r="AY178" s="553"/>
      <c r="AZ178" s="546">
        <f t="shared" si="89"/>
        <v>0</v>
      </c>
      <c r="BA178" s="546">
        <f t="shared" si="90"/>
        <v>0</v>
      </c>
      <c r="BB178" s="553"/>
      <c r="BC178" s="546">
        <f t="shared" si="91"/>
        <v>0</v>
      </c>
      <c r="BD178" s="546">
        <f t="shared" si="92"/>
        <v>0</v>
      </c>
      <c r="BE178" s="553"/>
      <c r="BF178" s="546">
        <f t="shared" si="93"/>
        <v>0</v>
      </c>
      <c r="BG178" s="546">
        <f t="shared" si="94"/>
        <v>0</v>
      </c>
      <c r="BH178" s="553"/>
      <c r="BI178" s="637">
        <f t="shared" si="95"/>
        <v>0</v>
      </c>
      <c r="BJ178" s="558">
        <f t="shared" si="96"/>
        <v>0</v>
      </c>
      <c r="BK178" s="642">
        <f t="shared" si="97"/>
        <v>63.383859649122812</v>
      </c>
    </row>
    <row r="179" spans="1:63" s="152" customFormat="1" ht="30" x14ac:dyDescent="0.25">
      <c r="A179" s="590">
        <v>40771</v>
      </c>
      <c r="B179" s="591">
        <f t="shared" si="99"/>
        <v>8</v>
      </c>
      <c r="C179" s="592">
        <v>33</v>
      </c>
      <c r="D179" s="593" t="s">
        <v>33</v>
      </c>
      <c r="E179" s="593" t="s">
        <v>324</v>
      </c>
      <c r="F179" s="528">
        <v>3659.83</v>
      </c>
      <c r="G179" s="592">
        <v>59</v>
      </c>
      <c r="H179" s="592">
        <v>0</v>
      </c>
      <c r="I179" s="553">
        <v>0.55208333333333337</v>
      </c>
      <c r="J179" s="553">
        <v>0.55208333333333337</v>
      </c>
      <c r="K179" s="151">
        <v>0.5625</v>
      </c>
      <c r="L179" s="565">
        <f t="shared" si="70"/>
        <v>1.041666666666663E-2</v>
      </c>
      <c r="M179" s="151">
        <v>0.56944444444444442</v>
      </c>
      <c r="N179" s="565">
        <f t="shared" si="71"/>
        <v>6.9444444444444198E-3</v>
      </c>
      <c r="O179" s="151">
        <v>0.58194444444444449</v>
      </c>
      <c r="P179" s="565">
        <f t="shared" si="72"/>
        <v>1.2500000000000067E-2</v>
      </c>
      <c r="Q179" s="151">
        <v>0.58194444444444449</v>
      </c>
      <c r="R179" s="151">
        <v>0.64583333333333337</v>
      </c>
      <c r="S179" s="9">
        <f t="shared" si="73"/>
        <v>6.3888888888888884E-2</v>
      </c>
      <c r="T179" s="151">
        <v>0.58194444444444449</v>
      </c>
      <c r="U179" s="151">
        <v>0.64583333333333337</v>
      </c>
      <c r="V179" s="9">
        <f t="shared" si="74"/>
        <v>6.3888888888888884E-2</v>
      </c>
      <c r="W179" s="151">
        <v>0.9375</v>
      </c>
      <c r="X179" s="9">
        <f t="shared" ref="X179:X242" si="101">W179-R179</f>
        <v>0.29166666666666663</v>
      </c>
      <c r="Y179" s="151">
        <v>0.94097222222222221</v>
      </c>
      <c r="Z179" s="9">
        <f t="shared" si="75"/>
        <v>3.4722222222222099E-3</v>
      </c>
      <c r="AA179" s="151">
        <v>1</v>
      </c>
      <c r="AB179" s="565">
        <f t="shared" si="76"/>
        <v>5.902777777777779E-2</v>
      </c>
      <c r="AC179" s="151">
        <v>0.94097222222222221</v>
      </c>
      <c r="AD179" s="151">
        <v>1</v>
      </c>
      <c r="AE179" s="9">
        <f t="shared" si="77"/>
        <v>5.902777777777779E-2</v>
      </c>
      <c r="AF179" s="151">
        <v>1.0104166666666667</v>
      </c>
      <c r="AG179" s="151">
        <v>1.0152777777777777</v>
      </c>
      <c r="AH179" s="9">
        <f t="shared" si="78"/>
        <v>4.8611111111109828E-3</v>
      </c>
      <c r="AI179" s="10">
        <f t="shared" si="79"/>
        <v>0</v>
      </c>
      <c r="AJ179" s="10">
        <f t="shared" si="80"/>
        <v>7</v>
      </c>
      <c r="AK179" s="151">
        <v>1.0208333333333333</v>
      </c>
      <c r="AL179" s="151">
        <v>1.0243055555555556</v>
      </c>
      <c r="AM179" s="9">
        <f t="shared" si="81"/>
        <v>3.4722222222223209E-3</v>
      </c>
      <c r="AN179" s="565">
        <f t="shared" si="100"/>
        <v>0.47222222222222221</v>
      </c>
      <c r="AO179" s="10">
        <f t="shared" si="82"/>
        <v>11</v>
      </c>
      <c r="AP179" s="10">
        <f t="shared" si="83"/>
        <v>20</v>
      </c>
      <c r="AQ179" s="565">
        <f t="shared" si="84"/>
        <v>5.902777777777779E-2</v>
      </c>
      <c r="AR179" s="10">
        <f t="shared" si="85"/>
        <v>1</v>
      </c>
      <c r="AS179" s="10">
        <f t="shared" si="86"/>
        <v>25</v>
      </c>
      <c r="AT179" s="553"/>
      <c r="AU179" s="553"/>
      <c r="AV179" s="553"/>
      <c r="AW179" s="546">
        <f t="shared" si="87"/>
        <v>0</v>
      </c>
      <c r="AX179" s="546">
        <f t="shared" si="98"/>
        <v>0</v>
      </c>
      <c r="AY179" s="553"/>
      <c r="AZ179" s="546">
        <f t="shared" si="89"/>
        <v>0</v>
      </c>
      <c r="BA179" s="546">
        <f t="shared" si="90"/>
        <v>0</v>
      </c>
      <c r="BB179" s="553"/>
      <c r="BC179" s="546">
        <f t="shared" si="91"/>
        <v>0</v>
      </c>
      <c r="BD179" s="546">
        <f t="shared" si="92"/>
        <v>0</v>
      </c>
      <c r="BE179" s="553"/>
      <c r="BF179" s="546">
        <f t="shared" si="93"/>
        <v>0</v>
      </c>
      <c r="BG179" s="546">
        <f t="shared" si="94"/>
        <v>0</v>
      </c>
      <c r="BH179" s="553"/>
      <c r="BI179" s="637">
        <f t="shared" si="95"/>
        <v>0</v>
      </c>
      <c r="BJ179" s="558">
        <f t="shared" si="96"/>
        <v>0</v>
      </c>
      <c r="BK179" s="642">
        <f t="shared" si="97"/>
        <v>62.031016949152544</v>
      </c>
    </row>
    <row r="180" spans="1:63" s="152" customFormat="1" x14ac:dyDescent="0.25">
      <c r="A180" s="590">
        <v>40772</v>
      </c>
      <c r="B180" s="591">
        <f t="shared" si="99"/>
        <v>8</v>
      </c>
      <c r="C180" s="592">
        <v>34</v>
      </c>
      <c r="D180" s="593" t="s">
        <v>33</v>
      </c>
      <c r="E180" s="593" t="s">
        <v>304</v>
      </c>
      <c r="F180" s="528">
        <v>3316.9</v>
      </c>
      <c r="G180" s="592">
        <v>51</v>
      </c>
      <c r="H180" s="592">
        <v>7</v>
      </c>
      <c r="I180" s="553">
        <v>0.75</v>
      </c>
      <c r="J180" s="553">
        <v>0.75</v>
      </c>
      <c r="K180" s="151">
        <v>0.75347222222222221</v>
      </c>
      <c r="L180" s="565">
        <f t="shared" si="70"/>
        <v>3.4722222222222099E-3</v>
      </c>
      <c r="M180" s="151">
        <v>0.75347222222222221</v>
      </c>
      <c r="N180" s="565">
        <f t="shared" si="71"/>
        <v>0</v>
      </c>
      <c r="O180" s="151">
        <v>1.0555555555555556</v>
      </c>
      <c r="P180" s="565">
        <f t="shared" si="72"/>
        <v>0.30208333333333337</v>
      </c>
      <c r="Q180" s="151">
        <v>1.0555555555555556</v>
      </c>
      <c r="R180" s="151">
        <v>1.125</v>
      </c>
      <c r="S180" s="9">
        <f t="shared" si="73"/>
        <v>6.944444444444442E-2</v>
      </c>
      <c r="T180" s="151">
        <v>1.0555555555555556</v>
      </c>
      <c r="U180" s="151">
        <v>1.125</v>
      </c>
      <c r="V180" s="9">
        <f t="shared" si="74"/>
        <v>6.944444444444442E-2</v>
      </c>
      <c r="W180" s="151">
        <v>1.2090277777777778</v>
      </c>
      <c r="X180" s="9">
        <f t="shared" si="101"/>
        <v>8.4027777777777812E-2</v>
      </c>
      <c r="Y180" s="151">
        <v>1.2090277777777778</v>
      </c>
      <c r="Z180" s="9">
        <f t="shared" si="75"/>
        <v>0</v>
      </c>
      <c r="AA180" s="151">
        <v>1.3770833333333332</v>
      </c>
      <c r="AB180" s="565">
        <f t="shared" si="76"/>
        <v>0.1680555555555554</v>
      </c>
      <c r="AC180" s="151">
        <v>1.3770833333333332</v>
      </c>
      <c r="AD180" s="151">
        <v>1.3770833333333332</v>
      </c>
      <c r="AE180" s="9">
        <f t="shared" si="77"/>
        <v>0</v>
      </c>
      <c r="AF180" s="151">
        <v>1.3888888888888891</v>
      </c>
      <c r="AG180" s="151">
        <v>1.3923611111111109</v>
      </c>
      <c r="AH180" s="9">
        <f t="shared" si="78"/>
        <v>3.4722222222218768E-3</v>
      </c>
      <c r="AI180" s="10">
        <f t="shared" si="79"/>
        <v>0</v>
      </c>
      <c r="AJ180" s="10">
        <f t="shared" si="80"/>
        <v>5</v>
      </c>
      <c r="AK180" s="151">
        <v>1.3923611111111109</v>
      </c>
      <c r="AL180" s="151">
        <v>1.3958333333333333</v>
      </c>
      <c r="AM180" s="9">
        <f t="shared" si="81"/>
        <v>3.4722222222223209E-3</v>
      </c>
      <c r="AN180" s="565">
        <f t="shared" si="100"/>
        <v>0.64583333333333326</v>
      </c>
      <c r="AO180" s="10">
        <f t="shared" si="82"/>
        <v>15</v>
      </c>
      <c r="AP180" s="10">
        <f t="shared" si="83"/>
        <v>30</v>
      </c>
      <c r="AQ180" s="565">
        <f t="shared" si="84"/>
        <v>0.1680555555555554</v>
      </c>
      <c r="AR180" s="10">
        <f t="shared" si="85"/>
        <v>4</v>
      </c>
      <c r="AS180" s="10">
        <f t="shared" si="86"/>
        <v>2</v>
      </c>
      <c r="AT180" s="553"/>
      <c r="AU180" s="553"/>
      <c r="AV180" s="553"/>
      <c r="AW180" s="546">
        <f t="shared" si="87"/>
        <v>0</v>
      </c>
      <c r="AX180" s="546">
        <f t="shared" si="98"/>
        <v>0</v>
      </c>
      <c r="AY180" s="553"/>
      <c r="AZ180" s="546">
        <f t="shared" si="89"/>
        <v>0</v>
      </c>
      <c r="BA180" s="546">
        <f t="shared" si="90"/>
        <v>0</v>
      </c>
      <c r="BB180" s="553"/>
      <c r="BC180" s="546">
        <f t="shared" si="91"/>
        <v>0</v>
      </c>
      <c r="BD180" s="546">
        <f t="shared" si="92"/>
        <v>0</v>
      </c>
      <c r="BE180" s="553"/>
      <c r="BF180" s="546">
        <f t="shared" si="93"/>
        <v>0</v>
      </c>
      <c r="BG180" s="546">
        <f t="shared" si="94"/>
        <v>0</v>
      </c>
      <c r="BH180" s="553"/>
      <c r="BI180" s="637">
        <f t="shared" si="95"/>
        <v>0</v>
      </c>
      <c r="BJ180" s="558">
        <f t="shared" si="96"/>
        <v>0</v>
      </c>
      <c r="BK180" s="642">
        <f t="shared" si="97"/>
        <v>65.037254901960793</v>
      </c>
    </row>
    <row r="181" spans="1:63" s="152" customFormat="1" ht="45" x14ac:dyDescent="0.25">
      <c r="A181" s="590">
        <v>40772</v>
      </c>
      <c r="B181" s="591">
        <f t="shared" si="99"/>
        <v>8</v>
      </c>
      <c r="C181" s="592">
        <v>35</v>
      </c>
      <c r="D181" s="593" t="s">
        <v>33</v>
      </c>
      <c r="E181" s="593" t="s">
        <v>305</v>
      </c>
      <c r="F181" s="528">
        <v>3486.58</v>
      </c>
      <c r="G181" s="592">
        <v>56</v>
      </c>
      <c r="H181" s="592">
        <v>2</v>
      </c>
      <c r="I181" s="553">
        <v>0.95833333333333337</v>
      </c>
      <c r="J181" s="553">
        <v>0.95833333333333337</v>
      </c>
      <c r="K181" s="151">
        <v>0.96875</v>
      </c>
      <c r="L181" s="565">
        <f t="shared" si="70"/>
        <v>1.041666666666663E-2</v>
      </c>
      <c r="M181" s="151">
        <v>0.96875</v>
      </c>
      <c r="N181" s="565">
        <f t="shared" si="71"/>
        <v>0</v>
      </c>
      <c r="O181" s="151">
        <v>1.25</v>
      </c>
      <c r="P181" s="565">
        <f t="shared" si="72"/>
        <v>0.28125</v>
      </c>
      <c r="Q181" s="151">
        <v>1.25</v>
      </c>
      <c r="R181" s="151">
        <v>1.34375</v>
      </c>
      <c r="S181" s="9">
        <f t="shared" si="73"/>
        <v>9.375E-2</v>
      </c>
      <c r="T181" s="151">
        <v>1.25</v>
      </c>
      <c r="U181" s="151">
        <v>1.34375</v>
      </c>
      <c r="V181" s="9">
        <f t="shared" si="74"/>
        <v>9.375E-2</v>
      </c>
      <c r="W181" s="151">
        <v>1.3888888888888891</v>
      </c>
      <c r="X181" s="9">
        <f t="shared" si="101"/>
        <v>4.5138888888889062E-2</v>
      </c>
      <c r="Y181" s="151">
        <v>1.3895833333333334</v>
      </c>
      <c r="Z181" s="9">
        <f t="shared" si="75"/>
        <v>6.9444444444433095E-4</v>
      </c>
      <c r="AA181" s="151">
        <v>1.5326388888888889</v>
      </c>
      <c r="AB181" s="565">
        <f t="shared" si="76"/>
        <v>0.14305555555555549</v>
      </c>
      <c r="AC181" s="151">
        <v>1.5326388888888889</v>
      </c>
      <c r="AD181" s="151">
        <v>1.5326388888888889</v>
      </c>
      <c r="AE181" s="9">
        <f t="shared" si="77"/>
        <v>0</v>
      </c>
      <c r="AF181" s="151">
        <v>1.5694444444444444</v>
      </c>
      <c r="AG181" s="151">
        <v>1.5729166666666667</v>
      </c>
      <c r="AH181" s="9">
        <f t="shared" si="78"/>
        <v>3.4722222222223209E-3</v>
      </c>
      <c r="AI181" s="10">
        <f t="shared" si="79"/>
        <v>0</v>
      </c>
      <c r="AJ181" s="10">
        <f t="shared" si="80"/>
        <v>5</v>
      </c>
      <c r="AK181" s="151">
        <v>1.5729166666666667</v>
      </c>
      <c r="AL181" s="151">
        <v>1.5729166666666667</v>
      </c>
      <c r="AM181" s="9">
        <f t="shared" si="81"/>
        <v>0</v>
      </c>
      <c r="AN181" s="565">
        <f t="shared" si="100"/>
        <v>0.61458333333333337</v>
      </c>
      <c r="AO181" s="10">
        <f t="shared" si="82"/>
        <v>14</v>
      </c>
      <c r="AP181" s="10">
        <f t="shared" si="83"/>
        <v>45</v>
      </c>
      <c r="AQ181" s="565">
        <f t="shared" si="84"/>
        <v>0.14305555555555549</v>
      </c>
      <c r="AR181" s="10">
        <f t="shared" si="85"/>
        <v>3</v>
      </c>
      <c r="AS181" s="10">
        <f t="shared" si="86"/>
        <v>26</v>
      </c>
      <c r="AT181" s="553"/>
      <c r="AU181" s="553"/>
      <c r="AV181" s="553"/>
      <c r="AW181" s="546">
        <f t="shared" si="87"/>
        <v>0</v>
      </c>
      <c r="AX181" s="546">
        <f t="shared" si="98"/>
        <v>0</v>
      </c>
      <c r="AY181" s="553"/>
      <c r="AZ181" s="546">
        <f t="shared" si="89"/>
        <v>0</v>
      </c>
      <c r="BA181" s="546">
        <f t="shared" si="90"/>
        <v>0</v>
      </c>
      <c r="BB181" s="553"/>
      <c r="BC181" s="546">
        <f t="shared" si="91"/>
        <v>0</v>
      </c>
      <c r="BD181" s="546">
        <f t="shared" si="92"/>
        <v>0</v>
      </c>
      <c r="BE181" s="553"/>
      <c r="BF181" s="546">
        <f t="shared" si="93"/>
        <v>0</v>
      </c>
      <c r="BG181" s="546">
        <f t="shared" si="94"/>
        <v>0</v>
      </c>
      <c r="BH181" s="553"/>
      <c r="BI181" s="637">
        <f t="shared" si="95"/>
        <v>0</v>
      </c>
      <c r="BJ181" s="558">
        <f t="shared" si="96"/>
        <v>0</v>
      </c>
      <c r="BK181" s="642">
        <f t="shared" si="97"/>
        <v>62.260357142857139</v>
      </c>
    </row>
    <row r="182" spans="1:63" s="152" customFormat="1" x14ac:dyDescent="0.25">
      <c r="A182" s="590">
        <v>40772</v>
      </c>
      <c r="B182" s="591">
        <f t="shared" si="99"/>
        <v>8</v>
      </c>
      <c r="C182" s="592">
        <v>1</v>
      </c>
      <c r="D182" s="593" t="s">
        <v>303</v>
      </c>
      <c r="E182" s="593" t="s">
        <v>265</v>
      </c>
      <c r="F182" s="528">
        <v>3763.04</v>
      </c>
      <c r="G182" s="592">
        <v>59</v>
      </c>
      <c r="H182" s="592">
        <v>0</v>
      </c>
      <c r="I182" s="553">
        <v>0.41666666666666669</v>
      </c>
      <c r="J182" s="553">
        <v>0.41666666666666669</v>
      </c>
      <c r="K182" s="151">
        <v>0.4236111111111111</v>
      </c>
      <c r="L182" s="565">
        <f t="shared" si="70"/>
        <v>6.9444444444444198E-3</v>
      </c>
      <c r="M182" s="151">
        <v>0.4236111111111111</v>
      </c>
      <c r="N182" s="565">
        <f t="shared" si="71"/>
        <v>0</v>
      </c>
      <c r="O182" s="151">
        <v>0.5</v>
      </c>
      <c r="P182" s="565">
        <f t="shared" si="72"/>
        <v>7.6388888888888895E-2</v>
      </c>
      <c r="Q182" s="151">
        <v>0.5</v>
      </c>
      <c r="R182" s="151">
        <v>0.54166666666666663</v>
      </c>
      <c r="S182" s="9">
        <f t="shared" si="73"/>
        <v>4.166666666666663E-2</v>
      </c>
      <c r="T182" s="151">
        <v>0.5</v>
      </c>
      <c r="U182" s="151">
        <v>0.54166666666666663</v>
      </c>
      <c r="V182" s="9">
        <f t="shared" si="74"/>
        <v>4.166666666666663E-2</v>
      </c>
      <c r="W182" s="151">
        <v>0.55069444444444449</v>
      </c>
      <c r="X182" s="9">
        <f t="shared" si="101"/>
        <v>9.0277777777778567E-3</v>
      </c>
      <c r="Y182" s="151">
        <v>0.55277777777777781</v>
      </c>
      <c r="Z182" s="9">
        <f t="shared" si="75"/>
        <v>2.0833333333333259E-3</v>
      </c>
      <c r="AA182" s="151">
        <v>0.71319444444444446</v>
      </c>
      <c r="AB182" s="565">
        <f t="shared" si="76"/>
        <v>0.16041666666666665</v>
      </c>
      <c r="AC182" s="151">
        <v>0.71319444444444446</v>
      </c>
      <c r="AD182" s="151">
        <v>0.71319444444444446</v>
      </c>
      <c r="AE182" s="9">
        <f t="shared" si="77"/>
        <v>0</v>
      </c>
      <c r="AF182" s="151">
        <v>0.76736111111111116</v>
      </c>
      <c r="AG182" s="151">
        <v>0.77083333333333337</v>
      </c>
      <c r="AH182" s="9">
        <f t="shared" si="78"/>
        <v>3.4722222222222099E-3</v>
      </c>
      <c r="AI182" s="10">
        <f t="shared" si="79"/>
        <v>0</v>
      </c>
      <c r="AJ182" s="10">
        <f t="shared" si="80"/>
        <v>5</v>
      </c>
      <c r="AK182" s="151">
        <v>0.77083333333333337</v>
      </c>
      <c r="AL182" s="151">
        <v>0.77083333333333337</v>
      </c>
      <c r="AM182" s="9">
        <f t="shared" si="81"/>
        <v>0</v>
      </c>
      <c r="AN182" s="565">
        <f t="shared" si="100"/>
        <v>0.35416666666666669</v>
      </c>
      <c r="AO182" s="10">
        <f t="shared" si="82"/>
        <v>8</v>
      </c>
      <c r="AP182" s="10">
        <f t="shared" si="83"/>
        <v>30</v>
      </c>
      <c r="AQ182" s="565">
        <f t="shared" si="84"/>
        <v>0.16041666666666665</v>
      </c>
      <c r="AR182" s="10">
        <f t="shared" si="85"/>
        <v>3</v>
      </c>
      <c r="AS182" s="10">
        <f t="shared" si="86"/>
        <v>51</v>
      </c>
      <c r="AT182" s="553"/>
      <c r="AU182" s="553"/>
      <c r="AV182" s="553"/>
      <c r="AW182" s="546">
        <f t="shared" si="87"/>
        <v>0</v>
      </c>
      <c r="AX182" s="546">
        <f t="shared" si="98"/>
        <v>0</v>
      </c>
      <c r="AY182" s="553"/>
      <c r="AZ182" s="546">
        <f t="shared" si="89"/>
        <v>0</v>
      </c>
      <c r="BA182" s="546">
        <f t="shared" si="90"/>
        <v>0</v>
      </c>
      <c r="BB182" s="553"/>
      <c r="BC182" s="546">
        <f t="shared" si="91"/>
        <v>0</v>
      </c>
      <c r="BD182" s="546">
        <f t="shared" si="92"/>
        <v>0</v>
      </c>
      <c r="BE182" s="553"/>
      <c r="BF182" s="546">
        <f t="shared" si="93"/>
        <v>0</v>
      </c>
      <c r="BG182" s="546">
        <f t="shared" si="94"/>
        <v>0</v>
      </c>
      <c r="BH182" s="553"/>
      <c r="BI182" s="637">
        <f t="shared" si="95"/>
        <v>0</v>
      </c>
      <c r="BJ182" s="558">
        <f t="shared" si="96"/>
        <v>0</v>
      </c>
      <c r="BK182" s="642">
        <f t="shared" si="97"/>
        <v>63.780338983050846</v>
      </c>
    </row>
    <row r="183" spans="1:63" s="152" customFormat="1" x14ac:dyDescent="0.25">
      <c r="A183" s="590">
        <v>40772</v>
      </c>
      <c r="B183" s="591">
        <f t="shared" si="99"/>
        <v>8</v>
      </c>
      <c r="C183" s="592">
        <v>36</v>
      </c>
      <c r="D183" s="593" t="s">
        <v>33</v>
      </c>
      <c r="E183" s="593" t="s">
        <v>236</v>
      </c>
      <c r="F183" s="528">
        <v>3704.2</v>
      </c>
      <c r="G183" s="592">
        <v>59</v>
      </c>
      <c r="H183" s="592">
        <v>0</v>
      </c>
      <c r="I183" s="553">
        <v>0.57291666666666663</v>
      </c>
      <c r="J183" s="553">
        <v>0.57291666666666663</v>
      </c>
      <c r="K183" s="151">
        <v>0.57638888888888895</v>
      </c>
      <c r="L183" s="565">
        <f t="shared" si="70"/>
        <v>3.4722222222223209E-3</v>
      </c>
      <c r="M183" s="151">
        <v>0.57638888888888895</v>
      </c>
      <c r="N183" s="565">
        <f t="shared" si="71"/>
        <v>0</v>
      </c>
      <c r="O183" s="151">
        <v>0.74305555555555547</v>
      </c>
      <c r="P183" s="565">
        <f t="shared" si="72"/>
        <v>0.16666666666666652</v>
      </c>
      <c r="Q183" s="151">
        <v>0.74305555555555547</v>
      </c>
      <c r="R183" s="151">
        <v>0.76041666666666663</v>
      </c>
      <c r="S183" s="9">
        <f t="shared" si="73"/>
        <v>1.736111111111116E-2</v>
      </c>
      <c r="T183" s="151">
        <v>0.74305555555555547</v>
      </c>
      <c r="U183" s="151">
        <v>0.76041666666666663</v>
      </c>
      <c r="V183" s="9">
        <f t="shared" si="74"/>
        <v>1.736111111111116E-2</v>
      </c>
      <c r="W183" s="151">
        <v>0.76041666666666663</v>
      </c>
      <c r="X183" s="9">
        <f t="shared" si="101"/>
        <v>0</v>
      </c>
      <c r="Y183" s="151">
        <v>0.77777777777777779</v>
      </c>
      <c r="Z183" s="9">
        <f t="shared" si="75"/>
        <v>1.736111111111116E-2</v>
      </c>
      <c r="AA183" s="151">
        <v>0.84166666666666667</v>
      </c>
      <c r="AB183" s="565">
        <f t="shared" si="76"/>
        <v>6.3888888888888884E-2</v>
      </c>
      <c r="AC183" s="151">
        <v>0.84166666666666667</v>
      </c>
      <c r="AD183" s="151">
        <v>0.84166666666666667</v>
      </c>
      <c r="AE183" s="9">
        <f t="shared" si="77"/>
        <v>0</v>
      </c>
      <c r="AF183" s="151">
        <v>0.86805555555555547</v>
      </c>
      <c r="AG183" s="151">
        <v>0.875</v>
      </c>
      <c r="AH183" s="9">
        <f t="shared" si="78"/>
        <v>6.9444444444445308E-3</v>
      </c>
      <c r="AI183" s="10">
        <f t="shared" si="79"/>
        <v>0</v>
      </c>
      <c r="AJ183" s="10">
        <f t="shared" si="80"/>
        <v>10</v>
      </c>
      <c r="AK183" s="151">
        <v>0.875</v>
      </c>
      <c r="AL183" s="151">
        <v>0.90625</v>
      </c>
      <c r="AM183" s="9">
        <f t="shared" si="81"/>
        <v>3.125E-2</v>
      </c>
      <c r="AN183" s="565">
        <f t="shared" si="100"/>
        <v>0.33333333333333337</v>
      </c>
      <c r="AO183" s="10">
        <f t="shared" si="82"/>
        <v>8</v>
      </c>
      <c r="AP183" s="10">
        <f t="shared" si="83"/>
        <v>0</v>
      </c>
      <c r="AQ183" s="565">
        <f t="shared" si="84"/>
        <v>6.3888888888888884E-2</v>
      </c>
      <c r="AR183" s="10">
        <f t="shared" si="85"/>
        <v>1</v>
      </c>
      <c r="AS183" s="10">
        <f t="shared" si="86"/>
        <v>32</v>
      </c>
      <c r="AT183" s="553"/>
      <c r="AU183" s="553"/>
      <c r="AV183" s="553"/>
      <c r="AW183" s="546">
        <f t="shared" si="87"/>
        <v>0</v>
      </c>
      <c r="AX183" s="546">
        <f t="shared" si="98"/>
        <v>0</v>
      </c>
      <c r="AY183" s="553"/>
      <c r="AZ183" s="546">
        <f t="shared" si="89"/>
        <v>0</v>
      </c>
      <c r="BA183" s="546">
        <f t="shared" si="90"/>
        <v>0</v>
      </c>
      <c r="BB183" s="553"/>
      <c r="BC183" s="546">
        <f t="shared" si="91"/>
        <v>0</v>
      </c>
      <c r="BD183" s="546">
        <f t="shared" si="92"/>
        <v>0</v>
      </c>
      <c r="BE183" s="553"/>
      <c r="BF183" s="546">
        <f t="shared" si="93"/>
        <v>0</v>
      </c>
      <c r="BG183" s="546">
        <f t="shared" si="94"/>
        <v>0</v>
      </c>
      <c r="BH183" s="553"/>
      <c r="BI183" s="637">
        <f t="shared" si="95"/>
        <v>0</v>
      </c>
      <c r="BJ183" s="558">
        <f t="shared" si="96"/>
        <v>0</v>
      </c>
      <c r="BK183" s="642">
        <f t="shared" si="97"/>
        <v>62.783050847457623</v>
      </c>
    </row>
    <row r="184" spans="1:63" s="152" customFormat="1" ht="45" x14ac:dyDescent="0.25">
      <c r="A184" s="590">
        <v>40772</v>
      </c>
      <c r="B184" s="591">
        <f t="shared" si="99"/>
        <v>8</v>
      </c>
      <c r="C184" s="592">
        <v>38</v>
      </c>
      <c r="D184" s="593" t="s">
        <v>33</v>
      </c>
      <c r="E184" s="593" t="s">
        <v>306</v>
      </c>
      <c r="F184" s="528">
        <v>2947.03</v>
      </c>
      <c r="G184" s="592">
        <v>47</v>
      </c>
      <c r="H184" s="592">
        <v>11</v>
      </c>
      <c r="I184" s="553">
        <v>0.90972222222222221</v>
      </c>
      <c r="J184" s="553">
        <v>0.90972222222222221</v>
      </c>
      <c r="K184" s="151">
        <v>0.91666666666666663</v>
      </c>
      <c r="L184" s="565">
        <f t="shared" si="70"/>
        <v>6.9444444444444198E-3</v>
      </c>
      <c r="M184" s="151">
        <v>0.91666666666666663</v>
      </c>
      <c r="N184" s="565">
        <f t="shared" si="71"/>
        <v>0</v>
      </c>
      <c r="O184" s="151">
        <v>0.95347222222222217</v>
      </c>
      <c r="P184" s="565">
        <f t="shared" si="72"/>
        <v>3.6805555555555536E-2</v>
      </c>
      <c r="Q184" s="151">
        <v>0.95416666666666661</v>
      </c>
      <c r="R184" s="151">
        <v>1.0069444444444444</v>
      </c>
      <c r="S184" s="9">
        <f t="shared" si="73"/>
        <v>5.2777777777777812E-2</v>
      </c>
      <c r="T184" s="151">
        <v>0.95416666666666661</v>
      </c>
      <c r="U184" s="151">
        <v>1.0069444444444444</v>
      </c>
      <c r="V184" s="9">
        <f t="shared" si="74"/>
        <v>5.2777777777777812E-2</v>
      </c>
      <c r="W184" s="151">
        <v>1.0222222222222224</v>
      </c>
      <c r="X184" s="9">
        <f t="shared" si="101"/>
        <v>1.5277777777777946E-2</v>
      </c>
      <c r="Y184" s="151">
        <v>1.0687499999999999</v>
      </c>
      <c r="Z184" s="9">
        <f t="shared" si="75"/>
        <v>4.6527777777777501E-2</v>
      </c>
      <c r="AA184" s="151">
        <v>1.1923611111111112</v>
      </c>
      <c r="AB184" s="565">
        <f t="shared" si="76"/>
        <v>0.12361111111111134</v>
      </c>
      <c r="AC184" s="151">
        <v>1.1923611111111112</v>
      </c>
      <c r="AD184" s="151">
        <v>1.1923611111111112</v>
      </c>
      <c r="AE184" s="9">
        <f t="shared" si="77"/>
        <v>0</v>
      </c>
      <c r="AF184" s="151">
        <v>1.1944444444444444</v>
      </c>
      <c r="AG184" s="151">
        <v>1.1979166666666667</v>
      </c>
      <c r="AH184" s="9">
        <f t="shared" si="78"/>
        <v>3.4722222222223209E-3</v>
      </c>
      <c r="AI184" s="10">
        <f t="shared" si="79"/>
        <v>0</v>
      </c>
      <c r="AJ184" s="10">
        <f t="shared" si="80"/>
        <v>5</v>
      </c>
      <c r="AK184" s="151">
        <v>1.1979166666666667</v>
      </c>
      <c r="AL184" s="151">
        <v>1.1979166666666667</v>
      </c>
      <c r="AM184" s="9">
        <f t="shared" si="81"/>
        <v>0</v>
      </c>
      <c r="AN184" s="565">
        <f t="shared" si="100"/>
        <v>0.28819444444444453</v>
      </c>
      <c r="AO184" s="10">
        <f t="shared" si="82"/>
        <v>6</v>
      </c>
      <c r="AP184" s="10">
        <f t="shared" si="83"/>
        <v>55</v>
      </c>
      <c r="AQ184" s="565">
        <f t="shared" si="84"/>
        <v>0.12361111111111134</v>
      </c>
      <c r="AR184" s="10">
        <f t="shared" si="85"/>
        <v>2</v>
      </c>
      <c r="AS184" s="10">
        <f t="shared" si="86"/>
        <v>58</v>
      </c>
      <c r="AT184" s="553"/>
      <c r="AU184" s="553"/>
      <c r="AV184" s="553"/>
      <c r="AW184" s="546">
        <f t="shared" si="87"/>
        <v>0</v>
      </c>
      <c r="AX184" s="546">
        <f t="shared" si="98"/>
        <v>0</v>
      </c>
      <c r="AY184" s="553"/>
      <c r="AZ184" s="546">
        <f t="shared" si="89"/>
        <v>0</v>
      </c>
      <c r="BA184" s="546">
        <f t="shared" si="90"/>
        <v>0</v>
      </c>
      <c r="BB184" s="553"/>
      <c r="BC184" s="546">
        <f t="shared" si="91"/>
        <v>0</v>
      </c>
      <c r="BD184" s="546">
        <f t="shared" si="92"/>
        <v>0</v>
      </c>
      <c r="BE184" s="553"/>
      <c r="BF184" s="546">
        <f t="shared" si="93"/>
        <v>0</v>
      </c>
      <c r="BG184" s="546">
        <f t="shared" si="94"/>
        <v>0</v>
      </c>
      <c r="BH184" s="553"/>
      <c r="BI184" s="637">
        <f t="shared" si="95"/>
        <v>0</v>
      </c>
      <c r="BJ184" s="558">
        <f t="shared" si="96"/>
        <v>0</v>
      </c>
      <c r="BK184" s="642">
        <f t="shared" si="97"/>
        <v>62.702765957446815</v>
      </c>
    </row>
    <row r="185" spans="1:63" s="152" customFormat="1" x14ac:dyDescent="0.25">
      <c r="A185" s="590">
        <v>40773</v>
      </c>
      <c r="B185" s="591">
        <f t="shared" si="99"/>
        <v>8</v>
      </c>
      <c r="C185" s="592">
        <v>37</v>
      </c>
      <c r="D185" s="593" t="s">
        <v>33</v>
      </c>
      <c r="E185" s="593" t="s">
        <v>307</v>
      </c>
      <c r="F185" s="528">
        <v>3517.74</v>
      </c>
      <c r="G185" s="592">
        <v>56</v>
      </c>
      <c r="H185" s="592">
        <v>3</v>
      </c>
      <c r="I185" s="553">
        <v>0.60416666666666663</v>
      </c>
      <c r="J185" s="553">
        <v>0.60416666666666663</v>
      </c>
      <c r="K185" s="151">
        <v>0.625</v>
      </c>
      <c r="L185" s="565">
        <f t="shared" si="70"/>
        <v>2.083333333333337E-2</v>
      </c>
      <c r="M185" s="151">
        <v>0.63541666666666663</v>
      </c>
      <c r="N185" s="565">
        <f t="shared" si="71"/>
        <v>1.041666666666663E-2</v>
      </c>
      <c r="O185" s="151">
        <v>0.6743055555555556</v>
      </c>
      <c r="P185" s="565">
        <f t="shared" si="72"/>
        <v>3.8888888888888973E-2</v>
      </c>
      <c r="Q185" s="151">
        <v>0.6743055555555556</v>
      </c>
      <c r="R185" s="151">
        <v>0.91388888888888886</v>
      </c>
      <c r="S185" s="9">
        <f t="shared" si="73"/>
        <v>0.23958333333333326</v>
      </c>
      <c r="T185" s="151">
        <v>0.6743055555555556</v>
      </c>
      <c r="U185" s="151">
        <v>0.91388888888888886</v>
      </c>
      <c r="V185" s="9">
        <f t="shared" si="74"/>
        <v>0.23958333333333326</v>
      </c>
      <c r="W185" s="151">
        <v>0.91527777777777775</v>
      </c>
      <c r="X185" s="9">
        <f t="shared" si="101"/>
        <v>1.388888888888884E-3</v>
      </c>
      <c r="Y185" s="151">
        <v>0.91666666666666663</v>
      </c>
      <c r="Z185" s="9">
        <f t="shared" si="75"/>
        <v>1.388888888888884E-3</v>
      </c>
      <c r="AA185" s="151">
        <v>1.5694444444444444</v>
      </c>
      <c r="AB185" s="565">
        <f t="shared" si="76"/>
        <v>0.65277777777777779</v>
      </c>
      <c r="AC185" s="151">
        <v>1.5694444444444444</v>
      </c>
      <c r="AD185" s="151">
        <v>1.5694444444444444</v>
      </c>
      <c r="AE185" s="9">
        <f t="shared" si="77"/>
        <v>0</v>
      </c>
      <c r="AF185" s="151">
        <v>1.575</v>
      </c>
      <c r="AG185" s="151">
        <v>1.5798611111111109</v>
      </c>
      <c r="AH185" s="9">
        <f t="shared" si="78"/>
        <v>4.8611111111109828E-3</v>
      </c>
      <c r="AI185" s="10">
        <f t="shared" si="79"/>
        <v>0</v>
      </c>
      <c r="AJ185" s="10">
        <f t="shared" si="80"/>
        <v>7</v>
      </c>
      <c r="AK185" s="151">
        <v>1.5798611111111109</v>
      </c>
      <c r="AL185" s="151">
        <v>1.5868055555555556</v>
      </c>
      <c r="AM185" s="9">
        <f t="shared" si="81"/>
        <v>6.9444444444446418E-3</v>
      </c>
      <c r="AN185" s="565">
        <f t="shared" si="100"/>
        <v>0.98263888888888895</v>
      </c>
      <c r="AO185" s="10">
        <f t="shared" si="82"/>
        <v>23</v>
      </c>
      <c r="AP185" s="10">
        <f t="shared" si="83"/>
        <v>35</v>
      </c>
      <c r="AQ185" s="565">
        <f t="shared" si="84"/>
        <v>0.65277777777777779</v>
      </c>
      <c r="AR185" s="10">
        <f t="shared" si="85"/>
        <v>15</v>
      </c>
      <c r="AS185" s="10">
        <f t="shared" si="86"/>
        <v>40</v>
      </c>
      <c r="AT185" s="553"/>
      <c r="AU185" s="553"/>
      <c r="AV185" s="553"/>
      <c r="AW185" s="546">
        <f t="shared" si="87"/>
        <v>0</v>
      </c>
      <c r="AX185" s="546">
        <f t="shared" si="98"/>
        <v>0</v>
      </c>
      <c r="AY185" s="553"/>
      <c r="AZ185" s="546">
        <f t="shared" si="89"/>
        <v>0</v>
      </c>
      <c r="BA185" s="546">
        <f t="shared" si="90"/>
        <v>0</v>
      </c>
      <c r="BB185" s="553"/>
      <c r="BC185" s="546">
        <f t="shared" si="91"/>
        <v>0</v>
      </c>
      <c r="BD185" s="546">
        <f t="shared" si="92"/>
        <v>0</v>
      </c>
      <c r="BE185" s="553"/>
      <c r="BF185" s="546">
        <f t="shared" si="93"/>
        <v>0</v>
      </c>
      <c r="BG185" s="546">
        <f t="shared" si="94"/>
        <v>0</v>
      </c>
      <c r="BH185" s="553"/>
      <c r="BI185" s="637">
        <f t="shared" si="95"/>
        <v>0</v>
      </c>
      <c r="BJ185" s="558">
        <f t="shared" si="96"/>
        <v>0</v>
      </c>
      <c r="BK185" s="642">
        <f t="shared" si="97"/>
        <v>62.816785714285707</v>
      </c>
    </row>
    <row r="186" spans="1:63" s="152" customFormat="1" x14ac:dyDescent="0.25">
      <c r="A186" s="590">
        <v>40773</v>
      </c>
      <c r="B186" s="591">
        <f t="shared" si="99"/>
        <v>8</v>
      </c>
      <c r="C186" s="592">
        <v>3</v>
      </c>
      <c r="D186" s="593" t="s">
        <v>298</v>
      </c>
      <c r="E186" s="593" t="s">
        <v>242</v>
      </c>
      <c r="F186" s="528">
        <v>3699.48</v>
      </c>
      <c r="G186" s="592">
        <v>59</v>
      </c>
      <c r="H186" s="592">
        <v>0</v>
      </c>
      <c r="I186" s="553">
        <v>0.12847222222222224</v>
      </c>
      <c r="J186" s="553">
        <v>0.12847222222222224</v>
      </c>
      <c r="K186" s="151">
        <v>0.14583333333333334</v>
      </c>
      <c r="L186" s="565">
        <f t="shared" si="70"/>
        <v>1.7361111111111105E-2</v>
      </c>
      <c r="M186" s="151">
        <v>0.15277777777777776</v>
      </c>
      <c r="N186" s="565">
        <f t="shared" si="71"/>
        <v>6.9444444444444198E-3</v>
      </c>
      <c r="O186" s="151">
        <v>0.17361111111111113</v>
      </c>
      <c r="P186" s="565">
        <f t="shared" si="72"/>
        <v>2.083333333333337E-2</v>
      </c>
      <c r="Q186" s="151">
        <v>0.17361111111111113</v>
      </c>
      <c r="R186" s="151">
        <v>0.26041666666666669</v>
      </c>
      <c r="S186" s="9">
        <f t="shared" si="73"/>
        <v>8.6805555555555552E-2</v>
      </c>
      <c r="T186" s="151">
        <v>0.17361111111111113</v>
      </c>
      <c r="U186" s="151">
        <v>0.26041666666666669</v>
      </c>
      <c r="V186" s="9">
        <f t="shared" si="74"/>
        <v>8.6805555555555552E-2</v>
      </c>
      <c r="W186" s="151">
        <v>0.26319444444444445</v>
      </c>
      <c r="X186" s="9">
        <f t="shared" si="101"/>
        <v>2.7777777777777679E-3</v>
      </c>
      <c r="Y186" s="151">
        <v>0.26319444444444445</v>
      </c>
      <c r="Z186" s="9">
        <f t="shared" si="75"/>
        <v>0</v>
      </c>
      <c r="AA186" s="151">
        <v>0.41250000000000003</v>
      </c>
      <c r="AB186" s="565">
        <f t="shared" si="76"/>
        <v>0.14930555555555558</v>
      </c>
      <c r="AC186" s="151">
        <v>0.41250000000000003</v>
      </c>
      <c r="AD186" s="151">
        <v>0.41250000000000003</v>
      </c>
      <c r="AE186" s="9">
        <f t="shared" si="77"/>
        <v>0</v>
      </c>
      <c r="AF186" s="151">
        <v>0.41666666666666669</v>
      </c>
      <c r="AG186" s="151">
        <v>0.4236111111111111</v>
      </c>
      <c r="AH186" s="9">
        <f t="shared" si="78"/>
        <v>6.9444444444444198E-3</v>
      </c>
      <c r="AI186" s="10">
        <f t="shared" si="79"/>
        <v>0</v>
      </c>
      <c r="AJ186" s="10">
        <f t="shared" si="80"/>
        <v>10</v>
      </c>
      <c r="AK186" s="151">
        <v>0.4236111111111111</v>
      </c>
      <c r="AL186" s="151">
        <v>0.53819444444444442</v>
      </c>
      <c r="AM186" s="9">
        <f t="shared" si="81"/>
        <v>0.11458333333333331</v>
      </c>
      <c r="AN186" s="565">
        <f t="shared" si="100"/>
        <v>0.40972222222222221</v>
      </c>
      <c r="AO186" s="10">
        <f t="shared" si="82"/>
        <v>9</v>
      </c>
      <c r="AP186" s="10">
        <f t="shared" si="83"/>
        <v>50</v>
      </c>
      <c r="AQ186" s="565">
        <f t="shared" si="84"/>
        <v>0.14930555555555558</v>
      </c>
      <c r="AR186" s="10">
        <f t="shared" si="85"/>
        <v>3</v>
      </c>
      <c r="AS186" s="10">
        <f t="shared" si="86"/>
        <v>35</v>
      </c>
      <c r="AT186" s="553"/>
      <c r="AU186" s="553"/>
      <c r="AV186" s="553"/>
      <c r="AW186" s="546">
        <f t="shared" si="87"/>
        <v>0</v>
      </c>
      <c r="AX186" s="546">
        <f t="shared" si="98"/>
        <v>0</v>
      </c>
      <c r="AY186" s="553"/>
      <c r="AZ186" s="546">
        <f t="shared" si="89"/>
        <v>0</v>
      </c>
      <c r="BA186" s="546">
        <f t="shared" si="90"/>
        <v>0</v>
      </c>
      <c r="BB186" s="553"/>
      <c r="BC186" s="546">
        <f t="shared" si="91"/>
        <v>0</v>
      </c>
      <c r="BD186" s="546">
        <f t="shared" si="92"/>
        <v>0</v>
      </c>
      <c r="BE186" s="553"/>
      <c r="BF186" s="546">
        <f t="shared" si="93"/>
        <v>0</v>
      </c>
      <c r="BG186" s="546">
        <f t="shared" si="94"/>
        <v>0</v>
      </c>
      <c r="BH186" s="553"/>
      <c r="BI186" s="637">
        <f t="shared" si="95"/>
        <v>0</v>
      </c>
      <c r="BJ186" s="558">
        <f t="shared" si="96"/>
        <v>0</v>
      </c>
      <c r="BK186" s="642">
        <f t="shared" si="97"/>
        <v>62.703050847457625</v>
      </c>
    </row>
    <row r="187" spans="1:63" s="152" customFormat="1" ht="45" x14ac:dyDescent="0.25">
      <c r="A187" s="590">
        <v>40773</v>
      </c>
      <c r="B187" s="591">
        <f t="shared" si="99"/>
        <v>8</v>
      </c>
      <c r="C187" s="592">
        <v>39</v>
      </c>
      <c r="D187" s="593" t="s">
        <v>33</v>
      </c>
      <c r="E187" s="593" t="s">
        <v>308</v>
      </c>
      <c r="F187" s="528">
        <v>3519.89</v>
      </c>
      <c r="G187" s="592">
        <v>57</v>
      </c>
      <c r="H187" s="592">
        <v>2</v>
      </c>
      <c r="I187" s="553">
        <v>0.71875</v>
      </c>
      <c r="J187" s="553">
        <v>0.71875</v>
      </c>
      <c r="K187" s="151">
        <v>0.72222222222222221</v>
      </c>
      <c r="L187" s="565">
        <f t="shared" si="70"/>
        <v>3.4722222222222099E-3</v>
      </c>
      <c r="M187" s="151">
        <v>0.72569444444444453</v>
      </c>
      <c r="N187" s="565">
        <f t="shared" si="71"/>
        <v>3.4722222222223209E-3</v>
      </c>
      <c r="O187" s="151">
        <v>0.74722222222222223</v>
      </c>
      <c r="P187" s="565">
        <f t="shared" si="72"/>
        <v>2.1527777777777701E-2</v>
      </c>
      <c r="Q187" s="151">
        <v>0.74791666666666667</v>
      </c>
      <c r="R187" s="151">
        <v>0.77777777777777779</v>
      </c>
      <c r="S187" s="9">
        <f t="shared" si="73"/>
        <v>2.9861111111111116E-2</v>
      </c>
      <c r="T187" s="151">
        <v>0.74791666666666667</v>
      </c>
      <c r="U187" s="151">
        <v>0.77777777777777779</v>
      </c>
      <c r="V187" s="9">
        <f t="shared" si="74"/>
        <v>2.9861111111111116E-2</v>
      </c>
      <c r="W187" s="151">
        <v>0.78125</v>
      </c>
      <c r="X187" s="9">
        <f t="shared" si="101"/>
        <v>3.4722222222222099E-3</v>
      </c>
      <c r="Y187" s="151">
        <v>0.78402777777777777</v>
      </c>
      <c r="Z187" s="9">
        <f t="shared" si="75"/>
        <v>2.7777777777777679E-3</v>
      </c>
      <c r="AA187" s="151">
        <v>0.90208333333333324</v>
      </c>
      <c r="AB187" s="565">
        <f t="shared" si="76"/>
        <v>0.11805555555555547</v>
      </c>
      <c r="AC187" s="151">
        <v>0.90208333333333324</v>
      </c>
      <c r="AD187" s="151">
        <v>0.90208333333333324</v>
      </c>
      <c r="AE187" s="9">
        <f t="shared" si="77"/>
        <v>0</v>
      </c>
      <c r="AF187" s="151">
        <v>0.91319444444444453</v>
      </c>
      <c r="AG187" s="151">
        <v>0.92013888888888884</v>
      </c>
      <c r="AH187" s="9">
        <f t="shared" si="78"/>
        <v>6.9444444444443088E-3</v>
      </c>
      <c r="AI187" s="10">
        <f t="shared" si="79"/>
        <v>0</v>
      </c>
      <c r="AJ187" s="10">
        <f t="shared" si="80"/>
        <v>10</v>
      </c>
      <c r="AK187" s="151">
        <v>0.92013888888888884</v>
      </c>
      <c r="AL187" s="151">
        <v>0.94791666666666663</v>
      </c>
      <c r="AM187" s="9">
        <f t="shared" si="81"/>
        <v>2.777777777777779E-2</v>
      </c>
      <c r="AN187" s="565">
        <f t="shared" si="100"/>
        <v>0.22916666666666663</v>
      </c>
      <c r="AO187" s="10">
        <f t="shared" si="82"/>
        <v>5</v>
      </c>
      <c r="AP187" s="10">
        <f t="shared" si="83"/>
        <v>30</v>
      </c>
      <c r="AQ187" s="565">
        <f t="shared" si="84"/>
        <v>0.11805555555555547</v>
      </c>
      <c r="AR187" s="10">
        <f t="shared" si="85"/>
        <v>2</v>
      </c>
      <c r="AS187" s="10">
        <f t="shared" si="86"/>
        <v>50</v>
      </c>
      <c r="AT187" s="553"/>
      <c r="AU187" s="553"/>
      <c r="AV187" s="553"/>
      <c r="AW187" s="546">
        <f t="shared" si="87"/>
        <v>0</v>
      </c>
      <c r="AX187" s="546">
        <f t="shared" si="98"/>
        <v>0</v>
      </c>
      <c r="AY187" s="553"/>
      <c r="AZ187" s="546">
        <f t="shared" si="89"/>
        <v>0</v>
      </c>
      <c r="BA187" s="546">
        <f t="shared" si="90"/>
        <v>0</v>
      </c>
      <c r="BB187" s="553"/>
      <c r="BC187" s="546">
        <f t="shared" si="91"/>
        <v>0</v>
      </c>
      <c r="BD187" s="546">
        <f t="shared" si="92"/>
        <v>0</v>
      </c>
      <c r="BE187" s="553"/>
      <c r="BF187" s="546">
        <f t="shared" si="93"/>
        <v>0</v>
      </c>
      <c r="BG187" s="546">
        <f t="shared" si="94"/>
        <v>0</v>
      </c>
      <c r="BH187" s="553"/>
      <c r="BI187" s="637">
        <f t="shared" si="95"/>
        <v>0</v>
      </c>
      <c r="BJ187" s="558">
        <f t="shared" si="96"/>
        <v>0</v>
      </c>
      <c r="BK187" s="642">
        <f t="shared" si="97"/>
        <v>61.752456140350873</v>
      </c>
    </row>
    <row r="188" spans="1:63" s="152" customFormat="1" x14ac:dyDescent="0.25">
      <c r="A188" s="590">
        <v>40774</v>
      </c>
      <c r="B188" s="591">
        <f t="shared" si="99"/>
        <v>8</v>
      </c>
      <c r="C188" s="592">
        <v>40</v>
      </c>
      <c r="D188" s="593" t="s">
        <v>33</v>
      </c>
      <c r="E188" s="593" t="s">
        <v>310</v>
      </c>
      <c r="F188" s="528">
        <v>3811.53</v>
      </c>
      <c r="G188" s="592">
        <v>59</v>
      </c>
      <c r="H188" s="592">
        <v>0</v>
      </c>
      <c r="I188" s="553">
        <v>0.82291666666666663</v>
      </c>
      <c r="J188" s="553">
        <v>0.82291666666666663</v>
      </c>
      <c r="K188" s="151">
        <v>0.82986111111111116</v>
      </c>
      <c r="L188" s="565">
        <f t="shared" si="70"/>
        <v>6.9444444444445308E-3</v>
      </c>
      <c r="M188" s="151">
        <v>0.82986111111111116</v>
      </c>
      <c r="N188" s="565">
        <f t="shared" si="71"/>
        <v>0</v>
      </c>
      <c r="O188" s="151">
        <v>0.83333333333333337</v>
      </c>
      <c r="P188" s="565">
        <f t="shared" si="72"/>
        <v>3.4722222222222099E-3</v>
      </c>
      <c r="Q188" s="151">
        <v>0.83333333333333337</v>
      </c>
      <c r="R188" s="151">
        <v>0.95138888888888884</v>
      </c>
      <c r="S188" s="9">
        <f t="shared" si="73"/>
        <v>0.11805555555555547</v>
      </c>
      <c r="T188" s="151">
        <v>0.83333333333333337</v>
      </c>
      <c r="U188" s="151">
        <v>0.95138888888888884</v>
      </c>
      <c r="V188" s="9">
        <f t="shared" si="74"/>
        <v>0.11805555555555547</v>
      </c>
      <c r="W188" s="151">
        <v>0.95138888888888884</v>
      </c>
      <c r="X188" s="9">
        <f t="shared" si="101"/>
        <v>0</v>
      </c>
      <c r="Y188" s="151">
        <v>0.95277777777777783</v>
      </c>
      <c r="Z188" s="9">
        <f t="shared" si="75"/>
        <v>1.388888888888995E-3</v>
      </c>
      <c r="AA188" s="151">
        <v>1.6194444444444445</v>
      </c>
      <c r="AB188" s="565">
        <f t="shared" si="76"/>
        <v>0.66666666666666663</v>
      </c>
      <c r="AC188" s="151">
        <v>1.6194444444444445</v>
      </c>
      <c r="AD188" s="151">
        <v>1.6194444444444445</v>
      </c>
      <c r="AE188" s="9">
        <f t="shared" si="77"/>
        <v>0</v>
      </c>
      <c r="AF188" s="151">
        <v>1.625</v>
      </c>
      <c r="AG188" s="151">
        <v>1.6319444444444444</v>
      </c>
      <c r="AH188" s="9">
        <f t="shared" si="78"/>
        <v>6.9444444444444198E-3</v>
      </c>
      <c r="AI188" s="10">
        <f t="shared" si="79"/>
        <v>0</v>
      </c>
      <c r="AJ188" s="10">
        <f t="shared" si="80"/>
        <v>10</v>
      </c>
      <c r="AK188" s="151">
        <v>1.6319444444444444</v>
      </c>
      <c r="AL188" s="151">
        <v>1.6354166666666667</v>
      </c>
      <c r="AM188" s="9">
        <f t="shared" si="81"/>
        <v>3.4722222222223209E-3</v>
      </c>
      <c r="AN188" s="565">
        <f t="shared" si="100"/>
        <v>0.81250000000000011</v>
      </c>
      <c r="AO188" s="10">
        <f t="shared" si="82"/>
        <v>19</v>
      </c>
      <c r="AP188" s="10">
        <f t="shared" si="83"/>
        <v>30</v>
      </c>
      <c r="AQ188" s="565">
        <f t="shared" si="84"/>
        <v>0.66666666666666663</v>
      </c>
      <c r="AR188" s="10">
        <f t="shared" si="85"/>
        <v>16</v>
      </c>
      <c r="AS188" s="10">
        <f t="shared" si="86"/>
        <v>0</v>
      </c>
      <c r="AT188" s="553"/>
      <c r="AU188" s="553"/>
      <c r="AV188" s="553"/>
      <c r="AW188" s="546">
        <f t="shared" si="87"/>
        <v>0</v>
      </c>
      <c r="AX188" s="546">
        <f t="shared" si="98"/>
        <v>0</v>
      </c>
      <c r="AY188" s="553"/>
      <c r="AZ188" s="546">
        <f t="shared" si="89"/>
        <v>0</v>
      </c>
      <c r="BA188" s="546">
        <f t="shared" si="90"/>
        <v>0</v>
      </c>
      <c r="BB188" s="553"/>
      <c r="BC188" s="546">
        <f t="shared" si="91"/>
        <v>0</v>
      </c>
      <c r="BD188" s="546">
        <f t="shared" si="92"/>
        <v>0</v>
      </c>
      <c r="BE188" s="553"/>
      <c r="BF188" s="546">
        <f t="shared" si="93"/>
        <v>0</v>
      </c>
      <c r="BG188" s="546">
        <f t="shared" si="94"/>
        <v>0</v>
      </c>
      <c r="BH188" s="553"/>
      <c r="BI188" s="637">
        <f t="shared" si="95"/>
        <v>0</v>
      </c>
      <c r="BJ188" s="558">
        <f t="shared" si="96"/>
        <v>0</v>
      </c>
      <c r="BK188" s="642">
        <f t="shared" si="97"/>
        <v>64.602203389830507</v>
      </c>
    </row>
    <row r="189" spans="1:63" s="152" customFormat="1" x14ac:dyDescent="0.25">
      <c r="A189" s="590">
        <v>40774</v>
      </c>
      <c r="B189" s="591">
        <f t="shared" si="99"/>
        <v>8</v>
      </c>
      <c r="C189" s="592">
        <v>2</v>
      </c>
      <c r="D189" s="593" t="s">
        <v>303</v>
      </c>
      <c r="E189" s="593" t="s">
        <v>265</v>
      </c>
      <c r="F189" s="528">
        <v>3625.44</v>
      </c>
      <c r="G189" s="592">
        <v>58</v>
      </c>
      <c r="H189" s="592">
        <v>1</v>
      </c>
      <c r="I189" s="553">
        <v>6.5972222222222224E-2</v>
      </c>
      <c r="J189" s="553">
        <v>6.5972222222222224E-2</v>
      </c>
      <c r="K189" s="151">
        <v>7.2916666666666671E-2</v>
      </c>
      <c r="L189" s="565">
        <f t="shared" si="70"/>
        <v>6.9444444444444475E-3</v>
      </c>
      <c r="M189" s="151">
        <v>7.2916666666666671E-2</v>
      </c>
      <c r="N189" s="565">
        <f t="shared" si="71"/>
        <v>0</v>
      </c>
      <c r="O189" s="151">
        <v>0.12847222222222224</v>
      </c>
      <c r="P189" s="565">
        <f t="shared" si="72"/>
        <v>5.5555555555555566E-2</v>
      </c>
      <c r="Q189" s="151">
        <v>0.14930555555555555</v>
      </c>
      <c r="R189" s="151">
        <v>0.19791666666666666</v>
      </c>
      <c r="S189" s="9">
        <f t="shared" si="73"/>
        <v>4.8611111111111105E-2</v>
      </c>
      <c r="T189" s="151">
        <v>0.14930555555555555</v>
      </c>
      <c r="U189" s="151">
        <v>0.19791666666666666</v>
      </c>
      <c r="V189" s="9">
        <f t="shared" si="74"/>
        <v>4.8611111111111105E-2</v>
      </c>
      <c r="W189" s="151">
        <v>0.21180555555555555</v>
      </c>
      <c r="X189" s="9">
        <f t="shared" si="101"/>
        <v>1.3888888888888895E-2</v>
      </c>
      <c r="Y189" s="151">
        <v>0.3979166666666667</v>
      </c>
      <c r="Z189" s="9">
        <f t="shared" si="75"/>
        <v>0.18611111111111114</v>
      </c>
      <c r="AA189" s="151">
        <v>0.50347222222222221</v>
      </c>
      <c r="AB189" s="565">
        <f t="shared" si="76"/>
        <v>0.10555555555555551</v>
      </c>
      <c r="AC189" s="151">
        <v>0.50347222222222221</v>
      </c>
      <c r="AD189" s="151">
        <v>0.50347222222222221</v>
      </c>
      <c r="AE189" s="9">
        <f t="shared" si="77"/>
        <v>0</v>
      </c>
      <c r="AF189" s="151">
        <v>0.50694444444444442</v>
      </c>
      <c r="AG189" s="151">
        <v>0.51388888888888895</v>
      </c>
      <c r="AH189" s="9">
        <f t="shared" si="78"/>
        <v>6.9444444444445308E-3</v>
      </c>
      <c r="AI189" s="10">
        <f t="shared" si="79"/>
        <v>0</v>
      </c>
      <c r="AJ189" s="10">
        <f t="shared" si="80"/>
        <v>10</v>
      </c>
      <c r="AK189" s="151">
        <v>0.51388888888888895</v>
      </c>
      <c r="AL189" s="151">
        <v>0.52083333333333337</v>
      </c>
      <c r="AM189" s="9">
        <f t="shared" si="81"/>
        <v>6.9444444444444198E-3</v>
      </c>
      <c r="AN189" s="565">
        <f t="shared" si="100"/>
        <v>0.45486111111111116</v>
      </c>
      <c r="AO189" s="10">
        <f t="shared" si="82"/>
        <v>10</v>
      </c>
      <c r="AP189" s="10">
        <f t="shared" si="83"/>
        <v>55</v>
      </c>
      <c r="AQ189" s="565">
        <f t="shared" si="84"/>
        <v>0.10555555555555551</v>
      </c>
      <c r="AR189" s="10">
        <f t="shared" si="85"/>
        <v>2</v>
      </c>
      <c r="AS189" s="10">
        <f t="shared" si="86"/>
        <v>32</v>
      </c>
      <c r="AT189" s="553"/>
      <c r="AU189" s="553"/>
      <c r="AV189" s="553"/>
      <c r="AW189" s="546">
        <f t="shared" si="87"/>
        <v>0</v>
      </c>
      <c r="AX189" s="546">
        <f t="shared" si="98"/>
        <v>0</v>
      </c>
      <c r="AY189" s="553"/>
      <c r="AZ189" s="546">
        <f t="shared" si="89"/>
        <v>0</v>
      </c>
      <c r="BA189" s="546">
        <f t="shared" si="90"/>
        <v>0</v>
      </c>
      <c r="BB189" s="553"/>
      <c r="BC189" s="546">
        <f t="shared" si="91"/>
        <v>0</v>
      </c>
      <c r="BD189" s="546">
        <f t="shared" si="92"/>
        <v>0</v>
      </c>
      <c r="BE189" s="553"/>
      <c r="BF189" s="546">
        <f t="shared" si="93"/>
        <v>0</v>
      </c>
      <c r="BG189" s="546">
        <f t="shared" si="94"/>
        <v>0</v>
      </c>
      <c r="BH189" s="553"/>
      <c r="BI189" s="637">
        <f t="shared" si="95"/>
        <v>0</v>
      </c>
      <c r="BJ189" s="558">
        <f t="shared" si="96"/>
        <v>0</v>
      </c>
      <c r="BK189" s="642">
        <f t="shared" si="97"/>
        <v>62.507586206896555</v>
      </c>
    </row>
    <row r="190" spans="1:63" s="152" customFormat="1" ht="30" x14ac:dyDescent="0.25">
      <c r="A190" s="590">
        <v>40774</v>
      </c>
      <c r="B190" s="591">
        <f t="shared" si="99"/>
        <v>8</v>
      </c>
      <c r="C190" s="592">
        <v>41</v>
      </c>
      <c r="D190" s="593" t="s">
        <v>33</v>
      </c>
      <c r="E190" s="593" t="s">
        <v>311</v>
      </c>
      <c r="F190" s="528">
        <v>3509.28</v>
      </c>
      <c r="G190" s="592">
        <v>57</v>
      </c>
      <c r="H190" s="592">
        <v>2</v>
      </c>
      <c r="I190" s="553">
        <v>0.15625</v>
      </c>
      <c r="J190" s="553">
        <v>0.15625</v>
      </c>
      <c r="K190" s="151">
        <v>0.16319444444444445</v>
      </c>
      <c r="L190" s="565">
        <f t="shared" si="70"/>
        <v>6.9444444444444475E-3</v>
      </c>
      <c r="M190" s="151">
        <v>0.16319444444444445</v>
      </c>
      <c r="N190" s="565">
        <f t="shared" si="71"/>
        <v>0</v>
      </c>
      <c r="O190" s="151">
        <v>0.23958333333333334</v>
      </c>
      <c r="P190" s="565">
        <f t="shared" si="72"/>
        <v>7.6388888888888895E-2</v>
      </c>
      <c r="Q190" s="151">
        <v>0.23958333333333334</v>
      </c>
      <c r="R190" s="151">
        <v>0.4236111111111111</v>
      </c>
      <c r="S190" s="9">
        <f t="shared" si="73"/>
        <v>0.18402777777777776</v>
      </c>
      <c r="T190" s="151">
        <v>0.23958333333333334</v>
      </c>
      <c r="U190" s="151">
        <v>0.4236111111111111</v>
      </c>
      <c r="V190" s="9">
        <f t="shared" si="74"/>
        <v>0.18402777777777776</v>
      </c>
      <c r="W190" s="151">
        <v>0.4236111111111111</v>
      </c>
      <c r="X190" s="9">
        <f t="shared" si="101"/>
        <v>0</v>
      </c>
      <c r="Y190" s="151">
        <v>0.4284722222222222</v>
      </c>
      <c r="Z190" s="9">
        <f t="shared" si="75"/>
        <v>4.8611111111110938E-3</v>
      </c>
      <c r="AA190" s="151">
        <v>0.70833333333333337</v>
      </c>
      <c r="AB190" s="565">
        <f t="shared" si="76"/>
        <v>0.27986111111111117</v>
      </c>
      <c r="AC190" s="151">
        <v>0.70833333333333337</v>
      </c>
      <c r="AD190" s="151">
        <v>0.70833333333333337</v>
      </c>
      <c r="AE190" s="9">
        <f t="shared" si="77"/>
        <v>0</v>
      </c>
      <c r="AF190" s="151">
        <v>0.71527777777777779</v>
      </c>
      <c r="AG190" s="151">
        <v>0.71875</v>
      </c>
      <c r="AH190" s="9">
        <f t="shared" si="78"/>
        <v>3.4722222222222099E-3</v>
      </c>
      <c r="AI190" s="10">
        <f t="shared" si="79"/>
        <v>0</v>
      </c>
      <c r="AJ190" s="10">
        <f t="shared" si="80"/>
        <v>5</v>
      </c>
      <c r="AK190" s="151">
        <v>0.71875</v>
      </c>
      <c r="AL190" s="151">
        <v>0.72569444444444453</v>
      </c>
      <c r="AM190" s="9">
        <f t="shared" si="81"/>
        <v>6.9444444444445308E-3</v>
      </c>
      <c r="AN190" s="565">
        <f t="shared" si="100"/>
        <v>0.56944444444444453</v>
      </c>
      <c r="AO190" s="10">
        <f t="shared" si="82"/>
        <v>13</v>
      </c>
      <c r="AP190" s="10">
        <f t="shared" si="83"/>
        <v>40</v>
      </c>
      <c r="AQ190" s="565">
        <f t="shared" si="84"/>
        <v>0.27986111111111117</v>
      </c>
      <c r="AR190" s="10">
        <f t="shared" si="85"/>
        <v>6</v>
      </c>
      <c r="AS190" s="10">
        <f t="shared" si="86"/>
        <v>43</v>
      </c>
      <c r="AT190" s="553"/>
      <c r="AU190" s="553"/>
      <c r="AV190" s="553"/>
      <c r="AW190" s="546">
        <f t="shared" si="87"/>
        <v>0</v>
      </c>
      <c r="AX190" s="546">
        <f t="shared" si="98"/>
        <v>0</v>
      </c>
      <c r="AY190" s="553"/>
      <c r="AZ190" s="546">
        <f t="shared" si="89"/>
        <v>0</v>
      </c>
      <c r="BA190" s="546">
        <f t="shared" si="90"/>
        <v>0</v>
      </c>
      <c r="BB190" s="553"/>
      <c r="BC190" s="546">
        <f t="shared" si="91"/>
        <v>0</v>
      </c>
      <c r="BD190" s="546">
        <f t="shared" si="92"/>
        <v>0</v>
      </c>
      <c r="BE190" s="553"/>
      <c r="BF190" s="546">
        <f t="shared" si="93"/>
        <v>0</v>
      </c>
      <c r="BG190" s="546">
        <f t="shared" si="94"/>
        <v>0</v>
      </c>
      <c r="BH190" s="553"/>
      <c r="BI190" s="637">
        <f t="shared" si="95"/>
        <v>0</v>
      </c>
      <c r="BJ190" s="558">
        <f t="shared" si="96"/>
        <v>0</v>
      </c>
      <c r="BK190" s="642">
        <f t="shared" si="97"/>
        <v>61.566315789473691</v>
      </c>
    </row>
    <row r="191" spans="1:63" s="152" customFormat="1" x14ac:dyDescent="0.25">
      <c r="A191" s="590">
        <v>40774</v>
      </c>
      <c r="B191" s="591">
        <f t="shared" si="99"/>
        <v>8</v>
      </c>
      <c r="C191" s="592">
        <v>11</v>
      </c>
      <c r="D191" s="593" t="s">
        <v>243</v>
      </c>
      <c r="E191" s="593" t="s">
        <v>288</v>
      </c>
      <c r="F191" s="528">
        <v>3447.72</v>
      </c>
      <c r="G191" s="592">
        <v>55</v>
      </c>
      <c r="H191" s="592">
        <v>4</v>
      </c>
      <c r="I191" s="553">
        <v>0.375</v>
      </c>
      <c r="J191" s="553">
        <v>0.375</v>
      </c>
      <c r="K191" s="151">
        <v>0.38541666666666669</v>
      </c>
      <c r="L191" s="565">
        <f t="shared" si="70"/>
        <v>1.0416666666666685E-2</v>
      </c>
      <c r="M191" s="151">
        <v>0.38541666666666669</v>
      </c>
      <c r="N191" s="565">
        <f t="shared" si="71"/>
        <v>0</v>
      </c>
      <c r="O191" s="151">
        <v>0.58333333333333337</v>
      </c>
      <c r="P191" s="565">
        <f t="shared" si="72"/>
        <v>0.19791666666666669</v>
      </c>
      <c r="Q191" s="151">
        <v>0.62847222222222221</v>
      </c>
      <c r="R191" s="151">
        <v>0.68055555555555547</v>
      </c>
      <c r="S191" s="9">
        <f t="shared" si="73"/>
        <v>5.2083333333333259E-2</v>
      </c>
      <c r="T191" s="151">
        <v>0.62847222222222221</v>
      </c>
      <c r="U191" s="151">
        <v>0.68055555555555547</v>
      </c>
      <c r="V191" s="9">
        <f t="shared" si="74"/>
        <v>5.2083333333333259E-2</v>
      </c>
      <c r="W191" s="151">
        <v>0.72569444444444453</v>
      </c>
      <c r="X191" s="9">
        <f t="shared" si="101"/>
        <v>4.5138888888889062E-2</v>
      </c>
      <c r="Y191" s="151">
        <v>0.75347222222222221</v>
      </c>
      <c r="Z191" s="9">
        <f t="shared" si="75"/>
        <v>2.7777777777777679E-2</v>
      </c>
      <c r="AA191" s="151">
        <v>0.81874999999999998</v>
      </c>
      <c r="AB191" s="565">
        <f t="shared" si="76"/>
        <v>6.5277777777777768E-2</v>
      </c>
      <c r="AC191" s="151">
        <v>0.81874999999999998</v>
      </c>
      <c r="AD191" s="151">
        <v>0.81874999999999998</v>
      </c>
      <c r="AE191" s="9">
        <f t="shared" si="77"/>
        <v>0</v>
      </c>
      <c r="AF191" s="151">
        <v>0.82291666666666663</v>
      </c>
      <c r="AG191" s="151">
        <v>0.82986111111111116</v>
      </c>
      <c r="AH191" s="9">
        <f t="shared" si="78"/>
        <v>6.9444444444445308E-3</v>
      </c>
      <c r="AI191" s="10">
        <f t="shared" si="79"/>
        <v>0</v>
      </c>
      <c r="AJ191" s="10">
        <f t="shared" si="80"/>
        <v>10</v>
      </c>
      <c r="AK191" s="151">
        <v>0.82986111111111116</v>
      </c>
      <c r="AL191" s="151">
        <v>0.84027777777777779</v>
      </c>
      <c r="AM191" s="9">
        <f t="shared" si="81"/>
        <v>1.041666666666663E-2</v>
      </c>
      <c r="AN191" s="565">
        <f t="shared" si="100"/>
        <v>0.46527777777777779</v>
      </c>
      <c r="AO191" s="10">
        <f t="shared" si="82"/>
        <v>11</v>
      </c>
      <c r="AP191" s="10">
        <f t="shared" si="83"/>
        <v>10</v>
      </c>
      <c r="AQ191" s="565">
        <f t="shared" si="84"/>
        <v>6.5277777777777768E-2</v>
      </c>
      <c r="AR191" s="10">
        <f t="shared" si="85"/>
        <v>1</v>
      </c>
      <c r="AS191" s="10">
        <f t="shared" si="86"/>
        <v>34</v>
      </c>
      <c r="AT191" s="553"/>
      <c r="AU191" s="553"/>
      <c r="AV191" s="553"/>
      <c r="AW191" s="546">
        <f t="shared" si="87"/>
        <v>0</v>
      </c>
      <c r="AX191" s="546">
        <f t="shared" si="98"/>
        <v>0</v>
      </c>
      <c r="AY191" s="553"/>
      <c r="AZ191" s="546">
        <f t="shared" si="89"/>
        <v>0</v>
      </c>
      <c r="BA191" s="546">
        <f t="shared" si="90"/>
        <v>0</v>
      </c>
      <c r="BB191" s="553"/>
      <c r="BC191" s="546">
        <f t="shared" si="91"/>
        <v>0</v>
      </c>
      <c r="BD191" s="546">
        <f t="shared" si="92"/>
        <v>0</v>
      </c>
      <c r="BE191" s="553"/>
      <c r="BF191" s="546">
        <f t="shared" si="93"/>
        <v>0</v>
      </c>
      <c r="BG191" s="546">
        <f t="shared" si="94"/>
        <v>0</v>
      </c>
      <c r="BH191" s="553"/>
      <c r="BI191" s="637">
        <f t="shared" si="95"/>
        <v>0</v>
      </c>
      <c r="BJ191" s="558">
        <f t="shared" si="96"/>
        <v>0</v>
      </c>
      <c r="BK191" s="642">
        <f t="shared" si="97"/>
        <v>62.685818181818178</v>
      </c>
    </row>
    <row r="192" spans="1:63" s="152" customFormat="1" x14ac:dyDescent="0.25">
      <c r="A192" s="590">
        <v>40774</v>
      </c>
      <c r="B192" s="591">
        <f t="shared" si="99"/>
        <v>8</v>
      </c>
      <c r="C192" s="592">
        <v>3</v>
      </c>
      <c r="D192" s="593" t="s">
        <v>303</v>
      </c>
      <c r="E192" s="593" t="s">
        <v>265</v>
      </c>
      <c r="F192" s="528">
        <v>3713.5</v>
      </c>
      <c r="G192" s="592">
        <v>59</v>
      </c>
      <c r="H192" s="592">
        <v>0</v>
      </c>
      <c r="I192" s="553">
        <v>0.51041666666666663</v>
      </c>
      <c r="J192" s="553">
        <v>0.51041666666666663</v>
      </c>
      <c r="K192" s="151">
        <v>0.52083333333333337</v>
      </c>
      <c r="L192" s="565">
        <f t="shared" si="70"/>
        <v>1.0416666666666741E-2</v>
      </c>
      <c r="M192" s="151">
        <v>0.52083333333333337</v>
      </c>
      <c r="N192" s="565">
        <f t="shared" si="71"/>
        <v>0</v>
      </c>
      <c r="O192" s="151">
        <v>0.71180555555555547</v>
      </c>
      <c r="P192" s="565">
        <f t="shared" si="72"/>
        <v>0.1909722222222221</v>
      </c>
      <c r="Q192" s="151">
        <v>0.71875</v>
      </c>
      <c r="R192" s="151">
        <v>0.87847222222222221</v>
      </c>
      <c r="S192" s="9">
        <f t="shared" si="73"/>
        <v>0.15972222222222221</v>
      </c>
      <c r="T192" s="151">
        <v>0.71875</v>
      </c>
      <c r="U192" s="151">
        <v>0.87847222222222221</v>
      </c>
      <c r="V192" s="9">
        <f t="shared" si="74"/>
        <v>0.15972222222222221</v>
      </c>
      <c r="W192" s="151">
        <v>0.88194444444444453</v>
      </c>
      <c r="X192" s="9">
        <f t="shared" si="101"/>
        <v>3.4722222222223209E-3</v>
      </c>
      <c r="Y192" s="151">
        <v>0.8847222222222223</v>
      </c>
      <c r="Z192" s="9">
        <f t="shared" si="75"/>
        <v>2.7777777777777679E-3</v>
      </c>
      <c r="AA192" s="151">
        <v>1.0347222222222221</v>
      </c>
      <c r="AB192" s="565">
        <f t="shared" si="76"/>
        <v>0.1499999999999998</v>
      </c>
      <c r="AC192" s="151">
        <v>1.0347222222222221</v>
      </c>
      <c r="AD192" s="151">
        <v>1.0347222222222221</v>
      </c>
      <c r="AE192" s="9">
        <f t="shared" si="77"/>
        <v>0</v>
      </c>
      <c r="AF192" s="151">
        <v>1.0402777777777776</v>
      </c>
      <c r="AG192" s="151">
        <v>1.0486111111111112</v>
      </c>
      <c r="AH192" s="9">
        <f t="shared" si="78"/>
        <v>8.3333333333335258E-3</v>
      </c>
      <c r="AI192" s="10">
        <f t="shared" si="79"/>
        <v>0</v>
      </c>
      <c r="AJ192" s="10">
        <f t="shared" si="80"/>
        <v>12</v>
      </c>
      <c r="AK192" s="151">
        <v>1.0486111111111112</v>
      </c>
      <c r="AL192" s="151">
        <v>1.0555555555555556</v>
      </c>
      <c r="AM192" s="9">
        <f t="shared" si="81"/>
        <v>6.9444444444444198E-3</v>
      </c>
      <c r="AN192" s="565">
        <f t="shared" si="100"/>
        <v>0.54513888888888895</v>
      </c>
      <c r="AO192" s="10">
        <f t="shared" si="82"/>
        <v>13</v>
      </c>
      <c r="AP192" s="10">
        <f t="shared" si="83"/>
        <v>5</v>
      </c>
      <c r="AQ192" s="565">
        <f t="shared" si="84"/>
        <v>0.1499999999999998</v>
      </c>
      <c r="AR192" s="10">
        <f t="shared" si="85"/>
        <v>3</v>
      </c>
      <c r="AS192" s="10">
        <f t="shared" si="86"/>
        <v>36</v>
      </c>
      <c r="AT192" s="553"/>
      <c r="AU192" s="553"/>
      <c r="AV192" s="553"/>
      <c r="AW192" s="546">
        <f t="shared" si="87"/>
        <v>0</v>
      </c>
      <c r="AX192" s="546">
        <f t="shared" si="98"/>
        <v>0</v>
      </c>
      <c r="AY192" s="553"/>
      <c r="AZ192" s="546">
        <f t="shared" si="89"/>
        <v>0</v>
      </c>
      <c r="BA192" s="546">
        <f t="shared" si="90"/>
        <v>0</v>
      </c>
      <c r="BB192" s="553"/>
      <c r="BC192" s="546">
        <f t="shared" si="91"/>
        <v>0</v>
      </c>
      <c r="BD192" s="546">
        <f t="shared" si="92"/>
        <v>0</v>
      </c>
      <c r="BE192" s="553"/>
      <c r="BF192" s="546">
        <f t="shared" si="93"/>
        <v>0</v>
      </c>
      <c r="BG192" s="546">
        <f t="shared" si="94"/>
        <v>0</v>
      </c>
      <c r="BH192" s="553"/>
      <c r="BI192" s="637">
        <f t="shared" si="95"/>
        <v>0</v>
      </c>
      <c r="BJ192" s="558">
        <f t="shared" si="96"/>
        <v>0</v>
      </c>
      <c r="BK192" s="642">
        <f t="shared" si="97"/>
        <v>62.940677966101696</v>
      </c>
    </row>
    <row r="193" spans="1:63" s="152" customFormat="1" x14ac:dyDescent="0.25">
      <c r="A193" s="590">
        <v>40774</v>
      </c>
      <c r="B193" s="591">
        <f t="shared" si="99"/>
        <v>8</v>
      </c>
      <c r="C193" s="592">
        <v>1</v>
      </c>
      <c r="D193" s="593" t="s">
        <v>309</v>
      </c>
      <c r="E193" s="593" t="s">
        <v>265</v>
      </c>
      <c r="F193" s="528">
        <v>3437.46</v>
      </c>
      <c r="G193" s="592">
        <v>56</v>
      </c>
      <c r="H193" s="592">
        <v>3</v>
      </c>
      <c r="I193" s="553">
        <v>0.92708333333333337</v>
      </c>
      <c r="J193" s="553">
        <v>0.92708333333333337</v>
      </c>
      <c r="K193" s="151">
        <v>0.9375</v>
      </c>
      <c r="L193" s="565">
        <f t="shared" si="70"/>
        <v>1.041666666666663E-2</v>
      </c>
      <c r="M193" s="151">
        <v>0.9375</v>
      </c>
      <c r="N193" s="565">
        <f t="shared" si="71"/>
        <v>0</v>
      </c>
      <c r="O193" s="151">
        <v>0.9375</v>
      </c>
      <c r="P193" s="565">
        <f t="shared" si="72"/>
        <v>0</v>
      </c>
      <c r="Q193" s="151">
        <v>0.9375</v>
      </c>
      <c r="R193" s="151">
        <v>1.0381944444444444</v>
      </c>
      <c r="S193" s="9">
        <f t="shared" si="73"/>
        <v>0.10069444444444442</v>
      </c>
      <c r="T193" s="151">
        <v>0.9375</v>
      </c>
      <c r="U193" s="151">
        <v>1.0381944444444444</v>
      </c>
      <c r="V193" s="9">
        <f t="shared" si="74"/>
        <v>0.10069444444444442</v>
      </c>
      <c r="W193" s="151">
        <v>1.0444444444444445</v>
      </c>
      <c r="X193" s="9">
        <f t="shared" si="101"/>
        <v>6.2500000000000888E-3</v>
      </c>
      <c r="Y193" s="151">
        <v>1.1152777777777778</v>
      </c>
      <c r="Z193" s="9">
        <f t="shared" si="75"/>
        <v>7.0833333333333304E-2</v>
      </c>
      <c r="AA193" s="151">
        <v>1.2361111111111112</v>
      </c>
      <c r="AB193" s="565">
        <f t="shared" si="76"/>
        <v>0.12083333333333335</v>
      </c>
      <c r="AC193" s="151">
        <v>1.2361111111111112</v>
      </c>
      <c r="AD193" s="151">
        <v>1.2361111111111112</v>
      </c>
      <c r="AE193" s="9">
        <f t="shared" si="77"/>
        <v>0</v>
      </c>
      <c r="AF193" s="151">
        <v>1.2569444444444444</v>
      </c>
      <c r="AG193" s="151">
        <v>1.2604166666666667</v>
      </c>
      <c r="AH193" s="9">
        <f t="shared" si="78"/>
        <v>3.4722222222223209E-3</v>
      </c>
      <c r="AI193" s="10">
        <f t="shared" si="79"/>
        <v>0</v>
      </c>
      <c r="AJ193" s="10">
        <f t="shared" si="80"/>
        <v>5</v>
      </c>
      <c r="AK193" s="151">
        <v>1.2604166666666667</v>
      </c>
      <c r="AL193" s="151">
        <v>1.2604166666666667</v>
      </c>
      <c r="AM193" s="9">
        <f t="shared" si="81"/>
        <v>0</v>
      </c>
      <c r="AN193" s="565">
        <f t="shared" si="100"/>
        <v>0.33333333333333337</v>
      </c>
      <c r="AO193" s="10">
        <f t="shared" si="82"/>
        <v>8</v>
      </c>
      <c r="AP193" s="10">
        <f t="shared" si="83"/>
        <v>0</v>
      </c>
      <c r="AQ193" s="565">
        <f t="shared" si="84"/>
        <v>0.12083333333333335</v>
      </c>
      <c r="AR193" s="10">
        <f t="shared" si="85"/>
        <v>2</v>
      </c>
      <c r="AS193" s="10">
        <f t="shared" si="86"/>
        <v>54</v>
      </c>
      <c r="AT193" s="553"/>
      <c r="AU193" s="553"/>
      <c r="AV193" s="553"/>
      <c r="AW193" s="546">
        <f t="shared" si="87"/>
        <v>0</v>
      </c>
      <c r="AX193" s="546">
        <f t="shared" si="98"/>
        <v>0</v>
      </c>
      <c r="AY193" s="553"/>
      <c r="AZ193" s="546">
        <f t="shared" si="89"/>
        <v>0</v>
      </c>
      <c r="BA193" s="546">
        <f t="shared" si="90"/>
        <v>0</v>
      </c>
      <c r="BB193" s="553"/>
      <c r="BC193" s="546">
        <f t="shared" si="91"/>
        <v>0</v>
      </c>
      <c r="BD193" s="546">
        <f t="shared" si="92"/>
        <v>0</v>
      </c>
      <c r="BE193" s="553"/>
      <c r="BF193" s="546">
        <f t="shared" si="93"/>
        <v>0</v>
      </c>
      <c r="BG193" s="546">
        <f t="shared" si="94"/>
        <v>0</v>
      </c>
      <c r="BH193" s="553"/>
      <c r="BI193" s="637">
        <f t="shared" si="95"/>
        <v>0</v>
      </c>
      <c r="BJ193" s="558">
        <f t="shared" si="96"/>
        <v>0</v>
      </c>
      <c r="BK193" s="642">
        <f t="shared" si="97"/>
        <v>61.383214285714288</v>
      </c>
    </row>
    <row r="194" spans="1:63" s="152" customFormat="1" x14ac:dyDescent="0.25">
      <c r="A194" s="590">
        <v>40775</v>
      </c>
      <c r="B194" s="591">
        <f t="shared" si="99"/>
        <v>8</v>
      </c>
      <c r="C194" s="592">
        <v>42</v>
      </c>
      <c r="D194" s="593" t="s">
        <v>33</v>
      </c>
      <c r="E194" s="593" t="s">
        <v>310</v>
      </c>
      <c r="F194" s="528">
        <v>3873.88</v>
      </c>
      <c r="G194" s="592">
        <v>59</v>
      </c>
      <c r="H194" s="592">
        <v>0</v>
      </c>
      <c r="I194" s="553">
        <v>0.25347222222222221</v>
      </c>
      <c r="J194" s="553">
        <v>0.25347222222222221</v>
      </c>
      <c r="K194" s="151">
        <v>0.25694444444444448</v>
      </c>
      <c r="L194" s="565">
        <f t="shared" ref="L194:L257" si="102">K194-J194</f>
        <v>3.4722222222222654E-3</v>
      </c>
      <c r="M194" s="151">
        <v>0.25833333333333336</v>
      </c>
      <c r="N194" s="565">
        <f t="shared" ref="N194:N257" si="103">M194-K194</f>
        <v>1.388888888888884E-3</v>
      </c>
      <c r="O194" s="151">
        <v>0.28472222222222221</v>
      </c>
      <c r="P194" s="565">
        <f t="shared" ref="P194:P257" si="104">O194-M194</f>
        <v>2.6388888888888851E-2</v>
      </c>
      <c r="Q194" s="151">
        <v>0.29166666666666669</v>
      </c>
      <c r="R194" s="151">
        <v>0.31944444444444448</v>
      </c>
      <c r="S194" s="9">
        <f t="shared" ref="S194:S257" si="105">R194-Q194</f>
        <v>2.777777777777779E-2</v>
      </c>
      <c r="T194" s="151">
        <v>0.29166666666666669</v>
      </c>
      <c r="U194" s="151">
        <v>0.31944444444444448</v>
      </c>
      <c r="V194" s="9">
        <f t="shared" ref="V194:V257" si="106">U194-T194</f>
        <v>2.777777777777779E-2</v>
      </c>
      <c r="W194" s="151">
        <v>0.31944444444444448</v>
      </c>
      <c r="X194" s="9">
        <f t="shared" si="101"/>
        <v>0</v>
      </c>
      <c r="Y194" s="151">
        <v>0.31944444444444448</v>
      </c>
      <c r="Z194" s="9">
        <f t="shared" ref="Z194:Z257" si="107">Y194-W194</f>
        <v>0</v>
      </c>
      <c r="AA194" s="151">
        <v>0.39583333333333331</v>
      </c>
      <c r="AB194" s="565">
        <f t="shared" ref="AB194:AB257" si="108">AA194-Y194</f>
        <v>7.638888888888884E-2</v>
      </c>
      <c r="AC194" s="151">
        <v>0.39583333333333331</v>
      </c>
      <c r="AD194" s="151">
        <v>0.39583333333333331</v>
      </c>
      <c r="AE194" s="9">
        <f t="shared" ref="AE194:AE257" si="109">AD194-AC194</f>
        <v>0</v>
      </c>
      <c r="AF194" s="151">
        <v>0.40277777777777773</v>
      </c>
      <c r="AG194" s="151">
        <v>0.40972222222222227</v>
      </c>
      <c r="AH194" s="9">
        <f t="shared" ref="AH194:AH257" si="110">AG194-AF194</f>
        <v>6.9444444444445308E-3</v>
      </c>
      <c r="AI194" s="10">
        <f t="shared" ref="AI194:AI257" si="111">HOUR(AH194)</f>
        <v>0</v>
      </c>
      <c r="AJ194" s="10">
        <f t="shared" ref="AJ194:AJ257" si="112">MINUTE(AH194)</f>
        <v>10</v>
      </c>
      <c r="AK194" s="151">
        <v>0.40972222222222227</v>
      </c>
      <c r="AL194" s="151">
        <v>0.41666666666666669</v>
      </c>
      <c r="AM194" s="9">
        <f t="shared" ref="AM194:AM257" si="113">AL194-AK194</f>
        <v>6.9444444444444198E-3</v>
      </c>
      <c r="AN194" s="565">
        <f t="shared" si="100"/>
        <v>0.16319444444444448</v>
      </c>
      <c r="AO194" s="10">
        <f t="shared" ref="AO194:AO257" si="114">HOUR(AN194)</f>
        <v>3</v>
      </c>
      <c r="AP194" s="10">
        <f t="shared" ref="AP194:AP257" si="115">MINUTE(AN194)</f>
        <v>55</v>
      </c>
      <c r="AQ194" s="565">
        <f t="shared" ref="AQ194:AQ257" si="116">AB194-(AT194+AU194+AV194+AY194+BB194+BE194)</f>
        <v>7.638888888888884E-2</v>
      </c>
      <c r="AR194" s="10">
        <f t="shared" ref="AR194:AR257" si="117">HOUR(AQ194)</f>
        <v>1</v>
      </c>
      <c r="AS194" s="10">
        <f t="shared" ref="AS194:AS257" si="118">MINUTE(AQ194)</f>
        <v>50</v>
      </c>
      <c r="AT194" s="553"/>
      <c r="AU194" s="553"/>
      <c r="AV194" s="553"/>
      <c r="AW194" s="546">
        <f t="shared" ref="AW194:AW257" si="119">HOUR(AV194)</f>
        <v>0</v>
      </c>
      <c r="AX194" s="546">
        <f t="shared" si="98"/>
        <v>0</v>
      </c>
      <c r="AY194" s="553"/>
      <c r="AZ194" s="546">
        <f t="shared" ref="AZ194:AZ257" si="120">HOUR(AY194)</f>
        <v>0</v>
      </c>
      <c r="BA194" s="546">
        <f t="shared" ref="BA194:BA257" si="121">MINUTE(AY194)</f>
        <v>0</v>
      </c>
      <c r="BB194" s="553"/>
      <c r="BC194" s="546">
        <f t="shared" ref="BC194:BC257" si="122">HOUR(BB194)</f>
        <v>0</v>
      </c>
      <c r="BD194" s="546">
        <f t="shared" ref="BD194:BD257" si="123">MINUTE(BB194)</f>
        <v>0</v>
      </c>
      <c r="BE194" s="553"/>
      <c r="BF194" s="546">
        <f t="shared" ref="BF194:BF257" si="124">HOUR(BE194)</f>
        <v>0</v>
      </c>
      <c r="BG194" s="546">
        <f t="shared" ref="BG194:BG257" si="125">MINUTE(BE194)</f>
        <v>0</v>
      </c>
      <c r="BH194" s="553"/>
      <c r="BI194" s="637">
        <f t="shared" ref="BI194:BI257" si="126">HOUR(BH194)</f>
        <v>0</v>
      </c>
      <c r="BJ194" s="558">
        <f t="shared" ref="BJ194:BJ257" si="127">MINUTE(BH194)</f>
        <v>0</v>
      </c>
      <c r="BK194" s="642">
        <f t="shared" ref="BK194:BK257" si="128">F194/G194</f>
        <v>65.658983050847453</v>
      </c>
    </row>
    <row r="195" spans="1:63" s="152" customFormat="1" x14ac:dyDescent="0.25">
      <c r="A195" s="590">
        <v>40775</v>
      </c>
      <c r="B195" s="591">
        <f t="shared" si="99"/>
        <v>8</v>
      </c>
      <c r="C195" s="592">
        <v>43</v>
      </c>
      <c r="D195" s="593" t="s">
        <v>33</v>
      </c>
      <c r="E195" s="593" t="s">
        <v>273</v>
      </c>
      <c r="F195" s="528">
        <v>3398.71</v>
      </c>
      <c r="G195" s="592">
        <v>55</v>
      </c>
      <c r="H195" s="592">
        <v>3</v>
      </c>
      <c r="I195" s="553">
        <v>0.35416666666666669</v>
      </c>
      <c r="J195" s="553">
        <v>0.35416666666666669</v>
      </c>
      <c r="K195" s="151">
        <v>0.3576388888888889</v>
      </c>
      <c r="L195" s="565">
        <f t="shared" si="102"/>
        <v>3.4722222222222099E-3</v>
      </c>
      <c r="M195" s="151">
        <v>0.3611111111111111</v>
      </c>
      <c r="N195" s="565">
        <f t="shared" si="103"/>
        <v>3.4722222222222099E-3</v>
      </c>
      <c r="O195" s="151">
        <v>0.4236111111111111</v>
      </c>
      <c r="P195" s="565">
        <f t="shared" si="104"/>
        <v>6.25E-2</v>
      </c>
      <c r="Q195" s="151">
        <v>0.4236111111111111</v>
      </c>
      <c r="R195" s="151">
        <v>0.45902777777777781</v>
      </c>
      <c r="S195" s="9">
        <f t="shared" si="105"/>
        <v>3.5416666666666707E-2</v>
      </c>
      <c r="T195" s="151">
        <v>0.4236111111111111</v>
      </c>
      <c r="U195" s="151">
        <v>0.45902777777777781</v>
      </c>
      <c r="V195" s="9">
        <f t="shared" si="106"/>
        <v>3.5416666666666707E-2</v>
      </c>
      <c r="W195" s="151">
        <v>0.45902777777777781</v>
      </c>
      <c r="X195" s="9">
        <f t="shared" si="101"/>
        <v>0</v>
      </c>
      <c r="Y195" s="151">
        <v>0.45902777777777781</v>
      </c>
      <c r="Z195" s="9">
        <f t="shared" si="107"/>
        <v>0</v>
      </c>
      <c r="AA195" s="151">
        <v>0.55208333333333337</v>
      </c>
      <c r="AB195" s="565">
        <f t="shared" si="108"/>
        <v>9.3055555555555558E-2</v>
      </c>
      <c r="AC195" s="151">
        <v>0.55208333333333337</v>
      </c>
      <c r="AD195" s="151">
        <v>0.55208333333333337</v>
      </c>
      <c r="AE195" s="9">
        <f t="shared" si="109"/>
        <v>0</v>
      </c>
      <c r="AF195" s="151">
        <v>0.55902777777777779</v>
      </c>
      <c r="AG195" s="151">
        <v>0.57986111111111105</v>
      </c>
      <c r="AH195" s="9">
        <f t="shared" si="110"/>
        <v>2.0833333333333259E-2</v>
      </c>
      <c r="AI195" s="10">
        <f t="shared" si="111"/>
        <v>0</v>
      </c>
      <c r="AJ195" s="10">
        <f t="shared" si="112"/>
        <v>30</v>
      </c>
      <c r="AK195" s="151">
        <v>0.57986111111111105</v>
      </c>
      <c r="AL195" s="151">
        <v>0.58333333333333337</v>
      </c>
      <c r="AM195" s="9">
        <f t="shared" si="113"/>
        <v>3.4722222222223209E-3</v>
      </c>
      <c r="AN195" s="565">
        <f t="shared" si="100"/>
        <v>0.22916666666666669</v>
      </c>
      <c r="AO195" s="10">
        <f t="shared" si="114"/>
        <v>5</v>
      </c>
      <c r="AP195" s="10">
        <f t="shared" si="115"/>
        <v>30</v>
      </c>
      <c r="AQ195" s="565">
        <f t="shared" si="116"/>
        <v>9.3055555555555558E-2</v>
      </c>
      <c r="AR195" s="10">
        <f t="shared" si="117"/>
        <v>2</v>
      </c>
      <c r="AS195" s="10">
        <f t="shared" si="118"/>
        <v>14</v>
      </c>
      <c r="AT195" s="553"/>
      <c r="AU195" s="553"/>
      <c r="AV195" s="553"/>
      <c r="AW195" s="546">
        <f t="shared" si="119"/>
        <v>0</v>
      </c>
      <c r="AX195" s="546">
        <f t="shared" si="98"/>
        <v>0</v>
      </c>
      <c r="AY195" s="553"/>
      <c r="AZ195" s="546">
        <f t="shared" si="120"/>
        <v>0</v>
      </c>
      <c r="BA195" s="546">
        <f t="shared" si="121"/>
        <v>0</v>
      </c>
      <c r="BB195" s="553"/>
      <c r="BC195" s="546">
        <f t="shared" si="122"/>
        <v>0</v>
      </c>
      <c r="BD195" s="546">
        <f t="shared" si="123"/>
        <v>0</v>
      </c>
      <c r="BE195" s="553"/>
      <c r="BF195" s="546">
        <f t="shared" si="124"/>
        <v>0</v>
      </c>
      <c r="BG195" s="546">
        <f t="shared" si="125"/>
        <v>0</v>
      </c>
      <c r="BH195" s="553"/>
      <c r="BI195" s="637">
        <f t="shared" si="126"/>
        <v>0</v>
      </c>
      <c r="BJ195" s="558">
        <f t="shared" si="127"/>
        <v>0</v>
      </c>
      <c r="BK195" s="642">
        <f t="shared" si="128"/>
        <v>61.794727272727272</v>
      </c>
    </row>
    <row r="196" spans="1:63" s="152" customFormat="1" ht="30" x14ac:dyDescent="0.25">
      <c r="A196" s="590">
        <v>40775</v>
      </c>
      <c r="B196" s="591">
        <f t="shared" si="99"/>
        <v>8</v>
      </c>
      <c r="C196" s="592">
        <v>44</v>
      </c>
      <c r="D196" s="593" t="s">
        <v>33</v>
      </c>
      <c r="E196" s="593" t="s">
        <v>256</v>
      </c>
      <c r="F196" s="528">
        <v>3590.14</v>
      </c>
      <c r="G196" s="592">
        <v>58</v>
      </c>
      <c r="H196" s="592">
        <v>0</v>
      </c>
      <c r="I196" s="553">
        <v>0.56944444444444442</v>
      </c>
      <c r="J196" s="553">
        <v>0.56944444444444442</v>
      </c>
      <c r="K196" s="151">
        <v>0.57638888888888895</v>
      </c>
      <c r="L196" s="565">
        <f t="shared" si="102"/>
        <v>6.9444444444445308E-3</v>
      </c>
      <c r="M196" s="151">
        <v>0.57986111111111105</v>
      </c>
      <c r="N196" s="565">
        <f t="shared" si="103"/>
        <v>3.4722222222220989E-3</v>
      </c>
      <c r="O196" s="151">
        <v>0.59305555555555556</v>
      </c>
      <c r="P196" s="565">
        <f t="shared" si="104"/>
        <v>1.3194444444444509E-2</v>
      </c>
      <c r="Q196" s="151">
        <v>0.59375</v>
      </c>
      <c r="R196" s="151">
        <v>0.67222222222222217</v>
      </c>
      <c r="S196" s="9">
        <f t="shared" si="105"/>
        <v>7.8472222222222165E-2</v>
      </c>
      <c r="T196" s="151">
        <v>0.59375</v>
      </c>
      <c r="U196" s="151">
        <v>0.67222222222222217</v>
      </c>
      <c r="V196" s="9">
        <f t="shared" si="106"/>
        <v>7.8472222222222165E-2</v>
      </c>
      <c r="W196" s="151">
        <v>0.67222222222222217</v>
      </c>
      <c r="X196" s="9">
        <f t="shared" si="101"/>
        <v>0</v>
      </c>
      <c r="Y196" s="151">
        <v>0.67222222222222217</v>
      </c>
      <c r="Z196" s="9">
        <f t="shared" si="107"/>
        <v>0</v>
      </c>
      <c r="AA196" s="151">
        <v>0.79027777777777775</v>
      </c>
      <c r="AB196" s="565">
        <f t="shared" si="108"/>
        <v>0.11805555555555558</v>
      </c>
      <c r="AC196" s="151">
        <v>0.79027777777777775</v>
      </c>
      <c r="AD196" s="151">
        <v>0.79027777777777775</v>
      </c>
      <c r="AE196" s="9">
        <f t="shared" si="109"/>
        <v>0</v>
      </c>
      <c r="AF196" s="151">
        <v>0.79861111111111116</v>
      </c>
      <c r="AG196" s="151">
        <v>0.80555555555555547</v>
      </c>
      <c r="AH196" s="9">
        <f t="shared" si="110"/>
        <v>6.9444444444443088E-3</v>
      </c>
      <c r="AI196" s="10">
        <f t="shared" si="111"/>
        <v>0</v>
      </c>
      <c r="AJ196" s="10">
        <f t="shared" si="112"/>
        <v>10</v>
      </c>
      <c r="AK196" s="151">
        <v>0.80555555555555547</v>
      </c>
      <c r="AL196" s="151">
        <v>0.80902777777777779</v>
      </c>
      <c r="AM196" s="9">
        <f t="shared" si="113"/>
        <v>3.4722222222223209E-3</v>
      </c>
      <c r="AN196" s="565">
        <f t="shared" si="100"/>
        <v>0.23958333333333337</v>
      </c>
      <c r="AO196" s="10">
        <f t="shared" si="114"/>
        <v>5</v>
      </c>
      <c r="AP196" s="10">
        <f t="shared" si="115"/>
        <v>45</v>
      </c>
      <c r="AQ196" s="565">
        <f t="shared" si="116"/>
        <v>0.11805555555555558</v>
      </c>
      <c r="AR196" s="10">
        <f t="shared" si="117"/>
        <v>2</v>
      </c>
      <c r="AS196" s="10">
        <f t="shared" si="118"/>
        <v>50</v>
      </c>
      <c r="AT196" s="553"/>
      <c r="AU196" s="553"/>
      <c r="AV196" s="553"/>
      <c r="AW196" s="546">
        <f t="shared" si="119"/>
        <v>0</v>
      </c>
      <c r="AX196" s="546">
        <f t="shared" si="98"/>
        <v>0</v>
      </c>
      <c r="AY196" s="553"/>
      <c r="AZ196" s="546">
        <f t="shared" si="120"/>
        <v>0</v>
      </c>
      <c r="BA196" s="546">
        <f t="shared" si="121"/>
        <v>0</v>
      </c>
      <c r="BB196" s="553"/>
      <c r="BC196" s="546">
        <f t="shared" si="122"/>
        <v>0</v>
      </c>
      <c r="BD196" s="546">
        <f t="shared" si="123"/>
        <v>0</v>
      </c>
      <c r="BE196" s="553"/>
      <c r="BF196" s="546">
        <f t="shared" si="124"/>
        <v>0</v>
      </c>
      <c r="BG196" s="546">
        <f t="shared" si="125"/>
        <v>0</v>
      </c>
      <c r="BH196" s="553"/>
      <c r="BI196" s="637">
        <f t="shared" si="126"/>
        <v>0</v>
      </c>
      <c r="BJ196" s="558">
        <f t="shared" si="127"/>
        <v>0</v>
      </c>
      <c r="BK196" s="642">
        <f t="shared" si="128"/>
        <v>61.898965517241379</v>
      </c>
    </row>
    <row r="197" spans="1:63" s="152" customFormat="1" x14ac:dyDescent="0.25">
      <c r="A197" s="590">
        <v>40776</v>
      </c>
      <c r="B197" s="591">
        <f t="shared" si="99"/>
        <v>8</v>
      </c>
      <c r="C197" s="592">
        <v>12</v>
      </c>
      <c r="D197" s="593" t="s">
        <v>243</v>
      </c>
      <c r="E197" s="593" t="s">
        <v>312</v>
      </c>
      <c r="F197" s="528">
        <v>3628.23</v>
      </c>
      <c r="G197" s="592">
        <v>58</v>
      </c>
      <c r="H197" s="592">
        <v>1</v>
      </c>
      <c r="I197" s="553">
        <v>0.12847222222222224</v>
      </c>
      <c r="J197" s="553">
        <v>0.12847222222222224</v>
      </c>
      <c r="K197" s="151">
        <v>0.13541666666666666</v>
      </c>
      <c r="L197" s="565">
        <f t="shared" si="102"/>
        <v>6.9444444444444198E-3</v>
      </c>
      <c r="M197" s="151">
        <v>0.13680555555555554</v>
      </c>
      <c r="N197" s="565">
        <f t="shared" si="103"/>
        <v>1.388888888888884E-3</v>
      </c>
      <c r="O197" s="151">
        <v>0.15347222222222223</v>
      </c>
      <c r="P197" s="565">
        <f t="shared" si="104"/>
        <v>1.6666666666666691E-2</v>
      </c>
      <c r="Q197" s="151">
        <v>0.15833333333333333</v>
      </c>
      <c r="R197" s="151">
        <v>0.20694444444444446</v>
      </c>
      <c r="S197" s="9">
        <f t="shared" si="105"/>
        <v>4.8611111111111133E-2</v>
      </c>
      <c r="T197" s="151">
        <v>0.15833333333333333</v>
      </c>
      <c r="U197" s="151">
        <v>0.20694444444444446</v>
      </c>
      <c r="V197" s="9">
        <f t="shared" si="106"/>
        <v>4.8611111111111133E-2</v>
      </c>
      <c r="W197" s="151">
        <v>0.20972222222222223</v>
      </c>
      <c r="X197" s="9">
        <f t="shared" si="101"/>
        <v>2.7777777777777679E-3</v>
      </c>
      <c r="Y197" s="151">
        <v>0.21527777777777779</v>
      </c>
      <c r="Z197" s="9">
        <f t="shared" si="107"/>
        <v>5.5555555555555636E-3</v>
      </c>
      <c r="AA197" s="151">
        <v>0.32222222222222224</v>
      </c>
      <c r="AB197" s="565">
        <f t="shared" si="108"/>
        <v>0.10694444444444445</v>
      </c>
      <c r="AC197" s="151">
        <v>0.32222222222222224</v>
      </c>
      <c r="AD197" s="151">
        <v>0.32222222222222224</v>
      </c>
      <c r="AE197" s="9">
        <f t="shared" si="109"/>
        <v>0</v>
      </c>
      <c r="AF197" s="151">
        <v>0.32916666666666666</v>
      </c>
      <c r="AG197" s="151">
        <v>0.33333333333333331</v>
      </c>
      <c r="AH197" s="9">
        <f t="shared" si="110"/>
        <v>4.1666666666666519E-3</v>
      </c>
      <c r="AI197" s="10">
        <f t="shared" si="111"/>
        <v>0</v>
      </c>
      <c r="AJ197" s="10">
        <f t="shared" si="112"/>
        <v>6</v>
      </c>
      <c r="AK197" s="151">
        <v>0.33333333333333331</v>
      </c>
      <c r="AL197" s="151">
        <v>0.33680555555555558</v>
      </c>
      <c r="AM197" s="9">
        <f t="shared" si="113"/>
        <v>3.4722222222222654E-3</v>
      </c>
      <c r="AN197" s="565">
        <f t="shared" si="100"/>
        <v>0.20833333333333334</v>
      </c>
      <c r="AO197" s="10">
        <f t="shared" si="114"/>
        <v>5</v>
      </c>
      <c r="AP197" s="10">
        <f t="shared" si="115"/>
        <v>0</v>
      </c>
      <c r="AQ197" s="565">
        <f t="shared" si="116"/>
        <v>0.10694444444444445</v>
      </c>
      <c r="AR197" s="10">
        <f t="shared" si="117"/>
        <v>2</v>
      </c>
      <c r="AS197" s="10">
        <f t="shared" si="118"/>
        <v>34</v>
      </c>
      <c r="AT197" s="553"/>
      <c r="AU197" s="553"/>
      <c r="AV197" s="553"/>
      <c r="AW197" s="546">
        <f t="shared" si="119"/>
        <v>0</v>
      </c>
      <c r="AX197" s="546">
        <f t="shared" si="98"/>
        <v>0</v>
      </c>
      <c r="AY197" s="553"/>
      <c r="AZ197" s="546">
        <f t="shared" si="120"/>
        <v>0</v>
      </c>
      <c r="BA197" s="546">
        <f t="shared" si="121"/>
        <v>0</v>
      </c>
      <c r="BB197" s="553"/>
      <c r="BC197" s="546">
        <f t="shared" si="122"/>
        <v>0</v>
      </c>
      <c r="BD197" s="546">
        <f t="shared" si="123"/>
        <v>0</v>
      </c>
      <c r="BE197" s="553"/>
      <c r="BF197" s="546">
        <f t="shared" si="124"/>
        <v>0</v>
      </c>
      <c r="BG197" s="546">
        <f t="shared" si="125"/>
        <v>0</v>
      </c>
      <c r="BH197" s="553"/>
      <c r="BI197" s="637">
        <f t="shared" si="126"/>
        <v>0</v>
      </c>
      <c r="BJ197" s="558">
        <f t="shared" si="127"/>
        <v>0</v>
      </c>
      <c r="BK197" s="642">
        <f t="shared" si="128"/>
        <v>62.555689655172415</v>
      </c>
    </row>
    <row r="198" spans="1:63" s="152" customFormat="1" x14ac:dyDescent="0.25">
      <c r="A198" s="590">
        <v>40776</v>
      </c>
      <c r="B198" s="591">
        <f t="shared" si="99"/>
        <v>8</v>
      </c>
      <c r="C198" s="592">
        <v>45</v>
      </c>
      <c r="D198" s="593" t="s">
        <v>33</v>
      </c>
      <c r="E198" s="593" t="s">
        <v>310</v>
      </c>
      <c r="F198" s="528">
        <v>3721.95</v>
      </c>
      <c r="G198" s="592">
        <v>57</v>
      </c>
      <c r="H198" s="592">
        <v>2</v>
      </c>
      <c r="I198" s="553">
        <v>0.23611111111111113</v>
      </c>
      <c r="J198" s="553">
        <v>0.23611111111111113</v>
      </c>
      <c r="K198" s="151">
        <v>0.24305555555555555</v>
      </c>
      <c r="L198" s="565">
        <f t="shared" si="102"/>
        <v>6.9444444444444198E-3</v>
      </c>
      <c r="M198" s="151">
        <v>0.24652777777777779</v>
      </c>
      <c r="N198" s="565">
        <f t="shared" si="103"/>
        <v>3.4722222222222376E-3</v>
      </c>
      <c r="O198" s="151">
        <v>0.26874999999999999</v>
      </c>
      <c r="P198" s="565">
        <f t="shared" si="104"/>
        <v>2.2222222222222199E-2</v>
      </c>
      <c r="Q198" s="151">
        <v>0.27152777777777776</v>
      </c>
      <c r="R198" s="151">
        <v>0.32291666666666669</v>
      </c>
      <c r="S198" s="9">
        <f t="shared" si="105"/>
        <v>5.1388888888888928E-2</v>
      </c>
      <c r="T198" s="151">
        <v>0.27152777777777776</v>
      </c>
      <c r="U198" s="151">
        <v>0.32291666666666669</v>
      </c>
      <c r="V198" s="9">
        <f t="shared" si="106"/>
        <v>5.1388888888888928E-2</v>
      </c>
      <c r="W198" s="151">
        <v>0.32291666666666669</v>
      </c>
      <c r="X198" s="9">
        <f t="shared" si="101"/>
        <v>0</v>
      </c>
      <c r="Y198" s="151">
        <v>0.35069444444444442</v>
      </c>
      <c r="Z198" s="9">
        <f t="shared" si="107"/>
        <v>2.7777777777777735E-2</v>
      </c>
      <c r="AA198" s="151">
        <v>0.46527777777777773</v>
      </c>
      <c r="AB198" s="565">
        <f t="shared" si="108"/>
        <v>0.11458333333333331</v>
      </c>
      <c r="AC198" s="151">
        <v>0.46527777777777773</v>
      </c>
      <c r="AD198" s="151">
        <v>0.46527777777777773</v>
      </c>
      <c r="AE198" s="9">
        <f t="shared" si="109"/>
        <v>0</v>
      </c>
      <c r="AF198" s="151">
        <v>0.4770833333333333</v>
      </c>
      <c r="AG198" s="151">
        <v>0.47916666666666669</v>
      </c>
      <c r="AH198" s="9">
        <f t="shared" si="110"/>
        <v>2.0833333333333814E-3</v>
      </c>
      <c r="AI198" s="10">
        <f t="shared" si="111"/>
        <v>0</v>
      </c>
      <c r="AJ198" s="10">
        <f t="shared" si="112"/>
        <v>3</v>
      </c>
      <c r="AK198" s="151">
        <v>0.47916666666666669</v>
      </c>
      <c r="AL198" s="151">
        <v>0.4826388888888889</v>
      </c>
      <c r="AM198" s="9">
        <f t="shared" si="113"/>
        <v>3.4722222222222099E-3</v>
      </c>
      <c r="AN198" s="565">
        <f t="shared" si="100"/>
        <v>0.24652777777777776</v>
      </c>
      <c r="AO198" s="10">
        <f t="shared" si="114"/>
        <v>5</v>
      </c>
      <c r="AP198" s="10">
        <f t="shared" si="115"/>
        <v>55</v>
      </c>
      <c r="AQ198" s="565">
        <f t="shared" si="116"/>
        <v>0.11458333333333331</v>
      </c>
      <c r="AR198" s="10">
        <f t="shared" si="117"/>
        <v>2</v>
      </c>
      <c r="AS198" s="10">
        <f t="shared" si="118"/>
        <v>45</v>
      </c>
      <c r="AT198" s="553"/>
      <c r="AU198" s="553"/>
      <c r="AV198" s="553"/>
      <c r="AW198" s="546">
        <f t="shared" si="119"/>
        <v>0</v>
      </c>
      <c r="AX198" s="546">
        <f t="shared" si="98"/>
        <v>0</v>
      </c>
      <c r="AY198" s="553"/>
      <c r="AZ198" s="546">
        <f t="shared" si="120"/>
        <v>0</v>
      </c>
      <c r="BA198" s="546">
        <f t="shared" si="121"/>
        <v>0</v>
      </c>
      <c r="BB198" s="553"/>
      <c r="BC198" s="546">
        <f t="shared" si="122"/>
        <v>0</v>
      </c>
      <c r="BD198" s="546">
        <f t="shared" si="123"/>
        <v>0</v>
      </c>
      <c r="BE198" s="553"/>
      <c r="BF198" s="546">
        <f t="shared" si="124"/>
        <v>0</v>
      </c>
      <c r="BG198" s="546">
        <f t="shared" si="125"/>
        <v>0</v>
      </c>
      <c r="BH198" s="553"/>
      <c r="BI198" s="637">
        <f t="shared" si="126"/>
        <v>0</v>
      </c>
      <c r="BJ198" s="558">
        <f t="shared" si="127"/>
        <v>0</v>
      </c>
      <c r="BK198" s="642">
        <f t="shared" si="128"/>
        <v>65.297368421052624</v>
      </c>
    </row>
    <row r="199" spans="1:63" s="152" customFormat="1" x14ac:dyDescent="0.25">
      <c r="A199" s="590">
        <v>40776</v>
      </c>
      <c r="B199" s="591">
        <f t="shared" si="99"/>
        <v>8</v>
      </c>
      <c r="C199" s="592">
        <v>46</v>
      </c>
      <c r="D199" s="593" t="s">
        <v>33</v>
      </c>
      <c r="E199" s="593" t="s">
        <v>273</v>
      </c>
      <c r="F199" s="528">
        <v>3592.46</v>
      </c>
      <c r="G199" s="592">
        <v>59</v>
      </c>
      <c r="H199" s="592">
        <v>0</v>
      </c>
      <c r="I199" s="553">
        <v>0.4375</v>
      </c>
      <c r="J199" s="553">
        <v>0.4375</v>
      </c>
      <c r="K199" s="151">
        <v>0.44097222222222227</v>
      </c>
      <c r="L199" s="565">
        <f t="shared" si="102"/>
        <v>3.4722222222222654E-3</v>
      </c>
      <c r="M199" s="151">
        <v>0.44791666666666669</v>
      </c>
      <c r="N199" s="565">
        <f t="shared" si="103"/>
        <v>6.9444444444444198E-3</v>
      </c>
      <c r="O199" s="151">
        <v>0.45833333333333331</v>
      </c>
      <c r="P199" s="565">
        <f t="shared" si="104"/>
        <v>1.041666666666663E-2</v>
      </c>
      <c r="Q199" s="151">
        <v>0.45833333333333331</v>
      </c>
      <c r="R199" s="151">
        <v>0.5</v>
      </c>
      <c r="S199" s="9">
        <f t="shared" si="105"/>
        <v>4.1666666666666685E-2</v>
      </c>
      <c r="T199" s="151">
        <v>0.45833333333333331</v>
      </c>
      <c r="U199" s="151">
        <v>0.5</v>
      </c>
      <c r="V199" s="9">
        <f t="shared" si="106"/>
        <v>4.1666666666666685E-2</v>
      </c>
      <c r="W199" s="151">
        <v>0.54166666666666663</v>
      </c>
      <c r="X199" s="9">
        <f t="shared" si="101"/>
        <v>4.166666666666663E-2</v>
      </c>
      <c r="Y199" s="151">
        <v>0.54375000000000007</v>
      </c>
      <c r="Z199" s="9">
        <f t="shared" si="107"/>
        <v>2.083333333333437E-3</v>
      </c>
      <c r="AA199" s="151">
        <v>0.69444444444444453</v>
      </c>
      <c r="AB199" s="565">
        <f t="shared" si="108"/>
        <v>0.15069444444444446</v>
      </c>
      <c r="AC199" s="151">
        <v>0.69444444444444453</v>
      </c>
      <c r="AD199" s="151">
        <v>0.69444444444444453</v>
      </c>
      <c r="AE199" s="9">
        <f t="shared" si="109"/>
        <v>0</v>
      </c>
      <c r="AF199" s="151">
        <v>0.70138888888888884</v>
      </c>
      <c r="AG199" s="151">
        <v>0.70624999999999993</v>
      </c>
      <c r="AH199" s="9">
        <f t="shared" si="110"/>
        <v>4.8611111111110938E-3</v>
      </c>
      <c r="AI199" s="10">
        <f t="shared" si="111"/>
        <v>0</v>
      </c>
      <c r="AJ199" s="10">
        <f t="shared" si="112"/>
        <v>7</v>
      </c>
      <c r="AK199" s="151">
        <v>0.70624999999999993</v>
      </c>
      <c r="AL199" s="151">
        <v>0.71180555555555547</v>
      </c>
      <c r="AM199" s="9">
        <f t="shared" si="113"/>
        <v>5.5555555555555358E-3</v>
      </c>
      <c r="AN199" s="565">
        <f t="shared" si="100"/>
        <v>0.27430555555555547</v>
      </c>
      <c r="AO199" s="10">
        <f t="shared" si="114"/>
        <v>6</v>
      </c>
      <c r="AP199" s="10">
        <f t="shared" si="115"/>
        <v>35</v>
      </c>
      <c r="AQ199" s="565">
        <f t="shared" si="116"/>
        <v>0.15069444444444446</v>
      </c>
      <c r="AR199" s="10">
        <f t="shared" si="117"/>
        <v>3</v>
      </c>
      <c r="AS199" s="10">
        <f t="shared" si="118"/>
        <v>37</v>
      </c>
      <c r="AT199" s="553"/>
      <c r="AU199" s="553"/>
      <c r="AV199" s="553"/>
      <c r="AW199" s="546">
        <f t="shared" si="119"/>
        <v>0</v>
      </c>
      <c r="AX199" s="546">
        <f t="shared" si="98"/>
        <v>0</v>
      </c>
      <c r="AY199" s="553"/>
      <c r="AZ199" s="546">
        <f t="shared" si="120"/>
        <v>0</v>
      </c>
      <c r="BA199" s="546">
        <f t="shared" si="121"/>
        <v>0</v>
      </c>
      <c r="BB199" s="553"/>
      <c r="BC199" s="546">
        <f t="shared" si="122"/>
        <v>0</v>
      </c>
      <c r="BD199" s="546">
        <f t="shared" si="123"/>
        <v>0</v>
      </c>
      <c r="BE199" s="553"/>
      <c r="BF199" s="546">
        <f t="shared" si="124"/>
        <v>0</v>
      </c>
      <c r="BG199" s="546">
        <f t="shared" si="125"/>
        <v>0</v>
      </c>
      <c r="BH199" s="553"/>
      <c r="BI199" s="637">
        <f t="shared" si="126"/>
        <v>0</v>
      </c>
      <c r="BJ199" s="558">
        <f t="shared" si="127"/>
        <v>0</v>
      </c>
      <c r="BK199" s="642">
        <f t="shared" si="128"/>
        <v>60.889152542372884</v>
      </c>
    </row>
    <row r="200" spans="1:63" s="152" customFormat="1" ht="30" x14ac:dyDescent="0.25">
      <c r="A200" s="590">
        <v>40776</v>
      </c>
      <c r="B200" s="591">
        <f t="shared" si="99"/>
        <v>8</v>
      </c>
      <c r="C200" s="592">
        <v>47</v>
      </c>
      <c r="D200" s="593" t="s">
        <v>33</v>
      </c>
      <c r="E200" s="593" t="s">
        <v>311</v>
      </c>
      <c r="F200" s="528">
        <v>3660.68</v>
      </c>
      <c r="G200" s="592">
        <v>59</v>
      </c>
      <c r="H200" s="592">
        <v>0</v>
      </c>
      <c r="I200" s="553">
        <v>0.54166666666666663</v>
      </c>
      <c r="J200" s="553">
        <v>0.54166666666666663</v>
      </c>
      <c r="K200" s="151">
        <v>0.54513888888888895</v>
      </c>
      <c r="L200" s="565">
        <f t="shared" si="102"/>
        <v>3.4722222222223209E-3</v>
      </c>
      <c r="M200" s="151">
        <v>0.54861111111111105</v>
      </c>
      <c r="N200" s="565">
        <f t="shared" si="103"/>
        <v>3.4722222222220989E-3</v>
      </c>
      <c r="O200" s="151">
        <v>0.60902777777777783</v>
      </c>
      <c r="P200" s="565">
        <f t="shared" si="104"/>
        <v>6.0416666666666785E-2</v>
      </c>
      <c r="Q200" s="151">
        <v>0.60902777777777783</v>
      </c>
      <c r="R200" s="151">
        <v>0.6875</v>
      </c>
      <c r="S200" s="9">
        <f t="shared" si="105"/>
        <v>7.8472222222222165E-2</v>
      </c>
      <c r="T200" s="151">
        <v>0.60902777777777783</v>
      </c>
      <c r="U200" s="151">
        <v>0.6875</v>
      </c>
      <c r="V200" s="9">
        <f t="shared" si="106"/>
        <v>7.8472222222222165E-2</v>
      </c>
      <c r="W200" s="151">
        <v>0.70486111111111116</v>
      </c>
      <c r="X200" s="9">
        <f t="shared" si="101"/>
        <v>1.736111111111116E-2</v>
      </c>
      <c r="Y200" s="151">
        <v>0.7284722222222223</v>
      </c>
      <c r="Z200" s="9">
        <f t="shared" si="107"/>
        <v>2.3611111111111138E-2</v>
      </c>
      <c r="AA200" s="151">
        <v>0.85763888888888884</v>
      </c>
      <c r="AB200" s="565">
        <f t="shared" si="108"/>
        <v>0.12916666666666654</v>
      </c>
      <c r="AC200" s="151">
        <v>0.85763888888888884</v>
      </c>
      <c r="AD200" s="151">
        <v>0.85763888888888884</v>
      </c>
      <c r="AE200" s="9">
        <f t="shared" si="109"/>
        <v>0</v>
      </c>
      <c r="AF200" s="151">
        <v>0.88958333333333339</v>
      </c>
      <c r="AG200" s="151">
        <v>0.89444444444444438</v>
      </c>
      <c r="AH200" s="9">
        <f t="shared" si="110"/>
        <v>4.8611111111109828E-3</v>
      </c>
      <c r="AI200" s="10">
        <f t="shared" si="111"/>
        <v>0</v>
      </c>
      <c r="AJ200" s="10">
        <f t="shared" si="112"/>
        <v>7</v>
      </c>
      <c r="AK200" s="151">
        <v>0.89444444444444438</v>
      </c>
      <c r="AL200" s="151">
        <v>0.89930555555555547</v>
      </c>
      <c r="AM200" s="9">
        <f t="shared" si="113"/>
        <v>4.8611111111110938E-3</v>
      </c>
      <c r="AN200" s="565">
        <f t="shared" si="100"/>
        <v>0.35763888888888884</v>
      </c>
      <c r="AO200" s="10">
        <f t="shared" si="114"/>
        <v>8</v>
      </c>
      <c r="AP200" s="10">
        <f t="shared" si="115"/>
        <v>35</v>
      </c>
      <c r="AQ200" s="565">
        <f t="shared" si="116"/>
        <v>0.12916666666666654</v>
      </c>
      <c r="AR200" s="10">
        <f t="shared" si="117"/>
        <v>3</v>
      </c>
      <c r="AS200" s="10">
        <f t="shared" si="118"/>
        <v>6</v>
      </c>
      <c r="AT200" s="553"/>
      <c r="AU200" s="553"/>
      <c r="AV200" s="553"/>
      <c r="AW200" s="546">
        <f t="shared" si="119"/>
        <v>0</v>
      </c>
      <c r="AX200" s="546">
        <f t="shared" si="98"/>
        <v>0</v>
      </c>
      <c r="AY200" s="553"/>
      <c r="AZ200" s="546">
        <f t="shared" si="120"/>
        <v>0</v>
      </c>
      <c r="BA200" s="546">
        <f t="shared" si="121"/>
        <v>0</v>
      </c>
      <c r="BB200" s="553"/>
      <c r="BC200" s="546">
        <f t="shared" si="122"/>
        <v>0</v>
      </c>
      <c r="BD200" s="546">
        <f t="shared" si="123"/>
        <v>0</v>
      </c>
      <c r="BE200" s="553"/>
      <c r="BF200" s="546">
        <f t="shared" si="124"/>
        <v>0</v>
      </c>
      <c r="BG200" s="546">
        <f t="shared" si="125"/>
        <v>0</v>
      </c>
      <c r="BH200" s="553"/>
      <c r="BI200" s="637">
        <f t="shared" si="126"/>
        <v>0</v>
      </c>
      <c r="BJ200" s="558">
        <f t="shared" si="127"/>
        <v>0</v>
      </c>
      <c r="BK200" s="642">
        <f t="shared" si="128"/>
        <v>62.045423728813553</v>
      </c>
    </row>
    <row r="201" spans="1:63" s="152" customFormat="1" x14ac:dyDescent="0.25">
      <c r="A201" s="590">
        <v>40776</v>
      </c>
      <c r="B201" s="591">
        <f t="shared" si="99"/>
        <v>8</v>
      </c>
      <c r="C201" s="592">
        <v>3</v>
      </c>
      <c r="D201" s="593" t="s">
        <v>309</v>
      </c>
      <c r="E201" s="593" t="s">
        <v>265</v>
      </c>
      <c r="F201" s="528">
        <v>3672.7</v>
      </c>
      <c r="G201" s="592">
        <v>59</v>
      </c>
      <c r="H201" s="592">
        <v>0</v>
      </c>
      <c r="I201" s="553">
        <v>0.75347222222222221</v>
      </c>
      <c r="J201" s="553">
        <v>0.75347222222222221</v>
      </c>
      <c r="K201" s="151">
        <v>0.75694444444444453</v>
      </c>
      <c r="L201" s="565">
        <f t="shared" si="102"/>
        <v>3.4722222222223209E-3</v>
      </c>
      <c r="M201" s="151">
        <v>0.76736111111111116</v>
      </c>
      <c r="N201" s="565">
        <f t="shared" si="103"/>
        <v>1.041666666666663E-2</v>
      </c>
      <c r="O201" s="151">
        <v>0.80208333333333337</v>
      </c>
      <c r="P201" s="565">
        <f t="shared" si="104"/>
        <v>3.472222222222221E-2</v>
      </c>
      <c r="Q201" s="151">
        <v>0.80208333333333337</v>
      </c>
      <c r="R201" s="151">
        <v>0.85416666666666663</v>
      </c>
      <c r="S201" s="9">
        <f t="shared" si="105"/>
        <v>5.2083333333333259E-2</v>
      </c>
      <c r="T201" s="151">
        <v>0.80208333333333337</v>
      </c>
      <c r="U201" s="151">
        <v>0.85416666666666663</v>
      </c>
      <c r="V201" s="9">
        <f t="shared" si="106"/>
        <v>5.2083333333333259E-2</v>
      </c>
      <c r="W201" s="151">
        <v>0.875</v>
      </c>
      <c r="X201" s="9">
        <f t="shared" si="101"/>
        <v>2.083333333333337E-2</v>
      </c>
      <c r="Y201" s="151">
        <v>0.93263888888888891</v>
      </c>
      <c r="Z201" s="9">
        <f t="shared" si="107"/>
        <v>5.7638888888888906E-2</v>
      </c>
      <c r="AA201" s="151">
        <v>1.023611111111111</v>
      </c>
      <c r="AB201" s="565">
        <f t="shared" si="108"/>
        <v>9.0972222222222121E-2</v>
      </c>
      <c r="AC201" s="151">
        <v>1.023611111111111</v>
      </c>
      <c r="AD201" s="151">
        <v>1.023611111111111</v>
      </c>
      <c r="AE201" s="9">
        <f t="shared" si="109"/>
        <v>0</v>
      </c>
      <c r="AF201" s="151">
        <v>1.0381944444444444</v>
      </c>
      <c r="AG201" s="151">
        <v>1.0416666666666667</v>
      </c>
      <c r="AH201" s="9">
        <f t="shared" si="110"/>
        <v>3.4722222222223209E-3</v>
      </c>
      <c r="AI201" s="10">
        <f t="shared" si="111"/>
        <v>0</v>
      </c>
      <c r="AJ201" s="10">
        <f t="shared" si="112"/>
        <v>5</v>
      </c>
      <c r="AK201" s="151">
        <v>1.0416666666666667</v>
      </c>
      <c r="AL201" s="151">
        <v>1.0416666666666667</v>
      </c>
      <c r="AM201" s="9">
        <f t="shared" si="113"/>
        <v>0</v>
      </c>
      <c r="AN201" s="565">
        <f t="shared" si="100"/>
        <v>0.28819444444444453</v>
      </c>
      <c r="AO201" s="10">
        <f t="shared" si="114"/>
        <v>6</v>
      </c>
      <c r="AP201" s="10">
        <f t="shared" si="115"/>
        <v>55</v>
      </c>
      <c r="AQ201" s="565">
        <f t="shared" si="116"/>
        <v>9.0972222222222121E-2</v>
      </c>
      <c r="AR201" s="10">
        <f t="shared" si="117"/>
        <v>2</v>
      </c>
      <c r="AS201" s="10">
        <f t="shared" si="118"/>
        <v>11</v>
      </c>
      <c r="AT201" s="553"/>
      <c r="AU201" s="553"/>
      <c r="AV201" s="553"/>
      <c r="AW201" s="546">
        <f t="shared" si="119"/>
        <v>0</v>
      </c>
      <c r="AX201" s="546">
        <f t="shared" si="98"/>
        <v>0</v>
      </c>
      <c r="AY201" s="553"/>
      <c r="AZ201" s="546">
        <f t="shared" si="120"/>
        <v>0</v>
      </c>
      <c r="BA201" s="546">
        <f t="shared" si="121"/>
        <v>0</v>
      </c>
      <c r="BB201" s="553"/>
      <c r="BC201" s="546">
        <f t="shared" si="122"/>
        <v>0</v>
      </c>
      <c r="BD201" s="546">
        <f t="shared" si="123"/>
        <v>0</v>
      </c>
      <c r="BE201" s="553"/>
      <c r="BF201" s="546">
        <f t="shared" si="124"/>
        <v>0</v>
      </c>
      <c r="BG201" s="546">
        <f t="shared" si="125"/>
        <v>0</v>
      </c>
      <c r="BH201" s="553"/>
      <c r="BI201" s="637">
        <f t="shared" si="126"/>
        <v>0</v>
      </c>
      <c r="BJ201" s="558">
        <f t="shared" si="127"/>
        <v>0</v>
      </c>
      <c r="BK201" s="642">
        <f t="shared" si="128"/>
        <v>62.249152542372876</v>
      </c>
    </row>
    <row r="202" spans="1:63" s="152" customFormat="1" x14ac:dyDescent="0.25">
      <c r="A202" s="590">
        <v>40777</v>
      </c>
      <c r="B202" s="591">
        <f t="shared" si="99"/>
        <v>8</v>
      </c>
      <c r="C202" s="592">
        <v>48</v>
      </c>
      <c r="D202" s="593" t="s">
        <v>33</v>
      </c>
      <c r="E202" s="593" t="s">
        <v>273</v>
      </c>
      <c r="F202" s="528">
        <v>3684.98</v>
      </c>
      <c r="G202" s="592">
        <v>59</v>
      </c>
      <c r="H202" s="592">
        <v>0</v>
      </c>
      <c r="I202" s="553">
        <v>0.21875</v>
      </c>
      <c r="J202" s="553">
        <v>0.21875</v>
      </c>
      <c r="K202" s="151">
        <v>0.22222222222222221</v>
      </c>
      <c r="L202" s="565">
        <f t="shared" si="102"/>
        <v>3.4722222222222099E-3</v>
      </c>
      <c r="M202" s="151">
        <v>0.22569444444444445</v>
      </c>
      <c r="N202" s="565">
        <f t="shared" si="103"/>
        <v>3.4722222222222376E-3</v>
      </c>
      <c r="O202" s="151">
        <v>0.24652777777777779</v>
      </c>
      <c r="P202" s="565">
        <f t="shared" si="104"/>
        <v>2.0833333333333343E-2</v>
      </c>
      <c r="Q202" s="151">
        <v>0.24652777777777779</v>
      </c>
      <c r="R202" s="151">
        <v>0.32291666666666669</v>
      </c>
      <c r="S202" s="9">
        <f t="shared" si="105"/>
        <v>7.6388888888888895E-2</v>
      </c>
      <c r="T202" s="151">
        <v>0.24652777777777779</v>
      </c>
      <c r="U202" s="151">
        <v>0.32291666666666669</v>
      </c>
      <c r="V202" s="9">
        <f t="shared" si="106"/>
        <v>7.6388888888888895E-2</v>
      </c>
      <c r="W202" s="151">
        <v>0.32291666666666669</v>
      </c>
      <c r="X202" s="9">
        <f t="shared" si="101"/>
        <v>0</v>
      </c>
      <c r="Y202" s="151">
        <v>0.30138888888888887</v>
      </c>
      <c r="Z202" s="9">
        <f t="shared" si="107"/>
        <v>-2.1527777777777812E-2</v>
      </c>
      <c r="AA202" s="151">
        <v>0.44097222222222227</v>
      </c>
      <c r="AB202" s="565">
        <f t="shared" si="108"/>
        <v>0.13958333333333339</v>
      </c>
      <c r="AC202" s="151">
        <v>0.44097222222222227</v>
      </c>
      <c r="AD202" s="151">
        <v>0.44097222222222227</v>
      </c>
      <c r="AE202" s="9">
        <f t="shared" si="109"/>
        <v>0</v>
      </c>
      <c r="AF202" s="151">
        <v>0.45</v>
      </c>
      <c r="AG202" s="151">
        <v>0.4548611111111111</v>
      </c>
      <c r="AH202" s="9">
        <f t="shared" si="110"/>
        <v>4.8611111111110938E-3</v>
      </c>
      <c r="AI202" s="10">
        <f t="shared" si="111"/>
        <v>0</v>
      </c>
      <c r="AJ202" s="10">
        <f t="shared" si="112"/>
        <v>7</v>
      </c>
      <c r="AK202" s="151">
        <v>0.4548611111111111</v>
      </c>
      <c r="AL202" s="151">
        <v>0.46180555555555558</v>
      </c>
      <c r="AM202" s="9">
        <f t="shared" si="113"/>
        <v>6.9444444444444753E-3</v>
      </c>
      <c r="AN202" s="565">
        <f t="shared" si="100"/>
        <v>0.24305555555555558</v>
      </c>
      <c r="AO202" s="10">
        <f t="shared" si="114"/>
        <v>5</v>
      </c>
      <c r="AP202" s="10">
        <f t="shared" si="115"/>
        <v>50</v>
      </c>
      <c r="AQ202" s="565">
        <f t="shared" si="116"/>
        <v>0.13958333333333339</v>
      </c>
      <c r="AR202" s="10">
        <f t="shared" si="117"/>
        <v>3</v>
      </c>
      <c r="AS202" s="10">
        <f t="shared" si="118"/>
        <v>21</v>
      </c>
      <c r="AT202" s="553"/>
      <c r="AU202" s="553"/>
      <c r="AV202" s="553"/>
      <c r="AW202" s="546">
        <f t="shared" si="119"/>
        <v>0</v>
      </c>
      <c r="AX202" s="546">
        <f t="shared" si="98"/>
        <v>0</v>
      </c>
      <c r="AY202" s="553"/>
      <c r="AZ202" s="546">
        <f t="shared" si="120"/>
        <v>0</v>
      </c>
      <c r="BA202" s="546">
        <f t="shared" si="121"/>
        <v>0</v>
      </c>
      <c r="BB202" s="553"/>
      <c r="BC202" s="546">
        <f t="shared" si="122"/>
        <v>0</v>
      </c>
      <c r="BD202" s="546">
        <f t="shared" si="123"/>
        <v>0</v>
      </c>
      <c r="BE202" s="553"/>
      <c r="BF202" s="546">
        <f t="shared" si="124"/>
        <v>0</v>
      </c>
      <c r="BG202" s="546">
        <f t="shared" si="125"/>
        <v>0</v>
      </c>
      <c r="BH202" s="553"/>
      <c r="BI202" s="637">
        <f t="shared" si="126"/>
        <v>0</v>
      </c>
      <c r="BJ202" s="558">
        <f t="shared" si="127"/>
        <v>0</v>
      </c>
      <c r="BK202" s="642">
        <f t="shared" si="128"/>
        <v>62.457288135593224</v>
      </c>
    </row>
    <row r="203" spans="1:63" s="152" customFormat="1" ht="30" x14ac:dyDescent="0.25">
      <c r="A203" s="590">
        <v>40777</v>
      </c>
      <c r="B203" s="591">
        <f t="shared" si="99"/>
        <v>8</v>
      </c>
      <c r="C203" s="592">
        <v>49</v>
      </c>
      <c r="D203" s="593" t="s">
        <v>33</v>
      </c>
      <c r="E203" s="593" t="s">
        <v>256</v>
      </c>
      <c r="F203" s="528">
        <v>3386.7</v>
      </c>
      <c r="G203" s="592">
        <v>55</v>
      </c>
      <c r="H203" s="592">
        <v>4</v>
      </c>
      <c r="I203" s="553">
        <v>0.3125</v>
      </c>
      <c r="J203" s="553">
        <v>0.3125</v>
      </c>
      <c r="K203" s="151">
        <v>0.31944444444444448</v>
      </c>
      <c r="L203" s="565">
        <f t="shared" si="102"/>
        <v>6.9444444444444753E-3</v>
      </c>
      <c r="M203" s="151">
        <v>0.3263888888888889</v>
      </c>
      <c r="N203" s="565">
        <f t="shared" si="103"/>
        <v>6.9444444444444198E-3</v>
      </c>
      <c r="O203" s="151">
        <v>0.35416666666666669</v>
      </c>
      <c r="P203" s="565">
        <f t="shared" si="104"/>
        <v>2.777777777777779E-2</v>
      </c>
      <c r="Q203" s="151">
        <v>0.35416666666666669</v>
      </c>
      <c r="R203" s="151">
        <v>0.38541666666666669</v>
      </c>
      <c r="S203" s="9">
        <f t="shared" si="105"/>
        <v>3.125E-2</v>
      </c>
      <c r="T203" s="151">
        <v>0.35416666666666669</v>
      </c>
      <c r="U203" s="151">
        <v>0.38541666666666669</v>
      </c>
      <c r="V203" s="9">
        <f t="shared" si="106"/>
        <v>3.125E-2</v>
      </c>
      <c r="W203" s="151">
        <v>0.3923611111111111</v>
      </c>
      <c r="X203" s="9">
        <f t="shared" si="101"/>
        <v>6.9444444444444198E-3</v>
      </c>
      <c r="Y203" s="151">
        <v>0.39861111111111108</v>
      </c>
      <c r="Z203" s="9">
        <f t="shared" si="107"/>
        <v>6.2499999999999778E-3</v>
      </c>
      <c r="AA203" s="151">
        <v>0.52638888888888891</v>
      </c>
      <c r="AB203" s="565">
        <f t="shared" si="108"/>
        <v>0.12777777777777782</v>
      </c>
      <c r="AC203" s="151">
        <v>0.52638888888888891</v>
      </c>
      <c r="AD203" s="151">
        <v>0.52638888888888891</v>
      </c>
      <c r="AE203" s="9">
        <f t="shared" si="109"/>
        <v>0</v>
      </c>
      <c r="AF203" s="151">
        <v>0.52986111111111112</v>
      </c>
      <c r="AG203" s="151">
        <v>0.53472222222222221</v>
      </c>
      <c r="AH203" s="9">
        <f t="shared" si="110"/>
        <v>4.8611111111110938E-3</v>
      </c>
      <c r="AI203" s="10">
        <f t="shared" si="111"/>
        <v>0</v>
      </c>
      <c r="AJ203" s="10">
        <f t="shared" si="112"/>
        <v>7</v>
      </c>
      <c r="AK203" s="151">
        <v>0.53472222222222221</v>
      </c>
      <c r="AL203" s="151">
        <v>0.54513888888888895</v>
      </c>
      <c r="AM203" s="9">
        <f t="shared" si="113"/>
        <v>1.0416666666666741E-2</v>
      </c>
      <c r="AN203" s="565">
        <f t="shared" si="100"/>
        <v>0.23263888888888895</v>
      </c>
      <c r="AO203" s="10">
        <f t="shared" si="114"/>
        <v>5</v>
      </c>
      <c r="AP203" s="10">
        <f t="shared" si="115"/>
        <v>35</v>
      </c>
      <c r="AQ203" s="565">
        <f t="shared" si="116"/>
        <v>0.12777777777777782</v>
      </c>
      <c r="AR203" s="10">
        <f t="shared" si="117"/>
        <v>3</v>
      </c>
      <c r="AS203" s="10">
        <f t="shared" si="118"/>
        <v>4</v>
      </c>
      <c r="AT203" s="553"/>
      <c r="AU203" s="553"/>
      <c r="AV203" s="553"/>
      <c r="AW203" s="546">
        <f t="shared" si="119"/>
        <v>0</v>
      </c>
      <c r="AX203" s="546">
        <f t="shared" si="98"/>
        <v>0</v>
      </c>
      <c r="AY203" s="553"/>
      <c r="AZ203" s="546">
        <f t="shared" si="120"/>
        <v>0</v>
      </c>
      <c r="BA203" s="546">
        <f t="shared" si="121"/>
        <v>0</v>
      </c>
      <c r="BB203" s="553"/>
      <c r="BC203" s="546">
        <f t="shared" si="122"/>
        <v>0</v>
      </c>
      <c r="BD203" s="546">
        <f t="shared" si="123"/>
        <v>0</v>
      </c>
      <c r="BE203" s="553"/>
      <c r="BF203" s="546">
        <f t="shared" si="124"/>
        <v>0</v>
      </c>
      <c r="BG203" s="546">
        <f t="shared" si="125"/>
        <v>0</v>
      </c>
      <c r="BH203" s="553"/>
      <c r="BI203" s="637">
        <f t="shared" si="126"/>
        <v>0</v>
      </c>
      <c r="BJ203" s="558">
        <f t="shared" si="127"/>
        <v>0</v>
      </c>
      <c r="BK203" s="642">
        <f t="shared" si="128"/>
        <v>61.576363636363631</v>
      </c>
    </row>
    <row r="204" spans="1:63" s="152" customFormat="1" x14ac:dyDescent="0.25">
      <c r="A204" s="590">
        <v>40777</v>
      </c>
      <c r="B204" s="591">
        <f t="shared" si="99"/>
        <v>8</v>
      </c>
      <c r="C204" s="592">
        <v>50</v>
      </c>
      <c r="D204" s="593" t="s">
        <v>33</v>
      </c>
      <c r="E204" s="593" t="s">
        <v>310</v>
      </c>
      <c r="F204" s="528">
        <v>3428.19</v>
      </c>
      <c r="G204" s="592">
        <v>54</v>
      </c>
      <c r="H204" s="592">
        <v>5</v>
      </c>
      <c r="I204" s="553">
        <v>0.40972222222222227</v>
      </c>
      <c r="J204" s="553">
        <v>0.40972222222222227</v>
      </c>
      <c r="K204" s="151">
        <v>0.41666666666666669</v>
      </c>
      <c r="L204" s="565">
        <f t="shared" si="102"/>
        <v>6.9444444444444198E-3</v>
      </c>
      <c r="M204" s="151">
        <v>0.43402777777777773</v>
      </c>
      <c r="N204" s="565">
        <f t="shared" si="103"/>
        <v>1.7361111111111049E-2</v>
      </c>
      <c r="O204" s="151">
        <v>0.45624999999999999</v>
      </c>
      <c r="P204" s="565">
        <f t="shared" si="104"/>
        <v>2.2222222222222254E-2</v>
      </c>
      <c r="Q204" s="151">
        <v>0.45833333333333331</v>
      </c>
      <c r="R204" s="151">
        <v>0.54861111111111105</v>
      </c>
      <c r="S204" s="9">
        <f t="shared" si="105"/>
        <v>9.0277777777777735E-2</v>
      </c>
      <c r="T204" s="151">
        <v>0.45833333333333331</v>
      </c>
      <c r="U204" s="151">
        <v>0.54861111111111105</v>
      </c>
      <c r="V204" s="9">
        <f t="shared" si="106"/>
        <v>9.0277777777777735E-2</v>
      </c>
      <c r="W204" s="151">
        <v>0.55208333333333337</v>
      </c>
      <c r="X204" s="9">
        <f t="shared" si="101"/>
        <v>3.4722222222223209E-3</v>
      </c>
      <c r="Y204" s="151">
        <v>0.5625</v>
      </c>
      <c r="Z204" s="9">
        <f t="shared" si="107"/>
        <v>1.041666666666663E-2</v>
      </c>
      <c r="AA204" s="151">
        <v>0.65625</v>
      </c>
      <c r="AB204" s="565">
        <f t="shared" si="108"/>
        <v>9.375E-2</v>
      </c>
      <c r="AC204" s="151">
        <v>0.65625</v>
      </c>
      <c r="AD204" s="151">
        <v>0.65625</v>
      </c>
      <c r="AE204" s="9">
        <f t="shared" si="109"/>
        <v>0</v>
      </c>
      <c r="AF204" s="151">
        <v>0.66666666666666663</v>
      </c>
      <c r="AG204" s="151">
        <v>0.67013888888888884</v>
      </c>
      <c r="AH204" s="9">
        <f t="shared" si="110"/>
        <v>3.4722222222222099E-3</v>
      </c>
      <c r="AI204" s="10">
        <f t="shared" si="111"/>
        <v>0</v>
      </c>
      <c r="AJ204" s="10">
        <f t="shared" si="112"/>
        <v>5</v>
      </c>
      <c r="AK204" s="151">
        <v>0.67013888888888884</v>
      </c>
      <c r="AL204" s="151">
        <v>0.67708333333333337</v>
      </c>
      <c r="AM204" s="9">
        <f t="shared" si="113"/>
        <v>6.9444444444445308E-3</v>
      </c>
      <c r="AN204" s="565">
        <f t="shared" si="100"/>
        <v>0.2673611111111111</v>
      </c>
      <c r="AO204" s="10">
        <f t="shared" si="114"/>
        <v>6</v>
      </c>
      <c r="AP204" s="10">
        <f t="shared" si="115"/>
        <v>25</v>
      </c>
      <c r="AQ204" s="565">
        <f t="shared" si="116"/>
        <v>9.375E-2</v>
      </c>
      <c r="AR204" s="10">
        <f t="shared" si="117"/>
        <v>2</v>
      </c>
      <c r="AS204" s="10">
        <f t="shared" si="118"/>
        <v>15</v>
      </c>
      <c r="AT204" s="553"/>
      <c r="AU204" s="553"/>
      <c r="AV204" s="553"/>
      <c r="AW204" s="546">
        <f t="shared" si="119"/>
        <v>0</v>
      </c>
      <c r="AX204" s="546">
        <f t="shared" si="98"/>
        <v>0</v>
      </c>
      <c r="AY204" s="553"/>
      <c r="AZ204" s="546">
        <f t="shared" si="120"/>
        <v>0</v>
      </c>
      <c r="BA204" s="546">
        <f t="shared" si="121"/>
        <v>0</v>
      </c>
      <c r="BB204" s="553"/>
      <c r="BC204" s="546">
        <f t="shared" si="122"/>
        <v>0</v>
      </c>
      <c r="BD204" s="546">
        <f t="shared" si="123"/>
        <v>0</v>
      </c>
      <c r="BE204" s="553"/>
      <c r="BF204" s="546">
        <f t="shared" si="124"/>
        <v>0</v>
      </c>
      <c r="BG204" s="546">
        <f t="shared" si="125"/>
        <v>0</v>
      </c>
      <c r="BH204" s="553"/>
      <c r="BI204" s="637">
        <f t="shared" si="126"/>
        <v>0</v>
      </c>
      <c r="BJ204" s="558">
        <f t="shared" si="127"/>
        <v>0</v>
      </c>
      <c r="BK204" s="642">
        <f t="shared" si="128"/>
        <v>63.484999999999999</v>
      </c>
    </row>
    <row r="205" spans="1:63" s="152" customFormat="1" x14ac:dyDescent="0.25">
      <c r="A205" s="590">
        <v>40777</v>
      </c>
      <c r="B205" s="591">
        <f t="shared" si="99"/>
        <v>8</v>
      </c>
      <c r="C205" s="592">
        <v>13</v>
      </c>
      <c r="D205" s="593" t="s">
        <v>243</v>
      </c>
      <c r="E205" s="593" t="s">
        <v>312</v>
      </c>
      <c r="F205" s="528">
        <v>3629.61</v>
      </c>
      <c r="G205" s="592">
        <v>58</v>
      </c>
      <c r="H205" s="592">
        <v>1</v>
      </c>
      <c r="I205" s="553">
        <v>0.82291666666666663</v>
      </c>
      <c r="J205" s="553">
        <v>0.82291666666666663</v>
      </c>
      <c r="K205" s="151">
        <v>0.83333333333333337</v>
      </c>
      <c r="L205" s="565">
        <f t="shared" si="102"/>
        <v>1.0416666666666741E-2</v>
      </c>
      <c r="M205" s="151">
        <v>0.85763888888888884</v>
      </c>
      <c r="N205" s="565">
        <f t="shared" si="103"/>
        <v>2.4305555555555469E-2</v>
      </c>
      <c r="O205" s="151">
        <v>0.87986111111111109</v>
      </c>
      <c r="P205" s="565">
        <f t="shared" si="104"/>
        <v>2.2222222222222254E-2</v>
      </c>
      <c r="Q205" s="151">
        <v>0.87986111111111109</v>
      </c>
      <c r="R205" s="151">
        <v>0.92152777777777783</v>
      </c>
      <c r="S205" s="9">
        <f t="shared" si="105"/>
        <v>4.1666666666666741E-2</v>
      </c>
      <c r="T205" s="151">
        <v>0.87986111111111109</v>
      </c>
      <c r="U205" s="151">
        <v>0.92152777777777783</v>
      </c>
      <c r="V205" s="9">
        <f t="shared" si="106"/>
        <v>4.1666666666666741E-2</v>
      </c>
      <c r="W205" s="151">
        <v>0.92152777777777783</v>
      </c>
      <c r="X205" s="9">
        <f t="shared" si="101"/>
        <v>0</v>
      </c>
      <c r="Y205" s="151">
        <v>0.92152777777777783</v>
      </c>
      <c r="Z205" s="9">
        <f t="shared" si="107"/>
        <v>0</v>
      </c>
      <c r="AA205" s="151">
        <v>1.0923611111111111</v>
      </c>
      <c r="AB205" s="565">
        <f t="shared" si="108"/>
        <v>0.17083333333333328</v>
      </c>
      <c r="AC205" s="151">
        <v>1.0923611111111111</v>
      </c>
      <c r="AD205" s="151">
        <v>1.0923611111111111</v>
      </c>
      <c r="AE205" s="9">
        <f t="shared" si="109"/>
        <v>0</v>
      </c>
      <c r="AF205" s="151">
        <v>1.1111111111111112</v>
      </c>
      <c r="AG205" s="151">
        <v>1.1138888888888889</v>
      </c>
      <c r="AH205" s="9">
        <f t="shared" si="110"/>
        <v>2.7777777777777679E-3</v>
      </c>
      <c r="AI205" s="10">
        <f t="shared" si="111"/>
        <v>0</v>
      </c>
      <c r="AJ205" s="10">
        <f t="shared" si="112"/>
        <v>4</v>
      </c>
      <c r="AK205" s="151">
        <v>1.1138888888888889</v>
      </c>
      <c r="AL205" s="151">
        <v>1.1145833333333333</v>
      </c>
      <c r="AM205" s="9">
        <f t="shared" si="113"/>
        <v>6.9444444444433095E-4</v>
      </c>
      <c r="AN205" s="565">
        <f t="shared" si="100"/>
        <v>0.29166666666666663</v>
      </c>
      <c r="AO205" s="10">
        <f t="shared" si="114"/>
        <v>7</v>
      </c>
      <c r="AP205" s="10">
        <f t="shared" si="115"/>
        <v>0</v>
      </c>
      <c r="AQ205" s="565">
        <f t="shared" si="116"/>
        <v>0.17083333333333328</v>
      </c>
      <c r="AR205" s="10">
        <f t="shared" si="117"/>
        <v>4</v>
      </c>
      <c r="AS205" s="10">
        <f t="shared" si="118"/>
        <v>6</v>
      </c>
      <c r="AT205" s="553"/>
      <c r="AU205" s="553"/>
      <c r="AV205" s="553"/>
      <c r="AW205" s="546">
        <f t="shared" si="119"/>
        <v>0</v>
      </c>
      <c r="AX205" s="546">
        <f t="shared" si="98"/>
        <v>0</v>
      </c>
      <c r="AY205" s="553"/>
      <c r="AZ205" s="546">
        <f t="shared" si="120"/>
        <v>0</v>
      </c>
      <c r="BA205" s="546">
        <f t="shared" si="121"/>
        <v>0</v>
      </c>
      <c r="BB205" s="553"/>
      <c r="BC205" s="546">
        <f t="shared" si="122"/>
        <v>0</v>
      </c>
      <c r="BD205" s="546">
        <f t="shared" si="123"/>
        <v>0</v>
      </c>
      <c r="BE205" s="553"/>
      <c r="BF205" s="546">
        <f t="shared" si="124"/>
        <v>0</v>
      </c>
      <c r="BG205" s="546">
        <f t="shared" si="125"/>
        <v>0</v>
      </c>
      <c r="BH205" s="553"/>
      <c r="BI205" s="637">
        <f t="shared" si="126"/>
        <v>0</v>
      </c>
      <c r="BJ205" s="558">
        <f t="shared" si="127"/>
        <v>0</v>
      </c>
      <c r="BK205" s="642">
        <f t="shared" si="128"/>
        <v>62.579482758620692</v>
      </c>
    </row>
    <row r="206" spans="1:63" s="152" customFormat="1" x14ac:dyDescent="0.25">
      <c r="A206" s="590">
        <v>40778</v>
      </c>
      <c r="B206" s="591">
        <f t="shared" si="99"/>
        <v>8</v>
      </c>
      <c r="C206" s="592">
        <v>51</v>
      </c>
      <c r="D206" s="593" t="s">
        <v>33</v>
      </c>
      <c r="E206" s="593" t="s">
        <v>273</v>
      </c>
      <c r="F206" s="528">
        <v>3683.09</v>
      </c>
      <c r="G206" s="592">
        <v>59</v>
      </c>
      <c r="H206" s="592">
        <v>0</v>
      </c>
      <c r="I206" s="553">
        <v>0.17361111111111113</v>
      </c>
      <c r="J206" s="553">
        <v>0.17361111111111113</v>
      </c>
      <c r="K206" s="151">
        <v>0.18055555555555555</v>
      </c>
      <c r="L206" s="565">
        <f t="shared" si="102"/>
        <v>6.9444444444444198E-3</v>
      </c>
      <c r="M206" s="151">
        <v>0.18194444444444444</v>
      </c>
      <c r="N206" s="565">
        <f t="shared" si="103"/>
        <v>1.388888888888884E-3</v>
      </c>
      <c r="O206" s="151">
        <v>0.19791666666666666</v>
      </c>
      <c r="P206" s="565">
        <f t="shared" si="104"/>
        <v>1.5972222222222221E-2</v>
      </c>
      <c r="Q206" s="151">
        <v>0.19791666666666666</v>
      </c>
      <c r="R206" s="151">
        <v>0.23958333333333334</v>
      </c>
      <c r="S206" s="9">
        <f t="shared" si="105"/>
        <v>4.1666666666666685E-2</v>
      </c>
      <c r="T206" s="151">
        <v>0.19791666666666666</v>
      </c>
      <c r="U206" s="151">
        <v>0.23958333333333334</v>
      </c>
      <c r="V206" s="9">
        <f t="shared" si="106"/>
        <v>4.1666666666666685E-2</v>
      </c>
      <c r="W206" s="151">
        <v>0.23958333333333334</v>
      </c>
      <c r="X206" s="9">
        <f t="shared" si="101"/>
        <v>0</v>
      </c>
      <c r="Y206" s="151">
        <v>0.24027777777777778</v>
      </c>
      <c r="Z206" s="9">
        <f t="shared" si="107"/>
        <v>6.9444444444444198E-4</v>
      </c>
      <c r="AA206" s="151">
        <v>0.47916666666666669</v>
      </c>
      <c r="AB206" s="565">
        <f t="shared" si="108"/>
        <v>0.2388888888888889</v>
      </c>
      <c r="AC206" s="151">
        <v>0.47916666666666669</v>
      </c>
      <c r="AD206" s="151">
        <v>0.47916666666666669</v>
      </c>
      <c r="AE206" s="9">
        <f t="shared" si="109"/>
        <v>0</v>
      </c>
      <c r="AF206" s="151">
        <v>0.48749999999999999</v>
      </c>
      <c r="AG206" s="151">
        <v>0.48958333333333331</v>
      </c>
      <c r="AH206" s="9">
        <f t="shared" si="110"/>
        <v>2.0833333333333259E-3</v>
      </c>
      <c r="AI206" s="10">
        <f t="shared" si="111"/>
        <v>0</v>
      </c>
      <c r="AJ206" s="10">
        <f t="shared" si="112"/>
        <v>3</v>
      </c>
      <c r="AK206" s="151">
        <v>0.48958333333333331</v>
      </c>
      <c r="AL206" s="151">
        <v>0.49652777777777773</v>
      </c>
      <c r="AM206" s="9">
        <f t="shared" si="113"/>
        <v>6.9444444444444198E-3</v>
      </c>
      <c r="AN206" s="565">
        <f t="shared" si="100"/>
        <v>0.32291666666666663</v>
      </c>
      <c r="AO206" s="10">
        <f t="shared" si="114"/>
        <v>7</v>
      </c>
      <c r="AP206" s="10">
        <f t="shared" si="115"/>
        <v>45</v>
      </c>
      <c r="AQ206" s="565">
        <f t="shared" si="116"/>
        <v>0.2388888888888889</v>
      </c>
      <c r="AR206" s="10">
        <f t="shared" si="117"/>
        <v>5</v>
      </c>
      <c r="AS206" s="10">
        <f t="shared" si="118"/>
        <v>44</v>
      </c>
      <c r="AT206" s="553"/>
      <c r="AU206" s="553"/>
      <c r="AV206" s="553"/>
      <c r="AW206" s="546">
        <f t="shared" si="119"/>
        <v>0</v>
      </c>
      <c r="AX206" s="546">
        <f t="shared" si="98"/>
        <v>0</v>
      </c>
      <c r="AY206" s="553"/>
      <c r="AZ206" s="546">
        <f t="shared" si="120"/>
        <v>0</v>
      </c>
      <c r="BA206" s="546">
        <f t="shared" si="121"/>
        <v>0</v>
      </c>
      <c r="BB206" s="553"/>
      <c r="BC206" s="546">
        <f t="shared" si="122"/>
        <v>0</v>
      </c>
      <c r="BD206" s="546">
        <f t="shared" si="123"/>
        <v>0</v>
      </c>
      <c r="BE206" s="553"/>
      <c r="BF206" s="546">
        <f t="shared" si="124"/>
        <v>0</v>
      </c>
      <c r="BG206" s="546">
        <f t="shared" si="125"/>
        <v>0</v>
      </c>
      <c r="BH206" s="553"/>
      <c r="BI206" s="637">
        <f t="shared" si="126"/>
        <v>0</v>
      </c>
      <c r="BJ206" s="558">
        <f t="shared" si="127"/>
        <v>0</v>
      </c>
      <c r="BK206" s="642">
        <f t="shared" si="128"/>
        <v>62.425254237288136</v>
      </c>
    </row>
    <row r="207" spans="1:63" s="152" customFormat="1" ht="30" x14ac:dyDescent="0.25">
      <c r="A207" s="590">
        <v>40778</v>
      </c>
      <c r="B207" s="591">
        <f t="shared" si="99"/>
        <v>8</v>
      </c>
      <c r="C207" s="592">
        <v>52</v>
      </c>
      <c r="D207" s="593" t="s">
        <v>33</v>
      </c>
      <c r="E207" s="593" t="s">
        <v>311</v>
      </c>
      <c r="F207" s="528">
        <f>1617.08+1919.34</f>
        <v>3536.42</v>
      </c>
      <c r="G207" s="592">
        <v>57</v>
      </c>
      <c r="H207" s="592">
        <v>1</v>
      </c>
      <c r="I207" s="553">
        <v>0.31944444444444448</v>
      </c>
      <c r="J207" s="553">
        <v>0.31944444444444448</v>
      </c>
      <c r="K207" s="151">
        <v>0.3263888888888889</v>
      </c>
      <c r="L207" s="565">
        <f t="shared" si="102"/>
        <v>6.9444444444444198E-3</v>
      </c>
      <c r="M207" s="151">
        <v>0.3298611111111111</v>
      </c>
      <c r="N207" s="565">
        <f t="shared" si="103"/>
        <v>3.4722222222222099E-3</v>
      </c>
      <c r="O207" s="151">
        <v>0.3576388888888889</v>
      </c>
      <c r="P207" s="565">
        <f t="shared" si="104"/>
        <v>2.777777777777779E-2</v>
      </c>
      <c r="Q207" s="151">
        <v>0.3611111111111111</v>
      </c>
      <c r="R207" s="151">
        <v>0.39583333333333331</v>
      </c>
      <c r="S207" s="9">
        <f t="shared" si="105"/>
        <v>3.472222222222221E-2</v>
      </c>
      <c r="T207" s="151">
        <v>0.3611111111111111</v>
      </c>
      <c r="U207" s="151">
        <v>0.39583333333333331</v>
      </c>
      <c r="V207" s="9">
        <f t="shared" si="106"/>
        <v>3.472222222222221E-2</v>
      </c>
      <c r="W207" s="151">
        <v>0.53402777777777777</v>
      </c>
      <c r="X207" s="9">
        <f t="shared" si="101"/>
        <v>0.13819444444444445</v>
      </c>
      <c r="Y207" s="151">
        <v>0.53472222222222221</v>
      </c>
      <c r="Z207" s="9">
        <f t="shared" si="107"/>
        <v>6.9444444444444198E-4</v>
      </c>
      <c r="AA207" s="151">
        <v>0.66388888888888886</v>
      </c>
      <c r="AB207" s="565">
        <f t="shared" si="108"/>
        <v>0.12916666666666665</v>
      </c>
      <c r="AC207" s="151">
        <v>0.66388888888888886</v>
      </c>
      <c r="AD207" s="151">
        <v>0.66388888888888886</v>
      </c>
      <c r="AE207" s="9">
        <f t="shared" si="109"/>
        <v>0</v>
      </c>
      <c r="AF207" s="151">
        <v>0.70486111111111116</v>
      </c>
      <c r="AG207" s="151">
        <v>0.70833333333333337</v>
      </c>
      <c r="AH207" s="9">
        <f t="shared" si="110"/>
        <v>3.4722222222222099E-3</v>
      </c>
      <c r="AI207" s="10">
        <f t="shared" si="111"/>
        <v>0</v>
      </c>
      <c r="AJ207" s="10">
        <f t="shared" si="112"/>
        <v>5</v>
      </c>
      <c r="AK207" s="151">
        <v>0.70833333333333337</v>
      </c>
      <c r="AL207" s="151">
        <v>0.72222222222222221</v>
      </c>
      <c r="AM207" s="9">
        <f t="shared" si="113"/>
        <v>1.388888888888884E-2</v>
      </c>
      <c r="AN207" s="565">
        <f t="shared" si="100"/>
        <v>0.40277777777777773</v>
      </c>
      <c r="AO207" s="10">
        <f t="shared" si="114"/>
        <v>9</v>
      </c>
      <c r="AP207" s="10">
        <f t="shared" si="115"/>
        <v>40</v>
      </c>
      <c r="AQ207" s="565">
        <f t="shared" si="116"/>
        <v>0.12916666666666665</v>
      </c>
      <c r="AR207" s="10">
        <f t="shared" si="117"/>
        <v>3</v>
      </c>
      <c r="AS207" s="10">
        <f t="shared" si="118"/>
        <v>6</v>
      </c>
      <c r="AT207" s="553"/>
      <c r="AU207" s="553"/>
      <c r="AV207" s="553"/>
      <c r="AW207" s="546">
        <f t="shared" si="119"/>
        <v>0</v>
      </c>
      <c r="AX207" s="546">
        <f t="shared" si="98"/>
        <v>0</v>
      </c>
      <c r="AY207" s="553"/>
      <c r="AZ207" s="546">
        <f t="shared" si="120"/>
        <v>0</v>
      </c>
      <c r="BA207" s="546">
        <f t="shared" si="121"/>
        <v>0</v>
      </c>
      <c r="BB207" s="553"/>
      <c r="BC207" s="546">
        <f t="shared" si="122"/>
        <v>0</v>
      </c>
      <c r="BD207" s="546">
        <f t="shared" si="123"/>
        <v>0</v>
      </c>
      <c r="BE207" s="553"/>
      <c r="BF207" s="546">
        <f t="shared" si="124"/>
        <v>0</v>
      </c>
      <c r="BG207" s="546">
        <f t="shared" si="125"/>
        <v>0</v>
      </c>
      <c r="BH207" s="553"/>
      <c r="BI207" s="637">
        <f t="shared" si="126"/>
        <v>0</v>
      </c>
      <c r="BJ207" s="558">
        <f t="shared" si="127"/>
        <v>0</v>
      </c>
      <c r="BK207" s="642">
        <f t="shared" si="128"/>
        <v>62.042456140350879</v>
      </c>
    </row>
    <row r="208" spans="1:63" s="152" customFormat="1" x14ac:dyDescent="0.25">
      <c r="A208" s="590">
        <v>40778</v>
      </c>
      <c r="B208" s="591">
        <f t="shared" si="99"/>
        <v>8</v>
      </c>
      <c r="C208" s="592">
        <v>9</v>
      </c>
      <c r="D208" s="593" t="s">
        <v>224</v>
      </c>
      <c r="E208" s="593" t="s">
        <v>227</v>
      </c>
      <c r="F208" s="528">
        <v>3522.22</v>
      </c>
      <c r="G208" s="592">
        <v>58</v>
      </c>
      <c r="H208" s="592">
        <v>0</v>
      </c>
      <c r="I208" s="553">
        <v>0.70833333333333337</v>
      </c>
      <c r="J208" s="553">
        <v>0.70833333333333337</v>
      </c>
      <c r="K208" s="151">
        <v>0.71875</v>
      </c>
      <c r="L208" s="565">
        <f t="shared" si="102"/>
        <v>1.041666666666663E-2</v>
      </c>
      <c r="M208" s="151">
        <v>0.72222222222222221</v>
      </c>
      <c r="N208" s="565">
        <f t="shared" si="103"/>
        <v>3.4722222222222099E-3</v>
      </c>
      <c r="O208" s="151">
        <v>0.73958333333333337</v>
      </c>
      <c r="P208" s="565">
        <f t="shared" si="104"/>
        <v>1.736111111111116E-2</v>
      </c>
      <c r="Q208" s="151">
        <v>0.7416666666666667</v>
      </c>
      <c r="R208" s="151">
        <v>0.78611111111111109</v>
      </c>
      <c r="S208" s="9">
        <f t="shared" si="105"/>
        <v>4.4444444444444398E-2</v>
      </c>
      <c r="T208" s="151">
        <v>0.7416666666666667</v>
      </c>
      <c r="U208" s="151">
        <v>0.78611111111111109</v>
      </c>
      <c r="V208" s="9">
        <f t="shared" si="106"/>
        <v>4.4444444444444398E-2</v>
      </c>
      <c r="W208" s="151">
        <v>0.78611111111111109</v>
      </c>
      <c r="X208" s="9">
        <f t="shared" si="101"/>
        <v>0</v>
      </c>
      <c r="Y208" s="151">
        <v>0.78819444444444453</v>
      </c>
      <c r="Z208" s="9">
        <f t="shared" si="107"/>
        <v>2.083333333333437E-3</v>
      </c>
      <c r="AA208" s="151">
        <v>0.86111111111111116</v>
      </c>
      <c r="AB208" s="565">
        <f t="shared" si="108"/>
        <v>7.291666666666663E-2</v>
      </c>
      <c r="AC208" s="151">
        <v>0.86111111111111116</v>
      </c>
      <c r="AD208" s="151">
        <v>0.86111111111111116</v>
      </c>
      <c r="AE208" s="9">
        <f t="shared" si="109"/>
        <v>0</v>
      </c>
      <c r="AF208" s="151">
        <v>0.875</v>
      </c>
      <c r="AG208" s="151">
        <v>0.88541666666666663</v>
      </c>
      <c r="AH208" s="9">
        <f t="shared" si="110"/>
        <v>1.041666666666663E-2</v>
      </c>
      <c r="AI208" s="10">
        <f t="shared" si="111"/>
        <v>0</v>
      </c>
      <c r="AJ208" s="10">
        <f t="shared" si="112"/>
        <v>15</v>
      </c>
      <c r="AK208" s="151">
        <v>0.88541666666666663</v>
      </c>
      <c r="AL208" s="151">
        <v>0.94444444444444453</v>
      </c>
      <c r="AM208" s="9">
        <f t="shared" si="113"/>
        <v>5.9027777777777901E-2</v>
      </c>
      <c r="AN208" s="565">
        <f t="shared" si="100"/>
        <v>0.23611111111111116</v>
      </c>
      <c r="AO208" s="10">
        <f t="shared" si="114"/>
        <v>5</v>
      </c>
      <c r="AP208" s="10">
        <f t="shared" si="115"/>
        <v>40</v>
      </c>
      <c r="AQ208" s="565">
        <f t="shared" si="116"/>
        <v>7.291666666666663E-2</v>
      </c>
      <c r="AR208" s="10">
        <f t="shared" si="117"/>
        <v>1</v>
      </c>
      <c r="AS208" s="10">
        <f t="shared" si="118"/>
        <v>45</v>
      </c>
      <c r="AT208" s="553"/>
      <c r="AU208" s="553"/>
      <c r="AV208" s="553"/>
      <c r="AW208" s="546">
        <f t="shared" si="119"/>
        <v>0</v>
      </c>
      <c r="AX208" s="546">
        <f t="shared" si="98"/>
        <v>0</v>
      </c>
      <c r="AY208" s="553"/>
      <c r="AZ208" s="546">
        <f t="shared" si="120"/>
        <v>0</v>
      </c>
      <c r="BA208" s="546">
        <f t="shared" si="121"/>
        <v>0</v>
      </c>
      <c r="BB208" s="553"/>
      <c r="BC208" s="546">
        <f t="shared" si="122"/>
        <v>0</v>
      </c>
      <c r="BD208" s="546">
        <f t="shared" si="123"/>
        <v>0</v>
      </c>
      <c r="BE208" s="553"/>
      <c r="BF208" s="546">
        <f t="shared" si="124"/>
        <v>0</v>
      </c>
      <c r="BG208" s="546">
        <f t="shared" si="125"/>
        <v>0</v>
      </c>
      <c r="BH208" s="553"/>
      <c r="BI208" s="637">
        <f t="shared" si="126"/>
        <v>0</v>
      </c>
      <c r="BJ208" s="558">
        <f t="shared" si="127"/>
        <v>0</v>
      </c>
      <c r="BK208" s="642">
        <f t="shared" si="128"/>
        <v>60.727931034482758</v>
      </c>
    </row>
    <row r="209" spans="1:63" s="152" customFormat="1" ht="30" x14ac:dyDescent="0.25">
      <c r="A209" s="590">
        <v>40778</v>
      </c>
      <c r="B209" s="591">
        <f t="shared" si="99"/>
        <v>8</v>
      </c>
      <c r="C209" s="592">
        <v>53</v>
      </c>
      <c r="D209" s="593" t="s">
        <v>33</v>
      </c>
      <c r="E209" s="593" t="s">
        <v>313</v>
      </c>
      <c r="F209" s="528">
        <v>3856.39</v>
      </c>
      <c r="G209" s="592">
        <v>59</v>
      </c>
      <c r="H209" s="592">
        <v>0</v>
      </c>
      <c r="I209" s="553">
        <v>0.81944444444444453</v>
      </c>
      <c r="J209" s="553">
        <v>0.81944444444444453</v>
      </c>
      <c r="K209" s="151">
        <v>0.82638888888888884</v>
      </c>
      <c r="L209" s="565">
        <f t="shared" si="102"/>
        <v>6.9444444444443088E-3</v>
      </c>
      <c r="M209" s="151">
        <v>0.82986111111111116</v>
      </c>
      <c r="N209" s="565">
        <f t="shared" si="103"/>
        <v>3.4722222222223209E-3</v>
      </c>
      <c r="O209" s="151">
        <v>0.85416666666666663</v>
      </c>
      <c r="P209" s="565">
        <f t="shared" si="104"/>
        <v>2.4305555555555469E-2</v>
      </c>
      <c r="Q209" s="151">
        <v>0.85416666666666663</v>
      </c>
      <c r="R209" s="151">
        <v>0.9375</v>
      </c>
      <c r="S209" s="9">
        <f t="shared" si="105"/>
        <v>8.333333333333337E-2</v>
      </c>
      <c r="T209" s="151">
        <v>0.85416666666666663</v>
      </c>
      <c r="U209" s="151">
        <v>0.9375</v>
      </c>
      <c r="V209" s="9">
        <f t="shared" si="106"/>
        <v>8.333333333333337E-2</v>
      </c>
      <c r="W209" s="151">
        <v>0.9375</v>
      </c>
      <c r="X209" s="9">
        <f t="shared" si="101"/>
        <v>0</v>
      </c>
      <c r="Y209" s="151">
        <v>0.92986111111111114</v>
      </c>
      <c r="Z209" s="9">
        <f t="shared" si="107"/>
        <v>-7.6388888888888618E-3</v>
      </c>
      <c r="AA209" s="151">
        <v>1.0722222222222222</v>
      </c>
      <c r="AB209" s="565">
        <f t="shared" si="108"/>
        <v>0.14236111111111105</v>
      </c>
      <c r="AC209" s="151">
        <v>1.0722222222222222</v>
      </c>
      <c r="AD209" s="151">
        <v>1.0722222222222222</v>
      </c>
      <c r="AE209" s="9">
        <f t="shared" si="109"/>
        <v>0</v>
      </c>
      <c r="AF209" s="151">
        <v>1.0763888888888888</v>
      </c>
      <c r="AG209" s="151">
        <v>1.0833333333333333</v>
      </c>
      <c r="AH209" s="9">
        <f t="shared" si="110"/>
        <v>6.9444444444444198E-3</v>
      </c>
      <c r="AI209" s="10">
        <f t="shared" si="111"/>
        <v>0</v>
      </c>
      <c r="AJ209" s="10">
        <f t="shared" si="112"/>
        <v>10</v>
      </c>
      <c r="AK209" s="151">
        <v>1.0833333333333333</v>
      </c>
      <c r="AL209" s="151">
        <v>1.0972222222222221</v>
      </c>
      <c r="AM209" s="9">
        <f t="shared" si="113"/>
        <v>1.388888888888884E-2</v>
      </c>
      <c r="AN209" s="565">
        <f t="shared" si="100"/>
        <v>0.27777777777777757</v>
      </c>
      <c r="AO209" s="10">
        <f t="shared" si="114"/>
        <v>6</v>
      </c>
      <c r="AP209" s="10">
        <f t="shared" si="115"/>
        <v>40</v>
      </c>
      <c r="AQ209" s="565">
        <f t="shared" si="116"/>
        <v>0.14236111111111105</v>
      </c>
      <c r="AR209" s="10">
        <f t="shared" si="117"/>
        <v>3</v>
      </c>
      <c r="AS209" s="10">
        <f t="shared" si="118"/>
        <v>25</v>
      </c>
      <c r="AT209" s="553"/>
      <c r="AU209" s="553"/>
      <c r="AV209" s="553"/>
      <c r="AW209" s="546">
        <f t="shared" si="119"/>
        <v>0</v>
      </c>
      <c r="AX209" s="546">
        <f t="shared" si="98"/>
        <v>0</v>
      </c>
      <c r="AY209" s="553"/>
      <c r="AZ209" s="546">
        <f t="shared" si="120"/>
        <v>0</v>
      </c>
      <c r="BA209" s="546">
        <f t="shared" si="121"/>
        <v>0</v>
      </c>
      <c r="BB209" s="553"/>
      <c r="BC209" s="546">
        <f t="shared" si="122"/>
        <v>0</v>
      </c>
      <c r="BD209" s="546">
        <f t="shared" si="123"/>
        <v>0</v>
      </c>
      <c r="BE209" s="553"/>
      <c r="BF209" s="546">
        <f t="shared" si="124"/>
        <v>0</v>
      </c>
      <c r="BG209" s="546">
        <f t="shared" si="125"/>
        <v>0</v>
      </c>
      <c r="BH209" s="553"/>
      <c r="BI209" s="637">
        <f t="shared" si="126"/>
        <v>0</v>
      </c>
      <c r="BJ209" s="558">
        <f t="shared" si="127"/>
        <v>0</v>
      </c>
      <c r="BK209" s="642">
        <f t="shared" si="128"/>
        <v>65.36254237288135</v>
      </c>
    </row>
    <row r="210" spans="1:63" s="152" customFormat="1" x14ac:dyDescent="0.25">
      <c r="A210" s="590">
        <v>40779</v>
      </c>
      <c r="B210" s="591">
        <f t="shared" si="99"/>
        <v>8</v>
      </c>
      <c r="C210" s="592">
        <v>54</v>
      </c>
      <c r="D210" s="593" t="s">
        <v>33</v>
      </c>
      <c r="E210" s="593" t="s">
        <v>273</v>
      </c>
      <c r="F210" s="528">
        <v>3545.98</v>
      </c>
      <c r="G210" s="592">
        <v>57</v>
      </c>
      <c r="H210" s="592">
        <v>2</v>
      </c>
      <c r="I210" s="553">
        <v>0.13194444444444445</v>
      </c>
      <c r="J210" s="553">
        <v>0.13194444444444445</v>
      </c>
      <c r="K210" s="151">
        <v>0.1423611111111111</v>
      </c>
      <c r="L210" s="565">
        <f t="shared" si="102"/>
        <v>1.0416666666666657E-2</v>
      </c>
      <c r="M210" s="151">
        <v>0.14583333333333334</v>
      </c>
      <c r="N210" s="565">
        <f t="shared" si="103"/>
        <v>3.4722222222222376E-3</v>
      </c>
      <c r="O210" s="151">
        <v>0.17152777777777775</v>
      </c>
      <c r="P210" s="565">
        <f t="shared" si="104"/>
        <v>2.5694444444444409E-2</v>
      </c>
      <c r="Q210" s="151">
        <v>0.17361111111111113</v>
      </c>
      <c r="R210" s="151">
        <v>0.21527777777777779</v>
      </c>
      <c r="S210" s="9">
        <f t="shared" si="105"/>
        <v>4.1666666666666657E-2</v>
      </c>
      <c r="T210" s="151">
        <v>0.17361111111111113</v>
      </c>
      <c r="U210" s="151">
        <v>0.21527777777777779</v>
      </c>
      <c r="V210" s="9">
        <f t="shared" si="106"/>
        <v>4.1666666666666657E-2</v>
      </c>
      <c r="W210" s="151">
        <v>0.17152777777777775</v>
      </c>
      <c r="X210" s="9">
        <f t="shared" si="101"/>
        <v>-4.3750000000000039E-2</v>
      </c>
      <c r="Y210" s="151">
        <v>0.23958333333333334</v>
      </c>
      <c r="Z210" s="9">
        <f t="shared" si="107"/>
        <v>6.8055555555555591E-2</v>
      </c>
      <c r="AA210" s="151">
        <v>0.36805555555555558</v>
      </c>
      <c r="AB210" s="565">
        <f t="shared" si="108"/>
        <v>0.12847222222222224</v>
      </c>
      <c r="AC210" s="151">
        <v>0.36805555555555558</v>
      </c>
      <c r="AD210" s="151">
        <v>0.36805555555555558</v>
      </c>
      <c r="AE210" s="9">
        <f t="shared" si="109"/>
        <v>0</v>
      </c>
      <c r="AF210" s="151">
        <v>0.4145833333333333</v>
      </c>
      <c r="AG210" s="151">
        <v>0.41666666666666669</v>
      </c>
      <c r="AH210" s="9">
        <f t="shared" si="110"/>
        <v>2.0833333333333814E-3</v>
      </c>
      <c r="AI210" s="10">
        <f t="shared" si="111"/>
        <v>0</v>
      </c>
      <c r="AJ210" s="10">
        <f t="shared" si="112"/>
        <v>3</v>
      </c>
      <c r="AK210" s="151">
        <v>0.41666666666666669</v>
      </c>
      <c r="AL210" s="151">
        <v>0.4236111111111111</v>
      </c>
      <c r="AM210" s="9">
        <f t="shared" si="113"/>
        <v>6.9444444444444198E-3</v>
      </c>
      <c r="AN210" s="565">
        <f t="shared" si="100"/>
        <v>0.29166666666666663</v>
      </c>
      <c r="AO210" s="10">
        <f t="shared" si="114"/>
        <v>7</v>
      </c>
      <c r="AP210" s="10">
        <f t="shared" si="115"/>
        <v>0</v>
      </c>
      <c r="AQ210" s="565">
        <f t="shared" si="116"/>
        <v>0.12847222222222224</v>
      </c>
      <c r="AR210" s="10">
        <f t="shared" si="117"/>
        <v>3</v>
      </c>
      <c r="AS210" s="10">
        <f t="shared" si="118"/>
        <v>5</v>
      </c>
      <c r="AT210" s="553"/>
      <c r="AU210" s="553"/>
      <c r="AV210" s="553"/>
      <c r="AW210" s="546">
        <f t="shared" si="119"/>
        <v>0</v>
      </c>
      <c r="AX210" s="546">
        <f t="shared" si="98"/>
        <v>0</v>
      </c>
      <c r="AY210" s="553"/>
      <c r="AZ210" s="546">
        <f t="shared" si="120"/>
        <v>0</v>
      </c>
      <c r="BA210" s="546">
        <f t="shared" si="121"/>
        <v>0</v>
      </c>
      <c r="BB210" s="553"/>
      <c r="BC210" s="546">
        <f t="shared" si="122"/>
        <v>0</v>
      </c>
      <c r="BD210" s="546">
        <f t="shared" si="123"/>
        <v>0</v>
      </c>
      <c r="BE210" s="553"/>
      <c r="BF210" s="546">
        <f t="shared" si="124"/>
        <v>0</v>
      </c>
      <c r="BG210" s="546">
        <f t="shared" si="125"/>
        <v>0</v>
      </c>
      <c r="BH210" s="553"/>
      <c r="BI210" s="637">
        <f t="shared" si="126"/>
        <v>0</v>
      </c>
      <c r="BJ210" s="558">
        <f t="shared" si="127"/>
        <v>0</v>
      </c>
      <c r="BK210" s="642">
        <f t="shared" si="128"/>
        <v>62.210175438596494</v>
      </c>
    </row>
    <row r="211" spans="1:63" s="152" customFormat="1" ht="45" x14ac:dyDescent="0.25">
      <c r="A211" s="590">
        <v>40779</v>
      </c>
      <c r="B211" s="591">
        <f t="shared" si="99"/>
        <v>8</v>
      </c>
      <c r="C211" s="592">
        <v>55</v>
      </c>
      <c r="D211" s="593" t="s">
        <v>33</v>
      </c>
      <c r="E211" s="593" t="s">
        <v>314</v>
      </c>
      <c r="F211" s="528">
        <v>3639.45</v>
      </c>
      <c r="G211" s="592">
        <v>58</v>
      </c>
      <c r="H211" s="592">
        <v>1</v>
      </c>
      <c r="I211" s="553">
        <v>0.52777777777777779</v>
      </c>
      <c r="J211" s="553">
        <v>0.52777777777777779</v>
      </c>
      <c r="K211" s="151">
        <v>0.53472222222222221</v>
      </c>
      <c r="L211" s="565">
        <f t="shared" si="102"/>
        <v>6.9444444444444198E-3</v>
      </c>
      <c r="M211" s="151">
        <v>0.53819444444444442</v>
      </c>
      <c r="N211" s="565">
        <f t="shared" si="103"/>
        <v>3.4722222222222099E-3</v>
      </c>
      <c r="O211" s="151">
        <v>0.54861111111111105</v>
      </c>
      <c r="P211" s="565">
        <f t="shared" si="104"/>
        <v>1.041666666666663E-2</v>
      </c>
      <c r="Q211" s="151">
        <v>0.5493055555555556</v>
      </c>
      <c r="R211" s="151">
        <v>0.57847222222222217</v>
      </c>
      <c r="S211" s="9">
        <f t="shared" si="105"/>
        <v>2.9166666666666563E-2</v>
      </c>
      <c r="T211" s="151">
        <v>0.5493055555555556</v>
      </c>
      <c r="U211" s="151">
        <v>0.57847222222222217</v>
      </c>
      <c r="V211" s="9">
        <f t="shared" si="106"/>
        <v>2.9166666666666563E-2</v>
      </c>
      <c r="W211" s="151">
        <v>0.54861111111111105</v>
      </c>
      <c r="X211" s="9">
        <f t="shared" si="101"/>
        <v>-2.9861111111111116E-2</v>
      </c>
      <c r="Y211" s="151">
        <v>0.57916666666666672</v>
      </c>
      <c r="Z211" s="9">
        <f t="shared" si="107"/>
        <v>3.0555555555555669E-2</v>
      </c>
      <c r="AA211" s="151">
        <v>0.69097222222222221</v>
      </c>
      <c r="AB211" s="565">
        <f t="shared" si="108"/>
        <v>0.11180555555555549</v>
      </c>
      <c r="AC211" s="151">
        <v>0.69097222222222221</v>
      </c>
      <c r="AD211" s="151">
        <v>0.69097222222222221</v>
      </c>
      <c r="AE211" s="9">
        <f t="shared" si="109"/>
        <v>0</v>
      </c>
      <c r="AF211" s="151">
        <v>0.75069444444444444</v>
      </c>
      <c r="AG211" s="151">
        <v>0.75694444444444453</v>
      </c>
      <c r="AH211" s="9">
        <f t="shared" si="110"/>
        <v>6.2500000000000888E-3</v>
      </c>
      <c r="AI211" s="10">
        <f t="shared" si="111"/>
        <v>0</v>
      </c>
      <c r="AJ211" s="10">
        <f t="shared" si="112"/>
        <v>9</v>
      </c>
      <c r="AK211" s="151">
        <v>0.75694444444444453</v>
      </c>
      <c r="AL211" s="151">
        <v>0.76041666666666663</v>
      </c>
      <c r="AM211" s="9">
        <f t="shared" si="113"/>
        <v>3.4722222222220989E-3</v>
      </c>
      <c r="AN211" s="565">
        <f t="shared" si="100"/>
        <v>0.23263888888888884</v>
      </c>
      <c r="AO211" s="10">
        <f t="shared" si="114"/>
        <v>5</v>
      </c>
      <c r="AP211" s="10">
        <f t="shared" si="115"/>
        <v>35</v>
      </c>
      <c r="AQ211" s="565">
        <f t="shared" si="116"/>
        <v>0.11180555555555549</v>
      </c>
      <c r="AR211" s="10">
        <f t="shared" si="117"/>
        <v>2</v>
      </c>
      <c r="AS211" s="10">
        <f t="shared" si="118"/>
        <v>41</v>
      </c>
      <c r="AT211" s="553"/>
      <c r="AU211" s="553"/>
      <c r="AV211" s="553"/>
      <c r="AW211" s="546">
        <f t="shared" si="119"/>
        <v>0</v>
      </c>
      <c r="AX211" s="546">
        <f t="shared" si="98"/>
        <v>0</v>
      </c>
      <c r="AY211" s="553"/>
      <c r="AZ211" s="546">
        <f t="shared" si="120"/>
        <v>0</v>
      </c>
      <c r="BA211" s="546">
        <f t="shared" si="121"/>
        <v>0</v>
      </c>
      <c r="BB211" s="553"/>
      <c r="BC211" s="546">
        <f t="shared" si="122"/>
        <v>0</v>
      </c>
      <c r="BD211" s="546">
        <f t="shared" si="123"/>
        <v>0</v>
      </c>
      <c r="BE211" s="553"/>
      <c r="BF211" s="546">
        <f t="shared" si="124"/>
        <v>0</v>
      </c>
      <c r="BG211" s="546">
        <f t="shared" si="125"/>
        <v>0</v>
      </c>
      <c r="BH211" s="553"/>
      <c r="BI211" s="637">
        <f t="shared" si="126"/>
        <v>0</v>
      </c>
      <c r="BJ211" s="558">
        <f t="shared" si="127"/>
        <v>0</v>
      </c>
      <c r="BK211" s="642">
        <f t="shared" si="128"/>
        <v>62.749137931034483</v>
      </c>
    </row>
    <row r="212" spans="1:63" s="152" customFormat="1" x14ac:dyDescent="0.25">
      <c r="A212" s="590">
        <v>40779</v>
      </c>
      <c r="B212" s="591">
        <f t="shared" si="99"/>
        <v>8</v>
      </c>
      <c r="C212" s="592">
        <v>56</v>
      </c>
      <c r="D212" s="593" t="s">
        <v>33</v>
      </c>
      <c r="E212" s="593" t="s">
        <v>310</v>
      </c>
      <c r="F212" s="528">
        <v>3719.41</v>
      </c>
      <c r="G212" s="592">
        <v>59</v>
      </c>
      <c r="H212" s="592">
        <v>0</v>
      </c>
      <c r="I212" s="553">
        <v>0.72916666666666663</v>
      </c>
      <c r="J212" s="553">
        <v>0.72916666666666663</v>
      </c>
      <c r="K212" s="151">
        <v>0.73958333333333337</v>
      </c>
      <c r="L212" s="565">
        <f t="shared" si="102"/>
        <v>1.0416666666666741E-2</v>
      </c>
      <c r="M212" s="151">
        <v>0.74305555555555547</v>
      </c>
      <c r="N212" s="565">
        <f t="shared" si="103"/>
        <v>3.4722222222220989E-3</v>
      </c>
      <c r="O212" s="151">
        <v>0.76527777777777783</v>
      </c>
      <c r="P212" s="565">
        <f t="shared" si="104"/>
        <v>2.2222222222222365E-2</v>
      </c>
      <c r="Q212" s="151">
        <v>0.76666666666666661</v>
      </c>
      <c r="R212" s="151">
        <v>0.91319444444444453</v>
      </c>
      <c r="S212" s="9">
        <f t="shared" si="105"/>
        <v>0.14652777777777792</v>
      </c>
      <c r="T212" s="151">
        <v>0.76666666666666661</v>
      </c>
      <c r="U212" s="151">
        <v>0.91319444444444453</v>
      </c>
      <c r="V212" s="9">
        <f t="shared" si="106"/>
        <v>0.14652777777777792</v>
      </c>
      <c r="W212" s="151">
        <v>0.85555555555555562</v>
      </c>
      <c r="X212" s="9">
        <f t="shared" si="101"/>
        <v>-5.7638888888888906E-2</v>
      </c>
      <c r="Y212" s="151">
        <v>0.85625000000000007</v>
      </c>
      <c r="Z212" s="9">
        <f t="shared" si="107"/>
        <v>6.9444444444444198E-4</v>
      </c>
      <c r="AA212" s="151">
        <v>0.99375000000000002</v>
      </c>
      <c r="AB212" s="565">
        <f t="shared" si="108"/>
        <v>0.13749999999999996</v>
      </c>
      <c r="AC212" s="151">
        <v>0.99375000000000002</v>
      </c>
      <c r="AD212" s="151">
        <v>0.99375000000000002</v>
      </c>
      <c r="AE212" s="9">
        <f t="shared" si="109"/>
        <v>0</v>
      </c>
      <c r="AF212" s="151">
        <v>1</v>
      </c>
      <c r="AG212" s="151">
        <v>1.0104166666666667</v>
      </c>
      <c r="AH212" s="9">
        <f t="shared" si="110"/>
        <v>1.0416666666666741E-2</v>
      </c>
      <c r="AI212" s="10">
        <f t="shared" si="111"/>
        <v>0</v>
      </c>
      <c r="AJ212" s="10">
        <f t="shared" si="112"/>
        <v>15</v>
      </c>
      <c r="AK212" s="151">
        <v>1.0104166666666667</v>
      </c>
      <c r="AL212" s="151">
        <v>1.0173611111111112</v>
      </c>
      <c r="AM212" s="9">
        <f t="shared" si="113"/>
        <v>6.9444444444444198E-3</v>
      </c>
      <c r="AN212" s="565">
        <f t="shared" si="100"/>
        <v>0.28819444444444453</v>
      </c>
      <c r="AO212" s="10">
        <f t="shared" si="114"/>
        <v>6</v>
      </c>
      <c r="AP212" s="10">
        <f t="shared" si="115"/>
        <v>55</v>
      </c>
      <c r="AQ212" s="565">
        <f t="shared" si="116"/>
        <v>0.13749999999999996</v>
      </c>
      <c r="AR212" s="10">
        <f t="shared" si="117"/>
        <v>3</v>
      </c>
      <c r="AS212" s="10">
        <f t="shared" si="118"/>
        <v>18</v>
      </c>
      <c r="AT212" s="553"/>
      <c r="AU212" s="553"/>
      <c r="AV212" s="553"/>
      <c r="AW212" s="546">
        <f t="shared" si="119"/>
        <v>0</v>
      </c>
      <c r="AX212" s="546">
        <f t="shared" si="98"/>
        <v>0</v>
      </c>
      <c r="AY212" s="553"/>
      <c r="AZ212" s="546">
        <f t="shared" si="120"/>
        <v>0</v>
      </c>
      <c r="BA212" s="546">
        <f t="shared" si="121"/>
        <v>0</v>
      </c>
      <c r="BB212" s="553"/>
      <c r="BC212" s="546">
        <f t="shared" si="122"/>
        <v>0</v>
      </c>
      <c r="BD212" s="546">
        <f t="shared" si="123"/>
        <v>0</v>
      </c>
      <c r="BE212" s="553"/>
      <c r="BF212" s="546">
        <f t="shared" si="124"/>
        <v>0</v>
      </c>
      <c r="BG212" s="546">
        <f t="shared" si="125"/>
        <v>0</v>
      </c>
      <c r="BH212" s="553"/>
      <c r="BI212" s="637">
        <f t="shared" si="126"/>
        <v>0</v>
      </c>
      <c r="BJ212" s="558">
        <f t="shared" si="127"/>
        <v>0</v>
      </c>
      <c r="BK212" s="642">
        <f t="shared" si="128"/>
        <v>63.040847457627116</v>
      </c>
    </row>
    <row r="213" spans="1:63" s="152" customFormat="1" x14ac:dyDescent="0.25">
      <c r="A213" s="590">
        <v>40779</v>
      </c>
      <c r="B213" s="591">
        <f t="shared" si="99"/>
        <v>8</v>
      </c>
      <c r="C213" s="592">
        <v>14</v>
      </c>
      <c r="D213" s="593" t="s">
        <v>243</v>
      </c>
      <c r="E213" s="593" t="s">
        <v>315</v>
      </c>
      <c r="F213" s="528">
        <v>3637.7</v>
      </c>
      <c r="G213" s="592">
        <v>58</v>
      </c>
      <c r="H213" s="592">
        <v>1</v>
      </c>
      <c r="I213" s="553">
        <v>0.82986111111111116</v>
      </c>
      <c r="J213" s="553">
        <v>0.82986111111111116</v>
      </c>
      <c r="K213" s="151">
        <v>0.83680555555555547</v>
      </c>
      <c r="L213" s="565">
        <f t="shared" si="102"/>
        <v>6.9444444444443088E-3</v>
      </c>
      <c r="M213" s="151">
        <v>0.84027777777777779</v>
      </c>
      <c r="N213" s="565">
        <f t="shared" si="103"/>
        <v>3.4722222222223209E-3</v>
      </c>
      <c r="O213" s="151">
        <v>0.92013888888888884</v>
      </c>
      <c r="P213" s="565">
        <f t="shared" si="104"/>
        <v>7.9861111111111049E-2</v>
      </c>
      <c r="Q213" s="151">
        <v>0.92083333333333339</v>
      </c>
      <c r="R213" s="151">
        <v>0.97222222222222221</v>
      </c>
      <c r="S213" s="9">
        <f t="shared" si="105"/>
        <v>5.1388888888888817E-2</v>
      </c>
      <c r="T213" s="151">
        <v>0.92083333333333339</v>
      </c>
      <c r="U213" s="151">
        <v>0.97222222222222221</v>
      </c>
      <c r="V213" s="9">
        <f t="shared" si="106"/>
        <v>5.1388888888888817E-2</v>
      </c>
      <c r="W213" s="151">
        <v>0.97569444444444453</v>
      </c>
      <c r="X213" s="9">
        <f t="shared" si="101"/>
        <v>3.4722222222223209E-3</v>
      </c>
      <c r="Y213" s="151">
        <v>0.97569444444444453</v>
      </c>
      <c r="Z213" s="9">
        <f t="shared" si="107"/>
        <v>0</v>
      </c>
      <c r="AA213" s="151">
        <v>1.0784722222222223</v>
      </c>
      <c r="AB213" s="565">
        <f t="shared" si="108"/>
        <v>0.10277777777777775</v>
      </c>
      <c r="AC213" s="151">
        <v>1.0784722222222223</v>
      </c>
      <c r="AD213" s="151">
        <v>1.0784722222222223</v>
      </c>
      <c r="AE213" s="9">
        <f t="shared" si="109"/>
        <v>0</v>
      </c>
      <c r="AF213" s="151">
        <v>1.09375</v>
      </c>
      <c r="AG213" s="151">
        <v>1.1041666666666667</v>
      </c>
      <c r="AH213" s="9">
        <f t="shared" si="110"/>
        <v>1.0416666666666741E-2</v>
      </c>
      <c r="AI213" s="10">
        <f t="shared" si="111"/>
        <v>0</v>
      </c>
      <c r="AJ213" s="10">
        <f t="shared" si="112"/>
        <v>15</v>
      </c>
      <c r="AK213" s="151">
        <v>1.1041666666666667</v>
      </c>
      <c r="AL213" s="151">
        <v>1.1111111111111112</v>
      </c>
      <c r="AM213" s="9">
        <f t="shared" si="113"/>
        <v>6.9444444444444198E-3</v>
      </c>
      <c r="AN213" s="565">
        <f t="shared" si="100"/>
        <v>0.28125</v>
      </c>
      <c r="AO213" s="10">
        <f t="shared" si="114"/>
        <v>6</v>
      </c>
      <c r="AP213" s="10">
        <f t="shared" si="115"/>
        <v>45</v>
      </c>
      <c r="AQ213" s="565">
        <f t="shared" si="116"/>
        <v>0.10277777777777775</v>
      </c>
      <c r="AR213" s="10">
        <f t="shared" si="117"/>
        <v>2</v>
      </c>
      <c r="AS213" s="10">
        <f t="shared" si="118"/>
        <v>28</v>
      </c>
      <c r="AT213" s="553"/>
      <c r="AU213" s="553"/>
      <c r="AV213" s="553"/>
      <c r="AW213" s="546">
        <f t="shared" si="119"/>
        <v>0</v>
      </c>
      <c r="AX213" s="546">
        <f t="shared" ref="AX213:AX276" si="129">MINUTE(AV213)</f>
        <v>0</v>
      </c>
      <c r="AY213" s="553"/>
      <c r="AZ213" s="546">
        <f t="shared" si="120"/>
        <v>0</v>
      </c>
      <c r="BA213" s="546">
        <f t="shared" si="121"/>
        <v>0</v>
      </c>
      <c r="BB213" s="553"/>
      <c r="BC213" s="546">
        <f t="shared" si="122"/>
        <v>0</v>
      </c>
      <c r="BD213" s="546">
        <f t="shared" si="123"/>
        <v>0</v>
      </c>
      <c r="BE213" s="553"/>
      <c r="BF213" s="546">
        <f t="shared" si="124"/>
        <v>0</v>
      </c>
      <c r="BG213" s="546">
        <f t="shared" si="125"/>
        <v>0</v>
      </c>
      <c r="BH213" s="553"/>
      <c r="BI213" s="637">
        <f t="shared" si="126"/>
        <v>0</v>
      </c>
      <c r="BJ213" s="558">
        <f t="shared" si="127"/>
        <v>0</v>
      </c>
      <c r="BK213" s="642">
        <f t="shared" si="128"/>
        <v>62.718965517241379</v>
      </c>
    </row>
    <row r="214" spans="1:63" s="152" customFormat="1" x14ac:dyDescent="0.25">
      <c r="A214" s="590">
        <v>40780</v>
      </c>
      <c r="B214" s="591">
        <f t="shared" si="99"/>
        <v>8</v>
      </c>
      <c r="C214" s="592">
        <v>57</v>
      </c>
      <c r="D214" s="593" t="s">
        <v>33</v>
      </c>
      <c r="E214" s="593" t="s">
        <v>273</v>
      </c>
      <c r="F214" s="528">
        <v>3745.61</v>
      </c>
      <c r="G214" s="592">
        <v>59</v>
      </c>
      <c r="H214" s="592">
        <v>0</v>
      </c>
      <c r="I214" s="553">
        <v>0.22222222222222221</v>
      </c>
      <c r="J214" s="553">
        <v>0.22222222222222221</v>
      </c>
      <c r="K214" s="151">
        <v>0.22569444444444445</v>
      </c>
      <c r="L214" s="565">
        <f t="shared" si="102"/>
        <v>3.4722222222222376E-3</v>
      </c>
      <c r="M214" s="151">
        <v>0.22777777777777777</v>
      </c>
      <c r="N214" s="565">
        <f t="shared" si="103"/>
        <v>2.0833333333333259E-3</v>
      </c>
      <c r="O214" s="151">
        <v>0.25416666666666665</v>
      </c>
      <c r="P214" s="565">
        <f t="shared" si="104"/>
        <v>2.6388888888888878E-2</v>
      </c>
      <c r="Q214" s="151">
        <v>0.25416666666666665</v>
      </c>
      <c r="R214" s="151">
        <v>0.2986111111111111</v>
      </c>
      <c r="S214" s="9">
        <f t="shared" si="105"/>
        <v>4.4444444444444453E-2</v>
      </c>
      <c r="T214" s="151">
        <v>0.25416666666666665</v>
      </c>
      <c r="U214" s="151">
        <v>0.2986111111111111</v>
      </c>
      <c r="V214" s="9">
        <f t="shared" si="106"/>
        <v>4.4444444444444453E-2</v>
      </c>
      <c r="W214" s="151">
        <v>0.2986111111111111</v>
      </c>
      <c r="X214" s="9">
        <f t="shared" si="101"/>
        <v>0</v>
      </c>
      <c r="Y214" s="151">
        <v>0.30069444444444443</v>
      </c>
      <c r="Z214" s="9">
        <f t="shared" si="107"/>
        <v>2.0833333333333259E-3</v>
      </c>
      <c r="AA214" s="151">
        <v>0.41944444444444445</v>
      </c>
      <c r="AB214" s="565">
        <f t="shared" si="108"/>
        <v>0.11875000000000002</v>
      </c>
      <c r="AC214" s="151">
        <v>0.41944444444444445</v>
      </c>
      <c r="AD214" s="151">
        <v>0.41944444444444445</v>
      </c>
      <c r="AE214" s="9">
        <f t="shared" si="109"/>
        <v>0</v>
      </c>
      <c r="AF214" s="151">
        <v>0.49374999999999997</v>
      </c>
      <c r="AG214" s="151">
        <v>0.5</v>
      </c>
      <c r="AH214" s="9">
        <f t="shared" si="110"/>
        <v>6.2500000000000333E-3</v>
      </c>
      <c r="AI214" s="10">
        <f t="shared" si="111"/>
        <v>0</v>
      </c>
      <c r="AJ214" s="10">
        <f t="shared" si="112"/>
        <v>9</v>
      </c>
      <c r="AK214" s="151">
        <v>0.5</v>
      </c>
      <c r="AL214" s="151">
        <v>0.50347222222222221</v>
      </c>
      <c r="AM214" s="9">
        <f t="shared" si="113"/>
        <v>3.4722222222222099E-3</v>
      </c>
      <c r="AN214" s="565">
        <f t="shared" si="100"/>
        <v>0.28125</v>
      </c>
      <c r="AO214" s="10">
        <f t="shared" si="114"/>
        <v>6</v>
      </c>
      <c r="AP214" s="10">
        <f t="shared" si="115"/>
        <v>45</v>
      </c>
      <c r="AQ214" s="565">
        <f t="shared" si="116"/>
        <v>0.11875000000000002</v>
      </c>
      <c r="AR214" s="10">
        <f t="shared" si="117"/>
        <v>2</v>
      </c>
      <c r="AS214" s="10">
        <f t="shared" si="118"/>
        <v>51</v>
      </c>
      <c r="AT214" s="553"/>
      <c r="AU214" s="553"/>
      <c r="AV214" s="553"/>
      <c r="AW214" s="546">
        <f t="shared" si="119"/>
        <v>0</v>
      </c>
      <c r="AX214" s="546">
        <f t="shared" si="129"/>
        <v>0</v>
      </c>
      <c r="AY214" s="553"/>
      <c r="AZ214" s="546">
        <f t="shared" si="120"/>
        <v>0</v>
      </c>
      <c r="BA214" s="546">
        <f t="shared" si="121"/>
        <v>0</v>
      </c>
      <c r="BB214" s="553"/>
      <c r="BC214" s="546">
        <f t="shared" si="122"/>
        <v>0</v>
      </c>
      <c r="BD214" s="546">
        <f t="shared" si="123"/>
        <v>0</v>
      </c>
      <c r="BE214" s="553"/>
      <c r="BF214" s="546">
        <f t="shared" si="124"/>
        <v>0</v>
      </c>
      <c r="BG214" s="546">
        <f t="shared" si="125"/>
        <v>0</v>
      </c>
      <c r="BH214" s="553"/>
      <c r="BI214" s="637">
        <f t="shared" si="126"/>
        <v>0</v>
      </c>
      <c r="BJ214" s="558">
        <f t="shared" si="127"/>
        <v>0</v>
      </c>
      <c r="BK214" s="642">
        <f t="shared" si="128"/>
        <v>63.484915254237293</v>
      </c>
    </row>
    <row r="215" spans="1:63" s="152" customFormat="1" ht="30" x14ac:dyDescent="0.25">
      <c r="A215" s="590">
        <v>40780</v>
      </c>
      <c r="B215" s="591">
        <f t="shared" si="99"/>
        <v>8</v>
      </c>
      <c r="C215" s="592">
        <v>58</v>
      </c>
      <c r="D215" s="593" t="s">
        <v>33</v>
      </c>
      <c r="E215" s="593" t="s">
        <v>316</v>
      </c>
      <c r="F215" s="528">
        <v>3645.47</v>
      </c>
      <c r="G215" s="592">
        <v>58</v>
      </c>
      <c r="H215" s="592">
        <v>0</v>
      </c>
      <c r="I215" s="553">
        <v>0.4375</v>
      </c>
      <c r="J215" s="553">
        <v>0.4375</v>
      </c>
      <c r="K215" s="151">
        <v>0.44444444444444442</v>
      </c>
      <c r="L215" s="565">
        <f t="shared" si="102"/>
        <v>6.9444444444444198E-3</v>
      </c>
      <c r="M215" s="151">
        <v>0.44791666666666669</v>
      </c>
      <c r="N215" s="565">
        <f t="shared" si="103"/>
        <v>3.4722222222222654E-3</v>
      </c>
      <c r="O215" s="151">
        <v>0.4548611111111111</v>
      </c>
      <c r="P215" s="565">
        <f t="shared" si="104"/>
        <v>6.9444444444444198E-3</v>
      </c>
      <c r="Q215" s="151">
        <v>0.45624999999999999</v>
      </c>
      <c r="R215" s="151">
        <v>0.52777777777777779</v>
      </c>
      <c r="S215" s="9">
        <f t="shared" si="105"/>
        <v>7.1527777777777801E-2</v>
      </c>
      <c r="T215" s="151">
        <v>0.45624999999999999</v>
      </c>
      <c r="U215" s="151">
        <v>0.52777777777777779</v>
      </c>
      <c r="V215" s="9">
        <f t="shared" si="106"/>
        <v>7.1527777777777801E-2</v>
      </c>
      <c r="W215" s="151">
        <v>0.53125</v>
      </c>
      <c r="X215" s="9">
        <f t="shared" si="101"/>
        <v>3.4722222222222099E-3</v>
      </c>
      <c r="Y215" s="151">
        <v>0.53125</v>
      </c>
      <c r="Z215" s="9">
        <f t="shared" si="107"/>
        <v>0</v>
      </c>
      <c r="AA215" s="151">
        <v>0.66041666666666665</v>
      </c>
      <c r="AB215" s="565">
        <f t="shared" si="108"/>
        <v>0.12916666666666665</v>
      </c>
      <c r="AC215" s="151">
        <v>0.66041666666666665</v>
      </c>
      <c r="AD215" s="151">
        <v>0.66041666666666665</v>
      </c>
      <c r="AE215" s="9">
        <f t="shared" si="109"/>
        <v>0</v>
      </c>
      <c r="AF215" s="151">
        <v>0.71180555555555547</v>
      </c>
      <c r="AG215" s="151">
        <v>0.71875</v>
      </c>
      <c r="AH215" s="9">
        <f t="shared" si="110"/>
        <v>6.9444444444445308E-3</v>
      </c>
      <c r="AI215" s="10">
        <f t="shared" si="111"/>
        <v>0</v>
      </c>
      <c r="AJ215" s="10">
        <f t="shared" si="112"/>
        <v>10</v>
      </c>
      <c r="AK215" s="151">
        <v>0.71875</v>
      </c>
      <c r="AL215" s="151">
        <v>0.72222222222222221</v>
      </c>
      <c r="AM215" s="9">
        <f t="shared" si="113"/>
        <v>3.4722222222222099E-3</v>
      </c>
      <c r="AN215" s="565">
        <f t="shared" si="100"/>
        <v>0.28472222222222221</v>
      </c>
      <c r="AO215" s="10">
        <f t="shared" si="114"/>
        <v>6</v>
      </c>
      <c r="AP215" s="10">
        <f t="shared" si="115"/>
        <v>50</v>
      </c>
      <c r="AQ215" s="565">
        <f t="shared" si="116"/>
        <v>0.12916666666666665</v>
      </c>
      <c r="AR215" s="10">
        <f t="shared" si="117"/>
        <v>3</v>
      </c>
      <c r="AS215" s="10">
        <f t="shared" si="118"/>
        <v>6</v>
      </c>
      <c r="AT215" s="553"/>
      <c r="AU215" s="553"/>
      <c r="AV215" s="553"/>
      <c r="AW215" s="546">
        <f t="shared" si="119"/>
        <v>0</v>
      </c>
      <c r="AX215" s="546">
        <f t="shared" si="129"/>
        <v>0</v>
      </c>
      <c r="AY215" s="553"/>
      <c r="AZ215" s="546">
        <f t="shared" si="120"/>
        <v>0</v>
      </c>
      <c r="BA215" s="546">
        <f t="shared" si="121"/>
        <v>0</v>
      </c>
      <c r="BB215" s="553"/>
      <c r="BC215" s="546">
        <f t="shared" si="122"/>
        <v>0</v>
      </c>
      <c r="BD215" s="546">
        <f t="shared" si="123"/>
        <v>0</v>
      </c>
      <c r="BE215" s="553"/>
      <c r="BF215" s="546">
        <f t="shared" si="124"/>
        <v>0</v>
      </c>
      <c r="BG215" s="546">
        <f t="shared" si="125"/>
        <v>0</v>
      </c>
      <c r="BH215" s="553"/>
      <c r="BI215" s="637">
        <f t="shared" si="126"/>
        <v>0</v>
      </c>
      <c r="BJ215" s="558">
        <f t="shared" si="127"/>
        <v>0</v>
      </c>
      <c r="BK215" s="642">
        <f t="shared" si="128"/>
        <v>62.852931034482758</v>
      </c>
    </row>
    <row r="216" spans="1:63" s="152" customFormat="1" x14ac:dyDescent="0.25">
      <c r="A216" s="590">
        <v>40780</v>
      </c>
      <c r="B216" s="591">
        <f t="shared" si="99"/>
        <v>8</v>
      </c>
      <c r="C216" s="592">
        <v>59</v>
      </c>
      <c r="D216" s="593" t="s">
        <v>33</v>
      </c>
      <c r="E216" s="593" t="s">
        <v>310</v>
      </c>
      <c r="F216" s="528">
        <v>3719.35</v>
      </c>
      <c r="G216" s="592">
        <v>58</v>
      </c>
      <c r="H216" s="592">
        <v>1</v>
      </c>
      <c r="I216" s="553">
        <v>0.8125</v>
      </c>
      <c r="J216" s="553">
        <v>0.8125</v>
      </c>
      <c r="K216" s="151">
        <v>0.82291666666666663</v>
      </c>
      <c r="L216" s="565">
        <f t="shared" si="102"/>
        <v>1.041666666666663E-2</v>
      </c>
      <c r="M216" s="151">
        <v>0.82638888888888884</v>
      </c>
      <c r="N216" s="565">
        <f t="shared" si="103"/>
        <v>3.4722222222222099E-3</v>
      </c>
      <c r="O216" s="151">
        <v>0.83680555555555547</v>
      </c>
      <c r="P216" s="565">
        <f t="shared" si="104"/>
        <v>1.041666666666663E-2</v>
      </c>
      <c r="Q216" s="151">
        <v>0.83819444444444446</v>
      </c>
      <c r="R216" s="151">
        <v>0.90486111111111101</v>
      </c>
      <c r="S216" s="9">
        <f t="shared" si="105"/>
        <v>6.6666666666666541E-2</v>
      </c>
      <c r="T216" s="151">
        <v>0.83819444444444446</v>
      </c>
      <c r="U216" s="151">
        <v>0.90486111111111101</v>
      </c>
      <c r="V216" s="9">
        <f t="shared" si="106"/>
        <v>6.6666666666666541E-2</v>
      </c>
      <c r="W216" s="151">
        <v>0.89513888888888893</v>
      </c>
      <c r="X216" s="9">
        <f t="shared" si="101"/>
        <v>-9.7222222222220767E-3</v>
      </c>
      <c r="Y216" s="151">
        <v>0.89583333333333337</v>
      </c>
      <c r="Z216" s="9">
        <f t="shared" si="107"/>
        <v>6.9444444444444198E-4</v>
      </c>
      <c r="AA216" s="151">
        <v>0.96597222222222223</v>
      </c>
      <c r="AB216" s="565">
        <f t="shared" si="108"/>
        <v>7.0138888888888862E-2</v>
      </c>
      <c r="AC216" s="151">
        <v>0.96597222222222223</v>
      </c>
      <c r="AD216" s="151">
        <v>0.96597222222222223</v>
      </c>
      <c r="AE216" s="9">
        <f t="shared" si="109"/>
        <v>0</v>
      </c>
      <c r="AF216" s="151">
        <v>0.97291666666666676</v>
      </c>
      <c r="AG216" s="151">
        <v>0.97361111111111109</v>
      </c>
      <c r="AH216" s="9">
        <f t="shared" si="110"/>
        <v>6.9444444444433095E-4</v>
      </c>
      <c r="AI216" s="10">
        <f t="shared" si="111"/>
        <v>0</v>
      </c>
      <c r="AJ216" s="10">
        <f t="shared" si="112"/>
        <v>1</v>
      </c>
      <c r="AK216" s="151">
        <v>0.97361111111111109</v>
      </c>
      <c r="AL216" s="151">
        <v>0.97569444444444453</v>
      </c>
      <c r="AM216" s="9">
        <f t="shared" si="113"/>
        <v>2.083333333333437E-3</v>
      </c>
      <c r="AN216" s="565">
        <f t="shared" si="100"/>
        <v>0.16319444444444453</v>
      </c>
      <c r="AO216" s="10">
        <f t="shared" si="114"/>
        <v>3</v>
      </c>
      <c r="AP216" s="10">
        <f t="shared" si="115"/>
        <v>55</v>
      </c>
      <c r="AQ216" s="565">
        <f t="shared" si="116"/>
        <v>7.0138888888888862E-2</v>
      </c>
      <c r="AR216" s="10">
        <f t="shared" si="117"/>
        <v>1</v>
      </c>
      <c r="AS216" s="10">
        <f t="shared" si="118"/>
        <v>41</v>
      </c>
      <c r="AT216" s="553"/>
      <c r="AU216" s="553"/>
      <c r="AV216" s="553"/>
      <c r="AW216" s="546">
        <f t="shared" si="119"/>
        <v>0</v>
      </c>
      <c r="AX216" s="546">
        <f t="shared" si="129"/>
        <v>0</v>
      </c>
      <c r="AY216" s="553"/>
      <c r="AZ216" s="546">
        <f t="shared" si="120"/>
        <v>0</v>
      </c>
      <c r="BA216" s="546">
        <f t="shared" si="121"/>
        <v>0</v>
      </c>
      <c r="BB216" s="553"/>
      <c r="BC216" s="546">
        <f t="shared" si="122"/>
        <v>0</v>
      </c>
      <c r="BD216" s="546">
        <f t="shared" si="123"/>
        <v>0</v>
      </c>
      <c r="BE216" s="553"/>
      <c r="BF216" s="546">
        <f t="shared" si="124"/>
        <v>0</v>
      </c>
      <c r="BG216" s="546">
        <f t="shared" si="125"/>
        <v>0</v>
      </c>
      <c r="BH216" s="553"/>
      <c r="BI216" s="637">
        <f t="shared" si="126"/>
        <v>0</v>
      </c>
      <c r="BJ216" s="558">
        <f t="shared" si="127"/>
        <v>0</v>
      </c>
      <c r="BK216" s="642">
        <f t="shared" si="128"/>
        <v>64.126724137931035</v>
      </c>
    </row>
    <row r="217" spans="1:63" s="152" customFormat="1" x14ac:dyDescent="0.25">
      <c r="A217" s="590">
        <v>40780</v>
      </c>
      <c r="B217" s="591">
        <f t="shared" si="99"/>
        <v>8</v>
      </c>
      <c r="C217" s="592">
        <v>3</v>
      </c>
      <c r="D217" s="593" t="s">
        <v>271</v>
      </c>
      <c r="E217" s="593" t="s">
        <v>265</v>
      </c>
      <c r="F217" s="528">
        <v>3599.18</v>
      </c>
      <c r="G217" s="592">
        <v>58</v>
      </c>
      <c r="H217" s="592">
        <v>1</v>
      </c>
      <c r="I217" s="553">
        <v>0.91666666666666663</v>
      </c>
      <c r="J217" s="553">
        <v>0.91666666666666663</v>
      </c>
      <c r="K217" s="151">
        <v>0.92361111111111116</v>
      </c>
      <c r="L217" s="565">
        <f t="shared" si="102"/>
        <v>6.9444444444445308E-3</v>
      </c>
      <c r="M217" s="151">
        <v>0.92708333333333337</v>
      </c>
      <c r="N217" s="565">
        <f t="shared" si="103"/>
        <v>3.4722222222222099E-3</v>
      </c>
      <c r="O217" s="151">
        <v>0.96180555555555547</v>
      </c>
      <c r="P217" s="565">
        <f t="shared" si="104"/>
        <v>3.4722222222222099E-2</v>
      </c>
      <c r="Q217" s="151">
        <v>0.96527777777777779</v>
      </c>
      <c r="R217" s="151">
        <v>1</v>
      </c>
      <c r="S217" s="9">
        <f t="shared" si="105"/>
        <v>3.472222222222221E-2</v>
      </c>
      <c r="T217" s="151">
        <v>0.96527777777777779</v>
      </c>
      <c r="U217" s="151">
        <v>1</v>
      </c>
      <c r="V217" s="9">
        <f t="shared" si="106"/>
        <v>3.472222222222221E-2</v>
      </c>
      <c r="W217" s="151">
        <v>1.0069444444444444</v>
      </c>
      <c r="X217" s="9">
        <f t="shared" si="101"/>
        <v>6.9444444444444198E-3</v>
      </c>
      <c r="Y217" s="151">
        <v>1.0152777777777777</v>
      </c>
      <c r="Z217" s="9">
        <f t="shared" si="107"/>
        <v>8.3333333333333037E-3</v>
      </c>
      <c r="AA217" s="151">
        <v>1.08125</v>
      </c>
      <c r="AB217" s="565">
        <f t="shared" si="108"/>
        <v>6.5972222222222321E-2</v>
      </c>
      <c r="AC217" s="151">
        <v>1.08125</v>
      </c>
      <c r="AD217" s="151">
        <v>1.08125</v>
      </c>
      <c r="AE217" s="9">
        <f t="shared" si="109"/>
        <v>0</v>
      </c>
      <c r="AF217" s="151">
        <v>1.0819444444444444</v>
      </c>
      <c r="AG217" s="151">
        <v>1.0833333333333333</v>
      </c>
      <c r="AH217" s="9">
        <f t="shared" si="110"/>
        <v>1.388888888888884E-3</v>
      </c>
      <c r="AI217" s="10">
        <f t="shared" si="111"/>
        <v>0</v>
      </c>
      <c r="AJ217" s="10">
        <f t="shared" si="112"/>
        <v>2</v>
      </c>
      <c r="AK217" s="151">
        <v>1.0833333333333333</v>
      </c>
      <c r="AL217" s="151">
        <v>1.0833333333333333</v>
      </c>
      <c r="AM217" s="9">
        <f t="shared" si="113"/>
        <v>0</v>
      </c>
      <c r="AN217" s="565">
        <f t="shared" si="100"/>
        <v>0.16666666666666663</v>
      </c>
      <c r="AO217" s="10">
        <f t="shared" si="114"/>
        <v>4</v>
      </c>
      <c r="AP217" s="10">
        <f t="shared" si="115"/>
        <v>0</v>
      </c>
      <c r="AQ217" s="565">
        <f t="shared" si="116"/>
        <v>6.5972222222222321E-2</v>
      </c>
      <c r="AR217" s="10">
        <f t="shared" si="117"/>
        <v>1</v>
      </c>
      <c r="AS217" s="10">
        <f t="shared" si="118"/>
        <v>35</v>
      </c>
      <c r="AT217" s="553"/>
      <c r="AU217" s="553"/>
      <c r="AV217" s="553"/>
      <c r="AW217" s="546">
        <f t="shared" si="119"/>
        <v>0</v>
      </c>
      <c r="AX217" s="546">
        <f t="shared" si="129"/>
        <v>0</v>
      </c>
      <c r="AY217" s="553"/>
      <c r="AZ217" s="546">
        <f t="shared" si="120"/>
        <v>0</v>
      </c>
      <c r="BA217" s="546">
        <f t="shared" si="121"/>
        <v>0</v>
      </c>
      <c r="BB217" s="553"/>
      <c r="BC217" s="546">
        <f t="shared" si="122"/>
        <v>0</v>
      </c>
      <c r="BD217" s="546">
        <f t="shared" si="123"/>
        <v>0</v>
      </c>
      <c r="BE217" s="553"/>
      <c r="BF217" s="546">
        <f t="shared" si="124"/>
        <v>0</v>
      </c>
      <c r="BG217" s="546">
        <f t="shared" si="125"/>
        <v>0</v>
      </c>
      <c r="BH217" s="553"/>
      <c r="BI217" s="637">
        <f t="shared" si="126"/>
        <v>0</v>
      </c>
      <c r="BJ217" s="558">
        <f t="shared" si="127"/>
        <v>0</v>
      </c>
      <c r="BK217" s="642">
        <f t="shared" si="128"/>
        <v>62.054827586206891</v>
      </c>
    </row>
    <row r="218" spans="1:63" s="152" customFormat="1" x14ac:dyDescent="0.25">
      <c r="A218" s="590">
        <v>40781</v>
      </c>
      <c r="B218" s="591">
        <f t="shared" si="99"/>
        <v>8</v>
      </c>
      <c r="C218" s="592">
        <v>60</v>
      </c>
      <c r="D218" s="593" t="s">
        <v>33</v>
      </c>
      <c r="E218" s="593" t="s">
        <v>273</v>
      </c>
      <c r="F218" s="528">
        <v>3398.74</v>
      </c>
      <c r="G218" s="592">
        <v>55</v>
      </c>
      <c r="H218" s="592">
        <v>3</v>
      </c>
      <c r="I218" s="553">
        <v>0.13541666666666666</v>
      </c>
      <c r="J218" s="553">
        <v>0.13541666666666666</v>
      </c>
      <c r="K218" s="151">
        <v>0.1423611111111111</v>
      </c>
      <c r="L218" s="565">
        <f t="shared" si="102"/>
        <v>6.9444444444444475E-3</v>
      </c>
      <c r="M218" s="151">
        <v>0.14583333333333334</v>
      </c>
      <c r="N218" s="565">
        <f t="shared" si="103"/>
        <v>3.4722222222222376E-3</v>
      </c>
      <c r="O218" s="151">
        <v>0.15972222222222224</v>
      </c>
      <c r="P218" s="565">
        <f t="shared" si="104"/>
        <v>1.3888888888888895E-2</v>
      </c>
      <c r="Q218" s="151">
        <v>0.15972222222222224</v>
      </c>
      <c r="R218" s="151">
        <v>0.20138888888888887</v>
      </c>
      <c r="S218" s="9">
        <f t="shared" si="105"/>
        <v>4.166666666666663E-2</v>
      </c>
      <c r="T218" s="151">
        <v>0.15972222222222224</v>
      </c>
      <c r="U218" s="151">
        <v>0.20138888888888887</v>
      </c>
      <c r="V218" s="9">
        <f t="shared" si="106"/>
        <v>4.166666666666663E-2</v>
      </c>
      <c r="W218" s="151">
        <v>0.20138888888888887</v>
      </c>
      <c r="X218" s="9">
        <f t="shared" si="101"/>
        <v>0</v>
      </c>
      <c r="Y218" s="151">
        <v>0.20555555555555557</v>
      </c>
      <c r="Z218" s="9">
        <f t="shared" si="107"/>
        <v>4.1666666666667074E-3</v>
      </c>
      <c r="AA218" s="151">
        <v>0.28055555555555556</v>
      </c>
      <c r="AB218" s="565">
        <f t="shared" si="108"/>
        <v>7.4999999999999983E-2</v>
      </c>
      <c r="AC218" s="151">
        <v>0.28055555555555556</v>
      </c>
      <c r="AD218" s="151">
        <v>0.28055555555555556</v>
      </c>
      <c r="AE218" s="9">
        <f t="shared" si="109"/>
        <v>0</v>
      </c>
      <c r="AF218" s="151">
        <v>0.34027777777777773</v>
      </c>
      <c r="AG218" s="151">
        <v>0.34027777777777773</v>
      </c>
      <c r="AH218" s="9">
        <f t="shared" si="110"/>
        <v>0</v>
      </c>
      <c r="AI218" s="10">
        <f t="shared" si="111"/>
        <v>0</v>
      </c>
      <c r="AJ218" s="10">
        <f t="shared" si="112"/>
        <v>0</v>
      </c>
      <c r="AK218" s="151">
        <v>0.34027777777777773</v>
      </c>
      <c r="AL218" s="151">
        <v>0.34375</v>
      </c>
      <c r="AM218" s="9">
        <f t="shared" si="113"/>
        <v>3.4722222222222654E-3</v>
      </c>
      <c r="AN218" s="565">
        <f t="shared" si="100"/>
        <v>0.20833333333333334</v>
      </c>
      <c r="AO218" s="10">
        <f>HOUR(AN218)</f>
        <v>5</v>
      </c>
      <c r="AP218" s="10">
        <f t="shared" si="115"/>
        <v>0</v>
      </c>
      <c r="AQ218" s="565">
        <f t="shared" si="116"/>
        <v>7.4999999999999983E-2</v>
      </c>
      <c r="AR218" s="10">
        <f t="shared" si="117"/>
        <v>1</v>
      </c>
      <c r="AS218" s="10">
        <f t="shared" si="118"/>
        <v>48</v>
      </c>
      <c r="AT218" s="553"/>
      <c r="AU218" s="553"/>
      <c r="AV218" s="553"/>
      <c r="AW218" s="546">
        <f t="shared" si="119"/>
        <v>0</v>
      </c>
      <c r="AX218" s="546">
        <f t="shared" si="129"/>
        <v>0</v>
      </c>
      <c r="AY218" s="553"/>
      <c r="AZ218" s="546">
        <f t="shared" si="120"/>
        <v>0</v>
      </c>
      <c r="BA218" s="546">
        <f t="shared" si="121"/>
        <v>0</v>
      </c>
      <c r="BB218" s="553"/>
      <c r="BC218" s="546">
        <f t="shared" si="122"/>
        <v>0</v>
      </c>
      <c r="BD218" s="546">
        <f t="shared" si="123"/>
        <v>0</v>
      </c>
      <c r="BE218" s="553"/>
      <c r="BF218" s="546">
        <f t="shared" si="124"/>
        <v>0</v>
      </c>
      <c r="BG218" s="546">
        <f t="shared" si="125"/>
        <v>0</v>
      </c>
      <c r="BH218" s="553"/>
      <c r="BI218" s="637">
        <f t="shared" si="126"/>
        <v>0</v>
      </c>
      <c r="BJ218" s="558">
        <f t="shared" si="127"/>
        <v>0</v>
      </c>
      <c r="BK218" s="642">
        <f t="shared" si="128"/>
        <v>61.795272727272724</v>
      </c>
    </row>
    <row r="219" spans="1:63" s="152" customFormat="1" ht="30" x14ac:dyDescent="0.25">
      <c r="A219" s="590">
        <v>40781</v>
      </c>
      <c r="B219" s="591">
        <f t="shared" si="99"/>
        <v>8</v>
      </c>
      <c r="C219" s="592">
        <v>61</v>
      </c>
      <c r="D219" s="593" t="s">
        <v>33</v>
      </c>
      <c r="E219" s="593" t="s">
        <v>325</v>
      </c>
      <c r="F219" s="528">
        <v>3280.08</v>
      </c>
      <c r="G219" s="592">
        <v>54</v>
      </c>
      <c r="H219" s="592">
        <v>5</v>
      </c>
      <c r="I219" s="553">
        <v>0.39583333333333331</v>
      </c>
      <c r="J219" s="553">
        <v>0.39583333333333331</v>
      </c>
      <c r="K219" s="151">
        <v>0.40625</v>
      </c>
      <c r="L219" s="565">
        <f t="shared" si="102"/>
        <v>1.0416666666666685E-2</v>
      </c>
      <c r="M219" s="151">
        <v>0.4201388888888889</v>
      </c>
      <c r="N219" s="565">
        <f t="shared" si="103"/>
        <v>1.3888888888888895E-2</v>
      </c>
      <c r="O219" s="151">
        <v>0.4236111111111111</v>
      </c>
      <c r="P219" s="565">
        <f t="shared" si="104"/>
        <v>3.4722222222222099E-3</v>
      </c>
      <c r="Q219" s="151">
        <v>0.4236111111111111</v>
      </c>
      <c r="R219" s="151">
        <v>0.52777777777777779</v>
      </c>
      <c r="S219" s="9">
        <f t="shared" si="105"/>
        <v>0.10416666666666669</v>
      </c>
      <c r="T219" s="151">
        <v>0.4236111111111111</v>
      </c>
      <c r="U219" s="151">
        <v>0.52777777777777779</v>
      </c>
      <c r="V219" s="9">
        <f t="shared" si="106"/>
        <v>0.10416666666666669</v>
      </c>
      <c r="W219" s="151">
        <v>0.52777777777777779</v>
      </c>
      <c r="X219" s="9">
        <f t="shared" si="101"/>
        <v>0</v>
      </c>
      <c r="Y219" s="151">
        <v>0.47013888888888888</v>
      </c>
      <c r="Z219" s="9">
        <f t="shared" si="107"/>
        <v>-5.7638888888888906E-2</v>
      </c>
      <c r="AA219" s="151">
        <v>0.61249999999999993</v>
      </c>
      <c r="AB219" s="565">
        <f t="shared" si="108"/>
        <v>0.14236111111111105</v>
      </c>
      <c r="AC219" s="151">
        <v>0.61249999999999993</v>
      </c>
      <c r="AD219" s="151">
        <v>0.61249999999999993</v>
      </c>
      <c r="AE219" s="9">
        <f t="shared" si="109"/>
        <v>0</v>
      </c>
      <c r="AF219" s="151">
        <v>0.65972222222222221</v>
      </c>
      <c r="AG219" s="151">
        <v>0.66319444444444442</v>
      </c>
      <c r="AH219" s="9">
        <f t="shared" si="110"/>
        <v>3.4722222222222099E-3</v>
      </c>
      <c r="AI219" s="10">
        <f t="shared" si="111"/>
        <v>0</v>
      </c>
      <c r="AJ219" s="10">
        <f t="shared" si="112"/>
        <v>5</v>
      </c>
      <c r="AK219" s="151">
        <v>0.66319444444444442</v>
      </c>
      <c r="AL219" s="151">
        <v>0.66666666666666663</v>
      </c>
      <c r="AM219" s="9">
        <f t="shared" si="113"/>
        <v>3.4722222222222099E-3</v>
      </c>
      <c r="AN219" s="565">
        <f t="shared" si="100"/>
        <v>0.27083333333333331</v>
      </c>
      <c r="AO219" s="10">
        <f>HOUR(AN219)</f>
        <v>6</v>
      </c>
      <c r="AP219" s="10">
        <f t="shared" si="115"/>
        <v>30</v>
      </c>
      <c r="AQ219" s="565">
        <f t="shared" si="116"/>
        <v>0.14236111111111105</v>
      </c>
      <c r="AR219" s="10">
        <f t="shared" si="117"/>
        <v>3</v>
      </c>
      <c r="AS219" s="10">
        <f t="shared" si="118"/>
        <v>25</v>
      </c>
      <c r="AT219" s="553"/>
      <c r="AU219" s="553"/>
      <c r="AV219" s="553"/>
      <c r="AW219" s="546">
        <f t="shared" si="119"/>
        <v>0</v>
      </c>
      <c r="AX219" s="546">
        <f t="shared" si="129"/>
        <v>0</v>
      </c>
      <c r="AY219" s="553"/>
      <c r="AZ219" s="546">
        <f t="shared" si="120"/>
        <v>0</v>
      </c>
      <c r="BA219" s="546">
        <f t="shared" si="121"/>
        <v>0</v>
      </c>
      <c r="BB219" s="553"/>
      <c r="BC219" s="546">
        <f t="shared" si="122"/>
        <v>0</v>
      </c>
      <c r="BD219" s="546">
        <f t="shared" si="123"/>
        <v>0</v>
      </c>
      <c r="BE219" s="553"/>
      <c r="BF219" s="546">
        <f t="shared" si="124"/>
        <v>0</v>
      </c>
      <c r="BG219" s="546">
        <f t="shared" si="125"/>
        <v>0</v>
      </c>
      <c r="BH219" s="553"/>
      <c r="BI219" s="637">
        <f t="shared" si="126"/>
        <v>0</v>
      </c>
      <c r="BJ219" s="558">
        <f t="shared" si="127"/>
        <v>0</v>
      </c>
      <c r="BK219" s="642">
        <f t="shared" si="128"/>
        <v>60.742222222222217</v>
      </c>
    </row>
    <row r="220" spans="1:63" s="152" customFormat="1" x14ac:dyDescent="0.25">
      <c r="A220" s="590">
        <v>40781</v>
      </c>
      <c r="B220" s="591">
        <f t="shared" si="99"/>
        <v>8</v>
      </c>
      <c r="C220" s="592">
        <v>62</v>
      </c>
      <c r="D220" s="593" t="s">
        <v>33</v>
      </c>
      <c r="E220" s="593" t="s">
        <v>326</v>
      </c>
      <c r="F220" s="528">
        <v>3685.03</v>
      </c>
      <c r="G220" s="592">
        <v>57</v>
      </c>
      <c r="H220" s="592">
        <v>2</v>
      </c>
      <c r="I220" s="553">
        <v>0.4861111111111111</v>
      </c>
      <c r="J220" s="553">
        <v>0.4861111111111111</v>
      </c>
      <c r="K220" s="151">
        <v>0.49305555555555558</v>
      </c>
      <c r="L220" s="565">
        <f t="shared" si="102"/>
        <v>6.9444444444444753E-3</v>
      </c>
      <c r="M220" s="151">
        <v>0.50347222222222221</v>
      </c>
      <c r="N220" s="565">
        <f t="shared" si="103"/>
        <v>1.041666666666663E-2</v>
      </c>
      <c r="O220" s="151">
        <v>0.5395833333333333</v>
      </c>
      <c r="P220" s="565">
        <f t="shared" si="104"/>
        <v>3.6111111111111094E-2</v>
      </c>
      <c r="Q220" s="151">
        <v>0.54166666666666663</v>
      </c>
      <c r="R220" s="151">
        <v>0.66666666666666663</v>
      </c>
      <c r="S220" s="9">
        <f t="shared" si="105"/>
        <v>0.125</v>
      </c>
      <c r="T220" s="151">
        <v>0.54166666666666663</v>
      </c>
      <c r="U220" s="151">
        <v>0.66666666666666663</v>
      </c>
      <c r="V220" s="9">
        <f t="shared" si="106"/>
        <v>0.125</v>
      </c>
      <c r="W220" s="151">
        <v>0.66666666666666663</v>
      </c>
      <c r="X220" s="9">
        <f t="shared" si="101"/>
        <v>0</v>
      </c>
      <c r="Y220" s="151">
        <v>0.67499999999999993</v>
      </c>
      <c r="Z220" s="9">
        <f t="shared" si="107"/>
        <v>8.3333333333333037E-3</v>
      </c>
      <c r="AA220" s="151">
        <v>1.0486111111111112</v>
      </c>
      <c r="AB220" s="565">
        <f t="shared" si="108"/>
        <v>0.37361111111111123</v>
      </c>
      <c r="AC220" s="151">
        <v>1.0486111111111112</v>
      </c>
      <c r="AD220" s="151">
        <v>1.0486111111111112</v>
      </c>
      <c r="AE220" s="9">
        <f t="shared" si="109"/>
        <v>0</v>
      </c>
      <c r="AF220" s="151">
        <v>1.0590277777777779</v>
      </c>
      <c r="AG220" s="151">
        <v>1.0590277777777779</v>
      </c>
      <c r="AH220" s="9">
        <f t="shared" si="110"/>
        <v>0</v>
      </c>
      <c r="AI220" s="10">
        <f t="shared" si="111"/>
        <v>0</v>
      </c>
      <c r="AJ220" s="10">
        <f t="shared" si="112"/>
        <v>0</v>
      </c>
      <c r="AK220" s="151">
        <v>1.0590277777777779</v>
      </c>
      <c r="AL220" s="151">
        <v>1.0625</v>
      </c>
      <c r="AM220" s="9">
        <f t="shared" si="113"/>
        <v>3.4722222222220989E-3</v>
      </c>
      <c r="AN220" s="565">
        <f t="shared" si="100"/>
        <v>0.57638888888888884</v>
      </c>
      <c r="AO220" s="10">
        <f>HOUR(AN220)</f>
        <v>13</v>
      </c>
      <c r="AP220" s="10">
        <f t="shared" si="115"/>
        <v>50</v>
      </c>
      <c r="AQ220" s="565">
        <f t="shared" si="116"/>
        <v>0.37361111111111123</v>
      </c>
      <c r="AR220" s="10">
        <f t="shared" si="117"/>
        <v>8</v>
      </c>
      <c r="AS220" s="10">
        <f t="shared" si="118"/>
        <v>58</v>
      </c>
      <c r="AT220" s="553"/>
      <c r="AU220" s="553"/>
      <c r="AV220" s="553"/>
      <c r="AW220" s="546">
        <f t="shared" si="119"/>
        <v>0</v>
      </c>
      <c r="AX220" s="546">
        <f t="shared" si="129"/>
        <v>0</v>
      </c>
      <c r="AY220" s="553"/>
      <c r="AZ220" s="546">
        <f t="shared" si="120"/>
        <v>0</v>
      </c>
      <c r="BA220" s="546">
        <f t="shared" si="121"/>
        <v>0</v>
      </c>
      <c r="BB220" s="553"/>
      <c r="BC220" s="546">
        <f t="shared" si="122"/>
        <v>0</v>
      </c>
      <c r="BD220" s="546">
        <f t="shared" si="123"/>
        <v>0</v>
      </c>
      <c r="BE220" s="553"/>
      <c r="BF220" s="546">
        <f t="shared" si="124"/>
        <v>0</v>
      </c>
      <c r="BG220" s="546">
        <f t="shared" si="125"/>
        <v>0</v>
      </c>
      <c r="BH220" s="553"/>
      <c r="BI220" s="637">
        <f t="shared" si="126"/>
        <v>0</v>
      </c>
      <c r="BJ220" s="558">
        <f t="shared" si="127"/>
        <v>0</v>
      </c>
      <c r="BK220" s="642">
        <f t="shared" si="128"/>
        <v>64.64964912280702</v>
      </c>
    </row>
    <row r="221" spans="1:63" s="152" customFormat="1" x14ac:dyDescent="0.25">
      <c r="A221" s="590">
        <v>40781</v>
      </c>
      <c r="B221" s="591">
        <f t="shared" si="99"/>
        <v>8</v>
      </c>
      <c r="C221" s="592">
        <v>15</v>
      </c>
      <c r="D221" s="593" t="s">
        <v>243</v>
      </c>
      <c r="E221" s="593" t="s">
        <v>315</v>
      </c>
      <c r="F221" s="528">
        <v>3675.12</v>
      </c>
      <c r="G221" s="592">
        <v>59</v>
      </c>
      <c r="H221" s="592">
        <v>0</v>
      </c>
      <c r="I221" s="553">
        <v>0.69444444444444453</v>
      </c>
      <c r="J221" s="553">
        <v>0.69444444444444453</v>
      </c>
      <c r="K221" s="151">
        <v>0.70486111111111116</v>
      </c>
      <c r="L221" s="565">
        <f t="shared" si="102"/>
        <v>1.041666666666663E-2</v>
      </c>
      <c r="M221" s="151">
        <v>0.71527777777777779</v>
      </c>
      <c r="N221" s="565">
        <f t="shared" si="103"/>
        <v>1.041666666666663E-2</v>
      </c>
      <c r="O221" s="151">
        <v>0.72569444444444453</v>
      </c>
      <c r="P221" s="565">
        <f t="shared" si="104"/>
        <v>1.0416666666666741E-2</v>
      </c>
      <c r="Q221" s="151">
        <v>0.72569444444444453</v>
      </c>
      <c r="R221" s="151">
        <v>0.77083333333333337</v>
      </c>
      <c r="S221" s="9">
        <f t="shared" si="105"/>
        <v>4.513888888888884E-2</v>
      </c>
      <c r="T221" s="151">
        <v>0.72569444444444453</v>
      </c>
      <c r="U221" s="151">
        <v>0.77083333333333337</v>
      </c>
      <c r="V221" s="9">
        <f t="shared" si="106"/>
        <v>4.513888888888884E-2</v>
      </c>
      <c r="W221" s="151">
        <v>0.8618055555555556</v>
      </c>
      <c r="X221" s="9">
        <f t="shared" si="101"/>
        <v>9.0972222222222232E-2</v>
      </c>
      <c r="Y221" s="151">
        <v>0.86249999999999993</v>
      </c>
      <c r="Z221" s="9">
        <f t="shared" si="107"/>
        <v>6.9444444444433095E-4</v>
      </c>
      <c r="AA221" s="151">
        <v>1.211111111111111</v>
      </c>
      <c r="AB221" s="565">
        <f t="shared" si="108"/>
        <v>0.34861111111111109</v>
      </c>
      <c r="AC221" s="151">
        <v>1.211111111111111</v>
      </c>
      <c r="AD221" s="151">
        <v>1.211111111111111</v>
      </c>
      <c r="AE221" s="9">
        <f t="shared" si="109"/>
        <v>0</v>
      </c>
      <c r="AF221" s="151">
        <v>1.2256944444444444</v>
      </c>
      <c r="AG221" s="151">
        <v>1.2291666666666667</v>
      </c>
      <c r="AH221" s="9">
        <f t="shared" si="110"/>
        <v>3.4722222222223209E-3</v>
      </c>
      <c r="AI221" s="10">
        <f t="shared" si="111"/>
        <v>0</v>
      </c>
      <c r="AJ221" s="10">
        <f t="shared" si="112"/>
        <v>5</v>
      </c>
      <c r="AK221" s="151">
        <v>1.2291666666666667</v>
      </c>
      <c r="AL221" s="151">
        <v>1.2361111111111112</v>
      </c>
      <c r="AM221" s="9">
        <f t="shared" si="113"/>
        <v>6.9444444444444198E-3</v>
      </c>
      <c r="AN221" s="565">
        <f t="shared" si="100"/>
        <v>0.54166666666666663</v>
      </c>
      <c r="AO221" s="10">
        <f>HOUR(AN221)</f>
        <v>13</v>
      </c>
      <c r="AP221" s="10">
        <f t="shared" si="115"/>
        <v>0</v>
      </c>
      <c r="AQ221" s="565">
        <f t="shared" si="116"/>
        <v>0.34861111111111109</v>
      </c>
      <c r="AR221" s="10">
        <f t="shared" si="117"/>
        <v>8</v>
      </c>
      <c r="AS221" s="10">
        <f t="shared" si="118"/>
        <v>22</v>
      </c>
      <c r="AT221" s="553"/>
      <c r="AU221" s="553"/>
      <c r="AV221" s="553"/>
      <c r="AW221" s="546">
        <f t="shared" si="119"/>
        <v>0</v>
      </c>
      <c r="AX221" s="546">
        <f t="shared" si="129"/>
        <v>0</v>
      </c>
      <c r="AY221" s="553"/>
      <c r="AZ221" s="546">
        <f t="shared" si="120"/>
        <v>0</v>
      </c>
      <c r="BA221" s="546">
        <f t="shared" si="121"/>
        <v>0</v>
      </c>
      <c r="BB221" s="553"/>
      <c r="BC221" s="546">
        <f t="shared" si="122"/>
        <v>0</v>
      </c>
      <c r="BD221" s="546">
        <f t="shared" si="123"/>
        <v>0</v>
      </c>
      <c r="BE221" s="553"/>
      <c r="BF221" s="546">
        <f t="shared" si="124"/>
        <v>0</v>
      </c>
      <c r="BG221" s="546">
        <f t="shared" si="125"/>
        <v>0</v>
      </c>
      <c r="BH221" s="553"/>
      <c r="BI221" s="637">
        <f t="shared" si="126"/>
        <v>0</v>
      </c>
      <c r="BJ221" s="558">
        <f t="shared" si="127"/>
        <v>0</v>
      </c>
      <c r="BK221" s="642">
        <f t="shared" si="128"/>
        <v>62.290169491525425</v>
      </c>
    </row>
    <row r="222" spans="1:63" s="152" customFormat="1" x14ac:dyDescent="0.25">
      <c r="A222" s="590">
        <v>40782</v>
      </c>
      <c r="B222" s="591">
        <f t="shared" si="99"/>
        <v>8</v>
      </c>
      <c r="C222" s="592">
        <v>3</v>
      </c>
      <c r="D222" s="593" t="s">
        <v>233</v>
      </c>
      <c r="E222" s="593" t="s">
        <v>225</v>
      </c>
      <c r="F222" s="528">
        <v>3634.31</v>
      </c>
      <c r="G222" s="592">
        <v>58</v>
      </c>
      <c r="H222" s="592">
        <v>1</v>
      </c>
      <c r="I222" s="553">
        <v>0.35416666666666669</v>
      </c>
      <c r="J222" s="553">
        <v>0.35416666666666669</v>
      </c>
      <c r="K222" s="151">
        <v>0.3611111111111111</v>
      </c>
      <c r="L222" s="565">
        <f t="shared" si="102"/>
        <v>6.9444444444444198E-3</v>
      </c>
      <c r="M222" s="151">
        <v>0.36458333333333331</v>
      </c>
      <c r="N222" s="565">
        <f t="shared" si="103"/>
        <v>3.4722222222222099E-3</v>
      </c>
      <c r="O222" s="151">
        <v>0.38194444444444442</v>
      </c>
      <c r="P222" s="565">
        <f t="shared" si="104"/>
        <v>1.7361111111111105E-2</v>
      </c>
      <c r="Q222" s="151">
        <v>0.38194444444444442</v>
      </c>
      <c r="R222" s="151">
        <v>0.4201388888888889</v>
      </c>
      <c r="S222" s="9">
        <f t="shared" si="105"/>
        <v>3.8194444444444475E-2</v>
      </c>
      <c r="T222" s="151">
        <v>0.38194444444444442</v>
      </c>
      <c r="U222" s="151">
        <v>0.4201388888888889</v>
      </c>
      <c r="V222" s="9">
        <f t="shared" si="106"/>
        <v>3.8194444444444475E-2</v>
      </c>
      <c r="W222" s="151">
        <v>0.42222222222222222</v>
      </c>
      <c r="X222" s="9">
        <f t="shared" si="101"/>
        <v>2.0833333333333259E-3</v>
      </c>
      <c r="Y222" s="151">
        <v>0.42222222222222222</v>
      </c>
      <c r="Z222" s="9">
        <f t="shared" si="107"/>
        <v>0</v>
      </c>
      <c r="AA222" s="151">
        <v>0.57222222222222219</v>
      </c>
      <c r="AB222" s="565">
        <f t="shared" si="108"/>
        <v>0.14999999999999997</v>
      </c>
      <c r="AC222" s="151">
        <v>0.57222222222222219</v>
      </c>
      <c r="AD222" s="151">
        <v>0.57222222222222219</v>
      </c>
      <c r="AE222" s="9">
        <f t="shared" si="109"/>
        <v>0</v>
      </c>
      <c r="AF222" s="151">
        <v>0.57291666666666663</v>
      </c>
      <c r="AG222" s="151">
        <v>0.57638888888888895</v>
      </c>
      <c r="AH222" s="9">
        <f t="shared" si="110"/>
        <v>3.4722222222223209E-3</v>
      </c>
      <c r="AI222" s="10">
        <f t="shared" si="111"/>
        <v>0</v>
      </c>
      <c r="AJ222" s="10">
        <f t="shared" si="112"/>
        <v>5</v>
      </c>
      <c r="AK222" s="151">
        <v>0.57638888888888895</v>
      </c>
      <c r="AL222" s="151">
        <v>0.58333333333333337</v>
      </c>
      <c r="AM222" s="9">
        <f t="shared" si="113"/>
        <v>6.9444444444444198E-3</v>
      </c>
      <c r="AN222" s="565">
        <f t="shared" si="100"/>
        <v>0.22916666666666669</v>
      </c>
      <c r="AO222" s="10">
        <f t="shared" si="114"/>
        <v>5</v>
      </c>
      <c r="AP222" s="10">
        <f t="shared" si="115"/>
        <v>30</v>
      </c>
      <c r="AQ222" s="565">
        <f t="shared" si="116"/>
        <v>0.14999999999999997</v>
      </c>
      <c r="AR222" s="10">
        <f t="shared" si="117"/>
        <v>3</v>
      </c>
      <c r="AS222" s="10">
        <f t="shared" si="118"/>
        <v>36</v>
      </c>
      <c r="AT222" s="553"/>
      <c r="AU222" s="553"/>
      <c r="AV222" s="553"/>
      <c r="AW222" s="546">
        <f t="shared" si="119"/>
        <v>0</v>
      </c>
      <c r="AX222" s="546">
        <f t="shared" si="129"/>
        <v>0</v>
      </c>
      <c r="AY222" s="553"/>
      <c r="AZ222" s="546">
        <f t="shared" si="120"/>
        <v>0</v>
      </c>
      <c r="BA222" s="546">
        <f t="shared" si="121"/>
        <v>0</v>
      </c>
      <c r="BB222" s="553"/>
      <c r="BC222" s="546">
        <f t="shared" si="122"/>
        <v>0</v>
      </c>
      <c r="BD222" s="546">
        <f t="shared" si="123"/>
        <v>0</v>
      </c>
      <c r="BE222" s="553"/>
      <c r="BF222" s="546">
        <f t="shared" si="124"/>
        <v>0</v>
      </c>
      <c r="BG222" s="546">
        <f t="shared" si="125"/>
        <v>0</v>
      </c>
      <c r="BH222" s="553"/>
      <c r="BI222" s="637">
        <f t="shared" si="126"/>
        <v>0</v>
      </c>
      <c r="BJ222" s="558">
        <f t="shared" si="127"/>
        <v>0</v>
      </c>
      <c r="BK222" s="642">
        <f t="shared" si="128"/>
        <v>62.66051724137931</v>
      </c>
    </row>
    <row r="223" spans="1:63" s="152" customFormat="1" x14ac:dyDescent="0.25">
      <c r="A223" s="590">
        <v>40782</v>
      </c>
      <c r="B223" s="591">
        <f t="shared" si="99"/>
        <v>8</v>
      </c>
      <c r="C223" s="592">
        <v>63</v>
      </c>
      <c r="D223" s="593" t="s">
        <v>33</v>
      </c>
      <c r="E223" s="593" t="s">
        <v>273</v>
      </c>
      <c r="F223" s="528">
        <v>3563.37</v>
      </c>
      <c r="G223" s="592">
        <v>57</v>
      </c>
      <c r="H223" s="592">
        <v>1</v>
      </c>
      <c r="I223" s="553">
        <v>0.44791666666666669</v>
      </c>
      <c r="J223" s="553">
        <v>0.44791666666666669</v>
      </c>
      <c r="K223" s="151">
        <v>0.45833333333333331</v>
      </c>
      <c r="L223" s="565">
        <f t="shared" si="102"/>
        <v>1.041666666666663E-2</v>
      </c>
      <c r="M223" s="151">
        <v>0.46180555555555558</v>
      </c>
      <c r="N223" s="565">
        <f t="shared" si="103"/>
        <v>3.4722222222222654E-3</v>
      </c>
      <c r="O223" s="151">
        <v>0.47916666666666669</v>
      </c>
      <c r="P223" s="565">
        <f t="shared" si="104"/>
        <v>1.7361111111111105E-2</v>
      </c>
      <c r="Q223" s="151">
        <v>0.47916666666666669</v>
      </c>
      <c r="R223" s="151">
        <v>0.5625</v>
      </c>
      <c r="S223" s="9">
        <f t="shared" si="105"/>
        <v>8.3333333333333315E-2</v>
      </c>
      <c r="T223" s="151">
        <v>0.47916666666666669</v>
      </c>
      <c r="U223" s="151">
        <v>0.5625</v>
      </c>
      <c r="V223" s="9">
        <f t="shared" si="106"/>
        <v>8.3333333333333315E-2</v>
      </c>
      <c r="W223" s="151">
        <v>0.58333333333333337</v>
      </c>
      <c r="X223" s="9">
        <f t="shared" si="101"/>
        <v>2.083333333333337E-2</v>
      </c>
      <c r="Y223" s="151">
        <v>0.59583333333333333</v>
      </c>
      <c r="Z223" s="9">
        <f t="shared" si="107"/>
        <v>1.2499999999999956E-2</v>
      </c>
      <c r="AA223" s="151">
        <v>0.6875</v>
      </c>
      <c r="AB223" s="565">
        <f t="shared" si="108"/>
        <v>9.1666666666666674E-2</v>
      </c>
      <c r="AC223" s="151">
        <v>0.6875</v>
      </c>
      <c r="AD223" s="151">
        <v>0.6875</v>
      </c>
      <c r="AE223" s="9">
        <f t="shared" si="109"/>
        <v>0</v>
      </c>
      <c r="AF223" s="151">
        <v>0.72569444444444453</v>
      </c>
      <c r="AG223" s="151">
        <v>0.72916666666666663</v>
      </c>
      <c r="AH223" s="9">
        <f t="shared" si="110"/>
        <v>3.4722222222220989E-3</v>
      </c>
      <c r="AI223" s="10">
        <f t="shared" si="111"/>
        <v>0</v>
      </c>
      <c r="AJ223" s="10">
        <f t="shared" si="112"/>
        <v>5</v>
      </c>
      <c r="AK223" s="151">
        <v>0.72916666666666663</v>
      </c>
      <c r="AL223" s="151">
        <v>0.73958333333333337</v>
      </c>
      <c r="AM223" s="9">
        <f t="shared" si="113"/>
        <v>1.0416666666666741E-2</v>
      </c>
      <c r="AN223" s="565">
        <f t="shared" si="100"/>
        <v>0.29166666666666669</v>
      </c>
      <c r="AO223" s="10">
        <f t="shared" si="114"/>
        <v>7</v>
      </c>
      <c r="AP223" s="10">
        <f t="shared" si="115"/>
        <v>0</v>
      </c>
      <c r="AQ223" s="565">
        <f t="shared" si="116"/>
        <v>9.1666666666666674E-2</v>
      </c>
      <c r="AR223" s="10">
        <f t="shared" si="117"/>
        <v>2</v>
      </c>
      <c r="AS223" s="10">
        <f t="shared" si="118"/>
        <v>12</v>
      </c>
      <c r="AT223" s="553"/>
      <c r="AU223" s="553"/>
      <c r="AV223" s="553"/>
      <c r="AW223" s="546">
        <f t="shared" si="119"/>
        <v>0</v>
      </c>
      <c r="AX223" s="546">
        <f t="shared" si="129"/>
        <v>0</v>
      </c>
      <c r="AY223" s="553"/>
      <c r="AZ223" s="546">
        <f t="shared" si="120"/>
        <v>0</v>
      </c>
      <c r="BA223" s="546">
        <f t="shared" si="121"/>
        <v>0</v>
      </c>
      <c r="BB223" s="553"/>
      <c r="BC223" s="546">
        <f t="shared" si="122"/>
        <v>0</v>
      </c>
      <c r="BD223" s="546">
        <f t="shared" si="123"/>
        <v>0</v>
      </c>
      <c r="BE223" s="553"/>
      <c r="BF223" s="546">
        <f t="shared" si="124"/>
        <v>0</v>
      </c>
      <c r="BG223" s="546">
        <f t="shared" si="125"/>
        <v>0</v>
      </c>
      <c r="BH223" s="553"/>
      <c r="BI223" s="637">
        <f t="shared" si="126"/>
        <v>0</v>
      </c>
      <c r="BJ223" s="558">
        <f t="shared" si="127"/>
        <v>0</v>
      </c>
      <c r="BK223" s="642">
        <f t="shared" si="128"/>
        <v>62.515263157894736</v>
      </c>
    </row>
    <row r="224" spans="1:63" s="152" customFormat="1" ht="30" x14ac:dyDescent="0.25">
      <c r="A224" s="590">
        <v>40782</v>
      </c>
      <c r="B224" s="591">
        <f t="shared" si="99"/>
        <v>8</v>
      </c>
      <c r="C224" s="592">
        <v>64</v>
      </c>
      <c r="D224" s="593" t="s">
        <v>33</v>
      </c>
      <c r="E224" s="593" t="s">
        <v>328</v>
      </c>
      <c r="F224" s="528">
        <v>3611.46</v>
      </c>
      <c r="G224" s="592">
        <v>58</v>
      </c>
      <c r="H224" s="592">
        <v>1</v>
      </c>
      <c r="I224" s="553">
        <v>0.54513888888888895</v>
      </c>
      <c r="J224" s="553">
        <v>0.54513888888888895</v>
      </c>
      <c r="K224" s="151">
        <v>0.55208333333333337</v>
      </c>
      <c r="L224" s="565">
        <f t="shared" si="102"/>
        <v>6.9444444444444198E-3</v>
      </c>
      <c r="M224" s="151">
        <v>0.55555555555555558</v>
      </c>
      <c r="N224" s="565">
        <f t="shared" si="103"/>
        <v>3.4722222222222099E-3</v>
      </c>
      <c r="O224" s="151">
        <v>0.57638888888888895</v>
      </c>
      <c r="P224" s="565">
        <f t="shared" si="104"/>
        <v>2.083333333333337E-2</v>
      </c>
      <c r="Q224" s="151">
        <v>0.58333333333333337</v>
      </c>
      <c r="R224" s="151">
        <v>0.69097222222222221</v>
      </c>
      <c r="S224" s="9">
        <f t="shared" si="105"/>
        <v>0.10763888888888884</v>
      </c>
      <c r="T224" s="151">
        <v>0.58333333333333337</v>
      </c>
      <c r="U224" s="151">
        <v>0.69097222222222221</v>
      </c>
      <c r="V224" s="9">
        <f t="shared" si="106"/>
        <v>0.10763888888888884</v>
      </c>
      <c r="W224" s="151">
        <v>0.75486111111111109</v>
      </c>
      <c r="X224" s="9">
        <f t="shared" si="101"/>
        <v>6.3888888888888884E-2</v>
      </c>
      <c r="Y224" s="151">
        <v>0.75555555555555554</v>
      </c>
      <c r="Z224" s="9">
        <f t="shared" si="107"/>
        <v>6.9444444444444198E-4</v>
      </c>
      <c r="AA224" s="151">
        <v>0.89513888888888893</v>
      </c>
      <c r="AB224" s="565">
        <f t="shared" si="108"/>
        <v>0.13958333333333339</v>
      </c>
      <c r="AC224" s="151">
        <v>0.89513888888888893</v>
      </c>
      <c r="AD224" s="151">
        <v>0.89513888888888893</v>
      </c>
      <c r="AE224" s="9">
        <f t="shared" si="109"/>
        <v>0</v>
      </c>
      <c r="AF224" s="151">
        <v>0.90347222222222223</v>
      </c>
      <c r="AG224" s="151">
        <v>0.90625</v>
      </c>
      <c r="AH224" s="9">
        <f t="shared" si="110"/>
        <v>2.7777777777777679E-3</v>
      </c>
      <c r="AI224" s="10">
        <f t="shared" si="111"/>
        <v>0</v>
      </c>
      <c r="AJ224" s="10">
        <f t="shared" si="112"/>
        <v>4</v>
      </c>
      <c r="AK224" s="151">
        <v>0.90625</v>
      </c>
      <c r="AL224" s="151">
        <v>0.90972222222222221</v>
      </c>
      <c r="AM224" s="9">
        <f t="shared" si="113"/>
        <v>3.4722222222222099E-3</v>
      </c>
      <c r="AN224" s="565">
        <f t="shared" si="100"/>
        <v>0.36458333333333326</v>
      </c>
      <c r="AO224" s="10">
        <f t="shared" si="114"/>
        <v>8</v>
      </c>
      <c r="AP224" s="10">
        <f t="shared" si="115"/>
        <v>45</v>
      </c>
      <c r="AQ224" s="565">
        <f t="shared" si="116"/>
        <v>0.13958333333333339</v>
      </c>
      <c r="AR224" s="10">
        <f t="shared" si="117"/>
        <v>3</v>
      </c>
      <c r="AS224" s="10">
        <f t="shared" si="118"/>
        <v>21</v>
      </c>
      <c r="AT224" s="553"/>
      <c r="AU224" s="553"/>
      <c r="AV224" s="553"/>
      <c r="AW224" s="546">
        <f t="shared" si="119"/>
        <v>0</v>
      </c>
      <c r="AX224" s="546">
        <f t="shared" si="129"/>
        <v>0</v>
      </c>
      <c r="AY224" s="553"/>
      <c r="AZ224" s="546">
        <f t="shared" si="120"/>
        <v>0</v>
      </c>
      <c r="BA224" s="546">
        <f t="shared" si="121"/>
        <v>0</v>
      </c>
      <c r="BB224" s="553"/>
      <c r="BC224" s="546">
        <f t="shared" si="122"/>
        <v>0</v>
      </c>
      <c r="BD224" s="546">
        <f t="shared" si="123"/>
        <v>0</v>
      </c>
      <c r="BE224" s="553"/>
      <c r="BF224" s="546">
        <f t="shared" si="124"/>
        <v>0</v>
      </c>
      <c r="BG224" s="546">
        <f t="shared" si="125"/>
        <v>0</v>
      </c>
      <c r="BH224" s="553"/>
      <c r="BI224" s="637">
        <f t="shared" si="126"/>
        <v>0</v>
      </c>
      <c r="BJ224" s="558">
        <f t="shared" si="127"/>
        <v>0</v>
      </c>
      <c r="BK224" s="642">
        <f t="shared" si="128"/>
        <v>62.266551724137933</v>
      </c>
    </row>
    <row r="225" spans="1:63" s="152" customFormat="1" ht="30" x14ac:dyDescent="0.25">
      <c r="A225" s="590">
        <v>40783</v>
      </c>
      <c r="B225" s="591">
        <f t="shared" si="99"/>
        <v>8</v>
      </c>
      <c r="C225" s="592">
        <v>65</v>
      </c>
      <c r="D225" s="593" t="s">
        <v>33</v>
      </c>
      <c r="E225" s="593" t="s">
        <v>324</v>
      </c>
      <c r="F225" s="528">
        <v>3509.87</v>
      </c>
      <c r="G225" s="592">
        <v>56</v>
      </c>
      <c r="H225" s="592">
        <v>2</v>
      </c>
      <c r="I225" s="553">
        <v>0.1111111111111111</v>
      </c>
      <c r="J225" s="553">
        <v>0.1111111111111111</v>
      </c>
      <c r="K225" s="151">
        <v>0.11805555555555557</v>
      </c>
      <c r="L225" s="565">
        <f t="shared" si="102"/>
        <v>6.9444444444444614E-3</v>
      </c>
      <c r="M225" s="151">
        <v>0.12152777777777778</v>
      </c>
      <c r="N225" s="565">
        <f t="shared" si="103"/>
        <v>3.4722222222222099E-3</v>
      </c>
      <c r="O225" s="151">
        <v>0.13472222222222222</v>
      </c>
      <c r="P225" s="565">
        <f t="shared" si="104"/>
        <v>1.3194444444444439E-2</v>
      </c>
      <c r="Q225" s="151">
        <v>0.13541666666666666</v>
      </c>
      <c r="R225" s="151">
        <v>0.1875</v>
      </c>
      <c r="S225" s="9">
        <f t="shared" si="105"/>
        <v>5.2083333333333343E-2</v>
      </c>
      <c r="T225" s="151">
        <v>0.13541666666666666</v>
      </c>
      <c r="U225" s="151">
        <v>0.1875</v>
      </c>
      <c r="V225" s="9">
        <f t="shared" si="106"/>
        <v>5.2083333333333343E-2</v>
      </c>
      <c r="W225" s="151">
        <v>0.19652777777777777</v>
      </c>
      <c r="X225" s="9">
        <f t="shared" si="101"/>
        <v>9.0277777777777735E-3</v>
      </c>
      <c r="Y225" s="151">
        <v>0.20138888888888887</v>
      </c>
      <c r="Z225" s="9">
        <f t="shared" si="107"/>
        <v>4.8611111111110938E-3</v>
      </c>
      <c r="AA225" s="151">
        <v>0.40486111111111112</v>
      </c>
      <c r="AB225" s="565">
        <f t="shared" si="108"/>
        <v>0.20347222222222225</v>
      </c>
      <c r="AC225" s="151">
        <v>0.40486111111111112</v>
      </c>
      <c r="AD225" s="151">
        <v>0.40486111111111112</v>
      </c>
      <c r="AE225" s="9">
        <f t="shared" si="109"/>
        <v>0</v>
      </c>
      <c r="AF225" s="151">
        <v>0.4375</v>
      </c>
      <c r="AG225" s="151">
        <v>0.44097222222222227</v>
      </c>
      <c r="AH225" s="9">
        <f>AL225-AF225</f>
        <v>6.9444444444444198E-3</v>
      </c>
      <c r="AI225" s="10">
        <f t="shared" si="111"/>
        <v>0</v>
      </c>
      <c r="AJ225" s="10">
        <f t="shared" si="112"/>
        <v>10</v>
      </c>
      <c r="AK225" s="151">
        <v>0.44097222222222227</v>
      </c>
      <c r="AL225" s="151">
        <v>0.44444444444444442</v>
      </c>
      <c r="AM225" s="9">
        <f t="shared" si="113"/>
        <v>3.4722222222221544E-3</v>
      </c>
      <c r="AN225" s="565">
        <f t="shared" si="100"/>
        <v>0.33333333333333331</v>
      </c>
      <c r="AO225" s="10">
        <f t="shared" si="114"/>
        <v>8</v>
      </c>
      <c r="AP225" s="10">
        <f t="shared" si="115"/>
        <v>0</v>
      </c>
      <c r="AQ225" s="565">
        <f t="shared" si="116"/>
        <v>0.20347222222222225</v>
      </c>
      <c r="AR225" s="10">
        <f t="shared" si="117"/>
        <v>4</v>
      </c>
      <c r="AS225" s="10">
        <f t="shared" si="118"/>
        <v>53</v>
      </c>
      <c r="AT225" s="553"/>
      <c r="AU225" s="553"/>
      <c r="AV225" s="553"/>
      <c r="AW225" s="546">
        <f t="shared" si="119"/>
        <v>0</v>
      </c>
      <c r="AX225" s="546">
        <f t="shared" si="129"/>
        <v>0</v>
      </c>
      <c r="AY225" s="553"/>
      <c r="AZ225" s="546">
        <f t="shared" si="120"/>
        <v>0</v>
      </c>
      <c r="BA225" s="546">
        <f t="shared" si="121"/>
        <v>0</v>
      </c>
      <c r="BB225" s="553"/>
      <c r="BC225" s="546">
        <f t="shared" si="122"/>
        <v>0</v>
      </c>
      <c r="BD225" s="546">
        <f t="shared" si="123"/>
        <v>0</v>
      </c>
      <c r="BE225" s="553"/>
      <c r="BF225" s="546">
        <f t="shared" si="124"/>
        <v>0</v>
      </c>
      <c r="BG225" s="546">
        <f t="shared" si="125"/>
        <v>0</v>
      </c>
      <c r="BH225" s="553"/>
      <c r="BI225" s="637">
        <f t="shared" si="126"/>
        <v>0</v>
      </c>
      <c r="BJ225" s="558">
        <f t="shared" si="127"/>
        <v>0</v>
      </c>
      <c r="BK225" s="642">
        <f t="shared" si="128"/>
        <v>62.676249999999996</v>
      </c>
    </row>
    <row r="226" spans="1:63" s="152" customFormat="1" x14ac:dyDescent="0.25">
      <c r="A226" s="590">
        <v>40783</v>
      </c>
      <c r="B226" s="591">
        <f t="shared" si="99"/>
        <v>8</v>
      </c>
      <c r="C226" s="592">
        <v>66</v>
      </c>
      <c r="D226" s="593" t="s">
        <v>33</v>
      </c>
      <c r="E226" s="593" t="s">
        <v>273</v>
      </c>
      <c r="F226" s="528">
        <v>3777.6</v>
      </c>
      <c r="G226" s="592">
        <v>59</v>
      </c>
      <c r="H226" s="592">
        <v>0</v>
      </c>
      <c r="I226" s="553">
        <v>0.29166666666666669</v>
      </c>
      <c r="J226" s="553">
        <v>0.29166666666666669</v>
      </c>
      <c r="K226" s="151">
        <v>0.2986111111111111</v>
      </c>
      <c r="L226" s="565">
        <f t="shared" si="102"/>
        <v>6.9444444444444198E-3</v>
      </c>
      <c r="M226" s="151">
        <v>0.30208333333333331</v>
      </c>
      <c r="N226" s="565">
        <f t="shared" si="103"/>
        <v>3.4722222222222099E-3</v>
      </c>
      <c r="O226" s="151">
        <v>0.31944444444444448</v>
      </c>
      <c r="P226" s="565">
        <f t="shared" si="104"/>
        <v>1.736111111111116E-2</v>
      </c>
      <c r="Q226" s="151">
        <v>0.3263888888888889</v>
      </c>
      <c r="R226" s="151">
        <v>0.48958333333333331</v>
      </c>
      <c r="S226" s="9">
        <f t="shared" si="105"/>
        <v>0.16319444444444442</v>
      </c>
      <c r="T226" s="151">
        <v>0.3263888888888889</v>
      </c>
      <c r="U226" s="151">
        <v>0.48958333333333331</v>
      </c>
      <c r="V226" s="9">
        <f t="shared" si="106"/>
        <v>0.16319444444444442</v>
      </c>
      <c r="W226" s="151">
        <v>0.4375</v>
      </c>
      <c r="X226" s="9">
        <f t="shared" si="101"/>
        <v>-5.2083333333333315E-2</v>
      </c>
      <c r="Y226" s="151">
        <v>0.44305555555555554</v>
      </c>
      <c r="Z226" s="9">
        <f t="shared" si="107"/>
        <v>5.5555555555555358E-3</v>
      </c>
      <c r="AA226" s="151">
        <v>0.55208333333333337</v>
      </c>
      <c r="AB226" s="565">
        <f t="shared" si="108"/>
        <v>0.10902777777777783</v>
      </c>
      <c r="AC226" s="151">
        <v>0.55208333333333337</v>
      </c>
      <c r="AD226" s="151">
        <v>0.55208333333333337</v>
      </c>
      <c r="AE226" s="9">
        <f t="shared" si="109"/>
        <v>0</v>
      </c>
      <c r="AF226" s="151">
        <v>0.59375</v>
      </c>
      <c r="AG226" s="151">
        <v>0.60416666666666663</v>
      </c>
      <c r="AH226" s="9">
        <f>AL226-AF226</f>
        <v>1.3888888888888951E-2</v>
      </c>
      <c r="AI226" s="10">
        <f t="shared" si="111"/>
        <v>0</v>
      </c>
      <c r="AJ226" s="10">
        <f t="shared" si="112"/>
        <v>20</v>
      </c>
      <c r="AK226" s="151">
        <v>0.60416666666666663</v>
      </c>
      <c r="AL226" s="151">
        <v>0.60763888888888895</v>
      </c>
      <c r="AM226" s="9">
        <f t="shared" si="113"/>
        <v>3.4722222222223209E-3</v>
      </c>
      <c r="AN226" s="565">
        <f t="shared" si="100"/>
        <v>0.31597222222222227</v>
      </c>
      <c r="AO226" s="10">
        <f t="shared" si="114"/>
        <v>7</v>
      </c>
      <c r="AP226" s="10">
        <f t="shared" si="115"/>
        <v>35</v>
      </c>
      <c r="AQ226" s="565">
        <f t="shared" si="116"/>
        <v>0.10902777777777783</v>
      </c>
      <c r="AR226" s="10">
        <f t="shared" si="117"/>
        <v>2</v>
      </c>
      <c r="AS226" s="10">
        <f t="shared" si="118"/>
        <v>37</v>
      </c>
      <c r="AT226" s="553"/>
      <c r="AU226" s="553"/>
      <c r="AV226" s="553"/>
      <c r="AW226" s="546">
        <f t="shared" si="119"/>
        <v>0</v>
      </c>
      <c r="AX226" s="546">
        <f t="shared" si="129"/>
        <v>0</v>
      </c>
      <c r="AY226" s="553"/>
      <c r="AZ226" s="546">
        <f t="shared" si="120"/>
        <v>0</v>
      </c>
      <c r="BA226" s="546">
        <f t="shared" si="121"/>
        <v>0</v>
      </c>
      <c r="BB226" s="553"/>
      <c r="BC226" s="546">
        <f t="shared" si="122"/>
        <v>0</v>
      </c>
      <c r="BD226" s="546">
        <f t="shared" si="123"/>
        <v>0</v>
      </c>
      <c r="BE226" s="553"/>
      <c r="BF226" s="546">
        <f t="shared" si="124"/>
        <v>0</v>
      </c>
      <c r="BG226" s="546">
        <f t="shared" si="125"/>
        <v>0</v>
      </c>
      <c r="BH226" s="553"/>
      <c r="BI226" s="637">
        <f t="shared" si="126"/>
        <v>0</v>
      </c>
      <c r="BJ226" s="558">
        <f t="shared" si="127"/>
        <v>0</v>
      </c>
      <c r="BK226" s="642">
        <f t="shared" si="128"/>
        <v>64.027118644067798</v>
      </c>
    </row>
    <row r="227" spans="1:63" s="152" customFormat="1" ht="45" x14ac:dyDescent="0.25">
      <c r="A227" s="590">
        <v>40783</v>
      </c>
      <c r="B227" s="591">
        <f t="shared" si="99"/>
        <v>8</v>
      </c>
      <c r="C227" s="592">
        <v>67</v>
      </c>
      <c r="D227" s="593" t="s">
        <v>33</v>
      </c>
      <c r="E227" s="593" t="s">
        <v>329</v>
      </c>
      <c r="F227" s="528">
        <v>3540.4</v>
      </c>
      <c r="G227" s="592">
        <v>58</v>
      </c>
      <c r="H227" s="592">
        <v>0</v>
      </c>
      <c r="I227" s="553">
        <v>0.54513888888888895</v>
      </c>
      <c r="J227" s="553">
        <v>0.54513888888888895</v>
      </c>
      <c r="K227" s="151">
        <v>0.54861111111111105</v>
      </c>
      <c r="L227" s="565">
        <f t="shared" si="102"/>
        <v>3.4722222222220989E-3</v>
      </c>
      <c r="M227" s="151">
        <v>0.55208333333333337</v>
      </c>
      <c r="N227" s="565">
        <f t="shared" si="103"/>
        <v>3.4722222222223209E-3</v>
      </c>
      <c r="O227" s="151">
        <v>0.56944444444444442</v>
      </c>
      <c r="P227" s="565">
        <f t="shared" si="104"/>
        <v>1.7361111111111049E-2</v>
      </c>
      <c r="Q227" s="151">
        <v>0.59027777777777779</v>
      </c>
      <c r="R227" s="151">
        <v>0.65625</v>
      </c>
      <c r="S227" s="9">
        <f t="shared" si="105"/>
        <v>6.597222222222221E-2</v>
      </c>
      <c r="T227" s="151">
        <v>0.59027777777777779</v>
      </c>
      <c r="U227" s="151">
        <v>0.65625</v>
      </c>
      <c r="V227" s="9">
        <f t="shared" si="106"/>
        <v>6.597222222222221E-2</v>
      </c>
      <c r="W227" s="151">
        <v>0.65625</v>
      </c>
      <c r="X227" s="9">
        <f t="shared" si="101"/>
        <v>0</v>
      </c>
      <c r="Y227" s="151">
        <v>0.65625</v>
      </c>
      <c r="Z227" s="9">
        <f t="shared" si="107"/>
        <v>0</v>
      </c>
      <c r="AA227" s="151">
        <v>0.74930555555555556</v>
      </c>
      <c r="AB227" s="565">
        <f t="shared" si="108"/>
        <v>9.3055555555555558E-2</v>
      </c>
      <c r="AC227" s="151">
        <v>0.74930555555555556</v>
      </c>
      <c r="AD227" s="151">
        <v>0.74930555555555556</v>
      </c>
      <c r="AE227" s="9">
        <f t="shared" si="109"/>
        <v>0</v>
      </c>
      <c r="AF227" s="151">
        <v>0.76736111111111116</v>
      </c>
      <c r="AG227" s="151">
        <v>0.77083333333333337</v>
      </c>
      <c r="AH227" s="9">
        <f>AL227-AF227</f>
        <v>6.9444444444443088E-3</v>
      </c>
      <c r="AI227" s="10">
        <f t="shared" si="111"/>
        <v>0</v>
      </c>
      <c r="AJ227" s="10">
        <f t="shared" si="112"/>
        <v>10</v>
      </c>
      <c r="AK227" s="151">
        <v>0.77083333333333337</v>
      </c>
      <c r="AL227" s="151">
        <v>0.77430555555555547</v>
      </c>
      <c r="AM227" s="9">
        <f t="shared" si="113"/>
        <v>3.4722222222220989E-3</v>
      </c>
      <c r="AN227" s="565">
        <f t="shared" si="100"/>
        <v>0.22916666666666652</v>
      </c>
      <c r="AO227" s="10">
        <f t="shared" si="114"/>
        <v>5</v>
      </c>
      <c r="AP227" s="10">
        <f t="shared" si="115"/>
        <v>30</v>
      </c>
      <c r="AQ227" s="565">
        <f t="shared" si="116"/>
        <v>9.3055555555555558E-2</v>
      </c>
      <c r="AR227" s="10">
        <f t="shared" si="117"/>
        <v>2</v>
      </c>
      <c r="AS227" s="10">
        <f t="shared" si="118"/>
        <v>14</v>
      </c>
      <c r="AT227" s="553"/>
      <c r="AU227" s="553"/>
      <c r="AV227" s="553"/>
      <c r="AW227" s="546">
        <f t="shared" si="119"/>
        <v>0</v>
      </c>
      <c r="AX227" s="546">
        <f t="shared" si="129"/>
        <v>0</v>
      </c>
      <c r="AY227" s="553"/>
      <c r="AZ227" s="546">
        <f t="shared" si="120"/>
        <v>0</v>
      </c>
      <c r="BA227" s="546">
        <f t="shared" si="121"/>
        <v>0</v>
      </c>
      <c r="BB227" s="553"/>
      <c r="BC227" s="546">
        <f t="shared" si="122"/>
        <v>0</v>
      </c>
      <c r="BD227" s="546">
        <f t="shared" si="123"/>
        <v>0</v>
      </c>
      <c r="BE227" s="553"/>
      <c r="BF227" s="546">
        <f t="shared" si="124"/>
        <v>0</v>
      </c>
      <c r="BG227" s="546">
        <f t="shared" si="125"/>
        <v>0</v>
      </c>
      <c r="BH227" s="553"/>
      <c r="BI227" s="637">
        <f t="shared" si="126"/>
        <v>0</v>
      </c>
      <c r="BJ227" s="558">
        <f t="shared" si="127"/>
        <v>0</v>
      </c>
      <c r="BK227" s="642">
        <f t="shared" si="128"/>
        <v>61.04137931034483</v>
      </c>
    </row>
    <row r="228" spans="1:63" s="152" customFormat="1" x14ac:dyDescent="0.25">
      <c r="A228" s="590">
        <v>40783</v>
      </c>
      <c r="B228" s="591">
        <f t="shared" si="99"/>
        <v>8</v>
      </c>
      <c r="C228" s="592">
        <v>16</v>
      </c>
      <c r="D228" s="593" t="s">
        <v>243</v>
      </c>
      <c r="E228" s="593" t="s">
        <v>315</v>
      </c>
      <c r="F228" s="528">
        <v>3762.78</v>
      </c>
      <c r="G228" s="592">
        <v>59</v>
      </c>
      <c r="H228" s="592">
        <v>0</v>
      </c>
      <c r="I228" s="553">
        <v>0.65277777777777779</v>
      </c>
      <c r="J228" s="553">
        <v>0.65277777777777779</v>
      </c>
      <c r="K228" s="151">
        <v>0.66319444444444442</v>
      </c>
      <c r="L228" s="565">
        <f t="shared" si="102"/>
        <v>1.041666666666663E-2</v>
      </c>
      <c r="M228" s="151">
        <v>0.66666666666666663</v>
      </c>
      <c r="N228" s="565">
        <f t="shared" si="103"/>
        <v>3.4722222222222099E-3</v>
      </c>
      <c r="O228" s="151">
        <v>0.69444444444444453</v>
      </c>
      <c r="P228" s="565">
        <f t="shared" si="104"/>
        <v>2.7777777777777901E-2</v>
      </c>
      <c r="Q228" s="151">
        <v>0.69444444444444453</v>
      </c>
      <c r="R228" s="151">
        <v>0.73611111111111116</v>
      </c>
      <c r="S228" s="9">
        <f t="shared" si="105"/>
        <v>4.166666666666663E-2</v>
      </c>
      <c r="T228" s="151">
        <v>0.69444444444444453</v>
      </c>
      <c r="U228" s="151">
        <v>0.73611111111111116</v>
      </c>
      <c r="V228" s="9">
        <f t="shared" si="106"/>
        <v>4.166666666666663E-2</v>
      </c>
      <c r="W228" s="151">
        <v>0.76388888888888884</v>
      </c>
      <c r="X228" s="9">
        <f t="shared" si="101"/>
        <v>2.7777777777777679E-2</v>
      </c>
      <c r="Y228" s="151">
        <v>0.78333333333333333</v>
      </c>
      <c r="Z228" s="9">
        <f t="shared" si="107"/>
        <v>1.9444444444444486E-2</v>
      </c>
      <c r="AA228" s="151">
        <v>0.96597222222222223</v>
      </c>
      <c r="AB228" s="565">
        <f t="shared" si="108"/>
        <v>0.18263888888888891</v>
      </c>
      <c r="AC228" s="151">
        <v>0.96597222222222223</v>
      </c>
      <c r="AD228" s="151">
        <v>0.96597222222222223</v>
      </c>
      <c r="AE228" s="9">
        <f t="shared" si="109"/>
        <v>0</v>
      </c>
      <c r="AF228" s="151">
        <v>0.99305555555555547</v>
      </c>
      <c r="AG228" s="151">
        <v>0.99305555555555547</v>
      </c>
      <c r="AH228" s="9">
        <f>AL228-AF228</f>
        <v>3.4722222222223209E-3</v>
      </c>
      <c r="AI228" s="10">
        <f t="shared" si="111"/>
        <v>0</v>
      </c>
      <c r="AJ228" s="10">
        <f t="shared" si="112"/>
        <v>5</v>
      </c>
      <c r="AK228" s="151">
        <v>0.99305555555555547</v>
      </c>
      <c r="AL228" s="151">
        <v>0.99652777777777779</v>
      </c>
      <c r="AM228" s="9">
        <f t="shared" si="113"/>
        <v>3.4722222222223209E-3</v>
      </c>
      <c r="AN228" s="565">
        <f t="shared" si="100"/>
        <v>0.34375</v>
      </c>
      <c r="AO228" s="10">
        <f t="shared" si="114"/>
        <v>8</v>
      </c>
      <c r="AP228" s="10">
        <f t="shared" si="115"/>
        <v>15</v>
      </c>
      <c r="AQ228" s="565">
        <f t="shared" si="116"/>
        <v>0.18263888888888891</v>
      </c>
      <c r="AR228" s="10">
        <f t="shared" si="117"/>
        <v>4</v>
      </c>
      <c r="AS228" s="10">
        <f t="shared" si="118"/>
        <v>23</v>
      </c>
      <c r="AT228" s="553"/>
      <c r="AU228" s="553"/>
      <c r="AV228" s="553"/>
      <c r="AW228" s="546">
        <f t="shared" si="119"/>
        <v>0</v>
      </c>
      <c r="AX228" s="546">
        <f t="shared" si="129"/>
        <v>0</v>
      </c>
      <c r="AY228" s="553"/>
      <c r="AZ228" s="546">
        <f t="shared" si="120"/>
        <v>0</v>
      </c>
      <c r="BA228" s="546">
        <f t="shared" si="121"/>
        <v>0</v>
      </c>
      <c r="BB228" s="553"/>
      <c r="BC228" s="546">
        <f t="shared" si="122"/>
        <v>0</v>
      </c>
      <c r="BD228" s="546">
        <f t="shared" si="123"/>
        <v>0</v>
      </c>
      <c r="BE228" s="553"/>
      <c r="BF228" s="546">
        <f t="shared" si="124"/>
        <v>0</v>
      </c>
      <c r="BG228" s="546">
        <f t="shared" si="125"/>
        <v>0</v>
      </c>
      <c r="BH228" s="553"/>
      <c r="BI228" s="637">
        <f t="shared" si="126"/>
        <v>0</v>
      </c>
      <c r="BJ228" s="558">
        <f t="shared" si="127"/>
        <v>0</v>
      </c>
      <c r="BK228" s="642">
        <f t="shared" si="128"/>
        <v>63.775932203389836</v>
      </c>
    </row>
    <row r="229" spans="1:63" s="152" customFormat="1" x14ac:dyDescent="0.25">
      <c r="A229" s="590">
        <v>40783</v>
      </c>
      <c r="B229" s="591">
        <f t="shared" ref="B229:B292" si="130">MONTH(A229)</f>
        <v>8</v>
      </c>
      <c r="C229" s="592">
        <v>10</v>
      </c>
      <c r="D229" s="593" t="s">
        <v>224</v>
      </c>
      <c r="E229" s="593" t="s">
        <v>225</v>
      </c>
      <c r="F229" s="528">
        <v>3682.29</v>
      </c>
      <c r="G229" s="592">
        <v>59</v>
      </c>
      <c r="H229" s="592">
        <v>0</v>
      </c>
      <c r="I229" s="553">
        <v>0.73958333333333337</v>
      </c>
      <c r="J229" s="553">
        <v>0.73958333333333337</v>
      </c>
      <c r="K229" s="151">
        <v>0.74652777777777779</v>
      </c>
      <c r="L229" s="565">
        <f t="shared" si="102"/>
        <v>6.9444444444444198E-3</v>
      </c>
      <c r="M229" s="151">
        <v>0.75</v>
      </c>
      <c r="N229" s="565">
        <f t="shared" si="103"/>
        <v>3.4722222222222099E-3</v>
      </c>
      <c r="O229" s="151">
        <v>0.77083333333333337</v>
      </c>
      <c r="P229" s="565">
        <f t="shared" si="104"/>
        <v>2.083333333333337E-2</v>
      </c>
      <c r="Q229" s="151">
        <v>0.79166666666666663</v>
      </c>
      <c r="R229" s="151">
        <v>0.875</v>
      </c>
      <c r="S229" s="9">
        <f t="shared" si="105"/>
        <v>8.333333333333337E-2</v>
      </c>
      <c r="T229" s="151">
        <v>0.79166666666666663</v>
      </c>
      <c r="U229" s="151">
        <v>0.875</v>
      </c>
      <c r="V229" s="9">
        <f t="shared" si="106"/>
        <v>8.333333333333337E-2</v>
      </c>
      <c r="W229" s="151">
        <v>1.0069444444444444</v>
      </c>
      <c r="X229" s="9">
        <f t="shared" si="101"/>
        <v>0.13194444444444442</v>
      </c>
      <c r="Y229" s="151">
        <v>1.0298611111111111</v>
      </c>
      <c r="Z229" s="9">
        <f t="shared" si="107"/>
        <v>2.2916666666666696E-2</v>
      </c>
      <c r="AA229" s="151">
        <v>1.1736111111111112</v>
      </c>
      <c r="AB229" s="565">
        <f t="shared" si="108"/>
        <v>0.14375000000000004</v>
      </c>
      <c r="AC229" s="151">
        <v>1.1736111111111112</v>
      </c>
      <c r="AD229" s="151">
        <v>1.1736111111111112</v>
      </c>
      <c r="AE229" s="9">
        <f t="shared" si="109"/>
        <v>0</v>
      </c>
      <c r="AF229" s="151">
        <v>1.1770833333333333</v>
      </c>
      <c r="AG229" s="151">
        <v>1.1840277777777779</v>
      </c>
      <c r="AH229" s="9">
        <f>AL229-AF229</f>
        <v>1.0416666666666741E-2</v>
      </c>
      <c r="AI229" s="10">
        <f t="shared" si="111"/>
        <v>0</v>
      </c>
      <c r="AJ229" s="10">
        <f t="shared" si="112"/>
        <v>15</v>
      </c>
      <c r="AK229" s="151">
        <v>1.1840277777777779</v>
      </c>
      <c r="AL229" s="151">
        <v>1.1875</v>
      </c>
      <c r="AM229" s="9">
        <f t="shared" si="113"/>
        <v>3.4722222222220989E-3</v>
      </c>
      <c r="AN229" s="565">
        <f t="shared" si="100"/>
        <v>0.44791666666666663</v>
      </c>
      <c r="AO229" s="10">
        <f t="shared" si="114"/>
        <v>10</v>
      </c>
      <c r="AP229" s="10">
        <f t="shared" si="115"/>
        <v>45</v>
      </c>
      <c r="AQ229" s="565">
        <f t="shared" si="116"/>
        <v>0.14375000000000004</v>
      </c>
      <c r="AR229" s="10">
        <f t="shared" si="117"/>
        <v>3</v>
      </c>
      <c r="AS229" s="10">
        <f t="shared" si="118"/>
        <v>27</v>
      </c>
      <c r="AT229" s="553"/>
      <c r="AU229" s="553"/>
      <c r="AV229" s="553"/>
      <c r="AW229" s="546">
        <f t="shared" si="119"/>
        <v>0</v>
      </c>
      <c r="AX229" s="546">
        <f t="shared" si="129"/>
        <v>0</v>
      </c>
      <c r="AY229" s="553"/>
      <c r="AZ229" s="546">
        <f t="shared" si="120"/>
        <v>0</v>
      </c>
      <c r="BA229" s="546">
        <f t="shared" si="121"/>
        <v>0</v>
      </c>
      <c r="BB229" s="553"/>
      <c r="BC229" s="546">
        <f t="shared" si="122"/>
        <v>0</v>
      </c>
      <c r="BD229" s="546">
        <f t="shared" si="123"/>
        <v>0</v>
      </c>
      <c r="BE229" s="553"/>
      <c r="BF229" s="546">
        <f t="shared" si="124"/>
        <v>0</v>
      </c>
      <c r="BG229" s="546">
        <f t="shared" si="125"/>
        <v>0</v>
      </c>
      <c r="BH229" s="553"/>
      <c r="BI229" s="637">
        <f t="shared" si="126"/>
        <v>0</v>
      </c>
      <c r="BJ229" s="558">
        <f t="shared" si="127"/>
        <v>0</v>
      </c>
      <c r="BK229" s="642">
        <f t="shared" si="128"/>
        <v>62.411694915254238</v>
      </c>
    </row>
    <row r="230" spans="1:63" s="152" customFormat="1" ht="30" x14ac:dyDescent="0.25">
      <c r="A230" s="590">
        <v>40784</v>
      </c>
      <c r="B230" s="591">
        <f t="shared" si="130"/>
        <v>8</v>
      </c>
      <c r="C230" s="592">
        <v>68</v>
      </c>
      <c r="D230" s="593" t="s">
        <v>33</v>
      </c>
      <c r="E230" s="593" t="s">
        <v>328</v>
      </c>
      <c r="F230" s="528">
        <v>3664.05</v>
      </c>
      <c r="G230" s="592">
        <v>59</v>
      </c>
      <c r="H230" s="592">
        <v>0</v>
      </c>
      <c r="I230" s="553">
        <v>6.25E-2</v>
      </c>
      <c r="J230" s="553">
        <v>6.25E-2</v>
      </c>
      <c r="K230" s="151">
        <v>6.5972222222222224E-2</v>
      </c>
      <c r="L230" s="565">
        <f t="shared" si="102"/>
        <v>3.4722222222222238E-3</v>
      </c>
      <c r="M230" s="151">
        <v>6.7361111111111108E-2</v>
      </c>
      <c r="N230" s="565">
        <f t="shared" si="103"/>
        <v>1.388888888888884E-3</v>
      </c>
      <c r="O230" s="151">
        <v>9.0277777777777776E-2</v>
      </c>
      <c r="P230" s="565">
        <f t="shared" si="104"/>
        <v>2.2916666666666669E-2</v>
      </c>
      <c r="Q230" s="151">
        <v>9.375E-2</v>
      </c>
      <c r="R230" s="151">
        <v>0.13194444444444445</v>
      </c>
      <c r="S230" s="9">
        <f t="shared" si="105"/>
        <v>3.8194444444444448E-2</v>
      </c>
      <c r="T230" s="151">
        <v>9.375E-2</v>
      </c>
      <c r="U230" s="151">
        <v>0.13194444444444445</v>
      </c>
      <c r="V230" s="9">
        <f t="shared" si="106"/>
        <v>3.8194444444444448E-2</v>
      </c>
      <c r="W230" s="151">
        <v>0.20833333333333334</v>
      </c>
      <c r="X230" s="9">
        <f t="shared" si="101"/>
        <v>7.6388888888888895E-2</v>
      </c>
      <c r="Y230" s="151">
        <v>0.22222222222222221</v>
      </c>
      <c r="Z230" s="9">
        <f t="shared" si="107"/>
        <v>1.3888888888888867E-2</v>
      </c>
      <c r="AA230" s="151">
        <v>0.38055555555555554</v>
      </c>
      <c r="AB230" s="565">
        <f t="shared" si="108"/>
        <v>0.15833333333333333</v>
      </c>
      <c r="AC230" s="151">
        <v>0.38055555555555554</v>
      </c>
      <c r="AD230" s="151">
        <v>0.38055555555555554</v>
      </c>
      <c r="AE230" s="9">
        <f t="shared" si="109"/>
        <v>0</v>
      </c>
      <c r="AF230" s="151">
        <v>0.38541666666666669</v>
      </c>
      <c r="AG230" s="151">
        <v>0.3888888888888889</v>
      </c>
      <c r="AH230" s="9">
        <f t="shared" ref="AH230:AH261" si="131">AG230-AF230</f>
        <v>3.4722222222222099E-3</v>
      </c>
      <c r="AI230" s="10">
        <f t="shared" si="111"/>
        <v>0</v>
      </c>
      <c r="AJ230" s="10">
        <f t="shared" si="112"/>
        <v>5</v>
      </c>
      <c r="AK230" s="151">
        <v>0.3888888888888889</v>
      </c>
      <c r="AL230" s="151">
        <v>0.39583333333333331</v>
      </c>
      <c r="AM230" s="9">
        <f t="shared" si="113"/>
        <v>6.9444444444444198E-3</v>
      </c>
      <c r="AN230" s="565">
        <f t="shared" ref="AN230:AN293" si="132">AL230-I230</f>
        <v>0.33333333333333331</v>
      </c>
      <c r="AO230" s="10">
        <f t="shared" si="114"/>
        <v>8</v>
      </c>
      <c r="AP230" s="10">
        <f t="shared" si="115"/>
        <v>0</v>
      </c>
      <c r="AQ230" s="565">
        <f t="shared" si="116"/>
        <v>0.15833333333333333</v>
      </c>
      <c r="AR230" s="10">
        <f t="shared" si="117"/>
        <v>3</v>
      </c>
      <c r="AS230" s="10">
        <f t="shared" si="118"/>
        <v>48</v>
      </c>
      <c r="AT230" s="553"/>
      <c r="AU230" s="553"/>
      <c r="AV230" s="553"/>
      <c r="AW230" s="546">
        <f t="shared" si="119"/>
        <v>0</v>
      </c>
      <c r="AX230" s="546">
        <f t="shared" si="129"/>
        <v>0</v>
      </c>
      <c r="AY230" s="553"/>
      <c r="AZ230" s="546">
        <f t="shared" si="120"/>
        <v>0</v>
      </c>
      <c r="BA230" s="546">
        <f t="shared" si="121"/>
        <v>0</v>
      </c>
      <c r="BB230" s="553"/>
      <c r="BC230" s="546">
        <f t="shared" si="122"/>
        <v>0</v>
      </c>
      <c r="BD230" s="546">
        <f t="shared" si="123"/>
        <v>0</v>
      </c>
      <c r="BE230" s="553"/>
      <c r="BF230" s="546">
        <f t="shared" si="124"/>
        <v>0</v>
      </c>
      <c r="BG230" s="546">
        <f t="shared" si="125"/>
        <v>0</v>
      </c>
      <c r="BH230" s="553"/>
      <c r="BI230" s="637">
        <f t="shared" si="126"/>
        <v>0</v>
      </c>
      <c r="BJ230" s="558">
        <f t="shared" si="127"/>
        <v>0</v>
      </c>
      <c r="BK230" s="642">
        <f t="shared" si="128"/>
        <v>62.102542372881359</v>
      </c>
    </row>
    <row r="231" spans="1:63" s="152" customFormat="1" x14ac:dyDescent="0.25">
      <c r="A231" s="590">
        <v>40784</v>
      </c>
      <c r="B231" s="591">
        <f t="shared" si="130"/>
        <v>8</v>
      </c>
      <c r="C231" s="592">
        <v>69</v>
      </c>
      <c r="D231" s="593" t="s">
        <v>33</v>
      </c>
      <c r="E231" s="593" t="s">
        <v>273</v>
      </c>
      <c r="F231" s="528">
        <v>3505.51</v>
      </c>
      <c r="G231" s="592">
        <v>59</v>
      </c>
      <c r="H231" s="592">
        <v>0</v>
      </c>
      <c r="I231" s="553">
        <v>0.28819444444444448</v>
      </c>
      <c r="J231" s="553">
        <v>0.28819444444444448</v>
      </c>
      <c r="K231" s="151">
        <v>0.29166666666666669</v>
      </c>
      <c r="L231" s="565">
        <f t="shared" si="102"/>
        <v>3.4722222222222099E-3</v>
      </c>
      <c r="M231" s="151">
        <v>0.2986111111111111</v>
      </c>
      <c r="N231" s="565">
        <f t="shared" si="103"/>
        <v>6.9444444444444198E-3</v>
      </c>
      <c r="O231" s="151">
        <v>0.3125</v>
      </c>
      <c r="P231" s="565">
        <f t="shared" si="104"/>
        <v>1.3888888888888895E-2</v>
      </c>
      <c r="Q231" s="151">
        <v>0.31388888888888888</v>
      </c>
      <c r="R231" s="151">
        <v>0.41666666666666669</v>
      </c>
      <c r="S231" s="9">
        <f t="shared" si="105"/>
        <v>0.1027777777777778</v>
      </c>
      <c r="T231" s="151">
        <v>0.31388888888888888</v>
      </c>
      <c r="U231" s="151">
        <v>0.41666666666666669</v>
      </c>
      <c r="V231" s="9">
        <f t="shared" si="106"/>
        <v>0.1027777777777778</v>
      </c>
      <c r="W231" s="151">
        <v>0.42569444444444443</v>
      </c>
      <c r="X231" s="9">
        <f t="shared" si="101"/>
        <v>9.0277777777777457E-3</v>
      </c>
      <c r="Y231" s="151">
        <v>0.42708333333333331</v>
      </c>
      <c r="Z231" s="9">
        <f t="shared" si="107"/>
        <v>1.388888888888884E-3</v>
      </c>
      <c r="AA231" s="151">
        <v>0.49305555555555558</v>
      </c>
      <c r="AB231" s="565">
        <f t="shared" si="108"/>
        <v>6.5972222222222265E-2</v>
      </c>
      <c r="AC231" s="151">
        <v>0.49305555555555558</v>
      </c>
      <c r="AD231" s="151">
        <v>0.49305555555555558</v>
      </c>
      <c r="AE231" s="9">
        <f t="shared" si="109"/>
        <v>0</v>
      </c>
      <c r="AF231" s="151">
        <v>0.56874999999999998</v>
      </c>
      <c r="AG231" s="151">
        <v>0.57291666666666663</v>
      </c>
      <c r="AH231" s="9">
        <f t="shared" si="131"/>
        <v>4.1666666666666519E-3</v>
      </c>
      <c r="AI231" s="10">
        <f t="shared" si="111"/>
        <v>0</v>
      </c>
      <c r="AJ231" s="10">
        <f t="shared" si="112"/>
        <v>6</v>
      </c>
      <c r="AK231" s="151">
        <v>0.57291666666666663</v>
      </c>
      <c r="AL231" s="151">
        <v>0.57986111111111105</v>
      </c>
      <c r="AM231" s="9">
        <f t="shared" si="113"/>
        <v>6.9444444444444198E-3</v>
      </c>
      <c r="AN231" s="565">
        <f t="shared" si="132"/>
        <v>0.29166666666666657</v>
      </c>
      <c r="AO231" s="10">
        <f t="shared" si="114"/>
        <v>7</v>
      </c>
      <c r="AP231" s="10">
        <f t="shared" si="115"/>
        <v>0</v>
      </c>
      <c r="AQ231" s="565">
        <f t="shared" si="116"/>
        <v>6.5972222222222265E-2</v>
      </c>
      <c r="AR231" s="10">
        <f t="shared" si="117"/>
        <v>1</v>
      </c>
      <c r="AS231" s="10">
        <f t="shared" si="118"/>
        <v>35</v>
      </c>
      <c r="AT231" s="553"/>
      <c r="AU231" s="553"/>
      <c r="AV231" s="553"/>
      <c r="AW231" s="546">
        <f t="shared" si="119"/>
        <v>0</v>
      </c>
      <c r="AX231" s="546">
        <f t="shared" si="129"/>
        <v>0</v>
      </c>
      <c r="AY231" s="553"/>
      <c r="AZ231" s="546">
        <f t="shared" si="120"/>
        <v>0</v>
      </c>
      <c r="BA231" s="546">
        <f t="shared" si="121"/>
        <v>0</v>
      </c>
      <c r="BB231" s="553"/>
      <c r="BC231" s="546">
        <f t="shared" si="122"/>
        <v>0</v>
      </c>
      <c r="BD231" s="546">
        <f t="shared" si="123"/>
        <v>0</v>
      </c>
      <c r="BE231" s="553"/>
      <c r="BF231" s="546">
        <f t="shared" si="124"/>
        <v>0</v>
      </c>
      <c r="BG231" s="546">
        <f t="shared" si="125"/>
        <v>0</v>
      </c>
      <c r="BH231" s="553"/>
      <c r="BI231" s="637">
        <f t="shared" si="126"/>
        <v>0</v>
      </c>
      <c r="BJ231" s="558">
        <f t="shared" si="127"/>
        <v>0</v>
      </c>
      <c r="BK231" s="642">
        <f t="shared" si="128"/>
        <v>59.415423728813565</v>
      </c>
    </row>
    <row r="232" spans="1:63" s="152" customFormat="1" ht="30" x14ac:dyDescent="0.25">
      <c r="A232" s="590">
        <v>40784</v>
      </c>
      <c r="B232" s="591">
        <f t="shared" si="130"/>
        <v>8</v>
      </c>
      <c r="C232" s="592">
        <v>70</v>
      </c>
      <c r="D232" s="593" t="s">
        <v>33</v>
      </c>
      <c r="E232" s="593" t="s">
        <v>324</v>
      </c>
      <c r="F232" s="528">
        <v>3670.16</v>
      </c>
      <c r="G232" s="592">
        <v>55</v>
      </c>
      <c r="H232" s="592">
        <v>2</v>
      </c>
      <c r="I232" s="553">
        <v>0.51736111111111105</v>
      </c>
      <c r="J232" s="553">
        <v>0.51736111111111105</v>
      </c>
      <c r="K232" s="151">
        <v>0.52083333333333337</v>
      </c>
      <c r="L232" s="565">
        <f t="shared" si="102"/>
        <v>3.4722222222223209E-3</v>
      </c>
      <c r="M232" s="151">
        <v>0.53125</v>
      </c>
      <c r="N232" s="565">
        <f t="shared" si="103"/>
        <v>1.041666666666663E-2</v>
      </c>
      <c r="O232" s="151">
        <v>0.54166666666666663</v>
      </c>
      <c r="P232" s="565">
        <f t="shared" si="104"/>
        <v>1.041666666666663E-2</v>
      </c>
      <c r="Q232" s="151">
        <v>0.54166666666666663</v>
      </c>
      <c r="R232" s="151">
        <v>0.60763888888888895</v>
      </c>
      <c r="S232" s="9">
        <f t="shared" si="105"/>
        <v>6.5972222222222321E-2</v>
      </c>
      <c r="T232" s="151">
        <v>0.54166666666666663</v>
      </c>
      <c r="U232" s="151">
        <v>0.60763888888888895</v>
      </c>
      <c r="V232" s="9">
        <f t="shared" si="106"/>
        <v>6.5972222222222321E-2</v>
      </c>
      <c r="W232" s="151">
        <v>0.60902777777777783</v>
      </c>
      <c r="X232" s="9">
        <f t="shared" si="101"/>
        <v>1.388888888888884E-3</v>
      </c>
      <c r="Y232" s="151">
        <v>0.61111111111111105</v>
      </c>
      <c r="Z232" s="9">
        <f t="shared" si="107"/>
        <v>2.0833333333332149E-3</v>
      </c>
      <c r="AA232" s="151">
        <v>0.78541666666666676</v>
      </c>
      <c r="AB232" s="565">
        <f t="shared" si="108"/>
        <v>0.17430555555555571</v>
      </c>
      <c r="AC232" s="151">
        <v>0.78541666666666676</v>
      </c>
      <c r="AD232" s="151">
        <v>0.78541666666666676</v>
      </c>
      <c r="AE232" s="9">
        <f t="shared" si="109"/>
        <v>0</v>
      </c>
      <c r="AF232" s="151">
        <v>0.79166666666666663</v>
      </c>
      <c r="AG232" s="151">
        <v>0.79513888888888884</v>
      </c>
      <c r="AH232" s="9">
        <f t="shared" si="131"/>
        <v>3.4722222222222099E-3</v>
      </c>
      <c r="AI232" s="10">
        <f t="shared" si="111"/>
        <v>0</v>
      </c>
      <c r="AJ232" s="10">
        <f t="shared" si="112"/>
        <v>5</v>
      </c>
      <c r="AK232" s="151">
        <v>0.79513888888888884</v>
      </c>
      <c r="AL232" s="151">
        <v>0.80555555555555547</v>
      </c>
      <c r="AM232" s="9">
        <f t="shared" si="113"/>
        <v>1.041666666666663E-2</v>
      </c>
      <c r="AN232" s="565">
        <f t="shared" si="132"/>
        <v>0.28819444444444442</v>
      </c>
      <c r="AO232" s="10">
        <f t="shared" si="114"/>
        <v>6</v>
      </c>
      <c r="AP232" s="10">
        <f t="shared" si="115"/>
        <v>55</v>
      </c>
      <c r="AQ232" s="565">
        <f t="shared" si="116"/>
        <v>0.17430555555555571</v>
      </c>
      <c r="AR232" s="10">
        <f t="shared" si="117"/>
        <v>4</v>
      </c>
      <c r="AS232" s="10">
        <f t="shared" si="118"/>
        <v>11</v>
      </c>
      <c r="AT232" s="553"/>
      <c r="AU232" s="553"/>
      <c r="AV232" s="553"/>
      <c r="AW232" s="546">
        <f t="shared" si="119"/>
        <v>0</v>
      </c>
      <c r="AX232" s="546">
        <f t="shared" si="129"/>
        <v>0</v>
      </c>
      <c r="AY232" s="553"/>
      <c r="AZ232" s="546">
        <f t="shared" si="120"/>
        <v>0</v>
      </c>
      <c r="BA232" s="546">
        <f t="shared" si="121"/>
        <v>0</v>
      </c>
      <c r="BB232" s="553"/>
      <c r="BC232" s="546">
        <f t="shared" si="122"/>
        <v>0</v>
      </c>
      <c r="BD232" s="546">
        <f t="shared" si="123"/>
        <v>0</v>
      </c>
      <c r="BE232" s="553"/>
      <c r="BF232" s="546">
        <f t="shared" si="124"/>
        <v>0</v>
      </c>
      <c r="BG232" s="546">
        <f t="shared" si="125"/>
        <v>0</v>
      </c>
      <c r="BH232" s="553"/>
      <c r="BI232" s="637">
        <f t="shared" si="126"/>
        <v>0</v>
      </c>
      <c r="BJ232" s="558">
        <f t="shared" si="127"/>
        <v>0</v>
      </c>
      <c r="BK232" s="642">
        <f t="shared" si="128"/>
        <v>66.730181818181819</v>
      </c>
    </row>
    <row r="233" spans="1:63" s="152" customFormat="1" x14ac:dyDescent="0.25">
      <c r="A233" s="590">
        <v>40784</v>
      </c>
      <c r="B233" s="591">
        <f t="shared" si="130"/>
        <v>8</v>
      </c>
      <c r="C233" s="592">
        <v>4</v>
      </c>
      <c r="D233" s="593" t="s">
        <v>309</v>
      </c>
      <c r="E233" s="593" t="s">
        <v>265</v>
      </c>
      <c r="F233" s="528">
        <v>3308.72</v>
      </c>
      <c r="G233" s="592">
        <v>59</v>
      </c>
      <c r="H233" s="592">
        <v>0</v>
      </c>
      <c r="I233" s="553">
        <v>0.625</v>
      </c>
      <c r="J233" s="553">
        <v>0.625</v>
      </c>
      <c r="K233" s="151">
        <v>0.62847222222222221</v>
      </c>
      <c r="L233" s="565">
        <f t="shared" si="102"/>
        <v>3.4722222222222099E-3</v>
      </c>
      <c r="M233" s="151">
        <v>0.64236111111111105</v>
      </c>
      <c r="N233" s="565">
        <f t="shared" si="103"/>
        <v>1.388888888888884E-2</v>
      </c>
      <c r="O233" s="151">
        <v>0.70138888888888884</v>
      </c>
      <c r="P233" s="565">
        <f t="shared" si="104"/>
        <v>5.902777777777779E-2</v>
      </c>
      <c r="Q233" s="151">
        <v>0.72916666666666663</v>
      </c>
      <c r="R233" s="151">
        <v>0.79861111111111116</v>
      </c>
      <c r="S233" s="9">
        <f t="shared" si="105"/>
        <v>6.9444444444444531E-2</v>
      </c>
      <c r="T233" s="151">
        <v>0.72916666666666663</v>
      </c>
      <c r="U233" s="151">
        <v>0.79861111111111116</v>
      </c>
      <c r="V233" s="9">
        <f t="shared" si="106"/>
        <v>6.9444444444444531E-2</v>
      </c>
      <c r="W233" s="151">
        <v>0.80208333333333337</v>
      </c>
      <c r="X233" s="9">
        <f t="shared" si="101"/>
        <v>3.4722222222222099E-3</v>
      </c>
      <c r="Y233" s="151">
        <v>0.81666666666666676</v>
      </c>
      <c r="Z233" s="9">
        <f t="shared" si="107"/>
        <v>1.4583333333333393E-2</v>
      </c>
      <c r="AA233" s="151">
        <v>0.90486111111111101</v>
      </c>
      <c r="AB233" s="565">
        <f t="shared" si="108"/>
        <v>8.8194444444444242E-2</v>
      </c>
      <c r="AC233" s="151">
        <v>0.90486111111111101</v>
      </c>
      <c r="AD233" s="151">
        <v>0.90486111111111101</v>
      </c>
      <c r="AE233" s="9">
        <f t="shared" si="109"/>
        <v>0</v>
      </c>
      <c r="AF233" s="151">
        <v>0.90972222222222221</v>
      </c>
      <c r="AG233" s="151">
        <v>0.91666666666666663</v>
      </c>
      <c r="AH233" s="9">
        <f t="shared" si="131"/>
        <v>6.9444444444444198E-3</v>
      </c>
      <c r="AI233" s="10">
        <f t="shared" si="111"/>
        <v>0</v>
      </c>
      <c r="AJ233" s="10">
        <f t="shared" si="112"/>
        <v>10</v>
      </c>
      <c r="AK233" s="151">
        <v>0.91666666666666663</v>
      </c>
      <c r="AL233" s="151">
        <v>0.92013888888888884</v>
      </c>
      <c r="AM233" s="9">
        <f t="shared" si="113"/>
        <v>3.4722222222222099E-3</v>
      </c>
      <c r="AN233" s="565">
        <f t="shared" si="132"/>
        <v>0.29513888888888884</v>
      </c>
      <c r="AO233" s="10">
        <f t="shared" si="114"/>
        <v>7</v>
      </c>
      <c r="AP233" s="10">
        <f t="shared" si="115"/>
        <v>5</v>
      </c>
      <c r="AQ233" s="565">
        <f t="shared" si="116"/>
        <v>8.8194444444444242E-2</v>
      </c>
      <c r="AR233" s="10">
        <f t="shared" si="117"/>
        <v>2</v>
      </c>
      <c r="AS233" s="10">
        <f t="shared" si="118"/>
        <v>7</v>
      </c>
      <c r="AT233" s="553"/>
      <c r="AU233" s="553"/>
      <c r="AV233" s="553"/>
      <c r="AW233" s="546">
        <f t="shared" si="119"/>
        <v>0</v>
      </c>
      <c r="AX233" s="546">
        <f t="shared" si="129"/>
        <v>0</v>
      </c>
      <c r="AY233" s="553"/>
      <c r="AZ233" s="546">
        <f t="shared" si="120"/>
        <v>0</v>
      </c>
      <c r="BA233" s="546">
        <f t="shared" si="121"/>
        <v>0</v>
      </c>
      <c r="BB233" s="553"/>
      <c r="BC233" s="546">
        <f t="shared" si="122"/>
        <v>0</v>
      </c>
      <c r="BD233" s="546">
        <f t="shared" si="123"/>
        <v>0</v>
      </c>
      <c r="BE233" s="553"/>
      <c r="BF233" s="546">
        <f t="shared" si="124"/>
        <v>0</v>
      </c>
      <c r="BG233" s="546">
        <f t="shared" si="125"/>
        <v>0</v>
      </c>
      <c r="BH233" s="553"/>
      <c r="BI233" s="637">
        <f t="shared" si="126"/>
        <v>0</v>
      </c>
      <c r="BJ233" s="558">
        <f t="shared" si="127"/>
        <v>0</v>
      </c>
      <c r="BK233" s="642">
        <f t="shared" si="128"/>
        <v>56.08</v>
      </c>
    </row>
    <row r="234" spans="1:63" s="152" customFormat="1" ht="45" x14ac:dyDescent="0.25">
      <c r="A234" s="590">
        <v>40785</v>
      </c>
      <c r="B234" s="591">
        <f t="shared" si="130"/>
        <v>8</v>
      </c>
      <c r="C234" s="592">
        <v>71</v>
      </c>
      <c r="D234" s="593" t="s">
        <v>33</v>
      </c>
      <c r="E234" s="593" t="s">
        <v>331</v>
      </c>
      <c r="F234" s="528">
        <v>3306.88</v>
      </c>
      <c r="G234" s="592">
        <v>53</v>
      </c>
      <c r="H234" s="592">
        <v>6</v>
      </c>
      <c r="I234" s="553">
        <v>0.93055555555555547</v>
      </c>
      <c r="J234" s="553">
        <v>0.93055555555555547</v>
      </c>
      <c r="K234" s="151">
        <v>0.93194444444444446</v>
      </c>
      <c r="L234" s="565">
        <f t="shared" si="102"/>
        <v>1.388888888888995E-3</v>
      </c>
      <c r="M234" s="151">
        <v>0.93402777777777779</v>
      </c>
      <c r="N234" s="565">
        <f t="shared" si="103"/>
        <v>2.0833333333333259E-3</v>
      </c>
      <c r="O234" s="151">
        <v>0.9604166666666667</v>
      </c>
      <c r="P234" s="565">
        <f t="shared" si="104"/>
        <v>2.6388888888888906E-2</v>
      </c>
      <c r="Q234" s="151">
        <v>0.96180555555555547</v>
      </c>
      <c r="R234" s="151">
        <v>1.03125</v>
      </c>
      <c r="S234" s="9">
        <f t="shared" si="105"/>
        <v>6.9444444444444531E-2</v>
      </c>
      <c r="T234" s="151">
        <v>0.96180555555555547</v>
      </c>
      <c r="U234" s="151">
        <v>1.03125</v>
      </c>
      <c r="V234" s="9">
        <f t="shared" si="106"/>
        <v>6.9444444444444531E-2</v>
      </c>
      <c r="W234" s="151">
        <v>1.0347222222222221</v>
      </c>
      <c r="X234" s="9">
        <f t="shared" si="101"/>
        <v>3.4722222222220989E-3</v>
      </c>
      <c r="Y234" s="151">
        <v>1.04375</v>
      </c>
      <c r="Z234" s="9">
        <f t="shared" si="107"/>
        <v>9.0277777777778567E-3</v>
      </c>
      <c r="AA234" s="151">
        <v>1.1284722222222221</v>
      </c>
      <c r="AB234" s="565">
        <f t="shared" si="108"/>
        <v>8.4722222222222143E-2</v>
      </c>
      <c r="AC234" s="151">
        <v>1.1284722222222221</v>
      </c>
      <c r="AD234" s="151">
        <v>1.1284722222222221</v>
      </c>
      <c r="AE234" s="9">
        <f t="shared" si="109"/>
        <v>0</v>
      </c>
      <c r="AF234" s="151">
        <v>1.1423611111111112</v>
      </c>
      <c r="AG234" s="151">
        <v>1.1493055555555556</v>
      </c>
      <c r="AH234" s="9">
        <f t="shared" si="131"/>
        <v>6.9444444444444198E-3</v>
      </c>
      <c r="AI234" s="10">
        <f t="shared" si="111"/>
        <v>0</v>
      </c>
      <c r="AJ234" s="10">
        <f t="shared" si="112"/>
        <v>10</v>
      </c>
      <c r="AK234" s="151">
        <v>1.1493055555555556</v>
      </c>
      <c r="AL234" s="151">
        <v>1.3263888888888888</v>
      </c>
      <c r="AM234" s="9">
        <f t="shared" si="113"/>
        <v>0.17708333333333326</v>
      </c>
      <c r="AN234" s="565">
        <f t="shared" si="132"/>
        <v>0.39583333333333337</v>
      </c>
      <c r="AO234" s="10">
        <f t="shared" si="114"/>
        <v>9</v>
      </c>
      <c r="AP234" s="10">
        <f t="shared" si="115"/>
        <v>30</v>
      </c>
      <c r="AQ234" s="565">
        <f t="shared" si="116"/>
        <v>8.4722222222222143E-2</v>
      </c>
      <c r="AR234" s="10">
        <f t="shared" si="117"/>
        <v>2</v>
      </c>
      <c r="AS234" s="10">
        <f t="shared" si="118"/>
        <v>2</v>
      </c>
      <c r="AT234" s="553"/>
      <c r="AU234" s="553"/>
      <c r="AV234" s="553"/>
      <c r="AW234" s="546">
        <f t="shared" si="119"/>
        <v>0</v>
      </c>
      <c r="AX234" s="546">
        <f t="shared" si="129"/>
        <v>0</v>
      </c>
      <c r="AY234" s="553"/>
      <c r="AZ234" s="546">
        <f t="shared" si="120"/>
        <v>0</v>
      </c>
      <c r="BA234" s="546">
        <f t="shared" si="121"/>
        <v>0</v>
      </c>
      <c r="BB234" s="553"/>
      <c r="BC234" s="546">
        <f t="shared" si="122"/>
        <v>0</v>
      </c>
      <c r="BD234" s="546">
        <f t="shared" si="123"/>
        <v>0</v>
      </c>
      <c r="BE234" s="553"/>
      <c r="BF234" s="546">
        <f t="shared" si="124"/>
        <v>0</v>
      </c>
      <c r="BG234" s="546">
        <f t="shared" si="125"/>
        <v>0</v>
      </c>
      <c r="BH234" s="553"/>
      <c r="BI234" s="637">
        <f t="shared" si="126"/>
        <v>0</v>
      </c>
      <c r="BJ234" s="558">
        <f t="shared" si="127"/>
        <v>0</v>
      </c>
      <c r="BK234" s="642">
        <f t="shared" si="128"/>
        <v>62.393962264150943</v>
      </c>
    </row>
    <row r="235" spans="1:63" s="152" customFormat="1" x14ac:dyDescent="0.25">
      <c r="A235" s="590">
        <v>40785</v>
      </c>
      <c r="B235" s="591">
        <f t="shared" si="130"/>
        <v>8</v>
      </c>
      <c r="C235" s="592">
        <v>1</v>
      </c>
      <c r="D235" s="593" t="s">
        <v>303</v>
      </c>
      <c r="E235" s="593" t="s">
        <v>265</v>
      </c>
      <c r="F235" s="528">
        <v>3728.15</v>
      </c>
      <c r="G235" s="592">
        <v>59</v>
      </c>
      <c r="H235" s="592">
        <v>0</v>
      </c>
      <c r="I235" s="553">
        <v>0.1423611111111111</v>
      </c>
      <c r="J235" s="553">
        <v>0.1423611111111111</v>
      </c>
      <c r="K235" s="151">
        <v>0.14444444444444446</v>
      </c>
      <c r="L235" s="565">
        <f t="shared" si="102"/>
        <v>2.0833333333333537E-3</v>
      </c>
      <c r="M235" s="151">
        <v>0.14930555555555555</v>
      </c>
      <c r="N235" s="565">
        <f t="shared" si="103"/>
        <v>4.8611111111110938E-3</v>
      </c>
      <c r="O235" s="151">
        <v>0.17361111111111113</v>
      </c>
      <c r="P235" s="565">
        <f t="shared" si="104"/>
        <v>2.430555555555558E-2</v>
      </c>
      <c r="Q235" s="151">
        <v>0.17708333333333334</v>
      </c>
      <c r="R235" s="151">
        <v>0.44791666666666669</v>
      </c>
      <c r="S235" s="9">
        <f t="shared" si="105"/>
        <v>0.27083333333333337</v>
      </c>
      <c r="T235" s="151">
        <v>0.17708333333333334</v>
      </c>
      <c r="U235" s="151">
        <v>0.44791666666666669</v>
      </c>
      <c r="V235" s="9">
        <f t="shared" si="106"/>
        <v>0.27083333333333337</v>
      </c>
      <c r="W235" s="151">
        <v>0.3298611111111111</v>
      </c>
      <c r="X235" s="9">
        <f t="shared" si="101"/>
        <v>-0.11805555555555558</v>
      </c>
      <c r="Y235" s="151">
        <v>0.33333333333333331</v>
      </c>
      <c r="Z235" s="9">
        <f t="shared" si="107"/>
        <v>3.4722222222222099E-3</v>
      </c>
      <c r="AA235" s="151">
        <v>0.55208333333333337</v>
      </c>
      <c r="AB235" s="565">
        <f t="shared" si="108"/>
        <v>0.21875000000000006</v>
      </c>
      <c r="AC235" s="151">
        <v>0.55208333333333337</v>
      </c>
      <c r="AD235" s="151">
        <v>0.55208333333333337</v>
      </c>
      <c r="AE235" s="9">
        <f t="shared" si="109"/>
        <v>0</v>
      </c>
      <c r="AF235" s="151">
        <v>0.55555555555555558</v>
      </c>
      <c r="AG235" s="151">
        <v>0.55902777777777779</v>
      </c>
      <c r="AH235" s="9">
        <f t="shared" si="131"/>
        <v>3.4722222222222099E-3</v>
      </c>
      <c r="AI235" s="10">
        <f t="shared" si="111"/>
        <v>0</v>
      </c>
      <c r="AJ235" s="10">
        <f t="shared" si="112"/>
        <v>5</v>
      </c>
      <c r="AK235" s="151">
        <v>0.55902777777777779</v>
      </c>
      <c r="AL235" s="151">
        <v>0.57291666666666663</v>
      </c>
      <c r="AM235" s="9">
        <f t="shared" si="113"/>
        <v>1.388888888888884E-2</v>
      </c>
      <c r="AN235" s="565">
        <f t="shared" si="132"/>
        <v>0.43055555555555552</v>
      </c>
      <c r="AO235" s="10">
        <f t="shared" si="114"/>
        <v>10</v>
      </c>
      <c r="AP235" s="10">
        <f t="shared" si="115"/>
        <v>20</v>
      </c>
      <c r="AQ235" s="565">
        <f t="shared" si="116"/>
        <v>0.21875000000000006</v>
      </c>
      <c r="AR235" s="10">
        <f t="shared" si="117"/>
        <v>5</v>
      </c>
      <c r="AS235" s="10">
        <f t="shared" si="118"/>
        <v>15</v>
      </c>
      <c r="AT235" s="553"/>
      <c r="AU235" s="553"/>
      <c r="AV235" s="553"/>
      <c r="AW235" s="546">
        <f t="shared" si="119"/>
        <v>0</v>
      </c>
      <c r="AX235" s="546">
        <f t="shared" si="129"/>
        <v>0</v>
      </c>
      <c r="AY235" s="553"/>
      <c r="AZ235" s="546">
        <f t="shared" si="120"/>
        <v>0</v>
      </c>
      <c r="BA235" s="546">
        <f t="shared" si="121"/>
        <v>0</v>
      </c>
      <c r="BB235" s="553"/>
      <c r="BC235" s="546">
        <f t="shared" si="122"/>
        <v>0</v>
      </c>
      <c r="BD235" s="546">
        <f t="shared" si="123"/>
        <v>0</v>
      </c>
      <c r="BE235" s="553"/>
      <c r="BF235" s="546">
        <f t="shared" si="124"/>
        <v>0</v>
      </c>
      <c r="BG235" s="546">
        <f t="shared" si="125"/>
        <v>0</v>
      </c>
      <c r="BH235" s="553"/>
      <c r="BI235" s="637">
        <f t="shared" si="126"/>
        <v>0</v>
      </c>
      <c r="BJ235" s="558">
        <f t="shared" si="127"/>
        <v>0</v>
      </c>
      <c r="BK235" s="642">
        <f t="shared" si="128"/>
        <v>63.188983050847462</v>
      </c>
    </row>
    <row r="236" spans="1:63" s="152" customFormat="1" x14ac:dyDescent="0.25">
      <c r="A236" s="590">
        <v>40785</v>
      </c>
      <c r="B236" s="591">
        <f t="shared" si="130"/>
        <v>8</v>
      </c>
      <c r="C236" s="592">
        <v>11</v>
      </c>
      <c r="D236" s="593" t="s">
        <v>224</v>
      </c>
      <c r="E236" s="593" t="s">
        <v>225</v>
      </c>
      <c r="F236" s="528">
        <v>3432.03</v>
      </c>
      <c r="G236" s="592">
        <v>59</v>
      </c>
      <c r="H236" s="592">
        <v>0</v>
      </c>
      <c r="I236" s="553">
        <v>0.47916666666666669</v>
      </c>
      <c r="J236" s="553">
        <v>0.47916666666666669</v>
      </c>
      <c r="K236" s="151">
        <v>0.4826388888888889</v>
      </c>
      <c r="L236" s="565">
        <f t="shared" si="102"/>
        <v>3.4722222222222099E-3</v>
      </c>
      <c r="M236" s="151">
        <v>0.4861111111111111</v>
      </c>
      <c r="N236" s="565">
        <f t="shared" si="103"/>
        <v>3.4722222222222099E-3</v>
      </c>
      <c r="O236" s="151">
        <v>0.5</v>
      </c>
      <c r="P236" s="565">
        <f t="shared" si="104"/>
        <v>1.3888888888888895E-2</v>
      </c>
      <c r="Q236" s="151">
        <v>0.50694444444444442</v>
      </c>
      <c r="R236" s="151">
        <v>0.64583333333333337</v>
      </c>
      <c r="S236" s="9">
        <f t="shared" si="105"/>
        <v>0.13888888888888895</v>
      </c>
      <c r="T236" s="151">
        <v>0.50694444444444442</v>
      </c>
      <c r="U236" s="151">
        <v>0.64583333333333337</v>
      </c>
      <c r="V236" s="9">
        <f t="shared" si="106"/>
        <v>0.13888888888888895</v>
      </c>
      <c r="W236" s="151">
        <v>0.66180555555555554</v>
      </c>
      <c r="X236" s="9">
        <f t="shared" si="101"/>
        <v>1.5972222222222165E-2</v>
      </c>
      <c r="Y236" s="151">
        <v>0.66249999999999998</v>
      </c>
      <c r="Z236" s="9">
        <f t="shared" si="107"/>
        <v>6.9444444444444198E-4</v>
      </c>
      <c r="AA236" s="151">
        <v>0.76736111111111116</v>
      </c>
      <c r="AB236" s="565">
        <f t="shared" si="108"/>
        <v>0.10486111111111118</v>
      </c>
      <c r="AC236" s="151">
        <v>0.76736111111111116</v>
      </c>
      <c r="AD236" s="151">
        <v>0.76736111111111116</v>
      </c>
      <c r="AE236" s="9">
        <f t="shared" si="109"/>
        <v>0</v>
      </c>
      <c r="AF236" s="151">
        <v>0.77083333333333337</v>
      </c>
      <c r="AG236" s="151">
        <v>0.77430555555555547</v>
      </c>
      <c r="AH236" s="9">
        <f t="shared" si="131"/>
        <v>3.4722222222220989E-3</v>
      </c>
      <c r="AI236" s="10">
        <f t="shared" si="111"/>
        <v>0</v>
      </c>
      <c r="AJ236" s="10">
        <f t="shared" si="112"/>
        <v>5</v>
      </c>
      <c r="AK236" s="151">
        <v>0.77430555555555547</v>
      </c>
      <c r="AL236" s="151">
        <v>0.78472222222222221</v>
      </c>
      <c r="AM236" s="9">
        <f t="shared" si="113"/>
        <v>1.0416666666666741E-2</v>
      </c>
      <c r="AN236" s="565">
        <f t="shared" si="132"/>
        <v>0.30555555555555552</v>
      </c>
      <c r="AO236" s="10">
        <f t="shared" si="114"/>
        <v>7</v>
      </c>
      <c r="AP236" s="10">
        <f t="shared" si="115"/>
        <v>20</v>
      </c>
      <c r="AQ236" s="565">
        <f t="shared" si="116"/>
        <v>0.10486111111111118</v>
      </c>
      <c r="AR236" s="10">
        <f t="shared" si="117"/>
        <v>2</v>
      </c>
      <c r="AS236" s="10">
        <f t="shared" si="118"/>
        <v>31</v>
      </c>
      <c r="AT236" s="553"/>
      <c r="AU236" s="553"/>
      <c r="AV236" s="553"/>
      <c r="AW236" s="546">
        <f t="shared" si="119"/>
        <v>0</v>
      </c>
      <c r="AX236" s="546">
        <f t="shared" si="129"/>
        <v>0</v>
      </c>
      <c r="AY236" s="553"/>
      <c r="AZ236" s="546">
        <f t="shared" si="120"/>
        <v>0</v>
      </c>
      <c r="BA236" s="546">
        <f t="shared" si="121"/>
        <v>0</v>
      </c>
      <c r="BB236" s="553"/>
      <c r="BC236" s="546">
        <f t="shared" si="122"/>
        <v>0</v>
      </c>
      <c r="BD236" s="546">
        <f t="shared" si="123"/>
        <v>0</v>
      </c>
      <c r="BE236" s="553"/>
      <c r="BF236" s="546">
        <f t="shared" si="124"/>
        <v>0</v>
      </c>
      <c r="BG236" s="546">
        <f t="shared" si="125"/>
        <v>0</v>
      </c>
      <c r="BH236" s="553"/>
      <c r="BI236" s="637">
        <f t="shared" si="126"/>
        <v>0</v>
      </c>
      <c r="BJ236" s="558">
        <f t="shared" si="127"/>
        <v>0</v>
      </c>
      <c r="BK236" s="642">
        <f t="shared" si="128"/>
        <v>58.17</v>
      </c>
    </row>
    <row r="237" spans="1:63" s="152" customFormat="1" x14ac:dyDescent="0.25">
      <c r="A237" s="590">
        <v>40785</v>
      </c>
      <c r="B237" s="591">
        <f t="shared" si="130"/>
        <v>8</v>
      </c>
      <c r="C237" s="592">
        <v>17</v>
      </c>
      <c r="D237" s="593" t="s">
        <v>243</v>
      </c>
      <c r="E237" s="593" t="s">
        <v>312</v>
      </c>
      <c r="F237" s="528">
        <v>3498.01</v>
      </c>
      <c r="G237" s="592">
        <v>59</v>
      </c>
      <c r="H237" s="592">
        <v>0</v>
      </c>
      <c r="I237" s="553">
        <v>0.36458333333333331</v>
      </c>
      <c r="J237" s="553">
        <v>0.36458333333333331</v>
      </c>
      <c r="K237" s="151">
        <v>0.36805555555555558</v>
      </c>
      <c r="L237" s="565">
        <f t="shared" si="102"/>
        <v>3.4722222222222654E-3</v>
      </c>
      <c r="M237" s="151">
        <v>0.37152777777777773</v>
      </c>
      <c r="N237" s="565">
        <f t="shared" si="103"/>
        <v>3.4722222222221544E-3</v>
      </c>
      <c r="O237" s="151">
        <v>0.42708333333333331</v>
      </c>
      <c r="P237" s="565">
        <f t="shared" si="104"/>
        <v>5.555555555555558E-2</v>
      </c>
      <c r="Q237" s="151">
        <v>0.45833333333333331</v>
      </c>
      <c r="R237" s="151">
        <v>0.54166666666666663</v>
      </c>
      <c r="S237" s="9">
        <f t="shared" si="105"/>
        <v>8.3333333333333315E-2</v>
      </c>
      <c r="T237" s="151">
        <v>0.45833333333333331</v>
      </c>
      <c r="U237" s="151">
        <v>0.54166666666666663</v>
      </c>
      <c r="V237" s="9">
        <f t="shared" si="106"/>
        <v>8.3333333333333315E-2</v>
      </c>
      <c r="W237" s="151">
        <v>0.58333333333333337</v>
      </c>
      <c r="X237" s="9">
        <f t="shared" si="101"/>
        <v>4.1666666666666741E-2</v>
      </c>
      <c r="Y237" s="151">
        <v>0.80069444444444438</v>
      </c>
      <c r="Z237" s="9">
        <f t="shared" si="107"/>
        <v>0.21736111111111101</v>
      </c>
      <c r="AA237" s="151">
        <v>0.91527777777777775</v>
      </c>
      <c r="AB237" s="565">
        <f t="shared" si="108"/>
        <v>0.11458333333333337</v>
      </c>
      <c r="AC237" s="151">
        <v>0.91527777777777775</v>
      </c>
      <c r="AD237" s="151">
        <v>0.91527777777777775</v>
      </c>
      <c r="AE237" s="9">
        <f t="shared" si="109"/>
        <v>0</v>
      </c>
      <c r="AF237" s="151">
        <v>0.92708333333333337</v>
      </c>
      <c r="AG237" s="151">
        <v>0.93055555555555547</v>
      </c>
      <c r="AH237" s="9">
        <f t="shared" si="131"/>
        <v>3.4722222222220989E-3</v>
      </c>
      <c r="AI237" s="10">
        <f t="shared" si="111"/>
        <v>0</v>
      </c>
      <c r="AJ237" s="10">
        <f t="shared" si="112"/>
        <v>5</v>
      </c>
      <c r="AK237" s="151">
        <v>0.93055555555555547</v>
      </c>
      <c r="AL237" s="151">
        <v>0.93402777777777779</v>
      </c>
      <c r="AM237" s="9">
        <f t="shared" si="113"/>
        <v>3.4722222222223209E-3</v>
      </c>
      <c r="AN237" s="565">
        <f t="shared" si="132"/>
        <v>0.56944444444444442</v>
      </c>
      <c r="AO237" s="10">
        <f t="shared" si="114"/>
        <v>13</v>
      </c>
      <c r="AP237" s="10">
        <f t="shared" si="115"/>
        <v>40</v>
      </c>
      <c r="AQ237" s="565">
        <f t="shared" si="116"/>
        <v>0.11458333333333337</v>
      </c>
      <c r="AR237" s="10">
        <f t="shared" si="117"/>
        <v>2</v>
      </c>
      <c r="AS237" s="10">
        <f t="shared" si="118"/>
        <v>45</v>
      </c>
      <c r="AT237" s="553"/>
      <c r="AU237" s="553"/>
      <c r="AV237" s="553"/>
      <c r="AW237" s="546">
        <f t="shared" si="119"/>
        <v>0</v>
      </c>
      <c r="AX237" s="546">
        <f t="shared" si="129"/>
        <v>0</v>
      </c>
      <c r="AY237" s="553"/>
      <c r="AZ237" s="546">
        <f t="shared" si="120"/>
        <v>0</v>
      </c>
      <c r="BA237" s="546">
        <f t="shared" si="121"/>
        <v>0</v>
      </c>
      <c r="BB237" s="553"/>
      <c r="BC237" s="546">
        <f t="shared" si="122"/>
        <v>0</v>
      </c>
      <c r="BD237" s="546">
        <f t="shared" si="123"/>
        <v>0</v>
      </c>
      <c r="BE237" s="553"/>
      <c r="BF237" s="546">
        <f t="shared" si="124"/>
        <v>0</v>
      </c>
      <c r="BG237" s="546">
        <f t="shared" si="125"/>
        <v>0</v>
      </c>
      <c r="BH237" s="553"/>
      <c r="BI237" s="637">
        <f t="shared" si="126"/>
        <v>0</v>
      </c>
      <c r="BJ237" s="558">
        <f t="shared" si="127"/>
        <v>0</v>
      </c>
      <c r="BK237" s="642">
        <f t="shared" si="128"/>
        <v>59.288305084745765</v>
      </c>
    </row>
    <row r="238" spans="1:63" s="152" customFormat="1" ht="20.25" customHeight="1" x14ac:dyDescent="0.25">
      <c r="A238" s="590">
        <v>40785</v>
      </c>
      <c r="B238" s="591">
        <f t="shared" si="130"/>
        <v>8</v>
      </c>
      <c r="C238" s="592">
        <v>72</v>
      </c>
      <c r="D238" s="593" t="s">
        <v>33</v>
      </c>
      <c r="E238" s="593" t="s">
        <v>332</v>
      </c>
      <c r="F238" s="528">
        <v>3713.64</v>
      </c>
      <c r="G238" s="592">
        <v>59</v>
      </c>
      <c r="H238" s="592">
        <v>0</v>
      </c>
      <c r="I238" s="553">
        <v>0.70833333333333337</v>
      </c>
      <c r="J238" s="553">
        <v>0.70833333333333337</v>
      </c>
      <c r="K238" s="151">
        <v>0.71527777777777779</v>
      </c>
      <c r="L238" s="565">
        <f t="shared" si="102"/>
        <v>6.9444444444444198E-3</v>
      </c>
      <c r="M238" s="151">
        <v>0.72222222222222221</v>
      </c>
      <c r="N238" s="565">
        <f t="shared" si="103"/>
        <v>6.9444444444444198E-3</v>
      </c>
      <c r="O238" s="151">
        <v>0.7416666666666667</v>
      </c>
      <c r="P238" s="565">
        <f t="shared" si="104"/>
        <v>1.9444444444444486E-2</v>
      </c>
      <c r="Q238" s="151">
        <v>0.74305555555555547</v>
      </c>
      <c r="R238" s="151">
        <v>0.89583333333333337</v>
      </c>
      <c r="S238" s="9">
        <f t="shared" si="105"/>
        <v>0.1527777777777779</v>
      </c>
      <c r="T238" s="151">
        <v>0.74305555555555547</v>
      </c>
      <c r="U238" s="151">
        <v>0.89583333333333337</v>
      </c>
      <c r="V238" s="9">
        <f t="shared" si="106"/>
        <v>0.1527777777777779</v>
      </c>
      <c r="W238" s="151">
        <v>1.0138888888888888</v>
      </c>
      <c r="X238" s="9">
        <f t="shared" si="101"/>
        <v>0.11805555555555547</v>
      </c>
      <c r="Y238" s="151">
        <v>1.0166666666666666</v>
      </c>
      <c r="Z238" s="9">
        <f t="shared" si="107"/>
        <v>2.7777777777777679E-3</v>
      </c>
      <c r="AA238" s="151">
        <v>1.16875</v>
      </c>
      <c r="AB238" s="565">
        <f t="shared" si="108"/>
        <v>0.15208333333333335</v>
      </c>
      <c r="AC238" s="151">
        <v>1.16875</v>
      </c>
      <c r="AD238" s="151">
        <v>1.16875</v>
      </c>
      <c r="AE238" s="9">
        <f t="shared" si="109"/>
        <v>0</v>
      </c>
      <c r="AF238" s="151">
        <v>1.1736111111111112</v>
      </c>
      <c r="AG238" s="151">
        <v>1.1805555555555556</v>
      </c>
      <c r="AH238" s="9">
        <f t="shared" si="131"/>
        <v>6.9444444444444198E-3</v>
      </c>
      <c r="AI238" s="10">
        <f t="shared" si="111"/>
        <v>0</v>
      </c>
      <c r="AJ238" s="10">
        <f t="shared" si="112"/>
        <v>10</v>
      </c>
      <c r="AK238" s="151">
        <v>1.1805555555555556</v>
      </c>
      <c r="AL238" s="151">
        <v>1.1840277777777779</v>
      </c>
      <c r="AM238" s="9">
        <f t="shared" si="113"/>
        <v>3.4722222222223209E-3</v>
      </c>
      <c r="AN238" s="565">
        <f t="shared" si="132"/>
        <v>0.47569444444444453</v>
      </c>
      <c r="AO238" s="10">
        <f t="shared" si="114"/>
        <v>11</v>
      </c>
      <c r="AP238" s="10">
        <f t="shared" si="115"/>
        <v>25</v>
      </c>
      <c r="AQ238" s="565">
        <f t="shared" si="116"/>
        <v>0.15208333333333335</v>
      </c>
      <c r="AR238" s="10">
        <f t="shared" si="117"/>
        <v>3</v>
      </c>
      <c r="AS238" s="10">
        <f t="shared" si="118"/>
        <v>39</v>
      </c>
      <c r="AT238" s="553"/>
      <c r="AU238" s="553"/>
      <c r="AV238" s="553"/>
      <c r="AW238" s="546">
        <f t="shared" si="119"/>
        <v>0</v>
      </c>
      <c r="AX238" s="546">
        <f t="shared" si="129"/>
        <v>0</v>
      </c>
      <c r="AY238" s="553"/>
      <c r="AZ238" s="546">
        <f t="shared" si="120"/>
        <v>0</v>
      </c>
      <c r="BA238" s="546">
        <f t="shared" si="121"/>
        <v>0</v>
      </c>
      <c r="BB238" s="553"/>
      <c r="BC238" s="546">
        <f t="shared" si="122"/>
        <v>0</v>
      </c>
      <c r="BD238" s="546">
        <f t="shared" si="123"/>
        <v>0</v>
      </c>
      <c r="BE238" s="553"/>
      <c r="BF238" s="546">
        <f t="shared" si="124"/>
        <v>0</v>
      </c>
      <c r="BG238" s="546">
        <f t="shared" si="125"/>
        <v>0</v>
      </c>
      <c r="BH238" s="553"/>
      <c r="BI238" s="637">
        <f t="shared" si="126"/>
        <v>0</v>
      </c>
      <c r="BJ238" s="558">
        <f t="shared" si="127"/>
        <v>0</v>
      </c>
      <c r="BK238" s="642">
        <f t="shared" si="128"/>
        <v>62.943050847457627</v>
      </c>
    </row>
    <row r="239" spans="1:63" s="152" customFormat="1" x14ac:dyDescent="0.25">
      <c r="A239" s="590">
        <v>40786</v>
      </c>
      <c r="B239" s="591">
        <f t="shared" si="130"/>
        <v>8</v>
      </c>
      <c r="C239" s="592">
        <v>4</v>
      </c>
      <c r="D239" s="593" t="s">
        <v>298</v>
      </c>
      <c r="E239" s="593" t="s">
        <v>242</v>
      </c>
      <c r="F239" s="528">
        <v>3662.44</v>
      </c>
      <c r="G239" s="592">
        <v>58</v>
      </c>
      <c r="H239" s="592">
        <v>0</v>
      </c>
      <c r="I239" s="553">
        <v>5.2083333333333336E-2</v>
      </c>
      <c r="J239" s="553">
        <v>5.2083333333333336E-2</v>
      </c>
      <c r="K239" s="151">
        <v>6.25E-2</v>
      </c>
      <c r="L239" s="565">
        <f t="shared" si="102"/>
        <v>1.0416666666666664E-2</v>
      </c>
      <c r="M239" s="151">
        <v>8.3333333333333329E-2</v>
      </c>
      <c r="N239" s="565">
        <f t="shared" si="103"/>
        <v>2.0833333333333329E-2</v>
      </c>
      <c r="O239" s="151">
        <v>0.12847222222222224</v>
      </c>
      <c r="P239" s="565">
        <f t="shared" si="104"/>
        <v>4.5138888888888909E-2</v>
      </c>
      <c r="Q239" s="151">
        <v>0.13194444444444445</v>
      </c>
      <c r="R239" s="151">
        <v>0.21527777777777779</v>
      </c>
      <c r="S239" s="9">
        <f t="shared" si="105"/>
        <v>8.3333333333333343E-2</v>
      </c>
      <c r="T239" s="151">
        <v>0.13194444444444445</v>
      </c>
      <c r="U239" s="151">
        <v>0.21527777777777779</v>
      </c>
      <c r="V239" s="9">
        <f t="shared" si="106"/>
        <v>8.3333333333333343E-2</v>
      </c>
      <c r="W239" s="151">
        <v>0.21875</v>
      </c>
      <c r="X239" s="9">
        <f t="shared" si="101"/>
        <v>3.4722222222222099E-3</v>
      </c>
      <c r="Y239" s="151">
        <v>0.22152777777777777</v>
      </c>
      <c r="Z239" s="9">
        <f t="shared" si="107"/>
        <v>2.7777777777777679E-3</v>
      </c>
      <c r="AA239" s="151">
        <v>0.2986111111111111</v>
      </c>
      <c r="AB239" s="565">
        <f t="shared" si="108"/>
        <v>7.7083333333333337E-2</v>
      </c>
      <c r="AC239" s="151">
        <v>0.2986111111111111</v>
      </c>
      <c r="AD239" s="151">
        <v>0.2986111111111111</v>
      </c>
      <c r="AE239" s="9">
        <f t="shared" si="109"/>
        <v>0</v>
      </c>
      <c r="AF239" s="151">
        <v>0.30555555555555552</v>
      </c>
      <c r="AG239" s="151">
        <v>0.3125</v>
      </c>
      <c r="AH239" s="9">
        <f t="shared" si="131"/>
        <v>6.9444444444444753E-3</v>
      </c>
      <c r="AI239" s="10">
        <f t="shared" si="111"/>
        <v>0</v>
      </c>
      <c r="AJ239" s="10">
        <f t="shared" si="112"/>
        <v>10</v>
      </c>
      <c r="AK239" s="151">
        <v>0.3125</v>
      </c>
      <c r="AL239" s="151">
        <v>0.31944444444444448</v>
      </c>
      <c r="AM239" s="9">
        <f t="shared" si="113"/>
        <v>6.9444444444444753E-3</v>
      </c>
      <c r="AN239" s="565">
        <f t="shared" si="132"/>
        <v>0.26736111111111116</v>
      </c>
      <c r="AO239" s="10">
        <f t="shared" si="114"/>
        <v>6</v>
      </c>
      <c r="AP239" s="10">
        <f t="shared" si="115"/>
        <v>25</v>
      </c>
      <c r="AQ239" s="565">
        <f t="shared" si="116"/>
        <v>7.7083333333333337E-2</v>
      </c>
      <c r="AR239" s="10">
        <f t="shared" si="117"/>
        <v>1</v>
      </c>
      <c r="AS239" s="10">
        <f t="shared" si="118"/>
        <v>51</v>
      </c>
      <c r="AT239" s="553"/>
      <c r="AU239" s="553"/>
      <c r="AV239" s="553"/>
      <c r="AW239" s="546">
        <f t="shared" si="119"/>
        <v>0</v>
      </c>
      <c r="AX239" s="546">
        <f t="shared" si="129"/>
        <v>0</v>
      </c>
      <c r="AY239" s="553"/>
      <c r="AZ239" s="546">
        <f t="shared" si="120"/>
        <v>0</v>
      </c>
      <c r="BA239" s="546">
        <f t="shared" si="121"/>
        <v>0</v>
      </c>
      <c r="BB239" s="553"/>
      <c r="BC239" s="546">
        <f t="shared" si="122"/>
        <v>0</v>
      </c>
      <c r="BD239" s="546">
        <f t="shared" si="123"/>
        <v>0</v>
      </c>
      <c r="BE239" s="553"/>
      <c r="BF239" s="546">
        <f t="shared" si="124"/>
        <v>0</v>
      </c>
      <c r="BG239" s="546">
        <f t="shared" si="125"/>
        <v>0</v>
      </c>
      <c r="BH239" s="553"/>
      <c r="BI239" s="637">
        <f t="shared" si="126"/>
        <v>0</v>
      </c>
      <c r="BJ239" s="558">
        <f t="shared" si="127"/>
        <v>0</v>
      </c>
      <c r="BK239" s="642">
        <f t="shared" si="128"/>
        <v>63.145517241379309</v>
      </c>
    </row>
    <row r="240" spans="1:63" s="152" customFormat="1" x14ac:dyDescent="0.25">
      <c r="A240" s="590">
        <v>40786</v>
      </c>
      <c r="B240" s="591">
        <f t="shared" si="130"/>
        <v>8</v>
      </c>
      <c r="C240" s="592">
        <v>73</v>
      </c>
      <c r="D240" s="593" t="s">
        <v>33</v>
      </c>
      <c r="E240" s="593" t="s">
        <v>273</v>
      </c>
      <c r="F240" s="528">
        <v>3625.74</v>
      </c>
      <c r="G240" s="592">
        <v>57</v>
      </c>
      <c r="H240" s="592">
        <v>1</v>
      </c>
      <c r="I240" s="553">
        <v>0.15625</v>
      </c>
      <c r="J240" s="553">
        <v>0.15625</v>
      </c>
      <c r="K240" s="151">
        <v>0.15972222222222224</v>
      </c>
      <c r="L240" s="565">
        <f t="shared" si="102"/>
        <v>3.4722222222222376E-3</v>
      </c>
      <c r="M240" s="151">
        <v>0.16666666666666666</v>
      </c>
      <c r="N240" s="565">
        <f t="shared" si="103"/>
        <v>6.9444444444444198E-3</v>
      </c>
      <c r="O240" s="151">
        <v>0.19305555555555554</v>
      </c>
      <c r="P240" s="565">
        <f t="shared" si="104"/>
        <v>2.6388888888888878E-2</v>
      </c>
      <c r="Q240" s="151">
        <v>0.19444444444444445</v>
      </c>
      <c r="R240" s="151">
        <v>0.24305555555555555</v>
      </c>
      <c r="S240" s="9">
        <f t="shared" si="105"/>
        <v>4.8611111111111105E-2</v>
      </c>
      <c r="T240" s="151">
        <v>0.19444444444444445</v>
      </c>
      <c r="U240" s="151">
        <v>0.24305555555555555</v>
      </c>
      <c r="V240" s="9">
        <f t="shared" si="106"/>
        <v>4.8611111111111105E-2</v>
      </c>
      <c r="W240" s="151">
        <v>0.33611111111111108</v>
      </c>
      <c r="X240" s="9">
        <f t="shared" si="101"/>
        <v>9.305555555555553E-2</v>
      </c>
      <c r="Y240" s="151">
        <v>0.3430555555555555</v>
      </c>
      <c r="Z240" s="9">
        <f t="shared" si="107"/>
        <v>6.9444444444444198E-3</v>
      </c>
      <c r="AA240" s="151">
        <v>0.42777777777777781</v>
      </c>
      <c r="AB240" s="565">
        <f t="shared" si="108"/>
        <v>8.472222222222231E-2</v>
      </c>
      <c r="AC240" s="151">
        <v>0.42777777777777781</v>
      </c>
      <c r="AD240" s="151">
        <v>0.42777777777777781</v>
      </c>
      <c r="AE240" s="9">
        <f t="shared" si="109"/>
        <v>0</v>
      </c>
      <c r="AF240" s="151">
        <v>0.46111111111111108</v>
      </c>
      <c r="AG240" s="151">
        <v>0.46527777777777773</v>
      </c>
      <c r="AH240" s="9">
        <f t="shared" si="131"/>
        <v>4.1666666666666519E-3</v>
      </c>
      <c r="AI240" s="10">
        <f t="shared" si="111"/>
        <v>0</v>
      </c>
      <c r="AJ240" s="10">
        <f t="shared" si="112"/>
        <v>6</v>
      </c>
      <c r="AK240" s="151">
        <v>0.46527777777777773</v>
      </c>
      <c r="AL240" s="151">
        <v>0.47222222222222227</v>
      </c>
      <c r="AM240" s="9">
        <f t="shared" si="113"/>
        <v>6.9444444444445308E-3</v>
      </c>
      <c r="AN240" s="565">
        <f t="shared" si="132"/>
        <v>0.31597222222222227</v>
      </c>
      <c r="AO240" s="10">
        <f t="shared" si="114"/>
        <v>7</v>
      </c>
      <c r="AP240" s="10">
        <f t="shared" si="115"/>
        <v>35</v>
      </c>
      <c r="AQ240" s="565">
        <f t="shared" si="116"/>
        <v>8.472222222222231E-2</v>
      </c>
      <c r="AR240" s="10">
        <f t="shared" si="117"/>
        <v>2</v>
      </c>
      <c r="AS240" s="10">
        <f t="shared" si="118"/>
        <v>2</v>
      </c>
      <c r="AT240" s="553"/>
      <c r="AU240" s="553"/>
      <c r="AV240" s="553"/>
      <c r="AW240" s="546">
        <f t="shared" si="119"/>
        <v>0</v>
      </c>
      <c r="AX240" s="546">
        <f t="shared" si="129"/>
        <v>0</v>
      </c>
      <c r="AY240" s="553"/>
      <c r="AZ240" s="546">
        <f t="shared" si="120"/>
        <v>0</v>
      </c>
      <c r="BA240" s="546">
        <f t="shared" si="121"/>
        <v>0</v>
      </c>
      <c r="BB240" s="553"/>
      <c r="BC240" s="546">
        <f t="shared" si="122"/>
        <v>0</v>
      </c>
      <c r="BD240" s="546">
        <f t="shared" si="123"/>
        <v>0</v>
      </c>
      <c r="BE240" s="553"/>
      <c r="BF240" s="546">
        <f t="shared" si="124"/>
        <v>0</v>
      </c>
      <c r="BG240" s="546">
        <f t="shared" si="125"/>
        <v>0</v>
      </c>
      <c r="BH240" s="553"/>
      <c r="BI240" s="637">
        <f t="shared" si="126"/>
        <v>0</v>
      </c>
      <c r="BJ240" s="558">
        <f t="shared" si="127"/>
        <v>0</v>
      </c>
      <c r="BK240" s="642">
        <f t="shared" si="128"/>
        <v>63.609473684210521</v>
      </c>
    </row>
    <row r="241" spans="1:63" s="152" customFormat="1" x14ac:dyDescent="0.25">
      <c r="A241" s="590">
        <v>40786</v>
      </c>
      <c r="B241" s="591">
        <f t="shared" si="130"/>
        <v>8</v>
      </c>
      <c r="C241" s="592">
        <v>74</v>
      </c>
      <c r="D241" s="593" t="s">
        <v>33</v>
      </c>
      <c r="E241" s="593" t="s">
        <v>236</v>
      </c>
      <c r="F241" s="528">
        <v>3565.83</v>
      </c>
      <c r="G241" s="592">
        <v>57</v>
      </c>
      <c r="H241" s="592">
        <v>0</v>
      </c>
      <c r="I241" s="553">
        <v>0.38194444444444442</v>
      </c>
      <c r="J241" s="553">
        <v>0.38194444444444442</v>
      </c>
      <c r="K241" s="151">
        <v>0.38541666666666669</v>
      </c>
      <c r="L241" s="565">
        <f t="shared" si="102"/>
        <v>3.4722222222222654E-3</v>
      </c>
      <c r="M241" s="151">
        <v>0.3888888888888889</v>
      </c>
      <c r="N241" s="565">
        <f t="shared" si="103"/>
        <v>3.4722222222222099E-3</v>
      </c>
      <c r="O241" s="151">
        <v>0.40277777777777773</v>
      </c>
      <c r="P241" s="565">
        <f t="shared" si="104"/>
        <v>1.388888888888884E-2</v>
      </c>
      <c r="Q241" s="151">
        <v>0.4055555555555555</v>
      </c>
      <c r="R241" s="151">
        <v>0.48402777777777778</v>
      </c>
      <c r="S241" s="9">
        <f t="shared" si="105"/>
        <v>7.8472222222222276E-2</v>
      </c>
      <c r="T241" s="151">
        <v>0.4055555555555555</v>
      </c>
      <c r="U241" s="151">
        <v>0.48402777777777778</v>
      </c>
      <c r="V241" s="9">
        <f t="shared" si="106"/>
        <v>7.8472222222222276E-2</v>
      </c>
      <c r="W241" s="151">
        <v>0.48680555555555555</v>
      </c>
      <c r="X241" s="9">
        <f t="shared" si="101"/>
        <v>2.7777777777777679E-3</v>
      </c>
      <c r="Y241" s="151">
        <v>0.48819444444444443</v>
      </c>
      <c r="Z241" s="9">
        <f t="shared" si="107"/>
        <v>1.388888888888884E-3</v>
      </c>
      <c r="AA241" s="151">
        <v>0.62152777777777779</v>
      </c>
      <c r="AB241" s="565">
        <f t="shared" si="108"/>
        <v>0.13333333333333336</v>
      </c>
      <c r="AC241" s="151">
        <v>0.62152777777777779</v>
      </c>
      <c r="AD241" s="151">
        <v>0.62152777777777779</v>
      </c>
      <c r="AE241" s="9">
        <f t="shared" si="109"/>
        <v>0</v>
      </c>
      <c r="AF241" s="151">
        <v>0.67708333333333337</v>
      </c>
      <c r="AG241" s="151">
        <v>0.69097222222222221</v>
      </c>
      <c r="AH241" s="9">
        <f t="shared" si="131"/>
        <v>1.388888888888884E-2</v>
      </c>
      <c r="AI241" s="10">
        <f t="shared" si="111"/>
        <v>0</v>
      </c>
      <c r="AJ241" s="10">
        <f t="shared" si="112"/>
        <v>20</v>
      </c>
      <c r="AK241" s="151">
        <v>0.69097222222222221</v>
      </c>
      <c r="AL241" s="151">
        <v>0.69791666666666663</v>
      </c>
      <c r="AM241" s="9">
        <f t="shared" si="113"/>
        <v>6.9444444444444198E-3</v>
      </c>
      <c r="AN241" s="565">
        <f t="shared" si="132"/>
        <v>0.31597222222222221</v>
      </c>
      <c r="AO241" s="10">
        <f t="shared" si="114"/>
        <v>7</v>
      </c>
      <c r="AP241" s="10">
        <f t="shared" si="115"/>
        <v>35</v>
      </c>
      <c r="AQ241" s="565">
        <f t="shared" si="116"/>
        <v>0.13333333333333336</v>
      </c>
      <c r="AR241" s="10">
        <f t="shared" si="117"/>
        <v>3</v>
      </c>
      <c r="AS241" s="10">
        <f t="shared" si="118"/>
        <v>12</v>
      </c>
      <c r="AT241" s="553"/>
      <c r="AU241" s="553"/>
      <c r="AV241" s="553"/>
      <c r="AW241" s="546">
        <f t="shared" si="119"/>
        <v>0</v>
      </c>
      <c r="AX241" s="546">
        <f t="shared" si="129"/>
        <v>0</v>
      </c>
      <c r="AY241" s="553"/>
      <c r="AZ241" s="546">
        <f t="shared" si="120"/>
        <v>0</v>
      </c>
      <c r="BA241" s="546">
        <f t="shared" si="121"/>
        <v>0</v>
      </c>
      <c r="BB241" s="553"/>
      <c r="BC241" s="546">
        <f t="shared" si="122"/>
        <v>0</v>
      </c>
      <c r="BD241" s="546">
        <f t="shared" si="123"/>
        <v>0</v>
      </c>
      <c r="BE241" s="553"/>
      <c r="BF241" s="546">
        <f t="shared" si="124"/>
        <v>0</v>
      </c>
      <c r="BG241" s="546">
        <f t="shared" si="125"/>
        <v>0</v>
      </c>
      <c r="BH241" s="553"/>
      <c r="BI241" s="637">
        <f t="shared" si="126"/>
        <v>0</v>
      </c>
      <c r="BJ241" s="558">
        <f t="shared" si="127"/>
        <v>0</v>
      </c>
      <c r="BK241" s="642">
        <f t="shared" si="128"/>
        <v>62.55842105263158</v>
      </c>
    </row>
    <row r="242" spans="1:63" s="152" customFormat="1" x14ac:dyDescent="0.25">
      <c r="A242" s="590">
        <v>40786</v>
      </c>
      <c r="B242" s="591">
        <f t="shared" si="130"/>
        <v>8</v>
      </c>
      <c r="C242" s="592">
        <v>4</v>
      </c>
      <c r="D242" s="593" t="s">
        <v>271</v>
      </c>
      <c r="E242" s="593" t="s">
        <v>265</v>
      </c>
      <c r="F242" s="528">
        <v>3619.84</v>
      </c>
      <c r="G242" s="592">
        <v>57</v>
      </c>
      <c r="H242" s="592">
        <v>2</v>
      </c>
      <c r="I242" s="553">
        <v>0.61458333333333337</v>
      </c>
      <c r="J242" s="553">
        <v>0.61458333333333337</v>
      </c>
      <c r="K242" s="151">
        <v>0.62152777777777779</v>
      </c>
      <c r="L242" s="565">
        <f t="shared" si="102"/>
        <v>6.9444444444444198E-3</v>
      </c>
      <c r="M242" s="151">
        <v>0.625</v>
      </c>
      <c r="N242" s="565">
        <f t="shared" si="103"/>
        <v>3.4722222222222099E-3</v>
      </c>
      <c r="O242" s="151">
        <v>0.64236111111111105</v>
      </c>
      <c r="P242" s="565">
        <f t="shared" si="104"/>
        <v>1.7361111111111049E-2</v>
      </c>
      <c r="Q242" s="151">
        <v>0.64374999999999993</v>
      </c>
      <c r="R242" s="151">
        <v>0.67708333333333337</v>
      </c>
      <c r="S242" s="9">
        <f t="shared" si="105"/>
        <v>3.3333333333333437E-2</v>
      </c>
      <c r="T242" s="151">
        <v>0.64374999999999993</v>
      </c>
      <c r="U242" s="151">
        <v>0.67708333333333337</v>
      </c>
      <c r="V242" s="9">
        <f t="shared" si="106"/>
        <v>3.3333333333333437E-2</v>
      </c>
      <c r="W242" s="151">
        <v>0.70833333333333337</v>
      </c>
      <c r="X242" s="9">
        <f t="shared" si="101"/>
        <v>3.125E-2</v>
      </c>
      <c r="Y242" s="151">
        <v>0.71250000000000002</v>
      </c>
      <c r="Z242" s="9">
        <f t="shared" si="107"/>
        <v>4.1666666666666519E-3</v>
      </c>
      <c r="AA242" s="151">
        <v>0.8569444444444444</v>
      </c>
      <c r="AB242" s="565">
        <f t="shared" si="108"/>
        <v>0.14444444444444438</v>
      </c>
      <c r="AC242" s="151">
        <v>0.8569444444444444</v>
      </c>
      <c r="AD242" s="151">
        <v>0.8569444444444444</v>
      </c>
      <c r="AE242" s="9">
        <f t="shared" si="109"/>
        <v>0</v>
      </c>
      <c r="AF242" s="151">
        <v>0.87847222222222221</v>
      </c>
      <c r="AG242" s="151">
        <v>0.88194444444444453</v>
      </c>
      <c r="AH242" s="9">
        <f t="shared" si="131"/>
        <v>3.4722222222223209E-3</v>
      </c>
      <c r="AI242" s="10">
        <f t="shared" si="111"/>
        <v>0</v>
      </c>
      <c r="AJ242" s="10">
        <f t="shared" si="112"/>
        <v>5</v>
      </c>
      <c r="AK242" s="151">
        <v>0.88194444444444453</v>
      </c>
      <c r="AL242" s="151">
        <v>0.88541666666666663</v>
      </c>
      <c r="AM242" s="9">
        <f t="shared" si="113"/>
        <v>3.4722222222220989E-3</v>
      </c>
      <c r="AN242" s="565">
        <f t="shared" si="132"/>
        <v>0.27083333333333326</v>
      </c>
      <c r="AO242" s="10">
        <f t="shared" si="114"/>
        <v>6</v>
      </c>
      <c r="AP242" s="10">
        <f t="shared" si="115"/>
        <v>30</v>
      </c>
      <c r="AQ242" s="565">
        <f t="shared" si="116"/>
        <v>0.14444444444444438</v>
      </c>
      <c r="AR242" s="10">
        <f t="shared" si="117"/>
        <v>3</v>
      </c>
      <c r="AS242" s="10">
        <f t="shared" si="118"/>
        <v>28</v>
      </c>
      <c r="AT242" s="553"/>
      <c r="AU242" s="553"/>
      <c r="AV242" s="553"/>
      <c r="AW242" s="546">
        <f t="shared" si="119"/>
        <v>0</v>
      </c>
      <c r="AX242" s="546">
        <f t="shared" si="129"/>
        <v>0</v>
      </c>
      <c r="AY242" s="553"/>
      <c r="AZ242" s="546">
        <f t="shared" si="120"/>
        <v>0</v>
      </c>
      <c r="BA242" s="546">
        <f t="shared" si="121"/>
        <v>0</v>
      </c>
      <c r="BB242" s="553"/>
      <c r="BC242" s="546">
        <f t="shared" si="122"/>
        <v>0</v>
      </c>
      <c r="BD242" s="546">
        <f t="shared" si="123"/>
        <v>0</v>
      </c>
      <c r="BE242" s="553"/>
      <c r="BF242" s="546">
        <f t="shared" si="124"/>
        <v>0</v>
      </c>
      <c r="BG242" s="546">
        <f t="shared" si="125"/>
        <v>0</v>
      </c>
      <c r="BH242" s="553"/>
      <c r="BI242" s="637">
        <f t="shared" si="126"/>
        <v>0</v>
      </c>
      <c r="BJ242" s="558">
        <f t="shared" si="127"/>
        <v>0</v>
      </c>
      <c r="BK242" s="642">
        <f t="shared" si="128"/>
        <v>63.505964912280703</v>
      </c>
    </row>
    <row r="243" spans="1:63" s="152" customFormat="1" x14ac:dyDescent="0.25">
      <c r="A243" s="590">
        <v>40786</v>
      </c>
      <c r="B243" s="591">
        <f t="shared" si="130"/>
        <v>8</v>
      </c>
      <c r="C243" s="592">
        <v>5</v>
      </c>
      <c r="D243" s="593" t="s">
        <v>309</v>
      </c>
      <c r="E243" s="593" t="s">
        <v>265</v>
      </c>
      <c r="F243" s="528">
        <v>3561.11</v>
      </c>
      <c r="G243" s="592">
        <v>57</v>
      </c>
      <c r="H243" s="592">
        <v>2</v>
      </c>
      <c r="I243" s="553">
        <v>0.73958333333333337</v>
      </c>
      <c r="J243" s="553">
        <v>0.73958333333333337</v>
      </c>
      <c r="K243" s="151">
        <v>0.74305555555555547</v>
      </c>
      <c r="L243" s="565">
        <f t="shared" si="102"/>
        <v>3.4722222222220989E-3</v>
      </c>
      <c r="M243" s="151">
        <v>0.75</v>
      </c>
      <c r="N243" s="565">
        <f t="shared" si="103"/>
        <v>6.9444444444445308E-3</v>
      </c>
      <c r="O243" s="151">
        <v>0.77083333333333337</v>
      </c>
      <c r="P243" s="565">
        <f t="shared" si="104"/>
        <v>2.083333333333337E-2</v>
      </c>
      <c r="Q243" s="151">
        <v>0.77777777777777779</v>
      </c>
      <c r="R243" s="151">
        <v>0.875</v>
      </c>
      <c r="S243" s="9">
        <f t="shared" si="105"/>
        <v>9.722222222222221E-2</v>
      </c>
      <c r="T243" s="151">
        <v>0.77777777777777779</v>
      </c>
      <c r="U243" s="151">
        <v>0.875</v>
      </c>
      <c r="V243" s="9">
        <f t="shared" si="106"/>
        <v>9.722222222222221E-2</v>
      </c>
      <c r="W243" s="151">
        <v>0.90277777777777779</v>
      </c>
      <c r="X243" s="9">
        <f t="shared" ref="X243:X306" si="133">W243-R243</f>
        <v>2.777777777777779E-2</v>
      </c>
      <c r="Y243" s="151">
        <v>0.92361111111111116</v>
      </c>
      <c r="Z243" s="9">
        <f t="shared" si="107"/>
        <v>2.083333333333337E-2</v>
      </c>
      <c r="AA243" s="151">
        <v>0.97916666666666663</v>
      </c>
      <c r="AB243" s="565">
        <f t="shared" si="108"/>
        <v>5.5555555555555469E-2</v>
      </c>
      <c r="AC243" s="151">
        <v>0.97916666666666663</v>
      </c>
      <c r="AD243" s="151">
        <v>0.97916666666666663</v>
      </c>
      <c r="AE243" s="9">
        <f t="shared" si="109"/>
        <v>0</v>
      </c>
      <c r="AF243" s="151">
        <v>0.98611111111111116</v>
      </c>
      <c r="AG243" s="151">
        <v>0.99305555555555547</v>
      </c>
      <c r="AH243" s="9">
        <f t="shared" si="131"/>
        <v>6.9444444444443088E-3</v>
      </c>
      <c r="AI243" s="10">
        <f t="shared" si="111"/>
        <v>0</v>
      </c>
      <c r="AJ243" s="10">
        <f t="shared" si="112"/>
        <v>10</v>
      </c>
      <c r="AK243" s="151">
        <v>0.99305555555555547</v>
      </c>
      <c r="AL243" s="151">
        <v>0.99652777777777779</v>
      </c>
      <c r="AM243" s="9">
        <f t="shared" si="113"/>
        <v>3.4722222222223209E-3</v>
      </c>
      <c r="AN243" s="565">
        <f t="shared" si="132"/>
        <v>0.25694444444444442</v>
      </c>
      <c r="AO243" s="10">
        <f t="shared" si="114"/>
        <v>6</v>
      </c>
      <c r="AP243" s="10">
        <f t="shared" si="115"/>
        <v>10</v>
      </c>
      <c r="AQ243" s="565">
        <f t="shared" si="116"/>
        <v>5.5555555555555469E-2</v>
      </c>
      <c r="AR243" s="10">
        <f t="shared" si="117"/>
        <v>1</v>
      </c>
      <c r="AS243" s="10">
        <f t="shared" si="118"/>
        <v>20</v>
      </c>
      <c r="AT243" s="553"/>
      <c r="AU243" s="553"/>
      <c r="AV243" s="553"/>
      <c r="AW243" s="546">
        <f t="shared" si="119"/>
        <v>0</v>
      </c>
      <c r="AX243" s="546">
        <f t="shared" si="129"/>
        <v>0</v>
      </c>
      <c r="AY243" s="553"/>
      <c r="AZ243" s="546">
        <f t="shared" si="120"/>
        <v>0</v>
      </c>
      <c r="BA243" s="546">
        <f t="shared" si="121"/>
        <v>0</v>
      </c>
      <c r="BB243" s="553"/>
      <c r="BC243" s="546">
        <f t="shared" si="122"/>
        <v>0</v>
      </c>
      <c r="BD243" s="546">
        <f t="shared" si="123"/>
        <v>0</v>
      </c>
      <c r="BE243" s="553"/>
      <c r="BF243" s="546">
        <f t="shared" si="124"/>
        <v>0</v>
      </c>
      <c r="BG243" s="546">
        <f t="shared" si="125"/>
        <v>0</v>
      </c>
      <c r="BH243" s="553"/>
      <c r="BI243" s="637">
        <f t="shared" si="126"/>
        <v>0</v>
      </c>
      <c r="BJ243" s="558">
        <f t="shared" si="127"/>
        <v>0</v>
      </c>
      <c r="BK243" s="642">
        <f t="shared" si="128"/>
        <v>62.475614035087723</v>
      </c>
    </row>
    <row r="244" spans="1:63" s="121" customFormat="1" x14ac:dyDescent="0.25">
      <c r="A244" s="595">
        <v>40787</v>
      </c>
      <c r="B244" s="596">
        <f t="shared" si="130"/>
        <v>9</v>
      </c>
      <c r="C244" s="597">
        <v>1</v>
      </c>
      <c r="D244" s="598" t="s">
        <v>33</v>
      </c>
      <c r="E244" s="598" t="s">
        <v>273</v>
      </c>
      <c r="F244" s="529">
        <v>3419.64</v>
      </c>
      <c r="G244" s="597">
        <v>56</v>
      </c>
      <c r="H244" s="597">
        <v>3</v>
      </c>
      <c r="I244" s="554">
        <v>6.9444444444444434E-2</v>
      </c>
      <c r="J244" s="554">
        <v>6.9444444444444434E-2</v>
      </c>
      <c r="K244" s="120">
        <v>7.2916666666666671E-2</v>
      </c>
      <c r="L244" s="565">
        <f t="shared" si="102"/>
        <v>3.4722222222222376E-3</v>
      </c>
      <c r="M244" s="120">
        <v>8.3333333333333329E-2</v>
      </c>
      <c r="N244" s="565">
        <f t="shared" si="103"/>
        <v>1.0416666666666657E-2</v>
      </c>
      <c r="O244" s="120">
        <v>0.11458333333333333</v>
      </c>
      <c r="P244" s="565">
        <f t="shared" si="104"/>
        <v>3.125E-2</v>
      </c>
      <c r="Q244" s="120">
        <v>0.11458333333333333</v>
      </c>
      <c r="R244" s="120">
        <v>0.16666666666666666</v>
      </c>
      <c r="S244" s="9">
        <f t="shared" si="105"/>
        <v>5.2083333333333329E-2</v>
      </c>
      <c r="T244" s="120">
        <v>0.11458333333333333</v>
      </c>
      <c r="U244" s="120">
        <v>0.16666666666666666</v>
      </c>
      <c r="V244" s="9">
        <f t="shared" si="106"/>
        <v>5.2083333333333329E-2</v>
      </c>
      <c r="W244" s="120">
        <v>0.17013888888888887</v>
      </c>
      <c r="X244" s="9">
        <f t="shared" si="133"/>
        <v>3.4722222222222099E-3</v>
      </c>
      <c r="Y244" s="120">
        <v>0.17013888888888887</v>
      </c>
      <c r="Z244" s="9">
        <f t="shared" si="107"/>
        <v>0</v>
      </c>
      <c r="AA244" s="120">
        <v>0.24652777777777779</v>
      </c>
      <c r="AB244" s="565">
        <f t="shared" si="108"/>
        <v>7.6388888888888923E-2</v>
      </c>
      <c r="AC244" s="120">
        <v>0.24652777777777779</v>
      </c>
      <c r="AD244" s="120">
        <v>0.24652777777777779</v>
      </c>
      <c r="AE244" s="9">
        <f t="shared" si="109"/>
        <v>0</v>
      </c>
      <c r="AF244" s="120">
        <v>0.25</v>
      </c>
      <c r="AG244" s="120">
        <v>0.25694444444444448</v>
      </c>
      <c r="AH244" s="9">
        <f t="shared" si="131"/>
        <v>6.9444444444444753E-3</v>
      </c>
      <c r="AI244" s="10">
        <f t="shared" si="111"/>
        <v>0</v>
      </c>
      <c r="AJ244" s="10">
        <f t="shared" si="112"/>
        <v>10</v>
      </c>
      <c r="AK244" s="120">
        <v>0.25694444444444448</v>
      </c>
      <c r="AL244" s="120">
        <v>0.2638888888888889</v>
      </c>
      <c r="AM244" s="9">
        <f t="shared" si="113"/>
        <v>6.9444444444444198E-3</v>
      </c>
      <c r="AN244" s="565">
        <f t="shared" si="132"/>
        <v>0.19444444444444448</v>
      </c>
      <c r="AO244" s="10">
        <f t="shared" si="114"/>
        <v>4</v>
      </c>
      <c r="AP244" s="10">
        <f t="shared" si="115"/>
        <v>40</v>
      </c>
      <c r="AQ244" s="565">
        <f t="shared" si="116"/>
        <v>7.6388888888888923E-2</v>
      </c>
      <c r="AR244" s="10">
        <f t="shared" si="117"/>
        <v>1</v>
      </c>
      <c r="AS244" s="10">
        <f t="shared" si="118"/>
        <v>50</v>
      </c>
      <c r="AT244" s="554"/>
      <c r="AU244" s="554"/>
      <c r="AV244" s="554"/>
      <c r="AW244" s="546">
        <f t="shared" si="119"/>
        <v>0</v>
      </c>
      <c r="AX244" s="546">
        <f t="shared" si="129"/>
        <v>0</v>
      </c>
      <c r="AY244" s="554"/>
      <c r="AZ244" s="546">
        <f t="shared" si="120"/>
        <v>0</v>
      </c>
      <c r="BA244" s="546">
        <f t="shared" si="121"/>
        <v>0</v>
      </c>
      <c r="BB244" s="554"/>
      <c r="BC244" s="546">
        <f t="shared" si="122"/>
        <v>0</v>
      </c>
      <c r="BD244" s="546">
        <f t="shared" si="123"/>
        <v>0</v>
      </c>
      <c r="BE244" s="554"/>
      <c r="BF244" s="546">
        <f t="shared" si="124"/>
        <v>0</v>
      </c>
      <c r="BG244" s="546">
        <f t="shared" si="125"/>
        <v>0</v>
      </c>
      <c r="BH244" s="554"/>
      <c r="BI244" s="637">
        <f t="shared" si="126"/>
        <v>0</v>
      </c>
      <c r="BJ244" s="558">
        <f t="shared" si="127"/>
        <v>0</v>
      </c>
      <c r="BK244" s="642">
        <f t="shared" si="128"/>
        <v>61.064999999999998</v>
      </c>
    </row>
    <row r="245" spans="1:63" s="121" customFormat="1" x14ac:dyDescent="0.25">
      <c r="A245" s="595">
        <v>40787</v>
      </c>
      <c r="B245" s="596">
        <f t="shared" si="130"/>
        <v>9</v>
      </c>
      <c r="C245" s="597">
        <v>2</v>
      </c>
      <c r="D245" s="598" t="s">
        <v>33</v>
      </c>
      <c r="E245" s="598" t="s">
        <v>236</v>
      </c>
      <c r="F245" s="529">
        <v>3627.26</v>
      </c>
      <c r="G245" s="597">
        <v>58</v>
      </c>
      <c r="H245" s="597">
        <v>0</v>
      </c>
      <c r="I245" s="554">
        <v>0.18402777777777779</v>
      </c>
      <c r="J245" s="554">
        <v>0.18402777777777779</v>
      </c>
      <c r="K245" s="120">
        <v>0.1875</v>
      </c>
      <c r="L245" s="565">
        <f t="shared" si="102"/>
        <v>3.4722222222222099E-3</v>
      </c>
      <c r="M245" s="120">
        <v>0.19791666666666666</v>
      </c>
      <c r="N245" s="565">
        <f t="shared" si="103"/>
        <v>1.0416666666666657E-2</v>
      </c>
      <c r="O245" s="120">
        <v>0.25</v>
      </c>
      <c r="P245" s="565">
        <f t="shared" si="104"/>
        <v>5.2083333333333343E-2</v>
      </c>
      <c r="Q245" s="120">
        <v>0.25138888888888888</v>
      </c>
      <c r="R245" s="120">
        <v>0.3125</v>
      </c>
      <c r="S245" s="9">
        <f t="shared" si="105"/>
        <v>6.1111111111111116E-2</v>
      </c>
      <c r="T245" s="120">
        <v>0.25138888888888888</v>
      </c>
      <c r="U245" s="120">
        <v>0.3125</v>
      </c>
      <c r="V245" s="9">
        <f t="shared" si="106"/>
        <v>6.1111111111111116E-2</v>
      </c>
      <c r="W245" s="120">
        <v>0.31805555555555554</v>
      </c>
      <c r="X245" s="9">
        <f t="shared" si="133"/>
        <v>5.5555555555555358E-3</v>
      </c>
      <c r="Y245" s="120">
        <v>0.32083333333333336</v>
      </c>
      <c r="Z245" s="9">
        <f t="shared" si="107"/>
        <v>2.7777777777778234E-3</v>
      </c>
      <c r="AA245" s="120">
        <v>0.38541666666666669</v>
      </c>
      <c r="AB245" s="565">
        <f t="shared" si="108"/>
        <v>6.4583333333333326E-2</v>
      </c>
      <c r="AC245" s="120">
        <v>0.38541666666666669</v>
      </c>
      <c r="AD245" s="120">
        <v>0.38541666666666669</v>
      </c>
      <c r="AE245" s="9">
        <f t="shared" si="109"/>
        <v>0</v>
      </c>
      <c r="AF245" s="120">
        <v>0.4381944444444445</v>
      </c>
      <c r="AG245" s="120">
        <v>0.44444444444444442</v>
      </c>
      <c r="AH245" s="9">
        <f t="shared" si="131"/>
        <v>6.2499999999999223E-3</v>
      </c>
      <c r="AI245" s="10">
        <f t="shared" si="111"/>
        <v>0</v>
      </c>
      <c r="AJ245" s="10">
        <f t="shared" si="112"/>
        <v>9</v>
      </c>
      <c r="AK245" s="120">
        <v>0.44444444444444442</v>
      </c>
      <c r="AL245" s="120">
        <v>0.4513888888888889</v>
      </c>
      <c r="AM245" s="9">
        <f t="shared" si="113"/>
        <v>6.9444444444444753E-3</v>
      </c>
      <c r="AN245" s="565">
        <f t="shared" si="132"/>
        <v>0.2673611111111111</v>
      </c>
      <c r="AO245" s="10">
        <f t="shared" si="114"/>
        <v>6</v>
      </c>
      <c r="AP245" s="10">
        <f t="shared" si="115"/>
        <v>25</v>
      </c>
      <c r="AQ245" s="565">
        <f t="shared" si="116"/>
        <v>6.4583333333333326E-2</v>
      </c>
      <c r="AR245" s="10">
        <f t="shared" si="117"/>
        <v>1</v>
      </c>
      <c r="AS245" s="10">
        <f t="shared" si="118"/>
        <v>33</v>
      </c>
      <c r="AT245" s="554"/>
      <c r="AU245" s="554"/>
      <c r="AV245" s="554"/>
      <c r="AW245" s="546">
        <f t="shared" si="119"/>
        <v>0</v>
      </c>
      <c r="AX245" s="546">
        <f t="shared" si="129"/>
        <v>0</v>
      </c>
      <c r="AY245" s="554"/>
      <c r="AZ245" s="546">
        <f t="shared" si="120"/>
        <v>0</v>
      </c>
      <c r="BA245" s="546">
        <f t="shared" si="121"/>
        <v>0</v>
      </c>
      <c r="BB245" s="554"/>
      <c r="BC245" s="546">
        <f t="shared" si="122"/>
        <v>0</v>
      </c>
      <c r="BD245" s="546">
        <f t="shared" si="123"/>
        <v>0</v>
      </c>
      <c r="BE245" s="554"/>
      <c r="BF245" s="546">
        <f t="shared" si="124"/>
        <v>0</v>
      </c>
      <c r="BG245" s="546">
        <f t="shared" si="125"/>
        <v>0</v>
      </c>
      <c r="BH245" s="554"/>
      <c r="BI245" s="637">
        <f t="shared" si="126"/>
        <v>0</v>
      </c>
      <c r="BJ245" s="558">
        <f t="shared" si="127"/>
        <v>0</v>
      </c>
      <c r="BK245" s="642">
        <f t="shared" si="128"/>
        <v>62.53896551724138</v>
      </c>
    </row>
    <row r="246" spans="1:63" s="121" customFormat="1" ht="29.25" customHeight="1" x14ac:dyDescent="0.25">
      <c r="A246" s="595">
        <v>40787</v>
      </c>
      <c r="B246" s="596">
        <f t="shared" si="130"/>
        <v>9</v>
      </c>
      <c r="C246" s="597">
        <v>3</v>
      </c>
      <c r="D246" s="598" t="s">
        <v>33</v>
      </c>
      <c r="E246" s="598" t="s">
        <v>333</v>
      </c>
      <c r="F246" s="529">
        <v>3660.59</v>
      </c>
      <c r="G246" s="597">
        <v>57</v>
      </c>
      <c r="H246" s="597">
        <v>1</v>
      </c>
      <c r="I246" s="554">
        <v>0.47916666666666669</v>
      </c>
      <c r="J246" s="554">
        <v>0.47916666666666669</v>
      </c>
      <c r="K246" s="120">
        <v>0.4826388888888889</v>
      </c>
      <c r="L246" s="565">
        <f t="shared" si="102"/>
        <v>3.4722222222222099E-3</v>
      </c>
      <c r="M246" s="120">
        <v>0.4861111111111111</v>
      </c>
      <c r="N246" s="565">
        <f t="shared" si="103"/>
        <v>3.4722222222222099E-3</v>
      </c>
      <c r="O246" s="120">
        <v>0.51388888888888895</v>
      </c>
      <c r="P246" s="565">
        <f t="shared" si="104"/>
        <v>2.7777777777777846E-2</v>
      </c>
      <c r="Q246" s="120">
        <v>0.51736111111111105</v>
      </c>
      <c r="R246" s="120">
        <v>0.5625</v>
      </c>
      <c r="S246" s="9">
        <f t="shared" si="105"/>
        <v>4.5138888888888951E-2</v>
      </c>
      <c r="T246" s="120">
        <v>0.51736111111111105</v>
      </c>
      <c r="U246" s="120">
        <v>0.5625</v>
      </c>
      <c r="V246" s="9">
        <f t="shared" si="106"/>
        <v>4.5138888888888951E-2</v>
      </c>
      <c r="W246" s="120">
        <v>0.56458333333333333</v>
      </c>
      <c r="X246" s="9">
        <f t="shared" si="133"/>
        <v>2.0833333333333259E-3</v>
      </c>
      <c r="Y246" s="120">
        <v>0.56527777777777777</v>
      </c>
      <c r="Z246" s="9">
        <f t="shared" si="107"/>
        <v>6.9444444444444198E-4</v>
      </c>
      <c r="AA246" s="120">
        <v>0.7368055555555556</v>
      </c>
      <c r="AB246" s="565">
        <f t="shared" si="108"/>
        <v>0.17152777777777783</v>
      </c>
      <c r="AC246" s="120">
        <v>0.7368055555555556</v>
      </c>
      <c r="AD246" s="120">
        <v>0.7368055555555556</v>
      </c>
      <c r="AE246" s="9">
        <f t="shared" si="109"/>
        <v>0</v>
      </c>
      <c r="AF246" s="120">
        <v>0.75</v>
      </c>
      <c r="AG246" s="120">
        <v>0.76041666666666663</v>
      </c>
      <c r="AH246" s="9">
        <f t="shared" si="131"/>
        <v>1.041666666666663E-2</v>
      </c>
      <c r="AI246" s="10">
        <f t="shared" si="111"/>
        <v>0</v>
      </c>
      <c r="AJ246" s="10">
        <f t="shared" si="112"/>
        <v>15</v>
      </c>
      <c r="AK246" s="120">
        <v>0.76041666666666663</v>
      </c>
      <c r="AL246" s="120">
        <v>0.77083333333333337</v>
      </c>
      <c r="AM246" s="9">
        <f t="shared" si="113"/>
        <v>1.0416666666666741E-2</v>
      </c>
      <c r="AN246" s="565">
        <f t="shared" si="132"/>
        <v>0.29166666666666669</v>
      </c>
      <c r="AO246" s="10">
        <f t="shared" si="114"/>
        <v>7</v>
      </c>
      <c r="AP246" s="10">
        <f t="shared" si="115"/>
        <v>0</v>
      </c>
      <c r="AQ246" s="565">
        <f t="shared" si="116"/>
        <v>0.17152777777777783</v>
      </c>
      <c r="AR246" s="10">
        <f t="shared" si="117"/>
        <v>4</v>
      </c>
      <c r="AS246" s="10">
        <f t="shared" si="118"/>
        <v>7</v>
      </c>
      <c r="AT246" s="554"/>
      <c r="AU246" s="554"/>
      <c r="AV246" s="554"/>
      <c r="AW246" s="546">
        <f t="shared" si="119"/>
        <v>0</v>
      </c>
      <c r="AX246" s="546">
        <f t="shared" si="129"/>
        <v>0</v>
      </c>
      <c r="AY246" s="554"/>
      <c r="AZ246" s="546">
        <f t="shared" si="120"/>
        <v>0</v>
      </c>
      <c r="BA246" s="546">
        <f t="shared" si="121"/>
        <v>0</v>
      </c>
      <c r="BB246" s="554"/>
      <c r="BC246" s="546">
        <f t="shared" si="122"/>
        <v>0</v>
      </c>
      <c r="BD246" s="546">
        <f t="shared" si="123"/>
        <v>0</v>
      </c>
      <c r="BE246" s="554"/>
      <c r="BF246" s="546">
        <f t="shared" si="124"/>
        <v>0</v>
      </c>
      <c r="BG246" s="546">
        <f t="shared" si="125"/>
        <v>0</v>
      </c>
      <c r="BH246" s="554"/>
      <c r="BI246" s="637">
        <f t="shared" si="126"/>
        <v>0</v>
      </c>
      <c r="BJ246" s="558">
        <f t="shared" si="127"/>
        <v>0</v>
      </c>
      <c r="BK246" s="642">
        <f t="shared" si="128"/>
        <v>64.220877192982456</v>
      </c>
    </row>
    <row r="247" spans="1:63" s="121" customFormat="1" x14ac:dyDescent="0.25">
      <c r="A247" s="595">
        <v>40787</v>
      </c>
      <c r="B247" s="596">
        <f t="shared" si="130"/>
        <v>9</v>
      </c>
      <c r="C247" s="597">
        <v>1</v>
      </c>
      <c r="D247" s="598" t="s">
        <v>243</v>
      </c>
      <c r="E247" s="598" t="s">
        <v>302</v>
      </c>
      <c r="F247" s="529">
        <v>3171.73</v>
      </c>
      <c r="G247" s="597">
        <v>51</v>
      </c>
      <c r="H247" s="597">
        <v>9</v>
      </c>
      <c r="I247" s="554">
        <v>0.56597222222222221</v>
      </c>
      <c r="J247" s="554">
        <v>0.56597222222222221</v>
      </c>
      <c r="K247" s="120">
        <v>0.57291666666666663</v>
      </c>
      <c r="L247" s="565">
        <f t="shared" si="102"/>
        <v>6.9444444444444198E-3</v>
      </c>
      <c r="M247" s="120">
        <v>0.58333333333333337</v>
      </c>
      <c r="N247" s="565">
        <f t="shared" si="103"/>
        <v>1.0416666666666741E-2</v>
      </c>
      <c r="O247" s="120">
        <v>0.62847222222222221</v>
      </c>
      <c r="P247" s="565">
        <f t="shared" si="104"/>
        <v>4.513888888888884E-2</v>
      </c>
      <c r="Q247" s="120">
        <v>0.63541666666666663</v>
      </c>
      <c r="R247" s="120">
        <v>0.70138888888888884</v>
      </c>
      <c r="S247" s="9">
        <f t="shared" si="105"/>
        <v>6.597222222222221E-2</v>
      </c>
      <c r="T247" s="120">
        <v>0.63541666666666663</v>
      </c>
      <c r="U247" s="120">
        <v>0.70138888888888884</v>
      </c>
      <c r="V247" s="9">
        <f t="shared" si="106"/>
        <v>6.597222222222221E-2</v>
      </c>
      <c r="W247" s="120">
        <v>0.72916666666666663</v>
      </c>
      <c r="X247" s="9">
        <f t="shared" si="133"/>
        <v>2.777777777777779E-2</v>
      </c>
      <c r="Y247" s="120">
        <v>0.75555555555555554</v>
      </c>
      <c r="Z247" s="9">
        <f t="shared" si="107"/>
        <v>2.6388888888888906E-2</v>
      </c>
      <c r="AA247" s="120">
        <v>0.84166666666666667</v>
      </c>
      <c r="AB247" s="565">
        <f t="shared" si="108"/>
        <v>8.6111111111111138E-2</v>
      </c>
      <c r="AC247" s="120">
        <v>0.84166666666666667</v>
      </c>
      <c r="AD247" s="120">
        <v>0.84166666666666667</v>
      </c>
      <c r="AE247" s="9">
        <f t="shared" si="109"/>
        <v>0</v>
      </c>
      <c r="AF247" s="120">
        <v>0.85069444444444453</v>
      </c>
      <c r="AG247" s="120">
        <v>0.85416666666666663</v>
      </c>
      <c r="AH247" s="9">
        <f t="shared" si="131"/>
        <v>3.4722222222220989E-3</v>
      </c>
      <c r="AI247" s="10">
        <f t="shared" si="111"/>
        <v>0</v>
      </c>
      <c r="AJ247" s="10">
        <f t="shared" si="112"/>
        <v>5</v>
      </c>
      <c r="AK247" s="120">
        <v>0.85416666666666663</v>
      </c>
      <c r="AL247" s="120">
        <v>0.87152777777777779</v>
      </c>
      <c r="AM247" s="9">
        <f t="shared" si="113"/>
        <v>1.736111111111116E-2</v>
      </c>
      <c r="AN247" s="565">
        <f t="shared" si="132"/>
        <v>0.30555555555555558</v>
      </c>
      <c r="AO247" s="10">
        <f t="shared" si="114"/>
        <v>7</v>
      </c>
      <c r="AP247" s="10">
        <f t="shared" si="115"/>
        <v>20</v>
      </c>
      <c r="AQ247" s="565">
        <f t="shared" si="116"/>
        <v>8.6111111111111138E-2</v>
      </c>
      <c r="AR247" s="10">
        <f t="shared" si="117"/>
        <v>2</v>
      </c>
      <c r="AS247" s="10">
        <f t="shared" si="118"/>
        <v>4</v>
      </c>
      <c r="AT247" s="554"/>
      <c r="AU247" s="554"/>
      <c r="AV247" s="554"/>
      <c r="AW247" s="546">
        <f t="shared" si="119"/>
        <v>0</v>
      </c>
      <c r="AX247" s="546">
        <f t="shared" si="129"/>
        <v>0</v>
      </c>
      <c r="AY247" s="554"/>
      <c r="AZ247" s="546">
        <f t="shared" si="120"/>
        <v>0</v>
      </c>
      <c r="BA247" s="546">
        <f t="shared" si="121"/>
        <v>0</v>
      </c>
      <c r="BB247" s="554"/>
      <c r="BC247" s="546">
        <f t="shared" si="122"/>
        <v>0</v>
      </c>
      <c r="BD247" s="546">
        <f t="shared" si="123"/>
        <v>0</v>
      </c>
      <c r="BE247" s="554"/>
      <c r="BF247" s="546">
        <f t="shared" si="124"/>
        <v>0</v>
      </c>
      <c r="BG247" s="546">
        <f t="shared" si="125"/>
        <v>0</v>
      </c>
      <c r="BH247" s="554"/>
      <c r="BI247" s="637">
        <f t="shared" si="126"/>
        <v>0</v>
      </c>
      <c r="BJ247" s="558">
        <f t="shared" si="127"/>
        <v>0</v>
      </c>
      <c r="BK247" s="642">
        <f t="shared" si="128"/>
        <v>62.190784313725487</v>
      </c>
    </row>
    <row r="248" spans="1:63" s="121" customFormat="1" ht="21" customHeight="1" x14ac:dyDescent="0.25">
      <c r="A248" s="595">
        <v>40787</v>
      </c>
      <c r="B248" s="596">
        <f t="shared" si="130"/>
        <v>9</v>
      </c>
      <c r="C248" s="597">
        <v>1</v>
      </c>
      <c r="D248" s="598" t="s">
        <v>224</v>
      </c>
      <c r="E248" s="598" t="s">
        <v>225</v>
      </c>
      <c r="F248" s="529">
        <v>3225.92</v>
      </c>
      <c r="G248" s="597">
        <v>52</v>
      </c>
      <c r="H248" s="597">
        <v>7</v>
      </c>
      <c r="I248" s="554">
        <v>0.65972222222222221</v>
      </c>
      <c r="J248" s="554">
        <v>0.65972222222222221</v>
      </c>
      <c r="K248" s="120">
        <v>0.66666666666666663</v>
      </c>
      <c r="L248" s="565">
        <f t="shared" si="102"/>
        <v>6.9444444444444198E-3</v>
      </c>
      <c r="M248" s="120">
        <v>0.68055555555555547</v>
      </c>
      <c r="N248" s="565">
        <f t="shared" si="103"/>
        <v>1.388888888888884E-2</v>
      </c>
      <c r="O248" s="120">
        <v>0.73958333333333337</v>
      </c>
      <c r="P248" s="565">
        <f t="shared" si="104"/>
        <v>5.9027777777777901E-2</v>
      </c>
      <c r="Q248" s="120">
        <v>0.74652777777777779</v>
      </c>
      <c r="R248" s="120">
        <v>0.85416666666666663</v>
      </c>
      <c r="S248" s="9">
        <f t="shared" si="105"/>
        <v>0.10763888888888884</v>
      </c>
      <c r="T248" s="120">
        <v>0.74652777777777779</v>
      </c>
      <c r="U248" s="120">
        <v>0.85416666666666663</v>
      </c>
      <c r="V248" s="9">
        <f t="shared" si="106"/>
        <v>0.10763888888888884</v>
      </c>
      <c r="W248" s="120">
        <v>0.875</v>
      </c>
      <c r="X248" s="9">
        <f t="shared" si="133"/>
        <v>2.083333333333337E-2</v>
      </c>
      <c r="Y248" s="120">
        <v>0.88611111111111107</v>
      </c>
      <c r="Z248" s="9">
        <f t="shared" si="107"/>
        <v>1.1111111111111072E-2</v>
      </c>
      <c r="AA248" s="120">
        <v>1.0381944444444444</v>
      </c>
      <c r="AB248" s="565">
        <f t="shared" si="108"/>
        <v>0.15208333333333335</v>
      </c>
      <c r="AC248" s="120">
        <v>1.0381944444444444</v>
      </c>
      <c r="AD248" s="120">
        <v>1.0381944444444444</v>
      </c>
      <c r="AE248" s="9">
        <f t="shared" si="109"/>
        <v>0</v>
      </c>
      <c r="AF248" s="120">
        <v>1.0520833333333333</v>
      </c>
      <c r="AG248" s="120">
        <v>1.0555555555555556</v>
      </c>
      <c r="AH248" s="9">
        <f t="shared" si="131"/>
        <v>3.4722222222223209E-3</v>
      </c>
      <c r="AI248" s="10">
        <f t="shared" si="111"/>
        <v>0</v>
      </c>
      <c r="AJ248" s="10">
        <f t="shared" si="112"/>
        <v>5</v>
      </c>
      <c r="AK248" s="120">
        <v>1.0555555555555556</v>
      </c>
      <c r="AL248" s="120">
        <v>1.0590277777777779</v>
      </c>
      <c r="AM248" s="9">
        <f t="shared" si="113"/>
        <v>3.4722222222223209E-3</v>
      </c>
      <c r="AN248" s="565">
        <f t="shared" si="132"/>
        <v>0.39930555555555569</v>
      </c>
      <c r="AO248" s="10">
        <f t="shared" si="114"/>
        <v>9</v>
      </c>
      <c r="AP248" s="10">
        <f t="shared" si="115"/>
        <v>35</v>
      </c>
      <c r="AQ248" s="565">
        <f t="shared" si="116"/>
        <v>0.15208333333333335</v>
      </c>
      <c r="AR248" s="10">
        <f t="shared" si="117"/>
        <v>3</v>
      </c>
      <c r="AS248" s="10">
        <f t="shared" si="118"/>
        <v>39</v>
      </c>
      <c r="AT248" s="554"/>
      <c r="AU248" s="554"/>
      <c r="AV248" s="554"/>
      <c r="AW248" s="546">
        <f t="shared" si="119"/>
        <v>0</v>
      </c>
      <c r="AX248" s="546">
        <f t="shared" si="129"/>
        <v>0</v>
      </c>
      <c r="AY248" s="554"/>
      <c r="AZ248" s="546">
        <f t="shared" si="120"/>
        <v>0</v>
      </c>
      <c r="BA248" s="546">
        <f t="shared" si="121"/>
        <v>0</v>
      </c>
      <c r="BB248" s="554"/>
      <c r="BC248" s="546">
        <f t="shared" si="122"/>
        <v>0</v>
      </c>
      <c r="BD248" s="546">
        <f t="shared" si="123"/>
        <v>0</v>
      </c>
      <c r="BE248" s="554"/>
      <c r="BF248" s="546">
        <f t="shared" si="124"/>
        <v>0</v>
      </c>
      <c r="BG248" s="546">
        <f t="shared" si="125"/>
        <v>0</v>
      </c>
      <c r="BH248" s="554"/>
      <c r="BI248" s="637">
        <f t="shared" si="126"/>
        <v>0</v>
      </c>
      <c r="BJ248" s="558">
        <f t="shared" si="127"/>
        <v>0</v>
      </c>
      <c r="BK248" s="642">
        <f t="shared" si="128"/>
        <v>62.036923076923081</v>
      </c>
    </row>
    <row r="249" spans="1:63" s="121" customFormat="1" x14ac:dyDescent="0.25">
      <c r="A249" s="595">
        <v>40788</v>
      </c>
      <c r="B249" s="596">
        <f t="shared" si="130"/>
        <v>9</v>
      </c>
      <c r="C249" s="597">
        <v>4</v>
      </c>
      <c r="D249" s="598" t="s">
        <v>33</v>
      </c>
      <c r="E249" s="598" t="s">
        <v>236</v>
      </c>
      <c r="F249" s="529">
        <v>3716</v>
      </c>
      <c r="G249" s="597">
        <v>59</v>
      </c>
      <c r="H249" s="597">
        <v>0</v>
      </c>
      <c r="I249" s="554">
        <v>0.11458333333333333</v>
      </c>
      <c r="J249" s="554">
        <v>0.11458333333333333</v>
      </c>
      <c r="K249" s="120">
        <v>0.125</v>
      </c>
      <c r="L249" s="565">
        <f t="shared" si="102"/>
        <v>1.0416666666666671E-2</v>
      </c>
      <c r="M249" s="120">
        <v>0.14583333333333334</v>
      </c>
      <c r="N249" s="565">
        <f t="shared" si="103"/>
        <v>2.0833333333333343E-2</v>
      </c>
      <c r="O249" s="120">
        <v>0.18402777777777779</v>
      </c>
      <c r="P249" s="565">
        <f t="shared" si="104"/>
        <v>3.8194444444444448E-2</v>
      </c>
      <c r="Q249" s="120">
        <v>0.18402777777777779</v>
      </c>
      <c r="R249" s="120">
        <v>0.24652777777777779</v>
      </c>
      <c r="S249" s="9">
        <f t="shared" si="105"/>
        <v>6.25E-2</v>
      </c>
      <c r="T249" s="120">
        <v>0.18402777777777779</v>
      </c>
      <c r="U249" s="120">
        <v>0.24652777777777779</v>
      </c>
      <c r="V249" s="9">
        <f t="shared" si="106"/>
        <v>6.25E-2</v>
      </c>
      <c r="W249" s="120">
        <v>0.25</v>
      </c>
      <c r="X249" s="9">
        <f t="shared" si="133"/>
        <v>3.4722222222222099E-3</v>
      </c>
      <c r="Y249" s="120">
        <v>0.25277777777777777</v>
      </c>
      <c r="Z249" s="9">
        <f t="shared" si="107"/>
        <v>2.7777777777777679E-3</v>
      </c>
      <c r="AA249" s="120">
        <v>0.35972222222222222</v>
      </c>
      <c r="AB249" s="565">
        <f t="shared" si="108"/>
        <v>0.10694444444444445</v>
      </c>
      <c r="AC249" s="120">
        <v>0.35972222222222222</v>
      </c>
      <c r="AD249" s="120">
        <v>0.35972222222222222</v>
      </c>
      <c r="AE249" s="9">
        <f t="shared" si="109"/>
        <v>0</v>
      </c>
      <c r="AF249" s="120">
        <v>0.36458333333333331</v>
      </c>
      <c r="AG249" s="120">
        <v>0.37152777777777773</v>
      </c>
      <c r="AH249" s="9">
        <f t="shared" si="131"/>
        <v>6.9444444444444198E-3</v>
      </c>
      <c r="AI249" s="10">
        <f t="shared" si="111"/>
        <v>0</v>
      </c>
      <c r="AJ249" s="10">
        <f t="shared" si="112"/>
        <v>10</v>
      </c>
      <c r="AK249" s="120">
        <v>0.37152777777777773</v>
      </c>
      <c r="AL249" s="120">
        <v>0.38194444444444442</v>
      </c>
      <c r="AM249" s="9">
        <f t="shared" si="113"/>
        <v>1.0416666666666685E-2</v>
      </c>
      <c r="AN249" s="565">
        <f t="shared" si="132"/>
        <v>0.2673611111111111</v>
      </c>
      <c r="AO249" s="10">
        <f t="shared" si="114"/>
        <v>6</v>
      </c>
      <c r="AP249" s="10">
        <f t="shared" si="115"/>
        <v>25</v>
      </c>
      <c r="AQ249" s="565">
        <f t="shared" si="116"/>
        <v>0.10694444444444445</v>
      </c>
      <c r="AR249" s="10">
        <f t="shared" si="117"/>
        <v>2</v>
      </c>
      <c r="AS249" s="10">
        <f t="shared" si="118"/>
        <v>34</v>
      </c>
      <c r="AT249" s="554"/>
      <c r="AU249" s="554"/>
      <c r="AV249" s="554"/>
      <c r="AW249" s="546">
        <f t="shared" si="119"/>
        <v>0</v>
      </c>
      <c r="AX249" s="546">
        <f t="shared" si="129"/>
        <v>0</v>
      </c>
      <c r="AY249" s="554"/>
      <c r="AZ249" s="546">
        <f t="shared" si="120"/>
        <v>0</v>
      </c>
      <c r="BA249" s="546">
        <f t="shared" si="121"/>
        <v>0</v>
      </c>
      <c r="BB249" s="554"/>
      <c r="BC249" s="546">
        <f t="shared" si="122"/>
        <v>0</v>
      </c>
      <c r="BD249" s="546">
        <f t="shared" si="123"/>
        <v>0</v>
      </c>
      <c r="BE249" s="554"/>
      <c r="BF249" s="546">
        <f t="shared" si="124"/>
        <v>0</v>
      </c>
      <c r="BG249" s="546">
        <f t="shared" si="125"/>
        <v>0</v>
      </c>
      <c r="BH249" s="554"/>
      <c r="BI249" s="637">
        <f t="shared" si="126"/>
        <v>0</v>
      </c>
      <c r="BJ249" s="558">
        <f t="shared" si="127"/>
        <v>0</v>
      </c>
      <c r="BK249" s="642">
        <f t="shared" si="128"/>
        <v>62.983050847457626</v>
      </c>
    </row>
    <row r="250" spans="1:63" s="121" customFormat="1" ht="51" customHeight="1" x14ac:dyDescent="0.25">
      <c r="A250" s="595">
        <v>40788</v>
      </c>
      <c r="B250" s="596">
        <f t="shared" si="130"/>
        <v>9</v>
      </c>
      <c r="C250" s="597">
        <v>5</v>
      </c>
      <c r="D250" s="598" t="s">
        <v>33</v>
      </c>
      <c r="E250" s="598" t="s">
        <v>334</v>
      </c>
      <c r="F250" s="529">
        <v>3527.02</v>
      </c>
      <c r="G250" s="597">
        <v>55</v>
      </c>
      <c r="H250" s="597">
        <v>4</v>
      </c>
      <c r="I250" s="554">
        <v>0.23958333333333334</v>
      </c>
      <c r="J250" s="554">
        <v>0.23958333333333334</v>
      </c>
      <c r="K250" s="120">
        <v>0.26041666666666669</v>
      </c>
      <c r="L250" s="565">
        <f t="shared" si="102"/>
        <v>2.0833333333333343E-2</v>
      </c>
      <c r="M250" s="120">
        <v>0.28125</v>
      </c>
      <c r="N250" s="565">
        <f t="shared" si="103"/>
        <v>2.0833333333333315E-2</v>
      </c>
      <c r="O250" s="120">
        <v>0.31944444444444448</v>
      </c>
      <c r="P250" s="565">
        <f>O250-M249</f>
        <v>0.17361111111111113</v>
      </c>
      <c r="Q250" s="120">
        <v>0.3263888888888889</v>
      </c>
      <c r="R250" s="120">
        <v>0.3611111111111111</v>
      </c>
      <c r="S250" s="9">
        <f t="shared" si="105"/>
        <v>3.472222222222221E-2</v>
      </c>
      <c r="T250" s="120">
        <v>0.3263888888888889</v>
      </c>
      <c r="U250" s="120">
        <v>0.3611111111111111</v>
      </c>
      <c r="V250" s="9">
        <f t="shared" si="106"/>
        <v>3.472222222222221E-2</v>
      </c>
      <c r="W250" s="120">
        <v>0.36805555555555558</v>
      </c>
      <c r="X250" s="9">
        <f t="shared" si="133"/>
        <v>6.9444444444444753E-3</v>
      </c>
      <c r="Y250" s="120">
        <v>0.37638888888888888</v>
      </c>
      <c r="Z250" s="9">
        <f t="shared" si="107"/>
        <v>8.3333333333333037E-3</v>
      </c>
      <c r="AA250" s="120">
        <v>0.52847222222222223</v>
      </c>
      <c r="AB250" s="565">
        <f t="shared" si="108"/>
        <v>0.15208333333333335</v>
      </c>
      <c r="AC250" s="120">
        <v>0.52847222222222223</v>
      </c>
      <c r="AD250" s="120">
        <v>0.52847222222222223</v>
      </c>
      <c r="AE250" s="9">
        <f t="shared" si="109"/>
        <v>0</v>
      </c>
      <c r="AF250" s="120">
        <v>0.53819444444444442</v>
      </c>
      <c r="AG250" s="120">
        <v>0.54513888888888895</v>
      </c>
      <c r="AH250" s="9">
        <f t="shared" si="131"/>
        <v>6.9444444444445308E-3</v>
      </c>
      <c r="AI250" s="10">
        <f t="shared" si="111"/>
        <v>0</v>
      </c>
      <c r="AJ250" s="10">
        <f t="shared" si="112"/>
        <v>10</v>
      </c>
      <c r="AK250" s="120">
        <v>0.54513888888888895</v>
      </c>
      <c r="AL250" s="120">
        <v>0.54861111111111105</v>
      </c>
      <c r="AM250" s="9">
        <f t="shared" si="113"/>
        <v>3.4722222222220989E-3</v>
      </c>
      <c r="AN250" s="565">
        <f t="shared" si="132"/>
        <v>0.30902777777777768</v>
      </c>
      <c r="AO250" s="10">
        <f t="shared" si="114"/>
        <v>7</v>
      </c>
      <c r="AP250" s="10">
        <f t="shared" si="115"/>
        <v>25</v>
      </c>
      <c r="AQ250" s="565">
        <f t="shared" si="116"/>
        <v>0.15208333333333335</v>
      </c>
      <c r="AR250" s="10">
        <f t="shared" si="117"/>
        <v>3</v>
      </c>
      <c r="AS250" s="10">
        <f t="shared" si="118"/>
        <v>39</v>
      </c>
      <c r="AT250" s="554"/>
      <c r="AU250" s="554"/>
      <c r="AV250" s="554"/>
      <c r="AW250" s="546">
        <f t="shared" si="119"/>
        <v>0</v>
      </c>
      <c r="AX250" s="546">
        <f t="shared" si="129"/>
        <v>0</v>
      </c>
      <c r="AY250" s="554"/>
      <c r="AZ250" s="546">
        <f t="shared" si="120"/>
        <v>0</v>
      </c>
      <c r="BA250" s="546">
        <f t="shared" si="121"/>
        <v>0</v>
      </c>
      <c r="BB250" s="554"/>
      <c r="BC250" s="546">
        <f t="shared" si="122"/>
        <v>0</v>
      </c>
      <c r="BD250" s="546">
        <f t="shared" si="123"/>
        <v>0</v>
      </c>
      <c r="BE250" s="554"/>
      <c r="BF250" s="546">
        <f t="shared" si="124"/>
        <v>0</v>
      </c>
      <c r="BG250" s="546">
        <f t="shared" si="125"/>
        <v>0</v>
      </c>
      <c r="BH250" s="554"/>
      <c r="BI250" s="637">
        <f t="shared" si="126"/>
        <v>0</v>
      </c>
      <c r="BJ250" s="558">
        <f t="shared" si="127"/>
        <v>0</v>
      </c>
      <c r="BK250" s="642">
        <f t="shared" si="128"/>
        <v>64.12763636363637</v>
      </c>
    </row>
    <row r="251" spans="1:63" s="121" customFormat="1" x14ac:dyDescent="0.25">
      <c r="A251" s="595">
        <v>40788</v>
      </c>
      <c r="B251" s="596">
        <f t="shared" si="130"/>
        <v>9</v>
      </c>
      <c r="C251" s="597">
        <v>1</v>
      </c>
      <c r="D251" s="598" t="s">
        <v>298</v>
      </c>
      <c r="E251" s="598" t="s">
        <v>242</v>
      </c>
      <c r="F251" s="529">
        <v>3712.51</v>
      </c>
      <c r="G251" s="597">
        <v>59</v>
      </c>
      <c r="H251" s="597">
        <v>0</v>
      </c>
      <c r="I251" s="554">
        <v>0.47222222222222227</v>
      </c>
      <c r="J251" s="554">
        <v>0.47222222222222227</v>
      </c>
      <c r="K251" s="120">
        <v>0.47569444444444442</v>
      </c>
      <c r="L251" s="565">
        <f t="shared" si="102"/>
        <v>3.4722222222221544E-3</v>
      </c>
      <c r="M251" s="120">
        <v>0.47916666666666669</v>
      </c>
      <c r="N251" s="565">
        <f t="shared" si="103"/>
        <v>3.4722222222222654E-3</v>
      </c>
      <c r="O251" s="120">
        <v>0.48958333333333331</v>
      </c>
      <c r="P251" s="565">
        <f t="shared" ref="P251:P282" si="134">O251-M251</f>
        <v>1.041666666666663E-2</v>
      </c>
      <c r="Q251" s="120">
        <v>0.49305555555555558</v>
      </c>
      <c r="R251" s="120">
        <v>0.54166666666666663</v>
      </c>
      <c r="S251" s="9">
        <f t="shared" si="105"/>
        <v>4.8611111111111049E-2</v>
      </c>
      <c r="T251" s="120">
        <v>0.49305555555555558</v>
      </c>
      <c r="U251" s="120">
        <v>0.54166666666666663</v>
      </c>
      <c r="V251" s="9">
        <f t="shared" si="106"/>
        <v>4.8611111111111049E-2</v>
      </c>
      <c r="W251" s="120">
        <v>0.56944444444444442</v>
      </c>
      <c r="X251" s="9">
        <f t="shared" si="133"/>
        <v>2.777777777777779E-2</v>
      </c>
      <c r="Y251" s="120">
        <v>0.59027777777777779</v>
      </c>
      <c r="Z251" s="9">
        <f t="shared" si="107"/>
        <v>2.083333333333337E-2</v>
      </c>
      <c r="AA251" s="120">
        <v>0.66527777777777775</v>
      </c>
      <c r="AB251" s="565">
        <f t="shared" si="108"/>
        <v>7.4999999999999956E-2</v>
      </c>
      <c r="AC251" s="120">
        <v>0.66527777777777775</v>
      </c>
      <c r="AD251" s="120">
        <v>0.66527777777777775</v>
      </c>
      <c r="AE251" s="9">
        <f t="shared" si="109"/>
        <v>0</v>
      </c>
      <c r="AF251" s="120">
        <v>0.67013888888888884</v>
      </c>
      <c r="AG251" s="120">
        <v>0.67361111111111116</v>
      </c>
      <c r="AH251" s="9">
        <f t="shared" si="131"/>
        <v>3.4722222222223209E-3</v>
      </c>
      <c r="AI251" s="10">
        <f t="shared" si="111"/>
        <v>0</v>
      </c>
      <c r="AJ251" s="10">
        <f t="shared" si="112"/>
        <v>5</v>
      </c>
      <c r="AK251" s="120">
        <v>0.67361111111111116</v>
      </c>
      <c r="AL251" s="120">
        <v>0.68055555555555547</v>
      </c>
      <c r="AM251" s="9">
        <f t="shared" si="113"/>
        <v>6.9444444444443088E-3</v>
      </c>
      <c r="AN251" s="565">
        <f t="shared" si="132"/>
        <v>0.2083333333333332</v>
      </c>
      <c r="AO251" s="10">
        <f t="shared" si="114"/>
        <v>5</v>
      </c>
      <c r="AP251" s="10">
        <f t="shared" si="115"/>
        <v>0</v>
      </c>
      <c r="AQ251" s="565">
        <f t="shared" si="116"/>
        <v>7.4999999999999956E-2</v>
      </c>
      <c r="AR251" s="10">
        <f t="shared" si="117"/>
        <v>1</v>
      </c>
      <c r="AS251" s="10">
        <f t="shared" si="118"/>
        <v>48</v>
      </c>
      <c r="AT251" s="554"/>
      <c r="AU251" s="554"/>
      <c r="AV251" s="554"/>
      <c r="AW251" s="546">
        <f t="shared" si="119"/>
        <v>0</v>
      </c>
      <c r="AX251" s="546">
        <f t="shared" si="129"/>
        <v>0</v>
      </c>
      <c r="AY251" s="554"/>
      <c r="AZ251" s="546">
        <f t="shared" si="120"/>
        <v>0</v>
      </c>
      <c r="BA251" s="546">
        <f t="shared" si="121"/>
        <v>0</v>
      </c>
      <c r="BB251" s="554"/>
      <c r="BC251" s="546">
        <f t="shared" si="122"/>
        <v>0</v>
      </c>
      <c r="BD251" s="546">
        <f t="shared" si="123"/>
        <v>0</v>
      </c>
      <c r="BE251" s="554"/>
      <c r="BF251" s="546">
        <f t="shared" si="124"/>
        <v>0</v>
      </c>
      <c r="BG251" s="546">
        <f t="shared" si="125"/>
        <v>0</v>
      </c>
      <c r="BH251" s="554"/>
      <c r="BI251" s="637">
        <f t="shared" si="126"/>
        <v>0</v>
      </c>
      <c r="BJ251" s="558">
        <f t="shared" si="127"/>
        <v>0</v>
      </c>
      <c r="BK251" s="642">
        <f t="shared" si="128"/>
        <v>62.923898305084748</v>
      </c>
    </row>
    <row r="252" spans="1:63" s="121" customFormat="1" x14ac:dyDescent="0.25">
      <c r="A252" s="595">
        <v>40788</v>
      </c>
      <c r="B252" s="596">
        <f t="shared" si="130"/>
        <v>9</v>
      </c>
      <c r="C252" s="597">
        <v>1</v>
      </c>
      <c r="D252" s="598" t="s">
        <v>309</v>
      </c>
      <c r="E252" s="598" t="s">
        <v>265</v>
      </c>
      <c r="F252" s="529">
        <v>3502.92</v>
      </c>
      <c r="G252" s="597">
        <v>55</v>
      </c>
      <c r="H252" s="597">
        <v>3</v>
      </c>
      <c r="I252" s="554">
        <v>0.57638888888888895</v>
      </c>
      <c r="J252" s="554">
        <v>0.57638888888888895</v>
      </c>
      <c r="K252" s="120">
        <v>0.58333333333333337</v>
      </c>
      <c r="L252" s="565">
        <f t="shared" si="102"/>
        <v>6.9444444444444198E-3</v>
      </c>
      <c r="M252" s="120">
        <v>0.58680555555555558</v>
      </c>
      <c r="N252" s="565">
        <f t="shared" si="103"/>
        <v>3.4722222222222099E-3</v>
      </c>
      <c r="O252" s="120">
        <v>0.60416666666666663</v>
      </c>
      <c r="P252" s="565">
        <f t="shared" si="134"/>
        <v>1.7361111111111049E-2</v>
      </c>
      <c r="Q252" s="120">
        <v>0.61458333333333337</v>
      </c>
      <c r="R252" s="120">
        <v>0.6875</v>
      </c>
      <c r="S252" s="9">
        <f t="shared" si="105"/>
        <v>7.291666666666663E-2</v>
      </c>
      <c r="T252" s="120">
        <v>0.61458333333333337</v>
      </c>
      <c r="U252" s="120">
        <v>0.6875</v>
      </c>
      <c r="V252" s="9">
        <f t="shared" si="106"/>
        <v>7.291666666666663E-2</v>
      </c>
      <c r="W252" s="120">
        <v>0.70833333333333337</v>
      </c>
      <c r="X252" s="9">
        <f t="shared" si="133"/>
        <v>2.083333333333337E-2</v>
      </c>
      <c r="Y252" s="120">
        <v>0.71527777777777779</v>
      </c>
      <c r="Z252" s="9">
        <f t="shared" si="107"/>
        <v>6.9444444444444198E-3</v>
      </c>
      <c r="AA252" s="120">
        <v>0.79999999999999993</v>
      </c>
      <c r="AB252" s="565">
        <f t="shared" si="108"/>
        <v>8.4722222222222143E-2</v>
      </c>
      <c r="AC252" s="120">
        <v>0.79999999999999993</v>
      </c>
      <c r="AD252" s="120">
        <v>0.79999999999999993</v>
      </c>
      <c r="AE252" s="9">
        <f t="shared" si="109"/>
        <v>0</v>
      </c>
      <c r="AF252" s="120">
        <v>0.8125</v>
      </c>
      <c r="AG252" s="120">
        <v>0.82291666666666663</v>
      </c>
      <c r="AH252" s="9">
        <f t="shared" si="131"/>
        <v>1.041666666666663E-2</v>
      </c>
      <c r="AI252" s="10">
        <f t="shared" si="111"/>
        <v>0</v>
      </c>
      <c r="AJ252" s="10">
        <f t="shared" si="112"/>
        <v>15</v>
      </c>
      <c r="AK252" s="120">
        <v>0.82291666666666663</v>
      </c>
      <c r="AL252" s="120">
        <v>0.84027777777777779</v>
      </c>
      <c r="AM252" s="9">
        <f t="shared" si="113"/>
        <v>1.736111111111116E-2</v>
      </c>
      <c r="AN252" s="565">
        <f t="shared" si="132"/>
        <v>0.26388888888888884</v>
      </c>
      <c r="AO252" s="10">
        <f t="shared" si="114"/>
        <v>6</v>
      </c>
      <c r="AP252" s="10">
        <f t="shared" si="115"/>
        <v>20</v>
      </c>
      <c r="AQ252" s="565">
        <f t="shared" si="116"/>
        <v>8.4722222222222143E-2</v>
      </c>
      <c r="AR252" s="10">
        <f t="shared" si="117"/>
        <v>2</v>
      </c>
      <c r="AS252" s="10">
        <f t="shared" si="118"/>
        <v>2</v>
      </c>
      <c r="AT252" s="554"/>
      <c r="AU252" s="554"/>
      <c r="AV252" s="554"/>
      <c r="AW252" s="546">
        <f t="shared" si="119"/>
        <v>0</v>
      </c>
      <c r="AX252" s="546">
        <f t="shared" si="129"/>
        <v>0</v>
      </c>
      <c r="AY252" s="554"/>
      <c r="AZ252" s="546">
        <f t="shared" si="120"/>
        <v>0</v>
      </c>
      <c r="BA252" s="546">
        <f t="shared" si="121"/>
        <v>0</v>
      </c>
      <c r="BB252" s="554"/>
      <c r="BC252" s="546">
        <f t="shared" si="122"/>
        <v>0</v>
      </c>
      <c r="BD252" s="546">
        <f t="shared" si="123"/>
        <v>0</v>
      </c>
      <c r="BE252" s="554"/>
      <c r="BF252" s="546">
        <f t="shared" si="124"/>
        <v>0</v>
      </c>
      <c r="BG252" s="546">
        <f t="shared" si="125"/>
        <v>0</v>
      </c>
      <c r="BH252" s="554"/>
      <c r="BI252" s="637">
        <f t="shared" si="126"/>
        <v>0</v>
      </c>
      <c r="BJ252" s="558">
        <f t="shared" si="127"/>
        <v>0</v>
      </c>
      <c r="BK252" s="642">
        <f t="shared" si="128"/>
        <v>63.689454545454545</v>
      </c>
    </row>
    <row r="253" spans="1:63" s="121" customFormat="1" ht="30" x14ac:dyDescent="0.25">
      <c r="A253" s="595">
        <v>40788</v>
      </c>
      <c r="B253" s="596">
        <f t="shared" si="130"/>
        <v>9</v>
      </c>
      <c r="C253" s="597">
        <v>6</v>
      </c>
      <c r="D253" s="598" t="s">
        <v>33</v>
      </c>
      <c r="E253" s="598" t="s">
        <v>335</v>
      </c>
      <c r="F253" s="529">
        <v>3614.24</v>
      </c>
      <c r="G253" s="597">
        <v>58</v>
      </c>
      <c r="H253" s="597">
        <v>1</v>
      </c>
      <c r="I253" s="554">
        <v>0.89236111111111116</v>
      </c>
      <c r="J253" s="554">
        <v>0.89236111111111116</v>
      </c>
      <c r="K253" s="120">
        <v>0.89930555555555547</v>
      </c>
      <c r="L253" s="565">
        <f t="shared" si="102"/>
        <v>6.9444444444443088E-3</v>
      </c>
      <c r="M253" s="120">
        <v>0.90972222222222221</v>
      </c>
      <c r="N253" s="565">
        <f t="shared" si="103"/>
        <v>1.0416666666666741E-2</v>
      </c>
      <c r="O253" s="120">
        <v>0.92708333333333337</v>
      </c>
      <c r="P253" s="565">
        <f t="shared" si="134"/>
        <v>1.736111111111116E-2</v>
      </c>
      <c r="Q253" s="120">
        <v>0.93055555555555547</v>
      </c>
      <c r="R253" s="120">
        <v>0.97916666666666663</v>
      </c>
      <c r="S253" s="9">
        <f t="shared" si="105"/>
        <v>4.861111111111116E-2</v>
      </c>
      <c r="T253" s="120">
        <v>0.93055555555555547</v>
      </c>
      <c r="U253" s="120">
        <v>0.97916666666666663</v>
      </c>
      <c r="V253" s="9">
        <f t="shared" si="106"/>
        <v>4.861111111111116E-2</v>
      </c>
      <c r="W253" s="120">
        <v>0.9819444444444444</v>
      </c>
      <c r="X253" s="9">
        <f t="shared" si="133"/>
        <v>2.7777777777777679E-3</v>
      </c>
      <c r="Y253" s="120">
        <v>0.98402777777777783</v>
      </c>
      <c r="Z253" s="9">
        <f t="shared" si="107"/>
        <v>2.083333333333437E-3</v>
      </c>
      <c r="AA253" s="120">
        <v>1.2055555555555555</v>
      </c>
      <c r="AB253" s="565">
        <f t="shared" si="108"/>
        <v>0.22152777777777766</v>
      </c>
      <c r="AC253" s="120">
        <v>1.2055555555555555</v>
      </c>
      <c r="AD253" s="120">
        <v>1.2055555555555555</v>
      </c>
      <c r="AE253" s="9">
        <f t="shared" si="109"/>
        <v>0</v>
      </c>
      <c r="AF253" s="120">
        <v>1.2152777777777779</v>
      </c>
      <c r="AG253" s="120">
        <v>1.2222222222222221</v>
      </c>
      <c r="AH253" s="9">
        <f t="shared" si="131"/>
        <v>6.9444444444441977E-3</v>
      </c>
      <c r="AI253" s="10">
        <f t="shared" si="111"/>
        <v>0</v>
      </c>
      <c r="AJ253" s="10">
        <f t="shared" si="112"/>
        <v>10</v>
      </c>
      <c r="AK253" s="120">
        <v>1.2222222222222221</v>
      </c>
      <c r="AL253" s="120">
        <v>1.2430555555555556</v>
      </c>
      <c r="AM253" s="9">
        <f t="shared" si="113"/>
        <v>2.0833333333333481E-2</v>
      </c>
      <c r="AN253" s="565">
        <f t="shared" si="132"/>
        <v>0.35069444444444442</v>
      </c>
      <c r="AO253" s="10">
        <f t="shared" si="114"/>
        <v>8</v>
      </c>
      <c r="AP253" s="10">
        <f t="shared" si="115"/>
        <v>25</v>
      </c>
      <c r="AQ253" s="565">
        <f t="shared" si="116"/>
        <v>0.22152777777777766</v>
      </c>
      <c r="AR253" s="10">
        <f t="shared" si="117"/>
        <v>5</v>
      </c>
      <c r="AS253" s="10">
        <f t="shared" si="118"/>
        <v>19</v>
      </c>
      <c r="AT253" s="554"/>
      <c r="AU253" s="554"/>
      <c r="AV253" s="554"/>
      <c r="AW253" s="546">
        <f t="shared" si="119"/>
        <v>0</v>
      </c>
      <c r="AX253" s="546">
        <f t="shared" si="129"/>
        <v>0</v>
      </c>
      <c r="AY253" s="554"/>
      <c r="AZ253" s="546">
        <f t="shared" si="120"/>
        <v>0</v>
      </c>
      <c r="BA253" s="546">
        <f t="shared" si="121"/>
        <v>0</v>
      </c>
      <c r="BB253" s="554"/>
      <c r="BC253" s="546">
        <f t="shared" si="122"/>
        <v>0</v>
      </c>
      <c r="BD253" s="546">
        <f t="shared" si="123"/>
        <v>0</v>
      </c>
      <c r="BE253" s="554"/>
      <c r="BF253" s="546">
        <f t="shared" si="124"/>
        <v>0</v>
      </c>
      <c r="BG253" s="546">
        <f t="shared" si="125"/>
        <v>0</v>
      </c>
      <c r="BH253" s="554"/>
      <c r="BI253" s="637">
        <f t="shared" si="126"/>
        <v>0</v>
      </c>
      <c r="BJ253" s="558">
        <f t="shared" si="127"/>
        <v>0</v>
      </c>
      <c r="BK253" s="642">
        <f t="shared" si="128"/>
        <v>62.314482758620684</v>
      </c>
    </row>
    <row r="254" spans="1:63" s="121" customFormat="1" ht="30" x14ac:dyDescent="0.25">
      <c r="A254" s="595">
        <v>40789</v>
      </c>
      <c r="B254" s="596">
        <f t="shared" si="130"/>
        <v>9</v>
      </c>
      <c r="C254" s="597">
        <v>7</v>
      </c>
      <c r="D254" s="598" t="s">
        <v>33</v>
      </c>
      <c r="E254" s="598" t="s">
        <v>336</v>
      </c>
      <c r="F254" s="529">
        <v>3391.95</v>
      </c>
      <c r="G254" s="597">
        <v>53</v>
      </c>
      <c r="H254" s="597">
        <v>6</v>
      </c>
      <c r="I254" s="554">
        <v>0.21875</v>
      </c>
      <c r="J254" s="554">
        <v>0.21875</v>
      </c>
      <c r="K254" s="120">
        <v>0.22222222222222221</v>
      </c>
      <c r="L254" s="565">
        <f t="shared" si="102"/>
        <v>3.4722222222222099E-3</v>
      </c>
      <c r="M254" s="120">
        <v>0.22916666666666666</v>
      </c>
      <c r="N254" s="565">
        <f t="shared" si="103"/>
        <v>6.9444444444444475E-3</v>
      </c>
      <c r="O254" s="120">
        <v>0.23958333333333334</v>
      </c>
      <c r="P254" s="565">
        <f t="shared" si="134"/>
        <v>1.0416666666666685E-2</v>
      </c>
      <c r="Q254" s="120">
        <v>0.24305555555555555</v>
      </c>
      <c r="R254" s="120">
        <v>0.34652777777777777</v>
      </c>
      <c r="S254" s="9">
        <f t="shared" si="105"/>
        <v>0.10347222222222222</v>
      </c>
      <c r="T254" s="120">
        <v>0.24305555555555555</v>
      </c>
      <c r="U254" s="120">
        <v>0.34652777777777777</v>
      </c>
      <c r="V254" s="9">
        <f t="shared" si="106"/>
        <v>0.10347222222222222</v>
      </c>
      <c r="W254" s="120">
        <v>0.34722222222222227</v>
      </c>
      <c r="X254" s="9">
        <f t="shared" si="133"/>
        <v>6.9444444444449749E-4</v>
      </c>
      <c r="Y254" s="120">
        <v>0.3527777777777778</v>
      </c>
      <c r="Z254" s="9">
        <f t="shared" si="107"/>
        <v>5.5555555555555358E-3</v>
      </c>
      <c r="AA254" s="120">
        <v>0.51527777777777783</v>
      </c>
      <c r="AB254" s="565">
        <f t="shared" si="108"/>
        <v>0.16250000000000003</v>
      </c>
      <c r="AC254" s="120">
        <v>0.51527777777777783</v>
      </c>
      <c r="AD254" s="120">
        <v>0.51527777777777783</v>
      </c>
      <c r="AE254" s="9">
        <f t="shared" si="109"/>
        <v>0</v>
      </c>
      <c r="AF254" s="120">
        <v>0.54236111111111118</v>
      </c>
      <c r="AG254" s="120">
        <v>0.54722222222222217</v>
      </c>
      <c r="AH254" s="9">
        <f t="shared" si="131"/>
        <v>4.8611111111109828E-3</v>
      </c>
      <c r="AI254" s="10">
        <f t="shared" si="111"/>
        <v>0</v>
      </c>
      <c r="AJ254" s="10">
        <f t="shared" si="112"/>
        <v>7</v>
      </c>
      <c r="AK254" s="120">
        <v>0.54722222222222217</v>
      </c>
      <c r="AL254" s="120">
        <v>0.55208333333333337</v>
      </c>
      <c r="AM254" s="9">
        <f t="shared" si="113"/>
        <v>4.8611111111112049E-3</v>
      </c>
      <c r="AN254" s="565">
        <f t="shared" si="132"/>
        <v>0.33333333333333337</v>
      </c>
      <c r="AO254" s="10">
        <f t="shared" si="114"/>
        <v>8</v>
      </c>
      <c r="AP254" s="10">
        <f t="shared" si="115"/>
        <v>0</v>
      </c>
      <c r="AQ254" s="565">
        <f t="shared" si="116"/>
        <v>0.16250000000000003</v>
      </c>
      <c r="AR254" s="10">
        <f t="shared" si="117"/>
        <v>3</v>
      </c>
      <c r="AS254" s="10">
        <f t="shared" si="118"/>
        <v>54</v>
      </c>
      <c r="AT254" s="554"/>
      <c r="AU254" s="554"/>
      <c r="AV254" s="554"/>
      <c r="AW254" s="546">
        <f t="shared" si="119"/>
        <v>0</v>
      </c>
      <c r="AX254" s="546">
        <f t="shared" si="129"/>
        <v>0</v>
      </c>
      <c r="AY254" s="554"/>
      <c r="AZ254" s="546">
        <f t="shared" si="120"/>
        <v>0</v>
      </c>
      <c r="BA254" s="546">
        <f t="shared" si="121"/>
        <v>0</v>
      </c>
      <c r="BB254" s="554"/>
      <c r="BC254" s="546">
        <f t="shared" si="122"/>
        <v>0</v>
      </c>
      <c r="BD254" s="546">
        <f t="shared" si="123"/>
        <v>0</v>
      </c>
      <c r="BE254" s="554"/>
      <c r="BF254" s="546">
        <f t="shared" si="124"/>
        <v>0</v>
      </c>
      <c r="BG254" s="546">
        <f t="shared" si="125"/>
        <v>0</v>
      </c>
      <c r="BH254" s="554"/>
      <c r="BI254" s="637">
        <f t="shared" si="126"/>
        <v>0</v>
      </c>
      <c r="BJ254" s="558">
        <f t="shared" si="127"/>
        <v>0</v>
      </c>
      <c r="BK254" s="642">
        <f t="shared" si="128"/>
        <v>63.999056603773582</v>
      </c>
    </row>
    <row r="255" spans="1:63" s="121" customFormat="1" x14ac:dyDescent="0.25">
      <c r="A255" s="595">
        <v>40789</v>
      </c>
      <c r="B255" s="596">
        <f t="shared" si="130"/>
        <v>9</v>
      </c>
      <c r="C255" s="597">
        <v>2</v>
      </c>
      <c r="D255" s="598" t="s">
        <v>243</v>
      </c>
      <c r="E255" s="598" t="s">
        <v>302</v>
      </c>
      <c r="F255" s="529">
        <v>3646.72</v>
      </c>
      <c r="G255" s="597">
        <v>58</v>
      </c>
      <c r="H255" s="597">
        <v>0</v>
      </c>
      <c r="I255" s="554">
        <v>0.42708333333333331</v>
      </c>
      <c r="J255" s="554">
        <v>0.42708333333333331</v>
      </c>
      <c r="K255" s="120">
        <v>0.4375</v>
      </c>
      <c r="L255" s="565">
        <f t="shared" si="102"/>
        <v>1.0416666666666685E-2</v>
      </c>
      <c r="M255" s="120">
        <v>0.44791666666666669</v>
      </c>
      <c r="N255" s="565">
        <f t="shared" si="103"/>
        <v>1.0416666666666685E-2</v>
      </c>
      <c r="O255" s="120">
        <v>0.47361111111111115</v>
      </c>
      <c r="P255" s="565">
        <f t="shared" si="134"/>
        <v>2.5694444444444464E-2</v>
      </c>
      <c r="Q255" s="120">
        <v>0.47430555555555554</v>
      </c>
      <c r="R255" s="120">
        <v>0.56944444444444442</v>
      </c>
      <c r="S255" s="9">
        <f t="shared" si="105"/>
        <v>9.5138888888888884E-2</v>
      </c>
      <c r="T255" s="120">
        <v>0.47430555555555554</v>
      </c>
      <c r="U255" s="120">
        <v>0.56944444444444442</v>
      </c>
      <c r="V255" s="9">
        <f t="shared" si="106"/>
        <v>9.5138888888888884E-2</v>
      </c>
      <c r="W255" s="120">
        <v>0.5708333333333333</v>
      </c>
      <c r="X255" s="9">
        <f t="shared" si="133"/>
        <v>1.388888888888884E-3</v>
      </c>
      <c r="Y255" s="120">
        <v>0.61805555555555558</v>
      </c>
      <c r="Z255" s="9">
        <f t="shared" si="107"/>
        <v>4.7222222222222276E-2</v>
      </c>
      <c r="AA255" s="120">
        <v>0.72569444444444453</v>
      </c>
      <c r="AB255" s="565">
        <f t="shared" si="108"/>
        <v>0.10763888888888895</v>
      </c>
      <c r="AC255" s="120">
        <v>0.72569444444444453</v>
      </c>
      <c r="AD255" s="120">
        <v>0.72569444444444453</v>
      </c>
      <c r="AE255" s="9">
        <f t="shared" si="109"/>
        <v>0</v>
      </c>
      <c r="AF255" s="120">
        <v>0.73263888888888884</v>
      </c>
      <c r="AG255" s="120">
        <v>0.73749999999999993</v>
      </c>
      <c r="AH255" s="9">
        <f t="shared" si="131"/>
        <v>4.8611111111110938E-3</v>
      </c>
      <c r="AI255" s="10">
        <f t="shared" si="111"/>
        <v>0</v>
      </c>
      <c r="AJ255" s="10">
        <f t="shared" si="112"/>
        <v>7</v>
      </c>
      <c r="AK255" s="120">
        <v>0.73749999999999993</v>
      </c>
      <c r="AL255" s="120">
        <v>0.74305555555555547</v>
      </c>
      <c r="AM255" s="9">
        <f t="shared" si="113"/>
        <v>5.5555555555555358E-3</v>
      </c>
      <c r="AN255" s="565">
        <f t="shared" si="132"/>
        <v>0.31597222222222215</v>
      </c>
      <c r="AO255" s="10">
        <f t="shared" si="114"/>
        <v>7</v>
      </c>
      <c r="AP255" s="10">
        <f t="shared" si="115"/>
        <v>35</v>
      </c>
      <c r="AQ255" s="565">
        <f t="shared" si="116"/>
        <v>0.10763888888888895</v>
      </c>
      <c r="AR255" s="10">
        <f t="shared" si="117"/>
        <v>2</v>
      </c>
      <c r="AS255" s="10">
        <f t="shared" si="118"/>
        <v>35</v>
      </c>
      <c r="AT255" s="554"/>
      <c r="AU255" s="554"/>
      <c r="AV255" s="554"/>
      <c r="AW255" s="546">
        <f t="shared" si="119"/>
        <v>0</v>
      </c>
      <c r="AX255" s="546">
        <f t="shared" si="129"/>
        <v>0</v>
      </c>
      <c r="AY255" s="554"/>
      <c r="AZ255" s="546">
        <f t="shared" si="120"/>
        <v>0</v>
      </c>
      <c r="BA255" s="546">
        <f t="shared" si="121"/>
        <v>0</v>
      </c>
      <c r="BB255" s="554"/>
      <c r="BC255" s="546">
        <f t="shared" si="122"/>
        <v>0</v>
      </c>
      <c r="BD255" s="546">
        <f t="shared" si="123"/>
        <v>0</v>
      </c>
      <c r="BE255" s="554"/>
      <c r="BF255" s="546">
        <f t="shared" si="124"/>
        <v>0</v>
      </c>
      <c r="BG255" s="546">
        <f t="shared" si="125"/>
        <v>0</v>
      </c>
      <c r="BH255" s="554"/>
      <c r="BI255" s="637">
        <f t="shared" si="126"/>
        <v>0</v>
      </c>
      <c r="BJ255" s="558">
        <f t="shared" si="127"/>
        <v>0</v>
      </c>
      <c r="BK255" s="642">
        <f t="shared" si="128"/>
        <v>62.874482758620687</v>
      </c>
    </row>
    <row r="256" spans="1:63" s="121" customFormat="1" x14ac:dyDescent="0.25">
      <c r="A256" s="595">
        <v>40789</v>
      </c>
      <c r="B256" s="596">
        <f t="shared" si="130"/>
        <v>9</v>
      </c>
      <c r="C256" s="597">
        <v>2</v>
      </c>
      <c r="D256" s="598" t="s">
        <v>224</v>
      </c>
      <c r="E256" s="598" t="s">
        <v>225</v>
      </c>
      <c r="F256" s="529">
        <v>3666.78</v>
      </c>
      <c r="G256" s="597">
        <v>59</v>
      </c>
      <c r="H256" s="597">
        <v>0</v>
      </c>
      <c r="I256" s="554">
        <v>0.52430555555555558</v>
      </c>
      <c r="J256" s="554">
        <v>0.52430555555555558</v>
      </c>
      <c r="K256" s="120">
        <v>0.53472222222222221</v>
      </c>
      <c r="L256" s="565">
        <f t="shared" si="102"/>
        <v>1.041666666666663E-2</v>
      </c>
      <c r="M256" s="120">
        <v>0.54513888888888895</v>
      </c>
      <c r="N256" s="565">
        <f t="shared" si="103"/>
        <v>1.0416666666666741E-2</v>
      </c>
      <c r="O256" s="120">
        <v>0.5625</v>
      </c>
      <c r="P256" s="565">
        <f t="shared" si="134"/>
        <v>1.7361111111111049E-2</v>
      </c>
      <c r="Q256" s="120">
        <v>0.57291666666666663</v>
      </c>
      <c r="R256" s="120">
        <v>0.625</v>
      </c>
      <c r="S256" s="9">
        <f t="shared" si="105"/>
        <v>5.208333333333337E-2</v>
      </c>
      <c r="T256" s="120">
        <v>0.57291666666666663</v>
      </c>
      <c r="U256" s="120">
        <v>0.625</v>
      </c>
      <c r="V256" s="9">
        <f t="shared" si="106"/>
        <v>5.208333333333337E-2</v>
      </c>
      <c r="W256" s="120">
        <v>0.77083333333333337</v>
      </c>
      <c r="X256" s="9">
        <f t="shared" si="133"/>
        <v>0.14583333333333337</v>
      </c>
      <c r="Y256" s="120">
        <v>0.77430555555555547</v>
      </c>
      <c r="Z256" s="9">
        <f t="shared" si="107"/>
        <v>3.4722222222220989E-3</v>
      </c>
      <c r="AA256" s="120">
        <v>0.8979166666666667</v>
      </c>
      <c r="AB256" s="565">
        <f t="shared" si="108"/>
        <v>0.12361111111111123</v>
      </c>
      <c r="AC256" s="120">
        <v>0.8979166666666667</v>
      </c>
      <c r="AD256" s="120">
        <v>0.8979166666666667</v>
      </c>
      <c r="AE256" s="9">
        <f t="shared" si="109"/>
        <v>0</v>
      </c>
      <c r="AF256" s="120">
        <v>0.90277777777777779</v>
      </c>
      <c r="AG256" s="120">
        <v>0.90972222222222221</v>
      </c>
      <c r="AH256" s="9">
        <f t="shared" si="131"/>
        <v>6.9444444444444198E-3</v>
      </c>
      <c r="AI256" s="10">
        <f t="shared" si="111"/>
        <v>0</v>
      </c>
      <c r="AJ256" s="10">
        <f t="shared" si="112"/>
        <v>10</v>
      </c>
      <c r="AK256" s="120">
        <v>0.90972222222222221</v>
      </c>
      <c r="AL256" s="120">
        <v>0.91666666666666663</v>
      </c>
      <c r="AM256" s="9">
        <f t="shared" si="113"/>
        <v>6.9444444444444198E-3</v>
      </c>
      <c r="AN256" s="565">
        <f t="shared" si="132"/>
        <v>0.39236111111111105</v>
      </c>
      <c r="AO256" s="10">
        <f t="shared" si="114"/>
        <v>9</v>
      </c>
      <c r="AP256" s="10">
        <f t="shared" si="115"/>
        <v>25</v>
      </c>
      <c r="AQ256" s="565">
        <f t="shared" si="116"/>
        <v>0.12361111111111123</v>
      </c>
      <c r="AR256" s="10">
        <f t="shared" si="117"/>
        <v>2</v>
      </c>
      <c r="AS256" s="10">
        <f t="shared" si="118"/>
        <v>58</v>
      </c>
      <c r="AT256" s="554"/>
      <c r="AU256" s="554"/>
      <c r="AV256" s="554"/>
      <c r="AW256" s="546">
        <f t="shared" si="119"/>
        <v>0</v>
      </c>
      <c r="AX256" s="546">
        <f t="shared" si="129"/>
        <v>0</v>
      </c>
      <c r="AY256" s="554"/>
      <c r="AZ256" s="546">
        <f t="shared" si="120"/>
        <v>0</v>
      </c>
      <c r="BA256" s="546">
        <f t="shared" si="121"/>
        <v>0</v>
      </c>
      <c r="BB256" s="554"/>
      <c r="BC256" s="546">
        <f t="shared" si="122"/>
        <v>0</v>
      </c>
      <c r="BD256" s="546">
        <f t="shared" si="123"/>
        <v>0</v>
      </c>
      <c r="BE256" s="554"/>
      <c r="BF256" s="546">
        <f t="shared" si="124"/>
        <v>0</v>
      </c>
      <c r="BG256" s="546">
        <f t="shared" si="125"/>
        <v>0</v>
      </c>
      <c r="BH256" s="554"/>
      <c r="BI256" s="637">
        <f t="shared" si="126"/>
        <v>0</v>
      </c>
      <c r="BJ256" s="558">
        <f t="shared" si="127"/>
        <v>0</v>
      </c>
      <c r="BK256" s="642">
        <f t="shared" si="128"/>
        <v>62.148813559322036</v>
      </c>
    </row>
    <row r="257" spans="1:63" s="121" customFormat="1" ht="30" x14ac:dyDescent="0.25">
      <c r="A257" s="595">
        <v>40789</v>
      </c>
      <c r="B257" s="596">
        <f t="shared" si="130"/>
        <v>9</v>
      </c>
      <c r="C257" s="597">
        <v>8</v>
      </c>
      <c r="D257" s="598" t="s">
        <v>33</v>
      </c>
      <c r="E257" s="598" t="s">
        <v>335</v>
      </c>
      <c r="F257" s="529">
        <v>3678.61</v>
      </c>
      <c r="G257" s="597">
        <v>59</v>
      </c>
      <c r="H257" s="597">
        <v>0</v>
      </c>
      <c r="I257" s="554">
        <v>0.95486111111111116</v>
      </c>
      <c r="J257" s="554">
        <v>0.95486111111111116</v>
      </c>
      <c r="K257" s="120">
        <v>0.96180555555555547</v>
      </c>
      <c r="L257" s="565">
        <f t="shared" si="102"/>
        <v>6.9444444444443088E-3</v>
      </c>
      <c r="M257" s="120">
        <v>0.96875</v>
      </c>
      <c r="N257" s="565">
        <f t="shared" si="103"/>
        <v>6.9444444444445308E-3</v>
      </c>
      <c r="O257" s="120">
        <v>0.98819444444444438</v>
      </c>
      <c r="P257" s="565">
        <f t="shared" si="134"/>
        <v>1.9444444444444375E-2</v>
      </c>
      <c r="Q257" s="120">
        <v>0.98819444444444438</v>
      </c>
      <c r="R257" s="120">
        <v>1.0902777777777779</v>
      </c>
      <c r="S257" s="9">
        <f t="shared" si="105"/>
        <v>0.10208333333333353</v>
      </c>
      <c r="T257" s="120">
        <v>0.98819444444444438</v>
      </c>
      <c r="U257" s="120">
        <v>1.0902777777777779</v>
      </c>
      <c r="V257" s="9">
        <f t="shared" si="106"/>
        <v>0.10208333333333353</v>
      </c>
      <c r="W257" s="120">
        <v>1.0618055555555557</v>
      </c>
      <c r="X257" s="9">
        <f t="shared" si="133"/>
        <v>-2.8472222222222232E-2</v>
      </c>
      <c r="Y257" s="120">
        <v>1.0638888888888889</v>
      </c>
      <c r="Z257" s="9">
        <f t="shared" si="107"/>
        <v>2.0833333333332149E-3</v>
      </c>
      <c r="AA257" s="120">
        <v>1.2138888888888888</v>
      </c>
      <c r="AB257" s="565">
        <f t="shared" si="108"/>
        <v>0.14999999999999991</v>
      </c>
      <c r="AC257" s="120">
        <v>1.2138888888888888</v>
      </c>
      <c r="AD257" s="120">
        <v>1.2138888888888888</v>
      </c>
      <c r="AE257" s="9">
        <f t="shared" si="109"/>
        <v>0</v>
      </c>
      <c r="AF257" s="120">
        <v>1.2222222222222221</v>
      </c>
      <c r="AG257" s="120">
        <v>1.2361111111111112</v>
      </c>
      <c r="AH257" s="9">
        <f t="shared" si="131"/>
        <v>1.3888888888889062E-2</v>
      </c>
      <c r="AI257" s="10">
        <f t="shared" si="111"/>
        <v>0</v>
      </c>
      <c r="AJ257" s="10">
        <f t="shared" si="112"/>
        <v>20</v>
      </c>
      <c r="AK257" s="120">
        <v>1.2361111111111112</v>
      </c>
      <c r="AL257" s="120">
        <v>1.2604166666666667</v>
      </c>
      <c r="AM257" s="9">
        <f t="shared" si="113"/>
        <v>2.430555555555558E-2</v>
      </c>
      <c r="AN257" s="565">
        <f t="shared" si="132"/>
        <v>0.30555555555555558</v>
      </c>
      <c r="AO257" s="10">
        <f t="shared" si="114"/>
        <v>7</v>
      </c>
      <c r="AP257" s="10">
        <f t="shared" si="115"/>
        <v>20</v>
      </c>
      <c r="AQ257" s="565">
        <f t="shared" si="116"/>
        <v>0.14999999999999991</v>
      </c>
      <c r="AR257" s="10">
        <f t="shared" si="117"/>
        <v>3</v>
      </c>
      <c r="AS257" s="10">
        <f t="shared" si="118"/>
        <v>36</v>
      </c>
      <c r="AT257" s="554"/>
      <c r="AU257" s="554"/>
      <c r="AV257" s="554"/>
      <c r="AW257" s="546">
        <f t="shared" si="119"/>
        <v>0</v>
      </c>
      <c r="AX257" s="546">
        <f t="shared" si="129"/>
        <v>0</v>
      </c>
      <c r="AY257" s="554"/>
      <c r="AZ257" s="546">
        <f t="shared" si="120"/>
        <v>0</v>
      </c>
      <c r="BA257" s="546">
        <f t="shared" si="121"/>
        <v>0</v>
      </c>
      <c r="BB257" s="554"/>
      <c r="BC257" s="546">
        <f t="shared" si="122"/>
        <v>0</v>
      </c>
      <c r="BD257" s="546">
        <f t="shared" si="123"/>
        <v>0</v>
      </c>
      <c r="BE257" s="554"/>
      <c r="BF257" s="546">
        <f t="shared" si="124"/>
        <v>0</v>
      </c>
      <c r="BG257" s="546">
        <f t="shared" si="125"/>
        <v>0</v>
      </c>
      <c r="BH257" s="554"/>
      <c r="BI257" s="637">
        <f t="shared" si="126"/>
        <v>0</v>
      </c>
      <c r="BJ257" s="558">
        <f t="shared" si="127"/>
        <v>0</v>
      </c>
      <c r="BK257" s="642">
        <f t="shared" si="128"/>
        <v>62.349322033898311</v>
      </c>
    </row>
    <row r="258" spans="1:63" s="121" customFormat="1" ht="30" x14ac:dyDescent="0.25">
      <c r="A258" s="595">
        <v>40790</v>
      </c>
      <c r="B258" s="596">
        <f t="shared" si="130"/>
        <v>9</v>
      </c>
      <c r="C258" s="597">
        <v>9</v>
      </c>
      <c r="D258" s="598" t="s">
        <v>33</v>
      </c>
      <c r="E258" s="598" t="s">
        <v>337</v>
      </c>
      <c r="F258" s="529">
        <v>3546.2</v>
      </c>
      <c r="G258" s="597">
        <v>57</v>
      </c>
      <c r="H258" s="597">
        <v>0</v>
      </c>
      <c r="I258" s="554">
        <v>0.17013888888888887</v>
      </c>
      <c r="J258" s="554">
        <v>0.17013888888888887</v>
      </c>
      <c r="K258" s="120">
        <v>0.17361111111111113</v>
      </c>
      <c r="L258" s="565">
        <f t="shared" ref="L258:L321" si="135">K258-J258</f>
        <v>3.4722222222222654E-3</v>
      </c>
      <c r="M258" s="120">
        <v>0.17708333333333334</v>
      </c>
      <c r="N258" s="565">
        <f t="shared" ref="N258:N321" si="136">M258-K258</f>
        <v>3.4722222222222099E-3</v>
      </c>
      <c r="O258" s="120">
        <v>0.20138888888888887</v>
      </c>
      <c r="P258" s="565">
        <f t="shared" si="134"/>
        <v>2.4305555555555525E-2</v>
      </c>
      <c r="Q258" s="120">
        <v>0.20486111111111113</v>
      </c>
      <c r="R258" s="120">
        <v>0.3576388888888889</v>
      </c>
      <c r="S258" s="9">
        <f t="shared" ref="S258:S316" si="137">R258-Q258</f>
        <v>0.15277777777777776</v>
      </c>
      <c r="T258" s="120">
        <v>0.20486111111111113</v>
      </c>
      <c r="U258" s="120">
        <v>0.3576388888888889</v>
      </c>
      <c r="V258" s="9">
        <f t="shared" ref="V258:V316" si="138">U258-T258</f>
        <v>0.15277777777777776</v>
      </c>
      <c r="W258" s="120">
        <v>0.36041666666666666</v>
      </c>
      <c r="X258" s="9">
        <f t="shared" si="133"/>
        <v>2.7777777777777679E-3</v>
      </c>
      <c r="Y258" s="120">
        <v>0.3611111111111111</v>
      </c>
      <c r="Z258" s="9">
        <f t="shared" ref="Z258:Z321" si="139">Y258-W258</f>
        <v>6.9444444444444198E-4</v>
      </c>
      <c r="AA258" s="120">
        <v>0.52847222222222223</v>
      </c>
      <c r="AB258" s="565">
        <f t="shared" ref="AB258:AB321" si="140">AA258-Y258</f>
        <v>0.16736111111111113</v>
      </c>
      <c r="AC258" s="120">
        <v>0.52847222222222223</v>
      </c>
      <c r="AD258" s="120">
        <v>0.52847222222222223</v>
      </c>
      <c r="AE258" s="9">
        <f t="shared" ref="AE258:AE316" si="141">AD258-AC258</f>
        <v>0</v>
      </c>
      <c r="AF258" s="120">
        <v>0.53472222222222221</v>
      </c>
      <c r="AG258" s="120">
        <v>0.54166666666666663</v>
      </c>
      <c r="AH258" s="9">
        <f t="shared" si="131"/>
        <v>6.9444444444444198E-3</v>
      </c>
      <c r="AI258" s="10">
        <f t="shared" ref="AI258:AI316" si="142">HOUR(AH258)</f>
        <v>0</v>
      </c>
      <c r="AJ258" s="10">
        <f t="shared" ref="AJ258:AJ316" si="143">MINUTE(AH258)</f>
        <v>10</v>
      </c>
      <c r="AK258" s="120">
        <v>0.54166666666666663</v>
      </c>
      <c r="AL258" s="120">
        <v>0.55555555555555558</v>
      </c>
      <c r="AM258" s="9">
        <f t="shared" ref="AM258:AM316" si="144">AL258-AK258</f>
        <v>1.3888888888888951E-2</v>
      </c>
      <c r="AN258" s="565">
        <f t="shared" si="132"/>
        <v>0.38541666666666674</v>
      </c>
      <c r="AO258" s="10">
        <f t="shared" ref="AO258:AO321" si="145">HOUR(AN258)</f>
        <v>9</v>
      </c>
      <c r="AP258" s="10">
        <f t="shared" ref="AP258:AP316" si="146">MINUTE(AN258)</f>
        <v>15</v>
      </c>
      <c r="AQ258" s="565">
        <f t="shared" ref="AQ258:AQ321" si="147">AB258-(AT258+AU258+AV258+AY258+BB258+BE258)</f>
        <v>0.16736111111111113</v>
      </c>
      <c r="AR258" s="10">
        <f t="shared" ref="AR258:AR316" si="148">HOUR(AQ258)</f>
        <v>4</v>
      </c>
      <c r="AS258" s="10">
        <f t="shared" ref="AS258:AS316" si="149">MINUTE(AQ258)</f>
        <v>1</v>
      </c>
      <c r="AT258" s="554"/>
      <c r="AU258" s="554"/>
      <c r="AV258" s="554"/>
      <c r="AW258" s="546">
        <f t="shared" ref="AW258:AW316" si="150">HOUR(AV258)</f>
        <v>0</v>
      </c>
      <c r="AX258" s="546">
        <f t="shared" si="129"/>
        <v>0</v>
      </c>
      <c r="AY258" s="554"/>
      <c r="AZ258" s="546">
        <f t="shared" ref="AZ258:AZ316" si="151">HOUR(AY258)</f>
        <v>0</v>
      </c>
      <c r="BA258" s="546">
        <f t="shared" ref="BA258:BA316" si="152">MINUTE(AY258)</f>
        <v>0</v>
      </c>
      <c r="BB258" s="554"/>
      <c r="BC258" s="546">
        <f t="shared" ref="BC258:BC316" si="153">HOUR(BB258)</f>
        <v>0</v>
      </c>
      <c r="BD258" s="546">
        <f t="shared" ref="BD258:BD316" si="154">MINUTE(BB258)</f>
        <v>0</v>
      </c>
      <c r="BE258" s="554"/>
      <c r="BF258" s="546">
        <f t="shared" ref="BF258:BF316" si="155">HOUR(BE258)</f>
        <v>0</v>
      </c>
      <c r="BG258" s="546">
        <f t="shared" ref="BG258:BG316" si="156">MINUTE(BE258)</f>
        <v>0</v>
      </c>
      <c r="BH258" s="554"/>
      <c r="BI258" s="637">
        <f t="shared" ref="BI258:BI316" si="157">HOUR(BH258)</f>
        <v>0</v>
      </c>
      <c r="BJ258" s="558">
        <f t="shared" ref="BJ258:BJ316" si="158">MINUTE(BH258)</f>
        <v>0</v>
      </c>
      <c r="BK258" s="642">
        <f t="shared" ref="BK258:BK321" si="159">F258/G258</f>
        <v>62.214035087719296</v>
      </c>
    </row>
    <row r="259" spans="1:63" s="121" customFormat="1" x14ac:dyDescent="0.25">
      <c r="A259" s="595">
        <v>40790</v>
      </c>
      <c r="B259" s="596">
        <f t="shared" si="130"/>
        <v>9</v>
      </c>
      <c r="C259" s="597">
        <v>2</v>
      </c>
      <c r="D259" s="598" t="s">
        <v>298</v>
      </c>
      <c r="E259" s="598" t="s">
        <v>242</v>
      </c>
      <c r="F259" s="529">
        <v>3396.4</v>
      </c>
      <c r="G259" s="597">
        <v>59</v>
      </c>
      <c r="H259" s="597">
        <v>0</v>
      </c>
      <c r="I259" s="554">
        <v>0.2638888888888889</v>
      </c>
      <c r="J259" s="554">
        <v>0.2638888888888889</v>
      </c>
      <c r="K259" s="120">
        <v>0.27083333333333331</v>
      </c>
      <c r="L259" s="565">
        <f t="shared" si="135"/>
        <v>6.9444444444444198E-3</v>
      </c>
      <c r="M259" s="120">
        <v>0.27430555555555552</v>
      </c>
      <c r="N259" s="565">
        <f t="shared" si="136"/>
        <v>3.4722222222222099E-3</v>
      </c>
      <c r="O259" s="120">
        <v>0.2951388888888889</v>
      </c>
      <c r="P259" s="565">
        <f t="shared" si="134"/>
        <v>2.083333333333337E-2</v>
      </c>
      <c r="Q259" s="120">
        <v>0.34722222222222227</v>
      </c>
      <c r="R259" s="120">
        <v>0.4375</v>
      </c>
      <c r="S259" s="9">
        <f t="shared" si="137"/>
        <v>9.0277777777777735E-2</v>
      </c>
      <c r="T259" s="120">
        <v>0.34722222222222227</v>
      </c>
      <c r="U259" s="120">
        <v>0.4375</v>
      </c>
      <c r="V259" s="9">
        <f t="shared" si="138"/>
        <v>9.0277777777777735E-2</v>
      </c>
      <c r="W259" s="120">
        <v>0.44444444444444442</v>
      </c>
      <c r="X259" s="9">
        <f t="shared" si="133"/>
        <v>6.9444444444444198E-3</v>
      </c>
      <c r="Y259" s="120">
        <v>0.44791666666666669</v>
      </c>
      <c r="Z259" s="9">
        <f t="shared" si="139"/>
        <v>3.4722222222222654E-3</v>
      </c>
      <c r="AA259" s="120">
        <v>0.8618055555555556</v>
      </c>
      <c r="AB259" s="565">
        <f t="shared" si="140"/>
        <v>0.41388888888888892</v>
      </c>
      <c r="AC259" s="120">
        <v>0.8618055555555556</v>
      </c>
      <c r="AD259" s="120">
        <v>0.8618055555555556</v>
      </c>
      <c r="AE259" s="9">
        <f t="shared" si="141"/>
        <v>0</v>
      </c>
      <c r="AF259" s="120">
        <v>0.86805555555555547</v>
      </c>
      <c r="AG259" s="120">
        <v>0.875</v>
      </c>
      <c r="AH259" s="9">
        <f t="shared" si="131"/>
        <v>6.9444444444445308E-3</v>
      </c>
      <c r="AI259" s="10">
        <f t="shared" si="142"/>
        <v>0</v>
      </c>
      <c r="AJ259" s="10">
        <f t="shared" si="143"/>
        <v>10</v>
      </c>
      <c r="AK259" s="120">
        <v>0.875</v>
      </c>
      <c r="AL259" s="120">
        <v>0.88541666666666663</v>
      </c>
      <c r="AM259" s="9">
        <f t="shared" si="144"/>
        <v>1.041666666666663E-2</v>
      </c>
      <c r="AN259" s="565">
        <f t="shared" si="132"/>
        <v>0.62152777777777768</v>
      </c>
      <c r="AO259" s="10">
        <f t="shared" si="145"/>
        <v>14</v>
      </c>
      <c r="AP259" s="10">
        <f t="shared" si="146"/>
        <v>55</v>
      </c>
      <c r="AQ259" s="565">
        <f t="shared" si="147"/>
        <v>0.41388888888888892</v>
      </c>
      <c r="AR259" s="10">
        <f t="shared" si="148"/>
        <v>9</v>
      </c>
      <c r="AS259" s="10">
        <f t="shared" si="149"/>
        <v>56</v>
      </c>
      <c r="AT259" s="554"/>
      <c r="AU259" s="554"/>
      <c r="AV259" s="554"/>
      <c r="AW259" s="546">
        <f t="shared" si="150"/>
        <v>0</v>
      </c>
      <c r="AX259" s="546">
        <f t="shared" si="129"/>
        <v>0</v>
      </c>
      <c r="AY259" s="554"/>
      <c r="AZ259" s="546">
        <f t="shared" si="151"/>
        <v>0</v>
      </c>
      <c r="BA259" s="546">
        <f t="shared" si="152"/>
        <v>0</v>
      </c>
      <c r="BB259" s="554"/>
      <c r="BC259" s="546">
        <f t="shared" si="153"/>
        <v>0</v>
      </c>
      <c r="BD259" s="546">
        <f t="shared" si="154"/>
        <v>0</v>
      </c>
      <c r="BE259" s="554"/>
      <c r="BF259" s="546">
        <f t="shared" si="155"/>
        <v>0</v>
      </c>
      <c r="BG259" s="546">
        <f t="shared" si="156"/>
        <v>0</v>
      </c>
      <c r="BH259" s="554"/>
      <c r="BI259" s="637">
        <f t="shared" si="157"/>
        <v>0</v>
      </c>
      <c r="BJ259" s="558">
        <f t="shared" si="158"/>
        <v>0</v>
      </c>
      <c r="BK259" s="642">
        <f t="shared" si="159"/>
        <v>57.566101694915254</v>
      </c>
    </row>
    <row r="260" spans="1:63" s="121" customFormat="1" ht="30" x14ac:dyDescent="0.25">
      <c r="A260" s="595">
        <v>40791</v>
      </c>
      <c r="B260" s="596">
        <f t="shared" si="130"/>
        <v>9</v>
      </c>
      <c r="C260" s="597">
        <v>10</v>
      </c>
      <c r="D260" s="598" t="s">
        <v>33</v>
      </c>
      <c r="E260" s="598" t="s">
        <v>339</v>
      </c>
      <c r="F260" s="529">
        <v>3141.85</v>
      </c>
      <c r="G260" s="597">
        <v>56</v>
      </c>
      <c r="H260" s="597">
        <v>2</v>
      </c>
      <c r="I260" s="554">
        <v>0.93402777777777779</v>
      </c>
      <c r="J260" s="554">
        <v>0.93402777777777779</v>
      </c>
      <c r="K260" s="120">
        <v>0.9375</v>
      </c>
      <c r="L260" s="565">
        <f t="shared" si="135"/>
        <v>3.4722222222222099E-3</v>
      </c>
      <c r="M260" s="120">
        <v>0.94791666666666663</v>
      </c>
      <c r="N260" s="565">
        <f t="shared" si="136"/>
        <v>1.041666666666663E-2</v>
      </c>
      <c r="O260" s="120">
        <v>0.96666666666666667</v>
      </c>
      <c r="P260" s="565">
        <f t="shared" si="134"/>
        <v>1.8750000000000044E-2</v>
      </c>
      <c r="Q260" s="120">
        <v>0.96666666666666667</v>
      </c>
      <c r="R260" s="120">
        <v>1.0208333333333333</v>
      </c>
      <c r="S260" s="9">
        <f t="shared" si="137"/>
        <v>5.4166666666666585E-2</v>
      </c>
      <c r="T260" s="120">
        <v>0.96666666666666667</v>
      </c>
      <c r="U260" s="120">
        <v>1.0208333333333333</v>
      </c>
      <c r="V260" s="9">
        <f t="shared" si="138"/>
        <v>5.4166666666666585E-2</v>
      </c>
      <c r="W260" s="120">
        <v>1.0208333333333333</v>
      </c>
      <c r="X260" s="9">
        <f t="shared" si="133"/>
        <v>0</v>
      </c>
      <c r="Y260" s="120">
        <v>1.0222222222222224</v>
      </c>
      <c r="Z260" s="9">
        <f t="shared" si="139"/>
        <v>1.388888888889106E-3</v>
      </c>
      <c r="AA260" s="120">
        <v>1.2430555555555556</v>
      </c>
      <c r="AB260" s="565">
        <f t="shared" si="140"/>
        <v>0.22083333333333321</v>
      </c>
      <c r="AC260" s="120">
        <v>1.2430555555555556</v>
      </c>
      <c r="AD260" s="120">
        <v>1.2430555555555556</v>
      </c>
      <c r="AE260" s="9">
        <f t="shared" si="141"/>
        <v>0</v>
      </c>
      <c r="AF260" s="120">
        <v>1.28125</v>
      </c>
      <c r="AG260" s="120">
        <v>1.2847222222222221</v>
      </c>
      <c r="AH260" s="9">
        <f t="shared" si="131"/>
        <v>3.4722222222220989E-3</v>
      </c>
      <c r="AI260" s="10">
        <f t="shared" si="142"/>
        <v>0</v>
      </c>
      <c r="AJ260" s="10">
        <f t="shared" si="143"/>
        <v>5</v>
      </c>
      <c r="AK260" s="120">
        <v>1.2847222222222221</v>
      </c>
      <c r="AL260" s="120">
        <v>1.2916666666666667</v>
      </c>
      <c r="AM260" s="9">
        <f t="shared" si="144"/>
        <v>6.9444444444446418E-3</v>
      </c>
      <c r="AN260" s="565">
        <f t="shared" si="132"/>
        <v>0.35763888888888895</v>
      </c>
      <c r="AO260" s="10">
        <f t="shared" si="145"/>
        <v>8</v>
      </c>
      <c r="AP260" s="10">
        <f t="shared" si="146"/>
        <v>35</v>
      </c>
      <c r="AQ260" s="565">
        <f t="shared" si="147"/>
        <v>0.22083333333333321</v>
      </c>
      <c r="AR260" s="10">
        <f t="shared" si="148"/>
        <v>5</v>
      </c>
      <c r="AS260" s="10">
        <f t="shared" si="149"/>
        <v>18</v>
      </c>
      <c r="AT260" s="554"/>
      <c r="AU260" s="554"/>
      <c r="AV260" s="554"/>
      <c r="AW260" s="546">
        <f t="shared" si="150"/>
        <v>0</v>
      </c>
      <c r="AX260" s="546">
        <f t="shared" si="129"/>
        <v>0</v>
      </c>
      <c r="AY260" s="554"/>
      <c r="AZ260" s="546">
        <f t="shared" si="151"/>
        <v>0</v>
      </c>
      <c r="BA260" s="546">
        <f t="shared" si="152"/>
        <v>0</v>
      </c>
      <c r="BB260" s="554"/>
      <c r="BC260" s="546">
        <f t="shared" si="153"/>
        <v>0</v>
      </c>
      <c r="BD260" s="546">
        <f t="shared" si="154"/>
        <v>0</v>
      </c>
      <c r="BE260" s="554"/>
      <c r="BF260" s="546">
        <f t="shared" si="155"/>
        <v>0</v>
      </c>
      <c r="BG260" s="546">
        <f t="shared" si="156"/>
        <v>0</v>
      </c>
      <c r="BH260" s="554"/>
      <c r="BI260" s="637">
        <f t="shared" si="157"/>
        <v>0</v>
      </c>
      <c r="BJ260" s="558">
        <f t="shared" si="158"/>
        <v>0</v>
      </c>
      <c r="BK260" s="642">
        <f t="shared" si="159"/>
        <v>56.104464285714286</v>
      </c>
    </row>
    <row r="261" spans="1:63" s="121" customFormat="1" ht="32.25" customHeight="1" x14ac:dyDescent="0.25">
      <c r="A261" s="595">
        <v>40791</v>
      </c>
      <c r="B261" s="596">
        <f t="shared" si="130"/>
        <v>9</v>
      </c>
      <c r="C261" s="597">
        <v>11</v>
      </c>
      <c r="D261" s="598" t="s">
        <v>33</v>
      </c>
      <c r="E261" s="598" t="s">
        <v>340</v>
      </c>
      <c r="F261" s="529">
        <v>4033.5</v>
      </c>
      <c r="G261" s="597">
        <v>58</v>
      </c>
      <c r="H261" s="597">
        <v>0</v>
      </c>
      <c r="I261" s="554">
        <v>1.0347222222222221</v>
      </c>
      <c r="J261" s="554">
        <v>1.0347222222222221</v>
      </c>
      <c r="K261" s="120">
        <v>1.0625</v>
      </c>
      <c r="L261" s="565">
        <f t="shared" si="135"/>
        <v>2.7777777777777901E-2</v>
      </c>
      <c r="M261" s="120">
        <v>1.0833333333333333</v>
      </c>
      <c r="N261" s="565">
        <f t="shared" si="136"/>
        <v>2.0833333333333259E-2</v>
      </c>
      <c r="O261" s="120">
        <v>1.1458333333333333</v>
      </c>
      <c r="P261" s="565">
        <f t="shared" si="134"/>
        <v>6.25E-2</v>
      </c>
      <c r="Q261" s="120">
        <v>1.15625</v>
      </c>
      <c r="R261" s="120">
        <v>1.2916666666666667</v>
      </c>
      <c r="S261" s="9">
        <f t="shared" si="137"/>
        <v>0.13541666666666674</v>
      </c>
      <c r="T261" s="120">
        <v>1.15625</v>
      </c>
      <c r="U261" s="120">
        <v>1.2916666666666667</v>
      </c>
      <c r="V261" s="9">
        <f t="shared" si="138"/>
        <v>0.13541666666666674</v>
      </c>
      <c r="W261" s="120">
        <v>1.2916666666666667</v>
      </c>
      <c r="X261" s="9">
        <f t="shared" si="133"/>
        <v>0</v>
      </c>
      <c r="Y261" s="120">
        <v>1.3020833333333333</v>
      </c>
      <c r="Z261" s="9">
        <f t="shared" si="139"/>
        <v>1.0416666666666519E-2</v>
      </c>
      <c r="AA261" s="120">
        <v>1.4909722222222221</v>
      </c>
      <c r="AB261" s="565">
        <f t="shared" si="140"/>
        <v>0.18888888888888888</v>
      </c>
      <c r="AC261" s="120">
        <v>1.4909722222222221</v>
      </c>
      <c r="AD261" s="120">
        <v>1.4909722222222221</v>
      </c>
      <c r="AE261" s="9">
        <f t="shared" si="141"/>
        <v>0</v>
      </c>
      <c r="AF261" s="120">
        <v>1.5034722222222223</v>
      </c>
      <c r="AG261" s="120">
        <v>1.5069444444444444</v>
      </c>
      <c r="AH261" s="9">
        <f t="shared" si="131"/>
        <v>3.4722222222220989E-3</v>
      </c>
      <c r="AI261" s="10">
        <f t="shared" si="142"/>
        <v>0</v>
      </c>
      <c r="AJ261" s="10">
        <f t="shared" si="143"/>
        <v>5</v>
      </c>
      <c r="AK261" s="120">
        <v>1.5069444444444444</v>
      </c>
      <c r="AL261" s="120">
        <v>1.5138888888888891</v>
      </c>
      <c r="AM261" s="9">
        <f t="shared" si="144"/>
        <v>6.9444444444446418E-3</v>
      </c>
      <c r="AN261" s="565">
        <f t="shared" si="132"/>
        <v>0.47916666666666696</v>
      </c>
      <c r="AO261" s="10">
        <f t="shared" si="145"/>
        <v>11</v>
      </c>
      <c r="AP261" s="10">
        <f t="shared" si="146"/>
        <v>30</v>
      </c>
      <c r="AQ261" s="565">
        <f t="shared" si="147"/>
        <v>0.18888888888888888</v>
      </c>
      <c r="AR261" s="10">
        <f t="shared" si="148"/>
        <v>4</v>
      </c>
      <c r="AS261" s="10">
        <f t="shared" si="149"/>
        <v>32</v>
      </c>
      <c r="AT261" s="554"/>
      <c r="AU261" s="554"/>
      <c r="AV261" s="554"/>
      <c r="AW261" s="546">
        <f t="shared" si="150"/>
        <v>0</v>
      </c>
      <c r="AX261" s="546">
        <f t="shared" si="129"/>
        <v>0</v>
      </c>
      <c r="AY261" s="554"/>
      <c r="AZ261" s="546">
        <f t="shared" si="151"/>
        <v>0</v>
      </c>
      <c r="BA261" s="546">
        <f t="shared" si="152"/>
        <v>0</v>
      </c>
      <c r="BB261" s="554"/>
      <c r="BC261" s="546">
        <f t="shared" si="153"/>
        <v>0</v>
      </c>
      <c r="BD261" s="546">
        <f t="shared" si="154"/>
        <v>0</v>
      </c>
      <c r="BE261" s="554"/>
      <c r="BF261" s="546">
        <f t="shared" si="155"/>
        <v>0</v>
      </c>
      <c r="BG261" s="546">
        <f t="shared" si="156"/>
        <v>0</v>
      </c>
      <c r="BH261" s="554"/>
      <c r="BI261" s="637">
        <f t="shared" si="157"/>
        <v>0</v>
      </c>
      <c r="BJ261" s="558">
        <f t="shared" si="158"/>
        <v>0</v>
      </c>
      <c r="BK261" s="642">
        <f t="shared" si="159"/>
        <v>69.543103448275858</v>
      </c>
    </row>
    <row r="262" spans="1:63" s="121" customFormat="1" x14ac:dyDescent="0.25">
      <c r="A262" s="595">
        <v>40791</v>
      </c>
      <c r="B262" s="596">
        <f t="shared" si="130"/>
        <v>9</v>
      </c>
      <c r="C262" s="597">
        <v>3</v>
      </c>
      <c r="D262" s="598" t="s">
        <v>224</v>
      </c>
      <c r="E262" s="598" t="s">
        <v>225</v>
      </c>
      <c r="F262" s="529">
        <v>3621.68</v>
      </c>
      <c r="G262" s="597">
        <v>59</v>
      </c>
      <c r="H262" s="597">
        <v>0</v>
      </c>
      <c r="I262" s="554">
        <v>0.15277777777777776</v>
      </c>
      <c r="J262" s="554">
        <v>0.15277777777777776</v>
      </c>
      <c r="K262" s="120">
        <v>0.17361111111111113</v>
      </c>
      <c r="L262" s="565">
        <f t="shared" si="135"/>
        <v>2.083333333333337E-2</v>
      </c>
      <c r="M262" s="120">
        <v>0.27083333333333331</v>
      </c>
      <c r="N262" s="565">
        <f t="shared" si="136"/>
        <v>9.7222222222222182E-2</v>
      </c>
      <c r="O262" s="120">
        <v>0.29166666666666669</v>
      </c>
      <c r="P262" s="565">
        <f t="shared" si="134"/>
        <v>2.083333333333337E-2</v>
      </c>
      <c r="Q262" s="120">
        <v>0.2986111111111111</v>
      </c>
      <c r="R262" s="120">
        <v>0.33333333333333331</v>
      </c>
      <c r="S262" s="9">
        <f t="shared" si="137"/>
        <v>3.472222222222221E-2</v>
      </c>
      <c r="T262" s="120">
        <v>0.2986111111111111</v>
      </c>
      <c r="U262" s="120">
        <v>0.33333333333333331</v>
      </c>
      <c r="V262" s="9">
        <f t="shared" si="138"/>
        <v>3.472222222222221E-2</v>
      </c>
      <c r="W262" s="120">
        <v>0.58333333333333337</v>
      </c>
      <c r="X262" s="9">
        <f t="shared" si="133"/>
        <v>0.25000000000000006</v>
      </c>
      <c r="Y262" s="120">
        <v>0.58472222222222225</v>
      </c>
      <c r="Z262" s="9">
        <f t="shared" si="139"/>
        <v>1.388888888888884E-3</v>
      </c>
      <c r="AA262" s="120">
        <v>0.77430555555555547</v>
      </c>
      <c r="AB262" s="565">
        <f t="shared" si="140"/>
        <v>0.18958333333333321</v>
      </c>
      <c r="AC262" s="120">
        <v>0.77430555555555547</v>
      </c>
      <c r="AD262" s="120">
        <v>0.77430555555555547</v>
      </c>
      <c r="AE262" s="9">
        <f t="shared" si="141"/>
        <v>0</v>
      </c>
      <c r="AF262" s="120">
        <v>0.79166666666666663</v>
      </c>
      <c r="AG262" s="120">
        <v>0.80208333333333337</v>
      </c>
      <c r="AH262" s="9">
        <f t="shared" ref="AH262:AH293" si="160">AG262-AF262</f>
        <v>1.0416666666666741E-2</v>
      </c>
      <c r="AI262" s="10">
        <f t="shared" si="142"/>
        <v>0</v>
      </c>
      <c r="AJ262" s="10">
        <f t="shared" si="143"/>
        <v>15</v>
      </c>
      <c r="AK262" s="120">
        <v>0.80208333333333337</v>
      </c>
      <c r="AL262" s="120">
        <v>0.81597222222222221</v>
      </c>
      <c r="AM262" s="9">
        <f t="shared" si="144"/>
        <v>1.388888888888884E-2</v>
      </c>
      <c r="AN262" s="565">
        <f t="shared" si="132"/>
        <v>0.66319444444444442</v>
      </c>
      <c r="AO262" s="10">
        <f t="shared" si="145"/>
        <v>15</v>
      </c>
      <c r="AP262" s="10">
        <f t="shared" si="146"/>
        <v>55</v>
      </c>
      <c r="AQ262" s="565">
        <f t="shared" si="147"/>
        <v>0.18958333333333321</v>
      </c>
      <c r="AR262" s="10">
        <f t="shared" si="148"/>
        <v>4</v>
      </c>
      <c r="AS262" s="10">
        <f t="shared" si="149"/>
        <v>33</v>
      </c>
      <c r="AT262" s="554"/>
      <c r="AU262" s="554"/>
      <c r="AV262" s="554"/>
      <c r="AW262" s="546">
        <f t="shared" si="150"/>
        <v>0</v>
      </c>
      <c r="AX262" s="546">
        <f t="shared" si="129"/>
        <v>0</v>
      </c>
      <c r="AY262" s="554"/>
      <c r="AZ262" s="546">
        <f t="shared" si="151"/>
        <v>0</v>
      </c>
      <c r="BA262" s="546">
        <f t="shared" si="152"/>
        <v>0</v>
      </c>
      <c r="BB262" s="554"/>
      <c r="BC262" s="546">
        <f t="shared" si="153"/>
        <v>0</v>
      </c>
      <c r="BD262" s="546">
        <f t="shared" si="154"/>
        <v>0</v>
      </c>
      <c r="BE262" s="554"/>
      <c r="BF262" s="546">
        <f t="shared" si="155"/>
        <v>0</v>
      </c>
      <c r="BG262" s="546">
        <f t="shared" si="156"/>
        <v>0</v>
      </c>
      <c r="BH262" s="554"/>
      <c r="BI262" s="637">
        <f t="shared" si="157"/>
        <v>0</v>
      </c>
      <c r="BJ262" s="558">
        <f t="shared" si="158"/>
        <v>0</v>
      </c>
      <c r="BK262" s="642">
        <f t="shared" si="159"/>
        <v>61.384406779661013</v>
      </c>
    </row>
    <row r="263" spans="1:63" s="121" customFormat="1" ht="30" x14ac:dyDescent="0.25">
      <c r="A263" s="595">
        <v>40791</v>
      </c>
      <c r="B263" s="596">
        <f t="shared" si="130"/>
        <v>9</v>
      </c>
      <c r="C263" s="597">
        <v>12</v>
      </c>
      <c r="D263" s="598" t="s">
        <v>33</v>
      </c>
      <c r="E263" s="598" t="s">
        <v>341</v>
      </c>
      <c r="F263" s="529">
        <v>3750.17</v>
      </c>
      <c r="G263" s="597">
        <v>59</v>
      </c>
      <c r="H263" s="597">
        <v>0</v>
      </c>
      <c r="I263" s="554">
        <v>0.63194444444444442</v>
      </c>
      <c r="J263" s="554">
        <v>0.63194444444444442</v>
      </c>
      <c r="K263" s="120">
        <v>0.63888888888888895</v>
      </c>
      <c r="L263" s="565">
        <f t="shared" si="135"/>
        <v>6.9444444444445308E-3</v>
      </c>
      <c r="M263" s="120">
        <v>0.64583333333333337</v>
      </c>
      <c r="N263" s="565">
        <f t="shared" si="136"/>
        <v>6.9444444444444198E-3</v>
      </c>
      <c r="O263" s="120">
        <v>0.66666666666666663</v>
      </c>
      <c r="P263" s="565">
        <f t="shared" si="134"/>
        <v>2.0833333333333259E-2</v>
      </c>
      <c r="Q263" s="120">
        <v>0.67013888888888884</v>
      </c>
      <c r="R263" s="120">
        <v>0.72916666666666663</v>
      </c>
      <c r="S263" s="9">
        <f t="shared" si="137"/>
        <v>5.902777777777779E-2</v>
      </c>
      <c r="T263" s="120">
        <v>0.67013888888888884</v>
      </c>
      <c r="U263" s="120">
        <v>0.72916666666666663</v>
      </c>
      <c r="V263" s="9">
        <f t="shared" si="138"/>
        <v>5.902777777777779E-2</v>
      </c>
      <c r="W263" s="120">
        <v>0.81597222222222221</v>
      </c>
      <c r="X263" s="9">
        <f t="shared" si="133"/>
        <v>8.680555555555558E-2</v>
      </c>
      <c r="Y263" s="120">
        <v>0.82430555555555562</v>
      </c>
      <c r="Z263" s="9">
        <f t="shared" si="139"/>
        <v>8.3333333333334147E-3</v>
      </c>
      <c r="AA263" s="120">
        <v>1.0993055555555555</v>
      </c>
      <c r="AB263" s="565">
        <f t="shared" si="140"/>
        <v>0.27499999999999991</v>
      </c>
      <c r="AC263" s="120">
        <v>1.0993055555555555</v>
      </c>
      <c r="AD263" s="120">
        <v>1.0993055555555555</v>
      </c>
      <c r="AE263" s="9">
        <f t="shared" si="141"/>
        <v>0</v>
      </c>
      <c r="AF263" s="120">
        <v>1.1041666666666667</v>
      </c>
      <c r="AG263" s="120">
        <v>1.1180555555555556</v>
      </c>
      <c r="AH263" s="9">
        <f t="shared" si="160"/>
        <v>1.388888888888884E-2</v>
      </c>
      <c r="AI263" s="10">
        <f t="shared" si="142"/>
        <v>0</v>
      </c>
      <c r="AJ263" s="10">
        <f t="shared" si="143"/>
        <v>20</v>
      </c>
      <c r="AK263" s="120">
        <v>1.1180555555555556</v>
      </c>
      <c r="AL263" s="120">
        <v>1.125</v>
      </c>
      <c r="AM263" s="9">
        <f t="shared" si="144"/>
        <v>6.9444444444444198E-3</v>
      </c>
      <c r="AN263" s="565">
        <f t="shared" si="132"/>
        <v>0.49305555555555558</v>
      </c>
      <c r="AO263" s="10">
        <f t="shared" si="145"/>
        <v>11</v>
      </c>
      <c r="AP263" s="10">
        <f t="shared" si="146"/>
        <v>50</v>
      </c>
      <c r="AQ263" s="565">
        <f t="shared" si="147"/>
        <v>0.27499999999999991</v>
      </c>
      <c r="AR263" s="10">
        <f t="shared" si="148"/>
        <v>6</v>
      </c>
      <c r="AS263" s="10">
        <f t="shared" si="149"/>
        <v>36</v>
      </c>
      <c r="AT263" s="554"/>
      <c r="AU263" s="554"/>
      <c r="AV263" s="554"/>
      <c r="AW263" s="546">
        <f t="shared" si="150"/>
        <v>0</v>
      </c>
      <c r="AX263" s="546">
        <f t="shared" si="129"/>
        <v>0</v>
      </c>
      <c r="AY263" s="554"/>
      <c r="AZ263" s="546">
        <f t="shared" si="151"/>
        <v>0</v>
      </c>
      <c r="BA263" s="546">
        <f t="shared" si="152"/>
        <v>0</v>
      </c>
      <c r="BB263" s="554"/>
      <c r="BC263" s="546">
        <f t="shared" si="153"/>
        <v>0</v>
      </c>
      <c r="BD263" s="546">
        <f t="shared" si="154"/>
        <v>0</v>
      </c>
      <c r="BE263" s="554"/>
      <c r="BF263" s="546">
        <f t="shared" si="155"/>
        <v>0</v>
      </c>
      <c r="BG263" s="546">
        <f t="shared" si="156"/>
        <v>0</v>
      </c>
      <c r="BH263" s="554"/>
      <c r="BI263" s="637">
        <f t="shared" si="157"/>
        <v>0</v>
      </c>
      <c r="BJ263" s="558">
        <f t="shared" si="158"/>
        <v>0</v>
      </c>
      <c r="BK263" s="642">
        <f t="shared" si="159"/>
        <v>63.562203389830508</v>
      </c>
    </row>
    <row r="264" spans="1:63" s="121" customFormat="1" ht="30" x14ac:dyDescent="0.25">
      <c r="A264" s="595">
        <v>40792</v>
      </c>
      <c r="B264" s="596">
        <f t="shared" si="130"/>
        <v>9</v>
      </c>
      <c r="C264" s="597">
        <v>13</v>
      </c>
      <c r="D264" s="598" t="s">
        <v>33</v>
      </c>
      <c r="E264" s="598" t="s">
        <v>342</v>
      </c>
      <c r="F264" s="529">
        <v>3491.07</v>
      </c>
      <c r="G264" s="597">
        <v>56</v>
      </c>
      <c r="H264" s="597">
        <v>3</v>
      </c>
      <c r="I264" s="554">
        <v>0.90972222222222221</v>
      </c>
      <c r="J264" s="554">
        <v>0.90972222222222221</v>
      </c>
      <c r="K264" s="120">
        <v>0.92361111111111116</v>
      </c>
      <c r="L264" s="565">
        <f t="shared" si="135"/>
        <v>1.3888888888888951E-2</v>
      </c>
      <c r="M264" s="120">
        <v>0.92708333333333337</v>
      </c>
      <c r="N264" s="565">
        <f t="shared" si="136"/>
        <v>3.4722222222222099E-3</v>
      </c>
      <c r="O264" s="120">
        <v>0.98958333333333337</v>
      </c>
      <c r="P264" s="565">
        <f t="shared" si="134"/>
        <v>6.25E-2</v>
      </c>
      <c r="Q264" s="120">
        <v>0.98958333333333337</v>
      </c>
      <c r="R264" s="120">
        <v>1.0625</v>
      </c>
      <c r="S264" s="9">
        <f t="shared" si="137"/>
        <v>7.291666666666663E-2</v>
      </c>
      <c r="T264" s="120">
        <v>0.98958333333333337</v>
      </c>
      <c r="U264" s="120">
        <v>1.0625</v>
      </c>
      <c r="V264" s="9">
        <f t="shared" si="138"/>
        <v>7.291666666666663E-2</v>
      </c>
      <c r="W264" s="120">
        <v>1.1145833333333333</v>
      </c>
      <c r="X264" s="9">
        <f t="shared" si="133"/>
        <v>5.2083333333333259E-2</v>
      </c>
      <c r="Y264" s="120">
        <v>1.1423611111111112</v>
      </c>
      <c r="Z264" s="9">
        <f t="shared" si="139"/>
        <v>2.7777777777777901E-2</v>
      </c>
      <c r="AA264" s="120">
        <v>1.242361111111111</v>
      </c>
      <c r="AB264" s="565">
        <f t="shared" si="140"/>
        <v>9.9999999999999867E-2</v>
      </c>
      <c r="AC264" s="120">
        <v>1.242361111111111</v>
      </c>
      <c r="AD264" s="120">
        <v>1.242361111111111</v>
      </c>
      <c r="AE264" s="9">
        <f t="shared" si="141"/>
        <v>0</v>
      </c>
      <c r="AF264" s="120">
        <v>1.2465277777777779</v>
      </c>
      <c r="AG264" s="120">
        <v>1.25</v>
      </c>
      <c r="AH264" s="9">
        <f t="shared" si="160"/>
        <v>3.4722222222220989E-3</v>
      </c>
      <c r="AI264" s="10">
        <f t="shared" si="142"/>
        <v>0</v>
      </c>
      <c r="AJ264" s="10">
        <f t="shared" si="143"/>
        <v>5</v>
      </c>
      <c r="AK264" s="120">
        <v>1.25</v>
      </c>
      <c r="AL264" s="120">
        <v>1.2673611111111112</v>
      </c>
      <c r="AM264" s="9">
        <f t="shared" si="144"/>
        <v>1.736111111111116E-2</v>
      </c>
      <c r="AN264" s="565">
        <f t="shared" si="132"/>
        <v>0.35763888888888895</v>
      </c>
      <c r="AO264" s="10">
        <f t="shared" si="145"/>
        <v>8</v>
      </c>
      <c r="AP264" s="10">
        <f t="shared" si="146"/>
        <v>35</v>
      </c>
      <c r="AQ264" s="565">
        <f t="shared" si="147"/>
        <v>9.9999999999999867E-2</v>
      </c>
      <c r="AR264" s="10">
        <f t="shared" si="148"/>
        <v>2</v>
      </c>
      <c r="AS264" s="10">
        <f t="shared" si="149"/>
        <v>24</v>
      </c>
      <c r="AT264" s="554"/>
      <c r="AU264" s="554"/>
      <c r="AV264" s="554"/>
      <c r="AW264" s="546">
        <f t="shared" si="150"/>
        <v>0</v>
      </c>
      <c r="AX264" s="546">
        <f t="shared" si="129"/>
        <v>0</v>
      </c>
      <c r="AY264" s="554"/>
      <c r="AZ264" s="546">
        <f t="shared" si="151"/>
        <v>0</v>
      </c>
      <c r="BA264" s="546">
        <f t="shared" si="152"/>
        <v>0</v>
      </c>
      <c r="BB264" s="554"/>
      <c r="BC264" s="546">
        <f t="shared" si="153"/>
        <v>0</v>
      </c>
      <c r="BD264" s="546">
        <f t="shared" si="154"/>
        <v>0</v>
      </c>
      <c r="BE264" s="554"/>
      <c r="BF264" s="546">
        <f t="shared" si="155"/>
        <v>0</v>
      </c>
      <c r="BG264" s="546">
        <f t="shared" si="156"/>
        <v>0</v>
      </c>
      <c r="BH264" s="554"/>
      <c r="BI264" s="637">
        <f t="shared" si="157"/>
        <v>0</v>
      </c>
      <c r="BJ264" s="558">
        <f t="shared" si="158"/>
        <v>0</v>
      </c>
      <c r="BK264" s="642">
        <f t="shared" si="159"/>
        <v>62.340535714285714</v>
      </c>
    </row>
    <row r="265" spans="1:63" s="121" customFormat="1" ht="33" customHeight="1" x14ac:dyDescent="0.25">
      <c r="A265" s="595">
        <v>40792</v>
      </c>
      <c r="B265" s="596">
        <f t="shared" si="130"/>
        <v>9</v>
      </c>
      <c r="C265" s="597">
        <v>14</v>
      </c>
      <c r="D265" s="598" t="s">
        <v>33</v>
      </c>
      <c r="E265" s="598" t="s">
        <v>314</v>
      </c>
      <c r="F265" s="529">
        <v>3523.73</v>
      </c>
      <c r="G265" s="597">
        <v>57</v>
      </c>
      <c r="H265" s="597">
        <v>2</v>
      </c>
      <c r="I265" s="554">
        <v>0.12152777777777778</v>
      </c>
      <c r="J265" s="554">
        <v>0.12152777777777778</v>
      </c>
      <c r="K265" s="120">
        <v>0.13541666666666666</v>
      </c>
      <c r="L265" s="565">
        <f t="shared" si="135"/>
        <v>1.3888888888888881E-2</v>
      </c>
      <c r="M265" s="120">
        <v>0.14583333333333334</v>
      </c>
      <c r="N265" s="565">
        <f t="shared" si="136"/>
        <v>1.0416666666666685E-2</v>
      </c>
      <c r="O265" s="120">
        <v>0.16666666666666666</v>
      </c>
      <c r="P265" s="565">
        <f t="shared" si="134"/>
        <v>2.0833333333333315E-2</v>
      </c>
      <c r="Q265" s="120">
        <v>0.16666666666666666</v>
      </c>
      <c r="R265" s="120">
        <v>0.25</v>
      </c>
      <c r="S265" s="9">
        <f t="shared" si="137"/>
        <v>8.3333333333333343E-2</v>
      </c>
      <c r="T265" s="120">
        <v>0.16666666666666666</v>
      </c>
      <c r="U265" s="120">
        <v>0.25</v>
      </c>
      <c r="V265" s="9">
        <f t="shared" si="138"/>
        <v>8.3333333333333343E-2</v>
      </c>
      <c r="W265" s="120">
        <v>0.2673611111111111</v>
      </c>
      <c r="X265" s="9">
        <f t="shared" si="133"/>
        <v>1.7361111111111105E-2</v>
      </c>
      <c r="Y265" s="120">
        <v>0.2673611111111111</v>
      </c>
      <c r="Z265" s="9">
        <f t="shared" si="139"/>
        <v>0</v>
      </c>
      <c r="AA265" s="120">
        <v>0.40972222222222227</v>
      </c>
      <c r="AB265" s="565">
        <f t="shared" si="140"/>
        <v>0.14236111111111116</v>
      </c>
      <c r="AC265" s="120">
        <v>0.40972222222222227</v>
      </c>
      <c r="AD265" s="120">
        <v>0.40972222222222227</v>
      </c>
      <c r="AE265" s="9">
        <f t="shared" si="141"/>
        <v>0</v>
      </c>
      <c r="AF265" s="120">
        <v>0.42986111111111108</v>
      </c>
      <c r="AG265" s="120">
        <v>0.43402777777777773</v>
      </c>
      <c r="AH265" s="9">
        <f t="shared" si="160"/>
        <v>4.1666666666666519E-3</v>
      </c>
      <c r="AI265" s="10">
        <f t="shared" si="142"/>
        <v>0</v>
      </c>
      <c r="AJ265" s="10">
        <f t="shared" si="143"/>
        <v>6</v>
      </c>
      <c r="AK265" s="120">
        <v>0.43402777777777773</v>
      </c>
      <c r="AL265" s="120">
        <v>0.4513888888888889</v>
      </c>
      <c r="AM265" s="9">
        <f t="shared" si="144"/>
        <v>1.736111111111116E-2</v>
      </c>
      <c r="AN265" s="565">
        <f t="shared" si="132"/>
        <v>0.3298611111111111</v>
      </c>
      <c r="AO265" s="10">
        <f t="shared" si="145"/>
        <v>7</v>
      </c>
      <c r="AP265" s="10">
        <f t="shared" si="146"/>
        <v>55</v>
      </c>
      <c r="AQ265" s="565">
        <f t="shared" si="147"/>
        <v>0.14236111111111116</v>
      </c>
      <c r="AR265" s="10">
        <f t="shared" si="148"/>
        <v>3</v>
      </c>
      <c r="AS265" s="10">
        <f t="shared" si="149"/>
        <v>25</v>
      </c>
      <c r="AT265" s="554"/>
      <c r="AU265" s="554"/>
      <c r="AV265" s="554"/>
      <c r="AW265" s="546">
        <f t="shared" si="150"/>
        <v>0</v>
      </c>
      <c r="AX265" s="546">
        <f t="shared" si="129"/>
        <v>0</v>
      </c>
      <c r="AY265" s="554"/>
      <c r="AZ265" s="546">
        <f t="shared" si="151"/>
        <v>0</v>
      </c>
      <c r="BA265" s="546">
        <f t="shared" si="152"/>
        <v>0</v>
      </c>
      <c r="BB265" s="554"/>
      <c r="BC265" s="546">
        <f t="shared" si="153"/>
        <v>0</v>
      </c>
      <c r="BD265" s="546">
        <f t="shared" si="154"/>
        <v>0</v>
      </c>
      <c r="BE265" s="554"/>
      <c r="BF265" s="546">
        <f t="shared" si="155"/>
        <v>0</v>
      </c>
      <c r="BG265" s="546">
        <f t="shared" si="156"/>
        <v>0</v>
      </c>
      <c r="BH265" s="554"/>
      <c r="BI265" s="637">
        <f t="shared" si="157"/>
        <v>0</v>
      </c>
      <c r="BJ265" s="558">
        <f t="shared" si="158"/>
        <v>0</v>
      </c>
      <c r="BK265" s="642">
        <f t="shared" si="159"/>
        <v>61.819824561403507</v>
      </c>
    </row>
    <row r="266" spans="1:63" s="121" customFormat="1" x14ac:dyDescent="0.25">
      <c r="A266" s="595">
        <v>40792</v>
      </c>
      <c r="B266" s="596">
        <f t="shared" si="130"/>
        <v>9</v>
      </c>
      <c r="C266" s="597">
        <v>3</v>
      </c>
      <c r="D266" s="598" t="s">
        <v>243</v>
      </c>
      <c r="E266" s="598" t="s">
        <v>315</v>
      </c>
      <c r="F266" s="529">
        <v>3563.07</v>
      </c>
      <c r="G266" s="597">
        <v>59</v>
      </c>
      <c r="H266" s="597">
        <v>0</v>
      </c>
      <c r="I266" s="554">
        <v>0.375</v>
      </c>
      <c r="J266" s="554">
        <v>0.375</v>
      </c>
      <c r="K266" s="120">
        <v>0.38194444444444442</v>
      </c>
      <c r="L266" s="565">
        <f t="shared" si="135"/>
        <v>6.9444444444444198E-3</v>
      </c>
      <c r="M266" s="120">
        <v>0.3923611111111111</v>
      </c>
      <c r="N266" s="565">
        <f t="shared" si="136"/>
        <v>1.0416666666666685E-2</v>
      </c>
      <c r="O266" s="120">
        <v>0.41666666666666669</v>
      </c>
      <c r="P266" s="565">
        <f t="shared" si="134"/>
        <v>2.430555555555558E-2</v>
      </c>
      <c r="Q266" s="120">
        <v>0.4201388888888889</v>
      </c>
      <c r="R266" s="120">
        <v>0.46180555555555558</v>
      </c>
      <c r="S266" s="9">
        <f t="shared" si="137"/>
        <v>4.1666666666666685E-2</v>
      </c>
      <c r="T266" s="120">
        <v>0.4201388888888889</v>
      </c>
      <c r="U266" s="120">
        <v>0.46180555555555558</v>
      </c>
      <c r="V266" s="9">
        <f t="shared" si="138"/>
        <v>4.1666666666666685E-2</v>
      </c>
      <c r="W266" s="120">
        <v>0.51388888888888895</v>
      </c>
      <c r="X266" s="9">
        <f t="shared" si="133"/>
        <v>5.208333333333337E-2</v>
      </c>
      <c r="Y266" s="120">
        <v>0.57777777777777783</v>
      </c>
      <c r="Z266" s="9">
        <f t="shared" si="139"/>
        <v>6.3888888888888884E-2</v>
      </c>
      <c r="AA266" s="120">
        <v>0.8534722222222223</v>
      </c>
      <c r="AB266" s="565">
        <f t="shared" si="140"/>
        <v>0.27569444444444446</v>
      </c>
      <c r="AC266" s="120">
        <v>0.8534722222222223</v>
      </c>
      <c r="AD266" s="120">
        <v>0.8534722222222223</v>
      </c>
      <c r="AE266" s="9">
        <f t="shared" si="141"/>
        <v>0</v>
      </c>
      <c r="AF266" s="120">
        <v>0.85763888888888884</v>
      </c>
      <c r="AG266" s="120">
        <v>0.86458333333333337</v>
      </c>
      <c r="AH266" s="9">
        <f t="shared" si="160"/>
        <v>6.9444444444445308E-3</v>
      </c>
      <c r="AI266" s="10">
        <f t="shared" si="142"/>
        <v>0</v>
      </c>
      <c r="AJ266" s="10">
        <f t="shared" si="143"/>
        <v>10</v>
      </c>
      <c r="AK266" s="120">
        <v>0.86458333333333337</v>
      </c>
      <c r="AL266" s="120">
        <v>0.90277777777777779</v>
      </c>
      <c r="AM266" s="9">
        <f t="shared" si="144"/>
        <v>3.819444444444442E-2</v>
      </c>
      <c r="AN266" s="565">
        <f t="shared" si="132"/>
        <v>0.52777777777777779</v>
      </c>
      <c r="AO266" s="10">
        <f t="shared" si="145"/>
        <v>12</v>
      </c>
      <c r="AP266" s="10">
        <f t="shared" si="146"/>
        <v>40</v>
      </c>
      <c r="AQ266" s="565">
        <f t="shared" si="147"/>
        <v>0.27569444444444446</v>
      </c>
      <c r="AR266" s="10">
        <f t="shared" si="148"/>
        <v>6</v>
      </c>
      <c r="AS266" s="10">
        <f t="shared" si="149"/>
        <v>37</v>
      </c>
      <c r="AT266" s="554"/>
      <c r="AU266" s="554"/>
      <c r="AV266" s="554"/>
      <c r="AW266" s="546">
        <f t="shared" si="150"/>
        <v>0</v>
      </c>
      <c r="AX266" s="546">
        <f t="shared" si="129"/>
        <v>0</v>
      </c>
      <c r="AY266" s="554"/>
      <c r="AZ266" s="546">
        <f t="shared" si="151"/>
        <v>0</v>
      </c>
      <c r="BA266" s="546">
        <f t="shared" si="152"/>
        <v>0</v>
      </c>
      <c r="BB266" s="554"/>
      <c r="BC266" s="546">
        <f t="shared" si="153"/>
        <v>0</v>
      </c>
      <c r="BD266" s="546">
        <f t="shared" si="154"/>
        <v>0</v>
      </c>
      <c r="BE266" s="554"/>
      <c r="BF266" s="546">
        <f t="shared" si="155"/>
        <v>0</v>
      </c>
      <c r="BG266" s="546">
        <f t="shared" si="156"/>
        <v>0</v>
      </c>
      <c r="BH266" s="554"/>
      <c r="BI266" s="637">
        <f t="shared" si="157"/>
        <v>0</v>
      </c>
      <c r="BJ266" s="558">
        <f t="shared" si="158"/>
        <v>0</v>
      </c>
      <c r="BK266" s="642">
        <f t="shared" si="159"/>
        <v>60.391016949152544</v>
      </c>
    </row>
    <row r="267" spans="1:63" s="121" customFormat="1" ht="30" x14ac:dyDescent="0.25">
      <c r="A267" s="595">
        <v>40792</v>
      </c>
      <c r="B267" s="596">
        <f t="shared" si="130"/>
        <v>9</v>
      </c>
      <c r="C267" s="597">
        <v>15</v>
      </c>
      <c r="D267" s="598" t="s">
        <v>33</v>
      </c>
      <c r="E267" s="598" t="s">
        <v>339</v>
      </c>
      <c r="F267" s="529">
        <v>3528.35</v>
      </c>
      <c r="G267" s="597">
        <v>58</v>
      </c>
      <c r="H267" s="597">
        <v>1</v>
      </c>
      <c r="I267" s="554">
        <v>0.80902777777777779</v>
      </c>
      <c r="J267" s="554">
        <v>0.80902777777777779</v>
      </c>
      <c r="K267" s="120">
        <v>0.81597222222222221</v>
      </c>
      <c r="L267" s="565">
        <f t="shared" si="135"/>
        <v>6.9444444444444198E-3</v>
      </c>
      <c r="M267" s="120">
        <v>0.82638888888888884</v>
      </c>
      <c r="N267" s="565">
        <f t="shared" si="136"/>
        <v>1.041666666666663E-2</v>
      </c>
      <c r="O267" s="120">
        <v>0.84027777777777779</v>
      </c>
      <c r="P267" s="565">
        <f t="shared" si="134"/>
        <v>1.3888888888888951E-2</v>
      </c>
      <c r="Q267" s="120">
        <v>0.84375</v>
      </c>
      <c r="R267" s="120">
        <v>0.93055555555555547</v>
      </c>
      <c r="S267" s="9">
        <f t="shared" si="137"/>
        <v>8.6805555555555469E-2</v>
      </c>
      <c r="T267" s="120">
        <v>0.84375</v>
      </c>
      <c r="U267" s="120">
        <v>0.93055555555555547</v>
      </c>
      <c r="V267" s="9">
        <f t="shared" si="138"/>
        <v>8.6805555555555469E-2</v>
      </c>
      <c r="W267" s="120">
        <v>0.9375</v>
      </c>
      <c r="X267" s="9">
        <f t="shared" si="133"/>
        <v>6.9444444444445308E-3</v>
      </c>
      <c r="Y267" s="120">
        <v>0.93819444444444444</v>
      </c>
      <c r="Z267" s="9">
        <f t="shared" si="139"/>
        <v>6.9444444444444198E-4</v>
      </c>
      <c r="AA267" s="120">
        <v>1.0444444444444445</v>
      </c>
      <c r="AB267" s="565">
        <f t="shared" si="140"/>
        <v>0.10625000000000007</v>
      </c>
      <c r="AC267" s="120">
        <v>1.0444444444444445</v>
      </c>
      <c r="AD267" s="120">
        <v>1.0444444444444445</v>
      </c>
      <c r="AE267" s="9">
        <f t="shared" si="141"/>
        <v>0</v>
      </c>
      <c r="AF267" s="120">
        <v>1.0486111111111112</v>
      </c>
      <c r="AG267" s="120">
        <v>1.0520833333333333</v>
      </c>
      <c r="AH267" s="9">
        <f t="shared" si="160"/>
        <v>3.4722222222220989E-3</v>
      </c>
      <c r="AI267" s="10">
        <f t="shared" si="142"/>
        <v>0</v>
      </c>
      <c r="AJ267" s="10">
        <f t="shared" si="143"/>
        <v>5</v>
      </c>
      <c r="AK267" s="120">
        <v>1.0520833333333333</v>
      </c>
      <c r="AL267" s="120">
        <v>1.0590277777777779</v>
      </c>
      <c r="AM267" s="9">
        <f t="shared" si="144"/>
        <v>6.9444444444446418E-3</v>
      </c>
      <c r="AN267" s="565">
        <f t="shared" si="132"/>
        <v>0.25000000000000011</v>
      </c>
      <c r="AO267" s="10">
        <f t="shared" si="145"/>
        <v>6</v>
      </c>
      <c r="AP267" s="10">
        <f t="shared" si="146"/>
        <v>0</v>
      </c>
      <c r="AQ267" s="565">
        <f t="shared" si="147"/>
        <v>0.10625000000000007</v>
      </c>
      <c r="AR267" s="10">
        <f t="shared" si="148"/>
        <v>2</v>
      </c>
      <c r="AS267" s="10">
        <f t="shared" si="149"/>
        <v>33</v>
      </c>
      <c r="AT267" s="554"/>
      <c r="AU267" s="554"/>
      <c r="AV267" s="554"/>
      <c r="AW267" s="546">
        <f t="shared" si="150"/>
        <v>0</v>
      </c>
      <c r="AX267" s="546">
        <f t="shared" si="129"/>
        <v>0</v>
      </c>
      <c r="AY267" s="554"/>
      <c r="AZ267" s="546">
        <f t="shared" si="151"/>
        <v>0</v>
      </c>
      <c r="BA267" s="546">
        <f t="shared" si="152"/>
        <v>0</v>
      </c>
      <c r="BB267" s="554"/>
      <c r="BC267" s="546">
        <f t="shared" si="153"/>
        <v>0</v>
      </c>
      <c r="BD267" s="546">
        <f t="shared" si="154"/>
        <v>0</v>
      </c>
      <c r="BE267" s="554"/>
      <c r="BF267" s="546">
        <f t="shared" si="155"/>
        <v>0</v>
      </c>
      <c r="BG267" s="546">
        <f t="shared" si="156"/>
        <v>0</v>
      </c>
      <c r="BH267" s="554"/>
      <c r="BI267" s="637">
        <f t="shared" si="157"/>
        <v>0</v>
      </c>
      <c r="BJ267" s="558">
        <f t="shared" si="158"/>
        <v>0</v>
      </c>
      <c r="BK267" s="642">
        <f t="shared" si="159"/>
        <v>60.83362068965517</v>
      </c>
    </row>
    <row r="268" spans="1:63" s="121" customFormat="1" ht="20.25" customHeight="1" x14ac:dyDescent="0.25">
      <c r="A268" s="595">
        <v>40792</v>
      </c>
      <c r="B268" s="596">
        <f t="shared" si="130"/>
        <v>9</v>
      </c>
      <c r="C268" s="597">
        <v>4</v>
      </c>
      <c r="D268" s="598" t="s">
        <v>224</v>
      </c>
      <c r="E268" s="598" t="s">
        <v>225</v>
      </c>
      <c r="F268" s="529">
        <v>3307.15</v>
      </c>
      <c r="G268" s="597">
        <v>53</v>
      </c>
      <c r="H268" s="597">
        <v>4</v>
      </c>
      <c r="I268" s="554">
        <v>0.94097222222222221</v>
      </c>
      <c r="J268" s="554">
        <v>0.94097222222222221</v>
      </c>
      <c r="K268" s="120">
        <v>0.9458333333333333</v>
      </c>
      <c r="L268" s="565">
        <f t="shared" si="135"/>
        <v>4.8611111111110938E-3</v>
      </c>
      <c r="M268" s="120">
        <v>0.95486111111111116</v>
      </c>
      <c r="N268" s="565">
        <f t="shared" si="136"/>
        <v>9.0277777777778567E-3</v>
      </c>
      <c r="O268" s="120">
        <v>0.97222222222222221</v>
      </c>
      <c r="P268" s="565">
        <f t="shared" si="134"/>
        <v>1.7361111111111049E-2</v>
      </c>
      <c r="Q268" s="120">
        <v>0.97569444444444453</v>
      </c>
      <c r="R268" s="120">
        <v>1.0416666666666667</v>
      </c>
      <c r="S268" s="9">
        <f t="shared" si="137"/>
        <v>6.597222222222221E-2</v>
      </c>
      <c r="T268" s="120">
        <v>0.97569444444444453</v>
      </c>
      <c r="U268" s="120">
        <v>1.0416666666666667</v>
      </c>
      <c r="V268" s="9">
        <f t="shared" si="138"/>
        <v>6.597222222222221E-2</v>
      </c>
      <c r="W268" s="120">
        <v>1.0659722222222221</v>
      </c>
      <c r="X268" s="9">
        <f t="shared" si="133"/>
        <v>2.4305555555555358E-2</v>
      </c>
      <c r="Y268" s="120">
        <v>1.0972222222222221</v>
      </c>
      <c r="Z268" s="9">
        <f t="shared" si="139"/>
        <v>3.125E-2</v>
      </c>
      <c r="AA268" s="120">
        <v>1.2034722222222223</v>
      </c>
      <c r="AB268" s="565">
        <f t="shared" si="140"/>
        <v>0.10625000000000018</v>
      </c>
      <c r="AC268" s="120">
        <v>1.2034722222222223</v>
      </c>
      <c r="AD268" s="120">
        <v>1.2034722222222223</v>
      </c>
      <c r="AE268" s="9">
        <f t="shared" si="141"/>
        <v>0</v>
      </c>
      <c r="AF268" s="120">
        <v>1.2083333333333333</v>
      </c>
      <c r="AG268" s="120">
        <v>1.2152777777777779</v>
      </c>
      <c r="AH268" s="9">
        <f t="shared" si="160"/>
        <v>6.9444444444446418E-3</v>
      </c>
      <c r="AI268" s="10">
        <f t="shared" si="142"/>
        <v>0</v>
      </c>
      <c r="AJ268" s="10">
        <f t="shared" si="143"/>
        <v>10</v>
      </c>
      <c r="AK268" s="120">
        <v>1.2152777777777779</v>
      </c>
      <c r="AL268" s="120">
        <v>1.21875</v>
      </c>
      <c r="AM268" s="9">
        <f t="shared" si="144"/>
        <v>3.4722222222220989E-3</v>
      </c>
      <c r="AN268" s="565">
        <f t="shared" si="132"/>
        <v>0.27777777777777779</v>
      </c>
      <c r="AO268" s="10">
        <f t="shared" si="145"/>
        <v>6</v>
      </c>
      <c r="AP268" s="10">
        <f t="shared" si="146"/>
        <v>40</v>
      </c>
      <c r="AQ268" s="565">
        <f t="shared" si="147"/>
        <v>0.10625000000000018</v>
      </c>
      <c r="AR268" s="10">
        <f t="shared" si="148"/>
        <v>2</v>
      </c>
      <c r="AS268" s="10">
        <f t="shared" si="149"/>
        <v>33</v>
      </c>
      <c r="AT268" s="554"/>
      <c r="AU268" s="554"/>
      <c r="AV268" s="554"/>
      <c r="AW268" s="546">
        <f t="shared" si="150"/>
        <v>0</v>
      </c>
      <c r="AX268" s="546">
        <f t="shared" si="129"/>
        <v>0</v>
      </c>
      <c r="AY268" s="554"/>
      <c r="AZ268" s="546">
        <f t="shared" si="151"/>
        <v>0</v>
      </c>
      <c r="BA268" s="546">
        <f t="shared" si="152"/>
        <v>0</v>
      </c>
      <c r="BB268" s="554"/>
      <c r="BC268" s="546">
        <f t="shared" si="153"/>
        <v>0</v>
      </c>
      <c r="BD268" s="546">
        <f t="shared" si="154"/>
        <v>0</v>
      </c>
      <c r="BE268" s="554"/>
      <c r="BF268" s="546">
        <f t="shared" si="155"/>
        <v>0</v>
      </c>
      <c r="BG268" s="546">
        <f t="shared" si="156"/>
        <v>0</v>
      </c>
      <c r="BH268" s="554"/>
      <c r="BI268" s="637">
        <f t="shared" si="157"/>
        <v>0</v>
      </c>
      <c r="BJ268" s="558">
        <f t="shared" si="158"/>
        <v>0</v>
      </c>
      <c r="BK268" s="642">
        <f t="shared" si="159"/>
        <v>62.399056603773587</v>
      </c>
    </row>
    <row r="269" spans="1:63" s="121" customFormat="1" x14ac:dyDescent="0.25">
      <c r="A269" s="595">
        <v>40793</v>
      </c>
      <c r="B269" s="596">
        <f t="shared" si="130"/>
        <v>9</v>
      </c>
      <c r="C269" s="597">
        <v>3</v>
      </c>
      <c r="D269" s="598" t="s">
        <v>298</v>
      </c>
      <c r="E269" s="598" t="s">
        <v>242</v>
      </c>
      <c r="F269" s="529">
        <v>3745.55</v>
      </c>
      <c r="G269" s="597">
        <v>58</v>
      </c>
      <c r="H269" s="597">
        <v>0</v>
      </c>
      <c r="I269" s="554">
        <v>0.67361111111111116</v>
      </c>
      <c r="J269" s="554">
        <v>0.67361111111111116</v>
      </c>
      <c r="K269" s="120">
        <v>0.67708333333333337</v>
      </c>
      <c r="L269" s="565">
        <f t="shared" si="135"/>
        <v>3.4722222222222099E-3</v>
      </c>
      <c r="M269" s="120">
        <v>0.68402777777777779</v>
      </c>
      <c r="N269" s="565">
        <f t="shared" si="136"/>
        <v>6.9444444444444198E-3</v>
      </c>
      <c r="O269" s="120">
        <v>0.7006944444444444</v>
      </c>
      <c r="P269" s="565">
        <f t="shared" si="134"/>
        <v>1.6666666666666607E-2</v>
      </c>
      <c r="Q269" s="120">
        <v>0.70486111111111116</v>
      </c>
      <c r="R269" s="120">
        <v>0.76041666666666663</v>
      </c>
      <c r="S269" s="9">
        <f t="shared" si="137"/>
        <v>5.5555555555555469E-2</v>
      </c>
      <c r="T269" s="120">
        <v>0.70486111111111116</v>
      </c>
      <c r="U269" s="120">
        <v>0.76041666666666663</v>
      </c>
      <c r="V269" s="9">
        <f t="shared" si="138"/>
        <v>5.5555555555555469E-2</v>
      </c>
      <c r="W269" s="120">
        <v>0.78749999999999998</v>
      </c>
      <c r="X269" s="9">
        <f t="shared" si="133"/>
        <v>2.7083333333333348E-2</v>
      </c>
      <c r="Y269" s="120">
        <v>0.84930555555555554</v>
      </c>
      <c r="Z269" s="9">
        <f t="shared" si="139"/>
        <v>6.1805555555555558E-2</v>
      </c>
      <c r="AA269" s="120">
        <v>0.9291666666666667</v>
      </c>
      <c r="AB269" s="565">
        <f t="shared" si="140"/>
        <v>7.986111111111116E-2</v>
      </c>
      <c r="AC269" s="120">
        <v>0.9291666666666667</v>
      </c>
      <c r="AD269" s="120">
        <v>0.9291666666666667</v>
      </c>
      <c r="AE269" s="9">
        <f t="shared" si="141"/>
        <v>0</v>
      </c>
      <c r="AF269" s="120">
        <v>0.9375</v>
      </c>
      <c r="AG269" s="120">
        <v>0.94305555555555554</v>
      </c>
      <c r="AH269" s="9">
        <f t="shared" si="160"/>
        <v>5.5555555555555358E-3</v>
      </c>
      <c r="AI269" s="10">
        <f t="shared" si="142"/>
        <v>0</v>
      </c>
      <c r="AJ269" s="10">
        <f t="shared" si="143"/>
        <v>8</v>
      </c>
      <c r="AK269" s="120">
        <v>0.94305555555555554</v>
      </c>
      <c r="AL269" s="120">
        <v>0.95138888888888884</v>
      </c>
      <c r="AM269" s="9">
        <f t="shared" si="144"/>
        <v>8.3333333333333037E-3</v>
      </c>
      <c r="AN269" s="565">
        <f t="shared" si="132"/>
        <v>0.27777777777777768</v>
      </c>
      <c r="AO269" s="10">
        <f t="shared" si="145"/>
        <v>6</v>
      </c>
      <c r="AP269" s="10">
        <f t="shared" si="146"/>
        <v>40</v>
      </c>
      <c r="AQ269" s="565">
        <f t="shared" si="147"/>
        <v>7.986111111111116E-2</v>
      </c>
      <c r="AR269" s="10">
        <f t="shared" si="148"/>
        <v>1</v>
      </c>
      <c r="AS269" s="10">
        <f t="shared" si="149"/>
        <v>55</v>
      </c>
      <c r="AT269" s="554"/>
      <c r="AU269" s="554"/>
      <c r="AV269" s="554"/>
      <c r="AW269" s="546">
        <f t="shared" si="150"/>
        <v>0</v>
      </c>
      <c r="AX269" s="546">
        <f t="shared" si="129"/>
        <v>0</v>
      </c>
      <c r="AY269" s="554"/>
      <c r="AZ269" s="546">
        <f t="shared" si="151"/>
        <v>0</v>
      </c>
      <c r="BA269" s="546">
        <f t="shared" si="152"/>
        <v>0</v>
      </c>
      <c r="BB269" s="554"/>
      <c r="BC269" s="546">
        <f t="shared" si="153"/>
        <v>0</v>
      </c>
      <c r="BD269" s="546">
        <f t="shared" si="154"/>
        <v>0</v>
      </c>
      <c r="BE269" s="554"/>
      <c r="BF269" s="546">
        <f t="shared" si="155"/>
        <v>0</v>
      </c>
      <c r="BG269" s="546">
        <f t="shared" si="156"/>
        <v>0</v>
      </c>
      <c r="BH269" s="554"/>
      <c r="BI269" s="637">
        <f t="shared" si="157"/>
        <v>0</v>
      </c>
      <c r="BJ269" s="558">
        <f t="shared" si="158"/>
        <v>0</v>
      </c>
      <c r="BK269" s="642">
        <f t="shared" si="159"/>
        <v>64.578448275862073</v>
      </c>
    </row>
    <row r="270" spans="1:63" s="121" customFormat="1" x14ac:dyDescent="0.25">
      <c r="A270" s="595">
        <v>40793</v>
      </c>
      <c r="B270" s="596">
        <f t="shared" si="130"/>
        <v>9</v>
      </c>
      <c r="C270" s="597">
        <v>1</v>
      </c>
      <c r="D270" s="598" t="s">
        <v>271</v>
      </c>
      <c r="E270" s="598" t="s">
        <v>265</v>
      </c>
      <c r="F270" s="529">
        <v>3354.82</v>
      </c>
      <c r="G270" s="597">
        <v>54</v>
      </c>
      <c r="H270" s="597">
        <v>5</v>
      </c>
      <c r="I270" s="554">
        <v>0.78125</v>
      </c>
      <c r="J270" s="554">
        <v>0.78125</v>
      </c>
      <c r="K270" s="120">
        <v>0.79166666666666663</v>
      </c>
      <c r="L270" s="565">
        <f t="shared" si="135"/>
        <v>1.041666666666663E-2</v>
      </c>
      <c r="M270" s="120">
        <v>0.91666666666666663</v>
      </c>
      <c r="N270" s="565">
        <f t="shared" si="136"/>
        <v>0.125</v>
      </c>
      <c r="O270" s="120">
        <v>0.94444444444444453</v>
      </c>
      <c r="P270" s="565">
        <f t="shared" si="134"/>
        <v>2.7777777777777901E-2</v>
      </c>
      <c r="Q270" s="120">
        <v>0.94444444444444453</v>
      </c>
      <c r="R270" s="120">
        <v>0.98958333333333337</v>
      </c>
      <c r="S270" s="9">
        <f t="shared" si="137"/>
        <v>4.513888888888884E-2</v>
      </c>
      <c r="T270" s="120">
        <v>0.94444444444444453</v>
      </c>
      <c r="U270" s="120">
        <v>0.98958333333333337</v>
      </c>
      <c r="V270" s="9">
        <f t="shared" si="138"/>
        <v>4.513888888888884E-2</v>
      </c>
      <c r="W270" s="120">
        <v>0.98958333333333337</v>
      </c>
      <c r="X270" s="9">
        <f t="shared" si="133"/>
        <v>0</v>
      </c>
      <c r="Y270" s="120">
        <v>1.0013888888888889</v>
      </c>
      <c r="Z270" s="9">
        <f t="shared" si="139"/>
        <v>1.1805555555555514E-2</v>
      </c>
      <c r="AA270" s="120">
        <v>1.0451388888888888</v>
      </c>
      <c r="AB270" s="565">
        <f t="shared" si="140"/>
        <v>4.3749999999999956E-2</v>
      </c>
      <c r="AC270" s="120">
        <v>1.0451388888888888</v>
      </c>
      <c r="AD270" s="120">
        <v>1.0451388888888888</v>
      </c>
      <c r="AE270" s="9">
        <f t="shared" si="141"/>
        <v>0</v>
      </c>
      <c r="AF270" s="120">
        <v>1.0625</v>
      </c>
      <c r="AG270" s="120">
        <v>1.0763888888888888</v>
      </c>
      <c r="AH270" s="9">
        <f t="shared" si="160"/>
        <v>1.388888888888884E-2</v>
      </c>
      <c r="AI270" s="10">
        <f t="shared" si="142"/>
        <v>0</v>
      </c>
      <c r="AJ270" s="10">
        <f t="shared" si="143"/>
        <v>20</v>
      </c>
      <c r="AK270" s="120">
        <v>1.0763888888888888</v>
      </c>
      <c r="AL270" s="120">
        <v>1.1145833333333333</v>
      </c>
      <c r="AM270" s="9">
        <f t="shared" si="144"/>
        <v>3.819444444444442E-2</v>
      </c>
      <c r="AN270" s="565">
        <f t="shared" si="132"/>
        <v>0.33333333333333326</v>
      </c>
      <c r="AO270" s="10">
        <f t="shared" si="145"/>
        <v>8</v>
      </c>
      <c r="AP270" s="10">
        <f t="shared" si="146"/>
        <v>0</v>
      </c>
      <c r="AQ270" s="565">
        <f t="shared" si="147"/>
        <v>4.3749999999999956E-2</v>
      </c>
      <c r="AR270" s="10">
        <f t="shared" si="148"/>
        <v>1</v>
      </c>
      <c r="AS270" s="10">
        <f t="shared" si="149"/>
        <v>3</v>
      </c>
      <c r="AT270" s="554"/>
      <c r="AU270" s="554"/>
      <c r="AV270" s="554"/>
      <c r="AW270" s="546">
        <f t="shared" si="150"/>
        <v>0</v>
      </c>
      <c r="AX270" s="546">
        <f t="shared" si="129"/>
        <v>0</v>
      </c>
      <c r="AY270" s="554"/>
      <c r="AZ270" s="546">
        <f t="shared" si="151"/>
        <v>0</v>
      </c>
      <c r="BA270" s="546">
        <f t="shared" si="152"/>
        <v>0</v>
      </c>
      <c r="BB270" s="554"/>
      <c r="BC270" s="546">
        <f t="shared" si="153"/>
        <v>0</v>
      </c>
      <c r="BD270" s="546">
        <f t="shared" si="154"/>
        <v>0</v>
      </c>
      <c r="BE270" s="554"/>
      <c r="BF270" s="546">
        <f t="shared" si="155"/>
        <v>0</v>
      </c>
      <c r="BG270" s="546">
        <f t="shared" si="156"/>
        <v>0</v>
      </c>
      <c r="BH270" s="554"/>
      <c r="BI270" s="637">
        <f t="shared" si="157"/>
        <v>0</v>
      </c>
      <c r="BJ270" s="558">
        <f t="shared" si="158"/>
        <v>0</v>
      </c>
      <c r="BK270" s="642">
        <f t="shared" si="159"/>
        <v>62.126296296296296</v>
      </c>
    </row>
    <row r="271" spans="1:63" s="121" customFormat="1" ht="30" x14ac:dyDescent="0.25">
      <c r="A271" s="595">
        <v>40794</v>
      </c>
      <c r="B271" s="596">
        <f t="shared" si="130"/>
        <v>9</v>
      </c>
      <c r="C271" s="597">
        <v>16</v>
      </c>
      <c r="D271" s="598" t="s">
        <v>33</v>
      </c>
      <c r="E271" s="598" t="s">
        <v>343</v>
      </c>
      <c r="F271" s="529">
        <v>3682.83</v>
      </c>
      <c r="G271" s="597">
        <v>59</v>
      </c>
      <c r="H271" s="597">
        <v>0</v>
      </c>
      <c r="I271" s="554">
        <v>0.87847222222222221</v>
      </c>
      <c r="J271" s="554">
        <v>0.87847222222222221</v>
      </c>
      <c r="K271" s="120">
        <v>0.88541666666666663</v>
      </c>
      <c r="L271" s="565">
        <f t="shared" si="135"/>
        <v>6.9444444444444198E-3</v>
      </c>
      <c r="M271" s="120">
        <v>0.92361111111111116</v>
      </c>
      <c r="N271" s="565">
        <f t="shared" si="136"/>
        <v>3.8194444444444531E-2</v>
      </c>
      <c r="O271" s="120">
        <v>0.95138888888888884</v>
      </c>
      <c r="P271" s="565">
        <f t="shared" si="134"/>
        <v>2.7777777777777679E-2</v>
      </c>
      <c r="Q271" s="120">
        <v>0.95138888888888884</v>
      </c>
      <c r="R271" s="120">
        <v>0.99305555555555547</v>
      </c>
      <c r="S271" s="9">
        <f t="shared" si="137"/>
        <v>4.166666666666663E-2</v>
      </c>
      <c r="T271" s="120">
        <v>0.95138888888888884</v>
      </c>
      <c r="U271" s="120">
        <v>0.99305555555555547</v>
      </c>
      <c r="V271" s="9">
        <f t="shared" si="138"/>
        <v>4.166666666666663E-2</v>
      </c>
      <c r="W271" s="120">
        <v>0.99583333333333324</v>
      </c>
      <c r="X271" s="9">
        <f t="shared" si="133"/>
        <v>2.7777777777777679E-3</v>
      </c>
      <c r="Y271" s="120">
        <v>1.1319444444444444</v>
      </c>
      <c r="Z271" s="9">
        <f t="shared" si="139"/>
        <v>0.13611111111111118</v>
      </c>
      <c r="AA271" s="120">
        <v>1.2555555555555555</v>
      </c>
      <c r="AB271" s="565">
        <f t="shared" si="140"/>
        <v>0.12361111111111112</v>
      </c>
      <c r="AC271" s="120">
        <v>1.2555555555555555</v>
      </c>
      <c r="AD271" s="120">
        <v>1.2555555555555555</v>
      </c>
      <c r="AE271" s="9">
        <f t="shared" si="141"/>
        <v>0</v>
      </c>
      <c r="AF271" s="120">
        <v>1.3027777777777778</v>
      </c>
      <c r="AG271" s="120">
        <v>1.3090277777777779</v>
      </c>
      <c r="AH271" s="9">
        <f t="shared" si="160"/>
        <v>6.2500000000000888E-3</v>
      </c>
      <c r="AI271" s="10">
        <f t="shared" si="142"/>
        <v>0</v>
      </c>
      <c r="AJ271" s="10">
        <f t="shared" si="143"/>
        <v>9</v>
      </c>
      <c r="AK271" s="120">
        <v>1.3090277777777779</v>
      </c>
      <c r="AL271" s="120">
        <v>1.34375</v>
      </c>
      <c r="AM271" s="9">
        <f t="shared" si="144"/>
        <v>3.4722222222222099E-2</v>
      </c>
      <c r="AN271" s="565">
        <f t="shared" si="132"/>
        <v>0.46527777777777779</v>
      </c>
      <c r="AO271" s="10">
        <f t="shared" si="145"/>
        <v>11</v>
      </c>
      <c r="AP271" s="10">
        <f t="shared" si="146"/>
        <v>10</v>
      </c>
      <c r="AQ271" s="565">
        <f t="shared" si="147"/>
        <v>0.12361111111111112</v>
      </c>
      <c r="AR271" s="10">
        <f t="shared" si="148"/>
        <v>2</v>
      </c>
      <c r="AS271" s="10">
        <f t="shared" si="149"/>
        <v>58</v>
      </c>
      <c r="AT271" s="554"/>
      <c r="AU271" s="554"/>
      <c r="AV271" s="554"/>
      <c r="AW271" s="546">
        <f t="shared" si="150"/>
        <v>0</v>
      </c>
      <c r="AX271" s="546">
        <f t="shared" si="129"/>
        <v>0</v>
      </c>
      <c r="AY271" s="554"/>
      <c r="AZ271" s="546">
        <f t="shared" si="151"/>
        <v>0</v>
      </c>
      <c r="BA271" s="546">
        <f t="shared" si="152"/>
        <v>0</v>
      </c>
      <c r="BB271" s="554"/>
      <c r="BC271" s="546">
        <f t="shared" si="153"/>
        <v>0</v>
      </c>
      <c r="BD271" s="546">
        <f t="shared" si="154"/>
        <v>0</v>
      </c>
      <c r="BE271" s="554"/>
      <c r="BF271" s="546">
        <f t="shared" si="155"/>
        <v>0</v>
      </c>
      <c r="BG271" s="546">
        <f t="shared" si="156"/>
        <v>0</v>
      </c>
      <c r="BH271" s="554"/>
      <c r="BI271" s="637">
        <f t="shared" si="157"/>
        <v>0</v>
      </c>
      <c r="BJ271" s="558">
        <f t="shared" si="158"/>
        <v>0</v>
      </c>
      <c r="BK271" s="642">
        <f t="shared" si="159"/>
        <v>62.420847457627119</v>
      </c>
    </row>
    <row r="272" spans="1:63" s="121" customFormat="1" ht="30" x14ac:dyDescent="0.25">
      <c r="A272" s="595">
        <v>40794</v>
      </c>
      <c r="B272" s="596">
        <f t="shared" si="130"/>
        <v>9</v>
      </c>
      <c r="C272" s="597">
        <v>17</v>
      </c>
      <c r="D272" s="598" t="s">
        <v>33</v>
      </c>
      <c r="E272" s="598" t="s">
        <v>343</v>
      </c>
      <c r="F272" s="529">
        <v>3834.51</v>
      </c>
      <c r="G272" s="597">
        <v>59</v>
      </c>
      <c r="H272" s="597">
        <v>0</v>
      </c>
      <c r="I272" s="554">
        <v>0.52083333333333337</v>
      </c>
      <c r="J272" s="554">
        <v>0.52083333333333337</v>
      </c>
      <c r="K272" s="120">
        <v>0.53472222222222221</v>
      </c>
      <c r="L272" s="565">
        <f t="shared" si="135"/>
        <v>1.388888888888884E-2</v>
      </c>
      <c r="M272" s="120">
        <v>0.55555555555555558</v>
      </c>
      <c r="N272" s="565">
        <f t="shared" si="136"/>
        <v>2.083333333333337E-2</v>
      </c>
      <c r="O272" s="120">
        <v>0.57638888888888895</v>
      </c>
      <c r="P272" s="565">
        <f t="shared" si="134"/>
        <v>2.083333333333337E-2</v>
      </c>
      <c r="Q272" s="120">
        <v>0.58680555555555558</v>
      </c>
      <c r="R272" s="120">
        <v>0.83333333333333337</v>
      </c>
      <c r="S272" s="9">
        <f t="shared" si="137"/>
        <v>0.24652777777777779</v>
      </c>
      <c r="T272" s="120">
        <v>0.58680555555555558</v>
      </c>
      <c r="U272" s="120">
        <v>0.83333333333333337</v>
      </c>
      <c r="V272" s="9">
        <f t="shared" si="138"/>
        <v>0.24652777777777779</v>
      </c>
      <c r="W272" s="120">
        <v>0.80555555555555547</v>
      </c>
      <c r="X272" s="9">
        <f t="shared" si="133"/>
        <v>-2.7777777777777901E-2</v>
      </c>
      <c r="Y272" s="120">
        <v>0.80694444444444446</v>
      </c>
      <c r="Z272" s="9">
        <f t="shared" si="139"/>
        <v>1.388888888888995E-3</v>
      </c>
      <c r="AA272" s="120">
        <v>1.0444444444444445</v>
      </c>
      <c r="AB272" s="565">
        <f t="shared" si="140"/>
        <v>0.23750000000000004</v>
      </c>
      <c r="AC272" s="120">
        <v>1.0444444444444445</v>
      </c>
      <c r="AD272" s="120">
        <v>1.0444444444444445</v>
      </c>
      <c r="AE272" s="9">
        <f t="shared" si="141"/>
        <v>0</v>
      </c>
      <c r="AF272" s="120">
        <v>1.0486111111111112</v>
      </c>
      <c r="AG272" s="120">
        <v>1.0555555555555556</v>
      </c>
      <c r="AH272" s="9">
        <f t="shared" si="160"/>
        <v>6.9444444444444198E-3</v>
      </c>
      <c r="AI272" s="10">
        <f t="shared" si="142"/>
        <v>0</v>
      </c>
      <c r="AJ272" s="10">
        <f t="shared" si="143"/>
        <v>10</v>
      </c>
      <c r="AK272" s="120">
        <v>1.0555555555555556</v>
      </c>
      <c r="AL272" s="120">
        <v>1.0625</v>
      </c>
      <c r="AM272" s="9">
        <f t="shared" si="144"/>
        <v>6.9444444444444198E-3</v>
      </c>
      <c r="AN272" s="565">
        <f t="shared" si="132"/>
        <v>0.54166666666666663</v>
      </c>
      <c r="AO272" s="10">
        <f t="shared" si="145"/>
        <v>13</v>
      </c>
      <c r="AP272" s="10">
        <f t="shared" si="146"/>
        <v>0</v>
      </c>
      <c r="AQ272" s="565">
        <f t="shared" si="147"/>
        <v>0.23750000000000004</v>
      </c>
      <c r="AR272" s="10">
        <f t="shared" si="148"/>
        <v>5</v>
      </c>
      <c r="AS272" s="10">
        <f t="shared" si="149"/>
        <v>42</v>
      </c>
      <c r="AT272" s="554"/>
      <c r="AU272" s="554"/>
      <c r="AV272" s="554"/>
      <c r="AW272" s="546">
        <f t="shared" si="150"/>
        <v>0</v>
      </c>
      <c r="AX272" s="546">
        <f t="shared" si="129"/>
        <v>0</v>
      </c>
      <c r="AY272" s="554"/>
      <c r="AZ272" s="546">
        <f t="shared" si="151"/>
        <v>0</v>
      </c>
      <c r="BA272" s="546">
        <f t="shared" si="152"/>
        <v>0</v>
      </c>
      <c r="BB272" s="554"/>
      <c r="BC272" s="546">
        <f t="shared" si="153"/>
        <v>0</v>
      </c>
      <c r="BD272" s="546">
        <f t="shared" si="154"/>
        <v>0</v>
      </c>
      <c r="BE272" s="554"/>
      <c r="BF272" s="546">
        <f t="shared" si="155"/>
        <v>0</v>
      </c>
      <c r="BG272" s="546">
        <f t="shared" si="156"/>
        <v>0</v>
      </c>
      <c r="BH272" s="554"/>
      <c r="BI272" s="637">
        <f t="shared" si="157"/>
        <v>0</v>
      </c>
      <c r="BJ272" s="558">
        <f t="shared" si="158"/>
        <v>0</v>
      </c>
      <c r="BK272" s="642">
        <f t="shared" si="159"/>
        <v>64.991694915254243</v>
      </c>
    </row>
    <row r="273" spans="1:63" s="121" customFormat="1" x14ac:dyDescent="0.25">
      <c r="A273" s="595">
        <v>40794</v>
      </c>
      <c r="B273" s="596">
        <f t="shared" si="130"/>
        <v>9</v>
      </c>
      <c r="C273" s="597">
        <v>5</v>
      </c>
      <c r="D273" s="598" t="s">
        <v>224</v>
      </c>
      <c r="E273" s="598" t="s">
        <v>225</v>
      </c>
      <c r="F273" s="529">
        <v>3484.24</v>
      </c>
      <c r="G273" s="597">
        <v>56</v>
      </c>
      <c r="H273" s="597">
        <v>1</v>
      </c>
      <c r="I273" s="554">
        <v>0.65625</v>
      </c>
      <c r="J273" s="554">
        <v>0.65625</v>
      </c>
      <c r="K273" s="120">
        <v>0.67361111111111116</v>
      </c>
      <c r="L273" s="565">
        <f t="shared" si="135"/>
        <v>1.736111111111116E-2</v>
      </c>
      <c r="M273" s="120">
        <v>0.67708333333333337</v>
      </c>
      <c r="N273" s="565">
        <f t="shared" si="136"/>
        <v>3.4722222222222099E-3</v>
      </c>
      <c r="O273" s="120">
        <v>0.70138888888888884</v>
      </c>
      <c r="P273" s="565">
        <f t="shared" si="134"/>
        <v>2.4305555555555469E-2</v>
      </c>
      <c r="Q273" s="120">
        <v>0.70833333333333337</v>
      </c>
      <c r="R273" s="120">
        <v>0.79166666666666663</v>
      </c>
      <c r="S273" s="9">
        <f t="shared" si="137"/>
        <v>8.3333333333333259E-2</v>
      </c>
      <c r="T273" s="120">
        <v>0.70833333333333337</v>
      </c>
      <c r="U273" s="120">
        <v>0.79166666666666663</v>
      </c>
      <c r="V273" s="9">
        <f t="shared" si="138"/>
        <v>8.3333333333333259E-2</v>
      </c>
      <c r="W273" s="120">
        <v>0.80694444444444446</v>
      </c>
      <c r="X273" s="9">
        <f t="shared" si="133"/>
        <v>1.5277777777777835E-2</v>
      </c>
      <c r="Y273" s="120">
        <v>0.80694444444444446</v>
      </c>
      <c r="Z273" s="9">
        <f t="shared" si="139"/>
        <v>0</v>
      </c>
      <c r="AA273" s="120">
        <v>0.89930555555555547</v>
      </c>
      <c r="AB273" s="565">
        <f t="shared" si="140"/>
        <v>9.2361111111111005E-2</v>
      </c>
      <c r="AC273" s="120">
        <v>0.89930555555555547</v>
      </c>
      <c r="AD273" s="120">
        <v>0.89930555555555547</v>
      </c>
      <c r="AE273" s="9">
        <f t="shared" si="141"/>
        <v>0</v>
      </c>
      <c r="AF273" s="120">
        <v>0.90625</v>
      </c>
      <c r="AG273" s="120">
        <v>0.91319444444444453</v>
      </c>
      <c r="AH273" s="9">
        <f t="shared" si="160"/>
        <v>6.9444444444445308E-3</v>
      </c>
      <c r="AI273" s="10">
        <f t="shared" si="142"/>
        <v>0</v>
      </c>
      <c r="AJ273" s="10">
        <f t="shared" si="143"/>
        <v>10</v>
      </c>
      <c r="AK273" s="120">
        <v>0.91319444444444453</v>
      </c>
      <c r="AL273" s="120">
        <v>0.91666666666666663</v>
      </c>
      <c r="AM273" s="9">
        <f t="shared" si="144"/>
        <v>3.4722222222220989E-3</v>
      </c>
      <c r="AN273" s="565">
        <f t="shared" si="132"/>
        <v>0.26041666666666663</v>
      </c>
      <c r="AO273" s="10">
        <f t="shared" si="145"/>
        <v>6</v>
      </c>
      <c r="AP273" s="10">
        <f t="shared" si="146"/>
        <v>15</v>
      </c>
      <c r="AQ273" s="565">
        <f t="shared" si="147"/>
        <v>9.2361111111111005E-2</v>
      </c>
      <c r="AR273" s="10">
        <f t="shared" si="148"/>
        <v>2</v>
      </c>
      <c r="AS273" s="10">
        <f t="shared" si="149"/>
        <v>13</v>
      </c>
      <c r="AT273" s="554"/>
      <c r="AU273" s="554"/>
      <c r="AV273" s="554"/>
      <c r="AW273" s="546">
        <f t="shared" si="150"/>
        <v>0</v>
      </c>
      <c r="AX273" s="546">
        <f t="shared" si="129"/>
        <v>0</v>
      </c>
      <c r="AY273" s="554"/>
      <c r="AZ273" s="546">
        <f t="shared" si="151"/>
        <v>0</v>
      </c>
      <c r="BA273" s="546">
        <f t="shared" si="152"/>
        <v>0</v>
      </c>
      <c r="BB273" s="554"/>
      <c r="BC273" s="546">
        <f t="shared" si="153"/>
        <v>0</v>
      </c>
      <c r="BD273" s="546">
        <f t="shared" si="154"/>
        <v>0</v>
      </c>
      <c r="BE273" s="554"/>
      <c r="BF273" s="546">
        <f t="shared" si="155"/>
        <v>0</v>
      </c>
      <c r="BG273" s="546">
        <f t="shared" si="156"/>
        <v>0</v>
      </c>
      <c r="BH273" s="554"/>
      <c r="BI273" s="637">
        <f t="shared" si="157"/>
        <v>0</v>
      </c>
      <c r="BJ273" s="558">
        <f t="shared" si="158"/>
        <v>0</v>
      </c>
      <c r="BK273" s="642">
        <f t="shared" si="159"/>
        <v>62.218571428571423</v>
      </c>
    </row>
    <row r="274" spans="1:63" s="121" customFormat="1" x14ac:dyDescent="0.25">
      <c r="A274" s="595">
        <v>40794</v>
      </c>
      <c r="B274" s="596">
        <f t="shared" si="130"/>
        <v>9</v>
      </c>
      <c r="C274" s="597">
        <v>4</v>
      </c>
      <c r="D274" s="598" t="s">
        <v>298</v>
      </c>
      <c r="E274" s="598" t="s">
        <v>242</v>
      </c>
      <c r="F274" s="529">
        <v>3756.12</v>
      </c>
      <c r="G274" s="597">
        <v>59</v>
      </c>
      <c r="H274" s="597">
        <v>0</v>
      </c>
      <c r="I274" s="554">
        <v>0.7319444444444444</v>
      </c>
      <c r="J274" s="554">
        <v>0.7319444444444444</v>
      </c>
      <c r="K274" s="120">
        <v>0.73958333333333337</v>
      </c>
      <c r="L274" s="565">
        <f t="shared" si="135"/>
        <v>7.6388888888889728E-3</v>
      </c>
      <c r="M274" s="120">
        <v>0.85416666666666663</v>
      </c>
      <c r="N274" s="565">
        <f t="shared" si="136"/>
        <v>0.11458333333333326</v>
      </c>
      <c r="O274" s="120">
        <v>0.87847222222222221</v>
      </c>
      <c r="P274" s="565">
        <f t="shared" si="134"/>
        <v>2.430555555555558E-2</v>
      </c>
      <c r="Q274" s="120">
        <v>0.88194444444444453</v>
      </c>
      <c r="R274" s="120">
        <v>1.0763888888888888</v>
      </c>
      <c r="S274" s="9">
        <f t="shared" si="137"/>
        <v>0.19444444444444431</v>
      </c>
      <c r="T274" s="120">
        <v>0.88194444444444453</v>
      </c>
      <c r="U274" s="120">
        <v>1.0763888888888888</v>
      </c>
      <c r="V274" s="9">
        <f t="shared" si="138"/>
        <v>0.19444444444444431</v>
      </c>
      <c r="W274" s="120">
        <v>1.0791666666666666</v>
      </c>
      <c r="X274" s="9">
        <f t="shared" si="133"/>
        <v>2.7777777777777679E-3</v>
      </c>
      <c r="Y274" s="120">
        <v>1.0798611111111112</v>
      </c>
      <c r="Z274" s="9">
        <f t="shared" si="139"/>
        <v>6.94444444444553E-4</v>
      </c>
      <c r="AA274" s="120">
        <v>1.1368055555555556</v>
      </c>
      <c r="AB274" s="565">
        <f t="shared" si="140"/>
        <v>5.6944444444444464E-2</v>
      </c>
      <c r="AC274" s="120">
        <v>1.1368055555555556</v>
      </c>
      <c r="AD274" s="120">
        <v>1.1368055555555556</v>
      </c>
      <c r="AE274" s="9">
        <f t="shared" si="141"/>
        <v>0</v>
      </c>
      <c r="AF274" s="120">
        <v>1.1423611111111112</v>
      </c>
      <c r="AG274" s="120">
        <v>1.1458333333333333</v>
      </c>
      <c r="AH274" s="9">
        <f t="shared" si="160"/>
        <v>3.4722222222220989E-3</v>
      </c>
      <c r="AI274" s="10">
        <f t="shared" si="142"/>
        <v>0</v>
      </c>
      <c r="AJ274" s="10">
        <f t="shared" si="143"/>
        <v>5</v>
      </c>
      <c r="AK274" s="120">
        <v>1.1458333333333333</v>
      </c>
      <c r="AL274" s="120">
        <v>1.1666666666666667</v>
      </c>
      <c r="AM274" s="9">
        <f t="shared" si="144"/>
        <v>2.0833333333333481E-2</v>
      </c>
      <c r="AN274" s="565">
        <f t="shared" si="132"/>
        <v>0.43472222222222234</v>
      </c>
      <c r="AO274" s="10">
        <f t="shared" si="145"/>
        <v>10</v>
      </c>
      <c r="AP274" s="10">
        <f t="shared" si="146"/>
        <v>26</v>
      </c>
      <c r="AQ274" s="565">
        <f t="shared" si="147"/>
        <v>5.6944444444444464E-2</v>
      </c>
      <c r="AR274" s="10">
        <f t="shared" si="148"/>
        <v>1</v>
      </c>
      <c r="AS274" s="10">
        <f t="shared" si="149"/>
        <v>22</v>
      </c>
      <c r="AT274" s="554"/>
      <c r="AU274" s="554"/>
      <c r="AV274" s="554"/>
      <c r="AW274" s="546">
        <f t="shared" si="150"/>
        <v>0</v>
      </c>
      <c r="AX274" s="546">
        <f t="shared" si="129"/>
        <v>0</v>
      </c>
      <c r="AY274" s="554"/>
      <c r="AZ274" s="546">
        <f t="shared" si="151"/>
        <v>0</v>
      </c>
      <c r="BA274" s="546">
        <f t="shared" si="152"/>
        <v>0</v>
      </c>
      <c r="BB274" s="554"/>
      <c r="BC274" s="546">
        <f t="shared" si="153"/>
        <v>0</v>
      </c>
      <c r="BD274" s="546">
        <f t="shared" si="154"/>
        <v>0</v>
      </c>
      <c r="BE274" s="554"/>
      <c r="BF274" s="546">
        <f t="shared" si="155"/>
        <v>0</v>
      </c>
      <c r="BG274" s="546">
        <f t="shared" si="156"/>
        <v>0</v>
      </c>
      <c r="BH274" s="554"/>
      <c r="BI274" s="637">
        <f t="shared" si="157"/>
        <v>0</v>
      </c>
      <c r="BJ274" s="558">
        <f t="shared" si="158"/>
        <v>0</v>
      </c>
      <c r="BK274" s="642">
        <f t="shared" si="159"/>
        <v>63.663050847457626</v>
      </c>
    </row>
    <row r="275" spans="1:63" s="121" customFormat="1" x14ac:dyDescent="0.25">
      <c r="A275" s="595">
        <v>40795</v>
      </c>
      <c r="B275" s="596">
        <f t="shared" si="130"/>
        <v>9</v>
      </c>
      <c r="C275" s="597">
        <v>1</v>
      </c>
      <c r="D275" s="598" t="s">
        <v>226</v>
      </c>
      <c r="E275" s="598" t="s">
        <v>225</v>
      </c>
      <c r="F275" s="529">
        <v>3691.56</v>
      </c>
      <c r="G275" s="597">
        <v>59</v>
      </c>
      <c r="H275" s="597">
        <v>0</v>
      </c>
      <c r="I275" s="554">
        <v>1.0347222222222221</v>
      </c>
      <c r="J275" s="554">
        <v>1.0347222222222221</v>
      </c>
      <c r="K275" s="120">
        <v>1.0402777777777776</v>
      </c>
      <c r="L275" s="565">
        <f t="shared" si="135"/>
        <v>5.5555555555555358E-3</v>
      </c>
      <c r="M275" s="120">
        <v>1.1736111111111112</v>
      </c>
      <c r="N275" s="565">
        <f t="shared" si="136"/>
        <v>0.13333333333333353</v>
      </c>
      <c r="O275" s="120">
        <v>1.2013888888888888</v>
      </c>
      <c r="P275" s="565">
        <f t="shared" si="134"/>
        <v>2.7777777777777679E-2</v>
      </c>
      <c r="Q275" s="120">
        <v>1.2152777777777779</v>
      </c>
      <c r="R275" s="120">
        <v>1.2986111111111112</v>
      </c>
      <c r="S275" s="9">
        <f t="shared" si="137"/>
        <v>8.3333333333333259E-2</v>
      </c>
      <c r="T275" s="120">
        <v>1.2152777777777779</v>
      </c>
      <c r="U275" s="120">
        <v>1.2986111111111112</v>
      </c>
      <c r="V275" s="9">
        <f t="shared" si="138"/>
        <v>8.3333333333333259E-2</v>
      </c>
      <c r="W275" s="120">
        <v>1.4444444444444444</v>
      </c>
      <c r="X275" s="9">
        <f t="shared" si="133"/>
        <v>0.14583333333333326</v>
      </c>
      <c r="Y275" s="120">
        <v>1.4513888888888891</v>
      </c>
      <c r="Z275" s="9">
        <f t="shared" si="139"/>
        <v>6.9444444444446418E-3</v>
      </c>
      <c r="AA275" s="120">
        <v>1.5548611111111112</v>
      </c>
      <c r="AB275" s="565">
        <f t="shared" si="140"/>
        <v>0.10347222222222219</v>
      </c>
      <c r="AC275" s="120">
        <v>1.5548611111111112</v>
      </c>
      <c r="AD275" s="120">
        <v>1.5548611111111112</v>
      </c>
      <c r="AE275" s="9">
        <f t="shared" si="141"/>
        <v>0</v>
      </c>
      <c r="AF275" s="120">
        <v>1.5673611111111112</v>
      </c>
      <c r="AG275" s="120">
        <v>1.5708333333333335</v>
      </c>
      <c r="AH275" s="9">
        <f t="shared" si="160"/>
        <v>3.4722222222223209E-3</v>
      </c>
      <c r="AI275" s="10">
        <f t="shared" si="142"/>
        <v>0</v>
      </c>
      <c r="AJ275" s="10">
        <f t="shared" si="143"/>
        <v>5</v>
      </c>
      <c r="AK275" s="120">
        <v>1.5708333333333335</v>
      </c>
      <c r="AL275" s="120">
        <v>1.5729166666666667</v>
      </c>
      <c r="AM275" s="9">
        <f t="shared" si="144"/>
        <v>2.0833333333332149E-3</v>
      </c>
      <c r="AN275" s="565">
        <f t="shared" si="132"/>
        <v>0.53819444444444464</v>
      </c>
      <c r="AO275" s="10">
        <f t="shared" si="145"/>
        <v>12</v>
      </c>
      <c r="AP275" s="10">
        <f t="shared" si="146"/>
        <v>55</v>
      </c>
      <c r="AQ275" s="565">
        <f t="shared" si="147"/>
        <v>0.10347222222222219</v>
      </c>
      <c r="AR275" s="10">
        <f t="shared" si="148"/>
        <v>2</v>
      </c>
      <c r="AS275" s="10">
        <f t="shared" si="149"/>
        <v>29</v>
      </c>
      <c r="AT275" s="554"/>
      <c r="AU275" s="554"/>
      <c r="AV275" s="554"/>
      <c r="AW275" s="546">
        <f t="shared" si="150"/>
        <v>0</v>
      </c>
      <c r="AX275" s="546">
        <f t="shared" si="129"/>
        <v>0</v>
      </c>
      <c r="AY275" s="554"/>
      <c r="AZ275" s="546">
        <f t="shared" si="151"/>
        <v>0</v>
      </c>
      <c r="BA275" s="546">
        <f t="shared" si="152"/>
        <v>0</v>
      </c>
      <c r="BB275" s="554"/>
      <c r="BC275" s="546">
        <f t="shared" si="153"/>
        <v>0</v>
      </c>
      <c r="BD275" s="546">
        <f t="shared" si="154"/>
        <v>0</v>
      </c>
      <c r="BE275" s="554"/>
      <c r="BF275" s="546">
        <f t="shared" si="155"/>
        <v>0</v>
      </c>
      <c r="BG275" s="546">
        <f t="shared" si="156"/>
        <v>0</v>
      </c>
      <c r="BH275" s="554"/>
      <c r="BI275" s="637">
        <f t="shared" si="157"/>
        <v>0</v>
      </c>
      <c r="BJ275" s="558">
        <f t="shared" si="158"/>
        <v>0</v>
      </c>
      <c r="BK275" s="642">
        <f t="shared" si="159"/>
        <v>62.568813559322031</v>
      </c>
    </row>
    <row r="276" spans="1:63" s="121" customFormat="1" x14ac:dyDescent="0.25">
      <c r="A276" s="595">
        <v>40795</v>
      </c>
      <c r="B276" s="596">
        <f t="shared" si="130"/>
        <v>9</v>
      </c>
      <c r="C276" s="597">
        <v>18</v>
      </c>
      <c r="D276" s="598" t="s">
        <v>33</v>
      </c>
      <c r="E276" s="598" t="s">
        <v>344</v>
      </c>
      <c r="F276" s="529">
        <v>3650.16</v>
      </c>
      <c r="G276" s="597">
        <v>58</v>
      </c>
      <c r="H276" s="597">
        <v>0</v>
      </c>
      <c r="I276" s="554">
        <v>0.59930555555555554</v>
      </c>
      <c r="J276" s="554">
        <v>0.59930555555555554</v>
      </c>
      <c r="K276" s="120">
        <v>0.60416666666666663</v>
      </c>
      <c r="L276" s="565">
        <f t="shared" si="135"/>
        <v>4.8611111111110938E-3</v>
      </c>
      <c r="M276" s="120">
        <v>0.60763888888888895</v>
      </c>
      <c r="N276" s="565">
        <f t="shared" si="136"/>
        <v>3.4722222222223209E-3</v>
      </c>
      <c r="O276" s="120">
        <v>0.62847222222222221</v>
      </c>
      <c r="P276" s="565">
        <f t="shared" si="134"/>
        <v>2.0833333333333259E-2</v>
      </c>
      <c r="Q276" s="120">
        <v>0.62847222222222221</v>
      </c>
      <c r="R276" s="120">
        <v>0.65277777777777779</v>
      </c>
      <c r="S276" s="9">
        <f t="shared" si="137"/>
        <v>2.430555555555558E-2</v>
      </c>
      <c r="T276" s="120">
        <v>0.62847222222222221</v>
      </c>
      <c r="U276" s="120">
        <v>0.65277777777777779</v>
      </c>
      <c r="V276" s="9">
        <f t="shared" si="138"/>
        <v>2.430555555555558E-2</v>
      </c>
      <c r="W276" s="120">
        <v>0.65416666666666667</v>
      </c>
      <c r="X276" s="9">
        <f t="shared" si="133"/>
        <v>1.388888888888884E-3</v>
      </c>
      <c r="Y276" s="120">
        <v>0.65486111111111112</v>
      </c>
      <c r="Z276" s="9">
        <f t="shared" si="139"/>
        <v>6.9444444444444198E-4</v>
      </c>
      <c r="AA276" s="120">
        <v>0.84583333333333333</v>
      </c>
      <c r="AB276" s="565">
        <f t="shared" si="140"/>
        <v>0.19097222222222221</v>
      </c>
      <c r="AC276" s="120">
        <v>0.84583333333333333</v>
      </c>
      <c r="AD276" s="120">
        <v>0.84583333333333333</v>
      </c>
      <c r="AE276" s="9">
        <f t="shared" si="141"/>
        <v>0</v>
      </c>
      <c r="AF276" s="120">
        <v>0.85069444444444453</v>
      </c>
      <c r="AG276" s="120">
        <v>0.85416666666666663</v>
      </c>
      <c r="AH276" s="9">
        <f t="shared" si="160"/>
        <v>3.4722222222220989E-3</v>
      </c>
      <c r="AI276" s="10">
        <f t="shared" si="142"/>
        <v>0</v>
      </c>
      <c r="AJ276" s="10">
        <f t="shared" si="143"/>
        <v>5</v>
      </c>
      <c r="AK276" s="120">
        <v>0.85416666666666663</v>
      </c>
      <c r="AL276" s="120">
        <v>0.86458333333333337</v>
      </c>
      <c r="AM276" s="9">
        <f t="shared" si="144"/>
        <v>1.0416666666666741E-2</v>
      </c>
      <c r="AN276" s="565">
        <f t="shared" si="132"/>
        <v>0.26527777777777783</v>
      </c>
      <c r="AO276" s="10">
        <f t="shared" si="145"/>
        <v>6</v>
      </c>
      <c r="AP276" s="10">
        <f t="shared" si="146"/>
        <v>22</v>
      </c>
      <c r="AQ276" s="565">
        <f t="shared" si="147"/>
        <v>0.19097222222222221</v>
      </c>
      <c r="AR276" s="10">
        <f t="shared" si="148"/>
        <v>4</v>
      </c>
      <c r="AS276" s="10">
        <f t="shared" si="149"/>
        <v>35</v>
      </c>
      <c r="AT276" s="554"/>
      <c r="AU276" s="554"/>
      <c r="AV276" s="554"/>
      <c r="AW276" s="546">
        <f t="shared" si="150"/>
        <v>0</v>
      </c>
      <c r="AX276" s="546">
        <f t="shared" si="129"/>
        <v>0</v>
      </c>
      <c r="AY276" s="554"/>
      <c r="AZ276" s="546">
        <f t="shared" si="151"/>
        <v>0</v>
      </c>
      <c r="BA276" s="546">
        <f t="shared" si="152"/>
        <v>0</v>
      </c>
      <c r="BB276" s="554"/>
      <c r="BC276" s="546">
        <f t="shared" si="153"/>
        <v>0</v>
      </c>
      <c r="BD276" s="546">
        <f t="shared" si="154"/>
        <v>0</v>
      </c>
      <c r="BE276" s="554"/>
      <c r="BF276" s="546">
        <f t="shared" si="155"/>
        <v>0</v>
      </c>
      <c r="BG276" s="546">
        <f t="shared" si="156"/>
        <v>0</v>
      </c>
      <c r="BH276" s="554"/>
      <c r="BI276" s="637">
        <f t="shared" si="157"/>
        <v>0</v>
      </c>
      <c r="BJ276" s="558">
        <f t="shared" si="158"/>
        <v>0</v>
      </c>
      <c r="BK276" s="642">
        <f t="shared" si="159"/>
        <v>62.933793103448274</v>
      </c>
    </row>
    <row r="277" spans="1:63" s="121" customFormat="1" x14ac:dyDescent="0.25">
      <c r="A277" s="595">
        <v>40795</v>
      </c>
      <c r="B277" s="596">
        <f t="shared" si="130"/>
        <v>9</v>
      </c>
      <c r="C277" s="597">
        <v>1</v>
      </c>
      <c r="D277" s="598" t="s">
        <v>309</v>
      </c>
      <c r="E277" s="598" t="s">
        <v>265</v>
      </c>
      <c r="F277" s="529">
        <v>3644.42</v>
      </c>
      <c r="G277" s="597">
        <v>58</v>
      </c>
      <c r="H277" s="597">
        <v>0</v>
      </c>
      <c r="I277" s="554">
        <v>0.69444444444444453</v>
      </c>
      <c r="J277" s="554">
        <v>0.69444444444444453</v>
      </c>
      <c r="K277" s="120">
        <v>0.70486111111111116</v>
      </c>
      <c r="L277" s="565">
        <f t="shared" si="135"/>
        <v>1.041666666666663E-2</v>
      </c>
      <c r="M277" s="120">
        <v>0.70833333333333337</v>
      </c>
      <c r="N277" s="565">
        <f t="shared" si="136"/>
        <v>3.4722222222222099E-3</v>
      </c>
      <c r="O277" s="120">
        <v>0.72569444444444453</v>
      </c>
      <c r="P277" s="565">
        <f t="shared" si="134"/>
        <v>1.736111111111116E-2</v>
      </c>
      <c r="Q277" s="120">
        <v>0.72569444444444453</v>
      </c>
      <c r="R277" s="120">
        <v>0.79166666666666663</v>
      </c>
      <c r="S277" s="9">
        <f t="shared" si="137"/>
        <v>6.5972222222222099E-2</v>
      </c>
      <c r="T277" s="120">
        <v>0.72569444444444453</v>
      </c>
      <c r="U277" s="120">
        <v>0.79166666666666663</v>
      </c>
      <c r="V277" s="9">
        <f t="shared" si="138"/>
        <v>6.5972222222222099E-2</v>
      </c>
      <c r="W277" s="120">
        <v>0.85763888888888884</v>
      </c>
      <c r="X277" s="9">
        <f t="shared" si="133"/>
        <v>6.597222222222221E-2</v>
      </c>
      <c r="Y277" s="120">
        <v>0.88124999999999998</v>
      </c>
      <c r="Z277" s="9">
        <f t="shared" si="139"/>
        <v>2.3611111111111138E-2</v>
      </c>
      <c r="AA277" s="120">
        <v>0.98611111111111116</v>
      </c>
      <c r="AB277" s="565">
        <f t="shared" si="140"/>
        <v>0.10486111111111118</v>
      </c>
      <c r="AC277" s="120">
        <v>0.98611111111111116</v>
      </c>
      <c r="AD277" s="120">
        <v>0.98611111111111116</v>
      </c>
      <c r="AE277" s="9">
        <f t="shared" si="141"/>
        <v>0</v>
      </c>
      <c r="AF277" s="120">
        <v>0.99097222222222225</v>
      </c>
      <c r="AG277" s="120">
        <v>0.99444444444444446</v>
      </c>
      <c r="AH277" s="9">
        <f t="shared" si="160"/>
        <v>3.4722222222222099E-3</v>
      </c>
      <c r="AI277" s="10">
        <f t="shared" si="142"/>
        <v>0</v>
      </c>
      <c r="AJ277" s="10">
        <f t="shared" si="143"/>
        <v>5</v>
      </c>
      <c r="AK277" s="120">
        <v>0.99444444444444446</v>
      </c>
      <c r="AL277" s="120">
        <v>0.99652777777777779</v>
      </c>
      <c r="AM277" s="9">
        <f t="shared" si="144"/>
        <v>2.0833333333333259E-3</v>
      </c>
      <c r="AN277" s="565">
        <f t="shared" si="132"/>
        <v>0.30208333333333326</v>
      </c>
      <c r="AO277" s="10">
        <f t="shared" si="145"/>
        <v>7</v>
      </c>
      <c r="AP277" s="10">
        <f t="shared" si="146"/>
        <v>15</v>
      </c>
      <c r="AQ277" s="565">
        <f t="shared" si="147"/>
        <v>0.10486111111111118</v>
      </c>
      <c r="AR277" s="10">
        <f t="shared" si="148"/>
        <v>2</v>
      </c>
      <c r="AS277" s="10">
        <f t="shared" si="149"/>
        <v>31</v>
      </c>
      <c r="AT277" s="554"/>
      <c r="AU277" s="554"/>
      <c r="AV277" s="554"/>
      <c r="AW277" s="546">
        <f t="shared" si="150"/>
        <v>0</v>
      </c>
      <c r="AX277" s="546">
        <f t="shared" ref="AX277:AX340" si="161">MINUTE(AV277)</f>
        <v>0</v>
      </c>
      <c r="AY277" s="554"/>
      <c r="AZ277" s="546">
        <f t="shared" si="151"/>
        <v>0</v>
      </c>
      <c r="BA277" s="546">
        <f t="shared" si="152"/>
        <v>0</v>
      </c>
      <c r="BB277" s="554"/>
      <c r="BC277" s="546">
        <f t="shared" si="153"/>
        <v>0</v>
      </c>
      <c r="BD277" s="546">
        <f t="shared" si="154"/>
        <v>0</v>
      </c>
      <c r="BE277" s="554"/>
      <c r="BF277" s="546">
        <f t="shared" si="155"/>
        <v>0</v>
      </c>
      <c r="BG277" s="546">
        <f t="shared" si="156"/>
        <v>0</v>
      </c>
      <c r="BH277" s="554"/>
      <c r="BI277" s="637">
        <f t="shared" si="157"/>
        <v>0</v>
      </c>
      <c r="BJ277" s="558">
        <f t="shared" si="158"/>
        <v>0</v>
      </c>
      <c r="BK277" s="642">
        <f t="shared" si="159"/>
        <v>62.834827586206899</v>
      </c>
    </row>
    <row r="278" spans="1:63" s="121" customFormat="1" x14ac:dyDescent="0.25">
      <c r="A278" s="595">
        <v>40795</v>
      </c>
      <c r="B278" s="596">
        <f t="shared" si="130"/>
        <v>9</v>
      </c>
      <c r="C278" s="597">
        <v>1</v>
      </c>
      <c r="D278" s="598" t="s">
        <v>303</v>
      </c>
      <c r="E278" s="598" t="s">
        <v>265</v>
      </c>
      <c r="F278" s="529">
        <v>3679.08</v>
      </c>
      <c r="G278" s="597">
        <v>59</v>
      </c>
      <c r="H278" s="597">
        <v>0</v>
      </c>
      <c r="I278" s="554">
        <v>0.82291666666666663</v>
      </c>
      <c r="J278" s="554">
        <v>0.82291666666666663</v>
      </c>
      <c r="K278" s="120">
        <v>0.82777777777777783</v>
      </c>
      <c r="L278" s="565">
        <f t="shared" si="135"/>
        <v>4.8611111111112049E-3</v>
      </c>
      <c r="M278" s="120">
        <v>0.875</v>
      </c>
      <c r="N278" s="565">
        <f t="shared" si="136"/>
        <v>4.7222222222222165E-2</v>
      </c>
      <c r="O278" s="120">
        <v>0.89930555555555547</v>
      </c>
      <c r="P278" s="565">
        <f t="shared" si="134"/>
        <v>2.4305555555555469E-2</v>
      </c>
      <c r="Q278" s="120">
        <v>0.89930555555555547</v>
      </c>
      <c r="R278" s="120">
        <v>0.94791666666666663</v>
      </c>
      <c r="S278" s="9">
        <f t="shared" si="137"/>
        <v>4.861111111111116E-2</v>
      </c>
      <c r="T278" s="120">
        <v>0.89930555555555547</v>
      </c>
      <c r="U278" s="120">
        <v>0.94791666666666663</v>
      </c>
      <c r="V278" s="9">
        <f t="shared" si="138"/>
        <v>4.861111111111116E-2</v>
      </c>
      <c r="W278" s="120">
        <v>1</v>
      </c>
      <c r="X278" s="9">
        <f t="shared" si="133"/>
        <v>5.208333333333337E-2</v>
      </c>
      <c r="Y278" s="120">
        <v>1.0034722222222221</v>
      </c>
      <c r="Z278" s="9">
        <f t="shared" si="139"/>
        <v>3.4722222222220989E-3</v>
      </c>
      <c r="AA278" s="120">
        <v>1.1006944444444444</v>
      </c>
      <c r="AB278" s="565">
        <f t="shared" si="140"/>
        <v>9.7222222222222321E-2</v>
      </c>
      <c r="AC278" s="120">
        <v>1.1006944444444444</v>
      </c>
      <c r="AD278" s="120">
        <v>1.1006944444444444</v>
      </c>
      <c r="AE278" s="9">
        <f t="shared" si="141"/>
        <v>0</v>
      </c>
      <c r="AF278" s="120">
        <v>1.1041666666666667</v>
      </c>
      <c r="AG278" s="120">
        <v>1.1076388888888888</v>
      </c>
      <c r="AH278" s="9">
        <f t="shared" si="160"/>
        <v>3.4722222222220989E-3</v>
      </c>
      <c r="AI278" s="10">
        <f t="shared" si="142"/>
        <v>0</v>
      </c>
      <c r="AJ278" s="10">
        <f t="shared" si="143"/>
        <v>5</v>
      </c>
      <c r="AK278" s="120">
        <v>1.1076388888888888</v>
      </c>
      <c r="AL278" s="120">
        <v>1.1145833333333333</v>
      </c>
      <c r="AM278" s="9">
        <f t="shared" si="144"/>
        <v>6.9444444444444198E-3</v>
      </c>
      <c r="AN278" s="565">
        <f t="shared" si="132"/>
        <v>0.29166666666666663</v>
      </c>
      <c r="AO278" s="10">
        <f t="shared" si="145"/>
        <v>7</v>
      </c>
      <c r="AP278" s="10">
        <f t="shared" si="146"/>
        <v>0</v>
      </c>
      <c r="AQ278" s="565">
        <f t="shared" si="147"/>
        <v>9.7222222222222321E-2</v>
      </c>
      <c r="AR278" s="10">
        <f t="shared" si="148"/>
        <v>2</v>
      </c>
      <c r="AS278" s="10">
        <f t="shared" si="149"/>
        <v>20</v>
      </c>
      <c r="AT278" s="554"/>
      <c r="AU278" s="554"/>
      <c r="AV278" s="554"/>
      <c r="AW278" s="546">
        <f t="shared" si="150"/>
        <v>0</v>
      </c>
      <c r="AX278" s="546">
        <f t="shared" si="161"/>
        <v>0</v>
      </c>
      <c r="AY278" s="554"/>
      <c r="AZ278" s="546">
        <f t="shared" si="151"/>
        <v>0</v>
      </c>
      <c r="BA278" s="546">
        <f t="shared" si="152"/>
        <v>0</v>
      </c>
      <c r="BB278" s="554"/>
      <c r="BC278" s="546">
        <f t="shared" si="153"/>
        <v>0</v>
      </c>
      <c r="BD278" s="546">
        <f t="shared" si="154"/>
        <v>0</v>
      </c>
      <c r="BE278" s="554"/>
      <c r="BF278" s="546">
        <f t="shared" si="155"/>
        <v>0</v>
      </c>
      <c r="BG278" s="546">
        <f t="shared" si="156"/>
        <v>0</v>
      </c>
      <c r="BH278" s="554"/>
      <c r="BI278" s="637">
        <f t="shared" si="157"/>
        <v>0</v>
      </c>
      <c r="BJ278" s="558">
        <f t="shared" si="158"/>
        <v>0</v>
      </c>
      <c r="BK278" s="642">
        <f t="shared" si="159"/>
        <v>62.357288135593222</v>
      </c>
    </row>
    <row r="279" spans="1:63" s="121" customFormat="1" x14ac:dyDescent="0.25">
      <c r="A279" s="595">
        <v>40795</v>
      </c>
      <c r="B279" s="596">
        <f t="shared" si="130"/>
        <v>9</v>
      </c>
      <c r="C279" s="597">
        <v>2</v>
      </c>
      <c r="D279" s="598" t="s">
        <v>309</v>
      </c>
      <c r="E279" s="598" t="s">
        <v>265</v>
      </c>
      <c r="F279" s="529">
        <v>3561.45</v>
      </c>
      <c r="G279" s="597">
        <v>57</v>
      </c>
      <c r="H279" s="597">
        <v>0</v>
      </c>
      <c r="I279" s="554">
        <v>1.0347222222222221</v>
      </c>
      <c r="J279" s="554">
        <v>1.0347222222222221</v>
      </c>
      <c r="K279" s="120">
        <v>1.0416666666666667</v>
      </c>
      <c r="L279" s="565">
        <f t="shared" si="135"/>
        <v>6.9444444444446418E-3</v>
      </c>
      <c r="M279" s="120">
        <v>1.0833333333333333</v>
      </c>
      <c r="N279" s="565">
        <f t="shared" si="136"/>
        <v>4.1666666666666519E-2</v>
      </c>
      <c r="O279" s="120">
        <v>1.1041666666666667</v>
      </c>
      <c r="P279" s="565">
        <f t="shared" si="134"/>
        <v>2.0833333333333481E-2</v>
      </c>
      <c r="Q279" s="120">
        <v>1.1041666666666667</v>
      </c>
      <c r="R279" s="120">
        <v>1.1527777777777779</v>
      </c>
      <c r="S279" s="9">
        <f t="shared" si="137"/>
        <v>4.861111111111116E-2</v>
      </c>
      <c r="T279" s="120">
        <v>1.1041666666666667</v>
      </c>
      <c r="U279" s="120">
        <v>1.1527777777777779</v>
      </c>
      <c r="V279" s="9">
        <f t="shared" si="138"/>
        <v>4.861111111111116E-2</v>
      </c>
      <c r="W279" s="120">
        <v>1.1631944444444444</v>
      </c>
      <c r="X279" s="9">
        <f t="shared" si="133"/>
        <v>1.0416666666666519E-2</v>
      </c>
      <c r="Y279" s="120">
        <v>1.163888888888889</v>
      </c>
      <c r="Z279" s="9">
        <f t="shared" si="139"/>
        <v>6.94444444444553E-4</v>
      </c>
      <c r="AA279" s="120">
        <v>1.211111111111111</v>
      </c>
      <c r="AB279" s="565">
        <f t="shared" si="140"/>
        <v>4.7222222222222054E-2</v>
      </c>
      <c r="AC279" s="120">
        <v>1.211111111111111</v>
      </c>
      <c r="AD279" s="120">
        <v>1.211111111111111</v>
      </c>
      <c r="AE279" s="9">
        <f t="shared" si="141"/>
        <v>0</v>
      </c>
      <c r="AF279" s="120">
        <v>1.2152777777777779</v>
      </c>
      <c r="AG279" s="120">
        <v>1.2256944444444444</v>
      </c>
      <c r="AH279" s="9">
        <f t="shared" si="160"/>
        <v>1.0416666666666519E-2</v>
      </c>
      <c r="AI279" s="10">
        <f t="shared" si="142"/>
        <v>0</v>
      </c>
      <c r="AJ279" s="10">
        <f t="shared" si="143"/>
        <v>15</v>
      </c>
      <c r="AK279" s="120">
        <v>1.2256944444444444</v>
      </c>
      <c r="AL279" s="120">
        <v>1.2326388888888888</v>
      </c>
      <c r="AM279" s="9">
        <f t="shared" si="144"/>
        <v>6.9444444444444198E-3</v>
      </c>
      <c r="AN279" s="565">
        <f t="shared" si="132"/>
        <v>0.19791666666666674</v>
      </c>
      <c r="AO279" s="10">
        <f t="shared" si="145"/>
        <v>4</v>
      </c>
      <c r="AP279" s="10">
        <f t="shared" si="146"/>
        <v>45</v>
      </c>
      <c r="AQ279" s="565">
        <f t="shared" si="147"/>
        <v>4.7222222222222054E-2</v>
      </c>
      <c r="AR279" s="10">
        <f t="shared" si="148"/>
        <v>1</v>
      </c>
      <c r="AS279" s="10">
        <f t="shared" si="149"/>
        <v>8</v>
      </c>
      <c r="AT279" s="554"/>
      <c r="AU279" s="554"/>
      <c r="AV279" s="554"/>
      <c r="AW279" s="546">
        <f t="shared" si="150"/>
        <v>0</v>
      </c>
      <c r="AX279" s="546">
        <f t="shared" si="161"/>
        <v>0</v>
      </c>
      <c r="AY279" s="554"/>
      <c r="AZ279" s="546">
        <f t="shared" si="151"/>
        <v>0</v>
      </c>
      <c r="BA279" s="546">
        <f t="shared" si="152"/>
        <v>0</v>
      </c>
      <c r="BB279" s="554"/>
      <c r="BC279" s="546">
        <f t="shared" si="153"/>
        <v>0</v>
      </c>
      <c r="BD279" s="546">
        <f t="shared" si="154"/>
        <v>0</v>
      </c>
      <c r="BE279" s="554"/>
      <c r="BF279" s="546">
        <f t="shared" si="155"/>
        <v>0</v>
      </c>
      <c r="BG279" s="546">
        <f t="shared" si="156"/>
        <v>0</v>
      </c>
      <c r="BH279" s="554"/>
      <c r="BI279" s="637">
        <f t="shared" si="157"/>
        <v>0</v>
      </c>
      <c r="BJ279" s="558">
        <f t="shared" si="158"/>
        <v>0</v>
      </c>
      <c r="BK279" s="642">
        <f t="shared" si="159"/>
        <v>62.481578947368419</v>
      </c>
    </row>
    <row r="280" spans="1:63" s="121" customFormat="1" x14ac:dyDescent="0.25">
      <c r="A280" s="595">
        <v>40796</v>
      </c>
      <c r="B280" s="596">
        <f t="shared" si="130"/>
        <v>9</v>
      </c>
      <c r="C280" s="597">
        <v>3</v>
      </c>
      <c r="D280" s="598" t="s">
        <v>309</v>
      </c>
      <c r="E280" s="598" t="s">
        <v>265</v>
      </c>
      <c r="F280" s="529">
        <v>3571.64</v>
      </c>
      <c r="G280" s="597">
        <v>59</v>
      </c>
      <c r="H280" s="597">
        <v>2</v>
      </c>
      <c r="I280" s="554">
        <v>0.33680555555555558</v>
      </c>
      <c r="J280" s="554">
        <v>0.33680555555555558</v>
      </c>
      <c r="K280" s="120">
        <v>0.34375</v>
      </c>
      <c r="L280" s="565">
        <f t="shared" si="135"/>
        <v>6.9444444444444198E-3</v>
      </c>
      <c r="M280" s="120">
        <v>0.35069444444444442</v>
      </c>
      <c r="N280" s="565">
        <f t="shared" si="136"/>
        <v>6.9444444444444198E-3</v>
      </c>
      <c r="O280" s="120">
        <v>0.35833333333333334</v>
      </c>
      <c r="P280" s="565">
        <f t="shared" si="134"/>
        <v>7.6388888888889173E-3</v>
      </c>
      <c r="Q280" s="120">
        <v>0.36458333333333331</v>
      </c>
      <c r="R280" s="120">
        <v>0.42708333333333331</v>
      </c>
      <c r="S280" s="9">
        <f t="shared" si="137"/>
        <v>6.25E-2</v>
      </c>
      <c r="T280" s="120">
        <v>0.36458333333333331</v>
      </c>
      <c r="U280" s="120">
        <v>0.42708333333333331</v>
      </c>
      <c r="V280" s="9">
        <f t="shared" si="138"/>
        <v>6.25E-2</v>
      </c>
      <c r="W280" s="120">
        <v>0.40972222222222227</v>
      </c>
      <c r="X280" s="9">
        <f t="shared" si="133"/>
        <v>-1.7361111111111049E-2</v>
      </c>
      <c r="Y280" s="120">
        <v>0.41111111111111115</v>
      </c>
      <c r="Z280" s="9">
        <f t="shared" si="139"/>
        <v>1.388888888888884E-3</v>
      </c>
      <c r="AA280" s="120">
        <v>0.51250000000000007</v>
      </c>
      <c r="AB280" s="565">
        <f t="shared" si="140"/>
        <v>0.10138888888888892</v>
      </c>
      <c r="AC280" s="120">
        <v>0.51250000000000007</v>
      </c>
      <c r="AD280" s="120">
        <v>0.51250000000000007</v>
      </c>
      <c r="AE280" s="9">
        <f t="shared" si="141"/>
        <v>0</v>
      </c>
      <c r="AF280" s="120">
        <v>0.52847222222222223</v>
      </c>
      <c r="AG280" s="120">
        <v>0.53263888888888888</v>
      </c>
      <c r="AH280" s="9">
        <f t="shared" si="160"/>
        <v>4.1666666666666519E-3</v>
      </c>
      <c r="AI280" s="10">
        <f t="shared" si="142"/>
        <v>0</v>
      </c>
      <c r="AJ280" s="10">
        <f t="shared" si="143"/>
        <v>6</v>
      </c>
      <c r="AK280" s="120">
        <v>0.53263888888888888</v>
      </c>
      <c r="AL280" s="120">
        <v>0.53472222222222221</v>
      </c>
      <c r="AM280" s="9">
        <f t="shared" si="144"/>
        <v>2.0833333333333259E-3</v>
      </c>
      <c r="AN280" s="565">
        <f t="shared" si="132"/>
        <v>0.19791666666666663</v>
      </c>
      <c r="AO280" s="10">
        <f t="shared" si="145"/>
        <v>4</v>
      </c>
      <c r="AP280" s="10">
        <f t="shared" si="146"/>
        <v>45</v>
      </c>
      <c r="AQ280" s="565">
        <f t="shared" si="147"/>
        <v>0.10138888888888892</v>
      </c>
      <c r="AR280" s="10">
        <f t="shared" si="148"/>
        <v>2</v>
      </c>
      <c r="AS280" s="10">
        <f t="shared" si="149"/>
        <v>26</v>
      </c>
      <c r="AT280" s="554"/>
      <c r="AU280" s="554"/>
      <c r="AV280" s="554"/>
      <c r="AW280" s="546">
        <f t="shared" si="150"/>
        <v>0</v>
      </c>
      <c r="AX280" s="546">
        <f t="shared" si="161"/>
        <v>0</v>
      </c>
      <c r="AY280" s="554"/>
      <c r="AZ280" s="546">
        <f t="shared" si="151"/>
        <v>0</v>
      </c>
      <c r="BA280" s="546">
        <f t="shared" si="152"/>
        <v>0</v>
      </c>
      <c r="BB280" s="554"/>
      <c r="BC280" s="546">
        <f t="shared" si="153"/>
        <v>0</v>
      </c>
      <c r="BD280" s="546">
        <f t="shared" si="154"/>
        <v>0</v>
      </c>
      <c r="BE280" s="554"/>
      <c r="BF280" s="546">
        <f t="shared" si="155"/>
        <v>0</v>
      </c>
      <c r="BG280" s="546">
        <f t="shared" si="156"/>
        <v>0</v>
      </c>
      <c r="BH280" s="554"/>
      <c r="BI280" s="637">
        <f t="shared" si="157"/>
        <v>0</v>
      </c>
      <c r="BJ280" s="558">
        <f t="shared" si="158"/>
        <v>0</v>
      </c>
      <c r="BK280" s="642">
        <f t="shared" si="159"/>
        <v>60.536271186440679</v>
      </c>
    </row>
    <row r="281" spans="1:63" s="121" customFormat="1" ht="30" x14ac:dyDescent="0.25">
      <c r="A281" s="595">
        <v>40796</v>
      </c>
      <c r="B281" s="596">
        <f t="shared" si="130"/>
        <v>9</v>
      </c>
      <c r="C281" s="597">
        <v>19</v>
      </c>
      <c r="D281" s="598" t="s">
        <v>33</v>
      </c>
      <c r="E281" s="598" t="s">
        <v>339</v>
      </c>
      <c r="F281" s="529">
        <v>3641.34</v>
      </c>
      <c r="G281" s="597">
        <v>58</v>
      </c>
      <c r="H281" s="597">
        <v>0</v>
      </c>
      <c r="I281" s="554">
        <v>0.55902777777777779</v>
      </c>
      <c r="J281" s="554">
        <v>0.55902777777777779</v>
      </c>
      <c r="K281" s="120">
        <v>0.56597222222222221</v>
      </c>
      <c r="L281" s="565">
        <f t="shared" si="135"/>
        <v>6.9444444444444198E-3</v>
      </c>
      <c r="M281" s="120">
        <v>0.57638888888888895</v>
      </c>
      <c r="N281" s="565">
        <f t="shared" si="136"/>
        <v>1.0416666666666741E-2</v>
      </c>
      <c r="O281" s="120">
        <v>0.59027777777777779</v>
      </c>
      <c r="P281" s="565">
        <f t="shared" si="134"/>
        <v>1.388888888888884E-2</v>
      </c>
      <c r="Q281" s="120">
        <v>0.59375</v>
      </c>
      <c r="R281" s="120">
        <v>0.66666666666666663</v>
      </c>
      <c r="S281" s="9">
        <f t="shared" si="137"/>
        <v>7.291666666666663E-2</v>
      </c>
      <c r="T281" s="120">
        <v>0.59375</v>
      </c>
      <c r="U281" s="120">
        <v>0.66666666666666663</v>
      </c>
      <c r="V281" s="9">
        <f t="shared" si="138"/>
        <v>7.291666666666663E-2</v>
      </c>
      <c r="W281" s="120">
        <v>0.64236111111111105</v>
      </c>
      <c r="X281" s="9">
        <f t="shared" si="133"/>
        <v>-2.430555555555558E-2</v>
      </c>
      <c r="Y281" s="120">
        <v>0.65069444444444446</v>
      </c>
      <c r="Z281" s="9">
        <f t="shared" si="139"/>
        <v>8.3333333333334147E-3</v>
      </c>
      <c r="AA281" s="120">
        <v>0.76388888888888884</v>
      </c>
      <c r="AB281" s="565">
        <f t="shared" si="140"/>
        <v>0.11319444444444438</v>
      </c>
      <c r="AC281" s="120">
        <v>0.76388888888888884</v>
      </c>
      <c r="AD281" s="120">
        <v>0.76388888888888884</v>
      </c>
      <c r="AE281" s="9">
        <f t="shared" si="141"/>
        <v>0</v>
      </c>
      <c r="AF281" s="120">
        <v>0.77916666666666667</v>
      </c>
      <c r="AG281" s="120">
        <v>0.78194444444444444</v>
      </c>
      <c r="AH281" s="9">
        <f t="shared" si="160"/>
        <v>2.7777777777777679E-3</v>
      </c>
      <c r="AI281" s="10">
        <f t="shared" si="142"/>
        <v>0</v>
      </c>
      <c r="AJ281" s="10">
        <f t="shared" si="143"/>
        <v>4</v>
      </c>
      <c r="AK281" s="120">
        <v>0.78194444444444444</v>
      </c>
      <c r="AL281" s="120">
        <v>0.78472222222222221</v>
      </c>
      <c r="AM281" s="9">
        <f t="shared" si="144"/>
        <v>2.7777777777777679E-3</v>
      </c>
      <c r="AN281" s="565">
        <f t="shared" si="132"/>
        <v>0.22569444444444442</v>
      </c>
      <c r="AO281" s="10">
        <f t="shared" si="145"/>
        <v>5</v>
      </c>
      <c r="AP281" s="10">
        <f t="shared" si="146"/>
        <v>25</v>
      </c>
      <c r="AQ281" s="565">
        <f t="shared" si="147"/>
        <v>0.11319444444444438</v>
      </c>
      <c r="AR281" s="10">
        <f t="shared" si="148"/>
        <v>2</v>
      </c>
      <c r="AS281" s="10">
        <f t="shared" si="149"/>
        <v>43</v>
      </c>
      <c r="AT281" s="554"/>
      <c r="AU281" s="554"/>
      <c r="AV281" s="554"/>
      <c r="AW281" s="546">
        <f t="shared" si="150"/>
        <v>0</v>
      </c>
      <c r="AX281" s="546">
        <f t="shared" si="161"/>
        <v>0</v>
      </c>
      <c r="AY281" s="554"/>
      <c r="AZ281" s="546">
        <f t="shared" si="151"/>
        <v>0</v>
      </c>
      <c r="BA281" s="546">
        <f t="shared" si="152"/>
        <v>0</v>
      </c>
      <c r="BB281" s="554"/>
      <c r="BC281" s="546">
        <f t="shared" si="153"/>
        <v>0</v>
      </c>
      <c r="BD281" s="546">
        <f t="shared" si="154"/>
        <v>0</v>
      </c>
      <c r="BE281" s="554"/>
      <c r="BF281" s="546">
        <f t="shared" si="155"/>
        <v>0</v>
      </c>
      <c r="BG281" s="546">
        <f t="shared" si="156"/>
        <v>0</v>
      </c>
      <c r="BH281" s="554"/>
      <c r="BI281" s="637">
        <f t="shared" si="157"/>
        <v>0</v>
      </c>
      <c r="BJ281" s="558">
        <f t="shared" si="158"/>
        <v>0</v>
      </c>
      <c r="BK281" s="642">
        <f t="shared" si="159"/>
        <v>62.781724137931036</v>
      </c>
    </row>
    <row r="282" spans="1:63" s="121" customFormat="1" x14ac:dyDescent="0.25">
      <c r="A282" s="595">
        <v>40796</v>
      </c>
      <c r="B282" s="596">
        <f t="shared" si="130"/>
        <v>9</v>
      </c>
      <c r="C282" s="597">
        <v>4</v>
      </c>
      <c r="D282" s="598" t="s">
        <v>243</v>
      </c>
      <c r="E282" s="598" t="s">
        <v>302</v>
      </c>
      <c r="F282" s="529">
        <v>3696.91</v>
      </c>
      <c r="G282" s="597">
        <v>59</v>
      </c>
      <c r="H282" s="597">
        <v>0</v>
      </c>
      <c r="I282" s="554">
        <v>0.77083333333333337</v>
      </c>
      <c r="J282" s="554">
        <v>0.77083333333333337</v>
      </c>
      <c r="K282" s="120">
        <v>0.77430555555555547</v>
      </c>
      <c r="L282" s="565">
        <f t="shared" si="135"/>
        <v>3.4722222222220989E-3</v>
      </c>
      <c r="M282" s="120">
        <v>0.78125</v>
      </c>
      <c r="N282" s="565">
        <f t="shared" si="136"/>
        <v>6.9444444444445308E-3</v>
      </c>
      <c r="O282" s="120">
        <v>0.80208333333333337</v>
      </c>
      <c r="P282" s="565">
        <f t="shared" si="134"/>
        <v>2.083333333333337E-2</v>
      </c>
      <c r="Q282" s="120">
        <v>0.80555555555555547</v>
      </c>
      <c r="R282" s="120">
        <v>0.86805555555555547</v>
      </c>
      <c r="S282" s="9">
        <f t="shared" si="137"/>
        <v>6.25E-2</v>
      </c>
      <c r="T282" s="120">
        <v>0.80555555555555547</v>
      </c>
      <c r="U282" s="120">
        <v>0.86805555555555547</v>
      </c>
      <c r="V282" s="9">
        <f t="shared" si="138"/>
        <v>6.25E-2</v>
      </c>
      <c r="W282" s="120">
        <v>0.85972222222222217</v>
      </c>
      <c r="X282" s="9">
        <f t="shared" si="133"/>
        <v>-8.3333333333333037E-3</v>
      </c>
      <c r="Y282" s="120">
        <v>0.86249999999999993</v>
      </c>
      <c r="Z282" s="9">
        <f t="shared" si="139"/>
        <v>2.7777777777777679E-3</v>
      </c>
      <c r="AA282" s="120">
        <v>0.96111111111111114</v>
      </c>
      <c r="AB282" s="565">
        <f t="shared" si="140"/>
        <v>9.8611111111111205E-2</v>
      </c>
      <c r="AC282" s="120">
        <v>0.96111111111111114</v>
      </c>
      <c r="AD282" s="120">
        <v>0.96111111111111114</v>
      </c>
      <c r="AE282" s="9">
        <f t="shared" si="141"/>
        <v>0</v>
      </c>
      <c r="AF282" s="120">
        <v>0.96875</v>
      </c>
      <c r="AG282" s="120">
        <v>0.97916666666666663</v>
      </c>
      <c r="AH282" s="9">
        <f t="shared" si="160"/>
        <v>1.041666666666663E-2</v>
      </c>
      <c r="AI282" s="10">
        <f t="shared" si="142"/>
        <v>0</v>
      </c>
      <c r="AJ282" s="10">
        <f t="shared" si="143"/>
        <v>15</v>
      </c>
      <c r="AK282" s="120">
        <v>0.97916666666666663</v>
      </c>
      <c r="AL282" s="120">
        <v>0.99652777777777779</v>
      </c>
      <c r="AM282" s="9">
        <f t="shared" si="144"/>
        <v>1.736111111111116E-2</v>
      </c>
      <c r="AN282" s="565">
        <f t="shared" si="132"/>
        <v>0.22569444444444442</v>
      </c>
      <c r="AO282" s="10">
        <f t="shared" si="145"/>
        <v>5</v>
      </c>
      <c r="AP282" s="10">
        <f t="shared" si="146"/>
        <v>25</v>
      </c>
      <c r="AQ282" s="565">
        <f t="shared" si="147"/>
        <v>9.8611111111111205E-2</v>
      </c>
      <c r="AR282" s="10">
        <f t="shared" si="148"/>
        <v>2</v>
      </c>
      <c r="AS282" s="10">
        <f t="shared" si="149"/>
        <v>22</v>
      </c>
      <c r="AT282" s="554"/>
      <c r="AU282" s="554"/>
      <c r="AV282" s="554"/>
      <c r="AW282" s="546">
        <f t="shared" si="150"/>
        <v>0</v>
      </c>
      <c r="AX282" s="546">
        <f t="shared" si="161"/>
        <v>0</v>
      </c>
      <c r="AY282" s="554"/>
      <c r="AZ282" s="546">
        <f t="shared" si="151"/>
        <v>0</v>
      </c>
      <c r="BA282" s="546">
        <f t="shared" si="152"/>
        <v>0</v>
      </c>
      <c r="BB282" s="554"/>
      <c r="BC282" s="546">
        <f t="shared" si="153"/>
        <v>0</v>
      </c>
      <c r="BD282" s="546">
        <f t="shared" si="154"/>
        <v>0</v>
      </c>
      <c r="BE282" s="554"/>
      <c r="BF282" s="546">
        <f t="shared" si="155"/>
        <v>0</v>
      </c>
      <c r="BG282" s="546">
        <f t="shared" si="156"/>
        <v>0</v>
      </c>
      <c r="BH282" s="554"/>
      <c r="BI282" s="637">
        <f t="shared" si="157"/>
        <v>0</v>
      </c>
      <c r="BJ282" s="558">
        <f t="shared" si="158"/>
        <v>0</v>
      </c>
      <c r="BK282" s="642">
        <f t="shared" si="159"/>
        <v>62.659491525423725</v>
      </c>
    </row>
    <row r="283" spans="1:63" s="121" customFormat="1" x14ac:dyDescent="0.25">
      <c r="A283" s="595">
        <v>40796</v>
      </c>
      <c r="B283" s="596">
        <f t="shared" si="130"/>
        <v>9</v>
      </c>
      <c r="C283" s="597">
        <v>1</v>
      </c>
      <c r="D283" s="598" t="s">
        <v>303</v>
      </c>
      <c r="E283" s="598" t="s">
        <v>265</v>
      </c>
      <c r="F283" s="529">
        <v>3739.14</v>
      </c>
      <c r="G283" s="597">
        <v>59</v>
      </c>
      <c r="H283" s="597">
        <v>0</v>
      </c>
      <c r="I283" s="554">
        <v>0.9375</v>
      </c>
      <c r="J283" s="554">
        <v>0.9375</v>
      </c>
      <c r="K283" s="120">
        <v>0.94027777777777777</v>
      </c>
      <c r="L283" s="565">
        <f t="shared" si="135"/>
        <v>2.7777777777777679E-3</v>
      </c>
      <c r="M283" s="120">
        <v>0.94791666666666663</v>
      </c>
      <c r="N283" s="565">
        <f t="shared" si="136"/>
        <v>7.6388888888888618E-3</v>
      </c>
      <c r="O283" s="120">
        <v>0.96875</v>
      </c>
      <c r="P283" s="565">
        <f t="shared" ref="P283:P314" si="162">O283-M283</f>
        <v>2.083333333333337E-2</v>
      </c>
      <c r="Q283" s="120">
        <v>0.97083333333333333</v>
      </c>
      <c r="R283" s="120">
        <v>1.0104166666666667</v>
      </c>
      <c r="S283" s="9">
        <f t="shared" si="137"/>
        <v>3.9583333333333415E-2</v>
      </c>
      <c r="T283" s="120">
        <v>0.97083333333333333</v>
      </c>
      <c r="U283" s="120">
        <v>1.0104166666666667</v>
      </c>
      <c r="V283" s="9">
        <f t="shared" si="138"/>
        <v>3.9583333333333415E-2</v>
      </c>
      <c r="W283" s="120">
        <v>1.0138888888888888</v>
      </c>
      <c r="X283" s="9">
        <f t="shared" si="133"/>
        <v>3.4722222222220989E-3</v>
      </c>
      <c r="Y283" s="120">
        <v>1.038888888888889</v>
      </c>
      <c r="Z283" s="9">
        <f t="shared" si="139"/>
        <v>2.5000000000000133E-2</v>
      </c>
      <c r="AA283" s="120">
        <v>1.1284722222222221</v>
      </c>
      <c r="AB283" s="565">
        <f t="shared" si="140"/>
        <v>8.9583333333333126E-2</v>
      </c>
      <c r="AC283" s="120">
        <v>1.1284722222222221</v>
      </c>
      <c r="AD283" s="120">
        <v>1.1284722222222221</v>
      </c>
      <c r="AE283" s="9">
        <f t="shared" si="141"/>
        <v>0</v>
      </c>
      <c r="AF283" s="120">
        <v>1.1333333333333333</v>
      </c>
      <c r="AG283" s="120">
        <v>1.1388888888888888</v>
      </c>
      <c r="AH283" s="9">
        <f t="shared" si="160"/>
        <v>5.5555555555555358E-3</v>
      </c>
      <c r="AI283" s="10">
        <f t="shared" si="142"/>
        <v>0</v>
      </c>
      <c r="AJ283" s="10">
        <f t="shared" si="143"/>
        <v>8</v>
      </c>
      <c r="AK283" s="120">
        <v>1.1388888888888888</v>
      </c>
      <c r="AL283" s="120">
        <v>1.1458333333333333</v>
      </c>
      <c r="AM283" s="9">
        <f t="shared" si="144"/>
        <v>6.9444444444444198E-3</v>
      </c>
      <c r="AN283" s="565">
        <f t="shared" si="132"/>
        <v>0.20833333333333326</v>
      </c>
      <c r="AO283" s="10">
        <f t="shared" si="145"/>
        <v>5</v>
      </c>
      <c r="AP283" s="10">
        <f t="shared" si="146"/>
        <v>0</v>
      </c>
      <c r="AQ283" s="565">
        <f t="shared" si="147"/>
        <v>8.9583333333333126E-2</v>
      </c>
      <c r="AR283" s="10">
        <f t="shared" si="148"/>
        <v>2</v>
      </c>
      <c r="AS283" s="10">
        <f t="shared" si="149"/>
        <v>9</v>
      </c>
      <c r="AT283" s="554"/>
      <c r="AU283" s="554"/>
      <c r="AV283" s="554"/>
      <c r="AW283" s="546">
        <f t="shared" si="150"/>
        <v>0</v>
      </c>
      <c r="AX283" s="546">
        <f t="shared" si="161"/>
        <v>0</v>
      </c>
      <c r="AY283" s="554"/>
      <c r="AZ283" s="546">
        <f t="shared" si="151"/>
        <v>0</v>
      </c>
      <c r="BA283" s="546">
        <f t="shared" si="152"/>
        <v>0</v>
      </c>
      <c r="BB283" s="554"/>
      <c r="BC283" s="546">
        <f t="shared" si="153"/>
        <v>0</v>
      </c>
      <c r="BD283" s="546">
        <f t="shared" si="154"/>
        <v>0</v>
      </c>
      <c r="BE283" s="554"/>
      <c r="BF283" s="546">
        <f t="shared" si="155"/>
        <v>0</v>
      </c>
      <c r="BG283" s="546">
        <f t="shared" si="156"/>
        <v>0</v>
      </c>
      <c r="BH283" s="554"/>
      <c r="BI283" s="637">
        <f t="shared" si="157"/>
        <v>0</v>
      </c>
      <c r="BJ283" s="558">
        <f t="shared" si="158"/>
        <v>0</v>
      </c>
      <c r="BK283" s="642">
        <f t="shared" si="159"/>
        <v>63.375254237288132</v>
      </c>
    </row>
    <row r="284" spans="1:63" s="121" customFormat="1" ht="30" x14ac:dyDescent="0.25">
      <c r="A284" s="595">
        <v>40797</v>
      </c>
      <c r="B284" s="529">
        <f t="shared" si="130"/>
        <v>9</v>
      </c>
      <c r="C284" s="597">
        <v>20</v>
      </c>
      <c r="D284" s="598" t="s">
        <v>33</v>
      </c>
      <c r="E284" s="598" t="s">
        <v>342</v>
      </c>
      <c r="F284" s="529">
        <v>3623</v>
      </c>
      <c r="G284" s="597">
        <v>59</v>
      </c>
      <c r="H284" s="597">
        <v>0</v>
      </c>
      <c r="I284" s="554">
        <v>0.125</v>
      </c>
      <c r="J284" s="554">
        <v>0.125</v>
      </c>
      <c r="K284" s="120">
        <v>0.12847222222222224</v>
      </c>
      <c r="L284" s="565">
        <f t="shared" si="135"/>
        <v>3.4722222222222376E-3</v>
      </c>
      <c r="M284" s="120">
        <v>0.1388888888888889</v>
      </c>
      <c r="N284" s="565">
        <f t="shared" si="136"/>
        <v>1.0416666666666657E-2</v>
      </c>
      <c r="O284" s="120">
        <v>0.16111111111111112</v>
      </c>
      <c r="P284" s="565">
        <f t="shared" si="162"/>
        <v>2.2222222222222227E-2</v>
      </c>
      <c r="Q284" s="120">
        <v>0.16250000000000001</v>
      </c>
      <c r="R284" s="120">
        <v>0.19097222222222221</v>
      </c>
      <c r="S284" s="9">
        <f t="shared" si="137"/>
        <v>2.8472222222222204E-2</v>
      </c>
      <c r="T284" s="120">
        <v>0.16250000000000001</v>
      </c>
      <c r="U284" s="120">
        <v>0.19097222222222221</v>
      </c>
      <c r="V284" s="9">
        <f t="shared" si="138"/>
        <v>2.8472222222222204E-2</v>
      </c>
      <c r="W284" s="120">
        <v>0.19444444444444445</v>
      </c>
      <c r="X284" s="9">
        <f t="shared" si="133"/>
        <v>3.4722222222222376E-3</v>
      </c>
      <c r="Y284" s="120">
        <v>0.19791666666666666</v>
      </c>
      <c r="Z284" s="9">
        <f t="shared" si="139"/>
        <v>3.4722222222222099E-3</v>
      </c>
      <c r="AA284" s="120">
        <v>0.3</v>
      </c>
      <c r="AB284" s="565">
        <f t="shared" si="140"/>
        <v>0.10208333333333333</v>
      </c>
      <c r="AC284" s="120">
        <v>0.3</v>
      </c>
      <c r="AD284" s="120">
        <v>0.3</v>
      </c>
      <c r="AE284" s="9">
        <f t="shared" si="141"/>
        <v>0</v>
      </c>
      <c r="AF284" s="120">
        <v>0.37152777777777773</v>
      </c>
      <c r="AG284" s="120">
        <v>0.375</v>
      </c>
      <c r="AH284" s="9">
        <f t="shared" si="160"/>
        <v>3.4722222222222654E-3</v>
      </c>
      <c r="AI284" s="10">
        <f t="shared" si="142"/>
        <v>0</v>
      </c>
      <c r="AJ284" s="10">
        <f t="shared" si="143"/>
        <v>5</v>
      </c>
      <c r="AK284" s="120">
        <v>0.375</v>
      </c>
      <c r="AL284" s="120">
        <v>0.375</v>
      </c>
      <c r="AM284" s="9">
        <f t="shared" si="144"/>
        <v>0</v>
      </c>
      <c r="AN284" s="565">
        <f t="shared" si="132"/>
        <v>0.25</v>
      </c>
      <c r="AO284" s="10">
        <f t="shared" si="145"/>
        <v>6</v>
      </c>
      <c r="AP284" s="10">
        <f t="shared" si="146"/>
        <v>0</v>
      </c>
      <c r="AQ284" s="565">
        <f t="shared" si="147"/>
        <v>8.6805555555555552E-2</v>
      </c>
      <c r="AR284" s="10">
        <f t="shared" si="148"/>
        <v>2</v>
      </c>
      <c r="AS284" s="10">
        <f t="shared" si="149"/>
        <v>5</v>
      </c>
      <c r="AT284" s="554">
        <v>0</v>
      </c>
      <c r="AU284" s="554">
        <v>1.5277777777777777E-2</v>
      </c>
      <c r="AV284" s="554">
        <v>0</v>
      </c>
      <c r="AW284" s="546">
        <f t="shared" si="150"/>
        <v>0</v>
      </c>
      <c r="AX284" s="546">
        <f t="shared" si="161"/>
        <v>0</v>
      </c>
      <c r="AY284" s="554">
        <v>0</v>
      </c>
      <c r="AZ284" s="546">
        <f t="shared" si="151"/>
        <v>0</v>
      </c>
      <c r="BA284" s="546">
        <f t="shared" si="152"/>
        <v>0</v>
      </c>
      <c r="BB284" s="554">
        <v>0</v>
      </c>
      <c r="BC284" s="546">
        <f t="shared" si="153"/>
        <v>0</v>
      </c>
      <c r="BD284" s="546">
        <f t="shared" si="154"/>
        <v>0</v>
      </c>
      <c r="BE284" s="554">
        <v>0</v>
      </c>
      <c r="BF284" s="546">
        <f t="shared" si="155"/>
        <v>0</v>
      </c>
      <c r="BG284" s="546">
        <f t="shared" si="156"/>
        <v>0</v>
      </c>
      <c r="BH284" s="554">
        <v>0</v>
      </c>
      <c r="BI284" s="637">
        <f t="shared" si="157"/>
        <v>0</v>
      </c>
      <c r="BJ284" s="558">
        <f t="shared" si="158"/>
        <v>0</v>
      </c>
      <c r="BK284" s="642">
        <f t="shared" si="159"/>
        <v>61.406779661016948</v>
      </c>
    </row>
    <row r="285" spans="1:63" s="121" customFormat="1" x14ac:dyDescent="0.25">
      <c r="A285" s="595">
        <v>40797</v>
      </c>
      <c r="B285" s="529">
        <f t="shared" si="130"/>
        <v>9</v>
      </c>
      <c r="C285" s="597">
        <v>5</v>
      </c>
      <c r="D285" s="598" t="s">
        <v>298</v>
      </c>
      <c r="E285" s="598" t="s">
        <v>242</v>
      </c>
      <c r="F285" s="529">
        <v>3685.29</v>
      </c>
      <c r="G285" s="597">
        <v>59</v>
      </c>
      <c r="H285" s="597">
        <v>0</v>
      </c>
      <c r="I285" s="554">
        <v>0.34375</v>
      </c>
      <c r="J285" s="554">
        <v>0.34375</v>
      </c>
      <c r="K285" s="120">
        <v>0.34375</v>
      </c>
      <c r="L285" s="565">
        <f t="shared" si="135"/>
        <v>0</v>
      </c>
      <c r="M285" s="120">
        <v>0.34722222222222227</v>
      </c>
      <c r="N285" s="565">
        <f t="shared" si="136"/>
        <v>3.4722222222222654E-3</v>
      </c>
      <c r="O285" s="120">
        <v>0.37152777777777773</v>
      </c>
      <c r="P285" s="565">
        <f t="shared" si="162"/>
        <v>2.4305555555555469E-2</v>
      </c>
      <c r="Q285" s="120">
        <v>0.375</v>
      </c>
      <c r="R285" s="120">
        <v>0.42708333333333331</v>
      </c>
      <c r="S285" s="9">
        <f t="shared" si="137"/>
        <v>5.2083333333333315E-2</v>
      </c>
      <c r="T285" s="120">
        <v>0.375</v>
      </c>
      <c r="U285" s="120">
        <v>0.42708333333333331</v>
      </c>
      <c r="V285" s="9">
        <f t="shared" si="138"/>
        <v>5.2083333333333315E-2</v>
      </c>
      <c r="W285" s="120">
        <v>0.40972222222222227</v>
      </c>
      <c r="X285" s="9">
        <f t="shared" si="133"/>
        <v>-1.7361111111111049E-2</v>
      </c>
      <c r="Y285" s="120">
        <v>0.41041666666666665</v>
      </c>
      <c r="Z285" s="9">
        <f t="shared" si="139"/>
        <v>6.9444444444438647E-4</v>
      </c>
      <c r="AA285" s="120">
        <v>0.4993055555555555</v>
      </c>
      <c r="AB285" s="565">
        <f t="shared" si="140"/>
        <v>8.8888888888888851E-2</v>
      </c>
      <c r="AC285" s="120">
        <v>0.4993055555555555</v>
      </c>
      <c r="AD285" s="120">
        <v>0.4993055555555555</v>
      </c>
      <c r="AE285" s="9">
        <f t="shared" si="141"/>
        <v>0</v>
      </c>
      <c r="AF285" s="120">
        <v>0.50347222222222221</v>
      </c>
      <c r="AG285" s="120">
        <v>0.51041666666666663</v>
      </c>
      <c r="AH285" s="9">
        <f t="shared" si="160"/>
        <v>6.9444444444444198E-3</v>
      </c>
      <c r="AI285" s="10">
        <f t="shared" si="142"/>
        <v>0</v>
      </c>
      <c r="AJ285" s="10">
        <f t="shared" si="143"/>
        <v>10</v>
      </c>
      <c r="AK285" s="120">
        <v>0.51041666666666663</v>
      </c>
      <c r="AL285" s="120">
        <v>0.53125</v>
      </c>
      <c r="AM285" s="9">
        <f t="shared" si="144"/>
        <v>2.083333333333337E-2</v>
      </c>
      <c r="AN285" s="565">
        <f t="shared" si="132"/>
        <v>0.1875</v>
      </c>
      <c r="AO285" s="10">
        <f t="shared" si="145"/>
        <v>4</v>
      </c>
      <c r="AP285" s="10">
        <f t="shared" si="146"/>
        <v>30</v>
      </c>
      <c r="AQ285" s="565">
        <f t="shared" si="147"/>
        <v>7.7777777777777737E-2</v>
      </c>
      <c r="AR285" s="10">
        <f t="shared" si="148"/>
        <v>1</v>
      </c>
      <c r="AS285" s="10">
        <f t="shared" si="149"/>
        <v>52</v>
      </c>
      <c r="AT285" s="554">
        <v>0</v>
      </c>
      <c r="AU285" s="554">
        <v>0</v>
      </c>
      <c r="AV285" s="554">
        <v>0</v>
      </c>
      <c r="AW285" s="546">
        <f t="shared" si="150"/>
        <v>0</v>
      </c>
      <c r="AX285" s="546">
        <f t="shared" si="161"/>
        <v>0</v>
      </c>
      <c r="AY285" s="554">
        <v>0</v>
      </c>
      <c r="AZ285" s="546">
        <f t="shared" si="151"/>
        <v>0</v>
      </c>
      <c r="BA285" s="546">
        <f t="shared" si="152"/>
        <v>0</v>
      </c>
      <c r="BB285" s="554">
        <v>0</v>
      </c>
      <c r="BC285" s="546">
        <f t="shared" si="153"/>
        <v>0</v>
      </c>
      <c r="BD285" s="546">
        <f t="shared" si="154"/>
        <v>0</v>
      </c>
      <c r="BE285" s="554">
        <v>1.1111111111111112E-2</v>
      </c>
      <c r="BF285" s="546">
        <f t="shared" si="155"/>
        <v>0</v>
      </c>
      <c r="BG285" s="546">
        <f t="shared" si="156"/>
        <v>16</v>
      </c>
      <c r="BH285" s="554">
        <v>0</v>
      </c>
      <c r="BI285" s="637">
        <f t="shared" si="157"/>
        <v>0</v>
      </c>
      <c r="BJ285" s="558">
        <f t="shared" si="158"/>
        <v>0</v>
      </c>
      <c r="BK285" s="642">
        <f t="shared" si="159"/>
        <v>62.462542372881359</v>
      </c>
    </row>
    <row r="286" spans="1:63" s="121" customFormat="1" x14ac:dyDescent="0.25">
      <c r="A286" s="595">
        <v>40797</v>
      </c>
      <c r="B286" s="529">
        <f t="shared" si="130"/>
        <v>9</v>
      </c>
      <c r="C286" s="597">
        <v>21</v>
      </c>
      <c r="D286" s="598" t="s">
        <v>33</v>
      </c>
      <c r="E286" s="598" t="s">
        <v>345</v>
      </c>
      <c r="F286" s="529">
        <v>3699.56</v>
      </c>
      <c r="G286" s="597">
        <v>57</v>
      </c>
      <c r="H286" s="597">
        <v>2</v>
      </c>
      <c r="I286" s="554">
        <v>0.5444444444444444</v>
      </c>
      <c r="J286" s="554">
        <v>0.5444444444444444</v>
      </c>
      <c r="K286" s="120">
        <v>0.54861111111111105</v>
      </c>
      <c r="L286" s="565">
        <f t="shared" si="135"/>
        <v>4.1666666666666519E-3</v>
      </c>
      <c r="M286" s="120">
        <v>0.55555555555555558</v>
      </c>
      <c r="N286" s="565">
        <f t="shared" si="136"/>
        <v>6.9444444444445308E-3</v>
      </c>
      <c r="O286" s="120">
        <v>0.57986111111111105</v>
      </c>
      <c r="P286" s="565">
        <f t="shared" si="162"/>
        <v>2.4305555555555469E-2</v>
      </c>
      <c r="Q286" s="120">
        <v>0.58680555555555558</v>
      </c>
      <c r="R286" s="120">
        <v>0.64930555555555558</v>
      </c>
      <c r="S286" s="9">
        <f t="shared" si="137"/>
        <v>6.25E-2</v>
      </c>
      <c r="T286" s="120">
        <v>0.58680555555555558</v>
      </c>
      <c r="U286" s="120">
        <v>0.64930555555555558</v>
      </c>
      <c r="V286" s="9">
        <f t="shared" si="138"/>
        <v>6.25E-2</v>
      </c>
      <c r="W286" s="120">
        <v>0.67499999999999993</v>
      </c>
      <c r="X286" s="9">
        <f t="shared" si="133"/>
        <v>2.5694444444444353E-2</v>
      </c>
      <c r="Y286" s="120">
        <v>0.67708333333333337</v>
      </c>
      <c r="Z286" s="9">
        <f t="shared" si="139"/>
        <v>2.083333333333437E-3</v>
      </c>
      <c r="AA286" s="120">
        <v>0.74791666666666667</v>
      </c>
      <c r="AB286" s="565">
        <f t="shared" si="140"/>
        <v>7.0833333333333304E-2</v>
      </c>
      <c r="AC286" s="120">
        <v>0.74791666666666667</v>
      </c>
      <c r="AD286" s="120">
        <v>0.74791666666666667</v>
      </c>
      <c r="AE286" s="9">
        <f t="shared" si="141"/>
        <v>0</v>
      </c>
      <c r="AF286" s="120">
        <v>0.75624999999999998</v>
      </c>
      <c r="AG286" s="120">
        <v>0.76041666666666663</v>
      </c>
      <c r="AH286" s="9">
        <f t="shared" si="160"/>
        <v>4.1666666666666519E-3</v>
      </c>
      <c r="AI286" s="10">
        <f t="shared" si="142"/>
        <v>0</v>
      </c>
      <c r="AJ286" s="10">
        <f t="shared" si="143"/>
        <v>6</v>
      </c>
      <c r="AK286" s="120">
        <v>0.76041666666666663</v>
      </c>
      <c r="AL286" s="120">
        <v>0.76736111111111116</v>
      </c>
      <c r="AM286" s="9">
        <f t="shared" si="144"/>
        <v>6.9444444444445308E-3</v>
      </c>
      <c r="AN286" s="565">
        <f t="shared" si="132"/>
        <v>0.22291666666666676</v>
      </c>
      <c r="AO286" s="10">
        <f t="shared" si="145"/>
        <v>5</v>
      </c>
      <c r="AP286" s="10">
        <f t="shared" si="146"/>
        <v>21</v>
      </c>
      <c r="AQ286" s="565">
        <f t="shared" si="147"/>
        <v>5.5555555555555525E-2</v>
      </c>
      <c r="AR286" s="10">
        <f t="shared" si="148"/>
        <v>1</v>
      </c>
      <c r="AS286" s="10">
        <f t="shared" si="149"/>
        <v>20</v>
      </c>
      <c r="AT286" s="554">
        <v>0</v>
      </c>
      <c r="AU286" s="554">
        <v>0</v>
      </c>
      <c r="AV286" s="554">
        <v>0</v>
      </c>
      <c r="AW286" s="546">
        <f t="shared" si="150"/>
        <v>0</v>
      </c>
      <c r="AX286" s="546">
        <f t="shared" si="161"/>
        <v>0</v>
      </c>
      <c r="AY286" s="554">
        <v>0</v>
      </c>
      <c r="AZ286" s="546">
        <f t="shared" si="151"/>
        <v>0</v>
      </c>
      <c r="BA286" s="546">
        <f t="shared" si="152"/>
        <v>0</v>
      </c>
      <c r="BB286" s="554">
        <v>0</v>
      </c>
      <c r="BC286" s="546">
        <f t="shared" si="153"/>
        <v>0</v>
      </c>
      <c r="BD286" s="546">
        <f t="shared" si="154"/>
        <v>0</v>
      </c>
      <c r="BE286" s="554">
        <v>1.5277777777777777E-2</v>
      </c>
      <c r="BF286" s="546">
        <f t="shared" si="155"/>
        <v>0</v>
      </c>
      <c r="BG286" s="546">
        <f t="shared" si="156"/>
        <v>22</v>
      </c>
      <c r="BH286" s="554">
        <v>0</v>
      </c>
      <c r="BI286" s="637">
        <f t="shared" si="157"/>
        <v>0</v>
      </c>
      <c r="BJ286" s="558">
        <f t="shared" si="158"/>
        <v>0</v>
      </c>
      <c r="BK286" s="642">
        <f t="shared" si="159"/>
        <v>64.904561403508765</v>
      </c>
    </row>
    <row r="287" spans="1:63" s="121" customFormat="1" x14ac:dyDescent="0.25">
      <c r="A287" s="595">
        <v>40798</v>
      </c>
      <c r="B287" s="529">
        <f t="shared" si="130"/>
        <v>9</v>
      </c>
      <c r="C287" s="597">
        <v>22</v>
      </c>
      <c r="D287" s="598" t="s">
        <v>33</v>
      </c>
      <c r="E287" s="598" t="s">
        <v>280</v>
      </c>
      <c r="F287" s="529">
        <v>3601.08</v>
      </c>
      <c r="G287" s="597">
        <v>57</v>
      </c>
      <c r="H287" s="597">
        <v>2</v>
      </c>
      <c r="I287" s="554">
        <v>4.5138888888888888E-2</v>
      </c>
      <c r="J287" s="554">
        <v>4.5138888888888888E-2</v>
      </c>
      <c r="K287" s="120">
        <v>4.8611111111111112E-2</v>
      </c>
      <c r="L287" s="565">
        <f t="shared" si="135"/>
        <v>3.4722222222222238E-3</v>
      </c>
      <c r="M287" s="120">
        <v>5.5555555555555552E-2</v>
      </c>
      <c r="N287" s="565">
        <f t="shared" si="136"/>
        <v>6.9444444444444406E-3</v>
      </c>
      <c r="O287" s="120">
        <v>8.3333333333333329E-2</v>
      </c>
      <c r="P287" s="565">
        <f t="shared" si="162"/>
        <v>2.7777777777777776E-2</v>
      </c>
      <c r="Q287" s="120">
        <v>8.6805555555555566E-2</v>
      </c>
      <c r="R287" s="120">
        <v>0.12361111111111112</v>
      </c>
      <c r="S287" s="9">
        <f t="shared" si="137"/>
        <v>3.680555555555555E-2</v>
      </c>
      <c r="T287" s="120">
        <v>8.6805555555555566E-2</v>
      </c>
      <c r="U287" s="120">
        <v>0.12361111111111112</v>
      </c>
      <c r="V287" s="9">
        <f t="shared" si="138"/>
        <v>3.680555555555555E-2</v>
      </c>
      <c r="W287" s="120">
        <v>8.6111111111111124E-2</v>
      </c>
      <c r="X287" s="9">
        <f t="shared" si="133"/>
        <v>-3.7499999999999992E-2</v>
      </c>
      <c r="Y287" s="120">
        <v>0.125</v>
      </c>
      <c r="Z287" s="9">
        <f t="shared" si="139"/>
        <v>3.8888888888888876E-2</v>
      </c>
      <c r="AA287" s="120">
        <v>0.22847222222222222</v>
      </c>
      <c r="AB287" s="565">
        <f t="shared" si="140"/>
        <v>0.10347222222222222</v>
      </c>
      <c r="AC287" s="120">
        <v>0.22847222222222222</v>
      </c>
      <c r="AD287" s="120">
        <v>0.22847222222222222</v>
      </c>
      <c r="AE287" s="9">
        <f t="shared" si="141"/>
        <v>0</v>
      </c>
      <c r="AF287" s="120">
        <v>0.2986111111111111</v>
      </c>
      <c r="AG287" s="120">
        <v>0.30555555555555552</v>
      </c>
      <c r="AH287" s="9">
        <f t="shared" si="160"/>
        <v>6.9444444444444198E-3</v>
      </c>
      <c r="AI287" s="10">
        <f t="shared" si="142"/>
        <v>0</v>
      </c>
      <c r="AJ287" s="10">
        <f t="shared" si="143"/>
        <v>10</v>
      </c>
      <c r="AK287" s="120">
        <v>0.30555555555555552</v>
      </c>
      <c r="AL287" s="120">
        <v>0.3125</v>
      </c>
      <c r="AM287" s="9">
        <f t="shared" si="144"/>
        <v>6.9444444444444753E-3</v>
      </c>
      <c r="AN287" s="565">
        <f t="shared" si="132"/>
        <v>0.2673611111111111</v>
      </c>
      <c r="AO287" s="10">
        <f t="shared" si="145"/>
        <v>6</v>
      </c>
      <c r="AP287" s="10">
        <f t="shared" si="146"/>
        <v>25</v>
      </c>
      <c r="AQ287" s="565">
        <f t="shared" si="147"/>
        <v>6.041666666666666E-2</v>
      </c>
      <c r="AR287" s="10">
        <f t="shared" si="148"/>
        <v>1</v>
      </c>
      <c r="AS287" s="10">
        <f t="shared" si="149"/>
        <v>27</v>
      </c>
      <c r="AT287" s="554">
        <v>0</v>
      </c>
      <c r="AU287" s="554">
        <v>8.3333333333333332E-3</v>
      </c>
      <c r="AV287" s="554">
        <v>9.0277777777777787E-3</v>
      </c>
      <c r="AW287" s="546">
        <f t="shared" si="150"/>
        <v>0</v>
      </c>
      <c r="AX287" s="546">
        <f t="shared" si="161"/>
        <v>13</v>
      </c>
      <c r="AY287" s="554">
        <v>0</v>
      </c>
      <c r="AZ287" s="546">
        <f t="shared" si="151"/>
        <v>0</v>
      </c>
      <c r="BA287" s="546">
        <f t="shared" si="152"/>
        <v>0</v>
      </c>
      <c r="BB287" s="554">
        <v>0</v>
      </c>
      <c r="BC287" s="546">
        <f t="shared" si="153"/>
        <v>0</v>
      </c>
      <c r="BD287" s="546">
        <f t="shared" si="154"/>
        <v>0</v>
      </c>
      <c r="BE287" s="554">
        <v>2.5694444444444447E-2</v>
      </c>
      <c r="BF287" s="546">
        <f t="shared" si="155"/>
        <v>0</v>
      </c>
      <c r="BG287" s="546">
        <f t="shared" si="156"/>
        <v>37</v>
      </c>
      <c r="BH287" s="554">
        <v>0</v>
      </c>
      <c r="BI287" s="637">
        <f t="shared" si="157"/>
        <v>0</v>
      </c>
      <c r="BJ287" s="558">
        <f t="shared" si="158"/>
        <v>0</v>
      </c>
      <c r="BK287" s="642">
        <f t="shared" si="159"/>
        <v>63.176842105263155</v>
      </c>
    </row>
    <row r="288" spans="1:63" s="121" customFormat="1" x14ac:dyDescent="0.25">
      <c r="A288" s="595">
        <v>40798</v>
      </c>
      <c r="B288" s="529">
        <f t="shared" si="130"/>
        <v>9</v>
      </c>
      <c r="C288" s="597">
        <v>23</v>
      </c>
      <c r="D288" s="598" t="s">
        <v>33</v>
      </c>
      <c r="E288" s="598" t="s">
        <v>345</v>
      </c>
      <c r="F288" s="529">
        <v>3500.6</v>
      </c>
      <c r="G288" s="597">
        <v>58</v>
      </c>
      <c r="H288" s="597">
        <v>1</v>
      </c>
      <c r="I288" s="554">
        <v>0.85069444444444453</v>
      </c>
      <c r="J288" s="554">
        <v>0.85069444444444453</v>
      </c>
      <c r="K288" s="120">
        <v>0.85416666666666663</v>
      </c>
      <c r="L288" s="565">
        <f t="shared" si="135"/>
        <v>3.4722222222220989E-3</v>
      </c>
      <c r="M288" s="120">
        <v>0.86458333333333337</v>
      </c>
      <c r="N288" s="565">
        <f t="shared" si="136"/>
        <v>1.0416666666666741E-2</v>
      </c>
      <c r="O288" s="120">
        <v>0.88541666666666663</v>
      </c>
      <c r="P288" s="565">
        <f t="shared" si="162"/>
        <v>2.0833333333333259E-2</v>
      </c>
      <c r="Q288" s="120">
        <v>0.89027777777777783</v>
      </c>
      <c r="R288" s="120">
        <v>0.90833333333333333</v>
      </c>
      <c r="S288" s="9">
        <f t="shared" si="137"/>
        <v>1.8055555555555491E-2</v>
      </c>
      <c r="T288" s="120">
        <v>0.89027777777777783</v>
      </c>
      <c r="U288" s="120">
        <v>0.90833333333333333</v>
      </c>
      <c r="V288" s="9">
        <f t="shared" si="138"/>
        <v>1.8055555555555491E-2</v>
      </c>
      <c r="W288" s="120">
        <v>0.88958333333333339</v>
      </c>
      <c r="X288" s="9">
        <f t="shared" si="133"/>
        <v>-1.8749999999999933E-2</v>
      </c>
      <c r="Y288" s="120">
        <v>0.93055555555555547</v>
      </c>
      <c r="Z288" s="9">
        <f t="shared" si="139"/>
        <v>4.0972222222222077E-2</v>
      </c>
      <c r="AA288" s="120">
        <v>1.0194444444444444</v>
      </c>
      <c r="AB288" s="565">
        <f t="shared" si="140"/>
        <v>8.8888888888888906E-2</v>
      </c>
      <c r="AC288" s="120">
        <v>1.0194444444444444</v>
      </c>
      <c r="AD288" s="120">
        <v>1.0194444444444444</v>
      </c>
      <c r="AE288" s="9">
        <f t="shared" si="141"/>
        <v>0</v>
      </c>
      <c r="AF288" s="120">
        <v>1.0263888888888888</v>
      </c>
      <c r="AG288" s="120">
        <v>1.03125</v>
      </c>
      <c r="AH288" s="9">
        <f t="shared" si="160"/>
        <v>4.8611111111112049E-3</v>
      </c>
      <c r="AI288" s="10">
        <f t="shared" si="142"/>
        <v>0</v>
      </c>
      <c r="AJ288" s="10">
        <f t="shared" si="143"/>
        <v>7</v>
      </c>
      <c r="AK288" s="120">
        <v>1.03125</v>
      </c>
      <c r="AL288" s="120">
        <v>1.0347222222222221</v>
      </c>
      <c r="AM288" s="9">
        <f t="shared" si="144"/>
        <v>3.4722222222220989E-3</v>
      </c>
      <c r="AN288" s="565">
        <f t="shared" si="132"/>
        <v>0.18402777777777757</v>
      </c>
      <c r="AO288" s="10">
        <f t="shared" si="145"/>
        <v>4</v>
      </c>
      <c r="AP288" s="10">
        <f t="shared" si="146"/>
        <v>25</v>
      </c>
      <c r="AQ288" s="565">
        <f t="shared" si="147"/>
        <v>3.9583333333333352E-2</v>
      </c>
      <c r="AR288" s="10">
        <f t="shared" si="148"/>
        <v>0</v>
      </c>
      <c r="AS288" s="10">
        <f t="shared" si="149"/>
        <v>57</v>
      </c>
      <c r="AT288" s="554">
        <v>0</v>
      </c>
      <c r="AU288" s="554">
        <v>0</v>
      </c>
      <c r="AV288" s="554">
        <v>0</v>
      </c>
      <c r="AW288" s="546">
        <f t="shared" si="150"/>
        <v>0</v>
      </c>
      <c r="AX288" s="546">
        <f t="shared" si="161"/>
        <v>0</v>
      </c>
      <c r="AY288" s="554">
        <v>0</v>
      </c>
      <c r="AZ288" s="546">
        <f t="shared" si="151"/>
        <v>0</v>
      </c>
      <c r="BA288" s="546">
        <f t="shared" si="152"/>
        <v>0</v>
      </c>
      <c r="BB288" s="554">
        <v>0</v>
      </c>
      <c r="BC288" s="546">
        <f t="shared" si="153"/>
        <v>0</v>
      </c>
      <c r="BD288" s="546">
        <f t="shared" si="154"/>
        <v>0</v>
      </c>
      <c r="BE288" s="554">
        <v>4.9305555555555554E-2</v>
      </c>
      <c r="BF288" s="546">
        <f t="shared" si="155"/>
        <v>1</v>
      </c>
      <c r="BG288" s="546">
        <f t="shared" si="156"/>
        <v>11</v>
      </c>
      <c r="BH288" s="554">
        <v>0</v>
      </c>
      <c r="BI288" s="637">
        <f t="shared" si="157"/>
        <v>0</v>
      </c>
      <c r="BJ288" s="558">
        <f t="shared" si="158"/>
        <v>0</v>
      </c>
      <c r="BK288" s="642">
        <f t="shared" si="159"/>
        <v>60.355172413793099</v>
      </c>
    </row>
    <row r="289" spans="1:63" s="121" customFormat="1" x14ac:dyDescent="0.25">
      <c r="A289" s="595">
        <v>40798</v>
      </c>
      <c r="B289" s="529">
        <f t="shared" si="130"/>
        <v>9</v>
      </c>
      <c r="C289" s="597">
        <v>6</v>
      </c>
      <c r="D289" s="598" t="s">
        <v>298</v>
      </c>
      <c r="E289" s="598" t="s">
        <v>242</v>
      </c>
      <c r="F289" s="529">
        <v>3753.23</v>
      </c>
      <c r="G289" s="597">
        <v>59</v>
      </c>
      <c r="H289" s="597">
        <v>0</v>
      </c>
      <c r="I289" s="554">
        <v>0.95833333333333337</v>
      </c>
      <c r="J289" s="554">
        <v>0.95833333333333337</v>
      </c>
      <c r="K289" s="120">
        <v>0.96180555555555547</v>
      </c>
      <c r="L289" s="565">
        <f t="shared" si="135"/>
        <v>3.4722222222220989E-3</v>
      </c>
      <c r="M289" s="120">
        <v>0.96875</v>
      </c>
      <c r="N289" s="565">
        <f t="shared" si="136"/>
        <v>6.9444444444445308E-3</v>
      </c>
      <c r="O289" s="120">
        <v>0.99652777777777779</v>
      </c>
      <c r="P289" s="565">
        <f t="shared" si="162"/>
        <v>2.777777777777779E-2</v>
      </c>
      <c r="Q289" s="120">
        <v>1</v>
      </c>
      <c r="R289" s="120">
        <v>1.0208333333333333</v>
      </c>
      <c r="S289" s="9">
        <f t="shared" si="137"/>
        <v>2.0833333333333259E-2</v>
      </c>
      <c r="T289" s="120">
        <v>1</v>
      </c>
      <c r="U289" s="120">
        <v>1.0208333333333333</v>
      </c>
      <c r="V289" s="9">
        <f t="shared" si="138"/>
        <v>2.0833333333333259E-2</v>
      </c>
      <c r="W289" s="120">
        <v>1.0416666666666667</v>
      </c>
      <c r="X289" s="9">
        <f t="shared" si="133"/>
        <v>2.0833333333333481E-2</v>
      </c>
      <c r="Y289" s="120">
        <v>1.0555555555555556</v>
      </c>
      <c r="Z289" s="9">
        <f t="shared" si="139"/>
        <v>1.388888888888884E-2</v>
      </c>
      <c r="AA289" s="120">
        <v>1.1138888888888889</v>
      </c>
      <c r="AB289" s="565">
        <f t="shared" si="140"/>
        <v>5.8333333333333348E-2</v>
      </c>
      <c r="AC289" s="120">
        <v>1.1138888888888889</v>
      </c>
      <c r="AD289" s="120">
        <v>1.1138888888888889</v>
      </c>
      <c r="AE289" s="9">
        <f t="shared" si="141"/>
        <v>0</v>
      </c>
      <c r="AF289" s="120">
        <v>1.125</v>
      </c>
      <c r="AG289" s="120">
        <v>1.1354166666666667</v>
      </c>
      <c r="AH289" s="9">
        <f t="shared" si="160"/>
        <v>1.0416666666666741E-2</v>
      </c>
      <c r="AI289" s="10">
        <f t="shared" si="142"/>
        <v>0</v>
      </c>
      <c r="AJ289" s="10">
        <f t="shared" si="143"/>
        <v>15</v>
      </c>
      <c r="AK289" s="120">
        <v>1.1354166666666667</v>
      </c>
      <c r="AL289" s="120">
        <v>1.15625</v>
      </c>
      <c r="AM289" s="9">
        <f t="shared" si="144"/>
        <v>2.0833333333333259E-2</v>
      </c>
      <c r="AN289" s="565">
        <f t="shared" si="132"/>
        <v>0.19791666666666663</v>
      </c>
      <c r="AO289" s="10">
        <f t="shared" si="145"/>
        <v>4</v>
      </c>
      <c r="AP289" s="10">
        <f t="shared" si="146"/>
        <v>45</v>
      </c>
      <c r="AQ289" s="565">
        <f t="shared" si="147"/>
        <v>5.0000000000000017E-2</v>
      </c>
      <c r="AR289" s="10">
        <f t="shared" si="148"/>
        <v>1</v>
      </c>
      <c r="AS289" s="10">
        <f t="shared" si="149"/>
        <v>12</v>
      </c>
      <c r="AT289" s="554">
        <v>0</v>
      </c>
      <c r="AU289" s="554">
        <v>0</v>
      </c>
      <c r="AV289" s="554">
        <v>0</v>
      </c>
      <c r="AW289" s="546">
        <f t="shared" si="150"/>
        <v>0</v>
      </c>
      <c r="AX289" s="546">
        <f t="shared" si="161"/>
        <v>0</v>
      </c>
      <c r="AY289" s="554">
        <v>0</v>
      </c>
      <c r="AZ289" s="546">
        <f t="shared" si="151"/>
        <v>0</v>
      </c>
      <c r="BA289" s="546">
        <f t="shared" si="152"/>
        <v>0</v>
      </c>
      <c r="BB289" s="554">
        <v>0</v>
      </c>
      <c r="BC289" s="546">
        <f t="shared" si="153"/>
        <v>0</v>
      </c>
      <c r="BD289" s="546">
        <f t="shared" si="154"/>
        <v>0</v>
      </c>
      <c r="BE289" s="554">
        <v>8.3333333333333332E-3</v>
      </c>
      <c r="BF289" s="546">
        <f t="shared" si="155"/>
        <v>0</v>
      </c>
      <c r="BG289" s="546">
        <f t="shared" si="156"/>
        <v>12</v>
      </c>
      <c r="BH289" s="554">
        <v>0</v>
      </c>
      <c r="BI289" s="637">
        <f t="shared" si="157"/>
        <v>0</v>
      </c>
      <c r="BJ289" s="558">
        <f t="shared" si="158"/>
        <v>0</v>
      </c>
      <c r="BK289" s="642">
        <f t="shared" si="159"/>
        <v>63.614067796610172</v>
      </c>
    </row>
    <row r="290" spans="1:63" s="121" customFormat="1" ht="30" x14ac:dyDescent="0.25">
      <c r="A290" s="595">
        <v>40799</v>
      </c>
      <c r="B290" s="529">
        <f t="shared" si="130"/>
        <v>9</v>
      </c>
      <c r="C290" s="597">
        <v>24</v>
      </c>
      <c r="D290" s="598" t="s">
        <v>33</v>
      </c>
      <c r="E290" s="598" t="s">
        <v>342</v>
      </c>
      <c r="F290" s="529">
        <f>2062.07+1690.29</f>
        <v>3752.36</v>
      </c>
      <c r="G290" s="597">
        <v>58</v>
      </c>
      <c r="H290" s="597"/>
      <c r="I290" s="554">
        <v>0.15625</v>
      </c>
      <c r="J290" s="554">
        <v>0.15625</v>
      </c>
      <c r="K290" s="120">
        <v>0.15972222222222224</v>
      </c>
      <c r="L290" s="565">
        <f t="shared" si="135"/>
        <v>3.4722222222222376E-3</v>
      </c>
      <c r="M290" s="120">
        <v>0.17708333333333334</v>
      </c>
      <c r="N290" s="565">
        <f t="shared" si="136"/>
        <v>1.7361111111111105E-2</v>
      </c>
      <c r="O290" s="120">
        <v>0.19791666666666666</v>
      </c>
      <c r="P290" s="565">
        <f t="shared" si="162"/>
        <v>2.0833333333333315E-2</v>
      </c>
      <c r="Q290" s="120">
        <v>0.20138888888888887</v>
      </c>
      <c r="R290" s="120">
        <v>0.29166666666666669</v>
      </c>
      <c r="S290" s="9">
        <f t="shared" si="137"/>
        <v>9.0277777777777818E-2</v>
      </c>
      <c r="T290" s="120">
        <v>0.20138888888888887</v>
      </c>
      <c r="U290" s="120">
        <v>0.29166666666666669</v>
      </c>
      <c r="V290" s="9">
        <f t="shared" si="138"/>
        <v>9.0277777777777818E-2</v>
      </c>
      <c r="W290" s="120">
        <v>0.2638888888888889</v>
      </c>
      <c r="X290" s="9">
        <f t="shared" si="133"/>
        <v>-2.777777777777779E-2</v>
      </c>
      <c r="Y290" s="120">
        <v>0.26458333333333334</v>
      </c>
      <c r="Z290" s="9">
        <f t="shared" si="139"/>
        <v>6.9444444444444198E-4</v>
      </c>
      <c r="AA290" s="120">
        <v>0.41736111111111113</v>
      </c>
      <c r="AB290" s="565">
        <f t="shared" si="140"/>
        <v>0.15277777777777779</v>
      </c>
      <c r="AC290" s="120">
        <v>0.41736111111111113</v>
      </c>
      <c r="AD290" s="120">
        <v>0.41736111111111113</v>
      </c>
      <c r="AE290" s="9">
        <f t="shared" si="141"/>
        <v>0</v>
      </c>
      <c r="AF290" s="120">
        <v>0.47430555555555554</v>
      </c>
      <c r="AG290" s="120">
        <v>0.47916666666666669</v>
      </c>
      <c r="AH290" s="9">
        <f t="shared" si="160"/>
        <v>4.8611111111111494E-3</v>
      </c>
      <c r="AI290" s="10">
        <f t="shared" si="142"/>
        <v>0</v>
      </c>
      <c r="AJ290" s="10">
        <f t="shared" si="143"/>
        <v>7</v>
      </c>
      <c r="AK290" s="120">
        <v>0.47916666666666669</v>
      </c>
      <c r="AL290" s="120">
        <v>0.47916666666666669</v>
      </c>
      <c r="AM290" s="9">
        <f t="shared" si="144"/>
        <v>0</v>
      </c>
      <c r="AN290" s="565">
        <f t="shared" si="132"/>
        <v>0.32291666666666669</v>
      </c>
      <c r="AO290" s="10">
        <f t="shared" si="145"/>
        <v>7</v>
      </c>
      <c r="AP290" s="10">
        <f t="shared" si="146"/>
        <v>45</v>
      </c>
      <c r="AQ290" s="565">
        <f t="shared" si="147"/>
        <v>0.15277777777777779</v>
      </c>
      <c r="AR290" s="10">
        <f t="shared" si="148"/>
        <v>3</v>
      </c>
      <c r="AS290" s="10">
        <f t="shared" si="149"/>
        <v>40</v>
      </c>
      <c r="AT290" s="554"/>
      <c r="AU290" s="554"/>
      <c r="AV290" s="554"/>
      <c r="AW290" s="546">
        <f t="shared" si="150"/>
        <v>0</v>
      </c>
      <c r="AX290" s="546">
        <f t="shared" si="161"/>
        <v>0</v>
      </c>
      <c r="AY290" s="554"/>
      <c r="AZ290" s="546">
        <f t="shared" si="151"/>
        <v>0</v>
      </c>
      <c r="BA290" s="546">
        <f t="shared" si="152"/>
        <v>0</v>
      </c>
      <c r="BB290" s="554"/>
      <c r="BC290" s="546">
        <f t="shared" si="153"/>
        <v>0</v>
      </c>
      <c r="BD290" s="546">
        <f t="shared" si="154"/>
        <v>0</v>
      </c>
      <c r="BE290" s="554"/>
      <c r="BF290" s="546">
        <f t="shared" si="155"/>
        <v>0</v>
      </c>
      <c r="BG290" s="546">
        <f t="shared" si="156"/>
        <v>0</v>
      </c>
      <c r="BH290" s="554"/>
      <c r="BI290" s="637">
        <f t="shared" si="157"/>
        <v>0</v>
      </c>
      <c r="BJ290" s="558">
        <f t="shared" si="158"/>
        <v>0</v>
      </c>
      <c r="BK290" s="642">
        <f t="shared" si="159"/>
        <v>64.695862068965525</v>
      </c>
    </row>
    <row r="291" spans="1:63" s="121" customFormat="1" x14ac:dyDescent="0.25">
      <c r="A291" s="595">
        <v>40799</v>
      </c>
      <c r="B291" s="529">
        <f t="shared" si="130"/>
        <v>9</v>
      </c>
      <c r="C291" s="597">
        <v>25</v>
      </c>
      <c r="D291" s="598" t="s">
        <v>33</v>
      </c>
      <c r="E291" s="598" t="s">
        <v>345</v>
      </c>
      <c r="F291" s="529">
        <v>3634.29</v>
      </c>
      <c r="G291" s="597">
        <v>59</v>
      </c>
      <c r="H291" s="597"/>
      <c r="I291" s="554">
        <v>0.26527777777777778</v>
      </c>
      <c r="J291" s="554">
        <v>0.26527777777777778</v>
      </c>
      <c r="K291" s="120">
        <v>0.27083333333333331</v>
      </c>
      <c r="L291" s="565">
        <f t="shared" si="135"/>
        <v>5.5555555555555358E-3</v>
      </c>
      <c r="M291" s="120">
        <v>0.27777777777777779</v>
      </c>
      <c r="N291" s="565">
        <f t="shared" si="136"/>
        <v>6.9444444444444753E-3</v>
      </c>
      <c r="O291" s="120">
        <v>0.31597222222222221</v>
      </c>
      <c r="P291" s="565">
        <f t="shared" si="162"/>
        <v>3.819444444444442E-2</v>
      </c>
      <c r="Q291" s="120">
        <v>0.31597222222222221</v>
      </c>
      <c r="R291" s="120">
        <v>0.3576388888888889</v>
      </c>
      <c r="S291" s="9">
        <f t="shared" si="137"/>
        <v>4.1666666666666685E-2</v>
      </c>
      <c r="T291" s="120">
        <v>0.31597222222222221</v>
      </c>
      <c r="U291" s="120">
        <v>0.3576388888888889</v>
      </c>
      <c r="V291" s="9">
        <f t="shared" si="138"/>
        <v>4.1666666666666685E-2</v>
      </c>
      <c r="W291" s="120">
        <v>0.3576388888888889</v>
      </c>
      <c r="X291" s="9">
        <f t="shared" si="133"/>
        <v>0</v>
      </c>
      <c r="Y291" s="120">
        <v>0.49652777777777773</v>
      </c>
      <c r="Z291" s="9">
        <f t="shared" si="139"/>
        <v>0.13888888888888884</v>
      </c>
      <c r="AA291" s="120">
        <v>0.57708333333333328</v>
      </c>
      <c r="AB291" s="565">
        <f t="shared" si="140"/>
        <v>8.0555555555555547E-2</v>
      </c>
      <c r="AC291" s="120">
        <v>0.57708333333333328</v>
      </c>
      <c r="AD291" s="120">
        <v>0.57708333333333328</v>
      </c>
      <c r="AE291" s="9">
        <f t="shared" si="141"/>
        <v>0</v>
      </c>
      <c r="AF291" s="120">
        <v>0.58333333333333337</v>
      </c>
      <c r="AG291" s="120">
        <v>0.59027777777777779</v>
      </c>
      <c r="AH291" s="9">
        <f t="shared" si="160"/>
        <v>6.9444444444444198E-3</v>
      </c>
      <c r="AI291" s="10">
        <f t="shared" si="142"/>
        <v>0</v>
      </c>
      <c r="AJ291" s="10">
        <f t="shared" si="143"/>
        <v>10</v>
      </c>
      <c r="AK291" s="120">
        <v>0.59027777777777779</v>
      </c>
      <c r="AL291" s="120">
        <v>0.59722222222222221</v>
      </c>
      <c r="AM291" s="9">
        <f t="shared" si="144"/>
        <v>6.9444444444444198E-3</v>
      </c>
      <c r="AN291" s="565">
        <f t="shared" si="132"/>
        <v>0.33194444444444443</v>
      </c>
      <c r="AO291" s="10">
        <f t="shared" si="145"/>
        <v>7</v>
      </c>
      <c r="AP291" s="10">
        <f t="shared" si="146"/>
        <v>58</v>
      </c>
      <c r="AQ291" s="565">
        <f t="shared" si="147"/>
        <v>8.0555555555555547E-2</v>
      </c>
      <c r="AR291" s="10">
        <f t="shared" si="148"/>
        <v>1</v>
      </c>
      <c r="AS291" s="10">
        <f t="shared" si="149"/>
        <v>56</v>
      </c>
      <c r="AT291" s="554"/>
      <c r="AU291" s="554"/>
      <c r="AV291" s="554"/>
      <c r="AW291" s="546">
        <f t="shared" si="150"/>
        <v>0</v>
      </c>
      <c r="AX291" s="546">
        <f t="shared" si="161"/>
        <v>0</v>
      </c>
      <c r="AY291" s="554"/>
      <c r="AZ291" s="546">
        <f t="shared" si="151"/>
        <v>0</v>
      </c>
      <c r="BA291" s="546">
        <f t="shared" si="152"/>
        <v>0</v>
      </c>
      <c r="BB291" s="554"/>
      <c r="BC291" s="546">
        <f t="shared" si="153"/>
        <v>0</v>
      </c>
      <c r="BD291" s="546">
        <f t="shared" si="154"/>
        <v>0</v>
      </c>
      <c r="BE291" s="554"/>
      <c r="BF291" s="546">
        <f t="shared" si="155"/>
        <v>0</v>
      </c>
      <c r="BG291" s="546">
        <f t="shared" si="156"/>
        <v>0</v>
      </c>
      <c r="BH291" s="554"/>
      <c r="BI291" s="637">
        <f t="shared" si="157"/>
        <v>0</v>
      </c>
      <c r="BJ291" s="558">
        <f t="shared" si="158"/>
        <v>0</v>
      </c>
      <c r="BK291" s="642">
        <f t="shared" si="159"/>
        <v>61.598135593220341</v>
      </c>
    </row>
    <row r="292" spans="1:63" s="121" customFormat="1" x14ac:dyDescent="0.25">
      <c r="A292" s="595">
        <v>40799</v>
      </c>
      <c r="B292" s="529">
        <f t="shared" si="130"/>
        <v>9</v>
      </c>
      <c r="C292" s="597">
        <v>7</v>
      </c>
      <c r="D292" s="598" t="s">
        <v>298</v>
      </c>
      <c r="E292" s="598" t="s">
        <v>242</v>
      </c>
      <c r="F292" s="529">
        <v>3627.22</v>
      </c>
      <c r="G292" s="597">
        <v>58</v>
      </c>
      <c r="H292" s="597"/>
      <c r="I292" s="554">
        <v>5.9027777777777783E-2</v>
      </c>
      <c r="J292" s="554">
        <v>5.9027777777777783E-2</v>
      </c>
      <c r="K292" s="120">
        <v>0.3576388888888889</v>
      </c>
      <c r="L292" s="565">
        <f t="shared" si="135"/>
        <v>0.2986111111111111</v>
      </c>
      <c r="M292" s="120">
        <v>0.36458333333333331</v>
      </c>
      <c r="N292" s="565">
        <f t="shared" si="136"/>
        <v>6.9444444444444198E-3</v>
      </c>
      <c r="O292" s="120">
        <v>0.56805555555555554</v>
      </c>
      <c r="P292" s="565">
        <f t="shared" si="162"/>
        <v>0.20347222222222222</v>
      </c>
      <c r="Q292" s="120">
        <v>0.56805555555555554</v>
      </c>
      <c r="R292" s="120">
        <v>0.65138888888888891</v>
      </c>
      <c r="S292" s="9">
        <f t="shared" si="137"/>
        <v>8.333333333333337E-2</v>
      </c>
      <c r="T292" s="120">
        <v>0.56805555555555554</v>
      </c>
      <c r="U292" s="120">
        <v>0.65138888888888891</v>
      </c>
      <c r="V292" s="9">
        <f t="shared" si="138"/>
        <v>8.333333333333337E-2</v>
      </c>
      <c r="W292" s="120">
        <v>0.65347222222222223</v>
      </c>
      <c r="X292" s="9">
        <f t="shared" si="133"/>
        <v>2.0833333333333259E-3</v>
      </c>
      <c r="Y292" s="120">
        <v>0.65416666666666667</v>
      </c>
      <c r="Z292" s="9">
        <f t="shared" si="139"/>
        <v>6.9444444444444198E-4</v>
      </c>
      <c r="AA292" s="120">
        <v>0.70416666666666661</v>
      </c>
      <c r="AB292" s="565">
        <f t="shared" si="140"/>
        <v>4.9999999999999933E-2</v>
      </c>
      <c r="AC292" s="120">
        <v>0.70416666666666661</v>
      </c>
      <c r="AD292" s="120">
        <v>0.70416666666666661</v>
      </c>
      <c r="AE292" s="9">
        <f t="shared" si="141"/>
        <v>0</v>
      </c>
      <c r="AF292" s="120">
        <v>0.70833333333333337</v>
      </c>
      <c r="AG292" s="120">
        <v>0.71527777777777779</v>
      </c>
      <c r="AH292" s="9">
        <f t="shared" si="160"/>
        <v>6.9444444444444198E-3</v>
      </c>
      <c r="AI292" s="10">
        <f t="shared" si="142"/>
        <v>0</v>
      </c>
      <c r="AJ292" s="10">
        <f t="shared" si="143"/>
        <v>10</v>
      </c>
      <c r="AK292" s="120">
        <v>0.71527777777777779</v>
      </c>
      <c r="AL292" s="120">
        <v>0.72569444444444453</v>
      </c>
      <c r="AM292" s="9">
        <f t="shared" si="144"/>
        <v>1.0416666666666741E-2</v>
      </c>
      <c r="AN292" s="565">
        <f t="shared" si="132"/>
        <v>0.66666666666666674</v>
      </c>
      <c r="AO292" s="10">
        <f t="shared" si="145"/>
        <v>16</v>
      </c>
      <c r="AP292" s="10">
        <f t="shared" si="146"/>
        <v>0</v>
      </c>
      <c r="AQ292" s="565">
        <f t="shared" si="147"/>
        <v>4.9999999999999933E-2</v>
      </c>
      <c r="AR292" s="10">
        <f t="shared" si="148"/>
        <v>1</v>
      </c>
      <c r="AS292" s="10">
        <f t="shared" si="149"/>
        <v>12</v>
      </c>
      <c r="AT292" s="554"/>
      <c r="AU292" s="554"/>
      <c r="AV292" s="554"/>
      <c r="AW292" s="546">
        <f t="shared" si="150"/>
        <v>0</v>
      </c>
      <c r="AX292" s="546">
        <f t="shared" si="161"/>
        <v>0</v>
      </c>
      <c r="AY292" s="554"/>
      <c r="AZ292" s="546">
        <f t="shared" si="151"/>
        <v>0</v>
      </c>
      <c r="BA292" s="546">
        <f t="shared" si="152"/>
        <v>0</v>
      </c>
      <c r="BB292" s="554"/>
      <c r="BC292" s="546">
        <f t="shared" si="153"/>
        <v>0</v>
      </c>
      <c r="BD292" s="546">
        <f t="shared" si="154"/>
        <v>0</v>
      </c>
      <c r="BE292" s="554"/>
      <c r="BF292" s="546">
        <f t="shared" si="155"/>
        <v>0</v>
      </c>
      <c r="BG292" s="546">
        <f t="shared" si="156"/>
        <v>0</v>
      </c>
      <c r="BH292" s="554"/>
      <c r="BI292" s="637">
        <f t="shared" si="157"/>
        <v>0</v>
      </c>
      <c r="BJ292" s="558">
        <f t="shared" si="158"/>
        <v>0</v>
      </c>
      <c r="BK292" s="642">
        <f t="shared" si="159"/>
        <v>62.538275862068964</v>
      </c>
    </row>
    <row r="293" spans="1:63" s="121" customFormat="1" x14ac:dyDescent="0.25">
      <c r="A293" s="595">
        <v>40799</v>
      </c>
      <c r="B293" s="529">
        <f t="shared" ref="B293:B356" si="163">MONTH(A293)</f>
        <v>9</v>
      </c>
      <c r="C293" s="597">
        <v>5</v>
      </c>
      <c r="D293" s="598" t="s">
        <v>243</v>
      </c>
      <c r="E293" s="598" t="s">
        <v>302</v>
      </c>
      <c r="F293" s="529">
        <v>3731.22</v>
      </c>
      <c r="G293" s="597">
        <v>59</v>
      </c>
      <c r="H293" s="597"/>
      <c r="I293" s="554">
        <v>0.75</v>
      </c>
      <c r="J293" s="554">
        <v>0.75</v>
      </c>
      <c r="K293" s="120">
        <v>0.75347222222222221</v>
      </c>
      <c r="L293" s="565">
        <f t="shared" si="135"/>
        <v>3.4722222222222099E-3</v>
      </c>
      <c r="M293" s="120">
        <v>0.76041666666666663</v>
      </c>
      <c r="N293" s="565">
        <f t="shared" si="136"/>
        <v>6.9444444444444198E-3</v>
      </c>
      <c r="O293" s="120">
        <v>0.78541666666666676</v>
      </c>
      <c r="P293" s="565">
        <f t="shared" si="162"/>
        <v>2.5000000000000133E-2</v>
      </c>
      <c r="Q293" s="120">
        <v>0.78611111111111109</v>
      </c>
      <c r="R293" s="120">
        <v>0.82291666666666663</v>
      </c>
      <c r="S293" s="9">
        <f t="shared" si="137"/>
        <v>3.6805555555555536E-2</v>
      </c>
      <c r="T293" s="120">
        <v>0.78611111111111109</v>
      </c>
      <c r="U293" s="120">
        <v>0.82291666666666663</v>
      </c>
      <c r="V293" s="9">
        <f t="shared" si="138"/>
        <v>3.6805555555555536E-2</v>
      </c>
      <c r="W293" s="120">
        <v>0.78472222222222221</v>
      </c>
      <c r="X293" s="9">
        <f t="shared" si="133"/>
        <v>-3.819444444444442E-2</v>
      </c>
      <c r="Y293" s="120">
        <v>0.82430555555555562</v>
      </c>
      <c r="Z293" s="9">
        <f t="shared" si="139"/>
        <v>3.9583333333333415E-2</v>
      </c>
      <c r="AA293" s="120">
        <v>0.8847222222222223</v>
      </c>
      <c r="AB293" s="565">
        <f t="shared" si="140"/>
        <v>6.0416666666666674E-2</v>
      </c>
      <c r="AC293" s="120">
        <v>0.8847222222222223</v>
      </c>
      <c r="AD293" s="120">
        <v>0.8847222222222223</v>
      </c>
      <c r="AE293" s="9">
        <f t="shared" si="141"/>
        <v>0</v>
      </c>
      <c r="AF293" s="120">
        <v>0.89236111111111116</v>
      </c>
      <c r="AG293" s="120">
        <v>0.89583333333333337</v>
      </c>
      <c r="AH293" s="9">
        <f t="shared" si="160"/>
        <v>3.4722222222222099E-3</v>
      </c>
      <c r="AI293" s="10">
        <f t="shared" si="142"/>
        <v>0</v>
      </c>
      <c r="AJ293" s="10">
        <f t="shared" si="143"/>
        <v>5</v>
      </c>
      <c r="AK293" s="120">
        <v>0.89583333333333337</v>
      </c>
      <c r="AL293" s="120">
        <v>0.90277777777777779</v>
      </c>
      <c r="AM293" s="9">
        <f t="shared" si="144"/>
        <v>6.9444444444444198E-3</v>
      </c>
      <c r="AN293" s="565">
        <f t="shared" si="132"/>
        <v>0.15277777777777779</v>
      </c>
      <c r="AO293" s="10">
        <f t="shared" si="145"/>
        <v>3</v>
      </c>
      <c r="AP293" s="10">
        <f t="shared" si="146"/>
        <v>40</v>
      </c>
      <c r="AQ293" s="565">
        <f t="shared" si="147"/>
        <v>6.0416666666666674E-2</v>
      </c>
      <c r="AR293" s="10">
        <f t="shared" si="148"/>
        <v>1</v>
      </c>
      <c r="AS293" s="10">
        <f t="shared" si="149"/>
        <v>27</v>
      </c>
      <c r="AT293" s="554"/>
      <c r="AU293" s="554"/>
      <c r="AV293" s="554"/>
      <c r="AW293" s="546">
        <f t="shared" si="150"/>
        <v>0</v>
      </c>
      <c r="AX293" s="546">
        <f t="shared" si="161"/>
        <v>0</v>
      </c>
      <c r="AY293" s="554"/>
      <c r="AZ293" s="546">
        <f t="shared" si="151"/>
        <v>0</v>
      </c>
      <c r="BA293" s="546">
        <f t="shared" si="152"/>
        <v>0</v>
      </c>
      <c r="BB293" s="554"/>
      <c r="BC293" s="546">
        <f t="shared" si="153"/>
        <v>0</v>
      </c>
      <c r="BD293" s="546">
        <f t="shared" si="154"/>
        <v>0</v>
      </c>
      <c r="BE293" s="554"/>
      <c r="BF293" s="546">
        <f t="shared" si="155"/>
        <v>0</v>
      </c>
      <c r="BG293" s="546">
        <f t="shared" si="156"/>
        <v>0</v>
      </c>
      <c r="BH293" s="554"/>
      <c r="BI293" s="637">
        <f t="shared" si="157"/>
        <v>0</v>
      </c>
      <c r="BJ293" s="558">
        <f t="shared" si="158"/>
        <v>0</v>
      </c>
      <c r="BK293" s="642">
        <f t="shared" si="159"/>
        <v>63.241016949152538</v>
      </c>
    </row>
    <row r="294" spans="1:63" s="121" customFormat="1" x14ac:dyDescent="0.25">
      <c r="A294" s="595">
        <v>40800</v>
      </c>
      <c r="B294" s="529">
        <f t="shared" si="163"/>
        <v>9</v>
      </c>
      <c r="C294" s="597">
        <v>1</v>
      </c>
      <c r="D294" s="598" t="s">
        <v>346</v>
      </c>
      <c r="E294" s="598" t="s">
        <v>225</v>
      </c>
      <c r="F294" s="529">
        <v>3149.84</v>
      </c>
      <c r="G294" s="597">
        <v>58</v>
      </c>
      <c r="H294" s="597">
        <v>8</v>
      </c>
      <c r="I294" s="554">
        <v>5.5555555555555552E-2</v>
      </c>
      <c r="J294" s="554">
        <v>5.5555555555555552E-2</v>
      </c>
      <c r="K294" s="120">
        <v>5.9027777777777783E-2</v>
      </c>
      <c r="L294" s="565">
        <f t="shared" si="135"/>
        <v>3.4722222222222307E-3</v>
      </c>
      <c r="M294" s="120">
        <v>6.5972222222222224E-2</v>
      </c>
      <c r="N294" s="565">
        <f t="shared" si="136"/>
        <v>6.9444444444444406E-3</v>
      </c>
      <c r="O294" s="120">
        <v>7.9861111111111105E-2</v>
      </c>
      <c r="P294" s="565">
        <f t="shared" si="162"/>
        <v>1.3888888888888881E-2</v>
      </c>
      <c r="Q294" s="120">
        <v>8.3333333333333329E-2</v>
      </c>
      <c r="R294" s="120">
        <v>0.16666666666666666</v>
      </c>
      <c r="S294" s="9">
        <f t="shared" si="137"/>
        <v>8.3333333333333329E-2</v>
      </c>
      <c r="T294" s="120">
        <v>8.3333333333333329E-2</v>
      </c>
      <c r="U294" s="120">
        <v>0.16666666666666666</v>
      </c>
      <c r="V294" s="9">
        <f t="shared" si="138"/>
        <v>8.3333333333333329E-2</v>
      </c>
      <c r="W294" s="120">
        <v>0.1673611111111111</v>
      </c>
      <c r="X294" s="9">
        <f t="shared" si="133"/>
        <v>6.9444444444444198E-4</v>
      </c>
      <c r="Y294" s="120">
        <v>0.17083333333333331</v>
      </c>
      <c r="Z294" s="9">
        <f t="shared" si="139"/>
        <v>3.4722222222222099E-3</v>
      </c>
      <c r="AA294" s="120">
        <v>0.26041666666666669</v>
      </c>
      <c r="AB294" s="565">
        <f t="shared" si="140"/>
        <v>8.9583333333333376E-2</v>
      </c>
      <c r="AC294" s="120">
        <v>0.26041666666666669</v>
      </c>
      <c r="AD294" s="120">
        <v>0.26041666666666669</v>
      </c>
      <c r="AE294" s="9">
        <f t="shared" si="141"/>
        <v>0</v>
      </c>
      <c r="AF294" s="120">
        <v>0.25</v>
      </c>
      <c r="AG294" s="120">
        <v>0.25694444444444448</v>
      </c>
      <c r="AH294" s="9">
        <f t="shared" ref="AH294:AH325" si="164">AG294-AF294</f>
        <v>6.9444444444444753E-3</v>
      </c>
      <c r="AI294" s="10">
        <f t="shared" si="142"/>
        <v>0</v>
      </c>
      <c r="AJ294" s="10">
        <f t="shared" si="143"/>
        <v>10</v>
      </c>
      <c r="AK294" s="120">
        <v>0.25694444444444448</v>
      </c>
      <c r="AL294" s="120">
        <v>0.29166666666666669</v>
      </c>
      <c r="AM294" s="9">
        <f t="shared" si="144"/>
        <v>3.472222222222221E-2</v>
      </c>
      <c r="AN294" s="565">
        <f t="shared" ref="AN294:AN357" si="165">AL294-I294</f>
        <v>0.23611111111111113</v>
      </c>
      <c r="AO294" s="10">
        <f t="shared" si="145"/>
        <v>5</v>
      </c>
      <c r="AP294" s="10">
        <f t="shared" si="146"/>
        <v>40</v>
      </c>
      <c r="AQ294" s="565">
        <f t="shared" si="147"/>
        <v>8.9583333333333376E-2</v>
      </c>
      <c r="AR294" s="10">
        <f t="shared" si="148"/>
        <v>2</v>
      </c>
      <c r="AS294" s="10">
        <f t="shared" si="149"/>
        <v>9</v>
      </c>
      <c r="AT294" s="554"/>
      <c r="AU294" s="554"/>
      <c r="AV294" s="554"/>
      <c r="AW294" s="546">
        <f t="shared" si="150"/>
        <v>0</v>
      </c>
      <c r="AX294" s="546">
        <f t="shared" si="161"/>
        <v>0</v>
      </c>
      <c r="AY294" s="554"/>
      <c r="AZ294" s="546">
        <f t="shared" si="151"/>
        <v>0</v>
      </c>
      <c r="BA294" s="546">
        <f t="shared" si="152"/>
        <v>0</v>
      </c>
      <c r="BB294" s="554"/>
      <c r="BC294" s="546">
        <f t="shared" si="153"/>
        <v>0</v>
      </c>
      <c r="BD294" s="546">
        <f t="shared" si="154"/>
        <v>0</v>
      </c>
      <c r="BE294" s="554"/>
      <c r="BF294" s="546">
        <f t="shared" si="155"/>
        <v>0</v>
      </c>
      <c r="BG294" s="546">
        <f t="shared" si="156"/>
        <v>0</v>
      </c>
      <c r="BH294" s="554"/>
      <c r="BI294" s="637">
        <f t="shared" si="157"/>
        <v>0</v>
      </c>
      <c r="BJ294" s="558">
        <f t="shared" si="158"/>
        <v>0</v>
      </c>
      <c r="BK294" s="642">
        <f t="shared" si="159"/>
        <v>54.307586206896552</v>
      </c>
    </row>
    <row r="295" spans="1:63" s="121" customFormat="1" x14ac:dyDescent="0.25">
      <c r="A295" s="595">
        <v>40800</v>
      </c>
      <c r="B295" s="529">
        <f t="shared" si="163"/>
        <v>9</v>
      </c>
      <c r="C295" s="597">
        <v>26</v>
      </c>
      <c r="D295" s="598" t="s">
        <v>33</v>
      </c>
      <c r="E295" s="598" t="s">
        <v>280</v>
      </c>
      <c r="F295" s="529">
        <v>3288.68</v>
      </c>
      <c r="G295" s="597">
        <v>59</v>
      </c>
      <c r="H295" s="597">
        <v>7</v>
      </c>
      <c r="I295" s="554">
        <v>0.18055555555555555</v>
      </c>
      <c r="J295" s="554">
        <v>0.18055555555555555</v>
      </c>
      <c r="K295" s="120">
        <v>0.1875</v>
      </c>
      <c r="L295" s="565">
        <f t="shared" si="135"/>
        <v>6.9444444444444475E-3</v>
      </c>
      <c r="M295" s="120">
        <v>0.19097222222222221</v>
      </c>
      <c r="N295" s="565">
        <f t="shared" si="136"/>
        <v>3.4722222222222099E-3</v>
      </c>
      <c r="O295" s="120">
        <v>0.25</v>
      </c>
      <c r="P295" s="565">
        <f t="shared" si="162"/>
        <v>5.902777777777779E-2</v>
      </c>
      <c r="Q295" s="120">
        <v>0.25347222222222221</v>
      </c>
      <c r="R295" s="120">
        <v>0.3125</v>
      </c>
      <c r="S295" s="9">
        <f t="shared" si="137"/>
        <v>5.902777777777779E-2</v>
      </c>
      <c r="T295" s="120">
        <v>0.25347222222222221</v>
      </c>
      <c r="U295" s="120">
        <v>0.3125</v>
      </c>
      <c r="V295" s="9">
        <f t="shared" si="138"/>
        <v>5.902777777777779E-2</v>
      </c>
      <c r="W295" s="120">
        <v>0.43263888888888885</v>
      </c>
      <c r="X295" s="9">
        <f t="shared" si="133"/>
        <v>0.12013888888888885</v>
      </c>
      <c r="Y295" s="120">
        <v>0.4465277777777778</v>
      </c>
      <c r="Z295" s="9">
        <f t="shared" si="139"/>
        <v>1.3888888888888951E-2</v>
      </c>
      <c r="AA295" s="120">
        <v>0.56319444444444444</v>
      </c>
      <c r="AB295" s="565">
        <f t="shared" si="140"/>
        <v>0.11666666666666664</v>
      </c>
      <c r="AC295" s="120">
        <v>0.56319444444444444</v>
      </c>
      <c r="AD295" s="120">
        <v>0.56319444444444444</v>
      </c>
      <c r="AE295" s="9">
        <f t="shared" si="141"/>
        <v>0</v>
      </c>
      <c r="AF295" s="120">
        <v>0.62916666666666665</v>
      </c>
      <c r="AG295" s="120">
        <v>0.63541666666666663</v>
      </c>
      <c r="AH295" s="9">
        <f t="shared" si="164"/>
        <v>6.2499999999999778E-3</v>
      </c>
      <c r="AI295" s="10">
        <f t="shared" si="142"/>
        <v>0</v>
      </c>
      <c r="AJ295" s="10">
        <f t="shared" si="143"/>
        <v>9</v>
      </c>
      <c r="AK295" s="120">
        <v>0.63541666666666663</v>
      </c>
      <c r="AL295" s="120">
        <v>0.63888888888888895</v>
      </c>
      <c r="AM295" s="9">
        <f t="shared" si="144"/>
        <v>3.4722222222223209E-3</v>
      </c>
      <c r="AN295" s="565">
        <f t="shared" si="165"/>
        <v>0.45833333333333337</v>
      </c>
      <c r="AO295" s="10">
        <f t="shared" si="145"/>
        <v>11</v>
      </c>
      <c r="AP295" s="10">
        <f t="shared" si="146"/>
        <v>0</v>
      </c>
      <c r="AQ295" s="565">
        <f t="shared" si="147"/>
        <v>0.11666666666666664</v>
      </c>
      <c r="AR295" s="10">
        <f t="shared" si="148"/>
        <v>2</v>
      </c>
      <c r="AS295" s="10">
        <f t="shared" si="149"/>
        <v>48</v>
      </c>
      <c r="AT295" s="554"/>
      <c r="AU295" s="554"/>
      <c r="AV295" s="554"/>
      <c r="AW295" s="546">
        <f t="shared" si="150"/>
        <v>0</v>
      </c>
      <c r="AX295" s="546">
        <f t="shared" si="161"/>
        <v>0</v>
      </c>
      <c r="AY295" s="554"/>
      <c r="AZ295" s="546">
        <f t="shared" si="151"/>
        <v>0</v>
      </c>
      <c r="BA295" s="546">
        <f t="shared" si="152"/>
        <v>0</v>
      </c>
      <c r="BB295" s="554"/>
      <c r="BC295" s="546">
        <f t="shared" si="153"/>
        <v>0</v>
      </c>
      <c r="BD295" s="546">
        <f t="shared" si="154"/>
        <v>0</v>
      </c>
      <c r="BE295" s="554"/>
      <c r="BF295" s="546">
        <f t="shared" si="155"/>
        <v>0</v>
      </c>
      <c r="BG295" s="546">
        <f t="shared" si="156"/>
        <v>0</v>
      </c>
      <c r="BH295" s="554"/>
      <c r="BI295" s="637">
        <f t="shared" si="157"/>
        <v>0</v>
      </c>
      <c r="BJ295" s="558">
        <f t="shared" si="158"/>
        <v>0</v>
      </c>
      <c r="BK295" s="642">
        <f t="shared" si="159"/>
        <v>55.740338983050847</v>
      </c>
    </row>
    <row r="296" spans="1:63" s="121" customFormat="1" x14ac:dyDescent="0.25">
      <c r="A296" s="595">
        <v>40800</v>
      </c>
      <c r="B296" s="529">
        <f t="shared" si="163"/>
        <v>9</v>
      </c>
      <c r="C296" s="597">
        <v>27</v>
      </c>
      <c r="D296" s="598" t="s">
        <v>33</v>
      </c>
      <c r="E296" s="598" t="s">
        <v>345</v>
      </c>
      <c r="F296" s="529">
        <v>3758.02</v>
      </c>
      <c r="G296" s="597">
        <v>59</v>
      </c>
      <c r="H296" s="597">
        <v>0</v>
      </c>
      <c r="I296" s="554">
        <v>0.40416666666666662</v>
      </c>
      <c r="J296" s="554">
        <v>0.40416666666666662</v>
      </c>
      <c r="K296" s="120">
        <v>0.40972222222222227</v>
      </c>
      <c r="L296" s="565">
        <f t="shared" si="135"/>
        <v>5.5555555555556468E-3</v>
      </c>
      <c r="M296" s="120">
        <v>0.41666666666666669</v>
      </c>
      <c r="N296" s="565">
        <f t="shared" si="136"/>
        <v>6.9444444444444198E-3</v>
      </c>
      <c r="O296" s="120">
        <v>0.44097222222222227</v>
      </c>
      <c r="P296" s="565">
        <f t="shared" si="162"/>
        <v>2.430555555555558E-2</v>
      </c>
      <c r="Q296" s="120">
        <v>0.44444444444444442</v>
      </c>
      <c r="R296" s="120">
        <v>0.5</v>
      </c>
      <c r="S296" s="9">
        <f t="shared" si="137"/>
        <v>5.555555555555558E-2</v>
      </c>
      <c r="T296" s="120">
        <v>0.44444444444444442</v>
      </c>
      <c r="U296" s="120">
        <v>0.5</v>
      </c>
      <c r="V296" s="9">
        <f t="shared" si="138"/>
        <v>5.555555555555558E-2</v>
      </c>
      <c r="W296" s="120">
        <v>0.52986111111111112</v>
      </c>
      <c r="X296" s="9">
        <f t="shared" si="133"/>
        <v>2.9861111111111116E-2</v>
      </c>
      <c r="Y296" s="120">
        <v>0.53055555555555556</v>
      </c>
      <c r="Z296" s="9">
        <f t="shared" si="139"/>
        <v>6.9444444444444198E-4</v>
      </c>
      <c r="AA296" s="120">
        <v>0.69027777777777777</v>
      </c>
      <c r="AB296" s="565">
        <f t="shared" si="140"/>
        <v>0.15972222222222221</v>
      </c>
      <c r="AC296" s="120">
        <v>0.69027777777777777</v>
      </c>
      <c r="AD296" s="120">
        <v>0.69027777777777777</v>
      </c>
      <c r="AE296" s="9">
        <f t="shared" si="141"/>
        <v>0</v>
      </c>
      <c r="AF296" s="120">
        <v>0.69444444444444453</v>
      </c>
      <c r="AG296" s="120">
        <v>0.69791666666666663</v>
      </c>
      <c r="AH296" s="9">
        <f t="shared" si="164"/>
        <v>3.4722222222220989E-3</v>
      </c>
      <c r="AI296" s="10">
        <f t="shared" si="142"/>
        <v>0</v>
      </c>
      <c r="AJ296" s="10">
        <f t="shared" si="143"/>
        <v>5</v>
      </c>
      <c r="AK296" s="120">
        <v>0.69791666666666663</v>
      </c>
      <c r="AL296" s="120">
        <v>0.69791666666666663</v>
      </c>
      <c r="AM296" s="9">
        <f t="shared" si="144"/>
        <v>0</v>
      </c>
      <c r="AN296" s="565">
        <f t="shared" si="165"/>
        <v>0.29375000000000001</v>
      </c>
      <c r="AO296" s="10">
        <f t="shared" si="145"/>
        <v>7</v>
      </c>
      <c r="AP296" s="10">
        <f t="shared" si="146"/>
        <v>3</v>
      </c>
      <c r="AQ296" s="565">
        <f t="shared" si="147"/>
        <v>0.15972222222222221</v>
      </c>
      <c r="AR296" s="10">
        <f t="shared" si="148"/>
        <v>3</v>
      </c>
      <c r="AS296" s="10">
        <f t="shared" si="149"/>
        <v>50</v>
      </c>
      <c r="AT296" s="554"/>
      <c r="AU296" s="554"/>
      <c r="AV296" s="554"/>
      <c r="AW296" s="546">
        <f t="shared" si="150"/>
        <v>0</v>
      </c>
      <c r="AX296" s="546">
        <f t="shared" si="161"/>
        <v>0</v>
      </c>
      <c r="AY296" s="554"/>
      <c r="AZ296" s="546">
        <f t="shared" si="151"/>
        <v>0</v>
      </c>
      <c r="BA296" s="546">
        <f t="shared" si="152"/>
        <v>0</v>
      </c>
      <c r="BB296" s="554"/>
      <c r="BC296" s="546">
        <f t="shared" si="153"/>
        <v>0</v>
      </c>
      <c r="BD296" s="546">
        <f t="shared" si="154"/>
        <v>0</v>
      </c>
      <c r="BE296" s="554"/>
      <c r="BF296" s="546">
        <f t="shared" si="155"/>
        <v>0</v>
      </c>
      <c r="BG296" s="546">
        <f t="shared" si="156"/>
        <v>0</v>
      </c>
      <c r="BH296" s="554"/>
      <c r="BI296" s="637">
        <f t="shared" si="157"/>
        <v>0</v>
      </c>
      <c r="BJ296" s="558">
        <f t="shared" si="158"/>
        <v>0</v>
      </c>
      <c r="BK296" s="642">
        <f t="shared" si="159"/>
        <v>63.695254237288133</v>
      </c>
    </row>
    <row r="297" spans="1:63" s="121" customFormat="1" x14ac:dyDescent="0.25">
      <c r="A297" s="595">
        <v>40800</v>
      </c>
      <c r="B297" s="529">
        <f t="shared" si="163"/>
        <v>9</v>
      </c>
      <c r="C297" s="597">
        <v>1</v>
      </c>
      <c r="D297" s="598" t="s">
        <v>277</v>
      </c>
      <c r="E297" s="598" t="s">
        <v>276</v>
      </c>
      <c r="F297" s="529">
        <v>3487.78</v>
      </c>
      <c r="G297" s="597">
        <v>58</v>
      </c>
      <c r="H297" s="597">
        <v>2</v>
      </c>
      <c r="I297" s="554">
        <v>0.61805555555555558</v>
      </c>
      <c r="J297" s="554">
        <v>0.61805555555555558</v>
      </c>
      <c r="K297" s="120">
        <v>0.66666666666666663</v>
      </c>
      <c r="L297" s="565">
        <f t="shared" si="135"/>
        <v>4.8611111111111049E-2</v>
      </c>
      <c r="M297" s="120">
        <v>0.71180555555555547</v>
      </c>
      <c r="N297" s="565">
        <f t="shared" si="136"/>
        <v>4.513888888888884E-2</v>
      </c>
      <c r="O297" s="120">
        <v>0.72916666666666663</v>
      </c>
      <c r="P297" s="565">
        <f t="shared" si="162"/>
        <v>1.736111111111116E-2</v>
      </c>
      <c r="Q297" s="120">
        <v>0.72986111111111107</v>
      </c>
      <c r="R297" s="120">
        <v>0.77083333333333337</v>
      </c>
      <c r="S297" s="9">
        <f t="shared" si="137"/>
        <v>4.0972222222222299E-2</v>
      </c>
      <c r="T297" s="120">
        <v>0.72986111111111107</v>
      </c>
      <c r="U297" s="120">
        <v>0.77083333333333337</v>
      </c>
      <c r="V297" s="9">
        <f t="shared" si="138"/>
        <v>4.0972222222222299E-2</v>
      </c>
      <c r="W297" s="120">
        <v>0.72916666666666663</v>
      </c>
      <c r="X297" s="9">
        <f t="shared" si="133"/>
        <v>-4.1666666666666741E-2</v>
      </c>
      <c r="Y297" s="120">
        <v>0.9159722222222223</v>
      </c>
      <c r="Z297" s="9">
        <f t="shared" si="139"/>
        <v>0.18680555555555567</v>
      </c>
      <c r="AA297" s="120">
        <v>1.0131944444444445</v>
      </c>
      <c r="AB297" s="565">
        <f t="shared" si="140"/>
        <v>9.722222222222221E-2</v>
      </c>
      <c r="AC297" s="120">
        <v>1.0131944444444445</v>
      </c>
      <c r="AD297" s="120">
        <v>1.0131944444444445</v>
      </c>
      <c r="AE297" s="9">
        <f t="shared" si="141"/>
        <v>0</v>
      </c>
      <c r="AF297" s="120">
        <v>1.0208333333333333</v>
      </c>
      <c r="AG297" s="120">
        <v>1.03125</v>
      </c>
      <c r="AH297" s="9">
        <f t="shared" si="164"/>
        <v>1.0416666666666741E-2</v>
      </c>
      <c r="AI297" s="10">
        <f t="shared" si="142"/>
        <v>0</v>
      </c>
      <c r="AJ297" s="10">
        <f t="shared" si="143"/>
        <v>15</v>
      </c>
      <c r="AK297" s="120">
        <v>1.03125</v>
      </c>
      <c r="AL297" s="120">
        <v>1.0347222222222221</v>
      </c>
      <c r="AM297" s="9">
        <f t="shared" si="144"/>
        <v>3.4722222222220989E-3</v>
      </c>
      <c r="AN297" s="565">
        <f t="shared" si="165"/>
        <v>0.41666666666666652</v>
      </c>
      <c r="AO297" s="10">
        <f t="shared" si="145"/>
        <v>10</v>
      </c>
      <c r="AP297" s="10">
        <f t="shared" si="146"/>
        <v>0</v>
      </c>
      <c r="AQ297" s="565">
        <f t="shared" si="147"/>
        <v>9.722222222222221E-2</v>
      </c>
      <c r="AR297" s="10">
        <f t="shared" si="148"/>
        <v>2</v>
      </c>
      <c r="AS297" s="10">
        <f t="shared" si="149"/>
        <v>20</v>
      </c>
      <c r="AT297" s="554"/>
      <c r="AU297" s="554"/>
      <c r="AV297" s="554"/>
      <c r="AW297" s="546">
        <f t="shared" si="150"/>
        <v>0</v>
      </c>
      <c r="AX297" s="546">
        <f t="shared" si="161"/>
        <v>0</v>
      </c>
      <c r="AY297" s="554"/>
      <c r="AZ297" s="546">
        <f t="shared" si="151"/>
        <v>0</v>
      </c>
      <c r="BA297" s="546">
        <f t="shared" si="152"/>
        <v>0</v>
      </c>
      <c r="BB297" s="554"/>
      <c r="BC297" s="546">
        <f t="shared" si="153"/>
        <v>0</v>
      </c>
      <c r="BD297" s="546">
        <f t="shared" si="154"/>
        <v>0</v>
      </c>
      <c r="BE297" s="554"/>
      <c r="BF297" s="546">
        <f t="shared" si="155"/>
        <v>0</v>
      </c>
      <c r="BG297" s="546">
        <f t="shared" si="156"/>
        <v>0</v>
      </c>
      <c r="BH297" s="554"/>
      <c r="BI297" s="637">
        <f t="shared" si="157"/>
        <v>0</v>
      </c>
      <c r="BJ297" s="558">
        <f t="shared" si="158"/>
        <v>0</v>
      </c>
      <c r="BK297" s="642">
        <f t="shared" si="159"/>
        <v>60.134137931034488</v>
      </c>
    </row>
    <row r="298" spans="1:63" s="121" customFormat="1" x14ac:dyDescent="0.25">
      <c r="A298" s="595">
        <v>40800</v>
      </c>
      <c r="B298" s="529">
        <f t="shared" si="163"/>
        <v>9</v>
      </c>
      <c r="C298" s="597">
        <v>28</v>
      </c>
      <c r="D298" s="598" t="s">
        <v>33</v>
      </c>
      <c r="E298" s="598" t="s">
        <v>345</v>
      </c>
      <c r="F298" s="529">
        <v>3745.71</v>
      </c>
      <c r="G298" s="597">
        <v>59</v>
      </c>
      <c r="H298" s="597">
        <v>0</v>
      </c>
      <c r="I298" s="554">
        <v>0.74652777777777779</v>
      </c>
      <c r="J298" s="554">
        <v>0.74652777777777779</v>
      </c>
      <c r="K298" s="120">
        <v>0.78819444444444453</v>
      </c>
      <c r="L298" s="565">
        <f t="shared" si="135"/>
        <v>4.1666666666666741E-2</v>
      </c>
      <c r="M298" s="120">
        <v>0.79513888888888884</v>
      </c>
      <c r="N298" s="565">
        <f t="shared" si="136"/>
        <v>6.9444444444443088E-3</v>
      </c>
      <c r="O298" s="120">
        <v>0.83333333333333337</v>
      </c>
      <c r="P298" s="565">
        <f t="shared" si="162"/>
        <v>3.8194444444444531E-2</v>
      </c>
      <c r="Q298" s="120">
        <v>0.83333333333333337</v>
      </c>
      <c r="R298" s="120">
        <v>0.875</v>
      </c>
      <c r="S298" s="9">
        <f t="shared" si="137"/>
        <v>4.166666666666663E-2</v>
      </c>
      <c r="T298" s="120">
        <v>0.83333333333333337</v>
      </c>
      <c r="U298" s="120">
        <v>0.875</v>
      </c>
      <c r="V298" s="9">
        <f t="shared" si="138"/>
        <v>4.166666666666663E-2</v>
      </c>
      <c r="W298" s="120">
        <v>0.875</v>
      </c>
      <c r="X298" s="9">
        <f t="shared" si="133"/>
        <v>0</v>
      </c>
      <c r="Y298" s="120">
        <v>0.87708333333333333</v>
      </c>
      <c r="Z298" s="9">
        <f t="shared" si="139"/>
        <v>2.0833333333333259E-3</v>
      </c>
      <c r="AA298" s="120">
        <v>1.1006944444444444</v>
      </c>
      <c r="AB298" s="565">
        <f t="shared" si="140"/>
        <v>0.22361111111111109</v>
      </c>
      <c r="AC298" s="120">
        <v>1.1006944444444444</v>
      </c>
      <c r="AD298" s="120">
        <v>1.1006944444444444</v>
      </c>
      <c r="AE298" s="9">
        <f t="shared" si="141"/>
        <v>0</v>
      </c>
      <c r="AF298" s="120">
        <v>1.1145833333333333</v>
      </c>
      <c r="AG298" s="120">
        <v>1.125</v>
      </c>
      <c r="AH298" s="9">
        <f t="shared" si="164"/>
        <v>1.0416666666666741E-2</v>
      </c>
      <c r="AI298" s="10">
        <f t="shared" si="142"/>
        <v>0</v>
      </c>
      <c r="AJ298" s="10">
        <f t="shared" si="143"/>
        <v>15</v>
      </c>
      <c r="AK298" s="120">
        <v>1.125</v>
      </c>
      <c r="AL298" s="120">
        <v>1.1354166666666667</v>
      </c>
      <c r="AM298" s="9">
        <f t="shared" si="144"/>
        <v>1.0416666666666741E-2</v>
      </c>
      <c r="AN298" s="565">
        <f t="shared" si="165"/>
        <v>0.38888888888888895</v>
      </c>
      <c r="AO298" s="10">
        <f t="shared" si="145"/>
        <v>9</v>
      </c>
      <c r="AP298" s="10">
        <f t="shared" si="146"/>
        <v>20</v>
      </c>
      <c r="AQ298" s="565">
        <f t="shared" si="147"/>
        <v>0.22361111111111109</v>
      </c>
      <c r="AR298" s="10">
        <f t="shared" si="148"/>
        <v>5</v>
      </c>
      <c r="AS298" s="10">
        <f t="shared" si="149"/>
        <v>22</v>
      </c>
      <c r="AT298" s="554"/>
      <c r="AU298" s="554"/>
      <c r="AV298" s="554"/>
      <c r="AW298" s="546">
        <f t="shared" si="150"/>
        <v>0</v>
      </c>
      <c r="AX298" s="546">
        <f t="shared" si="161"/>
        <v>0</v>
      </c>
      <c r="AY298" s="554"/>
      <c r="AZ298" s="546">
        <f t="shared" si="151"/>
        <v>0</v>
      </c>
      <c r="BA298" s="546">
        <f t="shared" si="152"/>
        <v>0</v>
      </c>
      <c r="BB298" s="554"/>
      <c r="BC298" s="546">
        <f t="shared" si="153"/>
        <v>0</v>
      </c>
      <c r="BD298" s="546">
        <f t="shared" si="154"/>
        <v>0</v>
      </c>
      <c r="BE298" s="554"/>
      <c r="BF298" s="546">
        <f t="shared" si="155"/>
        <v>0</v>
      </c>
      <c r="BG298" s="546">
        <f t="shared" si="156"/>
        <v>0</v>
      </c>
      <c r="BH298" s="554"/>
      <c r="BI298" s="637">
        <f t="shared" si="157"/>
        <v>0</v>
      </c>
      <c r="BJ298" s="558">
        <f t="shared" si="158"/>
        <v>0</v>
      </c>
      <c r="BK298" s="642">
        <f t="shared" si="159"/>
        <v>63.486610169491527</v>
      </c>
    </row>
    <row r="299" spans="1:63" s="121" customFormat="1" x14ac:dyDescent="0.25">
      <c r="A299" s="595">
        <v>40801</v>
      </c>
      <c r="B299" s="529">
        <f t="shared" si="163"/>
        <v>9</v>
      </c>
      <c r="C299" s="597">
        <v>2</v>
      </c>
      <c r="D299" s="598" t="s">
        <v>303</v>
      </c>
      <c r="E299" s="598" t="s">
        <v>265</v>
      </c>
      <c r="F299" s="529">
        <v>3365.24</v>
      </c>
      <c r="G299" s="597">
        <v>58</v>
      </c>
      <c r="H299" s="597">
        <v>0</v>
      </c>
      <c r="I299" s="554">
        <v>0.45833333333333331</v>
      </c>
      <c r="J299" s="554">
        <v>0.45833333333333331</v>
      </c>
      <c r="K299" s="120">
        <v>0.46180555555555558</v>
      </c>
      <c r="L299" s="565">
        <f t="shared" si="135"/>
        <v>3.4722222222222654E-3</v>
      </c>
      <c r="M299" s="120">
        <v>0.46249999999999997</v>
      </c>
      <c r="N299" s="565">
        <f t="shared" si="136"/>
        <v>6.9444444444438647E-4</v>
      </c>
      <c r="O299" s="120">
        <v>1</v>
      </c>
      <c r="P299" s="565">
        <f t="shared" si="162"/>
        <v>0.53750000000000009</v>
      </c>
      <c r="Q299" s="120">
        <v>0.44791666666666669</v>
      </c>
      <c r="R299" s="120">
        <v>0.47500000000000003</v>
      </c>
      <c r="S299" s="9">
        <f t="shared" si="137"/>
        <v>2.7083333333333348E-2</v>
      </c>
      <c r="T299" s="120">
        <v>0.44791666666666669</v>
      </c>
      <c r="U299" s="120">
        <v>0.47500000000000003</v>
      </c>
      <c r="V299" s="9">
        <f t="shared" si="138"/>
        <v>2.7083333333333348E-2</v>
      </c>
      <c r="W299" s="120">
        <v>0.4777777777777778</v>
      </c>
      <c r="X299" s="9">
        <f t="shared" si="133"/>
        <v>2.7777777777777679E-3</v>
      </c>
      <c r="Y299" s="120">
        <v>0.47916666666666669</v>
      </c>
      <c r="Z299" s="9">
        <f t="shared" si="139"/>
        <v>1.388888888888884E-3</v>
      </c>
      <c r="AA299" s="120">
        <v>0.55486111111111114</v>
      </c>
      <c r="AB299" s="565">
        <f t="shared" si="140"/>
        <v>7.5694444444444453E-2</v>
      </c>
      <c r="AC299" s="120">
        <v>0.55486111111111114</v>
      </c>
      <c r="AD299" s="120">
        <v>0.55486111111111114</v>
      </c>
      <c r="AE299" s="9">
        <f t="shared" si="141"/>
        <v>0</v>
      </c>
      <c r="AF299" s="120">
        <v>0.55902777777777779</v>
      </c>
      <c r="AG299" s="120">
        <v>0.56944444444444442</v>
      </c>
      <c r="AH299" s="9">
        <f t="shared" si="164"/>
        <v>1.041666666666663E-2</v>
      </c>
      <c r="AI299" s="10">
        <f t="shared" si="142"/>
        <v>0</v>
      </c>
      <c r="AJ299" s="10">
        <f t="shared" si="143"/>
        <v>15</v>
      </c>
      <c r="AK299" s="120">
        <v>0.56944444444444442</v>
      </c>
      <c r="AL299" s="120">
        <v>0.60069444444444442</v>
      </c>
      <c r="AM299" s="9">
        <f t="shared" si="144"/>
        <v>3.125E-2</v>
      </c>
      <c r="AN299" s="565">
        <f t="shared" si="165"/>
        <v>0.1423611111111111</v>
      </c>
      <c r="AO299" s="10">
        <f t="shared" si="145"/>
        <v>3</v>
      </c>
      <c r="AP299" s="10">
        <f t="shared" si="146"/>
        <v>25</v>
      </c>
      <c r="AQ299" s="565">
        <f t="shared" si="147"/>
        <v>7.5694444444444453E-2</v>
      </c>
      <c r="AR299" s="10">
        <f t="shared" si="148"/>
        <v>1</v>
      </c>
      <c r="AS299" s="10">
        <f t="shared" si="149"/>
        <v>49</v>
      </c>
      <c r="AT299" s="554"/>
      <c r="AU299" s="554"/>
      <c r="AV299" s="554"/>
      <c r="AW299" s="546">
        <f t="shared" si="150"/>
        <v>0</v>
      </c>
      <c r="AX299" s="546">
        <f t="shared" si="161"/>
        <v>0</v>
      </c>
      <c r="AY299" s="554"/>
      <c r="AZ299" s="546">
        <f t="shared" si="151"/>
        <v>0</v>
      </c>
      <c r="BA299" s="546">
        <f t="shared" si="152"/>
        <v>0</v>
      </c>
      <c r="BB299" s="554"/>
      <c r="BC299" s="546">
        <f t="shared" si="153"/>
        <v>0</v>
      </c>
      <c r="BD299" s="546">
        <f t="shared" si="154"/>
        <v>0</v>
      </c>
      <c r="BE299" s="554"/>
      <c r="BF299" s="546">
        <f t="shared" si="155"/>
        <v>0</v>
      </c>
      <c r="BG299" s="546">
        <f t="shared" si="156"/>
        <v>0</v>
      </c>
      <c r="BH299" s="554"/>
      <c r="BI299" s="637">
        <f t="shared" si="157"/>
        <v>0</v>
      </c>
      <c r="BJ299" s="558">
        <f t="shared" si="158"/>
        <v>0</v>
      </c>
      <c r="BK299" s="642">
        <f t="shared" si="159"/>
        <v>58.021379310344827</v>
      </c>
    </row>
    <row r="300" spans="1:63" s="121" customFormat="1" x14ac:dyDescent="0.25">
      <c r="A300" s="595">
        <v>40801</v>
      </c>
      <c r="B300" s="529">
        <f t="shared" si="163"/>
        <v>9</v>
      </c>
      <c r="C300" s="597">
        <v>8</v>
      </c>
      <c r="D300" s="598" t="s">
        <v>298</v>
      </c>
      <c r="E300" s="598" t="s">
        <v>242</v>
      </c>
      <c r="F300" s="529">
        <v>3581.64</v>
      </c>
      <c r="G300" s="597">
        <v>58</v>
      </c>
      <c r="H300" s="597">
        <v>0</v>
      </c>
      <c r="I300" s="554">
        <v>0.50694444444444442</v>
      </c>
      <c r="J300" s="554">
        <v>0.50694444444444442</v>
      </c>
      <c r="K300" s="120">
        <v>0.51041666666666663</v>
      </c>
      <c r="L300" s="565">
        <f t="shared" si="135"/>
        <v>3.4722222222222099E-3</v>
      </c>
      <c r="M300" s="120">
        <v>0.52777777777777779</v>
      </c>
      <c r="N300" s="565">
        <f t="shared" si="136"/>
        <v>1.736111111111116E-2</v>
      </c>
      <c r="O300" s="120">
        <v>0.54166666666666663</v>
      </c>
      <c r="P300" s="565">
        <f t="shared" si="162"/>
        <v>1.388888888888884E-2</v>
      </c>
      <c r="Q300" s="120">
        <v>0.54861111111111105</v>
      </c>
      <c r="R300" s="120">
        <v>0.66319444444444442</v>
      </c>
      <c r="S300" s="9">
        <f t="shared" si="137"/>
        <v>0.11458333333333337</v>
      </c>
      <c r="T300" s="120">
        <v>0.54861111111111105</v>
      </c>
      <c r="U300" s="120">
        <v>0.66319444444444442</v>
      </c>
      <c r="V300" s="9">
        <f t="shared" si="138"/>
        <v>0.11458333333333337</v>
      </c>
      <c r="W300" s="120">
        <v>0.66527777777777775</v>
      </c>
      <c r="X300" s="9">
        <f t="shared" si="133"/>
        <v>2.0833333333333259E-3</v>
      </c>
      <c r="Y300" s="120">
        <v>0.66597222222222219</v>
      </c>
      <c r="Z300" s="9">
        <f t="shared" si="139"/>
        <v>6.9444444444444198E-4</v>
      </c>
      <c r="AA300" s="120">
        <v>0.72916666666666663</v>
      </c>
      <c r="AB300" s="565">
        <f t="shared" si="140"/>
        <v>6.3194444444444442E-2</v>
      </c>
      <c r="AC300" s="120">
        <v>0.72916666666666663</v>
      </c>
      <c r="AD300" s="120">
        <v>0.72916666666666663</v>
      </c>
      <c r="AE300" s="9">
        <f t="shared" si="141"/>
        <v>0</v>
      </c>
      <c r="AF300" s="120">
        <v>0.73611111111111116</v>
      </c>
      <c r="AG300" s="120">
        <v>0.74305555555555547</v>
      </c>
      <c r="AH300" s="9">
        <f t="shared" si="164"/>
        <v>6.9444444444443088E-3</v>
      </c>
      <c r="AI300" s="10">
        <f t="shared" si="142"/>
        <v>0</v>
      </c>
      <c r="AJ300" s="10">
        <f t="shared" si="143"/>
        <v>10</v>
      </c>
      <c r="AK300" s="120">
        <v>0.74305555555555547</v>
      </c>
      <c r="AL300" s="120">
        <v>0.77430555555555547</v>
      </c>
      <c r="AM300" s="9">
        <f t="shared" si="144"/>
        <v>3.125E-2</v>
      </c>
      <c r="AN300" s="565">
        <f t="shared" si="165"/>
        <v>0.26736111111111105</v>
      </c>
      <c r="AO300" s="10">
        <f t="shared" si="145"/>
        <v>6</v>
      </c>
      <c r="AP300" s="10">
        <f t="shared" si="146"/>
        <v>25</v>
      </c>
      <c r="AQ300" s="565">
        <f t="shared" si="147"/>
        <v>6.3194444444444442E-2</v>
      </c>
      <c r="AR300" s="10">
        <f t="shared" si="148"/>
        <v>1</v>
      </c>
      <c r="AS300" s="10">
        <f t="shared" si="149"/>
        <v>31</v>
      </c>
      <c r="AT300" s="554"/>
      <c r="AU300" s="554"/>
      <c r="AV300" s="554"/>
      <c r="AW300" s="546">
        <f t="shared" si="150"/>
        <v>0</v>
      </c>
      <c r="AX300" s="546">
        <f t="shared" si="161"/>
        <v>0</v>
      </c>
      <c r="AY300" s="554"/>
      <c r="AZ300" s="546">
        <f t="shared" si="151"/>
        <v>0</v>
      </c>
      <c r="BA300" s="546">
        <f t="shared" si="152"/>
        <v>0</v>
      </c>
      <c r="BB300" s="554"/>
      <c r="BC300" s="546">
        <f t="shared" si="153"/>
        <v>0</v>
      </c>
      <c r="BD300" s="546">
        <f t="shared" si="154"/>
        <v>0</v>
      </c>
      <c r="BE300" s="554"/>
      <c r="BF300" s="546">
        <f t="shared" si="155"/>
        <v>0</v>
      </c>
      <c r="BG300" s="546">
        <f t="shared" si="156"/>
        <v>0</v>
      </c>
      <c r="BH300" s="554"/>
      <c r="BI300" s="637">
        <f t="shared" si="157"/>
        <v>0</v>
      </c>
      <c r="BJ300" s="558">
        <f t="shared" si="158"/>
        <v>0</v>
      </c>
      <c r="BK300" s="642">
        <f t="shared" si="159"/>
        <v>61.752413793103443</v>
      </c>
    </row>
    <row r="301" spans="1:63" s="121" customFormat="1" x14ac:dyDescent="0.25">
      <c r="A301" s="595">
        <v>40801</v>
      </c>
      <c r="B301" s="529">
        <f t="shared" si="163"/>
        <v>9</v>
      </c>
      <c r="C301" s="597">
        <v>29</v>
      </c>
      <c r="D301" s="598" t="s">
        <v>33</v>
      </c>
      <c r="E301" s="598" t="s">
        <v>280</v>
      </c>
      <c r="F301" s="529">
        <v>3624</v>
      </c>
      <c r="G301" s="597">
        <v>58</v>
      </c>
      <c r="H301" s="597">
        <v>0</v>
      </c>
      <c r="I301" s="554">
        <v>0.59027777777777779</v>
      </c>
      <c r="J301" s="554">
        <v>0.59027777777777779</v>
      </c>
      <c r="K301" s="120">
        <v>0.59375</v>
      </c>
      <c r="L301" s="565">
        <f t="shared" si="135"/>
        <v>3.4722222222222099E-3</v>
      </c>
      <c r="M301" s="120">
        <v>0.81597222222222221</v>
      </c>
      <c r="N301" s="565">
        <f t="shared" si="136"/>
        <v>0.22222222222222221</v>
      </c>
      <c r="O301" s="120">
        <v>0.83194444444444438</v>
      </c>
      <c r="P301" s="565">
        <f t="shared" si="162"/>
        <v>1.5972222222222165E-2</v>
      </c>
      <c r="Q301" s="120">
        <v>0.83333333333333337</v>
      </c>
      <c r="R301" s="120">
        <v>0.98611111111111116</v>
      </c>
      <c r="S301" s="9">
        <f t="shared" si="137"/>
        <v>0.15277777777777779</v>
      </c>
      <c r="T301" s="120">
        <v>0.83333333333333337</v>
      </c>
      <c r="U301" s="120">
        <v>0.98611111111111116</v>
      </c>
      <c r="V301" s="9">
        <f t="shared" si="138"/>
        <v>0.15277777777777779</v>
      </c>
      <c r="W301" s="120">
        <v>0.91180555555555554</v>
      </c>
      <c r="X301" s="9">
        <f t="shared" si="133"/>
        <v>-7.4305555555555625E-2</v>
      </c>
      <c r="Y301" s="120">
        <v>0.91180555555555554</v>
      </c>
      <c r="Z301" s="9">
        <f t="shared" si="139"/>
        <v>0</v>
      </c>
      <c r="AA301" s="120">
        <v>1.0784722222222223</v>
      </c>
      <c r="AB301" s="565">
        <f t="shared" si="140"/>
        <v>0.16666666666666674</v>
      </c>
      <c r="AC301" s="120">
        <v>1.0784722222222223</v>
      </c>
      <c r="AD301" s="120">
        <v>1.0784722222222223</v>
      </c>
      <c r="AE301" s="9">
        <f t="shared" si="141"/>
        <v>0</v>
      </c>
      <c r="AF301" s="120">
        <v>1.0868055555555556</v>
      </c>
      <c r="AG301" s="120">
        <v>1.0902777777777779</v>
      </c>
      <c r="AH301" s="9">
        <f t="shared" si="164"/>
        <v>3.4722222222223209E-3</v>
      </c>
      <c r="AI301" s="10">
        <f t="shared" si="142"/>
        <v>0</v>
      </c>
      <c r="AJ301" s="10">
        <f t="shared" si="143"/>
        <v>5</v>
      </c>
      <c r="AK301" s="120">
        <v>1.0902777777777779</v>
      </c>
      <c r="AL301" s="120">
        <v>1.09375</v>
      </c>
      <c r="AM301" s="9">
        <f t="shared" si="144"/>
        <v>3.4722222222220989E-3</v>
      </c>
      <c r="AN301" s="565">
        <f t="shared" si="165"/>
        <v>0.50347222222222221</v>
      </c>
      <c r="AO301" s="10">
        <f t="shared" si="145"/>
        <v>12</v>
      </c>
      <c r="AP301" s="10">
        <f t="shared" si="146"/>
        <v>5</v>
      </c>
      <c r="AQ301" s="565">
        <f t="shared" si="147"/>
        <v>0.16666666666666674</v>
      </c>
      <c r="AR301" s="10">
        <f t="shared" si="148"/>
        <v>4</v>
      </c>
      <c r="AS301" s="10">
        <f t="shared" si="149"/>
        <v>0</v>
      </c>
      <c r="AT301" s="554"/>
      <c r="AU301" s="554"/>
      <c r="AV301" s="554"/>
      <c r="AW301" s="546">
        <f t="shared" si="150"/>
        <v>0</v>
      </c>
      <c r="AX301" s="546">
        <f t="shared" si="161"/>
        <v>0</v>
      </c>
      <c r="AY301" s="554"/>
      <c r="AZ301" s="546">
        <f t="shared" si="151"/>
        <v>0</v>
      </c>
      <c r="BA301" s="546">
        <f t="shared" si="152"/>
        <v>0</v>
      </c>
      <c r="BB301" s="554"/>
      <c r="BC301" s="546">
        <f t="shared" si="153"/>
        <v>0</v>
      </c>
      <c r="BD301" s="546">
        <f t="shared" si="154"/>
        <v>0</v>
      </c>
      <c r="BE301" s="554"/>
      <c r="BF301" s="546">
        <f t="shared" si="155"/>
        <v>0</v>
      </c>
      <c r="BG301" s="546">
        <f t="shared" si="156"/>
        <v>0</v>
      </c>
      <c r="BH301" s="554"/>
      <c r="BI301" s="637">
        <f t="shared" si="157"/>
        <v>0</v>
      </c>
      <c r="BJ301" s="558">
        <f t="shared" si="158"/>
        <v>0</v>
      </c>
      <c r="BK301" s="642">
        <f t="shared" si="159"/>
        <v>62.482758620689658</v>
      </c>
    </row>
    <row r="302" spans="1:63" s="121" customFormat="1" x14ac:dyDescent="0.25">
      <c r="A302" s="595">
        <v>40803</v>
      </c>
      <c r="B302" s="529">
        <f t="shared" si="163"/>
        <v>9</v>
      </c>
      <c r="C302" s="597">
        <v>30</v>
      </c>
      <c r="D302" s="598" t="s">
        <v>33</v>
      </c>
      <c r="E302" s="598" t="s">
        <v>236</v>
      </c>
      <c r="F302" s="529">
        <v>3554.27</v>
      </c>
      <c r="G302" s="597">
        <v>57</v>
      </c>
      <c r="H302" s="597">
        <v>2</v>
      </c>
      <c r="I302" s="554">
        <v>0.46875</v>
      </c>
      <c r="J302" s="554">
        <v>0.46875</v>
      </c>
      <c r="K302" s="120">
        <v>0.47222222222222227</v>
      </c>
      <c r="L302" s="565">
        <f t="shared" si="135"/>
        <v>3.4722222222222654E-3</v>
      </c>
      <c r="M302" s="120">
        <v>0.47361111111111115</v>
      </c>
      <c r="N302" s="565">
        <f t="shared" si="136"/>
        <v>1.388888888888884E-3</v>
      </c>
      <c r="O302" s="120">
        <v>0.4861111111111111</v>
      </c>
      <c r="P302" s="565">
        <f t="shared" si="162"/>
        <v>1.2499999999999956E-2</v>
      </c>
      <c r="Q302" s="120">
        <v>0.4861111111111111</v>
      </c>
      <c r="R302" s="120">
        <v>0.52777777777777779</v>
      </c>
      <c r="S302" s="9">
        <f t="shared" si="137"/>
        <v>4.1666666666666685E-2</v>
      </c>
      <c r="T302" s="120">
        <v>0.4861111111111111</v>
      </c>
      <c r="U302" s="120">
        <v>0.52777777777777779</v>
      </c>
      <c r="V302" s="9">
        <f t="shared" si="138"/>
        <v>4.1666666666666685E-2</v>
      </c>
      <c r="W302" s="120">
        <v>0.52777777777777779</v>
      </c>
      <c r="X302" s="9">
        <f t="shared" si="133"/>
        <v>0</v>
      </c>
      <c r="Y302" s="120">
        <v>0.53125</v>
      </c>
      <c r="Z302" s="9">
        <f t="shared" si="139"/>
        <v>3.4722222222222099E-3</v>
      </c>
      <c r="AA302" s="120">
        <v>0.59027777777777779</v>
      </c>
      <c r="AB302" s="565">
        <f t="shared" si="140"/>
        <v>5.902777777777779E-2</v>
      </c>
      <c r="AC302" s="120">
        <v>0.59027777777777779</v>
      </c>
      <c r="AD302" s="120">
        <v>0.59027777777777779</v>
      </c>
      <c r="AE302" s="9">
        <f t="shared" si="141"/>
        <v>0</v>
      </c>
      <c r="AF302" s="120">
        <v>0.59722222222222221</v>
      </c>
      <c r="AG302" s="120">
        <v>0.60416666666666663</v>
      </c>
      <c r="AH302" s="9">
        <f t="shared" si="164"/>
        <v>6.9444444444444198E-3</v>
      </c>
      <c r="AI302" s="10">
        <f t="shared" si="142"/>
        <v>0</v>
      </c>
      <c r="AJ302" s="10">
        <f t="shared" si="143"/>
        <v>10</v>
      </c>
      <c r="AK302" s="120">
        <v>0.60416666666666663</v>
      </c>
      <c r="AL302" s="120">
        <v>0.61111111111111105</v>
      </c>
      <c r="AM302" s="9">
        <f t="shared" si="144"/>
        <v>6.9444444444444198E-3</v>
      </c>
      <c r="AN302" s="565">
        <f t="shared" si="165"/>
        <v>0.14236111111111105</v>
      </c>
      <c r="AO302" s="10">
        <f t="shared" si="145"/>
        <v>3</v>
      </c>
      <c r="AP302" s="10">
        <f t="shared" si="146"/>
        <v>25</v>
      </c>
      <c r="AQ302" s="565">
        <f t="shared" si="147"/>
        <v>5.902777777777779E-2</v>
      </c>
      <c r="AR302" s="10">
        <f t="shared" si="148"/>
        <v>1</v>
      </c>
      <c r="AS302" s="10">
        <f t="shared" si="149"/>
        <v>25</v>
      </c>
      <c r="AT302" s="554"/>
      <c r="AU302" s="554"/>
      <c r="AV302" s="554"/>
      <c r="AW302" s="546">
        <f t="shared" si="150"/>
        <v>0</v>
      </c>
      <c r="AX302" s="546">
        <f t="shared" si="161"/>
        <v>0</v>
      </c>
      <c r="AY302" s="554"/>
      <c r="AZ302" s="546">
        <f t="shared" si="151"/>
        <v>0</v>
      </c>
      <c r="BA302" s="546">
        <f t="shared" si="152"/>
        <v>0</v>
      </c>
      <c r="BB302" s="554"/>
      <c r="BC302" s="546">
        <f t="shared" si="153"/>
        <v>0</v>
      </c>
      <c r="BD302" s="546">
        <f t="shared" si="154"/>
        <v>0</v>
      </c>
      <c r="BE302" s="554"/>
      <c r="BF302" s="546">
        <f t="shared" si="155"/>
        <v>0</v>
      </c>
      <c r="BG302" s="546">
        <f t="shared" si="156"/>
        <v>0</v>
      </c>
      <c r="BH302" s="554"/>
      <c r="BI302" s="637">
        <f t="shared" si="157"/>
        <v>0</v>
      </c>
      <c r="BJ302" s="558">
        <f t="shared" si="158"/>
        <v>0</v>
      </c>
      <c r="BK302" s="642">
        <f t="shared" si="159"/>
        <v>62.355614035087719</v>
      </c>
    </row>
    <row r="303" spans="1:63" s="121" customFormat="1" x14ac:dyDescent="0.25">
      <c r="A303" s="595">
        <v>40803</v>
      </c>
      <c r="B303" s="529">
        <f t="shared" si="163"/>
        <v>9</v>
      </c>
      <c r="C303" s="597">
        <v>2</v>
      </c>
      <c r="D303" s="598" t="s">
        <v>277</v>
      </c>
      <c r="E303" s="598" t="s">
        <v>276</v>
      </c>
      <c r="F303" s="529">
        <v>3500.45</v>
      </c>
      <c r="G303" s="597">
        <v>58</v>
      </c>
      <c r="H303" s="597">
        <v>1</v>
      </c>
      <c r="I303" s="554">
        <v>0.625</v>
      </c>
      <c r="J303" s="554">
        <v>0.625</v>
      </c>
      <c r="K303" s="120">
        <v>0.62847222222222221</v>
      </c>
      <c r="L303" s="565">
        <f t="shared" si="135"/>
        <v>3.4722222222222099E-3</v>
      </c>
      <c r="M303" s="120">
        <v>0.63055555555555554</v>
      </c>
      <c r="N303" s="565">
        <f t="shared" si="136"/>
        <v>2.0833333333333259E-3</v>
      </c>
      <c r="O303" s="120">
        <v>0.64583333333333337</v>
      </c>
      <c r="P303" s="565">
        <f t="shared" si="162"/>
        <v>1.5277777777777835E-2</v>
      </c>
      <c r="Q303" s="120">
        <v>0.64583333333333337</v>
      </c>
      <c r="R303" s="120">
        <v>0.69791666666666663</v>
      </c>
      <c r="S303" s="9">
        <f t="shared" si="137"/>
        <v>5.2083333333333259E-2</v>
      </c>
      <c r="T303" s="120">
        <v>0.64583333333333337</v>
      </c>
      <c r="U303" s="120">
        <v>0.69791666666666663</v>
      </c>
      <c r="V303" s="9">
        <f t="shared" si="138"/>
        <v>5.2083333333333259E-2</v>
      </c>
      <c r="W303" s="120">
        <v>0.69791666666666663</v>
      </c>
      <c r="X303" s="9">
        <f t="shared" si="133"/>
        <v>0</v>
      </c>
      <c r="Y303" s="120">
        <v>0.69930555555555562</v>
      </c>
      <c r="Z303" s="9">
        <f t="shared" si="139"/>
        <v>1.388888888888995E-3</v>
      </c>
      <c r="AA303" s="120">
        <v>0.80208333333333337</v>
      </c>
      <c r="AB303" s="565">
        <f t="shared" si="140"/>
        <v>0.10277777777777775</v>
      </c>
      <c r="AC303" s="120">
        <v>0.80208333333333337</v>
      </c>
      <c r="AD303" s="120">
        <v>0.80208333333333337</v>
      </c>
      <c r="AE303" s="9">
        <f t="shared" si="141"/>
        <v>0</v>
      </c>
      <c r="AF303" s="120">
        <v>0.8125</v>
      </c>
      <c r="AG303" s="120">
        <v>0.8208333333333333</v>
      </c>
      <c r="AH303" s="9">
        <f t="shared" si="164"/>
        <v>8.3333333333333037E-3</v>
      </c>
      <c r="AI303" s="10">
        <f t="shared" si="142"/>
        <v>0</v>
      </c>
      <c r="AJ303" s="10">
        <f t="shared" si="143"/>
        <v>12</v>
      </c>
      <c r="AK303" s="120">
        <v>0.8208333333333333</v>
      </c>
      <c r="AL303" s="120">
        <v>0.82291666666666663</v>
      </c>
      <c r="AM303" s="9">
        <f t="shared" si="144"/>
        <v>2.0833333333333259E-3</v>
      </c>
      <c r="AN303" s="565">
        <f t="shared" si="165"/>
        <v>0.19791666666666663</v>
      </c>
      <c r="AO303" s="10">
        <f t="shared" si="145"/>
        <v>4</v>
      </c>
      <c r="AP303" s="10">
        <f t="shared" si="146"/>
        <v>45</v>
      </c>
      <c r="AQ303" s="565">
        <f t="shared" si="147"/>
        <v>0.10277777777777775</v>
      </c>
      <c r="AR303" s="10">
        <f t="shared" si="148"/>
        <v>2</v>
      </c>
      <c r="AS303" s="10">
        <f t="shared" si="149"/>
        <v>28</v>
      </c>
      <c r="AT303" s="554"/>
      <c r="AU303" s="554"/>
      <c r="AV303" s="554"/>
      <c r="AW303" s="546">
        <f t="shared" si="150"/>
        <v>0</v>
      </c>
      <c r="AX303" s="546">
        <f t="shared" si="161"/>
        <v>0</v>
      </c>
      <c r="AY303" s="554"/>
      <c r="AZ303" s="546">
        <f t="shared" si="151"/>
        <v>0</v>
      </c>
      <c r="BA303" s="546">
        <f t="shared" si="152"/>
        <v>0</v>
      </c>
      <c r="BB303" s="554"/>
      <c r="BC303" s="546">
        <f t="shared" si="153"/>
        <v>0</v>
      </c>
      <c r="BD303" s="546">
        <f t="shared" si="154"/>
        <v>0</v>
      </c>
      <c r="BE303" s="554"/>
      <c r="BF303" s="546">
        <f t="shared" si="155"/>
        <v>0</v>
      </c>
      <c r="BG303" s="546">
        <f t="shared" si="156"/>
        <v>0</v>
      </c>
      <c r="BH303" s="554"/>
      <c r="BI303" s="637">
        <f t="shared" si="157"/>
        <v>0</v>
      </c>
      <c r="BJ303" s="558">
        <f t="shared" si="158"/>
        <v>0</v>
      </c>
      <c r="BK303" s="642">
        <f t="shared" si="159"/>
        <v>60.352586206896547</v>
      </c>
    </row>
    <row r="304" spans="1:63" s="121" customFormat="1" x14ac:dyDescent="0.25">
      <c r="A304" s="595">
        <v>40803</v>
      </c>
      <c r="B304" s="529">
        <f t="shared" si="163"/>
        <v>9</v>
      </c>
      <c r="C304" s="597">
        <v>31</v>
      </c>
      <c r="D304" s="598" t="s">
        <v>33</v>
      </c>
      <c r="E304" s="598" t="s">
        <v>345</v>
      </c>
      <c r="F304" s="529">
        <v>3714.5</v>
      </c>
      <c r="G304" s="597">
        <v>59</v>
      </c>
      <c r="H304" s="597">
        <v>0</v>
      </c>
      <c r="I304" s="554">
        <v>0.83333333333333337</v>
      </c>
      <c r="J304" s="554">
        <v>0.83333333333333337</v>
      </c>
      <c r="K304" s="120">
        <v>0.83680555555555547</v>
      </c>
      <c r="L304" s="565">
        <f t="shared" si="135"/>
        <v>3.4722222222220989E-3</v>
      </c>
      <c r="M304" s="120">
        <v>0.83888888888888891</v>
      </c>
      <c r="N304" s="565">
        <f t="shared" si="136"/>
        <v>2.083333333333437E-3</v>
      </c>
      <c r="O304" s="120">
        <v>0.85416666666666663</v>
      </c>
      <c r="P304" s="565">
        <f t="shared" si="162"/>
        <v>1.5277777777777724E-2</v>
      </c>
      <c r="Q304" s="120">
        <v>0.85416666666666663</v>
      </c>
      <c r="R304" s="120">
        <v>0.91319444444444453</v>
      </c>
      <c r="S304" s="9">
        <f t="shared" si="137"/>
        <v>5.9027777777777901E-2</v>
      </c>
      <c r="T304" s="120">
        <v>0.85416666666666663</v>
      </c>
      <c r="U304" s="120">
        <v>0.91319444444444453</v>
      </c>
      <c r="V304" s="9">
        <f t="shared" si="138"/>
        <v>5.9027777777777901E-2</v>
      </c>
      <c r="W304" s="120">
        <v>0.91319444444444453</v>
      </c>
      <c r="X304" s="9">
        <f t="shared" si="133"/>
        <v>0</v>
      </c>
      <c r="Y304" s="120">
        <v>0.91666666666666663</v>
      </c>
      <c r="Z304" s="9">
        <f t="shared" si="139"/>
        <v>3.4722222222220989E-3</v>
      </c>
      <c r="AA304" s="120">
        <v>0.98958333333333337</v>
      </c>
      <c r="AB304" s="565">
        <f t="shared" si="140"/>
        <v>7.2916666666666741E-2</v>
      </c>
      <c r="AC304" s="120">
        <v>0.98958333333333337</v>
      </c>
      <c r="AD304" s="120">
        <v>0.98958333333333337</v>
      </c>
      <c r="AE304" s="9">
        <f t="shared" si="141"/>
        <v>0</v>
      </c>
      <c r="AF304" s="120">
        <v>0.99652777777777779</v>
      </c>
      <c r="AG304" s="120">
        <v>1.0034722222222221</v>
      </c>
      <c r="AH304" s="9">
        <f t="shared" si="164"/>
        <v>6.9444444444443088E-3</v>
      </c>
      <c r="AI304" s="10">
        <f t="shared" si="142"/>
        <v>0</v>
      </c>
      <c r="AJ304" s="10">
        <f t="shared" si="143"/>
        <v>10</v>
      </c>
      <c r="AK304" s="120">
        <v>1.0034722222222221</v>
      </c>
      <c r="AL304" s="120">
        <v>1.0173611111111112</v>
      </c>
      <c r="AM304" s="9">
        <f t="shared" si="144"/>
        <v>1.3888888888889062E-2</v>
      </c>
      <c r="AN304" s="565">
        <f t="shared" si="165"/>
        <v>0.18402777777777779</v>
      </c>
      <c r="AO304" s="10">
        <f t="shared" si="145"/>
        <v>4</v>
      </c>
      <c r="AP304" s="10">
        <f t="shared" si="146"/>
        <v>25</v>
      </c>
      <c r="AQ304" s="565">
        <f t="shared" si="147"/>
        <v>7.2916666666666741E-2</v>
      </c>
      <c r="AR304" s="10">
        <f t="shared" si="148"/>
        <v>1</v>
      </c>
      <c r="AS304" s="10">
        <f t="shared" si="149"/>
        <v>45</v>
      </c>
      <c r="AT304" s="554"/>
      <c r="AU304" s="554"/>
      <c r="AV304" s="554"/>
      <c r="AW304" s="546">
        <f t="shared" si="150"/>
        <v>0</v>
      </c>
      <c r="AX304" s="546">
        <f t="shared" si="161"/>
        <v>0</v>
      </c>
      <c r="AY304" s="554"/>
      <c r="AZ304" s="546">
        <f t="shared" si="151"/>
        <v>0</v>
      </c>
      <c r="BA304" s="546">
        <f t="shared" si="152"/>
        <v>0</v>
      </c>
      <c r="BB304" s="554"/>
      <c r="BC304" s="546">
        <f t="shared" si="153"/>
        <v>0</v>
      </c>
      <c r="BD304" s="546">
        <f t="shared" si="154"/>
        <v>0</v>
      </c>
      <c r="BE304" s="554"/>
      <c r="BF304" s="546">
        <f t="shared" si="155"/>
        <v>0</v>
      </c>
      <c r="BG304" s="546">
        <f t="shared" si="156"/>
        <v>0</v>
      </c>
      <c r="BH304" s="554"/>
      <c r="BI304" s="637">
        <f t="shared" si="157"/>
        <v>0</v>
      </c>
      <c r="BJ304" s="558">
        <f t="shared" si="158"/>
        <v>0</v>
      </c>
      <c r="BK304" s="642">
        <f t="shared" si="159"/>
        <v>62.957627118644069</v>
      </c>
    </row>
    <row r="305" spans="1:63" s="121" customFormat="1" x14ac:dyDescent="0.25">
      <c r="A305" s="595">
        <v>40803</v>
      </c>
      <c r="B305" s="529">
        <f t="shared" si="163"/>
        <v>9</v>
      </c>
      <c r="C305" s="597">
        <v>9</v>
      </c>
      <c r="D305" s="598" t="s">
        <v>298</v>
      </c>
      <c r="E305" s="598" t="s">
        <v>242</v>
      </c>
      <c r="F305" s="529">
        <v>3704.3</v>
      </c>
      <c r="G305" s="597">
        <v>59</v>
      </c>
      <c r="H305" s="597">
        <v>0</v>
      </c>
      <c r="I305" s="554">
        <v>0.90625</v>
      </c>
      <c r="J305" s="554">
        <v>0.90625</v>
      </c>
      <c r="K305" s="120">
        <v>0.90972222222222221</v>
      </c>
      <c r="L305" s="565">
        <f t="shared" si="135"/>
        <v>3.4722222222222099E-3</v>
      </c>
      <c r="M305" s="120">
        <v>0.91319444444444453</v>
      </c>
      <c r="N305" s="565">
        <f t="shared" si="136"/>
        <v>3.4722222222223209E-3</v>
      </c>
      <c r="O305" s="120">
        <v>0.93402777777777779</v>
      </c>
      <c r="P305" s="565">
        <f t="shared" si="162"/>
        <v>2.0833333333333259E-2</v>
      </c>
      <c r="Q305" s="120">
        <v>0.93402777777777779</v>
      </c>
      <c r="R305" s="120">
        <v>0.99652777777777779</v>
      </c>
      <c r="S305" s="9">
        <f t="shared" si="137"/>
        <v>6.25E-2</v>
      </c>
      <c r="T305" s="120">
        <v>0.93402777777777779</v>
      </c>
      <c r="U305" s="120">
        <v>0.99652777777777779</v>
      </c>
      <c r="V305" s="9">
        <f t="shared" si="138"/>
        <v>6.25E-2</v>
      </c>
      <c r="W305" s="120">
        <v>0.99652777777777779</v>
      </c>
      <c r="X305" s="9">
        <f t="shared" si="133"/>
        <v>0</v>
      </c>
      <c r="Y305" s="120">
        <v>1.0034722222222221</v>
      </c>
      <c r="Z305" s="9">
        <f t="shared" si="139"/>
        <v>6.9444444444443088E-3</v>
      </c>
      <c r="AA305" s="120">
        <v>1.0798611111111112</v>
      </c>
      <c r="AB305" s="565">
        <f t="shared" si="140"/>
        <v>7.6388888888889062E-2</v>
      </c>
      <c r="AC305" s="120">
        <v>1.0798611111111112</v>
      </c>
      <c r="AD305" s="120">
        <v>1.0798611111111112</v>
      </c>
      <c r="AE305" s="9">
        <f t="shared" si="141"/>
        <v>0</v>
      </c>
      <c r="AF305" s="120">
        <v>1.0868055555555556</v>
      </c>
      <c r="AG305" s="120">
        <v>1.0902777777777779</v>
      </c>
      <c r="AH305" s="9">
        <f t="shared" si="164"/>
        <v>3.4722222222223209E-3</v>
      </c>
      <c r="AI305" s="10">
        <f t="shared" si="142"/>
        <v>0</v>
      </c>
      <c r="AJ305" s="10">
        <f t="shared" si="143"/>
        <v>5</v>
      </c>
      <c r="AK305" s="120">
        <v>1.0902777777777779</v>
      </c>
      <c r="AL305" s="120">
        <v>1.1076388888888888</v>
      </c>
      <c r="AM305" s="9">
        <f t="shared" si="144"/>
        <v>1.7361111111110938E-2</v>
      </c>
      <c r="AN305" s="565">
        <f t="shared" si="165"/>
        <v>0.20138888888888884</v>
      </c>
      <c r="AO305" s="10">
        <f t="shared" si="145"/>
        <v>4</v>
      </c>
      <c r="AP305" s="10">
        <f t="shared" si="146"/>
        <v>50</v>
      </c>
      <c r="AQ305" s="565">
        <f t="shared" si="147"/>
        <v>7.6388888888889062E-2</v>
      </c>
      <c r="AR305" s="10">
        <f t="shared" si="148"/>
        <v>1</v>
      </c>
      <c r="AS305" s="10">
        <f t="shared" si="149"/>
        <v>50</v>
      </c>
      <c r="AT305" s="554"/>
      <c r="AU305" s="554"/>
      <c r="AV305" s="554"/>
      <c r="AW305" s="546">
        <f t="shared" si="150"/>
        <v>0</v>
      </c>
      <c r="AX305" s="546">
        <f t="shared" si="161"/>
        <v>0</v>
      </c>
      <c r="AY305" s="554"/>
      <c r="AZ305" s="546">
        <f t="shared" si="151"/>
        <v>0</v>
      </c>
      <c r="BA305" s="546">
        <f t="shared" si="152"/>
        <v>0</v>
      </c>
      <c r="BB305" s="554"/>
      <c r="BC305" s="546">
        <f t="shared" si="153"/>
        <v>0</v>
      </c>
      <c r="BD305" s="546">
        <f t="shared" si="154"/>
        <v>0</v>
      </c>
      <c r="BE305" s="554"/>
      <c r="BF305" s="546">
        <f t="shared" si="155"/>
        <v>0</v>
      </c>
      <c r="BG305" s="546">
        <f t="shared" si="156"/>
        <v>0</v>
      </c>
      <c r="BH305" s="554"/>
      <c r="BI305" s="637">
        <f t="shared" si="157"/>
        <v>0</v>
      </c>
      <c r="BJ305" s="558">
        <f t="shared" si="158"/>
        <v>0</v>
      </c>
      <c r="BK305" s="642">
        <f t="shared" si="159"/>
        <v>62.784745762711864</v>
      </c>
    </row>
    <row r="306" spans="1:63" s="121" customFormat="1" x14ac:dyDescent="0.25">
      <c r="A306" s="595">
        <v>40804</v>
      </c>
      <c r="B306" s="529">
        <f t="shared" si="163"/>
        <v>9</v>
      </c>
      <c r="C306" s="597">
        <v>6</v>
      </c>
      <c r="D306" s="598" t="s">
        <v>224</v>
      </c>
      <c r="E306" s="598" t="s">
        <v>225</v>
      </c>
      <c r="F306" s="529">
        <v>3411.13</v>
      </c>
      <c r="G306" s="597">
        <v>55</v>
      </c>
      <c r="H306" s="597">
        <v>4</v>
      </c>
      <c r="I306" s="554">
        <v>0.1388888888888889</v>
      </c>
      <c r="J306" s="554">
        <v>0.1388888888888889</v>
      </c>
      <c r="K306" s="120">
        <v>0.1423611111111111</v>
      </c>
      <c r="L306" s="565">
        <f t="shared" si="135"/>
        <v>3.4722222222222099E-3</v>
      </c>
      <c r="M306" s="120">
        <v>0.14930555555555555</v>
      </c>
      <c r="N306" s="565">
        <f t="shared" si="136"/>
        <v>6.9444444444444475E-3</v>
      </c>
      <c r="O306" s="120">
        <v>0.16666666666666666</v>
      </c>
      <c r="P306" s="565">
        <f t="shared" si="162"/>
        <v>1.7361111111111105E-2</v>
      </c>
      <c r="Q306" s="120">
        <v>0.17361111111111113</v>
      </c>
      <c r="R306" s="120">
        <v>0.21527777777777779</v>
      </c>
      <c r="S306" s="9">
        <f t="shared" si="137"/>
        <v>4.1666666666666657E-2</v>
      </c>
      <c r="T306" s="120">
        <v>0.17361111111111113</v>
      </c>
      <c r="U306" s="120">
        <v>0.21527777777777779</v>
      </c>
      <c r="V306" s="9">
        <f t="shared" si="138"/>
        <v>4.1666666666666657E-2</v>
      </c>
      <c r="W306" s="120">
        <v>0.22569444444444445</v>
      </c>
      <c r="X306" s="9">
        <f t="shared" si="133"/>
        <v>1.0416666666666657E-2</v>
      </c>
      <c r="Y306" s="120">
        <v>0.22708333333333333</v>
      </c>
      <c r="Z306" s="9">
        <f t="shared" si="139"/>
        <v>1.388888888888884E-3</v>
      </c>
      <c r="AA306" s="120">
        <v>0.30138888888888887</v>
      </c>
      <c r="AB306" s="565">
        <f t="shared" si="140"/>
        <v>7.4305555555555541E-2</v>
      </c>
      <c r="AC306" s="120">
        <v>0.30138888888888887</v>
      </c>
      <c r="AD306" s="120">
        <v>0.30138888888888887</v>
      </c>
      <c r="AE306" s="9">
        <f t="shared" si="141"/>
        <v>0</v>
      </c>
      <c r="AF306" s="120">
        <v>0.30555555555555552</v>
      </c>
      <c r="AG306" s="120">
        <v>0.3125</v>
      </c>
      <c r="AH306" s="9">
        <f t="shared" si="164"/>
        <v>6.9444444444444753E-3</v>
      </c>
      <c r="AI306" s="10">
        <f t="shared" si="142"/>
        <v>0</v>
      </c>
      <c r="AJ306" s="10">
        <f t="shared" si="143"/>
        <v>10</v>
      </c>
      <c r="AK306" s="120">
        <v>0.3125</v>
      </c>
      <c r="AL306" s="120">
        <v>0.32291666666666669</v>
      </c>
      <c r="AM306" s="9">
        <f t="shared" si="144"/>
        <v>1.0416666666666685E-2</v>
      </c>
      <c r="AN306" s="565">
        <f t="shared" si="165"/>
        <v>0.18402777777777779</v>
      </c>
      <c r="AO306" s="10">
        <f t="shared" si="145"/>
        <v>4</v>
      </c>
      <c r="AP306" s="10">
        <f t="shared" si="146"/>
        <v>25</v>
      </c>
      <c r="AQ306" s="565">
        <f t="shared" si="147"/>
        <v>7.4305555555555541E-2</v>
      </c>
      <c r="AR306" s="10">
        <f t="shared" si="148"/>
        <v>1</v>
      </c>
      <c r="AS306" s="10">
        <f t="shared" si="149"/>
        <v>47</v>
      </c>
      <c r="AT306" s="554"/>
      <c r="AU306" s="554"/>
      <c r="AV306" s="554"/>
      <c r="AW306" s="546">
        <f t="shared" si="150"/>
        <v>0</v>
      </c>
      <c r="AX306" s="546">
        <f t="shared" si="161"/>
        <v>0</v>
      </c>
      <c r="AY306" s="554"/>
      <c r="AZ306" s="546">
        <f t="shared" si="151"/>
        <v>0</v>
      </c>
      <c r="BA306" s="546">
        <f t="shared" si="152"/>
        <v>0</v>
      </c>
      <c r="BB306" s="554"/>
      <c r="BC306" s="546">
        <f t="shared" si="153"/>
        <v>0</v>
      </c>
      <c r="BD306" s="546">
        <f t="shared" si="154"/>
        <v>0</v>
      </c>
      <c r="BE306" s="554"/>
      <c r="BF306" s="546">
        <f t="shared" si="155"/>
        <v>0</v>
      </c>
      <c r="BG306" s="546">
        <f t="shared" si="156"/>
        <v>0</v>
      </c>
      <c r="BH306" s="554"/>
      <c r="BI306" s="637">
        <f t="shared" si="157"/>
        <v>0</v>
      </c>
      <c r="BJ306" s="558">
        <f t="shared" si="158"/>
        <v>0</v>
      </c>
      <c r="BK306" s="642">
        <f t="shared" si="159"/>
        <v>62.020545454545456</v>
      </c>
    </row>
    <row r="307" spans="1:63" s="121" customFormat="1" x14ac:dyDescent="0.25">
      <c r="A307" s="595">
        <v>40804</v>
      </c>
      <c r="B307" s="529">
        <f t="shared" si="163"/>
        <v>9</v>
      </c>
      <c r="C307" s="597">
        <v>6</v>
      </c>
      <c r="D307" s="598" t="s">
        <v>243</v>
      </c>
      <c r="E307" s="598" t="s">
        <v>302</v>
      </c>
      <c r="F307" s="529">
        <v>3625.49</v>
      </c>
      <c r="G307" s="597">
        <v>58</v>
      </c>
      <c r="H307" s="597">
        <v>0</v>
      </c>
      <c r="I307" s="554">
        <v>0.34375</v>
      </c>
      <c r="J307" s="554">
        <v>0.34375</v>
      </c>
      <c r="K307" s="120">
        <v>0.34722222222222227</v>
      </c>
      <c r="L307" s="565">
        <f t="shared" si="135"/>
        <v>3.4722222222222654E-3</v>
      </c>
      <c r="M307" s="120">
        <v>0.35416666666666669</v>
      </c>
      <c r="N307" s="565">
        <f t="shared" si="136"/>
        <v>6.9444444444444198E-3</v>
      </c>
      <c r="O307" s="120">
        <v>0.36805555555555558</v>
      </c>
      <c r="P307" s="565">
        <f t="shared" si="162"/>
        <v>1.3888888888888895E-2</v>
      </c>
      <c r="Q307" s="120">
        <v>0.37152777777777773</v>
      </c>
      <c r="R307" s="120">
        <v>0.43055555555555558</v>
      </c>
      <c r="S307" s="9">
        <f t="shared" si="137"/>
        <v>5.9027777777777846E-2</v>
      </c>
      <c r="T307" s="120">
        <v>0.37152777777777773</v>
      </c>
      <c r="U307" s="120">
        <v>0.43055555555555558</v>
      </c>
      <c r="V307" s="9">
        <f t="shared" si="138"/>
        <v>5.9027777777777846E-2</v>
      </c>
      <c r="W307" s="120">
        <v>0.36805555555555558</v>
      </c>
      <c r="X307" s="9">
        <f t="shared" ref="X307:X370" si="166">W307-R307</f>
        <v>-6.25E-2</v>
      </c>
      <c r="Y307" s="120">
        <v>0.43472222222222223</v>
      </c>
      <c r="Z307" s="9">
        <f t="shared" si="139"/>
        <v>6.6666666666666652E-2</v>
      </c>
      <c r="AA307" s="120">
        <v>0.50763888888888886</v>
      </c>
      <c r="AB307" s="565">
        <f t="shared" si="140"/>
        <v>7.291666666666663E-2</v>
      </c>
      <c r="AC307" s="120">
        <v>0.50763888888888886</v>
      </c>
      <c r="AD307" s="120">
        <v>0.50763888888888886</v>
      </c>
      <c r="AE307" s="9">
        <f t="shared" si="141"/>
        <v>0</v>
      </c>
      <c r="AF307" s="120">
        <v>0.57986111111111105</v>
      </c>
      <c r="AG307" s="120">
        <v>0.58333333333333337</v>
      </c>
      <c r="AH307" s="9">
        <f t="shared" si="164"/>
        <v>3.4722222222223209E-3</v>
      </c>
      <c r="AI307" s="10">
        <f t="shared" si="142"/>
        <v>0</v>
      </c>
      <c r="AJ307" s="10">
        <f t="shared" si="143"/>
        <v>5</v>
      </c>
      <c r="AK307" s="120">
        <v>0.58333333333333337</v>
      </c>
      <c r="AL307" s="120">
        <v>0.59027777777777779</v>
      </c>
      <c r="AM307" s="9">
        <f t="shared" si="144"/>
        <v>6.9444444444444198E-3</v>
      </c>
      <c r="AN307" s="565">
        <f t="shared" si="165"/>
        <v>0.24652777777777779</v>
      </c>
      <c r="AO307" s="10">
        <f t="shared" si="145"/>
        <v>5</v>
      </c>
      <c r="AP307" s="10">
        <f t="shared" si="146"/>
        <v>55</v>
      </c>
      <c r="AQ307" s="565">
        <f t="shared" si="147"/>
        <v>7.291666666666663E-2</v>
      </c>
      <c r="AR307" s="10">
        <f t="shared" si="148"/>
        <v>1</v>
      </c>
      <c r="AS307" s="10">
        <f t="shared" si="149"/>
        <v>45</v>
      </c>
      <c r="AT307" s="554"/>
      <c r="AU307" s="554"/>
      <c r="AV307" s="554"/>
      <c r="AW307" s="546">
        <f t="shared" si="150"/>
        <v>0</v>
      </c>
      <c r="AX307" s="546">
        <f t="shared" si="161"/>
        <v>0</v>
      </c>
      <c r="AY307" s="554"/>
      <c r="AZ307" s="546">
        <f t="shared" si="151"/>
        <v>0</v>
      </c>
      <c r="BA307" s="546">
        <f t="shared" si="152"/>
        <v>0</v>
      </c>
      <c r="BB307" s="554"/>
      <c r="BC307" s="546">
        <f t="shared" si="153"/>
        <v>0</v>
      </c>
      <c r="BD307" s="546">
        <f t="shared" si="154"/>
        <v>0</v>
      </c>
      <c r="BE307" s="554"/>
      <c r="BF307" s="546">
        <f t="shared" si="155"/>
        <v>0</v>
      </c>
      <c r="BG307" s="546">
        <f t="shared" si="156"/>
        <v>0</v>
      </c>
      <c r="BH307" s="554"/>
      <c r="BI307" s="637">
        <f t="shared" si="157"/>
        <v>0</v>
      </c>
      <c r="BJ307" s="558">
        <f t="shared" si="158"/>
        <v>0</v>
      </c>
      <c r="BK307" s="642">
        <f t="shared" si="159"/>
        <v>62.508448275862065</v>
      </c>
    </row>
    <row r="308" spans="1:63" s="121" customFormat="1" ht="30" x14ac:dyDescent="0.25">
      <c r="A308" s="595">
        <v>40805</v>
      </c>
      <c r="B308" s="529">
        <f t="shared" si="163"/>
        <v>9</v>
      </c>
      <c r="C308" s="597">
        <v>32</v>
      </c>
      <c r="D308" s="598" t="s">
        <v>33</v>
      </c>
      <c r="E308" s="598" t="s">
        <v>256</v>
      </c>
      <c r="F308" s="529">
        <v>3473.88</v>
      </c>
      <c r="G308" s="597">
        <v>56</v>
      </c>
      <c r="H308" s="597">
        <v>2</v>
      </c>
      <c r="I308" s="554">
        <v>3.125E-2</v>
      </c>
      <c r="J308" s="554">
        <v>3.125E-2</v>
      </c>
      <c r="K308" s="120">
        <v>3.4722222222222224E-2</v>
      </c>
      <c r="L308" s="565">
        <f t="shared" si="135"/>
        <v>3.4722222222222238E-3</v>
      </c>
      <c r="M308" s="120">
        <v>4.1666666666666664E-2</v>
      </c>
      <c r="N308" s="565">
        <f t="shared" si="136"/>
        <v>6.9444444444444406E-3</v>
      </c>
      <c r="O308" s="120">
        <v>5.5555555555555552E-2</v>
      </c>
      <c r="P308" s="565">
        <f t="shared" si="162"/>
        <v>1.3888888888888888E-2</v>
      </c>
      <c r="Q308" s="120">
        <v>5.9027777777777783E-2</v>
      </c>
      <c r="R308" s="120">
        <v>0.1111111111111111</v>
      </c>
      <c r="S308" s="9">
        <f t="shared" si="137"/>
        <v>5.2083333333333322E-2</v>
      </c>
      <c r="T308" s="120">
        <v>5.9027777777777783E-2</v>
      </c>
      <c r="U308" s="120">
        <v>0.1111111111111111</v>
      </c>
      <c r="V308" s="9">
        <f t="shared" si="138"/>
        <v>5.2083333333333322E-2</v>
      </c>
      <c r="W308" s="120">
        <v>0.11180555555555556</v>
      </c>
      <c r="X308" s="9">
        <f t="shared" si="166"/>
        <v>6.9444444444445586E-4</v>
      </c>
      <c r="Y308" s="120">
        <v>0.1125</v>
      </c>
      <c r="Z308" s="9">
        <f t="shared" si="139"/>
        <v>6.9444444444444198E-4</v>
      </c>
      <c r="AA308" s="120">
        <v>0.30555555555555552</v>
      </c>
      <c r="AB308" s="565">
        <f t="shared" si="140"/>
        <v>0.19305555555555554</v>
      </c>
      <c r="AC308" s="120">
        <v>0.30555555555555552</v>
      </c>
      <c r="AD308" s="120">
        <v>0.30555555555555552</v>
      </c>
      <c r="AE308" s="9">
        <f t="shared" si="141"/>
        <v>0</v>
      </c>
      <c r="AF308" s="120">
        <v>0.3125</v>
      </c>
      <c r="AG308" s="120">
        <v>0.31666666666666665</v>
      </c>
      <c r="AH308" s="9">
        <f t="shared" si="164"/>
        <v>4.1666666666666519E-3</v>
      </c>
      <c r="AI308" s="10">
        <f t="shared" si="142"/>
        <v>0</v>
      </c>
      <c r="AJ308" s="10">
        <f t="shared" si="143"/>
        <v>6</v>
      </c>
      <c r="AK308" s="120">
        <v>0.31666666666666665</v>
      </c>
      <c r="AL308" s="120">
        <v>0.32291666666666669</v>
      </c>
      <c r="AM308" s="9">
        <f t="shared" si="144"/>
        <v>6.2500000000000333E-3</v>
      </c>
      <c r="AN308" s="565">
        <f t="shared" si="165"/>
        <v>0.29166666666666669</v>
      </c>
      <c r="AO308" s="10">
        <f t="shared" si="145"/>
        <v>7</v>
      </c>
      <c r="AP308" s="10">
        <f t="shared" si="146"/>
        <v>0</v>
      </c>
      <c r="AQ308" s="565">
        <f t="shared" si="147"/>
        <v>0.19305555555555554</v>
      </c>
      <c r="AR308" s="10">
        <f t="shared" si="148"/>
        <v>4</v>
      </c>
      <c r="AS308" s="10">
        <f t="shared" si="149"/>
        <v>38</v>
      </c>
      <c r="AT308" s="554"/>
      <c r="AU308" s="554"/>
      <c r="AV308" s="554"/>
      <c r="AW308" s="546">
        <f t="shared" si="150"/>
        <v>0</v>
      </c>
      <c r="AX308" s="546">
        <f t="shared" si="161"/>
        <v>0</v>
      </c>
      <c r="AY308" s="554"/>
      <c r="AZ308" s="546">
        <f t="shared" si="151"/>
        <v>0</v>
      </c>
      <c r="BA308" s="546">
        <f t="shared" si="152"/>
        <v>0</v>
      </c>
      <c r="BB308" s="554"/>
      <c r="BC308" s="546">
        <f t="shared" si="153"/>
        <v>0</v>
      </c>
      <c r="BD308" s="546">
        <f t="shared" si="154"/>
        <v>0</v>
      </c>
      <c r="BE308" s="554"/>
      <c r="BF308" s="546">
        <f t="shared" si="155"/>
        <v>0</v>
      </c>
      <c r="BG308" s="546">
        <f t="shared" si="156"/>
        <v>0</v>
      </c>
      <c r="BH308" s="554"/>
      <c r="BI308" s="637">
        <f t="shared" si="157"/>
        <v>0</v>
      </c>
      <c r="BJ308" s="558">
        <f t="shared" si="158"/>
        <v>0</v>
      </c>
      <c r="BK308" s="642">
        <f t="shared" si="159"/>
        <v>62.033571428571427</v>
      </c>
    </row>
    <row r="309" spans="1:63" s="121" customFormat="1" x14ac:dyDescent="0.25">
      <c r="A309" s="595">
        <v>40805</v>
      </c>
      <c r="B309" s="529">
        <f t="shared" si="163"/>
        <v>9</v>
      </c>
      <c r="C309" s="597">
        <v>1</v>
      </c>
      <c r="D309" s="598" t="s">
        <v>226</v>
      </c>
      <c r="E309" s="598" t="s">
        <v>225</v>
      </c>
      <c r="F309" s="529">
        <v>3456.48</v>
      </c>
      <c r="G309" s="597">
        <v>59</v>
      </c>
      <c r="H309" s="597">
        <v>0</v>
      </c>
      <c r="I309" s="554">
        <v>0.77083333333333337</v>
      </c>
      <c r="J309" s="554">
        <v>0.77083333333333337</v>
      </c>
      <c r="K309" s="120">
        <v>0.77430555555555547</v>
      </c>
      <c r="L309" s="565">
        <f t="shared" si="135"/>
        <v>3.4722222222220989E-3</v>
      </c>
      <c r="M309" s="120">
        <v>0.77430555555555547</v>
      </c>
      <c r="N309" s="565">
        <f t="shared" si="136"/>
        <v>0</v>
      </c>
      <c r="O309" s="120">
        <v>0.79861111111111116</v>
      </c>
      <c r="P309" s="565">
        <f t="shared" si="162"/>
        <v>2.4305555555555691E-2</v>
      </c>
      <c r="Q309" s="120">
        <v>0.80208333333333337</v>
      </c>
      <c r="R309" s="120">
        <v>0.90972222222222221</v>
      </c>
      <c r="S309" s="9">
        <f t="shared" si="137"/>
        <v>0.10763888888888884</v>
      </c>
      <c r="T309" s="120">
        <v>0.80208333333333337</v>
      </c>
      <c r="U309" s="120">
        <v>0.90972222222222221</v>
      </c>
      <c r="V309" s="9">
        <f t="shared" si="138"/>
        <v>0.10763888888888884</v>
      </c>
      <c r="W309" s="120">
        <v>0.85763888888888884</v>
      </c>
      <c r="X309" s="9">
        <f t="shared" si="166"/>
        <v>-5.208333333333337E-2</v>
      </c>
      <c r="Y309" s="120">
        <v>0.86111111111111116</v>
      </c>
      <c r="Z309" s="9">
        <f t="shared" si="139"/>
        <v>3.4722222222223209E-3</v>
      </c>
      <c r="AA309" s="120">
        <v>0.96250000000000002</v>
      </c>
      <c r="AB309" s="565">
        <f t="shared" si="140"/>
        <v>0.10138888888888886</v>
      </c>
      <c r="AC309" s="120">
        <v>0.96250000000000002</v>
      </c>
      <c r="AD309" s="120">
        <v>0.96250000000000002</v>
      </c>
      <c r="AE309" s="9">
        <f t="shared" si="141"/>
        <v>0</v>
      </c>
      <c r="AF309" s="120">
        <v>0.98958333333333337</v>
      </c>
      <c r="AG309" s="120">
        <v>0.99305555555555547</v>
      </c>
      <c r="AH309" s="9">
        <f t="shared" si="164"/>
        <v>3.4722222222220989E-3</v>
      </c>
      <c r="AI309" s="10">
        <f t="shared" si="142"/>
        <v>0</v>
      </c>
      <c r="AJ309" s="10">
        <f t="shared" si="143"/>
        <v>5</v>
      </c>
      <c r="AK309" s="120">
        <v>0.99305555555555547</v>
      </c>
      <c r="AL309" s="120">
        <v>0.99652777777777779</v>
      </c>
      <c r="AM309" s="9">
        <f t="shared" si="144"/>
        <v>3.4722222222223209E-3</v>
      </c>
      <c r="AN309" s="565">
        <f t="shared" si="165"/>
        <v>0.22569444444444442</v>
      </c>
      <c r="AO309" s="10">
        <f t="shared" si="145"/>
        <v>5</v>
      </c>
      <c r="AP309" s="10">
        <f t="shared" si="146"/>
        <v>25</v>
      </c>
      <c r="AQ309" s="565">
        <f t="shared" si="147"/>
        <v>0.10138888888888886</v>
      </c>
      <c r="AR309" s="10">
        <f t="shared" si="148"/>
        <v>2</v>
      </c>
      <c r="AS309" s="10">
        <f t="shared" si="149"/>
        <v>26</v>
      </c>
      <c r="AT309" s="554"/>
      <c r="AU309" s="554"/>
      <c r="AV309" s="554"/>
      <c r="AW309" s="546">
        <f t="shared" si="150"/>
        <v>0</v>
      </c>
      <c r="AX309" s="546">
        <f t="shared" si="161"/>
        <v>0</v>
      </c>
      <c r="AY309" s="554"/>
      <c r="AZ309" s="546">
        <f t="shared" si="151"/>
        <v>0</v>
      </c>
      <c r="BA309" s="546">
        <f t="shared" si="152"/>
        <v>0</v>
      </c>
      <c r="BB309" s="554"/>
      <c r="BC309" s="546">
        <f t="shared" si="153"/>
        <v>0</v>
      </c>
      <c r="BD309" s="546">
        <f t="shared" si="154"/>
        <v>0</v>
      </c>
      <c r="BE309" s="554"/>
      <c r="BF309" s="546">
        <f t="shared" si="155"/>
        <v>0</v>
      </c>
      <c r="BG309" s="546">
        <f t="shared" si="156"/>
        <v>0</v>
      </c>
      <c r="BH309" s="554"/>
      <c r="BI309" s="637">
        <f t="shared" si="157"/>
        <v>0</v>
      </c>
      <c r="BJ309" s="558">
        <f t="shared" si="158"/>
        <v>0</v>
      </c>
      <c r="BK309" s="642">
        <f t="shared" si="159"/>
        <v>58.584406779661016</v>
      </c>
    </row>
    <row r="310" spans="1:63" s="121" customFormat="1" x14ac:dyDescent="0.25">
      <c r="A310" s="595">
        <v>40805</v>
      </c>
      <c r="B310" s="529">
        <f t="shared" si="163"/>
        <v>9</v>
      </c>
      <c r="C310" s="597">
        <v>7</v>
      </c>
      <c r="D310" s="598" t="s">
        <v>243</v>
      </c>
      <c r="E310" s="598" t="s">
        <v>288</v>
      </c>
      <c r="F310" s="529">
        <v>3602.16</v>
      </c>
      <c r="G310" s="597">
        <v>58</v>
      </c>
      <c r="H310" s="597">
        <v>0</v>
      </c>
      <c r="I310" s="554">
        <v>0.82291666666666663</v>
      </c>
      <c r="J310" s="554">
        <v>0.82291666666666663</v>
      </c>
      <c r="K310" s="120">
        <v>0.82638888888888884</v>
      </c>
      <c r="L310" s="565">
        <f t="shared" si="135"/>
        <v>3.4722222222222099E-3</v>
      </c>
      <c r="M310" s="120">
        <v>0.82777777777777783</v>
      </c>
      <c r="N310" s="565">
        <f t="shared" si="136"/>
        <v>1.388888888888995E-3</v>
      </c>
      <c r="O310" s="120">
        <v>0.84027777777777779</v>
      </c>
      <c r="P310" s="565">
        <f t="shared" si="162"/>
        <v>1.2499999999999956E-2</v>
      </c>
      <c r="Q310" s="120">
        <v>0.84375</v>
      </c>
      <c r="R310" s="120">
        <v>0.91666666666666663</v>
      </c>
      <c r="S310" s="9">
        <f t="shared" si="137"/>
        <v>7.291666666666663E-2</v>
      </c>
      <c r="T310" s="120">
        <v>0.84375</v>
      </c>
      <c r="U310" s="120">
        <v>0.91666666666666663</v>
      </c>
      <c r="V310" s="9">
        <f t="shared" si="138"/>
        <v>7.291666666666663E-2</v>
      </c>
      <c r="W310" s="120">
        <v>0.99722222222222223</v>
      </c>
      <c r="X310" s="9">
        <f t="shared" si="166"/>
        <v>8.0555555555555602E-2</v>
      </c>
      <c r="Y310" s="120">
        <v>1.0152777777777777</v>
      </c>
      <c r="Z310" s="9">
        <f t="shared" si="139"/>
        <v>1.8055555555555491E-2</v>
      </c>
      <c r="AA310" s="120">
        <v>1.1034722222222222</v>
      </c>
      <c r="AB310" s="565">
        <f t="shared" si="140"/>
        <v>8.8194444444444464E-2</v>
      </c>
      <c r="AC310" s="120">
        <v>1.1034722222222222</v>
      </c>
      <c r="AD310" s="120">
        <v>1.1034722222222222</v>
      </c>
      <c r="AE310" s="9">
        <f t="shared" si="141"/>
        <v>0</v>
      </c>
      <c r="AF310" s="120">
        <v>1.1458333333333333</v>
      </c>
      <c r="AG310" s="120">
        <v>1.1493055555555556</v>
      </c>
      <c r="AH310" s="9">
        <f t="shared" si="164"/>
        <v>3.4722222222223209E-3</v>
      </c>
      <c r="AI310" s="10">
        <f t="shared" si="142"/>
        <v>0</v>
      </c>
      <c r="AJ310" s="10">
        <f t="shared" si="143"/>
        <v>5</v>
      </c>
      <c r="AK310" s="120">
        <v>1.1493055555555556</v>
      </c>
      <c r="AL310" s="120">
        <v>1.15625</v>
      </c>
      <c r="AM310" s="9">
        <f t="shared" si="144"/>
        <v>6.9444444444444198E-3</v>
      </c>
      <c r="AN310" s="565">
        <f t="shared" si="165"/>
        <v>0.33333333333333337</v>
      </c>
      <c r="AO310" s="10">
        <f t="shared" si="145"/>
        <v>8</v>
      </c>
      <c r="AP310" s="10">
        <f t="shared" si="146"/>
        <v>0</v>
      </c>
      <c r="AQ310" s="565">
        <f t="shared" si="147"/>
        <v>8.8194444444444464E-2</v>
      </c>
      <c r="AR310" s="10">
        <f t="shared" si="148"/>
        <v>2</v>
      </c>
      <c r="AS310" s="10">
        <f t="shared" si="149"/>
        <v>7</v>
      </c>
      <c r="AT310" s="554"/>
      <c r="AU310" s="554"/>
      <c r="AV310" s="554"/>
      <c r="AW310" s="546">
        <f t="shared" si="150"/>
        <v>0</v>
      </c>
      <c r="AX310" s="546">
        <f t="shared" si="161"/>
        <v>0</v>
      </c>
      <c r="AY310" s="554"/>
      <c r="AZ310" s="546">
        <f t="shared" si="151"/>
        <v>0</v>
      </c>
      <c r="BA310" s="546">
        <f t="shared" si="152"/>
        <v>0</v>
      </c>
      <c r="BB310" s="554"/>
      <c r="BC310" s="546">
        <f t="shared" si="153"/>
        <v>0</v>
      </c>
      <c r="BD310" s="546">
        <f t="shared" si="154"/>
        <v>0</v>
      </c>
      <c r="BE310" s="554"/>
      <c r="BF310" s="546">
        <f t="shared" si="155"/>
        <v>0</v>
      </c>
      <c r="BG310" s="546">
        <f t="shared" si="156"/>
        <v>0</v>
      </c>
      <c r="BH310" s="554"/>
      <c r="BI310" s="637">
        <f t="shared" si="157"/>
        <v>0</v>
      </c>
      <c r="BJ310" s="558">
        <f t="shared" si="158"/>
        <v>0</v>
      </c>
      <c r="BK310" s="642">
        <f t="shared" si="159"/>
        <v>62.106206896551718</v>
      </c>
    </row>
    <row r="311" spans="1:63" s="121" customFormat="1" x14ac:dyDescent="0.25">
      <c r="A311" s="595">
        <v>40806</v>
      </c>
      <c r="B311" s="529">
        <f t="shared" si="163"/>
        <v>9</v>
      </c>
      <c r="C311" s="597">
        <v>33</v>
      </c>
      <c r="D311" s="598" t="s">
        <v>348</v>
      </c>
      <c r="E311" s="598" t="s">
        <v>350</v>
      </c>
      <c r="F311" s="529">
        <v>3561.77</v>
      </c>
      <c r="G311" s="597">
        <v>59</v>
      </c>
      <c r="H311" s="597">
        <v>0</v>
      </c>
      <c r="I311" s="554">
        <v>0.90625</v>
      </c>
      <c r="J311" s="554">
        <v>0.90625</v>
      </c>
      <c r="K311" s="120">
        <v>0.92361111111111116</v>
      </c>
      <c r="L311" s="565">
        <f t="shared" si="135"/>
        <v>1.736111111111116E-2</v>
      </c>
      <c r="M311" s="120">
        <v>0.95486111111111116</v>
      </c>
      <c r="N311" s="565">
        <f t="shared" si="136"/>
        <v>3.125E-2</v>
      </c>
      <c r="O311" s="120">
        <v>1.0104166666666667</v>
      </c>
      <c r="P311" s="565">
        <f t="shared" si="162"/>
        <v>5.555555555555558E-2</v>
      </c>
      <c r="Q311" s="120">
        <v>1.3888888888888888E-2</v>
      </c>
      <c r="R311" s="120">
        <v>6.25E-2</v>
      </c>
      <c r="S311" s="9">
        <f t="shared" si="137"/>
        <v>4.8611111111111112E-2</v>
      </c>
      <c r="T311" s="120">
        <v>1.0138888888888888</v>
      </c>
      <c r="U311" s="120">
        <v>1.0625</v>
      </c>
      <c r="V311" s="9">
        <f t="shared" si="138"/>
        <v>4.861111111111116E-2</v>
      </c>
      <c r="W311" s="120">
        <v>0.17708333333333334</v>
      </c>
      <c r="X311" s="9">
        <f t="shared" si="166"/>
        <v>0.11458333333333334</v>
      </c>
      <c r="Y311" s="120">
        <v>0.17777777777777778</v>
      </c>
      <c r="Z311" s="9">
        <f t="shared" si="139"/>
        <v>6.9444444444444198E-4</v>
      </c>
      <c r="AA311" s="120">
        <v>0.2388888888888889</v>
      </c>
      <c r="AB311" s="565">
        <f t="shared" si="140"/>
        <v>6.1111111111111116E-2</v>
      </c>
      <c r="AC311" s="120">
        <v>0.2388888888888889</v>
      </c>
      <c r="AD311" s="120">
        <v>0.2388888888888889</v>
      </c>
      <c r="AE311" s="9">
        <f t="shared" si="141"/>
        <v>0</v>
      </c>
      <c r="AF311" s="120">
        <v>0.27083333333333331</v>
      </c>
      <c r="AG311" s="120">
        <v>1.2777777777777779</v>
      </c>
      <c r="AH311" s="9">
        <f t="shared" si="164"/>
        <v>1.0069444444444446</v>
      </c>
      <c r="AI311" s="10">
        <f t="shared" si="142"/>
        <v>0</v>
      </c>
      <c r="AJ311" s="10">
        <f t="shared" si="143"/>
        <v>10</v>
      </c>
      <c r="AK311" s="120">
        <v>1.2777777777777779</v>
      </c>
      <c r="AL311" s="120">
        <v>1.28125</v>
      </c>
      <c r="AM311" s="9">
        <f t="shared" si="144"/>
        <v>3.4722222222220989E-3</v>
      </c>
      <c r="AN311" s="565">
        <f t="shared" si="165"/>
        <v>0.375</v>
      </c>
      <c r="AO311" s="10">
        <f t="shared" si="145"/>
        <v>9</v>
      </c>
      <c r="AP311" s="10">
        <f t="shared" si="146"/>
        <v>0</v>
      </c>
      <c r="AQ311" s="565">
        <f t="shared" si="147"/>
        <v>6.1111111111111116E-2</v>
      </c>
      <c r="AR311" s="10">
        <f t="shared" si="148"/>
        <v>1</v>
      </c>
      <c r="AS311" s="10">
        <f t="shared" si="149"/>
        <v>28</v>
      </c>
      <c r="AT311" s="554"/>
      <c r="AU311" s="554"/>
      <c r="AV311" s="554"/>
      <c r="AW311" s="546">
        <f t="shared" si="150"/>
        <v>0</v>
      </c>
      <c r="AX311" s="546">
        <f t="shared" si="161"/>
        <v>0</v>
      </c>
      <c r="AY311" s="554"/>
      <c r="AZ311" s="546">
        <f t="shared" si="151"/>
        <v>0</v>
      </c>
      <c r="BA311" s="546">
        <f t="shared" si="152"/>
        <v>0</v>
      </c>
      <c r="BB311" s="554"/>
      <c r="BC311" s="546">
        <f t="shared" si="153"/>
        <v>0</v>
      </c>
      <c r="BD311" s="546">
        <f t="shared" si="154"/>
        <v>0</v>
      </c>
      <c r="BE311" s="554"/>
      <c r="BF311" s="546">
        <f t="shared" si="155"/>
        <v>0</v>
      </c>
      <c r="BG311" s="546">
        <f t="shared" si="156"/>
        <v>0</v>
      </c>
      <c r="BH311" s="554"/>
      <c r="BI311" s="637">
        <f t="shared" si="157"/>
        <v>0</v>
      </c>
      <c r="BJ311" s="558">
        <f t="shared" si="158"/>
        <v>0</v>
      </c>
      <c r="BK311" s="642">
        <f t="shared" si="159"/>
        <v>60.368983050847454</v>
      </c>
    </row>
    <row r="312" spans="1:63" s="121" customFormat="1" x14ac:dyDescent="0.25">
      <c r="A312" s="595">
        <v>40806</v>
      </c>
      <c r="B312" s="529">
        <f t="shared" si="163"/>
        <v>9</v>
      </c>
      <c r="C312" s="597">
        <v>10</v>
      </c>
      <c r="D312" s="598" t="s">
        <v>298</v>
      </c>
      <c r="E312" s="598" t="s">
        <v>242</v>
      </c>
      <c r="F312" s="529">
        <v>3760.31</v>
      </c>
      <c r="G312" s="597">
        <v>59</v>
      </c>
      <c r="H312" s="597">
        <v>0</v>
      </c>
      <c r="I312" s="554">
        <v>0.94166666666666676</v>
      </c>
      <c r="J312" s="554">
        <v>0.94166666666666676</v>
      </c>
      <c r="K312" s="120">
        <v>1.0208333333333333</v>
      </c>
      <c r="L312" s="565">
        <f t="shared" si="135"/>
        <v>7.9166666666666496E-2</v>
      </c>
      <c r="M312" s="120">
        <v>1.0347222222222221</v>
      </c>
      <c r="N312" s="565">
        <f t="shared" si="136"/>
        <v>1.388888888888884E-2</v>
      </c>
      <c r="O312" s="120">
        <v>1.0694444444444444</v>
      </c>
      <c r="P312" s="565">
        <f t="shared" si="162"/>
        <v>3.4722222222222321E-2</v>
      </c>
      <c r="Q312" s="120">
        <v>1.0729166666666667</v>
      </c>
      <c r="R312" s="120">
        <v>1.125</v>
      </c>
      <c r="S312" s="9">
        <f t="shared" si="137"/>
        <v>5.2083333333333259E-2</v>
      </c>
      <c r="T312" s="120">
        <v>1.0729166666666667</v>
      </c>
      <c r="U312" s="120">
        <v>1.125</v>
      </c>
      <c r="V312" s="9">
        <f t="shared" si="138"/>
        <v>5.2083333333333259E-2</v>
      </c>
      <c r="W312" s="120">
        <v>1.2777777777777779</v>
      </c>
      <c r="X312" s="9">
        <f t="shared" si="166"/>
        <v>0.1527777777777779</v>
      </c>
      <c r="Y312" s="120">
        <v>1.3006944444444444</v>
      </c>
      <c r="Z312" s="9">
        <f t="shared" si="139"/>
        <v>2.2916666666666474E-2</v>
      </c>
      <c r="AA312" s="120">
        <v>1.5319444444444443</v>
      </c>
      <c r="AB312" s="565">
        <f t="shared" si="140"/>
        <v>0.23124999999999996</v>
      </c>
      <c r="AC312" s="120">
        <v>1.5319444444444443</v>
      </c>
      <c r="AD312" s="120">
        <v>1.5319444444444443</v>
      </c>
      <c r="AE312" s="9">
        <f t="shared" si="141"/>
        <v>0</v>
      </c>
      <c r="AF312" s="120">
        <v>1.5347222222222223</v>
      </c>
      <c r="AG312" s="120">
        <v>1.5381944444444444</v>
      </c>
      <c r="AH312" s="9">
        <f t="shared" si="164"/>
        <v>3.4722222222220989E-3</v>
      </c>
      <c r="AI312" s="10">
        <f t="shared" si="142"/>
        <v>0</v>
      </c>
      <c r="AJ312" s="10">
        <f t="shared" si="143"/>
        <v>5</v>
      </c>
      <c r="AK312" s="120">
        <v>1.5381944444444444</v>
      </c>
      <c r="AL312" s="120">
        <v>1.5416666666666667</v>
      </c>
      <c r="AM312" s="9">
        <f t="shared" si="144"/>
        <v>3.4722222222223209E-3</v>
      </c>
      <c r="AN312" s="565">
        <f t="shared" si="165"/>
        <v>0.6</v>
      </c>
      <c r="AO312" s="10">
        <f t="shared" si="145"/>
        <v>14</v>
      </c>
      <c r="AP312" s="10">
        <f t="shared" si="146"/>
        <v>24</v>
      </c>
      <c r="AQ312" s="565">
        <f t="shared" si="147"/>
        <v>0.23124999999999996</v>
      </c>
      <c r="AR312" s="10">
        <f t="shared" si="148"/>
        <v>5</v>
      </c>
      <c r="AS312" s="10">
        <f t="shared" si="149"/>
        <v>33</v>
      </c>
      <c r="AT312" s="554"/>
      <c r="AU312" s="554"/>
      <c r="AV312" s="554"/>
      <c r="AW312" s="546">
        <f t="shared" si="150"/>
        <v>0</v>
      </c>
      <c r="AX312" s="546">
        <f t="shared" si="161"/>
        <v>0</v>
      </c>
      <c r="AY312" s="554"/>
      <c r="AZ312" s="546">
        <f t="shared" si="151"/>
        <v>0</v>
      </c>
      <c r="BA312" s="546">
        <f t="shared" si="152"/>
        <v>0</v>
      </c>
      <c r="BB312" s="554"/>
      <c r="BC312" s="546">
        <f t="shared" si="153"/>
        <v>0</v>
      </c>
      <c r="BD312" s="546">
        <f t="shared" si="154"/>
        <v>0</v>
      </c>
      <c r="BE312" s="554"/>
      <c r="BF312" s="546">
        <f t="shared" si="155"/>
        <v>0</v>
      </c>
      <c r="BG312" s="546">
        <f t="shared" si="156"/>
        <v>0</v>
      </c>
      <c r="BH312" s="554"/>
      <c r="BI312" s="637">
        <f t="shared" si="157"/>
        <v>0</v>
      </c>
      <c r="BJ312" s="558">
        <f t="shared" si="158"/>
        <v>0</v>
      </c>
      <c r="BK312" s="642">
        <f t="shared" si="159"/>
        <v>63.734067796610169</v>
      </c>
    </row>
    <row r="313" spans="1:63" s="121" customFormat="1" x14ac:dyDescent="0.25">
      <c r="A313" s="595">
        <v>40806</v>
      </c>
      <c r="B313" s="529">
        <f t="shared" si="163"/>
        <v>9</v>
      </c>
      <c r="C313" s="597">
        <v>2</v>
      </c>
      <c r="D313" s="598" t="s">
        <v>346</v>
      </c>
      <c r="E313" s="598" t="s">
        <v>225</v>
      </c>
      <c r="F313" s="529">
        <v>3629.43</v>
      </c>
      <c r="G313" s="597">
        <v>59</v>
      </c>
      <c r="H313" s="597">
        <v>0</v>
      </c>
      <c r="I313" s="554">
        <v>0.46875</v>
      </c>
      <c r="J313" s="554">
        <v>0.46875</v>
      </c>
      <c r="K313" s="120">
        <v>0.47222222222222227</v>
      </c>
      <c r="L313" s="565">
        <f t="shared" si="135"/>
        <v>3.4722222222222654E-3</v>
      </c>
      <c r="M313" s="120">
        <v>0.47569444444444442</v>
      </c>
      <c r="N313" s="565">
        <f t="shared" si="136"/>
        <v>3.4722222222221544E-3</v>
      </c>
      <c r="O313" s="120">
        <v>0.48958333333333331</v>
      </c>
      <c r="P313" s="565">
        <f t="shared" si="162"/>
        <v>1.3888888888888895E-2</v>
      </c>
      <c r="Q313" s="120">
        <v>0.49305555555555558</v>
      </c>
      <c r="R313" s="120">
        <v>0.5625</v>
      </c>
      <c r="S313" s="9">
        <f t="shared" si="137"/>
        <v>6.944444444444442E-2</v>
      </c>
      <c r="T313" s="120">
        <v>0.49305555555555558</v>
      </c>
      <c r="U313" s="120">
        <v>0.5625</v>
      </c>
      <c r="V313" s="9">
        <f t="shared" si="138"/>
        <v>6.944444444444442E-2</v>
      </c>
      <c r="W313" s="120">
        <v>0.56319444444444444</v>
      </c>
      <c r="X313" s="9">
        <f t="shared" si="166"/>
        <v>6.9444444444444198E-4</v>
      </c>
      <c r="Y313" s="120">
        <v>0.56388888888888888</v>
      </c>
      <c r="Z313" s="9">
        <f t="shared" si="139"/>
        <v>6.9444444444444198E-4</v>
      </c>
      <c r="AA313" s="120">
        <v>0.63472222222222219</v>
      </c>
      <c r="AB313" s="565">
        <f t="shared" si="140"/>
        <v>7.0833333333333304E-2</v>
      </c>
      <c r="AC313" s="120">
        <v>0.63472222222222219</v>
      </c>
      <c r="AD313" s="120">
        <v>0.63472222222222219</v>
      </c>
      <c r="AE313" s="9">
        <f t="shared" si="141"/>
        <v>0</v>
      </c>
      <c r="AF313" s="120">
        <v>0.64236111111111105</v>
      </c>
      <c r="AG313" s="120">
        <v>0.64930555555555558</v>
      </c>
      <c r="AH313" s="9">
        <f t="shared" si="164"/>
        <v>6.9444444444445308E-3</v>
      </c>
      <c r="AI313" s="10">
        <f t="shared" si="142"/>
        <v>0</v>
      </c>
      <c r="AJ313" s="10">
        <f t="shared" si="143"/>
        <v>10</v>
      </c>
      <c r="AK313" s="120">
        <v>0.64930555555555558</v>
      </c>
      <c r="AL313" s="120">
        <v>0.67708333333333337</v>
      </c>
      <c r="AM313" s="9">
        <f t="shared" si="144"/>
        <v>2.777777777777779E-2</v>
      </c>
      <c r="AN313" s="565">
        <f t="shared" si="165"/>
        <v>0.20833333333333337</v>
      </c>
      <c r="AO313" s="10">
        <f t="shared" si="145"/>
        <v>5</v>
      </c>
      <c r="AP313" s="10">
        <f t="shared" si="146"/>
        <v>0</v>
      </c>
      <c r="AQ313" s="565">
        <f t="shared" si="147"/>
        <v>7.0833333333333304E-2</v>
      </c>
      <c r="AR313" s="10">
        <f t="shared" si="148"/>
        <v>1</v>
      </c>
      <c r="AS313" s="10">
        <f t="shared" si="149"/>
        <v>42</v>
      </c>
      <c r="AT313" s="554"/>
      <c r="AU313" s="554"/>
      <c r="AV313" s="554"/>
      <c r="AW313" s="546">
        <f t="shared" si="150"/>
        <v>0</v>
      </c>
      <c r="AX313" s="546">
        <f t="shared" si="161"/>
        <v>0</v>
      </c>
      <c r="AY313" s="554"/>
      <c r="AZ313" s="546">
        <f t="shared" si="151"/>
        <v>0</v>
      </c>
      <c r="BA313" s="546">
        <f t="shared" si="152"/>
        <v>0</v>
      </c>
      <c r="BB313" s="554"/>
      <c r="BC313" s="546">
        <f t="shared" si="153"/>
        <v>0</v>
      </c>
      <c r="BD313" s="546">
        <f t="shared" si="154"/>
        <v>0</v>
      </c>
      <c r="BE313" s="554"/>
      <c r="BF313" s="546">
        <f t="shared" si="155"/>
        <v>0</v>
      </c>
      <c r="BG313" s="546">
        <f t="shared" si="156"/>
        <v>0</v>
      </c>
      <c r="BH313" s="554"/>
      <c r="BI313" s="637">
        <f t="shared" si="157"/>
        <v>0</v>
      </c>
      <c r="BJ313" s="558">
        <f t="shared" si="158"/>
        <v>0</v>
      </c>
      <c r="BK313" s="642">
        <f t="shared" si="159"/>
        <v>61.515762711864404</v>
      </c>
    </row>
    <row r="314" spans="1:63" s="121" customFormat="1" x14ac:dyDescent="0.25">
      <c r="A314" s="595">
        <v>40806</v>
      </c>
      <c r="B314" s="529">
        <f t="shared" si="163"/>
        <v>9</v>
      </c>
      <c r="C314" s="597">
        <v>34</v>
      </c>
      <c r="D314" s="598" t="s">
        <v>348</v>
      </c>
      <c r="E314" s="598" t="s">
        <v>280</v>
      </c>
      <c r="F314" s="529">
        <v>3552.5</v>
      </c>
      <c r="G314" s="597">
        <v>57</v>
      </c>
      <c r="H314" s="597">
        <v>2</v>
      </c>
      <c r="I314" s="554">
        <v>0.71180555555555547</v>
      </c>
      <c r="J314" s="554">
        <v>0.71180555555555547</v>
      </c>
      <c r="K314" s="120">
        <v>0.71527777777777779</v>
      </c>
      <c r="L314" s="565">
        <f t="shared" si="135"/>
        <v>3.4722222222223209E-3</v>
      </c>
      <c r="M314" s="120">
        <v>0.71875</v>
      </c>
      <c r="N314" s="565">
        <f t="shared" si="136"/>
        <v>3.4722222222222099E-3</v>
      </c>
      <c r="O314" s="120">
        <v>0.72222222222222221</v>
      </c>
      <c r="P314" s="565">
        <f t="shared" si="162"/>
        <v>3.4722222222222099E-3</v>
      </c>
      <c r="Q314" s="120">
        <v>0.72569444444444453</v>
      </c>
      <c r="R314" s="120">
        <v>0.76736111111111116</v>
      </c>
      <c r="S314" s="9">
        <f t="shared" si="137"/>
        <v>4.166666666666663E-2</v>
      </c>
      <c r="T314" s="120">
        <v>0.72569444444444453</v>
      </c>
      <c r="U314" s="120">
        <v>0.76736111111111116</v>
      </c>
      <c r="V314" s="9">
        <f t="shared" si="138"/>
        <v>4.166666666666663E-2</v>
      </c>
      <c r="W314" s="120">
        <v>0.76944444444444438</v>
      </c>
      <c r="X314" s="9">
        <f t="shared" si="166"/>
        <v>2.0833333333332149E-3</v>
      </c>
      <c r="Y314" s="120">
        <v>0.77083333333333337</v>
      </c>
      <c r="Z314" s="9">
        <f t="shared" si="139"/>
        <v>1.388888888888995E-3</v>
      </c>
      <c r="AA314" s="120">
        <v>0.83888888888888891</v>
      </c>
      <c r="AB314" s="565">
        <f t="shared" si="140"/>
        <v>6.8055555555555536E-2</v>
      </c>
      <c r="AC314" s="120">
        <v>0.83888888888888891</v>
      </c>
      <c r="AD314" s="120">
        <v>0.83888888888888891</v>
      </c>
      <c r="AE314" s="9">
        <f t="shared" si="141"/>
        <v>0</v>
      </c>
      <c r="AF314" s="120">
        <v>0.86458333333333337</v>
      </c>
      <c r="AG314" s="120">
        <v>0.86805555555555547</v>
      </c>
      <c r="AH314" s="9">
        <f t="shared" si="164"/>
        <v>3.4722222222220989E-3</v>
      </c>
      <c r="AI314" s="10">
        <f t="shared" si="142"/>
        <v>0</v>
      </c>
      <c r="AJ314" s="10">
        <f t="shared" si="143"/>
        <v>5</v>
      </c>
      <c r="AK314" s="120">
        <v>0.86805555555555547</v>
      </c>
      <c r="AL314" s="120">
        <v>0.87847222222222221</v>
      </c>
      <c r="AM314" s="9">
        <f t="shared" si="144"/>
        <v>1.0416666666666741E-2</v>
      </c>
      <c r="AN314" s="565">
        <f t="shared" si="165"/>
        <v>0.16666666666666674</v>
      </c>
      <c r="AO314" s="10">
        <f t="shared" si="145"/>
        <v>4</v>
      </c>
      <c r="AP314" s="10">
        <f t="shared" si="146"/>
        <v>0</v>
      </c>
      <c r="AQ314" s="565">
        <f t="shared" si="147"/>
        <v>6.8055555555555536E-2</v>
      </c>
      <c r="AR314" s="10">
        <f t="shared" si="148"/>
        <v>1</v>
      </c>
      <c r="AS314" s="10">
        <f t="shared" si="149"/>
        <v>38</v>
      </c>
      <c r="AT314" s="554"/>
      <c r="AU314" s="554"/>
      <c r="AV314" s="554"/>
      <c r="AW314" s="546">
        <f t="shared" si="150"/>
        <v>0</v>
      </c>
      <c r="AX314" s="546">
        <f t="shared" si="161"/>
        <v>0</v>
      </c>
      <c r="AY314" s="554"/>
      <c r="AZ314" s="546">
        <f t="shared" si="151"/>
        <v>0</v>
      </c>
      <c r="BA314" s="546">
        <f t="shared" si="152"/>
        <v>0</v>
      </c>
      <c r="BB314" s="554"/>
      <c r="BC314" s="546">
        <f t="shared" si="153"/>
        <v>0</v>
      </c>
      <c r="BD314" s="546">
        <f t="shared" si="154"/>
        <v>0</v>
      </c>
      <c r="BE314" s="554"/>
      <c r="BF314" s="546">
        <f t="shared" si="155"/>
        <v>0</v>
      </c>
      <c r="BG314" s="546">
        <f t="shared" si="156"/>
        <v>0</v>
      </c>
      <c r="BH314" s="554"/>
      <c r="BI314" s="637">
        <f t="shared" si="157"/>
        <v>0</v>
      </c>
      <c r="BJ314" s="558">
        <f t="shared" si="158"/>
        <v>0</v>
      </c>
      <c r="BK314" s="642">
        <f t="shared" si="159"/>
        <v>62.324561403508774</v>
      </c>
    </row>
    <row r="315" spans="1:63" s="121" customFormat="1" x14ac:dyDescent="0.25">
      <c r="A315" s="595">
        <v>40806</v>
      </c>
      <c r="B315" s="529">
        <f t="shared" si="163"/>
        <v>9</v>
      </c>
      <c r="C315" s="597">
        <v>3</v>
      </c>
      <c r="D315" s="598" t="s">
        <v>277</v>
      </c>
      <c r="E315" s="598" t="s">
        <v>276</v>
      </c>
      <c r="F315" s="529">
        <v>3588.79</v>
      </c>
      <c r="G315" s="597">
        <v>59</v>
      </c>
      <c r="H315" s="597">
        <v>0</v>
      </c>
      <c r="I315" s="554">
        <v>0.80902777777777779</v>
      </c>
      <c r="J315" s="554">
        <v>0.80902777777777779</v>
      </c>
      <c r="K315" s="120">
        <v>0.8125</v>
      </c>
      <c r="L315" s="565">
        <f t="shared" si="135"/>
        <v>3.4722222222222099E-3</v>
      </c>
      <c r="M315" s="120">
        <v>0.82291666666666663</v>
      </c>
      <c r="N315" s="565">
        <f t="shared" si="136"/>
        <v>1.041666666666663E-2</v>
      </c>
      <c r="O315" s="120">
        <v>0.84027777777777779</v>
      </c>
      <c r="P315" s="565">
        <f t="shared" ref="P315:P346" si="167">O315-M315</f>
        <v>1.736111111111116E-2</v>
      </c>
      <c r="Q315" s="120">
        <v>0.84375</v>
      </c>
      <c r="R315" s="120">
        <v>0.86805555555555547</v>
      </c>
      <c r="S315" s="9">
        <f t="shared" si="137"/>
        <v>2.4305555555555469E-2</v>
      </c>
      <c r="T315" s="120">
        <v>0.84375</v>
      </c>
      <c r="U315" s="120">
        <v>0.86805555555555547</v>
      </c>
      <c r="V315" s="9">
        <f t="shared" si="138"/>
        <v>2.4305555555555469E-2</v>
      </c>
      <c r="W315" s="120">
        <v>0.87222222222222223</v>
      </c>
      <c r="X315" s="9">
        <f t="shared" si="166"/>
        <v>4.1666666666667629E-3</v>
      </c>
      <c r="Y315" s="120">
        <v>0.89930555555555547</v>
      </c>
      <c r="Z315" s="9">
        <f t="shared" si="139"/>
        <v>2.7083333333333237E-2</v>
      </c>
      <c r="AA315" s="120">
        <v>0.9784722222222223</v>
      </c>
      <c r="AB315" s="565">
        <f t="shared" si="140"/>
        <v>7.9166666666666829E-2</v>
      </c>
      <c r="AC315" s="120">
        <v>0.9784722222222223</v>
      </c>
      <c r="AD315" s="120">
        <v>0.9784722222222223</v>
      </c>
      <c r="AE315" s="9">
        <f t="shared" si="141"/>
        <v>0</v>
      </c>
      <c r="AF315" s="120">
        <v>0.98611111111111116</v>
      </c>
      <c r="AG315" s="120">
        <v>0.98958333333333337</v>
      </c>
      <c r="AH315" s="9">
        <f t="shared" si="164"/>
        <v>3.4722222222222099E-3</v>
      </c>
      <c r="AI315" s="10">
        <f t="shared" si="142"/>
        <v>0</v>
      </c>
      <c r="AJ315" s="10">
        <f t="shared" si="143"/>
        <v>5</v>
      </c>
      <c r="AK315" s="120">
        <v>0.98958333333333337</v>
      </c>
      <c r="AL315" s="120">
        <v>0.99305555555555547</v>
      </c>
      <c r="AM315" s="9">
        <f t="shared" si="144"/>
        <v>3.4722222222220989E-3</v>
      </c>
      <c r="AN315" s="565">
        <f t="shared" si="165"/>
        <v>0.18402777777777768</v>
      </c>
      <c r="AO315" s="10">
        <f t="shared" si="145"/>
        <v>4</v>
      </c>
      <c r="AP315" s="10">
        <f t="shared" si="146"/>
        <v>25</v>
      </c>
      <c r="AQ315" s="565">
        <f t="shared" si="147"/>
        <v>7.9166666666666829E-2</v>
      </c>
      <c r="AR315" s="10">
        <f t="shared" si="148"/>
        <v>1</v>
      </c>
      <c r="AS315" s="10">
        <f t="shared" si="149"/>
        <v>54</v>
      </c>
      <c r="AT315" s="554"/>
      <c r="AU315" s="554"/>
      <c r="AV315" s="554"/>
      <c r="AW315" s="546">
        <f t="shared" si="150"/>
        <v>0</v>
      </c>
      <c r="AX315" s="546">
        <f t="shared" si="161"/>
        <v>0</v>
      </c>
      <c r="AY315" s="554"/>
      <c r="AZ315" s="546">
        <f t="shared" si="151"/>
        <v>0</v>
      </c>
      <c r="BA315" s="546">
        <f t="shared" si="152"/>
        <v>0</v>
      </c>
      <c r="BB315" s="554"/>
      <c r="BC315" s="546">
        <f t="shared" si="153"/>
        <v>0</v>
      </c>
      <c r="BD315" s="546">
        <f t="shared" si="154"/>
        <v>0</v>
      </c>
      <c r="BE315" s="554"/>
      <c r="BF315" s="546">
        <f t="shared" si="155"/>
        <v>0</v>
      </c>
      <c r="BG315" s="546">
        <f t="shared" si="156"/>
        <v>0</v>
      </c>
      <c r="BH315" s="554"/>
      <c r="BI315" s="637">
        <f t="shared" si="157"/>
        <v>0</v>
      </c>
      <c r="BJ315" s="558">
        <f t="shared" si="158"/>
        <v>0</v>
      </c>
      <c r="BK315" s="642">
        <f t="shared" si="159"/>
        <v>60.826949152542369</v>
      </c>
    </row>
    <row r="316" spans="1:63" s="121" customFormat="1" x14ac:dyDescent="0.25">
      <c r="A316" s="595">
        <v>40809</v>
      </c>
      <c r="B316" s="529">
        <f t="shared" si="163"/>
        <v>9</v>
      </c>
      <c r="C316" s="597">
        <v>7</v>
      </c>
      <c r="D316" s="598" t="s">
        <v>224</v>
      </c>
      <c r="E316" s="598" t="s">
        <v>225</v>
      </c>
      <c r="F316" s="529">
        <v>3621.42</v>
      </c>
      <c r="G316" s="597">
        <v>59</v>
      </c>
      <c r="H316" s="597">
        <v>0</v>
      </c>
      <c r="I316" s="554">
        <v>6.25E-2</v>
      </c>
      <c r="J316" s="554">
        <v>6.25E-2</v>
      </c>
      <c r="K316" s="120">
        <v>0.40277777777777773</v>
      </c>
      <c r="L316" s="565">
        <f t="shared" si="135"/>
        <v>0.34027777777777773</v>
      </c>
      <c r="M316" s="120">
        <v>0.40972222222222227</v>
      </c>
      <c r="N316" s="565">
        <f t="shared" si="136"/>
        <v>6.9444444444445308E-3</v>
      </c>
      <c r="O316" s="120">
        <v>0.41666666666666669</v>
      </c>
      <c r="P316" s="565">
        <f t="shared" si="167"/>
        <v>6.9444444444444198E-3</v>
      </c>
      <c r="Q316" s="120">
        <v>0.42708333333333331</v>
      </c>
      <c r="R316" s="120">
        <v>0.45833333333333331</v>
      </c>
      <c r="S316" s="9">
        <f t="shared" si="137"/>
        <v>3.125E-2</v>
      </c>
      <c r="T316" s="120">
        <v>0.42708333333333331</v>
      </c>
      <c r="U316" s="120">
        <v>0.45833333333333331</v>
      </c>
      <c r="V316" s="9">
        <f t="shared" si="138"/>
        <v>3.125E-2</v>
      </c>
      <c r="W316" s="120">
        <v>0.42708333333333331</v>
      </c>
      <c r="X316" s="9">
        <f t="shared" si="166"/>
        <v>-3.125E-2</v>
      </c>
      <c r="Y316" s="120">
        <v>2.974305555555556</v>
      </c>
      <c r="Z316" s="155">
        <f t="shared" si="139"/>
        <v>2.5472222222222225</v>
      </c>
      <c r="AA316" s="120">
        <v>3.1368055555555556</v>
      </c>
      <c r="AB316" s="565">
        <f t="shared" si="140"/>
        <v>0.16249999999999964</v>
      </c>
      <c r="AC316" s="120">
        <v>3.1368055555555556</v>
      </c>
      <c r="AD316" s="120">
        <v>3.1368055555555556</v>
      </c>
      <c r="AE316" s="9">
        <f t="shared" si="141"/>
        <v>0</v>
      </c>
      <c r="AF316" s="120">
        <v>3.1493055555555554</v>
      </c>
      <c r="AG316" s="120">
        <v>3.15625</v>
      </c>
      <c r="AH316" s="9">
        <f t="shared" si="164"/>
        <v>6.9444444444446418E-3</v>
      </c>
      <c r="AI316" s="10">
        <f t="shared" si="142"/>
        <v>0</v>
      </c>
      <c r="AJ316" s="10">
        <f t="shared" si="143"/>
        <v>10</v>
      </c>
      <c r="AK316" s="120">
        <v>3.15625</v>
      </c>
      <c r="AL316" s="120">
        <v>3.1597222222222219</v>
      </c>
      <c r="AM316" s="9">
        <f t="shared" si="144"/>
        <v>3.4722222222218768E-3</v>
      </c>
      <c r="AN316" s="568">
        <f t="shared" si="165"/>
        <v>3.0972222222222219</v>
      </c>
      <c r="AO316" s="10">
        <f t="shared" si="145"/>
        <v>2</v>
      </c>
      <c r="AP316" s="10">
        <f t="shared" si="146"/>
        <v>20</v>
      </c>
      <c r="AQ316" s="565">
        <f t="shared" si="147"/>
        <v>0.16249999999999964</v>
      </c>
      <c r="AR316" s="10">
        <f t="shared" si="148"/>
        <v>3</v>
      </c>
      <c r="AS316" s="10">
        <f t="shared" si="149"/>
        <v>54</v>
      </c>
      <c r="AT316" s="554"/>
      <c r="AU316" s="554"/>
      <c r="AV316" s="554"/>
      <c r="AW316" s="546">
        <f t="shared" si="150"/>
        <v>0</v>
      </c>
      <c r="AX316" s="546">
        <f t="shared" si="161"/>
        <v>0</v>
      </c>
      <c r="AY316" s="554"/>
      <c r="AZ316" s="546">
        <f t="shared" si="151"/>
        <v>0</v>
      </c>
      <c r="BA316" s="546">
        <f t="shared" si="152"/>
        <v>0</v>
      </c>
      <c r="BB316" s="554"/>
      <c r="BC316" s="546">
        <f t="shared" si="153"/>
        <v>0</v>
      </c>
      <c r="BD316" s="546">
        <f t="shared" si="154"/>
        <v>0</v>
      </c>
      <c r="BE316" s="554"/>
      <c r="BF316" s="546">
        <f t="shared" si="155"/>
        <v>0</v>
      </c>
      <c r="BG316" s="546">
        <f t="shared" si="156"/>
        <v>0</v>
      </c>
      <c r="BH316" s="554"/>
      <c r="BI316" s="637">
        <f t="shared" si="157"/>
        <v>0</v>
      </c>
      <c r="BJ316" s="558">
        <f t="shared" si="158"/>
        <v>0</v>
      </c>
      <c r="BK316" s="642">
        <f t="shared" si="159"/>
        <v>61.38</v>
      </c>
    </row>
    <row r="317" spans="1:63" s="121" customFormat="1" x14ac:dyDescent="0.25">
      <c r="A317" s="595">
        <v>40810</v>
      </c>
      <c r="B317" s="529">
        <f t="shared" si="163"/>
        <v>9</v>
      </c>
      <c r="C317" s="597">
        <v>8</v>
      </c>
      <c r="D317" s="598" t="s">
        <v>243</v>
      </c>
      <c r="E317" s="598" t="s">
        <v>288</v>
      </c>
      <c r="F317" s="529">
        <v>3625.13</v>
      </c>
      <c r="G317" s="597">
        <v>59</v>
      </c>
      <c r="H317" s="597">
        <v>0</v>
      </c>
      <c r="I317" s="554">
        <v>0.92708333333333337</v>
      </c>
      <c r="J317" s="554">
        <v>0.92708333333333337</v>
      </c>
      <c r="K317" s="120">
        <v>0.93055555555555547</v>
      </c>
      <c r="L317" s="565">
        <f t="shared" si="135"/>
        <v>3.4722222222220989E-3</v>
      </c>
      <c r="M317" s="120">
        <v>0.94444444444444453</v>
      </c>
      <c r="N317" s="565">
        <f t="shared" si="136"/>
        <v>1.3888888888889062E-2</v>
      </c>
      <c r="O317" s="120">
        <v>0.95833333333333337</v>
      </c>
      <c r="P317" s="565">
        <f t="shared" si="167"/>
        <v>1.388888888888884E-2</v>
      </c>
      <c r="Q317" s="120">
        <v>0.95833333333333337</v>
      </c>
      <c r="R317" s="120">
        <v>1.2395833333333333</v>
      </c>
      <c r="S317" s="9">
        <f t="shared" ref="S317:S341" si="168">R317-Q317</f>
        <v>0.28124999999999989</v>
      </c>
      <c r="T317" s="120">
        <v>0.95833333333333337</v>
      </c>
      <c r="U317" s="120">
        <v>1.2395833333333333</v>
      </c>
      <c r="V317" s="9">
        <f t="shared" ref="V317:V332" si="169">U317-T317</f>
        <v>0.28124999999999989</v>
      </c>
      <c r="W317" s="120">
        <v>1.2916666666666667</v>
      </c>
      <c r="X317" s="9">
        <f t="shared" si="166"/>
        <v>5.2083333333333481E-2</v>
      </c>
      <c r="Y317" s="120">
        <v>1.3520833333333335</v>
      </c>
      <c r="Z317" s="155">
        <f t="shared" si="139"/>
        <v>6.0416666666666785E-2</v>
      </c>
      <c r="AA317" s="120">
        <v>1.4465277777777779</v>
      </c>
      <c r="AB317" s="565">
        <f t="shared" si="140"/>
        <v>9.4444444444444331E-2</v>
      </c>
      <c r="AC317" s="120">
        <v>1.4465277777777779</v>
      </c>
      <c r="AD317" s="120">
        <v>1.4465277777777779</v>
      </c>
      <c r="AE317" s="9">
        <f t="shared" ref="AE317:AE336" si="170">AD317-AC317</f>
        <v>0</v>
      </c>
      <c r="AF317" s="120">
        <v>1.4583333333333333</v>
      </c>
      <c r="AG317" s="120">
        <v>1.46875</v>
      </c>
      <c r="AH317" s="9">
        <f t="shared" si="164"/>
        <v>1.0416666666666741E-2</v>
      </c>
      <c r="AI317" s="10">
        <f t="shared" ref="AI317:AI334" si="171">HOUR(AH317)</f>
        <v>0</v>
      </c>
      <c r="AJ317" s="10">
        <f t="shared" ref="AJ317:AJ334" si="172">MINUTE(AH317)</f>
        <v>15</v>
      </c>
      <c r="AK317" s="120">
        <v>1.46875</v>
      </c>
      <c r="AL317" s="120">
        <v>1.4965277777777777</v>
      </c>
      <c r="AM317" s="9">
        <f t="shared" ref="AM317:AM344" si="173">AL317-AK317</f>
        <v>2.7777777777777679E-2</v>
      </c>
      <c r="AN317" s="568">
        <f t="shared" si="165"/>
        <v>0.56944444444444431</v>
      </c>
      <c r="AO317" s="10">
        <f t="shared" si="145"/>
        <v>13</v>
      </c>
      <c r="AP317" s="10">
        <f t="shared" ref="AP317:AP344" si="174">MINUTE(AN317)</f>
        <v>40</v>
      </c>
      <c r="AQ317" s="565">
        <f t="shared" si="147"/>
        <v>9.4444444444444331E-2</v>
      </c>
      <c r="AR317" s="10">
        <f t="shared" ref="AR317:AR344" si="175">HOUR(AQ317)</f>
        <v>2</v>
      </c>
      <c r="AS317" s="10">
        <f t="shared" ref="AS317:AS344" si="176">MINUTE(AQ317)</f>
        <v>16</v>
      </c>
      <c r="AT317" s="554"/>
      <c r="AU317" s="554"/>
      <c r="AV317" s="554"/>
      <c r="AW317" s="546">
        <f t="shared" ref="AW317:AW380" si="177">HOUR(AV317)</f>
        <v>0</v>
      </c>
      <c r="AX317" s="546">
        <f t="shared" si="161"/>
        <v>0</v>
      </c>
      <c r="AY317" s="554"/>
      <c r="AZ317" s="546">
        <f t="shared" ref="AZ317:AZ380" si="178">HOUR(AY317)</f>
        <v>0</v>
      </c>
      <c r="BA317" s="546">
        <f t="shared" ref="BA317:BA380" si="179">MINUTE(AY317)</f>
        <v>0</v>
      </c>
      <c r="BB317" s="554"/>
      <c r="BC317" s="546">
        <f t="shared" ref="BC317:BC380" si="180">HOUR(BB317)</f>
        <v>0</v>
      </c>
      <c r="BD317" s="546">
        <f t="shared" ref="BD317:BD380" si="181">MINUTE(BB317)</f>
        <v>0</v>
      </c>
      <c r="BE317" s="554"/>
      <c r="BF317" s="546">
        <f t="shared" ref="BF317:BF380" si="182">HOUR(BE317)</f>
        <v>0</v>
      </c>
      <c r="BG317" s="546">
        <f t="shared" ref="BG317:BG380" si="183">MINUTE(BE317)</f>
        <v>0</v>
      </c>
      <c r="BH317" s="554"/>
      <c r="BI317" s="637">
        <f t="shared" ref="BI317:BI380" si="184">HOUR(BH317)</f>
        <v>0</v>
      </c>
      <c r="BJ317" s="558">
        <f t="shared" ref="BJ317:BJ380" si="185">MINUTE(BH317)</f>
        <v>0</v>
      </c>
      <c r="BK317" s="642">
        <f t="shared" si="159"/>
        <v>61.442881355932208</v>
      </c>
    </row>
    <row r="318" spans="1:63" s="121" customFormat="1" x14ac:dyDescent="0.25">
      <c r="A318" s="595">
        <v>40810</v>
      </c>
      <c r="B318" s="529">
        <f t="shared" si="163"/>
        <v>9</v>
      </c>
      <c r="C318" s="597">
        <v>1</v>
      </c>
      <c r="D318" s="598" t="s">
        <v>264</v>
      </c>
      <c r="E318" s="598" t="s">
        <v>265</v>
      </c>
      <c r="F318" s="529">
        <v>3645.56</v>
      </c>
      <c r="G318" s="597">
        <v>58</v>
      </c>
      <c r="H318" s="597">
        <v>0</v>
      </c>
      <c r="I318" s="554">
        <v>0.98958333333333337</v>
      </c>
      <c r="J318" s="554">
        <v>0.98958333333333337</v>
      </c>
      <c r="K318" s="120">
        <v>0.99652777777777779</v>
      </c>
      <c r="L318" s="565">
        <f t="shared" si="135"/>
        <v>6.9444444444444198E-3</v>
      </c>
      <c r="M318" s="120">
        <v>1.2569444444444444</v>
      </c>
      <c r="N318" s="565">
        <f t="shared" si="136"/>
        <v>0.26041666666666663</v>
      </c>
      <c r="O318" s="120">
        <v>1.2916666666666667</v>
      </c>
      <c r="P318" s="565">
        <f t="shared" si="167"/>
        <v>3.4722222222222321E-2</v>
      </c>
      <c r="Q318" s="120">
        <v>1.2916666666666667</v>
      </c>
      <c r="R318" s="120">
        <v>1.375</v>
      </c>
      <c r="S318" s="9">
        <f t="shared" si="168"/>
        <v>8.3333333333333259E-2</v>
      </c>
      <c r="T318" s="120">
        <v>1.2916666666666667</v>
      </c>
      <c r="U318" s="120">
        <v>1.375</v>
      </c>
      <c r="V318" s="9">
        <f t="shared" si="169"/>
        <v>8.3333333333333259E-2</v>
      </c>
      <c r="W318" s="120">
        <v>1.4979166666666668</v>
      </c>
      <c r="X318" s="9">
        <f t="shared" si="166"/>
        <v>0.12291666666666679</v>
      </c>
      <c r="Y318" s="120">
        <v>1.5055555555555555</v>
      </c>
      <c r="Z318" s="155">
        <f t="shared" si="139"/>
        <v>7.6388888888887507E-3</v>
      </c>
      <c r="AA318" s="120">
        <v>1.5743055555555554</v>
      </c>
      <c r="AB318" s="565">
        <f t="shared" si="140"/>
        <v>6.8749999999999867E-2</v>
      </c>
      <c r="AC318" s="120">
        <v>1.5743055555555554</v>
      </c>
      <c r="AD318" s="120">
        <v>1.5743055555555554</v>
      </c>
      <c r="AE318" s="9">
        <f t="shared" si="170"/>
        <v>0</v>
      </c>
      <c r="AF318" s="120">
        <v>1.5798611111111109</v>
      </c>
      <c r="AG318" s="120">
        <v>1.5833333333333333</v>
      </c>
      <c r="AH318" s="9">
        <f t="shared" si="164"/>
        <v>3.4722222222223209E-3</v>
      </c>
      <c r="AI318" s="10">
        <f t="shared" si="171"/>
        <v>0</v>
      </c>
      <c r="AJ318" s="10">
        <f t="shared" si="172"/>
        <v>5</v>
      </c>
      <c r="AK318" s="120">
        <v>1.5833333333333333</v>
      </c>
      <c r="AL318" s="120">
        <v>1.5972222222222223</v>
      </c>
      <c r="AM318" s="9">
        <f t="shared" si="173"/>
        <v>1.3888888888889062E-2</v>
      </c>
      <c r="AN318" s="568">
        <f t="shared" si="165"/>
        <v>0.60763888888888895</v>
      </c>
      <c r="AO318" s="10">
        <f t="shared" si="145"/>
        <v>14</v>
      </c>
      <c r="AP318" s="10">
        <f t="shared" si="174"/>
        <v>35</v>
      </c>
      <c r="AQ318" s="565">
        <f t="shared" si="147"/>
        <v>6.8749999999999867E-2</v>
      </c>
      <c r="AR318" s="10">
        <f t="shared" si="175"/>
        <v>1</v>
      </c>
      <c r="AS318" s="10">
        <f t="shared" si="176"/>
        <v>39</v>
      </c>
      <c r="AT318" s="554"/>
      <c r="AU318" s="554"/>
      <c r="AV318" s="554"/>
      <c r="AW318" s="546">
        <f t="shared" si="177"/>
        <v>0</v>
      </c>
      <c r="AX318" s="546">
        <f t="shared" si="161"/>
        <v>0</v>
      </c>
      <c r="AY318" s="554"/>
      <c r="AZ318" s="546">
        <f t="shared" si="178"/>
        <v>0</v>
      </c>
      <c r="BA318" s="546">
        <f t="shared" si="179"/>
        <v>0</v>
      </c>
      <c r="BB318" s="554"/>
      <c r="BC318" s="546">
        <f t="shared" si="180"/>
        <v>0</v>
      </c>
      <c r="BD318" s="546">
        <f t="shared" si="181"/>
        <v>0</v>
      </c>
      <c r="BE318" s="554"/>
      <c r="BF318" s="546">
        <f t="shared" si="182"/>
        <v>0</v>
      </c>
      <c r="BG318" s="546">
        <f t="shared" si="183"/>
        <v>0</v>
      </c>
      <c r="BH318" s="554"/>
      <c r="BI318" s="637">
        <f t="shared" si="184"/>
        <v>0</v>
      </c>
      <c r="BJ318" s="558">
        <f t="shared" si="185"/>
        <v>0</v>
      </c>
      <c r="BK318" s="642">
        <f t="shared" si="159"/>
        <v>62.854482758620691</v>
      </c>
    </row>
    <row r="319" spans="1:63" s="121" customFormat="1" ht="30" x14ac:dyDescent="0.25">
      <c r="A319" s="595">
        <v>40810</v>
      </c>
      <c r="B319" s="529">
        <f t="shared" si="163"/>
        <v>9</v>
      </c>
      <c r="C319" s="597">
        <v>35</v>
      </c>
      <c r="D319" s="598" t="s">
        <v>33</v>
      </c>
      <c r="E319" s="598" t="s">
        <v>256</v>
      </c>
      <c r="F319" s="529">
        <v>3495.52</v>
      </c>
      <c r="G319" s="597">
        <v>58</v>
      </c>
      <c r="H319" s="597">
        <v>1</v>
      </c>
      <c r="I319" s="554">
        <v>0.5625</v>
      </c>
      <c r="J319" s="554">
        <v>0.5625</v>
      </c>
      <c r="K319" s="120">
        <v>0.56944444444444442</v>
      </c>
      <c r="L319" s="565">
        <f t="shared" si="135"/>
        <v>6.9444444444444198E-3</v>
      </c>
      <c r="M319" s="120">
        <v>0.57291666666666663</v>
      </c>
      <c r="N319" s="565">
        <f t="shared" si="136"/>
        <v>3.4722222222222099E-3</v>
      </c>
      <c r="O319" s="120">
        <v>0.57986111111111105</v>
      </c>
      <c r="P319" s="565">
        <f t="shared" si="167"/>
        <v>6.9444444444444198E-3</v>
      </c>
      <c r="Q319" s="120">
        <v>0.57986111111111105</v>
      </c>
      <c r="R319" s="120">
        <v>0.59722222222222221</v>
      </c>
      <c r="S319" s="9">
        <f t="shared" si="168"/>
        <v>1.736111111111116E-2</v>
      </c>
      <c r="T319" s="120">
        <v>0.57986111111111105</v>
      </c>
      <c r="U319" s="120">
        <v>0.59722222222222221</v>
      </c>
      <c r="V319" s="9">
        <f t="shared" si="169"/>
        <v>1.736111111111116E-2</v>
      </c>
      <c r="W319" s="120">
        <v>0.60069444444444442</v>
      </c>
      <c r="X319" s="9">
        <f t="shared" si="166"/>
        <v>3.4722222222222099E-3</v>
      </c>
      <c r="Y319" s="120">
        <v>0.60069444444444442</v>
      </c>
      <c r="Z319" s="155">
        <f t="shared" si="139"/>
        <v>0</v>
      </c>
      <c r="AA319" s="120">
        <v>0.70208333333333339</v>
      </c>
      <c r="AB319" s="565">
        <f t="shared" si="140"/>
        <v>0.10138888888888897</v>
      </c>
      <c r="AC319" s="120">
        <v>0.70208333333333339</v>
      </c>
      <c r="AD319" s="120">
        <v>0.70208333333333339</v>
      </c>
      <c r="AE319" s="9">
        <f t="shared" si="170"/>
        <v>0</v>
      </c>
      <c r="AF319" s="120">
        <v>0.70833333333333337</v>
      </c>
      <c r="AG319" s="120">
        <v>0.71527777777777779</v>
      </c>
      <c r="AH319" s="9">
        <f t="shared" si="164"/>
        <v>6.9444444444444198E-3</v>
      </c>
      <c r="AI319" s="10">
        <f t="shared" si="171"/>
        <v>0</v>
      </c>
      <c r="AJ319" s="10">
        <f t="shared" si="172"/>
        <v>10</v>
      </c>
      <c r="AK319" s="120">
        <v>0.71527777777777779</v>
      </c>
      <c r="AL319" s="120">
        <v>0.74305555555555547</v>
      </c>
      <c r="AM319" s="9">
        <f t="shared" si="173"/>
        <v>2.7777777777777679E-2</v>
      </c>
      <c r="AN319" s="568">
        <f t="shared" si="165"/>
        <v>0.18055555555555547</v>
      </c>
      <c r="AO319" s="10">
        <f t="shared" si="145"/>
        <v>4</v>
      </c>
      <c r="AP319" s="10">
        <f t="shared" si="174"/>
        <v>20</v>
      </c>
      <c r="AQ319" s="565">
        <f t="shared" si="147"/>
        <v>0.10138888888888897</v>
      </c>
      <c r="AR319" s="10">
        <f t="shared" si="175"/>
        <v>2</v>
      </c>
      <c r="AS319" s="10">
        <f t="shared" si="176"/>
        <v>26</v>
      </c>
      <c r="AT319" s="554"/>
      <c r="AU319" s="554"/>
      <c r="AV319" s="554"/>
      <c r="AW319" s="546">
        <f t="shared" si="177"/>
        <v>0</v>
      </c>
      <c r="AX319" s="546">
        <f t="shared" si="161"/>
        <v>0</v>
      </c>
      <c r="AY319" s="554"/>
      <c r="AZ319" s="546">
        <f t="shared" si="178"/>
        <v>0</v>
      </c>
      <c r="BA319" s="546">
        <f t="shared" si="179"/>
        <v>0</v>
      </c>
      <c r="BB319" s="554"/>
      <c r="BC319" s="546">
        <f t="shared" si="180"/>
        <v>0</v>
      </c>
      <c r="BD319" s="546">
        <f t="shared" si="181"/>
        <v>0</v>
      </c>
      <c r="BE319" s="554"/>
      <c r="BF319" s="546">
        <f t="shared" si="182"/>
        <v>0</v>
      </c>
      <c r="BG319" s="546">
        <f t="shared" si="183"/>
        <v>0</v>
      </c>
      <c r="BH319" s="554"/>
      <c r="BI319" s="637">
        <f t="shared" si="184"/>
        <v>0</v>
      </c>
      <c r="BJ319" s="558">
        <f t="shared" si="185"/>
        <v>0</v>
      </c>
      <c r="BK319" s="642">
        <f t="shared" si="159"/>
        <v>60.267586206896553</v>
      </c>
    </row>
    <row r="320" spans="1:63" s="121" customFormat="1" x14ac:dyDescent="0.25">
      <c r="A320" s="595">
        <v>40810</v>
      </c>
      <c r="B320" s="529">
        <f t="shared" si="163"/>
        <v>9</v>
      </c>
      <c r="C320" s="597">
        <v>9</v>
      </c>
      <c r="D320" s="598" t="s">
        <v>243</v>
      </c>
      <c r="E320" s="598" t="s">
        <v>288</v>
      </c>
      <c r="F320" s="529">
        <v>3501.61</v>
      </c>
      <c r="G320" s="597">
        <v>56</v>
      </c>
      <c r="H320" s="597">
        <v>2</v>
      </c>
      <c r="I320" s="554">
        <v>0.70833333333333337</v>
      </c>
      <c r="J320" s="554">
        <v>0.70833333333333337</v>
      </c>
      <c r="K320" s="120">
        <v>0.71180555555555547</v>
      </c>
      <c r="L320" s="565">
        <f t="shared" si="135"/>
        <v>3.4722222222220989E-3</v>
      </c>
      <c r="M320" s="120">
        <v>0.71527777777777779</v>
      </c>
      <c r="N320" s="565">
        <f t="shared" si="136"/>
        <v>3.4722222222223209E-3</v>
      </c>
      <c r="O320" s="120">
        <v>0.72222222222222221</v>
      </c>
      <c r="P320" s="565">
        <f t="shared" si="167"/>
        <v>6.9444444444444198E-3</v>
      </c>
      <c r="Q320" s="120">
        <v>0.72222222222222221</v>
      </c>
      <c r="R320" s="120">
        <v>0.75</v>
      </c>
      <c r="S320" s="9">
        <f t="shared" si="168"/>
        <v>2.777777777777779E-2</v>
      </c>
      <c r="T320" s="120">
        <v>0.72222222222222221</v>
      </c>
      <c r="U320" s="120">
        <v>0.75</v>
      </c>
      <c r="V320" s="9">
        <f t="shared" si="169"/>
        <v>2.777777777777779E-2</v>
      </c>
      <c r="W320" s="120">
        <v>0.75</v>
      </c>
      <c r="X320" s="9">
        <f t="shared" si="166"/>
        <v>0</v>
      </c>
      <c r="Y320" s="120">
        <v>0.75138888888888899</v>
      </c>
      <c r="Z320" s="155">
        <f t="shared" si="139"/>
        <v>1.388888888888995E-3</v>
      </c>
      <c r="AA320" s="120">
        <v>0.80902777777777779</v>
      </c>
      <c r="AB320" s="565">
        <f t="shared" si="140"/>
        <v>5.7638888888888795E-2</v>
      </c>
      <c r="AC320" s="120">
        <v>0.80902777777777779</v>
      </c>
      <c r="AD320" s="120">
        <v>0.80902777777777779</v>
      </c>
      <c r="AE320" s="9">
        <f t="shared" si="170"/>
        <v>0</v>
      </c>
      <c r="AF320" s="120">
        <v>0.81597222222222221</v>
      </c>
      <c r="AG320" s="120">
        <v>0.82291666666666663</v>
      </c>
      <c r="AH320" s="9">
        <f t="shared" si="164"/>
        <v>6.9444444444444198E-3</v>
      </c>
      <c r="AI320" s="10">
        <f t="shared" si="171"/>
        <v>0</v>
      </c>
      <c r="AJ320" s="10">
        <f t="shared" si="172"/>
        <v>10</v>
      </c>
      <c r="AK320" s="120">
        <v>0.82291666666666663</v>
      </c>
      <c r="AL320" s="120">
        <v>0.875</v>
      </c>
      <c r="AM320" s="9">
        <f t="shared" si="173"/>
        <v>5.208333333333337E-2</v>
      </c>
      <c r="AN320" s="568">
        <f t="shared" si="165"/>
        <v>0.16666666666666663</v>
      </c>
      <c r="AO320" s="10">
        <f t="shared" si="145"/>
        <v>4</v>
      </c>
      <c r="AP320" s="10">
        <f t="shared" si="174"/>
        <v>0</v>
      </c>
      <c r="AQ320" s="565">
        <f t="shared" si="147"/>
        <v>5.7638888888888795E-2</v>
      </c>
      <c r="AR320" s="10">
        <f t="shared" si="175"/>
        <v>1</v>
      </c>
      <c r="AS320" s="10">
        <f t="shared" si="176"/>
        <v>23</v>
      </c>
      <c r="AT320" s="554"/>
      <c r="AU320" s="554"/>
      <c r="AV320" s="554"/>
      <c r="AW320" s="546">
        <f t="shared" si="177"/>
        <v>0</v>
      </c>
      <c r="AX320" s="546">
        <f t="shared" si="161"/>
        <v>0</v>
      </c>
      <c r="AY320" s="554"/>
      <c r="AZ320" s="546">
        <f t="shared" si="178"/>
        <v>0</v>
      </c>
      <c r="BA320" s="546">
        <f t="shared" si="179"/>
        <v>0</v>
      </c>
      <c r="BB320" s="554"/>
      <c r="BC320" s="546">
        <f t="shared" si="180"/>
        <v>0</v>
      </c>
      <c r="BD320" s="546">
        <f t="shared" si="181"/>
        <v>0</v>
      </c>
      <c r="BE320" s="554"/>
      <c r="BF320" s="546">
        <f t="shared" si="182"/>
        <v>0</v>
      </c>
      <c r="BG320" s="546">
        <f t="shared" si="183"/>
        <v>0</v>
      </c>
      <c r="BH320" s="554"/>
      <c r="BI320" s="637">
        <f t="shared" si="184"/>
        <v>0</v>
      </c>
      <c r="BJ320" s="558">
        <f t="shared" si="185"/>
        <v>0</v>
      </c>
      <c r="BK320" s="642">
        <f t="shared" si="159"/>
        <v>62.528750000000002</v>
      </c>
    </row>
    <row r="321" spans="1:63" s="121" customFormat="1" x14ac:dyDescent="0.25">
      <c r="A321" s="595">
        <v>40810</v>
      </c>
      <c r="B321" s="529">
        <f t="shared" si="163"/>
        <v>9</v>
      </c>
      <c r="C321" s="597">
        <v>2</v>
      </c>
      <c r="D321" s="598" t="s">
        <v>264</v>
      </c>
      <c r="E321" s="598" t="s">
        <v>265</v>
      </c>
      <c r="F321" s="529">
        <v>3829.21</v>
      </c>
      <c r="G321" s="597">
        <v>56</v>
      </c>
      <c r="H321" s="597">
        <v>0</v>
      </c>
      <c r="I321" s="554">
        <v>0.86805555555555547</v>
      </c>
      <c r="J321" s="554">
        <v>0.86805555555555547</v>
      </c>
      <c r="K321" s="120">
        <v>0.87152777777777779</v>
      </c>
      <c r="L321" s="565">
        <f t="shared" si="135"/>
        <v>3.4722222222223209E-3</v>
      </c>
      <c r="M321" s="120">
        <v>0.875</v>
      </c>
      <c r="N321" s="565">
        <f t="shared" si="136"/>
        <v>3.4722222222222099E-3</v>
      </c>
      <c r="O321" s="120">
        <v>0.89236111111111116</v>
      </c>
      <c r="P321" s="565">
        <f t="shared" si="167"/>
        <v>1.736111111111116E-2</v>
      </c>
      <c r="Q321" s="120">
        <v>0.89583333333333337</v>
      </c>
      <c r="R321" s="120">
        <v>0.95833333333333337</v>
      </c>
      <c r="S321" s="9">
        <f t="shared" si="168"/>
        <v>6.25E-2</v>
      </c>
      <c r="T321" s="120">
        <v>0.89583333333333337</v>
      </c>
      <c r="U321" s="120">
        <v>0.95833333333333337</v>
      </c>
      <c r="V321" s="9">
        <f t="shared" si="169"/>
        <v>6.25E-2</v>
      </c>
      <c r="W321" s="120">
        <v>0.95833333333333337</v>
      </c>
      <c r="X321" s="9">
        <f t="shared" si="166"/>
        <v>0</v>
      </c>
      <c r="Y321" s="120">
        <v>0.96527777777777779</v>
      </c>
      <c r="Z321" s="155">
        <f t="shared" si="139"/>
        <v>6.9444444444444198E-3</v>
      </c>
      <c r="AA321" s="120">
        <v>1.0250000000000001</v>
      </c>
      <c r="AB321" s="565">
        <f t="shared" si="140"/>
        <v>5.9722222222222343E-2</v>
      </c>
      <c r="AC321" s="120">
        <v>1.0250000000000001</v>
      </c>
      <c r="AD321" s="120">
        <v>1.0250000000000001</v>
      </c>
      <c r="AE321" s="9">
        <f t="shared" si="170"/>
        <v>0</v>
      </c>
      <c r="AF321" s="120">
        <v>1.0347222222222221</v>
      </c>
      <c r="AG321" s="120">
        <v>1.0416666666666667</v>
      </c>
      <c r="AH321" s="9">
        <f t="shared" si="164"/>
        <v>6.9444444444446418E-3</v>
      </c>
      <c r="AI321" s="10">
        <f t="shared" si="171"/>
        <v>0</v>
      </c>
      <c r="AJ321" s="10">
        <f t="shared" si="172"/>
        <v>10</v>
      </c>
      <c r="AK321" s="120">
        <v>1.0416666666666667</v>
      </c>
      <c r="AL321" s="120">
        <v>1.0520833333333333</v>
      </c>
      <c r="AM321" s="9">
        <f t="shared" si="173"/>
        <v>1.0416666666666519E-2</v>
      </c>
      <c r="AN321" s="568">
        <f t="shared" si="165"/>
        <v>0.18402777777777779</v>
      </c>
      <c r="AO321" s="10">
        <f t="shared" si="145"/>
        <v>4</v>
      </c>
      <c r="AP321" s="10">
        <f t="shared" si="174"/>
        <v>25</v>
      </c>
      <c r="AQ321" s="565">
        <f t="shared" si="147"/>
        <v>5.9722222222222343E-2</v>
      </c>
      <c r="AR321" s="10">
        <f t="shared" si="175"/>
        <v>1</v>
      </c>
      <c r="AS321" s="10">
        <f t="shared" si="176"/>
        <v>26</v>
      </c>
      <c r="AT321" s="554"/>
      <c r="AU321" s="554"/>
      <c r="AV321" s="554"/>
      <c r="AW321" s="546">
        <f t="shared" si="177"/>
        <v>0</v>
      </c>
      <c r="AX321" s="546">
        <f t="shared" si="161"/>
        <v>0</v>
      </c>
      <c r="AY321" s="554"/>
      <c r="AZ321" s="546">
        <f t="shared" si="178"/>
        <v>0</v>
      </c>
      <c r="BA321" s="546">
        <f t="shared" si="179"/>
        <v>0</v>
      </c>
      <c r="BB321" s="554"/>
      <c r="BC321" s="546">
        <f t="shared" si="180"/>
        <v>0</v>
      </c>
      <c r="BD321" s="546">
        <f t="shared" si="181"/>
        <v>0</v>
      </c>
      <c r="BE321" s="554"/>
      <c r="BF321" s="546">
        <f t="shared" si="182"/>
        <v>0</v>
      </c>
      <c r="BG321" s="546">
        <f t="shared" si="183"/>
        <v>0</v>
      </c>
      <c r="BH321" s="554"/>
      <c r="BI321" s="637">
        <f t="shared" si="184"/>
        <v>0</v>
      </c>
      <c r="BJ321" s="558">
        <f t="shared" si="185"/>
        <v>0</v>
      </c>
      <c r="BK321" s="642">
        <f t="shared" si="159"/>
        <v>68.378749999999997</v>
      </c>
    </row>
    <row r="322" spans="1:63" s="121" customFormat="1" x14ac:dyDescent="0.25">
      <c r="A322" s="595">
        <v>40811</v>
      </c>
      <c r="B322" s="529">
        <f t="shared" si="163"/>
        <v>9</v>
      </c>
      <c r="C322" s="597">
        <v>36</v>
      </c>
      <c r="D322" s="598" t="s">
        <v>33</v>
      </c>
      <c r="E322" s="598" t="s">
        <v>280</v>
      </c>
      <c r="F322" s="529">
        <v>3572.5</v>
      </c>
      <c r="G322" s="597">
        <v>57</v>
      </c>
      <c r="H322" s="597">
        <v>2</v>
      </c>
      <c r="I322" s="554">
        <v>8.3333333333333329E-2</v>
      </c>
      <c r="J322" s="554">
        <v>8.3333333333333329E-2</v>
      </c>
      <c r="K322" s="120">
        <v>8.6805555555555566E-2</v>
      </c>
      <c r="L322" s="565">
        <f t="shared" ref="L322:L385" si="186">K322-J322</f>
        <v>3.4722222222222376E-3</v>
      </c>
      <c r="M322" s="120">
        <v>9.375E-2</v>
      </c>
      <c r="N322" s="565">
        <f t="shared" ref="N322:N385" si="187">M322-K322</f>
        <v>6.9444444444444337E-3</v>
      </c>
      <c r="O322" s="120">
        <v>0.1076388888888889</v>
      </c>
      <c r="P322" s="565">
        <f t="shared" si="167"/>
        <v>1.3888888888888895E-2</v>
      </c>
      <c r="Q322" s="120">
        <v>0.1111111111111111</v>
      </c>
      <c r="R322" s="120">
        <v>0.17708333333333334</v>
      </c>
      <c r="S322" s="9">
        <f t="shared" si="168"/>
        <v>6.5972222222222238E-2</v>
      </c>
      <c r="T322" s="120">
        <v>0.1111111111111111</v>
      </c>
      <c r="U322" s="120">
        <v>0.17708333333333334</v>
      </c>
      <c r="V322" s="9">
        <f t="shared" si="169"/>
        <v>6.5972222222222238E-2</v>
      </c>
      <c r="W322" s="120">
        <v>0.1875</v>
      </c>
      <c r="X322" s="9">
        <f t="shared" si="166"/>
        <v>1.0416666666666657E-2</v>
      </c>
      <c r="Y322" s="120">
        <v>0.19791666666666666</v>
      </c>
      <c r="Z322" s="155">
        <f t="shared" ref="Z322:Z385" si="188">Y322-W322</f>
        <v>1.0416666666666657E-2</v>
      </c>
      <c r="AA322" s="120">
        <v>0.27638888888888885</v>
      </c>
      <c r="AB322" s="565">
        <f t="shared" ref="AB322:AB385" si="189">AA322-Y322</f>
        <v>7.8472222222222193E-2</v>
      </c>
      <c r="AC322" s="120">
        <v>0.27638888888888885</v>
      </c>
      <c r="AD322" s="120">
        <v>0.27638888888888885</v>
      </c>
      <c r="AE322" s="9">
        <f t="shared" si="170"/>
        <v>0</v>
      </c>
      <c r="AF322" s="120">
        <v>0.28472222222222221</v>
      </c>
      <c r="AG322" s="120">
        <v>0.28819444444444448</v>
      </c>
      <c r="AH322" s="9">
        <f t="shared" si="164"/>
        <v>3.4722222222222654E-3</v>
      </c>
      <c r="AI322" s="10">
        <f t="shared" si="171"/>
        <v>0</v>
      </c>
      <c r="AJ322" s="10">
        <f t="shared" si="172"/>
        <v>5</v>
      </c>
      <c r="AK322" s="120">
        <v>0.28819444444444448</v>
      </c>
      <c r="AL322" s="120">
        <v>0.29166666666666669</v>
      </c>
      <c r="AM322" s="9">
        <f t="shared" si="173"/>
        <v>3.4722222222222099E-3</v>
      </c>
      <c r="AN322" s="568">
        <f t="shared" si="165"/>
        <v>0.20833333333333337</v>
      </c>
      <c r="AO322" s="10">
        <f t="shared" ref="AO322:AO349" si="190">HOUR(AN322)</f>
        <v>5</v>
      </c>
      <c r="AP322" s="10">
        <f t="shared" si="174"/>
        <v>0</v>
      </c>
      <c r="AQ322" s="565">
        <f t="shared" ref="AQ322:AQ385" si="191">AB322-(AT322+AU322+AV322+AY322+BB322+BE322)</f>
        <v>7.8472222222222193E-2</v>
      </c>
      <c r="AR322" s="10">
        <f t="shared" si="175"/>
        <v>1</v>
      </c>
      <c r="AS322" s="10">
        <f t="shared" si="176"/>
        <v>53</v>
      </c>
      <c r="AT322" s="554"/>
      <c r="AU322" s="554"/>
      <c r="AV322" s="554"/>
      <c r="AW322" s="546">
        <f t="shared" si="177"/>
        <v>0</v>
      </c>
      <c r="AX322" s="546">
        <f t="shared" si="161"/>
        <v>0</v>
      </c>
      <c r="AY322" s="554"/>
      <c r="AZ322" s="546">
        <f t="shared" si="178"/>
        <v>0</v>
      </c>
      <c r="BA322" s="546">
        <f t="shared" si="179"/>
        <v>0</v>
      </c>
      <c r="BB322" s="554"/>
      <c r="BC322" s="546">
        <f t="shared" si="180"/>
        <v>0</v>
      </c>
      <c r="BD322" s="546">
        <f t="shared" si="181"/>
        <v>0</v>
      </c>
      <c r="BE322" s="554"/>
      <c r="BF322" s="546">
        <f t="shared" si="182"/>
        <v>0</v>
      </c>
      <c r="BG322" s="546">
        <f t="shared" si="183"/>
        <v>0</v>
      </c>
      <c r="BH322" s="554"/>
      <c r="BI322" s="637">
        <f t="shared" si="184"/>
        <v>0</v>
      </c>
      <c r="BJ322" s="558">
        <f t="shared" si="185"/>
        <v>0</v>
      </c>
      <c r="BK322" s="642">
        <f t="shared" ref="BK322:BK385" si="192" xml:space="preserve"> F322/G322</f>
        <v>62.675438596491226</v>
      </c>
    </row>
    <row r="323" spans="1:63" s="121" customFormat="1" x14ac:dyDescent="0.25">
      <c r="A323" s="595">
        <v>40811</v>
      </c>
      <c r="B323" s="529">
        <f t="shared" si="163"/>
        <v>9</v>
      </c>
      <c r="C323" s="597">
        <v>3</v>
      </c>
      <c r="D323" s="598" t="s">
        <v>264</v>
      </c>
      <c r="E323" s="598" t="s">
        <v>265</v>
      </c>
      <c r="F323" s="529">
        <v>3629.77</v>
      </c>
      <c r="G323" s="597">
        <v>56</v>
      </c>
      <c r="H323" s="597">
        <v>3</v>
      </c>
      <c r="I323" s="554">
        <v>0.19097222222222221</v>
      </c>
      <c r="J323" s="554">
        <v>0.19097222222222221</v>
      </c>
      <c r="K323" s="120">
        <v>0.19444444444444445</v>
      </c>
      <c r="L323" s="565">
        <f t="shared" si="186"/>
        <v>3.4722222222222376E-3</v>
      </c>
      <c r="M323" s="120">
        <v>0.20138888888888887</v>
      </c>
      <c r="N323" s="565">
        <f t="shared" si="187"/>
        <v>6.9444444444444198E-3</v>
      </c>
      <c r="O323" s="120">
        <v>0.22222222222222221</v>
      </c>
      <c r="P323" s="565">
        <f t="shared" si="167"/>
        <v>2.0833333333333343E-2</v>
      </c>
      <c r="Q323" s="120">
        <v>0.22916666666666666</v>
      </c>
      <c r="R323" s="120">
        <v>0.39583333333333331</v>
      </c>
      <c r="S323" s="9">
        <f t="shared" si="168"/>
        <v>0.16666666666666666</v>
      </c>
      <c r="T323" s="120">
        <v>0.22916666666666666</v>
      </c>
      <c r="U323" s="120">
        <v>0.39583333333333331</v>
      </c>
      <c r="V323" s="9">
        <f t="shared" si="169"/>
        <v>0.16666666666666666</v>
      </c>
      <c r="W323" s="120">
        <v>0.4236111111111111</v>
      </c>
      <c r="X323" s="9">
        <f t="shared" si="166"/>
        <v>2.777777777777779E-2</v>
      </c>
      <c r="Y323" s="120">
        <v>0.42569444444444443</v>
      </c>
      <c r="Z323" s="155">
        <f t="shared" si="188"/>
        <v>2.0833333333333259E-3</v>
      </c>
      <c r="AA323" s="120">
        <v>0.47638888888888892</v>
      </c>
      <c r="AB323" s="565">
        <f t="shared" si="189"/>
        <v>5.0694444444444486E-2</v>
      </c>
      <c r="AC323" s="120">
        <v>0.47638888888888892</v>
      </c>
      <c r="AD323" s="120">
        <v>0.47638888888888892</v>
      </c>
      <c r="AE323" s="9">
        <f t="shared" si="170"/>
        <v>0</v>
      </c>
      <c r="AF323" s="120">
        <v>0.49652777777777773</v>
      </c>
      <c r="AG323" s="120">
        <v>0.50694444444444442</v>
      </c>
      <c r="AH323" s="9">
        <f t="shared" si="164"/>
        <v>1.0416666666666685E-2</v>
      </c>
      <c r="AI323" s="10">
        <f t="shared" si="171"/>
        <v>0</v>
      </c>
      <c r="AJ323" s="10">
        <f t="shared" si="172"/>
        <v>15</v>
      </c>
      <c r="AK323" s="120">
        <v>0.50694444444444442</v>
      </c>
      <c r="AL323" s="120">
        <v>0.51388888888888895</v>
      </c>
      <c r="AM323" s="9">
        <f t="shared" si="173"/>
        <v>6.9444444444445308E-3</v>
      </c>
      <c r="AN323" s="568">
        <f t="shared" si="165"/>
        <v>0.32291666666666674</v>
      </c>
      <c r="AO323" s="10">
        <f t="shared" si="190"/>
        <v>7</v>
      </c>
      <c r="AP323" s="10">
        <f t="shared" si="174"/>
        <v>45</v>
      </c>
      <c r="AQ323" s="565">
        <f t="shared" si="191"/>
        <v>5.0694444444444486E-2</v>
      </c>
      <c r="AR323" s="10">
        <f t="shared" si="175"/>
        <v>1</v>
      </c>
      <c r="AS323" s="10">
        <f t="shared" si="176"/>
        <v>13</v>
      </c>
      <c r="AT323" s="554"/>
      <c r="AU323" s="554"/>
      <c r="AV323" s="554"/>
      <c r="AW323" s="546">
        <f t="shared" si="177"/>
        <v>0</v>
      </c>
      <c r="AX323" s="546">
        <f t="shared" si="161"/>
        <v>0</v>
      </c>
      <c r="AY323" s="554"/>
      <c r="AZ323" s="546">
        <f t="shared" si="178"/>
        <v>0</v>
      </c>
      <c r="BA323" s="546">
        <f t="shared" si="179"/>
        <v>0</v>
      </c>
      <c r="BB323" s="554"/>
      <c r="BC323" s="546">
        <f t="shared" si="180"/>
        <v>0</v>
      </c>
      <c r="BD323" s="546">
        <f t="shared" si="181"/>
        <v>0</v>
      </c>
      <c r="BE323" s="554"/>
      <c r="BF323" s="546">
        <f t="shared" si="182"/>
        <v>0</v>
      </c>
      <c r="BG323" s="546">
        <f t="shared" si="183"/>
        <v>0</v>
      </c>
      <c r="BH323" s="554"/>
      <c r="BI323" s="637">
        <f t="shared" si="184"/>
        <v>0</v>
      </c>
      <c r="BJ323" s="558">
        <f t="shared" si="185"/>
        <v>0</v>
      </c>
      <c r="BK323" s="642">
        <f t="shared" si="192"/>
        <v>64.817321428571432</v>
      </c>
    </row>
    <row r="324" spans="1:63" s="121" customFormat="1" x14ac:dyDescent="0.25">
      <c r="A324" s="595">
        <v>40811</v>
      </c>
      <c r="B324" s="529">
        <f t="shared" si="163"/>
        <v>9</v>
      </c>
      <c r="C324" s="597">
        <v>3</v>
      </c>
      <c r="D324" s="598" t="s">
        <v>346</v>
      </c>
      <c r="E324" s="598" t="s">
        <v>225</v>
      </c>
      <c r="F324" s="529">
        <v>3661.04</v>
      </c>
      <c r="G324" s="597">
        <v>59</v>
      </c>
      <c r="H324" s="597">
        <v>0</v>
      </c>
      <c r="I324" s="554">
        <v>0.40277777777777773</v>
      </c>
      <c r="J324" s="554">
        <v>0.40277777777777773</v>
      </c>
      <c r="K324" s="120">
        <v>0.40625</v>
      </c>
      <c r="L324" s="565">
        <f t="shared" si="186"/>
        <v>3.4722222222222654E-3</v>
      </c>
      <c r="M324" s="120">
        <v>0.47916666666666669</v>
      </c>
      <c r="N324" s="565">
        <f t="shared" si="187"/>
        <v>7.2916666666666685E-2</v>
      </c>
      <c r="O324" s="120">
        <v>0.52083333333333337</v>
      </c>
      <c r="P324" s="565">
        <f t="shared" si="167"/>
        <v>4.1666666666666685E-2</v>
      </c>
      <c r="Q324" s="120">
        <v>0.52430555555555558</v>
      </c>
      <c r="R324" s="120">
        <v>0.57638888888888895</v>
      </c>
      <c r="S324" s="9">
        <f t="shared" si="168"/>
        <v>5.208333333333337E-2</v>
      </c>
      <c r="T324" s="120">
        <v>0.52430555555555558</v>
      </c>
      <c r="U324" s="120">
        <v>0.57638888888888895</v>
      </c>
      <c r="V324" s="9">
        <f t="shared" si="169"/>
        <v>5.208333333333337E-2</v>
      </c>
      <c r="W324" s="120">
        <v>0.59305555555555556</v>
      </c>
      <c r="X324" s="9">
        <f t="shared" si="166"/>
        <v>1.6666666666666607E-2</v>
      </c>
      <c r="Y324" s="120">
        <v>0.59444444444444444</v>
      </c>
      <c r="Z324" s="155">
        <f t="shared" si="188"/>
        <v>1.388888888888884E-3</v>
      </c>
      <c r="AA324" s="120">
        <v>0.64513888888888882</v>
      </c>
      <c r="AB324" s="565">
        <f t="shared" si="189"/>
        <v>5.0694444444444375E-2</v>
      </c>
      <c r="AC324" s="120">
        <v>0.64513888888888882</v>
      </c>
      <c r="AD324" s="120">
        <v>0.64513888888888882</v>
      </c>
      <c r="AE324" s="9">
        <f t="shared" si="170"/>
        <v>0</v>
      </c>
      <c r="AF324" s="120">
        <v>0.64722222222222225</v>
      </c>
      <c r="AG324" s="120">
        <v>0.64861111111111114</v>
      </c>
      <c r="AH324" s="9">
        <f t="shared" si="164"/>
        <v>1.388888888888884E-3</v>
      </c>
      <c r="AI324" s="154">
        <f t="shared" si="171"/>
        <v>0</v>
      </c>
      <c r="AJ324" s="154">
        <f t="shared" si="172"/>
        <v>2</v>
      </c>
      <c r="AK324" s="120">
        <v>0.64861111111111114</v>
      </c>
      <c r="AL324" s="120">
        <v>0.64930555555555558</v>
      </c>
      <c r="AM324" s="9">
        <f t="shared" si="173"/>
        <v>6.9444444444444198E-4</v>
      </c>
      <c r="AN324" s="568">
        <f t="shared" si="165"/>
        <v>0.24652777777777785</v>
      </c>
      <c r="AO324" s="10">
        <f t="shared" si="190"/>
        <v>5</v>
      </c>
      <c r="AP324" s="10">
        <f t="shared" si="174"/>
        <v>55</v>
      </c>
      <c r="AQ324" s="565">
        <f t="shared" si="191"/>
        <v>5.0694444444444375E-2</v>
      </c>
      <c r="AR324" s="10">
        <f t="shared" si="175"/>
        <v>1</v>
      </c>
      <c r="AS324" s="10">
        <f t="shared" si="176"/>
        <v>13</v>
      </c>
      <c r="AT324" s="554"/>
      <c r="AU324" s="554"/>
      <c r="AV324" s="554"/>
      <c r="AW324" s="546">
        <f t="shared" si="177"/>
        <v>0</v>
      </c>
      <c r="AX324" s="546">
        <f t="shared" si="161"/>
        <v>0</v>
      </c>
      <c r="AY324" s="554"/>
      <c r="AZ324" s="546">
        <f t="shared" si="178"/>
        <v>0</v>
      </c>
      <c r="BA324" s="546">
        <f t="shared" si="179"/>
        <v>0</v>
      </c>
      <c r="BB324" s="554"/>
      <c r="BC324" s="546">
        <f t="shared" si="180"/>
        <v>0</v>
      </c>
      <c r="BD324" s="546">
        <f t="shared" si="181"/>
        <v>0</v>
      </c>
      <c r="BE324" s="554"/>
      <c r="BF324" s="546">
        <f t="shared" si="182"/>
        <v>0</v>
      </c>
      <c r="BG324" s="546">
        <f t="shared" si="183"/>
        <v>0</v>
      </c>
      <c r="BH324" s="554"/>
      <c r="BI324" s="637">
        <f t="shared" si="184"/>
        <v>0</v>
      </c>
      <c r="BJ324" s="558">
        <f t="shared" si="185"/>
        <v>0</v>
      </c>
      <c r="BK324" s="642">
        <f t="shared" si="192"/>
        <v>62.051525423728812</v>
      </c>
    </row>
    <row r="325" spans="1:63" s="121" customFormat="1" x14ac:dyDescent="0.25">
      <c r="A325" s="595">
        <v>40815</v>
      </c>
      <c r="B325" s="529">
        <f t="shared" si="163"/>
        <v>9</v>
      </c>
      <c r="C325" s="597">
        <v>11</v>
      </c>
      <c r="D325" s="598" t="s">
        <v>298</v>
      </c>
      <c r="E325" s="598" t="s">
        <v>242</v>
      </c>
      <c r="F325" s="529">
        <v>1820.2360000000001</v>
      </c>
      <c r="G325" s="597">
        <v>32</v>
      </c>
      <c r="H325" s="597">
        <v>0</v>
      </c>
      <c r="I325" s="554">
        <v>0.19097222222222221</v>
      </c>
      <c r="J325" s="554">
        <v>0.19097222222222221</v>
      </c>
      <c r="K325" s="120">
        <v>0.20138888888888887</v>
      </c>
      <c r="L325" s="565">
        <f t="shared" si="186"/>
        <v>1.0416666666666657E-2</v>
      </c>
      <c r="M325" s="120">
        <v>0.20833333333333334</v>
      </c>
      <c r="N325" s="565">
        <f t="shared" si="187"/>
        <v>6.9444444444444753E-3</v>
      </c>
      <c r="O325" s="120">
        <v>0.22569444444444445</v>
      </c>
      <c r="P325" s="565">
        <f t="shared" si="167"/>
        <v>1.7361111111111105E-2</v>
      </c>
      <c r="Q325" s="120">
        <v>0.22916666666666666</v>
      </c>
      <c r="R325" s="120">
        <v>0.25</v>
      </c>
      <c r="S325" s="9">
        <f t="shared" si="168"/>
        <v>2.0833333333333343E-2</v>
      </c>
      <c r="T325" s="120">
        <v>0.22916666666666666</v>
      </c>
      <c r="U325" s="120">
        <v>0.25</v>
      </c>
      <c r="V325" s="9">
        <f t="shared" si="169"/>
        <v>2.0833333333333343E-2</v>
      </c>
      <c r="W325" s="120">
        <v>0.25555555555555559</v>
      </c>
      <c r="X325" s="9">
        <f t="shared" si="166"/>
        <v>5.5555555555555913E-3</v>
      </c>
      <c r="Y325" s="120">
        <v>0.25625000000000003</v>
      </c>
      <c r="Z325" s="155">
        <f t="shared" si="188"/>
        <v>6.9444444444444198E-4</v>
      </c>
      <c r="AA325" s="120">
        <v>0.29791666666666666</v>
      </c>
      <c r="AB325" s="565">
        <f t="shared" si="189"/>
        <v>4.166666666666663E-2</v>
      </c>
      <c r="AC325" s="120">
        <v>0.29791666666666666</v>
      </c>
      <c r="AD325" s="120">
        <v>0.29791666666666666</v>
      </c>
      <c r="AE325" s="9">
        <f t="shared" si="170"/>
        <v>0</v>
      </c>
      <c r="AF325" s="120">
        <v>0.3298611111111111</v>
      </c>
      <c r="AG325" s="120">
        <v>0.33680555555555558</v>
      </c>
      <c r="AH325" s="9">
        <f t="shared" si="164"/>
        <v>6.9444444444444753E-3</v>
      </c>
      <c r="AI325" s="154">
        <f t="shared" si="171"/>
        <v>0</v>
      </c>
      <c r="AJ325" s="154">
        <f t="shared" si="172"/>
        <v>10</v>
      </c>
      <c r="AK325" s="120">
        <v>0.33680555555555558</v>
      </c>
      <c r="AL325" s="120">
        <v>0.34027777777777773</v>
      </c>
      <c r="AM325" s="9">
        <f t="shared" si="173"/>
        <v>3.4722222222221544E-3</v>
      </c>
      <c r="AN325" s="568">
        <f t="shared" si="165"/>
        <v>0.14930555555555552</v>
      </c>
      <c r="AO325" s="10">
        <f t="shared" si="190"/>
        <v>3</v>
      </c>
      <c r="AP325" s="10">
        <f t="shared" si="174"/>
        <v>35</v>
      </c>
      <c r="AQ325" s="565">
        <f t="shared" si="191"/>
        <v>4.166666666666663E-2</v>
      </c>
      <c r="AR325" s="10">
        <f t="shared" si="175"/>
        <v>1</v>
      </c>
      <c r="AS325" s="10">
        <f t="shared" si="176"/>
        <v>0</v>
      </c>
      <c r="AT325" s="554"/>
      <c r="AU325" s="554"/>
      <c r="AV325" s="554"/>
      <c r="AW325" s="546">
        <f t="shared" si="177"/>
        <v>0</v>
      </c>
      <c r="AX325" s="546">
        <f t="shared" si="161"/>
        <v>0</v>
      </c>
      <c r="AY325" s="554"/>
      <c r="AZ325" s="546">
        <f t="shared" si="178"/>
        <v>0</v>
      </c>
      <c r="BA325" s="546">
        <f t="shared" si="179"/>
        <v>0</v>
      </c>
      <c r="BB325" s="554"/>
      <c r="BC325" s="546">
        <f t="shared" si="180"/>
        <v>0</v>
      </c>
      <c r="BD325" s="546">
        <f t="shared" si="181"/>
        <v>0</v>
      </c>
      <c r="BE325" s="554"/>
      <c r="BF325" s="546">
        <f t="shared" si="182"/>
        <v>0</v>
      </c>
      <c r="BG325" s="546">
        <f t="shared" si="183"/>
        <v>0</v>
      </c>
      <c r="BH325" s="554"/>
      <c r="BI325" s="637">
        <f t="shared" si="184"/>
        <v>0</v>
      </c>
      <c r="BJ325" s="558">
        <f t="shared" si="185"/>
        <v>0</v>
      </c>
      <c r="BK325" s="642">
        <f t="shared" si="192"/>
        <v>56.882375000000003</v>
      </c>
    </row>
    <row r="326" spans="1:63" s="121" customFormat="1" x14ac:dyDescent="0.25">
      <c r="A326" s="595">
        <v>40815</v>
      </c>
      <c r="B326" s="529">
        <f t="shared" si="163"/>
        <v>9</v>
      </c>
      <c r="C326" s="597">
        <v>1</v>
      </c>
      <c r="D326" s="598" t="s">
        <v>373</v>
      </c>
      <c r="E326" s="598" t="s">
        <v>276</v>
      </c>
      <c r="F326" s="529">
        <v>3648.59</v>
      </c>
      <c r="G326" s="597">
        <v>58</v>
      </c>
      <c r="H326" s="597">
        <v>1</v>
      </c>
      <c r="I326" s="554">
        <v>0.31944444444444448</v>
      </c>
      <c r="J326" s="554">
        <v>0.31944444444444448</v>
      </c>
      <c r="K326" s="120">
        <v>0.3263888888888889</v>
      </c>
      <c r="L326" s="565">
        <f t="shared" si="186"/>
        <v>6.9444444444444198E-3</v>
      </c>
      <c r="M326" s="120">
        <v>0.33333333333333331</v>
      </c>
      <c r="N326" s="565">
        <f t="shared" si="187"/>
        <v>6.9444444444444198E-3</v>
      </c>
      <c r="O326" s="120">
        <v>0.35069444444444442</v>
      </c>
      <c r="P326" s="565">
        <f t="shared" si="167"/>
        <v>1.7361111111111105E-2</v>
      </c>
      <c r="Q326" s="120">
        <v>0.35416666666666669</v>
      </c>
      <c r="R326" s="120">
        <v>0.41666666666666669</v>
      </c>
      <c r="S326" s="9">
        <f t="shared" si="168"/>
        <v>6.25E-2</v>
      </c>
      <c r="T326" s="120">
        <v>0.35416666666666669</v>
      </c>
      <c r="U326" s="120">
        <v>0.41666666666666669</v>
      </c>
      <c r="V326" s="9">
        <f t="shared" si="169"/>
        <v>6.25E-2</v>
      </c>
      <c r="W326" s="120">
        <v>0.42708333333333331</v>
      </c>
      <c r="X326" s="9">
        <f t="shared" si="166"/>
        <v>1.041666666666663E-2</v>
      </c>
      <c r="Y326" s="120">
        <v>0.42986111111111108</v>
      </c>
      <c r="Z326" s="155">
        <f t="shared" si="188"/>
        <v>2.7777777777777679E-3</v>
      </c>
      <c r="AA326" s="120">
        <v>0.50486111111111109</v>
      </c>
      <c r="AB326" s="565">
        <f t="shared" si="189"/>
        <v>7.5000000000000011E-2</v>
      </c>
      <c r="AC326" s="120">
        <v>0.50486111111111109</v>
      </c>
      <c r="AD326" s="120">
        <v>0.50486111111111109</v>
      </c>
      <c r="AE326" s="9">
        <f t="shared" si="170"/>
        <v>0</v>
      </c>
      <c r="AF326" s="120">
        <v>0.53749999999999998</v>
      </c>
      <c r="AG326" s="120">
        <v>0.54513888888888895</v>
      </c>
      <c r="AH326" s="9">
        <f t="shared" ref="AH326:AH357" si="193">AG326-AF326</f>
        <v>7.6388888888889728E-3</v>
      </c>
      <c r="AI326" s="154">
        <f t="shared" si="171"/>
        <v>0</v>
      </c>
      <c r="AJ326" s="154">
        <f t="shared" si="172"/>
        <v>11</v>
      </c>
      <c r="AK326" s="120">
        <v>0.54513888888888895</v>
      </c>
      <c r="AL326" s="120">
        <v>0.54861111111111105</v>
      </c>
      <c r="AM326" s="9">
        <f t="shared" si="173"/>
        <v>3.4722222222220989E-3</v>
      </c>
      <c r="AN326" s="568">
        <f t="shared" si="165"/>
        <v>0.22916666666666657</v>
      </c>
      <c r="AO326" s="10">
        <f t="shared" si="190"/>
        <v>5</v>
      </c>
      <c r="AP326" s="10">
        <f t="shared" si="174"/>
        <v>30</v>
      </c>
      <c r="AQ326" s="565">
        <f t="shared" si="191"/>
        <v>7.5000000000000011E-2</v>
      </c>
      <c r="AR326" s="10">
        <f t="shared" si="175"/>
        <v>1</v>
      </c>
      <c r="AS326" s="10">
        <f t="shared" si="176"/>
        <v>48</v>
      </c>
      <c r="AT326" s="554"/>
      <c r="AU326" s="554"/>
      <c r="AV326" s="554"/>
      <c r="AW326" s="546">
        <f t="shared" si="177"/>
        <v>0</v>
      </c>
      <c r="AX326" s="546">
        <f t="shared" si="161"/>
        <v>0</v>
      </c>
      <c r="AY326" s="554"/>
      <c r="AZ326" s="546">
        <f t="shared" si="178"/>
        <v>0</v>
      </c>
      <c r="BA326" s="546">
        <f t="shared" si="179"/>
        <v>0</v>
      </c>
      <c r="BB326" s="554"/>
      <c r="BC326" s="546">
        <f t="shared" si="180"/>
        <v>0</v>
      </c>
      <c r="BD326" s="546">
        <f t="shared" si="181"/>
        <v>0</v>
      </c>
      <c r="BE326" s="554"/>
      <c r="BF326" s="546">
        <f t="shared" si="182"/>
        <v>0</v>
      </c>
      <c r="BG326" s="546">
        <f t="shared" si="183"/>
        <v>0</v>
      </c>
      <c r="BH326" s="554"/>
      <c r="BI326" s="637">
        <f t="shared" si="184"/>
        <v>0</v>
      </c>
      <c r="BJ326" s="558">
        <f t="shared" si="185"/>
        <v>0</v>
      </c>
      <c r="BK326" s="642">
        <f t="shared" si="192"/>
        <v>62.906724137931036</v>
      </c>
    </row>
    <row r="327" spans="1:63" s="121" customFormat="1" x14ac:dyDescent="0.25">
      <c r="A327" s="595">
        <v>40815</v>
      </c>
      <c r="B327" s="529">
        <f t="shared" si="163"/>
        <v>9</v>
      </c>
      <c r="C327" s="597">
        <v>4</v>
      </c>
      <c r="D327" s="598" t="s">
        <v>277</v>
      </c>
      <c r="E327" s="598" t="s">
        <v>276</v>
      </c>
      <c r="F327" s="529">
        <v>3607.96</v>
      </c>
      <c r="G327" s="597">
        <v>58</v>
      </c>
      <c r="H327" s="597">
        <v>1</v>
      </c>
      <c r="I327" s="554">
        <v>0.54513888888888895</v>
      </c>
      <c r="J327" s="554">
        <v>0.54513888888888895</v>
      </c>
      <c r="K327" s="120">
        <v>0.54861111111111105</v>
      </c>
      <c r="L327" s="565">
        <f t="shared" si="186"/>
        <v>3.4722222222220989E-3</v>
      </c>
      <c r="M327" s="120">
        <v>0.56944444444444442</v>
      </c>
      <c r="N327" s="565">
        <f t="shared" si="187"/>
        <v>2.083333333333337E-2</v>
      </c>
      <c r="O327" s="120">
        <v>0.57638888888888895</v>
      </c>
      <c r="P327" s="565">
        <f t="shared" si="167"/>
        <v>6.9444444444445308E-3</v>
      </c>
      <c r="Q327" s="120">
        <v>0.59027777777777779</v>
      </c>
      <c r="R327" s="120">
        <v>0.63541666666666663</v>
      </c>
      <c r="S327" s="9">
        <f t="shared" si="168"/>
        <v>4.513888888888884E-2</v>
      </c>
      <c r="T327" s="120">
        <v>0.59027777777777779</v>
      </c>
      <c r="U327" s="120">
        <v>0.63541666666666663</v>
      </c>
      <c r="V327" s="9">
        <f t="shared" si="169"/>
        <v>4.513888888888884E-2</v>
      </c>
      <c r="W327" s="120">
        <v>0.64583333333333337</v>
      </c>
      <c r="X327" s="9">
        <f t="shared" si="166"/>
        <v>1.0416666666666741E-2</v>
      </c>
      <c r="Y327" s="120">
        <v>0.64652777777777781</v>
      </c>
      <c r="Z327" s="155">
        <f t="shared" si="188"/>
        <v>6.9444444444444198E-4</v>
      </c>
      <c r="AA327" s="120">
        <v>0.7055555555555556</v>
      </c>
      <c r="AB327" s="565">
        <f t="shared" si="189"/>
        <v>5.902777777777779E-2</v>
      </c>
      <c r="AC327" s="120">
        <v>0.7055555555555556</v>
      </c>
      <c r="AD327" s="120">
        <v>0.7055555555555556</v>
      </c>
      <c r="AE327" s="9">
        <f t="shared" si="170"/>
        <v>0</v>
      </c>
      <c r="AF327" s="120">
        <v>0.73611111111111116</v>
      </c>
      <c r="AG327" s="120">
        <v>0.74305555555555547</v>
      </c>
      <c r="AH327" s="9">
        <f t="shared" si="193"/>
        <v>6.9444444444443088E-3</v>
      </c>
      <c r="AI327" s="154">
        <f t="shared" si="171"/>
        <v>0</v>
      </c>
      <c r="AJ327" s="154">
        <f t="shared" si="172"/>
        <v>10</v>
      </c>
      <c r="AK327" s="120">
        <v>0.74305555555555547</v>
      </c>
      <c r="AL327" s="120">
        <v>0.74652777777777779</v>
      </c>
      <c r="AM327" s="9">
        <f t="shared" si="173"/>
        <v>3.4722222222223209E-3</v>
      </c>
      <c r="AN327" s="568">
        <f t="shared" si="165"/>
        <v>0.20138888888888884</v>
      </c>
      <c r="AO327" s="10">
        <f t="shared" si="190"/>
        <v>4</v>
      </c>
      <c r="AP327" s="10">
        <f t="shared" si="174"/>
        <v>50</v>
      </c>
      <c r="AQ327" s="565">
        <f t="shared" si="191"/>
        <v>5.902777777777779E-2</v>
      </c>
      <c r="AR327" s="10">
        <f t="shared" si="175"/>
        <v>1</v>
      </c>
      <c r="AS327" s="10">
        <f t="shared" si="176"/>
        <v>25</v>
      </c>
      <c r="AT327" s="554"/>
      <c r="AU327" s="554"/>
      <c r="AV327" s="554"/>
      <c r="AW327" s="546">
        <f t="shared" si="177"/>
        <v>0</v>
      </c>
      <c r="AX327" s="546">
        <f t="shared" si="161"/>
        <v>0</v>
      </c>
      <c r="AY327" s="554"/>
      <c r="AZ327" s="546">
        <f t="shared" si="178"/>
        <v>0</v>
      </c>
      <c r="BA327" s="546">
        <f t="shared" si="179"/>
        <v>0</v>
      </c>
      <c r="BB327" s="554"/>
      <c r="BC327" s="546">
        <f t="shared" si="180"/>
        <v>0</v>
      </c>
      <c r="BD327" s="546">
        <f t="shared" si="181"/>
        <v>0</v>
      </c>
      <c r="BE327" s="554"/>
      <c r="BF327" s="546">
        <f t="shared" si="182"/>
        <v>0</v>
      </c>
      <c r="BG327" s="546">
        <f t="shared" si="183"/>
        <v>0</v>
      </c>
      <c r="BH327" s="554"/>
      <c r="BI327" s="637">
        <f t="shared" si="184"/>
        <v>0</v>
      </c>
      <c r="BJ327" s="558">
        <f t="shared" si="185"/>
        <v>0</v>
      </c>
      <c r="BK327" s="642">
        <f t="shared" si="192"/>
        <v>62.206206896551727</v>
      </c>
    </row>
    <row r="328" spans="1:63" s="121" customFormat="1" x14ac:dyDescent="0.25">
      <c r="A328" s="595">
        <v>40816</v>
      </c>
      <c r="B328" s="596">
        <v>9</v>
      </c>
      <c r="C328" s="597">
        <v>37</v>
      </c>
      <c r="D328" s="598" t="s">
        <v>33</v>
      </c>
      <c r="E328" s="598" t="s">
        <v>350</v>
      </c>
      <c r="F328" s="529">
        <v>3456.23</v>
      </c>
      <c r="G328" s="597">
        <v>59</v>
      </c>
      <c r="H328" s="597">
        <v>0</v>
      </c>
      <c r="I328" s="554">
        <v>0.77430555555555547</v>
      </c>
      <c r="J328" s="554">
        <v>0.77430555555555547</v>
      </c>
      <c r="K328" s="120">
        <v>0.77777777777777779</v>
      </c>
      <c r="L328" s="565">
        <f t="shared" si="186"/>
        <v>3.4722222222223209E-3</v>
      </c>
      <c r="M328" s="120">
        <v>0.80208333333333337</v>
      </c>
      <c r="N328" s="565">
        <f t="shared" si="187"/>
        <v>2.430555555555558E-2</v>
      </c>
      <c r="O328" s="120">
        <v>0.81944444444444453</v>
      </c>
      <c r="P328" s="565">
        <f t="shared" si="167"/>
        <v>1.736111111111116E-2</v>
      </c>
      <c r="Q328" s="120">
        <v>0.82291666666666663</v>
      </c>
      <c r="R328" s="120">
        <v>1.125</v>
      </c>
      <c r="S328" s="9">
        <f t="shared" si="168"/>
        <v>0.30208333333333337</v>
      </c>
      <c r="T328" s="120">
        <v>0.82291666666666663</v>
      </c>
      <c r="U328" s="120">
        <v>1.125</v>
      </c>
      <c r="V328" s="9">
        <f t="shared" si="169"/>
        <v>0.30208333333333337</v>
      </c>
      <c r="W328" s="120">
        <v>1.0486111111111112</v>
      </c>
      <c r="X328" s="9">
        <f t="shared" si="166"/>
        <v>-7.638888888888884E-2</v>
      </c>
      <c r="Y328" s="120">
        <v>1.0645833333333334</v>
      </c>
      <c r="Z328" s="155">
        <f t="shared" si="188"/>
        <v>1.5972222222222276E-2</v>
      </c>
      <c r="AA328" s="120">
        <v>1.2375</v>
      </c>
      <c r="AB328" s="565">
        <f t="shared" si="189"/>
        <v>0.17291666666666661</v>
      </c>
      <c r="AC328" s="120">
        <v>1.2375</v>
      </c>
      <c r="AD328" s="120">
        <v>1.2375</v>
      </c>
      <c r="AE328" s="9">
        <f t="shared" si="170"/>
        <v>0</v>
      </c>
      <c r="AF328" s="120">
        <v>1.2458333333333333</v>
      </c>
      <c r="AG328" s="120">
        <v>1.25</v>
      </c>
      <c r="AH328" s="9">
        <f t="shared" si="193"/>
        <v>4.1666666666666519E-3</v>
      </c>
      <c r="AI328" s="154">
        <f t="shared" si="171"/>
        <v>0</v>
      </c>
      <c r="AJ328" s="154">
        <f t="shared" si="172"/>
        <v>6</v>
      </c>
      <c r="AK328" s="120">
        <v>1.25</v>
      </c>
      <c r="AL328" s="120">
        <v>1.2569444444444444</v>
      </c>
      <c r="AM328" s="9">
        <f t="shared" si="173"/>
        <v>6.9444444444444198E-3</v>
      </c>
      <c r="AN328" s="568">
        <f t="shared" si="165"/>
        <v>0.48263888888888895</v>
      </c>
      <c r="AO328" s="10">
        <f t="shared" si="190"/>
        <v>11</v>
      </c>
      <c r="AP328" s="10">
        <f t="shared" si="174"/>
        <v>35</v>
      </c>
      <c r="AQ328" s="565">
        <f t="shared" si="191"/>
        <v>0.17291666666666661</v>
      </c>
      <c r="AR328" s="10">
        <f t="shared" si="175"/>
        <v>4</v>
      </c>
      <c r="AS328" s="10">
        <f t="shared" si="176"/>
        <v>9</v>
      </c>
      <c r="AT328" s="554"/>
      <c r="AU328" s="554"/>
      <c r="AV328" s="554"/>
      <c r="AW328" s="546">
        <f t="shared" si="177"/>
        <v>0</v>
      </c>
      <c r="AX328" s="546">
        <f t="shared" si="161"/>
        <v>0</v>
      </c>
      <c r="AY328" s="554"/>
      <c r="AZ328" s="546">
        <f t="shared" si="178"/>
        <v>0</v>
      </c>
      <c r="BA328" s="546">
        <f t="shared" si="179"/>
        <v>0</v>
      </c>
      <c r="BB328" s="554"/>
      <c r="BC328" s="546">
        <f t="shared" si="180"/>
        <v>0</v>
      </c>
      <c r="BD328" s="546">
        <f t="shared" si="181"/>
        <v>0</v>
      </c>
      <c r="BE328" s="554"/>
      <c r="BF328" s="546">
        <f t="shared" si="182"/>
        <v>0</v>
      </c>
      <c r="BG328" s="546">
        <f t="shared" si="183"/>
        <v>0</v>
      </c>
      <c r="BH328" s="554"/>
      <c r="BI328" s="637">
        <f t="shared" si="184"/>
        <v>0</v>
      </c>
      <c r="BJ328" s="558">
        <f t="shared" si="185"/>
        <v>0</v>
      </c>
      <c r="BK328" s="642">
        <f t="shared" si="192"/>
        <v>58.580169491525425</v>
      </c>
    </row>
    <row r="329" spans="1:63" s="121" customFormat="1" x14ac:dyDescent="0.25">
      <c r="A329" s="595">
        <v>40816</v>
      </c>
      <c r="B329" s="596">
        <v>9</v>
      </c>
      <c r="C329" s="597">
        <v>38</v>
      </c>
      <c r="D329" s="598" t="s">
        <v>33</v>
      </c>
      <c r="E329" s="598" t="s">
        <v>374</v>
      </c>
      <c r="F329" s="529">
        <v>2344.58</v>
      </c>
      <c r="G329" s="597">
        <v>42</v>
      </c>
      <c r="H329" s="597">
        <v>3</v>
      </c>
      <c r="I329" s="554">
        <v>0.87847222222222221</v>
      </c>
      <c r="J329" s="554">
        <v>0.87847222222222221</v>
      </c>
      <c r="K329" s="120">
        <v>0.92361111111111116</v>
      </c>
      <c r="L329" s="565">
        <f t="shared" si="186"/>
        <v>4.5138888888888951E-2</v>
      </c>
      <c r="M329" s="120">
        <v>0.93055555555555547</v>
      </c>
      <c r="N329" s="565">
        <f t="shared" si="187"/>
        <v>6.9444444444443088E-3</v>
      </c>
      <c r="O329" s="120">
        <v>1.0625</v>
      </c>
      <c r="P329" s="565">
        <f t="shared" si="167"/>
        <v>0.13194444444444453</v>
      </c>
      <c r="Q329" s="120">
        <v>1.0659722222222221</v>
      </c>
      <c r="R329" s="120">
        <v>1.1041666666666667</v>
      </c>
      <c r="S329" s="9">
        <f t="shared" si="168"/>
        <v>3.8194444444444642E-2</v>
      </c>
      <c r="T329" s="120">
        <v>1.0659722222222221</v>
      </c>
      <c r="U329" s="120">
        <v>1.1041666666666667</v>
      </c>
      <c r="V329" s="9">
        <f t="shared" si="169"/>
        <v>3.8194444444444642E-2</v>
      </c>
      <c r="W329" s="120">
        <v>1.1076388888888888</v>
      </c>
      <c r="X329" s="9">
        <f t="shared" si="166"/>
        <v>3.4722222222220989E-3</v>
      </c>
      <c r="Y329" s="120">
        <v>1.1090277777777777</v>
      </c>
      <c r="Z329" s="155">
        <f t="shared" si="188"/>
        <v>1.388888888888884E-3</v>
      </c>
      <c r="AA329" s="120">
        <v>1.2479166666666666</v>
      </c>
      <c r="AB329" s="565">
        <f t="shared" si="189"/>
        <v>0.13888888888888884</v>
      </c>
      <c r="AC329" s="120">
        <v>1.2479166666666666</v>
      </c>
      <c r="AD329" s="120">
        <v>1.2479166666666666</v>
      </c>
      <c r="AE329" s="9">
        <f t="shared" si="170"/>
        <v>0</v>
      </c>
      <c r="AF329" s="120">
        <v>1.2534722222222221</v>
      </c>
      <c r="AG329" s="120">
        <v>1.2569444444444444</v>
      </c>
      <c r="AH329" s="9">
        <f t="shared" si="193"/>
        <v>3.4722222222223209E-3</v>
      </c>
      <c r="AI329" s="154">
        <f t="shared" si="171"/>
        <v>0</v>
      </c>
      <c r="AJ329" s="154">
        <f t="shared" si="172"/>
        <v>5</v>
      </c>
      <c r="AK329" s="120">
        <v>1.2569444444444444</v>
      </c>
      <c r="AL329" s="120">
        <v>1.2604166666666667</v>
      </c>
      <c r="AM329" s="9">
        <f t="shared" si="173"/>
        <v>3.4722222222223209E-3</v>
      </c>
      <c r="AN329" s="568">
        <f t="shared" si="165"/>
        <v>0.38194444444444453</v>
      </c>
      <c r="AO329" s="10">
        <f t="shared" si="190"/>
        <v>9</v>
      </c>
      <c r="AP329" s="10">
        <f t="shared" si="174"/>
        <v>10</v>
      </c>
      <c r="AQ329" s="565">
        <f t="shared" si="191"/>
        <v>0.13888888888888884</v>
      </c>
      <c r="AR329" s="10">
        <f t="shared" si="175"/>
        <v>3</v>
      </c>
      <c r="AS329" s="10">
        <f t="shared" si="176"/>
        <v>20</v>
      </c>
      <c r="AT329" s="554"/>
      <c r="AU329" s="554"/>
      <c r="AV329" s="554"/>
      <c r="AW329" s="546">
        <f t="shared" si="177"/>
        <v>0</v>
      </c>
      <c r="AX329" s="546">
        <f t="shared" si="161"/>
        <v>0</v>
      </c>
      <c r="AY329" s="554"/>
      <c r="AZ329" s="546">
        <f t="shared" si="178"/>
        <v>0</v>
      </c>
      <c r="BA329" s="546">
        <f t="shared" si="179"/>
        <v>0</v>
      </c>
      <c r="BB329" s="554"/>
      <c r="BC329" s="546">
        <f t="shared" si="180"/>
        <v>0</v>
      </c>
      <c r="BD329" s="546">
        <f t="shared" si="181"/>
        <v>0</v>
      </c>
      <c r="BE329" s="554"/>
      <c r="BF329" s="546">
        <f t="shared" si="182"/>
        <v>0</v>
      </c>
      <c r="BG329" s="546">
        <f t="shared" si="183"/>
        <v>0</v>
      </c>
      <c r="BH329" s="554"/>
      <c r="BI329" s="637">
        <f t="shared" si="184"/>
        <v>0</v>
      </c>
      <c r="BJ329" s="558">
        <f t="shared" si="185"/>
        <v>0</v>
      </c>
      <c r="BK329" s="642">
        <f t="shared" si="192"/>
        <v>55.823333333333331</v>
      </c>
    </row>
    <row r="330" spans="1:63" s="121" customFormat="1" x14ac:dyDescent="0.25">
      <c r="A330" s="595">
        <v>40816</v>
      </c>
      <c r="B330" s="596">
        <v>9</v>
      </c>
      <c r="C330" s="597">
        <v>10</v>
      </c>
      <c r="D330" s="598" t="s">
        <v>243</v>
      </c>
      <c r="E330" s="598" t="s">
        <v>315</v>
      </c>
      <c r="F330" s="529">
        <v>3561.46</v>
      </c>
      <c r="G330" s="597">
        <v>59</v>
      </c>
      <c r="H330" s="597">
        <v>0</v>
      </c>
      <c r="I330" s="554">
        <v>0.10416666666666667</v>
      </c>
      <c r="J330" s="554">
        <v>0.10416666666666667</v>
      </c>
      <c r="K330" s="120">
        <v>0.26041666666666669</v>
      </c>
      <c r="L330" s="565">
        <f t="shared" si="186"/>
        <v>0.15625</v>
      </c>
      <c r="M330" s="120">
        <v>0.27083333333333331</v>
      </c>
      <c r="N330" s="565">
        <f t="shared" si="187"/>
        <v>1.041666666666663E-2</v>
      </c>
      <c r="O330" s="120">
        <v>0.28472222222222221</v>
      </c>
      <c r="P330" s="565">
        <f t="shared" si="167"/>
        <v>1.3888888888888895E-2</v>
      </c>
      <c r="Q330" s="120">
        <v>0.28819444444444448</v>
      </c>
      <c r="R330" s="120">
        <v>0.33333333333333331</v>
      </c>
      <c r="S330" s="9">
        <f t="shared" si="168"/>
        <v>4.513888888888884E-2</v>
      </c>
      <c r="T330" s="120">
        <v>0.28819444444444448</v>
      </c>
      <c r="U330" s="120">
        <v>0.33333333333333331</v>
      </c>
      <c r="V330" s="9">
        <f t="shared" si="169"/>
        <v>4.513888888888884E-2</v>
      </c>
      <c r="W330" s="120">
        <v>0.33402777777777781</v>
      </c>
      <c r="X330" s="9">
        <f t="shared" si="166"/>
        <v>6.9444444444449749E-4</v>
      </c>
      <c r="Y330" s="120">
        <v>0.3347222222222222</v>
      </c>
      <c r="Z330" s="155">
        <f t="shared" si="188"/>
        <v>6.9444444444438647E-4</v>
      </c>
      <c r="AA330" s="120">
        <v>0.45208333333333334</v>
      </c>
      <c r="AB330" s="565">
        <f t="shared" si="189"/>
        <v>0.11736111111111114</v>
      </c>
      <c r="AC330" s="120">
        <v>0.45208333333333334</v>
      </c>
      <c r="AD330" s="120">
        <v>0.45208333333333334</v>
      </c>
      <c r="AE330" s="9">
        <f t="shared" si="170"/>
        <v>0</v>
      </c>
      <c r="AF330" s="120">
        <v>0.47152777777777777</v>
      </c>
      <c r="AG330" s="120">
        <v>0.47569444444444442</v>
      </c>
      <c r="AH330" s="9">
        <f t="shared" si="193"/>
        <v>4.1666666666666519E-3</v>
      </c>
      <c r="AI330" s="154">
        <f t="shared" si="171"/>
        <v>0</v>
      </c>
      <c r="AJ330" s="154">
        <f t="shared" si="172"/>
        <v>6</v>
      </c>
      <c r="AK330" s="120">
        <v>0.47569444444444442</v>
      </c>
      <c r="AL330" s="120">
        <v>0.47916666666666669</v>
      </c>
      <c r="AM330" s="9">
        <f t="shared" si="173"/>
        <v>3.4722222222222654E-3</v>
      </c>
      <c r="AN330" s="568">
        <f t="shared" si="165"/>
        <v>0.375</v>
      </c>
      <c r="AO330" s="10">
        <f t="shared" si="190"/>
        <v>9</v>
      </c>
      <c r="AP330" s="10">
        <f t="shared" si="174"/>
        <v>0</v>
      </c>
      <c r="AQ330" s="565">
        <f t="shared" si="191"/>
        <v>0.11736111111111114</v>
      </c>
      <c r="AR330" s="10">
        <f t="shared" si="175"/>
        <v>2</v>
      </c>
      <c r="AS330" s="10">
        <f t="shared" si="176"/>
        <v>49</v>
      </c>
      <c r="AT330" s="554"/>
      <c r="AU330" s="554"/>
      <c r="AV330" s="554"/>
      <c r="AW330" s="546">
        <f t="shared" si="177"/>
        <v>0</v>
      </c>
      <c r="AX330" s="546">
        <f t="shared" si="161"/>
        <v>0</v>
      </c>
      <c r="AY330" s="554"/>
      <c r="AZ330" s="546">
        <f t="shared" si="178"/>
        <v>0</v>
      </c>
      <c r="BA330" s="546">
        <f t="shared" si="179"/>
        <v>0</v>
      </c>
      <c r="BB330" s="554"/>
      <c r="BC330" s="546">
        <f t="shared" si="180"/>
        <v>0</v>
      </c>
      <c r="BD330" s="546">
        <f t="shared" si="181"/>
        <v>0</v>
      </c>
      <c r="BE330" s="554"/>
      <c r="BF330" s="546">
        <f t="shared" si="182"/>
        <v>0</v>
      </c>
      <c r="BG330" s="546">
        <f t="shared" si="183"/>
        <v>0</v>
      </c>
      <c r="BH330" s="554"/>
      <c r="BI330" s="637">
        <f t="shared" si="184"/>
        <v>0</v>
      </c>
      <c r="BJ330" s="558">
        <f t="shared" si="185"/>
        <v>0</v>
      </c>
      <c r="BK330" s="642">
        <f t="shared" si="192"/>
        <v>60.36372881355932</v>
      </c>
    </row>
    <row r="331" spans="1:63" s="121" customFormat="1" x14ac:dyDescent="0.25">
      <c r="A331" s="595">
        <v>40816</v>
      </c>
      <c r="B331" s="596">
        <v>9</v>
      </c>
      <c r="C331" s="597">
        <v>4</v>
      </c>
      <c r="D331" s="598" t="s">
        <v>346</v>
      </c>
      <c r="E331" s="598" t="s">
        <v>225</v>
      </c>
      <c r="F331" s="529">
        <v>3566.34</v>
      </c>
      <c r="G331" s="597">
        <v>59</v>
      </c>
      <c r="H331" s="597">
        <v>0</v>
      </c>
      <c r="I331" s="554">
        <v>0.67013888888888884</v>
      </c>
      <c r="J331" s="554">
        <v>0.67013888888888884</v>
      </c>
      <c r="K331" s="120">
        <v>0.67708333333333337</v>
      </c>
      <c r="L331" s="565">
        <f t="shared" si="186"/>
        <v>6.9444444444445308E-3</v>
      </c>
      <c r="M331" s="120">
        <v>0.68402777777777779</v>
      </c>
      <c r="N331" s="565">
        <f t="shared" si="187"/>
        <v>6.9444444444444198E-3</v>
      </c>
      <c r="O331" s="120">
        <v>0.70138888888888884</v>
      </c>
      <c r="P331" s="565">
        <f t="shared" si="167"/>
        <v>1.7361111111111049E-2</v>
      </c>
      <c r="Q331" s="120">
        <v>0.70138888888888884</v>
      </c>
      <c r="R331" s="120">
        <v>0.72916666666666663</v>
      </c>
      <c r="S331" s="9">
        <f t="shared" si="168"/>
        <v>2.777777777777779E-2</v>
      </c>
      <c r="T331" s="120">
        <v>0.70138888888888884</v>
      </c>
      <c r="U331" s="120">
        <v>0.72916666666666663</v>
      </c>
      <c r="V331" s="9">
        <f t="shared" si="169"/>
        <v>2.777777777777779E-2</v>
      </c>
      <c r="W331" s="120">
        <v>0.73263888888888884</v>
      </c>
      <c r="X331" s="9">
        <f t="shared" si="166"/>
        <v>3.4722222222222099E-3</v>
      </c>
      <c r="Y331" s="120">
        <v>0.73333333333333339</v>
      </c>
      <c r="Z331" s="155">
        <f t="shared" si="188"/>
        <v>6.94444444444553E-4</v>
      </c>
      <c r="AA331" s="120">
        <v>0.81597222222222221</v>
      </c>
      <c r="AB331" s="565">
        <f t="shared" si="189"/>
        <v>8.2638888888888817E-2</v>
      </c>
      <c r="AC331" s="120">
        <v>0.81597222222222221</v>
      </c>
      <c r="AD331" s="120">
        <v>0.81597222222222221</v>
      </c>
      <c r="AE331" s="9">
        <f t="shared" si="170"/>
        <v>0</v>
      </c>
      <c r="AF331" s="120">
        <v>0.86805555555555547</v>
      </c>
      <c r="AG331" s="120">
        <v>0.87152777777777779</v>
      </c>
      <c r="AH331" s="9">
        <f t="shared" si="193"/>
        <v>3.4722222222223209E-3</v>
      </c>
      <c r="AI331" s="154">
        <f t="shared" si="171"/>
        <v>0</v>
      </c>
      <c r="AJ331" s="154">
        <f t="shared" si="172"/>
        <v>5</v>
      </c>
      <c r="AK331" s="120">
        <v>0.87152777777777779</v>
      </c>
      <c r="AL331" s="120">
        <v>0.875</v>
      </c>
      <c r="AM331" s="9">
        <f t="shared" si="173"/>
        <v>3.4722222222222099E-3</v>
      </c>
      <c r="AN331" s="568">
        <f t="shared" si="165"/>
        <v>0.20486111111111116</v>
      </c>
      <c r="AO331" s="10">
        <f t="shared" si="190"/>
        <v>4</v>
      </c>
      <c r="AP331" s="10">
        <f t="shared" si="174"/>
        <v>55</v>
      </c>
      <c r="AQ331" s="565">
        <f t="shared" si="191"/>
        <v>8.2638888888888817E-2</v>
      </c>
      <c r="AR331" s="10">
        <f t="shared" si="175"/>
        <v>1</v>
      </c>
      <c r="AS331" s="10">
        <f t="shared" si="176"/>
        <v>59</v>
      </c>
      <c r="AT331" s="554"/>
      <c r="AU331" s="554"/>
      <c r="AV331" s="554"/>
      <c r="AW331" s="546">
        <f t="shared" si="177"/>
        <v>0</v>
      </c>
      <c r="AX331" s="546">
        <f t="shared" si="161"/>
        <v>0</v>
      </c>
      <c r="AY331" s="554"/>
      <c r="AZ331" s="546">
        <f t="shared" si="178"/>
        <v>0</v>
      </c>
      <c r="BA331" s="546">
        <f t="shared" si="179"/>
        <v>0</v>
      </c>
      <c r="BB331" s="554"/>
      <c r="BC331" s="546">
        <f t="shared" si="180"/>
        <v>0</v>
      </c>
      <c r="BD331" s="546">
        <f t="shared" si="181"/>
        <v>0</v>
      </c>
      <c r="BE331" s="554"/>
      <c r="BF331" s="546">
        <f t="shared" si="182"/>
        <v>0</v>
      </c>
      <c r="BG331" s="546">
        <f t="shared" si="183"/>
        <v>0</v>
      </c>
      <c r="BH331" s="554"/>
      <c r="BI331" s="637">
        <f t="shared" si="184"/>
        <v>0</v>
      </c>
      <c r="BJ331" s="558">
        <f t="shared" si="185"/>
        <v>0</v>
      </c>
      <c r="BK331" s="642">
        <f t="shared" si="192"/>
        <v>60.446440677966102</v>
      </c>
    </row>
    <row r="332" spans="1:63" s="56" customFormat="1" x14ac:dyDescent="0.25">
      <c r="A332" s="599">
        <v>40816</v>
      </c>
      <c r="B332" s="600">
        <v>9</v>
      </c>
      <c r="C332" s="601">
        <v>8</v>
      </c>
      <c r="D332" s="602" t="s">
        <v>224</v>
      </c>
      <c r="E332" s="602" t="s">
        <v>225</v>
      </c>
      <c r="F332" s="530">
        <v>3329.22</v>
      </c>
      <c r="G332" s="601">
        <v>55</v>
      </c>
      <c r="H332" s="601">
        <v>4</v>
      </c>
      <c r="I332" s="555">
        <v>0.81597222222222221</v>
      </c>
      <c r="J332" s="555">
        <v>0.81597222222222221</v>
      </c>
      <c r="K332" s="150">
        <v>0.81944444444444453</v>
      </c>
      <c r="L332" s="566">
        <f t="shared" si="186"/>
        <v>3.4722222222223209E-3</v>
      </c>
      <c r="M332" s="150">
        <v>0.82291666666666663</v>
      </c>
      <c r="N332" s="566">
        <f t="shared" si="187"/>
        <v>3.4722222222220989E-3</v>
      </c>
      <c r="O332" s="150">
        <v>0.84375</v>
      </c>
      <c r="P332" s="566">
        <f t="shared" si="167"/>
        <v>2.083333333333337E-2</v>
      </c>
      <c r="Q332" s="150">
        <v>0.84722222222222221</v>
      </c>
      <c r="R332" s="150">
        <v>0.91666666666666663</v>
      </c>
      <c r="S332" s="156">
        <f t="shared" si="168"/>
        <v>6.944444444444442E-2</v>
      </c>
      <c r="T332" s="150">
        <v>0.84722222222222221</v>
      </c>
      <c r="U332" s="150">
        <v>0.91666666666666663</v>
      </c>
      <c r="V332" s="156">
        <f t="shared" si="169"/>
        <v>6.944444444444442E-2</v>
      </c>
      <c r="W332" s="150">
        <v>0.92013888888888884</v>
      </c>
      <c r="X332" s="156">
        <f t="shared" si="166"/>
        <v>3.4722222222222099E-3</v>
      </c>
      <c r="Y332" s="150">
        <v>0.92361111111111116</v>
      </c>
      <c r="Z332" s="159">
        <f t="shared" si="188"/>
        <v>3.4722222222223209E-3</v>
      </c>
      <c r="AA332" s="150">
        <v>0.96875</v>
      </c>
      <c r="AB332" s="566">
        <f t="shared" si="189"/>
        <v>4.513888888888884E-2</v>
      </c>
      <c r="AC332" s="150">
        <v>0.96875</v>
      </c>
      <c r="AD332" s="150">
        <v>0.96875</v>
      </c>
      <c r="AE332" s="156">
        <f t="shared" si="170"/>
        <v>0</v>
      </c>
      <c r="AF332" s="150">
        <v>0.97569444444444453</v>
      </c>
      <c r="AG332" s="150">
        <v>0.97916666666666663</v>
      </c>
      <c r="AH332" s="156">
        <f t="shared" si="193"/>
        <v>3.4722222222220989E-3</v>
      </c>
      <c r="AI332" s="158">
        <f t="shared" si="171"/>
        <v>0</v>
      </c>
      <c r="AJ332" s="158">
        <f t="shared" si="172"/>
        <v>5</v>
      </c>
      <c r="AK332" s="150">
        <v>0.97916666666666663</v>
      </c>
      <c r="AL332" s="150">
        <v>0.98263888888888884</v>
      </c>
      <c r="AM332" s="156">
        <f t="shared" si="173"/>
        <v>3.4722222222222099E-3</v>
      </c>
      <c r="AN332" s="633">
        <f t="shared" si="165"/>
        <v>0.16666666666666663</v>
      </c>
      <c r="AO332" s="157">
        <f t="shared" si="190"/>
        <v>4</v>
      </c>
      <c r="AP332" s="157">
        <f t="shared" si="174"/>
        <v>0</v>
      </c>
      <c r="AQ332" s="566">
        <f t="shared" si="191"/>
        <v>4.513888888888884E-2</v>
      </c>
      <c r="AR332" s="157">
        <f t="shared" si="175"/>
        <v>1</v>
      </c>
      <c r="AS332" s="157">
        <f t="shared" si="176"/>
        <v>5</v>
      </c>
      <c r="AT332" s="555"/>
      <c r="AU332" s="554"/>
      <c r="AV332" s="554"/>
      <c r="AW332" s="546">
        <f t="shared" si="177"/>
        <v>0</v>
      </c>
      <c r="AX332" s="546">
        <f t="shared" si="161"/>
        <v>0</v>
      </c>
      <c r="AY332" s="554"/>
      <c r="AZ332" s="546">
        <f t="shared" si="178"/>
        <v>0</v>
      </c>
      <c r="BA332" s="546">
        <f t="shared" si="179"/>
        <v>0</v>
      </c>
      <c r="BB332" s="554"/>
      <c r="BC332" s="546">
        <f t="shared" si="180"/>
        <v>0</v>
      </c>
      <c r="BD332" s="546">
        <f t="shared" si="181"/>
        <v>0</v>
      </c>
      <c r="BE332" s="554"/>
      <c r="BF332" s="546">
        <f t="shared" si="182"/>
        <v>0</v>
      </c>
      <c r="BG332" s="546">
        <f t="shared" si="183"/>
        <v>0</v>
      </c>
      <c r="BH332" s="554"/>
      <c r="BI332" s="637">
        <f t="shared" si="184"/>
        <v>0</v>
      </c>
      <c r="BJ332" s="558">
        <f t="shared" si="185"/>
        <v>0</v>
      </c>
      <c r="BK332" s="643">
        <f t="shared" si="192"/>
        <v>60.531272727272722</v>
      </c>
    </row>
    <row r="333" spans="1:63" s="162" customFormat="1" ht="45" x14ac:dyDescent="0.25">
      <c r="A333" s="603">
        <v>40817</v>
      </c>
      <c r="B333" s="531">
        <f t="shared" ref="B333:B396" si="194">MONTH(A333)</f>
        <v>10</v>
      </c>
      <c r="C333" s="604">
        <v>1</v>
      </c>
      <c r="D333" s="605" t="s">
        <v>33</v>
      </c>
      <c r="E333" s="605" t="s">
        <v>378</v>
      </c>
      <c r="F333" s="531">
        <v>3574.19</v>
      </c>
      <c r="G333" s="604">
        <v>57</v>
      </c>
      <c r="H333" s="604">
        <v>2</v>
      </c>
      <c r="I333" s="556">
        <v>0.4236111111111111</v>
      </c>
      <c r="J333" s="556">
        <v>0.4236111111111111</v>
      </c>
      <c r="K333" s="163">
        <v>0.4375</v>
      </c>
      <c r="L333" s="565">
        <f t="shared" si="186"/>
        <v>1.3888888888888895E-2</v>
      </c>
      <c r="M333" s="163">
        <v>0.44097222222222227</v>
      </c>
      <c r="N333" s="565">
        <f t="shared" si="187"/>
        <v>3.4722222222222654E-3</v>
      </c>
      <c r="O333" s="163">
        <v>0.4513888888888889</v>
      </c>
      <c r="P333" s="565">
        <f t="shared" si="167"/>
        <v>1.041666666666663E-2</v>
      </c>
      <c r="Q333" s="163">
        <v>0.45833333333333331</v>
      </c>
      <c r="R333" s="163">
        <v>0.47916666666666669</v>
      </c>
      <c r="S333" s="9">
        <f t="shared" si="168"/>
        <v>2.083333333333337E-2</v>
      </c>
      <c r="T333" s="163">
        <v>0.45833333333333331</v>
      </c>
      <c r="U333" s="163">
        <v>0.47916666666666669</v>
      </c>
      <c r="V333" s="9">
        <f t="shared" ref="V333:V353" si="195">U333-T333</f>
        <v>2.083333333333337E-2</v>
      </c>
      <c r="W333" s="163">
        <v>0.45277777777777778</v>
      </c>
      <c r="X333" s="9">
        <f t="shared" si="166"/>
        <v>-2.6388888888888906E-2</v>
      </c>
      <c r="Y333" s="163">
        <v>0.46180555555555558</v>
      </c>
      <c r="Z333" s="155">
        <f t="shared" si="188"/>
        <v>9.0277777777778012E-3</v>
      </c>
      <c r="AA333" s="163">
        <v>0.71458333333333324</v>
      </c>
      <c r="AB333" s="565">
        <f t="shared" si="189"/>
        <v>0.25277777777777766</v>
      </c>
      <c r="AC333" s="163">
        <v>0.71458333333333324</v>
      </c>
      <c r="AD333" s="163">
        <v>0.71458333333333324</v>
      </c>
      <c r="AE333" s="9">
        <f t="shared" si="170"/>
        <v>0</v>
      </c>
      <c r="AF333" s="163">
        <v>0.72222222222222221</v>
      </c>
      <c r="AG333" s="163">
        <v>0.74305555555555547</v>
      </c>
      <c r="AH333" s="9">
        <f t="shared" si="193"/>
        <v>2.0833333333333259E-2</v>
      </c>
      <c r="AI333" s="154">
        <f t="shared" si="171"/>
        <v>0</v>
      </c>
      <c r="AJ333" s="154">
        <f t="shared" si="172"/>
        <v>30</v>
      </c>
      <c r="AK333" s="163">
        <v>0.74305555555555547</v>
      </c>
      <c r="AL333" s="163">
        <v>0.74444444444444446</v>
      </c>
      <c r="AM333" s="9">
        <f t="shared" si="173"/>
        <v>1.388888888888995E-3</v>
      </c>
      <c r="AN333" s="568">
        <f t="shared" si="165"/>
        <v>0.32083333333333336</v>
      </c>
      <c r="AO333" s="10">
        <f t="shared" si="190"/>
        <v>7</v>
      </c>
      <c r="AP333" s="10">
        <f t="shared" si="174"/>
        <v>42</v>
      </c>
      <c r="AQ333" s="565">
        <f t="shared" si="191"/>
        <v>0.25277777777777766</v>
      </c>
      <c r="AR333" s="10">
        <f t="shared" si="175"/>
        <v>6</v>
      </c>
      <c r="AS333" s="10">
        <f t="shared" si="176"/>
        <v>4</v>
      </c>
      <c r="AT333" s="556"/>
      <c r="AU333" s="554"/>
      <c r="AV333" s="554"/>
      <c r="AW333" s="546">
        <f t="shared" si="177"/>
        <v>0</v>
      </c>
      <c r="AX333" s="546">
        <f t="shared" si="161"/>
        <v>0</v>
      </c>
      <c r="AY333" s="554"/>
      <c r="AZ333" s="546">
        <f t="shared" si="178"/>
        <v>0</v>
      </c>
      <c r="BA333" s="546">
        <f t="shared" si="179"/>
        <v>0</v>
      </c>
      <c r="BB333" s="554"/>
      <c r="BC333" s="546">
        <f t="shared" si="180"/>
        <v>0</v>
      </c>
      <c r="BD333" s="546">
        <f t="shared" si="181"/>
        <v>0</v>
      </c>
      <c r="BE333" s="554"/>
      <c r="BF333" s="546">
        <f t="shared" si="182"/>
        <v>0</v>
      </c>
      <c r="BG333" s="546">
        <f t="shared" si="183"/>
        <v>0</v>
      </c>
      <c r="BH333" s="554"/>
      <c r="BI333" s="637">
        <f t="shared" si="184"/>
        <v>0</v>
      </c>
      <c r="BJ333" s="558">
        <f t="shared" si="185"/>
        <v>0</v>
      </c>
      <c r="BK333" s="642">
        <f t="shared" si="192"/>
        <v>62.705087719298248</v>
      </c>
    </row>
    <row r="334" spans="1:63" s="162" customFormat="1" x14ac:dyDescent="0.25">
      <c r="A334" s="603">
        <v>40817</v>
      </c>
      <c r="B334" s="531">
        <f t="shared" si="194"/>
        <v>10</v>
      </c>
      <c r="C334" s="604">
        <v>2</v>
      </c>
      <c r="D334" s="605" t="s">
        <v>33</v>
      </c>
      <c r="E334" s="605" t="s">
        <v>280</v>
      </c>
      <c r="F334" s="531">
        <v>2843.01</v>
      </c>
      <c r="G334" s="604">
        <v>45</v>
      </c>
      <c r="H334" s="604">
        <v>14</v>
      </c>
      <c r="I334" s="556">
        <v>0.55902777777777779</v>
      </c>
      <c r="J334" s="556">
        <v>0.55902777777777779</v>
      </c>
      <c r="K334" s="163">
        <v>0.68402777777777779</v>
      </c>
      <c r="L334" s="565">
        <f t="shared" si="186"/>
        <v>0.125</v>
      </c>
      <c r="M334" s="163">
        <v>0.6875</v>
      </c>
      <c r="N334" s="565">
        <f t="shared" si="187"/>
        <v>3.4722222222222099E-3</v>
      </c>
      <c r="O334" s="163">
        <v>0.70138888888888884</v>
      </c>
      <c r="P334" s="565">
        <f t="shared" si="167"/>
        <v>1.388888888888884E-2</v>
      </c>
      <c r="Q334" s="163">
        <v>0.70138888888888884</v>
      </c>
      <c r="R334" s="163">
        <v>0.75</v>
      </c>
      <c r="S334" s="9">
        <f t="shared" si="168"/>
        <v>4.861111111111116E-2</v>
      </c>
      <c r="T334" s="163">
        <v>0.70138888888888884</v>
      </c>
      <c r="U334" s="163">
        <v>0.75</v>
      </c>
      <c r="V334" s="9">
        <f t="shared" si="195"/>
        <v>4.861111111111116E-2</v>
      </c>
      <c r="W334" s="163">
        <v>0.75347222222222221</v>
      </c>
      <c r="X334" s="9">
        <f t="shared" si="166"/>
        <v>3.4722222222222099E-3</v>
      </c>
      <c r="Y334" s="163">
        <v>0.77430555555555547</v>
      </c>
      <c r="Z334" s="155">
        <f t="shared" si="188"/>
        <v>2.0833333333333259E-2</v>
      </c>
      <c r="AA334" s="163">
        <v>0.8569444444444444</v>
      </c>
      <c r="AB334" s="565">
        <f t="shared" si="189"/>
        <v>8.2638888888888928E-2</v>
      </c>
      <c r="AC334" s="163">
        <v>0.8569444444444444</v>
      </c>
      <c r="AD334" s="163">
        <v>0.8569444444444444</v>
      </c>
      <c r="AE334" s="9">
        <f t="shared" si="170"/>
        <v>0</v>
      </c>
      <c r="AF334" s="163">
        <v>0.87152777777777779</v>
      </c>
      <c r="AG334" s="163">
        <v>0.87291666666666667</v>
      </c>
      <c r="AH334" s="9">
        <f t="shared" si="193"/>
        <v>1.388888888888884E-3</v>
      </c>
      <c r="AI334" s="154">
        <f t="shared" si="171"/>
        <v>0</v>
      </c>
      <c r="AJ334" s="154">
        <f t="shared" si="172"/>
        <v>2</v>
      </c>
      <c r="AK334" s="163">
        <v>0.87291666666666667</v>
      </c>
      <c r="AL334" s="163">
        <v>0.875</v>
      </c>
      <c r="AM334" s="9">
        <f t="shared" si="173"/>
        <v>2.0833333333333259E-3</v>
      </c>
      <c r="AN334" s="568">
        <f t="shared" si="165"/>
        <v>0.31597222222222221</v>
      </c>
      <c r="AO334" s="10">
        <f t="shared" si="190"/>
        <v>7</v>
      </c>
      <c r="AP334" s="10">
        <f t="shared" si="174"/>
        <v>35</v>
      </c>
      <c r="AQ334" s="565">
        <f t="shared" si="191"/>
        <v>8.2638888888888928E-2</v>
      </c>
      <c r="AR334" s="10">
        <f t="shared" si="175"/>
        <v>1</v>
      </c>
      <c r="AS334" s="10">
        <f t="shared" si="176"/>
        <v>59</v>
      </c>
      <c r="AT334" s="556"/>
      <c r="AU334" s="554"/>
      <c r="AV334" s="554"/>
      <c r="AW334" s="546">
        <f t="shared" si="177"/>
        <v>0</v>
      </c>
      <c r="AX334" s="546">
        <f t="shared" si="161"/>
        <v>0</v>
      </c>
      <c r="AY334" s="554"/>
      <c r="AZ334" s="546">
        <f t="shared" si="178"/>
        <v>0</v>
      </c>
      <c r="BA334" s="546">
        <f t="shared" si="179"/>
        <v>0</v>
      </c>
      <c r="BB334" s="554"/>
      <c r="BC334" s="546">
        <f t="shared" si="180"/>
        <v>0</v>
      </c>
      <c r="BD334" s="546">
        <f t="shared" si="181"/>
        <v>0</v>
      </c>
      <c r="BE334" s="554"/>
      <c r="BF334" s="546">
        <f t="shared" si="182"/>
        <v>0</v>
      </c>
      <c r="BG334" s="546">
        <f t="shared" si="183"/>
        <v>0</v>
      </c>
      <c r="BH334" s="554"/>
      <c r="BI334" s="637">
        <f t="shared" si="184"/>
        <v>0</v>
      </c>
      <c r="BJ334" s="558">
        <f t="shared" si="185"/>
        <v>0</v>
      </c>
      <c r="BK334" s="642">
        <f t="shared" si="192"/>
        <v>63.178000000000004</v>
      </c>
    </row>
    <row r="335" spans="1:63" s="162" customFormat="1" x14ac:dyDescent="0.25">
      <c r="A335" s="603">
        <v>40817</v>
      </c>
      <c r="B335" s="531">
        <f t="shared" si="194"/>
        <v>10</v>
      </c>
      <c r="C335" s="604">
        <v>1</v>
      </c>
      <c r="D335" s="605" t="s">
        <v>379</v>
      </c>
      <c r="E335" s="605" t="s">
        <v>276</v>
      </c>
      <c r="F335" s="531">
        <v>3679.72</v>
      </c>
      <c r="G335" s="604">
        <v>59</v>
      </c>
      <c r="H335" s="604">
        <v>0</v>
      </c>
      <c r="I335" s="556">
        <v>0.67361111111111116</v>
      </c>
      <c r="J335" s="556">
        <v>0.67361111111111116</v>
      </c>
      <c r="K335" s="163">
        <v>0.69791666666666663</v>
      </c>
      <c r="L335" s="565">
        <f t="shared" si="186"/>
        <v>2.4305555555555469E-2</v>
      </c>
      <c r="M335" s="163">
        <v>0.70138888888888884</v>
      </c>
      <c r="N335" s="565">
        <f t="shared" si="187"/>
        <v>3.4722222222222099E-3</v>
      </c>
      <c r="O335" s="163">
        <v>0.71875</v>
      </c>
      <c r="P335" s="565">
        <f t="shared" si="167"/>
        <v>1.736111111111116E-2</v>
      </c>
      <c r="Q335" s="163">
        <v>0.76041666666666663</v>
      </c>
      <c r="R335" s="163">
        <v>0.82291666666666663</v>
      </c>
      <c r="S335" s="9">
        <f t="shared" si="168"/>
        <v>6.25E-2</v>
      </c>
      <c r="T335" s="163">
        <v>0.76041666666666663</v>
      </c>
      <c r="U335" s="163">
        <v>0.82291666666666663</v>
      </c>
      <c r="V335" s="9">
        <f t="shared" si="195"/>
        <v>6.25E-2</v>
      </c>
      <c r="W335" s="163">
        <v>0.88194444444444453</v>
      </c>
      <c r="X335" s="9">
        <f t="shared" si="166"/>
        <v>5.9027777777777901E-2</v>
      </c>
      <c r="Y335" s="163">
        <v>0.89583333333333337</v>
      </c>
      <c r="Z335" s="155">
        <f t="shared" si="188"/>
        <v>1.388888888888884E-2</v>
      </c>
      <c r="AA335" s="163">
        <v>0.95486111111111116</v>
      </c>
      <c r="AB335" s="565">
        <f t="shared" si="189"/>
        <v>5.902777777777779E-2</v>
      </c>
      <c r="AC335" s="163">
        <v>0.95486111111111116</v>
      </c>
      <c r="AD335" s="163">
        <v>0.95486111111111116</v>
      </c>
      <c r="AE335" s="9">
        <f t="shared" si="170"/>
        <v>0</v>
      </c>
      <c r="AF335" s="163">
        <v>0.95833333333333337</v>
      </c>
      <c r="AG335" s="163">
        <v>0.96180555555555547</v>
      </c>
      <c r="AH335" s="9">
        <f t="shared" si="193"/>
        <v>3.4722222222220989E-3</v>
      </c>
      <c r="AI335" s="154">
        <f t="shared" ref="AI335:AI371" si="196">HOUR(AH335)</f>
        <v>0</v>
      </c>
      <c r="AJ335" s="154">
        <f t="shared" ref="AJ335:AJ371" si="197">MINUTE(AH335)</f>
        <v>5</v>
      </c>
      <c r="AK335" s="163">
        <v>0.96180555555555547</v>
      </c>
      <c r="AL335" s="163">
        <v>0.96527777777777779</v>
      </c>
      <c r="AM335" s="9">
        <f t="shared" si="173"/>
        <v>3.4722222222223209E-3</v>
      </c>
      <c r="AN335" s="568">
        <f t="shared" si="165"/>
        <v>0.29166666666666663</v>
      </c>
      <c r="AO335" s="10">
        <f t="shared" si="190"/>
        <v>7</v>
      </c>
      <c r="AP335" s="10">
        <f t="shared" si="174"/>
        <v>0</v>
      </c>
      <c r="AQ335" s="565">
        <f t="shared" si="191"/>
        <v>5.902777777777779E-2</v>
      </c>
      <c r="AR335" s="10">
        <f t="shared" si="175"/>
        <v>1</v>
      </c>
      <c r="AS335" s="10">
        <f t="shared" si="176"/>
        <v>25</v>
      </c>
      <c r="AT335" s="556"/>
      <c r="AU335" s="554"/>
      <c r="AV335" s="554"/>
      <c r="AW335" s="546">
        <f t="shared" si="177"/>
        <v>0</v>
      </c>
      <c r="AX335" s="546">
        <f t="shared" si="161"/>
        <v>0</v>
      </c>
      <c r="AY335" s="554"/>
      <c r="AZ335" s="546">
        <f t="shared" si="178"/>
        <v>0</v>
      </c>
      <c r="BA335" s="546">
        <f t="shared" si="179"/>
        <v>0</v>
      </c>
      <c r="BB335" s="554"/>
      <c r="BC335" s="546">
        <f t="shared" si="180"/>
        <v>0</v>
      </c>
      <c r="BD335" s="546">
        <f t="shared" si="181"/>
        <v>0</v>
      </c>
      <c r="BE335" s="554"/>
      <c r="BF335" s="546">
        <f t="shared" si="182"/>
        <v>0</v>
      </c>
      <c r="BG335" s="546">
        <f t="shared" si="183"/>
        <v>0</v>
      </c>
      <c r="BH335" s="554"/>
      <c r="BI335" s="637">
        <f t="shared" si="184"/>
        <v>0</v>
      </c>
      <c r="BJ335" s="558">
        <f t="shared" si="185"/>
        <v>0</v>
      </c>
      <c r="BK335" s="642">
        <f t="shared" si="192"/>
        <v>62.368135593220337</v>
      </c>
    </row>
    <row r="336" spans="1:63" s="162" customFormat="1" x14ac:dyDescent="0.25">
      <c r="A336" s="603">
        <v>40817</v>
      </c>
      <c r="B336" s="531">
        <f t="shared" si="194"/>
        <v>10</v>
      </c>
      <c r="C336" s="604">
        <v>1</v>
      </c>
      <c r="D336" s="605" t="s">
        <v>309</v>
      </c>
      <c r="E336" s="605" t="s">
        <v>265</v>
      </c>
      <c r="F336" s="531">
        <v>3688.7</v>
      </c>
      <c r="G336" s="604">
        <v>59</v>
      </c>
      <c r="H336" s="604">
        <v>0</v>
      </c>
      <c r="I336" s="556">
        <v>0.86458333333333337</v>
      </c>
      <c r="J336" s="556">
        <v>0.86458333333333337</v>
      </c>
      <c r="K336" s="163">
        <v>0.95138888888888884</v>
      </c>
      <c r="L336" s="565">
        <f t="shared" si="186"/>
        <v>8.6805555555555469E-2</v>
      </c>
      <c r="M336" s="163">
        <v>0.95833333333333337</v>
      </c>
      <c r="N336" s="565">
        <f t="shared" si="187"/>
        <v>6.9444444444445308E-3</v>
      </c>
      <c r="O336" s="163">
        <v>0.96527777777777779</v>
      </c>
      <c r="P336" s="565">
        <f t="shared" si="167"/>
        <v>6.9444444444444198E-3</v>
      </c>
      <c r="Q336" s="163">
        <v>0.96875</v>
      </c>
      <c r="R336" s="163">
        <v>1.0104166666666667</v>
      </c>
      <c r="S336" s="9">
        <f t="shared" si="168"/>
        <v>4.1666666666666741E-2</v>
      </c>
      <c r="T336" s="163">
        <v>0.96875</v>
      </c>
      <c r="U336" s="163">
        <v>1.0104166666666667</v>
      </c>
      <c r="V336" s="9">
        <f t="shared" si="195"/>
        <v>4.1666666666666741E-2</v>
      </c>
      <c r="W336" s="163">
        <v>1.0131944444444445</v>
      </c>
      <c r="X336" s="9">
        <f t="shared" si="166"/>
        <v>2.7777777777777679E-3</v>
      </c>
      <c r="Y336" s="163">
        <v>1.0138888888888888</v>
      </c>
      <c r="Z336" s="155">
        <f t="shared" si="188"/>
        <v>6.9444444444433095E-4</v>
      </c>
      <c r="AA336" s="163">
        <v>1.1097222222222223</v>
      </c>
      <c r="AB336" s="565">
        <f t="shared" si="189"/>
        <v>9.5833333333333437E-2</v>
      </c>
      <c r="AC336" s="163">
        <v>1.1097222222222223</v>
      </c>
      <c r="AD336" s="163">
        <v>1.1097222222222223</v>
      </c>
      <c r="AE336" s="9">
        <f t="shared" si="170"/>
        <v>0</v>
      </c>
      <c r="AF336" s="163">
        <v>1.1277777777777778</v>
      </c>
      <c r="AG336" s="163">
        <v>1.1298611111111112</v>
      </c>
      <c r="AH336" s="9">
        <f t="shared" si="193"/>
        <v>2.083333333333437E-3</v>
      </c>
      <c r="AI336" s="154">
        <f t="shared" si="196"/>
        <v>0</v>
      </c>
      <c r="AJ336" s="154">
        <f t="shared" si="197"/>
        <v>3</v>
      </c>
      <c r="AK336" s="163">
        <v>1.1298611111111112</v>
      </c>
      <c r="AL336" s="163">
        <v>1.1319444444444444</v>
      </c>
      <c r="AM336" s="9">
        <f t="shared" si="173"/>
        <v>2.0833333333332149E-3</v>
      </c>
      <c r="AN336" s="568">
        <f t="shared" si="165"/>
        <v>0.26736111111111105</v>
      </c>
      <c r="AO336" s="10">
        <f t="shared" si="190"/>
        <v>6</v>
      </c>
      <c r="AP336" s="10">
        <f t="shared" si="174"/>
        <v>25</v>
      </c>
      <c r="AQ336" s="565">
        <f t="shared" si="191"/>
        <v>9.5833333333333437E-2</v>
      </c>
      <c r="AR336" s="10">
        <f t="shared" si="175"/>
        <v>2</v>
      </c>
      <c r="AS336" s="10">
        <f t="shared" si="176"/>
        <v>18</v>
      </c>
      <c r="AT336" s="556"/>
      <c r="AU336" s="554"/>
      <c r="AV336" s="554"/>
      <c r="AW336" s="546">
        <f t="shared" si="177"/>
        <v>0</v>
      </c>
      <c r="AX336" s="546">
        <f t="shared" si="161"/>
        <v>0</v>
      </c>
      <c r="AY336" s="554"/>
      <c r="AZ336" s="546">
        <f t="shared" si="178"/>
        <v>0</v>
      </c>
      <c r="BA336" s="546">
        <f t="shared" si="179"/>
        <v>0</v>
      </c>
      <c r="BB336" s="554"/>
      <c r="BC336" s="546">
        <f t="shared" si="180"/>
        <v>0</v>
      </c>
      <c r="BD336" s="546">
        <f t="shared" si="181"/>
        <v>0</v>
      </c>
      <c r="BE336" s="554"/>
      <c r="BF336" s="546">
        <f t="shared" si="182"/>
        <v>0</v>
      </c>
      <c r="BG336" s="546">
        <f t="shared" si="183"/>
        <v>0</v>
      </c>
      <c r="BH336" s="554"/>
      <c r="BI336" s="637">
        <f t="shared" si="184"/>
        <v>0</v>
      </c>
      <c r="BJ336" s="558">
        <f t="shared" si="185"/>
        <v>0</v>
      </c>
      <c r="BK336" s="642">
        <f t="shared" si="192"/>
        <v>62.520338983050841</v>
      </c>
    </row>
    <row r="337" spans="1:63" s="162" customFormat="1" x14ac:dyDescent="0.25">
      <c r="A337" s="603">
        <v>40817</v>
      </c>
      <c r="B337" s="531">
        <f t="shared" si="194"/>
        <v>10</v>
      </c>
      <c r="C337" s="604">
        <v>1</v>
      </c>
      <c r="D337" s="605" t="s">
        <v>226</v>
      </c>
      <c r="E337" s="605" t="s">
        <v>225</v>
      </c>
      <c r="F337" s="531">
        <v>3590.93</v>
      </c>
      <c r="G337" s="604">
        <v>58</v>
      </c>
      <c r="H337" s="604">
        <v>1</v>
      </c>
      <c r="I337" s="556">
        <v>1</v>
      </c>
      <c r="J337" s="556">
        <v>1</v>
      </c>
      <c r="K337" s="163">
        <v>1.0590277777777779</v>
      </c>
      <c r="L337" s="565">
        <f t="shared" si="186"/>
        <v>5.9027777777777901E-2</v>
      </c>
      <c r="M337" s="163">
        <v>1.0659722222222221</v>
      </c>
      <c r="N337" s="565">
        <f t="shared" si="187"/>
        <v>6.9444444444441977E-3</v>
      </c>
      <c r="O337" s="163">
        <v>1.0729166666666667</v>
      </c>
      <c r="P337" s="565">
        <f t="shared" si="167"/>
        <v>6.9444444444446418E-3</v>
      </c>
      <c r="Q337" s="163">
        <v>1.0729166666666667</v>
      </c>
      <c r="R337" s="163">
        <v>1.125</v>
      </c>
      <c r="S337" s="9">
        <f t="shared" si="168"/>
        <v>5.2083333333333259E-2</v>
      </c>
      <c r="T337" s="163">
        <v>1.0729166666666667</v>
      </c>
      <c r="U337" s="163">
        <v>1.125</v>
      </c>
      <c r="V337" s="9">
        <f t="shared" si="195"/>
        <v>5.2083333333333259E-2</v>
      </c>
      <c r="W337" s="163">
        <v>1.1319444444444444</v>
      </c>
      <c r="X337" s="9">
        <f t="shared" si="166"/>
        <v>6.9444444444444198E-3</v>
      </c>
      <c r="Y337" s="163">
        <v>1.1395833333333334</v>
      </c>
      <c r="Z337" s="155">
        <f t="shared" si="188"/>
        <v>7.6388888888889728E-3</v>
      </c>
      <c r="AA337" s="163">
        <v>1.2395833333333333</v>
      </c>
      <c r="AB337" s="565">
        <f t="shared" si="189"/>
        <v>9.9999999999999867E-2</v>
      </c>
      <c r="AC337" s="163">
        <v>1.2395833333333333</v>
      </c>
      <c r="AD337" s="163">
        <v>1.2395833333333333</v>
      </c>
      <c r="AE337" s="9">
        <f t="shared" ref="AE337:AE353" si="198">AD337-AC337</f>
        <v>0</v>
      </c>
      <c r="AF337" s="163">
        <v>1.2451388888888888</v>
      </c>
      <c r="AG337" s="163">
        <v>1.2465277777777779</v>
      </c>
      <c r="AH337" s="9">
        <f t="shared" si="193"/>
        <v>1.388888888889106E-3</v>
      </c>
      <c r="AI337" s="154">
        <f t="shared" si="196"/>
        <v>0</v>
      </c>
      <c r="AJ337" s="154">
        <f t="shared" si="197"/>
        <v>2</v>
      </c>
      <c r="AK337" s="163">
        <v>1.2465277777777779</v>
      </c>
      <c r="AL337" s="163">
        <v>1.25</v>
      </c>
      <c r="AM337" s="9">
        <f t="shared" si="173"/>
        <v>3.4722222222220989E-3</v>
      </c>
      <c r="AN337" s="568">
        <f t="shared" si="165"/>
        <v>0.25</v>
      </c>
      <c r="AO337" s="10">
        <f t="shared" si="190"/>
        <v>6</v>
      </c>
      <c r="AP337" s="10">
        <f t="shared" si="174"/>
        <v>0</v>
      </c>
      <c r="AQ337" s="565">
        <f t="shared" si="191"/>
        <v>9.9999999999999867E-2</v>
      </c>
      <c r="AR337" s="10">
        <f t="shared" si="175"/>
        <v>2</v>
      </c>
      <c r="AS337" s="10">
        <f t="shared" si="176"/>
        <v>24</v>
      </c>
      <c r="AT337" s="556"/>
      <c r="AU337" s="554"/>
      <c r="AV337" s="554"/>
      <c r="AW337" s="546">
        <f t="shared" si="177"/>
        <v>0</v>
      </c>
      <c r="AX337" s="546">
        <f t="shared" si="161"/>
        <v>0</v>
      </c>
      <c r="AY337" s="554"/>
      <c r="AZ337" s="546">
        <f t="shared" si="178"/>
        <v>0</v>
      </c>
      <c r="BA337" s="546">
        <f t="shared" si="179"/>
        <v>0</v>
      </c>
      <c r="BB337" s="554"/>
      <c r="BC337" s="546">
        <f t="shared" si="180"/>
        <v>0</v>
      </c>
      <c r="BD337" s="546">
        <f t="shared" si="181"/>
        <v>0</v>
      </c>
      <c r="BE337" s="554"/>
      <c r="BF337" s="546">
        <f t="shared" si="182"/>
        <v>0</v>
      </c>
      <c r="BG337" s="546">
        <f t="shared" si="183"/>
        <v>0</v>
      </c>
      <c r="BH337" s="554"/>
      <c r="BI337" s="637">
        <f t="shared" si="184"/>
        <v>0</v>
      </c>
      <c r="BJ337" s="558">
        <f t="shared" si="185"/>
        <v>0</v>
      </c>
      <c r="BK337" s="642">
        <f t="shared" si="192"/>
        <v>61.912586206896549</v>
      </c>
    </row>
    <row r="338" spans="1:63" s="162" customFormat="1" x14ac:dyDescent="0.25">
      <c r="A338" s="603">
        <v>40818</v>
      </c>
      <c r="B338" s="531">
        <f t="shared" si="194"/>
        <v>10</v>
      </c>
      <c r="C338" s="604">
        <v>1</v>
      </c>
      <c r="D338" s="605" t="s">
        <v>309</v>
      </c>
      <c r="E338" s="605" t="s">
        <v>265</v>
      </c>
      <c r="F338" s="531">
        <v>3655.97</v>
      </c>
      <c r="G338" s="604">
        <v>59</v>
      </c>
      <c r="H338" s="604">
        <v>0</v>
      </c>
      <c r="I338" s="556">
        <v>0.24652777777777779</v>
      </c>
      <c r="J338" s="556">
        <v>0.24652777777777779</v>
      </c>
      <c r="K338" s="163">
        <v>0.25</v>
      </c>
      <c r="L338" s="565">
        <f t="shared" si="186"/>
        <v>3.4722222222222099E-3</v>
      </c>
      <c r="M338" s="163">
        <v>0.25694444444444448</v>
      </c>
      <c r="N338" s="565">
        <f t="shared" si="187"/>
        <v>6.9444444444444753E-3</v>
      </c>
      <c r="O338" s="163">
        <v>0.2638888888888889</v>
      </c>
      <c r="P338" s="565">
        <f t="shared" si="167"/>
        <v>6.9444444444444198E-3</v>
      </c>
      <c r="Q338" s="163">
        <v>0.2673611111111111</v>
      </c>
      <c r="R338" s="163">
        <v>0.31597222222222221</v>
      </c>
      <c r="S338" s="9">
        <f t="shared" si="168"/>
        <v>4.8611111111111105E-2</v>
      </c>
      <c r="T338" s="163">
        <v>0.2673611111111111</v>
      </c>
      <c r="U338" s="163">
        <v>0.31597222222222221</v>
      </c>
      <c r="V338" s="9">
        <f t="shared" si="195"/>
        <v>4.8611111111111105E-2</v>
      </c>
      <c r="W338" s="163">
        <v>0.26527777777777778</v>
      </c>
      <c r="X338" s="50">
        <f t="shared" si="166"/>
        <v>-5.0694444444444431E-2</v>
      </c>
      <c r="Y338" s="163">
        <v>0.32847222222222222</v>
      </c>
      <c r="Z338" s="155">
        <f t="shared" si="188"/>
        <v>6.3194444444444442E-2</v>
      </c>
      <c r="AA338" s="163">
        <v>0.48472222222222222</v>
      </c>
      <c r="AB338" s="565">
        <f t="shared" si="189"/>
        <v>0.15625</v>
      </c>
      <c r="AC338" s="163">
        <v>0.48472222222222222</v>
      </c>
      <c r="AD338" s="163">
        <v>0.48472222222222222</v>
      </c>
      <c r="AE338" s="9">
        <f t="shared" si="198"/>
        <v>0</v>
      </c>
      <c r="AF338" s="163">
        <v>0.48958333333333331</v>
      </c>
      <c r="AG338" s="163">
        <v>0.4909722222222222</v>
      </c>
      <c r="AH338" s="9">
        <f t="shared" si="193"/>
        <v>1.388888888888884E-3</v>
      </c>
      <c r="AI338" s="154">
        <f t="shared" si="196"/>
        <v>0</v>
      </c>
      <c r="AJ338" s="154">
        <f t="shared" si="197"/>
        <v>2</v>
      </c>
      <c r="AK338" s="163">
        <v>0.4909722222222222</v>
      </c>
      <c r="AL338" s="163">
        <v>0.49305555555555558</v>
      </c>
      <c r="AM338" s="9">
        <f t="shared" si="173"/>
        <v>2.0833333333333814E-3</v>
      </c>
      <c r="AN338" s="568">
        <f t="shared" si="165"/>
        <v>0.24652777777777779</v>
      </c>
      <c r="AO338" s="10">
        <f t="shared" si="190"/>
        <v>5</v>
      </c>
      <c r="AP338" s="10">
        <f t="shared" si="174"/>
        <v>55</v>
      </c>
      <c r="AQ338" s="565">
        <f t="shared" si="191"/>
        <v>0.15625</v>
      </c>
      <c r="AR338" s="10">
        <f t="shared" si="175"/>
        <v>3</v>
      </c>
      <c r="AS338" s="10">
        <f t="shared" si="176"/>
        <v>45</v>
      </c>
      <c r="AT338" s="556"/>
      <c r="AU338" s="554"/>
      <c r="AV338" s="554"/>
      <c r="AW338" s="546">
        <f t="shared" si="177"/>
        <v>0</v>
      </c>
      <c r="AX338" s="546">
        <f t="shared" si="161"/>
        <v>0</v>
      </c>
      <c r="AY338" s="554"/>
      <c r="AZ338" s="546">
        <f t="shared" si="178"/>
        <v>0</v>
      </c>
      <c r="BA338" s="546">
        <f t="shared" si="179"/>
        <v>0</v>
      </c>
      <c r="BB338" s="554"/>
      <c r="BC338" s="546">
        <f t="shared" si="180"/>
        <v>0</v>
      </c>
      <c r="BD338" s="546">
        <f t="shared" si="181"/>
        <v>0</v>
      </c>
      <c r="BE338" s="554"/>
      <c r="BF338" s="546">
        <f t="shared" si="182"/>
        <v>0</v>
      </c>
      <c r="BG338" s="546">
        <f t="shared" si="183"/>
        <v>0</v>
      </c>
      <c r="BH338" s="554"/>
      <c r="BI338" s="637">
        <f t="shared" si="184"/>
        <v>0</v>
      </c>
      <c r="BJ338" s="558">
        <f t="shared" si="185"/>
        <v>0</v>
      </c>
      <c r="BK338" s="642">
        <f t="shared" si="192"/>
        <v>61.965593220338981</v>
      </c>
    </row>
    <row r="339" spans="1:63" s="162" customFormat="1" x14ac:dyDescent="0.25">
      <c r="A339" s="603">
        <v>40818</v>
      </c>
      <c r="B339" s="531">
        <f t="shared" si="194"/>
        <v>10</v>
      </c>
      <c r="C339" s="604">
        <v>1</v>
      </c>
      <c r="D339" s="605" t="s">
        <v>243</v>
      </c>
      <c r="E339" s="605" t="s">
        <v>288</v>
      </c>
      <c r="F339" s="531">
        <v>3591.93</v>
      </c>
      <c r="G339" s="604">
        <v>58</v>
      </c>
      <c r="H339" s="604">
        <v>1</v>
      </c>
      <c r="I339" s="556">
        <v>0.45833333333333331</v>
      </c>
      <c r="J339" s="556">
        <v>0.45833333333333331</v>
      </c>
      <c r="K339" s="163">
        <v>0.46180555555555558</v>
      </c>
      <c r="L339" s="565">
        <f t="shared" si="186"/>
        <v>3.4722222222222654E-3</v>
      </c>
      <c r="M339" s="163">
        <v>0.46527777777777773</v>
      </c>
      <c r="N339" s="565">
        <f t="shared" si="187"/>
        <v>3.4722222222221544E-3</v>
      </c>
      <c r="O339" s="163">
        <v>0.47916666666666669</v>
      </c>
      <c r="P339" s="565">
        <f t="shared" si="167"/>
        <v>1.3888888888888951E-2</v>
      </c>
      <c r="Q339" s="163">
        <v>0.4826388888888889</v>
      </c>
      <c r="R339" s="163">
        <v>0.55208333333333337</v>
      </c>
      <c r="S339" s="9">
        <f t="shared" si="168"/>
        <v>6.9444444444444475E-2</v>
      </c>
      <c r="T339" s="163">
        <v>0.4826388888888889</v>
      </c>
      <c r="U339" s="163">
        <v>0.55208333333333337</v>
      </c>
      <c r="V339" s="9">
        <f t="shared" si="195"/>
        <v>6.9444444444444475E-2</v>
      </c>
      <c r="W339" s="163">
        <v>0.55555555555555558</v>
      </c>
      <c r="X339" s="9">
        <f t="shared" si="166"/>
        <v>3.4722222222222099E-3</v>
      </c>
      <c r="Y339" s="163">
        <v>0.5625</v>
      </c>
      <c r="Z339" s="155">
        <f t="shared" si="188"/>
        <v>6.9444444444444198E-3</v>
      </c>
      <c r="AA339" s="163">
        <v>0.63680555555555551</v>
      </c>
      <c r="AB339" s="565">
        <f t="shared" si="189"/>
        <v>7.4305555555555514E-2</v>
      </c>
      <c r="AC339" s="163">
        <v>0.63680555555555551</v>
      </c>
      <c r="AD339" s="163">
        <v>0.63680555555555551</v>
      </c>
      <c r="AE339" s="9">
        <f t="shared" si="198"/>
        <v>0</v>
      </c>
      <c r="AF339" s="163">
        <v>0.65277777777777779</v>
      </c>
      <c r="AG339" s="163">
        <v>0.65555555555555556</v>
      </c>
      <c r="AH339" s="9">
        <f t="shared" si="193"/>
        <v>2.7777777777777679E-3</v>
      </c>
      <c r="AI339" s="154">
        <f t="shared" si="196"/>
        <v>0</v>
      </c>
      <c r="AJ339" s="154">
        <f t="shared" si="197"/>
        <v>4</v>
      </c>
      <c r="AK339" s="163">
        <v>0.65555555555555556</v>
      </c>
      <c r="AL339" s="163">
        <v>0.65972222222222221</v>
      </c>
      <c r="AM339" s="9">
        <f t="shared" si="173"/>
        <v>4.1666666666666519E-3</v>
      </c>
      <c r="AN339" s="568">
        <f t="shared" si="165"/>
        <v>0.2013888888888889</v>
      </c>
      <c r="AO339" s="10">
        <f t="shared" si="190"/>
        <v>4</v>
      </c>
      <c r="AP339" s="10">
        <f t="shared" si="174"/>
        <v>50</v>
      </c>
      <c r="AQ339" s="565">
        <f t="shared" si="191"/>
        <v>7.4305555555555514E-2</v>
      </c>
      <c r="AR339" s="10">
        <f t="shared" si="175"/>
        <v>1</v>
      </c>
      <c r="AS339" s="10">
        <f t="shared" si="176"/>
        <v>47</v>
      </c>
      <c r="AT339" s="556"/>
      <c r="AU339" s="554"/>
      <c r="AV339" s="554"/>
      <c r="AW339" s="546">
        <f t="shared" si="177"/>
        <v>0</v>
      </c>
      <c r="AX339" s="546">
        <f t="shared" si="161"/>
        <v>0</v>
      </c>
      <c r="AY339" s="554"/>
      <c r="AZ339" s="546">
        <f t="shared" si="178"/>
        <v>0</v>
      </c>
      <c r="BA339" s="546">
        <f t="shared" si="179"/>
        <v>0</v>
      </c>
      <c r="BB339" s="554"/>
      <c r="BC339" s="546">
        <f t="shared" si="180"/>
        <v>0</v>
      </c>
      <c r="BD339" s="546">
        <f t="shared" si="181"/>
        <v>0</v>
      </c>
      <c r="BE339" s="554"/>
      <c r="BF339" s="546">
        <f t="shared" si="182"/>
        <v>0</v>
      </c>
      <c r="BG339" s="546">
        <f t="shared" si="183"/>
        <v>0</v>
      </c>
      <c r="BH339" s="554"/>
      <c r="BI339" s="637">
        <f t="shared" si="184"/>
        <v>0</v>
      </c>
      <c r="BJ339" s="558">
        <f t="shared" si="185"/>
        <v>0</v>
      </c>
      <c r="BK339" s="642">
        <f t="shared" si="192"/>
        <v>61.929827586206891</v>
      </c>
    </row>
    <row r="340" spans="1:63" s="162" customFormat="1" x14ac:dyDescent="0.25">
      <c r="A340" s="603">
        <v>40818</v>
      </c>
      <c r="B340" s="531">
        <f t="shared" si="194"/>
        <v>10</v>
      </c>
      <c r="C340" s="604">
        <v>1</v>
      </c>
      <c r="D340" s="605" t="s">
        <v>346</v>
      </c>
      <c r="E340" s="605" t="s">
        <v>225</v>
      </c>
      <c r="F340" s="531">
        <v>3702.46</v>
      </c>
      <c r="G340" s="604">
        <v>59</v>
      </c>
      <c r="H340" s="604">
        <v>0</v>
      </c>
      <c r="I340" s="556">
        <v>0.65833333333333333</v>
      </c>
      <c r="J340" s="556">
        <v>0.65833333333333333</v>
      </c>
      <c r="K340" s="163">
        <v>0.66319444444444442</v>
      </c>
      <c r="L340" s="565">
        <f t="shared" si="186"/>
        <v>4.8611111111110938E-3</v>
      </c>
      <c r="M340" s="163">
        <v>0.67708333333333337</v>
      </c>
      <c r="N340" s="565">
        <f t="shared" si="187"/>
        <v>1.3888888888888951E-2</v>
      </c>
      <c r="O340" s="163">
        <v>0.69444444444444453</v>
      </c>
      <c r="P340" s="565">
        <f t="shared" si="167"/>
        <v>1.736111111111116E-2</v>
      </c>
      <c r="Q340" s="163">
        <v>0.69791666666666663</v>
      </c>
      <c r="R340" s="163">
        <v>0.72916666666666663</v>
      </c>
      <c r="S340" s="9">
        <f t="shared" si="168"/>
        <v>3.125E-2</v>
      </c>
      <c r="T340" s="163">
        <v>0.69791666666666663</v>
      </c>
      <c r="U340" s="163">
        <v>0.72916666666666663</v>
      </c>
      <c r="V340" s="9">
        <f t="shared" si="195"/>
        <v>3.125E-2</v>
      </c>
      <c r="W340" s="163">
        <v>0.75694444444444453</v>
      </c>
      <c r="X340" s="9">
        <f t="shared" si="166"/>
        <v>2.7777777777777901E-2</v>
      </c>
      <c r="Y340" s="163">
        <v>0.76736111111111116</v>
      </c>
      <c r="Z340" s="155">
        <f t="shared" si="188"/>
        <v>1.041666666666663E-2</v>
      </c>
      <c r="AA340" s="163">
        <v>0.90486111111111101</v>
      </c>
      <c r="AB340" s="565">
        <f t="shared" si="189"/>
        <v>0.13749999999999984</v>
      </c>
      <c r="AC340" s="163">
        <v>0.90486111111111101</v>
      </c>
      <c r="AD340" s="163">
        <v>0.90486111111111101</v>
      </c>
      <c r="AE340" s="9">
        <f t="shared" si="198"/>
        <v>0</v>
      </c>
      <c r="AF340" s="163">
        <v>0.90763888888888899</v>
      </c>
      <c r="AG340" s="163">
        <v>0.90833333333333333</v>
      </c>
      <c r="AH340" s="9">
        <f t="shared" si="193"/>
        <v>6.9444444444433095E-4</v>
      </c>
      <c r="AI340" s="154">
        <f t="shared" si="196"/>
        <v>0</v>
      </c>
      <c r="AJ340" s="154">
        <f t="shared" si="197"/>
        <v>1</v>
      </c>
      <c r="AK340" s="163">
        <v>0.90833333333333333</v>
      </c>
      <c r="AL340" s="163">
        <v>0.90972222222222221</v>
      </c>
      <c r="AM340" s="9">
        <f t="shared" si="173"/>
        <v>1.388888888888884E-3</v>
      </c>
      <c r="AN340" s="568">
        <f t="shared" si="165"/>
        <v>0.25138888888888888</v>
      </c>
      <c r="AO340" s="10">
        <f t="shared" si="190"/>
        <v>6</v>
      </c>
      <c r="AP340" s="10">
        <f t="shared" si="174"/>
        <v>2</v>
      </c>
      <c r="AQ340" s="565">
        <f t="shared" si="191"/>
        <v>0.13749999999999984</v>
      </c>
      <c r="AR340" s="10">
        <f t="shared" si="175"/>
        <v>3</v>
      </c>
      <c r="AS340" s="10">
        <f t="shared" si="176"/>
        <v>18</v>
      </c>
      <c r="AT340" s="556"/>
      <c r="AU340" s="554"/>
      <c r="AV340" s="554"/>
      <c r="AW340" s="546">
        <f t="shared" si="177"/>
        <v>0</v>
      </c>
      <c r="AX340" s="546">
        <f t="shared" si="161"/>
        <v>0</v>
      </c>
      <c r="AY340" s="554"/>
      <c r="AZ340" s="546">
        <f t="shared" si="178"/>
        <v>0</v>
      </c>
      <c r="BA340" s="546">
        <f t="shared" si="179"/>
        <v>0</v>
      </c>
      <c r="BB340" s="554"/>
      <c r="BC340" s="546">
        <f t="shared" si="180"/>
        <v>0</v>
      </c>
      <c r="BD340" s="546">
        <f t="shared" si="181"/>
        <v>0</v>
      </c>
      <c r="BE340" s="554"/>
      <c r="BF340" s="546">
        <f t="shared" si="182"/>
        <v>0</v>
      </c>
      <c r="BG340" s="546">
        <f t="shared" si="183"/>
        <v>0</v>
      </c>
      <c r="BH340" s="554"/>
      <c r="BI340" s="637">
        <f t="shared" si="184"/>
        <v>0</v>
      </c>
      <c r="BJ340" s="558">
        <f t="shared" si="185"/>
        <v>0</v>
      </c>
      <c r="BK340" s="642">
        <f t="shared" si="192"/>
        <v>62.753559322033901</v>
      </c>
    </row>
    <row r="341" spans="1:63" s="162" customFormat="1" ht="30" x14ac:dyDescent="0.25">
      <c r="A341" s="603">
        <v>40818</v>
      </c>
      <c r="B341" s="531">
        <f t="shared" si="194"/>
        <v>10</v>
      </c>
      <c r="C341" s="604">
        <v>3</v>
      </c>
      <c r="D341" s="605" t="s">
        <v>33</v>
      </c>
      <c r="E341" s="605" t="s">
        <v>256</v>
      </c>
      <c r="F341" s="531">
        <v>3618.41</v>
      </c>
      <c r="G341" s="604">
        <v>59</v>
      </c>
      <c r="H341" s="604">
        <v>0</v>
      </c>
      <c r="I341" s="556">
        <v>0.85416666666666663</v>
      </c>
      <c r="J341" s="556">
        <v>0.85416666666666663</v>
      </c>
      <c r="K341" s="163">
        <v>0.86111111111111116</v>
      </c>
      <c r="L341" s="565">
        <f t="shared" si="186"/>
        <v>6.9444444444445308E-3</v>
      </c>
      <c r="M341" s="163">
        <v>0.86805555555555547</v>
      </c>
      <c r="N341" s="565">
        <f t="shared" si="187"/>
        <v>6.9444444444443088E-3</v>
      </c>
      <c r="O341" s="163">
        <v>0.88194444444444453</v>
      </c>
      <c r="P341" s="565">
        <f t="shared" si="167"/>
        <v>1.3888888888889062E-2</v>
      </c>
      <c r="Q341" s="163">
        <v>0.88541666666666663</v>
      </c>
      <c r="R341" s="163">
        <v>0.94444444444444453</v>
      </c>
      <c r="S341" s="9">
        <f t="shared" si="168"/>
        <v>5.9027777777777901E-2</v>
      </c>
      <c r="T341" s="163">
        <v>0.88541666666666663</v>
      </c>
      <c r="U341" s="163">
        <v>0.94444444444444453</v>
      </c>
      <c r="V341" s="9">
        <f t="shared" si="195"/>
        <v>5.9027777777777901E-2</v>
      </c>
      <c r="W341" s="163">
        <v>0.9472222222222223</v>
      </c>
      <c r="X341" s="9">
        <f t="shared" si="166"/>
        <v>2.7777777777777679E-3</v>
      </c>
      <c r="Y341" s="163">
        <v>0.94861111111111107</v>
      </c>
      <c r="Z341" s="155">
        <f t="shared" si="188"/>
        <v>1.3888888888887729E-3</v>
      </c>
      <c r="AA341" s="163">
        <v>1.054861111111111</v>
      </c>
      <c r="AB341" s="565">
        <f t="shared" si="189"/>
        <v>0.10624999999999996</v>
      </c>
      <c r="AC341" s="163">
        <v>1.054861111111111</v>
      </c>
      <c r="AD341" s="163">
        <v>1.054861111111111</v>
      </c>
      <c r="AE341" s="9">
        <f t="shared" si="198"/>
        <v>0</v>
      </c>
      <c r="AF341" s="163">
        <v>1.0590277777777779</v>
      </c>
      <c r="AG341" s="163">
        <v>1.0625</v>
      </c>
      <c r="AH341" s="9">
        <f t="shared" si="193"/>
        <v>3.4722222222220989E-3</v>
      </c>
      <c r="AI341" s="154">
        <f t="shared" si="196"/>
        <v>0</v>
      </c>
      <c r="AJ341" s="154">
        <f t="shared" si="197"/>
        <v>5</v>
      </c>
      <c r="AK341" s="163">
        <v>1.0638888888888889</v>
      </c>
      <c r="AL341" s="163">
        <v>1.0659722222222221</v>
      </c>
      <c r="AM341" s="9">
        <f t="shared" si="173"/>
        <v>2.0833333333332149E-3</v>
      </c>
      <c r="AN341" s="568">
        <f t="shared" si="165"/>
        <v>0.21180555555555547</v>
      </c>
      <c r="AO341" s="10">
        <f t="shared" si="190"/>
        <v>5</v>
      </c>
      <c r="AP341" s="10">
        <f t="shared" si="174"/>
        <v>5</v>
      </c>
      <c r="AQ341" s="565">
        <f t="shared" si="191"/>
        <v>0.10624999999999996</v>
      </c>
      <c r="AR341" s="10">
        <f t="shared" si="175"/>
        <v>2</v>
      </c>
      <c r="AS341" s="10">
        <f t="shared" si="176"/>
        <v>33</v>
      </c>
      <c r="AT341" s="556"/>
      <c r="AU341" s="554"/>
      <c r="AV341" s="554"/>
      <c r="AW341" s="546">
        <f t="shared" si="177"/>
        <v>0</v>
      </c>
      <c r="AX341" s="546">
        <f t="shared" ref="AX341:AX404" si="199">MINUTE(AV341)</f>
        <v>0</v>
      </c>
      <c r="AY341" s="554"/>
      <c r="AZ341" s="546">
        <f t="shared" si="178"/>
        <v>0</v>
      </c>
      <c r="BA341" s="546">
        <f t="shared" si="179"/>
        <v>0</v>
      </c>
      <c r="BB341" s="554"/>
      <c r="BC341" s="546">
        <f t="shared" si="180"/>
        <v>0</v>
      </c>
      <c r="BD341" s="546">
        <f t="shared" si="181"/>
        <v>0</v>
      </c>
      <c r="BE341" s="554"/>
      <c r="BF341" s="546">
        <f t="shared" si="182"/>
        <v>0</v>
      </c>
      <c r="BG341" s="546">
        <f t="shared" si="183"/>
        <v>0</v>
      </c>
      <c r="BH341" s="554"/>
      <c r="BI341" s="637">
        <f t="shared" si="184"/>
        <v>0</v>
      </c>
      <c r="BJ341" s="558">
        <f t="shared" si="185"/>
        <v>0</v>
      </c>
      <c r="BK341" s="642">
        <f t="shared" si="192"/>
        <v>61.328983050847455</v>
      </c>
    </row>
    <row r="342" spans="1:63" s="162" customFormat="1" x14ac:dyDescent="0.25">
      <c r="A342" s="603">
        <v>40819</v>
      </c>
      <c r="B342" s="531">
        <f t="shared" si="194"/>
        <v>10</v>
      </c>
      <c r="C342" s="604">
        <v>4</v>
      </c>
      <c r="D342" s="605" t="s">
        <v>33</v>
      </c>
      <c r="E342" s="605" t="s">
        <v>280</v>
      </c>
      <c r="F342" s="531">
        <v>3698.63</v>
      </c>
      <c r="G342" s="604">
        <v>59</v>
      </c>
      <c r="H342" s="604">
        <v>0</v>
      </c>
      <c r="I342" s="556">
        <v>0.95138888888888884</v>
      </c>
      <c r="J342" s="556">
        <v>0.95138888888888884</v>
      </c>
      <c r="K342" s="163">
        <v>0.95486111111111116</v>
      </c>
      <c r="L342" s="565">
        <f t="shared" si="186"/>
        <v>3.4722222222223209E-3</v>
      </c>
      <c r="M342" s="163">
        <v>0.96527777777777779</v>
      </c>
      <c r="N342" s="565">
        <f t="shared" si="187"/>
        <v>1.041666666666663E-2</v>
      </c>
      <c r="O342" s="163">
        <v>0.98263888888888884</v>
      </c>
      <c r="P342" s="565">
        <f t="shared" si="167"/>
        <v>1.7361111111111049E-2</v>
      </c>
      <c r="Q342" s="163">
        <v>0.98611111111111116</v>
      </c>
      <c r="R342" s="163">
        <v>1.0486111111111112</v>
      </c>
      <c r="S342" s="9">
        <f>R342-Q342</f>
        <v>6.25E-2</v>
      </c>
      <c r="T342" s="163">
        <v>0.98611111111111116</v>
      </c>
      <c r="U342" s="163">
        <v>1.0486111111111112</v>
      </c>
      <c r="V342" s="9">
        <f t="shared" si="195"/>
        <v>6.25E-2</v>
      </c>
      <c r="W342" s="163">
        <v>1.0520833333333333</v>
      </c>
      <c r="X342" s="9">
        <f t="shared" si="166"/>
        <v>3.4722222222220989E-3</v>
      </c>
      <c r="Y342" s="163">
        <v>1.0659722222222221</v>
      </c>
      <c r="Z342" s="155">
        <f t="shared" si="188"/>
        <v>1.388888888888884E-2</v>
      </c>
      <c r="AA342" s="163">
        <v>1.2874999999999999</v>
      </c>
      <c r="AB342" s="565">
        <f t="shared" si="189"/>
        <v>0.22152777777777777</v>
      </c>
      <c r="AC342" s="163">
        <v>0.28750000000000003</v>
      </c>
      <c r="AD342" s="163">
        <v>0.28750000000000003</v>
      </c>
      <c r="AE342" s="9">
        <f t="shared" si="198"/>
        <v>0</v>
      </c>
      <c r="AF342" s="163">
        <v>1.3020833333333333</v>
      </c>
      <c r="AG342" s="163">
        <v>1.3104166666666666</v>
      </c>
      <c r="AH342" s="9">
        <f t="shared" si="193"/>
        <v>8.3333333333333037E-3</v>
      </c>
      <c r="AI342" s="154">
        <f t="shared" si="196"/>
        <v>0</v>
      </c>
      <c r="AJ342" s="154">
        <f t="shared" si="197"/>
        <v>12</v>
      </c>
      <c r="AK342" s="163">
        <v>1.3104166666666666</v>
      </c>
      <c r="AL342" s="163">
        <v>1.3125</v>
      </c>
      <c r="AM342" s="9">
        <f t="shared" si="173"/>
        <v>2.083333333333437E-3</v>
      </c>
      <c r="AN342" s="568">
        <f t="shared" si="165"/>
        <v>0.36111111111111116</v>
      </c>
      <c r="AO342" s="10">
        <f>HOUR(AN342)</f>
        <v>8</v>
      </c>
      <c r="AP342" s="10">
        <f>MINUTE(AN342)</f>
        <v>40</v>
      </c>
      <c r="AQ342" s="565">
        <f t="shared" si="191"/>
        <v>0.22152777777777777</v>
      </c>
      <c r="AR342" s="10">
        <f t="shared" si="175"/>
        <v>5</v>
      </c>
      <c r="AS342" s="10">
        <f t="shared" si="176"/>
        <v>19</v>
      </c>
      <c r="AT342" s="556"/>
      <c r="AU342" s="554"/>
      <c r="AV342" s="554"/>
      <c r="AW342" s="546">
        <f t="shared" si="177"/>
        <v>0</v>
      </c>
      <c r="AX342" s="546">
        <f t="shared" si="199"/>
        <v>0</v>
      </c>
      <c r="AY342" s="554"/>
      <c r="AZ342" s="546">
        <f t="shared" si="178"/>
        <v>0</v>
      </c>
      <c r="BA342" s="546">
        <f t="shared" si="179"/>
        <v>0</v>
      </c>
      <c r="BB342" s="554"/>
      <c r="BC342" s="546">
        <f t="shared" si="180"/>
        <v>0</v>
      </c>
      <c r="BD342" s="546">
        <f t="shared" si="181"/>
        <v>0</v>
      </c>
      <c r="BE342" s="554"/>
      <c r="BF342" s="546">
        <f t="shared" si="182"/>
        <v>0</v>
      </c>
      <c r="BG342" s="546">
        <f t="shared" si="183"/>
        <v>0</v>
      </c>
      <c r="BH342" s="554"/>
      <c r="BI342" s="637">
        <f t="shared" si="184"/>
        <v>0</v>
      </c>
      <c r="BJ342" s="558">
        <f t="shared" si="185"/>
        <v>0</v>
      </c>
      <c r="BK342" s="642">
        <f t="shared" si="192"/>
        <v>62.688644067796609</v>
      </c>
    </row>
    <row r="343" spans="1:63" s="162" customFormat="1" ht="30" x14ac:dyDescent="0.25">
      <c r="A343" s="603">
        <v>40819</v>
      </c>
      <c r="B343" s="531">
        <f t="shared" si="194"/>
        <v>10</v>
      </c>
      <c r="C343" s="604">
        <v>5</v>
      </c>
      <c r="D343" s="605" t="s">
        <v>33</v>
      </c>
      <c r="E343" s="605" t="s">
        <v>256</v>
      </c>
      <c r="F343" s="531">
        <v>3574.42</v>
      </c>
      <c r="G343" s="604">
        <v>59</v>
      </c>
      <c r="H343" s="604">
        <v>0</v>
      </c>
      <c r="I343" s="556">
        <v>0.15625</v>
      </c>
      <c r="J343" s="556">
        <v>0.15625</v>
      </c>
      <c r="K343" s="163">
        <v>0.15972222222222224</v>
      </c>
      <c r="L343" s="565">
        <f t="shared" si="186"/>
        <v>3.4722222222222376E-3</v>
      </c>
      <c r="M343" s="163">
        <v>0.16666666666666666</v>
      </c>
      <c r="N343" s="565">
        <f t="shared" si="187"/>
        <v>6.9444444444444198E-3</v>
      </c>
      <c r="O343" s="163">
        <v>0.18402777777777779</v>
      </c>
      <c r="P343" s="565">
        <f t="shared" si="167"/>
        <v>1.7361111111111133E-2</v>
      </c>
      <c r="Q343" s="163">
        <v>0.1875</v>
      </c>
      <c r="R343" s="163">
        <v>0.30694444444444441</v>
      </c>
      <c r="S343" s="9">
        <f>R343-Q343</f>
        <v>0.11944444444444441</v>
      </c>
      <c r="T343" s="163">
        <v>0.1875</v>
      </c>
      <c r="U343" s="163">
        <v>0.30694444444444441</v>
      </c>
      <c r="V343" s="9">
        <f t="shared" si="195"/>
        <v>0.11944444444444441</v>
      </c>
      <c r="W343" s="163">
        <v>0.30902777777777779</v>
      </c>
      <c r="X343" s="9">
        <f t="shared" si="166"/>
        <v>2.0833333333333814E-3</v>
      </c>
      <c r="Y343" s="163">
        <v>0.3125</v>
      </c>
      <c r="Z343" s="155">
        <f t="shared" si="188"/>
        <v>3.4722222222222099E-3</v>
      </c>
      <c r="AA343" s="163">
        <v>0.42986111111111108</v>
      </c>
      <c r="AB343" s="565">
        <f t="shared" si="189"/>
        <v>0.11736111111111108</v>
      </c>
      <c r="AC343" s="163">
        <v>0.42986111111111108</v>
      </c>
      <c r="AD343" s="163">
        <v>0.42986111111111108</v>
      </c>
      <c r="AE343" s="9">
        <f t="shared" si="198"/>
        <v>0</v>
      </c>
      <c r="AF343" s="163">
        <v>0.44444444444444442</v>
      </c>
      <c r="AG343" s="163">
        <v>0.4458333333333333</v>
      </c>
      <c r="AH343" s="9">
        <f t="shared" si="193"/>
        <v>1.388888888888884E-3</v>
      </c>
      <c r="AI343" s="154">
        <f t="shared" si="196"/>
        <v>0</v>
      </c>
      <c r="AJ343" s="154">
        <f t="shared" si="197"/>
        <v>2</v>
      </c>
      <c r="AK343" s="163">
        <v>0.4458333333333333</v>
      </c>
      <c r="AL343" s="163">
        <v>0.44791666666666669</v>
      </c>
      <c r="AM343" s="9">
        <f t="shared" si="173"/>
        <v>2.0833333333333814E-3</v>
      </c>
      <c r="AN343" s="568">
        <f t="shared" si="165"/>
        <v>0.29166666666666669</v>
      </c>
      <c r="AO343" s="10">
        <f t="shared" si="190"/>
        <v>7</v>
      </c>
      <c r="AP343" s="10">
        <f t="shared" si="174"/>
        <v>0</v>
      </c>
      <c r="AQ343" s="565">
        <f t="shared" si="191"/>
        <v>0.11736111111111108</v>
      </c>
      <c r="AR343" s="10">
        <f t="shared" si="175"/>
        <v>2</v>
      </c>
      <c r="AS343" s="10">
        <f t="shared" si="176"/>
        <v>49</v>
      </c>
      <c r="AT343" s="556"/>
      <c r="AU343" s="554"/>
      <c r="AV343" s="554"/>
      <c r="AW343" s="546">
        <f t="shared" si="177"/>
        <v>0</v>
      </c>
      <c r="AX343" s="546">
        <f t="shared" si="199"/>
        <v>0</v>
      </c>
      <c r="AY343" s="554"/>
      <c r="AZ343" s="546">
        <f t="shared" si="178"/>
        <v>0</v>
      </c>
      <c r="BA343" s="546">
        <f t="shared" si="179"/>
        <v>0</v>
      </c>
      <c r="BB343" s="554"/>
      <c r="BC343" s="546">
        <f t="shared" si="180"/>
        <v>0</v>
      </c>
      <c r="BD343" s="546">
        <f t="shared" si="181"/>
        <v>0</v>
      </c>
      <c r="BE343" s="554"/>
      <c r="BF343" s="546">
        <f t="shared" si="182"/>
        <v>0</v>
      </c>
      <c r="BG343" s="546">
        <f t="shared" si="183"/>
        <v>0</v>
      </c>
      <c r="BH343" s="554"/>
      <c r="BI343" s="637">
        <f t="shared" si="184"/>
        <v>0</v>
      </c>
      <c r="BJ343" s="558">
        <f t="shared" si="185"/>
        <v>0</v>
      </c>
      <c r="BK343" s="642">
        <f t="shared" si="192"/>
        <v>60.583389830508473</v>
      </c>
    </row>
    <row r="344" spans="1:63" s="162" customFormat="1" ht="30" x14ac:dyDescent="0.25">
      <c r="A344" s="603">
        <v>40819</v>
      </c>
      <c r="B344" s="531">
        <f t="shared" si="194"/>
        <v>10</v>
      </c>
      <c r="C344" s="604">
        <v>6</v>
      </c>
      <c r="D344" s="605" t="s">
        <v>33</v>
      </c>
      <c r="E344" s="605" t="s">
        <v>256</v>
      </c>
      <c r="F344" s="531">
        <v>3604.34</v>
      </c>
      <c r="G344" s="604">
        <v>58</v>
      </c>
      <c r="H344" s="604">
        <v>1</v>
      </c>
      <c r="I344" s="556">
        <v>0.36458333333333331</v>
      </c>
      <c r="J344" s="556">
        <v>0.36458333333333331</v>
      </c>
      <c r="K344" s="163">
        <v>0.36805555555555558</v>
      </c>
      <c r="L344" s="565">
        <f t="shared" si="186"/>
        <v>3.4722222222222654E-3</v>
      </c>
      <c r="M344" s="163">
        <v>0.5</v>
      </c>
      <c r="N344" s="565">
        <f t="shared" si="187"/>
        <v>0.13194444444444442</v>
      </c>
      <c r="O344" s="163">
        <v>0.60069444444444442</v>
      </c>
      <c r="P344" s="565">
        <f t="shared" si="167"/>
        <v>0.10069444444444442</v>
      </c>
      <c r="Q344" s="163">
        <v>0.60416666666666663</v>
      </c>
      <c r="R344" s="163">
        <v>0.63194444444444442</v>
      </c>
      <c r="S344" s="9">
        <f>R344-Q344</f>
        <v>2.777777777777779E-2</v>
      </c>
      <c r="T344" s="163">
        <v>0.60416666666666663</v>
      </c>
      <c r="U344" s="163">
        <v>0.63194444444444442</v>
      </c>
      <c r="V344" s="9">
        <f t="shared" si="195"/>
        <v>2.777777777777779E-2</v>
      </c>
      <c r="W344" s="163">
        <v>0.63541666666666663</v>
      </c>
      <c r="X344" s="9">
        <f t="shared" si="166"/>
        <v>3.4722222222222099E-3</v>
      </c>
      <c r="Y344" s="163">
        <v>0.63750000000000007</v>
      </c>
      <c r="Z344" s="155">
        <f t="shared" si="188"/>
        <v>2.083333333333437E-3</v>
      </c>
      <c r="AA344" s="163">
        <v>0.75902777777777775</v>
      </c>
      <c r="AB344" s="565">
        <f t="shared" si="189"/>
        <v>0.12152777777777768</v>
      </c>
      <c r="AC344" s="163">
        <v>0.75902777777777775</v>
      </c>
      <c r="AD344" s="163">
        <v>0.75902777777777775</v>
      </c>
      <c r="AE344" s="9">
        <f t="shared" si="198"/>
        <v>0</v>
      </c>
      <c r="AF344" s="163">
        <v>0.76736111111111116</v>
      </c>
      <c r="AG344" s="163">
        <v>0.76874999999999993</v>
      </c>
      <c r="AH344" s="9">
        <f t="shared" si="193"/>
        <v>1.3888888888887729E-3</v>
      </c>
      <c r="AI344" s="154">
        <f t="shared" si="196"/>
        <v>0</v>
      </c>
      <c r="AJ344" s="154">
        <f t="shared" si="197"/>
        <v>2</v>
      </c>
      <c r="AK344" s="163">
        <v>0.76874999999999993</v>
      </c>
      <c r="AL344" s="163">
        <v>0.77083333333333337</v>
      </c>
      <c r="AM344" s="9">
        <f t="shared" si="173"/>
        <v>2.083333333333437E-3</v>
      </c>
      <c r="AN344" s="568">
        <f t="shared" si="165"/>
        <v>0.40625000000000006</v>
      </c>
      <c r="AO344" s="10">
        <f t="shared" si="190"/>
        <v>9</v>
      </c>
      <c r="AP344" s="10">
        <f t="shared" si="174"/>
        <v>45</v>
      </c>
      <c r="AQ344" s="565">
        <f t="shared" si="191"/>
        <v>0.12152777777777768</v>
      </c>
      <c r="AR344" s="10">
        <f t="shared" si="175"/>
        <v>2</v>
      </c>
      <c r="AS344" s="10">
        <f t="shared" si="176"/>
        <v>55</v>
      </c>
      <c r="AT344" s="556"/>
      <c r="AU344" s="554"/>
      <c r="AV344" s="554"/>
      <c r="AW344" s="546">
        <f t="shared" si="177"/>
        <v>0</v>
      </c>
      <c r="AX344" s="546">
        <f t="shared" si="199"/>
        <v>0</v>
      </c>
      <c r="AY344" s="554"/>
      <c r="AZ344" s="546">
        <f t="shared" si="178"/>
        <v>0</v>
      </c>
      <c r="BA344" s="546">
        <f t="shared" si="179"/>
        <v>0</v>
      </c>
      <c r="BB344" s="554"/>
      <c r="BC344" s="546">
        <f t="shared" si="180"/>
        <v>0</v>
      </c>
      <c r="BD344" s="546">
        <f t="shared" si="181"/>
        <v>0</v>
      </c>
      <c r="BE344" s="554"/>
      <c r="BF344" s="546">
        <f t="shared" si="182"/>
        <v>0</v>
      </c>
      <c r="BG344" s="546">
        <f t="shared" si="183"/>
        <v>0</v>
      </c>
      <c r="BH344" s="554"/>
      <c r="BI344" s="637">
        <f t="shared" si="184"/>
        <v>0</v>
      </c>
      <c r="BJ344" s="558">
        <f t="shared" si="185"/>
        <v>0</v>
      </c>
      <c r="BK344" s="642">
        <f t="shared" si="192"/>
        <v>62.143793103448282</v>
      </c>
    </row>
    <row r="345" spans="1:63" s="162" customFormat="1" x14ac:dyDescent="0.25">
      <c r="A345" s="603">
        <v>40819</v>
      </c>
      <c r="B345" s="531">
        <f t="shared" si="194"/>
        <v>10</v>
      </c>
      <c r="C345" s="604">
        <v>2</v>
      </c>
      <c r="D345" s="605" t="s">
        <v>243</v>
      </c>
      <c r="E345" s="605" t="s">
        <v>288</v>
      </c>
      <c r="F345" s="531">
        <v>3593.04</v>
      </c>
      <c r="G345" s="604">
        <v>57</v>
      </c>
      <c r="H345" s="604">
        <v>2</v>
      </c>
      <c r="I345" s="556">
        <v>0.58333333333333337</v>
      </c>
      <c r="J345" s="556">
        <v>0.58333333333333337</v>
      </c>
      <c r="K345" s="163">
        <v>0.59722222222222221</v>
      </c>
      <c r="L345" s="565">
        <f t="shared" si="186"/>
        <v>1.388888888888884E-2</v>
      </c>
      <c r="M345" s="163">
        <v>0.63888888888888895</v>
      </c>
      <c r="N345" s="565">
        <f t="shared" si="187"/>
        <v>4.1666666666666741E-2</v>
      </c>
      <c r="O345" s="163">
        <v>0.65972222222222221</v>
      </c>
      <c r="P345" s="565">
        <f t="shared" si="167"/>
        <v>2.0833333333333259E-2</v>
      </c>
      <c r="Q345" s="163">
        <v>0.66666666666666663</v>
      </c>
      <c r="R345" s="163">
        <v>0.75</v>
      </c>
      <c r="S345" s="9">
        <f>R345-Q345</f>
        <v>8.333333333333337E-2</v>
      </c>
      <c r="T345" s="163">
        <v>0.66666666666666663</v>
      </c>
      <c r="U345" s="163">
        <v>0.75</v>
      </c>
      <c r="V345" s="9">
        <f t="shared" si="195"/>
        <v>8.333333333333337E-2</v>
      </c>
      <c r="W345" s="163">
        <v>0.9770833333333333</v>
      </c>
      <c r="X345" s="9">
        <f t="shared" si="166"/>
        <v>0.2270833333333333</v>
      </c>
      <c r="Y345" s="163">
        <v>0.97986111111111107</v>
      </c>
      <c r="Z345" s="155">
        <f t="shared" si="188"/>
        <v>2.7777777777777679E-3</v>
      </c>
      <c r="AA345" s="163">
        <v>1.0777777777777777</v>
      </c>
      <c r="AB345" s="565">
        <f t="shared" si="189"/>
        <v>9.7916666666666652E-2</v>
      </c>
      <c r="AC345" s="163">
        <v>1.0777777777777777</v>
      </c>
      <c r="AD345" s="163">
        <v>1.0777777777777777</v>
      </c>
      <c r="AE345" s="9">
        <f t="shared" si="198"/>
        <v>0</v>
      </c>
      <c r="AF345" s="163">
        <v>1.0798611111111112</v>
      </c>
      <c r="AG345" s="163">
        <v>1.08125</v>
      </c>
      <c r="AH345" s="9">
        <f t="shared" si="193"/>
        <v>1.388888888888884E-3</v>
      </c>
      <c r="AI345" s="154">
        <f t="shared" si="196"/>
        <v>0</v>
      </c>
      <c r="AJ345" s="154">
        <f t="shared" si="197"/>
        <v>2</v>
      </c>
      <c r="AK345" s="163">
        <v>1.08125</v>
      </c>
      <c r="AL345" s="163">
        <v>1.0833333333333333</v>
      </c>
      <c r="AM345" s="9">
        <f t="shared" ref="AM345:AM368" si="200">AL345-AK345</f>
        <v>2.0833333333332149E-3</v>
      </c>
      <c r="AN345" s="568">
        <f t="shared" si="165"/>
        <v>0.49999999999999989</v>
      </c>
      <c r="AO345" s="10">
        <f>HOUR(AN345)</f>
        <v>12</v>
      </c>
      <c r="AP345" s="10">
        <f t="shared" ref="AP345:AP352" si="201">MINUTE(AN345)</f>
        <v>0</v>
      </c>
      <c r="AQ345" s="565">
        <f t="shared" si="191"/>
        <v>9.7916666666666652E-2</v>
      </c>
      <c r="AR345" s="10">
        <f>HOUR(AQ345)</f>
        <v>2</v>
      </c>
      <c r="AS345" s="10">
        <f>MINUTE(AQ345)</f>
        <v>21</v>
      </c>
      <c r="AT345" s="556"/>
      <c r="AU345" s="554"/>
      <c r="AV345" s="554"/>
      <c r="AW345" s="546">
        <f t="shared" si="177"/>
        <v>0</v>
      </c>
      <c r="AX345" s="546">
        <f t="shared" si="199"/>
        <v>0</v>
      </c>
      <c r="AY345" s="554"/>
      <c r="AZ345" s="546">
        <f t="shared" si="178"/>
        <v>0</v>
      </c>
      <c r="BA345" s="546">
        <f t="shared" si="179"/>
        <v>0</v>
      </c>
      <c r="BB345" s="554"/>
      <c r="BC345" s="546">
        <f t="shared" si="180"/>
        <v>0</v>
      </c>
      <c r="BD345" s="546">
        <f t="shared" si="181"/>
        <v>0</v>
      </c>
      <c r="BE345" s="554"/>
      <c r="BF345" s="546">
        <f t="shared" si="182"/>
        <v>0</v>
      </c>
      <c r="BG345" s="546">
        <f t="shared" si="183"/>
        <v>0</v>
      </c>
      <c r="BH345" s="554"/>
      <c r="BI345" s="637">
        <f t="shared" si="184"/>
        <v>0</v>
      </c>
      <c r="BJ345" s="558">
        <f t="shared" si="185"/>
        <v>0</v>
      </c>
      <c r="BK345" s="642">
        <f t="shared" si="192"/>
        <v>63.035789473684211</v>
      </c>
    </row>
    <row r="346" spans="1:63" s="162" customFormat="1" x14ac:dyDescent="0.25">
      <c r="A346" s="603">
        <v>40820</v>
      </c>
      <c r="B346" s="531">
        <f t="shared" si="194"/>
        <v>10</v>
      </c>
      <c r="C346" s="604">
        <v>7</v>
      </c>
      <c r="D346" s="605" t="s">
        <v>33</v>
      </c>
      <c r="E346" s="605" t="s">
        <v>280</v>
      </c>
      <c r="F346" s="531">
        <v>3607.8</v>
      </c>
      <c r="G346" s="604">
        <v>58</v>
      </c>
      <c r="H346" s="604">
        <v>0</v>
      </c>
      <c r="I346" s="556">
        <v>7.9861111111111105E-2</v>
      </c>
      <c r="J346" s="556">
        <v>7.9861111111111105E-2</v>
      </c>
      <c r="K346" s="163">
        <v>0.37847222222222227</v>
      </c>
      <c r="L346" s="565">
        <f t="shared" si="186"/>
        <v>0.29861111111111116</v>
      </c>
      <c r="M346" s="163">
        <v>0.38541666666666669</v>
      </c>
      <c r="N346" s="565">
        <f t="shared" si="187"/>
        <v>6.9444444444444198E-3</v>
      </c>
      <c r="O346" s="163">
        <v>0.4375</v>
      </c>
      <c r="P346" s="565">
        <f t="shared" si="167"/>
        <v>5.2083333333333315E-2</v>
      </c>
      <c r="Q346" s="163">
        <v>0.44444444444444442</v>
      </c>
      <c r="R346" s="163">
        <v>0.47916666666666669</v>
      </c>
      <c r="S346" s="9">
        <f>R346-Q346</f>
        <v>3.4722222222222265E-2</v>
      </c>
      <c r="T346" s="163">
        <v>0.44444444444444442</v>
      </c>
      <c r="U346" s="163">
        <v>0.47916666666666669</v>
      </c>
      <c r="V346" s="9">
        <f t="shared" si="195"/>
        <v>3.4722222222222265E-2</v>
      </c>
      <c r="W346" s="163">
        <v>0.50347222222222221</v>
      </c>
      <c r="X346" s="9">
        <f t="shared" si="166"/>
        <v>2.4305555555555525E-2</v>
      </c>
      <c r="Y346" s="163">
        <v>0.50694444444444442</v>
      </c>
      <c r="Z346" s="155">
        <f t="shared" si="188"/>
        <v>3.4722222222222099E-3</v>
      </c>
      <c r="AA346" s="163">
        <v>0.61527777777777781</v>
      </c>
      <c r="AB346" s="565">
        <f t="shared" si="189"/>
        <v>0.10833333333333339</v>
      </c>
      <c r="AC346" s="163">
        <v>0.61527777777777781</v>
      </c>
      <c r="AD346" s="163">
        <v>0.61527777777777781</v>
      </c>
      <c r="AE346" s="9">
        <f t="shared" si="198"/>
        <v>0</v>
      </c>
      <c r="AF346" s="163">
        <v>0.62847222222222221</v>
      </c>
      <c r="AG346" s="163">
        <v>0.63194444444444442</v>
      </c>
      <c r="AH346" s="9">
        <f t="shared" si="193"/>
        <v>3.4722222222222099E-3</v>
      </c>
      <c r="AI346" s="154">
        <f t="shared" si="196"/>
        <v>0</v>
      </c>
      <c r="AJ346" s="154">
        <f t="shared" si="197"/>
        <v>5</v>
      </c>
      <c r="AK346" s="163">
        <v>0.63194444444444442</v>
      </c>
      <c r="AL346" s="163">
        <v>0.63541666666666663</v>
      </c>
      <c r="AM346" s="9">
        <f t="shared" si="200"/>
        <v>3.4722222222222099E-3</v>
      </c>
      <c r="AN346" s="568">
        <f t="shared" si="165"/>
        <v>0.55555555555555558</v>
      </c>
      <c r="AO346" s="10">
        <f t="shared" si="190"/>
        <v>13</v>
      </c>
      <c r="AP346" s="10">
        <f t="shared" si="201"/>
        <v>20</v>
      </c>
      <c r="AQ346" s="565">
        <f t="shared" si="191"/>
        <v>0.10833333333333339</v>
      </c>
      <c r="AR346" s="10">
        <f>HOUR(AQ346)</f>
        <v>2</v>
      </c>
      <c r="AS346" s="10">
        <f>MINUTE(AQ346)</f>
        <v>36</v>
      </c>
      <c r="AT346" s="556"/>
      <c r="AU346" s="554"/>
      <c r="AV346" s="554"/>
      <c r="AW346" s="546">
        <f t="shared" si="177"/>
        <v>0</v>
      </c>
      <c r="AX346" s="546">
        <f t="shared" si="199"/>
        <v>0</v>
      </c>
      <c r="AY346" s="554"/>
      <c r="AZ346" s="546">
        <f t="shared" si="178"/>
        <v>0</v>
      </c>
      <c r="BA346" s="546">
        <f t="shared" si="179"/>
        <v>0</v>
      </c>
      <c r="BB346" s="554"/>
      <c r="BC346" s="546">
        <f t="shared" si="180"/>
        <v>0</v>
      </c>
      <c r="BD346" s="546">
        <f t="shared" si="181"/>
        <v>0</v>
      </c>
      <c r="BE346" s="554"/>
      <c r="BF346" s="546">
        <f t="shared" si="182"/>
        <v>0</v>
      </c>
      <c r="BG346" s="546">
        <f t="shared" si="183"/>
        <v>0</v>
      </c>
      <c r="BH346" s="554"/>
      <c r="BI346" s="637">
        <f t="shared" si="184"/>
        <v>0</v>
      </c>
      <c r="BJ346" s="558">
        <f t="shared" si="185"/>
        <v>0</v>
      </c>
      <c r="BK346" s="642">
        <f t="shared" si="192"/>
        <v>62.203448275862073</v>
      </c>
    </row>
    <row r="347" spans="1:63" s="162" customFormat="1" x14ac:dyDescent="0.25">
      <c r="A347" s="603">
        <v>40820</v>
      </c>
      <c r="B347" s="531">
        <f t="shared" si="194"/>
        <v>10</v>
      </c>
      <c r="C347" s="604">
        <v>1</v>
      </c>
      <c r="D347" s="605" t="s">
        <v>380</v>
      </c>
      <c r="E347" s="605" t="s">
        <v>265</v>
      </c>
      <c r="F347" s="531">
        <v>3298.14</v>
      </c>
      <c r="G347" s="604">
        <v>57</v>
      </c>
      <c r="H347" s="604">
        <v>2</v>
      </c>
      <c r="I347" s="556">
        <v>0.4826388888888889</v>
      </c>
      <c r="J347" s="556">
        <v>0.4826388888888889</v>
      </c>
      <c r="K347" s="163">
        <v>0.5</v>
      </c>
      <c r="L347" s="565">
        <f t="shared" si="186"/>
        <v>1.7361111111111105E-2</v>
      </c>
      <c r="M347" s="163">
        <v>0.5</v>
      </c>
      <c r="N347" s="565">
        <f t="shared" si="187"/>
        <v>0</v>
      </c>
      <c r="O347" s="163">
        <v>0.53125</v>
      </c>
      <c r="P347" s="565">
        <f t="shared" ref="P347:P378" si="202">O347-M347</f>
        <v>3.125E-2</v>
      </c>
      <c r="Q347" s="163">
        <v>0.53472222222222221</v>
      </c>
      <c r="R347" s="163">
        <v>0.58333333333333337</v>
      </c>
      <c r="S347" s="9">
        <f t="shared" ref="S347:S354" si="203">R347-Q347</f>
        <v>4.861111111111116E-2</v>
      </c>
      <c r="T347" s="163">
        <v>0.53472222222222221</v>
      </c>
      <c r="U347" s="163">
        <v>0.58333333333333337</v>
      </c>
      <c r="V347" s="9">
        <f t="shared" si="195"/>
        <v>4.861111111111116E-2</v>
      </c>
      <c r="W347" s="163">
        <v>0.59375</v>
      </c>
      <c r="X347" s="9">
        <f t="shared" si="166"/>
        <v>1.041666666666663E-2</v>
      </c>
      <c r="Y347" s="163">
        <v>0.59513888888888888</v>
      </c>
      <c r="Z347" s="155">
        <f t="shared" si="188"/>
        <v>1.388888888888884E-3</v>
      </c>
      <c r="AA347" s="163">
        <v>1.7729166666666665</v>
      </c>
      <c r="AB347" s="565">
        <f t="shared" si="189"/>
        <v>1.1777777777777776</v>
      </c>
      <c r="AC347" s="163">
        <v>1.7729166666666665</v>
      </c>
      <c r="AD347" s="163">
        <v>1.7729166666666665</v>
      </c>
      <c r="AE347" s="9">
        <f t="shared" si="198"/>
        <v>0</v>
      </c>
      <c r="AF347" s="163">
        <v>1.7986111111111109</v>
      </c>
      <c r="AG347" s="163">
        <v>1.8020833333333333</v>
      </c>
      <c r="AH347" s="9">
        <f t="shared" si="193"/>
        <v>3.4722222222223209E-3</v>
      </c>
      <c r="AI347" s="154">
        <f t="shared" si="196"/>
        <v>0</v>
      </c>
      <c r="AJ347" s="154">
        <f t="shared" si="197"/>
        <v>5</v>
      </c>
      <c r="AK347" s="163">
        <v>1.8020833333333333</v>
      </c>
      <c r="AL347" s="163">
        <v>1.8090277777777777</v>
      </c>
      <c r="AM347" s="9">
        <f t="shared" si="200"/>
        <v>6.9444444444444198E-3</v>
      </c>
      <c r="AN347" s="568">
        <f t="shared" si="165"/>
        <v>1.3263888888888888</v>
      </c>
      <c r="AO347" s="10">
        <f xml:space="preserve"> 31</f>
        <v>31</v>
      </c>
      <c r="AP347" s="10">
        <f t="shared" si="201"/>
        <v>50</v>
      </c>
      <c r="AQ347" s="565">
        <f t="shared" si="191"/>
        <v>1.1777777777777776</v>
      </c>
      <c r="AR347" s="10">
        <f>HOUR(AQ347)</f>
        <v>4</v>
      </c>
      <c r="AS347" s="10">
        <f>MINUTE(AQ347)</f>
        <v>16</v>
      </c>
      <c r="AT347" s="556"/>
      <c r="AU347" s="554"/>
      <c r="AV347" s="554"/>
      <c r="AW347" s="546">
        <f t="shared" si="177"/>
        <v>0</v>
      </c>
      <c r="AX347" s="546">
        <f t="shared" si="199"/>
        <v>0</v>
      </c>
      <c r="AY347" s="554"/>
      <c r="AZ347" s="546">
        <f t="shared" si="178"/>
        <v>0</v>
      </c>
      <c r="BA347" s="546">
        <f t="shared" si="179"/>
        <v>0</v>
      </c>
      <c r="BB347" s="554"/>
      <c r="BC347" s="546">
        <f t="shared" si="180"/>
        <v>0</v>
      </c>
      <c r="BD347" s="546">
        <f t="shared" si="181"/>
        <v>0</v>
      </c>
      <c r="BE347" s="554"/>
      <c r="BF347" s="546">
        <f t="shared" si="182"/>
        <v>0</v>
      </c>
      <c r="BG347" s="546">
        <f t="shared" si="183"/>
        <v>0</v>
      </c>
      <c r="BH347" s="554"/>
      <c r="BI347" s="637">
        <f t="shared" si="184"/>
        <v>0</v>
      </c>
      <c r="BJ347" s="558">
        <f t="shared" si="185"/>
        <v>0</v>
      </c>
      <c r="BK347" s="642">
        <f t="shared" si="192"/>
        <v>57.862105263157893</v>
      </c>
    </row>
    <row r="348" spans="1:63" s="162" customFormat="1" x14ac:dyDescent="0.25">
      <c r="A348" s="603">
        <v>40820</v>
      </c>
      <c r="B348" s="531">
        <f t="shared" si="194"/>
        <v>10</v>
      </c>
      <c r="C348" s="604">
        <v>2</v>
      </c>
      <c r="D348" s="605" t="s">
        <v>309</v>
      </c>
      <c r="E348" s="605" t="s">
        <v>265</v>
      </c>
      <c r="F348" s="531">
        <v>3659.93</v>
      </c>
      <c r="G348" s="604">
        <v>59</v>
      </c>
      <c r="H348" s="604">
        <v>0</v>
      </c>
      <c r="I348" s="556">
        <v>0.70486111111111116</v>
      </c>
      <c r="J348" s="556">
        <v>0.70486111111111116</v>
      </c>
      <c r="K348" s="163">
        <v>0.71180555555555547</v>
      </c>
      <c r="L348" s="565">
        <f t="shared" si="186"/>
        <v>6.9444444444443088E-3</v>
      </c>
      <c r="M348" s="163">
        <v>0.71875</v>
      </c>
      <c r="N348" s="565">
        <f t="shared" si="187"/>
        <v>6.9444444444445308E-3</v>
      </c>
      <c r="O348" s="163">
        <v>0.78472222222222221</v>
      </c>
      <c r="P348" s="565">
        <f t="shared" si="202"/>
        <v>6.597222222222221E-2</v>
      </c>
      <c r="Q348" s="163">
        <v>0.78819444444444453</v>
      </c>
      <c r="R348" s="163">
        <v>0.82500000000000007</v>
      </c>
      <c r="S348" s="9">
        <f t="shared" si="203"/>
        <v>3.6805555555555536E-2</v>
      </c>
      <c r="T348" s="163">
        <v>0.78819444444444453</v>
      </c>
      <c r="U348" s="163">
        <v>0.82500000000000007</v>
      </c>
      <c r="V348" s="9">
        <f t="shared" si="195"/>
        <v>3.6805555555555536E-2</v>
      </c>
      <c r="W348" s="163">
        <v>0.82986111111111116</v>
      </c>
      <c r="X348" s="9">
        <f t="shared" si="166"/>
        <v>4.8611111111110938E-3</v>
      </c>
      <c r="Y348" s="163">
        <v>0.83124999999999993</v>
      </c>
      <c r="Z348" s="155">
        <f t="shared" si="188"/>
        <v>1.3888888888887729E-3</v>
      </c>
      <c r="AA348" s="163">
        <v>0.93055555555555547</v>
      </c>
      <c r="AB348" s="565">
        <f t="shared" si="189"/>
        <v>9.9305555555555536E-2</v>
      </c>
      <c r="AC348" s="163">
        <v>0.93055555555555547</v>
      </c>
      <c r="AD348" s="163">
        <v>0.93055555555555547</v>
      </c>
      <c r="AE348" s="9">
        <f t="shared" si="198"/>
        <v>0</v>
      </c>
      <c r="AF348" s="163">
        <v>0.93333333333333324</v>
      </c>
      <c r="AG348" s="163">
        <v>0.93541666666666667</v>
      </c>
      <c r="AH348" s="9">
        <f t="shared" si="193"/>
        <v>2.083333333333437E-3</v>
      </c>
      <c r="AI348" s="154">
        <f t="shared" si="196"/>
        <v>0</v>
      </c>
      <c r="AJ348" s="154">
        <f t="shared" si="197"/>
        <v>3</v>
      </c>
      <c r="AK348" s="163">
        <v>0.93541666666666667</v>
      </c>
      <c r="AL348" s="163">
        <v>0.9375</v>
      </c>
      <c r="AM348" s="9">
        <f t="shared" si="200"/>
        <v>2.0833333333333259E-3</v>
      </c>
      <c r="AN348" s="568">
        <f t="shared" si="165"/>
        <v>0.23263888888888884</v>
      </c>
      <c r="AO348" s="10">
        <f t="shared" si="190"/>
        <v>5</v>
      </c>
      <c r="AP348" s="10">
        <f t="shared" si="201"/>
        <v>35</v>
      </c>
      <c r="AQ348" s="565">
        <f t="shared" si="191"/>
        <v>9.9305555555555536E-2</v>
      </c>
      <c r="AR348" s="10">
        <f>HOUR(AQ348)</f>
        <v>2</v>
      </c>
      <c r="AS348" s="10">
        <f>MINUTE(AQ348)</f>
        <v>23</v>
      </c>
      <c r="AT348" s="556"/>
      <c r="AU348" s="554"/>
      <c r="AV348" s="554"/>
      <c r="AW348" s="546">
        <f t="shared" si="177"/>
        <v>0</v>
      </c>
      <c r="AX348" s="546">
        <f t="shared" si="199"/>
        <v>0</v>
      </c>
      <c r="AY348" s="554"/>
      <c r="AZ348" s="546">
        <f t="shared" si="178"/>
        <v>0</v>
      </c>
      <c r="BA348" s="546">
        <f t="shared" si="179"/>
        <v>0</v>
      </c>
      <c r="BB348" s="554"/>
      <c r="BC348" s="546">
        <f t="shared" si="180"/>
        <v>0</v>
      </c>
      <c r="BD348" s="546">
        <f t="shared" si="181"/>
        <v>0</v>
      </c>
      <c r="BE348" s="554"/>
      <c r="BF348" s="546">
        <f t="shared" si="182"/>
        <v>0</v>
      </c>
      <c r="BG348" s="546">
        <f t="shared" si="183"/>
        <v>0</v>
      </c>
      <c r="BH348" s="554"/>
      <c r="BI348" s="637">
        <f t="shared" si="184"/>
        <v>0</v>
      </c>
      <c r="BJ348" s="558">
        <f t="shared" si="185"/>
        <v>0</v>
      </c>
      <c r="BK348" s="642">
        <f t="shared" si="192"/>
        <v>62.032711864406778</v>
      </c>
    </row>
    <row r="349" spans="1:63" s="162" customFormat="1" ht="30" x14ac:dyDescent="0.25">
      <c r="A349" s="603">
        <v>40820</v>
      </c>
      <c r="B349" s="531">
        <f t="shared" si="194"/>
        <v>10</v>
      </c>
      <c r="C349" s="604">
        <v>8</v>
      </c>
      <c r="D349" s="605" t="s">
        <v>33</v>
      </c>
      <c r="E349" s="605" t="s">
        <v>256</v>
      </c>
      <c r="F349" s="531">
        <v>3518.88</v>
      </c>
      <c r="G349" s="604">
        <v>57</v>
      </c>
      <c r="H349" s="604">
        <v>1</v>
      </c>
      <c r="I349" s="556">
        <v>0.8125</v>
      </c>
      <c r="J349" s="556">
        <v>0.8125</v>
      </c>
      <c r="K349" s="163">
        <v>0.88194444444444453</v>
      </c>
      <c r="L349" s="565">
        <f t="shared" si="186"/>
        <v>6.9444444444444531E-2</v>
      </c>
      <c r="M349" s="163">
        <v>0.91666666666666663</v>
      </c>
      <c r="N349" s="565">
        <f t="shared" si="187"/>
        <v>3.4722222222222099E-2</v>
      </c>
      <c r="O349" s="163">
        <v>0.92361111111111116</v>
      </c>
      <c r="P349" s="565">
        <f t="shared" si="202"/>
        <v>6.9444444444445308E-3</v>
      </c>
      <c r="Q349" s="163">
        <v>0.92708333333333337</v>
      </c>
      <c r="R349" s="163">
        <v>0.9916666666666667</v>
      </c>
      <c r="S349" s="9">
        <f t="shared" si="203"/>
        <v>6.4583333333333326E-2</v>
      </c>
      <c r="T349" s="163">
        <v>0.92708333333333337</v>
      </c>
      <c r="U349" s="163">
        <v>0.9916666666666667</v>
      </c>
      <c r="V349" s="9">
        <f t="shared" si="195"/>
        <v>6.4583333333333326E-2</v>
      </c>
      <c r="W349" s="163">
        <v>0.99444444444444446</v>
      </c>
      <c r="X349" s="9">
        <f t="shared" si="166"/>
        <v>2.7777777777777679E-3</v>
      </c>
      <c r="Y349" s="163">
        <v>0.99444444444444446</v>
      </c>
      <c r="Z349" s="155">
        <f t="shared" si="188"/>
        <v>0</v>
      </c>
      <c r="AA349" s="163">
        <v>1.1263888888888889</v>
      </c>
      <c r="AB349" s="565">
        <f t="shared" si="189"/>
        <v>0.13194444444444442</v>
      </c>
      <c r="AC349" s="163">
        <v>1.1263888888888889</v>
      </c>
      <c r="AD349" s="163">
        <v>1.1263888888888889</v>
      </c>
      <c r="AE349" s="9">
        <f t="shared" si="198"/>
        <v>0</v>
      </c>
      <c r="AF349" s="163">
        <v>1.1319444444444444</v>
      </c>
      <c r="AG349" s="163">
        <v>1.1354166666666667</v>
      </c>
      <c r="AH349" s="9">
        <f t="shared" si="193"/>
        <v>3.4722222222223209E-3</v>
      </c>
      <c r="AI349" s="154">
        <f t="shared" si="196"/>
        <v>0</v>
      </c>
      <c r="AJ349" s="154">
        <f t="shared" si="197"/>
        <v>5</v>
      </c>
      <c r="AK349" s="163">
        <v>1.1354166666666667</v>
      </c>
      <c r="AL349" s="163">
        <v>1.1368055555555556</v>
      </c>
      <c r="AM349" s="9">
        <f t="shared" si="200"/>
        <v>1.388888888888884E-3</v>
      </c>
      <c r="AN349" s="568">
        <f t="shared" si="165"/>
        <v>0.32430555555555562</v>
      </c>
      <c r="AO349" s="10">
        <f t="shared" si="190"/>
        <v>7</v>
      </c>
      <c r="AP349" s="10">
        <f t="shared" si="201"/>
        <v>47</v>
      </c>
      <c r="AQ349" s="565">
        <f t="shared" si="191"/>
        <v>0.13194444444444442</v>
      </c>
      <c r="AR349" s="10">
        <f>HOUR(AQ349)</f>
        <v>3</v>
      </c>
      <c r="AS349" s="10">
        <f>MINUTE(AQ349)</f>
        <v>10</v>
      </c>
      <c r="AT349" s="556"/>
      <c r="AU349" s="554"/>
      <c r="AV349" s="554"/>
      <c r="AW349" s="546">
        <f t="shared" si="177"/>
        <v>0</v>
      </c>
      <c r="AX349" s="546">
        <f t="shared" si="199"/>
        <v>0</v>
      </c>
      <c r="AY349" s="554"/>
      <c r="AZ349" s="546">
        <f t="shared" si="178"/>
        <v>0</v>
      </c>
      <c r="BA349" s="546">
        <f t="shared" si="179"/>
        <v>0</v>
      </c>
      <c r="BB349" s="554"/>
      <c r="BC349" s="546">
        <f t="shared" si="180"/>
        <v>0</v>
      </c>
      <c r="BD349" s="546">
        <f t="shared" si="181"/>
        <v>0</v>
      </c>
      <c r="BE349" s="554"/>
      <c r="BF349" s="546">
        <f t="shared" si="182"/>
        <v>0</v>
      </c>
      <c r="BG349" s="546">
        <f t="shared" si="183"/>
        <v>0</v>
      </c>
      <c r="BH349" s="554"/>
      <c r="BI349" s="637">
        <f t="shared" si="184"/>
        <v>0</v>
      </c>
      <c r="BJ349" s="558">
        <f t="shared" si="185"/>
        <v>0</v>
      </c>
      <c r="BK349" s="642">
        <f t="shared" si="192"/>
        <v>61.734736842105264</v>
      </c>
    </row>
    <row r="350" spans="1:63" s="162" customFormat="1" x14ac:dyDescent="0.25">
      <c r="A350" s="603">
        <v>40821</v>
      </c>
      <c r="B350" s="531">
        <f t="shared" si="194"/>
        <v>10</v>
      </c>
      <c r="C350" s="604">
        <v>1</v>
      </c>
      <c r="D350" s="605" t="s">
        <v>277</v>
      </c>
      <c r="E350" s="605" t="s">
        <v>276</v>
      </c>
      <c r="F350" s="531">
        <v>3264.88</v>
      </c>
      <c r="G350" s="604">
        <v>56</v>
      </c>
      <c r="H350" s="604">
        <v>3</v>
      </c>
      <c r="I350" s="556">
        <v>0.40972222222222227</v>
      </c>
      <c r="J350" s="556">
        <v>0.40972222222222227</v>
      </c>
      <c r="K350" s="163">
        <v>0.41319444444444442</v>
      </c>
      <c r="L350" s="565">
        <f t="shared" si="186"/>
        <v>3.4722222222221544E-3</v>
      </c>
      <c r="M350" s="163">
        <v>0.41666666666666669</v>
      </c>
      <c r="N350" s="565">
        <f t="shared" si="187"/>
        <v>3.4722222222222654E-3</v>
      </c>
      <c r="O350" s="163">
        <v>0.47222222222222227</v>
      </c>
      <c r="P350" s="565">
        <f t="shared" si="202"/>
        <v>5.555555555555558E-2</v>
      </c>
      <c r="Q350" s="163">
        <v>0.47430555555555554</v>
      </c>
      <c r="R350" s="163">
        <v>0.5</v>
      </c>
      <c r="S350" s="9">
        <f t="shared" si="203"/>
        <v>2.5694444444444464E-2</v>
      </c>
      <c r="T350" s="163">
        <v>0.47430555555555554</v>
      </c>
      <c r="U350" s="163">
        <v>0.5</v>
      </c>
      <c r="V350" s="9">
        <f t="shared" si="195"/>
        <v>2.5694444444444464E-2</v>
      </c>
      <c r="W350" s="163">
        <v>0.50555555555555554</v>
      </c>
      <c r="X350" s="9">
        <f t="shared" si="166"/>
        <v>5.5555555555555358E-3</v>
      </c>
      <c r="Y350" s="163">
        <v>0.50555555555555554</v>
      </c>
      <c r="Z350" s="155">
        <f t="shared" si="188"/>
        <v>0</v>
      </c>
      <c r="AA350" s="163">
        <v>0.57222222222222219</v>
      </c>
      <c r="AB350" s="565">
        <f t="shared" si="189"/>
        <v>6.6666666666666652E-2</v>
      </c>
      <c r="AC350" s="163">
        <v>0.57222222222222219</v>
      </c>
      <c r="AD350" s="163">
        <v>0.57222222222222219</v>
      </c>
      <c r="AE350" s="9">
        <f t="shared" si="198"/>
        <v>0</v>
      </c>
      <c r="AF350" s="163">
        <v>0.57638888888888895</v>
      </c>
      <c r="AG350" s="163">
        <v>0.58124999999999993</v>
      </c>
      <c r="AH350" s="9">
        <f t="shared" si="193"/>
        <v>4.8611111111109828E-3</v>
      </c>
      <c r="AI350" s="154">
        <f t="shared" si="196"/>
        <v>0</v>
      </c>
      <c r="AJ350" s="154">
        <f t="shared" si="197"/>
        <v>7</v>
      </c>
      <c r="AK350" s="163">
        <v>0.58124999999999993</v>
      </c>
      <c r="AL350" s="163">
        <v>0.58333333333333337</v>
      </c>
      <c r="AM350" s="9">
        <f t="shared" si="200"/>
        <v>2.083333333333437E-3</v>
      </c>
      <c r="AN350" s="568">
        <f t="shared" si="165"/>
        <v>0.1736111111111111</v>
      </c>
      <c r="AO350" s="10">
        <f>HOUR(AN350)</f>
        <v>4</v>
      </c>
      <c r="AP350" s="10">
        <f t="shared" si="201"/>
        <v>10</v>
      </c>
      <c r="AQ350" s="565">
        <f t="shared" si="191"/>
        <v>6.6666666666666652E-2</v>
      </c>
      <c r="AR350" s="10">
        <f t="shared" ref="AR350:AR371" si="204">HOUR(AQ350)</f>
        <v>1</v>
      </c>
      <c r="AS350" s="10">
        <f t="shared" ref="AS350:AS371" si="205">MINUTE(AQ350)</f>
        <v>36</v>
      </c>
      <c r="AT350" s="556"/>
      <c r="AU350" s="554"/>
      <c r="AV350" s="554"/>
      <c r="AW350" s="546">
        <f t="shared" si="177"/>
        <v>0</v>
      </c>
      <c r="AX350" s="546">
        <f t="shared" si="199"/>
        <v>0</v>
      </c>
      <c r="AY350" s="554"/>
      <c r="AZ350" s="546">
        <f t="shared" si="178"/>
        <v>0</v>
      </c>
      <c r="BA350" s="546">
        <f t="shared" si="179"/>
        <v>0</v>
      </c>
      <c r="BB350" s="554"/>
      <c r="BC350" s="546">
        <f t="shared" si="180"/>
        <v>0</v>
      </c>
      <c r="BD350" s="546">
        <f t="shared" si="181"/>
        <v>0</v>
      </c>
      <c r="BE350" s="554"/>
      <c r="BF350" s="546">
        <f t="shared" si="182"/>
        <v>0</v>
      </c>
      <c r="BG350" s="546">
        <f t="shared" si="183"/>
        <v>0</v>
      </c>
      <c r="BH350" s="554"/>
      <c r="BI350" s="637">
        <f t="shared" si="184"/>
        <v>0</v>
      </c>
      <c r="BJ350" s="558">
        <f t="shared" si="185"/>
        <v>0</v>
      </c>
      <c r="BK350" s="642">
        <f t="shared" si="192"/>
        <v>58.301428571428573</v>
      </c>
    </row>
    <row r="351" spans="1:63" s="162" customFormat="1" x14ac:dyDescent="0.25">
      <c r="A351" s="603">
        <v>40821</v>
      </c>
      <c r="B351" s="531">
        <f t="shared" si="194"/>
        <v>10</v>
      </c>
      <c r="C351" s="604">
        <v>9</v>
      </c>
      <c r="D351" s="605" t="s">
        <v>33</v>
      </c>
      <c r="E351" s="605" t="s">
        <v>273</v>
      </c>
      <c r="F351" s="531">
        <v>3463.12</v>
      </c>
      <c r="G351" s="604">
        <v>56</v>
      </c>
      <c r="H351" s="604">
        <v>3</v>
      </c>
      <c r="I351" s="556">
        <v>0.4861111111111111</v>
      </c>
      <c r="J351" s="556">
        <v>0.4861111111111111</v>
      </c>
      <c r="K351" s="163">
        <v>0.5</v>
      </c>
      <c r="L351" s="565">
        <f t="shared" si="186"/>
        <v>1.3888888888888895E-2</v>
      </c>
      <c r="M351" s="163">
        <v>0.53125</v>
      </c>
      <c r="N351" s="565">
        <f t="shared" si="187"/>
        <v>3.125E-2</v>
      </c>
      <c r="O351" s="163">
        <v>0.55208333333333337</v>
      </c>
      <c r="P351" s="565">
        <f t="shared" si="202"/>
        <v>2.083333333333337E-2</v>
      </c>
      <c r="Q351" s="163">
        <v>0.55694444444444446</v>
      </c>
      <c r="R351" s="163">
        <v>0.59722222222222221</v>
      </c>
      <c r="S351" s="9">
        <f t="shared" si="203"/>
        <v>4.0277777777777746E-2</v>
      </c>
      <c r="T351" s="163">
        <v>0.55694444444444446</v>
      </c>
      <c r="U351" s="163">
        <v>0.59722222222222221</v>
      </c>
      <c r="V351" s="9">
        <f t="shared" si="195"/>
        <v>4.0277777777777746E-2</v>
      </c>
      <c r="W351" s="163">
        <v>0.68611111111111101</v>
      </c>
      <c r="X351" s="9">
        <f t="shared" si="166"/>
        <v>8.8888888888888795E-2</v>
      </c>
      <c r="Y351" s="163">
        <v>0.68611111111111101</v>
      </c>
      <c r="Z351" s="155">
        <f t="shared" si="188"/>
        <v>0</v>
      </c>
      <c r="AA351" s="163">
        <v>0.74236111111111114</v>
      </c>
      <c r="AB351" s="565">
        <f t="shared" si="189"/>
        <v>5.6250000000000133E-2</v>
      </c>
      <c r="AC351" s="163">
        <v>0.74236111111111114</v>
      </c>
      <c r="AD351" s="163">
        <v>0.74236111111111114</v>
      </c>
      <c r="AE351" s="9">
        <f t="shared" si="198"/>
        <v>0</v>
      </c>
      <c r="AF351" s="163">
        <v>0.74652777777777779</v>
      </c>
      <c r="AG351" s="163">
        <v>0.74791666666666667</v>
      </c>
      <c r="AH351" s="9">
        <f t="shared" si="193"/>
        <v>1.388888888888884E-3</v>
      </c>
      <c r="AI351" s="154">
        <f t="shared" si="196"/>
        <v>0</v>
      </c>
      <c r="AJ351" s="154">
        <f t="shared" si="197"/>
        <v>2</v>
      </c>
      <c r="AK351" s="163">
        <v>0.74791666666666667</v>
      </c>
      <c r="AL351" s="163">
        <v>0.75</v>
      </c>
      <c r="AM351" s="9">
        <f t="shared" si="200"/>
        <v>2.0833333333333259E-3</v>
      </c>
      <c r="AN351" s="568">
        <f t="shared" si="165"/>
        <v>0.2638888888888889</v>
      </c>
      <c r="AO351" s="10">
        <f>HOUR(AN351)</f>
        <v>6</v>
      </c>
      <c r="AP351" s="10">
        <f t="shared" si="201"/>
        <v>20</v>
      </c>
      <c r="AQ351" s="565">
        <f t="shared" si="191"/>
        <v>5.6250000000000133E-2</v>
      </c>
      <c r="AR351" s="10">
        <f t="shared" si="204"/>
        <v>1</v>
      </c>
      <c r="AS351" s="10">
        <f t="shared" si="205"/>
        <v>21</v>
      </c>
      <c r="AT351" s="556"/>
      <c r="AU351" s="554"/>
      <c r="AV351" s="554"/>
      <c r="AW351" s="546">
        <f t="shared" si="177"/>
        <v>0</v>
      </c>
      <c r="AX351" s="546">
        <f t="shared" si="199"/>
        <v>0</v>
      </c>
      <c r="AY351" s="554"/>
      <c r="AZ351" s="546">
        <f t="shared" si="178"/>
        <v>0</v>
      </c>
      <c r="BA351" s="546">
        <f t="shared" si="179"/>
        <v>0</v>
      </c>
      <c r="BB351" s="554"/>
      <c r="BC351" s="546">
        <f t="shared" si="180"/>
        <v>0</v>
      </c>
      <c r="BD351" s="546">
        <f t="shared" si="181"/>
        <v>0</v>
      </c>
      <c r="BE351" s="554"/>
      <c r="BF351" s="546">
        <f t="shared" si="182"/>
        <v>0</v>
      </c>
      <c r="BG351" s="546">
        <f t="shared" si="183"/>
        <v>0</v>
      </c>
      <c r="BH351" s="554"/>
      <c r="BI351" s="637">
        <f t="shared" si="184"/>
        <v>0</v>
      </c>
      <c r="BJ351" s="558">
        <f t="shared" si="185"/>
        <v>0</v>
      </c>
      <c r="BK351" s="642">
        <f t="shared" si="192"/>
        <v>61.841428571428573</v>
      </c>
    </row>
    <row r="352" spans="1:63" s="162" customFormat="1" ht="30" x14ac:dyDescent="0.25">
      <c r="A352" s="603">
        <v>40821</v>
      </c>
      <c r="B352" s="531">
        <f t="shared" si="194"/>
        <v>10</v>
      </c>
      <c r="C352" s="604">
        <v>10</v>
      </c>
      <c r="D352" s="605" t="s">
        <v>33</v>
      </c>
      <c r="E352" s="605" t="s">
        <v>256</v>
      </c>
      <c r="F352" s="531">
        <v>3403.66</v>
      </c>
      <c r="G352" s="604">
        <v>55</v>
      </c>
      <c r="H352" s="604">
        <v>4</v>
      </c>
      <c r="I352" s="556">
        <v>0.6875</v>
      </c>
      <c r="J352" s="556">
        <v>0.6875</v>
      </c>
      <c r="K352" s="163">
        <v>0.69097222222222221</v>
      </c>
      <c r="L352" s="565">
        <f t="shared" si="186"/>
        <v>3.4722222222222099E-3</v>
      </c>
      <c r="M352" s="163">
        <v>0.69444444444444453</v>
      </c>
      <c r="N352" s="565">
        <f t="shared" si="187"/>
        <v>3.4722222222223209E-3</v>
      </c>
      <c r="O352" s="163">
        <v>0.76388888888888884</v>
      </c>
      <c r="P352" s="565">
        <f t="shared" si="202"/>
        <v>6.9444444444444309E-2</v>
      </c>
      <c r="Q352" s="163">
        <v>0.77083333333333337</v>
      </c>
      <c r="R352" s="163">
        <v>0.81597222222222221</v>
      </c>
      <c r="S352" s="9">
        <f t="shared" si="203"/>
        <v>4.513888888888884E-2</v>
      </c>
      <c r="T352" s="163">
        <v>0.77083333333333337</v>
      </c>
      <c r="U352" s="163">
        <v>0.81597222222222221</v>
      </c>
      <c r="V352" s="9">
        <f t="shared" si="195"/>
        <v>4.513888888888884E-2</v>
      </c>
      <c r="W352" s="163">
        <v>0.81944444444444453</v>
      </c>
      <c r="X352" s="9">
        <f t="shared" si="166"/>
        <v>3.4722222222223209E-3</v>
      </c>
      <c r="Y352" s="163">
        <v>0.82638888888888884</v>
      </c>
      <c r="Z352" s="155">
        <f t="shared" si="188"/>
        <v>6.9444444444443088E-3</v>
      </c>
      <c r="AA352" s="163">
        <v>0.93194444444444446</v>
      </c>
      <c r="AB352" s="565">
        <f t="shared" si="189"/>
        <v>0.10555555555555562</v>
      </c>
      <c r="AC352" s="163">
        <v>0.93194444444444446</v>
      </c>
      <c r="AD352" s="163">
        <v>0.93194444444444446</v>
      </c>
      <c r="AE352" s="9">
        <f t="shared" si="198"/>
        <v>0</v>
      </c>
      <c r="AF352" s="163">
        <v>0.94305555555555554</v>
      </c>
      <c r="AG352" s="163">
        <v>0.94513888888888886</v>
      </c>
      <c r="AH352" s="9">
        <f t="shared" si="193"/>
        <v>2.0833333333333259E-3</v>
      </c>
      <c r="AI352" s="154">
        <f t="shared" si="196"/>
        <v>0</v>
      </c>
      <c r="AJ352" s="154">
        <f t="shared" si="197"/>
        <v>3</v>
      </c>
      <c r="AK352" s="163">
        <v>0.94513888888888886</v>
      </c>
      <c r="AL352" s="163">
        <v>0.94791666666666663</v>
      </c>
      <c r="AM352" s="9">
        <f t="shared" si="200"/>
        <v>2.7777777777777679E-3</v>
      </c>
      <c r="AN352" s="568">
        <f t="shared" si="165"/>
        <v>0.26041666666666663</v>
      </c>
      <c r="AO352" s="10">
        <f>HOUR(AN352)</f>
        <v>6</v>
      </c>
      <c r="AP352" s="10">
        <f t="shared" si="201"/>
        <v>15</v>
      </c>
      <c r="AQ352" s="565">
        <f t="shared" si="191"/>
        <v>0.10555555555555562</v>
      </c>
      <c r="AR352" s="10">
        <f t="shared" si="204"/>
        <v>2</v>
      </c>
      <c r="AS352" s="10">
        <f t="shared" si="205"/>
        <v>32</v>
      </c>
      <c r="AT352" s="556"/>
      <c r="AU352" s="554"/>
      <c r="AV352" s="554"/>
      <c r="AW352" s="546">
        <f t="shared" si="177"/>
        <v>0</v>
      </c>
      <c r="AX352" s="546">
        <f t="shared" si="199"/>
        <v>0</v>
      </c>
      <c r="AY352" s="554"/>
      <c r="AZ352" s="546">
        <f t="shared" si="178"/>
        <v>0</v>
      </c>
      <c r="BA352" s="546">
        <f t="shared" si="179"/>
        <v>0</v>
      </c>
      <c r="BB352" s="554"/>
      <c r="BC352" s="546">
        <f t="shared" si="180"/>
        <v>0</v>
      </c>
      <c r="BD352" s="546">
        <f t="shared" si="181"/>
        <v>0</v>
      </c>
      <c r="BE352" s="554"/>
      <c r="BF352" s="546">
        <f t="shared" si="182"/>
        <v>0</v>
      </c>
      <c r="BG352" s="546">
        <f t="shared" si="183"/>
        <v>0</v>
      </c>
      <c r="BH352" s="554"/>
      <c r="BI352" s="637">
        <f t="shared" si="184"/>
        <v>0</v>
      </c>
      <c r="BJ352" s="558">
        <f t="shared" si="185"/>
        <v>0</v>
      </c>
      <c r="BK352" s="642">
        <f t="shared" si="192"/>
        <v>61.884727272727268</v>
      </c>
    </row>
    <row r="353" spans="1:63" s="162" customFormat="1" x14ac:dyDescent="0.25">
      <c r="A353" s="603">
        <v>40821</v>
      </c>
      <c r="B353" s="531">
        <f t="shared" si="194"/>
        <v>10</v>
      </c>
      <c r="C353" s="604">
        <v>11</v>
      </c>
      <c r="D353" s="605" t="s">
        <v>33</v>
      </c>
      <c r="E353" s="605" t="s">
        <v>345</v>
      </c>
      <c r="F353" s="531">
        <v>3717.08</v>
      </c>
      <c r="G353" s="604">
        <v>56</v>
      </c>
      <c r="H353" s="604">
        <v>3</v>
      </c>
      <c r="I353" s="556">
        <v>0.83333333333333337</v>
      </c>
      <c r="J353" s="556">
        <v>0.83333333333333337</v>
      </c>
      <c r="K353" s="163">
        <v>0.84722222222222221</v>
      </c>
      <c r="L353" s="565">
        <f t="shared" si="186"/>
        <v>1.388888888888884E-2</v>
      </c>
      <c r="M353" s="163">
        <v>0.85763888888888884</v>
      </c>
      <c r="N353" s="565">
        <f t="shared" si="187"/>
        <v>1.041666666666663E-2</v>
      </c>
      <c r="O353" s="163">
        <v>0.92361111111111116</v>
      </c>
      <c r="P353" s="565">
        <f t="shared" si="202"/>
        <v>6.5972222222222321E-2</v>
      </c>
      <c r="Q353" s="163">
        <v>0.93055555555555547</v>
      </c>
      <c r="R353" s="163">
        <v>1.0576388888888888</v>
      </c>
      <c r="S353" s="9">
        <f t="shared" si="203"/>
        <v>0.12708333333333333</v>
      </c>
      <c r="T353" s="163">
        <v>0.93055555555555547</v>
      </c>
      <c r="U353" s="163">
        <v>1.0576388888888888</v>
      </c>
      <c r="V353" s="9">
        <f t="shared" si="195"/>
        <v>0.12708333333333333</v>
      </c>
      <c r="W353" s="163">
        <v>1.0611111111111111</v>
      </c>
      <c r="X353" s="9">
        <f t="shared" si="166"/>
        <v>3.4722222222223209E-3</v>
      </c>
      <c r="Y353" s="163">
        <v>1.0638888888888889</v>
      </c>
      <c r="Z353" s="155">
        <f t="shared" si="188"/>
        <v>2.7777777777777679E-3</v>
      </c>
      <c r="AA353" s="163">
        <v>1.1402777777777777</v>
      </c>
      <c r="AB353" s="565">
        <f t="shared" si="189"/>
        <v>7.638888888888884E-2</v>
      </c>
      <c r="AC353" s="163">
        <v>1.1402777777777777</v>
      </c>
      <c r="AD353" s="163">
        <v>1.1402777777777777</v>
      </c>
      <c r="AE353" s="9">
        <f t="shared" si="198"/>
        <v>0</v>
      </c>
      <c r="AF353" s="163">
        <v>1.1645833333333333</v>
      </c>
      <c r="AG353" s="163">
        <v>1.1701388888888888</v>
      </c>
      <c r="AH353" s="9">
        <f t="shared" si="193"/>
        <v>5.5555555555555358E-3</v>
      </c>
      <c r="AI353" s="154">
        <f t="shared" si="196"/>
        <v>0</v>
      </c>
      <c r="AJ353" s="154">
        <f t="shared" si="197"/>
        <v>8</v>
      </c>
      <c r="AK353" s="163">
        <v>1.1701388888888888</v>
      </c>
      <c r="AL353" s="163">
        <v>1.1770833333333333</v>
      </c>
      <c r="AM353" s="9">
        <f t="shared" si="200"/>
        <v>6.9444444444444198E-3</v>
      </c>
      <c r="AN353" s="568">
        <f t="shared" si="165"/>
        <v>0.34374999999999989</v>
      </c>
      <c r="AO353" s="10">
        <f t="shared" ref="AO353:AO371" si="206">HOUR(AN353)</f>
        <v>8</v>
      </c>
      <c r="AP353" s="10">
        <f t="shared" ref="AP353:AP371" si="207">MINUTE(AN353)</f>
        <v>15</v>
      </c>
      <c r="AQ353" s="565">
        <f t="shared" si="191"/>
        <v>7.638888888888884E-2</v>
      </c>
      <c r="AR353" s="10">
        <f t="shared" si="204"/>
        <v>1</v>
      </c>
      <c r="AS353" s="10">
        <f t="shared" si="205"/>
        <v>50</v>
      </c>
      <c r="AT353" s="556"/>
      <c r="AU353" s="554"/>
      <c r="AV353" s="554"/>
      <c r="AW353" s="546">
        <f t="shared" si="177"/>
        <v>0</v>
      </c>
      <c r="AX353" s="546">
        <f t="shared" si="199"/>
        <v>0</v>
      </c>
      <c r="AY353" s="554"/>
      <c r="AZ353" s="546">
        <f t="shared" si="178"/>
        <v>0</v>
      </c>
      <c r="BA353" s="546">
        <f t="shared" si="179"/>
        <v>0</v>
      </c>
      <c r="BB353" s="554"/>
      <c r="BC353" s="546">
        <f t="shared" si="180"/>
        <v>0</v>
      </c>
      <c r="BD353" s="546">
        <f t="shared" si="181"/>
        <v>0</v>
      </c>
      <c r="BE353" s="554"/>
      <c r="BF353" s="546">
        <f t="shared" si="182"/>
        <v>0</v>
      </c>
      <c r="BG353" s="546">
        <f t="shared" si="183"/>
        <v>0</v>
      </c>
      <c r="BH353" s="554"/>
      <c r="BI353" s="637">
        <f t="shared" si="184"/>
        <v>0</v>
      </c>
      <c r="BJ353" s="558">
        <f t="shared" si="185"/>
        <v>0</v>
      </c>
      <c r="BK353" s="642">
        <f t="shared" si="192"/>
        <v>66.376428571428576</v>
      </c>
    </row>
    <row r="354" spans="1:63" s="162" customFormat="1" x14ac:dyDescent="0.25">
      <c r="A354" s="603">
        <v>40821</v>
      </c>
      <c r="B354" s="531">
        <f t="shared" si="194"/>
        <v>10</v>
      </c>
      <c r="C354" s="604">
        <v>3</v>
      </c>
      <c r="D354" s="605" t="s">
        <v>243</v>
      </c>
      <c r="E354" s="605" t="s">
        <v>288</v>
      </c>
      <c r="F354" s="531">
        <v>3585.57</v>
      </c>
      <c r="G354" s="604">
        <v>58</v>
      </c>
      <c r="H354" s="604">
        <v>1</v>
      </c>
      <c r="I354" s="556">
        <v>0.90625</v>
      </c>
      <c r="J354" s="556">
        <v>0.90625</v>
      </c>
      <c r="K354" s="163">
        <v>0.90972222222222221</v>
      </c>
      <c r="L354" s="565">
        <f t="shared" si="186"/>
        <v>3.4722222222222099E-3</v>
      </c>
      <c r="M354" s="163">
        <v>0.91666666666666663</v>
      </c>
      <c r="N354" s="565">
        <f t="shared" si="187"/>
        <v>6.9444444444444198E-3</v>
      </c>
      <c r="O354" s="163">
        <v>0.93194444444444446</v>
      </c>
      <c r="P354" s="565">
        <f t="shared" si="202"/>
        <v>1.5277777777777835E-2</v>
      </c>
      <c r="Q354" s="163">
        <v>0.9375</v>
      </c>
      <c r="R354" s="163">
        <v>1.0625</v>
      </c>
      <c r="S354" s="9">
        <f t="shared" si="203"/>
        <v>0.125</v>
      </c>
      <c r="T354" s="163">
        <v>0.9375</v>
      </c>
      <c r="U354" s="163">
        <v>1.0625</v>
      </c>
      <c r="V354" s="9">
        <f t="shared" ref="V354:V378" si="208">U354-T354</f>
        <v>0.125</v>
      </c>
      <c r="W354" s="163">
        <v>1.1111111111111112</v>
      </c>
      <c r="X354" s="9">
        <f t="shared" si="166"/>
        <v>4.861111111111116E-2</v>
      </c>
      <c r="Y354" s="163">
        <v>1.1118055555555555</v>
      </c>
      <c r="Z354" s="155">
        <f t="shared" si="188"/>
        <v>6.9444444444433095E-4</v>
      </c>
      <c r="AA354" s="163">
        <v>1.2472222222222222</v>
      </c>
      <c r="AB354" s="565">
        <f t="shared" si="189"/>
        <v>0.13541666666666674</v>
      </c>
      <c r="AC354" s="163">
        <v>1.2472222222222222</v>
      </c>
      <c r="AD354" s="163">
        <v>1.2472222222222222</v>
      </c>
      <c r="AE354" s="9">
        <f t="shared" ref="AE354:AE387" si="209">AD354-AC354</f>
        <v>0</v>
      </c>
      <c r="AF354" s="163">
        <v>1.2486111111111111</v>
      </c>
      <c r="AG354" s="163">
        <v>1.2493055555555557</v>
      </c>
      <c r="AH354" s="9">
        <f t="shared" si="193"/>
        <v>6.94444444444553E-4</v>
      </c>
      <c r="AI354" s="154">
        <f t="shared" si="196"/>
        <v>0</v>
      </c>
      <c r="AJ354" s="154">
        <f t="shared" si="197"/>
        <v>1</v>
      </c>
      <c r="AK354" s="163">
        <v>1.2493055555555557</v>
      </c>
      <c r="AL354" s="163">
        <v>1.25</v>
      </c>
      <c r="AM354" s="9">
        <f t="shared" si="200"/>
        <v>6.9444444444433095E-4</v>
      </c>
      <c r="AN354" s="568">
        <f t="shared" si="165"/>
        <v>0.34375</v>
      </c>
      <c r="AO354" s="10">
        <f t="shared" si="206"/>
        <v>8</v>
      </c>
      <c r="AP354" s="10">
        <f t="shared" si="207"/>
        <v>15</v>
      </c>
      <c r="AQ354" s="565">
        <f t="shared" si="191"/>
        <v>0.13541666666666674</v>
      </c>
      <c r="AR354" s="10">
        <f t="shared" si="204"/>
        <v>3</v>
      </c>
      <c r="AS354" s="10">
        <f t="shared" si="205"/>
        <v>15</v>
      </c>
      <c r="AT354" s="556"/>
      <c r="AU354" s="554"/>
      <c r="AV354" s="554"/>
      <c r="AW354" s="546">
        <f t="shared" si="177"/>
        <v>0</v>
      </c>
      <c r="AX354" s="546">
        <f t="shared" si="199"/>
        <v>0</v>
      </c>
      <c r="AY354" s="554"/>
      <c r="AZ354" s="546">
        <f t="shared" si="178"/>
        <v>0</v>
      </c>
      <c r="BA354" s="546">
        <f t="shared" si="179"/>
        <v>0</v>
      </c>
      <c r="BB354" s="554"/>
      <c r="BC354" s="546">
        <f t="shared" si="180"/>
        <v>0</v>
      </c>
      <c r="BD354" s="546">
        <f t="shared" si="181"/>
        <v>0</v>
      </c>
      <c r="BE354" s="554"/>
      <c r="BF354" s="546">
        <f t="shared" si="182"/>
        <v>0</v>
      </c>
      <c r="BG354" s="546">
        <f t="shared" si="183"/>
        <v>0</v>
      </c>
      <c r="BH354" s="554"/>
      <c r="BI354" s="637">
        <f t="shared" si="184"/>
        <v>0</v>
      </c>
      <c r="BJ354" s="558">
        <f t="shared" si="185"/>
        <v>0</v>
      </c>
      <c r="BK354" s="642">
        <f t="shared" si="192"/>
        <v>61.820172413793109</v>
      </c>
    </row>
    <row r="355" spans="1:63" s="162" customFormat="1" x14ac:dyDescent="0.25">
      <c r="A355" s="603">
        <v>40822</v>
      </c>
      <c r="B355" s="531">
        <f t="shared" si="194"/>
        <v>10</v>
      </c>
      <c r="C355" s="604">
        <v>12</v>
      </c>
      <c r="D355" s="605" t="s">
        <v>33</v>
      </c>
      <c r="E355" s="605" t="s">
        <v>273</v>
      </c>
      <c r="F355" s="531">
        <v>3518.82</v>
      </c>
      <c r="G355" s="604">
        <v>58</v>
      </c>
      <c r="H355" s="604">
        <v>1</v>
      </c>
      <c r="I355" s="556">
        <v>0.23958333333333334</v>
      </c>
      <c r="J355" s="556">
        <v>0.23958333333333334</v>
      </c>
      <c r="K355" s="163">
        <v>0.24305555555555555</v>
      </c>
      <c r="L355" s="565">
        <f t="shared" si="186"/>
        <v>3.4722222222222099E-3</v>
      </c>
      <c r="M355" s="163">
        <v>0.25</v>
      </c>
      <c r="N355" s="565">
        <f t="shared" si="187"/>
        <v>6.9444444444444475E-3</v>
      </c>
      <c r="O355" s="163">
        <v>0.26041666666666669</v>
      </c>
      <c r="P355" s="565">
        <f t="shared" si="202"/>
        <v>1.0416666666666685E-2</v>
      </c>
      <c r="Q355" s="163">
        <v>0.2673611111111111</v>
      </c>
      <c r="R355" s="163">
        <v>0.30902777777777779</v>
      </c>
      <c r="S355" s="9">
        <f t="shared" ref="S355:S371" si="210">R355-Q355</f>
        <v>4.1666666666666685E-2</v>
      </c>
      <c r="T355" s="163">
        <v>0.2673611111111111</v>
      </c>
      <c r="U355" s="163">
        <v>0.30902777777777779</v>
      </c>
      <c r="V355" s="9">
        <f t="shared" si="208"/>
        <v>4.1666666666666685E-2</v>
      </c>
      <c r="W355" s="163">
        <v>0.31111111111111112</v>
      </c>
      <c r="X355" s="9">
        <f t="shared" si="166"/>
        <v>2.0833333333333259E-3</v>
      </c>
      <c r="Y355" s="163">
        <v>0.31319444444444444</v>
      </c>
      <c r="Z355" s="155">
        <f t="shared" si="188"/>
        <v>2.0833333333333259E-3</v>
      </c>
      <c r="AA355" s="163">
        <v>0.41388888888888892</v>
      </c>
      <c r="AB355" s="565">
        <f t="shared" si="189"/>
        <v>0.10069444444444448</v>
      </c>
      <c r="AC355" s="163">
        <v>0.41388888888888892</v>
      </c>
      <c r="AD355" s="163">
        <v>0.41388888888888892</v>
      </c>
      <c r="AE355" s="9">
        <f t="shared" si="209"/>
        <v>0</v>
      </c>
      <c r="AF355" s="163">
        <v>0.4236111111111111</v>
      </c>
      <c r="AG355" s="163">
        <v>0.42430555555555555</v>
      </c>
      <c r="AH355" s="9">
        <f t="shared" si="193"/>
        <v>6.9444444444444198E-4</v>
      </c>
      <c r="AI355" s="154">
        <f t="shared" si="196"/>
        <v>0</v>
      </c>
      <c r="AJ355" s="154">
        <f t="shared" si="197"/>
        <v>1</v>
      </c>
      <c r="AK355" s="163">
        <v>0.42430555555555555</v>
      </c>
      <c r="AL355" s="163">
        <v>0.42499999999999999</v>
      </c>
      <c r="AM355" s="9">
        <f t="shared" si="200"/>
        <v>6.9444444444444198E-4</v>
      </c>
      <c r="AN355" s="568">
        <f t="shared" si="165"/>
        <v>0.18541666666666665</v>
      </c>
      <c r="AO355" s="10">
        <f t="shared" si="206"/>
        <v>4</v>
      </c>
      <c r="AP355" s="10">
        <f t="shared" si="207"/>
        <v>27</v>
      </c>
      <c r="AQ355" s="565">
        <f t="shared" si="191"/>
        <v>0.10069444444444448</v>
      </c>
      <c r="AR355" s="10">
        <f t="shared" si="204"/>
        <v>2</v>
      </c>
      <c r="AS355" s="10">
        <f t="shared" si="205"/>
        <v>25</v>
      </c>
      <c r="AT355" s="556"/>
      <c r="AU355" s="554"/>
      <c r="AV355" s="554"/>
      <c r="AW355" s="546">
        <f t="shared" si="177"/>
        <v>0</v>
      </c>
      <c r="AX355" s="546">
        <f t="shared" si="199"/>
        <v>0</v>
      </c>
      <c r="AY355" s="554"/>
      <c r="AZ355" s="546">
        <f t="shared" si="178"/>
        <v>0</v>
      </c>
      <c r="BA355" s="546">
        <f t="shared" si="179"/>
        <v>0</v>
      </c>
      <c r="BB355" s="554"/>
      <c r="BC355" s="546">
        <f t="shared" si="180"/>
        <v>0</v>
      </c>
      <c r="BD355" s="546">
        <f t="shared" si="181"/>
        <v>0</v>
      </c>
      <c r="BE355" s="554"/>
      <c r="BF355" s="546">
        <f t="shared" si="182"/>
        <v>0</v>
      </c>
      <c r="BG355" s="546">
        <f t="shared" si="183"/>
        <v>0</v>
      </c>
      <c r="BH355" s="554"/>
      <c r="BI355" s="637">
        <f t="shared" si="184"/>
        <v>0</v>
      </c>
      <c r="BJ355" s="558">
        <f t="shared" si="185"/>
        <v>0</v>
      </c>
      <c r="BK355" s="642">
        <f t="shared" si="192"/>
        <v>60.669310344827586</v>
      </c>
    </row>
    <row r="356" spans="1:63" s="162" customFormat="1" ht="30" x14ac:dyDescent="0.25">
      <c r="A356" s="603">
        <v>40822</v>
      </c>
      <c r="B356" s="531">
        <f t="shared" si="194"/>
        <v>10</v>
      </c>
      <c r="C356" s="604">
        <v>13</v>
      </c>
      <c r="D356" s="605" t="s">
        <v>33</v>
      </c>
      <c r="E356" s="605" t="s">
        <v>256</v>
      </c>
      <c r="F356" s="531">
        <v>3283.59</v>
      </c>
      <c r="G356" s="604">
        <v>53</v>
      </c>
      <c r="H356" s="604">
        <v>6</v>
      </c>
      <c r="I356" s="556">
        <v>0.45833333333333331</v>
      </c>
      <c r="J356" s="556">
        <v>0.45833333333333331</v>
      </c>
      <c r="K356" s="163">
        <v>0.46180555555555558</v>
      </c>
      <c r="L356" s="565">
        <f t="shared" si="186"/>
        <v>3.4722222222222654E-3</v>
      </c>
      <c r="M356" s="163">
        <v>0.46875</v>
      </c>
      <c r="N356" s="565">
        <f t="shared" si="187"/>
        <v>6.9444444444444198E-3</v>
      </c>
      <c r="O356" s="163">
        <v>0.4826388888888889</v>
      </c>
      <c r="P356" s="565">
        <f t="shared" si="202"/>
        <v>1.3888888888888895E-2</v>
      </c>
      <c r="Q356" s="163">
        <v>0.4861111111111111</v>
      </c>
      <c r="R356" s="163">
        <v>0.50694444444444442</v>
      </c>
      <c r="S356" s="9">
        <f t="shared" si="210"/>
        <v>2.0833333333333315E-2</v>
      </c>
      <c r="T356" s="163">
        <v>0.4861111111111111</v>
      </c>
      <c r="U356" s="163">
        <v>0.50694444444444442</v>
      </c>
      <c r="V356" s="9">
        <f t="shared" si="208"/>
        <v>2.0833333333333315E-2</v>
      </c>
      <c r="W356" s="163">
        <v>0.51041666666666663</v>
      </c>
      <c r="X356" s="9">
        <f t="shared" si="166"/>
        <v>3.4722222222222099E-3</v>
      </c>
      <c r="Y356" s="163">
        <v>0.51944444444444449</v>
      </c>
      <c r="Z356" s="155">
        <f t="shared" si="188"/>
        <v>9.0277777777778567E-3</v>
      </c>
      <c r="AA356" s="163">
        <v>0.61458333333333337</v>
      </c>
      <c r="AB356" s="565">
        <f t="shared" si="189"/>
        <v>9.5138888888888884E-2</v>
      </c>
      <c r="AC356" s="163">
        <v>0.61458333333333337</v>
      </c>
      <c r="AD356" s="163">
        <v>0.61458333333333337</v>
      </c>
      <c r="AE356" s="9">
        <f t="shared" si="209"/>
        <v>0</v>
      </c>
      <c r="AF356" s="163">
        <v>0.62152777777777779</v>
      </c>
      <c r="AG356" s="163">
        <v>0.62222222222222223</v>
      </c>
      <c r="AH356" s="9">
        <f t="shared" si="193"/>
        <v>6.9444444444444198E-4</v>
      </c>
      <c r="AI356" s="154">
        <f t="shared" si="196"/>
        <v>0</v>
      </c>
      <c r="AJ356" s="154">
        <f t="shared" si="197"/>
        <v>1</v>
      </c>
      <c r="AK356" s="163">
        <v>0.62222222222222223</v>
      </c>
      <c r="AL356" s="163">
        <v>0.625</v>
      </c>
      <c r="AM356" s="9">
        <f t="shared" si="200"/>
        <v>2.7777777777777679E-3</v>
      </c>
      <c r="AN356" s="568">
        <f t="shared" si="165"/>
        <v>0.16666666666666669</v>
      </c>
      <c r="AO356" s="10">
        <f t="shared" si="206"/>
        <v>4</v>
      </c>
      <c r="AP356" s="10">
        <f t="shared" si="207"/>
        <v>0</v>
      </c>
      <c r="AQ356" s="565">
        <f t="shared" si="191"/>
        <v>9.5138888888888884E-2</v>
      </c>
      <c r="AR356" s="10">
        <f t="shared" si="204"/>
        <v>2</v>
      </c>
      <c r="AS356" s="10">
        <f t="shared" si="205"/>
        <v>17</v>
      </c>
      <c r="AT356" s="556"/>
      <c r="AU356" s="554"/>
      <c r="AV356" s="554"/>
      <c r="AW356" s="546">
        <f t="shared" si="177"/>
        <v>0</v>
      </c>
      <c r="AX356" s="546">
        <f t="shared" si="199"/>
        <v>0</v>
      </c>
      <c r="AY356" s="554"/>
      <c r="AZ356" s="546">
        <f t="shared" si="178"/>
        <v>0</v>
      </c>
      <c r="BA356" s="546">
        <f t="shared" si="179"/>
        <v>0</v>
      </c>
      <c r="BB356" s="554"/>
      <c r="BC356" s="546">
        <f t="shared" si="180"/>
        <v>0</v>
      </c>
      <c r="BD356" s="546">
        <f t="shared" si="181"/>
        <v>0</v>
      </c>
      <c r="BE356" s="554"/>
      <c r="BF356" s="546">
        <f t="shared" si="182"/>
        <v>0</v>
      </c>
      <c r="BG356" s="546">
        <f t="shared" si="183"/>
        <v>0</v>
      </c>
      <c r="BH356" s="554"/>
      <c r="BI356" s="637">
        <f t="shared" si="184"/>
        <v>0</v>
      </c>
      <c r="BJ356" s="558">
        <f t="shared" si="185"/>
        <v>0</v>
      </c>
      <c r="BK356" s="642">
        <f t="shared" si="192"/>
        <v>61.954528301886796</v>
      </c>
    </row>
    <row r="357" spans="1:63" s="162" customFormat="1" x14ac:dyDescent="0.25">
      <c r="A357" s="603">
        <v>40822</v>
      </c>
      <c r="B357" s="531">
        <f t="shared" si="194"/>
        <v>10</v>
      </c>
      <c r="C357" s="604">
        <v>14</v>
      </c>
      <c r="D357" s="605" t="s">
        <v>33</v>
      </c>
      <c r="E357" s="605" t="s">
        <v>345</v>
      </c>
      <c r="F357" s="531">
        <v>3700.04</v>
      </c>
      <c r="G357" s="604">
        <v>58</v>
      </c>
      <c r="H357" s="604">
        <v>1</v>
      </c>
      <c r="I357" s="556">
        <v>0.67708333333333337</v>
      </c>
      <c r="J357" s="556">
        <v>0.67708333333333337</v>
      </c>
      <c r="K357" s="163">
        <v>0.68055555555555547</v>
      </c>
      <c r="L357" s="565">
        <f t="shared" si="186"/>
        <v>3.4722222222220989E-3</v>
      </c>
      <c r="M357" s="163">
        <v>0.72916666666666663</v>
      </c>
      <c r="N357" s="565">
        <f t="shared" si="187"/>
        <v>4.861111111111116E-2</v>
      </c>
      <c r="O357" s="163">
        <v>0.75416666666666676</v>
      </c>
      <c r="P357" s="565">
        <f t="shared" si="202"/>
        <v>2.5000000000000133E-2</v>
      </c>
      <c r="Q357" s="163">
        <v>0.75416666666666676</v>
      </c>
      <c r="R357" s="163">
        <v>0.77986111111111101</v>
      </c>
      <c r="S357" s="9">
        <f t="shared" si="210"/>
        <v>2.5694444444444242E-2</v>
      </c>
      <c r="T357" s="163">
        <v>0.75416666666666676</v>
      </c>
      <c r="U357" s="163">
        <v>0.77986111111111101</v>
      </c>
      <c r="V357" s="9">
        <f t="shared" si="208"/>
        <v>2.5694444444444242E-2</v>
      </c>
      <c r="W357" s="163">
        <v>0.77986111111111101</v>
      </c>
      <c r="X357" s="9">
        <f t="shared" si="166"/>
        <v>0</v>
      </c>
      <c r="Y357" s="163">
        <v>0.77986111111111101</v>
      </c>
      <c r="Z357" s="155">
        <f t="shared" si="188"/>
        <v>0</v>
      </c>
      <c r="AA357" s="163">
        <v>0.84097222222222223</v>
      </c>
      <c r="AB357" s="565">
        <f t="shared" si="189"/>
        <v>6.1111111111111227E-2</v>
      </c>
      <c r="AC357" s="163">
        <v>0.84097222222222223</v>
      </c>
      <c r="AD357" s="163">
        <v>0.84097222222222223</v>
      </c>
      <c r="AE357" s="9">
        <f t="shared" si="209"/>
        <v>0</v>
      </c>
      <c r="AF357" s="163">
        <v>0.84375</v>
      </c>
      <c r="AG357" s="163">
        <v>0.84444444444444444</v>
      </c>
      <c r="AH357" s="9">
        <f t="shared" si="193"/>
        <v>6.9444444444444198E-4</v>
      </c>
      <c r="AI357" s="154">
        <f t="shared" si="196"/>
        <v>0</v>
      </c>
      <c r="AJ357" s="154">
        <f t="shared" si="197"/>
        <v>1</v>
      </c>
      <c r="AK357" s="163">
        <v>0.84444444444444444</v>
      </c>
      <c r="AL357" s="163">
        <v>0.84513888888888899</v>
      </c>
      <c r="AM357" s="9">
        <f t="shared" si="200"/>
        <v>6.94444444444553E-4</v>
      </c>
      <c r="AN357" s="568">
        <f t="shared" si="165"/>
        <v>0.16805555555555562</v>
      </c>
      <c r="AO357" s="10">
        <f t="shared" si="206"/>
        <v>4</v>
      </c>
      <c r="AP357" s="10">
        <f t="shared" si="207"/>
        <v>2</v>
      </c>
      <c r="AQ357" s="565">
        <f t="shared" si="191"/>
        <v>6.1111111111111227E-2</v>
      </c>
      <c r="AR357" s="10">
        <f t="shared" si="204"/>
        <v>1</v>
      </c>
      <c r="AS357" s="10">
        <f t="shared" si="205"/>
        <v>28</v>
      </c>
      <c r="AT357" s="556"/>
      <c r="AU357" s="554"/>
      <c r="AV357" s="554"/>
      <c r="AW357" s="546">
        <f t="shared" si="177"/>
        <v>0</v>
      </c>
      <c r="AX357" s="546">
        <f t="shared" si="199"/>
        <v>0</v>
      </c>
      <c r="AY357" s="554"/>
      <c r="AZ357" s="546">
        <f t="shared" si="178"/>
        <v>0</v>
      </c>
      <c r="BA357" s="546">
        <f t="shared" si="179"/>
        <v>0</v>
      </c>
      <c r="BB357" s="554"/>
      <c r="BC357" s="546">
        <f t="shared" si="180"/>
        <v>0</v>
      </c>
      <c r="BD357" s="546">
        <f t="shared" si="181"/>
        <v>0</v>
      </c>
      <c r="BE357" s="554"/>
      <c r="BF357" s="546">
        <f t="shared" si="182"/>
        <v>0</v>
      </c>
      <c r="BG357" s="546">
        <f t="shared" si="183"/>
        <v>0</v>
      </c>
      <c r="BH357" s="554"/>
      <c r="BI357" s="637">
        <f t="shared" si="184"/>
        <v>0</v>
      </c>
      <c r="BJ357" s="558">
        <f t="shared" si="185"/>
        <v>0</v>
      </c>
      <c r="BK357" s="642">
        <f t="shared" si="192"/>
        <v>63.793793103448273</v>
      </c>
    </row>
    <row r="358" spans="1:63" s="162" customFormat="1" x14ac:dyDescent="0.25">
      <c r="A358" s="603">
        <v>40822</v>
      </c>
      <c r="B358" s="531">
        <f t="shared" si="194"/>
        <v>10</v>
      </c>
      <c r="C358" s="604">
        <v>4</v>
      </c>
      <c r="D358" s="605" t="s">
        <v>243</v>
      </c>
      <c r="E358" s="605" t="s">
        <v>288</v>
      </c>
      <c r="F358" s="531">
        <v>3610.69</v>
      </c>
      <c r="G358" s="604">
        <v>58</v>
      </c>
      <c r="H358" s="604">
        <v>1</v>
      </c>
      <c r="I358" s="556">
        <v>0.78125</v>
      </c>
      <c r="J358" s="556">
        <v>0.78125</v>
      </c>
      <c r="K358" s="163">
        <v>0.78472222222222221</v>
      </c>
      <c r="L358" s="565">
        <f t="shared" si="186"/>
        <v>3.4722222222222099E-3</v>
      </c>
      <c r="M358" s="163">
        <v>0.79166666666666663</v>
      </c>
      <c r="N358" s="565">
        <f t="shared" si="187"/>
        <v>6.9444444444444198E-3</v>
      </c>
      <c r="O358" s="163">
        <v>0.79861111111111116</v>
      </c>
      <c r="P358" s="565">
        <f t="shared" si="202"/>
        <v>6.9444444444445308E-3</v>
      </c>
      <c r="Q358" s="163">
        <v>0.80208333333333337</v>
      </c>
      <c r="R358" s="163">
        <v>0.83333333333333337</v>
      </c>
      <c r="S358" s="9">
        <f t="shared" si="210"/>
        <v>3.125E-2</v>
      </c>
      <c r="T358" s="163">
        <v>0.80208333333333337</v>
      </c>
      <c r="U358" s="163">
        <v>0.83333333333333337</v>
      </c>
      <c r="V358" s="9">
        <f t="shared" si="208"/>
        <v>3.125E-2</v>
      </c>
      <c r="W358" s="163">
        <v>0.88194444444444453</v>
      </c>
      <c r="X358" s="9">
        <f t="shared" si="166"/>
        <v>4.861111111111116E-2</v>
      </c>
      <c r="Y358" s="163">
        <v>0.88402777777777775</v>
      </c>
      <c r="Z358" s="155">
        <f t="shared" si="188"/>
        <v>2.0833333333332149E-3</v>
      </c>
      <c r="AA358" s="163">
        <v>0.98402777777777783</v>
      </c>
      <c r="AB358" s="565">
        <f t="shared" si="189"/>
        <v>0.10000000000000009</v>
      </c>
      <c r="AC358" s="163">
        <v>0.98402777777777783</v>
      </c>
      <c r="AD358" s="163">
        <v>0.98402777777777783</v>
      </c>
      <c r="AE358" s="9">
        <f t="shared" si="209"/>
        <v>0</v>
      </c>
      <c r="AF358" s="163">
        <v>0.98749999999999993</v>
      </c>
      <c r="AG358" s="163">
        <v>0.98819444444444438</v>
      </c>
      <c r="AH358" s="9">
        <f t="shared" ref="AH358:AH389" si="211">AG358-AF358</f>
        <v>6.9444444444444198E-4</v>
      </c>
      <c r="AI358" s="154">
        <f t="shared" si="196"/>
        <v>0</v>
      </c>
      <c r="AJ358" s="154">
        <f t="shared" si="197"/>
        <v>1</v>
      </c>
      <c r="AK358" s="163">
        <v>0.98819444444444438</v>
      </c>
      <c r="AL358" s="163">
        <v>0.98958333333333337</v>
      </c>
      <c r="AM358" s="9">
        <f t="shared" si="200"/>
        <v>1.388888888888995E-3</v>
      </c>
      <c r="AN358" s="568">
        <f t="shared" ref="AN358:AN391" si="212">AL358-I358</f>
        <v>0.20833333333333337</v>
      </c>
      <c r="AO358" s="10">
        <f t="shared" si="206"/>
        <v>5</v>
      </c>
      <c r="AP358" s="10">
        <f t="shared" si="207"/>
        <v>0</v>
      </c>
      <c r="AQ358" s="565">
        <f t="shared" si="191"/>
        <v>0.10000000000000009</v>
      </c>
      <c r="AR358" s="10">
        <f t="shared" si="204"/>
        <v>2</v>
      </c>
      <c r="AS358" s="10">
        <f t="shared" si="205"/>
        <v>24</v>
      </c>
      <c r="AT358" s="556"/>
      <c r="AU358" s="554"/>
      <c r="AV358" s="554"/>
      <c r="AW358" s="546">
        <f t="shared" si="177"/>
        <v>0</v>
      </c>
      <c r="AX358" s="546">
        <f t="shared" si="199"/>
        <v>0</v>
      </c>
      <c r="AY358" s="554"/>
      <c r="AZ358" s="546">
        <f t="shared" si="178"/>
        <v>0</v>
      </c>
      <c r="BA358" s="546">
        <f t="shared" si="179"/>
        <v>0</v>
      </c>
      <c r="BB358" s="554"/>
      <c r="BC358" s="546">
        <f t="shared" si="180"/>
        <v>0</v>
      </c>
      <c r="BD358" s="546">
        <f t="shared" si="181"/>
        <v>0</v>
      </c>
      <c r="BE358" s="554"/>
      <c r="BF358" s="546">
        <f t="shared" si="182"/>
        <v>0</v>
      </c>
      <c r="BG358" s="546">
        <f t="shared" si="183"/>
        <v>0</v>
      </c>
      <c r="BH358" s="554"/>
      <c r="BI358" s="637">
        <f t="shared" si="184"/>
        <v>0</v>
      </c>
      <c r="BJ358" s="558">
        <f t="shared" si="185"/>
        <v>0</v>
      </c>
      <c r="BK358" s="642">
        <f t="shared" si="192"/>
        <v>62.253275862068968</v>
      </c>
    </row>
    <row r="359" spans="1:63" s="162" customFormat="1" x14ac:dyDescent="0.25">
      <c r="A359" s="603">
        <v>40822</v>
      </c>
      <c r="B359" s="531">
        <f t="shared" si="194"/>
        <v>10</v>
      </c>
      <c r="C359" s="604">
        <v>2</v>
      </c>
      <c r="D359" s="605" t="s">
        <v>277</v>
      </c>
      <c r="E359" s="605" t="s">
        <v>276</v>
      </c>
      <c r="F359" s="531">
        <v>3636.84</v>
      </c>
      <c r="G359" s="604">
        <v>59</v>
      </c>
      <c r="H359" s="604">
        <v>0</v>
      </c>
      <c r="I359" s="556">
        <v>0.99305555555555547</v>
      </c>
      <c r="J359" s="556">
        <v>0.99305555555555547</v>
      </c>
      <c r="K359" s="163">
        <v>0.99652777777777779</v>
      </c>
      <c r="L359" s="565">
        <f t="shared" si="186"/>
        <v>3.4722222222223209E-3</v>
      </c>
      <c r="M359" s="163">
        <v>1.0034722222222221</v>
      </c>
      <c r="N359" s="565">
        <f t="shared" si="187"/>
        <v>6.9444444444443088E-3</v>
      </c>
      <c r="O359" s="163">
        <v>1.0125</v>
      </c>
      <c r="P359" s="565">
        <f t="shared" si="202"/>
        <v>9.0277777777778567E-3</v>
      </c>
      <c r="Q359" s="163">
        <v>1.0138888888888888</v>
      </c>
      <c r="R359" s="163">
        <v>1.0486111111111112</v>
      </c>
      <c r="S359" s="9">
        <f t="shared" si="210"/>
        <v>3.4722222222222321E-2</v>
      </c>
      <c r="T359" s="163">
        <v>1.0138888888888888</v>
      </c>
      <c r="U359" s="163">
        <v>1.0486111111111112</v>
      </c>
      <c r="V359" s="9">
        <f t="shared" si="208"/>
        <v>3.4722222222222321E-2</v>
      </c>
      <c r="W359" s="163">
        <v>1.0555555555555556</v>
      </c>
      <c r="X359" s="9">
        <f t="shared" si="166"/>
        <v>6.9444444444444198E-3</v>
      </c>
      <c r="Y359" s="163">
        <v>1.0583333333333333</v>
      </c>
      <c r="Z359" s="155">
        <f t="shared" si="188"/>
        <v>2.7777777777777679E-3</v>
      </c>
      <c r="AA359" s="163">
        <v>1.1555555555555557</v>
      </c>
      <c r="AB359" s="565">
        <f t="shared" si="189"/>
        <v>9.7222222222222321E-2</v>
      </c>
      <c r="AC359" s="163">
        <v>1.1555555555555557</v>
      </c>
      <c r="AD359" s="163">
        <v>1.1555555555555557</v>
      </c>
      <c r="AE359" s="9">
        <f t="shared" si="209"/>
        <v>0</v>
      </c>
      <c r="AF359" s="163">
        <v>1.1576388888888889</v>
      </c>
      <c r="AG359" s="163">
        <v>1.1583333333333334</v>
      </c>
      <c r="AH359" s="9">
        <f t="shared" si="211"/>
        <v>6.94444444444553E-4</v>
      </c>
      <c r="AI359" s="154">
        <f t="shared" si="196"/>
        <v>0</v>
      </c>
      <c r="AJ359" s="154">
        <f t="shared" si="197"/>
        <v>1</v>
      </c>
      <c r="AK359" s="163">
        <v>1.1583333333333334</v>
      </c>
      <c r="AL359" s="163">
        <v>1.1597222222222221</v>
      </c>
      <c r="AM359" s="9">
        <f t="shared" si="200"/>
        <v>1.3888888888886619E-3</v>
      </c>
      <c r="AN359" s="568">
        <f t="shared" si="212"/>
        <v>0.16666666666666663</v>
      </c>
      <c r="AO359" s="10">
        <f t="shared" si="206"/>
        <v>4</v>
      </c>
      <c r="AP359" s="10">
        <f t="shared" si="207"/>
        <v>0</v>
      </c>
      <c r="AQ359" s="565">
        <f t="shared" si="191"/>
        <v>9.7222222222222321E-2</v>
      </c>
      <c r="AR359" s="10">
        <f t="shared" si="204"/>
        <v>2</v>
      </c>
      <c r="AS359" s="10">
        <f t="shared" si="205"/>
        <v>20</v>
      </c>
      <c r="AT359" s="556"/>
      <c r="AU359" s="554"/>
      <c r="AV359" s="554"/>
      <c r="AW359" s="546">
        <f t="shared" si="177"/>
        <v>0</v>
      </c>
      <c r="AX359" s="546">
        <f t="shared" si="199"/>
        <v>0</v>
      </c>
      <c r="AY359" s="554"/>
      <c r="AZ359" s="546">
        <f t="shared" si="178"/>
        <v>0</v>
      </c>
      <c r="BA359" s="546">
        <f t="shared" si="179"/>
        <v>0</v>
      </c>
      <c r="BB359" s="554"/>
      <c r="BC359" s="546">
        <f t="shared" si="180"/>
        <v>0</v>
      </c>
      <c r="BD359" s="546">
        <f t="shared" si="181"/>
        <v>0</v>
      </c>
      <c r="BE359" s="554"/>
      <c r="BF359" s="546">
        <f t="shared" si="182"/>
        <v>0</v>
      </c>
      <c r="BG359" s="546">
        <f t="shared" si="183"/>
        <v>0</v>
      </c>
      <c r="BH359" s="554"/>
      <c r="BI359" s="637">
        <f t="shared" si="184"/>
        <v>0</v>
      </c>
      <c r="BJ359" s="558">
        <f t="shared" si="185"/>
        <v>0</v>
      </c>
      <c r="BK359" s="642">
        <f t="shared" si="192"/>
        <v>61.641355932203389</v>
      </c>
    </row>
    <row r="360" spans="1:63" s="162" customFormat="1" x14ac:dyDescent="0.25">
      <c r="A360" s="603">
        <v>40823</v>
      </c>
      <c r="B360" s="531">
        <f t="shared" si="194"/>
        <v>10</v>
      </c>
      <c r="C360" s="604">
        <v>1</v>
      </c>
      <c r="D360" s="605" t="s">
        <v>224</v>
      </c>
      <c r="E360" s="605" t="s">
        <v>225</v>
      </c>
      <c r="F360" s="531">
        <v>3704.65</v>
      </c>
      <c r="G360" s="604">
        <v>59</v>
      </c>
      <c r="H360" s="604">
        <v>0</v>
      </c>
      <c r="I360" s="556">
        <v>8.3333333333333329E-2</v>
      </c>
      <c r="J360" s="556">
        <v>8.3333333333333329E-2</v>
      </c>
      <c r="K360" s="163">
        <v>8.6805555555555566E-2</v>
      </c>
      <c r="L360" s="565">
        <f t="shared" si="186"/>
        <v>3.4722222222222376E-3</v>
      </c>
      <c r="M360" s="163">
        <v>9.375E-2</v>
      </c>
      <c r="N360" s="565">
        <f t="shared" si="187"/>
        <v>6.9444444444444337E-3</v>
      </c>
      <c r="O360" s="163">
        <v>0.125</v>
      </c>
      <c r="P360" s="565">
        <f t="shared" si="202"/>
        <v>3.125E-2</v>
      </c>
      <c r="Q360" s="163">
        <v>0.12847222222222224</v>
      </c>
      <c r="R360" s="163">
        <v>0.17708333333333334</v>
      </c>
      <c r="S360" s="9">
        <f t="shared" si="210"/>
        <v>4.8611111111111105E-2</v>
      </c>
      <c r="T360" s="163">
        <v>0.12847222222222224</v>
      </c>
      <c r="U360" s="163">
        <v>0.17708333333333334</v>
      </c>
      <c r="V360" s="9">
        <f t="shared" si="208"/>
        <v>4.8611111111111105E-2</v>
      </c>
      <c r="W360" s="163">
        <v>0.17986111111111111</v>
      </c>
      <c r="X360" s="9">
        <f t="shared" si="166"/>
        <v>2.7777777777777679E-3</v>
      </c>
      <c r="Y360" s="163">
        <v>0.18055555555555555</v>
      </c>
      <c r="Z360" s="155">
        <f t="shared" si="188"/>
        <v>6.9444444444444198E-4</v>
      </c>
      <c r="AA360" s="163">
        <v>0.27638888888888885</v>
      </c>
      <c r="AB360" s="565">
        <f t="shared" si="189"/>
        <v>9.5833333333333298E-2</v>
      </c>
      <c r="AC360" s="163">
        <v>0.27638888888888885</v>
      </c>
      <c r="AD360" s="163">
        <v>0.27638888888888885</v>
      </c>
      <c r="AE360" s="9">
        <f t="shared" si="209"/>
        <v>0</v>
      </c>
      <c r="AF360" s="163">
        <v>0.28472222222222221</v>
      </c>
      <c r="AG360" s="163">
        <v>0.29166666666666669</v>
      </c>
      <c r="AH360" s="9">
        <f t="shared" si="211"/>
        <v>6.9444444444444753E-3</v>
      </c>
      <c r="AI360" s="154">
        <f t="shared" si="196"/>
        <v>0</v>
      </c>
      <c r="AJ360" s="154">
        <f t="shared" si="197"/>
        <v>10</v>
      </c>
      <c r="AK360" s="163">
        <v>0.29166666666666669</v>
      </c>
      <c r="AL360" s="163">
        <v>0.2951388888888889</v>
      </c>
      <c r="AM360" s="9">
        <f t="shared" si="200"/>
        <v>3.4722222222222099E-3</v>
      </c>
      <c r="AN360" s="568">
        <f t="shared" si="212"/>
        <v>0.21180555555555558</v>
      </c>
      <c r="AO360" s="10">
        <f t="shared" si="206"/>
        <v>5</v>
      </c>
      <c r="AP360" s="10">
        <f t="shared" si="207"/>
        <v>5</v>
      </c>
      <c r="AQ360" s="565">
        <f t="shared" si="191"/>
        <v>9.5833333333333298E-2</v>
      </c>
      <c r="AR360" s="10">
        <f t="shared" si="204"/>
        <v>2</v>
      </c>
      <c r="AS360" s="10">
        <f t="shared" si="205"/>
        <v>18</v>
      </c>
      <c r="AT360" s="556"/>
      <c r="AU360" s="554"/>
      <c r="AV360" s="554"/>
      <c r="AW360" s="546">
        <f t="shared" si="177"/>
        <v>0</v>
      </c>
      <c r="AX360" s="546">
        <f t="shared" si="199"/>
        <v>0</v>
      </c>
      <c r="AY360" s="554"/>
      <c r="AZ360" s="546">
        <f t="shared" si="178"/>
        <v>0</v>
      </c>
      <c r="BA360" s="546">
        <f t="shared" si="179"/>
        <v>0</v>
      </c>
      <c r="BB360" s="554"/>
      <c r="BC360" s="546">
        <f t="shared" si="180"/>
        <v>0</v>
      </c>
      <c r="BD360" s="546">
        <f t="shared" si="181"/>
        <v>0</v>
      </c>
      <c r="BE360" s="554"/>
      <c r="BF360" s="546">
        <f t="shared" si="182"/>
        <v>0</v>
      </c>
      <c r="BG360" s="546">
        <f t="shared" si="183"/>
        <v>0</v>
      </c>
      <c r="BH360" s="554"/>
      <c r="BI360" s="637">
        <f t="shared" si="184"/>
        <v>0</v>
      </c>
      <c r="BJ360" s="558">
        <f t="shared" si="185"/>
        <v>0</v>
      </c>
      <c r="BK360" s="642">
        <f t="shared" si="192"/>
        <v>62.790677966101697</v>
      </c>
    </row>
    <row r="361" spans="1:63" s="162" customFormat="1" x14ac:dyDescent="0.25">
      <c r="A361" s="603">
        <v>40823</v>
      </c>
      <c r="B361" s="531">
        <f t="shared" si="194"/>
        <v>10</v>
      </c>
      <c r="C361" s="604">
        <v>15</v>
      </c>
      <c r="D361" s="605" t="s">
        <v>33</v>
      </c>
      <c r="E361" s="605" t="s">
        <v>273</v>
      </c>
      <c r="F361" s="531">
        <v>3358.57</v>
      </c>
      <c r="G361" s="604">
        <v>54</v>
      </c>
      <c r="H361" s="604">
        <v>5</v>
      </c>
      <c r="I361" s="556">
        <v>0.26041666666666669</v>
      </c>
      <c r="J361" s="556">
        <v>0.26041666666666669</v>
      </c>
      <c r="K361" s="163">
        <v>0.30138888888888887</v>
      </c>
      <c r="L361" s="565">
        <f t="shared" si="186"/>
        <v>4.0972222222222188E-2</v>
      </c>
      <c r="M361" s="163">
        <v>0.30208333333333331</v>
      </c>
      <c r="N361" s="565">
        <f t="shared" si="187"/>
        <v>6.9444444444444198E-4</v>
      </c>
      <c r="O361" s="163">
        <v>0.30902777777777779</v>
      </c>
      <c r="P361" s="565">
        <f t="shared" si="202"/>
        <v>6.9444444444444753E-3</v>
      </c>
      <c r="Q361" s="163">
        <v>0.30902777777777779</v>
      </c>
      <c r="R361" s="163">
        <v>0.34027777777777773</v>
      </c>
      <c r="S361" s="9">
        <f t="shared" si="210"/>
        <v>3.1249999999999944E-2</v>
      </c>
      <c r="T361" s="163">
        <v>0.30902777777777779</v>
      </c>
      <c r="U361" s="163">
        <v>0.34027777777777773</v>
      </c>
      <c r="V361" s="9">
        <f t="shared" si="208"/>
        <v>3.1249999999999944E-2</v>
      </c>
      <c r="W361" s="163">
        <v>0.34236111111111112</v>
      </c>
      <c r="X361" s="9">
        <f t="shared" si="166"/>
        <v>2.0833333333333814E-3</v>
      </c>
      <c r="Y361" s="163">
        <v>0.3430555555555555</v>
      </c>
      <c r="Z361" s="155">
        <f t="shared" si="188"/>
        <v>6.9444444444438647E-4</v>
      </c>
      <c r="AA361" s="163">
        <v>0.3923611111111111</v>
      </c>
      <c r="AB361" s="565">
        <f t="shared" si="189"/>
        <v>4.9305555555555602E-2</v>
      </c>
      <c r="AC361" s="163">
        <v>0.3923611111111111</v>
      </c>
      <c r="AD361" s="163">
        <v>0.3923611111111111</v>
      </c>
      <c r="AE361" s="9">
        <f t="shared" si="209"/>
        <v>0</v>
      </c>
      <c r="AF361" s="163">
        <v>0.39930555555555558</v>
      </c>
      <c r="AG361" s="163">
        <v>0.40277777777777773</v>
      </c>
      <c r="AH361" s="9">
        <f t="shared" si="211"/>
        <v>3.4722222222221544E-3</v>
      </c>
      <c r="AI361" s="154">
        <f t="shared" si="196"/>
        <v>0</v>
      </c>
      <c r="AJ361" s="154">
        <f t="shared" si="197"/>
        <v>5</v>
      </c>
      <c r="AK361" s="163">
        <v>0.40277777777777773</v>
      </c>
      <c r="AL361" s="163">
        <v>0.40625</v>
      </c>
      <c r="AM361" s="9">
        <f t="shared" si="200"/>
        <v>3.4722222222222654E-3</v>
      </c>
      <c r="AN361" s="568">
        <f t="shared" si="212"/>
        <v>0.14583333333333331</v>
      </c>
      <c r="AO361" s="10">
        <f t="shared" si="206"/>
        <v>3</v>
      </c>
      <c r="AP361" s="10">
        <f t="shared" si="207"/>
        <v>30</v>
      </c>
      <c r="AQ361" s="565">
        <f t="shared" si="191"/>
        <v>4.9305555555555602E-2</v>
      </c>
      <c r="AR361" s="10">
        <f t="shared" si="204"/>
        <v>1</v>
      </c>
      <c r="AS361" s="10">
        <f t="shared" si="205"/>
        <v>11</v>
      </c>
      <c r="AT361" s="556"/>
      <c r="AU361" s="554"/>
      <c r="AV361" s="554"/>
      <c r="AW361" s="546">
        <f t="shared" si="177"/>
        <v>0</v>
      </c>
      <c r="AX361" s="546">
        <f t="shared" si="199"/>
        <v>0</v>
      </c>
      <c r="AY361" s="554"/>
      <c r="AZ361" s="546">
        <f t="shared" si="178"/>
        <v>0</v>
      </c>
      <c r="BA361" s="546">
        <f t="shared" si="179"/>
        <v>0</v>
      </c>
      <c r="BB361" s="554"/>
      <c r="BC361" s="546">
        <f t="shared" si="180"/>
        <v>0</v>
      </c>
      <c r="BD361" s="546">
        <f t="shared" si="181"/>
        <v>0</v>
      </c>
      <c r="BE361" s="554"/>
      <c r="BF361" s="546">
        <f t="shared" si="182"/>
        <v>0</v>
      </c>
      <c r="BG361" s="546">
        <f t="shared" si="183"/>
        <v>0</v>
      </c>
      <c r="BH361" s="554"/>
      <c r="BI361" s="637">
        <f t="shared" si="184"/>
        <v>0</v>
      </c>
      <c r="BJ361" s="558">
        <f t="shared" si="185"/>
        <v>0</v>
      </c>
      <c r="BK361" s="642">
        <f t="shared" si="192"/>
        <v>62.195740740740746</v>
      </c>
    </row>
    <row r="362" spans="1:63" s="162" customFormat="1" x14ac:dyDescent="0.25">
      <c r="A362" s="603">
        <v>40823</v>
      </c>
      <c r="B362" s="531">
        <f t="shared" si="194"/>
        <v>10</v>
      </c>
      <c r="C362" s="604">
        <v>16</v>
      </c>
      <c r="D362" s="605" t="s">
        <v>33</v>
      </c>
      <c r="E362" s="605" t="s">
        <v>345</v>
      </c>
      <c r="F362" s="531">
        <v>3772.11</v>
      </c>
      <c r="G362" s="604">
        <v>59</v>
      </c>
      <c r="H362" s="604">
        <v>0</v>
      </c>
      <c r="I362" s="556">
        <v>0.54861111111111105</v>
      </c>
      <c r="J362" s="556">
        <v>0.54861111111111105</v>
      </c>
      <c r="K362" s="163">
        <v>0.55555555555555558</v>
      </c>
      <c r="L362" s="565">
        <f t="shared" si="186"/>
        <v>6.9444444444445308E-3</v>
      </c>
      <c r="M362" s="163">
        <v>0.5625</v>
      </c>
      <c r="N362" s="565">
        <f t="shared" si="187"/>
        <v>6.9444444444444198E-3</v>
      </c>
      <c r="O362" s="163">
        <v>0.59027777777777779</v>
      </c>
      <c r="P362" s="565">
        <f t="shared" si="202"/>
        <v>2.777777777777779E-2</v>
      </c>
      <c r="Q362" s="163">
        <v>0.59027777777777779</v>
      </c>
      <c r="R362" s="163">
        <v>0.62847222222222221</v>
      </c>
      <c r="S362" s="9">
        <f t="shared" si="210"/>
        <v>3.819444444444442E-2</v>
      </c>
      <c r="T362" s="163">
        <v>0.59027777777777779</v>
      </c>
      <c r="U362" s="163">
        <v>0.62847222222222221</v>
      </c>
      <c r="V362" s="9">
        <f t="shared" si="208"/>
        <v>3.819444444444442E-2</v>
      </c>
      <c r="W362" s="163">
        <v>0.59027777777777779</v>
      </c>
      <c r="X362" s="9">
        <f t="shared" si="166"/>
        <v>-3.819444444444442E-2</v>
      </c>
      <c r="Y362" s="163">
        <v>0.63402777777777775</v>
      </c>
      <c r="Z362" s="155">
        <f t="shared" si="188"/>
        <v>4.3749999999999956E-2</v>
      </c>
      <c r="AA362" s="163">
        <v>0.71250000000000002</v>
      </c>
      <c r="AB362" s="565">
        <f t="shared" si="189"/>
        <v>7.8472222222222276E-2</v>
      </c>
      <c r="AC362" s="163">
        <v>0.71250000000000002</v>
      </c>
      <c r="AD362" s="163">
        <v>0.71250000000000002</v>
      </c>
      <c r="AE362" s="9">
        <f t="shared" si="209"/>
        <v>0</v>
      </c>
      <c r="AF362" s="163">
        <v>0.71527777777777779</v>
      </c>
      <c r="AG362" s="163">
        <v>0.71736111111111101</v>
      </c>
      <c r="AH362" s="9">
        <f t="shared" si="211"/>
        <v>2.0833333333332149E-3</v>
      </c>
      <c r="AI362" s="154">
        <f t="shared" si="196"/>
        <v>0</v>
      </c>
      <c r="AJ362" s="154">
        <f t="shared" si="197"/>
        <v>3</v>
      </c>
      <c r="AK362" s="163">
        <v>0.71736111111111101</v>
      </c>
      <c r="AL362" s="163">
        <v>0.71875</v>
      </c>
      <c r="AM362" s="9">
        <f t="shared" si="200"/>
        <v>1.388888888888995E-3</v>
      </c>
      <c r="AN362" s="568">
        <f t="shared" si="212"/>
        <v>0.17013888888888895</v>
      </c>
      <c r="AO362" s="10">
        <f t="shared" si="206"/>
        <v>4</v>
      </c>
      <c r="AP362" s="10">
        <f t="shared" si="207"/>
        <v>5</v>
      </c>
      <c r="AQ362" s="565">
        <f t="shared" si="191"/>
        <v>7.8472222222222276E-2</v>
      </c>
      <c r="AR362" s="10">
        <f t="shared" si="204"/>
        <v>1</v>
      </c>
      <c r="AS362" s="10">
        <f t="shared" si="205"/>
        <v>53</v>
      </c>
      <c r="AT362" s="556"/>
      <c r="AU362" s="554"/>
      <c r="AV362" s="554"/>
      <c r="AW362" s="546">
        <f t="shared" si="177"/>
        <v>0</v>
      </c>
      <c r="AX362" s="546">
        <f t="shared" si="199"/>
        <v>0</v>
      </c>
      <c r="AY362" s="554"/>
      <c r="AZ362" s="546">
        <f t="shared" si="178"/>
        <v>0</v>
      </c>
      <c r="BA362" s="546">
        <f t="shared" si="179"/>
        <v>0</v>
      </c>
      <c r="BB362" s="554"/>
      <c r="BC362" s="546">
        <f t="shared" si="180"/>
        <v>0</v>
      </c>
      <c r="BD362" s="546">
        <f t="shared" si="181"/>
        <v>0</v>
      </c>
      <c r="BE362" s="554"/>
      <c r="BF362" s="546">
        <f t="shared" si="182"/>
        <v>0</v>
      </c>
      <c r="BG362" s="546">
        <f t="shared" si="183"/>
        <v>0</v>
      </c>
      <c r="BH362" s="554"/>
      <c r="BI362" s="637">
        <f t="shared" si="184"/>
        <v>0</v>
      </c>
      <c r="BJ362" s="558">
        <f t="shared" si="185"/>
        <v>0</v>
      </c>
      <c r="BK362" s="642">
        <f t="shared" si="192"/>
        <v>63.934067796610172</v>
      </c>
    </row>
    <row r="363" spans="1:63" s="162" customFormat="1" ht="30" x14ac:dyDescent="0.25">
      <c r="A363" s="603">
        <v>40823</v>
      </c>
      <c r="B363" s="531">
        <f t="shared" si="194"/>
        <v>10</v>
      </c>
      <c r="C363" s="604">
        <v>17</v>
      </c>
      <c r="D363" s="605" t="s">
        <v>33</v>
      </c>
      <c r="E363" s="605" t="s">
        <v>256</v>
      </c>
      <c r="F363" s="531">
        <v>3586.93</v>
      </c>
      <c r="G363" s="604">
        <v>59</v>
      </c>
      <c r="H363" s="604">
        <v>0</v>
      </c>
      <c r="I363" s="556">
        <v>0.64236111111111105</v>
      </c>
      <c r="J363" s="556">
        <v>0.64236111111111105</v>
      </c>
      <c r="K363" s="163">
        <v>0.64583333333333337</v>
      </c>
      <c r="L363" s="565">
        <f t="shared" si="186"/>
        <v>3.4722222222223209E-3</v>
      </c>
      <c r="M363" s="163">
        <v>0.65277777777777779</v>
      </c>
      <c r="N363" s="565">
        <f t="shared" si="187"/>
        <v>6.9444444444444198E-3</v>
      </c>
      <c r="O363" s="163">
        <v>0.67708333333333337</v>
      </c>
      <c r="P363" s="565">
        <f t="shared" si="202"/>
        <v>2.430555555555558E-2</v>
      </c>
      <c r="Q363" s="163">
        <v>0.67708333333333337</v>
      </c>
      <c r="R363" s="163">
        <v>0.72916666666666663</v>
      </c>
      <c r="S363" s="9">
        <f t="shared" si="210"/>
        <v>5.2083333333333259E-2</v>
      </c>
      <c r="T363" s="163">
        <v>0.67708333333333337</v>
      </c>
      <c r="U363" s="163">
        <v>0.72916666666666663</v>
      </c>
      <c r="V363" s="9">
        <f t="shared" si="208"/>
        <v>5.2083333333333259E-2</v>
      </c>
      <c r="W363" s="163">
        <v>0.71875</v>
      </c>
      <c r="X363" s="9">
        <f t="shared" si="166"/>
        <v>-1.041666666666663E-2</v>
      </c>
      <c r="Y363" s="163">
        <v>0.74652777777777779</v>
      </c>
      <c r="Z363" s="155">
        <f t="shared" si="188"/>
        <v>2.777777777777779E-2</v>
      </c>
      <c r="AA363" s="163">
        <v>0.86597222222222225</v>
      </c>
      <c r="AB363" s="565">
        <f t="shared" si="189"/>
        <v>0.11944444444444446</v>
      </c>
      <c r="AC363" s="163">
        <v>0.86597222222222225</v>
      </c>
      <c r="AD363" s="163">
        <v>0.86597222222222225</v>
      </c>
      <c r="AE363" s="9">
        <f t="shared" si="209"/>
        <v>0</v>
      </c>
      <c r="AF363" s="163">
        <v>0.87152777777777779</v>
      </c>
      <c r="AG363" s="163">
        <v>0.875</v>
      </c>
      <c r="AH363" s="9">
        <f t="shared" si="211"/>
        <v>3.4722222222222099E-3</v>
      </c>
      <c r="AI363" s="154">
        <f t="shared" si="196"/>
        <v>0</v>
      </c>
      <c r="AJ363" s="154">
        <f t="shared" si="197"/>
        <v>5</v>
      </c>
      <c r="AK363" s="163">
        <v>0.875</v>
      </c>
      <c r="AL363" s="163">
        <v>0.87847222222222221</v>
      </c>
      <c r="AM363" s="9">
        <f t="shared" si="200"/>
        <v>3.4722222222222099E-3</v>
      </c>
      <c r="AN363" s="568">
        <f t="shared" si="212"/>
        <v>0.23611111111111116</v>
      </c>
      <c r="AO363" s="10">
        <f t="shared" si="206"/>
        <v>5</v>
      </c>
      <c r="AP363" s="10">
        <f t="shared" si="207"/>
        <v>40</v>
      </c>
      <c r="AQ363" s="565">
        <f t="shared" si="191"/>
        <v>0.11944444444444446</v>
      </c>
      <c r="AR363" s="10">
        <f t="shared" si="204"/>
        <v>2</v>
      </c>
      <c r="AS363" s="10">
        <f t="shared" si="205"/>
        <v>52</v>
      </c>
      <c r="AT363" s="556"/>
      <c r="AU363" s="554"/>
      <c r="AV363" s="554"/>
      <c r="AW363" s="546">
        <f t="shared" si="177"/>
        <v>0</v>
      </c>
      <c r="AX363" s="546">
        <f t="shared" si="199"/>
        <v>0</v>
      </c>
      <c r="AY363" s="554"/>
      <c r="AZ363" s="546">
        <f t="shared" si="178"/>
        <v>0</v>
      </c>
      <c r="BA363" s="546">
        <f t="shared" si="179"/>
        <v>0</v>
      </c>
      <c r="BB363" s="554"/>
      <c r="BC363" s="546">
        <f t="shared" si="180"/>
        <v>0</v>
      </c>
      <c r="BD363" s="546">
        <f t="shared" si="181"/>
        <v>0</v>
      </c>
      <c r="BE363" s="554"/>
      <c r="BF363" s="546">
        <f t="shared" si="182"/>
        <v>0</v>
      </c>
      <c r="BG363" s="546">
        <f t="shared" si="183"/>
        <v>0</v>
      </c>
      <c r="BH363" s="554"/>
      <c r="BI363" s="637">
        <f t="shared" si="184"/>
        <v>0</v>
      </c>
      <c r="BJ363" s="558">
        <f t="shared" si="185"/>
        <v>0</v>
      </c>
      <c r="BK363" s="642">
        <f t="shared" si="192"/>
        <v>60.795423728813553</v>
      </c>
    </row>
    <row r="364" spans="1:63" s="162" customFormat="1" x14ac:dyDescent="0.25">
      <c r="A364" s="603">
        <v>40824</v>
      </c>
      <c r="B364" s="531">
        <f t="shared" si="194"/>
        <v>10</v>
      </c>
      <c r="C364" s="604">
        <v>2</v>
      </c>
      <c r="D364" s="605" t="s">
        <v>346</v>
      </c>
      <c r="E364" s="605" t="s">
        <v>225</v>
      </c>
      <c r="F364" s="531">
        <v>3673.41</v>
      </c>
      <c r="G364" s="604">
        <v>59</v>
      </c>
      <c r="H364" s="604">
        <v>0</v>
      </c>
      <c r="I364" s="556">
        <v>0.15277777777777776</v>
      </c>
      <c r="J364" s="556">
        <v>0.15277777777777776</v>
      </c>
      <c r="K364" s="163">
        <v>0.15625</v>
      </c>
      <c r="L364" s="565">
        <f t="shared" si="186"/>
        <v>3.4722222222222376E-3</v>
      </c>
      <c r="M364" s="163">
        <v>0.15972222222222224</v>
      </c>
      <c r="N364" s="565">
        <f t="shared" si="187"/>
        <v>3.4722222222222376E-3</v>
      </c>
      <c r="O364" s="163">
        <v>0.17361111111111113</v>
      </c>
      <c r="P364" s="565">
        <f t="shared" si="202"/>
        <v>1.3888888888888895E-2</v>
      </c>
      <c r="Q364" s="163">
        <v>0.17708333333333334</v>
      </c>
      <c r="R364" s="163">
        <v>0.26041666666666669</v>
      </c>
      <c r="S364" s="9">
        <f t="shared" si="210"/>
        <v>8.3333333333333343E-2</v>
      </c>
      <c r="T364" s="163">
        <v>0.17708333333333334</v>
      </c>
      <c r="U364" s="163">
        <v>0.26041666666666669</v>
      </c>
      <c r="V364" s="9">
        <f t="shared" si="208"/>
        <v>8.3333333333333343E-2</v>
      </c>
      <c r="W364" s="163">
        <v>0.2673611111111111</v>
      </c>
      <c r="X364" s="9">
        <f t="shared" si="166"/>
        <v>6.9444444444444198E-3</v>
      </c>
      <c r="Y364" s="163">
        <v>0.27083333333333331</v>
      </c>
      <c r="Z364" s="155">
        <f t="shared" si="188"/>
        <v>3.4722222222222099E-3</v>
      </c>
      <c r="AA364" s="163">
        <v>0.3840277777777778</v>
      </c>
      <c r="AB364" s="565">
        <f t="shared" si="189"/>
        <v>0.11319444444444449</v>
      </c>
      <c r="AC364" s="163">
        <v>0.3840277777777778</v>
      </c>
      <c r="AD364" s="163">
        <v>0.3840277777777778</v>
      </c>
      <c r="AE364" s="9">
        <f t="shared" si="209"/>
        <v>0</v>
      </c>
      <c r="AF364" s="163">
        <v>0.3923611111111111</v>
      </c>
      <c r="AG364" s="163">
        <v>0.39513888888888887</v>
      </c>
      <c r="AH364" s="9">
        <f t="shared" si="211"/>
        <v>2.7777777777777679E-3</v>
      </c>
      <c r="AI364" s="154">
        <f t="shared" si="196"/>
        <v>0</v>
      </c>
      <c r="AJ364" s="154">
        <f t="shared" si="197"/>
        <v>4</v>
      </c>
      <c r="AK364" s="163">
        <v>0.39513888888888887</v>
      </c>
      <c r="AL364" s="163">
        <v>0.39930555555555558</v>
      </c>
      <c r="AM364" s="9">
        <f t="shared" si="200"/>
        <v>4.1666666666667074E-3</v>
      </c>
      <c r="AN364" s="568">
        <f t="shared" si="212"/>
        <v>0.24652777777777782</v>
      </c>
      <c r="AO364" s="10">
        <f t="shared" si="206"/>
        <v>5</v>
      </c>
      <c r="AP364" s="10">
        <f t="shared" si="207"/>
        <v>55</v>
      </c>
      <c r="AQ364" s="565">
        <f t="shared" si="191"/>
        <v>0.11319444444444449</v>
      </c>
      <c r="AR364" s="10">
        <f t="shared" si="204"/>
        <v>2</v>
      </c>
      <c r="AS364" s="10">
        <f t="shared" si="205"/>
        <v>43</v>
      </c>
      <c r="AT364" s="556"/>
      <c r="AU364" s="554"/>
      <c r="AV364" s="554"/>
      <c r="AW364" s="546">
        <f t="shared" si="177"/>
        <v>0</v>
      </c>
      <c r="AX364" s="546">
        <f t="shared" si="199"/>
        <v>0</v>
      </c>
      <c r="AY364" s="554"/>
      <c r="AZ364" s="546">
        <f t="shared" si="178"/>
        <v>0</v>
      </c>
      <c r="BA364" s="546">
        <f t="shared" si="179"/>
        <v>0</v>
      </c>
      <c r="BB364" s="554"/>
      <c r="BC364" s="546">
        <f t="shared" si="180"/>
        <v>0</v>
      </c>
      <c r="BD364" s="546">
        <f t="shared" si="181"/>
        <v>0</v>
      </c>
      <c r="BE364" s="554"/>
      <c r="BF364" s="546">
        <f t="shared" si="182"/>
        <v>0</v>
      </c>
      <c r="BG364" s="546">
        <f t="shared" si="183"/>
        <v>0</v>
      </c>
      <c r="BH364" s="554"/>
      <c r="BI364" s="637">
        <f t="shared" si="184"/>
        <v>0</v>
      </c>
      <c r="BJ364" s="558">
        <f t="shared" si="185"/>
        <v>0</v>
      </c>
      <c r="BK364" s="642">
        <f t="shared" si="192"/>
        <v>62.26118644067796</v>
      </c>
    </row>
    <row r="365" spans="1:63" s="162" customFormat="1" x14ac:dyDescent="0.25">
      <c r="A365" s="603">
        <v>40824</v>
      </c>
      <c r="B365" s="531">
        <f t="shared" si="194"/>
        <v>10</v>
      </c>
      <c r="C365" s="604">
        <v>2</v>
      </c>
      <c r="D365" s="605" t="s">
        <v>226</v>
      </c>
      <c r="E365" s="605" t="s">
        <v>225</v>
      </c>
      <c r="F365" s="531">
        <v>3627.54</v>
      </c>
      <c r="G365" s="604">
        <v>58</v>
      </c>
      <c r="H365" s="604">
        <v>1</v>
      </c>
      <c r="I365" s="556">
        <v>0.25694444444444448</v>
      </c>
      <c r="J365" s="556">
        <v>0.25694444444444448</v>
      </c>
      <c r="K365" s="163">
        <v>0.26041666666666669</v>
      </c>
      <c r="L365" s="565">
        <f t="shared" si="186"/>
        <v>3.4722222222222099E-3</v>
      </c>
      <c r="M365" s="163">
        <v>0.2673611111111111</v>
      </c>
      <c r="N365" s="565">
        <f t="shared" si="187"/>
        <v>6.9444444444444198E-3</v>
      </c>
      <c r="O365" s="163">
        <v>0.30208333333333331</v>
      </c>
      <c r="P365" s="565">
        <f t="shared" si="202"/>
        <v>3.472222222222221E-2</v>
      </c>
      <c r="Q365" s="163">
        <v>0.30555555555555552</v>
      </c>
      <c r="R365" s="163">
        <v>0.39583333333333331</v>
      </c>
      <c r="S365" s="9">
        <f t="shared" si="210"/>
        <v>9.027777777777779E-2</v>
      </c>
      <c r="T365" s="163">
        <v>0.30555555555555552</v>
      </c>
      <c r="U365" s="163">
        <v>0.39583333333333331</v>
      </c>
      <c r="V365" s="9">
        <f t="shared" si="208"/>
        <v>9.027777777777779E-2</v>
      </c>
      <c r="W365" s="163">
        <v>0.40486111111111112</v>
      </c>
      <c r="X365" s="9">
        <f t="shared" si="166"/>
        <v>9.0277777777778012E-3</v>
      </c>
      <c r="Y365" s="163">
        <v>0.41111111111111115</v>
      </c>
      <c r="Z365" s="155">
        <f t="shared" si="188"/>
        <v>6.2500000000000333E-3</v>
      </c>
      <c r="AA365" s="163">
        <v>0.48958333333333331</v>
      </c>
      <c r="AB365" s="565">
        <f t="shared" si="189"/>
        <v>7.8472222222222165E-2</v>
      </c>
      <c r="AC365" s="163">
        <v>0.48958333333333331</v>
      </c>
      <c r="AD365" s="163">
        <v>0.48958333333333331</v>
      </c>
      <c r="AE365" s="9">
        <f t="shared" si="209"/>
        <v>0</v>
      </c>
      <c r="AF365" s="163">
        <v>0.5</v>
      </c>
      <c r="AG365" s="163">
        <v>0.50347222222222221</v>
      </c>
      <c r="AH365" s="9">
        <f t="shared" si="211"/>
        <v>3.4722222222222099E-3</v>
      </c>
      <c r="AI365" s="154">
        <f t="shared" si="196"/>
        <v>0</v>
      </c>
      <c r="AJ365" s="154">
        <f t="shared" si="197"/>
        <v>5</v>
      </c>
      <c r="AK365" s="163">
        <v>0.50347222222222221</v>
      </c>
      <c r="AL365" s="163">
        <v>0.50694444444444442</v>
      </c>
      <c r="AM365" s="9">
        <f t="shared" si="200"/>
        <v>3.4722222222222099E-3</v>
      </c>
      <c r="AN365" s="568">
        <f t="shared" si="212"/>
        <v>0.24999999999999994</v>
      </c>
      <c r="AO365" s="10">
        <f t="shared" si="206"/>
        <v>6</v>
      </c>
      <c r="AP365" s="10">
        <f t="shared" si="207"/>
        <v>0</v>
      </c>
      <c r="AQ365" s="565">
        <f t="shared" si="191"/>
        <v>7.8472222222222165E-2</v>
      </c>
      <c r="AR365" s="10">
        <f t="shared" si="204"/>
        <v>1</v>
      </c>
      <c r="AS365" s="10">
        <f t="shared" si="205"/>
        <v>53</v>
      </c>
      <c r="AT365" s="556"/>
      <c r="AU365" s="554"/>
      <c r="AV365" s="554"/>
      <c r="AW365" s="546">
        <f t="shared" si="177"/>
        <v>0</v>
      </c>
      <c r="AX365" s="546">
        <f t="shared" si="199"/>
        <v>0</v>
      </c>
      <c r="AY365" s="554"/>
      <c r="AZ365" s="546">
        <f t="shared" si="178"/>
        <v>0</v>
      </c>
      <c r="BA365" s="546">
        <f t="shared" si="179"/>
        <v>0</v>
      </c>
      <c r="BB365" s="554"/>
      <c r="BC365" s="546">
        <f t="shared" si="180"/>
        <v>0</v>
      </c>
      <c r="BD365" s="546">
        <f t="shared" si="181"/>
        <v>0</v>
      </c>
      <c r="BE365" s="554"/>
      <c r="BF365" s="546">
        <f t="shared" si="182"/>
        <v>0</v>
      </c>
      <c r="BG365" s="546">
        <f t="shared" si="183"/>
        <v>0</v>
      </c>
      <c r="BH365" s="554"/>
      <c r="BI365" s="637">
        <f t="shared" si="184"/>
        <v>0</v>
      </c>
      <c r="BJ365" s="558">
        <f t="shared" si="185"/>
        <v>0</v>
      </c>
      <c r="BK365" s="642">
        <f t="shared" si="192"/>
        <v>62.543793103448273</v>
      </c>
    </row>
    <row r="366" spans="1:63" s="162" customFormat="1" x14ac:dyDescent="0.25">
      <c r="A366" s="603">
        <v>40824</v>
      </c>
      <c r="B366" s="531">
        <f t="shared" si="194"/>
        <v>10</v>
      </c>
      <c r="C366" s="604">
        <v>18</v>
      </c>
      <c r="D366" s="605" t="s">
        <v>33</v>
      </c>
      <c r="E366" s="605" t="s">
        <v>273</v>
      </c>
      <c r="F366" s="531">
        <v>3655.88</v>
      </c>
      <c r="G366" s="604">
        <v>59</v>
      </c>
      <c r="H366" s="604">
        <v>0</v>
      </c>
      <c r="I366" s="556">
        <v>0.43402777777777773</v>
      </c>
      <c r="J366" s="556">
        <v>0.43402777777777773</v>
      </c>
      <c r="K366" s="163">
        <v>0.4375</v>
      </c>
      <c r="L366" s="565">
        <f t="shared" si="186"/>
        <v>3.4722222222222654E-3</v>
      </c>
      <c r="M366" s="163">
        <v>0.44444444444444442</v>
      </c>
      <c r="N366" s="565">
        <f t="shared" si="187"/>
        <v>6.9444444444444198E-3</v>
      </c>
      <c r="O366" s="163">
        <v>0.46875</v>
      </c>
      <c r="P366" s="565">
        <f t="shared" si="202"/>
        <v>2.430555555555558E-2</v>
      </c>
      <c r="Q366" s="163">
        <v>0.47222222222222227</v>
      </c>
      <c r="R366" s="163">
        <v>0.54513888888888895</v>
      </c>
      <c r="S366" s="9">
        <f t="shared" si="210"/>
        <v>7.2916666666666685E-2</v>
      </c>
      <c r="T366" s="163">
        <v>0.47222222222222227</v>
      </c>
      <c r="U366" s="163">
        <v>0.54513888888888895</v>
      </c>
      <c r="V366" s="9">
        <f t="shared" si="208"/>
        <v>7.2916666666666685E-2</v>
      </c>
      <c r="W366" s="163">
        <v>0.56597222222222221</v>
      </c>
      <c r="X366" s="9">
        <f t="shared" si="166"/>
        <v>2.0833333333333259E-2</v>
      </c>
      <c r="Y366" s="163">
        <v>0.56944444444444442</v>
      </c>
      <c r="Z366" s="155">
        <f t="shared" si="188"/>
        <v>3.4722222222222099E-3</v>
      </c>
      <c r="AA366" s="163">
        <v>0.64444444444444449</v>
      </c>
      <c r="AB366" s="565">
        <f t="shared" si="189"/>
        <v>7.5000000000000067E-2</v>
      </c>
      <c r="AC366" s="163">
        <v>0.64444444444444449</v>
      </c>
      <c r="AD366" s="163">
        <v>0.64444444444444449</v>
      </c>
      <c r="AE366" s="9">
        <f t="shared" si="209"/>
        <v>0</v>
      </c>
      <c r="AF366" s="163">
        <v>0.67361111111111116</v>
      </c>
      <c r="AG366" s="163">
        <v>0.67708333333333337</v>
      </c>
      <c r="AH366" s="9">
        <f t="shared" si="211"/>
        <v>3.4722222222222099E-3</v>
      </c>
      <c r="AI366" s="154">
        <f t="shared" si="196"/>
        <v>0</v>
      </c>
      <c r="AJ366" s="154">
        <f t="shared" si="197"/>
        <v>5</v>
      </c>
      <c r="AK366" s="163">
        <v>0.67708333333333337</v>
      </c>
      <c r="AL366" s="163">
        <v>0.68402777777777779</v>
      </c>
      <c r="AM366" s="9">
        <f t="shared" si="200"/>
        <v>6.9444444444444198E-3</v>
      </c>
      <c r="AN366" s="568">
        <f t="shared" si="212"/>
        <v>0.25000000000000006</v>
      </c>
      <c r="AO366" s="10">
        <f t="shared" si="206"/>
        <v>6</v>
      </c>
      <c r="AP366" s="10">
        <f t="shared" si="207"/>
        <v>0</v>
      </c>
      <c r="AQ366" s="565">
        <f t="shared" si="191"/>
        <v>7.5000000000000067E-2</v>
      </c>
      <c r="AR366" s="10">
        <f t="shared" si="204"/>
        <v>1</v>
      </c>
      <c r="AS366" s="10">
        <f t="shared" si="205"/>
        <v>48</v>
      </c>
      <c r="AT366" s="556"/>
      <c r="AU366" s="554"/>
      <c r="AV366" s="554"/>
      <c r="AW366" s="546">
        <f t="shared" si="177"/>
        <v>0</v>
      </c>
      <c r="AX366" s="546">
        <f t="shared" si="199"/>
        <v>0</v>
      </c>
      <c r="AY366" s="554"/>
      <c r="AZ366" s="546">
        <f t="shared" si="178"/>
        <v>0</v>
      </c>
      <c r="BA366" s="546">
        <f t="shared" si="179"/>
        <v>0</v>
      </c>
      <c r="BB366" s="554"/>
      <c r="BC366" s="546">
        <f t="shared" si="180"/>
        <v>0</v>
      </c>
      <c r="BD366" s="546">
        <f t="shared" si="181"/>
        <v>0</v>
      </c>
      <c r="BE366" s="554"/>
      <c r="BF366" s="546">
        <f t="shared" si="182"/>
        <v>0</v>
      </c>
      <c r="BG366" s="546">
        <f t="shared" si="183"/>
        <v>0</v>
      </c>
      <c r="BH366" s="554"/>
      <c r="BI366" s="637">
        <f t="shared" si="184"/>
        <v>0</v>
      </c>
      <c r="BJ366" s="558">
        <f t="shared" si="185"/>
        <v>0</v>
      </c>
      <c r="BK366" s="642">
        <f t="shared" si="192"/>
        <v>61.964067796610173</v>
      </c>
    </row>
    <row r="367" spans="1:63" s="162" customFormat="1" x14ac:dyDescent="0.25">
      <c r="A367" s="603">
        <v>40824</v>
      </c>
      <c r="B367" s="531">
        <f t="shared" si="194"/>
        <v>10</v>
      </c>
      <c r="C367" s="604">
        <v>19</v>
      </c>
      <c r="D367" s="605" t="s">
        <v>33</v>
      </c>
      <c r="E367" s="605" t="s">
        <v>345</v>
      </c>
      <c r="F367" s="531">
        <v>3752.76</v>
      </c>
      <c r="G367" s="604">
        <v>58</v>
      </c>
      <c r="H367" s="604">
        <v>1</v>
      </c>
      <c r="I367" s="556">
        <v>0.63541666666666663</v>
      </c>
      <c r="J367" s="556">
        <v>0.63541666666666663</v>
      </c>
      <c r="K367" s="163">
        <v>0.63888888888888895</v>
      </c>
      <c r="L367" s="565">
        <f t="shared" si="186"/>
        <v>3.4722222222223209E-3</v>
      </c>
      <c r="M367" s="163">
        <v>0.64236111111111105</v>
      </c>
      <c r="N367" s="565">
        <f t="shared" si="187"/>
        <v>3.4722222222220989E-3</v>
      </c>
      <c r="O367" s="163">
        <v>0.6479166666666667</v>
      </c>
      <c r="P367" s="565">
        <f t="shared" si="202"/>
        <v>5.5555555555556468E-3</v>
      </c>
      <c r="Q367" s="163">
        <v>0.64930555555555558</v>
      </c>
      <c r="R367" s="163">
        <v>0.71527777777777779</v>
      </c>
      <c r="S367" s="9">
        <f t="shared" si="210"/>
        <v>6.597222222222221E-2</v>
      </c>
      <c r="T367" s="163">
        <v>0.64930555555555558</v>
      </c>
      <c r="U367" s="163">
        <v>0.71527777777777779</v>
      </c>
      <c r="V367" s="9">
        <f t="shared" si="208"/>
        <v>6.597222222222221E-2</v>
      </c>
      <c r="W367" s="163">
        <v>0.72222222222222221</v>
      </c>
      <c r="X367" s="9">
        <f t="shared" si="166"/>
        <v>6.9444444444444198E-3</v>
      </c>
      <c r="Y367" s="163">
        <v>0.7319444444444444</v>
      </c>
      <c r="Z367" s="155">
        <f t="shared" si="188"/>
        <v>9.7222222222221877E-3</v>
      </c>
      <c r="AA367" s="163">
        <v>0.8340277777777777</v>
      </c>
      <c r="AB367" s="565">
        <f t="shared" si="189"/>
        <v>0.1020833333333333</v>
      </c>
      <c r="AC367" s="163">
        <v>0.8340277777777777</v>
      </c>
      <c r="AD367" s="163">
        <v>0.8340277777777777</v>
      </c>
      <c r="AE367" s="9">
        <f t="shared" si="209"/>
        <v>0</v>
      </c>
      <c r="AF367" s="163">
        <v>0.86458333333333337</v>
      </c>
      <c r="AG367" s="163">
        <v>0.87013888888888891</v>
      </c>
      <c r="AH367" s="9">
        <f t="shared" si="211"/>
        <v>5.5555555555555358E-3</v>
      </c>
      <c r="AI367" s="154">
        <f t="shared" si="196"/>
        <v>0</v>
      </c>
      <c r="AJ367" s="154">
        <f t="shared" si="197"/>
        <v>8</v>
      </c>
      <c r="AK367" s="163">
        <v>0.87013888888888891</v>
      </c>
      <c r="AL367" s="163">
        <v>0.875</v>
      </c>
      <c r="AM367" s="9">
        <f t="shared" si="200"/>
        <v>4.8611111111110938E-3</v>
      </c>
      <c r="AN367" s="568">
        <f t="shared" si="212"/>
        <v>0.23958333333333337</v>
      </c>
      <c r="AO367" s="10">
        <f t="shared" si="206"/>
        <v>5</v>
      </c>
      <c r="AP367" s="10">
        <f t="shared" si="207"/>
        <v>45</v>
      </c>
      <c r="AQ367" s="565">
        <f t="shared" si="191"/>
        <v>0.1020833333333333</v>
      </c>
      <c r="AR367" s="10">
        <f t="shared" si="204"/>
        <v>2</v>
      </c>
      <c r="AS367" s="10">
        <f t="shared" si="205"/>
        <v>27</v>
      </c>
      <c r="AT367" s="556"/>
      <c r="AU367" s="554"/>
      <c r="AV367" s="554"/>
      <c r="AW367" s="546">
        <f t="shared" si="177"/>
        <v>0</v>
      </c>
      <c r="AX367" s="546">
        <f t="shared" si="199"/>
        <v>0</v>
      </c>
      <c r="AY367" s="554"/>
      <c r="AZ367" s="546">
        <f t="shared" si="178"/>
        <v>0</v>
      </c>
      <c r="BA367" s="546">
        <f t="shared" si="179"/>
        <v>0</v>
      </c>
      <c r="BB367" s="554"/>
      <c r="BC367" s="546">
        <f t="shared" si="180"/>
        <v>0</v>
      </c>
      <c r="BD367" s="546">
        <f t="shared" si="181"/>
        <v>0</v>
      </c>
      <c r="BE367" s="554"/>
      <c r="BF367" s="546">
        <f t="shared" si="182"/>
        <v>0</v>
      </c>
      <c r="BG367" s="546">
        <f t="shared" si="183"/>
        <v>0</v>
      </c>
      <c r="BH367" s="554"/>
      <c r="BI367" s="637">
        <f t="shared" si="184"/>
        <v>0</v>
      </c>
      <c r="BJ367" s="558">
        <f t="shared" si="185"/>
        <v>0</v>
      </c>
      <c r="BK367" s="642">
        <f t="shared" si="192"/>
        <v>64.702758620689664</v>
      </c>
    </row>
    <row r="368" spans="1:63" s="162" customFormat="1" ht="30" x14ac:dyDescent="0.25">
      <c r="A368" s="603">
        <v>40824</v>
      </c>
      <c r="B368" s="531">
        <f t="shared" si="194"/>
        <v>10</v>
      </c>
      <c r="C368" s="604">
        <v>20</v>
      </c>
      <c r="D368" s="605" t="s">
        <v>33</v>
      </c>
      <c r="E368" s="605" t="s">
        <v>256</v>
      </c>
      <c r="F368" s="531">
        <v>3755.22</v>
      </c>
      <c r="G368" s="604">
        <v>59</v>
      </c>
      <c r="H368" s="604">
        <v>0</v>
      </c>
      <c r="I368" s="556">
        <v>0.72916666666666663</v>
      </c>
      <c r="J368" s="556">
        <v>0.72916666666666663</v>
      </c>
      <c r="K368" s="163">
        <v>0.73263888888888884</v>
      </c>
      <c r="L368" s="565">
        <f t="shared" si="186"/>
        <v>3.4722222222222099E-3</v>
      </c>
      <c r="M368" s="163">
        <v>0.73958333333333337</v>
      </c>
      <c r="N368" s="565">
        <f t="shared" si="187"/>
        <v>6.9444444444445308E-3</v>
      </c>
      <c r="O368" s="163">
        <v>0.77083333333333337</v>
      </c>
      <c r="P368" s="565">
        <f t="shared" si="202"/>
        <v>3.125E-2</v>
      </c>
      <c r="Q368" s="163">
        <v>0.7715277777777777</v>
      </c>
      <c r="R368" s="163">
        <v>0.83333333333333337</v>
      </c>
      <c r="S368" s="9">
        <f t="shared" si="210"/>
        <v>6.1805555555555669E-2</v>
      </c>
      <c r="T368" s="163">
        <v>0.7715277777777777</v>
      </c>
      <c r="U368" s="163">
        <v>0.83333333333333337</v>
      </c>
      <c r="V368" s="9">
        <f t="shared" si="208"/>
        <v>6.1805555555555669E-2</v>
      </c>
      <c r="W368" s="163">
        <v>0.86805555555555547</v>
      </c>
      <c r="X368" s="9">
        <f t="shared" si="166"/>
        <v>3.4722222222222099E-2</v>
      </c>
      <c r="Y368" s="163">
        <v>0.86875000000000002</v>
      </c>
      <c r="Z368" s="155">
        <f t="shared" si="188"/>
        <v>6.94444444444553E-4</v>
      </c>
      <c r="AA368" s="163">
        <v>1.0034722222222221</v>
      </c>
      <c r="AB368" s="565">
        <f t="shared" si="189"/>
        <v>0.13472222222222208</v>
      </c>
      <c r="AC368" s="163">
        <v>1.0034722222222221</v>
      </c>
      <c r="AD368" s="163">
        <v>1.0034722222222221</v>
      </c>
      <c r="AE368" s="9">
        <f t="shared" si="209"/>
        <v>0</v>
      </c>
      <c r="AF368" s="163">
        <v>1.0138888888888888</v>
      </c>
      <c r="AG368" s="163">
        <v>1.0173611111111112</v>
      </c>
      <c r="AH368" s="9">
        <f t="shared" si="211"/>
        <v>3.4722222222223209E-3</v>
      </c>
      <c r="AI368" s="154">
        <f t="shared" si="196"/>
        <v>0</v>
      </c>
      <c r="AJ368" s="154">
        <f t="shared" si="197"/>
        <v>5</v>
      </c>
      <c r="AK368" s="163">
        <v>1.0173611111111112</v>
      </c>
      <c r="AL368" s="163">
        <v>1.0208333333333333</v>
      </c>
      <c r="AM368" s="9">
        <f t="shared" si="200"/>
        <v>3.4722222222220989E-3</v>
      </c>
      <c r="AN368" s="568">
        <f t="shared" si="212"/>
        <v>0.29166666666666663</v>
      </c>
      <c r="AO368" s="10">
        <f t="shared" si="206"/>
        <v>7</v>
      </c>
      <c r="AP368" s="10">
        <f t="shared" si="207"/>
        <v>0</v>
      </c>
      <c r="AQ368" s="565">
        <f t="shared" si="191"/>
        <v>0.13472222222222208</v>
      </c>
      <c r="AR368" s="10">
        <f t="shared" si="204"/>
        <v>3</v>
      </c>
      <c r="AS368" s="10">
        <f t="shared" si="205"/>
        <v>14</v>
      </c>
      <c r="AT368" s="556"/>
      <c r="AU368" s="554"/>
      <c r="AV368" s="554"/>
      <c r="AW368" s="546">
        <f t="shared" si="177"/>
        <v>0</v>
      </c>
      <c r="AX368" s="546">
        <f t="shared" si="199"/>
        <v>0</v>
      </c>
      <c r="AY368" s="554"/>
      <c r="AZ368" s="546">
        <f t="shared" si="178"/>
        <v>0</v>
      </c>
      <c r="BA368" s="546">
        <f t="shared" si="179"/>
        <v>0</v>
      </c>
      <c r="BB368" s="554"/>
      <c r="BC368" s="546">
        <f t="shared" si="180"/>
        <v>0</v>
      </c>
      <c r="BD368" s="546">
        <f t="shared" si="181"/>
        <v>0</v>
      </c>
      <c r="BE368" s="554"/>
      <c r="BF368" s="546">
        <f t="shared" si="182"/>
        <v>0</v>
      </c>
      <c r="BG368" s="546">
        <f t="shared" si="183"/>
        <v>0</v>
      </c>
      <c r="BH368" s="554"/>
      <c r="BI368" s="637">
        <f t="shared" si="184"/>
        <v>0</v>
      </c>
      <c r="BJ368" s="558">
        <f t="shared" si="185"/>
        <v>0</v>
      </c>
      <c r="BK368" s="642">
        <f t="shared" si="192"/>
        <v>63.647796610169486</v>
      </c>
    </row>
    <row r="369" spans="1:63" s="162" customFormat="1" x14ac:dyDescent="0.25">
      <c r="A369" s="603">
        <v>40825</v>
      </c>
      <c r="B369" s="531">
        <f t="shared" si="194"/>
        <v>10</v>
      </c>
      <c r="C369" s="604">
        <v>1</v>
      </c>
      <c r="D369" s="605" t="s">
        <v>271</v>
      </c>
      <c r="E369" s="605" t="s">
        <v>265</v>
      </c>
      <c r="F369" s="531">
        <v>3893.03</v>
      </c>
      <c r="G369" s="604">
        <v>59</v>
      </c>
      <c r="H369" s="604">
        <v>0</v>
      </c>
      <c r="I369" s="556">
        <v>0.13541666666666666</v>
      </c>
      <c r="J369" s="556">
        <v>0.13541666666666666</v>
      </c>
      <c r="K369" s="163">
        <v>0.1388888888888889</v>
      </c>
      <c r="L369" s="565">
        <f t="shared" si="186"/>
        <v>3.4722222222222376E-3</v>
      </c>
      <c r="M369" s="163">
        <v>0.14583333333333334</v>
      </c>
      <c r="N369" s="565">
        <f t="shared" si="187"/>
        <v>6.9444444444444475E-3</v>
      </c>
      <c r="O369" s="163">
        <v>0.19097222222222221</v>
      </c>
      <c r="P369" s="565">
        <f t="shared" si="202"/>
        <v>4.5138888888888867E-2</v>
      </c>
      <c r="Q369" s="163">
        <v>0.19444444444444445</v>
      </c>
      <c r="R369" s="163">
        <v>0.22916666666666666</v>
      </c>
      <c r="S369" s="9">
        <f t="shared" si="210"/>
        <v>3.472222222222221E-2</v>
      </c>
      <c r="T369" s="163">
        <v>0.19444444444444445</v>
      </c>
      <c r="U369" s="163">
        <v>0.22916666666666666</v>
      </c>
      <c r="V369" s="9">
        <f t="shared" si="208"/>
        <v>3.472222222222221E-2</v>
      </c>
      <c r="W369" s="163">
        <v>0.21875</v>
      </c>
      <c r="X369" s="9">
        <f t="shared" si="166"/>
        <v>-1.0416666666666657E-2</v>
      </c>
      <c r="Y369" s="163">
        <v>0.23263888888888887</v>
      </c>
      <c r="Z369" s="155">
        <f t="shared" si="188"/>
        <v>1.3888888888888867E-2</v>
      </c>
      <c r="AA369" s="163">
        <v>0.30972222222222223</v>
      </c>
      <c r="AB369" s="565">
        <f t="shared" si="189"/>
        <v>7.7083333333333365E-2</v>
      </c>
      <c r="AC369" s="163">
        <v>0.30972222222222223</v>
      </c>
      <c r="AD369" s="163">
        <v>0.30972222222222223</v>
      </c>
      <c r="AE369" s="9">
        <f t="shared" si="209"/>
        <v>0</v>
      </c>
      <c r="AF369" s="163">
        <v>0.31597222222222221</v>
      </c>
      <c r="AG369" s="163">
        <v>0.31736111111111115</v>
      </c>
      <c r="AH369" s="9">
        <f t="shared" si="211"/>
        <v>1.3888888888889395E-3</v>
      </c>
      <c r="AI369" s="154">
        <f t="shared" si="196"/>
        <v>0</v>
      </c>
      <c r="AJ369" s="154">
        <f t="shared" si="197"/>
        <v>2</v>
      </c>
      <c r="AK369" s="163">
        <v>0.31736111111111115</v>
      </c>
      <c r="AL369" s="163">
        <v>0.32291666666666669</v>
      </c>
      <c r="AM369" s="9">
        <f t="shared" ref="AM369:AM374" si="213">AL369-AK369</f>
        <v>5.5555555555555358E-3</v>
      </c>
      <c r="AN369" s="568">
        <f t="shared" si="212"/>
        <v>0.18750000000000003</v>
      </c>
      <c r="AO369" s="10">
        <f t="shared" si="206"/>
        <v>4</v>
      </c>
      <c r="AP369" s="10">
        <f t="shared" si="207"/>
        <v>30</v>
      </c>
      <c r="AQ369" s="565">
        <f t="shared" si="191"/>
        <v>7.7083333333333365E-2</v>
      </c>
      <c r="AR369" s="10">
        <f t="shared" si="204"/>
        <v>1</v>
      </c>
      <c r="AS369" s="10">
        <f t="shared" si="205"/>
        <v>51</v>
      </c>
      <c r="AT369" s="556"/>
      <c r="AU369" s="554"/>
      <c r="AV369" s="554"/>
      <c r="AW369" s="546">
        <f t="shared" si="177"/>
        <v>0</v>
      </c>
      <c r="AX369" s="546">
        <f t="shared" si="199"/>
        <v>0</v>
      </c>
      <c r="AY369" s="554"/>
      <c r="AZ369" s="546">
        <f t="shared" si="178"/>
        <v>0</v>
      </c>
      <c r="BA369" s="546">
        <f t="shared" si="179"/>
        <v>0</v>
      </c>
      <c r="BB369" s="554"/>
      <c r="BC369" s="546">
        <f t="shared" si="180"/>
        <v>0</v>
      </c>
      <c r="BD369" s="546">
        <f t="shared" si="181"/>
        <v>0</v>
      </c>
      <c r="BE369" s="554"/>
      <c r="BF369" s="546">
        <f t="shared" si="182"/>
        <v>0</v>
      </c>
      <c r="BG369" s="546">
        <f t="shared" si="183"/>
        <v>0</v>
      </c>
      <c r="BH369" s="554"/>
      <c r="BI369" s="637">
        <f t="shared" si="184"/>
        <v>0</v>
      </c>
      <c r="BJ369" s="558">
        <f t="shared" si="185"/>
        <v>0</v>
      </c>
      <c r="BK369" s="642">
        <f t="shared" si="192"/>
        <v>65.983559322033898</v>
      </c>
    </row>
    <row r="370" spans="1:63" s="162" customFormat="1" x14ac:dyDescent="0.25">
      <c r="A370" s="603">
        <v>40825</v>
      </c>
      <c r="B370" s="531">
        <f t="shared" si="194"/>
        <v>10</v>
      </c>
      <c r="C370" s="604">
        <v>3</v>
      </c>
      <c r="D370" s="605" t="s">
        <v>346</v>
      </c>
      <c r="E370" s="605" t="s">
        <v>225</v>
      </c>
      <c r="F370" s="531">
        <v>3589.91</v>
      </c>
      <c r="G370" s="604">
        <v>57</v>
      </c>
      <c r="H370" s="604">
        <v>2</v>
      </c>
      <c r="I370" s="556">
        <v>0.19444444444444445</v>
      </c>
      <c r="J370" s="556">
        <v>0.19444444444444445</v>
      </c>
      <c r="K370" s="163">
        <v>0.20833333333333334</v>
      </c>
      <c r="L370" s="565">
        <f t="shared" si="186"/>
        <v>1.3888888888888895E-2</v>
      </c>
      <c r="M370" s="163">
        <v>0.22569444444444445</v>
      </c>
      <c r="N370" s="565">
        <f t="shared" si="187"/>
        <v>1.7361111111111105E-2</v>
      </c>
      <c r="O370" s="163">
        <v>0.25</v>
      </c>
      <c r="P370" s="565">
        <f t="shared" si="202"/>
        <v>2.4305555555555552E-2</v>
      </c>
      <c r="Q370" s="163">
        <v>0.25</v>
      </c>
      <c r="R370" s="163">
        <v>0.375</v>
      </c>
      <c r="S370" s="9">
        <f t="shared" si="210"/>
        <v>0.125</v>
      </c>
      <c r="T370" s="163">
        <v>0.25</v>
      </c>
      <c r="U370" s="163">
        <v>0.375</v>
      </c>
      <c r="V370" s="9">
        <f t="shared" si="208"/>
        <v>0.125</v>
      </c>
      <c r="W370" s="163">
        <v>0.39583333333333331</v>
      </c>
      <c r="X370" s="9">
        <f t="shared" si="166"/>
        <v>2.0833333333333315E-2</v>
      </c>
      <c r="Y370" s="163">
        <v>0.39652777777777781</v>
      </c>
      <c r="Z370" s="155">
        <f t="shared" si="188"/>
        <v>6.9444444444449749E-4</v>
      </c>
      <c r="AA370" s="163">
        <v>0.49305555555555558</v>
      </c>
      <c r="AB370" s="565">
        <f t="shared" si="189"/>
        <v>9.6527777777777768E-2</v>
      </c>
      <c r="AC370" s="163">
        <v>0.49305555555555558</v>
      </c>
      <c r="AD370" s="163">
        <v>0.49305555555555558</v>
      </c>
      <c r="AE370" s="9">
        <f t="shared" si="209"/>
        <v>0</v>
      </c>
      <c r="AF370" s="163">
        <v>0.50694444444444442</v>
      </c>
      <c r="AG370" s="163">
        <v>0.51041666666666663</v>
      </c>
      <c r="AH370" s="9">
        <f t="shared" si="211"/>
        <v>3.4722222222222099E-3</v>
      </c>
      <c r="AI370" s="154">
        <f t="shared" si="196"/>
        <v>0</v>
      </c>
      <c r="AJ370" s="154">
        <f t="shared" si="197"/>
        <v>5</v>
      </c>
      <c r="AK370" s="163">
        <v>0.51041666666666663</v>
      </c>
      <c r="AL370" s="163">
        <v>0.51388888888888895</v>
      </c>
      <c r="AM370" s="9">
        <f t="shared" si="213"/>
        <v>3.4722222222223209E-3</v>
      </c>
      <c r="AN370" s="568">
        <f t="shared" si="212"/>
        <v>0.31944444444444453</v>
      </c>
      <c r="AO370" s="10">
        <f t="shared" si="206"/>
        <v>7</v>
      </c>
      <c r="AP370" s="10">
        <f t="shared" si="207"/>
        <v>40</v>
      </c>
      <c r="AQ370" s="565">
        <f t="shared" si="191"/>
        <v>9.6527777777777768E-2</v>
      </c>
      <c r="AR370" s="10">
        <f t="shared" si="204"/>
        <v>2</v>
      </c>
      <c r="AS370" s="10">
        <f t="shared" si="205"/>
        <v>19</v>
      </c>
      <c r="AT370" s="556"/>
      <c r="AU370" s="554"/>
      <c r="AV370" s="554"/>
      <c r="AW370" s="546">
        <f t="shared" si="177"/>
        <v>0</v>
      </c>
      <c r="AX370" s="546">
        <f t="shared" si="199"/>
        <v>0</v>
      </c>
      <c r="AY370" s="554"/>
      <c r="AZ370" s="546">
        <f t="shared" si="178"/>
        <v>0</v>
      </c>
      <c r="BA370" s="546">
        <f t="shared" si="179"/>
        <v>0</v>
      </c>
      <c r="BB370" s="554"/>
      <c r="BC370" s="546">
        <f t="shared" si="180"/>
        <v>0</v>
      </c>
      <c r="BD370" s="546">
        <f t="shared" si="181"/>
        <v>0</v>
      </c>
      <c r="BE370" s="554"/>
      <c r="BF370" s="546">
        <f t="shared" si="182"/>
        <v>0</v>
      </c>
      <c r="BG370" s="546">
        <f t="shared" si="183"/>
        <v>0</v>
      </c>
      <c r="BH370" s="554"/>
      <c r="BI370" s="637">
        <f t="shared" si="184"/>
        <v>0</v>
      </c>
      <c r="BJ370" s="558">
        <f t="shared" si="185"/>
        <v>0</v>
      </c>
      <c r="BK370" s="642">
        <f t="shared" si="192"/>
        <v>62.980877192982454</v>
      </c>
    </row>
    <row r="371" spans="1:63" s="162" customFormat="1" x14ac:dyDescent="0.25">
      <c r="A371" s="603">
        <v>40825</v>
      </c>
      <c r="B371" s="531">
        <f t="shared" si="194"/>
        <v>10</v>
      </c>
      <c r="C371" s="604">
        <v>21</v>
      </c>
      <c r="D371" s="605" t="s">
        <v>33</v>
      </c>
      <c r="E371" s="605" t="s">
        <v>273</v>
      </c>
      <c r="F371" s="531">
        <v>3413.2</v>
      </c>
      <c r="G371" s="604">
        <v>54</v>
      </c>
      <c r="H371" s="604">
        <v>5</v>
      </c>
      <c r="I371" s="556">
        <v>0.26041666666666669</v>
      </c>
      <c r="J371" s="556">
        <v>0.26041666666666669</v>
      </c>
      <c r="K371" s="163">
        <v>0.2986111111111111</v>
      </c>
      <c r="L371" s="565">
        <f t="shared" si="186"/>
        <v>3.819444444444442E-2</v>
      </c>
      <c r="M371" s="163">
        <v>0.39583333333333331</v>
      </c>
      <c r="N371" s="565">
        <f t="shared" si="187"/>
        <v>9.722222222222221E-2</v>
      </c>
      <c r="O371" s="163">
        <v>0.41666666666666669</v>
      </c>
      <c r="P371" s="565">
        <f t="shared" si="202"/>
        <v>2.083333333333337E-2</v>
      </c>
      <c r="Q371" s="163">
        <v>0.41666666666666669</v>
      </c>
      <c r="R371" s="163">
        <v>0.47916666666666669</v>
      </c>
      <c r="S371" s="9">
        <f t="shared" si="210"/>
        <v>6.25E-2</v>
      </c>
      <c r="T371" s="163">
        <v>0.41666666666666669</v>
      </c>
      <c r="U371" s="163">
        <v>0.47916666666666669</v>
      </c>
      <c r="V371" s="9">
        <f t="shared" si="208"/>
        <v>6.25E-2</v>
      </c>
      <c r="W371" s="163">
        <v>0.53819444444444442</v>
      </c>
      <c r="X371" s="9">
        <f t="shared" ref="X371:X434" si="214">W371-R371</f>
        <v>5.9027777777777735E-2</v>
      </c>
      <c r="Y371" s="163">
        <v>0.54305555555555551</v>
      </c>
      <c r="Z371" s="155">
        <f t="shared" si="188"/>
        <v>4.8611111111110938E-3</v>
      </c>
      <c r="AA371" s="163">
        <v>0.6333333333333333</v>
      </c>
      <c r="AB371" s="565">
        <f t="shared" si="189"/>
        <v>9.027777777777779E-2</v>
      </c>
      <c r="AC371" s="163">
        <v>0.6333333333333333</v>
      </c>
      <c r="AD371" s="163">
        <v>0.6333333333333333</v>
      </c>
      <c r="AE371" s="9">
        <f t="shared" si="209"/>
        <v>0</v>
      </c>
      <c r="AF371" s="163">
        <v>0.63888888888888895</v>
      </c>
      <c r="AG371" s="163">
        <v>0.64097222222222217</v>
      </c>
      <c r="AH371" s="9">
        <f t="shared" si="211"/>
        <v>2.0833333333332149E-3</v>
      </c>
      <c r="AI371" s="154">
        <f t="shared" si="196"/>
        <v>0</v>
      </c>
      <c r="AJ371" s="154">
        <f t="shared" si="197"/>
        <v>3</v>
      </c>
      <c r="AK371" s="163">
        <v>0.64097222222222217</v>
      </c>
      <c r="AL371" s="163">
        <v>0.64236111111111105</v>
      </c>
      <c r="AM371" s="9">
        <f t="shared" si="213"/>
        <v>1.388888888888884E-3</v>
      </c>
      <c r="AN371" s="568">
        <f t="shared" si="212"/>
        <v>0.38194444444444436</v>
      </c>
      <c r="AO371" s="10">
        <f t="shared" si="206"/>
        <v>9</v>
      </c>
      <c r="AP371" s="10">
        <f t="shared" si="207"/>
        <v>10</v>
      </c>
      <c r="AQ371" s="565">
        <f t="shared" si="191"/>
        <v>9.027777777777779E-2</v>
      </c>
      <c r="AR371" s="10">
        <f t="shared" si="204"/>
        <v>2</v>
      </c>
      <c r="AS371" s="10">
        <f t="shared" si="205"/>
        <v>10</v>
      </c>
      <c r="AT371" s="556"/>
      <c r="AU371" s="554"/>
      <c r="AV371" s="554"/>
      <c r="AW371" s="546">
        <f t="shared" si="177"/>
        <v>0</v>
      </c>
      <c r="AX371" s="546">
        <f t="shared" si="199"/>
        <v>0</v>
      </c>
      <c r="AY371" s="554"/>
      <c r="AZ371" s="546">
        <f t="shared" si="178"/>
        <v>0</v>
      </c>
      <c r="BA371" s="546">
        <f t="shared" si="179"/>
        <v>0</v>
      </c>
      <c r="BB371" s="554"/>
      <c r="BC371" s="546">
        <f t="shared" si="180"/>
        <v>0</v>
      </c>
      <c r="BD371" s="546">
        <f t="shared" si="181"/>
        <v>0</v>
      </c>
      <c r="BE371" s="554"/>
      <c r="BF371" s="546">
        <f t="shared" si="182"/>
        <v>0</v>
      </c>
      <c r="BG371" s="546">
        <f t="shared" si="183"/>
        <v>0</v>
      </c>
      <c r="BH371" s="554"/>
      <c r="BI371" s="637">
        <f t="shared" si="184"/>
        <v>0</v>
      </c>
      <c r="BJ371" s="558">
        <f t="shared" si="185"/>
        <v>0</v>
      </c>
      <c r="BK371" s="642">
        <f t="shared" si="192"/>
        <v>63.207407407407402</v>
      </c>
    </row>
    <row r="372" spans="1:63" s="162" customFormat="1" x14ac:dyDescent="0.25">
      <c r="A372" s="603">
        <v>40825</v>
      </c>
      <c r="B372" s="531">
        <f t="shared" si="194"/>
        <v>10</v>
      </c>
      <c r="C372" s="604">
        <v>22</v>
      </c>
      <c r="D372" s="605" t="s">
        <v>33</v>
      </c>
      <c r="E372" s="605" t="s">
        <v>345</v>
      </c>
      <c r="F372" s="532">
        <v>3529.97</v>
      </c>
      <c r="G372" s="604">
        <v>59</v>
      </c>
      <c r="H372" s="604">
        <v>0</v>
      </c>
      <c r="I372" s="556">
        <v>0.63194444444444442</v>
      </c>
      <c r="J372" s="556">
        <v>0.63194444444444442</v>
      </c>
      <c r="K372" s="163">
        <v>0.63541666666666663</v>
      </c>
      <c r="L372" s="565">
        <f t="shared" si="186"/>
        <v>3.4722222222222099E-3</v>
      </c>
      <c r="M372" s="163">
        <v>0.64236111111111105</v>
      </c>
      <c r="N372" s="565">
        <f t="shared" si="187"/>
        <v>6.9444444444444198E-3</v>
      </c>
      <c r="O372" s="163">
        <v>0.66666666666666663</v>
      </c>
      <c r="P372" s="565">
        <f t="shared" si="202"/>
        <v>2.430555555555558E-2</v>
      </c>
      <c r="Q372" s="163">
        <v>0.66666666666666663</v>
      </c>
      <c r="R372" s="163">
        <v>0.73611111111111116</v>
      </c>
      <c r="S372" s="9">
        <f t="shared" ref="S372:S379" si="215">R372-Q372</f>
        <v>6.9444444444444531E-2</v>
      </c>
      <c r="T372" s="163">
        <v>0.66666666666666663</v>
      </c>
      <c r="U372" s="163">
        <v>0.73611111111111116</v>
      </c>
      <c r="V372" s="9">
        <f>U372-T372</f>
        <v>6.9444444444444531E-2</v>
      </c>
      <c r="W372" s="163">
        <v>0.73819444444444438</v>
      </c>
      <c r="X372" s="9">
        <f t="shared" si="214"/>
        <v>2.0833333333332149E-3</v>
      </c>
      <c r="Y372" s="163">
        <v>0.74097222222222225</v>
      </c>
      <c r="Z372" s="155">
        <f t="shared" si="188"/>
        <v>2.7777777777778789E-3</v>
      </c>
      <c r="AA372" s="163">
        <v>0.85486111111111107</v>
      </c>
      <c r="AB372" s="565">
        <f t="shared" si="189"/>
        <v>0.11388888888888882</v>
      </c>
      <c r="AC372" s="163">
        <v>0.85486111111111107</v>
      </c>
      <c r="AD372" s="163">
        <v>0.85486111111111107</v>
      </c>
      <c r="AE372" s="9">
        <f>AD372-AC372</f>
        <v>0</v>
      </c>
      <c r="AF372" s="163">
        <v>0.85972222222222217</v>
      </c>
      <c r="AG372" s="163">
        <v>0.86249999999999993</v>
      </c>
      <c r="AH372" s="9">
        <f t="shared" si="211"/>
        <v>2.7777777777777679E-3</v>
      </c>
      <c r="AI372" s="154">
        <f>HOUR(AH372)</f>
        <v>0</v>
      </c>
      <c r="AJ372" s="154">
        <f>MINUTE(AH372)</f>
        <v>4</v>
      </c>
      <c r="AK372" s="163">
        <v>0.86249999999999993</v>
      </c>
      <c r="AL372" s="163">
        <v>0.86458333333333337</v>
      </c>
      <c r="AM372" s="9">
        <f t="shared" si="213"/>
        <v>2.083333333333437E-3</v>
      </c>
      <c r="AN372" s="568">
        <f t="shared" si="212"/>
        <v>0.23263888888888895</v>
      </c>
      <c r="AO372" s="10">
        <f t="shared" ref="AO372:AO391" si="216">HOUR(AN372)</f>
        <v>5</v>
      </c>
      <c r="AP372" s="10">
        <f t="shared" ref="AP372:AP391" si="217">MINUTE(AN372)</f>
        <v>35</v>
      </c>
      <c r="AQ372" s="565">
        <f t="shared" si="191"/>
        <v>0.11388888888888882</v>
      </c>
      <c r="AR372" s="10">
        <f t="shared" ref="AR372:AR387" si="218">HOUR(AQ372)</f>
        <v>2</v>
      </c>
      <c r="AS372" s="10">
        <f t="shared" ref="AS372:AS387" si="219">MINUTE(AQ372)</f>
        <v>44</v>
      </c>
      <c r="AT372" s="638"/>
      <c r="AU372" s="554"/>
      <c r="AV372" s="554"/>
      <c r="AW372" s="546">
        <f t="shared" si="177"/>
        <v>0</v>
      </c>
      <c r="AX372" s="546">
        <f t="shared" si="199"/>
        <v>0</v>
      </c>
      <c r="AY372" s="554"/>
      <c r="AZ372" s="546">
        <f t="shared" si="178"/>
        <v>0</v>
      </c>
      <c r="BA372" s="546">
        <f t="shared" si="179"/>
        <v>0</v>
      </c>
      <c r="BB372" s="554"/>
      <c r="BC372" s="546">
        <f t="shared" si="180"/>
        <v>0</v>
      </c>
      <c r="BD372" s="546">
        <f t="shared" si="181"/>
        <v>0</v>
      </c>
      <c r="BE372" s="554"/>
      <c r="BF372" s="546">
        <f t="shared" si="182"/>
        <v>0</v>
      </c>
      <c r="BG372" s="546">
        <f t="shared" si="183"/>
        <v>0</v>
      </c>
      <c r="BH372" s="554"/>
      <c r="BI372" s="637">
        <f t="shared" si="184"/>
        <v>0</v>
      </c>
      <c r="BJ372" s="558">
        <f t="shared" si="185"/>
        <v>0</v>
      </c>
      <c r="BK372" s="642">
        <f t="shared" si="192"/>
        <v>59.83</v>
      </c>
    </row>
    <row r="373" spans="1:63" s="162" customFormat="1" x14ac:dyDescent="0.25">
      <c r="A373" s="603">
        <v>40825</v>
      </c>
      <c r="B373" s="531">
        <f t="shared" si="194"/>
        <v>10</v>
      </c>
      <c r="C373" s="604">
        <v>3</v>
      </c>
      <c r="D373" s="605" t="s">
        <v>277</v>
      </c>
      <c r="E373" s="605" t="s">
        <v>276</v>
      </c>
      <c r="F373" s="532">
        <v>3419.99</v>
      </c>
      <c r="G373" s="604">
        <v>58</v>
      </c>
      <c r="H373" s="604">
        <v>1</v>
      </c>
      <c r="I373" s="556">
        <v>0.70833333333333337</v>
      </c>
      <c r="J373" s="556">
        <v>0.70833333333333337</v>
      </c>
      <c r="K373" s="163">
        <v>0.72916666666666663</v>
      </c>
      <c r="L373" s="565">
        <f t="shared" si="186"/>
        <v>2.0833333333333259E-2</v>
      </c>
      <c r="M373" s="163">
        <v>0.73611111111111116</v>
      </c>
      <c r="N373" s="565">
        <f t="shared" si="187"/>
        <v>6.9444444444445308E-3</v>
      </c>
      <c r="O373" s="163">
        <v>0.76458333333333339</v>
      </c>
      <c r="P373" s="565">
        <f t="shared" si="202"/>
        <v>2.8472222222222232E-2</v>
      </c>
      <c r="Q373" s="163">
        <v>0.76458333333333339</v>
      </c>
      <c r="R373" s="163">
        <v>0.79652777777777783</v>
      </c>
      <c r="S373" s="9">
        <f t="shared" si="215"/>
        <v>3.1944444444444442E-2</v>
      </c>
      <c r="T373" s="163">
        <v>0.76458333333333339</v>
      </c>
      <c r="U373" s="163">
        <v>0.79652777777777783</v>
      </c>
      <c r="V373" s="9">
        <f>U373-T373</f>
        <v>3.1944444444444442E-2</v>
      </c>
      <c r="W373" s="163">
        <v>0.85416666666666663</v>
      </c>
      <c r="X373" s="9">
        <f t="shared" si="214"/>
        <v>5.7638888888888795E-2</v>
      </c>
      <c r="Y373" s="163">
        <v>0.90555555555555556</v>
      </c>
      <c r="Z373" s="155">
        <f t="shared" si="188"/>
        <v>5.1388888888888928E-2</v>
      </c>
      <c r="AA373" s="163">
        <v>0.97986111111111107</v>
      </c>
      <c r="AB373" s="565">
        <f t="shared" si="189"/>
        <v>7.4305555555555514E-2</v>
      </c>
      <c r="AC373" s="163">
        <v>0.97986111111111107</v>
      </c>
      <c r="AD373" s="163">
        <v>0.97986111111111107</v>
      </c>
      <c r="AE373" s="9">
        <f>AD373-AC373</f>
        <v>0</v>
      </c>
      <c r="AF373" s="163">
        <v>0.98472222222222217</v>
      </c>
      <c r="AG373" s="163">
        <v>0.98819444444444438</v>
      </c>
      <c r="AH373" s="9">
        <f t="shared" si="211"/>
        <v>3.4722222222222099E-3</v>
      </c>
      <c r="AI373" s="154">
        <f>HOUR(AH373)</f>
        <v>0</v>
      </c>
      <c r="AJ373" s="154">
        <f>MINUTE(AH373)</f>
        <v>5</v>
      </c>
      <c r="AK373" s="163">
        <v>0.98819444444444438</v>
      </c>
      <c r="AL373" s="163">
        <v>0.99097222222222225</v>
      </c>
      <c r="AM373" s="9">
        <f t="shared" si="213"/>
        <v>2.7777777777778789E-3</v>
      </c>
      <c r="AN373" s="568">
        <f t="shared" si="212"/>
        <v>0.28263888888888888</v>
      </c>
      <c r="AO373" s="10">
        <f t="shared" si="216"/>
        <v>6</v>
      </c>
      <c r="AP373" s="10">
        <f t="shared" si="217"/>
        <v>47</v>
      </c>
      <c r="AQ373" s="565">
        <f t="shared" si="191"/>
        <v>7.4305555555555514E-2</v>
      </c>
      <c r="AR373" s="10">
        <f t="shared" si="218"/>
        <v>1</v>
      </c>
      <c r="AS373" s="10">
        <f t="shared" si="219"/>
        <v>47</v>
      </c>
      <c r="AT373" s="638"/>
      <c r="AU373" s="554"/>
      <c r="AV373" s="554"/>
      <c r="AW373" s="546">
        <f t="shared" si="177"/>
        <v>0</v>
      </c>
      <c r="AX373" s="546">
        <f t="shared" si="199"/>
        <v>0</v>
      </c>
      <c r="AY373" s="554"/>
      <c r="AZ373" s="546">
        <f t="shared" si="178"/>
        <v>0</v>
      </c>
      <c r="BA373" s="546">
        <f t="shared" si="179"/>
        <v>0</v>
      </c>
      <c r="BB373" s="554"/>
      <c r="BC373" s="546">
        <f t="shared" si="180"/>
        <v>0</v>
      </c>
      <c r="BD373" s="546">
        <f t="shared" si="181"/>
        <v>0</v>
      </c>
      <c r="BE373" s="554"/>
      <c r="BF373" s="546">
        <f t="shared" si="182"/>
        <v>0</v>
      </c>
      <c r="BG373" s="546">
        <f t="shared" si="183"/>
        <v>0</v>
      </c>
      <c r="BH373" s="554"/>
      <c r="BI373" s="637">
        <f t="shared" si="184"/>
        <v>0</v>
      </c>
      <c r="BJ373" s="558">
        <f t="shared" si="185"/>
        <v>0</v>
      </c>
      <c r="BK373" s="642">
        <f t="shared" si="192"/>
        <v>58.9653448275862</v>
      </c>
    </row>
    <row r="374" spans="1:63" s="162" customFormat="1" x14ac:dyDescent="0.25">
      <c r="A374" s="603">
        <v>40825</v>
      </c>
      <c r="B374" s="531">
        <f t="shared" si="194"/>
        <v>10</v>
      </c>
      <c r="C374" s="604">
        <v>23</v>
      </c>
      <c r="D374" s="532" t="s">
        <v>33</v>
      </c>
      <c r="E374" s="605" t="s">
        <v>236</v>
      </c>
      <c r="F374" s="532">
        <v>3682.5</v>
      </c>
      <c r="G374" s="604">
        <v>58</v>
      </c>
      <c r="H374" s="604">
        <v>1</v>
      </c>
      <c r="I374" s="556">
        <v>0.8125</v>
      </c>
      <c r="J374" s="556">
        <v>0.8125</v>
      </c>
      <c r="K374" s="163">
        <v>0.95138888888888884</v>
      </c>
      <c r="L374" s="565">
        <f t="shared" si="186"/>
        <v>0.13888888888888884</v>
      </c>
      <c r="M374" s="163">
        <v>0.96180555555555547</v>
      </c>
      <c r="N374" s="565">
        <f t="shared" si="187"/>
        <v>1.041666666666663E-2</v>
      </c>
      <c r="O374" s="163">
        <v>0.9770833333333333</v>
      </c>
      <c r="P374" s="565">
        <f t="shared" si="202"/>
        <v>1.5277777777777835E-2</v>
      </c>
      <c r="Q374" s="163">
        <v>0.98402777777777783</v>
      </c>
      <c r="R374" s="163">
        <v>1.03125</v>
      </c>
      <c r="S374" s="9">
        <f t="shared" si="215"/>
        <v>4.7222222222222165E-2</v>
      </c>
      <c r="T374" s="163">
        <v>0.98402777777777783</v>
      </c>
      <c r="U374" s="163">
        <v>1.03125</v>
      </c>
      <c r="V374" s="9">
        <f>U374-T374</f>
        <v>4.7222222222222165E-2</v>
      </c>
      <c r="W374" s="163">
        <v>1.0361111111111112</v>
      </c>
      <c r="X374" s="9">
        <f t="shared" si="214"/>
        <v>4.8611111111112049E-3</v>
      </c>
      <c r="Y374" s="163">
        <v>1.038888888888889</v>
      </c>
      <c r="Z374" s="155">
        <f t="shared" si="188"/>
        <v>2.7777777777777679E-3</v>
      </c>
      <c r="AA374" s="163">
        <v>1.1125</v>
      </c>
      <c r="AB374" s="565">
        <f t="shared" si="189"/>
        <v>7.3611111111111072E-2</v>
      </c>
      <c r="AC374" s="163">
        <v>1.1125</v>
      </c>
      <c r="AD374" s="163">
        <v>1.1125</v>
      </c>
      <c r="AE374" s="9">
        <f>AD374-AC374</f>
        <v>0</v>
      </c>
      <c r="AF374" s="163">
        <v>1.1180555555555556</v>
      </c>
      <c r="AG374" s="163">
        <v>1.1215277777777779</v>
      </c>
      <c r="AH374" s="9">
        <f t="shared" si="211"/>
        <v>3.4722222222223209E-3</v>
      </c>
      <c r="AI374" s="154">
        <f>HOUR(AH374)</f>
        <v>0</v>
      </c>
      <c r="AJ374" s="154">
        <f>MINUTE(AH374)</f>
        <v>5</v>
      </c>
      <c r="AK374" s="163">
        <v>1.1215277777777779</v>
      </c>
      <c r="AL374" s="163">
        <v>1.1229166666666666</v>
      </c>
      <c r="AM374" s="9">
        <f t="shared" si="213"/>
        <v>1.3888888888886619E-3</v>
      </c>
      <c r="AN374" s="568">
        <f t="shared" si="212"/>
        <v>0.31041666666666656</v>
      </c>
      <c r="AO374" s="10">
        <f t="shared" si="216"/>
        <v>7</v>
      </c>
      <c r="AP374" s="10">
        <f t="shared" si="217"/>
        <v>27</v>
      </c>
      <c r="AQ374" s="565">
        <f t="shared" si="191"/>
        <v>7.3611111111111072E-2</v>
      </c>
      <c r="AR374" s="10">
        <f t="shared" si="218"/>
        <v>1</v>
      </c>
      <c r="AS374" s="10">
        <f t="shared" si="219"/>
        <v>46</v>
      </c>
      <c r="AT374" s="638"/>
      <c r="AU374" s="554"/>
      <c r="AV374" s="554"/>
      <c r="AW374" s="546">
        <f t="shared" si="177"/>
        <v>0</v>
      </c>
      <c r="AX374" s="546">
        <f t="shared" si="199"/>
        <v>0</v>
      </c>
      <c r="AY374" s="554"/>
      <c r="AZ374" s="546">
        <f t="shared" si="178"/>
        <v>0</v>
      </c>
      <c r="BA374" s="546">
        <f t="shared" si="179"/>
        <v>0</v>
      </c>
      <c r="BB374" s="554"/>
      <c r="BC374" s="546">
        <f t="shared" si="180"/>
        <v>0</v>
      </c>
      <c r="BD374" s="546">
        <f t="shared" si="181"/>
        <v>0</v>
      </c>
      <c r="BE374" s="554"/>
      <c r="BF374" s="546">
        <f t="shared" si="182"/>
        <v>0</v>
      </c>
      <c r="BG374" s="546">
        <f t="shared" si="183"/>
        <v>0</v>
      </c>
      <c r="BH374" s="554"/>
      <c r="BI374" s="637">
        <f t="shared" si="184"/>
        <v>0</v>
      </c>
      <c r="BJ374" s="558">
        <f t="shared" si="185"/>
        <v>0</v>
      </c>
      <c r="BK374" s="642">
        <f t="shared" si="192"/>
        <v>63.491379310344826</v>
      </c>
    </row>
    <row r="375" spans="1:63" s="162" customFormat="1" x14ac:dyDescent="0.25">
      <c r="A375" s="603">
        <v>40826</v>
      </c>
      <c r="B375" s="531">
        <f t="shared" si="194"/>
        <v>10</v>
      </c>
      <c r="C375" s="604">
        <v>1</v>
      </c>
      <c r="D375" s="605" t="s">
        <v>309</v>
      </c>
      <c r="E375" s="605" t="s">
        <v>265</v>
      </c>
      <c r="F375" s="532">
        <v>3632.88</v>
      </c>
      <c r="G375" s="604">
        <v>59</v>
      </c>
      <c r="H375" s="604">
        <v>0</v>
      </c>
      <c r="I375" s="556">
        <v>0.23958333333333334</v>
      </c>
      <c r="J375" s="556">
        <v>0.23958333333333334</v>
      </c>
      <c r="K375" s="163">
        <v>0.24305555555555555</v>
      </c>
      <c r="L375" s="565">
        <f t="shared" si="186"/>
        <v>3.4722222222222099E-3</v>
      </c>
      <c r="M375" s="163">
        <v>0.25694444444444448</v>
      </c>
      <c r="N375" s="565">
        <f t="shared" si="187"/>
        <v>1.3888888888888923E-2</v>
      </c>
      <c r="O375" s="163">
        <v>0.27083333333333331</v>
      </c>
      <c r="P375" s="565">
        <f t="shared" si="202"/>
        <v>1.388888888888884E-2</v>
      </c>
      <c r="Q375" s="163">
        <v>0.27152777777777776</v>
      </c>
      <c r="R375" s="163">
        <v>0.29097222222222224</v>
      </c>
      <c r="S375" s="9">
        <f t="shared" si="215"/>
        <v>1.9444444444444486E-2</v>
      </c>
      <c r="T375" s="163">
        <v>0.27152777777777776</v>
      </c>
      <c r="U375" s="163">
        <v>0.29097222222222224</v>
      </c>
      <c r="V375" s="9">
        <f>U375-T375</f>
        <v>1.9444444444444486E-2</v>
      </c>
      <c r="W375" s="163">
        <v>0.27083333333333331</v>
      </c>
      <c r="X375" s="9">
        <f t="shared" si="214"/>
        <v>-2.0138888888888928E-2</v>
      </c>
      <c r="Y375" s="163">
        <v>0.29166666666666669</v>
      </c>
      <c r="Z375" s="155">
        <f t="shared" si="188"/>
        <v>2.083333333333337E-2</v>
      </c>
      <c r="AA375" s="163">
        <v>0.36458333333333331</v>
      </c>
      <c r="AB375" s="565">
        <f t="shared" si="189"/>
        <v>7.291666666666663E-2</v>
      </c>
      <c r="AC375" s="163">
        <v>0.36458333333333331</v>
      </c>
      <c r="AD375" s="163">
        <v>0.36458333333333331</v>
      </c>
      <c r="AE375" s="52"/>
      <c r="AF375" s="163">
        <v>0.36944444444444446</v>
      </c>
      <c r="AG375" s="163">
        <v>0.37152777777777773</v>
      </c>
      <c r="AH375" s="9">
        <f t="shared" si="211"/>
        <v>2.0833333333332704E-3</v>
      </c>
      <c r="AI375" s="154">
        <f t="shared" ref="AI375:AI413" si="220">HOUR(AH375)</f>
        <v>0</v>
      </c>
      <c r="AJ375" s="154">
        <f t="shared" ref="AJ375:AJ413" si="221">MINUTE(AH375)</f>
        <v>3</v>
      </c>
      <c r="AK375" s="163">
        <v>0.37152777777777773</v>
      </c>
      <c r="AL375" s="163">
        <v>0.375</v>
      </c>
      <c r="AM375" s="9">
        <f t="shared" ref="AM375:AM391" si="222">AL375-AK375</f>
        <v>3.4722222222222654E-3</v>
      </c>
      <c r="AN375" s="568">
        <f t="shared" si="212"/>
        <v>0.13541666666666666</v>
      </c>
      <c r="AO375" s="10">
        <f t="shared" si="216"/>
        <v>3</v>
      </c>
      <c r="AP375" s="10">
        <f t="shared" si="217"/>
        <v>15</v>
      </c>
      <c r="AQ375" s="565">
        <f t="shared" si="191"/>
        <v>7.291666666666663E-2</v>
      </c>
      <c r="AR375" s="10">
        <f t="shared" si="218"/>
        <v>1</v>
      </c>
      <c r="AS375" s="10">
        <f t="shared" si="219"/>
        <v>45</v>
      </c>
      <c r="AT375" s="638"/>
      <c r="AU375" s="554"/>
      <c r="AV375" s="554"/>
      <c r="AW375" s="546">
        <f t="shared" si="177"/>
        <v>0</v>
      </c>
      <c r="AX375" s="546">
        <f t="shared" si="199"/>
        <v>0</v>
      </c>
      <c r="AY375" s="554"/>
      <c r="AZ375" s="546">
        <f t="shared" si="178"/>
        <v>0</v>
      </c>
      <c r="BA375" s="546">
        <f t="shared" si="179"/>
        <v>0</v>
      </c>
      <c r="BB375" s="554"/>
      <c r="BC375" s="546">
        <f t="shared" si="180"/>
        <v>0</v>
      </c>
      <c r="BD375" s="546">
        <f t="shared" si="181"/>
        <v>0</v>
      </c>
      <c r="BE375" s="554"/>
      <c r="BF375" s="546">
        <f t="shared" si="182"/>
        <v>0</v>
      </c>
      <c r="BG375" s="546">
        <f t="shared" si="183"/>
        <v>0</v>
      </c>
      <c r="BH375" s="554"/>
      <c r="BI375" s="637">
        <f t="shared" si="184"/>
        <v>0</v>
      </c>
      <c r="BJ375" s="558">
        <f t="shared" si="185"/>
        <v>0</v>
      </c>
      <c r="BK375" s="642">
        <f t="shared" si="192"/>
        <v>61.574237288135592</v>
      </c>
    </row>
    <row r="376" spans="1:63" s="162" customFormat="1" x14ac:dyDescent="0.25">
      <c r="A376" s="603">
        <v>40826</v>
      </c>
      <c r="B376" s="531">
        <f t="shared" si="194"/>
        <v>10</v>
      </c>
      <c r="C376" s="604">
        <v>24</v>
      </c>
      <c r="D376" s="605" t="s">
        <v>33</v>
      </c>
      <c r="E376" s="605" t="s">
        <v>273</v>
      </c>
      <c r="F376" s="532">
        <v>3240.97</v>
      </c>
      <c r="G376" s="604">
        <v>52</v>
      </c>
      <c r="H376" s="604">
        <v>5</v>
      </c>
      <c r="I376" s="556">
        <v>0.35416666666666669</v>
      </c>
      <c r="J376" s="556">
        <v>0.35416666666666669</v>
      </c>
      <c r="K376" s="163">
        <v>0.3611111111111111</v>
      </c>
      <c r="L376" s="565">
        <f t="shared" si="186"/>
        <v>6.9444444444444198E-3</v>
      </c>
      <c r="M376" s="163">
        <v>0.36805555555555558</v>
      </c>
      <c r="N376" s="565">
        <f t="shared" si="187"/>
        <v>6.9444444444444753E-3</v>
      </c>
      <c r="O376" s="163">
        <v>0.40277777777777773</v>
      </c>
      <c r="P376" s="565">
        <f t="shared" si="202"/>
        <v>3.4722222222222154E-2</v>
      </c>
      <c r="Q376" s="163">
        <v>0.40625</v>
      </c>
      <c r="R376" s="163">
        <v>0.4236111111111111</v>
      </c>
      <c r="S376" s="9">
        <f t="shared" si="215"/>
        <v>1.7361111111111105E-2</v>
      </c>
      <c r="T376" s="163">
        <v>0.40625</v>
      </c>
      <c r="U376" s="163">
        <v>0.4236111111111111</v>
      </c>
      <c r="V376" s="9">
        <f>U376-T376</f>
        <v>1.7361111111111105E-2</v>
      </c>
      <c r="W376" s="163">
        <v>0.40277777777777773</v>
      </c>
      <c r="X376" s="9">
        <f t="shared" si="214"/>
        <v>-2.083333333333337E-2</v>
      </c>
      <c r="Y376" s="163">
        <v>0.42638888888888887</v>
      </c>
      <c r="Z376" s="155">
        <f t="shared" si="188"/>
        <v>2.3611111111111138E-2</v>
      </c>
      <c r="AA376" s="163">
        <v>0.49513888888888885</v>
      </c>
      <c r="AB376" s="565">
        <f t="shared" si="189"/>
        <v>6.8749999999999978E-2</v>
      </c>
      <c r="AC376" s="163">
        <v>0.49513888888888885</v>
      </c>
      <c r="AD376" s="163">
        <v>0.49513888888888885</v>
      </c>
      <c r="AE376" s="52"/>
      <c r="AF376" s="163">
        <v>0.5</v>
      </c>
      <c r="AG376" s="163">
        <v>0.50347222222222221</v>
      </c>
      <c r="AH376" s="9">
        <f t="shared" si="211"/>
        <v>3.4722222222222099E-3</v>
      </c>
      <c r="AI376" s="154">
        <f t="shared" si="220"/>
        <v>0</v>
      </c>
      <c r="AJ376" s="154">
        <f t="shared" si="221"/>
        <v>5</v>
      </c>
      <c r="AK376" s="163">
        <v>0.50347222222222221</v>
      </c>
      <c r="AL376" s="163">
        <v>0.51041666666666663</v>
      </c>
      <c r="AM376" s="9">
        <f t="shared" si="222"/>
        <v>6.9444444444444198E-3</v>
      </c>
      <c r="AN376" s="568">
        <f t="shared" si="212"/>
        <v>0.15624999999999994</v>
      </c>
      <c r="AO376" s="10">
        <f t="shared" si="216"/>
        <v>3</v>
      </c>
      <c r="AP376" s="10">
        <f t="shared" si="217"/>
        <v>45</v>
      </c>
      <c r="AQ376" s="565">
        <f t="shared" si="191"/>
        <v>6.8749999999999978E-2</v>
      </c>
      <c r="AR376" s="10">
        <f t="shared" si="218"/>
        <v>1</v>
      </c>
      <c r="AS376" s="10">
        <f t="shared" si="219"/>
        <v>39</v>
      </c>
      <c r="AT376" s="638"/>
      <c r="AU376" s="554"/>
      <c r="AV376" s="554"/>
      <c r="AW376" s="546">
        <f t="shared" si="177"/>
        <v>0</v>
      </c>
      <c r="AX376" s="546">
        <f t="shared" si="199"/>
        <v>0</v>
      </c>
      <c r="AY376" s="554"/>
      <c r="AZ376" s="546">
        <f t="shared" si="178"/>
        <v>0</v>
      </c>
      <c r="BA376" s="546">
        <f t="shared" si="179"/>
        <v>0</v>
      </c>
      <c r="BB376" s="554"/>
      <c r="BC376" s="546">
        <f t="shared" si="180"/>
        <v>0</v>
      </c>
      <c r="BD376" s="546">
        <f t="shared" si="181"/>
        <v>0</v>
      </c>
      <c r="BE376" s="554"/>
      <c r="BF376" s="546">
        <f t="shared" si="182"/>
        <v>0</v>
      </c>
      <c r="BG376" s="546">
        <f t="shared" si="183"/>
        <v>0</v>
      </c>
      <c r="BH376" s="554"/>
      <c r="BI376" s="637">
        <f t="shared" si="184"/>
        <v>0</v>
      </c>
      <c r="BJ376" s="558">
        <f t="shared" si="185"/>
        <v>0</v>
      </c>
      <c r="BK376" s="642">
        <f t="shared" si="192"/>
        <v>62.326346153846153</v>
      </c>
    </row>
    <row r="377" spans="1:63" s="162" customFormat="1" x14ac:dyDescent="0.25">
      <c r="A377" s="603">
        <v>40826</v>
      </c>
      <c r="B377" s="531">
        <f t="shared" si="194"/>
        <v>10</v>
      </c>
      <c r="C377" s="604">
        <v>25</v>
      </c>
      <c r="D377" s="532" t="s">
        <v>33</v>
      </c>
      <c r="E377" s="605" t="s">
        <v>236</v>
      </c>
      <c r="F377" s="531">
        <v>3696.84</v>
      </c>
      <c r="G377" s="604">
        <v>59</v>
      </c>
      <c r="H377" s="604">
        <v>0</v>
      </c>
      <c r="I377" s="556">
        <v>0.43402777777777773</v>
      </c>
      <c r="J377" s="556">
        <v>0.43402777777777773</v>
      </c>
      <c r="K377" s="163">
        <v>0.56944444444444442</v>
      </c>
      <c r="L377" s="565">
        <f t="shared" si="186"/>
        <v>0.13541666666666669</v>
      </c>
      <c r="M377" s="163">
        <v>0.57291666666666663</v>
      </c>
      <c r="N377" s="565">
        <f t="shared" si="187"/>
        <v>3.4722222222222099E-3</v>
      </c>
      <c r="O377" s="163">
        <v>0.60625000000000007</v>
      </c>
      <c r="P377" s="565">
        <f t="shared" si="202"/>
        <v>3.3333333333333437E-2</v>
      </c>
      <c r="Q377" s="163">
        <v>0.60833333333333328</v>
      </c>
      <c r="R377" s="163">
        <v>0.65833333333333333</v>
      </c>
      <c r="S377" s="9">
        <f t="shared" si="215"/>
        <v>5.0000000000000044E-2</v>
      </c>
      <c r="T377" s="163">
        <v>0.60833333333333328</v>
      </c>
      <c r="U377" s="163">
        <v>0.65833333333333333</v>
      </c>
      <c r="V377" s="9">
        <f t="shared" si="208"/>
        <v>5.0000000000000044E-2</v>
      </c>
      <c r="W377" s="163">
        <v>0.60833333333333328</v>
      </c>
      <c r="X377" s="9">
        <f t="shared" si="214"/>
        <v>-5.0000000000000044E-2</v>
      </c>
      <c r="Y377" s="163">
        <v>0.66180555555555554</v>
      </c>
      <c r="Z377" s="155">
        <f t="shared" si="188"/>
        <v>5.3472222222222254E-2</v>
      </c>
      <c r="AA377" s="163">
        <v>0.79375000000000007</v>
      </c>
      <c r="AB377" s="565">
        <f t="shared" si="189"/>
        <v>0.13194444444444453</v>
      </c>
      <c r="AC377" s="163">
        <v>0.79375000000000007</v>
      </c>
      <c r="AD377" s="163">
        <v>0.79375000000000007</v>
      </c>
      <c r="AE377" s="9">
        <f t="shared" si="209"/>
        <v>0</v>
      </c>
      <c r="AF377" s="163">
        <v>0.80208333333333337</v>
      </c>
      <c r="AG377" s="163">
        <v>0.80555555555555547</v>
      </c>
      <c r="AH377" s="9">
        <f t="shared" si="211"/>
        <v>3.4722222222220989E-3</v>
      </c>
      <c r="AI377" s="154">
        <f t="shared" si="220"/>
        <v>0</v>
      </c>
      <c r="AJ377" s="154">
        <f t="shared" si="221"/>
        <v>5</v>
      </c>
      <c r="AK377" s="163">
        <v>0.80555555555555547</v>
      </c>
      <c r="AL377" s="163">
        <v>0.80902777777777779</v>
      </c>
      <c r="AM377" s="9">
        <f t="shared" si="222"/>
        <v>3.4722222222223209E-3</v>
      </c>
      <c r="AN377" s="568">
        <f t="shared" si="212"/>
        <v>0.37500000000000006</v>
      </c>
      <c r="AO377" s="10">
        <f t="shared" si="216"/>
        <v>9</v>
      </c>
      <c r="AP377" s="10">
        <f t="shared" si="217"/>
        <v>0</v>
      </c>
      <c r="AQ377" s="565">
        <f t="shared" si="191"/>
        <v>0.13194444444444453</v>
      </c>
      <c r="AR377" s="10">
        <f t="shared" si="218"/>
        <v>3</v>
      </c>
      <c r="AS377" s="10">
        <f t="shared" si="219"/>
        <v>10</v>
      </c>
      <c r="AT377" s="556"/>
      <c r="AU377" s="554"/>
      <c r="AV377" s="554"/>
      <c r="AW377" s="546">
        <f t="shared" si="177"/>
        <v>0</v>
      </c>
      <c r="AX377" s="546">
        <f t="shared" si="199"/>
        <v>0</v>
      </c>
      <c r="AY377" s="554"/>
      <c r="AZ377" s="546">
        <f t="shared" si="178"/>
        <v>0</v>
      </c>
      <c r="BA377" s="546">
        <f t="shared" si="179"/>
        <v>0</v>
      </c>
      <c r="BB377" s="554"/>
      <c r="BC377" s="546">
        <f t="shared" si="180"/>
        <v>0</v>
      </c>
      <c r="BD377" s="546">
        <f t="shared" si="181"/>
        <v>0</v>
      </c>
      <c r="BE377" s="554"/>
      <c r="BF377" s="546">
        <f t="shared" si="182"/>
        <v>0</v>
      </c>
      <c r="BG377" s="546">
        <f t="shared" si="183"/>
        <v>0</v>
      </c>
      <c r="BH377" s="554"/>
      <c r="BI377" s="637">
        <f t="shared" si="184"/>
        <v>0</v>
      </c>
      <c r="BJ377" s="558">
        <f t="shared" si="185"/>
        <v>0</v>
      </c>
      <c r="BK377" s="642">
        <f t="shared" si="192"/>
        <v>62.658305084745763</v>
      </c>
    </row>
    <row r="378" spans="1:63" s="162" customFormat="1" x14ac:dyDescent="0.25">
      <c r="A378" s="603">
        <v>40826</v>
      </c>
      <c r="B378" s="531">
        <f t="shared" si="194"/>
        <v>10</v>
      </c>
      <c r="C378" s="604">
        <v>26</v>
      </c>
      <c r="D378" s="605" t="s">
        <v>33</v>
      </c>
      <c r="E378" s="605" t="s">
        <v>381</v>
      </c>
      <c r="F378" s="531">
        <v>3599.32</v>
      </c>
      <c r="G378" s="604">
        <v>58</v>
      </c>
      <c r="H378" s="604">
        <v>1</v>
      </c>
      <c r="I378" s="556">
        <v>0.76041666666666663</v>
      </c>
      <c r="J378" s="556">
        <v>0.76041666666666663</v>
      </c>
      <c r="K378" s="163">
        <v>0.76388888888888884</v>
      </c>
      <c r="L378" s="565">
        <f t="shared" si="186"/>
        <v>3.4722222222222099E-3</v>
      </c>
      <c r="M378" s="163">
        <v>0.77083333333333337</v>
      </c>
      <c r="N378" s="565">
        <f t="shared" si="187"/>
        <v>6.9444444444445308E-3</v>
      </c>
      <c r="O378" s="163">
        <v>0.79722222222222217</v>
      </c>
      <c r="P378" s="565">
        <f t="shared" si="202"/>
        <v>2.6388888888888795E-2</v>
      </c>
      <c r="Q378" s="163">
        <v>0.79791666666666661</v>
      </c>
      <c r="R378" s="163">
        <v>0.82291666666666663</v>
      </c>
      <c r="S378" s="9">
        <f t="shared" si="215"/>
        <v>2.5000000000000022E-2</v>
      </c>
      <c r="T378" s="163">
        <v>0.79791666666666661</v>
      </c>
      <c r="U378" s="163">
        <v>0.82291666666666663</v>
      </c>
      <c r="V378" s="9">
        <f t="shared" si="208"/>
        <v>2.5000000000000022E-2</v>
      </c>
      <c r="W378" s="163">
        <v>0.82986111111111116</v>
      </c>
      <c r="X378" s="9">
        <f t="shared" si="214"/>
        <v>6.9444444444445308E-3</v>
      </c>
      <c r="Y378" s="163">
        <v>0.83680555555555547</v>
      </c>
      <c r="Z378" s="155">
        <f t="shared" si="188"/>
        <v>6.9444444444443088E-3</v>
      </c>
      <c r="AA378" s="163">
        <v>1.0090277777777776</v>
      </c>
      <c r="AB378" s="565">
        <f t="shared" si="189"/>
        <v>0.17222222222222217</v>
      </c>
      <c r="AC378" s="163">
        <v>1.0090277777777776</v>
      </c>
      <c r="AD378" s="163">
        <v>1.0090277777777776</v>
      </c>
      <c r="AE378" s="9">
        <f t="shared" si="209"/>
        <v>0</v>
      </c>
      <c r="AF378" s="163">
        <v>1.0152777777777777</v>
      </c>
      <c r="AG378" s="163">
        <v>1.0194444444444444</v>
      </c>
      <c r="AH378" s="9">
        <f t="shared" si="211"/>
        <v>4.1666666666666519E-3</v>
      </c>
      <c r="AI378" s="154">
        <f t="shared" si="220"/>
        <v>0</v>
      </c>
      <c r="AJ378" s="154">
        <f t="shared" si="221"/>
        <v>6</v>
      </c>
      <c r="AK378" s="163">
        <v>1.0194444444444444</v>
      </c>
      <c r="AL378" s="163">
        <v>1.0243055555555556</v>
      </c>
      <c r="AM378" s="9">
        <f t="shared" si="222"/>
        <v>4.8611111111112049E-3</v>
      </c>
      <c r="AN378" s="568">
        <f t="shared" si="212"/>
        <v>0.26388888888888895</v>
      </c>
      <c r="AO378" s="10">
        <f t="shared" si="216"/>
        <v>6</v>
      </c>
      <c r="AP378" s="10">
        <f t="shared" si="217"/>
        <v>20</v>
      </c>
      <c r="AQ378" s="565">
        <f t="shared" si="191"/>
        <v>0.17222222222222217</v>
      </c>
      <c r="AR378" s="10">
        <f t="shared" si="218"/>
        <v>4</v>
      </c>
      <c r="AS378" s="10">
        <f t="shared" si="219"/>
        <v>8</v>
      </c>
      <c r="AT378" s="556"/>
      <c r="AU378" s="554"/>
      <c r="AV378" s="554"/>
      <c r="AW378" s="546">
        <f t="shared" si="177"/>
        <v>0</v>
      </c>
      <c r="AX378" s="546">
        <f t="shared" si="199"/>
        <v>0</v>
      </c>
      <c r="AY378" s="554"/>
      <c r="AZ378" s="546">
        <f t="shared" si="178"/>
        <v>0</v>
      </c>
      <c r="BA378" s="546">
        <f t="shared" si="179"/>
        <v>0</v>
      </c>
      <c r="BB378" s="554"/>
      <c r="BC378" s="546">
        <f t="shared" si="180"/>
        <v>0</v>
      </c>
      <c r="BD378" s="546">
        <f t="shared" si="181"/>
        <v>0</v>
      </c>
      <c r="BE378" s="554"/>
      <c r="BF378" s="546">
        <f t="shared" si="182"/>
        <v>0</v>
      </c>
      <c r="BG378" s="546">
        <f t="shared" si="183"/>
        <v>0</v>
      </c>
      <c r="BH378" s="554"/>
      <c r="BI378" s="637">
        <f t="shared" si="184"/>
        <v>0</v>
      </c>
      <c r="BJ378" s="558">
        <f t="shared" si="185"/>
        <v>0</v>
      </c>
      <c r="BK378" s="642">
        <f t="shared" si="192"/>
        <v>62.057241379310348</v>
      </c>
    </row>
    <row r="379" spans="1:63" s="162" customFormat="1" x14ac:dyDescent="0.25">
      <c r="A379" s="603">
        <v>40826</v>
      </c>
      <c r="B379" s="531">
        <f t="shared" si="194"/>
        <v>10</v>
      </c>
      <c r="C379" s="604">
        <v>4</v>
      </c>
      <c r="D379" s="605" t="s">
        <v>277</v>
      </c>
      <c r="E379" s="605" t="s">
        <v>276</v>
      </c>
      <c r="F379" s="531">
        <v>3426.95</v>
      </c>
      <c r="G379" s="604">
        <v>59</v>
      </c>
      <c r="H379" s="604">
        <v>0</v>
      </c>
      <c r="I379" s="556">
        <v>0.8125</v>
      </c>
      <c r="J379" s="556">
        <v>0.8125</v>
      </c>
      <c r="K379" s="163">
        <v>0.94097222222222221</v>
      </c>
      <c r="L379" s="565">
        <f t="shared" si="186"/>
        <v>0.12847222222222221</v>
      </c>
      <c r="M379" s="163">
        <v>0.96875</v>
      </c>
      <c r="N379" s="565">
        <f t="shared" si="187"/>
        <v>2.777777777777779E-2</v>
      </c>
      <c r="O379" s="163">
        <v>0.99305555555555547</v>
      </c>
      <c r="P379" s="565">
        <f t="shared" ref="P379:P410" si="223">O379-M379</f>
        <v>2.4305555555555469E-2</v>
      </c>
      <c r="Q379" s="163">
        <v>0.99652777777777779</v>
      </c>
      <c r="R379" s="163">
        <v>1.0416666666666667</v>
      </c>
      <c r="S379" s="9">
        <f t="shared" si="215"/>
        <v>4.5138888888888951E-2</v>
      </c>
      <c r="T379" s="163">
        <v>0.99652777777777779</v>
      </c>
      <c r="U379" s="163">
        <v>1.0416666666666667</v>
      </c>
      <c r="V379" s="9">
        <f t="shared" ref="V379:V387" si="224">U379-T379</f>
        <v>4.5138888888888951E-2</v>
      </c>
      <c r="W379" s="163">
        <v>1.0458333333333334</v>
      </c>
      <c r="X379" s="9">
        <f t="shared" si="214"/>
        <v>4.1666666666666519E-3</v>
      </c>
      <c r="Y379" s="163">
        <v>1.0472222222222223</v>
      </c>
      <c r="Z379" s="155">
        <f t="shared" si="188"/>
        <v>1.388888888888884E-3</v>
      </c>
      <c r="AA379" s="163">
        <v>1.1500000000000001</v>
      </c>
      <c r="AB379" s="565">
        <f t="shared" si="189"/>
        <v>0.10277777777777786</v>
      </c>
      <c r="AC379" s="163">
        <v>1.1500000000000001</v>
      </c>
      <c r="AD379" s="163">
        <v>1.1500000000000001</v>
      </c>
      <c r="AE379" s="9">
        <f t="shared" si="209"/>
        <v>0</v>
      </c>
      <c r="AF379" s="163">
        <v>1.1736111111111112</v>
      </c>
      <c r="AG379" s="163">
        <v>1.1770833333333333</v>
      </c>
      <c r="AH379" s="9">
        <f t="shared" si="211"/>
        <v>3.4722222222220989E-3</v>
      </c>
      <c r="AI379" s="154">
        <f t="shared" si="220"/>
        <v>0</v>
      </c>
      <c r="AJ379" s="154">
        <f t="shared" si="221"/>
        <v>5</v>
      </c>
      <c r="AK379" s="163">
        <v>1.1770833333333333</v>
      </c>
      <c r="AL379" s="163">
        <v>1.1840277777777779</v>
      </c>
      <c r="AM379" s="9">
        <f t="shared" si="222"/>
        <v>6.9444444444446418E-3</v>
      </c>
      <c r="AN379" s="568">
        <f t="shared" si="212"/>
        <v>0.3715277777777779</v>
      </c>
      <c r="AO379" s="10">
        <f t="shared" si="216"/>
        <v>8</v>
      </c>
      <c r="AP379" s="10">
        <f t="shared" si="217"/>
        <v>55</v>
      </c>
      <c r="AQ379" s="565">
        <f t="shared" si="191"/>
        <v>0.10277777777777786</v>
      </c>
      <c r="AR379" s="10">
        <f t="shared" si="218"/>
        <v>2</v>
      </c>
      <c r="AS379" s="10">
        <f t="shared" si="219"/>
        <v>28</v>
      </c>
      <c r="AT379" s="556"/>
      <c r="AU379" s="554"/>
      <c r="AV379" s="554"/>
      <c r="AW379" s="546">
        <f t="shared" si="177"/>
        <v>0</v>
      </c>
      <c r="AX379" s="546">
        <f t="shared" si="199"/>
        <v>0</v>
      </c>
      <c r="AY379" s="554"/>
      <c r="AZ379" s="546">
        <f t="shared" si="178"/>
        <v>0</v>
      </c>
      <c r="BA379" s="546">
        <f t="shared" si="179"/>
        <v>0</v>
      </c>
      <c r="BB379" s="554"/>
      <c r="BC379" s="546">
        <f t="shared" si="180"/>
        <v>0</v>
      </c>
      <c r="BD379" s="546">
        <f t="shared" si="181"/>
        <v>0</v>
      </c>
      <c r="BE379" s="554"/>
      <c r="BF379" s="546">
        <f t="shared" si="182"/>
        <v>0</v>
      </c>
      <c r="BG379" s="546">
        <f t="shared" si="183"/>
        <v>0</v>
      </c>
      <c r="BH379" s="554"/>
      <c r="BI379" s="637">
        <f t="shared" si="184"/>
        <v>0</v>
      </c>
      <c r="BJ379" s="558">
        <f t="shared" si="185"/>
        <v>0</v>
      </c>
      <c r="BK379" s="642">
        <f t="shared" si="192"/>
        <v>58.083898305084745</v>
      </c>
    </row>
    <row r="380" spans="1:63" s="293" customFormat="1" x14ac:dyDescent="0.25">
      <c r="A380" s="606">
        <v>40827</v>
      </c>
      <c r="B380" s="531">
        <f t="shared" si="194"/>
        <v>10</v>
      </c>
      <c r="C380" s="607">
        <v>2</v>
      </c>
      <c r="D380" s="608" t="s">
        <v>224</v>
      </c>
      <c r="E380" s="608" t="s">
        <v>225</v>
      </c>
      <c r="F380" s="533">
        <v>3607.75</v>
      </c>
      <c r="G380" s="607">
        <v>58</v>
      </c>
      <c r="H380" s="607">
        <v>2</v>
      </c>
      <c r="I380" s="557">
        <v>0.21180555555555555</v>
      </c>
      <c r="J380" s="557">
        <v>0.21180555555555555</v>
      </c>
      <c r="K380" s="294">
        <v>0.21527777777777779</v>
      </c>
      <c r="L380" s="567">
        <f t="shared" si="186"/>
        <v>3.4722222222222376E-3</v>
      </c>
      <c r="M380" s="294">
        <v>0.23263888888888887</v>
      </c>
      <c r="N380" s="567">
        <f t="shared" si="187"/>
        <v>1.7361111111111077E-2</v>
      </c>
      <c r="O380" s="294">
        <v>0.25</v>
      </c>
      <c r="P380" s="567">
        <f t="shared" si="223"/>
        <v>1.7361111111111133E-2</v>
      </c>
      <c r="Q380" s="294">
        <v>0.25347222222222221</v>
      </c>
      <c r="R380" s="294">
        <v>0.29166666666666669</v>
      </c>
      <c r="S380" s="294">
        <f t="shared" ref="S380:S413" si="225">R380-Q380</f>
        <v>3.8194444444444475E-2</v>
      </c>
      <c r="T380" s="294">
        <v>0.25347222222222221</v>
      </c>
      <c r="U380" s="294">
        <v>0.29166666666666669</v>
      </c>
      <c r="V380" s="294">
        <f t="shared" si="224"/>
        <v>3.8194444444444475E-2</v>
      </c>
      <c r="W380" s="294">
        <v>0.29583333333333334</v>
      </c>
      <c r="X380" s="294">
        <f t="shared" si="214"/>
        <v>4.1666666666666519E-3</v>
      </c>
      <c r="Y380" s="294">
        <v>0.29652777777777778</v>
      </c>
      <c r="Z380" s="296">
        <f t="shared" si="188"/>
        <v>6.9444444444444198E-4</v>
      </c>
      <c r="AA380" s="294">
        <v>0.37152777777777773</v>
      </c>
      <c r="AB380" s="567">
        <f t="shared" si="189"/>
        <v>7.4999999999999956E-2</v>
      </c>
      <c r="AC380" s="294">
        <v>0.37152777777777773</v>
      </c>
      <c r="AD380" s="294">
        <v>0.37152777777777773</v>
      </c>
      <c r="AE380" s="294">
        <f t="shared" si="209"/>
        <v>0</v>
      </c>
      <c r="AF380" s="294">
        <v>0.375</v>
      </c>
      <c r="AG380" s="294">
        <v>0.37638888888888888</v>
      </c>
      <c r="AH380" s="9">
        <f t="shared" si="211"/>
        <v>1.388888888888884E-3</v>
      </c>
      <c r="AI380" s="154">
        <f t="shared" si="220"/>
        <v>0</v>
      </c>
      <c r="AJ380" s="154">
        <f t="shared" si="221"/>
        <v>2</v>
      </c>
      <c r="AK380" s="294">
        <v>0.37638888888888888</v>
      </c>
      <c r="AL380" s="294">
        <v>0.37847222222222227</v>
      </c>
      <c r="AM380" s="294">
        <f t="shared" si="222"/>
        <v>2.0833333333333814E-3</v>
      </c>
      <c r="AN380" s="634">
        <f t="shared" si="212"/>
        <v>0.16666666666666671</v>
      </c>
      <c r="AO380" s="295">
        <f t="shared" si="216"/>
        <v>4</v>
      </c>
      <c r="AP380" s="295">
        <f t="shared" si="217"/>
        <v>0</v>
      </c>
      <c r="AQ380" s="567">
        <f t="shared" si="191"/>
        <v>7.4999999999999956E-2</v>
      </c>
      <c r="AR380" s="295">
        <f t="shared" si="218"/>
        <v>1</v>
      </c>
      <c r="AS380" s="295">
        <f t="shared" si="219"/>
        <v>48</v>
      </c>
      <c r="AT380" s="557"/>
      <c r="AU380" s="554"/>
      <c r="AV380" s="554"/>
      <c r="AW380" s="546">
        <f t="shared" si="177"/>
        <v>0</v>
      </c>
      <c r="AX380" s="546">
        <f t="shared" si="199"/>
        <v>0</v>
      </c>
      <c r="AY380" s="554"/>
      <c r="AZ380" s="546">
        <f t="shared" si="178"/>
        <v>0</v>
      </c>
      <c r="BA380" s="546">
        <f t="shared" si="179"/>
        <v>0</v>
      </c>
      <c r="BB380" s="554"/>
      <c r="BC380" s="546">
        <f t="shared" si="180"/>
        <v>0</v>
      </c>
      <c r="BD380" s="546">
        <f t="shared" si="181"/>
        <v>0</v>
      </c>
      <c r="BE380" s="554"/>
      <c r="BF380" s="546">
        <f t="shared" si="182"/>
        <v>0</v>
      </c>
      <c r="BG380" s="546">
        <f t="shared" si="183"/>
        <v>0</v>
      </c>
      <c r="BH380" s="554"/>
      <c r="BI380" s="637">
        <f t="shared" si="184"/>
        <v>0</v>
      </c>
      <c r="BJ380" s="558">
        <f t="shared" si="185"/>
        <v>0</v>
      </c>
      <c r="BK380" s="642">
        <f t="shared" si="192"/>
        <v>62.202586206896555</v>
      </c>
    </row>
    <row r="381" spans="1:63" s="293" customFormat="1" x14ac:dyDescent="0.25">
      <c r="A381" s="606">
        <v>40827</v>
      </c>
      <c r="B381" s="531">
        <f t="shared" si="194"/>
        <v>10</v>
      </c>
      <c r="C381" s="607">
        <v>27</v>
      </c>
      <c r="D381" s="608" t="s">
        <v>33</v>
      </c>
      <c r="E381" s="608" t="s">
        <v>273</v>
      </c>
      <c r="F381" s="533">
        <v>3566.04</v>
      </c>
      <c r="G381" s="607">
        <v>58</v>
      </c>
      <c r="H381" s="607">
        <v>1</v>
      </c>
      <c r="I381" s="557">
        <v>0.27430555555555552</v>
      </c>
      <c r="J381" s="557">
        <v>0.27430555555555552</v>
      </c>
      <c r="K381" s="294">
        <v>0.27777777777777779</v>
      </c>
      <c r="L381" s="567">
        <f t="shared" si="186"/>
        <v>3.4722222222222654E-3</v>
      </c>
      <c r="M381" s="294">
        <v>0.28472222222222221</v>
      </c>
      <c r="N381" s="567">
        <f t="shared" si="187"/>
        <v>6.9444444444444198E-3</v>
      </c>
      <c r="O381" s="294">
        <v>0.33333333333333331</v>
      </c>
      <c r="P381" s="567">
        <f t="shared" si="223"/>
        <v>4.8611111111111105E-2</v>
      </c>
      <c r="Q381" s="294">
        <v>0.33680555555555558</v>
      </c>
      <c r="R381" s="294">
        <v>0.375</v>
      </c>
      <c r="S381" s="294">
        <f t="shared" si="225"/>
        <v>3.819444444444442E-2</v>
      </c>
      <c r="T381" s="294">
        <v>0.33680555555555558</v>
      </c>
      <c r="U381" s="294">
        <v>0.375</v>
      </c>
      <c r="V381" s="294">
        <f t="shared" si="224"/>
        <v>3.819444444444442E-2</v>
      </c>
      <c r="W381" s="294">
        <v>0.40277777777777773</v>
      </c>
      <c r="X381" s="294">
        <f t="shared" si="214"/>
        <v>2.7777777777777735E-2</v>
      </c>
      <c r="Y381" s="294">
        <v>0.40833333333333338</v>
      </c>
      <c r="Z381" s="296">
        <f t="shared" si="188"/>
        <v>5.5555555555556468E-3</v>
      </c>
      <c r="AA381" s="294">
        <v>0.48541666666666666</v>
      </c>
      <c r="AB381" s="567">
        <f t="shared" si="189"/>
        <v>7.7083333333333282E-2</v>
      </c>
      <c r="AC381" s="294">
        <v>0.48541666666666666</v>
      </c>
      <c r="AD381" s="294">
        <v>0.48541666666666666</v>
      </c>
      <c r="AE381" s="294">
        <f t="shared" si="209"/>
        <v>0</v>
      </c>
      <c r="AF381" s="294">
        <v>0.4909722222222222</v>
      </c>
      <c r="AG381" s="294">
        <v>0.49305555555555558</v>
      </c>
      <c r="AH381" s="9">
        <f t="shared" si="211"/>
        <v>2.0833333333333814E-3</v>
      </c>
      <c r="AI381" s="154">
        <f t="shared" si="220"/>
        <v>0</v>
      </c>
      <c r="AJ381" s="154">
        <f t="shared" si="221"/>
        <v>3</v>
      </c>
      <c r="AK381" s="294">
        <v>0.49305555555555558</v>
      </c>
      <c r="AL381" s="294">
        <v>0.49652777777777773</v>
      </c>
      <c r="AM381" s="294">
        <f t="shared" si="222"/>
        <v>3.4722222222221544E-3</v>
      </c>
      <c r="AN381" s="634">
        <f t="shared" si="212"/>
        <v>0.22222222222222221</v>
      </c>
      <c r="AO381" s="295">
        <f t="shared" si="216"/>
        <v>5</v>
      </c>
      <c r="AP381" s="295">
        <f t="shared" si="217"/>
        <v>20</v>
      </c>
      <c r="AQ381" s="567">
        <f t="shared" si="191"/>
        <v>7.7083333333333282E-2</v>
      </c>
      <c r="AR381" s="295">
        <f t="shared" si="218"/>
        <v>1</v>
      </c>
      <c r="AS381" s="295">
        <f t="shared" si="219"/>
        <v>51</v>
      </c>
      <c r="AT381" s="557"/>
      <c r="AU381" s="554"/>
      <c r="AV381" s="554"/>
      <c r="AW381" s="546">
        <f t="shared" ref="AW381:AW444" si="226">HOUR(AV381)</f>
        <v>0</v>
      </c>
      <c r="AX381" s="546">
        <f t="shared" si="199"/>
        <v>0</v>
      </c>
      <c r="AY381" s="554"/>
      <c r="AZ381" s="546">
        <f t="shared" ref="AZ381:AZ444" si="227">HOUR(AY381)</f>
        <v>0</v>
      </c>
      <c r="BA381" s="546">
        <f t="shared" ref="BA381:BA444" si="228">MINUTE(AY381)</f>
        <v>0</v>
      </c>
      <c r="BB381" s="554"/>
      <c r="BC381" s="546">
        <f t="shared" ref="BC381:BC444" si="229">HOUR(BB381)</f>
        <v>0</v>
      </c>
      <c r="BD381" s="546">
        <f t="shared" ref="BD381:BD444" si="230">MINUTE(BB381)</f>
        <v>0</v>
      </c>
      <c r="BE381" s="554"/>
      <c r="BF381" s="546">
        <f t="shared" ref="BF381:BF444" si="231">HOUR(BE381)</f>
        <v>0</v>
      </c>
      <c r="BG381" s="546">
        <f t="shared" ref="BG381:BG444" si="232">MINUTE(BE381)</f>
        <v>0</v>
      </c>
      <c r="BH381" s="554"/>
      <c r="BI381" s="637">
        <f t="shared" ref="BI381:BI444" si="233">HOUR(BH381)</f>
        <v>0</v>
      </c>
      <c r="BJ381" s="558">
        <f t="shared" ref="BJ381:BJ444" si="234">MINUTE(BH381)</f>
        <v>0</v>
      </c>
      <c r="BK381" s="642">
        <f t="shared" si="192"/>
        <v>61.483448275862067</v>
      </c>
    </row>
    <row r="382" spans="1:63" s="293" customFormat="1" x14ac:dyDescent="0.25">
      <c r="A382" s="606">
        <v>40827</v>
      </c>
      <c r="B382" s="531">
        <f t="shared" si="194"/>
        <v>10</v>
      </c>
      <c r="C382" s="607">
        <v>28</v>
      </c>
      <c r="D382" s="609" t="s">
        <v>33</v>
      </c>
      <c r="E382" s="608" t="s">
        <v>236</v>
      </c>
      <c r="F382" s="533">
        <v>3222.44</v>
      </c>
      <c r="G382" s="607">
        <v>52</v>
      </c>
      <c r="H382" s="607">
        <v>7</v>
      </c>
      <c r="I382" s="557">
        <v>0.53125</v>
      </c>
      <c r="J382" s="557">
        <v>0.53125</v>
      </c>
      <c r="K382" s="294">
        <v>0.53819444444444442</v>
      </c>
      <c r="L382" s="567">
        <f t="shared" si="186"/>
        <v>6.9444444444444198E-3</v>
      </c>
      <c r="M382" s="294">
        <v>0.59722222222222221</v>
      </c>
      <c r="N382" s="567">
        <f t="shared" si="187"/>
        <v>5.902777777777779E-2</v>
      </c>
      <c r="O382" s="294">
        <v>0.62152777777777779</v>
      </c>
      <c r="P382" s="567">
        <f t="shared" si="223"/>
        <v>2.430555555555558E-2</v>
      </c>
      <c r="Q382" s="294">
        <v>0.625</v>
      </c>
      <c r="R382" s="294">
        <v>0.65972222222222221</v>
      </c>
      <c r="S382" s="294">
        <f t="shared" si="225"/>
        <v>3.472222222222221E-2</v>
      </c>
      <c r="T382" s="294">
        <v>0.625</v>
      </c>
      <c r="U382" s="294">
        <v>0.65972222222222221</v>
      </c>
      <c r="V382" s="294">
        <f t="shared" si="224"/>
        <v>3.472222222222221E-2</v>
      </c>
      <c r="W382" s="294">
        <v>0.65972222222222221</v>
      </c>
      <c r="X382" s="294">
        <f t="shared" si="214"/>
        <v>0</v>
      </c>
      <c r="Y382" s="294">
        <v>0.66319444444444442</v>
      </c>
      <c r="Z382" s="296">
        <f t="shared" si="188"/>
        <v>3.4722222222222099E-3</v>
      </c>
      <c r="AA382" s="294">
        <v>0.9506944444444444</v>
      </c>
      <c r="AB382" s="567">
        <f t="shared" si="189"/>
        <v>0.28749999999999998</v>
      </c>
      <c r="AC382" s="294">
        <v>0.9506944444444444</v>
      </c>
      <c r="AD382" s="294">
        <v>0.9506944444444444</v>
      </c>
      <c r="AE382" s="294">
        <f t="shared" si="209"/>
        <v>0</v>
      </c>
      <c r="AF382" s="294">
        <v>0.95624999999999993</v>
      </c>
      <c r="AG382" s="294">
        <v>0.95833333333333337</v>
      </c>
      <c r="AH382" s="9">
        <f t="shared" si="211"/>
        <v>2.083333333333437E-3</v>
      </c>
      <c r="AI382" s="154">
        <f t="shared" si="220"/>
        <v>0</v>
      </c>
      <c r="AJ382" s="154">
        <f t="shared" si="221"/>
        <v>3</v>
      </c>
      <c r="AK382" s="294">
        <v>0.95624999999999993</v>
      </c>
      <c r="AL382" s="294">
        <v>0.95833333333333337</v>
      </c>
      <c r="AM382" s="294">
        <f t="shared" si="222"/>
        <v>2.083333333333437E-3</v>
      </c>
      <c r="AN382" s="634">
        <f t="shared" si="212"/>
        <v>0.42708333333333337</v>
      </c>
      <c r="AO382" s="295">
        <f t="shared" si="216"/>
        <v>10</v>
      </c>
      <c r="AP382" s="295">
        <f t="shared" si="217"/>
        <v>15</v>
      </c>
      <c r="AQ382" s="567">
        <f t="shared" si="191"/>
        <v>0.28749999999999998</v>
      </c>
      <c r="AR382" s="295">
        <f t="shared" si="218"/>
        <v>6</v>
      </c>
      <c r="AS382" s="295">
        <f t="shared" si="219"/>
        <v>54</v>
      </c>
      <c r="AT382" s="557"/>
      <c r="AU382" s="554"/>
      <c r="AV382" s="554"/>
      <c r="AW382" s="546">
        <f t="shared" si="226"/>
        <v>0</v>
      </c>
      <c r="AX382" s="546">
        <f t="shared" si="199"/>
        <v>0</v>
      </c>
      <c r="AY382" s="554"/>
      <c r="AZ382" s="546">
        <f t="shared" si="227"/>
        <v>0</v>
      </c>
      <c r="BA382" s="546">
        <f t="shared" si="228"/>
        <v>0</v>
      </c>
      <c r="BB382" s="554"/>
      <c r="BC382" s="546">
        <f t="shared" si="229"/>
        <v>0</v>
      </c>
      <c r="BD382" s="546">
        <f t="shared" si="230"/>
        <v>0</v>
      </c>
      <c r="BE382" s="554"/>
      <c r="BF382" s="546">
        <f t="shared" si="231"/>
        <v>0</v>
      </c>
      <c r="BG382" s="546">
        <f t="shared" si="232"/>
        <v>0</v>
      </c>
      <c r="BH382" s="554"/>
      <c r="BI382" s="637">
        <f t="shared" si="233"/>
        <v>0</v>
      </c>
      <c r="BJ382" s="558">
        <f t="shared" si="234"/>
        <v>0</v>
      </c>
      <c r="BK382" s="642">
        <f t="shared" si="192"/>
        <v>61.97</v>
      </c>
    </row>
    <row r="383" spans="1:63" s="293" customFormat="1" x14ac:dyDescent="0.25">
      <c r="A383" s="606">
        <v>40827</v>
      </c>
      <c r="B383" s="531">
        <f t="shared" si="194"/>
        <v>10</v>
      </c>
      <c r="C383" s="607">
        <v>29</v>
      </c>
      <c r="D383" s="608" t="s">
        <v>33</v>
      </c>
      <c r="E383" s="608" t="s">
        <v>381</v>
      </c>
      <c r="F383" s="533">
        <v>3507.49</v>
      </c>
      <c r="G383" s="607">
        <v>56</v>
      </c>
      <c r="H383" s="607">
        <v>3</v>
      </c>
      <c r="I383" s="557">
        <v>0.90625</v>
      </c>
      <c r="J383" s="557">
        <v>0.90625</v>
      </c>
      <c r="K383" s="294">
        <v>0.91319444444444453</v>
      </c>
      <c r="L383" s="567">
        <f t="shared" si="186"/>
        <v>6.9444444444445308E-3</v>
      </c>
      <c r="M383" s="294">
        <v>0.92013888888888884</v>
      </c>
      <c r="N383" s="567">
        <f t="shared" si="187"/>
        <v>6.9444444444443088E-3</v>
      </c>
      <c r="O383" s="294">
        <v>0.94236111111111109</v>
      </c>
      <c r="P383" s="567">
        <f t="shared" si="223"/>
        <v>2.2222222222222254E-2</v>
      </c>
      <c r="Q383" s="294">
        <v>0.94444444444444453</v>
      </c>
      <c r="R383" s="294">
        <v>0.95833333333333337</v>
      </c>
      <c r="S383" s="294">
        <f t="shared" si="225"/>
        <v>1.388888888888884E-2</v>
      </c>
      <c r="T383" s="294">
        <v>0.94444444444444453</v>
      </c>
      <c r="U383" s="294">
        <v>0.95833333333333337</v>
      </c>
      <c r="V383" s="294">
        <f t="shared" si="224"/>
        <v>1.388888888888884E-2</v>
      </c>
      <c r="W383" s="294">
        <v>1.0111111111111111</v>
      </c>
      <c r="X383" s="294">
        <f t="shared" si="214"/>
        <v>5.2777777777777701E-2</v>
      </c>
      <c r="Y383" s="294">
        <v>1.0125</v>
      </c>
      <c r="Z383" s="296">
        <f t="shared" si="188"/>
        <v>1.388888888888884E-3</v>
      </c>
      <c r="AA383" s="294">
        <v>1.1895833333333334</v>
      </c>
      <c r="AB383" s="567">
        <f t="shared" si="189"/>
        <v>0.17708333333333348</v>
      </c>
      <c r="AC383" s="294">
        <v>1.1895833333333334</v>
      </c>
      <c r="AD383" s="294">
        <v>1.1895833333333334</v>
      </c>
      <c r="AE383" s="294">
        <f t="shared" si="209"/>
        <v>0</v>
      </c>
      <c r="AF383" s="294">
        <v>1.1958333333333333</v>
      </c>
      <c r="AG383" s="294">
        <v>1.2</v>
      </c>
      <c r="AH383" s="9">
        <f t="shared" si="211"/>
        <v>4.1666666666666519E-3</v>
      </c>
      <c r="AI383" s="154">
        <f t="shared" si="220"/>
        <v>0</v>
      </c>
      <c r="AJ383" s="154">
        <f t="shared" si="221"/>
        <v>6</v>
      </c>
      <c r="AK383" s="294">
        <v>1.2</v>
      </c>
      <c r="AL383" s="294">
        <v>1.2048611111111112</v>
      </c>
      <c r="AM383" s="294">
        <f t="shared" si="222"/>
        <v>4.8611111111112049E-3</v>
      </c>
      <c r="AN383" s="634">
        <f t="shared" si="212"/>
        <v>0.29861111111111116</v>
      </c>
      <c r="AO383" s="295">
        <f t="shared" si="216"/>
        <v>7</v>
      </c>
      <c r="AP383" s="295">
        <f t="shared" si="217"/>
        <v>10</v>
      </c>
      <c r="AQ383" s="567">
        <f t="shared" si="191"/>
        <v>0.17708333333333348</v>
      </c>
      <c r="AR383" s="295">
        <f t="shared" si="218"/>
        <v>4</v>
      </c>
      <c r="AS383" s="295">
        <f t="shared" si="219"/>
        <v>15</v>
      </c>
      <c r="AT383" s="557"/>
      <c r="AU383" s="554"/>
      <c r="AV383" s="554"/>
      <c r="AW383" s="546">
        <f t="shared" si="226"/>
        <v>0</v>
      </c>
      <c r="AX383" s="546">
        <f t="shared" si="199"/>
        <v>0</v>
      </c>
      <c r="AY383" s="554"/>
      <c r="AZ383" s="546">
        <f t="shared" si="227"/>
        <v>0</v>
      </c>
      <c r="BA383" s="546">
        <f t="shared" si="228"/>
        <v>0</v>
      </c>
      <c r="BB383" s="554"/>
      <c r="BC383" s="546">
        <f t="shared" si="229"/>
        <v>0</v>
      </c>
      <c r="BD383" s="546">
        <f t="shared" si="230"/>
        <v>0</v>
      </c>
      <c r="BE383" s="554"/>
      <c r="BF383" s="546">
        <f t="shared" si="231"/>
        <v>0</v>
      </c>
      <c r="BG383" s="546">
        <f t="shared" si="232"/>
        <v>0</v>
      </c>
      <c r="BH383" s="554"/>
      <c r="BI383" s="637">
        <f t="shared" si="233"/>
        <v>0</v>
      </c>
      <c r="BJ383" s="558">
        <f t="shared" si="234"/>
        <v>0</v>
      </c>
      <c r="BK383" s="642">
        <f t="shared" si="192"/>
        <v>62.633749999999999</v>
      </c>
    </row>
    <row r="384" spans="1:63" s="162" customFormat="1" x14ac:dyDescent="0.25">
      <c r="A384" s="603">
        <v>40828</v>
      </c>
      <c r="B384" s="531">
        <f t="shared" si="194"/>
        <v>10</v>
      </c>
      <c r="C384" s="604">
        <v>5</v>
      </c>
      <c r="D384" s="605" t="s">
        <v>243</v>
      </c>
      <c r="E384" s="605" t="s">
        <v>386</v>
      </c>
      <c r="F384" s="531">
        <v>3178.01</v>
      </c>
      <c r="G384" s="604">
        <v>59</v>
      </c>
      <c r="H384" s="604">
        <v>0</v>
      </c>
      <c r="I384" s="556">
        <v>0.53472222222222221</v>
      </c>
      <c r="J384" s="556">
        <v>0.53472222222222221</v>
      </c>
      <c r="K384" s="163">
        <v>0.54166666666666663</v>
      </c>
      <c r="L384" s="565">
        <f t="shared" si="186"/>
        <v>6.9444444444444198E-3</v>
      </c>
      <c r="M384" s="163">
        <v>0.56944444444444442</v>
      </c>
      <c r="N384" s="565">
        <f t="shared" si="187"/>
        <v>2.777777777777779E-2</v>
      </c>
      <c r="O384" s="163">
        <v>0.59027777777777779</v>
      </c>
      <c r="P384" s="565">
        <f t="shared" si="223"/>
        <v>2.083333333333337E-2</v>
      </c>
      <c r="Q384" s="163">
        <v>0.59236111111111112</v>
      </c>
      <c r="R384" s="163">
        <v>0.64583333333333337</v>
      </c>
      <c r="S384" s="9">
        <f t="shared" si="225"/>
        <v>5.3472222222222254E-2</v>
      </c>
      <c r="T384" s="163">
        <v>0.59236111111111112</v>
      </c>
      <c r="U384" s="163">
        <v>0.64583333333333337</v>
      </c>
      <c r="V384" s="9">
        <f t="shared" si="224"/>
        <v>5.3472222222222254E-2</v>
      </c>
      <c r="W384" s="163">
        <v>0.81041666666666667</v>
      </c>
      <c r="X384" s="9">
        <f t="shared" si="214"/>
        <v>0.1645833333333333</v>
      </c>
      <c r="Y384" s="163">
        <v>0.8125</v>
      </c>
      <c r="Z384" s="155">
        <f t="shared" si="188"/>
        <v>2.0833333333333259E-3</v>
      </c>
      <c r="AA384" s="163">
        <v>0.92152777777777783</v>
      </c>
      <c r="AB384" s="565">
        <f t="shared" si="189"/>
        <v>0.10902777777777783</v>
      </c>
      <c r="AC384" s="163">
        <v>0.92152777777777783</v>
      </c>
      <c r="AD384" s="163">
        <v>0.92152777777777783</v>
      </c>
      <c r="AE384" s="9">
        <f t="shared" si="209"/>
        <v>0</v>
      </c>
      <c r="AF384" s="163">
        <v>0.93263888888888891</v>
      </c>
      <c r="AG384" s="163">
        <v>0.93541666666666667</v>
      </c>
      <c r="AH384" s="9">
        <f t="shared" si="211"/>
        <v>2.7777777777777679E-3</v>
      </c>
      <c r="AI384" s="154">
        <f t="shared" si="220"/>
        <v>0</v>
      </c>
      <c r="AJ384" s="154">
        <f t="shared" si="221"/>
        <v>4</v>
      </c>
      <c r="AK384" s="163">
        <v>0.93541666666666667</v>
      </c>
      <c r="AL384" s="163">
        <v>0.9375</v>
      </c>
      <c r="AM384" s="9">
        <f t="shared" si="222"/>
        <v>2.0833333333333259E-3</v>
      </c>
      <c r="AN384" s="568">
        <f t="shared" si="212"/>
        <v>0.40277777777777779</v>
      </c>
      <c r="AO384" s="10">
        <f t="shared" si="216"/>
        <v>9</v>
      </c>
      <c r="AP384" s="10">
        <f t="shared" si="217"/>
        <v>40</v>
      </c>
      <c r="AQ384" s="565">
        <f t="shared" si="191"/>
        <v>0.10902777777777783</v>
      </c>
      <c r="AR384" s="10">
        <f t="shared" si="218"/>
        <v>2</v>
      </c>
      <c r="AS384" s="10">
        <f t="shared" si="219"/>
        <v>37</v>
      </c>
      <c r="AT384" s="556"/>
      <c r="AU384" s="554"/>
      <c r="AV384" s="554"/>
      <c r="AW384" s="546">
        <f t="shared" si="226"/>
        <v>0</v>
      </c>
      <c r="AX384" s="546">
        <f t="shared" si="199"/>
        <v>0</v>
      </c>
      <c r="AY384" s="554"/>
      <c r="AZ384" s="546">
        <f t="shared" si="227"/>
        <v>0</v>
      </c>
      <c r="BA384" s="546">
        <f t="shared" si="228"/>
        <v>0</v>
      </c>
      <c r="BB384" s="554"/>
      <c r="BC384" s="546">
        <f t="shared" si="229"/>
        <v>0</v>
      </c>
      <c r="BD384" s="546">
        <f t="shared" si="230"/>
        <v>0</v>
      </c>
      <c r="BE384" s="554"/>
      <c r="BF384" s="546">
        <f t="shared" si="231"/>
        <v>0</v>
      </c>
      <c r="BG384" s="546">
        <f t="shared" si="232"/>
        <v>0</v>
      </c>
      <c r="BH384" s="554"/>
      <c r="BI384" s="637">
        <f t="shared" si="233"/>
        <v>0</v>
      </c>
      <c r="BJ384" s="558">
        <f t="shared" si="234"/>
        <v>0</v>
      </c>
      <c r="BK384" s="642">
        <f t="shared" si="192"/>
        <v>53.864576271186444</v>
      </c>
    </row>
    <row r="385" spans="1:63" s="162" customFormat="1" x14ac:dyDescent="0.25">
      <c r="A385" s="603">
        <v>40828</v>
      </c>
      <c r="B385" s="531">
        <f t="shared" si="194"/>
        <v>10</v>
      </c>
      <c r="C385" s="604">
        <v>30</v>
      </c>
      <c r="D385" s="532" t="s">
        <v>33</v>
      </c>
      <c r="E385" s="605" t="s">
        <v>236</v>
      </c>
      <c r="F385" s="531">
        <v>3625.36</v>
      </c>
      <c r="G385" s="604">
        <v>58</v>
      </c>
      <c r="H385" s="604">
        <v>1</v>
      </c>
      <c r="I385" s="556">
        <v>0.53125</v>
      </c>
      <c r="J385" s="556">
        <v>0.53125</v>
      </c>
      <c r="K385" s="163">
        <v>0.625</v>
      </c>
      <c r="L385" s="565">
        <f t="shared" si="186"/>
        <v>9.375E-2</v>
      </c>
      <c r="M385" s="163">
        <v>0.65277777777777779</v>
      </c>
      <c r="N385" s="565">
        <f t="shared" si="187"/>
        <v>2.777777777777779E-2</v>
      </c>
      <c r="O385" s="163">
        <v>0.68055555555555547</v>
      </c>
      <c r="P385" s="565">
        <f t="shared" si="223"/>
        <v>2.7777777777777679E-2</v>
      </c>
      <c r="Q385" s="163">
        <v>0.68402777777777779</v>
      </c>
      <c r="R385" s="163">
        <v>0.69444444444444453</v>
      </c>
      <c r="S385" s="9">
        <f t="shared" si="225"/>
        <v>1.0416666666666741E-2</v>
      </c>
      <c r="T385" s="163">
        <v>0.68402777777777779</v>
      </c>
      <c r="U385" s="163">
        <v>0.69444444444444453</v>
      </c>
      <c r="V385" s="9">
        <f t="shared" si="224"/>
        <v>1.0416666666666741E-2</v>
      </c>
      <c r="W385" s="163">
        <v>0.70416666666666661</v>
      </c>
      <c r="X385" s="9">
        <f t="shared" si="214"/>
        <v>9.7222222222220767E-3</v>
      </c>
      <c r="Y385" s="163">
        <v>0.70486111111111116</v>
      </c>
      <c r="Z385" s="155">
        <f t="shared" si="188"/>
        <v>6.94444444444553E-4</v>
      </c>
      <c r="AA385" s="163">
        <v>0.78125</v>
      </c>
      <c r="AB385" s="565">
        <f t="shared" si="189"/>
        <v>7.638888888888884E-2</v>
      </c>
      <c r="AC385" s="163">
        <v>0.78125</v>
      </c>
      <c r="AD385" s="163">
        <v>0.78125</v>
      </c>
      <c r="AE385" s="9">
        <f t="shared" si="209"/>
        <v>0</v>
      </c>
      <c r="AF385" s="163">
        <v>0.79166666666666663</v>
      </c>
      <c r="AG385" s="163">
        <v>0.79513888888888884</v>
      </c>
      <c r="AH385" s="9">
        <f t="shared" si="211"/>
        <v>3.4722222222222099E-3</v>
      </c>
      <c r="AI385" s="154">
        <f t="shared" si="220"/>
        <v>0</v>
      </c>
      <c r="AJ385" s="154">
        <f t="shared" si="221"/>
        <v>5</v>
      </c>
      <c r="AK385" s="163">
        <v>0.79513888888888884</v>
      </c>
      <c r="AL385" s="163">
        <v>0.79861111111111116</v>
      </c>
      <c r="AM385" s="9">
        <f t="shared" si="222"/>
        <v>3.4722222222223209E-3</v>
      </c>
      <c r="AN385" s="568">
        <f t="shared" si="212"/>
        <v>0.26736111111111116</v>
      </c>
      <c r="AO385" s="10">
        <f t="shared" si="216"/>
        <v>6</v>
      </c>
      <c r="AP385" s="10">
        <f t="shared" si="217"/>
        <v>25</v>
      </c>
      <c r="AQ385" s="565">
        <f t="shared" si="191"/>
        <v>7.638888888888884E-2</v>
      </c>
      <c r="AR385" s="10">
        <f t="shared" si="218"/>
        <v>1</v>
      </c>
      <c r="AS385" s="10">
        <f t="shared" si="219"/>
        <v>50</v>
      </c>
      <c r="AT385" s="556"/>
      <c r="AU385" s="554"/>
      <c r="AV385" s="554"/>
      <c r="AW385" s="546">
        <f t="shared" si="226"/>
        <v>0</v>
      </c>
      <c r="AX385" s="546">
        <f t="shared" si="199"/>
        <v>0</v>
      </c>
      <c r="AY385" s="554"/>
      <c r="AZ385" s="546">
        <f t="shared" si="227"/>
        <v>0</v>
      </c>
      <c r="BA385" s="546">
        <f t="shared" si="228"/>
        <v>0</v>
      </c>
      <c r="BB385" s="554"/>
      <c r="BC385" s="546">
        <f t="shared" si="229"/>
        <v>0</v>
      </c>
      <c r="BD385" s="546">
        <f t="shared" si="230"/>
        <v>0</v>
      </c>
      <c r="BE385" s="554"/>
      <c r="BF385" s="546">
        <f t="shared" si="231"/>
        <v>0</v>
      </c>
      <c r="BG385" s="546">
        <f t="shared" si="232"/>
        <v>0</v>
      </c>
      <c r="BH385" s="554"/>
      <c r="BI385" s="637">
        <f t="shared" si="233"/>
        <v>0</v>
      </c>
      <c r="BJ385" s="558">
        <f t="shared" si="234"/>
        <v>0</v>
      </c>
      <c r="BK385" s="642">
        <f t="shared" si="192"/>
        <v>62.506206896551724</v>
      </c>
    </row>
    <row r="386" spans="1:63" s="162" customFormat="1" x14ac:dyDescent="0.25">
      <c r="A386" s="603">
        <v>40828</v>
      </c>
      <c r="B386" s="531">
        <f t="shared" si="194"/>
        <v>10</v>
      </c>
      <c r="C386" s="604">
        <v>3</v>
      </c>
      <c r="D386" s="605" t="s">
        <v>226</v>
      </c>
      <c r="E386" s="605" t="s">
        <v>225</v>
      </c>
      <c r="F386" s="531">
        <v>3731.21</v>
      </c>
      <c r="G386" s="604">
        <v>59</v>
      </c>
      <c r="H386" s="604">
        <v>0</v>
      </c>
      <c r="I386" s="556">
        <v>0.72569444444444453</v>
      </c>
      <c r="J386" s="556">
        <v>0.72569444444444453</v>
      </c>
      <c r="K386" s="163">
        <v>0.8125</v>
      </c>
      <c r="L386" s="565">
        <f t="shared" ref="L386:L449" si="235">K386-J386</f>
        <v>8.6805555555555469E-2</v>
      </c>
      <c r="M386" s="163">
        <v>0.82291666666666663</v>
      </c>
      <c r="N386" s="565">
        <f t="shared" ref="N386:N449" si="236">M386-K386</f>
        <v>1.041666666666663E-2</v>
      </c>
      <c r="O386" s="163">
        <v>0.85069444444444453</v>
      </c>
      <c r="P386" s="565">
        <f t="shared" si="223"/>
        <v>2.7777777777777901E-2</v>
      </c>
      <c r="Q386" s="163">
        <v>0.85416666666666663</v>
      </c>
      <c r="R386" s="163">
        <v>0.93402777777777779</v>
      </c>
      <c r="S386" s="9">
        <f t="shared" si="225"/>
        <v>7.986111111111116E-2</v>
      </c>
      <c r="T386" s="163">
        <v>0.85416666666666663</v>
      </c>
      <c r="U386" s="163">
        <v>0.93402777777777779</v>
      </c>
      <c r="V386" s="9">
        <f t="shared" si="224"/>
        <v>7.986111111111116E-2</v>
      </c>
      <c r="W386" s="163">
        <v>0.9868055555555556</v>
      </c>
      <c r="X386" s="9">
        <f t="shared" si="214"/>
        <v>5.2777777777777812E-2</v>
      </c>
      <c r="Y386" s="163">
        <v>0.98958333333333337</v>
      </c>
      <c r="Z386" s="155">
        <f t="shared" ref="Z386:Z449" si="237">Y386-W386</f>
        <v>2.7777777777777679E-3</v>
      </c>
      <c r="AA386" s="163">
        <v>1.0687499999999999</v>
      </c>
      <c r="AB386" s="565">
        <f t="shared" ref="AB386:AB449" si="238">AA386-Y386</f>
        <v>7.9166666666666496E-2</v>
      </c>
      <c r="AC386" s="163">
        <v>1.0687499999999999</v>
      </c>
      <c r="AD386" s="163">
        <v>1.0687499999999999</v>
      </c>
      <c r="AE386" s="9">
        <f t="shared" si="209"/>
        <v>0</v>
      </c>
      <c r="AF386" s="163">
        <v>1.0798611111111112</v>
      </c>
      <c r="AG386" s="163">
        <v>1.0833333333333333</v>
      </c>
      <c r="AH386" s="9">
        <f t="shared" si="211"/>
        <v>3.4722222222220989E-3</v>
      </c>
      <c r="AI386" s="154">
        <f t="shared" si="220"/>
        <v>0</v>
      </c>
      <c r="AJ386" s="154">
        <f t="shared" si="221"/>
        <v>5</v>
      </c>
      <c r="AK386" s="163">
        <v>1.0833333333333333</v>
      </c>
      <c r="AL386" s="163">
        <v>1.0868055555555556</v>
      </c>
      <c r="AM386" s="9">
        <f t="shared" si="222"/>
        <v>3.4722222222223209E-3</v>
      </c>
      <c r="AN386" s="568">
        <f t="shared" si="212"/>
        <v>0.36111111111111105</v>
      </c>
      <c r="AO386" s="10">
        <f t="shared" si="216"/>
        <v>8</v>
      </c>
      <c r="AP386" s="10">
        <f t="shared" si="217"/>
        <v>40</v>
      </c>
      <c r="AQ386" s="565">
        <f t="shared" ref="AQ386:AQ449" si="239">AB386-(AT386+AU386+AV386+AY386+BB386+BE386)</f>
        <v>7.9166666666666496E-2</v>
      </c>
      <c r="AR386" s="10">
        <f t="shared" si="218"/>
        <v>1</v>
      </c>
      <c r="AS386" s="10">
        <f t="shared" si="219"/>
        <v>54</v>
      </c>
      <c r="AT386" s="556"/>
      <c r="AU386" s="554"/>
      <c r="AV386" s="554"/>
      <c r="AW386" s="546">
        <f t="shared" si="226"/>
        <v>0</v>
      </c>
      <c r="AX386" s="546">
        <f t="shared" si="199"/>
        <v>0</v>
      </c>
      <c r="AY386" s="554"/>
      <c r="AZ386" s="546">
        <f t="shared" si="227"/>
        <v>0</v>
      </c>
      <c r="BA386" s="546">
        <f t="shared" si="228"/>
        <v>0</v>
      </c>
      <c r="BB386" s="554"/>
      <c r="BC386" s="546">
        <f t="shared" si="229"/>
        <v>0</v>
      </c>
      <c r="BD386" s="546">
        <f t="shared" si="230"/>
        <v>0</v>
      </c>
      <c r="BE386" s="554"/>
      <c r="BF386" s="546">
        <f t="shared" si="231"/>
        <v>0</v>
      </c>
      <c r="BG386" s="546">
        <f t="shared" si="232"/>
        <v>0</v>
      </c>
      <c r="BH386" s="554"/>
      <c r="BI386" s="637">
        <f t="shared" si="233"/>
        <v>0</v>
      </c>
      <c r="BJ386" s="558">
        <f t="shared" si="234"/>
        <v>0</v>
      </c>
      <c r="BK386" s="642">
        <f t="shared" ref="BK386:BK449" si="240" xml:space="preserve"> F386/G386</f>
        <v>63.240847457627119</v>
      </c>
    </row>
    <row r="387" spans="1:63" s="162" customFormat="1" x14ac:dyDescent="0.25">
      <c r="A387" s="603">
        <v>40829</v>
      </c>
      <c r="B387" s="531">
        <f t="shared" si="194"/>
        <v>10</v>
      </c>
      <c r="C387" s="604">
        <v>3</v>
      </c>
      <c r="D387" s="605" t="s">
        <v>309</v>
      </c>
      <c r="E387" s="605" t="s">
        <v>265</v>
      </c>
      <c r="F387" s="531">
        <v>3682.44</v>
      </c>
      <c r="G387" s="604">
        <v>59</v>
      </c>
      <c r="H387" s="604">
        <v>0</v>
      </c>
      <c r="I387" s="556">
        <v>6.25E-2</v>
      </c>
      <c r="J387" s="556">
        <v>6.25E-2</v>
      </c>
      <c r="K387" s="163">
        <v>6.5972222222222224E-2</v>
      </c>
      <c r="L387" s="565">
        <f t="shared" si="235"/>
        <v>3.4722222222222238E-3</v>
      </c>
      <c r="M387" s="163">
        <v>7.2916666666666671E-2</v>
      </c>
      <c r="N387" s="565">
        <f t="shared" si="236"/>
        <v>6.9444444444444475E-3</v>
      </c>
      <c r="O387" s="163">
        <v>9.5138888888888884E-2</v>
      </c>
      <c r="P387" s="565">
        <f t="shared" si="223"/>
        <v>2.2222222222222213E-2</v>
      </c>
      <c r="Q387" s="163">
        <v>0.10416666666666667</v>
      </c>
      <c r="R387" s="163">
        <v>0.125</v>
      </c>
      <c r="S387" s="9">
        <f t="shared" si="225"/>
        <v>2.0833333333333329E-2</v>
      </c>
      <c r="T387" s="163">
        <v>0.10416666666666667</v>
      </c>
      <c r="U387" s="163">
        <v>0.125</v>
      </c>
      <c r="V387" s="9">
        <f t="shared" si="224"/>
        <v>2.0833333333333329E-2</v>
      </c>
      <c r="W387" s="163">
        <v>9.7222222222222224E-2</v>
      </c>
      <c r="X387" s="9">
        <f t="shared" si="214"/>
        <v>-2.7777777777777776E-2</v>
      </c>
      <c r="Y387" s="163">
        <v>0.12916666666666668</v>
      </c>
      <c r="Z387" s="155">
        <f t="shared" si="237"/>
        <v>3.1944444444444456E-2</v>
      </c>
      <c r="AA387" s="163">
        <v>0.18541666666666667</v>
      </c>
      <c r="AB387" s="565">
        <f t="shared" si="238"/>
        <v>5.6249999999999994E-2</v>
      </c>
      <c r="AC387" s="163">
        <v>0.18541666666666667</v>
      </c>
      <c r="AD387" s="163">
        <v>0.18541666666666667</v>
      </c>
      <c r="AE387" s="9">
        <f t="shared" si="209"/>
        <v>0</v>
      </c>
      <c r="AF387" s="163">
        <v>0.19444444444444445</v>
      </c>
      <c r="AG387" s="163">
        <v>0.19791666666666666</v>
      </c>
      <c r="AH387" s="9">
        <f t="shared" si="211"/>
        <v>3.4722222222222099E-3</v>
      </c>
      <c r="AI387" s="154">
        <f t="shared" si="220"/>
        <v>0</v>
      </c>
      <c r="AJ387" s="154">
        <f t="shared" si="221"/>
        <v>5</v>
      </c>
      <c r="AK387" s="163">
        <v>0.19791666666666666</v>
      </c>
      <c r="AL387" s="163">
        <v>0.20138888888888887</v>
      </c>
      <c r="AM387" s="9">
        <f t="shared" si="222"/>
        <v>3.4722222222222099E-3</v>
      </c>
      <c r="AN387" s="568">
        <f t="shared" si="212"/>
        <v>0.13888888888888887</v>
      </c>
      <c r="AO387" s="10">
        <f t="shared" si="216"/>
        <v>3</v>
      </c>
      <c r="AP387" s="10">
        <f t="shared" si="217"/>
        <v>20</v>
      </c>
      <c r="AQ387" s="565">
        <f t="shared" si="239"/>
        <v>5.6249999999999994E-2</v>
      </c>
      <c r="AR387" s="10">
        <f t="shared" si="218"/>
        <v>1</v>
      </c>
      <c r="AS387" s="10">
        <f t="shared" si="219"/>
        <v>21</v>
      </c>
      <c r="AT387" s="556"/>
      <c r="AU387" s="554"/>
      <c r="AV387" s="554"/>
      <c r="AW387" s="546">
        <f t="shared" si="226"/>
        <v>0</v>
      </c>
      <c r="AX387" s="546">
        <f t="shared" si="199"/>
        <v>0</v>
      </c>
      <c r="AY387" s="554"/>
      <c r="AZ387" s="546">
        <f t="shared" si="227"/>
        <v>0</v>
      </c>
      <c r="BA387" s="546">
        <f t="shared" si="228"/>
        <v>0</v>
      </c>
      <c r="BB387" s="554"/>
      <c r="BC387" s="546">
        <f t="shared" si="229"/>
        <v>0</v>
      </c>
      <c r="BD387" s="546">
        <f t="shared" si="230"/>
        <v>0</v>
      </c>
      <c r="BE387" s="554"/>
      <c r="BF387" s="546">
        <f t="shared" si="231"/>
        <v>0</v>
      </c>
      <c r="BG387" s="546">
        <f t="shared" si="232"/>
        <v>0</v>
      </c>
      <c r="BH387" s="554"/>
      <c r="BI387" s="637">
        <f t="shared" si="233"/>
        <v>0</v>
      </c>
      <c r="BJ387" s="558">
        <f t="shared" si="234"/>
        <v>0</v>
      </c>
      <c r="BK387" s="642">
        <f t="shared" si="240"/>
        <v>62.414237288135595</v>
      </c>
    </row>
    <row r="388" spans="1:63" s="164" customFormat="1" x14ac:dyDescent="0.25">
      <c r="A388" s="603">
        <v>40830</v>
      </c>
      <c r="B388" s="531">
        <f t="shared" si="194"/>
        <v>10</v>
      </c>
      <c r="C388" s="604">
        <v>1</v>
      </c>
      <c r="D388" s="605" t="s">
        <v>264</v>
      </c>
      <c r="E388" s="605" t="s">
        <v>265</v>
      </c>
      <c r="F388" s="531">
        <v>3669.81</v>
      </c>
      <c r="G388" s="604">
        <v>59</v>
      </c>
      <c r="H388" s="604">
        <v>0</v>
      </c>
      <c r="I388" s="556">
        <v>0.1111111111111111</v>
      </c>
      <c r="J388" s="556">
        <v>0.1111111111111111</v>
      </c>
      <c r="K388" s="163">
        <v>0.13194444444444445</v>
      </c>
      <c r="L388" s="565">
        <f t="shared" si="235"/>
        <v>2.0833333333333343E-2</v>
      </c>
      <c r="M388" s="163">
        <v>0.13541666666666666</v>
      </c>
      <c r="N388" s="565">
        <f t="shared" si="236"/>
        <v>3.4722222222222099E-3</v>
      </c>
      <c r="O388" s="163">
        <v>0.14583333333333334</v>
      </c>
      <c r="P388" s="565">
        <f t="shared" si="223"/>
        <v>1.0416666666666685E-2</v>
      </c>
      <c r="Q388" s="163">
        <v>0.14930555555555555</v>
      </c>
      <c r="R388" s="163">
        <v>0.22916666666666666</v>
      </c>
      <c r="S388" s="9">
        <f t="shared" si="225"/>
        <v>7.9861111111111105E-2</v>
      </c>
      <c r="T388" s="163">
        <v>0.14930555555555555</v>
      </c>
      <c r="U388" s="163">
        <v>0.22916666666666666</v>
      </c>
      <c r="V388" s="9">
        <f t="shared" ref="V388:V413" si="241">U388-T388</f>
        <v>7.9861111111111105E-2</v>
      </c>
      <c r="W388" s="163">
        <v>0.35486111111111113</v>
      </c>
      <c r="X388" s="9">
        <f t="shared" si="214"/>
        <v>0.12569444444444447</v>
      </c>
      <c r="Y388" s="163">
        <v>0.35555555555555557</v>
      </c>
      <c r="Z388" s="155">
        <f t="shared" si="237"/>
        <v>6.9444444444444198E-4</v>
      </c>
      <c r="AA388" s="163">
        <v>0.47638888888888892</v>
      </c>
      <c r="AB388" s="565">
        <f t="shared" si="238"/>
        <v>0.12083333333333335</v>
      </c>
      <c r="AC388" s="163">
        <v>0.47638888888888892</v>
      </c>
      <c r="AD388" s="163">
        <v>0.47638888888888892</v>
      </c>
      <c r="AE388" s="9">
        <f t="shared" ref="AE388:AE413" si="242">AD388-AC388</f>
        <v>0</v>
      </c>
      <c r="AF388" s="163">
        <v>0.4826388888888889</v>
      </c>
      <c r="AG388" s="163">
        <v>0.48402777777777778</v>
      </c>
      <c r="AH388" s="9">
        <f t="shared" si="211"/>
        <v>1.388888888888884E-3</v>
      </c>
      <c r="AI388" s="154">
        <f t="shared" si="220"/>
        <v>0</v>
      </c>
      <c r="AJ388" s="154">
        <f t="shared" si="221"/>
        <v>2</v>
      </c>
      <c r="AK388" s="163">
        <v>0.48402777777777778</v>
      </c>
      <c r="AL388" s="163">
        <v>0.4861111111111111</v>
      </c>
      <c r="AM388" s="9">
        <f t="shared" si="222"/>
        <v>2.0833333333333259E-3</v>
      </c>
      <c r="AN388" s="568">
        <f t="shared" si="212"/>
        <v>0.375</v>
      </c>
      <c r="AO388" s="10">
        <f t="shared" si="216"/>
        <v>9</v>
      </c>
      <c r="AP388" s="10">
        <f t="shared" si="217"/>
        <v>0</v>
      </c>
      <c r="AQ388" s="565">
        <f t="shared" si="239"/>
        <v>0.12083333333333335</v>
      </c>
      <c r="AR388" s="10">
        <f t="shared" ref="AR388:AR393" si="243">HOUR(AQ388)</f>
        <v>2</v>
      </c>
      <c r="AS388" s="10">
        <f t="shared" ref="AS388:AS393" si="244">MINUTE(AQ388)</f>
        <v>54</v>
      </c>
      <c r="AT388" s="556"/>
      <c r="AU388" s="554"/>
      <c r="AV388" s="554"/>
      <c r="AW388" s="546">
        <f t="shared" si="226"/>
        <v>0</v>
      </c>
      <c r="AX388" s="546">
        <f t="shared" si="199"/>
        <v>0</v>
      </c>
      <c r="AY388" s="554"/>
      <c r="AZ388" s="546">
        <f t="shared" si="227"/>
        <v>0</v>
      </c>
      <c r="BA388" s="546">
        <f t="shared" si="228"/>
        <v>0</v>
      </c>
      <c r="BB388" s="554"/>
      <c r="BC388" s="546">
        <f t="shared" si="229"/>
        <v>0</v>
      </c>
      <c r="BD388" s="546">
        <f t="shared" si="230"/>
        <v>0</v>
      </c>
      <c r="BE388" s="554"/>
      <c r="BF388" s="546">
        <f t="shared" si="231"/>
        <v>0</v>
      </c>
      <c r="BG388" s="546">
        <f t="shared" si="232"/>
        <v>0</v>
      </c>
      <c r="BH388" s="554"/>
      <c r="BI388" s="637">
        <f t="shared" si="233"/>
        <v>0</v>
      </c>
      <c r="BJ388" s="558">
        <f t="shared" si="234"/>
        <v>0</v>
      </c>
      <c r="BK388" s="644">
        <f t="shared" si="240"/>
        <v>62.200169491525422</v>
      </c>
    </row>
    <row r="389" spans="1:63" s="164" customFormat="1" x14ac:dyDescent="0.25">
      <c r="A389" s="603">
        <v>40830</v>
      </c>
      <c r="B389" s="531">
        <f t="shared" si="194"/>
        <v>10</v>
      </c>
      <c r="C389" s="604">
        <v>2</v>
      </c>
      <c r="D389" s="605" t="s">
        <v>264</v>
      </c>
      <c r="E389" s="605" t="s">
        <v>265</v>
      </c>
      <c r="F389" s="531">
        <v>3724.06</v>
      </c>
      <c r="G389" s="604">
        <v>59</v>
      </c>
      <c r="H389" s="604">
        <v>0</v>
      </c>
      <c r="I389" s="556">
        <v>0.38194444444444442</v>
      </c>
      <c r="J389" s="556">
        <v>0.38194444444444442</v>
      </c>
      <c r="K389" s="163">
        <v>0.3923611111111111</v>
      </c>
      <c r="L389" s="565">
        <f t="shared" si="235"/>
        <v>1.0416666666666685E-2</v>
      </c>
      <c r="M389" s="163">
        <v>0.40277777777777773</v>
      </c>
      <c r="N389" s="565">
        <f t="shared" si="236"/>
        <v>1.041666666666663E-2</v>
      </c>
      <c r="O389" s="163">
        <v>0.41666666666666669</v>
      </c>
      <c r="P389" s="565">
        <f t="shared" si="223"/>
        <v>1.3888888888888951E-2</v>
      </c>
      <c r="Q389" s="163">
        <v>0.42708333333333331</v>
      </c>
      <c r="R389" s="163">
        <v>0.51041666666666663</v>
      </c>
      <c r="S389" s="9">
        <f t="shared" si="225"/>
        <v>8.3333333333333315E-2</v>
      </c>
      <c r="T389" s="163">
        <v>0.42708333333333331</v>
      </c>
      <c r="U389" s="163">
        <v>0.51041666666666663</v>
      </c>
      <c r="V389" s="9">
        <f t="shared" si="241"/>
        <v>8.3333333333333315E-2</v>
      </c>
      <c r="W389" s="163">
        <v>0.53125</v>
      </c>
      <c r="X389" s="9">
        <f t="shared" si="214"/>
        <v>2.083333333333337E-2</v>
      </c>
      <c r="Y389" s="163">
        <v>0.53333333333333333</v>
      </c>
      <c r="Z389" s="155">
        <f t="shared" si="237"/>
        <v>2.0833333333333259E-3</v>
      </c>
      <c r="AA389" s="163">
        <v>0.67291666666666661</v>
      </c>
      <c r="AB389" s="565">
        <f t="shared" si="238"/>
        <v>0.13958333333333328</v>
      </c>
      <c r="AC389" s="163">
        <v>0.67291666666666661</v>
      </c>
      <c r="AD389" s="163">
        <v>0.67291666666666661</v>
      </c>
      <c r="AE389" s="9">
        <f t="shared" si="242"/>
        <v>0</v>
      </c>
      <c r="AF389" s="163">
        <v>0.68055555555555547</v>
      </c>
      <c r="AG389" s="163">
        <v>0.68194444444444446</v>
      </c>
      <c r="AH389" s="9">
        <f t="shared" si="211"/>
        <v>1.388888888888995E-3</v>
      </c>
      <c r="AI389" s="154">
        <f t="shared" si="220"/>
        <v>0</v>
      </c>
      <c r="AJ389" s="154">
        <f t="shared" si="221"/>
        <v>2</v>
      </c>
      <c r="AK389" s="163">
        <v>0.68194444444444446</v>
      </c>
      <c r="AL389" s="163">
        <v>0.68402777777777779</v>
      </c>
      <c r="AM389" s="9">
        <f t="shared" si="222"/>
        <v>2.0833333333333259E-3</v>
      </c>
      <c r="AN389" s="568">
        <f t="shared" si="212"/>
        <v>0.30208333333333337</v>
      </c>
      <c r="AO389" s="10">
        <f t="shared" si="216"/>
        <v>7</v>
      </c>
      <c r="AP389" s="10">
        <f t="shared" si="217"/>
        <v>15</v>
      </c>
      <c r="AQ389" s="565">
        <f t="shared" si="239"/>
        <v>0.13958333333333328</v>
      </c>
      <c r="AR389" s="10">
        <f t="shared" si="243"/>
        <v>3</v>
      </c>
      <c r="AS389" s="10">
        <f t="shared" si="244"/>
        <v>21</v>
      </c>
      <c r="AT389" s="556"/>
      <c r="AU389" s="554"/>
      <c r="AV389" s="554"/>
      <c r="AW389" s="546">
        <f t="shared" si="226"/>
        <v>0</v>
      </c>
      <c r="AX389" s="546">
        <f t="shared" si="199"/>
        <v>0</v>
      </c>
      <c r="AY389" s="554"/>
      <c r="AZ389" s="546">
        <f t="shared" si="227"/>
        <v>0</v>
      </c>
      <c r="BA389" s="546">
        <f t="shared" si="228"/>
        <v>0</v>
      </c>
      <c r="BB389" s="554"/>
      <c r="BC389" s="546">
        <f t="shared" si="229"/>
        <v>0</v>
      </c>
      <c r="BD389" s="546">
        <f t="shared" si="230"/>
        <v>0</v>
      </c>
      <c r="BE389" s="554"/>
      <c r="BF389" s="546">
        <f t="shared" si="231"/>
        <v>0</v>
      </c>
      <c r="BG389" s="546">
        <f t="shared" si="232"/>
        <v>0</v>
      </c>
      <c r="BH389" s="554"/>
      <c r="BI389" s="637">
        <f t="shared" si="233"/>
        <v>0</v>
      </c>
      <c r="BJ389" s="558">
        <f t="shared" si="234"/>
        <v>0</v>
      </c>
      <c r="BK389" s="642">
        <f t="shared" si="240"/>
        <v>63.119661016949152</v>
      </c>
    </row>
    <row r="390" spans="1:63" s="164" customFormat="1" x14ac:dyDescent="0.25">
      <c r="A390" s="603">
        <v>40830</v>
      </c>
      <c r="B390" s="531">
        <f t="shared" si="194"/>
        <v>10</v>
      </c>
      <c r="C390" s="604">
        <v>31</v>
      </c>
      <c r="D390" s="532" t="s">
        <v>33</v>
      </c>
      <c r="E390" s="605" t="s">
        <v>236</v>
      </c>
      <c r="F390" s="531">
        <v>3574.98</v>
      </c>
      <c r="G390" s="604">
        <v>57</v>
      </c>
      <c r="H390" s="604">
        <v>2</v>
      </c>
      <c r="I390" s="556">
        <v>0.45833333333333331</v>
      </c>
      <c r="J390" s="556">
        <v>0.45833333333333331</v>
      </c>
      <c r="K390" s="163">
        <v>0.5</v>
      </c>
      <c r="L390" s="565">
        <f t="shared" si="235"/>
        <v>4.1666666666666685E-2</v>
      </c>
      <c r="M390" s="163">
        <v>0.52777777777777779</v>
      </c>
      <c r="N390" s="565">
        <f t="shared" si="236"/>
        <v>2.777777777777779E-2</v>
      </c>
      <c r="O390" s="163">
        <v>0.54166666666666663</v>
      </c>
      <c r="P390" s="565">
        <f t="shared" si="223"/>
        <v>1.388888888888884E-2</v>
      </c>
      <c r="Q390" s="163">
        <v>0.54166666666666663</v>
      </c>
      <c r="R390" s="163">
        <v>0.64583333333333337</v>
      </c>
      <c r="S390" s="9">
        <f t="shared" si="225"/>
        <v>0.10416666666666674</v>
      </c>
      <c r="T390" s="163">
        <v>0.54166666666666663</v>
      </c>
      <c r="U390" s="163">
        <v>0.64583333333333337</v>
      </c>
      <c r="V390" s="9">
        <f t="shared" si="241"/>
        <v>0.10416666666666674</v>
      </c>
      <c r="W390" s="163">
        <v>0.69791666666666663</v>
      </c>
      <c r="X390" s="9">
        <f t="shared" si="214"/>
        <v>5.2083333333333259E-2</v>
      </c>
      <c r="Y390" s="163">
        <v>0.69861111111111107</v>
      </c>
      <c r="Z390" s="155">
        <f t="shared" si="237"/>
        <v>6.9444444444444198E-4</v>
      </c>
      <c r="AA390" s="163">
        <v>0.81666666666666676</v>
      </c>
      <c r="AB390" s="565">
        <f t="shared" si="238"/>
        <v>0.11805555555555569</v>
      </c>
      <c r="AC390" s="163">
        <v>0.81666666666666676</v>
      </c>
      <c r="AD390" s="163">
        <v>0.81666666666666676</v>
      </c>
      <c r="AE390" s="9">
        <f t="shared" si="242"/>
        <v>0</v>
      </c>
      <c r="AF390" s="163">
        <v>0.82777777777777783</v>
      </c>
      <c r="AG390" s="163">
        <v>0.82986111111111116</v>
      </c>
      <c r="AH390" s="9">
        <f t="shared" ref="AH390:AH421" si="245">AG390-AF390</f>
        <v>2.0833333333333259E-3</v>
      </c>
      <c r="AI390" s="154">
        <f t="shared" si="220"/>
        <v>0</v>
      </c>
      <c r="AJ390" s="154">
        <f t="shared" si="221"/>
        <v>3</v>
      </c>
      <c r="AK390" s="163">
        <v>0.82986111111111116</v>
      </c>
      <c r="AL390" s="163">
        <v>0.83333333333333337</v>
      </c>
      <c r="AM390" s="9">
        <f t="shared" si="222"/>
        <v>3.4722222222222099E-3</v>
      </c>
      <c r="AN390" s="568">
        <f t="shared" si="212"/>
        <v>0.37500000000000006</v>
      </c>
      <c r="AO390" s="10">
        <f t="shared" si="216"/>
        <v>9</v>
      </c>
      <c r="AP390" s="10">
        <f t="shared" si="217"/>
        <v>0</v>
      </c>
      <c r="AQ390" s="565">
        <f t="shared" si="239"/>
        <v>0.11805555555555569</v>
      </c>
      <c r="AR390" s="10">
        <f t="shared" si="243"/>
        <v>2</v>
      </c>
      <c r="AS390" s="10">
        <f t="shared" si="244"/>
        <v>50</v>
      </c>
      <c r="AT390" s="556"/>
      <c r="AU390" s="554"/>
      <c r="AV390" s="554"/>
      <c r="AW390" s="546">
        <f t="shared" si="226"/>
        <v>0</v>
      </c>
      <c r="AX390" s="546">
        <f t="shared" si="199"/>
        <v>0</v>
      </c>
      <c r="AY390" s="554"/>
      <c r="AZ390" s="546">
        <f t="shared" si="227"/>
        <v>0</v>
      </c>
      <c r="BA390" s="546">
        <f t="shared" si="228"/>
        <v>0</v>
      </c>
      <c r="BB390" s="554"/>
      <c r="BC390" s="546">
        <f t="shared" si="229"/>
        <v>0</v>
      </c>
      <c r="BD390" s="546">
        <f t="shared" si="230"/>
        <v>0</v>
      </c>
      <c r="BE390" s="554"/>
      <c r="BF390" s="546">
        <f t="shared" si="231"/>
        <v>0</v>
      </c>
      <c r="BG390" s="546">
        <f t="shared" si="232"/>
        <v>0</v>
      </c>
      <c r="BH390" s="554"/>
      <c r="BI390" s="637">
        <f t="shared" si="233"/>
        <v>0</v>
      </c>
      <c r="BJ390" s="558">
        <f t="shared" si="234"/>
        <v>0</v>
      </c>
      <c r="BK390" s="642">
        <f t="shared" si="240"/>
        <v>62.718947368421055</v>
      </c>
    </row>
    <row r="391" spans="1:63" s="164" customFormat="1" x14ac:dyDescent="0.25">
      <c r="A391" s="603">
        <v>40830</v>
      </c>
      <c r="B391" s="531">
        <f t="shared" si="194"/>
        <v>10</v>
      </c>
      <c r="C391" s="604">
        <v>2</v>
      </c>
      <c r="D391" s="605" t="s">
        <v>271</v>
      </c>
      <c r="E391" s="605" t="s">
        <v>265</v>
      </c>
      <c r="F391" s="531">
        <v>3391.01</v>
      </c>
      <c r="G391" s="604">
        <v>57</v>
      </c>
      <c r="H391" s="604">
        <v>2</v>
      </c>
      <c r="I391" s="556">
        <v>0.75</v>
      </c>
      <c r="J391" s="556">
        <v>0.75</v>
      </c>
      <c r="K391" s="163">
        <v>0.76041666666666663</v>
      </c>
      <c r="L391" s="565">
        <f t="shared" si="235"/>
        <v>1.041666666666663E-2</v>
      </c>
      <c r="M391" s="163">
        <v>0.77430555555555547</v>
      </c>
      <c r="N391" s="565">
        <f t="shared" si="236"/>
        <v>1.388888888888884E-2</v>
      </c>
      <c r="O391" s="163">
        <v>0.79166666666666663</v>
      </c>
      <c r="P391" s="565">
        <f t="shared" si="223"/>
        <v>1.736111111111116E-2</v>
      </c>
      <c r="Q391" s="163">
        <v>0.79861111111111116</v>
      </c>
      <c r="R391" s="163">
        <v>0.85416666666666663</v>
      </c>
      <c r="S391" s="9">
        <f t="shared" si="225"/>
        <v>5.5555555555555469E-2</v>
      </c>
      <c r="T391" s="163">
        <v>0.79861111111111116</v>
      </c>
      <c r="U391" s="163">
        <v>0.85416666666666663</v>
      </c>
      <c r="V391" s="9">
        <f>U391-T391</f>
        <v>5.5555555555555469E-2</v>
      </c>
      <c r="W391" s="163">
        <v>0.86111111111111116</v>
      </c>
      <c r="X391" s="9">
        <f t="shared" si="214"/>
        <v>6.9444444444445308E-3</v>
      </c>
      <c r="Y391" s="163">
        <v>0.88124999999999998</v>
      </c>
      <c r="Z391" s="155">
        <f t="shared" si="237"/>
        <v>2.0138888888888817E-2</v>
      </c>
      <c r="AA391" s="163">
        <v>1.0062499999999999</v>
      </c>
      <c r="AB391" s="565">
        <f t="shared" si="238"/>
        <v>0.12499999999999989</v>
      </c>
      <c r="AC391" s="163">
        <v>1.0062499999999999</v>
      </c>
      <c r="AD391" s="163">
        <v>1.0062499999999999</v>
      </c>
      <c r="AE391" s="9">
        <f t="shared" si="242"/>
        <v>0</v>
      </c>
      <c r="AF391" s="163">
        <v>1.0152777777777777</v>
      </c>
      <c r="AG391" s="163">
        <v>1.0173611111111112</v>
      </c>
      <c r="AH391" s="9">
        <f t="shared" si="245"/>
        <v>2.083333333333437E-3</v>
      </c>
      <c r="AI391" s="154">
        <f t="shared" si="220"/>
        <v>0</v>
      </c>
      <c r="AJ391" s="154">
        <f t="shared" si="221"/>
        <v>3</v>
      </c>
      <c r="AK391" s="163">
        <v>1.0173611111111112</v>
      </c>
      <c r="AL391" s="163">
        <v>1.0208333333333333</v>
      </c>
      <c r="AM391" s="9">
        <f t="shared" si="222"/>
        <v>3.4722222222220989E-3</v>
      </c>
      <c r="AN391" s="568">
        <f t="shared" si="212"/>
        <v>0.27083333333333326</v>
      </c>
      <c r="AO391" s="10">
        <f t="shared" si="216"/>
        <v>6</v>
      </c>
      <c r="AP391" s="10">
        <f t="shared" si="217"/>
        <v>30</v>
      </c>
      <c r="AQ391" s="565">
        <f t="shared" si="239"/>
        <v>0.12499999999999989</v>
      </c>
      <c r="AR391" s="10">
        <f t="shared" si="243"/>
        <v>3</v>
      </c>
      <c r="AS391" s="10">
        <f t="shared" si="244"/>
        <v>0</v>
      </c>
      <c r="AT391" s="556"/>
      <c r="AU391" s="554"/>
      <c r="AV391" s="554"/>
      <c r="AW391" s="546">
        <f t="shared" si="226"/>
        <v>0</v>
      </c>
      <c r="AX391" s="546">
        <f t="shared" si="199"/>
        <v>0</v>
      </c>
      <c r="AY391" s="554"/>
      <c r="AZ391" s="546">
        <f t="shared" si="227"/>
        <v>0</v>
      </c>
      <c r="BA391" s="546">
        <f t="shared" si="228"/>
        <v>0</v>
      </c>
      <c r="BB391" s="554"/>
      <c r="BC391" s="546">
        <f t="shared" si="229"/>
        <v>0</v>
      </c>
      <c r="BD391" s="546">
        <f t="shared" si="230"/>
        <v>0</v>
      </c>
      <c r="BE391" s="554"/>
      <c r="BF391" s="546">
        <f t="shared" si="231"/>
        <v>0</v>
      </c>
      <c r="BG391" s="546">
        <f t="shared" si="232"/>
        <v>0</v>
      </c>
      <c r="BH391" s="554"/>
      <c r="BI391" s="637">
        <f t="shared" si="233"/>
        <v>0</v>
      </c>
      <c r="BJ391" s="558">
        <f t="shared" si="234"/>
        <v>0</v>
      </c>
      <c r="BK391" s="642">
        <f t="shared" si="240"/>
        <v>59.491403508771931</v>
      </c>
    </row>
    <row r="392" spans="1:63" s="164" customFormat="1" x14ac:dyDescent="0.25">
      <c r="A392" s="603">
        <v>40831</v>
      </c>
      <c r="B392" s="531">
        <f t="shared" si="194"/>
        <v>10</v>
      </c>
      <c r="C392" s="604">
        <v>3</v>
      </c>
      <c r="D392" s="605" t="s">
        <v>264</v>
      </c>
      <c r="E392" s="605" t="s">
        <v>265</v>
      </c>
      <c r="F392" s="531">
        <v>3694.91</v>
      </c>
      <c r="G392" s="604">
        <v>59</v>
      </c>
      <c r="H392" s="604">
        <v>0</v>
      </c>
      <c r="I392" s="556">
        <v>0.80902777777777779</v>
      </c>
      <c r="J392" s="556">
        <v>0.80902777777777779</v>
      </c>
      <c r="K392" s="163"/>
      <c r="L392" s="565"/>
      <c r="M392" s="163"/>
      <c r="N392" s="565"/>
      <c r="O392" s="163"/>
      <c r="P392" s="565"/>
      <c r="Q392" s="163">
        <v>0.88194444444444453</v>
      </c>
      <c r="R392" s="163">
        <v>0.9375</v>
      </c>
      <c r="S392" s="9">
        <f t="shared" si="225"/>
        <v>5.5555555555555469E-2</v>
      </c>
      <c r="T392" s="163">
        <v>0.88194444444444453</v>
      </c>
      <c r="U392" s="163">
        <v>0.9375</v>
      </c>
      <c r="V392" s="9">
        <f>U392-T392</f>
        <v>5.5555555555555469E-2</v>
      </c>
      <c r="W392" s="163">
        <v>1.0729166666666667</v>
      </c>
      <c r="X392" s="9">
        <f t="shared" si="214"/>
        <v>0.13541666666666674</v>
      </c>
      <c r="Y392" s="163">
        <v>1.09375</v>
      </c>
      <c r="Z392" s="155">
        <f t="shared" si="237"/>
        <v>2.0833333333333259E-2</v>
      </c>
      <c r="AA392" s="163">
        <v>1.2597222222222222</v>
      </c>
      <c r="AB392" s="565">
        <f t="shared" si="238"/>
        <v>0.16597222222222219</v>
      </c>
      <c r="AC392" s="163"/>
      <c r="AD392" s="163"/>
      <c r="AE392" s="9"/>
      <c r="AF392" s="163"/>
      <c r="AG392" s="163"/>
      <c r="AH392" s="9"/>
      <c r="AI392" s="154"/>
      <c r="AJ392" s="154"/>
      <c r="AK392" s="163"/>
      <c r="AL392" s="163"/>
      <c r="AM392" s="9"/>
      <c r="AN392" s="568"/>
      <c r="AO392" s="10"/>
      <c r="AP392" s="10"/>
      <c r="AQ392" s="565">
        <f t="shared" si="239"/>
        <v>0.16597222222222219</v>
      </c>
      <c r="AR392" s="10">
        <f t="shared" si="243"/>
        <v>3</v>
      </c>
      <c r="AS392" s="10">
        <f t="shared" si="244"/>
        <v>59</v>
      </c>
      <c r="AT392" s="556"/>
      <c r="AU392" s="554"/>
      <c r="AV392" s="554"/>
      <c r="AW392" s="546">
        <f t="shared" si="226"/>
        <v>0</v>
      </c>
      <c r="AX392" s="546">
        <f t="shared" si="199"/>
        <v>0</v>
      </c>
      <c r="AY392" s="554"/>
      <c r="AZ392" s="546">
        <f t="shared" si="227"/>
        <v>0</v>
      </c>
      <c r="BA392" s="546">
        <f t="shared" si="228"/>
        <v>0</v>
      </c>
      <c r="BB392" s="554"/>
      <c r="BC392" s="546">
        <f t="shared" si="229"/>
        <v>0</v>
      </c>
      <c r="BD392" s="546">
        <f t="shared" si="230"/>
        <v>0</v>
      </c>
      <c r="BE392" s="554"/>
      <c r="BF392" s="546">
        <f t="shared" si="231"/>
        <v>0</v>
      </c>
      <c r="BG392" s="546">
        <f t="shared" si="232"/>
        <v>0</v>
      </c>
      <c r="BH392" s="554"/>
      <c r="BI392" s="637">
        <f t="shared" si="233"/>
        <v>0</v>
      </c>
      <c r="BJ392" s="558">
        <f t="shared" si="234"/>
        <v>0</v>
      </c>
      <c r="BK392" s="642">
        <f t="shared" si="240"/>
        <v>62.625593220338978</v>
      </c>
    </row>
    <row r="393" spans="1:63" s="164" customFormat="1" x14ac:dyDescent="0.25">
      <c r="A393" s="603">
        <v>40831</v>
      </c>
      <c r="B393" s="531">
        <f t="shared" si="194"/>
        <v>10</v>
      </c>
      <c r="C393" s="604">
        <v>32</v>
      </c>
      <c r="D393" s="532" t="s">
        <v>33</v>
      </c>
      <c r="E393" s="605" t="s">
        <v>236</v>
      </c>
      <c r="F393" s="531">
        <v>3507.49</v>
      </c>
      <c r="G393" s="604">
        <v>56</v>
      </c>
      <c r="H393" s="604">
        <v>3</v>
      </c>
      <c r="I393" s="556">
        <v>8.3333333333333329E-2</v>
      </c>
      <c r="J393" s="556">
        <v>8.3333333333333329E-2</v>
      </c>
      <c r="K393" s="163"/>
      <c r="L393" s="565"/>
      <c r="M393" s="163"/>
      <c r="N393" s="565"/>
      <c r="O393" s="163"/>
      <c r="P393" s="565"/>
      <c r="Q393" s="163">
        <v>0.13194444444444445</v>
      </c>
      <c r="R393" s="163">
        <v>0.17361111111111113</v>
      </c>
      <c r="S393" s="9">
        <f t="shared" si="225"/>
        <v>4.1666666666666685E-2</v>
      </c>
      <c r="T393" s="163">
        <v>0.13194444444444445</v>
      </c>
      <c r="U393" s="163">
        <v>0.17361111111111113</v>
      </c>
      <c r="V393" s="9">
        <f>U393-T393</f>
        <v>4.1666666666666685E-2</v>
      </c>
      <c r="W393" s="163">
        <v>0.29097222222222224</v>
      </c>
      <c r="X393" s="9">
        <f t="shared" si="214"/>
        <v>0.11736111111111111</v>
      </c>
      <c r="Y393" s="163">
        <v>0.29166666666666669</v>
      </c>
      <c r="Z393" s="155">
        <f t="shared" si="237"/>
        <v>6.9444444444444198E-4</v>
      </c>
      <c r="AA393" s="163">
        <v>0.37777777777777777</v>
      </c>
      <c r="AB393" s="565">
        <f t="shared" si="238"/>
        <v>8.6111111111111083E-2</v>
      </c>
      <c r="AC393" s="163"/>
      <c r="AD393" s="163"/>
      <c r="AE393" s="9"/>
      <c r="AF393" s="163"/>
      <c r="AG393" s="163"/>
      <c r="AH393" s="9"/>
      <c r="AI393" s="154"/>
      <c r="AJ393" s="154"/>
      <c r="AK393" s="163"/>
      <c r="AL393" s="163"/>
      <c r="AM393" s="9"/>
      <c r="AN393" s="568"/>
      <c r="AO393" s="10"/>
      <c r="AP393" s="10"/>
      <c r="AQ393" s="565">
        <f t="shared" si="239"/>
        <v>8.6111111111111083E-2</v>
      </c>
      <c r="AR393" s="10">
        <f t="shared" si="243"/>
        <v>2</v>
      </c>
      <c r="AS393" s="10">
        <f t="shared" si="244"/>
        <v>4</v>
      </c>
      <c r="AT393" s="556"/>
      <c r="AU393" s="554"/>
      <c r="AV393" s="554"/>
      <c r="AW393" s="546">
        <f t="shared" si="226"/>
        <v>0</v>
      </c>
      <c r="AX393" s="546">
        <f t="shared" si="199"/>
        <v>0</v>
      </c>
      <c r="AY393" s="554"/>
      <c r="AZ393" s="546">
        <f t="shared" si="227"/>
        <v>0</v>
      </c>
      <c r="BA393" s="546">
        <f t="shared" si="228"/>
        <v>0</v>
      </c>
      <c r="BB393" s="554"/>
      <c r="BC393" s="546">
        <f t="shared" si="229"/>
        <v>0</v>
      </c>
      <c r="BD393" s="546">
        <f t="shared" si="230"/>
        <v>0</v>
      </c>
      <c r="BE393" s="554"/>
      <c r="BF393" s="546">
        <f t="shared" si="231"/>
        <v>0</v>
      </c>
      <c r="BG393" s="546">
        <f t="shared" si="232"/>
        <v>0</v>
      </c>
      <c r="BH393" s="554"/>
      <c r="BI393" s="637">
        <f t="shared" si="233"/>
        <v>0</v>
      </c>
      <c r="BJ393" s="558">
        <f t="shared" si="234"/>
        <v>0</v>
      </c>
      <c r="BK393" s="642">
        <f t="shared" si="240"/>
        <v>62.633749999999999</v>
      </c>
    </row>
    <row r="394" spans="1:63" s="164" customFormat="1" x14ac:dyDescent="0.25">
      <c r="A394" s="603">
        <v>40831</v>
      </c>
      <c r="B394" s="531">
        <f t="shared" si="194"/>
        <v>10</v>
      </c>
      <c r="C394" s="604">
        <v>1</v>
      </c>
      <c r="D394" s="605" t="s">
        <v>387</v>
      </c>
      <c r="E394" s="605" t="s">
        <v>265</v>
      </c>
      <c r="F394" s="531">
        <v>3421.06</v>
      </c>
      <c r="G394" s="604">
        <v>59</v>
      </c>
      <c r="H394" s="604">
        <v>0</v>
      </c>
      <c r="I394" s="556">
        <v>0.14583333333333334</v>
      </c>
      <c r="J394" s="556">
        <v>0.14583333333333334</v>
      </c>
      <c r="K394" s="163">
        <v>0.2986111111111111</v>
      </c>
      <c r="L394" s="565">
        <f t="shared" ref="L394:L457" si="246">K394-J394</f>
        <v>0.15277777777777776</v>
      </c>
      <c r="M394" s="163">
        <v>0.30902777777777779</v>
      </c>
      <c r="N394" s="565">
        <f t="shared" ref="N394:N457" si="247">M394-K394</f>
        <v>1.0416666666666685E-2</v>
      </c>
      <c r="O394" s="163">
        <v>0.33333333333333331</v>
      </c>
      <c r="P394" s="565">
        <f t="shared" ref="P394:P457" si="248">O394-M394</f>
        <v>2.4305555555555525E-2</v>
      </c>
      <c r="Q394" s="163">
        <v>0.34027777777777773</v>
      </c>
      <c r="R394" s="163">
        <v>0.3888888888888889</v>
      </c>
      <c r="S394" s="9">
        <f t="shared" si="225"/>
        <v>4.861111111111116E-2</v>
      </c>
      <c r="T394" s="163">
        <v>0.34027777777777773</v>
      </c>
      <c r="U394" s="163">
        <v>0.3888888888888889</v>
      </c>
      <c r="V394" s="9">
        <f t="shared" si="241"/>
        <v>4.861111111111116E-2</v>
      </c>
      <c r="W394" s="163">
        <v>0.41944444444444445</v>
      </c>
      <c r="X394" s="9">
        <f t="shared" si="214"/>
        <v>3.0555555555555558E-2</v>
      </c>
      <c r="Y394" s="163">
        <v>0.4201388888888889</v>
      </c>
      <c r="Z394" s="155">
        <f t="shared" si="237"/>
        <v>6.9444444444444198E-4</v>
      </c>
      <c r="AA394" s="163">
        <v>0.5395833333333333</v>
      </c>
      <c r="AB394" s="565">
        <f t="shared" si="238"/>
        <v>0.11944444444444441</v>
      </c>
      <c r="AC394" s="163">
        <v>0.5395833333333333</v>
      </c>
      <c r="AD394" s="163">
        <v>0.5395833333333333</v>
      </c>
      <c r="AE394" s="9">
        <f t="shared" si="242"/>
        <v>0</v>
      </c>
      <c r="AF394" s="163">
        <v>0.55208333333333337</v>
      </c>
      <c r="AG394" s="163">
        <v>0.55694444444444446</v>
      </c>
      <c r="AH394" s="9">
        <f t="shared" ref="AH394:AH457" si="249">AG394-AF394</f>
        <v>4.8611111111110938E-3</v>
      </c>
      <c r="AI394" s="154">
        <f t="shared" si="220"/>
        <v>0</v>
      </c>
      <c r="AJ394" s="154">
        <f t="shared" si="221"/>
        <v>7</v>
      </c>
      <c r="AK394" s="163">
        <v>0.55694444444444446</v>
      </c>
      <c r="AL394" s="163">
        <v>0.5625</v>
      </c>
      <c r="AM394" s="9">
        <f t="shared" ref="AM394:AM459" si="250">AL394-AK394</f>
        <v>5.5555555555555358E-3</v>
      </c>
      <c r="AN394" s="568">
        <f t="shared" ref="AN394:AN457" si="251">AL394-I394</f>
        <v>0.41666666666666663</v>
      </c>
      <c r="AO394" s="10">
        <f t="shared" ref="AO394:AO459" si="252">HOUR(AN394)</f>
        <v>10</v>
      </c>
      <c r="AP394" s="10">
        <f t="shared" ref="AP394:AP459" si="253">MINUTE(AN394)</f>
        <v>0</v>
      </c>
      <c r="AQ394" s="565">
        <f t="shared" si="239"/>
        <v>0.11944444444444441</v>
      </c>
      <c r="AR394" s="10">
        <f t="shared" ref="AR394:AR459" si="254">HOUR(AQ394)</f>
        <v>2</v>
      </c>
      <c r="AS394" s="10">
        <f t="shared" ref="AS394:AS459" si="255">MINUTE(AQ394)</f>
        <v>52</v>
      </c>
      <c r="AT394" s="556"/>
      <c r="AU394" s="554"/>
      <c r="AV394" s="554"/>
      <c r="AW394" s="546">
        <f t="shared" si="226"/>
        <v>0</v>
      </c>
      <c r="AX394" s="546">
        <f t="shared" si="199"/>
        <v>0</v>
      </c>
      <c r="AY394" s="554"/>
      <c r="AZ394" s="546">
        <f t="shared" si="227"/>
        <v>0</v>
      </c>
      <c r="BA394" s="546">
        <f t="shared" si="228"/>
        <v>0</v>
      </c>
      <c r="BB394" s="554"/>
      <c r="BC394" s="546">
        <f t="shared" si="229"/>
        <v>0</v>
      </c>
      <c r="BD394" s="546">
        <f t="shared" si="230"/>
        <v>0</v>
      </c>
      <c r="BE394" s="554"/>
      <c r="BF394" s="546">
        <f t="shared" si="231"/>
        <v>0</v>
      </c>
      <c r="BG394" s="546">
        <f t="shared" si="232"/>
        <v>0</v>
      </c>
      <c r="BH394" s="554"/>
      <c r="BI394" s="637">
        <f t="shared" si="233"/>
        <v>0</v>
      </c>
      <c r="BJ394" s="558">
        <f t="shared" si="234"/>
        <v>0</v>
      </c>
      <c r="BK394" s="642">
        <f t="shared" si="240"/>
        <v>57.984067796610169</v>
      </c>
    </row>
    <row r="395" spans="1:63" s="164" customFormat="1" ht="30" x14ac:dyDescent="0.25">
      <c r="A395" s="603">
        <v>40831</v>
      </c>
      <c r="B395" s="531">
        <f t="shared" si="194"/>
        <v>10</v>
      </c>
      <c r="C395" s="604">
        <v>33</v>
      </c>
      <c r="D395" s="605" t="s">
        <v>33</v>
      </c>
      <c r="E395" s="605" t="s">
        <v>388</v>
      </c>
      <c r="F395" s="531">
        <v>3355.38</v>
      </c>
      <c r="G395" s="604">
        <v>54</v>
      </c>
      <c r="H395" s="604">
        <v>5</v>
      </c>
      <c r="I395" s="556">
        <v>0.47916666666666669</v>
      </c>
      <c r="J395" s="556">
        <v>0.47916666666666669</v>
      </c>
      <c r="K395" s="163">
        <v>0.4826388888888889</v>
      </c>
      <c r="L395" s="565">
        <f t="shared" si="246"/>
        <v>3.4722222222222099E-3</v>
      </c>
      <c r="M395" s="163">
        <v>0.48958333333333331</v>
      </c>
      <c r="N395" s="565">
        <f t="shared" si="247"/>
        <v>6.9444444444444198E-3</v>
      </c>
      <c r="O395" s="163">
        <v>0.51736111111111105</v>
      </c>
      <c r="P395" s="565">
        <f t="shared" si="248"/>
        <v>2.7777777777777735E-2</v>
      </c>
      <c r="Q395" s="163">
        <v>0.52083333333333337</v>
      </c>
      <c r="R395" s="163">
        <v>0.56597222222222221</v>
      </c>
      <c r="S395" s="9">
        <f t="shared" si="225"/>
        <v>4.513888888888884E-2</v>
      </c>
      <c r="T395" s="163">
        <v>0.52083333333333337</v>
      </c>
      <c r="U395" s="163">
        <v>0.56597222222222221</v>
      </c>
      <c r="V395" s="9">
        <f t="shared" si="241"/>
        <v>4.513888888888884E-2</v>
      </c>
      <c r="W395" s="163">
        <v>0.57291666666666663</v>
      </c>
      <c r="X395" s="9">
        <f t="shared" si="214"/>
        <v>6.9444444444444198E-3</v>
      </c>
      <c r="Y395" s="163">
        <v>0.57361111111111118</v>
      </c>
      <c r="Z395" s="155">
        <f t="shared" si="237"/>
        <v>6.94444444444553E-4</v>
      </c>
      <c r="AA395" s="163">
        <v>0.69930555555555562</v>
      </c>
      <c r="AB395" s="565">
        <f t="shared" si="238"/>
        <v>0.12569444444444444</v>
      </c>
      <c r="AC395" s="163">
        <v>0.69930555555555562</v>
      </c>
      <c r="AD395" s="163">
        <v>0.69930555555555562</v>
      </c>
      <c r="AE395" s="9">
        <f t="shared" si="242"/>
        <v>0</v>
      </c>
      <c r="AF395" s="163">
        <v>0.70833333333333337</v>
      </c>
      <c r="AG395" s="163">
        <v>0.71180555555555547</v>
      </c>
      <c r="AH395" s="9">
        <f t="shared" si="249"/>
        <v>3.4722222222220989E-3</v>
      </c>
      <c r="AI395" s="154">
        <f t="shared" si="220"/>
        <v>0</v>
      </c>
      <c r="AJ395" s="154">
        <f t="shared" si="221"/>
        <v>5</v>
      </c>
      <c r="AK395" s="163">
        <v>0.71180555555555547</v>
      </c>
      <c r="AL395" s="163">
        <v>0.71527777777777779</v>
      </c>
      <c r="AM395" s="9">
        <f t="shared" si="250"/>
        <v>3.4722222222223209E-3</v>
      </c>
      <c r="AN395" s="568">
        <f t="shared" si="251"/>
        <v>0.2361111111111111</v>
      </c>
      <c r="AO395" s="10">
        <f t="shared" si="252"/>
        <v>5</v>
      </c>
      <c r="AP395" s="10">
        <f t="shared" si="253"/>
        <v>40</v>
      </c>
      <c r="AQ395" s="565">
        <f t="shared" si="239"/>
        <v>0.12569444444444444</v>
      </c>
      <c r="AR395" s="10">
        <f t="shared" si="254"/>
        <v>3</v>
      </c>
      <c r="AS395" s="10">
        <f t="shared" si="255"/>
        <v>1</v>
      </c>
      <c r="AT395" s="556"/>
      <c r="AU395" s="554"/>
      <c r="AV395" s="554"/>
      <c r="AW395" s="546">
        <f t="shared" si="226"/>
        <v>0</v>
      </c>
      <c r="AX395" s="546">
        <f t="shared" si="199"/>
        <v>0</v>
      </c>
      <c r="AY395" s="554"/>
      <c r="AZ395" s="546">
        <f t="shared" si="227"/>
        <v>0</v>
      </c>
      <c r="BA395" s="546">
        <f t="shared" si="228"/>
        <v>0</v>
      </c>
      <c r="BB395" s="554"/>
      <c r="BC395" s="546">
        <f t="shared" si="229"/>
        <v>0</v>
      </c>
      <c r="BD395" s="546">
        <f t="shared" si="230"/>
        <v>0</v>
      </c>
      <c r="BE395" s="554"/>
      <c r="BF395" s="546">
        <f t="shared" si="231"/>
        <v>0</v>
      </c>
      <c r="BG395" s="546">
        <f t="shared" si="232"/>
        <v>0</v>
      </c>
      <c r="BH395" s="554"/>
      <c r="BI395" s="637">
        <f t="shared" si="233"/>
        <v>0</v>
      </c>
      <c r="BJ395" s="558">
        <f t="shared" si="234"/>
        <v>0</v>
      </c>
      <c r="BK395" s="642">
        <f t="shared" si="240"/>
        <v>62.13666666666667</v>
      </c>
    </row>
    <row r="396" spans="1:63" s="164" customFormat="1" x14ac:dyDescent="0.25">
      <c r="A396" s="603">
        <v>40831</v>
      </c>
      <c r="B396" s="531">
        <f t="shared" si="194"/>
        <v>10</v>
      </c>
      <c r="C396" s="604">
        <v>2</v>
      </c>
      <c r="D396" s="605" t="s">
        <v>380</v>
      </c>
      <c r="E396" s="605" t="s">
        <v>265</v>
      </c>
      <c r="F396" s="531">
        <v>3216.96</v>
      </c>
      <c r="G396" s="604">
        <v>55</v>
      </c>
      <c r="H396" s="604">
        <v>4</v>
      </c>
      <c r="I396" s="556">
        <v>0.55555555555555558</v>
      </c>
      <c r="J396" s="556">
        <v>0.55555555555555558</v>
      </c>
      <c r="K396" s="163">
        <v>0.56944444444444442</v>
      </c>
      <c r="L396" s="565">
        <f t="shared" si="246"/>
        <v>1.388888888888884E-2</v>
      </c>
      <c r="M396" s="163">
        <v>0.58333333333333337</v>
      </c>
      <c r="N396" s="565">
        <f t="shared" si="247"/>
        <v>1.3888888888888951E-2</v>
      </c>
      <c r="O396" s="163">
        <v>0.59722222222222221</v>
      </c>
      <c r="P396" s="565">
        <f t="shared" si="248"/>
        <v>1.388888888888884E-2</v>
      </c>
      <c r="Q396" s="163">
        <v>0.60416666666666663</v>
      </c>
      <c r="R396" s="163">
        <v>0.66666666666666663</v>
      </c>
      <c r="S396" s="9">
        <f t="shared" si="225"/>
        <v>6.25E-2</v>
      </c>
      <c r="T396" s="163">
        <v>0.60416666666666663</v>
      </c>
      <c r="U396" s="163">
        <v>0.66666666666666663</v>
      </c>
      <c r="V396" s="9">
        <f t="shared" si="241"/>
        <v>6.25E-2</v>
      </c>
      <c r="W396" s="163">
        <v>0.75694444444444453</v>
      </c>
      <c r="X396" s="9">
        <f t="shared" si="214"/>
        <v>9.0277777777777901E-2</v>
      </c>
      <c r="Y396" s="163">
        <v>0.80486111111111114</v>
      </c>
      <c r="Z396" s="155">
        <f t="shared" si="237"/>
        <v>4.7916666666666607E-2</v>
      </c>
      <c r="AA396" s="163">
        <v>0.9145833333333333</v>
      </c>
      <c r="AB396" s="565">
        <f t="shared" si="238"/>
        <v>0.10972222222222217</v>
      </c>
      <c r="AC396" s="163">
        <v>0.9145833333333333</v>
      </c>
      <c r="AD396" s="163">
        <v>0.9145833333333333</v>
      </c>
      <c r="AE396" s="9">
        <f t="shared" si="242"/>
        <v>0</v>
      </c>
      <c r="AF396" s="163">
        <v>0.92361111111111116</v>
      </c>
      <c r="AG396" s="163">
        <v>0.92708333333333337</v>
      </c>
      <c r="AH396" s="9">
        <f t="shared" si="249"/>
        <v>3.4722222222222099E-3</v>
      </c>
      <c r="AI396" s="154">
        <f t="shared" si="220"/>
        <v>0</v>
      </c>
      <c r="AJ396" s="154">
        <f t="shared" si="221"/>
        <v>5</v>
      </c>
      <c r="AK396" s="163">
        <v>0.92708333333333337</v>
      </c>
      <c r="AL396" s="163">
        <v>0.93055555555555547</v>
      </c>
      <c r="AM396" s="9">
        <f t="shared" si="250"/>
        <v>3.4722222222220989E-3</v>
      </c>
      <c r="AN396" s="568">
        <f t="shared" si="251"/>
        <v>0.37499999999999989</v>
      </c>
      <c r="AO396" s="10">
        <f t="shared" si="252"/>
        <v>9</v>
      </c>
      <c r="AP396" s="10">
        <f t="shared" si="253"/>
        <v>0</v>
      </c>
      <c r="AQ396" s="565">
        <f t="shared" si="239"/>
        <v>0.10972222222222217</v>
      </c>
      <c r="AR396" s="10">
        <f t="shared" si="254"/>
        <v>2</v>
      </c>
      <c r="AS396" s="10">
        <f t="shared" si="255"/>
        <v>38</v>
      </c>
      <c r="AT396" s="556"/>
      <c r="AU396" s="554"/>
      <c r="AV396" s="554"/>
      <c r="AW396" s="546">
        <f t="shared" si="226"/>
        <v>0</v>
      </c>
      <c r="AX396" s="546">
        <f t="shared" si="199"/>
        <v>0</v>
      </c>
      <c r="AY396" s="554"/>
      <c r="AZ396" s="546">
        <f t="shared" si="227"/>
        <v>0</v>
      </c>
      <c r="BA396" s="546">
        <f t="shared" si="228"/>
        <v>0</v>
      </c>
      <c r="BB396" s="554"/>
      <c r="BC396" s="546">
        <f t="shared" si="229"/>
        <v>0</v>
      </c>
      <c r="BD396" s="546">
        <f t="shared" si="230"/>
        <v>0</v>
      </c>
      <c r="BE396" s="554"/>
      <c r="BF396" s="546">
        <f t="shared" si="231"/>
        <v>0</v>
      </c>
      <c r="BG396" s="546">
        <f t="shared" si="232"/>
        <v>0</v>
      </c>
      <c r="BH396" s="554"/>
      <c r="BI396" s="637">
        <f t="shared" si="233"/>
        <v>0</v>
      </c>
      <c r="BJ396" s="558">
        <f t="shared" si="234"/>
        <v>0</v>
      </c>
      <c r="BK396" s="642">
        <f t="shared" si="240"/>
        <v>58.490181818181817</v>
      </c>
    </row>
    <row r="397" spans="1:63" s="164" customFormat="1" ht="18.75" customHeight="1" x14ac:dyDescent="0.25">
      <c r="A397" s="603">
        <v>40831</v>
      </c>
      <c r="B397" s="531">
        <f t="shared" ref="B397:B460" si="256">MONTH(A397)</f>
        <v>10</v>
      </c>
      <c r="C397" s="604">
        <v>1</v>
      </c>
      <c r="D397" s="605" t="s">
        <v>373</v>
      </c>
      <c r="E397" s="605" t="s">
        <v>276</v>
      </c>
      <c r="F397" s="531">
        <v>3714.82</v>
      </c>
      <c r="G397" s="604">
        <v>59</v>
      </c>
      <c r="H397" s="604">
        <v>0</v>
      </c>
      <c r="I397" s="556">
        <v>0.75</v>
      </c>
      <c r="J397" s="556">
        <v>0.75</v>
      </c>
      <c r="K397" s="163">
        <v>0.75347222222222221</v>
      </c>
      <c r="L397" s="565">
        <f t="shared" si="246"/>
        <v>3.4722222222222099E-3</v>
      </c>
      <c r="M397" s="163">
        <v>0.75694444444444453</v>
      </c>
      <c r="N397" s="565">
        <f t="shared" si="247"/>
        <v>3.4722222222223209E-3</v>
      </c>
      <c r="O397" s="163">
        <v>0.77083333333333337</v>
      </c>
      <c r="P397" s="565">
        <f t="shared" si="248"/>
        <v>1.388888888888884E-2</v>
      </c>
      <c r="Q397" s="163">
        <v>0.78125</v>
      </c>
      <c r="R397" s="163">
        <v>0.90972222222222221</v>
      </c>
      <c r="S397" s="9">
        <f t="shared" si="225"/>
        <v>0.12847222222222221</v>
      </c>
      <c r="T397" s="163">
        <v>0.78125</v>
      </c>
      <c r="U397" s="163">
        <v>0.90972222222222221</v>
      </c>
      <c r="V397" s="9">
        <f t="shared" si="241"/>
        <v>0.12847222222222221</v>
      </c>
      <c r="W397" s="163">
        <v>0.94513888888888886</v>
      </c>
      <c r="X397" s="9">
        <f t="shared" si="214"/>
        <v>3.5416666666666652E-2</v>
      </c>
      <c r="Y397" s="163">
        <v>0.94861111111111107</v>
      </c>
      <c r="Z397" s="155">
        <f t="shared" si="237"/>
        <v>3.4722222222222099E-3</v>
      </c>
      <c r="AA397" s="163">
        <v>0.98958333333333337</v>
      </c>
      <c r="AB397" s="565">
        <f t="shared" si="238"/>
        <v>4.0972222222222299E-2</v>
      </c>
      <c r="AC397" s="163">
        <v>0.98958333333333337</v>
      </c>
      <c r="AD397" s="163">
        <v>0.98958333333333337</v>
      </c>
      <c r="AE397" s="9">
        <f t="shared" si="242"/>
        <v>0</v>
      </c>
      <c r="AF397" s="163">
        <v>0.99444444444444446</v>
      </c>
      <c r="AG397" s="163">
        <v>0.99583333333333324</v>
      </c>
      <c r="AH397" s="9">
        <f t="shared" si="249"/>
        <v>1.3888888888887729E-3</v>
      </c>
      <c r="AI397" s="154">
        <f t="shared" si="220"/>
        <v>0</v>
      </c>
      <c r="AJ397" s="154">
        <f t="shared" si="221"/>
        <v>2</v>
      </c>
      <c r="AK397" s="163">
        <v>0.99583333333333324</v>
      </c>
      <c r="AL397" s="163">
        <v>0.99652777777777779</v>
      </c>
      <c r="AM397" s="9">
        <f t="shared" si="250"/>
        <v>6.94444444444553E-4</v>
      </c>
      <c r="AN397" s="568">
        <f t="shared" si="251"/>
        <v>0.24652777777777779</v>
      </c>
      <c r="AO397" s="10">
        <f t="shared" si="252"/>
        <v>5</v>
      </c>
      <c r="AP397" s="10">
        <f t="shared" si="253"/>
        <v>55</v>
      </c>
      <c r="AQ397" s="565">
        <f t="shared" si="239"/>
        <v>4.0972222222222299E-2</v>
      </c>
      <c r="AR397" s="10">
        <f t="shared" si="254"/>
        <v>0</v>
      </c>
      <c r="AS397" s="10">
        <f t="shared" si="255"/>
        <v>59</v>
      </c>
      <c r="AT397" s="556"/>
      <c r="AU397" s="554"/>
      <c r="AV397" s="554"/>
      <c r="AW397" s="546">
        <f t="shared" si="226"/>
        <v>0</v>
      </c>
      <c r="AX397" s="546">
        <f t="shared" si="199"/>
        <v>0</v>
      </c>
      <c r="AY397" s="554"/>
      <c r="AZ397" s="546">
        <f t="shared" si="227"/>
        <v>0</v>
      </c>
      <c r="BA397" s="546">
        <f t="shared" si="228"/>
        <v>0</v>
      </c>
      <c r="BB397" s="554"/>
      <c r="BC397" s="546">
        <f t="shared" si="229"/>
        <v>0</v>
      </c>
      <c r="BD397" s="546">
        <f t="shared" si="230"/>
        <v>0</v>
      </c>
      <c r="BE397" s="554"/>
      <c r="BF397" s="546">
        <f t="shared" si="231"/>
        <v>0</v>
      </c>
      <c r="BG397" s="546">
        <f t="shared" si="232"/>
        <v>0</v>
      </c>
      <c r="BH397" s="554"/>
      <c r="BI397" s="637">
        <f t="shared" si="233"/>
        <v>0</v>
      </c>
      <c r="BJ397" s="558">
        <f t="shared" si="234"/>
        <v>0</v>
      </c>
      <c r="BK397" s="642">
        <f t="shared" si="240"/>
        <v>62.96305084745763</v>
      </c>
    </row>
    <row r="398" spans="1:63" s="164" customFormat="1" x14ac:dyDescent="0.25">
      <c r="A398" s="603">
        <v>40831</v>
      </c>
      <c r="B398" s="531">
        <f t="shared" si="256"/>
        <v>10</v>
      </c>
      <c r="C398" s="604">
        <v>5</v>
      </c>
      <c r="D398" s="605" t="s">
        <v>277</v>
      </c>
      <c r="E398" s="605" t="s">
        <v>276</v>
      </c>
      <c r="F398" s="531">
        <v>3553.15</v>
      </c>
      <c r="G398" s="604">
        <v>59</v>
      </c>
      <c r="H398" s="604">
        <v>0</v>
      </c>
      <c r="I398" s="556">
        <v>0.80208333333333337</v>
      </c>
      <c r="J398" s="556">
        <v>0.80208333333333337</v>
      </c>
      <c r="K398" s="163">
        <v>0.90625</v>
      </c>
      <c r="L398" s="565">
        <f t="shared" si="246"/>
        <v>0.10416666666666663</v>
      </c>
      <c r="M398" s="163">
        <v>0.92361111111111116</v>
      </c>
      <c r="N398" s="565">
        <f t="shared" si="247"/>
        <v>1.736111111111116E-2</v>
      </c>
      <c r="O398" s="163">
        <v>0.9375</v>
      </c>
      <c r="P398" s="565">
        <f t="shared" si="248"/>
        <v>1.388888888888884E-2</v>
      </c>
      <c r="Q398" s="163">
        <v>0.94097222222222221</v>
      </c>
      <c r="R398" s="163">
        <v>0.98611111111111116</v>
      </c>
      <c r="S398" s="9">
        <f t="shared" si="225"/>
        <v>4.5138888888888951E-2</v>
      </c>
      <c r="T398" s="163">
        <v>0.94097222222222221</v>
      </c>
      <c r="U398" s="163">
        <v>0.98611111111111116</v>
      </c>
      <c r="V398" s="9">
        <f t="shared" si="241"/>
        <v>4.5138888888888951E-2</v>
      </c>
      <c r="W398" s="163">
        <v>1.0243055555555556</v>
      </c>
      <c r="X398" s="9">
        <f t="shared" si="214"/>
        <v>3.819444444444442E-2</v>
      </c>
      <c r="Y398" s="163">
        <v>1.0590277777777779</v>
      </c>
      <c r="Z398" s="155">
        <f t="shared" si="237"/>
        <v>3.4722222222222321E-2</v>
      </c>
      <c r="AA398" s="163">
        <v>1.1333333333333333</v>
      </c>
      <c r="AB398" s="565">
        <f t="shared" si="238"/>
        <v>7.4305555555555403E-2</v>
      </c>
      <c r="AC398" s="163">
        <v>1.1333333333333333</v>
      </c>
      <c r="AD398" s="163">
        <v>1.1333333333333333</v>
      </c>
      <c r="AE398" s="9">
        <f t="shared" si="242"/>
        <v>0</v>
      </c>
      <c r="AF398" s="163">
        <v>1.1458333333333333</v>
      </c>
      <c r="AG398" s="163">
        <v>1.1493055555555556</v>
      </c>
      <c r="AH398" s="9">
        <f t="shared" si="249"/>
        <v>3.4722222222223209E-3</v>
      </c>
      <c r="AI398" s="154">
        <f t="shared" si="220"/>
        <v>0</v>
      </c>
      <c r="AJ398" s="154">
        <f t="shared" si="221"/>
        <v>5</v>
      </c>
      <c r="AK398" s="163">
        <v>1.1493055555555556</v>
      </c>
      <c r="AL398" s="163">
        <v>1.1527777777777779</v>
      </c>
      <c r="AM398" s="9">
        <f t="shared" si="250"/>
        <v>3.4722222222223209E-3</v>
      </c>
      <c r="AN398" s="568">
        <f t="shared" si="251"/>
        <v>0.35069444444444453</v>
      </c>
      <c r="AO398" s="10">
        <f t="shared" si="252"/>
        <v>8</v>
      </c>
      <c r="AP398" s="10">
        <f t="shared" si="253"/>
        <v>25</v>
      </c>
      <c r="AQ398" s="565">
        <f t="shared" si="239"/>
        <v>7.4305555555555403E-2</v>
      </c>
      <c r="AR398" s="10">
        <f t="shared" si="254"/>
        <v>1</v>
      </c>
      <c r="AS398" s="10">
        <f t="shared" si="255"/>
        <v>47</v>
      </c>
      <c r="AT398" s="556"/>
      <c r="AU398" s="554"/>
      <c r="AV398" s="554"/>
      <c r="AW398" s="546">
        <f t="shared" si="226"/>
        <v>0</v>
      </c>
      <c r="AX398" s="546">
        <f t="shared" si="199"/>
        <v>0</v>
      </c>
      <c r="AY398" s="554"/>
      <c r="AZ398" s="546">
        <f t="shared" si="227"/>
        <v>0</v>
      </c>
      <c r="BA398" s="546">
        <f t="shared" si="228"/>
        <v>0</v>
      </c>
      <c r="BB398" s="554"/>
      <c r="BC398" s="546">
        <f t="shared" si="229"/>
        <v>0</v>
      </c>
      <c r="BD398" s="546">
        <f t="shared" si="230"/>
        <v>0</v>
      </c>
      <c r="BE398" s="554"/>
      <c r="BF398" s="546">
        <f t="shared" si="231"/>
        <v>0</v>
      </c>
      <c r="BG398" s="546">
        <f t="shared" si="232"/>
        <v>0</v>
      </c>
      <c r="BH398" s="554"/>
      <c r="BI398" s="637">
        <f t="shared" si="233"/>
        <v>0</v>
      </c>
      <c r="BJ398" s="558">
        <f t="shared" si="234"/>
        <v>0</v>
      </c>
      <c r="BK398" s="642">
        <f t="shared" si="240"/>
        <v>60.222881355932202</v>
      </c>
    </row>
    <row r="399" spans="1:63" s="164" customFormat="1" x14ac:dyDescent="0.25">
      <c r="A399" s="603">
        <v>40832</v>
      </c>
      <c r="B399" s="531">
        <f t="shared" si="256"/>
        <v>10</v>
      </c>
      <c r="C399" s="604">
        <v>4</v>
      </c>
      <c r="D399" s="605" t="s">
        <v>309</v>
      </c>
      <c r="E399" s="605" t="s">
        <v>265</v>
      </c>
      <c r="F399" s="531">
        <v>3602.13</v>
      </c>
      <c r="G399" s="604">
        <v>57</v>
      </c>
      <c r="H399" s="604">
        <v>2</v>
      </c>
      <c r="I399" s="556">
        <v>0.25347222222222221</v>
      </c>
      <c r="J399" s="556">
        <v>0.25347222222222221</v>
      </c>
      <c r="K399" s="163">
        <v>0.25694444444444448</v>
      </c>
      <c r="L399" s="565">
        <f t="shared" si="246"/>
        <v>3.4722222222222654E-3</v>
      </c>
      <c r="M399" s="163">
        <v>0.2673611111111111</v>
      </c>
      <c r="N399" s="565">
        <f t="shared" si="247"/>
        <v>1.041666666666663E-2</v>
      </c>
      <c r="O399" s="163">
        <v>0.27083333333333331</v>
      </c>
      <c r="P399" s="565">
        <f t="shared" si="248"/>
        <v>3.4722222222222099E-3</v>
      </c>
      <c r="Q399" s="163">
        <v>0.27083333333333331</v>
      </c>
      <c r="R399" s="163">
        <v>0.30555555555555552</v>
      </c>
      <c r="S399" s="9">
        <f t="shared" si="225"/>
        <v>3.472222222222221E-2</v>
      </c>
      <c r="T399" s="163">
        <v>0.27083333333333331</v>
      </c>
      <c r="U399" s="163">
        <v>0.30555555555555552</v>
      </c>
      <c r="V399" s="9">
        <f t="shared" si="241"/>
        <v>3.472222222222221E-2</v>
      </c>
      <c r="W399" s="163">
        <v>0.27013888888888887</v>
      </c>
      <c r="X399" s="9">
        <f t="shared" si="214"/>
        <v>-3.5416666666666652E-2</v>
      </c>
      <c r="Y399" s="163">
        <v>0.30694444444444441</v>
      </c>
      <c r="Z399" s="155">
        <f t="shared" si="237"/>
        <v>3.6805555555555536E-2</v>
      </c>
      <c r="AA399" s="163">
        <v>0.37986111111111115</v>
      </c>
      <c r="AB399" s="565">
        <f t="shared" si="238"/>
        <v>7.2916666666666741E-2</v>
      </c>
      <c r="AC399" s="163">
        <v>0.37986111111111115</v>
      </c>
      <c r="AD399" s="163">
        <v>0.37986111111111115</v>
      </c>
      <c r="AE399" s="9">
        <f t="shared" si="242"/>
        <v>0</v>
      </c>
      <c r="AF399" s="163">
        <v>0.3923611111111111</v>
      </c>
      <c r="AG399" s="163">
        <v>0.39374999999999999</v>
      </c>
      <c r="AH399" s="9">
        <f t="shared" si="249"/>
        <v>1.388888888888884E-3</v>
      </c>
      <c r="AI399" s="154">
        <f t="shared" si="220"/>
        <v>0</v>
      </c>
      <c r="AJ399" s="154">
        <f t="shared" si="221"/>
        <v>2</v>
      </c>
      <c r="AK399" s="163">
        <v>0.39374999999999999</v>
      </c>
      <c r="AL399" s="163">
        <v>0.39583333333333331</v>
      </c>
      <c r="AM399" s="9">
        <f t="shared" si="250"/>
        <v>2.0833333333333259E-3</v>
      </c>
      <c r="AN399" s="568">
        <f t="shared" si="251"/>
        <v>0.1423611111111111</v>
      </c>
      <c r="AO399" s="10">
        <f t="shared" si="252"/>
        <v>3</v>
      </c>
      <c r="AP399" s="10">
        <f t="shared" si="253"/>
        <v>25</v>
      </c>
      <c r="AQ399" s="565">
        <f t="shared" si="239"/>
        <v>7.2916666666666741E-2</v>
      </c>
      <c r="AR399" s="10">
        <f t="shared" si="254"/>
        <v>1</v>
      </c>
      <c r="AS399" s="10">
        <f t="shared" si="255"/>
        <v>45</v>
      </c>
      <c r="AT399" s="556"/>
      <c r="AU399" s="554"/>
      <c r="AV399" s="554"/>
      <c r="AW399" s="546">
        <f t="shared" si="226"/>
        <v>0</v>
      </c>
      <c r="AX399" s="546">
        <f t="shared" si="199"/>
        <v>0</v>
      </c>
      <c r="AY399" s="554"/>
      <c r="AZ399" s="546">
        <f t="shared" si="227"/>
        <v>0</v>
      </c>
      <c r="BA399" s="546">
        <f t="shared" si="228"/>
        <v>0</v>
      </c>
      <c r="BB399" s="554"/>
      <c r="BC399" s="546">
        <f t="shared" si="229"/>
        <v>0</v>
      </c>
      <c r="BD399" s="546">
        <f t="shared" si="230"/>
        <v>0</v>
      </c>
      <c r="BE399" s="554"/>
      <c r="BF399" s="546">
        <f t="shared" si="231"/>
        <v>0</v>
      </c>
      <c r="BG399" s="546">
        <f t="shared" si="232"/>
        <v>0</v>
      </c>
      <c r="BH399" s="554"/>
      <c r="BI399" s="637">
        <f t="shared" si="233"/>
        <v>0</v>
      </c>
      <c r="BJ399" s="558">
        <f t="shared" si="234"/>
        <v>0</v>
      </c>
      <c r="BK399" s="642">
        <f t="shared" si="240"/>
        <v>63.195263157894736</v>
      </c>
    </row>
    <row r="400" spans="1:63" s="164" customFormat="1" ht="30" x14ac:dyDescent="0.25">
      <c r="A400" s="603">
        <v>40832</v>
      </c>
      <c r="B400" s="531">
        <f t="shared" si="256"/>
        <v>10</v>
      </c>
      <c r="C400" s="604">
        <v>34</v>
      </c>
      <c r="D400" s="605" t="s">
        <v>33</v>
      </c>
      <c r="E400" s="605" t="s">
        <v>335</v>
      </c>
      <c r="F400" s="531">
        <v>3545.96</v>
      </c>
      <c r="G400" s="604">
        <v>57</v>
      </c>
      <c r="H400" s="604">
        <v>2</v>
      </c>
      <c r="I400" s="556">
        <v>0.2986111111111111</v>
      </c>
      <c r="J400" s="556">
        <v>0.2986111111111111</v>
      </c>
      <c r="K400" s="163">
        <v>0.33333333333333331</v>
      </c>
      <c r="L400" s="565">
        <f t="shared" si="246"/>
        <v>3.472222222222221E-2</v>
      </c>
      <c r="M400" s="163">
        <v>0.34375</v>
      </c>
      <c r="N400" s="565">
        <f t="shared" si="247"/>
        <v>1.0416666666666685E-2</v>
      </c>
      <c r="O400" s="163">
        <v>0.35416666666666669</v>
      </c>
      <c r="P400" s="565">
        <f t="shared" si="248"/>
        <v>1.0416666666666685E-2</v>
      </c>
      <c r="Q400" s="163">
        <v>0.35416666666666669</v>
      </c>
      <c r="R400" s="163">
        <v>0.39583333333333331</v>
      </c>
      <c r="S400" s="9">
        <f t="shared" si="225"/>
        <v>4.166666666666663E-2</v>
      </c>
      <c r="T400" s="163">
        <v>0.35416666666666669</v>
      </c>
      <c r="U400" s="163">
        <v>0.39583333333333331</v>
      </c>
      <c r="V400" s="9">
        <f t="shared" si="241"/>
        <v>4.166666666666663E-2</v>
      </c>
      <c r="W400" s="163">
        <v>0.40277777777777773</v>
      </c>
      <c r="X400" s="9">
        <f t="shared" si="214"/>
        <v>6.9444444444444198E-3</v>
      </c>
      <c r="Y400" s="163">
        <v>0.43194444444444446</v>
      </c>
      <c r="Z400" s="155">
        <f t="shared" si="237"/>
        <v>2.916666666666673E-2</v>
      </c>
      <c r="AA400" s="163">
        <v>0.54583333333333328</v>
      </c>
      <c r="AB400" s="565">
        <f t="shared" si="238"/>
        <v>0.11388888888888882</v>
      </c>
      <c r="AC400" s="163">
        <v>0.54583333333333328</v>
      </c>
      <c r="AD400" s="163">
        <v>0.54583333333333328</v>
      </c>
      <c r="AE400" s="9">
        <f t="shared" si="242"/>
        <v>0</v>
      </c>
      <c r="AF400" s="163">
        <v>0.55555555555555558</v>
      </c>
      <c r="AG400" s="163">
        <v>0.55763888888888891</v>
      </c>
      <c r="AH400" s="9">
        <f t="shared" si="249"/>
        <v>2.0833333333333259E-3</v>
      </c>
      <c r="AI400" s="154">
        <f t="shared" si="220"/>
        <v>0</v>
      </c>
      <c r="AJ400" s="154">
        <f t="shared" si="221"/>
        <v>3</v>
      </c>
      <c r="AK400" s="163">
        <v>0.55763888888888891</v>
      </c>
      <c r="AL400" s="163">
        <v>0.55902777777777779</v>
      </c>
      <c r="AM400" s="9">
        <f t="shared" si="250"/>
        <v>1.388888888888884E-3</v>
      </c>
      <c r="AN400" s="568">
        <f t="shared" si="251"/>
        <v>0.26041666666666669</v>
      </c>
      <c r="AO400" s="10">
        <f t="shared" si="252"/>
        <v>6</v>
      </c>
      <c r="AP400" s="10">
        <f t="shared" si="253"/>
        <v>15</v>
      </c>
      <c r="AQ400" s="565">
        <f t="shared" si="239"/>
        <v>0.11388888888888882</v>
      </c>
      <c r="AR400" s="10">
        <f t="shared" si="254"/>
        <v>2</v>
      </c>
      <c r="AS400" s="10">
        <f t="shared" si="255"/>
        <v>44</v>
      </c>
      <c r="AT400" s="556"/>
      <c r="AU400" s="554"/>
      <c r="AV400" s="554"/>
      <c r="AW400" s="546">
        <f t="shared" si="226"/>
        <v>0</v>
      </c>
      <c r="AX400" s="546">
        <f t="shared" si="199"/>
        <v>0</v>
      </c>
      <c r="AY400" s="554"/>
      <c r="AZ400" s="546">
        <f t="shared" si="227"/>
        <v>0</v>
      </c>
      <c r="BA400" s="546">
        <f t="shared" si="228"/>
        <v>0</v>
      </c>
      <c r="BB400" s="554"/>
      <c r="BC400" s="546">
        <f t="shared" si="229"/>
        <v>0</v>
      </c>
      <c r="BD400" s="546">
        <f t="shared" si="230"/>
        <v>0</v>
      </c>
      <c r="BE400" s="554"/>
      <c r="BF400" s="546">
        <f t="shared" si="231"/>
        <v>0</v>
      </c>
      <c r="BG400" s="546">
        <f t="shared" si="232"/>
        <v>0</v>
      </c>
      <c r="BH400" s="554"/>
      <c r="BI400" s="637">
        <f t="shared" si="233"/>
        <v>0</v>
      </c>
      <c r="BJ400" s="558">
        <f t="shared" si="234"/>
        <v>0</v>
      </c>
      <c r="BK400" s="642">
        <f t="shared" si="240"/>
        <v>62.209824561403508</v>
      </c>
    </row>
    <row r="401" spans="1:63" s="164" customFormat="1" ht="30" x14ac:dyDescent="0.25">
      <c r="A401" s="603">
        <v>40832</v>
      </c>
      <c r="B401" s="531">
        <f t="shared" si="256"/>
        <v>10</v>
      </c>
      <c r="C401" s="604">
        <v>35</v>
      </c>
      <c r="D401" s="605" t="s">
        <v>33</v>
      </c>
      <c r="E401" s="605" t="s">
        <v>335</v>
      </c>
      <c r="F401" s="531">
        <v>3557.8</v>
      </c>
      <c r="G401" s="604">
        <v>57</v>
      </c>
      <c r="H401" s="604">
        <v>2</v>
      </c>
      <c r="I401" s="556">
        <v>0.625</v>
      </c>
      <c r="J401" s="556">
        <v>0.625</v>
      </c>
      <c r="K401" s="163">
        <v>0.63194444444444442</v>
      </c>
      <c r="L401" s="565">
        <f t="shared" si="246"/>
        <v>6.9444444444444198E-3</v>
      </c>
      <c r="M401" s="163">
        <v>0.63541666666666663</v>
      </c>
      <c r="N401" s="565">
        <f t="shared" si="247"/>
        <v>3.4722222222222099E-3</v>
      </c>
      <c r="O401" s="163">
        <v>0.65277777777777779</v>
      </c>
      <c r="P401" s="565">
        <f t="shared" si="248"/>
        <v>1.736111111111116E-2</v>
      </c>
      <c r="Q401" s="163">
        <v>0.65277777777777779</v>
      </c>
      <c r="R401" s="163">
        <v>0.69444444444444453</v>
      </c>
      <c r="S401" s="9">
        <f t="shared" si="225"/>
        <v>4.1666666666666741E-2</v>
      </c>
      <c r="T401" s="163">
        <v>0.65277777777777779</v>
      </c>
      <c r="U401" s="163">
        <v>0.69444444444444453</v>
      </c>
      <c r="V401" s="9">
        <f t="shared" si="241"/>
        <v>4.1666666666666741E-2</v>
      </c>
      <c r="W401" s="163">
        <v>0.69444444444444453</v>
      </c>
      <c r="X401" s="9">
        <f t="shared" si="214"/>
        <v>0</v>
      </c>
      <c r="Y401" s="163">
        <v>0.70138888888888884</v>
      </c>
      <c r="Z401" s="155">
        <f t="shared" si="237"/>
        <v>6.9444444444443088E-3</v>
      </c>
      <c r="AA401" s="163">
        <v>0.82986111111111116</v>
      </c>
      <c r="AB401" s="565">
        <f t="shared" si="238"/>
        <v>0.12847222222222232</v>
      </c>
      <c r="AC401" s="163">
        <v>0.82986111111111116</v>
      </c>
      <c r="AD401" s="163">
        <v>0.82986111111111116</v>
      </c>
      <c r="AE401" s="9">
        <f t="shared" si="242"/>
        <v>0</v>
      </c>
      <c r="AF401" s="163">
        <v>0.84027777777777779</v>
      </c>
      <c r="AG401" s="163">
        <v>0.84375</v>
      </c>
      <c r="AH401" s="9">
        <f t="shared" si="249"/>
        <v>3.4722222222222099E-3</v>
      </c>
      <c r="AI401" s="154">
        <f t="shared" si="220"/>
        <v>0</v>
      </c>
      <c r="AJ401" s="154">
        <f t="shared" si="221"/>
        <v>5</v>
      </c>
      <c r="AK401" s="163">
        <v>0.84375</v>
      </c>
      <c r="AL401" s="163">
        <v>0.84722222222222221</v>
      </c>
      <c r="AM401" s="9">
        <f t="shared" si="250"/>
        <v>3.4722222222222099E-3</v>
      </c>
      <c r="AN401" s="568">
        <f t="shared" si="251"/>
        <v>0.22222222222222221</v>
      </c>
      <c r="AO401" s="10">
        <f t="shared" si="252"/>
        <v>5</v>
      </c>
      <c r="AP401" s="10">
        <f t="shared" si="253"/>
        <v>20</v>
      </c>
      <c r="AQ401" s="565">
        <f t="shared" si="239"/>
        <v>0.12847222222222232</v>
      </c>
      <c r="AR401" s="10">
        <f t="shared" si="254"/>
        <v>3</v>
      </c>
      <c r="AS401" s="10">
        <f t="shared" si="255"/>
        <v>5</v>
      </c>
      <c r="AT401" s="556"/>
      <c r="AU401" s="554"/>
      <c r="AV401" s="554"/>
      <c r="AW401" s="546">
        <f t="shared" si="226"/>
        <v>0</v>
      </c>
      <c r="AX401" s="546">
        <f t="shared" si="199"/>
        <v>0</v>
      </c>
      <c r="AY401" s="554"/>
      <c r="AZ401" s="546">
        <f t="shared" si="227"/>
        <v>0</v>
      </c>
      <c r="BA401" s="546">
        <f t="shared" si="228"/>
        <v>0</v>
      </c>
      <c r="BB401" s="554"/>
      <c r="BC401" s="546">
        <f t="shared" si="229"/>
        <v>0</v>
      </c>
      <c r="BD401" s="546">
        <f t="shared" si="230"/>
        <v>0</v>
      </c>
      <c r="BE401" s="554"/>
      <c r="BF401" s="546">
        <f t="shared" si="231"/>
        <v>0</v>
      </c>
      <c r="BG401" s="546">
        <f t="shared" si="232"/>
        <v>0</v>
      </c>
      <c r="BH401" s="554"/>
      <c r="BI401" s="637">
        <f t="shared" si="233"/>
        <v>0</v>
      </c>
      <c r="BJ401" s="558">
        <f t="shared" si="234"/>
        <v>0</v>
      </c>
      <c r="BK401" s="642">
        <f t="shared" si="240"/>
        <v>62.417543859649129</v>
      </c>
    </row>
    <row r="402" spans="1:63" s="164" customFormat="1" x14ac:dyDescent="0.25">
      <c r="A402" s="603">
        <v>40832</v>
      </c>
      <c r="B402" s="531">
        <f t="shared" si="256"/>
        <v>10</v>
      </c>
      <c r="C402" s="604">
        <v>6</v>
      </c>
      <c r="D402" s="605" t="s">
        <v>277</v>
      </c>
      <c r="E402" s="605" t="s">
        <v>276</v>
      </c>
      <c r="F402" s="531">
        <v>3266.04</v>
      </c>
      <c r="G402" s="604">
        <v>58</v>
      </c>
      <c r="H402" s="604">
        <v>1</v>
      </c>
      <c r="I402" s="556">
        <v>0.57638888888888895</v>
      </c>
      <c r="J402" s="556">
        <v>0.57638888888888895</v>
      </c>
      <c r="K402" s="163">
        <v>0.57986111111111105</v>
      </c>
      <c r="L402" s="565">
        <f t="shared" si="246"/>
        <v>3.4722222222220989E-3</v>
      </c>
      <c r="M402" s="163">
        <v>0.59027777777777779</v>
      </c>
      <c r="N402" s="565">
        <f t="shared" si="247"/>
        <v>1.0416666666666741E-2</v>
      </c>
      <c r="O402" s="163">
        <v>0.61458333333333337</v>
      </c>
      <c r="P402" s="565">
        <f t="shared" si="248"/>
        <v>2.430555555555558E-2</v>
      </c>
      <c r="Q402" s="163">
        <v>0.61805555555555558</v>
      </c>
      <c r="R402" s="163">
        <v>0.65277777777777779</v>
      </c>
      <c r="S402" s="9">
        <f t="shared" si="225"/>
        <v>3.472222222222221E-2</v>
      </c>
      <c r="T402" s="163">
        <v>0.61805555555555558</v>
      </c>
      <c r="U402" s="163">
        <v>0.65277777777777779</v>
      </c>
      <c r="V402" s="9">
        <f t="shared" si="241"/>
        <v>3.472222222222221E-2</v>
      </c>
      <c r="W402" s="163">
        <v>0.88402777777777775</v>
      </c>
      <c r="X402" s="9">
        <f t="shared" si="214"/>
        <v>0.23124999999999996</v>
      </c>
      <c r="Y402" s="163">
        <v>0.8847222222222223</v>
      </c>
      <c r="Z402" s="155">
        <f t="shared" si="237"/>
        <v>6.94444444444553E-4</v>
      </c>
      <c r="AA402" s="163">
        <v>0.9784722222222223</v>
      </c>
      <c r="AB402" s="565">
        <f t="shared" si="238"/>
        <v>9.375E-2</v>
      </c>
      <c r="AC402" s="163">
        <v>0.9784722222222223</v>
      </c>
      <c r="AD402" s="163">
        <v>0.9784722222222223</v>
      </c>
      <c r="AE402" s="9">
        <f t="shared" si="242"/>
        <v>0</v>
      </c>
      <c r="AF402" s="163">
        <v>0.98611111111111116</v>
      </c>
      <c r="AG402" s="163">
        <v>0.98958333333333337</v>
      </c>
      <c r="AH402" s="9">
        <f t="shared" si="249"/>
        <v>3.4722222222222099E-3</v>
      </c>
      <c r="AI402" s="154">
        <f t="shared" si="220"/>
        <v>0</v>
      </c>
      <c r="AJ402" s="154">
        <f t="shared" si="221"/>
        <v>5</v>
      </c>
      <c r="AK402" s="163">
        <v>0.98958333333333337</v>
      </c>
      <c r="AL402" s="163">
        <v>0.99305555555555547</v>
      </c>
      <c r="AM402" s="9">
        <f t="shared" si="250"/>
        <v>3.4722222222220989E-3</v>
      </c>
      <c r="AN402" s="568">
        <f t="shared" si="251"/>
        <v>0.41666666666666652</v>
      </c>
      <c r="AO402" s="10">
        <f t="shared" si="252"/>
        <v>10</v>
      </c>
      <c r="AP402" s="10">
        <f t="shared" si="253"/>
        <v>0</v>
      </c>
      <c r="AQ402" s="565">
        <f t="shared" si="239"/>
        <v>9.375E-2</v>
      </c>
      <c r="AR402" s="10">
        <f t="shared" si="254"/>
        <v>2</v>
      </c>
      <c r="AS402" s="10">
        <f t="shared" si="255"/>
        <v>15</v>
      </c>
      <c r="AT402" s="556"/>
      <c r="AU402" s="554"/>
      <c r="AV402" s="554"/>
      <c r="AW402" s="546">
        <f t="shared" si="226"/>
        <v>0</v>
      </c>
      <c r="AX402" s="546">
        <f t="shared" si="199"/>
        <v>0</v>
      </c>
      <c r="AY402" s="554"/>
      <c r="AZ402" s="546">
        <f t="shared" si="227"/>
        <v>0</v>
      </c>
      <c r="BA402" s="546">
        <f t="shared" si="228"/>
        <v>0</v>
      </c>
      <c r="BB402" s="554"/>
      <c r="BC402" s="546">
        <f t="shared" si="229"/>
        <v>0</v>
      </c>
      <c r="BD402" s="546">
        <f t="shared" si="230"/>
        <v>0</v>
      </c>
      <c r="BE402" s="554"/>
      <c r="BF402" s="546">
        <f t="shared" si="231"/>
        <v>0</v>
      </c>
      <c r="BG402" s="546">
        <f t="shared" si="232"/>
        <v>0</v>
      </c>
      <c r="BH402" s="554"/>
      <c r="BI402" s="637">
        <f t="shared" si="233"/>
        <v>0</v>
      </c>
      <c r="BJ402" s="558">
        <f t="shared" si="234"/>
        <v>0</v>
      </c>
      <c r="BK402" s="642">
        <f t="shared" si="240"/>
        <v>56.311034482758622</v>
      </c>
    </row>
    <row r="403" spans="1:63" s="164" customFormat="1" x14ac:dyDescent="0.25">
      <c r="A403" s="603">
        <v>40832</v>
      </c>
      <c r="B403" s="531">
        <f t="shared" si="256"/>
        <v>10</v>
      </c>
      <c r="C403" s="604">
        <v>3</v>
      </c>
      <c r="D403" s="605" t="s">
        <v>224</v>
      </c>
      <c r="E403" s="605" t="s">
        <v>225</v>
      </c>
      <c r="F403" s="531">
        <v>3549.29</v>
      </c>
      <c r="G403" s="604">
        <v>59</v>
      </c>
      <c r="H403" s="604">
        <v>0</v>
      </c>
      <c r="I403" s="556">
        <v>0.68402777777777779</v>
      </c>
      <c r="J403" s="556">
        <v>0.68402777777777779</v>
      </c>
      <c r="K403" s="163">
        <v>0.69097222222222221</v>
      </c>
      <c r="L403" s="565">
        <f t="shared" si="246"/>
        <v>6.9444444444444198E-3</v>
      </c>
      <c r="M403" s="163">
        <v>0.82291666666666663</v>
      </c>
      <c r="N403" s="565">
        <f t="shared" si="247"/>
        <v>0.13194444444444442</v>
      </c>
      <c r="O403" s="163">
        <v>0.84722222222222221</v>
      </c>
      <c r="P403" s="565">
        <f t="shared" si="248"/>
        <v>2.430555555555558E-2</v>
      </c>
      <c r="Q403" s="163">
        <v>0.85416666666666663</v>
      </c>
      <c r="R403" s="163">
        <v>0.89583333333333337</v>
      </c>
      <c r="S403" s="9">
        <f t="shared" si="225"/>
        <v>4.1666666666666741E-2</v>
      </c>
      <c r="T403" s="163">
        <v>0.85416666666666663</v>
      </c>
      <c r="U403" s="163">
        <v>0.89583333333333337</v>
      </c>
      <c r="V403" s="9">
        <f t="shared" si="241"/>
        <v>4.1666666666666741E-2</v>
      </c>
      <c r="W403" s="163">
        <v>1.0555555555555556</v>
      </c>
      <c r="X403" s="9">
        <f t="shared" si="214"/>
        <v>0.15972222222222221</v>
      </c>
      <c r="Y403" s="163">
        <v>1.0569444444444445</v>
      </c>
      <c r="Z403" s="155">
        <f t="shared" si="237"/>
        <v>1.388888888888884E-3</v>
      </c>
      <c r="AA403" s="163">
        <v>1.1520833333333333</v>
      </c>
      <c r="AB403" s="565">
        <f t="shared" si="238"/>
        <v>9.5138888888888884E-2</v>
      </c>
      <c r="AC403" s="163">
        <v>1.1520833333333333</v>
      </c>
      <c r="AD403" s="163">
        <v>1.1520833333333333</v>
      </c>
      <c r="AE403" s="9">
        <f t="shared" si="242"/>
        <v>0</v>
      </c>
      <c r="AF403" s="163">
        <v>1.1597222222222221</v>
      </c>
      <c r="AG403" s="163">
        <v>1.1631944444444444</v>
      </c>
      <c r="AH403" s="9">
        <f t="shared" si="249"/>
        <v>3.4722222222223209E-3</v>
      </c>
      <c r="AI403" s="154">
        <f t="shared" si="220"/>
        <v>0</v>
      </c>
      <c r="AJ403" s="154">
        <f t="shared" si="221"/>
        <v>5</v>
      </c>
      <c r="AK403" s="163">
        <v>1.1631944444444444</v>
      </c>
      <c r="AL403" s="163">
        <v>1.1666666666666667</v>
      </c>
      <c r="AM403" s="9">
        <f t="shared" si="250"/>
        <v>3.4722222222223209E-3</v>
      </c>
      <c r="AN403" s="568">
        <f t="shared" si="251"/>
        <v>0.48263888888888895</v>
      </c>
      <c r="AO403" s="10">
        <f t="shared" si="252"/>
        <v>11</v>
      </c>
      <c r="AP403" s="10">
        <f t="shared" si="253"/>
        <v>35</v>
      </c>
      <c r="AQ403" s="565">
        <f t="shared" si="239"/>
        <v>9.5138888888888884E-2</v>
      </c>
      <c r="AR403" s="10">
        <f t="shared" si="254"/>
        <v>2</v>
      </c>
      <c r="AS403" s="10">
        <f t="shared" si="255"/>
        <v>17</v>
      </c>
      <c r="AT403" s="556"/>
      <c r="AU403" s="554"/>
      <c r="AV403" s="554"/>
      <c r="AW403" s="546">
        <f t="shared" si="226"/>
        <v>0</v>
      </c>
      <c r="AX403" s="546">
        <f t="shared" si="199"/>
        <v>0</v>
      </c>
      <c r="AY403" s="554"/>
      <c r="AZ403" s="546">
        <f t="shared" si="227"/>
        <v>0</v>
      </c>
      <c r="BA403" s="546">
        <f t="shared" si="228"/>
        <v>0</v>
      </c>
      <c r="BB403" s="554"/>
      <c r="BC403" s="546">
        <f t="shared" si="229"/>
        <v>0</v>
      </c>
      <c r="BD403" s="546">
        <f t="shared" si="230"/>
        <v>0</v>
      </c>
      <c r="BE403" s="554"/>
      <c r="BF403" s="546">
        <f t="shared" si="231"/>
        <v>0</v>
      </c>
      <c r="BG403" s="546">
        <f t="shared" si="232"/>
        <v>0</v>
      </c>
      <c r="BH403" s="554"/>
      <c r="BI403" s="637">
        <f t="shared" si="233"/>
        <v>0</v>
      </c>
      <c r="BJ403" s="558">
        <f t="shared" si="234"/>
        <v>0</v>
      </c>
      <c r="BK403" s="642">
        <f t="shared" si="240"/>
        <v>60.157457627118646</v>
      </c>
    </row>
    <row r="404" spans="1:63" s="164" customFormat="1" x14ac:dyDescent="0.25">
      <c r="A404" s="603">
        <v>40833</v>
      </c>
      <c r="B404" s="531">
        <f t="shared" si="256"/>
        <v>10</v>
      </c>
      <c r="C404" s="604">
        <v>36</v>
      </c>
      <c r="D404" s="605" t="s">
        <v>33</v>
      </c>
      <c r="E404" s="605" t="s">
        <v>273</v>
      </c>
      <c r="F404" s="531">
        <v>3746.42</v>
      </c>
      <c r="G404" s="604">
        <v>59</v>
      </c>
      <c r="H404" s="604">
        <v>0</v>
      </c>
      <c r="I404" s="556">
        <v>0.94791666666666663</v>
      </c>
      <c r="J404" s="556">
        <v>0.94791666666666663</v>
      </c>
      <c r="K404" s="163">
        <v>1.0034722222222221</v>
      </c>
      <c r="L404" s="565">
        <f t="shared" si="246"/>
        <v>5.5555555555555469E-2</v>
      </c>
      <c r="M404" s="163">
        <v>1.0729166666666667</v>
      </c>
      <c r="N404" s="565">
        <f t="shared" si="247"/>
        <v>6.9444444444444642E-2</v>
      </c>
      <c r="O404" s="163">
        <v>1.0888888888888888</v>
      </c>
      <c r="P404" s="565">
        <f t="shared" si="248"/>
        <v>1.5972222222222054E-2</v>
      </c>
      <c r="Q404" s="163">
        <v>1.0902777777777779</v>
      </c>
      <c r="R404" s="163">
        <v>1.1319444444444444</v>
      </c>
      <c r="S404" s="9">
        <f t="shared" si="225"/>
        <v>4.1666666666666519E-2</v>
      </c>
      <c r="T404" s="163">
        <v>1.0902777777777779</v>
      </c>
      <c r="U404" s="163">
        <v>1.1319444444444444</v>
      </c>
      <c r="V404" s="9">
        <f t="shared" si="241"/>
        <v>4.1666666666666519E-2</v>
      </c>
      <c r="W404" s="163">
        <v>1.1805555555555556</v>
      </c>
      <c r="X404" s="9">
        <f t="shared" si="214"/>
        <v>4.861111111111116E-2</v>
      </c>
      <c r="Y404" s="163">
        <v>1.1812500000000001</v>
      </c>
      <c r="Z404" s="155">
        <f t="shared" si="237"/>
        <v>6.94444444444553E-4</v>
      </c>
      <c r="AA404" s="163">
        <v>1.2847222222222221</v>
      </c>
      <c r="AB404" s="565">
        <f t="shared" si="238"/>
        <v>0.10347222222222197</v>
      </c>
      <c r="AC404" s="163">
        <v>1.2847222222222221</v>
      </c>
      <c r="AD404" s="163">
        <v>1.2847222222222221</v>
      </c>
      <c r="AE404" s="9">
        <f t="shared" si="242"/>
        <v>0</v>
      </c>
      <c r="AF404" s="163">
        <v>1.2986111111111112</v>
      </c>
      <c r="AG404" s="163">
        <v>1.3020833333333333</v>
      </c>
      <c r="AH404" s="9">
        <f t="shared" si="249"/>
        <v>3.4722222222220989E-3</v>
      </c>
      <c r="AI404" s="154">
        <f t="shared" si="220"/>
        <v>0</v>
      </c>
      <c r="AJ404" s="154">
        <f t="shared" si="221"/>
        <v>5</v>
      </c>
      <c r="AK404" s="163">
        <v>1.3020833333333333</v>
      </c>
      <c r="AL404" s="163">
        <v>1.3055555555555556</v>
      </c>
      <c r="AM404" s="9">
        <f t="shared" si="250"/>
        <v>3.4722222222223209E-3</v>
      </c>
      <c r="AN404" s="568">
        <f t="shared" si="251"/>
        <v>0.35763888888888895</v>
      </c>
      <c r="AO404" s="10">
        <f t="shared" si="252"/>
        <v>8</v>
      </c>
      <c r="AP404" s="10">
        <f t="shared" si="253"/>
        <v>35</v>
      </c>
      <c r="AQ404" s="565">
        <f t="shared" si="239"/>
        <v>0.10347222222222197</v>
      </c>
      <c r="AR404" s="10">
        <f t="shared" si="254"/>
        <v>2</v>
      </c>
      <c r="AS404" s="10">
        <f t="shared" si="255"/>
        <v>29</v>
      </c>
      <c r="AT404" s="556"/>
      <c r="AU404" s="554"/>
      <c r="AV404" s="554"/>
      <c r="AW404" s="546">
        <f t="shared" si="226"/>
        <v>0</v>
      </c>
      <c r="AX404" s="546">
        <f t="shared" si="199"/>
        <v>0</v>
      </c>
      <c r="AY404" s="554"/>
      <c r="AZ404" s="546">
        <f t="shared" si="227"/>
        <v>0</v>
      </c>
      <c r="BA404" s="546">
        <f t="shared" si="228"/>
        <v>0</v>
      </c>
      <c r="BB404" s="554"/>
      <c r="BC404" s="546">
        <f t="shared" si="229"/>
        <v>0</v>
      </c>
      <c r="BD404" s="546">
        <f t="shared" si="230"/>
        <v>0</v>
      </c>
      <c r="BE404" s="554"/>
      <c r="BF404" s="546">
        <f t="shared" si="231"/>
        <v>0</v>
      </c>
      <c r="BG404" s="546">
        <f t="shared" si="232"/>
        <v>0</v>
      </c>
      <c r="BH404" s="554"/>
      <c r="BI404" s="637">
        <f t="shared" si="233"/>
        <v>0</v>
      </c>
      <c r="BJ404" s="558">
        <f t="shared" si="234"/>
        <v>0</v>
      </c>
      <c r="BK404" s="642">
        <f t="shared" si="240"/>
        <v>63.498644067796612</v>
      </c>
    </row>
    <row r="405" spans="1:63" s="164" customFormat="1" x14ac:dyDescent="0.25">
      <c r="A405" s="603">
        <v>40833</v>
      </c>
      <c r="B405" s="531">
        <f t="shared" si="256"/>
        <v>10</v>
      </c>
      <c r="C405" s="604">
        <v>7</v>
      </c>
      <c r="D405" s="605" t="s">
        <v>277</v>
      </c>
      <c r="E405" s="605" t="s">
        <v>276</v>
      </c>
      <c r="F405" s="531">
        <v>3424.72</v>
      </c>
      <c r="G405" s="604">
        <v>58</v>
      </c>
      <c r="H405" s="604">
        <v>1</v>
      </c>
      <c r="I405" s="556">
        <v>0.31597222222222221</v>
      </c>
      <c r="J405" s="556">
        <v>0.31597222222222221</v>
      </c>
      <c r="K405" s="163">
        <v>0.33333333333333331</v>
      </c>
      <c r="L405" s="565">
        <f t="shared" si="246"/>
        <v>1.7361111111111105E-2</v>
      </c>
      <c r="M405" s="163">
        <v>0.34722222222222227</v>
      </c>
      <c r="N405" s="565">
        <f t="shared" si="247"/>
        <v>1.3888888888888951E-2</v>
      </c>
      <c r="O405" s="163">
        <v>0.35416666666666669</v>
      </c>
      <c r="P405" s="565">
        <f t="shared" si="248"/>
        <v>6.9444444444444198E-3</v>
      </c>
      <c r="Q405" s="163">
        <v>0.35555555555555557</v>
      </c>
      <c r="R405" s="163">
        <v>0.38541666666666669</v>
      </c>
      <c r="S405" s="9">
        <f t="shared" si="225"/>
        <v>2.9861111111111116E-2</v>
      </c>
      <c r="T405" s="163">
        <v>0.35555555555555557</v>
      </c>
      <c r="U405" s="163">
        <v>0.38541666666666669</v>
      </c>
      <c r="V405" s="9">
        <f t="shared" si="241"/>
        <v>2.9861111111111116E-2</v>
      </c>
      <c r="W405" s="163">
        <v>0.35416666666666669</v>
      </c>
      <c r="X405" s="9">
        <f t="shared" si="214"/>
        <v>-3.125E-2</v>
      </c>
      <c r="Y405" s="163">
        <v>0.41388888888888892</v>
      </c>
      <c r="Z405" s="155">
        <f t="shared" si="237"/>
        <v>5.9722222222222232E-2</v>
      </c>
      <c r="AA405" s="163">
        <v>0.49305555555555558</v>
      </c>
      <c r="AB405" s="565">
        <f t="shared" si="238"/>
        <v>7.9166666666666663E-2</v>
      </c>
      <c r="AC405" s="163">
        <v>0.49305555555555558</v>
      </c>
      <c r="AD405" s="163">
        <v>0.49305555555555558</v>
      </c>
      <c r="AE405" s="9">
        <f t="shared" si="242"/>
        <v>0</v>
      </c>
      <c r="AF405" s="163">
        <v>0.50347222222222221</v>
      </c>
      <c r="AG405" s="163">
        <v>0.50555555555555554</v>
      </c>
      <c r="AH405" s="9">
        <f t="shared" si="249"/>
        <v>2.0833333333333259E-3</v>
      </c>
      <c r="AI405" s="154">
        <f t="shared" si="220"/>
        <v>0</v>
      </c>
      <c r="AJ405" s="154">
        <f t="shared" si="221"/>
        <v>3</v>
      </c>
      <c r="AK405" s="163">
        <v>0.50555555555555554</v>
      </c>
      <c r="AL405" s="163">
        <v>0.50694444444444442</v>
      </c>
      <c r="AM405" s="9">
        <f t="shared" si="250"/>
        <v>1.388888888888884E-3</v>
      </c>
      <c r="AN405" s="568">
        <f t="shared" si="251"/>
        <v>0.19097222222222221</v>
      </c>
      <c r="AO405" s="10">
        <f t="shared" si="252"/>
        <v>4</v>
      </c>
      <c r="AP405" s="10">
        <f t="shared" si="253"/>
        <v>35</v>
      </c>
      <c r="AQ405" s="565">
        <f t="shared" si="239"/>
        <v>7.9166666666666663E-2</v>
      </c>
      <c r="AR405" s="10">
        <f t="shared" si="254"/>
        <v>1</v>
      </c>
      <c r="AS405" s="10">
        <f t="shared" si="255"/>
        <v>54</v>
      </c>
      <c r="AT405" s="556"/>
      <c r="AU405" s="554"/>
      <c r="AV405" s="554"/>
      <c r="AW405" s="546">
        <f t="shared" si="226"/>
        <v>0</v>
      </c>
      <c r="AX405" s="546">
        <f t="shared" ref="AX405:AX468" si="257">MINUTE(AV405)</f>
        <v>0</v>
      </c>
      <c r="AY405" s="554"/>
      <c r="AZ405" s="546">
        <f t="shared" si="227"/>
        <v>0</v>
      </c>
      <c r="BA405" s="546">
        <f t="shared" si="228"/>
        <v>0</v>
      </c>
      <c r="BB405" s="554"/>
      <c r="BC405" s="546">
        <f t="shared" si="229"/>
        <v>0</v>
      </c>
      <c r="BD405" s="546">
        <f t="shared" si="230"/>
        <v>0</v>
      </c>
      <c r="BE405" s="554"/>
      <c r="BF405" s="546">
        <f t="shared" si="231"/>
        <v>0</v>
      </c>
      <c r="BG405" s="546">
        <f t="shared" si="232"/>
        <v>0</v>
      </c>
      <c r="BH405" s="554"/>
      <c r="BI405" s="637">
        <f t="shared" si="233"/>
        <v>0</v>
      </c>
      <c r="BJ405" s="558">
        <f t="shared" si="234"/>
        <v>0</v>
      </c>
      <c r="BK405" s="642">
        <f t="shared" si="240"/>
        <v>59.046896551724132</v>
      </c>
    </row>
    <row r="406" spans="1:63" s="164" customFormat="1" x14ac:dyDescent="0.25">
      <c r="A406" s="603">
        <v>40833</v>
      </c>
      <c r="B406" s="531">
        <f t="shared" si="256"/>
        <v>10</v>
      </c>
      <c r="C406" s="604">
        <v>1</v>
      </c>
      <c r="D406" s="605" t="s">
        <v>380</v>
      </c>
      <c r="E406" s="605" t="s">
        <v>265</v>
      </c>
      <c r="F406" s="531">
        <v>3439.83</v>
      </c>
      <c r="G406" s="604">
        <v>59</v>
      </c>
      <c r="H406" s="604">
        <v>0</v>
      </c>
      <c r="I406" s="556">
        <v>0.84027777777777779</v>
      </c>
      <c r="J406" s="556">
        <v>0.84027777777777779</v>
      </c>
      <c r="K406" s="163">
        <v>0.88541666666666663</v>
      </c>
      <c r="L406" s="565">
        <f t="shared" si="246"/>
        <v>4.513888888888884E-2</v>
      </c>
      <c r="M406" s="163">
        <v>0.88888888888888884</v>
      </c>
      <c r="N406" s="565">
        <f t="shared" si="247"/>
        <v>3.4722222222222099E-3</v>
      </c>
      <c r="O406" s="163">
        <v>0.90486111111111101</v>
      </c>
      <c r="P406" s="565">
        <f t="shared" si="248"/>
        <v>1.5972222222222165E-2</v>
      </c>
      <c r="Q406" s="163">
        <v>0.90625</v>
      </c>
      <c r="R406" s="163">
        <v>0.95833333333333337</v>
      </c>
      <c r="S406" s="9">
        <f t="shared" si="225"/>
        <v>5.208333333333337E-2</v>
      </c>
      <c r="T406" s="163">
        <v>0.90625</v>
      </c>
      <c r="U406" s="163">
        <v>0.95833333333333337</v>
      </c>
      <c r="V406" s="9">
        <f t="shared" si="241"/>
        <v>5.208333333333337E-2</v>
      </c>
      <c r="W406" s="163">
        <v>0.96458333333333324</v>
      </c>
      <c r="X406" s="9">
        <f t="shared" si="214"/>
        <v>6.2499999999998668E-3</v>
      </c>
      <c r="Y406" s="163">
        <v>0.96458333333333324</v>
      </c>
      <c r="Z406" s="155">
        <f t="shared" si="237"/>
        <v>0</v>
      </c>
      <c r="AA406" s="163">
        <v>1.0673611111111112</v>
      </c>
      <c r="AB406" s="565">
        <f t="shared" si="238"/>
        <v>0.10277777777777797</v>
      </c>
      <c r="AC406" s="163">
        <v>1.0673611111111112</v>
      </c>
      <c r="AD406" s="163">
        <v>1.0673611111111112</v>
      </c>
      <c r="AE406" s="9">
        <f t="shared" si="242"/>
        <v>0</v>
      </c>
      <c r="AF406" s="163">
        <v>1.0763888888888888</v>
      </c>
      <c r="AG406" s="163">
        <v>1.0798611111111112</v>
      </c>
      <c r="AH406" s="9">
        <f t="shared" si="249"/>
        <v>3.4722222222223209E-3</v>
      </c>
      <c r="AI406" s="154">
        <f t="shared" si="220"/>
        <v>0</v>
      </c>
      <c r="AJ406" s="154">
        <f t="shared" si="221"/>
        <v>5</v>
      </c>
      <c r="AK406" s="163">
        <v>1.0798611111111112</v>
      </c>
      <c r="AL406" s="163">
        <v>1.08125</v>
      </c>
      <c r="AM406" s="9">
        <f t="shared" si="250"/>
        <v>1.388888888888884E-3</v>
      </c>
      <c r="AN406" s="568">
        <f t="shared" si="251"/>
        <v>0.24097222222222225</v>
      </c>
      <c r="AO406" s="10">
        <f t="shared" si="252"/>
        <v>5</v>
      </c>
      <c r="AP406" s="10">
        <f t="shared" si="253"/>
        <v>47</v>
      </c>
      <c r="AQ406" s="565">
        <f t="shared" si="239"/>
        <v>0.10277777777777797</v>
      </c>
      <c r="AR406" s="10">
        <f t="shared" si="254"/>
        <v>2</v>
      </c>
      <c r="AS406" s="10">
        <f t="shared" si="255"/>
        <v>28</v>
      </c>
      <c r="AT406" s="556"/>
      <c r="AU406" s="554"/>
      <c r="AV406" s="554"/>
      <c r="AW406" s="546">
        <f t="shared" si="226"/>
        <v>0</v>
      </c>
      <c r="AX406" s="546">
        <f t="shared" si="257"/>
        <v>0</v>
      </c>
      <c r="AY406" s="554"/>
      <c r="AZ406" s="546">
        <f t="shared" si="227"/>
        <v>0</v>
      </c>
      <c r="BA406" s="546">
        <f t="shared" si="228"/>
        <v>0</v>
      </c>
      <c r="BB406" s="554"/>
      <c r="BC406" s="546">
        <f t="shared" si="229"/>
        <v>0</v>
      </c>
      <c r="BD406" s="546">
        <f t="shared" si="230"/>
        <v>0</v>
      </c>
      <c r="BE406" s="554"/>
      <c r="BF406" s="546">
        <f t="shared" si="231"/>
        <v>0</v>
      </c>
      <c r="BG406" s="546">
        <f t="shared" si="232"/>
        <v>0</v>
      </c>
      <c r="BH406" s="554"/>
      <c r="BI406" s="637">
        <f t="shared" si="233"/>
        <v>0</v>
      </c>
      <c r="BJ406" s="558">
        <f t="shared" si="234"/>
        <v>0</v>
      </c>
      <c r="BK406" s="642">
        <f t="shared" si="240"/>
        <v>58.30220338983051</v>
      </c>
    </row>
    <row r="407" spans="1:63" s="164" customFormat="1" ht="30" x14ac:dyDescent="0.25">
      <c r="A407" s="603">
        <v>40834</v>
      </c>
      <c r="B407" s="531">
        <f t="shared" si="256"/>
        <v>10</v>
      </c>
      <c r="C407" s="604">
        <v>37</v>
      </c>
      <c r="D407" s="605" t="s">
        <v>33</v>
      </c>
      <c r="E407" s="605" t="s">
        <v>335</v>
      </c>
      <c r="F407" s="531">
        <v>3413.34</v>
      </c>
      <c r="G407" s="604">
        <v>54</v>
      </c>
      <c r="H407" s="604">
        <v>5</v>
      </c>
      <c r="I407" s="556">
        <v>0.13541666666666666</v>
      </c>
      <c r="J407" s="556">
        <v>0.13541666666666666</v>
      </c>
      <c r="K407" s="163">
        <v>0.1423611111111111</v>
      </c>
      <c r="L407" s="565">
        <f t="shared" si="246"/>
        <v>6.9444444444444475E-3</v>
      </c>
      <c r="M407" s="163">
        <v>0.15277777777777776</v>
      </c>
      <c r="N407" s="565">
        <f t="shared" si="247"/>
        <v>1.0416666666666657E-2</v>
      </c>
      <c r="O407" s="163">
        <v>0.16666666666666666</v>
      </c>
      <c r="P407" s="565">
        <f t="shared" si="248"/>
        <v>1.3888888888888895E-2</v>
      </c>
      <c r="Q407" s="163">
        <v>0.17361111111111113</v>
      </c>
      <c r="R407" s="163">
        <v>0.19444444444444445</v>
      </c>
      <c r="S407" s="9">
        <f t="shared" si="225"/>
        <v>2.0833333333333315E-2</v>
      </c>
      <c r="T407" s="163">
        <v>0.17361111111111113</v>
      </c>
      <c r="U407" s="163">
        <v>0.19444444444444445</v>
      </c>
      <c r="V407" s="9">
        <f t="shared" si="241"/>
        <v>2.0833333333333315E-2</v>
      </c>
      <c r="W407" s="163">
        <v>0.19722222222222222</v>
      </c>
      <c r="X407" s="9">
        <f t="shared" si="214"/>
        <v>2.7777777777777679E-3</v>
      </c>
      <c r="Y407" s="163">
        <v>0.19791666666666666</v>
      </c>
      <c r="Z407" s="155">
        <f t="shared" si="237"/>
        <v>6.9444444444444198E-4</v>
      </c>
      <c r="AA407" s="163">
        <v>0.38958333333333334</v>
      </c>
      <c r="AB407" s="565">
        <f t="shared" si="238"/>
        <v>0.19166666666666668</v>
      </c>
      <c r="AC407" s="163">
        <v>0.38958333333333334</v>
      </c>
      <c r="AD407" s="163">
        <v>0.38958333333333334</v>
      </c>
      <c r="AE407" s="9">
        <f t="shared" si="242"/>
        <v>0</v>
      </c>
      <c r="AF407" s="163">
        <v>0.40277777777777773</v>
      </c>
      <c r="AG407" s="163">
        <v>0.40833333333333338</v>
      </c>
      <c r="AH407" s="9">
        <f t="shared" si="249"/>
        <v>5.5555555555556468E-3</v>
      </c>
      <c r="AI407" s="154">
        <f t="shared" si="220"/>
        <v>0</v>
      </c>
      <c r="AJ407" s="154">
        <f t="shared" si="221"/>
        <v>8</v>
      </c>
      <c r="AK407" s="163">
        <v>0.40833333333333338</v>
      </c>
      <c r="AL407" s="163">
        <v>0.40972222222222227</v>
      </c>
      <c r="AM407" s="9">
        <f t="shared" si="250"/>
        <v>1.388888888888884E-3</v>
      </c>
      <c r="AN407" s="568">
        <f t="shared" si="251"/>
        <v>0.27430555555555558</v>
      </c>
      <c r="AO407" s="10">
        <f t="shared" si="252"/>
        <v>6</v>
      </c>
      <c r="AP407" s="10">
        <f t="shared" si="253"/>
        <v>35</v>
      </c>
      <c r="AQ407" s="565">
        <f t="shared" si="239"/>
        <v>0.19166666666666668</v>
      </c>
      <c r="AR407" s="10">
        <f t="shared" si="254"/>
        <v>4</v>
      </c>
      <c r="AS407" s="10">
        <f t="shared" si="255"/>
        <v>36</v>
      </c>
      <c r="AT407" s="556"/>
      <c r="AU407" s="554"/>
      <c r="AV407" s="554"/>
      <c r="AW407" s="546">
        <f t="shared" si="226"/>
        <v>0</v>
      </c>
      <c r="AX407" s="546">
        <f t="shared" si="257"/>
        <v>0</v>
      </c>
      <c r="AY407" s="554"/>
      <c r="AZ407" s="546">
        <f t="shared" si="227"/>
        <v>0</v>
      </c>
      <c r="BA407" s="546">
        <f t="shared" si="228"/>
        <v>0</v>
      </c>
      <c r="BB407" s="554"/>
      <c r="BC407" s="546">
        <f t="shared" si="229"/>
        <v>0</v>
      </c>
      <c r="BD407" s="546">
        <f t="shared" si="230"/>
        <v>0</v>
      </c>
      <c r="BE407" s="554"/>
      <c r="BF407" s="546">
        <f t="shared" si="231"/>
        <v>0</v>
      </c>
      <c r="BG407" s="546">
        <f t="shared" si="232"/>
        <v>0</v>
      </c>
      <c r="BH407" s="554"/>
      <c r="BI407" s="637">
        <f t="shared" si="233"/>
        <v>0</v>
      </c>
      <c r="BJ407" s="558">
        <f t="shared" si="234"/>
        <v>0</v>
      </c>
      <c r="BK407" s="642">
        <f t="shared" si="240"/>
        <v>63.21</v>
      </c>
    </row>
    <row r="408" spans="1:63" s="164" customFormat="1" x14ac:dyDescent="0.25">
      <c r="A408" s="603">
        <v>40834</v>
      </c>
      <c r="B408" s="531">
        <f t="shared" si="256"/>
        <v>10</v>
      </c>
      <c r="C408" s="604">
        <v>6</v>
      </c>
      <c r="D408" s="605" t="s">
        <v>243</v>
      </c>
      <c r="E408" s="605" t="s">
        <v>288</v>
      </c>
      <c r="F408" s="531">
        <v>3722.28</v>
      </c>
      <c r="G408" s="604">
        <v>56</v>
      </c>
      <c r="H408" s="604">
        <v>3</v>
      </c>
      <c r="I408" s="556">
        <v>0.1875</v>
      </c>
      <c r="J408" s="556">
        <v>0.1875</v>
      </c>
      <c r="K408" s="163">
        <v>0.19444444444444445</v>
      </c>
      <c r="L408" s="565">
        <f t="shared" si="246"/>
        <v>6.9444444444444475E-3</v>
      </c>
      <c r="M408" s="163">
        <v>0.20833333333333334</v>
      </c>
      <c r="N408" s="565">
        <f t="shared" si="247"/>
        <v>1.3888888888888895E-2</v>
      </c>
      <c r="O408" s="163">
        <v>0.23958333333333334</v>
      </c>
      <c r="P408" s="565">
        <f t="shared" si="248"/>
        <v>3.125E-2</v>
      </c>
      <c r="Q408" s="163">
        <v>0.24305555555555555</v>
      </c>
      <c r="R408" s="163">
        <v>0.39583333333333331</v>
      </c>
      <c r="S408" s="9">
        <f t="shared" si="225"/>
        <v>0.15277777777777776</v>
      </c>
      <c r="T408" s="163">
        <v>0.24305555555555555</v>
      </c>
      <c r="U408" s="163">
        <v>0.39583333333333331</v>
      </c>
      <c r="V408" s="9">
        <f t="shared" si="241"/>
        <v>0.15277777777777776</v>
      </c>
      <c r="W408" s="163">
        <v>0.46180555555555558</v>
      </c>
      <c r="X408" s="9">
        <f t="shared" si="214"/>
        <v>6.5972222222222265E-2</v>
      </c>
      <c r="Y408" s="163">
        <v>0.48055555555555557</v>
      </c>
      <c r="Z408" s="155">
        <f t="shared" si="237"/>
        <v>1.8749999999999989E-2</v>
      </c>
      <c r="AA408" s="163">
        <v>0.56666666666666665</v>
      </c>
      <c r="AB408" s="565">
        <f t="shared" si="238"/>
        <v>8.6111111111111083E-2</v>
      </c>
      <c r="AC408" s="163">
        <v>0.56666666666666665</v>
      </c>
      <c r="AD408" s="163">
        <v>0.56666666666666665</v>
      </c>
      <c r="AE408" s="9">
        <f t="shared" si="242"/>
        <v>0</v>
      </c>
      <c r="AF408" s="163">
        <v>0.58194444444444449</v>
      </c>
      <c r="AG408" s="163">
        <v>0.58680555555555558</v>
      </c>
      <c r="AH408" s="9">
        <f t="shared" si="249"/>
        <v>4.8611111111110938E-3</v>
      </c>
      <c r="AI408" s="154">
        <f t="shared" si="220"/>
        <v>0</v>
      </c>
      <c r="AJ408" s="154">
        <f t="shared" si="221"/>
        <v>7</v>
      </c>
      <c r="AK408" s="163">
        <v>0.58680555555555558</v>
      </c>
      <c r="AL408" s="163">
        <v>0.59027777777777779</v>
      </c>
      <c r="AM408" s="9">
        <f t="shared" si="250"/>
        <v>3.4722222222222099E-3</v>
      </c>
      <c r="AN408" s="568">
        <f t="shared" si="251"/>
        <v>0.40277777777777779</v>
      </c>
      <c r="AO408" s="10">
        <f t="shared" si="252"/>
        <v>9</v>
      </c>
      <c r="AP408" s="10">
        <f t="shared" si="253"/>
        <v>40</v>
      </c>
      <c r="AQ408" s="565">
        <f t="shared" si="239"/>
        <v>8.6111111111111083E-2</v>
      </c>
      <c r="AR408" s="10">
        <f t="shared" si="254"/>
        <v>2</v>
      </c>
      <c r="AS408" s="10">
        <f t="shared" si="255"/>
        <v>4</v>
      </c>
      <c r="AT408" s="556"/>
      <c r="AU408" s="554"/>
      <c r="AV408" s="554"/>
      <c r="AW408" s="546">
        <f t="shared" si="226"/>
        <v>0</v>
      </c>
      <c r="AX408" s="546">
        <f t="shared" si="257"/>
        <v>0</v>
      </c>
      <c r="AY408" s="554"/>
      <c r="AZ408" s="546">
        <f t="shared" si="227"/>
        <v>0</v>
      </c>
      <c r="BA408" s="546">
        <f t="shared" si="228"/>
        <v>0</v>
      </c>
      <c r="BB408" s="554"/>
      <c r="BC408" s="546">
        <f t="shared" si="229"/>
        <v>0</v>
      </c>
      <c r="BD408" s="546">
        <f t="shared" si="230"/>
        <v>0</v>
      </c>
      <c r="BE408" s="554"/>
      <c r="BF408" s="546">
        <f t="shared" si="231"/>
        <v>0</v>
      </c>
      <c r="BG408" s="546">
        <f t="shared" si="232"/>
        <v>0</v>
      </c>
      <c r="BH408" s="554"/>
      <c r="BI408" s="637">
        <f t="shared" si="233"/>
        <v>0</v>
      </c>
      <c r="BJ408" s="558">
        <f t="shared" si="234"/>
        <v>0</v>
      </c>
      <c r="BK408" s="642">
        <f t="shared" si="240"/>
        <v>66.469285714285718</v>
      </c>
    </row>
    <row r="409" spans="1:63" s="164" customFormat="1" x14ac:dyDescent="0.25">
      <c r="A409" s="603">
        <v>40834</v>
      </c>
      <c r="B409" s="531">
        <f t="shared" si="256"/>
        <v>10</v>
      </c>
      <c r="C409" s="604">
        <v>8</v>
      </c>
      <c r="D409" s="605" t="s">
        <v>277</v>
      </c>
      <c r="E409" s="605" t="s">
        <v>276</v>
      </c>
      <c r="F409" s="531">
        <v>3437.08</v>
      </c>
      <c r="G409" s="604">
        <v>58</v>
      </c>
      <c r="H409" s="604">
        <v>1</v>
      </c>
      <c r="I409" s="556">
        <v>0.38541666666666669</v>
      </c>
      <c r="J409" s="556">
        <v>0.38541666666666669</v>
      </c>
      <c r="K409" s="163">
        <v>0.39930555555555558</v>
      </c>
      <c r="L409" s="565">
        <f t="shared" si="246"/>
        <v>1.3888888888888895E-2</v>
      </c>
      <c r="M409" s="163">
        <v>0.43402777777777773</v>
      </c>
      <c r="N409" s="565">
        <f t="shared" si="247"/>
        <v>3.4722222222222154E-2</v>
      </c>
      <c r="O409" s="163">
        <v>0.46875</v>
      </c>
      <c r="P409" s="565">
        <f t="shared" si="248"/>
        <v>3.4722222222222265E-2</v>
      </c>
      <c r="Q409" s="163">
        <v>0.47222222222222227</v>
      </c>
      <c r="R409" s="163">
        <v>0.52083333333333337</v>
      </c>
      <c r="S409" s="9">
        <f t="shared" si="225"/>
        <v>4.8611111111111105E-2</v>
      </c>
      <c r="T409" s="163">
        <v>0.47222222222222227</v>
      </c>
      <c r="U409" s="163">
        <v>0.52083333333333337</v>
      </c>
      <c r="V409" s="9">
        <f t="shared" si="241"/>
        <v>4.8611111111111105E-2</v>
      </c>
      <c r="W409" s="163">
        <v>0.59722222222222221</v>
      </c>
      <c r="X409" s="9">
        <f t="shared" si="214"/>
        <v>7.638888888888884E-2</v>
      </c>
      <c r="Y409" s="163">
        <v>0.61736111111111114</v>
      </c>
      <c r="Z409" s="155">
        <f t="shared" si="237"/>
        <v>2.0138888888888928E-2</v>
      </c>
      <c r="AA409" s="163">
        <v>0.66666666666666663</v>
      </c>
      <c r="AB409" s="565">
        <f t="shared" si="238"/>
        <v>4.9305555555555491E-2</v>
      </c>
      <c r="AC409" s="163">
        <v>0.66666666666666663</v>
      </c>
      <c r="AD409" s="163">
        <v>0.66666666666666663</v>
      </c>
      <c r="AE409" s="9">
        <f t="shared" si="242"/>
        <v>0</v>
      </c>
      <c r="AF409" s="163">
        <v>0.67361111111111116</v>
      </c>
      <c r="AG409" s="163">
        <v>0.67708333333333337</v>
      </c>
      <c r="AH409" s="9">
        <f t="shared" si="249"/>
        <v>3.4722222222222099E-3</v>
      </c>
      <c r="AI409" s="154">
        <f t="shared" si="220"/>
        <v>0</v>
      </c>
      <c r="AJ409" s="154">
        <f t="shared" si="221"/>
        <v>5</v>
      </c>
      <c r="AK409" s="163">
        <v>0.67708333333333337</v>
      </c>
      <c r="AL409" s="163">
        <v>0.67708333333333337</v>
      </c>
      <c r="AM409" s="9">
        <f t="shared" si="250"/>
        <v>0</v>
      </c>
      <c r="AN409" s="568">
        <f t="shared" si="251"/>
        <v>0.29166666666666669</v>
      </c>
      <c r="AO409" s="10">
        <f t="shared" si="252"/>
        <v>7</v>
      </c>
      <c r="AP409" s="10">
        <f t="shared" si="253"/>
        <v>0</v>
      </c>
      <c r="AQ409" s="565">
        <f t="shared" si="239"/>
        <v>4.9305555555555491E-2</v>
      </c>
      <c r="AR409" s="10">
        <f t="shared" si="254"/>
        <v>1</v>
      </c>
      <c r="AS409" s="10">
        <f t="shared" si="255"/>
        <v>11</v>
      </c>
      <c r="AT409" s="556"/>
      <c r="AU409" s="554"/>
      <c r="AV409" s="554"/>
      <c r="AW409" s="546">
        <f t="shared" si="226"/>
        <v>0</v>
      </c>
      <c r="AX409" s="546">
        <f t="shared" si="257"/>
        <v>0</v>
      </c>
      <c r="AY409" s="554"/>
      <c r="AZ409" s="546">
        <f t="shared" si="227"/>
        <v>0</v>
      </c>
      <c r="BA409" s="546">
        <f t="shared" si="228"/>
        <v>0</v>
      </c>
      <c r="BB409" s="554"/>
      <c r="BC409" s="546">
        <f t="shared" si="229"/>
        <v>0</v>
      </c>
      <c r="BD409" s="546">
        <f t="shared" si="230"/>
        <v>0</v>
      </c>
      <c r="BE409" s="554"/>
      <c r="BF409" s="546">
        <f t="shared" si="231"/>
        <v>0</v>
      </c>
      <c r="BG409" s="546">
        <f t="shared" si="232"/>
        <v>0</v>
      </c>
      <c r="BH409" s="554"/>
      <c r="BI409" s="637">
        <f t="shared" si="233"/>
        <v>0</v>
      </c>
      <c r="BJ409" s="558">
        <f t="shared" si="234"/>
        <v>0</v>
      </c>
      <c r="BK409" s="642">
        <f t="shared" si="240"/>
        <v>59.26</v>
      </c>
    </row>
    <row r="410" spans="1:63" s="164" customFormat="1" x14ac:dyDescent="0.25">
      <c r="A410" s="603">
        <v>40834</v>
      </c>
      <c r="B410" s="531">
        <f t="shared" si="256"/>
        <v>10</v>
      </c>
      <c r="C410" s="604">
        <v>7</v>
      </c>
      <c r="D410" s="605" t="s">
        <v>243</v>
      </c>
      <c r="E410" s="605" t="s">
        <v>288</v>
      </c>
      <c r="F410" s="531">
        <v>3697.57</v>
      </c>
      <c r="G410" s="604">
        <v>59</v>
      </c>
      <c r="H410" s="604">
        <v>0</v>
      </c>
      <c r="I410" s="556">
        <v>0.45833333333333331</v>
      </c>
      <c r="J410" s="556">
        <v>0.45833333333333331</v>
      </c>
      <c r="K410" s="163">
        <v>0.5</v>
      </c>
      <c r="L410" s="565">
        <f t="shared" si="246"/>
        <v>4.1666666666666685E-2</v>
      </c>
      <c r="M410" s="163">
        <v>0.57291666666666663</v>
      </c>
      <c r="N410" s="565">
        <f t="shared" si="247"/>
        <v>7.291666666666663E-2</v>
      </c>
      <c r="O410" s="163">
        <v>0.61111111111111105</v>
      </c>
      <c r="P410" s="565">
        <f t="shared" si="248"/>
        <v>3.819444444444442E-2</v>
      </c>
      <c r="Q410" s="163">
        <v>0.61458333333333337</v>
      </c>
      <c r="R410" s="163">
        <v>0.67361111111111116</v>
      </c>
      <c r="S410" s="9">
        <f t="shared" si="225"/>
        <v>5.902777777777779E-2</v>
      </c>
      <c r="T410" s="163">
        <v>0.61458333333333337</v>
      </c>
      <c r="U410" s="163">
        <v>0.67361111111111116</v>
      </c>
      <c r="V410" s="9">
        <f t="shared" si="241"/>
        <v>5.902777777777779E-2</v>
      </c>
      <c r="W410" s="163">
        <v>0.71527777777777779</v>
      </c>
      <c r="X410" s="9">
        <f t="shared" si="214"/>
        <v>4.166666666666663E-2</v>
      </c>
      <c r="Y410" s="163">
        <v>0.71597222222222223</v>
      </c>
      <c r="Z410" s="155">
        <f t="shared" si="237"/>
        <v>6.9444444444444198E-4</v>
      </c>
      <c r="AA410" s="163">
        <v>0.85763888888888884</v>
      </c>
      <c r="AB410" s="565">
        <f t="shared" si="238"/>
        <v>0.14166666666666661</v>
      </c>
      <c r="AC410" s="163">
        <v>0.85763888888888884</v>
      </c>
      <c r="AD410" s="163">
        <v>0.85763888888888884</v>
      </c>
      <c r="AE410" s="9">
        <f t="shared" si="242"/>
        <v>0</v>
      </c>
      <c r="AF410" s="163">
        <v>0.86249999999999993</v>
      </c>
      <c r="AG410" s="163">
        <v>0.86805555555555547</v>
      </c>
      <c r="AH410" s="9">
        <f t="shared" si="249"/>
        <v>5.5555555555555358E-3</v>
      </c>
      <c r="AI410" s="154">
        <f t="shared" si="220"/>
        <v>0</v>
      </c>
      <c r="AJ410" s="154">
        <f t="shared" si="221"/>
        <v>8</v>
      </c>
      <c r="AK410" s="163">
        <v>0.86805555555555547</v>
      </c>
      <c r="AL410" s="163">
        <v>0.86805555555555547</v>
      </c>
      <c r="AM410" s="9">
        <f t="shared" si="250"/>
        <v>0</v>
      </c>
      <c r="AN410" s="568">
        <f t="shared" si="251"/>
        <v>0.40972222222222215</v>
      </c>
      <c r="AO410" s="10">
        <f t="shared" si="252"/>
        <v>9</v>
      </c>
      <c r="AP410" s="10">
        <f t="shared" si="253"/>
        <v>50</v>
      </c>
      <c r="AQ410" s="565">
        <f t="shared" si="239"/>
        <v>0.14166666666666661</v>
      </c>
      <c r="AR410" s="10">
        <f t="shared" si="254"/>
        <v>3</v>
      </c>
      <c r="AS410" s="10">
        <f t="shared" si="255"/>
        <v>24</v>
      </c>
      <c r="AT410" s="556"/>
      <c r="AU410" s="554"/>
      <c r="AV410" s="554"/>
      <c r="AW410" s="546">
        <f t="shared" si="226"/>
        <v>0</v>
      </c>
      <c r="AX410" s="546">
        <f t="shared" si="257"/>
        <v>0</v>
      </c>
      <c r="AY410" s="554"/>
      <c r="AZ410" s="546">
        <f t="shared" si="227"/>
        <v>0</v>
      </c>
      <c r="BA410" s="546">
        <f t="shared" si="228"/>
        <v>0</v>
      </c>
      <c r="BB410" s="554"/>
      <c r="BC410" s="546">
        <f t="shared" si="229"/>
        <v>0</v>
      </c>
      <c r="BD410" s="546">
        <f t="shared" si="230"/>
        <v>0</v>
      </c>
      <c r="BE410" s="554"/>
      <c r="BF410" s="546">
        <f t="shared" si="231"/>
        <v>0</v>
      </c>
      <c r="BG410" s="546">
        <f t="shared" si="232"/>
        <v>0</v>
      </c>
      <c r="BH410" s="554"/>
      <c r="BI410" s="637">
        <f t="shared" si="233"/>
        <v>0</v>
      </c>
      <c r="BJ410" s="558">
        <f t="shared" si="234"/>
        <v>0</v>
      </c>
      <c r="BK410" s="642">
        <f t="shared" si="240"/>
        <v>62.670677966101699</v>
      </c>
    </row>
    <row r="411" spans="1:63" s="164" customFormat="1" x14ac:dyDescent="0.25">
      <c r="A411" s="603">
        <v>40834</v>
      </c>
      <c r="B411" s="531">
        <f t="shared" si="256"/>
        <v>10</v>
      </c>
      <c r="C411" s="604">
        <v>38</v>
      </c>
      <c r="D411" s="605" t="s">
        <v>33</v>
      </c>
      <c r="E411" s="605" t="s">
        <v>288</v>
      </c>
      <c r="F411" s="531">
        <v>3511.36</v>
      </c>
      <c r="G411" s="604">
        <v>56</v>
      </c>
      <c r="H411" s="604">
        <v>3</v>
      </c>
      <c r="I411" s="556">
        <v>0.65277777777777779</v>
      </c>
      <c r="J411" s="556">
        <v>0.65277777777777779</v>
      </c>
      <c r="K411" s="163">
        <v>0.68055555555555547</v>
      </c>
      <c r="L411" s="565">
        <f t="shared" si="246"/>
        <v>2.7777777777777679E-2</v>
      </c>
      <c r="M411" s="163">
        <v>0.69097222222222221</v>
      </c>
      <c r="N411" s="565">
        <f t="shared" si="247"/>
        <v>1.0416666666666741E-2</v>
      </c>
      <c r="O411" s="163">
        <v>0.73263888888888884</v>
      </c>
      <c r="P411" s="565">
        <f t="shared" si="248"/>
        <v>4.166666666666663E-2</v>
      </c>
      <c r="Q411" s="163">
        <v>0.73611111111111116</v>
      </c>
      <c r="R411" s="163">
        <v>0.78125</v>
      </c>
      <c r="S411" s="9">
        <f t="shared" si="225"/>
        <v>4.513888888888884E-2</v>
      </c>
      <c r="T411" s="163">
        <v>0.73611111111111116</v>
      </c>
      <c r="U411" s="163">
        <v>0.78125</v>
      </c>
      <c r="V411" s="9">
        <f t="shared" si="241"/>
        <v>4.513888888888884E-2</v>
      </c>
      <c r="W411" s="163">
        <v>0.86249999999999993</v>
      </c>
      <c r="X411" s="9">
        <f t="shared" si="214"/>
        <v>8.1249999999999933E-2</v>
      </c>
      <c r="Y411" s="163">
        <v>0.86319444444444438</v>
      </c>
      <c r="Z411" s="155">
        <f t="shared" si="237"/>
        <v>6.9444444444444198E-4</v>
      </c>
      <c r="AA411" s="163">
        <v>0.91666666666666663</v>
      </c>
      <c r="AB411" s="565">
        <f t="shared" si="238"/>
        <v>5.3472222222222254E-2</v>
      </c>
      <c r="AC411" s="163">
        <v>0.91666666666666663</v>
      </c>
      <c r="AD411" s="163">
        <v>0.91666666666666663</v>
      </c>
      <c r="AE411" s="9">
        <f t="shared" si="242"/>
        <v>0</v>
      </c>
      <c r="AF411" s="163">
        <v>0.92361111111111116</v>
      </c>
      <c r="AG411" s="163">
        <v>0.92708333333333337</v>
      </c>
      <c r="AH411" s="9">
        <f t="shared" si="249"/>
        <v>3.4722222222222099E-3</v>
      </c>
      <c r="AI411" s="154">
        <f t="shared" si="220"/>
        <v>0</v>
      </c>
      <c r="AJ411" s="154">
        <f t="shared" si="221"/>
        <v>5</v>
      </c>
      <c r="AK411" s="163">
        <v>0.92708333333333337</v>
      </c>
      <c r="AL411" s="163">
        <v>0.93055555555555547</v>
      </c>
      <c r="AM411" s="9">
        <f t="shared" si="250"/>
        <v>3.4722222222220989E-3</v>
      </c>
      <c r="AN411" s="568">
        <f t="shared" si="251"/>
        <v>0.27777777777777768</v>
      </c>
      <c r="AO411" s="10">
        <f t="shared" si="252"/>
        <v>6</v>
      </c>
      <c r="AP411" s="10">
        <f t="shared" si="253"/>
        <v>40</v>
      </c>
      <c r="AQ411" s="565">
        <f t="shared" si="239"/>
        <v>5.3472222222222254E-2</v>
      </c>
      <c r="AR411" s="10">
        <f t="shared" si="254"/>
        <v>1</v>
      </c>
      <c r="AS411" s="10">
        <f t="shared" si="255"/>
        <v>17</v>
      </c>
      <c r="AT411" s="556"/>
      <c r="AU411" s="554"/>
      <c r="AV411" s="554"/>
      <c r="AW411" s="546">
        <f t="shared" si="226"/>
        <v>0</v>
      </c>
      <c r="AX411" s="546">
        <f t="shared" si="257"/>
        <v>0</v>
      </c>
      <c r="AY411" s="554"/>
      <c r="AZ411" s="546">
        <f t="shared" si="227"/>
        <v>0</v>
      </c>
      <c r="BA411" s="546">
        <f t="shared" si="228"/>
        <v>0</v>
      </c>
      <c r="BB411" s="554"/>
      <c r="BC411" s="546">
        <f t="shared" si="229"/>
        <v>0</v>
      </c>
      <c r="BD411" s="546">
        <f t="shared" si="230"/>
        <v>0</v>
      </c>
      <c r="BE411" s="554"/>
      <c r="BF411" s="546">
        <f t="shared" si="231"/>
        <v>0</v>
      </c>
      <c r="BG411" s="546">
        <f t="shared" si="232"/>
        <v>0</v>
      </c>
      <c r="BH411" s="554"/>
      <c r="BI411" s="637">
        <f t="shared" si="233"/>
        <v>0</v>
      </c>
      <c r="BJ411" s="558">
        <f t="shared" si="234"/>
        <v>0</v>
      </c>
      <c r="BK411" s="642">
        <f t="shared" si="240"/>
        <v>62.702857142857148</v>
      </c>
    </row>
    <row r="412" spans="1:63" s="164" customFormat="1" x14ac:dyDescent="0.25">
      <c r="A412" s="603">
        <v>40834</v>
      </c>
      <c r="B412" s="531">
        <f t="shared" si="256"/>
        <v>10</v>
      </c>
      <c r="C412" s="604">
        <v>9</v>
      </c>
      <c r="D412" s="605" t="s">
        <v>277</v>
      </c>
      <c r="E412" s="605" t="s">
        <v>276</v>
      </c>
      <c r="F412" s="531">
        <v>3534.02</v>
      </c>
      <c r="G412" s="604">
        <v>59</v>
      </c>
      <c r="H412" s="604">
        <v>0</v>
      </c>
      <c r="I412" s="556">
        <v>0.70833333333333337</v>
      </c>
      <c r="J412" s="556">
        <v>0.70833333333333337</v>
      </c>
      <c r="K412" s="163">
        <v>0.75</v>
      </c>
      <c r="L412" s="565">
        <f t="shared" si="246"/>
        <v>4.166666666666663E-2</v>
      </c>
      <c r="M412" s="163">
        <v>0.86458333333333337</v>
      </c>
      <c r="N412" s="565">
        <f t="shared" si="247"/>
        <v>0.11458333333333337</v>
      </c>
      <c r="O412" s="163">
        <v>0.89583333333333337</v>
      </c>
      <c r="P412" s="565">
        <f t="shared" si="248"/>
        <v>3.125E-2</v>
      </c>
      <c r="Q412" s="163">
        <v>0.89583333333333337</v>
      </c>
      <c r="R412" s="163">
        <v>0.97222222222222221</v>
      </c>
      <c r="S412" s="9">
        <f t="shared" si="225"/>
        <v>7.638888888888884E-2</v>
      </c>
      <c r="T412" s="163">
        <v>0.89583333333333337</v>
      </c>
      <c r="U412" s="163">
        <v>0.97222222222222221</v>
      </c>
      <c r="V412" s="9">
        <f t="shared" si="241"/>
        <v>7.638888888888884E-2</v>
      </c>
      <c r="W412" s="163">
        <v>1.0006944444444443</v>
      </c>
      <c r="X412" s="9">
        <f t="shared" si="214"/>
        <v>2.8472222222222121E-2</v>
      </c>
      <c r="Y412" s="163">
        <v>1.0013888888888889</v>
      </c>
      <c r="Z412" s="155">
        <f t="shared" si="237"/>
        <v>6.94444444444553E-4</v>
      </c>
      <c r="AA412" s="163">
        <v>1.0875000000000001</v>
      </c>
      <c r="AB412" s="565">
        <f t="shared" si="238"/>
        <v>8.6111111111111249E-2</v>
      </c>
      <c r="AC412" s="163">
        <v>1.0875000000000001</v>
      </c>
      <c r="AD412" s="163">
        <v>1.0875000000000001</v>
      </c>
      <c r="AE412" s="9">
        <f t="shared" si="242"/>
        <v>0</v>
      </c>
      <c r="AF412" s="163">
        <v>1.09375</v>
      </c>
      <c r="AG412" s="163">
        <v>1.0986111111111112</v>
      </c>
      <c r="AH412" s="9">
        <f t="shared" si="249"/>
        <v>4.8611111111112049E-3</v>
      </c>
      <c r="AI412" s="154">
        <f t="shared" si="220"/>
        <v>0</v>
      </c>
      <c r="AJ412" s="154">
        <f t="shared" si="221"/>
        <v>7</v>
      </c>
      <c r="AK412" s="163">
        <v>1.0986111111111112</v>
      </c>
      <c r="AL412" s="163">
        <v>1.1006944444444444</v>
      </c>
      <c r="AM412" s="9">
        <f t="shared" si="250"/>
        <v>2.0833333333332149E-3</v>
      </c>
      <c r="AN412" s="568">
        <f t="shared" si="251"/>
        <v>0.39236111111111105</v>
      </c>
      <c r="AO412" s="10">
        <f t="shared" si="252"/>
        <v>9</v>
      </c>
      <c r="AP412" s="10">
        <f t="shared" si="253"/>
        <v>25</v>
      </c>
      <c r="AQ412" s="565">
        <f t="shared" si="239"/>
        <v>8.6111111111111249E-2</v>
      </c>
      <c r="AR412" s="10">
        <f t="shared" si="254"/>
        <v>2</v>
      </c>
      <c r="AS412" s="10">
        <f t="shared" si="255"/>
        <v>4</v>
      </c>
      <c r="AT412" s="556"/>
      <c r="AU412" s="554"/>
      <c r="AV412" s="554"/>
      <c r="AW412" s="546">
        <f t="shared" si="226"/>
        <v>0</v>
      </c>
      <c r="AX412" s="546">
        <f t="shared" si="257"/>
        <v>0</v>
      </c>
      <c r="AY412" s="554"/>
      <c r="AZ412" s="546">
        <f t="shared" si="227"/>
        <v>0</v>
      </c>
      <c r="BA412" s="546">
        <f t="shared" si="228"/>
        <v>0</v>
      </c>
      <c r="BB412" s="554"/>
      <c r="BC412" s="546">
        <f t="shared" si="229"/>
        <v>0</v>
      </c>
      <c r="BD412" s="546">
        <f t="shared" si="230"/>
        <v>0</v>
      </c>
      <c r="BE412" s="554"/>
      <c r="BF412" s="546">
        <f t="shared" si="231"/>
        <v>0</v>
      </c>
      <c r="BG412" s="546">
        <f t="shared" si="232"/>
        <v>0</v>
      </c>
      <c r="BH412" s="554"/>
      <c r="BI412" s="637">
        <f t="shared" si="233"/>
        <v>0</v>
      </c>
      <c r="BJ412" s="558">
        <f t="shared" si="234"/>
        <v>0</v>
      </c>
      <c r="BK412" s="642">
        <f t="shared" si="240"/>
        <v>59.89864406779661</v>
      </c>
    </row>
    <row r="413" spans="1:63" s="164" customFormat="1" x14ac:dyDescent="0.25">
      <c r="A413" s="603">
        <v>40835</v>
      </c>
      <c r="B413" s="531">
        <f t="shared" si="256"/>
        <v>10</v>
      </c>
      <c r="C413" s="604">
        <v>8</v>
      </c>
      <c r="D413" s="605" t="s">
        <v>243</v>
      </c>
      <c r="E413" s="605" t="s">
        <v>288</v>
      </c>
      <c r="F413" s="531">
        <v>3633.93</v>
      </c>
      <c r="G413" s="604">
        <v>59</v>
      </c>
      <c r="H413" s="604">
        <v>0</v>
      </c>
      <c r="I413" s="556">
        <v>0.14930555555555555</v>
      </c>
      <c r="J413" s="556">
        <v>0.14930555555555555</v>
      </c>
      <c r="K413" s="163">
        <v>0.15625</v>
      </c>
      <c r="L413" s="565">
        <f t="shared" si="246"/>
        <v>6.9444444444444475E-3</v>
      </c>
      <c r="M413" s="163">
        <v>0.16666666666666666</v>
      </c>
      <c r="N413" s="565">
        <f t="shared" si="247"/>
        <v>1.0416666666666657E-2</v>
      </c>
      <c r="O413" s="163">
        <v>0.1875</v>
      </c>
      <c r="P413" s="565">
        <f t="shared" si="248"/>
        <v>2.0833333333333343E-2</v>
      </c>
      <c r="Q413" s="163">
        <v>0.19097222222222221</v>
      </c>
      <c r="R413" s="163">
        <v>0.23611111111111113</v>
      </c>
      <c r="S413" s="9">
        <f t="shared" si="225"/>
        <v>4.5138888888888923E-2</v>
      </c>
      <c r="T413" s="163">
        <v>0.19097222222222221</v>
      </c>
      <c r="U413" s="163">
        <v>0.23611111111111113</v>
      </c>
      <c r="V413" s="9">
        <f t="shared" si="241"/>
        <v>4.5138888888888923E-2</v>
      </c>
      <c r="W413" s="163">
        <v>0.24374999999999999</v>
      </c>
      <c r="X413" s="9">
        <f t="shared" si="214"/>
        <v>7.6388888888888618E-3</v>
      </c>
      <c r="Y413" s="163">
        <v>0.24513888888888888</v>
      </c>
      <c r="Z413" s="155">
        <f t="shared" si="237"/>
        <v>1.388888888888884E-3</v>
      </c>
      <c r="AA413" s="163">
        <v>0.34791666666666665</v>
      </c>
      <c r="AB413" s="565">
        <f t="shared" si="238"/>
        <v>0.10277777777777777</v>
      </c>
      <c r="AC413" s="163">
        <v>0.34791666666666665</v>
      </c>
      <c r="AD413" s="163">
        <v>0.34791666666666665</v>
      </c>
      <c r="AE413" s="9">
        <f t="shared" si="242"/>
        <v>0</v>
      </c>
      <c r="AF413" s="163">
        <v>0.35069444444444442</v>
      </c>
      <c r="AG413" s="163">
        <v>0.35416666666666669</v>
      </c>
      <c r="AH413" s="9">
        <f t="shared" si="249"/>
        <v>3.4722222222222654E-3</v>
      </c>
      <c r="AI413" s="154">
        <f t="shared" si="220"/>
        <v>0</v>
      </c>
      <c r="AJ413" s="154">
        <f t="shared" si="221"/>
        <v>5</v>
      </c>
      <c r="AK413" s="163">
        <v>0.35416666666666669</v>
      </c>
      <c r="AL413" s="163">
        <v>0.3576388888888889</v>
      </c>
      <c r="AM413" s="9">
        <f t="shared" si="250"/>
        <v>3.4722222222222099E-3</v>
      </c>
      <c r="AN413" s="568">
        <f t="shared" si="251"/>
        <v>0.20833333333333334</v>
      </c>
      <c r="AO413" s="10">
        <f t="shared" si="252"/>
        <v>5</v>
      </c>
      <c r="AP413" s="10">
        <f t="shared" si="253"/>
        <v>0</v>
      </c>
      <c r="AQ413" s="565">
        <f t="shared" si="239"/>
        <v>0.10277777777777777</v>
      </c>
      <c r="AR413" s="10">
        <f t="shared" si="254"/>
        <v>2</v>
      </c>
      <c r="AS413" s="10">
        <f t="shared" si="255"/>
        <v>28</v>
      </c>
      <c r="AT413" s="556"/>
      <c r="AU413" s="554"/>
      <c r="AV413" s="554"/>
      <c r="AW413" s="546">
        <f t="shared" si="226"/>
        <v>0</v>
      </c>
      <c r="AX413" s="546">
        <f t="shared" si="257"/>
        <v>0</v>
      </c>
      <c r="AY413" s="554"/>
      <c r="AZ413" s="546">
        <f t="shared" si="227"/>
        <v>0</v>
      </c>
      <c r="BA413" s="546">
        <f t="shared" si="228"/>
        <v>0</v>
      </c>
      <c r="BB413" s="554"/>
      <c r="BC413" s="546">
        <f t="shared" si="229"/>
        <v>0</v>
      </c>
      <c r="BD413" s="546">
        <f t="shared" si="230"/>
        <v>0</v>
      </c>
      <c r="BE413" s="554"/>
      <c r="BF413" s="546">
        <f t="shared" si="231"/>
        <v>0</v>
      </c>
      <c r="BG413" s="546">
        <f t="shared" si="232"/>
        <v>0</v>
      </c>
      <c r="BH413" s="554"/>
      <c r="BI413" s="637">
        <f t="shared" si="233"/>
        <v>0</v>
      </c>
      <c r="BJ413" s="558">
        <f t="shared" si="234"/>
        <v>0</v>
      </c>
      <c r="BK413" s="642">
        <f t="shared" si="240"/>
        <v>61.592033898305083</v>
      </c>
    </row>
    <row r="414" spans="1:63" x14ac:dyDescent="0.25">
      <c r="A414" s="603">
        <v>40836</v>
      </c>
      <c r="B414" s="531">
        <f t="shared" si="256"/>
        <v>10</v>
      </c>
      <c r="C414" s="604">
        <v>5</v>
      </c>
      <c r="D414" s="605" t="s">
        <v>309</v>
      </c>
      <c r="E414" s="605" t="s">
        <v>276</v>
      </c>
      <c r="F414" s="531">
        <v>4170.84</v>
      </c>
      <c r="G414" s="604">
        <v>58</v>
      </c>
      <c r="H414" s="604">
        <v>0</v>
      </c>
      <c r="I414" s="556">
        <v>0.22222222222222221</v>
      </c>
      <c r="J414" s="556">
        <v>0.22222222222222221</v>
      </c>
      <c r="K414" s="163">
        <v>0.22916666666666666</v>
      </c>
      <c r="L414" s="565">
        <f t="shared" si="246"/>
        <v>6.9444444444444475E-3</v>
      </c>
      <c r="M414" s="163">
        <v>0.23611111111111113</v>
      </c>
      <c r="N414" s="565">
        <f t="shared" si="247"/>
        <v>6.9444444444444753E-3</v>
      </c>
      <c r="O414" s="163">
        <v>0.25694444444444448</v>
      </c>
      <c r="P414" s="565">
        <f t="shared" si="248"/>
        <v>2.0833333333333343E-2</v>
      </c>
      <c r="Q414" s="163">
        <v>0.26041666666666669</v>
      </c>
      <c r="R414" s="163">
        <v>0.3125</v>
      </c>
      <c r="S414" s="9">
        <f t="shared" ref="S414:S479" si="258">R414-Q414</f>
        <v>5.2083333333333315E-2</v>
      </c>
      <c r="T414" s="163">
        <v>0.26041666666666669</v>
      </c>
      <c r="U414" s="163">
        <v>0.3125</v>
      </c>
      <c r="V414" s="9">
        <f t="shared" ref="V414:V479" si="259">U414-T414</f>
        <v>5.2083333333333315E-2</v>
      </c>
      <c r="W414" s="163">
        <v>0.3125</v>
      </c>
      <c r="X414" s="9">
        <f t="shared" si="214"/>
        <v>0</v>
      </c>
      <c r="Y414" s="163">
        <v>0.3125</v>
      </c>
      <c r="Z414" s="155">
        <f t="shared" si="237"/>
        <v>0</v>
      </c>
      <c r="AA414" s="163">
        <v>1.40625</v>
      </c>
      <c r="AB414" s="568">
        <f t="shared" si="238"/>
        <v>1.09375</v>
      </c>
      <c r="AC414" s="163">
        <v>1.40625</v>
      </c>
      <c r="AD414" s="163">
        <v>1.40625</v>
      </c>
      <c r="AE414" s="9">
        <f t="shared" ref="AE414:AE479" si="260">AD414-AC414</f>
        <v>0</v>
      </c>
      <c r="AF414" s="163">
        <v>1.4236111111111109</v>
      </c>
      <c r="AG414" s="163">
        <v>1.4270833333333333</v>
      </c>
      <c r="AH414" s="9">
        <f t="shared" si="249"/>
        <v>3.4722222222223209E-3</v>
      </c>
      <c r="AI414" s="154">
        <f t="shared" ref="AI414:AI479" si="261">HOUR(AH414)</f>
        <v>0</v>
      </c>
      <c r="AJ414" s="154">
        <f t="shared" ref="AJ414:AJ479" si="262">MINUTE(AH414)</f>
        <v>5</v>
      </c>
      <c r="AK414" s="163">
        <v>1.4270833333333333</v>
      </c>
      <c r="AL414" s="163">
        <v>1.4305555555555556</v>
      </c>
      <c r="AM414" s="9">
        <f t="shared" si="250"/>
        <v>3.4722222222223209E-3</v>
      </c>
      <c r="AN414" s="568">
        <f t="shared" si="251"/>
        <v>1.2083333333333335</v>
      </c>
      <c r="AO414" s="10">
        <f t="shared" si="252"/>
        <v>5</v>
      </c>
      <c r="AP414" s="10">
        <f t="shared" si="253"/>
        <v>0</v>
      </c>
      <c r="AQ414" s="565">
        <f t="shared" si="239"/>
        <v>1.09375</v>
      </c>
      <c r="AR414" s="10">
        <f t="shared" si="254"/>
        <v>2</v>
      </c>
      <c r="AS414" s="10">
        <f t="shared" si="255"/>
        <v>15</v>
      </c>
      <c r="AT414" s="556"/>
      <c r="AU414" s="554"/>
      <c r="AV414" s="554"/>
      <c r="AW414" s="546">
        <f t="shared" si="226"/>
        <v>0</v>
      </c>
      <c r="AX414" s="546">
        <f t="shared" si="257"/>
        <v>0</v>
      </c>
      <c r="AY414" s="554"/>
      <c r="AZ414" s="546">
        <f t="shared" si="227"/>
        <v>0</v>
      </c>
      <c r="BA414" s="546">
        <f t="shared" si="228"/>
        <v>0</v>
      </c>
      <c r="BB414" s="554"/>
      <c r="BC414" s="546">
        <f t="shared" si="229"/>
        <v>0</v>
      </c>
      <c r="BD414" s="546">
        <f t="shared" si="230"/>
        <v>0</v>
      </c>
      <c r="BE414" s="554"/>
      <c r="BF414" s="546">
        <f t="shared" si="231"/>
        <v>0</v>
      </c>
      <c r="BG414" s="546">
        <f t="shared" si="232"/>
        <v>0</v>
      </c>
      <c r="BH414" s="554"/>
      <c r="BI414" s="637">
        <f t="shared" si="233"/>
        <v>0</v>
      </c>
      <c r="BJ414" s="558">
        <f t="shared" si="234"/>
        <v>0</v>
      </c>
      <c r="BK414" s="642">
        <f t="shared" si="240"/>
        <v>71.911034482758623</v>
      </c>
    </row>
    <row r="415" spans="1:63" x14ac:dyDescent="0.25">
      <c r="A415" s="603">
        <v>40836</v>
      </c>
      <c r="B415" s="531">
        <f t="shared" si="256"/>
        <v>10</v>
      </c>
      <c r="C415" s="604">
        <v>2</v>
      </c>
      <c r="D415" s="605" t="s">
        <v>271</v>
      </c>
      <c r="E415" s="605" t="s">
        <v>265</v>
      </c>
      <c r="F415" s="531">
        <v>4230.79</v>
      </c>
      <c r="G415" s="604">
        <v>59</v>
      </c>
      <c r="H415" s="604">
        <v>0</v>
      </c>
      <c r="I415" s="556">
        <v>0.4513888888888889</v>
      </c>
      <c r="J415" s="556">
        <v>0.4513888888888889</v>
      </c>
      <c r="K415" s="163">
        <v>1.4166666666666667</v>
      </c>
      <c r="L415" s="565">
        <f t="shared" si="246"/>
        <v>0.9652777777777779</v>
      </c>
      <c r="M415" s="163">
        <v>1.4236111111111109</v>
      </c>
      <c r="N415" s="565">
        <f t="shared" si="247"/>
        <v>6.9444444444441977E-3</v>
      </c>
      <c r="O415" s="163">
        <v>1.4444444444444444</v>
      </c>
      <c r="P415" s="565">
        <f t="shared" si="248"/>
        <v>2.0833333333333481E-2</v>
      </c>
      <c r="Q415" s="163">
        <v>1.4479166666666667</v>
      </c>
      <c r="R415" s="163">
        <v>1.5</v>
      </c>
      <c r="S415" s="9">
        <f t="shared" si="258"/>
        <v>5.2083333333333259E-2</v>
      </c>
      <c r="T415" s="163">
        <v>1.4479166666666667</v>
      </c>
      <c r="U415" s="163">
        <v>1.5</v>
      </c>
      <c r="V415" s="9">
        <f t="shared" si="259"/>
        <v>5.2083333333333259E-2</v>
      </c>
      <c r="W415" s="163">
        <v>1.5</v>
      </c>
      <c r="X415" s="9">
        <f t="shared" si="214"/>
        <v>0</v>
      </c>
      <c r="Y415" s="163">
        <v>1.5</v>
      </c>
      <c r="Z415" s="155">
        <f t="shared" si="237"/>
        <v>0</v>
      </c>
      <c r="AA415" s="163">
        <v>2.0520833333333335</v>
      </c>
      <c r="AB415" s="568">
        <f t="shared" si="238"/>
        <v>0.55208333333333348</v>
      </c>
      <c r="AC415" s="163">
        <v>2.0520833333333335</v>
      </c>
      <c r="AD415" s="163">
        <v>2.0520833333333335</v>
      </c>
      <c r="AE415" s="9">
        <f t="shared" si="260"/>
        <v>0</v>
      </c>
      <c r="AF415" s="163">
        <v>2.0611111111111113</v>
      </c>
      <c r="AG415" s="163">
        <v>2.0625</v>
      </c>
      <c r="AH415" s="9">
        <f t="shared" si="249"/>
        <v>1.3888888888886619E-3</v>
      </c>
      <c r="AI415" s="154">
        <f t="shared" si="261"/>
        <v>0</v>
      </c>
      <c r="AJ415" s="154">
        <f t="shared" si="262"/>
        <v>2</v>
      </c>
      <c r="AK415" s="163">
        <v>2.0625</v>
      </c>
      <c r="AL415" s="163">
        <v>2.0659722222222223</v>
      </c>
      <c r="AM415" s="9">
        <f t="shared" si="250"/>
        <v>3.4722222222223209E-3</v>
      </c>
      <c r="AN415" s="568">
        <f t="shared" si="251"/>
        <v>1.6145833333333335</v>
      </c>
      <c r="AO415" s="10">
        <f t="shared" si="252"/>
        <v>14</v>
      </c>
      <c r="AP415" s="10">
        <f t="shared" si="253"/>
        <v>45</v>
      </c>
      <c r="AQ415" s="565">
        <f t="shared" si="239"/>
        <v>0.55208333333333348</v>
      </c>
      <c r="AR415" s="10">
        <f t="shared" si="254"/>
        <v>13</v>
      </c>
      <c r="AS415" s="10">
        <f t="shared" si="255"/>
        <v>15</v>
      </c>
      <c r="AT415" s="556"/>
      <c r="AU415" s="554"/>
      <c r="AV415" s="554"/>
      <c r="AW415" s="546">
        <f t="shared" si="226"/>
        <v>0</v>
      </c>
      <c r="AX415" s="546">
        <f t="shared" si="257"/>
        <v>0</v>
      </c>
      <c r="AY415" s="554"/>
      <c r="AZ415" s="546">
        <f t="shared" si="227"/>
        <v>0</v>
      </c>
      <c r="BA415" s="546">
        <f t="shared" si="228"/>
        <v>0</v>
      </c>
      <c r="BB415" s="554"/>
      <c r="BC415" s="546">
        <f t="shared" si="229"/>
        <v>0</v>
      </c>
      <c r="BD415" s="546">
        <f t="shared" si="230"/>
        <v>0</v>
      </c>
      <c r="BE415" s="554"/>
      <c r="BF415" s="546">
        <f t="shared" si="231"/>
        <v>0</v>
      </c>
      <c r="BG415" s="546">
        <f t="shared" si="232"/>
        <v>0</v>
      </c>
      <c r="BH415" s="554"/>
      <c r="BI415" s="637">
        <f t="shared" si="233"/>
        <v>0</v>
      </c>
      <c r="BJ415" s="558">
        <f t="shared" si="234"/>
        <v>0</v>
      </c>
      <c r="BK415" s="642">
        <f t="shared" si="240"/>
        <v>71.70830508474576</v>
      </c>
    </row>
    <row r="416" spans="1:63" x14ac:dyDescent="0.25">
      <c r="A416" s="603">
        <v>40837</v>
      </c>
      <c r="B416" s="531">
        <f t="shared" si="256"/>
        <v>10</v>
      </c>
      <c r="C416" s="604">
        <v>9</v>
      </c>
      <c r="D416" s="605" t="s">
        <v>243</v>
      </c>
      <c r="E416" s="605" t="s">
        <v>288</v>
      </c>
      <c r="F416" s="531">
        <v>3575.29</v>
      </c>
      <c r="G416" s="604">
        <v>58</v>
      </c>
      <c r="H416" s="604">
        <v>1</v>
      </c>
      <c r="I416" s="556">
        <v>0.51388888888888895</v>
      </c>
      <c r="J416" s="556">
        <v>0.51388888888888895</v>
      </c>
      <c r="K416" s="163">
        <v>0.61805555555555558</v>
      </c>
      <c r="L416" s="565">
        <f t="shared" si="246"/>
        <v>0.10416666666666663</v>
      </c>
      <c r="M416" s="163">
        <v>0.63194444444444442</v>
      </c>
      <c r="N416" s="565">
        <f t="shared" si="247"/>
        <v>1.388888888888884E-2</v>
      </c>
      <c r="O416" s="163">
        <v>0.65277777777777779</v>
      </c>
      <c r="P416" s="565">
        <f t="shared" si="248"/>
        <v>2.083333333333337E-2</v>
      </c>
      <c r="Q416" s="163">
        <v>1.0625</v>
      </c>
      <c r="R416" s="163">
        <v>1.1041666666666667</v>
      </c>
      <c r="S416" s="9">
        <f t="shared" si="258"/>
        <v>4.1666666666666741E-2</v>
      </c>
      <c r="T416" s="163">
        <v>1.0625</v>
      </c>
      <c r="U416" s="163">
        <v>1.1041666666666667</v>
      </c>
      <c r="V416" s="9">
        <f t="shared" si="259"/>
        <v>4.1666666666666741E-2</v>
      </c>
      <c r="W416" s="163">
        <v>1.1041666666666667</v>
      </c>
      <c r="X416" s="9">
        <f t="shared" si="214"/>
        <v>0</v>
      </c>
      <c r="Y416" s="163">
        <v>1.1111111111111112</v>
      </c>
      <c r="Z416" s="155">
        <f t="shared" si="237"/>
        <v>6.9444444444444198E-3</v>
      </c>
      <c r="AA416" s="163">
        <v>1.7291666666666667</v>
      </c>
      <c r="AB416" s="565">
        <f t="shared" si="238"/>
        <v>0.61805555555555558</v>
      </c>
      <c r="AC416" s="163">
        <v>1.7291666666666667</v>
      </c>
      <c r="AD416" s="163">
        <v>1.7291666666666667</v>
      </c>
      <c r="AE416" s="9">
        <f t="shared" si="260"/>
        <v>0</v>
      </c>
      <c r="AF416" s="163">
        <v>1.7430555555555556</v>
      </c>
      <c r="AG416" s="163">
        <v>1.75</v>
      </c>
      <c r="AH416" s="9">
        <f t="shared" si="249"/>
        <v>6.9444444444444198E-3</v>
      </c>
      <c r="AI416" s="154">
        <f t="shared" si="261"/>
        <v>0</v>
      </c>
      <c r="AJ416" s="154">
        <f t="shared" si="262"/>
        <v>10</v>
      </c>
      <c r="AK416" s="163">
        <v>1.75</v>
      </c>
      <c r="AL416" s="163">
        <v>1.7569444444444444</v>
      </c>
      <c r="AM416" s="9">
        <f t="shared" si="250"/>
        <v>6.9444444444444198E-3</v>
      </c>
      <c r="AN416" s="568">
        <f t="shared" si="251"/>
        <v>1.2430555555555554</v>
      </c>
      <c r="AO416" s="10">
        <f t="shared" si="252"/>
        <v>5</v>
      </c>
      <c r="AP416" s="10">
        <f t="shared" si="253"/>
        <v>50</v>
      </c>
      <c r="AQ416" s="565">
        <f t="shared" si="239"/>
        <v>0.61805555555555558</v>
      </c>
      <c r="AR416" s="10">
        <f t="shared" si="254"/>
        <v>14</v>
      </c>
      <c r="AS416" s="10">
        <f t="shared" si="255"/>
        <v>50</v>
      </c>
      <c r="AT416" s="556"/>
      <c r="AU416" s="554"/>
      <c r="AV416" s="554"/>
      <c r="AW416" s="546">
        <f t="shared" si="226"/>
        <v>0</v>
      </c>
      <c r="AX416" s="546">
        <f t="shared" si="257"/>
        <v>0</v>
      </c>
      <c r="AY416" s="554"/>
      <c r="AZ416" s="546">
        <f t="shared" si="227"/>
        <v>0</v>
      </c>
      <c r="BA416" s="546">
        <f t="shared" si="228"/>
        <v>0</v>
      </c>
      <c r="BB416" s="554"/>
      <c r="BC416" s="546">
        <f t="shared" si="229"/>
        <v>0</v>
      </c>
      <c r="BD416" s="546">
        <f t="shared" si="230"/>
        <v>0</v>
      </c>
      <c r="BE416" s="554"/>
      <c r="BF416" s="546">
        <f t="shared" si="231"/>
        <v>0</v>
      </c>
      <c r="BG416" s="546">
        <f t="shared" si="232"/>
        <v>0</v>
      </c>
      <c r="BH416" s="554"/>
      <c r="BI416" s="637">
        <f t="shared" si="233"/>
        <v>0</v>
      </c>
      <c r="BJ416" s="558">
        <f t="shared" si="234"/>
        <v>0</v>
      </c>
      <c r="BK416" s="642">
        <f t="shared" si="240"/>
        <v>61.642931034482757</v>
      </c>
    </row>
    <row r="417" spans="1:63" ht="30" x14ac:dyDescent="0.25">
      <c r="A417" s="603">
        <v>40838</v>
      </c>
      <c r="B417" s="531">
        <f t="shared" si="256"/>
        <v>10</v>
      </c>
      <c r="C417" s="604">
        <v>39</v>
      </c>
      <c r="D417" s="605" t="s">
        <v>33</v>
      </c>
      <c r="E417" s="605" t="s">
        <v>407</v>
      </c>
      <c r="F417" s="531">
        <v>3499.8</v>
      </c>
      <c r="G417" s="604">
        <v>58</v>
      </c>
      <c r="H417" s="604">
        <v>0</v>
      </c>
      <c r="I417" s="556">
        <v>0.50347222222222221</v>
      </c>
      <c r="J417" s="556">
        <v>0.50347222222222221</v>
      </c>
      <c r="K417" s="163">
        <v>2.0625</v>
      </c>
      <c r="L417" s="568">
        <f t="shared" si="246"/>
        <v>1.5590277777777777</v>
      </c>
      <c r="M417" s="163">
        <v>2.0659722222222223</v>
      </c>
      <c r="N417" s="565">
        <f t="shared" si="247"/>
        <v>3.4722222222223209E-3</v>
      </c>
      <c r="O417" s="163">
        <v>2.0833333333333335</v>
      </c>
      <c r="P417" s="565">
        <f t="shared" si="248"/>
        <v>1.736111111111116E-2</v>
      </c>
      <c r="Q417" s="163">
        <v>2.0868055555555558</v>
      </c>
      <c r="R417" s="163">
        <v>2.1458333333333335</v>
      </c>
      <c r="S417" s="9">
        <f t="shared" si="258"/>
        <v>5.9027777777777679E-2</v>
      </c>
      <c r="T417" s="163">
        <v>2.0868055555555558</v>
      </c>
      <c r="U417" s="163">
        <v>2.1458333333333335</v>
      </c>
      <c r="V417" s="9">
        <f t="shared" si="259"/>
        <v>5.9027777777777679E-2</v>
      </c>
      <c r="W417" s="163">
        <v>2.1493055555555558</v>
      </c>
      <c r="X417" s="9">
        <f t="shared" si="214"/>
        <v>3.4722222222223209E-3</v>
      </c>
      <c r="Y417" s="163">
        <v>2.1493055555555558</v>
      </c>
      <c r="Z417" s="155">
        <f t="shared" si="237"/>
        <v>0</v>
      </c>
      <c r="AA417" s="163">
        <v>2.6076388888888888</v>
      </c>
      <c r="AB417" s="565">
        <f t="shared" si="238"/>
        <v>0.45833333333333304</v>
      </c>
      <c r="AC417" s="163">
        <v>2.6076388888888888</v>
      </c>
      <c r="AD417" s="163">
        <v>2.6076388888888888</v>
      </c>
      <c r="AE417" s="9">
        <f t="shared" si="260"/>
        <v>0</v>
      </c>
      <c r="AF417" s="163">
        <v>2.6180555555555558</v>
      </c>
      <c r="AG417" s="163">
        <v>2.6215277777777777</v>
      </c>
      <c r="AH417" s="9">
        <f t="shared" si="249"/>
        <v>3.4722222222218768E-3</v>
      </c>
      <c r="AI417" s="154">
        <f t="shared" si="261"/>
        <v>0</v>
      </c>
      <c r="AJ417" s="154">
        <f t="shared" si="262"/>
        <v>5</v>
      </c>
      <c r="AK417" s="163">
        <v>2.6215277777777777</v>
      </c>
      <c r="AL417" s="163">
        <v>2.625</v>
      </c>
      <c r="AM417" s="9">
        <f t="shared" si="250"/>
        <v>3.4722222222223209E-3</v>
      </c>
      <c r="AN417" s="568">
        <f t="shared" si="251"/>
        <v>2.1215277777777777</v>
      </c>
      <c r="AO417" s="10">
        <f t="shared" si="252"/>
        <v>2</v>
      </c>
      <c r="AP417" s="10">
        <f t="shared" si="253"/>
        <v>55</v>
      </c>
      <c r="AQ417" s="565">
        <f t="shared" si="239"/>
        <v>0.45833333333333304</v>
      </c>
      <c r="AR417" s="10">
        <f t="shared" si="254"/>
        <v>11</v>
      </c>
      <c r="AS417" s="10">
        <f t="shared" si="255"/>
        <v>0</v>
      </c>
      <c r="AT417" s="556"/>
      <c r="AU417" s="554"/>
      <c r="AV417" s="554"/>
      <c r="AW417" s="546">
        <f t="shared" si="226"/>
        <v>0</v>
      </c>
      <c r="AX417" s="546">
        <f t="shared" si="257"/>
        <v>0</v>
      </c>
      <c r="AY417" s="554"/>
      <c r="AZ417" s="546">
        <f t="shared" si="227"/>
        <v>0</v>
      </c>
      <c r="BA417" s="546">
        <f t="shared" si="228"/>
        <v>0</v>
      </c>
      <c r="BB417" s="554"/>
      <c r="BC417" s="546">
        <f t="shared" si="229"/>
        <v>0</v>
      </c>
      <c r="BD417" s="546">
        <f t="shared" si="230"/>
        <v>0</v>
      </c>
      <c r="BE417" s="554"/>
      <c r="BF417" s="546">
        <f t="shared" si="231"/>
        <v>0</v>
      </c>
      <c r="BG417" s="546">
        <f t="shared" si="232"/>
        <v>0</v>
      </c>
      <c r="BH417" s="554"/>
      <c r="BI417" s="637">
        <f t="shared" si="233"/>
        <v>0</v>
      </c>
      <c r="BJ417" s="558">
        <f t="shared" si="234"/>
        <v>0</v>
      </c>
      <c r="BK417" s="642">
        <f t="shared" si="240"/>
        <v>60.341379310344834</v>
      </c>
    </row>
    <row r="418" spans="1:63" ht="30" x14ac:dyDescent="0.25">
      <c r="A418" s="603">
        <v>40838</v>
      </c>
      <c r="B418" s="531">
        <f t="shared" si="256"/>
        <v>10</v>
      </c>
      <c r="C418" s="604">
        <v>10</v>
      </c>
      <c r="D418" s="605" t="s">
        <v>243</v>
      </c>
      <c r="E418" s="605" t="s">
        <v>408</v>
      </c>
      <c r="F418" s="531">
        <v>3726.95</v>
      </c>
      <c r="G418" s="604">
        <v>58</v>
      </c>
      <c r="H418" s="604">
        <v>1</v>
      </c>
      <c r="I418" s="556">
        <v>0.16319444444444445</v>
      </c>
      <c r="J418" s="556">
        <v>0.16319444444444445</v>
      </c>
      <c r="K418" s="163">
        <v>0.625</v>
      </c>
      <c r="L418" s="565">
        <f t="shared" si="246"/>
        <v>0.46180555555555558</v>
      </c>
      <c r="M418" s="163">
        <v>0.64583333333333337</v>
      </c>
      <c r="N418" s="565">
        <f t="shared" si="247"/>
        <v>2.083333333333337E-2</v>
      </c>
      <c r="O418" s="163">
        <v>0.66666666666666663</v>
      </c>
      <c r="P418" s="565">
        <f t="shared" si="248"/>
        <v>2.0833333333333259E-2</v>
      </c>
      <c r="Q418" s="163">
        <v>0.67361111111111116</v>
      </c>
      <c r="R418" s="163">
        <v>0.72916666666666663</v>
      </c>
      <c r="S418" s="9">
        <f t="shared" si="258"/>
        <v>5.5555555555555469E-2</v>
      </c>
      <c r="T418" s="163">
        <v>0.67361111111111116</v>
      </c>
      <c r="U418" s="163">
        <v>0.72916666666666663</v>
      </c>
      <c r="V418" s="9">
        <f t="shared" si="259"/>
        <v>5.5555555555555469E-2</v>
      </c>
      <c r="W418" s="163">
        <v>0.86388888888888893</v>
      </c>
      <c r="X418" s="9">
        <f t="shared" si="214"/>
        <v>0.1347222222222223</v>
      </c>
      <c r="Y418" s="163">
        <v>0.73263888888888884</v>
      </c>
      <c r="Z418" s="155">
        <f t="shared" si="237"/>
        <v>-0.13125000000000009</v>
      </c>
      <c r="AA418" s="163">
        <v>0.93680555555555556</v>
      </c>
      <c r="AB418" s="565">
        <f t="shared" si="238"/>
        <v>0.20416666666666672</v>
      </c>
      <c r="AC418" s="163">
        <v>0.93680555555555556</v>
      </c>
      <c r="AD418" s="163">
        <v>0.93680555555555556</v>
      </c>
      <c r="AE418" s="9">
        <f t="shared" si="260"/>
        <v>0</v>
      </c>
      <c r="AF418" s="163">
        <v>0.94444444444444453</v>
      </c>
      <c r="AG418" s="163">
        <v>0.94791666666666663</v>
      </c>
      <c r="AH418" s="9">
        <f t="shared" si="249"/>
        <v>3.4722222222220989E-3</v>
      </c>
      <c r="AI418" s="154">
        <f t="shared" si="261"/>
        <v>0</v>
      </c>
      <c r="AJ418" s="154">
        <f t="shared" si="262"/>
        <v>5</v>
      </c>
      <c r="AK418" s="163">
        <v>0.94791666666666663</v>
      </c>
      <c r="AL418" s="163">
        <v>0.95138888888888884</v>
      </c>
      <c r="AM418" s="9">
        <f t="shared" si="250"/>
        <v>3.4722222222222099E-3</v>
      </c>
      <c r="AN418" s="568">
        <f t="shared" si="251"/>
        <v>0.78819444444444442</v>
      </c>
      <c r="AO418" s="10">
        <f t="shared" si="252"/>
        <v>18</v>
      </c>
      <c r="AP418" s="10">
        <f t="shared" si="253"/>
        <v>55</v>
      </c>
      <c r="AQ418" s="565">
        <f t="shared" si="239"/>
        <v>0.20416666666666672</v>
      </c>
      <c r="AR418" s="10">
        <f t="shared" si="254"/>
        <v>4</v>
      </c>
      <c r="AS418" s="10">
        <f t="shared" si="255"/>
        <v>54</v>
      </c>
      <c r="AT418" s="556"/>
      <c r="AU418" s="554"/>
      <c r="AV418" s="554"/>
      <c r="AW418" s="546">
        <f t="shared" si="226"/>
        <v>0</v>
      </c>
      <c r="AX418" s="546">
        <f t="shared" si="257"/>
        <v>0</v>
      </c>
      <c r="AY418" s="554"/>
      <c r="AZ418" s="546">
        <f t="shared" si="227"/>
        <v>0</v>
      </c>
      <c r="BA418" s="546">
        <f t="shared" si="228"/>
        <v>0</v>
      </c>
      <c r="BB418" s="554"/>
      <c r="BC418" s="546">
        <f t="shared" si="229"/>
        <v>0</v>
      </c>
      <c r="BD418" s="546">
        <f t="shared" si="230"/>
        <v>0</v>
      </c>
      <c r="BE418" s="554"/>
      <c r="BF418" s="546">
        <f t="shared" si="231"/>
        <v>0</v>
      </c>
      <c r="BG418" s="546">
        <f t="shared" si="232"/>
        <v>0</v>
      </c>
      <c r="BH418" s="554"/>
      <c r="BI418" s="637">
        <f t="shared" si="233"/>
        <v>0</v>
      </c>
      <c r="BJ418" s="558">
        <f t="shared" si="234"/>
        <v>0</v>
      </c>
      <c r="BK418" s="642">
        <f t="shared" si="240"/>
        <v>64.257758620689657</v>
      </c>
    </row>
    <row r="419" spans="1:63" x14ac:dyDescent="0.25">
      <c r="A419" s="603">
        <v>40839</v>
      </c>
      <c r="B419" s="531">
        <f t="shared" si="256"/>
        <v>10</v>
      </c>
      <c r="C419" s="604">
        <v>10</v>
      </c>
      <c r="D419" s="605" t="s">
        <v>277</v>
      </c>
      <c r="E419" s="605" t="s">
        <v>276</v>
      </c>
      <c r="F419" s="531">
        <v>3400.4</v>
      </c>
      <c r="G419" s="604">
        <v>58</v>
      </c>
      <c r="H419" s="604">
        <v>1</v>
      </c>
      <c r="I419" s="556">
        <v>0.59722222222222221</v>
      </c>
      <c r="J419" s="556">
        <v>0.59722222222222221</v>
      </c>
      <c r="K419" s="163">
        <v>2.6909722222222219</v>
      </c>
      <c r="L419" s="568">
        <f t="shared" si="246"/>
        <v>2.0937499999999996</v>
      </c>
      <c r="M419" s="163">
        <v>2.7083333333333335</v>
      </c>
      <c r="N419" s="565">
        <f t="shared" si="247"/>
        <v>1.7361111111111605E-2</v>
      </c>
      <c r="O419" s="163">
        <v>2.7291666666666665</v>
      </c>
      <c r="P419" s="565">
        <f t="shared" si="248"/>
        <v>2.0833333333333037E-2</v>
      </c>
      <c r="Q419" s="163">
        <v>2.7326388888888888</v>
      </c>
      <c r="R419" s="163">
        <v>2.8020833333333335</v>
      </c>
      <c r="S419" s="9">
        <f t="shared" si="258"/>
        <v>6.9444444444444642E-2</v>
      </c>
      <c r="T419" s="163">
        <v>2.7326388888888888</v>
      </c>
      <c r="U419" s="163">
        <v>2.8020833333333335</v>
      </c>
      <c r="V419" s="9">
        <f t="shared" si="259"/>
        <v>6.9444444444444642E-2</v>
      </c>
      <c r="W419" s="163">
        <v>2.9930555555555554</v>
      </c>
      <c r="X419" s="9">
        <f t="shared" si="214"/>
        <v>0.19097222222222188</v>
      </c>
      <c r="Y419" s="163">
        <v>2.9930555555555554</v>
      </c>
      <c r="Z419" s="155">
        <f t="shared" si="237"/>
        <v>0</v>
      </c>
      <c r="AA419" s="163">
        <v>4.3506944444444446</v>
      </c>
      <c r="AB419" s="568">
        <f t="shared" si="238"/>
        <v>1.3576388888888893</v>
      </c>
      <c r="AC419" s="163">
        <v>4.479166666666667</v>
      </c>
      <c r="AD419" s="163">
        <v>4.479166666666667</v>
      </c>
      <c r="AE419" s="9">
        <f t="shared" si="260"/>
        <v>0</v>
      </c>
      <c r="AF419" s="163">
        <v>4.4861111111111116</v>
      </c>
      <c r="AG419" s="163">
        <v>4.4930555555555554</v>
      </c>
      <c r="AH419" s="9">
        <f t="shared" si="249"/>
        <v>6.9444444444437536E-3</v>
      </c>
      <c r="AI419" s="154">
        <f t="shared" si="261"/>
        <v>0</v>
      </c>
      <c r="AJ419" s="154">
        <f t="shared" si="262"/>
        <v>10</v>
      </c>
      <c r="AK419" s="163">
        <v>4.4930555555555554</v>
      </c>
      <c r="AL419" s="163">
        <v>4.5</v>
      </c>
      <c r="AM419" s="9">
        <f t="shared" si="250"/>
        <v>6.9444444444446418E-3</v>
      </c>
      <c r="AN419" s="568">
        <f t="shared" si="251"/>
        <v>3.9027777777777777</v>
      </c>
      <c r="AO419" s="10">
        <f t="shared" si="252"/>
        <v>21</v>
      </c>
      <c r="AP419" s="10">
        <f t="shared" si="253"/>
        <v>40</v>
      </c>
      <c r="AQ419" s="565">
        <f t="shared" si="239"/>
        <v>1.3576388888888893</v>
      </c>
      <c r="AR419" s="10">
        <f t="shared" si="254"/>
        <v>8</v>
      </c>
      <c r="AS419" s="10">
        <f t="shared" si="255"/>
        <v>35</v>
      </c>
      <c r="AT419" s="556"/>
      <c r="AU419" s="554"/>
      <c r="AV419" s="554"/>
      <c r="AW419" s="546">
        <f t="shared" si="226"/>
        <v>0</v>
      </c>
      <c r="AX419" s="546">
        <f t="shared" si="257"/>
        <v>0</v>
      </c>
      <c r="AY419" s="554"/>
      <c r="AZ419" s="546">
        <f t="shared" si="227"/>
        <v>0</v>
      </c>
      <c r="BA419" s="546">
        <f t="shared" si="228"/>
        <v>0</v>
      </c>
      <c r="BB419" s="554"/>
      <c r="BC419" s="546">
        <f t="shared" si="229"/>
        <v>0</v>
      </c>
      <c r="BD419" s="546">
        <f t="shared" si="230"/>
        <v>0</v>
      </c>
      <c r="BE419" s="554"/>
      <c r="BF419" s="546">
        <f t="shared" si="231"/>
        <v>0</v>
      </c>
      <c r="BG419" s="546">
        <f t="shared" si="232"/>
        <v>0</v>
      </c>
      <c r="BH419" s="554"/>
      <c r="BI419" s="637">
        <f t="shared" si="233"/>
        <v>0</v>
      </c>
      <c r="BJ419" s="558">
        <f t="shared" si="234"/>
        <v>0</v>
      </c>
      <c r="BK419" s="642">
        <f t="shared" si="240"/>
        <v>58.627586206896552</v>
      </c>
    </row>
    <row r="420" spans="1:63" x14ac:dyDescent="0.25">
      <c r="A420" s="603">
        <v>40839</v>
      </c>
      <c r="B420" s="531">
        <f t="shared" si="256"/>
        <v>10</v>
      </c>
      <c r="C420" s="604">
        <v>1</v>
      </c>
      <c r="D420" s="605" t="s">
        <v>303</v>
      </c>
      <c r="E420" s="605" t="s">
        <v>265</v>
      </c>
      <c r="F420" s="531">
        <v>3709.54</v>
      </c>
      <c r="G420" s="604">
        <v>59</v>
      </c>
      <c r="H420" s="604">
        <v>0</v>
      </c>
      <c r="I420" s="556">
        <v>0.21527777777777779</v>
      </c>
      <c r="J420" s="556">
        <v>0.21527777777777779</v>
      </c>
      <c r="K420" s="163">
        <v>1.5347222222222223</v>
      </c>
      <c r="L420" s="568">
        <f t="shared" si="246"/>
        <v>1.3194444444444446</v>
      </c>
      <c r="M420" s="163">
        <v>1.5555555555555556</v>
      </c>
      <c r="N420" s="565">
        <f t="shared" si="247"/>
        <v>2.0833333333333259E-2</v>
      </c>
      <c r="O420" s="163">
        <v>1.5763888888888891</v>
      </c>
      <c r="P420" s="565">
        <f t="shared" si="248"/>
        <v>2.0833333333333481E-2</v>
      </c>
      <c r="Q420" s="163">
        <v>1.5833333333333333</v>
      </c>
      <c r="R420" s="163">
        <v>1.6458333333333333</v>
      </c>
      <c r="S420" s="9">
        <f t="shared" si="258"/>
        <v>6.25E-2</v>
      </c>
      <c r="T420" s="163">
        <v>1.5833333333333333</v>
      </c>
      <c r="U420" s="163">
        <v>1.6458333333333333</v>
      </c>
      <c r="V420" s="9">
        <f t="shared" si="259"/>
        <v>6.25E-2</v>
      </c>
      <c r="W420" s="163">
        <v>1.65625</v>
      </c>
      <c r="X420" s="9">
        <f t="shared" si="214"/>
        <v>1.0416666666666741E-2</v>
      </c>
      <c r="Y420" s="163">
        <v>1.6597222222222223</v>
      </c>
      <c r="Z420" s="155">
        <f t="shared" si="237"/>
        <v>3.4722222222223209E-3</v>
      </c>
      <c r="AA420" s="163">
        <v>1.9756944444444444</v>
      </c>
      <c r="AB420" s="565">
        <f t="shared" si="238"/>
        <v>0.3159722222222221</v>
      </c>
      <c r="AC420" s="163">
        <v>1.9756944444444444</v>
      </c>
      <c r="AD420" s="163">
        <v>1.9756944444444444</v>
      </c>
      <c r="AE420" s="9">
        <f t="shared" si="260"/>
        <v>0</v>
      </c>
      <c r="AF420" s="163">
        <v>1.9861111111111109</v>
      </c>
      <c r="AG420" s="163">
        <v>1.9895833333333333</v>
      </c>
      <c r="AH420" s="9">
        <f t="shared" si="249"/>
        <v>3.4722222222223209E-3</v>
      </c>
      <c r="AI420" s="154">
        <f t="shared" si="261"/>
        <v>0</v>
      </c>
      <c r="AJ420" s="154">
        <f t="shared" si="262"/>
        <v>5</v>
      </c>
      <c r="AK420" s="163">
        <v>1.9895833333333333</v>
      </c>
      <c r="AL420" s="163">
        <v>1.9965277777777777</v>
      </c>
      <c r="AM420" s="9">
        <f t="shared" si="250"/>
        <v>6.9444444444444198E-3</v>
      </c>
      <c r="AN420" s="568">
        <f t="shared" si="251"/>
        <v>1.78125</v>
      </c>
      <c r="AO420" s="10">
        <f t="shared" si="252"/>
        <v>18</v>
      </c>
      <c r="AP420" s="10">
        <f t="shared" si="253"/>
        <v>45</v>
      </c>
      <c r="AQ420" s="565">
        <f t="shared" si="239"/>
        <v>0.3159722222222221</v>
      </c>
      <c r="AR420" s="10">
        <f t="shared" si="254"/>
        <v>7</v>
      </c>
      <c r="AS420" s="10">
        <f t="shared" si="255"/>
        <v>35</v>
      </c>
      <c r="AT420" s="556"/>
      <c r="AU420" s="554"/>
      <c r="AV420" s="554"/>
      <c r="AW420" s="546">
        <f t="shared" si="226"/>
        <v>0</v>
      </c>
      <c r="AX420" s="546">
        <f t="shared" si="257"/>
        <v>0</v>
      </c>
      <c r="AY420" s="554"/>
      <c r="AZ420" s="546">
        <f t="shared" si="227"/>
        <v>0</v>
      </c>
      <c r="BA420" s="546">
        <f t="shared" si="228"/>
        <v>0</v>
      </c>
      <c r="BB420" s="554"/>
      <c r="BC420" s="546">
        <f t="shared" si="229"/>
        <v>0</v>
      </c>
      <c r="BD420" s="546">
        <f t="shared" si="230"/>
        <v>0</v>
      </c>
      <c r="BE420" s="554"/>
      <c r="BF420" s="546">
        <f t="shared" si="231"/>
        <v>0</v>
      </c>
      <c r="BG420" s="546">
        <f t="shared" si="232"/>
        <v>0</v>
      </c>
      <c r="BH420" s="554"/>
      <c r="BI420" s="637">
        <f t="shared" si="233"/>
        <v>0</v>
      </c>
      <c r="BJ420" s="558">
        <f t="shared" si="234"/>
        <v>0</v>
      </c>
      <c r="BK420" s="642">
        <f t="shared" si="240"/>
        <v>62.873559322033898</v>
      </c>
    </row>
    <row r="421" spans="1:63" x14ac:dyDescent="0.25">
      <c r="A421" s="603">
        <v>40840</v>
      </c>
      <c r="B421" s="531">
        <f t="shared" si="256"/>
        <v>10</v>
      </c>
      <c r="C421" s="604">
        <v>11</v>
      </c>
      <c r="D421" s="605" t="s">
        <v>243</v>
      </c>
      <c r="E421" s="605" t="s">
        <v>409</v>
      </c>
      <c r="F421" s="531">
        <v>3658.57</v>
      </c>
      <c r="G421" s="604">
        <v>59</v>
      </c>
      <c r="H421" s="604">
        <v>0</v>
      </c>
      <c r="I421" s="556">
        <v>0.31597222222222221</v>
      </c>
      <c r="J421" s="556">
        <v>0.31597222222222221</v>
      </c>
      <c r="K421" s="163">
        <v>0.87152777777777779</v>
      </c>
      <c r="L421" s="565">
        <f t="shared" si="246"/>
        <v>0.55555555555555558</v>
      </c>
      <c r="M421" s="163">
        <v>0.88194444444444453</v>
      </c>
      <c r="N421" s="565">
        <f t="shared" si="247"/>
        <v>1.0416666666666741E-2</v>
      </c>
      <c r="O421" s="163">
        <v>0.89583333333333337</v>
      </c>
      <c r="P421" s="565">
        <f t="shared" si="248"/>
        <v>1.388888888888884E-2</v>
      </c>
      <c r="Q421" s="163">
        <v>0.92013888888888884</v>
      </c>
      <c r="R421" s="163">
        <v>1.0381944444444444</v>
      </c>
      <c r="S421" s="9">
        <f t="shared" si="258"/>
        <v>0.11805555555555558</v>
      </c>
      <c r="T421" s="163">
        <v>0.92013888888888884</v>
      </c>
      <c r="U421" s="163">
        <v>1.0381944444444444</v>
      </c>
      <c r="V421" s="9">
        <f t="shared" si="259"/>
        <v>0.11805555555555558</v>
      </c>
      <c r="W421" s="163">
        <v>1.0486111111111112</v>
      </c>
      <c r="X421" s="9">
        <f t="shared" si="214"/>
        <v>1.0416666666666741E-2</v>
      </c>
      <c r="Y421" s="163">
        <v>1.0493055555555555</v>
      </c>
      <c r="Z421" s="155">
        <f t="shared" si="237"/>
        <v>6.9444444444433095E-4</v>
      </c>
      <c r="AA421" s="163">
        <v>1.2743055555555556</v>
      </c>
      <c r="AB421" s="565">
        <f t="shared" si="238"/>
        <v>0.22500000000000009</v>
      </c>
      <c r="AC421" s="163">
        <v>1.2743055555555556</v>
      </c>
      <c r="AD421" s="163">
        <v>1.2743055555555556</v>
      </c>
      <c r="AE421" s="9">
        <f t="shared" si="260"/>
        <v>0</v>
      </c>
      <c r="AF421" s="163">
        <v>1.2847222222222221</v>
      </c>
      <c r="AG421" s="163">
        <v>1.2881944444444444</v>
      </c>
      <c r="AH421" s="9">
        <f t="shared" si="249"/>
        <v>3.4722222222223209E-3</v>
      </c>
      <c r="AI421" s="154">
        <f t="shared" si="261"/>
        <v>0</v>
      </c>
      <c r="AJ421" s="154">
        <f t="shared" si="262"/>
        <v>5</v>
      </c>
      <c r="AK421" s="163">
        <v>1.2881944444444444</v>
      </c>
      <c r="AL421" s="163">
        <v>1.2916666666666667</v>
      </c>
      <c r="AM421" s="9">
        <f t="shared" si="250"/>
        <v>3.4722222222223209E-3</v>
      </c>
      <c r="AN421" s="568">
        <f t="shared" si="251"/>
        <v>0.97569444444444453</v>
      </c>
      <c r="AO421" s="10">
        <f t="shared" si="252"/>
        <v>23</v>
      </c>
      <c r="AP421" s="10">
        <f t="shared" si="253"/>
        <v>25</v>
      </c>
      <c r="AQ421" s="565">
        <f t="shared" si="239"/>
        <v>0.22500000000000009</v>
      </c>
      <c r="AR421" s="10">
        <f t="shared" si="254"/>
        <v>5</v>
      </c>
      <c r="AS421" s="10">
        <f t="shared" si="255"/>
        <v>24</v>
      </c>
      <c r="AT421" s="556"/>
      <c r="AU421" s="554"/>
      <c r="AV421" s="554"/>
      <c r="AW421" s="546">
        <f t="shared" si="226"/>
        <v>0</v>
      </c>
      <c r="AX421" s="546">
        <f t="shared" si="257"/>
        <v>0</v>
      </c>
      <c r="AY421" s="554"/>
      <c r="AZ421" s="546">
        <f t="shared" si="227"/>
        <v>0</v>
      </c>
      <c r="BA421" s="546">
        <f t="shared" si="228"/>
        <v>0</v>
      </c>
      <c r="BB421" s="554"/>
      <c r="BC421" s="546">
        <f t="shared" si="229"/>
        <v>0</v>
      </c>
      <c r="BD421" s="546">
        <f t="shared" si="230"/>
        <v>0</v>
      </c>
      <c r="BE421" s="554"/>
      <c r="BF421" s="546">
        <f t="shared" si="231"/>
        <v>0</v>
      </c>
      <c r="BG421" s="546">
        <f t="shared" si="232"/>
        <v>0</v>
      </c>
      <c r="BH421" s="554"/>
      <c r="BI421" s="637">
        <f t="shared" si="233"/>
        <v>0</v>
      </c>
      <c r="BJ421" s="558">
        <f t="shared" si="234"/>
        <v>0</v>
      </c>
      <c r="BK421" s="642">
        <f t="shared" si="240"/>
        <v>62.009661016949153</v>
      </c>
    </row>
    <row r="422" spans="1:63" x14ac:dyDescent="0.25">
      <c r="A422" s="603">
        <v>40840</v>
      </c>
      <c r="B422" s="531">
        <f t="shared" si="256"/>
        <v>10</v>
      </c>
      <c r="C422" s="604">
        <v>1</v>
      </c>
      <c r="D422" s="605" t="s">
        <v>309</v>
      </c>
      <c r="E422" s="605" t="s">
        <v>276</v>
      </c>
      <c r="F422" s="531">
        <v>3486.07</v>
      </c>
      <c r="G422" s="604">
        <v>57</v>
      </c>
      <c r="H422" s="604">
        <v>2</v>
      </c>
      <c r="I422" s="556">
        <v>0.35416666666666669</v>
      </c>
      <c r="J422" s="556">
        <v>0.35416666666666669</v>
      </c>
      <c r="K422" s="163">
        <v>0.375</v>
      </c>
      <c r="L422" s="565">
        <f t="shared" si="246"/>
        <v>2.0833333333333315E-2</v>
      </c>
      <c r="M422" s="163">
        <v>0.38194444444444442</v>
      </c>
      <c r="N422" s="565">
        <f t="shared" si="247"/>
        <v>6.9444444444444198E-3</v>
      </c>
      <c r="O422" s="163">
        <v>0.40138888888888885</v>
      </c>
      <c r="P422" s="565">
        <f t="shared" si="248"/>
        <v>1.9444444444444431E-2</v>
      </c>
      <c r="Q422" s="163">
        <v>0.40277777777777773</v>
      </c>
      <c r="R422" s="163">
        <v>0.41319444444444442</v>
      </c>
      <c r="S422" s="9">
        <f t="shared" si="258"/>
        <v>1.0416666666666685E-2</v>
      </c>
      <c r="T422" s="163">
        <v>0.40277777777777773</v>
      </c>
      <c r="U422" s="163">
        <v>0.41319444444444442</v>
      </c>
      <c r="V422" s="9">
        <f t="shared" si="259"/>
        <v>1.0416666666666685E-2</v>
      </c>
      <c r="W422" s="163">
        <v>0.4152777777777778</v>
      </c>
      <c r="X422" s="9">
        <f t="shared" si="214"/>
        <v>2.0833333333333814E-3</v>
      </c>
      <c r="Y422" s="163">
        <v>0.41666666666666669</v>
      </c>
      <c r="Z422" s="155">
        <f t="shared" si="237"/>
        <v>1.388888888888884E-3</v>
      </c>
      <c r="AA422" s="163">
        <v>0.73263888888888884</v>
      </c>
      <c r="AB422" s="565">
        <f t="shared" si="238"/>
        <v>0.31597222222222215</v>
      </c>
      <c r="AC422" s="163">
        <v>0.73263888888888884</v>
      </c>
      <c r="AD422" s="163">
        <v>0.73263888888888884</v>
      </c>
      <c r="AE422" s="9">
        <f t="shared" si="260"/>
        <v>0</v>
      </c>
      <c r="AF422" s="163">
        <v>0.73958333333333337</v>
      </c>
      <c r="AG422" s="163">
        <v>0.74305555555555547</v>
      </c>
      <c r="AH422" s="9">
        <f t="shared" si="249"/>
        <v>3.4722222222220989E-3</v>
      </c>
      <c r="AI422" s="154">
        <f t="shared" si="261"/>
        <v>0</v>
      </c>
      <c r="AJ422" s="154">
        <f t="shared" si="262"/>
        <v>5</v>
      </c>
      <c r="AK422" s="163">
        <v>0.74305555555555547</v>
      </c>
      <c r="AL422" s="163">
        <v>0.75</v>
      </c>
      <c r="AM422" s="9">
        <f t="shared" si="250"/>
        <v>6.9444444444445308E-3</v>
      </c>
      <c r="AN422" s="568">
        <f t="shared" si="251"/>
        <v>0.39583333333333331</v>
      </c>
      <c r="AO422" s="10">
        <f t="shared" si="252"/>
        <v>9</v>
      </c>
      <c r="AP422" s="10">
        <f t="shared" si="253"/>
        <v>30</v>
      </c>
      <c r="AQ422" s="565">
        <f t="shared" si="239"/>
        <v>0.31597222222222215</v>
      </c>
      <c r="AR422" s="10">
        <f t="shared" si="254"/>
        <v>7</v>
      </c>
      <c r="AS422" s="10">
        <f t="shared" si="255"/>
        <v>35</v>
      </c>
      <c r="AT422" s="556"/>
      <c r="AU422" s="554"/>
      <c r="AV422" s="554"/>
      <c r="AW422" s="546">
        <f t="shared" si="226"/>
        <v>0</v>
      </c>
      <c r="AX422" s="546">
        <f t="shared" si="257"/>
        <v>0</v>
      </c>
      <c r="AY422" s="554"/>
      <c r="AZ422" s="546">
        <f t="shared" si="227"/>
        <v>0</v>
      </c>
      <c r="BA422" s="546">
        <f t="shared" si="228"/>
        <v>0</v>
      </c>
      <c r="BB422" s="554"/>
      <c r="BC422" s="546">
        <f t="shared" si="229"/>
        <v>0</v>
      </c>
      <c r="BD422" s="546">
        <f t="shared" si="230"/>
        <v>0</v>
      </c>
      <c r="BE422" s="554"/>
      <c r="BF422" s="546">
        <f t="shared" si="231"/>
        <v>0</v>
      </c>
      <c r="BG422" s="546">
        <f t="shared" si="232"/>
        <v>0</v>
      </c>
      <c r="BH422" s="554"/>
      <c r="BI422" s="637">
        <f t="shared" si="233"/>
        <v>0</v>
      </c>
      <c r="BJ422" s="558">
        <f t="shared" si="234"/>
        <v>0</v>
      </c>
      <c r="BK422" s="642">
        <f t="shared" si="240"/>
        <v>61.159122807017546</v>
      </c>
    </row>
    <row r="423" spans="1:63" x14ac:dyDescent="0.25">
      <c r="A423" s="603">
        <v>40840</v>
      </c>
      <c r="B423" s="531">
        <f t="shared" si="256"/>
        <v>10</v>
      </c>
      <c r="C423" s="604">
        <v>40</v>
      </c>
      <c r="D423" s="605" t="s">
        <v>33</v>
      </c>
      <c r="E423" s="605" t="s">
        <v>410</v>
      </c>
      <c r="F423" s="531">
        <v>3555.62</v>
      </c>
      <c r="G423" s="604">
        <v>57</v>
      </c>
      <c r="H423" s="604">
        <v>2</v>
      </c>
      <c r="I423" s="556">
        <v>0.53125</v>
      </c>
      <c r="J423" s="556">
        <v>0.53125</v>
      </c>
      <c r="K423" s="163">
        <v>0.56597222222222221</v>
      </c>
      <c r="L423" s="565">
        <f t="shared" si="246"/>
        <v>3.472222222222221E-2</v>
      </c>
      <c r="M423" s="163">
        <v>0.57638888888888895</v>
      </c>
      <c r="N423" s="565">
        <f t="shared" si="247"/>
        <v>1.0416666666666741E-2</v>
      </c>
      <c r="O423" s="163">
        <v>0.59375</v>
      </c>
      <c r="P423" s="565">
        <f t="shared" si="248"/>
        <v>1.7361111111111049E-2</v>
      </c>
      <c r="Q423" s="163">
        <v>0.60416666666666663</v>
      </c>
      <c r="R423" s="163">
        <v>0.65625</v>
      </c>
      <c r="S423" s="9">
        <f t="shared" si="258"/>
        <v>5.208333333333337E-2</v>
      </c>
      <c r="T423" s="163">
        <v>0.60416666666666663</v>
      </c>
      <c r="U423" s="163">
        <v>0.65625</v>
      </c>
      <c r="V423" s="9">
        <f t="shared" si="259"/>
        <v>5.208333333333337E-2</v>
      </c>
      <c r="W423" s="163">
        <v>0.66736111111111107</v>
      </c>
      <c r="X423" s="9">
        <f t="shared" si="214"/>
        <v>1.1111111111111072E-2</v>
      </c>
      <c r="Y423" s="163">
        <v>0.67013888888888884</v>
      </c>
      <c r="Z423" s="155">
        <f t="shared" si="237"/>
        <v>2.7777777777777679E-3</v>
      </c>
      <c r="AA423" s="163">
        <v>1.0854166666666667</v>
      </c>
      <c r="AB423" s="565">
        <f t="shared" si="238"/>
        <v>0.41527777777777786</v>
      </c>
      <c r="AC423" s="163">
        <v>1.0854166666666667</v>
      </c>
      <c r="AD423" s="163">
        <v>1.0854166666666667</v>
      </c>
      <c r="AE423" s="9">
        <f t="shared" si="260"/>
        <v>0</v>
      </c>
      <c r="AF423" s="163">
        <v>1.0972222222222221</v>
      </c>
      <c r="AG423" s="163">
        <v>1.1006944444444444</v>
      </c>
      <c r="AH423" s="9">
        <f t="shared" si="249"/>
        <v>3.4722222222223209E-3</v>
      </c>
      <c r="AI423" s="154">
        <f t="shared" si="261"/>
        <v>0</v>
      </c>
      <c r="AJ423" s="154">
        <f t="shared" si="262"/>
        <v>5</v>
      </c>
      <c r="AK423" s="163">
        <v>1.1006944444444444</v>
      </c>
      <c r="AL423" s="163">
        <v>1.1041666666666667</v>
      </c>
      <c r="AM423" s="9">
        <f t="shared" si="250"/>
        <v>3.4722222222223209E-3</v>
      </c>
      <c r="AN423" s="568">
        <f t="shared" si="251"/>
        <v>0.57291666666666674</v>
      </c>
      <c r="AO423" s="10">
        <f t="shared" si="252"/>
        <v>13</v>
      </c>
      <c r="AP423" s="10">
        <f t="shared" si="253"/>
        <v>45</v>
      </c>
      <c r="AQ423" s="565">
        <f t="shared" si="239"/>
        <v>0.41527777777777786</v>
      </c>
      <c r="AR423" s="10">
        <f t="shared" si="254"/>
        <v>9</v>
      </c>
      <c r="AS423" s="10">
        <f t="shared" si="255"/>
        <v>58</v>
      </c>
      <c r="AT423" s="556"/>
      <c r="AU423" s="554"/>
      <c r="AV423" s="554"/>
      <c r="AW423" s="546">
        <f t="shared" si="226"/>
        <v>0</v>
      </c>
      <c r="AX423" s="546">
        <f t="shared" si="257"/>
        <v>0</v>
      </c>
      <c r="AY423" s="554"/>
      <c r="AZ423" s="546">
        <f t="shared" si="227"/>
        <v>0</v>
      </c>
      <c r="BA423" s="546">
        <f t="shared" si="228"/>
        <v>0</v>
      </c>
      <c r="BB423" s="554"/>
      <c r="BC423" s="546">
        <f t="shared" si="229"/>
        <v>0</v>
      </c>
      <c r="BD423" s="546">
        <f t="shared" si="230"/>
        <v>0</v>
      </c>
      <c r="BE423" s="554"/>
      <c r="BF423" s="546">
        <f t="shared" si="231"/>
        <v>0</v>
      </c>
      <c r="BG423" s="546">
        <f t="shared" si="232"/>
        <v>0</v>
      </c>
      <c r="BH423" s="554"/>
      <c r="BI423" s="637">
        <f t="shared" si="233"/>
        <v>0</v>
      </c>
      <c r="BJ423" s="558">
        <f t="shared" si="234"/>
        <v>0</v>
      </c>
      <c r="BK423" s="642">
        <f t="shared" si="240"/>
        <v>62.379298245614031</v>
      </c>
    </row>
    <row r="424" spans="1:63" x14ac:dyDescent="0.25">
      <c r="A424" s="603">
        <v>40841</v>
      </c>
      <c r="B424" s="531">
        <f t="shared" si="256"/>
        <v>10</v>
      </c>
      <c r="C424" s="604">
        <v>12</v>
      </c>
      <c r="D424" s="605" t="s">
        <v>243</v>
      </c>
      <c r="E424" s="605" t="s">
        <v>410</v>
      </c>
      <c r="F424" s="531">
        <v>3696.41</v>
      </c>
      <c r="G424" s="604">
        <v>59</v>
      </c>
      <c r="H424" s="604">
        <v>0</v>
      </c>
      <c r="I424" s="556">
        <v>0.84375</v>
      </c>
      <c r="J424" s="556">
        <v>0.84375</v>
      </c>
      <c r="K424" s="163">
        <v>0.84722222222222221</v>
      </c>
      <c r="L424" s="565">
        <f t="shared" si="246"/>
        <v>3.4722222222222099E-3</v>
      </c>
      <c r="M424" s="163">
        <v>0.85416666666666663</v>
      </c>
      <c r="N424" s="565">
        <f t="shared" si="247"/>
        <v>6.9444444444444198E-3</v>
      </c>
      <c r="O424" s="163">
        <v>0.87847222222222221</v>
      </c>
      <c r="P424" s="565">
        <f t="shared" si="248"/>
        <v>2.430555555555558E-2</v>
      </c>
      <c r="Q424" s="163">
        <v>0.88194444444444453</v>
      </c>
      <c r="R424" s="163">
        <v>0.98611111111111116</v>
      </c>
      <c r="S424" s="9">
        <f t="shared" si="258"/>
        <v>0.10416666666666663</v>
      </c>
      <c r="T424" s="163">
        <v>0.88194444444444453</v>
      </c>
      <c r="U424" s="163">
        <v>0.98611111111111116</v>
      </c>
      <c r="V424" s="9">
        <f t="shared" si="259"/>
        <v>0.10416666666666663</v>
      </c>
      <c r="W424" s="163">
        <v>0.88888888888888884</v>
      </c>
      <c r="X424" s="9">
        <f>W424-Q424</f>
        <v>6.9444444444443088E-3</v>
      </c>
      <c r="Y424" s="163">
        <v>0.90138888888888891</v>
      </c>
      <c r="Z424" s="155">
        <f t="shared" si="237"/>
        <v>1.2500000000000067E-2</v>
      </c>
      <c r="AA424" s="163">
        <v>1.257638888888889</v>
      </c>
      <c r="AB424" s="565">
        <f t="shared" si="238"/>
        <v>0.35625000000000007</v>
      </c>
      <c r="AC424" s="163">
        <v>1.257638888888889</v>
      </c>
      <c r="AD424" s="163">
        <v>1.257638888888889</v>
      </c>
      <c r="AE424" s="9">
        <f t="shared" si="260"/>
        <v>0</v>
      </c>
      <c r="AF424" s="163">
        <v>1.2673611111111112</v>
      </c>
      <c r="AG424" s="163">
        <v>1.2694444444444444</v>
      </c>
      <c r="AH424" s="9">
        <f t="shared" si="249"/>
        <v>2.0833333333332149E-3</v>
      </c>
      <c r="AI424" s="154">
        <f t="shared" si="261"/>
        <v>0</v>
      </c>
      <c r="AJ424" s="154">
        <f t="shared" si="262"/>
        <v>3</v>
      </c>
      <c r="AK424" s="163">
        <v>1.2694444444444444</v>
      </c>
      <c r="AL424" s="163">
        <v>1.2708333333333333</v>
      </c>
      <c r="AM424" s="9">
        <f t="shared" si="250"/>
        <v>1.388888888888884E-3</v>
      </c>
      <c r="AN424" s="568">
        <f t="shared" si="251"/>
        <v>0.42708333333333326</v>
      </c>
      <c r="AO424" s="10">
        <f t="shared" si="252"/>
        <v>10</v>
      </c>
      <c r="AP424" s="10">
        <f t="shared" si="253"/>
        <v>15</v>
      </c>
      <c r="AQ424" s="565">
        <f t="shared" si="239"/>
        <v>0.35625000000000007</v>
      </c>
      <c r="AR424" s="10">
        <f t="shared" si="254"/>
        <v>8</v>
      </c>
      <c r="AS424" s="10">
        <f t="shared" si="255"/>
        <v>33</v>
      </c>
      <c r="AT424" s="556"/>
      <c r="AU424" s="554"/>
      <c r="AV424" s="554"/>
      <c r="AW424" s="546">
        <f t="shared" si="226"/>
        <v>0</v>
      </c>
      <c r="AX424" s="546">
        <f t="shared" si="257"/>
        <v>0</v>
      </c>
      <c r="AY424" s="554"/>
      <c r="AZ424" s="546">
        <f t="shared" si="227"/>
        <v>0</v>
      </c>
      <c r="BA424" s="546">
        <f t="shared" si="228"/>
        <v>0</v>
      </c>
      <c r="BB424" s="554"/>
      <c r="BC424" s="546">
        <f t="shared" si="229"/>
        <v>0</v>
      </c>
      <c r="BD424" s="546">
        <f t="shared" si="230"/>
        <v>0</v>
      </c>
      <c r="BE424" s="554"/>
      <c r="BF424" s="546">
        <f t="shared" si="231"/>
        <v>0</v>
      </c>
      <c r="BG424" s="546">
        <f t="shared" si="232"/>
        <v>0</v>
      </c>
      <c r="BH424" s="554"/>
      <c r="BI424" s="637">
        <f t="shared" si="233"/>
        <v>0</v>
      </c>
      <c r="BJ424" s="558">
        <f t="shared" si="234"/>
        <v>0</v>
      </c>
      <c r="BK424" s="642">
        <f t="shared" si="240"/>
        <v>62.651016949152542</v>
      </c>
    </row>
    <row r="425" spans="1:63" x14ac:dyDescent="0.25">
      <c r="A425" s="603">
        <v>40841</v>
      </c>
      <c r="B425" s="531">
        <f t="shared" si="256"/>
        <v>10</v>
      </c>
      <c r="C425" s="604">
        <v>11</v>
      </c>
      <c r="D425" s="605" t="s">
        <v>277</v>
      </c>
      <c r="E425" s="605" t="s">
        <v>276</v>
      </c>
      <c r="F425" s="531">
        <v>3353.74</v>
      </c>
      <c r="G425" s="604">
        <v>58</v>
      </c>
      <c r="H425" s="604">
        <v>0</v>
      </c>
      <c r="I425" s="556">
        <v>0.95833333333333337</v>
      </c>
      <c r="J425" s="556">
        <v>0.95833333333333337</v>
      </c>
      <c r="K425" s="163">
        <v>0.97916666666666663</v>
      </c>
      <c r="L425" s="565">
        <f t="shared" si="246"/>
        <v>2.0833333333333259E-2</v>
      </c>
      <c r="M425" s="163">
        <v>1.0208333333333333</v>
      </c>
      <c r="N425" s="565">
        <f t="shared" si="247"/>
        <v>4.166666666666663E-2</v>
      </c>
      <c r="O425" s="163">
        <v>1.0451388888888888</v>
      </c>
      <c r="P425" s="565">
        <f t="shared" si="248"/>
        <v>2.430555555555558E-2</v>
      </c>
      <c r="Q425" s="163">
        <v>1.0520833333333333</v>
      </c>
      <c r="R425" s="163">
        <v>1.125</v>
      </c>
      <c r="S425" s="9">
        <f t="shared" si="258"/>
        <v>7.2916666666666741E-2</v>
      </c>
      <c r="T425" s="163">
        <v>1.0520833333333333</v>
      </c>
      <c r="U425" s="163">
        <v>1.125</v>
      </c>
      <c r="V425" s="9">
        <f t="shared" si="259"/>
        <v>7.2916666666666741E-2</v>
      </c>
      <c r="W425" s="163">
        <v>1.2291666666666667</v>
      </c>
      <c r="X425" s="9">
        <f>W425-R425</f>
        <v>0.10416666666666674</v>
      </c>
      <c r="Y425" s="163">
        <v>1.2395833333333333</v>
      </c>
      <c r="Z425" s="155">
        <f t="shared" si="237"/>
        <v>1.0416666666666519E-2</v>
      </c>
      <c r="AA425" s="163">
        <v>1.8159722222222223</v>
      </c>
      <c r="AB425" s="565">
        <f t="shared" si="238"/>
        <v>0.57638888888888906</v>
      </c>
      <c r="AC425" s="163">
        <v>1.8159722222222223</v>
      </c>
      <c r="AD425" s="163">
        <v>1.8159722222222223</v>
      </c>
      <c r="AE425" s="9">
        <f t="shared" si="260"/>
        <v>0</v>
      </c>
      <c r="AF425" s="163">
        <v>1.8263888888888891</v>
      </c>
      <c r="AG425" s="163">
        <v>1.8298611111111109</v>
      </c>
      <c r="AH425" s="9">
        <f t="shared" si="249"/>
        <v>3.4722222222218768E-3</v>
      </c>
      <c r="AI425" s="154">
        <f t="shared" si="261"/>
        <v>0</v>
      </c>
      <c r="AJ425" s="154">
        <f t="shared" si="262"/>
        <v>5</v>
      </c>
      <c r="AK425" s="163">
        <v>1.8298611111111109</v>
      </c>
      <c r="AL425" s="163">
        <v>1.8333333333333333</v>
      </c>
      <c r="AM425" s="9">
        <f t="shared" si="250"/>
        <v>3.4722222222223209E-3</v>
      </c>
      <c r="AN425" s="568">
        <f t="shared" si="251"/>
        <v>0.87499999999999989</v>
      </c>
      <c r="AO425" s="10">
        <f t="shared" si="252"/>
        <v>21</v>
      </c>
      <c r="AP425" s="10">
        <f t="shared" si="253"/>
        <v>0</v>
      </c>
      <c r="AQ425" s="565">
        <f t="shared" si="239"/>
        <v>0.57638888888888906</v>
      </c>
      <c r="AR425" s="10">
        <f t="shared" si="254"/>
        <v>13</v>
      </c>
      <c r="AS425" s="10">
        <f t="shared" si="255"/>
        <v>50</v>
      </c>
      <c r="AT425" s="556"/>
      <c r="AU425" s="554"/>
      <c r="AV425" s="554"/>
      <c r="AW425" s="546">
        <f t="shared" si="226"/>
        <v>0</v>
      </c>
      <c r="AX425" s="546">
        <f t="shared" si="257"/>
        <v>0</v>
      </c>
      <c r="AY425" s="554"/>
      <c r="AZ425" s="546">
        <f t="shared" si="227"/>
        <v>0</v>
      </c>
      <c r="BA425" s="546">
        <f t="shared" si="228"/>
        <v>0</v>
      </c>
      <c r="BB425" s="554"/>
      <c r="BC425" s="546">
        <f t="shared" si="229"/>
        <v>0</v>
      </c>
      <c r="BD425" s="546">
        <f t="shared" si="230"/>
        <v>0</v>
      </c>
      <c r="BE425" s="554"/>
      <c r="BF425" s="546">
        <f t="shared" si="231"/>
        <v>0</v>
      </c>
      <c r="BG425" s="546">
        <f t="shared" si="232"/>
        <v>0</v>
      </c>
      <c r="BH425" s="554"/>
      <c r="BI425" s="637">
        <f t="shared" si="233"/>
        <v>0</v>
      </c>
      <c r="BJ425" s="558">
        <f t="shared" si="234"/>
        <v>0</v>
      </c>
      <c r="BK425" s="642">
        <f t="shared" si="240"/>
        <v>57.823103448275859</v>
      </c>
    </row>
    <row r="426" spans="1:63" x14ac:dyDescent="0.25">
      <c r="A426" s="603">
        <v>40841</v>
      </c>
      <c r="B426" s="531">
        <f t="shared" si="256"/>
        <v>10</v>
      </c>
      <c r="C426" s="604">
        <v>13</v>
      </c>
      <c r="D426" s="605" t="s">
        <v>243</v>
      </c>
      <c r="E426" s="605" t="s">
        <v>410</v>
      </c>
      <c r="F426" s="531">
        <v>3552.67</v>
      </c>
      <c r="G426" s="604">
        <v>57</v>
      </c>
      <c r="H426" s="604">
        <v>2</v>
      </c>
      <c r="I426" s="556">
        <v>6.25E-2</v>
      </c>
      <c r="J426" s="556">
        <v>6.25E-2</v>
      </c>
      <c r="K426" s="163">
        <v>0.47222222222222227</v>
      </c>
      <c r="L426" s="565">
        <f t="shared" si="246"/>
        <v>0.40972222222222227</v>
      </c>
      <c r="M426" s="163">
        <v>0.48958333333333331</v>
      </c>
      <c r="N426" s="565">
        <f t="shared" si="247"/>
        <v>1.7361111111111049E-2</v>
      </c>
      <c r="O426" s="163">
        <v>0.51041666666666663</v>
      </c>
      <c r="P426" s="565">
        <f t="shared" si="248"/>
        <v>2.0833333333333315E-2</v>
      </c>
      <c r="Q426" s="163">
        <v>0.52083333333333337</v>
      </c>
      <c r="R426" s="163">
        <v>0.58333333333333337</v>
      </c>
      <c r="S426" s="9">
        <f t="shared" si="258"/>
        <v>6.25E-2</v>
      </c>
      <c r="T426" s="163">
        <v>0.52083333333333337</v>
      </c>
      <c r="U426" s="163">
        <v>0.58333333333333337</v>
      </c>
      <c r="V426" s="9">
        <f t="shared" si="259"/>
        <v>6.25E-2</v>
      </c>
      <c r="W426" s="163">
        <v>0.66666666666666663</v>
      </c>
      <c r="X426" s="9">
        <f>W426-R426</f>
        <v>8.3333333333333259E-2</v>
      </c>
      <c r="Y426" s="163">
        <v>0.67152777777777783</v>
      </c>
      <c r="Z426" s="155">
        <f t="shared" si="237"/>
        <v>4.8611111111112049E-3</v>
      </c>
      <c r="AA426" s="163">
        <v>0.96597222222222223</v>
      </c>
      <c r="AB426" s="565">
        <f t="shared" si="238"/>
        <v>0.2944444444444444</v>
      </c>
      <c r="AC426" s="163">
        <v>0.96597222222222223</v>
      </c>
      <c r="AD426" s="163">
        <v>0.96597222222222223</v>
      </c>
      <c r="AE426" s="9">
        <f t="shared" si="260"/>
        <v>0</v>
      </c>
      <c r="AF426" s="163">
        <v>0.97569444444444453</v>
      </c>
      <c r="AG426" s="163">
        <v>0.97777777777777775</v>
      </c>
      <c r="AH426" s="9">
        <f t="shared" si="249"/>
        <v>2.0833333333332149E-3</v>
      </c>
      <c r="AI426" s="154">
        <f t="shared" si="261"/>
        <v>0</v>
      </c>
      <c r="AJ426" s="154">
        <f t="shared" si="262"/>
        <v>3</v>
      </c>
      <c r="AK426" s="163">
        <v>0.97777777777777775</v>
      </c>
      <c r="AL426" s="163">
        <v>0.97916666666666663</v>
      </c>
      <c r="AM426" s="9">
        <f t="shared" si="250"/>
        <v>1.388888888888884E-3</v>
      </c>
      <c r="AN426" s="568">
        <f t="shared" si="251"/>
        <v>0.91666666666666663</v>
      </c>
      <c r="AO426" s="10">
        <f t="shared" si="252"/>
        <v>22</v>
      </c>
      <c r="AP426" s="10">
        <f t="shared" si="253"/>
        <v>0</v>
      </c>
      <c r="AQ426" s="565">
        <f t="shared" si="239"/>
        <v>0.2944444444444444</v>
      </c>
      <c r="AR426" s="10">
        <f t="shared" si="254"/>
        <v>7</v>
      </c>
      <c r="AS426" s="10">
        <f t="shared" si="255"/>
        <v>4</v>
      </c>
      <c r="AT426" s="556"/>
      <c r="AU426" s="554"/>
      <c r="AV426" s="554"/>
      <c r="AW426" s="546">
        <f t="shared" si="226"/>
        <v>0</v>
      </c>
      <c r="AX426" s="546">
        <f t="shared" si="257"/>
        <v>0</v>
      </c>
      <c r="AY426" s="554"/>
      <c r="AZ426" s="546">
        <f t="shared" si="227"/>
        <v>0</v>
      </c>
      <c r="BA426" s="546">
        <f t="shared" si="228"/>
        <v>0</v>
      </c>
      <c r="BB426" s="554"/>
      <c r="BC426" s="546">
        <f t="shared" si="229"/>
        <v>0</v>
      </c>
      <c r="BD426" s="546">
        <f t="shared" si="230"/>
        <v>0</v>
      </c>
      <c r="BE426" s="554"/>
      <c r="BF426" s="546">
        <f t="shared" si="231"/>
        <v>0</v>
      </c>
      <c r="BG426" s="546">
        <f t="shared" si="232"/>
        <v>0</v>
      </c>
      <c r="BH426" s="554"/>
      <c r="BI426" s="637">
        <f t="shared" si="233"/>
        <v>0</v>
      </c>
      <c r="BJ426" s="558">
        <f t="shared" si="234"/>
        <v>0</v>
      </c>
      <c r="BK426" s="642">
        <f t="shared" si="240"/>
        <v>62.327543859649126</v>
      </c>
    </row>
    <row r="427" spans="1:63" x14ac:dyDescent="0.25">
      <c r="A427" s="603">
        <v>40842</v>
      </c>
      <c r="B427" s="531">
        <f t="shared" si="256"/>
        <v>10</v>
      </c>
      <c r="C427" s="604">
        <v>41</v>
      </c>
      <c r="D427" s="605" t="s">
        <v>33</v>
      </c>
      <c r="E427" s="605" t="s">
        <v>413</v>
      </c>
      <c r="F427" s="531">
        <v>3493.22</v>
      </c>
      <c r="G427" s="604">
        <v>56</v>
      </c>
      <c r="H427" s="604">
        <v>3</v>
      </c>
      <c r="I427" s="556">
        <v>0.73958333333333337</v>
      </c>
      <c r="J427" s="556">
        <v>0.73958333333333337</v>
      </c>
      <c r="K427" s="163">
        <v>0.84375</v>
      </c>
      <c r="L427" s="565">
        <f t="shared" si="246"/>
        <v>0.10416666666666663</v>
      </c>
      <c r="M427" s="163">
        <v>0.85416666666666663</v>
      </c>
      <c r="N427" s="565">
        <f t="shared" si="247"/>
        <v>1.041666666666663E-2</v>
      </c>
      <c r="O427" s="163">
        <v>0.875</v>
      </c>
      <c r="P427" s="565">
        <f t="shared" si="248"/>
        <v>2.083333333333337E-2</v>
      </c>
      <c r="Q427" s="163">
        <v>0.87847222222222221</v>
      </c>
      <c r="R427" s="163">
        <v>0.91666666666666663</v>
      </c>
      <c r="S427" s="9">
        <f t="shared" si="258"/>
        <v>3.819444444444442E-2</v>
      </c>
      <c r="T427" s="163">
        <v>0.87847222222222221</v>
      </c>
      <c r="U427" s="163">
        <v>0.91666666666666663</v>
      </c>
      <c r="V427" s="9">
        <f t="shared" si="259"/>
        <v>3.819444444444442E-2</v>
      </c>
      <c r="W427" s="163">
        <v>1.0041666666666667</v>
      </c>
      <c r="X427" s="9">
        <f>W427-R427</f>
        <v>8.7500000000000022E-2</v>
      </c>
      <c r="Y427" s="163">
        <v>1.0250000000000001</v>
      </c>
      <c r="Z427" s="155">
        <f t="shared" si="237"/>
        <v>2.0833333333333481E-2</v>
      </c>
      <c r="AA427" s="163">
        <v>1.2493055555555557</v>
      </c>
      <c r="AB427" s="565">
        <f t="shared" si="238"/>
        <v>0.22430555555555554</v>
      </c>
      <c r="AC427" s="163">
        <v>1.2493055555555557</v>
      </c>
      <c r="AD427" s="163">
        <v>1.2493055555555557</v>
      </c>
      <c r="AE427" s="9">
        <f t="shared" si="260"/>
        <v>0</v>
      </c>
      <c r="AF427" s="163">
        <v>1.2673611111111112</v>
      </c>
      <c r="AG427" s="163">
        <v>1.2708333333333333</v>
      </c>
      <c r="AH427" s="9">
        <f t="shared" si="249"/>
        <v>3.4722222222220989E-3</v>
      </c>
      <c r="AI427" s="154">
        <f t="shared" si="261"/>
        <v>0</v>
      </c>
      <c r="AJ427" s="154">
        <f t="shared" si="262"/>
        <v>5</v>
      </c>
      <c r="AK427" s="163">
        <v>1.2708333333333333</v>
      </c>
      <c r="AL427" s="163">
        <v>1.2777777777777779</v>
      </c>
      <c r="AM427" s="9">
        <f t="shared" si="250"/>
        <v>6.9444444444446418E-3</v>
      </c>
      <c r="AN427" s="568">
        <f t="shared" si="251"/>
        <v>0.53819444444444453</v>
      </c>
      <c r="AO427" s="10">
        <f t="shared" si="252"/>
        <v>12</v>
      </c>
      <c r="AP427" s="10">
        <f t="shared" si="253"/>
        <v>55</v>
      </c>
      <c r="AQ427" s="565">
        <f t="shared" si="239"/>
        <v>0.22430555555555554</v>
      </c>
      <c r="AR427" s="10">
        <f t="shared" si="254"/>
        <v>5</v>
      </c>
      <c r="AS427" s="10">
        <f t="shared" si="255"/>
        <v>23</v>
      </c>
      <c r="AT427" s="556"/>
      <c r="AU427" s="554"/>
      <c r="AV427" s="554"/>
      <c r="AW427" s="546">
        <f t="shared" si="226"/>
        <v>0</v>
      </c>
      <c r="AX427" s="546">
        <f t="shared" si="257"/>
        <v>0</v>
      </c>
      <c r="AY427" s="554"/>
      <c r="AZ427" s="546">
        <f t="shared" si="227"/>
        <v>0</v>
      </c>
      <c r="BA427" s="546">
        <f t="shared" si="228"/>
        <v>0</v>
      </c>
      <c r="BB427" s="554"/>
      <c r="BC427" s="546">
        <f t="shared" si="229"/>
        <v>0</v>
      </c>
      <c r="BD427" s="546">
        <f t="shared" si="230"/>
        <v>0</v>
      </c>
      <c r="BE427" s="554"/>
      <c r="BF427" s="546">
        <f t="shared" si="231"/>
        <v>0</v>
      </c>
      <c r="BG427" s="546">
        <f t="shared" si="232"/>
        <v>0</v>
      </c>
      <c r="BH427" s="554"/>
      <c r="BI427" s="637">
        <f t="shared" si="233"/>
        <v>0</v>
      </c>
      <c r="BJ427" s="558">
        <f t="shared" si="234"/>
        <v>0</v>
      </c>
      <c r="BK427" s="642">
        <f t="shared" si="240"/>
        <v>62.378928571428567</v>
      </c>
    </row>
    <row r="428" spans="1:63" x14ac:dyDescent="0.25">
      <c r="A428" s="603">
        <v>40842</v>
      </c>
      <c r="B428" s="531">
        <f t="shared" si="256"/>
        <v>10</v>
      </c>
      <c r="C428" s="604">
        <v>3</v>
      </c>
      <c r="D428" s="605" t="s">
        <v>271</v>
      </c>
      <c r="E428" s="605" t="s">
        <v>265</v>
      </c>
      <c r="F428" s="531">
        <v>3655.73</v>
      </c>
      <c r="G428" s="604">
        <v>56</v>
      </c>
      <c r="H428" s="604">
        <v>3</v>
      </c>
      <c r="I428" s="556">
        <v>0.90625</v>
      </c>
      <c r="J428" s="556">
        <v>0.90625</v>
      </c>
      <c r="K428" s="163">
        <v>0.91666666666666663</v>
      </c>
      <c r="L428" s="565">
        <f t="shared" si="246"/>
        <v>1.041666666666663E-2</v>
      </c>
      <c r="M428" s="163">
        <v>0.9375</v>
      </c>
      <c r="N428" s="565">
        <f t="shared" si="247"/>
        <v>2.083333333333337E-2</v>
      </c>
      <c r="O428" s="163">
        <v>1.0416666666666667</v>
      </c>
      <c r="P428" s="565">
        <f t="shared" si="248"/>
        <v>0.10416666666666674</v>
      </c>
      <c r="Q428" s="163">
        <v>1.0486111111111112</v>
      </c>
      <c r="R428" s="163">
        <v>1.1666666666666667</v>
      </c>
      <c r="S428" s="9">
        <f t="shared" si="258"/>
        <v>0.11805555555555558</v>
      </c>
      <c r="T428" s="163">
        <v>1.0486111111111112</v>
      </c>
      <c r="U428" s="163">
        <v>1.1666666666666667</v>
      </c>
      <c r="V428" s="9">
        <f t="shared" si="259"/>
        <v>0.11805555555555558</v>
      </c>
      <c r="W428" s="163">
        <v>1.0486111111111112</v>
      </c>
      <c r="X428" s="9">
        <f>W428-Q428</f>
        <v>0</v>
      </c>
      <c r="Y428" s="163">
        <v>1.0625</v>
      </c>
      <c r="Z428" s="155">
        <f t="shared" si="237"/>
        <v>1.388888888888884E-2</v>
      </c>
      <c r="AA428" s="163">
        <v>1.3333333333333333</v>
      </c>
      <c r="AB428" s="565">
        <f t="shared" si="238"/>
        <v>0.27083333333333326</v>
      </c>
      <c r="AC428" s="163">
        <v>1.3333333333333333</v>
      </c>
      <c r="AD428" s="163">
        <v>1.3333333333333333</v>
      </c>
      <c r="AE428" s="9">
        <f t="shared" si="260"/>
        <v>0</v>
      </c>
      <c r="AF428" s="163">
        <v>1.3472222222222223</v>
      </c>
      <c r="AG428" s="163">
        <v>1.3506944444444444</v>
      </c>
      <c r="AH428" s="9">
        <f t="shared" si="249"/>
        <v>3.4722222222220989E-3</v>
      </c>
      <c r="AI428" s="154">
        <f t="shared" si="261"/>
        <v>0</v>
      </c>
      <c r="AJ428" s="154">
        <f t="shared" si="262"/>
        <v>5</v>
      </c>
      <c r="AK428" s="163">
        <v>1.3506944444444444</v>
      </c>
      <c r="AL428" s="163">
        <v>1.3541666666666667</v>
      </c>
      <c r="AM428" s="9">
        <f t="shared" si="250"/>
        <v>3.4722222222223209E-3</v>
      </c>
      <c r="AN428" s="568">
        <f t="shared" si="251"/>
        <v>0.44791666666666674</v>
      </c>
      <c r="AO428" s="10">
        <f t="shared" si="252"/>
        <v>10</v>
      </c>
      <c r="AP428" s="10">
        <f t="shared" si="253"/>
        <v>45</v>
      </c>
      <c r="AQ428" s="565">
        <f t="shared" si="239"/>
        <v>0.27083333333333326</v>
      </c>
      <c r="AR428" s="10">
        <f t="shared" si="254"/>
        <v>6</v>
      </c>
      <c r="AS428" s="10">
        <f t="shared" si="255"/>
        <v>30</v>
      </c>
      <c r="AT428" s="556"/>
      <c r="AU428" s="554"/>
      <c r="AV428" s="554"/>
      <c r="AW428" s="546">
        <f t="shared" si="226"/>
        <v>0</v>
      </c>
      <c r="AX428" s="546">
        <f t="shared" si="257"/>
        <v>0</v>
      </c>
      <c r="AY428" s="554"/>
      <c r="AZ428" s="546">
        <f t="shared" si="227"/>
        <v>0</v>
      </c>
      <c r="BA428" s="546">
        <f t="shared" si="228"/>
        <v>0</v>
      </c>
      <c r="BB428" s="554"/>
      <c r="BC428" s="546">
        <f t="shared" si="229"/>
        <v>0</v>
      </c>
      <c r="BD428" s="546">
        <f t="shared" si="230"/>
        <v>0</v>
      </c>
      <c r="BE428" s="554"/>
      <c r="BF428" s="546">
        <f t="shared" si="231"/>
        <v>0</v>
      </c>
      <c r="BG428" s="546">
        <f t="shared" si="232"/>
        <v>0</v>
      </c>
      <c r="BH428" s="554"/>
      <c r="BI428" s="637">
        <f t="shared" si="233"/>
        <v>0</v>
      </c>
      <c r="BJ428" s="558">
        <f t="shared" si="234"/>
        <v>0</v>
      </c>
      <c r="BK428" s="642">
        <f t="shared" si="240"/>
        <v>65.280892857142859</v>
      </c>
    </row>
    <row r="429" spans="1:63" x14ac:dyDescent="0.25">
      <c r="A429" s="603">
        <v>40842</v>
      </c>
      <c r="B429" s="531">
        <f t="shared" si="256"/>
        <v>10</v>
      </c>
      <c r="C429" s="604">
        <v>14</v>
      </c>
      <c r="D429" s="605" t="s">
        <v>243</v>
      </c>
      <c r="E429" s="605" t="s">
        <v>269</v>
      </c>
      <c r="F429" s="531">
        <v>3317.94</v>
      </c>
      <c r="G429" s="604">
        <v>59</v>
      </c>
      <c r="H429" s="604">
        <v>0</v>
      </c>
      <c r="I429" s="556">
        <v>0.1388888888888889</v>
      </c>
      <c r="J429" s="556">
        <v>0.1388888888888889</v>
      </c>
      <c r="K429" s="163">
        <v>0.375</v>
      </c>
      <c r="L429" s="565">
        <f t="shared" si="246"/>
        <v>0.2361111111111111</v>
      </c>
      <c r="M429" s="163">
        <v>0.43055555555555558</v>
      </c>
      <c r="N429" s="565">
        <f t="shared" si="247"/>
        <v>5.555555555555558E-2</v>
      </c>
      <c r="O429" s="163">
        <v>0.4548611111111111</v>
      </c>
      <c r="P429" s="565">
        <f t="shared" si="248"/>
        <v>2.4305555555555525E-2</v>
      </c>
      <c r="Q429" s="163">
        <v>0.46527777777777773</v>
      </c>
      <c r="R429" s="163">
        <v>0.67361111111111116</v>
      </c>
      <c r="S429" s="9">
        <f t="shared" si="258"/>
        <v>0.20833333333333343</v>
      </c>
      <c r="T429" s="163">
        <v>0.46527777777777773</v>
      </c>
      <c r="U429" s="163">
        <v>0.67361111111111116</v>
      </c>
      <c r="V429" s="9">
        <f t="shared" si="259"/>
        <v>0.20833333333333343</v>
      </c>
      <c r="W429" s="163">
        <v>0.5</v>
      </c>
      <c r="X429" s="9">
        <f>W429-Q429</f>
        <v>3.4722222222222265E-2</v>
      </c>
      <c r="Y429" s="163">
        <v>0.5</v>
      </c>
      <c r="Z429" s="155">
        <f t="shared" si="237"/>
        <v>0</v>
      </c>
      <c r="AA429" s="163">
        <v>1.0486111111111112</v>
      </c>
      <c r="AB429" s="565">
        <f t="shared" si="238"/>
        <v>0.54861111111111116</v>
      </c>
      <c r="AC429" s="163">
        <v>1.0486111111111112</v>
      </c>
      <c r="AD429" s="163">
        <v>1.0486111111111112</v>
      </c>
      <c r="AE429" s="9">
        <f t="shared" si="260"/>
        <v>0</v>
      </c>
      <c r="AF429" s="163">
        <v>1.0625</v>
      </c>
      <c r="AG429" s="163">
        <v>1.0659722222222221</v>
      </c>
      <c r="AH429" s="9">
        <f t="shared" si="249"/>
        <v>3.4722222222220989E-3</v>
      </c>
      <c r="AI429" s="154">
        <f t="shared" si="261"/>
        <v>0</v>
      </c>
      <c r="AJ429" s="154">
        <f t="shared" si="262"/>
        <v>5</v>
      </c>
      <c r="AK429" s="163">
        <v>1.0659722222222221</v>
      </c>
      <c r="AL429" s="163">
        <v>1.0694444444444444</v>
      </c>
      <c r="AM429" s="9">
        <f t="shared" si="250"/>
        <v>3.4722222222223209E-3</v>
      </c>
      <c r="AN429" s="568">
        <f t="shared" si="251"/>
        <v>0.93055555555555558</v>
      </c>
      <c r="AO429" s="10">
        <f t="shared" si="252"/>
        <v>22</v>
      </c>
      <c r="AP429" s="10">
        <f t="shared" si="253"/>
        <v>20</v>
      </c>
      <c r="AQ429" s="565">
        <f t="shared" si="239"/>
        <v>0.54861111111111116</v>
      </c>
      <c r="AR429" s="10">
        <f t="shared" si="254"/>
        <v>13</v>
      </c>
      <c r="AS429" s="10">
        <f t="shared" si="255"/>
        <v>10</v>
      </c>
      <c r="AT429" s="556"/>
      <c r="AU429" s="554"/>
      <c r="AV429" s="554"/>
      <c r="AW429" s="546">
        <f t="shared" si="226"/>
        <v>0</v>
      </c>
      <c r="AX429" s="546">
        <f t="shared" si="257"/>
        <v>0</v>
      </c>
      <c r="AY429" s="554"/>
      <c r="AZ429" s="546">
        <f t="shared" si="227"/>
        <v>0</v>
      </c>
      <c r="BA429" s="546">
        <f t="shared" si="228"/>
        <v>0</v>
      </c>
      <c r="BB429" s="554"/>
      <c r="BC429" s="546">
        <f t="shared" si="229"/>
        <v>0</v>
      </c>
      <c r="BD429" s="546">
        <f t="shared" si="230"/>
        <v>0</v>
      </c>
      <c r="BE429" s="554"/>
      <c r="BF429" s="546">
        <f t="shared" si="231"/>
        <v>0</v>
      </c>
      <c r="BG429" s="546">
        <f t="shared" si="232"/>
        <v>0</v>
      </c>
      <c r="BH429" s="554"/>
      <c r="BI429" s="637">
        <f t="shared" si="233"/>
        <v>0</v>
      </c>
      <c r="BJ429" s="558">
        <f t="shared" si="234"/>
        <v>0</v>
      </c>
      <c r="BK429" s="642">
        <f t="shared" si="240"/>
        <v>56.236271186440682</v>
      </c>
    </row>
    <row r="430" spans="1:63" x14ac:dyDescent="0.25">
      <c r="A430" s="603">
        <v>40843</v>
      </c>
      <c r="B430" s="531">
        <f t="shared" si="256"/>
        <v>10</v>
      </c>
      <c r="C430" s="604">
        <v>42</v>
      </c>
      <c r="D430" s="605" t="s">
        <v>33</v>
      </c>
      <c r="E430" s="605" t="s">
        <v>413</v>
      </c>
      <c r="F430" s="531">
        <v>3194.04</v>
      </c>
      <c r="G430" s="604">
        <v>56</v>
      </c>
      <c r="H430" s="604">
        <v>3</v>
      </c>
      <c r="I430" s="556">
        <v>0.36458333333333331</v>
      </c>
      <c r="J430" s="556">
        <v>0.36458333333333331</v>
      </c>
      <c r="K430" s="163">
        <v>0.3659722222222222</v>
      </c>
      <c r="L430" s="565">
        <f t="shared" si="246"/>
        <v>1.388888888888884E-3</v>
      </c>
      <c r="M430" s="163">
        <v>0.3666666666666667</v>
      </c>
      <c r="N430" s="565">
        <f t="shared" si="247"/>
        <v>6.9444444444449749E-4</v>
      </c>
      <c r="O430" s="163">
        <v>0.375</v>
      </c>
      <c r="P430" s="565">
        <f t="shared" si="248"/>
        <v>8.3333333333333037E-3</v>
      </c>
      <c r="Q430" s="163">
        <v>0.38194444444444442</v>
      </c>
      <c r="R430" s="163">
        <v>0.43055555555555558</v>
      </c>
      <c r="S430" s="9">
        <f t="shared" si="258"/>
        <v>4.861111111111116E-2</v>
      </c>
      <c r="T430" s="163">
        <v>0.38194444444444442</v>
      </c>
      <c r="U430" s="163">
        <v>0.43055555555555558</v>
      </c>
      <c r="V430" s="9">
        <f t="shared" si="259"/>
        <v>4.861111111111116E-2</v>
      </c>
      <c r="W430" s="163">
        <v>0.38194444444444442</v>
      </c>
      <c r="X430" s="9">
        <f>W430-T430</f>
        <v>0</v>
      </c>
      <c r="Y430" s="163">
        <v>0.3888888888888889</v>
      </c>
      <c r="Z430" s="155">
        <f t="shared" si="237"/>
        <v>6.9444444444444753E-3</v>
      </c>
      <c r="AA430" s="163">
        <v>0.66666666666666663</v>
      </c>
      <c r="AB430" s="565">
        <f t="shared" si="238"/>
        <v>0.27777777777777773</v>
      </c>
      <c r="AC430" s="163">
        <v>0.66666666666666663</v>
      </c>
      <c r="AD430" s="163">
        <v>0.66666666666666663</v>
      </c>
      <c r="AE430" s="9">
        <f t="shared" si="260"/>
        <v>0</v>
      </c>
      <c r="AF430" s="163">
        <v>0.68055555555555547</v>
      </c>
      <c r="AG430" s="163">
        <v>0.68402777777777779</v>
      </c>
      <c r="AH430" s="9">
        <f t="shared" si="249"/>
        <v>3.4722222222223209E-3</v>
      </c>
      <c r="AI430" s="154">
        <f t="shared" si="261"/>
        <v>0</v>
      </c>
      <c r="AJ430" s="154">
        <f t="shared" si="262"/>
        <v>5</v>
      </c>
      <c r="AK430" s="163">
        <v>0.68402777777777779</v>
      </c>
      <c r="AL430" s="163">
        <v>0.6875</v>
      </c>
      <c r="AM430" s="9">
        <f t="shared" si="250"/>
        <v>3.4722222222222099E-3</v>
      </c>
      <c r="AN430" s="568">
        <f t="shared" si="251"/>
        <v>0.32291666666666669</v>
      </c>
      <c r="AO430" s="10">
        <f t="shared" si="252"/>
        <v>7</v>
      </c>
      <c r="AP430" s="10">
        <f t="shared" si="253"/>
        <v>45</v>
      </c>
      <c r="AQ430" s="565">
        <f t="shared" si="239"/>
        <v>0.27777777777777773</v>
      </c>
      <c r="AR430" s="10">
        <f t="shared" si="254"/>
        <v>6</v>
      </c>
      <c r="AS430" s="10">
        <f t="shared" si="255"/>
        <v>40</v>
      </c>
      <c r="AT430" s="556"/>
      <c r="AU430" s="554"/>
      <c r="AV430" s="554"/>
      <c r="AW430" s="546">
        <f t="shared" si="226"/>
        <v>0</v>
      </c>
      <c r="AX430" s="546">
        <f t="shared" si="257"/>
        <v>0</v>
      </c>
      <c r="AY430" s="554"/>
      <c r="AZ430" s="546">
        <f t="shared" si="227"/>
        <v>0</v>
      </c>
      <c r="BA430" s="546">
        <f t="shared" si="228"/>
        <v>0</v>
      </c>
      <c r="BB430" s="554"/>
      <c r="BC430" s="546">
        <f t="shared" si="229"/>
        <v>0</v>
      </c>
      <c r="BD430" s="546">
        <f t="shared" si="230"/>
        <v>0</v>
      </c>
      <c r="BE430" s="554"/>
      <c r="BF430" s="546">
        <f t="shared" si="231"/>
        <v>0</v>
      </c>
      <c r="BG430" s="546">
        <f t="shared" si="232"/>
        <v>0</v>
      </c>
      <c r="BH430" s="554"/>
      <c r="BI430" s="637">
        <f t="shared" si="233"/>
        <v>0</v>
      </c>
      <c r="BJ430" s="558">
        <f t="shared" si="234"/>
        <v>0</v>
      </c>
      <c r="BK430" s="642">
        <f t="shared" si="240"/>
        <v>57.036428571428573</v>
      </c>
    </row>
    <row r="431" spans="1:63" x14ac:dyDescent="0.25">
      <c r="A431" s="603">
        <v>40844</v>
      </c>
      <c r="B431" s="531">
        <f t="shared" si="256"/>
        <v>10</v>
      </c>
      <c r="C431" s="604">
        <v>43</v>
      </c>
      <c r="D431" s="605" t="s">
        <v>33</v>
      </c>
      <c r="E431" s="605" t="s">
        <v>413</v>
      </c>
      <c r="F431" s="531">
        <v>3323.89</v>
      </c>
      <c r="G431" s="604">
        <v>57</v>
      </c>
      <c r="H431" s="604">
        <v>2</v>
      </c>
      <c r="I431" s="556">
        <v>0.8125</v>
      </c>
      <c r="J431" s="556">
        <v>0.8125</v>
      </c>
      <c r="K431" s="163">
        <v>1.7013888888888891</v>
      </c>
      <c r="L431" s="565">
        <f t="shared" si="246"/>
        <v>0.88888888888888906</v>
      </c>
      <c r="M431" s="163">
        <v>1.7708333333333333</v>
      </c>
      <c r="N431" s="565">
        <f t="shared" si="247"/>
        <v>6.9444444444444198E-2</v>
      </c>
      <c r="O431" s="163">
        <v>1.7916666666666667</v>
      </c>
      <c r="P431" s="565">
        <f t="shared" si="248"/>
        <v>2.0833333333333481E-2</v>
      </c>
      <c r="Q431" s="163">
        <v>1.7916666666666667</v>
      </c>
      <c r="R431" s="163">
        <v>1.8888888888888891</v>
      </c>
      <c r="S431" s="9">
        <f t="shared" si="258"/>
        <v>9.7222222222222321E-2</v>
      </c>
      <c r="T431" s="163">
        <v>1.7916666666666667</v>
      </c>
      <c r="U431" s="163">
        <v>1.8888888888888891</v>
      </c>
      <c r="V431" s="9">
        <f t="shared" si="259"/>
        <v>9.7222222222222321E-2</v>
      </c>
      <c r="W431" s="163">
        <v>1.8888888888888891</v>
      </c>
      <c r="X431" s="9">
        <f t="shared" ref="X431:X445" si="263">W431-R431</f>
        <v>0</v>
      </c>
      <c r="Y431" s="163">
        <v>1.8888888888888891</v>
      </c>
      <c r="Z431" s="155">
        <f t="shared" si="237"/>
        <v>0</v>
      </c>
      <c r="AA431" s="163">
        <v>2.3055555555555558</v>
      </c>
      <c r="AB431" s="565">
        <f t="shared" si="238"/>
        <v>0.41666666666666674</v>
      </c>
      <c r="AC431" s="163">
        <v>2.3055555555555558</v>
      </c>
      <c r="AD431" s="163">
        <v>2.3055555555555558</v>
      </c>
      <c r="AE431" s="9">
        <f t="shared" si="260"/>
        <v>0</v>
      </c>
      <c r="AF431" s="163">
        <v>2.3090277777777777</v>
      </c>
      <c r="AG431" s="163">
        <v>2.3111111111111113</v>
      </c>
      <c r="AH431" s="9">
        <f t="shared" si="249"/>
        <v>2.083333333333659E-3</v>
      </c>
      <c r="AI431" s="154">
        <f t="shared" si="261"/>
        <v>0</v>
      </c>
      <c r="AJ431" s="154">
        <f t="shared" si="262"/>
        <v>3</v>
      </c>
      <c r="AK431" s="163">
        <v>2.3111111111111113</v>
      </c>
      <c r="AL431" s="163">
        <v>2.3125</v>
      </c>
      <c r="AM431" s="9">
        <f t="shared" si="250"/>
        <v>1.3888888888886619E-3</v>
      </c>
      <c r="AN431" s="568">
        <f t="shared" si="251"/>
        <v>1.5</v>
      </c>
      <c r="AO431" s="10">
        <f t="shared" si="252"/>
        <v>12</v>
      </c>
      <c r="AP431" s="10">
        <f t="shared" si="253"/>
        <v>0</v>
      </c>
      <c r="AQ431" s="565">
        <f t="shared" si="239"/>
        <v>0.41666666666666674</v>
      </c>
      <c r="AR431" s="10">
        <f t="shared" si="254"/>
        <v>10</v>
      </c>
      <c r="AS431" s="10">
        <f t="shared" si="255"/>
        <v>0</v>
      </c>
      <c r="AT431" s="556"/>
      <c r="AU431" s="554"/>
      <c r="AV431" s="554"/>
      <c r="AW431" s="546">
        <f t="shared" si="226"/>
        <v>0</v>
      </c>
      <c r="AX431" s="546">
        <f t="shared" si="257"/>
        <v>0</v>
      </c>
      <c r="AY431" s="554"/>
      <c r="AZ431" s="546">
        <f t="shared" si="227"/>
        <v>0</v>
      </c>
      <c r="BA431" s="546">
        <f t="shared" si="228"/>
        <v>0</v>
      </c>
      <c r="BB431" s="554"/>
      <c r="BC431" s="546">
        <f t="shared" si="229"/>
        <v>0</v>
      </c>
      <c r="BD431" s="546">
        <f t="shared" si="230"/>
        <v>0</v>
      </c>
      <c r="BE431" s="554"/>
      <c r="BF431" s="546">
        <f t="shared" si="231"/>
        <v>0</v>
      </c>
      <c r="BG431" s="546">
        <f t="shared" si="232"/>
        <v>0</v>
      </c>
      <c r="BH431" s="554"/>
      <c r="BI431" s="637">
        <f t="shared" si="233"/>
        <v>0</v>
      </c>
      <c r="BJ431" s="558">
        <f t="shared" si="234"/>
        <v>0</v>
      </c>
      <c r="BK431" s="642">
        <f t="shared" si="240"/>
        <v>58.313859649122804</v>
      </c>
    </row>
    <row r="432" spans="1:63" x14ac:dyDescent="0.25">
      <c r="A432" s="603">
        <v>40844</v>
      </c>
      <c r="B432" s="531">
        <f t="shared" si="256"/>
        <v>10</v>
      </c>
      <c r="C432" s="604">
        <v>15</v>
      </c>
      <c r="D432" s="605" t="s">
        <v>243</v>
      </c>
      <c r="E432" s="605" t="s">
        <v>419</v>
      </c>
      <c r="F432" s="531">
        <v>3623.09</v>
      </c>
      <c r="G432" s="604">
        <v>59</v>
      </c>
      <c r="H432" s="604">
        <v>0</v>
      </c>
      <c r="I432" s="556">
        <v>7.9861111111111105E-2</v>
      </c>
      <c r="J432" s="556">
        <v>7.9861111111111105E-2</v>
      </c>
      <c r="K432" s="163">
        <v>0.26041666666666669</v>
      </c>
      <c r="L432" s="565">
        <f t="shared" si="246"/>
        <v>0.18055555555555558</v>
      </c>
      <c r="M432" s="163">
        <v>0.28125</v>
      </c>
      <c r="N432" s="565">
        <f t="shared" si="247"/>
        <v>2.0833333333333315E-2</v>
      </c>
      <c r="O432" s="163">
        <v>0.30208333333333331</v>
      </c>
      <c r="P432" s="565">
        <f t="shared" si="248"/>
        <v>2.0833333333333315E-2</v>
      </c>
      <c r="Q432" s="163">
        <v>0.3576388888888889</v>
      </c>
      <c r="R432" s="163">
        <v>0.40972222222222227</v>
      </c>
      <c r="S432" s="9">
        <f t="shared" si="258"/>
        <v>5.208333333333337E-2</v>
      </c>
      <c r="T432" s="163">
        <v>0.3576388888888889</v>
      </c>
      <c r="U432" s="163">
        <v>0.40972222222222227</v>
      </c>
      <c r="V432" s="9"/>
      <c r="W432" s="163">
        <v>0.4236111111111111</v>
      </c>
      <c r="X432" s="9">
        <f t="shared" si="263"/>
        <v>1.388888888888884E-2</v>
      </c>
      <c r="Y432" s="163">
        <v>0.42708333333333331</v>
      </c>
      <c r="Z432" s="155">
        <f t="shared" si="237"/>
        <v>3.4722222222222099E-3</v>
      </c>
      <c r="AA432" s="163">
        <v>0.84652777777777777</v>
      </c>
      <c r="AB432" s="565">
        <f t="shared" si="238"/>
        <v>0.41944444444444445</v>
      </c>
      <c r="AC432" s="163">
        <v>0.84652777777777777</v>
      </c>
      <c r="AD432" s="163">
        <v>0.84652777777777777</v>
      </c>
      <c r="AE432" s="9"/>
      <c r="AF432" s="163">
        <v>0.85763888888888884</v>
      </c>
      <c r="AG432" s="163">
        <v>0.85902777777777783</v>
      </c>
      <c r="AH432" s="9">
        <f t="shared" si="249"/>
        <v>1.388888888888995E-3</v>
      </c>
      <c r="AI432" s="154">
        <f t="shared" si="261"/>
        <v>0</v>
      </c>
      <c r="AJ432" s="154">
        <f t="shared" si="262"/>
        <v>2</v>
      </c>
      <c r="AK432" s="163">
        <v>0.85902777777777783</v>
      </c>
      <c r="AL432" s="163">
        <v>0.86111111111111116</v>
      </c>
      <c r="AM432" s="9">
        <f t="shared" si="250"/>
        <v>2.0833333333333259E-3</v>
      </c>
      <c r="AN432" s="568">
        <f t="shared" si="251"/>
        <v>0.78125</v>
      </c>
      <c r="AO432" s="10">
        <f t="shared" si="252"/>
        <v>18</v>
      </c>
      <c r="AP432" s="10">
        <f t="shared" si="253"/>
        <v>45</v>
      </c>
      <c r="AQ432" s="565">
        <f t="shared" si="239"/>
        <v>0.41944444444444445</v>
      </c>
      <c r="AR432" s="10">
        <f t="shared" si="254"/>
        <v>10</v>
      </c>
      <c r="AS432" s="10">
        <f t="shared" si="255"/>
        <v>4</v>
      </c>
      <c r="AT432" s="556"/>
      <c r="AU432" s="554"/>
      <c r="AV432" s="554"/>
      <c r="AW432" s="546">
        <f t="shared" si="226"/>
        <v>0</v>
      </c>
      <c r="AX432" s="546">
        <f t="shared" si="257"/>
        <v>0</v>
      </c>
      <c r="AY432" s="554"/>
      <c r="AZ432" s="546">
        <f t="shared" si="227"/>
        <v>0</v>
      </c>
      <c r="BA432" s="546">
        <f t="shared" si="228"/>
        <v>0</v>
      </c>
      <c r="BB432" s="554"/>
      <c r="BC432" s="546">
        <f t="shared" si="229"/>
        <v>0</v>
      </c>
      <c r="BD432" s="546">
        <f t="shared" si="230"/>
        <v>0</v>
      </c>
      <c r="BE432" s="554"/>
      <c r="BF432" s="546">
        <f t="shared" si="231"/>
        <v>0</v>
      </c>
      <c r="BG432" s="546">
        <f t="shared" si="232"/>
        <v>0</v>
      </c>
      <c r="BH432" s="554"/>
      <c r="BI432" s="637">
        <f t="shared" si="233"/>
        <v>0</v>
      </c>
      <c r="BJ432" s="558">
        <f t="shared" si="234"/>
        <v>0</v>
      </c>
      <c r="BK432" s="642">
        <f t="shared" si="240"/>
        <v>61.408305084745763</v>
      </c>
    </row>
    <row r="433" spans="1:63" x14ac:dyDescent="0.25">
      <c r="A433" s="603">
        <v>40844</v>
      </c>
      <c r="B433" s="531">
        <f t="shared" si="256"/>
        <v>10</v>
      </c>
      <c r="C433" s="604">
        <v>2</v>
      </c>
      <c r="D433" s="605" t="s">
        <v>271</v>
      </c>
      <c r="E433" s="605" t="s">
        <v>276</v>
      </c>
      <c r="F433" s="531">
        <v>3662.62</v>
      </c>
      <c r="G433" s="604">
        <v>59</v>
      </c>
      <c r="H433" s="604">
        <v>0</v>
      </c>
      <c r="I433" s="556">
        <v>2.0833333333333332E-2</v>
      </c>
      <c r="J433" s="556">
        <v>2.0833333333333332E-2</v>
      </c>
      <c r="K433" s="163">
        <v>2.4305555555555556E-2</v>
      </c>
      <c r="L433" s="565">
        <f t="shared" si="246"/>
        <v>3.4722222222222238E-3</v>
      </c>
      <c r="M433" s="163">
        <v>0.2673611111111111</v>
      </c>
      <c r="N433" s="565">
        <f t="shared" si="247"/>
        <v>0.24305555555555555</v>
      </c>
      <c r="O433" s="163">
        <v>0.29166666666666669</v>
      </c>
      <c r="P433" s="565">
        <f t="shared" si="248"/>
        <v>2.430555555555558E-2</v>
      </c>
      <c r="Q433" s="163">
        <v>0.30208333333333331</v>
      </c>
      <c r="R433" s="163">
        <v>0.35416666666666669</v>
      </c>
      <c r="S433" s="9">
        <f t="shared" si="258"/>
        <v>5.208333333333337E-2</v>
      </c>
      <c r="T433" s="163">
        <v>0.30208333333333331</v>
      </c>
      <c r="U433" s="163">
        <v>0.35416666666666669</v>
      </c>
      <c r="V433" s="9"/>
      <c r="W433" s="163">
        <v>0.4548611111111111</v>
      </c>
      <c r="X433" s="9">
        <f t="shared" si="263"/>
        <v>0.10069444444444442</v>
      </c>
      <c r="Y433" s="163">
        <v>0.45833333333333331</v>
      </c>
      <c r="Z433" s="155">
        <f t="shared" si="237"/>
        <v>3.4722222222222099E-3</v>
      </c>
      <c r="AA433" s="163">
        <v>0.69652777777777775</v>
      </c>
      <c r="AB433" s="565">
        <f t="shared" si="238"/>
        <v>0.23819444444444443</v>
      </c>
      <c r="AC433" s="163">
        <v>0.69652777777777775</v>
      </c>
      <c r="AD433" s="163">
        <v>0.69652777777777775</v>
      </c>
      <c r="AE433" s="9"/>
      <c r="AF433" s="163">
        <v>0.70486111111111116</v>
      </c>
      <c r="AG433" s="163">
        <v>0.70833333333333337</v>
      </c>
      <c r="AH433" s="9">
        <f t="shared" si="249"/>
        <v>3.4722222222222099E-3</v>
      </c>
      <c r="AI433" s="154">
        <f t="shared" si="261"/>
        <v>0</v>
      </c>
      <c r="AJ433" s="154">
        <f t="shared" si="262"/>
        <v>5</v>
      </c>
      <c r="AK433" s="163">
        <v>0.70833333333333337</v>
      </c>
      <c r="AL433" s="163">
        <v>0.71875</v>
      </c>
      <c r="AM433" s="9">
        <f t="shared" si="250"/>
        <v>1.041666666666663E-2</v>
      </c>
      <c r="AN433" s="568">
        <f t="shared" si="251"/>
        <v>0.69791666666666663</v>
      </c>
      <c r="AO433" s="10">
        <f t="shared" si="252"/>
        <v>16</v>
      </c>
      <c r="AP433" s="10">
        <f t="shared" si="253"/>
        <v>45</v>
      </c>
      <c r="AQ433" s="565">
        <f t="shared" si="239"/>
        <v>0.23819444444444443</v>
      </c>
      <c r="AR433" s="10">
        <f t="shared" si="254"/>
        <v>5</v>
      </c>
      <c r="AS433" s="10">
        <f t="shared" si="255"/>
        <v>43</v>
      </c>
      <c r="AT433" s="556"/>
      <c r="AU433" s="554"/>
      <c r="AV433" s="554"/>
      <c r="AW433" s="546">
        <f t="shared" si="226"/>
        <v>0</v>
      </c>
      <c r="AX433" s="546">
        <f t="shared" si="257"/>
        <v>0</v>
      </c>
      <c r="AY433" s="554"/>
      <c r="AZ433" s="546">
        <f t="shared" si="227"/>
        <v>0</v>
      </c>
      <c r="BA433" s="546">
        <f t="shared" si="228"/>
        <v>0</v>
      </c>
      <c r="BB433" s="554"/>
      <c r="BC433" s="546">
        <f t="shared" si="229"/>
        <v>0</v>
      </c>
      <c r="BD433" s="546">
        <f t="shared" si="230"/>
        <v>0</v>
      </c>
      <c r="BE433" s="554"/>
      <c r="BF433" s="546">
        <f t="shared" si="231"/>
        <v>0</v>
      </c>
      <c r="BG433" s="546">
        <f t="shared" si="232"/>
        <v>0</v>
      </c>
      <c r="BH433" s="554"/>
      <c r="BI433" s="637">
        <f t="shared" si="233"/>
        <v>0</v>
      </c>
      <c r="BJ433" s="558">
        <f t="shared" si="234"/>
        <v>0</v>
      </c>
      <c r="BK433" s="642">
        <f t="shared" si="240"/>
        <v>62.078305084745757</v>
      </c>
    </row>
    <row r="434" spans="1:63" x14ac:dyDescent="0.25">
      <c r="A434" s="603">
        <v>40844</v>
      </c>
      <c r="B434" s="531">
        <f t="shared" si="256"/>
        <v>10</v>
      </c>
      <c r="C434" s="604">
        <v>2</v>
      </c>
      <c r="D434" s="605" t="s">
        <v>309</v>
      </c>
      <c r="E434" s="605" t="s">
        <v>276</v>
      </c>
      <c r="F434" s="531">
        <v>3710.62</v>
      </c>
      <c r="G434" s="604">
        <v>58</v>
      </c>
      <c r="H434" s="604">
        <v>1</v>
      </c>
      <c r="I434" s="556">
        <v>0.41666666666666669</v>
      </c>
      <c r="J434" s="556">
        <v>0.41666666666666669</v>
      </c>
      <c r="K434" s="163">
        <v>0.45833333333333331</v>
      </c>
      <c r="L434" s="565">
        <f t="shared" si="246"/>
        <v>4.166666666666663E-2</v>
      </c>
      <c r="M434" s="163">
        <v>0.58333333333333337</v>
      </c>
      <c r="N434" s="565">
        <f t="shared" si="247"/>
        <v>0.12500000000000006</v>
      </c>
      <c r="O434" s="163">
        <v>0.60763888888888895</v>
      </c>
      <c r="P434" s="565">
        <f t="shared" si="248"/>
        <v>2.430555555555558E-2</v>
      </c>
      <c r="Q434" s="163">
        <v>0.61111111111111105</v>
      </c>
      <c r="R434" s="163">
        <v>0.64930555555555558</v>
      </c>
      <c r="S434" s="9">
        <f t="shared" si="258"/>
        <v>3.8194444444444531E-2</v>
      </c>
      <c r="T434" s="163">
        <v>0.61111111111111105</v>
      </c>
      <c r="U434" s="163">
        <v>0.64930555555555558</v>
      </c>
      <c r="V434" s="9">
        <f t="shared" si="259"/>
        <v>3.8194444444444531E-2</v>
      </c>
      <c r="W434" s="163">
        <v>0.88750000000000007</v>
      </c>
      <c r="X434" s="9">
        <f t="shared" si="263"/>
        <v>0.23819444444444449</v>
      </c>
      <c r="Y434" s="163">
        <v>0.88888888888888884</v>
      </c>
      <c r="Z434" s="155">
        <f t="shared" si="237"/>
        <v>1.3888888888887729E-3</v>
      </c>
      <c r="AA434" s="163">
        <v>0.97499999999999998</v>
      </c>
      <c r="AB434" s="565">
        <f t="shared" si="238"/>
        <v>8.6111111111111138E-2</v>
      </c>
      <c r="AC434" s="163">
        <v>0.97499999999999998</v>
      </c>
      <c r="AD434" s="163">
        <v>0.97499999999999998</v>
      </c>
      <c r="AE434" s="9">
        <f t="shared" si="260"/>
        <v>0</v>
      </c>
      <c r="AF434" s="163">
        <v>0.97916666666666663</v>
      </c>
      <c r="AG434" s="163">
        <v>0.98125000000000007</v>
      </c>
      <c r="AH434" s="9">
        <f t="shared" si="249"/>
        <v>2.083333333333437E-3</v>
      </c>
      <c r="AI434" s="154">
        <f t="shared" si="261"/>
        <v>0</v>
      </c>
      <c r="AJ434" s="154">
        <f t="shared" si="262"/>
        <v>3</v>
      </c>
      <c r="AK434" s="163">
        <v>0.98125000000000007</v>
      </c>
      <c r="AL434" s="163">
        <v>0.98263888888888884</v>
      </c>
      <c r="AM434" s="9">
        <f t="shared" si="250"/>
        <v>1.3888888888887729E-3</v>
      </c>
      <c r="AN434" s="568">
        <f t="shared" si="251"/>
        <v>0.5659722222222221</v>
      </c>
      <c r="AO434" s="10">
        <f t="shared" si="252"/>
        <v>13</v>
      </c>
      <c r="AP434" s="10">
        <f t="shared" si="253"/>
        <v>35</v>
      </c>
      <c r="AQ434" s="565">
        <f t="shared" si="239"/>
        <v>8.6111111111111138E-2</v>
      </c>
      <c r="AR434" s="10">
        <f t="shared" si="254"/>
        <v>2</v>
      </c>
      <c r="AS434" s="10">
        <f t="shared" si="255"/>
        <v>4</v>
      </c>
      <c r="AT434" s="556"/>
      <c r="AU434" s="554"/>
      <c r="AV434" s="554"/>
      <c r="AW434" s="546">
        <f t="shared" si="226"/>
        <v>0</v>
      </c>
      <c r="AX434" s="546">
        <f t="shared" si="257"/>
        <v>0</v>
      </c>
      <c r="AY434" s="554"/>
      <c r="AZ434" s="546">
        <f t="shared" si="227"/>
        <v>0</v>
      </c>
      <c r="BA434" s="546">
        <f t="shared" si="228"/>
        <v>0</v>
      </c>
      <c r="BB434" s="554"/>
      <c r="BC434" s="546">
        <f t="shared" si="229"/>
        <v>0</v>
      </c>
      <c r="BD434" s="546">
        <f t="shared" si="230"/>
        <v>0</v>
      </c>
      <c r="BE434" s="554"/>
      <c r="BF434" s="546">
        <f t="shared" si="231"/>
        <v>0</v>
      </c>
      <c r="BG434" s="546">
        <f t="shared" si="232"/>
        <v>0</v>
      </c>
      <c r="BH434" s="554"/>
      <c r="BI434" s="637">
        <f t="shared" si="233"/>
        <v>0</v>
      </c>
      <c r="BJ434" s="558">
        <f t="shared" si="234"/>
        <v>0</v>
      </c>
      <c r="BK434" s="642">
        <f t="shared" si="240"/>
        <v>63.976206896551723</v>
      </c>
    </row>
    <row r="435" spans="1:63" x14ac:dyDescent="0.25">
      <c r="A435" s="603">
        <v>40844</v>
      </c>
      <c r="B435" s="531">
        <f t="shared" si="256"/>
        <v>10</v>
      </c>
      <c r="C435" s="604">
        <v>4</v>
      </c>
      <c r="D435" s="605" t="s">
        <v>264</v>
      </c>
      <c r="E435" s="605" t="s">
        <v>265</v>
      </c>
      <c r="F435" s="531">
        <v>3793.81</v>
      </c>
      <c r="G435" s="604">
        <v>59</v>
      </c>
      <c r="H435" s="604">
        <v>0</v>
      </c>
      <c r="I435" s="556">
        <v>0.71875</v>
      </c>
      <c r="J435" s="556">
        <v>0.71875</v>
      </c>
      <c r="K435" s="163">
        <v>0.80555555555555547</v>
      </c>
      <c r="L435" s="565">
        <f t="shared" si="246"/>
        <v>8.6805555555555469E-2</v>
      </c>
      <c r="M435" s="163">
        <v>0.84375</v>
      </c>
      <c r="N435" s="565">
        <f t="shared" si="247"/>
        <v>3.8194444444444531E-2</v>
      </c>
      <c r="O435" s="163">
        <v>0.85416666666666663</v>
      </c>
      <c r="P435" s="565">
        <f t="shared" si="248"/>
        <v>1.041666666666663E-2</v>
      </c>
      <c r="Q435" s="163">
        <v>0.86111111111111116</v>
      </c>
      <c r="R435" s="163">
        <v>0.9375</v>
      </c>
      <c r="S435" s="9">
        <f t="shared" si="258"/>
        <v>7.638888888888884E-2</v>
      </c>
      <c r="T435" s="163">
        <v>0.86111111111111116</v>
      </c>
      <c r="U435" s="163">
        <v>0.9375</v>
      </c>
      <c r="V435" s="9">
        <f t="shared" si="259"/>
        <v>7.638888888888884E-2</v>
      </c>
      <c r="W435" s="163">
        <v>1</v>
      </c>
      <c r="X435" s="9">
        <f t="shared" si="263"/>
        <v>6.25E-2</v>
      </c>
      <c r="Y435" s="163">
        <v>1.0111111111111111</v>
      </c>
      <c r="Z435" s="155">
        <f t="shared" si="237"/>
        <v>1.1111111111111072E-2</v>
      </c>
      <c r="AA435" s="163">
        <v>1.0729166666666667</v>
      </c>
      <c r="AB435" s="565">
        <f t="shared" si="238"/>
        <v>6.1805555555555669E-2</v>
      </c>
      <c r="AC435" s="163">
        <v>1.0729166666666667</v>
      </c>
      <c r="AD435" s="163">
        <v>1.0729166666666667</v>
      </c>
      <c r="AE435" s="9">
        <f t="shared" si="260"/>
        <v>0</v>
      </c>
      <c r="AF435" s="163">
        <v>1.0833333333333333</v>
      </c>
      <c r="AG435" s="163">
        <v>1.0868055555555556</v>
      </c>
      <c r="AH435" s="9">
        <f t="shared" si="249"/>
        <v>3.4722222222223209E-3</v>
      </c>
      <c r="AI435" s="154">
        <f t="shared" si="261"/>
        <v>0</v>
      </c>
      <c r="AJ435" s="154">
        <f t="shared" si="262"/>
        <v>5</v>
      </c>
      <c r="AK435" s="163">
        <v>1.0868055555555556</v>
      </c>
      <c r="AL435" s="163">
        <v>1.0902777777777779</v>
      </c>
      <c r="AM435" s="9">
        <f t="shared" si="250"/>
        <v>3.4722222222223209E-3</v>
      </c>
      <c r="AN435" s="568">
        <f t="shared" si="251"/>
        <v>0.3715277777777779</v>
      </c>
      <c r="AO435" s="10">
        <f t="shared" si="252"/>
        <v>8</v>
      </c>
      <c r="AP435" s="10">
        <f t="shared" si="253"/>
        <v>55</v>
      </c>
      <c r="AQ435" s="565">
        <f t="shared" si="239"/>
        <v>6.1805555555555669E-2</v>
      </c>
      <c r="AR435" s="10">
        <f t="shared" si="254"/>
        <v>1</v>
      </c>
      <c r="AS435" s="10">
        <f t="shared" si="255"/>
        <v>29</v>
      </c>
      <c r="AT435" s="556"/>
      <c r="AU435" s="554"/>
      <c r="AV435" s="554"/>
      <c r="AW435" s="546">
        <f t="shared" si="226"/>
        <v>0</v>
      </c>
      <c r="AX435" s="546">
        <f t="shared" si="257"/>
        <v>0</v>
      </c>
      <c r="AY435" s="554"/>
      <c r="AZ435" s="546">
        <f t="shared" si="227"/>
        <v>0</v>
      </c>
      <c r="BA435" s="546">
        <f t="shared" si="228"/>
        <v>0</v>
      </c>
      <c r="BB435" s="554"/>
      <c r="BC435" s="546">
        <f t="shared" si="229"/>
        <v>0</v>
      </c>
      <c r="BD435" s="546">
        <f t="shared" si="230"/>
        <v>0</v>
      </c>
      <c r="BE435" s="554"/>
      <c r="BF435" s="546">
        <f t="shared" si="231"/>
        <v>0</v>
      </c>
      <c r="BG435" s="546">
        <f t="shared" si="232"/>
        <v>0</v>
      </c>
      <c r="BH435" s="554"/>
      <c r="BI435" s="637">
        <f t="shared" si="233"/>
        <v>0</v>
      </c>
      <c r="BJ435" s="558">
        <f t="shared" si="234"/>
        <v>0</v>
      </c>
      <c r="BK435" s="642">
        <f t="shared" si="240"/>
        <v>64.301864406779657</v>
      </c>
    </row>
    <row r="436" spans="1:63" x14ac:dyDescent="0.25">
      <c r="A436" s="603">
        <v>40844</v>
      </c>
      <c r="B436" s="531">
        <f t="shared" si="256"/>
        <v>10</v>
      </c>
      <c r="C436" s="604">
        <v>4</v>
      </c>
      <c r="D436" s="605" t="s">
        <v>224</v>
      </c>
      <c r="E436" s="605" t="s">
        <v>225</v>
      </c>
      <c r="F436" s="531">
        <v>3650.75</v>
      </c>
      <c r="G436" s="604">
        <v>59</v>
      </c>
      <c r="H436" s="604">
        <v>0</v>
      </c>
      <c r="I436" s="556">
        <v>0.86111111111111116</v>
      </c>
      <c r="J436" s="556">
        <v>0.86111111111111116</v>
      </c>
      <c r="K436" s="163">
        <v>0.86458333333333337</v>
      </c>
      <c r="L436" s="565">
        <f t="shared" si="246"/>
        <v>3.4722222222222099E-3</v>
      </c>
      <c r="M436" s="163">
        <v>0.97222222222222221</v>
      </c>
      <c r="N436" s="565">
        <f t="shared" si="247"/>
        <v>0.10763888888888884</v>
      </c>
      <c r="O436" s="163">
        <v>0.99305555555555547</v>
      </c>
      <c r="P436" s="565">
        <f t="shared" si="248"/>
        <v>2.0833333333333259E-2</v>
      </c>
      <c r="Q436" s="163">
        <v>0.99305555555555547</v>
      </c>
      <c r="R436" s="163">
        <v>1.0625</v>
      </c>
      <c r="S436" s="9">
        <f t="shared" si="258"/>
        <v>6.9444444444444531E-2</v>
      </c>
      <c r="T436" s="163">
        <v>0.99305555555555547</v>
      </c>
      <c r="U436" s="163">
        <v>1.0625</v>
      </c>
      <c r="V436" s="9">
        <f t="shared" si="259"/>
        <v>6.9444444444444531E-2</v>
      </c>
      <c r="W436" s="163">
        <v>1.1111111111111112</v>
      </c>
      <c r="X436" s="9">
        <f t="shared" si="263"/>
        <v>4.861111111111116E-2</v>
      </c>
      <c r="Y436" s="163">
        <v>1.1152777777777778</v>
      </c>
      <c r="Z436" s="155">
        <f t="shared" si="237"/>
        <v>4.1666666666666519E-3</v>
      </c>
      <c r="AA436" s="163">
        <v>1.2020833333333334</v>
      </c>
      <c r="AB436" s="565">
        <f t="shared" si="238"/>
        <v>8.680555555555558E-2</v>
      </c>
      <c r="AC436" s="163">
        <v>1.2020833333333334</v>
      </c>
      <c r="AD436" s="163">
        <v>1.2020833333333334</v>
      </c>
      <c r="AE436" s="9">
        <f t="shared" si="260"/>
        <v>0</v>
      </c>
      <c r="AF436" s="163">
        <v>1.2118055555555556</v>
      </c>
      <c r="AG436" s="163">
        <v>1.2152777777777779</v>
      </c>
      <c r="AH436" s="9">
        <f t="shared" si="249"/>
        <v>3.4722222222223209E-3</v>
      </c>
      <c r="AI436" s="154">
        <f t="shared" si="261"/>
        <v>0</v>
      </c>
      <c r="AJ436" s="154">
        <f t="shared" si="262"/>
        <v>5</v>
      </c>
      <c r="AK436" s="163">
        <v>1.2152777777777779</v>
      </c>
      <c r="AL436" s="163">
        <v>1.21875</v>
      </c>
      <c r="AM436" s="9">
        <f t="shared" si="250"/>
        <v>3.4722222222220989E-3</v>
      </c>
      <c r="AN436" s="568">
        <f t="shared" si="251"/>
        <v>0.35763888888888884</v>
      </c>
      <c r="AO436" s="10">
        <f t="shared" si="252"/>
        <v>8</v>
      </c>
      <c r="AP436" s="10">
        <f t="shared" si="253"/>
        <v>35</v>
      </c>
      <c r="AQ436" s="565">
        <f t="shared" si="239"/>
        <v>8.680555555555558E-2</v>
      </c>
      <c r="AR436" s="10">
        <f t="shared" si="254"/>
        <v>2</v>
      </c>
      <c r="AS436" s="10">
        <f t="shared" si="255"/>
        <v>5</v>
      </c>
      <c r="AT436" s="556"/>
      <c r="AU436" s="554"/>
      <c r="AV436" s="554"/>
      <c r="AW436" s="546">
        <f t="shared" si="226"/>
        <v>0</v>
      </c>
      <c r="AX436" s="546">
        <f t="shared" si="257"/>
        <v>0</v>
      </c>
      <c r="AY436" s="554"/>
      <c r="AZ436" s="546">
        <f t="shared" si="227"/>
        <v>0</v>
      </c>
      <c r="BA436" s="546">
        <f t="shared" si="228"/>
        <v>0</v>
      </c>
      <c r="BB436" s="554"/>
      <c r="BC436" s="546">
        <f t="shared" si="229"/>
        <v>0</v>
      </c>
      <c r="BD436" s="546">
        <f t="shared" si="230"/>
        <v>0</v>
      </c>
      <c r="BE436" s="554"/>
      <c r="BF436" s="546">
        <f t="shared" si="231"/>
        <v>0</v>
      </c>
      <c r="BG436" s="546">
        <f t="shared" si="232"/>
        <v>0</v>
      </c>
      <c r="BH436" s="554"/>
      <c r="BI436" s="637">
        <f t="shared" si="233"/>
        <v>0</v>
      </c>
      <c r="BJ436" s="558">
        <f t="shared" si="234"/>
        <v>0</v>
      </c>
      <c r="BK436" s="642">
        <f t="shared" si="240"/>
        <v>61.877118644067799</v>
      </c>
    </row>
    <row r="437" spans="1:63" x14ac:dyDescent="0.25">
      <c r="A437" s="603">
        <v>40845</v>
      </c>
      <c r="B437" s="531">
        <f t="shared" si="256"/>
        <v>10</v>
      </c>
      <c r="C437" s="604">
        <v>4</v>
      </c>
      <c r="D437" s="605" t="s">
        <v>346</v>
      </c>
      <c r="E437" s="605" t="s">
        <v>225</v>
      </c>
      <c r="F437" s="531">
        <v>3529.78</v>
      </c>
      <c r="G437" s="604">
        <v>59</v>
      </c>
      <c r="H437" s="604">
        <v>0</v>
      </c>
      <c r="I437" s="556">
        <v>0.13541666666666666</v>
      </c>
      <c r="J437" s="556">
        <v>0.13541666666666666</v>
      </c>
      <c r="K437" s="163">
        <v>0.1388888888888889</v>
      </c>
      <c r="L437" s="565">
        <f t="shared" si="246"/>
        <v>3.4722222222222376E-3</v>
      </c>
      <c r="M437" s="163">
        <v>0.15277777777777776</v>
      </c>
      <c r="N437" s="565">
        <f t="shared" si="247"/>
        <v>1.3888888888888867E-2</v>
      </c>
      <c r="O437" s="163">
        <v>0.1875</v>
      </c>
      <c r="P437" s="565">
        <f t="shared" si="248"/>
        <v>3.4722222222222238E-2</v>
      </c>
      <c r="Q437" s="163">
        <v>0.19097222222222221</v>
      </c>
      <c r="R437" s="163">
        <v>0.24305555555555555</v>
      </c>
      <c r="S437" s="9">
        <f t="shared" si="258"/>
        <v>5.2083333333333343E-2</v>
      </c>
      <c r="T437" s="163">
        <v>0.19097222222222221</v>
      </c>
      <c r="U437" s="163">
        <v>0.24305555555555555</v>
      </c>
      <c r="V437" s="9">
        <f t="shared" si="259"/>
        <v>5.2083333333333343E-2</v>
      </c>
      <c r="W437" s="163">
        <v>0.24305555555555555</v>
      </c>
      <c r="X437" s="9">
        <f t="shared" si="263"/>
        <v>0</v>
      </c>
      <c r="Y437" s="163">
        <v>0.24583333333333335</v>
      </c>
      <c r="Z437" s="155">
        <f t="shared" si="237"/>
        <v>2.7777777777777957E-3</v>
      </c>
      <c r="AA437" s="163">
        <v>0.32708333333333334</v>
      </c>
      <c r="AB437" s="565">
        <f t="shared" si="238"/>
        <v>8.1249999999999989E-2</v>
      </c>
      <c r="AC437" s="163">
        <v>0.32708333333333334</v>
      </c>
      <c r="AD437" s="163">
        <v>0.32708333333333334</v>
      </c>
      <c r="AE437" s="9">
        <f t="shared" si="260"/>
        <v>0</v>
      </c>
      <c r="AF437" s="163">
        <v>0.375</v>
      </c>
      <c r="AG437" s="163">
        <v>0.37847222222222227</v>
      </c>
      <c r="AH437" s="9">
        <f t="shared" si="249"/>
        <v>3.4722222222222654E-3</v>
      </c>
      <c r="AI437" s="154">
        <f t="shared" si="261"/>
        <v>0</v>
      </c>
      <c r="AJ437" s="154">
        <f t="shared" si="262"/>
        <v>5</v>
      </c>
      <c r="AK437" s="163">
        <v>0.37847222222222227</v>
      </c>
      <c r="AL437" s="163">
        <v>0.38541666666666669</v>
      </c>
      <c r="AM437" s="9">
        <f t="shared" si="250"/>
        <v>6.9444444444444198E-3</v>
      </c>
      <c r="AN437" s="568">
        <f t="shared" si="251"/>
        <v>0.25</v>
      </c>
      <c r="AO437" s="10">
        <f t="shared" si="252"/>
        <v>6</v>
      </c>
      <c r="AP437" s="10">
        <f t="shared" si="253"/>
        <v>0</v>
      </c>
      <c r="AQ437" s="565">
        <f t="shared" si="239"/>
        <v>8.1249999999999989E-2</v>
      </c>
      <c r="AR437" s="10">
        <f t="shared" si="254"/>
        <v>1</v>
      </c>
      <c r="AS437" s="10">
        <f t="shared" si="255"/>
        <v>57</v>
      </c>
      <c r="AT437" s="556"/>
      <c r="AU437" s="554"/>
      <c r="AV437" s="554"/>
      <c r="AW437" s="546">
        <f t="shared" si="226"/>
        <v>0</v>
      </c>
      <c r="AX437" s="546">
        <f t="shared" si="257"/>
        <v>0</v>
      </c>
      <c r="AY437" s="554"/>
      <c r="AZ437" s="546">
        <f t="shared" si="227"/>
        <v>0</v>
      </c>
      <c r="BA437" s="546">
        <f t="shared" si="228"/>
        <v>0</v>
      </c>
      <c r="BB437" s="554"/>
      <c r="BC437" s="546">
        <f t="shared" si="229"/>
        <v>0</v>
      </c>
      <c r="BD437" s="546">
        <f t="shared" si="230"/>
        <v>0</v>
      </c>
      <c r="BE437" s="554"/>
      <c r="BF437" s="546">
        <f t="shared" si="231"/>
        <v>0</v>
      </c>
      <c r="BG437" s="546">
        <f t="shared" si="232"/>
        <v>0</v>
      </c>
      <c r="BH437" s="554"/>
      <c r="BI437" s="637">
        <f t="shared" si="233"/>
        <v>0</v>
      </c>
      <c r="BJ437" s="558">
        <f t="shared" si="234"/>
        <v>0</v>
      </c>
      <c r="BK437" s="642">
        <f t="shared" si="240"/>
        <v>59.82677966101695</v>
      </c>
    </row>
    <row r="438" spans="1:63" x14ac:dyDescent="0.25">
      <c r="A438" s="603">
        <v>40845</v>
      </c>
      <c r="B438" s="531">
        <f t="shared" si="256"/>
        <v>10</v>
      </c>
      <c r="C438" s="604">
        <v>44</v>
      </c>
      <c r="D438" s="605" t="s">
        <v>33</v>
      </c>
      <c r="E438" s="605" t="s">
        <v>413</v>
      </c>
      <c r="F438" s="531">
        <v>3679.82</v>
      </c>
      <c r="G438" s="604">
        <v>59</v>
      </c>
      <c r="H438" s="604">
        <v>0</v>
      </c>
      <c r="I438" s="556">
        <v>0.20138888888888887</v>
      </c>
      <c r="J438" s="556">
        <v>0.20138888888888887</v>
      </c>
      <c r="K438" s="163">
        <v>0.20486111111111113</v>
      </c>
      <c r="L438" s="565">
        <f t="shared" si="246"/>
        <v>3.4722222222222654E-3</v>
      </c>
      <c r="M438" s="163">
        <v>0.21527777777777779</v>
      </c>
      <c r="N438" s="565">
        <f t="shared" si="247"/>
        <v>1.0416666666666657E-2</v>
      </c>
      <c r="O438" s="163">
        <v>0.26041666666666669</v>
      </c>
      <c r="P438" s="565">
        <f t="shared" si="248"/>
        <v>4.5138888888888895E-2</v>
      </c>
      <c r="Q438" s="163">
        <v>0.2638888888888889</v>
      </c>
      <c r="R438" s="163">
        <v>0.33333333333333331</v>
      </c>
      <c r="S438" s="9">
        <f t="shared" si="258"/>
        <v>6.944444444444442E-2</v>
      </c>
      <c r="T438" s="163">
        <v>0.2638888888888889</v>
      </c>
      <c r="U438" s="163">
        <v>0.33333333333333331</v>
      </c>
      <c r="V438" s="9">
        <f t="shared" si="259"/>
        <v>6.944444444444442E-2</v>
      </c>
      <c r="W438" s="163">
        <v>0.4236111111111111</v>
      </c>
      <c r="X438" s="9">
        <f t="shared" si="263"/>
        <v>9.027777777777779E-2</v>
      </c>
      <c r="Y438" s="163">
        <v>0.42638888888888887</v>
      </c>
      <c r="Z438" s="155">
        <f t="shared" si="237"/>
        <v>2.7777777777777679E-3</v>
      </c>
      <c r="AA438" s="163">
        <v>0.60138888888888886</v>
      </c>
      <c r="AB438" s="565">
        <f t="shared" si="238"/>
        <v>0.17499999999999999</v>
      </c>
      <c r="AC438" s="163">
        <v>0.60138888888888886</v>
      </c>
      <c r="AD438" s="163">
        <v>0.60138888888888886</v>
      </c>
      <c r="AE438" s="9">
        <f t="shared" si="260"/>
        <v>0</v>
      </c>
      <c r="AF438" s="163">
        <v>0.61111111111111105</v>
      </c>
      <c r="AG438" s="163">
        <v>0.61249999999999993</v>
      </c>
      <c r="AH438" s="9">
        <f t="shared" si="249"/>
        <v>1.388888888888884E-3</v>
      </c>
      <c r="AI438" s="154">
        <f t="shared" si="261"/>
        <v>0</v>
      </c>
      <c r="AJ438" s="154">
        <f t="shared" si="262"/>
        <v>2</v>
      </c>
      <c r="AK438" s="163">
        <v>0.61249999999999993</v>
      </c>
      <c r="AL438" s="163">
        <v>0.61458333333333337</v>
      </c>
      <c r="AM438" s="9">
        <f t="shared" si="250"/>
        <v>2.083333333333437E-3</v>
      </c>
      <c r="AN438" s="568">
        <f t="shared" si="251"/>
        <v>0.41319444444444453</v>
      </c>
      <c r="AO438" s="10">
        <f t="shared" si="252"/>
        <v>9</v>
      </c>
      <c r="AP438" s="10">
        <f t="shared" si="253"/>
        <v>55</v>
      </c>
      <c r="AQ438" s="565">
        <f t="shared" si="239"/>
        <v>0.17499999999999999</v>
      </c>
      <c r="AR438" s="10">
        <f t="shared" si="254"/>
        <v>4</v>
      </c>
      <c r="AS438" s="10">
        <f t="shared" si="255"/>
        <v>12</v>
      </c>
      <c r="AT438" s="556"/>
      <c r="AU438" s="554"/>
      <c r="AV438" s="554"/>
      <c r="AW438" s="546">
        <f t="shared" si="226"/>
        <v>0</v>
      </c>
      <c r="AX438" s="546">
        <f t="shared" si="257"/>
        <v>0</v>
      </c>
      <c r="AY438" s="554"/>
      <c r="AZ438" s="546">
        <f t="shared" si="227"/>
        <v>0</v>
      </c>
      <c r="BA438" s="546">
        <f t="shared" si="228"/>
        <v>0</v>
      </c>
      <c r="BB438" s="554"/>
      <c r="BC438" s="546">
        <f t="shared" si="229"/>
        <v>0</v>
      </c>
      <c r="BD438" s="546">
        <f t="shared" si="230"/>
        <v>0</v>
      </c>
      <c r="BE438" s="554"/>
      <c r="BF438" s="546">
        <f t="shared" si="231"/>
        <v>0</v>
      </c>
      <c r="BG438" s="546">
        <f t="shared" si="232"/>
        <v>0</v>
      </c>
      <c r="BH438" s="554"/>
      <c r="BI438" s="637">
        <f t="shared" si="233"/>
        <v>0</v>
      </c>
      <c r="BJ438" s="558">
        <f t="shared" si="234"/>
        <v>0</v>
      </c>
      <c r="BK438" s="642">
        <f t="shared" si="240"/>
        <v>62.369830508474578</v>
      </c>
    </row>
    <row r="439" spans="1:63" x14ac:dyDescent="0.25">
      <c r="A439" s="603">
        <v>40845</v>
      </c>
      <c r="B439" s="531">
        <f t="shared" si="256"/>
        <v>10</v>
      </c>
      <c r="C439" s="604">
        <v>16</v>
      </c>
      <c r="D439" s="605" t="s">
        <v>243</v>
      </c>
      <c r="E439" s="605" t="s">
        <v>410</v>
      </c>
      <c r="F439" s="531">
        <v>3543.14</v>
      </c>
      <c r="G439" s="604">
        <v>57</v>
      </c>
      <c r="H439" s="604">
        <v>2</v>
      </c>
      <c r="I439" s="556">
        <v>0.47222222222222227</v>
      </c>
      <c r="J439" s="556">
        <v>0.47222222222222227</v>
      </c>
      <c r="K439" s="163">
        <v>0.47222222222222227</v>
      </c>
      <c r="L439" s="565">
        <f t="shared" si="246"/>
        <v>0</v>
      </c>
      <c r="M439" s="163">
        <v>0.48958333333333331</v>
      </c>
      <c r="N439" s="565">
        <f t="shared" si="247"/>
        <v>1.7361111111111049E-2</v>
      </c>
      <c r="O439" s="163">
        <v>0.52083333333333337</v>
      </c>
      <c r="P439" s="565">
        <f t="shared" si="248"/>
        <v>3.1250000000000056E-2</v>
      </c>
      <c r="Q439" s="163">
        <v>0.52430555555555558</v>
      </c>
      <c r="R439" s="163">
        <v>0.54861111111111105</v>
      </c>
      <c r="S439" s="9">
        <f t="shared" si="258"/>
        <v>2.4305555555555469E-2</v>
      </c>
      <c r="T439" s="163">
        <v>0.52430555555555558</v>
      </c>
      <c r="U439" s="163">
        <v>0.54861111111111105</v>
      </c>
      <c r="V439" s="9">
        <f t="shared" si="259"/>
        <v>2.4305555555555469E-2</v>
      </c>
      <c r="W439" s="163">
        <v>0.625</v>
      </c>
      <c r="X439" s="9">
        <f t="shared" si="263"/>
        <v>7.6388888888888951E-2</v>
      </c>
      <c r="Y439" s="163">
        <v>0.67361111111111116</v>
      </c>
      <c r="Z439" s="155">
        <f t="shared" si="237"/>
        <v>4.861111111111116E-2</v>
      </c>
      <c r="AA439" s="163">
        <v>0.76250000000000007</v>
      </c>
      <c r="AB439" s="565">
        <f t="shared" si="238"/>
        <v>8.8888888888888906E-2</v>
      </c>
      <c r="AC439" s="163">
        <v>0.76250000000000007</v>
      </c>
      <c r="AD439" s="163">
        <v>0.76250000000000007</v>
      </c>
      <c r="AE439" s="9">
        <f t="shared" si="260"/>
        <v>0</v>
      </c>
      <c r="AF439" s="163">
        <v>0.77083333333333337</v>
      </c>
      <c r="AG439" s="163">
        <v>0.7729166666666667</v>
      </c>
      <c r="AH439" s="9">
        <f t="shared" si="249"/>
        <v>2.0833333333333259E-3</v>
      </c>
      <c r="AI439" s="154">
        <f t="shared" si="261"/>
        <v>0</v>
      </c>
      <c r="AJ439" s="154">
        <f t="shared" si="262"/>
        <v>3</v>
      </c>
      <c r="AK439" s="163">
        <v>0.7729166666666667</v>
      </c>
      <c r="AL439" s="163">
        <v>0.77430555555555547</v>
      </c>
      <c r="AM439" s="9">
        <f t="shared" si="250"/>
        <v>1.3888888888887729E-3</v>
      </c>
      <c r="AN439" s="568">
        <f t="shared" si="251"/>
        <v>0.3020833333333332</v>
      </c>
      <c r="AO439" s="10">
        <f t="shared" si="252"/>
        <v>7</v>
      </c>
      <c r="AP439" s="10">
        <f t="shared" si="253"/>
        <v>15</v>
      </c>
      <c r="AQ439" s="565">
        <f t="shared" si="239"/>
        <v>8.8888888888888906E-2</v>
      </c>
      <c r="AR439" s="10">
        <f t="shared" si="254"/>
        <v>2</v>
      </c>
      <c r="AS439" s="10">
        <f t="shared" si="255"/>
        <v>8</v>
      </c>
      <c r="AT439" s="556"/>
      <c r="AU439" s="554"/>
      <c r="AV439" s="554"/>
      <c r="AW439" s="546">
        <f t="shared" si="226"/>
        <v>0</v>
      </c>
      <c r="AX439" s="546">
        <f t="shared" si="257"/>
        <v>0</v>
      </c>
      <c r="AY439" s="554"/>
      <c r="AZ439" s="546">
        <f t="shared" si="227"/>
        <v>0</v>
      </c>
      <c r="BA439" s="546">
        <f t="shared" si="228"/>
        <v>0</v>
      </c>
      <c r="BB439" s="554"/>
      <c r="BC439" s="546">
        <f t="shared" si="229"/>
        <v>0</v>
      </c>
      <c r="BD439" s="546">
        <f t="shared" si="230"/>
        <v>0</v>
      </c>
      <c r="BE439" s="554"/>
      <c r="BF439" s="546">
        <f t="shared" si="231"/>
        <v>0</v>
      </c>
      <c r="BG439" s="546">
        <f t="shared" si="232"/>
        <v>0</v>
      </c>
      <c r="BH439" s="554"/>
      <c r="BI439" s="637">
        <f t="shared" si="233"/>
        <v>0</v>
      </c>
      <c r="BJ439" s="558">
        <f t="shared" si="234"/>
        <v>0</v>
      </c>
      <c r="BK439" s="642">
        <f t="shared" si="240"/>
        <v>62.160350877192982</v>
      </c>
    </row>
    <row r="440" spans="1:63" x14ac:dyDescent="0.25">
      <c r="A440" s="603">
        <v>40845</v>
      </c>
      <c r="B440" s="531">
        <f t="shared" si="256"/>
        <v>10</v>
      </c>
      <c r="C440" s="604">
        <v>5</v>
      </c>
      <c r="D440" s="605" t="s">
        <v>264</v>
      </c>
      <c r="E440" s="605" t="s">
        <v>265</v>
      </c>
      <c r="F440" s="531">
        <v>3642.39</v>
      </c>
      <c r="G440" s="604">
        <v>56</v>
      </c>
      <c r="H440" s="604">
        <v>3</v>
      </c>
      <c r="I440" s="556">
        <v>0.69791666666666663</v>
      </c>
      <c r="J440" s="556">
        <v>0.69791666666666663</v>
      </c>
      <c r="K440" s="163">
        <v>0.69791666666666663</v>
      </c>
      <c r="L440" s="565">
        <f t="shared" si="246"/>
        <v>0</v>
      </c>
      <c r="M440" s="163">
        <v>0.70833333333333337</v>
      </c>
      <c r="N440" s="565">
        <f t="shared" si="247"/>
        <v>1.0416666666666741E-2</v>
      </c>
      <c r="O440" s="163">
        <v>0.72916666666666663</v>
      </c>
      <c r="P440" s="565">
        <f t="shared" si="248"/>
        <v>2.0833333333333259E-2</v>
      </c>
      <c r="Q440" s="163">
        <v>0.73263888888888884</v>
      </c>
      <c r="R440" s="163">
        <v>0.81111111111111101</v>
      </c>
      <c r="S440" s="9">
        <f t="shared" si="258"/>
        <v>7.8472222222222165E-2</v>
      </c>
      <c r="T440" s="163">
        <v>0.73263888888888884</v>
      </c>
      <c r="U440" s="163">
        <v>0.81111111111111101</v>
      </c>
      <c r="V440" s="9">
        <f t="shared" si="259"/>
        <v>7.8472222222222165E-2</v>
      </c>
      <c r="W440" s="163">
        <v>0.8125</v>
      </c>
      <c r="X440" s="9">
        <f t="shared" si="263"/>
        <v>1.388888888888995E-3</v>
      </c>
      <c r="Y440" s="163">
        <v>0.81319444444444444</v>
      </c>
      <c r="Z440" s="155">
        <f t="shared" si="237"/>
        <v>6.9444444444444198E-4</v>
      </c>
      <c r="AA440" s="163">
        <v>0.95000000000000007</v>
      </c>
      <c r="AB440" s="565">
        <f t="shared" si="238"/>
        <v>0.13680555555555562</v>
      </c>
      <c r="AC440" s="163">
        <v>0.95000000000000007</v>
      </c>
      <c r="AD440" s="163">
        <v>0.95000000000000007</v>
      </c>
      <c r="AE440" s="9">
        <f t="shared" si="260"/>
        <v>0</v>
      </c>
      <c r="AF440" s="163">
        <v>0.95833333333333337</v>
      </c>
      <c r="AG440" s="163">
        <v>0.9604166666666667</v>
      </c>
      <c r="AH440" s="9">
        <f t="shared" si="249"/>
        <v>2.0833333333333259E-3</v>
      </c>
      <c r="AI440" s="154">
        <f t="shared" si="261"/>
        <v>0</v>
      </c>
      <c r="AJ440" s="154">
        <f t="shared" si="262"/>
        <v>3</v>
      </c>
      <c r="AK440" s="163">
        <v>0.9604166666666667</v>
      </c>
      <c r="AL440" s="163">
        <v>0.96180555555555547</v>
      </c>
      <c r="AM440" s="9">
        <f t="shared" si="250"/>
        <v>1.3888888888887729E-3</v>
      </c>
      <c r="AN440" s="568">
        <f t="shared" si="251"/>
        <v>0.26388888888888884</v>
      </c>
      <c r="AO440" s="10">
        <f t="shared" si="252"/>
        <v>6</v>
      </c>
      <c r="AP440" s="10">
        <f t="shared" si="253"/>
        <v>20</v>
      </c>
      <c r="AQ440" s="565">
        <f t="shared" si="239"/>
        <v>0.13680555555555562</v>
      </c>
      <c r="AR440" s="10">
        <f t="shared" si="254"/>
        <v>3</v>
      </c>
      <c r="AS440" s="10">
        <f t="shared" si="255"/>
        <v>17</v>
      </c>
      <c r="AT440" s="556"/>
      <c r="AU440" s="554"/>
      <c r="AV440" s="554"/>
      <c r="AW440" s="546">
        <f t="shared" si="226"/>
        <v>0</v>
      </c>
      <c r="AX440" s="546">
        <f t="shared" si="257"/>
        <v>0</v>
      </c>
      <c r="AY440" s="554"/>
      <c r="AZ440" s="546">
        <f t="shared" si="227"/>
        <v>0</v>
      </c>
      <c r="BA440" s="546">
        <f t="shared" si="228"/>
        <v>0</v>
      </c>
      <c r="BB440" s="554"/>
      <c r="BC440" s="546">
        <f t="shared" si="229"/>
        <v>0</v>
      </c>
      <c r="BD440" s="546">
        <f t="shared" si="230"/>
        <v>0</v>
      </c>
      <c r="BE440" s="554"/>
      <c r="BF440" s="546">
        <f t="shared" si="231"/>
        <v>0</v>
      </c>
      <c r="BG440" s="546">
        <f t="shared" si="232"/>
        <v>0</v>
      </c>
      <c r="BH440" s="554"/>
      <c r="BI440" s="637">
        <f t="shared" si="233"/>
        <v>0</v>
      </c>
      <c r="BJ440" s="558">
        <f t="shared" si="234"/>
        <v>0</v>
      </c>
      <c r="BK440" s="642">
        <f t="shared" si="240"/>
        <v>65.042678571428567</v>
      </c>
    </row>
    <row r="441" spans="1:63" x14ac:dyDescent="0.25">
      <c r="A441" s="603">
        <v>40845</v>
      </c>
      <c r="B441" s="531">
        <f t="shared" si="256"/>
        <v>10</v>
      </c>
      <c r="C441" s="604">
        <v>3</v>
      </c>
      <c r="D441" s="605" t="s">
        <v>380</v>
      </c>
      <c r="E441" s="605" t="s">
        <v>265</v>
      </c>
      <c r="F441" s="531">
        <v>3520.3</v>
      </c>
      <c r="G441" s="604">
        <v>59</v>
      </c>
      <c r="H441" s="604">
        <v>0</v>
      </c>
      <c r="I441" s="556">
        <v>0.77430555555555547</v>
      </c>
      <c r="J441" s="556">
        <v>0.77430555555555547</v>
      </c>
      <c r="K441" s="163">
        <v>0.77430555555555547</v>
      </c>
      <c r="L441" s="565">
        <f t="shared" si="246"/>
        <v>0</v>
      </c>
      <c r="M441" s="163">
        <v>0.81944444444444453</v>
      </c>
      <c r="N441" s="565">
        <f t="shared" si="247"/>
        <v>4.5138888888889062E-2</v>
      </c>
      <c r="O441" s="163">
        <v>0.83333333333333337</v>
      </c>
      <c r="P441" s="565">
        <f t="shared" si="248"/>
        <v>1.388888888888884E-2</v>
      </c>
      <c r="Q441" s="163">
        <v>0.84375</v>
      </c>
      <c r="R441" s="163">
        <v>0.91666666666666663</v>
      </c>
      <c r="S441" s="9">
        <f t="shared" si="258"/>
        <v>7.291666666666663E-2</v>
      </c>
      <c r="T441" s="163">
        <v>0.84375</v>
      </c>
      <c r="U441" s="163">
        <v>0.91666666666666663</v>
      </c>
      <c r="V441" s="9">
        <f t="shared" si="259"/>
        <v>7.291666666666663E-2</v>
      </c>
      <c r="W441" s="163">
        <v>0.96875</v>
      </c>
      <c r="X441" s="9">
        <f t="shared" si="263"/>
        <v>5.208333333333337E-2</v>
      </c>
      <c r="Y441" s="163">
        <v>1.0083333333333333</v>
      </c>
      <c r="Z441" s="155">
        <f t="shared" si="237"/>
        <v>3.9583333333333304E-2</v>
      </c>
      <c r="AA441" s="163">
        <v>1.086111111111111</v>
      </c>
      <c r="AB441" s="565">
        <f t="shared" si="238"/>
        <v>7.7777777777777724E-2</v>
      </c>
      <c r="AC441" s="163">
        <v>1.086111111111111</v>
      </c>
      <c r="AD441" s="163">
        <v>1.086111111111111</v>
      </c>
      <c r="AE441" s="9">
        <f t="shared" si="260"/>
        <v>0</v>
      </c>
      <c r="AF441" s="163">
        <v>1.0972222222222221</v>
      </c>
      <c r="AG441" s="163">
        <v>1.1006944444444444</v>
      </c>
      <c r="AH441" s="9">
        <f t="shared" si="249"/>
        <v>3.4722222222223209E-3</v>
      </c>
      <c r="AI441" s="154">
        <f t="shared" si="261"/>
        <v>0</v>
      </c>
      <c r="AJ441" s="154">
        <f t="shared" si="262"/>
        <v>5</v>
      </c>
      <c r="AK441" s="163">
        <v>1.1006944444444444</v>
      </c>
      <c r="AL441" s="163">
        <v>1.1041666666666667</v>
      </c>
      <c r="AM441" s="9">
        <f t="shared" si="250"/>
        <v>3.4722222222223209E-3</v>
      </c>
      <c r="AN441" s="568">
        <f t="shared" si="251"/>
        <v>0.32986111111111127</v>
      </c>
      <c r="AO441" s="10">
        <f t="shared" si="252"/>
        <v>7</v>
      </c>
      <c r="AP441" s="10">
        <f t="shared" si="253"/>
        <v>55</v>
      </c>
      <c r="AQ441" s="565">
        <f t="shared" si="239"/>
        <v>7.7777777777777724E-2</v>
      </c>
      <c r="AR441" s="10">
        <f t="shared" si="254"/>
        <v>1</v>
      </c>
      <c r="AS441" s="10">
        <f t="shared" si="255"/>
        <v>52</v>
      </c>
      <c r="AT441" s="556"/>
      <c r="AU441" s="554"/>
      <c r="AV441" s="554"/>
      <c r="AW441" s="546">
        <f t="shared" si="226"/>
        <v>0</v>
      </c>
      <c r="AX441" s="546">
        <f t="shared" si="257"/>
        <v>0</v>
      </c>
      <c r="AY441" s="554"/>
      <c r="AZ441" s="546">
        <f t="shared" si="227"/>
        <v>0</v>
      </c>
      <c r="BA441" s="546">
        <f t="shared" si="228"/>
        <v>0</v>
      </c>
      <c r="BB441" s="554"/>
      <c r="BC441" s="546">
        <f t="shared" si="229"/>
        <v>0</v>
      </c>
      <c r="BD441" s="546">
        <f t="shared" si="230"/>
        <v>0</v>
      </c>
      <c r="BE441" s="554"/>
      <c r="BF441" s="546">
        <f t="shared" si="231"/>
        <v>0</v>
      </c>
      <c r="BG441" s="546">
        <f t="shared" si="232"/>
        <v>0</v>
      </c>
      <c r="BH441" s="554"/>
      <c r="BI441" s="637">
        <f t="shared" si="233"/>
        <v>0</v>
      </c>
      <c r="BJ441" s="558">
        <f t="shared" si="234"/>
        <v>0</v>
      </c>
      <c r="BK441" s="642">
        <f t="shared" si="240"/>
        <v>59.666101694915255</v>
      </c>
    </row>
    <row r="442" spans="1:63" x14ac:dyDescent="0.25">
      <c r="A442" s="603">
        <v>40845</v>
      </c>
      <c r="B442" s="531">
        <f t="shared" si="256"/>
        <v>10</v>
      </c>
      <c r="C442" s="604">
        <v>1</v>
      </c>
      <c r="D442" s="605" t="s">
        <v>380</v>
      </c>
      <c r="E442" s="605" t="s">
        <v>265</v>
      </c>
      <c r="F442" s="531">
        <v>3427.13</v>
      </c>
      <c r="G442" s="604">
        <v>59</v>
      </c>
      <c r="H442" s="604">
        <v>0</v>
      </c>
      <c r="I442" s="556">
        <v>4.5138888888888888E-2</v>
      </c>
      <c r="J442" s="556">
        <v>4.5138888888888888E-2</v>
      </c>
      <c r="K442" s="163">
        <v>4.8611111111111112E-2</v>
      </c>
      <c r="L442" s="565">
        <f t="shared" si="246"/>
        <v>3.4722222222222238E-3</v>
      </c>
      <c r="M442" s="163">
        <v>5.5555555555555552E-2</v>
      </c>
      <c r="N442" s="565">
        <f t="shared" si="247"/>
        <v>6.9444444444444406E-3</v>
      </c>
      <c r="O442" s="163">
        <v>7.2916666666666671E-2</v>
      </c>
      <c r="P442" s="565">
        <f t="shared" si="248"/>
        <v>1.7361111111111119E-2</v>
      </c>
      <c r="Q442" s="163">
        <v>7.6388888888888895E-2</v>
      </c>
      <c r="R442" s="163">
        <v>0.11458333333333333</v>
      </c>
      <c r="S442" s="9">
        <f t="shared" si="258"/>
        <v>3.8194444444444434E-2</v>
      </c>
      <c r="T442" s="163">
        <v>7.6388888888888895E-2</v>
      </c>
      <c r="U442" s="163">
        <v>0.11458333333333333</v>
      </c>
      <c r="V442" s="9">
        <f t="shared" si="259"/>
        <v>3.8194444444444434E-2</v>
      </c>
      <c r="W442" s="163">
        <v>0.125</v>
      </c>
      <c r="X442" s="9">
        <f t="shared" si="263"/>
        <v>1.0416666666666671E-2</v>
      </c>
      <c r="Y442" s="163">
        <v>0.12708333333333333</v>
      </c>
      <c r="Z442" s="155">
        <f t="shared" si="237"/>
        <v>2.0833333333333259E-3</v>
      </c>
      <c r="AA442" s="163">
        <v>0.21527777777777779</v>
      </c>
      <c r="AB442" s="565">
        <f t="shared" si="238"/>
        <v>8.8194444444444464E-2</v>
      </c>
      <c r="AC442" s="163">
        <v>0.21527777777777779</v>
      </c>
      <c r="AD442" s="163">
        <v>0.21527777777777779</v>
      </c>
      <c r="AE442" s="9">
        <f t="shared" si="260"/>
        <v>0</v>
      </c>
      <c r="AF442" s="163">
        <v>0.24305555555555555</v>
      </c>
      <c r="AG442" s="163">
        <v>0.24652777777777779</v>
      </c>
      <c r="AH442" s="9">
        <f t="shared" si="249"/>
        <v>3.4722222222222376E-3</v>
      </c>
      <c r="AI442" s="154">
        <f t="shared" si="261"/>
        <v>0</v>
      </c>
      <c r="AJ442" s="154">
        <f t="shared" si="262"/>
        <v>5</v>
      </c>
      <c r="AK442" s="163">
        <v>0.24652777777777779</v>
      </c>
      <c r="AL442" s="163">
        <v>0.25</v>
      </c>
      <c r="AM442" s="9">
        <f t="shared" si="250"/>
        <v>3.4722222222222099E-3</v>
      </c>
      <c r="AN442" s="568">
        <f t="shared" si="251"/>
        <v>0.2048611111111111</v>
      </c>
      <c r="AO442" s="10">
        <f t="shared" si="252"/>
        <v>4</v>
      </c>
      <c r="AP442" s="10">
        <f t="shared" si="253"/>
        <v>55</v>
      </c>
      <c r="AQ442" s="565">
        <f t="shared" si="239"/>
        <v>8.8194444444444464E-2</v>
      </c>
      <c r="AR442" s="10">
        <f t="shared" si="254"/>
        <v>2</v>
      </c>
      <c r="AS442" s="10">
        <f t="shared" si="255"/>
        <v>7</v>
      </c>
      <c r="AT442" s="556"/>
      <c r="AU442" s="554"/>
      <c r="AV442" s="554"/>
      <c r="AW442" s="546">
        <f t="shared" si="226"/>
        <v>0</v>
      </c>
      <c r="AX442" s="546">
        <f t="shared" si="257"/>
        <v>0</v>
      </c>
      <c r="AY442" s="554"/>
      <c r="AZ442" s="546">
        <f t="shared" si="227"/>
        <v>0</v>
      </c>
      <c r="BA442" s="546">
        <f t="shared" si="228"/>
        <v>0</v>
      </c>
      <c r="BB442" s="554"/>
      <c r="BC442" s="546">
        <f t="shared" si="229"/>
        <v>0</v>
      </c>
      <c r="BD442" s="546">
        <f t="shared" si="230"/>
        <v>0</v>
      </c>
      <c r="BE442" s="554"/>
      <c r="BF442" s="546">
        <f t="shared" si="231"/>
        <v>0</v>
      </c>
      <c r="BG442" s="546">
        <f t="shared" si="232"/>
        <v>0</v>
      </c>
      <c r="BH442" s="554"/>
      <c r="BI442" s="637">
        <f t="shared" si="233"/>
        <v>0</v>
      </c>
      <c r="BJ442" s="558">
        <f t="shared" si="234"/>
        <v>0</v>
      </c>
      <c r="BK442" s="642">
        <f t="shared" si="240"/>
        <v>58.086949152542374</v>
      </c>
    </row>
    <row r="443" spans="1:63" x14ac:dyDescent="0.25">
      <c r="A443" s="603">
        <v>40846</v>
      </c>
      <c r="B443" s="531">
        <f t="shared" si="256"/>
        <v>10</v>
      </c>
      <c r="C443" s="604">
        <v>12</v>
      </c>
      <c r="D443" s="605" t="s">
        <v>277</v>
      </c>
      <c r="E443" s="605" t="s">
        <v>276</v>
      </c>
      <c r="F443" s="531">
        <v>3376.49</v>
      </c>
      <c r="G443" s="604">
        <v>59</v>
      </c>
      <c r="H443" s="604">
        <v>0</v>
      </c>
      <c r="I443" s="556">
        <v>9.375E-2</v>
      </c>
      <c r="J443" s="556">
        <v>9.375E-2</v>
      </c>
      <c r="K443" s="163">
        <v>0.19791666666666666</v>
      </c>
      <c r="L443" s="565">
        <f t="shared" si="246"/>
        <v>0.10416666666666666</v>
      </c>
      <c r="M443" s="163">
        <v>0.23263888888888887</v>
      </c>
      <c r="N443" s="565">
        <f t="shared" si="247"/>
        <v>3.472222222222221E-2</v>
      </c>
      <c r="O443" s="163">
        <v>0.25694444444444448</v>
      </c>
      <c r="P443" s="565">
        <f t="shared" si="248"/>
        <v>2.4305555555555608E-2</v>
      </c>
      <c r="Q443" s="163">
        <v>0.2638888888888889</v>
      </c>
      <c r="R443" s="163">
        <v>0.30208333333333331</v>
      </c>
      <c r="S443" s="9">
        <f t="shared" si="258"/>
        <v>3.819444444444442E-2</v>
      </c>
      <c r="T443" s="163">
        <v>0.2638888888888889</v>
      </c>
      <c r="U443" s="163">
        <v>0.30208333333333331</v>
      </c>
      <c r="V443" s="9">
        <f t="shared" si="259"/>
        <v>3.819444444444442E-2</v>
      </c>
      <c r="W443" s="163">
        <v>0.30555555555555552</v>
      </c>
      <c r="X443" s="9">
        <f t="shared" si="263"/>
        <v>3.4722222222222099E-3</v>
      </c>
      <c r="Y443" s="163">
        <v>0.30763888888888891</v>
      </c>
      <c r="Z443" s="155">
        <f t="shared" si="237"/>
        <v>2.0833333333333814E-3</v>
      </c>
      <c r="AA443" s="163">
        <v>0.39652777777777781</v>
      </c>
      <c r="AB443" s="565">
        <f t="shared" si="238"/>
        <v>8.8888888888888906E-2</v>
      </c>
      <c r="AC443" s="163">
        <v>0.39652777777777781</v>
      </c>
      <c r="AD443" s="163">
        <v>0.39652777777777781</v>
      </c>
      <c r="AE443" s="9">
        <f t="shared" si="260"/>
        <v>0</v>
      </c>
      <c r="AF443" s="163">
        <v>0.40625</v>
      </c>
      <c r="AG443" s="163">
        <v>0.40972222222222227</v>
      </c>
      <c r="AH443" s="9">
        <f t="shared" si="249"/>
        <v>3.4722222222222654E-3</v>
      </c>
      <c r="AI443" s="154">
        <f t="shared" si="261"/>
        <v>0</v>
      </c>
      <c r="AJ443" s="154">
        <f t="shared" si="262"/>
        <v>5</v>
      </c>
      <c r="AK443" s="163">
        <v>0.40972222222222227</v>
      </c>
      <c r="AL443" s="163">
        <v>0.41319444444444442</v>
      </c>
      <c r="AM443" s="9">
        <f t="shared" si="250"/>
        <v>3.4722222222221544E-3</v>
      </c>
      <c r="AN443" s="568">
        <f t="shared" si="251"/>
        <v>0.31944444444444442</v>
      </c>
      <c r="AO443" s="10">
        <f t="shared" si="252"/>
        <v>7</v>
      </c>
      <c r="AP443" s="10">
        <f t="shared" si="253"/>
        <v>40</v>
      </c>
      <c r="AQ443" s="565">
        <f t="shared" si="239"/>
        <v>8.8888888888888906E-2</v>
      </c>
      <c r="AR443" s="10">
        <f t="shared" si="254"/>
        <v>2</v>
      </c>
      <c r="AS443" s="10">
        <f t="shared" si="255"/>
        <v>8</v>
      </c>
      <c r="AT443" s="556"/>
      <c r="AU443" s="554"/>
      <c r="AV443" s="554"/>
      <c r="AW443" s="546">
        <f t="shared" si="226"/>
        <v>0</v>
      </c>
      <c r="AX443" s="546">
        <f t="shared" si="257"/>
        <v>0</v>
      </c>
      <c r="AY443" s="554"/>
      <c r="AZ443" s="546">
        <f t="shared" si="227"/>
        <v>0</v>
      </c>
      <c r="BA443" s="546">
        <f t="shared" si="228"/>
        <v>0</v>
      </c>
      <c r="BB443" s="554"/>
      <c r="BC443" s="546">
        <f t="shared" si="229"/>
        <v>0</v>
      </c>
      <c r="BD443" s="546">
        <f t="shared" si="230"/>
        <v>0</v>
      </c>
      <c r="BE443" s="554"/>
      <c r="BF443" s="546">
        <f t="shared" si="231"/>
        <v>0</v>
      </c>
      <c r="BG443" s="546">
        <f t="shared" si="232"/>
        <v>0</v>
      </c>
      <c r="BH443" s="554"/>
      <c r="BI443" s="637">
        <f t="shared" si="233"/>
        <v>0</v>
      </c>
      <c r="BJ443" s="558">
        <f t="shared" si="234"/>
        <v>0</v>
      </c>
      <c r="BK443" s="642">
        <f t="shared" si="240"/>
        <v>57.228644067796608</v>
      </c>
    </row>
    <row r="444" spans="1:63" x14ac:dyDescent="0.25">
      <c r="A444" s="603">
        <v>40846</v>
      </c>
      <c r="B444" s="531">
        <f t="shared" si="256"/>
        <v>10</v>
      </c>
      <c r="C444" s="604">
        <v>45</v>
      </c>
      <c r="D444" s="605" t="s">
        <v>33</v>
      </c>
      <c r="E444" s="605" t="s">
        <v>288</v>
      </c>
      <c r="F444" s="531">
        <v>3712.26</v>
      </c>
      <c r="G444" s="604">
        <v>59</v>
      </c>
      <c r="H444" s="604">
        <v>0</v>
      </c>
      <c r="I444" s="556">
        <v>0.37847222222222227</v>
      </c>
      <c r="J444" s="556">
        <v>0.37847222222222227</v>
      </c>
      <c r="K444" s="163">
        <v>0.38194444444444442</v>
      </c>
      <c r="L444" s="565">
        <f t="shared" si="246"/>
        <v>3.4722222222221544E-3</v>
      </c>
      <c r="M444" s="163">
        <v>0.3888888888888889</v>
      </c>
      <c r="N444" s="565">
        <f t="shared" si="247"/>
        <v>6.9444444444444753E-3</v>
      </c>
      <c r="O444" s="163">
        <v>0.40625</v>
      </c>
      <c r="P444" s="565">
        <f t="shared" si="248"/>
        <v>1.7361111111111105E-2</v>
      </c>
      <c r="Q444" s="163">
        <v>0.40972222222222227</v>
      </c>
      <c r="R444" s="163">
        <v>0.45</v>
      </c>
      <c r="S444" s="9">
        <f t="shared" si="258"/>
        <v>4.0277777777777746E-2</v>
      </c>
      <c r="T444" s="163">
        <v>0.40972222222222227</v>
      </c>
      <c r="U444" s="163">
        <v>0.45</v>
      </c>
      <c r="V444" s="9">
        <f t="shared" si="259"/>
        <v>4.0277777777777746E-2</v>
      </c>
      <c r="W444" s="163">
        <v>0.4513888888888889</v>
      </c>
      <c r="X444" s="9">
        <f t="shared" si="263"/>
        <v>1.388888888888884E-3</v>
      </c>
      <c r="Y444" s="163">
        <v>0.45416666666666666</v>
      </c>
      <c r="Z444" s="155">
        <f t="shared" si="237"/>
        <v>2.7777777777777679E-3</v>
      </c>
      <c r="AA444" s="163">
        <v>0.50208333333333333</v>
      </c>
      <c r="AB444" s="565">
        <f t="shared" si="238"/>
        <v>4.7916666666666663E-2</v>
      </c>
      <c r="AC444" s="163">
        <v>0.50208333333333333</v>
      </c>
      <c r="AD444" s="163">
        <v>0.50208333333333333</v>
      </c>
      <c r="AE444" s="9">
        <f t="shared" si="260"/>
        <v>0</v>
      </c>
      <c r="AF444" s="163">
        <v>0.50555555555555554</v>
      </c>
      <c r="AG444" s="163">
        <v>0.5083333333333333</v>
      </c>
      <c r="AH444" s="9">
        <f t="shared" si="249"/>
        <v>2.7777777777777679E-3</v>
      </c>
      <c r="AI444" s="154">
        <f t="shared" si="261"/>
        <v>0</v>
      </c>
      <c r="AJ444" s="154">
        <f t="shared" si="262"/>
        <v>4</v>
      </c>
      <c r="AK444" s="163">
        <v>0.5083333333333333</v>
      </c>
      <c r="AL444" s="163">
        <v>0.51041666666666663</v>
      </c>
      <c r="AM444" s="9">
        <f t="shared" si="250"/>
        <v>2.0833333333333259E-3</v>
      </c>
      <c r="AN444" s="568">
        <f t="shared" si="251"/>
        <v>0.13194444444444436</v>
      </c>
      <c r="AO444" s="10">
        <f t="shared" si="252"/>
        <v>3</v>
      </c>
      <c r="AP444" s="10">
        <f t="shared" si="253"/>
        <v>10</v>
      </c>
      <c r="AQ444" s="565">
        <f t="shared" si="239"/>
        <v>4.7916666666666663E-2</v>
      </c>
      <c r="AR444" s="10">
        <f t="shared" si="254"/>
        <v>1</v>
      </c>
      <c r="AS444" s="10">
        <f t="shared" si="255"/>
        <v>9</v>
      </c>
      <c r="AT444" s="556"/>
      <c r="AU444" s="554"/>
      <c r="AV444" s="554"/>
      <c r="AW444" s="546">
        <f t="shared" si="226"/>
        <v>0</v>
      </c>
      <c r="AX444" s="546">
        <f t="shared" si="257"/>
        <v>0</v>
      </c>
      <c r="AY444" s="554"/>
      <c r="AZ444" s="546">
        <f t="shared" si="227"/>
        <v>0</v>
      </c>
      <c r="BA444" s="546">
        <f t="shared" si="228"/>
        <v>0</v>
      </c>
      <c r="BB444" s="554"/>
      <c r="BC444" s="546">
        <f t="shared" si="229"/>
        <v>0</v>
      </c>
      <c r="BD444" s="546">
        <f t="shared" si="230"/>
        <v>0</v>
      </c>
      <c r="BE444" s="554"/>
      <c r="BF444" s="546">
        <f t="shared" si="231"/>
        <v>0</v>
      </c>
      <c r="BG444" s="546">
        <f t="shared" si="232"/>
        <v>0</v>
      </c>
      <c r="BH444" s="554"/>
      <c r="BI444" s="637">
        <f t="shared" si="233"/>
        <v>0</v>
      </c>
      <c r="BJ444" s="558">
        <f t="shared" si="234"/>
        <v>0</v>
      </c>
      <c r="BK444" s="642">
        <f t="shared" si="240"/>
        <v>62.919661016949156</v>
      </c>
    </row>
    <row r="445" spans="1:63" x14ac:dyDescent="0.25">
      <c r="A445" s="603">
        <v>40846</v>
      </c>
      <c r="B445" s="531">
        <f t="shared" si="256"/>
        <v>10</v>
      </c>
      <c r="C445" s="604">
        <v>17</v>
      </c>
      <c r="D445" s="605" t="s">
        <v>243</v>
      </c>
      <c r="E445" s="605" t="s">
        <v>410</v>
      </c>
      <c r="F445" s="531">
        <v>3613.32</v>
      </c>
      <c r="G445" s="604">
        <v>58</v>
      </c>
      <c r="H445" s="604">
        <v>1</v>
      </c>
      <c r="I445" s="556">
        <v>0.43055555555555558</v>
      </c>
      <c r="J445" s="556">
        <v>0.43055555555555558</v>
      </c>
      <c r="K445" s="163">
        <v>0.4375</v>
      </c>
      <c r="L445" s="565">
        <f t="shared" si="246"/>
        <v>6.9444444444444198E-3</v>
      </c>
      <c r="M445" s="163">
        <v>0.44444444444444442</v>
      </c>
      <c r="N445" s="565">
        <f t="shared" si="247"/>
        <v>6.9444444444444198E-3</v>
      </c>
      <c r="O445" s="163">
        <v>0.46875</v>
      </c>
      <c r="P445" s="565">
        <f t="shared" si="248"/>
        <v>2.430555555555558E-2</v>
      </c>
      <c r="Q445" s="163">
        <v>0.47222222222222227</v>
      </c>
      <c r="R445" s="163">
        <v>0.56597222222222221</v>
      </c>
      <c r="S445" s="9">
        <f t="shared" si="258"/>
        <v>9.3749999999999944E-2</v>
      </c>
      <c r="T445" s="163">
        <v>0.47222222222222227</v>
      </c>
      <c r="U445" s="163">
        <v>0.56597222222222221</v>
      </c>
      <c r="V445" s="9">
        <f t="shared" si="259"/>
        <v>9.3749999999999944E-2</v>
      </c>
      <c r="W445" s="163">
        <v>0.58333333333333337</v>
      </c>
      <c r="X445" s="9">
        <f t="shared" si="263"/>
        <v>1.736111111111116E-2</v>
      </c>
      <c r="Y445" s="163">
        <v>0.58472222222222225</v>
      </c>
      <c r="Z445" s="155">
        <f t="shared" si="237"/>
        <v>1.388888888888884E-3</v>
      </c>
      <c r="AA445" s="163">
        <v>0.67499999999999993</v>
      </c>
      <c r="AB445" s="565">
        <f t="shared" si="238"/>
        <v>9.0277777777777679E-2</v>
      </c>
      <c r="AC445" s="163">
        <v>0.67499999999999993</v>
      </c>
      <c r="AD445" s="163">
        <v>0.67499999999999993</v>
      </c>
      <c r="AE445" s="9">
        <f t="shared" si="260"/>
        <v>0</v>
      </c>
      <c r="AF445" s="163">
        <v>0.6777777777777777</v>
      </c>
      <c r="AG445" s="163">
        <v>0.67986111111111114</v>
      </c>
      <c r="AH445" s="9">
        <f t="shared" si="249"/>
        <v>2.083333333333437E-3</v>
      </c>
      <c r="AI445" s="154">
        <f t="shared" si="261"/>
        <v>0</v>
      </c>
      <c r="AJ445" s="154">
        <f t="shared" si="262"/>
        <v>3</v>
      </c>
      <c r="AK445" s="163">
        <v>0.67986111111111114</v>
      </c>
      <c r="AL445" s="163">
        <v>0.68055555555555547</v>
      </c>
      <c r="AM445" s="9">
        <f t="shared" si="250"/>
        <v>6.9444444444433095E-4</v>
      </c>
      <c r="AN445" s="568">
        <f t="shared" si="251"/>
        <v>0.24999999999999989</v>
      </c>
      <c r="AO445" s="10">
        <f t="shared" si="252"/>
        <v>6</v>
      </c>
      <c r="AP445" s="10">
        <f t="shared" si="253"/>
        <v>0</v>
      </c>
      <c r="AQ445" s="565">
        <f t="shared" si="239"/>
        <v>9.0277777777777679E-2</v>
      </c>
      <c r="AR445" s="10">
        <f t="shared" si="254"/>
        <v>2</v>
      </c>
      <c r="AS445" s="10">
        <f t="shared" si="255"/>
        <v>10</v>
      </c>
      <c r="AT445" s="556"/>
      <c r="AU445" s="554"/>
      <c r="AV445" s="554"/>
      <c r="AW445" s="546">
        <f t="shared" ref="AW445:AW508" si="264">HOUR(AV445)</f>
        <v>0</v>
      </c>
      <c r="AX445" s="546">
        <f t="shared" si="257"/>
        <v>0</v>
      </c>
      <c r="AY445" s="554"/>
      <c r="AZ445" s="546">
        <f t="shared" ref="AZ445:AZ508" si="265">HOUR(AY445)</f>
        <v>0</v>
      </c>
      <c r="BA445" s="546">
        <f t="shared" ref="BA445:BA508" si="266">MINUTE(AY445)</f>
        <v>0</v>
      </c>
      <c r="BB445" s="554"/>
      <c r="BC445" s="546">
        <f t="shared" ref="BC445:BC508" si="267">HOUR(BB445)</f>
        <v>0</v>
      </c>
      <c r="BD445" s="546">
        <f t="shared" ref="BD445:BD508" si="268">MINUTE(BB445)</f>
        <v>0</v>
      </c>
      <c r="BE445" s="554"/>
      <c r="BF445" s="546">
        <f t="shared" ref="BF445:BF508" si="269">HOUR(BE445)</f>
        <v>0</v>
      </c>
      <c r="BG445" s="546">
        <f t="shared" ref="BG445:BG508" si="270">MINUTE(BE445)</f>
        <v>0</v>
      </c>
      <c r="BH445" s="554"/>
      <c r="BI445" s="637">
        <f t="shared" ref="BI445:BI508" si="271">HOUR(BH445)</f>
        <v>0</v>
      </c>
      <c r="BJ445" s="558">
        <f t="shared" ref="BJ445:BJ508" si="272">MINUTE(BH445)</f>
        <v>0</v>
      </c>
      <c r="BK445" s="642">
        <f t="shared" si="240"/>
        <v>62.298620689655174</v>
      </c>
    </row>
    <row r="446" spans="1:63" x14ac:dyDescent="0.25">
      <c r="A446" s="603">
        <v>40846</v>
      </c>
      <c r="B446" s="531">
        <f t="shared" si="256"/>
        <v>10</v>
      </c>
      <c r="C446" s="604">
        <v>5</v>
      </c>
      <c r="D446" s="605" t="s">
        <v>346</v>
      </c>
      <c r="E446" s="605" t="s">
        <v>225</v>
      </c>
      <c r="F446" s="531">
        <v>3705.45</v>
      </c>
      <c r="G446" s="604">
        <v>59</v>
      </c>
      <c r="H446" s="604">
        <v>0</v>
      </c>
      <c r="I446" s="556">
        <v>0.71180555555555547</v>
      </c>
      <c r="J446" s="556">
        <v>0.71180555555555547</v>
      </c>
      <c r="K446" s="163">
        <v>0.71527777777777779</v>
      </c>
      <c r="L446" s="565">
        <f t="shared" si="246"/>
        <v>3.4722222222223209E-3</v>
      </c>
      <c r="M446" s="163">
        <v>0.71875</v>
      </c>
      <c r="N446" s="565">
        <f t="shared" si="247"/>
        <v>3.4722222222222099E-3</v>
      </c>
      <c r="O446" s="163">
        <v>0.75</v>
      </c>
      <c r="P446" s="565">
        <f t="shared" si="248"/>
        <v>3.125E-2</v>
      </c>
      <c r="Q446" s="163">
        <v>0.75694444444444453</v>
      </c>
      <c r="R446" s="163">
        <v>0.79166666666666663</v>
      </c>
      <c r="S446" s="9">
        <f>R446-Q446</f>
        <v>3.4722222222222099E-2</v>
      </c>
      <c r="T446" s="163">
        <v>0.75694444444444453</v>
      </c>
      <c r="U446" s="163">
        <v>0.79166666666666663</v>
      </c>
      <c r="V446" s="9">
        <f>U446-T446</f>
        <v>3.4722222222222099E-2</v>
      </c>
      <c r="W446" s="163">
        <v>0.75347222222222221</v>
      </c>
      <c r="X446" s="9">
        <f>W446-O446</f>
        <v>3.4722222222222099E-3</v>
      </c>
      <c r="Y446" s="163">
        <v>0.80486111111111114</v>
      </c>
      <c r="Z446" s="155">
        <f t="shared" si="237"/>
        <v>5.1388888888888928E-2</v>
      </c>
      <c r="AA446" s="163">
        <v>0.90902777777777777</v>
      </c>
      <c r="AB446" s="565">
        <f t="shared" si="238"/>
        <v>0.10416666666666663</v>
      </c>
      <c r="AC446" s="163">
        <v>0.90902777777777777</v>
      </c>
      <c r="AD446" s="163">
        <v>0.90902777777777777</v>
      </c>
      <c r="AE446" s="9">
        <f>AD446-AC446</f>
        <v>0</v>
      </c>
      <c r="AF446" s="163">
        <v>0.91319444444444453</v>
      </c>
      <c r="AG446" s="163">
        <v>0.91527777777777775</v>
      </c>
      <c r="AH446" s="9">
        <f t="shared" si="249"/>
        <v>2.0833333333332149E-3</v>
      </c>
      <c r="AI446" s="154">
        <f>HOUR(AH446)</f>
        <v>0</v>
      </c>
      <c r="AJ446" s="154">
        <f>MINUTE(AH446)</f>
        <v>3</v>
      </c>
      <c r="AK446" s="163">
        <v>0.91527777777777775</v>
      </c>
      <c r="AL446" s="163">
        <v>0.91666666666666663</v>
      </c>
      <c r="AM446" s="9">
        <f>AL446-AK446</f>
        <v>1.388888888888884E-3</v>
      </c>
      <c r="AN446" s="568">
        <f t="shared" si="251"/>
        <v>0.20486111111111116</v>
      </c>
      <c r="AO446" s="10">
        <f>HOUR(AN446)</f>
        <v>4</v>
      </c>
      <c r="AP446" s="10">
        <f>MINUTE(AN446)</f>
        <v>55</v>
      </c>
      <c r="AQ446" s="565">
        <f t="shared" si="239"/>
        <v>0.10416666666666663</v>
      </c>
      <c r="AR446" s="10">
        <f>HOUR(AQ446)</f>
        <v>2</v>
      </c>
      <c r="AS446" s="10">
        <f>MINUTE(AQ446)</f>
        <v>30</v>
      </c>
      <c r="AT446" s="556"/>
      <c r="AU446" s="554"/>
      <c r="AV446" s="554"/>
      <c r="AW446" s="546">
        <f t="shared" si="264"/>
        <v>0</v>
      </c>
      <c r="AX446" s="546">
        <f t="shared" si="257"/>
        <v>0</v>
      </c>
      <c r="AY446" s="554"/>
      <c r="AZ446" s="546">
        <f t="shared" si="265"/>
        <v>0</v>
      </c>
      <c r="BA446" s="546">
        <f t="shared" si="266"/>
        <v>0</v>
      </c>
      <c r="BB446" s="554"/>
      <c r="BC446" s="546">
        <f t="shared" si="267"/>
        <v>0</v>
      </c>
      <c r="BD446" s="546">
        <f t="shared" si="268"/>
        <v>0</v>
      </c>
      <c r="BE446" s="554"/>
      <c r="BF446" s="546">
        <f t="shared" si="269"/>
        <v>0</v>
      </c>
      <c r="BG446" s="546">
        <f t="shared" si="270"/>
        <v>0</v>
      </c>
      <c r="BH446" s="554"/>
      <c r="BI446" s="637">
        <f t="shared" si="271"/>
        <v>0</v>
      </c>
      <c r="BJ446" s="558">
        <f t="shared" si="272"/>
        <v>0</v>
      </c>
      <c r="BK446" s="642">
        <f t="shared" si="240"/>
        <v>62.804237288135589</v>
      </c>
    </row>
    <row r="447" spans="1:63" x14ac:dyDescent="0.25">
      <c r="A447" s="603">
        <v>40846</v>
      </c>
      <c r="B447" s="531">
        <f t="shared" si="256"/>
        <v>10</v>
      </c>
      <c r="C447" s="604">
        <v>6</v>
      </c>
      <c r="D447" s="605" t="s">
        <v>264</v>
      </c>
      <c r="E447" s="605" t="s">
        <v>265</v>
      </c>
      <c r="F447" s="531">
        <v>3695.34</v>
      </c>
      <c r="G447" s="604">
        <v>58</v>
      </c>
      <c r="H447" s="604">
        <v>1</v>
      </c>
      <c r="I447" s="556">
        <v>0.78125</v>
      </c>
      <c r="J447" s="556">
        <v>0.78125</v>
      </c>
      <c r="K447" s="163">
        <v>0.78472222222222221</v>
      </c>
      <c r="L447" s="565">
        <f t="shared" si="246"/>
        <v>3.4722222222222099E-3</v>
      </c>
      <c r="M447" s="163">
        <v>0.79166666666666663</v>
      </c>
      <c r="N447" s="565">
        <f t="shared" si="247"/>
        <v>6.9444444444444198E-3</v>
      </c>
      <c r="O447" s="163">
        <v>0.8125</v>
      </c>
      <c r="P447" s="565">
        <f t="shared" si="248"/>
        <v>2.083333333333337E-2</v>
      </c>
      <c r="Q447" s="163">
        <v>0.81597222222222221</v>
      </c>
      <c r="R447" s="163">
        <v>0.85416666666666663</v>
      </c>
      <c r="S447" s="9">
        <f t="shared" si="258"/>
        <v>3.819444444444442E-2</v>
      </c>
      <c r="T447" s="163">
        <v>0.81597222222222221</v>
      </c>
      <c r="U447" s="163">
        <v>0.85416666666666663</v>
      </c>
      <c r="V447" s="9">
        <f t="shared" si="259"/>
        <v>3.819444444444442E-2</v>
      </c>
      <c r="W447" s="163">
        <v>0.86111111111111116</v>
      </c>
      <c r="X447" s="9">
        <f t="shared" ref="X447:X478" si="273">W447-R447</f>
        <v>6.9444444444445308E-3</v>
      </c>
      <c r="Y447" s="163">
        <v>0.86249999999999993</v>
      </c>
      <c r="Z447" s="155">
        <f t="shared" si="237"/>
        <v>1.3888888888887729E-3</v>
      </c>
      <c r="AA447" s="163">
        <v>0.98749999999999993</v>
      </c>
      <c r="AB447" s="565">
        <f t="shared" si="238"/>
        <v>0.125</v>
      </c>
      <c r="AC447" s="163">
        <v>0.98749999999999993</v>
      </c>
      <c r="AD447" s="163">
        <v>0.98749999999999993</v>
      </c>
      <c r="AE447" s="9">
        <f t="shared" si="260"/>
        <v>0</v>
      </c>
      <c r="AF447" s="163">
        <v>0.99305555555555547</v>
      </c>
      <c r="AG447" s="163">
        <v>0.99652777777777779</v>
      </c>
      <c r="AH447" s="9">
        <f t="shared" si="249"/>
        <v>3.4722222222223209E-3</v>
      </c>
      <c r="AI447" s="154">
        <f t="shared" si="261"/>
        <v>0</v>
      </c>
      <c r="AJ447" s="154">
        <f t="shared" si="262"/>
        <v>5</v>
      </c>
      <c r="AK447" s="163">
        <v>0.99652777777777779</v>
      </c>
      <c r="AL447" s="163">
        <v>0.99722222222222223</v>
      </c>
      <c r="AM447" s="9">
        <f t="shared" si="250"/>
        <v>6.9444444444444198E-4</v>
      </c>
      <c r="AN447" s="568">
        <f t="shared" si="251"/>
        <v>0.21597222222222223</v>
      </c>
      <c r="AO447" s="10">
        <f t="shared" si="252"/>
        <v>5</v>
      </c>
      <c r="AP447" s="10">
        <f t="shared" si="253"/>
        <v>11</v>
      </c>
      <c r="AQ447" s="565">
        <f t="shared" si="239"/>
        <v>0.125</v>
      </c>
      <c r="AR447" s="10">
        <f t="shared" si="254"/>
        <v>3</v>
      </c>
      <c r="AS447" s="10">
        <f t="shared" si="255"/>
        <v>0</v>
      </c>
      <c r="AT447" s="556"/>
      <c r="AU447" s="554"/>
      <c r="AV447" s="554"/>
      <c r="AW447" s="546">
        <f t="shared" si="264"/>
        <v>0</v>
      </c>
      <c r="AX447" s="546">
        <f t="shared" si="257"/>
        <v>0</v>
      </c>
      <c r="AY447" s="554"/>
      <c r="AZ447" s="546">
        <f t="shared" si="265"/>
        <v>0</v>
      </c>
      <c r="BA447" s="546">
        <f t="shared" si="266"/>
        <v>0</v>
      </c>
      <c r="BB447" s="554"/>
      <c r="BC447" s="546">
        <f t="shared" si="267"/>
        <v>0</v>
      </c>
      <c r="BD447" s="546">
        <f t="shared" si="268"/>
        <v>0</v>
      </c>
      <c r="BE447" s="554"/>
      <c r="BF447" s="546">
        <f t="shared" si="269"/>
        <v>0</v>
      </c>
      <c r="BG447" s="546">
        <f t="shared" si="270"/>
        <v>0</v>
      </c>
      <c r="BH447" s="554"/>
      <c r="BI447" s="637">
        <f t="shared" si="271"/>
        <v>0</v>
      </c>
      <c r="BJ447" s="558">
        <f t="shared" si="272"/>
        <v>0</v>
      </c>
      <c r="BK447" s="642">
        <f t="shared" si="240"/>
        <v>63.712758620689655</v>
      </c>
    </row>
    <row r="448" spans="1:63" x14ac:dyDescent="0.25">
      <c r="A448" s="603">
        <v>40847</v>
      </c>
      <c r="B448" s="531">
        <f t="shared" si="256"/>
        <v>10</v>
      </c>
      <c r="C448" s="604">
        <v>4</v>
      </c>
      <c r="D448" s="605" t="s">
        <v>380</v>
      </c>
      <c r="E448" s="605" t="s">
        <v>265</v>
      </c>
      <c r="F448" s="534">
        <v>3328.96</v>
      </c>
      <c r="G448" s="604">
        <v>55</v>
      </c>
      <c r="H448" s="604">
        <v>3</v>
      </c>
      <c r="I448" s="556">
        <v>0.83680555555555547</v>
      </c>
      <c r="J448" s="556">
        <v>0.83680555555555547</v>
      </c>
      <c r="K448" s="163">
        <v>0.99305555555555547</v>
      </c>
      <c r="L448" s="565">
        <f t="shared" si="246"/>
        <v>0.15625</v>
      </c>
      <c r="M448" s="163">
        <v>1</v>
      </c>
      <c r="N448" s="565">
        <f t="shared" si="247"/>
        <v>6.9444444444445308E-3</v>
      </c>
      <c r="O448" s="163">
        <v>1.0243055555555556</v>
      </c>
      <c r="P448" s="565">
        <f t="shared" si="248"/>
        <v>2.430555555555558E-2</v>
      </c>
      <c r="Q448" s="163">
        <v>1.0277777777777779</v>
      </c>
      <c r="R448" s="163">
        <v>1.0868055555555556</v>
      </c>
      <c r="S448" s="9">
        <f t="shared" si="258"/>
        <v>5.9027777777777679E-2</v>
      </c>
      <c r="T448" s="163">
        <v>1.0277777777777779</v>
      </c>
      <c r="U448" s="163">
        <v>1.0868055555555556</v>
      </c>
      <c r="V448" s="9">
        <f>U448-T448</f>
        <v>5.9027777777777679E-2</v>
      </c>
      <c r="W448" s="163">
        <v>1.0909722222222222</v>
      </c>
      <c r="X448" s="9">
        <f t="shared" si="273"/>
        <v>4.1666666666666519E-3</v>
      </c>
      <c r="Y448" s="163">
        <v>1.0986111111111112</v>
      </c>
      <c r="Z448" s="155">
        <f t="shared" si="237"/>
        <v>7.6388888888889728E-3</v>
      </c>
      <c r="AA448" s="163">
        <v>1.242361111111111</v>
      </c>
      <c r="AB448" s="565">
        <f t="shared" si="238"/>
        <v>0.14374999999999982</v>
      </c>
      <c r="AC448" s="163">
        <v>1.242361111111111</v>
      </c>
      <c r="AD448" s="163">
        <v>1.242361111111111</v>
      </c>
      <c r="AE448" s="9">
        <f>AD448-AC448</f>
        <v>0</v>
      </c>
      <c r="AF448" s="163">
        <v>1.2486111111111111</v>
      </c>
      <c r="AG448" s="163">
        <v>1.2513888888888889</v>
      </c>
      <c r="AH448" s="9">
        <f t="shared" si="249"/>
        <v>2.7777777777777679E-3</v>
      </c>
      <c r="AI448" s="154">
        <f t="shared" si="261"/>
        <v>0</v>
      </c>
      <c r="AJ448" s="154">
        <f t="shared" si="262"/>
        <v>4</v>
      </c>
      <c r="AK448" s="163">
        <v>1.2513888888888889</v>
      </c>
      <c r="AL448" s="163">
        <v>1.2534722222222221</v>
      </c>
      <c r="AM448" s="9">
        <f t="shared" si="250"/>
        <v>2.0833333333332149E-3</v>
      </c>
      <c r="AN448" s="568">
        <f t="shared" si="251"/>
        <v>0.41666666666666663</v>
      </c>
      <c r="AO448" s="10">
        <f t="shared" si="252"/>
        <v>10</v>
      </c>
      <c r="AP448" s="10">
        <f t="shared" si="253"/>
        <v>0</v>
      </c>
      <c r="AQ448" s="565">
        <f t="shared" si="239"/>
        <v>0.14374999999999982</v>
      </c>
      <c r="AR448" s="10">
        <f t="shared" si="254"/>
        <v>3</v>
      </c>
      <c r="AS448" s="10">
        <f t="shared" si="255"/>
        <v>27</v>
      </c>
      <c r="AT448" s="556"/>
      <c r="AU448" s="554"/>
      <c r="AV448" s="554"/>
      <c r="AW448" s="546">
        <f t="shared" si="264"/>
        <v>0</v>
      </c>
      <c r="AX448" s="546">
        <f t="shared" si="257"/>
        <v>0</v>
      </c>
      <c r="AY448" s="554"/>
      <c r="AZ448" s="546">
        <f t="shared" si="265"/>
        <v>0</v>
      </c>
      <c r="BA448" s="546">
        <f t="shared" si="266"/>
        <v>0</v>
      </c>
      <c r="BB448" s="554"/>
      <c r="BC448" s="546">
        <f t="shared" si="267"/>
        <v>0</v>
      </c>
      <c r="BD448" s="546">
        <f t="shared" si="268"/>
        <v>0</v>
      </c>
      <c r="BE448" s="554"/>
      <c r="BF448" s="546">
        <f t="shared" si="269"/>
        <v>0</v>
      </c>
      <c r="BG448" s="546">
        <f t="shared" si="270"/>
        <v>0</v>
      </c>
      <c r="BH448" s="554"/>
      <c r="BI448" s="637">
        <f t="shared" si="271"/>
        <v>0</v>
      </c>
      <c r="BJ448" s="558">
        <f t="shared" si="272"/>
        <v>0</v>
      </c>
      <c r="BK448" s="642">
        <f t="shared" si="240"/>
        <v>60.526545454545456</v>
      </c>
    </row>
    <row r="449" spans="1:63" x14ac:dyDescent="0.25">
      <c r="A449" s="603">
        <v>40847</v>
      </c>
      <c r="B449" s="531">
        <f t="shared" si="256"/>
        <v>10</v>
      </c>
      <c r="C449" s="604">
        <v>46</v>
      </c>
      <c r="D449" s="605" t="s">
        <v>33</v>
      </c>
      <c r="E449" s="605" t="s">
        <v>413</v>
      </c>
      <c r="F449" s="531">
        <v>3388.71</v>
      </c>
      <c r="G449" s="604">
        <v>55</v>
      </c>
      <c r="H449" s="604">
        <v>1</v>
      </c>
      <c r="I449" s="556">
        <v>0.19791666666666666</v>
      </c>
      <c r="J449" s="556">
        <v>0.19791666666666666</v>
      </c>
      <c r="K449" s="163">
        <v>0.20138888888888887</v>
      </c>
      <c r="L449" s="565">
        <f t="shared" si="246"/>
        <v>3.4722222222222099E-3</v>
      </c>
      <c r="M449" s="163">
        <v>0.22222222222222221</v>
      </c>
      <c r="N449" s="565">
        <f t="shared" si="247"/>
        <v>2.0833333333333343E-2</v>
      </c>
      <c r="O449" s="163">
        <v>0.24305555555555555</v>
      </c>
      <c r="P449" s="565">
        <f t="shared" si="248"/>
        <v>2.0833333333333343E-2</v>
      </c>
      <c r="Q449" s="163">
        <v>0.24652777777777779</v>
      </c>
      <c r="R449" s="163">
        <v>0.34375</v>
      </c>
      <c r="S449" s="9">
        <f t="shared" si="258"/>
        <v>9.722222222222221E-2</v>
      </c>
      <c r="T449" s="163">
        <v>0.24652777777777779</v>
      </c>
      <c r="U449" s="163">
        <v>0.34375</v>
      </c>
      <c r="V449" s="9">
        <f t="shared" si="259"/>
        <v>9.722222222222221E-2</v>
      </c>
      <c r="W449" s="163">
        <v>0.34722222222222227</v>
      </c>
      <c r="X449" s="9">
        <f t="shared" si="273"/>
        <v>3.4722222222222654E-3</v>
      </c>
      <c r="Y449" s="163">
        <v>0.34930555555555554</v>
      </c>
      <c r="Z449" s="155">
        <f t="shared" si="237"/>
        <v>2.0833333333332704E-3</v>
      </c>
      <c r="AA449" s="163">
        <v>0.42430555555555555</v>
      </c>
      <c r="AB449" s="565">
        <f t="shared" si="238"/>
        <v>7.5000000000000011E-2</v>
      </c>
      <c r="AC449" s="163">
        <v>0.42430555555555555</v>
      </c>
      <c r="AD449" s="163">
        <v>0.42430555555555555</v>
      </c>
      <c r="AE449" s="9">
        <f t="shared" si="260"/>
        <v>0</v>
      </c>
      <c r="AF449" s="163">
        <v>0.4375</v>
      </c>
      <c r="AG449" s="163">
        <v>0.44097222222222227</v>
      </c>
      <c r="AH449" s="9">
        <f t="shared" si="249"/>
        <v>3.4722222222222654E-3</v>
      </c>
      <c r="AI449" s="154">
        <f t="shared" si="261"/>
        <v>0</v>
      </c>
      <c r="AJ449" s="154">
        <f t="shared" si="262"/>
        <v>5</v>
      </c>
      <c r="AK449" s="163">
        <v>0.44097222222222227</v>
      </c>
      <c r="AL449" s="163">
        <v>0.44791666666666669</v>
      </c>
      <c r="AM449" s="9">
        <f t="shared" si="250"/>
        <v>6.9444444444444198E-3</v>
      </c>
      <c r="AN449" s="568">
        <f t="shared" si="251"/>
        <v>0.25</v>
      </c>
      <c r="AO449" s="10">
        <f t="shared" si="252"/>
        <v>6</v>
      </c>
      <c r="AP449" s="10">
        <f t="shared" si="253"/>
        <v>0</v>
      </c>
      <c r="AQ449" s="565">
        <f t="shared" si="239"/>
        <v>7.5000000000000011E-2</v>
      </c>
      <c r="AR449" s="10">
        <f t="shared" si="254"/>
        <v>1</v>
      </c>
      <c r="AS449" s="10">
        <f t="shared" si="255"/>
        <v>48</v>
      </c>
      <c r="AT449" s="556"/>
      <c r="AU449" s="554"/>
      <c r="AV449" s="554"/>
      <c r="AW449" s="546">
        <f t="shared" si="264"/>
        <v>0</v>
      </c>
      <c r="AX449" s="546">
        <f t="shared" si="257"/>
        <v>0</v>
      </c>
      <c r="AY449" s="554"/>
      <c r="AZ449" s="546">
        <f t="shared" si="265"/>
        <v>0</v>
      </c>
      <c r="BA449" s="546">
        <f t="shared" si="266"/>
        <v>0</v>
      </c>
      <c r="BB449" s="554"/>
      <c r="BC449" s="546">
        <f t="shared" si="267"/>
        <v>0</v>
      </c>
      <c r="BD449" s="546">
        <f t="shared" si="268"/>
        <v>0</v>
      </c>
      <c r="BE449" s="554"/>
      <c r="BF449" s="546">
        <f t="shared" si="269"/>
        <v>0</v>
      </c>
      <c r="BG449" s="546">
        <f t="shared" si="270"/>
        <v>0</v>
      </c>
      <c r="BH449" s="554"/>
      <c r="BI449" s="637">
        <f t="shared" si="271"/>
        <v>0</v>
      </c>
      <c r="BJ449" s="558">
        <f t="shared" si="272"/>
        <v>0</v>
      </c>
      <c r="BK449" s="642">
        <f t="shared" si="240"/>
        <v>61.612909090909092</v>
      </c>
    </row>
    <row r="450" spans="1:63" x14ac:dyDescent="0.25">
      <c r="A450" s="603">
        <v>40847</v>
      </c>
      <c r="B450" s="531">
        <f t="shared" si="256"/>
        <v>10</v>
      </c>
      <c r="C450" s="604">
        <v>4</v>
      </c>
      <c r="D450" s="605" t="s">
        <v>271</v>
      </c>
      <c r="E450" s="605" t="s">
        <v>265</v>
      </c>
      <c r="F450" s="531">
        <v>3627.18</v>
      </c>
      <c r="G450" s="604">
        <v>55</v>
      </c>
      <c r="H450" s="604">
        <v>3</v>
      </c>
      <c r="I450" s="556">
        <v>0.24652777777777779</v>
      </c>
      <c r="J450" s="556">
        <v>0.24652777777777779</v>
      </c>
      <c r="K450" s="163">
        <v>0.28819444444444448</v>
      </c>
      <c r="L450" s="565">
        <f t="shared" si="246"/>
        <v>4.1666666666666685E-2</v>
      </c>
      <c r="M450" s="163">
        <v>0.2986111111111111</v>
      </c>
      <c r="N450" s="565">
        <f t="shared" si="247"/>
        <v>1.041666666666663E-2</v>
      </c>
      <c r="O450" s="163">
        <v>0.35416666666666669</v>
      </c>
      <c r="P450" s="565">
        <f t="shared" si="248"/>
        <v>5.555555555555558E-2</v>
      </c>
      <c r="Q450" s="163">
        <v>0.3576388888888889</v>
      </c>
      <c r="R450" s="163">
        <v>0.40625</v>
      </c>
      <c r="S450" s="9">
        <f t="shared" si="258"/>
        <v>4.8611111111111105E-2</v>
      </c>
      <c r="T450" s="163">
        <v>0.3576388888888889</v>
      </c>
      <c r="U450" s="163">
        <v>0.40625</v>
      </c>
      <c r="V450" s="9">
        <f t="shared" si="259"/>
        <v>4.8611111111111105E-2</v>
      </c>
      <c r="W450" s="163">
        <v>0.45277777777777778</v>
      </c>
      <c r="X450" s="9">
        <f t="shared" si="273"/>
        <v>4.6527777777777779E-2</v>
      </c>
      <c r="Y450" s="163">
        <v>0.45416666666666666</v>
      </c>
      <c r="Z450" s="155">
        <f t="shared" ref="Z450:Z513" si="274">Y450-W450</f>
        <v>1.388888888888884E-3</v>
      </c>
      <c r="AA450" s="163">
        <v>0.58888888888888891</v>
      </c>
      <c r="AB450" s="565">
        <f t="shared" ref="AB450:AB513" si="275">AA450-Y450</f>
        <v>0.13472222222222224</v>
      </c>
      <c r="AC450" s="163">
        <v>0.58888888888888891</v>
      </c>
      <c r="AD450" s="163">
        <v>0.58888888888888891</v>
      </c>
      <c r="AE450" s="9">
        <f t="shared" si="260"/>
        <v>0</v>
      </c>
      <c r="AF450" s="163">
        <v>0.60416666666666663</v>
      </c>
      <c r="AG450" s="163">
        <v>0.60763888888888895</v>
      </c>
      <c r="AH450" s="9">
        <f t="shared" si="249"/>
        <v>3.4722222222223209E-3</v>
      </c>
      <c r="AI450" s="154">
        <f t="shared" si="261"/>
        <v>0</v>
      </c>
      <c r="AJ450" s="154">
        <f t="shared" si="262"/>
        <v>5</v>
      </c>
      <c r="AK450" s="163">
        <v>0.60763888888888895</v>
      </c>
      <c r="AL450" s="163">
        <v>0.61458333333333337</v>
      </c>
      <c r="AM450" s="9">
        <f t="shared" si="250"/>
        <v>6.9444444444444198E-3</v>
      </c>
      <c r="AN450" s="568">
        <f t="shared" si="251"/>
        <v>0.36805555555555558</v>
      </c>
      <c r="AO450" s="10">
        <f t="shared" si="252"/>
        <v>8</v>
      </c>
      <c r="AP450" s="10">
        <f t="shared" si="253"/>
        <v>50</v>
      </c>
      <c r="AQ450" s="565">
        <f t="shared" ref="AQ450:AQ513" si="276">AB450-(AT450+AU450+AV450+AY450+BB450+BE450)</f>
        <v>0.13472222222222224</v>
      </c>
      <c r="AR450" s="10">
        <f t="shared" si="254"/>
        <v>3</v>
      </c>
      <c r="AS450" s="10">
        <f t="shared" si="255"/>
        <v>14</v>
      </c>
      <c r="AT450" s="556"/>
      <c r="AU450" s="554"/>
      <c r="AV450" s="554"/>
      <c r="AW450" s="546">
        <f t="shared" si="264"/>
        <v>0</v>
      </c>
      <c r="AX450" s="546">
        <f t="shared" si="257"/>
        <v>0</v>
      </c>
      <c r="AY450" s="554"/>
      <c r="AZ450" s="546">
        <f t="shared" si="265"/>
        <v>0</v>
      </c>
      <c r="BA450" s="546">
        <f t="shared" si="266"/>
        <v>0</v>
      </c>
      <c r="BB450" s="554"/>
      <c r="BC450" s="546">
        <f t="shared" si="267"/>
        <v>0</v>
      </c>
      <c r="BD450" s="546">
        <f t="shared" si="268"/>
        <v>0</v>
      </c>
      <c r="BE450" s="554"/>
      <c r="BF450" s="546">
        <f t="shared" si="269"/>
        <v>0</v>
      </c>
      <c r="BG450" s="546">
        <f t="shared" si="270"/>
        <v>0</v>
      </c>
      <c r="BH450" s="554"/>
      <c r="BI450" s="637">
        <f t="shared" si="271"/>
        <v>0</v>
      </c>
      <c r="BJ450" s="558">
        <f t="shared" si="272"/>
        <v>0</v>
      </c>
      <c r="BK450" s="642">
        <f t="shared" ref="BK450:BK513" si="277" xml:space="preserve"> F450/G450</f>
        <v>65.948727272727268</v>
      </c>
    </row>
    <row r="451" spans="1:63" x14ac:dyDescent="0.25">
      <c r="A451" s="603">
        <v>40847</v>
      </c>
      <c r="B451" s="531">
        <f t="shared" si="256"/>
        <v>10</v>
      </c>
      <c r="C451" s="604">
        <v>18</v>
      </c>
      <c r="D451" s="605" t="s">
        <v>243</v>
      </c>
      <c r="E451" s="605" t="s">
        <v>410</v>
      </c>
      <c r="F451" s="531">
        <v>3604.32</v>
      </c>
      <c r="G451" s="604">
        <v>57</v>
      </c>
      <c r="H451" s="604">
        <v>2</v>
      </c>
      <c r="I451" s="556">
        <v>0.51041666666666663</v>
      </c>
      <c r="J451" s="556">
        <v>0.51041666666666663</v>
      </c>
      <c r="K451" s="163">
        <v>0.51388888888888895</v>
      </c>
      <c r="L451" s="565">
        <f t="shared" si="246"/>
        <v>3.4722222222223209E-3</v>
      </c>
      <c r="M451" s="163">
        <v>0.52083333333333337</v>
      </c>
      <c r="N451" s="565">
        <f t="shared" si="247"/>
        <v>6.9444444444444198E-3</v>
      </c>
      <c r="O451" s="163">
        <v>0.53472222222222221</v>
      </c>
      <c r="P451" s="565">
        <f t="shared" si="248"/>
        <v>1.388888888888884E-2</v>
      </c>
      <c r="Q451" s="163">
        <v>0.53819444444444442</v>
      </c>
      <c r="R451" s="163">
        <v>0.65625</v>
      </c>
      <c r="S451" s="9">
        <f t="shared" si="258"/>
        <v>0.11805555555555558</v>
      </c>
      <c r="T451" s="163">
        <v>0.53819444444444442</v>
      </c>
      <c r="U451" s="163">
        <v>0.65625</v>
      </c>
      <c r="V451" s="9">
        <f t="shared" si="259"/>
        <v>0.11805555555555558</v>
      </c>
      <c r="W451" s="163">
        <v>0.65972222222222221</v>
      </c>
      <c r="X451" s="9">
        <f t="shared" si="273"/>
        <v>3.4722222222222099E-3</v>
      </c>
      <c r="Y451" s="163">
        <v>0.66041666666666665</v>
      </c>
      <c r="Z451" s="155">
        <f t="shared" si="274"/>
        <v>6.9444444444444198E-4</v>
      </c>
      <c r="AA451" s="163">
        <v>0.76666666666666661</v>
      </c>
      <c r="AB451" s="565">
        <f t="shared" si="275"/>
        <v>0.10624999999999996</v>
      </c>
      <c r="AC451" s="163">
        <v>0.76666666666666661</v>
      </c>
      <c r="AD451" s="163">
        <v>0.76666666666666661</v>
      </c>
      <c r="AE451" s="9">
        <f t="shared" si="260"/>
        <v>0</v>
      </c>
      <c r="AF451" s="163">
        <v>0.77083333333333337</v>
      </c>
      <c r="AG451" s="163">
        <v>0.7729166666666667</v>
      </c>
      <c r="AH451" s="9">
        <f t="shared" si="249"/>
        <v>2.0833333333333259E-3</v>
      </c>
      <c r="AI451" s="154">
        <f t="shared" si="261"/>
        <v>0</v>
      </c>
      <c r="AJ451" s="154">
        <f t="shared" si="262"/>
        <v>3</v>
      </c>
      <c r="AK451" s="163">
        <v>0.7729166666666667</v>
      </c>
      <c r="AL451" s="163">
        <v>0.77430555555555547</v>
      </c>
      <c r="AM451" s="9">
        <f t="shared" si="250"/>
        <v>1.3888888888887729E-3</v>
      </c>
      <c r="AN451" s="568">
        <f t="shared" si="251"/>
        <v>0.26388888888888884</v>
      </c>
      <c r="AO451" s="10">
        <f t="shared" si="252"/>
        <v>6</v>
      </c>
      <c r="AP451" s="10">
        <f t="shared" si="253"/>
        <v>20</v>
      </c>
      <c r="AQ451" s="565">
        <f t="shared" si="276"/>
        <v>0.10624999999999996</v>
      </c>
      <c r="AR451" s="10">
        <f t="shared" si="254"/>
        <v>2</v>
      </c>
      <c r="AS451" s="10">
        <f t="shared" si="255"/>
        <v>33</v>
      </c>
      <c r="AT451" s="556"/>
      <c r="AU451" s="554"/>
      <c r="AV451" s="554"/>
      <c r="AW451" s="546">
        <f t="shared" si="264"/>
        <v>0</v>
      </c>
      <c r="AX451" s="546">
        <f t="shared" si="257"/>
        <v>0</v>
      </c>
      <c r="AY451" s="554"/>
      <c r="AZ451" s="546">
        <f t="shared" si="265"/>
        <v>0</v>
      </c>
      <c r="BA451" s="546">
        <f t="shared" si="266"/>
        <v>0</v>
      </c>
      <c r="BB451" s="554"/>
      <c r="BC451" s="546">
        <f t="shared" si="267"/>
        <v>0</v>
      </c>
      <c r="BD451" s="546">
        <f t="shared" si="268"/>
        <v>0</v>
      </c>
      <c r="BE451" s="554"/>
      <c r="BF451" s="546">
        <f t="shared" si="269"/>
        <v>0</v>
      </c>
      <c r="BG451" s="546">
        <f t="shared" si="270"/>
        <v>0</v>
      </c>
      <c r="BH451" s="554"/>
      <c r="BI451" s="637">
        <f t="shared" si="271"/>
        <v>0</v>
      </c>
      <c r="BJ451" s="558">
        <f t="shared" si="272"/>
        <v>0</v>
      </c>
      <c r="BK451" s="642">
        <f t="shared" si="277"/>
        <v>63.23368421052632</v>
      </c>
    </row>
    <row r="452" spans="1:63" x14ac:dyDescent="0.25">
      <c r="A452" s="603">
        <v>40847</v>
      </c>
      <c r="B452" s="531">
        <f t="shared" si="256"/>
        <v>10</v>
      </c>
      <c r="C452" s="604">
        <v>47</v>
      </c>
      <c r="D452" s="605" t="s">
        <v>33</v>
      </c>
      <c r="E452" s="605" t="s">
        <v>403</v>
      </c>
      <c r="F452" s="531">
        <v>3765.68</v>
      </c>
      <c r="G452" s="604">
        <v>58</v>
      </c>
      <c r="H452" s="604">
        <v>1</v>
      </c>
      <c r="I452" s="556">
        <v>0.55208333333333337</v>
      </c>
      <c r="J452" s="556">
        <v>0.55208333333333337</v>
      </c>
      <c r="K452" s="163">
        <v>0.62152777777777779</v>
      </c>
      <c r="L452" s="565">
        <f t="shared" si="246"/>
        <v>6.944444444444442E-2</v>
      </c>
      <c r="M452" s="163">
        <v>0.63541666666666663</v>
      </c>
      <c r="N452" s="565">
        <f t="shared" si="247"/>
        <v>1.388888888888884E-2</v>
      </c>
      <c r="O452" s="163">
        <v>0.66319444444444442</v>
      </c>
      <c r="P452" s="565">
        <f t="shared" si="248"/>
        <v>2.777777777777779E-2</v>
      </c>
      <c r="Q452" s="163">
        <v>0.66666666666666663</v>
      </c>
      <c r="R452" s="163">
        <v>0.68055555555555547</v>
      </c>
      <c r="S452" s="9">
        <f t="shared" si="258"/>
        <v>1.388888888888884E-2</v>
      </c>
      <c r="T452" s="163">
        <v>0.66666666666666663</v>
      </c>
      <c r="U452" s="163">
        <v>0.68055555555555547</v>
      </c>
      <c r="V452" s="9">
        <f t="shared" si="259"/>
        <v>1.388888888888884E-2</v>
      </c>
      <c r="W452" s="163">
        <v>0.69097222222222221</v>
      </c>
      <c r="X452" s="9">
        <f t="shared" si="273"/>
        <v>1.0416666666666741E-2</v>
      </c>
      <c r="Y452" s="163">
        <v>0.69236111111111109</v>
      </c>
      <c r="Z452" s="155">
        <f t="shared" si="274"/>
        <v>1.388888888888884E-3</v>
      </c>
      <c r="AA452" s="163">
        <v>0.85625000000000007</v>
      </c>
      <c r="AB452" s="565">
        <f t="shared" si="275"/>
        <v>0.16388888888888897</v>
      </c>
      <c r="AC452" s="163">
        <v>0.85625000000000007</v>
      </c>
      <c r="AD452" s="163">
        <v>0.85625000000000007</v>
      </c>
      <c r="AE452" s="9">
        <f t="shared" si="260"/>
        <v>0</v>
      </c>
      <c r="AF452" s="163">
        <v>0.86805555555555547</v>
      </c>
      <c r="AG452" s="163">
        <v>0.87152777777777779</v>
      </c>
      <c r="AH452" s="9">
        <f t="shared" si="249"/>
        <v>3.4722222222223209E-3</v>
      </c>
      <c r="AI452" s="154">
        <f t="shared" si="261"/>
        <v>0</v>
      </c>
      <c r="AJ452" s="154">
        <f t="shared" si="262"/>
        <v>5</v>
      </c>
      <c r="AK452" s="163">
        <v>0.87152777777777779</v>
      </c>
      <c r="AL452" s="163">
        <v>0.875</v>
      </c>
      <c r="AM452" s="9">
        <f t="shared" si="250"/>
        <v>3.4722222222222099E-3</v>
      </c>
      <c r="AN452" s="568">
        <f t="shared" si="251"/>
        <v>0.32291666666666663</v>
      </c>
      <c r="AO452" s="10">
        <f t="shared" si="252"/>
        <v>7</v>
      </c>
      <c r="AP452" s="10">
        <f t="shared" si="253"/>
        <v>45</v>
      </c>
      <c r="AQ452" s="565">
        <f t="shared" si="276"/>
        <v>0.16388888888888897</v>
      </c>
      <c r="AR452" s="10">
        <f t="shared" si="254"/>
        <v>3</v>
      </c>
      <c r="AS452" s="10">
        <f t="shared" si="255"/>
        <v>56</v>
      </c>
      <c r="AT452" s="556"/>
      <c r="AU452" s="554"/>
      <c r="AV452" s="554"/>
      <c r="AW452" s="546">
        <f t="shared" si="264"/>
        <v>0</v>
      </c>
      <c r="AX452" s="546">
        <f t="shared" si="257"/>
        <v>0</v>
      </c>
      <c r="AY452" s="554"/>
      <c r="AZ452" s="546">
        <f t="shared" si="265"/>
        <v>0</v>
      </c>
      <c r="BA452" s="546">
        <f t="shared" si="266"/>
        <v>0</v>
      </c>
      <c r="BB452" s="554"/>
      <c r="BC452" s="546">
        <f t="shared" si="267"/>
        <v>0</v>
      </c>
      <c r="BD452" s="546">
        <f t="shared" si="268"/>
        <v>0</v>
      </c>
      <c r="BE452" s="554"/>
      <c r="BF452" s="546">
        <f t="shared" si="269"/>
        <v>0</v>
      </c>
      <c r="BG452" s="546">
        <f t="shared" si="270"/>
        <v>0</v>
      </c>
      <c r="BH452" s="554"/>
      <c r="BI452" s="637">
        <f t="shared" si="271"/>
        <v>0</v>
      </c>
      <c r="BJ452" s="558">
        <f t="shared" si="272"/>
        <v>0</v>
      </c>
      <c r="BK452" s="642">
        <f t="shared" si="277"/>
        <v>64.92551724137931</v>
      </c>
    </row>
    <row r="453" spans="1:63" x14ac:dyDescent="0.25">
      <c r="A453" s="603">
        <v>40847</v>
      </c>
      <c r="B453" s="531">
        <f t="shared" si="256"/>
        <v>10</v>
      </c>
      <c r="C453" s="604">
        <v>48</v>
      </c>
      <c r="D453" s="605" t="s">
        <v>33</v>
      </c>
      <c r="E453" s="605" t="s">
        <v>251</v>
      </c>
      <c r="F453" s="531">
        <v>3503.64</v>
      </c>
      <c r="G453" s="604">
        <v>54</v>
      </c>
      <c r="H453" s="604">
        <v>5</v>
      </c>
      <c r="I453" s="556">
        <v>0.63541666666666663</v>
      </c>
      <c r="J453" s="556">
        <v>0.63541666666666663</v>
      </c>
      <c r="K453" s="163">
        <v>0.77083333333333337</v>
      </c>
      <c r="L453" s="565">
        <f t="shared" si="246"/>
        <v>0.13541666666666674</v>
      </c>
      <c r="M453" s="163">
        <v>0.78472222222222221</v>
      </c>
      <c r="N453" s="565">
        <f t="shared" si="247"/>
        <v>1.388888888888884E-2</v>
      </c>
      <c r="O453" s="163">
        <v>0.78472222222222221</v>
      </c>
      <c r="P453" s="565">
        <f t="shared" si="248"/>
        <v>0</v>
      </c>
      <c r="Q453" s="163">
        <v>0.82986111111111116</v>
      </c>
      <c r="R453" s="163">
        <v>0.86458333333333337</v>
      </c>
      <c r="S453" s="9">
        <f t="shared" si="258"/>
        <v>3.472222222222221E-2</v>
      </c>
      <c r="T453" s="163">
        <v>0.82986111111111116</v>
      </c>
      <c r="U453" s="163">
        <v>0.86458333333333337</v>
      </c>
      <c r="V453" s="9">
        <f t="shared" si="259"/>
        <v>3.472222222222221E-2</v>
      </c>
      <c r="W453" s="163">
        <v>0.86805555555555547</v>
      </c>
      <c r="X453" s="9">
        <f t="shared" si="273"/>
        <v>3.4722222222220989E-3</v>
      </c>
      <c r="Y453" s="163">
        <v>0.87638888888888899</v>
      </c>
      <c r="Z453" s="155">
        <f t="shared" si="274"/>
        <v>8.3333333333335258E-3</v>
      </c>
      <c r="AA453" s="163">
        <v>0.96805555555555556</v>
      </c>
      <c r="AB453" s="565">
        <f t="shared" si="275"/>
        <v>9.1666666666666563E-2</v>
      </c>
      <c r="AC453" s="163">
        <v>0.96805555555555556</v>
      </c>
      <c r="AD453" s="163">
        <v>0.96805555555555556</v>
      </c>
      <c r="AE453" s="9">
        <f t="shared" si="260"/>
        <v>0</v>
      </c>
      <c r="AF453" s="163">
        <v>0.97916666666666663</v>
      </c>
      <c r="AG453" s="163">
        <v>0.98263888888888884</v>
      </c>
      <c r="AH453" s="9">
        <f t="shared" si="249"/>
        <v>3.4722222222222099E-3</v>
      </c>
      <c r="AI453" s="154">
        <f t="shared" si="261"/>
        <v>0</v>
      </c>
      <c r="AJ453" s="154">
        <f t="shared" si="262"/>
        <v>5</v>
      </c>
      <c r="AK453" s="163">
        <v>0.98263888888888884</v>
      </c>
      <c r="AL453" s="163">
        <v>0.98611111111111116</v>
      </c>
      <c r="AM453" s="9">
        <f t="shared" si="250"/>
        <v>3.4722222222223209E-3</v>
      </c>
      <c r="AN453" s="568">
        <f t="shared" si="251"/>
        <v>0.35069444444444453</v>
      </c>
      <c r="AO453" s="10">
        <f t="shared" si="252"/>
        <v>8</v>
      </c>
      <c r="AP453" s="10">
        <f t="shared" si="253"/>
        <v>25</v>
      </c>
      <c r="AQ453" s="565">
        <f t="shared" si="276"/>
        <v>9.1666666666666563E-2</v>
      </c>
      <c r="AR453" s="10">
        <f t="shared" si="254"/>
        <v>2</v>
      </c>
      <c r="AS453" s="10">
        <f t="shared" si="255"/>
        <v>12</v>
      </c>
      <c r="AT453" s="556"/>
      <c r="AU453" s="554"/>
      <c r="AV453" s="554"/>
      <c r="AW453" s="546">
        <f t="shared" si="264"/>
        <v>0</v>
      </c>
      <c r="AX453" s="546">
        <f t="shared" si="257"/>
        <v>0</v>
      </c>
      <c r="AY453" s="554"/>
      <c r="AZ453" s="546">
        <f t="shared" si="265"/>
        <v>0</v>
      </c>
      <c r="BA453" s="546">
        <f t="shared" si="266"/>
        <v>0</v>
      </c>
      <c r="BB453" s="554"/>
      <c r="BC453" s="546">
        <f t="shared" si="267"/>
        <v>0</v>
      </c>
      <c r="BD453" s="546">
        <f t="shared" si="268"/>
        <v>0</v>
      </c>
      <c r="BE453" s="554"/>
      <c r="BF453" s="546">
        <f t="shared" si="269"/>
        <v>0</v>
      </c>
      <c r="BG453" s="546">
        <f t="shared" si="270"/>
        <v>0</v>
      </c>
      <c r="BH453" s="554"/>
      <c r="BI453" s="637">
        <f t="shared" si="271"/>
        <v>0</v>
      </c>
      <c r="BJ453" s="558">
        <f t="shared" si="272"/>
        <v>0</v>
      </c>
      <c r="BK453" s="642">
        <f t="shared" si="277"/>
        <v>64.882222222222225</v>
      </c>
    </row>
    <row r="454" spans="1:63" s="298" customFormat="1" ht="20.25" customHeight="1" x14ac:dyDescent="0.25">
      <c r="A454" s="610">
        <v>40848</v>
      </c>
      <c r="B454" s="535">
        <f t="shared" si="256"/>
        <v>11</v>
      </c>
      <c r="C454" s="611">
        <v>1</v>
      </c>
      <c r="D454" s="612" t="s">
        <v>298</v>
      </c>
      <c r="E454" s="612" t="s">
        <v>424</v>
      </c>
      <c r="F454" s="535">
        <v>3403.33</v>
      </c>
      <c r="G454" s="611">
        <v>55</v>
      </c>
      <c r="H454" s="611">
        <v>4</v>
      </c>
      <c r="I454" s="559">
        <v>0.95138888888888884</v>
      </c>
      <c r="J454" s="559">
        <v>0.95138888888888884</v>
      </c>
      <c r="K454" s="297">
        <v>0.97916666666666663</v>
      </c>
      <c r="L454" s="565">
        <f t="shared" si="246"/>
        <v>2.777777777777779E-2</v>
      </c>
      <c r="M454" s="297">
        <v>0.99305555555555547</v>
      </c>
      <c r="N454" s="565">
        <f t="shared" si="247"/>
        <v>1.388888888888884E-2</v>
      </c>
      <c r="O454" s="297">
        <v>1.0277777777777779</v>
      </c>
      <c r="P454" s="565">
        <f t="shared" si="248"/>
        <v>3.4722222222222432E-2</v>
      </c>
      <c r="Q454" s="297">
        <v>1.03125</v>
      </c>
      <c r="R454" s="297">
        <v>1.1145833333333333</v>
      </c>
      <c r="S454" s="9">
        <f t="shared" si="258"/>
        <v>8.3333333333333259E-2</v>
      </c>
      <c r="T454" s="297">
        <v>1.03125</v>
      </c>
      <c r="U454" s="297">
        <v>1.1145833333333333</v>
      </c>
      <c r="V454" s="9">
        <f t="shared" si="259"/>
        <v>8.3333333333333259E-2</v>
      </c>
      <c r="W454" s="297">
        <v>1.1770833333333333</v>
      </c>
      <c r="X454" s="9">
        <f t="shared" si="273"/>
        <v>6.25E-2</v>
      </c>
      <c r="Y454" s="297">
        <v>1.179861111111111</v>
      </c>
      <c r="Z454" s="155">
        <f t="shared" si="274"/>
        <v>2.7777777777777679E-3</v>
      </c>
      <c r="AA454" s="297">
        <v>1.2243055555555555</v>
      </c>
      <c r="AB454" s="565">
        <f t="shared" si="275"/>
        <v>4.4444444444444509E-2</v>
      </c>
      <c r="AC454" s="297">
        <v>1.2243055555555555</v>
      </c>
      <c r="AD454" s="297">
        <v>1.2243055555555555</v>
      </c>
      <c r="AE454" s="9">
        <f t="shared" si="260"/>
        <v>0</v>
      </c>
      <c r="AF454" s="297">
        <v>1.2291666666666667</v>
      </c>
      <c r="AG454" s="297">
        <v>1.2326388888888888</v>
      </c>
      <c r="AH454" s="9">
        <f t="shared" si="249"/>
        <v>3.4722222222220989E-3</v>
      </c>
      <c r="AI454" s="154">
        <f t="shared" si="261"/>
        <v>0</v>
      </c>
      <c r="AJ454" s="154">
        <f t="shared" si="262"/>
        <v>5</v>
      </c>
      <c r="AK454" s="297">
        <v>1.2326388888888888</v>
      </c>
      <c r="AL454" s="297">
        <v>1.2361111111111112</v>
      </c>
      <c r="AM454" s="9">
        <f t="shared" si="250"/>
        <v>3.4722222222223209E-3</v>
      </c>
      <c r="AN454" s="568">
        <f t="shared" si="251"/>
        <v>0.28472222222222232</v>
      </c>
      <c r="AO454" s="10">
        <f t="shared" si="252"/>
        <v>6</v>
      </c>
      <c r="AP454" s="10">
        <f t="shared" si="253"/>
        <v>50</v>
      </c>
      <c r="AQ454" s="565">
        <f t="shared" si="276"/>
        <v>4.4444444444444509E-2</v>
      </c>
      <c r="AR454" s="10">
        <f t="shared" si="254"/>
        <v>1</v>
      </c>
      <c r="AS454" s="10">
        <f t="shared" si="255"/>
        <v>4</v>
      </c>
      <c r="AT454" s="559"/>
      <c r="AU454" s="554"/>
      <c r="AV454" s="554"/>
      <c r="AW454" s="546">
        <f t="shared" si="264"/>
        <v>0</v>
      </c>
      <c r="AX454" s="546">
        <f t="shared" si="257"/>
        <v>0</v>
      </c>
      <c r="AY454" s="554"/>
      <c r="AZ454" s="546">
        <f t="shared" si="265"/>
        <v>0</v>
      </c>
      <c r="BA454" s="546">
        <f t="shared" si="266"/>
        <v>0</v>
      </c>
      <c r="BB454" s="554"/>
      <c r="BC454" s="546">
        <f t="shared" si="267"/>
        <v>0</v>
      </c>
      <c r="BD454" s="546">
        <f t="shared" si="268"/>
        <v>0</v>
      </c>
      <c r="BE454" s="554"/>
      <c r="BF454" s="546">
        <f t="shared" si="269"/>
        <v>0</v>
      </c>
      <c r="BG454" s="546">
        <f t="shared" si="270"/>
        <v>0</v>
      </c>
      <c r="BH454" s="554"/>
      <c r="BI454" s="637">
        <f t="shared" si="271"/>
        <v>0</v>
      </c>
      <c r="BJ454" s="558">
        <f t="shared" si="272"/>
        <v>0</v>
      </c>
      <c r="BK454" s="642">
        <f t="shared" si="277"/>
        <v>61.878727272727268</v>
      </c>
    </row>
    <row r="455" spans="1:63" s="298" customFormat="1" ht="20.25" customHeight="1" x14ac:dyDescent="0.25">
      <c r="A455" s="610">
        <v>40848</v>
      </c>
      <c r="B455" s="535">
        <f t="shared" si="256"/>
        <v>11</v>
      </c>
      <c r="C455" s="611">
        <v>1</v>
      </c>
      <c r="D455" s="612" t="s">
        <v>33</v>
      </c>
      <c r="E455" s="612" t="s">
        <v>420</v>
      </c>
      <c r="F455" s="535">
        <v>3490.05</v>
      </c>
      <c r="G455" s="611">
        <v>57</v>
      </c>
      <c r="H455" s="611">
        <v>2</v>
      </c>
      <c r="I455" s="559">
        <v>1.3888888888888888E-2</v>
      </c>
      <c r="J455" s="559">
        <v>1.3888888888888888E-2</v>
      </c>
      <c r="K455" s="297">
        <v>2.0833333333333332E-2</v>
      </c>
      <c r="L455" s="565">
        <f t="shared" si="246"/>
        <v>6.9444444444444441E-3</v>
      </c>
      <c r="M455" s="297">
        <v>3.125E-2</v>
      </c>
      <c r="N455" s="565">
        <f t="shared" si="247"/>
        <v>1.0416666666666668E-2</v>
      </c>
      <c r="O455" s="297">
        <v>7.2916666666666671E-2</v>
      </c>
      <c r="P455" s="565">
        <f t="shared" si="248"/>
        <v>4.1666666666666671E-2</v>
      </c>
      <c r="Q455" s="297">
        <v>0.125</v>
      </c>
      <c r="R455" s="297">
        <v>0.16666666666666666</v>
      </c>
      <c r="S455" s="9">
        <f t="shared" si="258"/>
        <v>4.1666666666666657E-2</v>
      </c>
      <c r="T455" s="297">
        <v>0.125</v>
      </c>
      <c r="U455" s="297">
        <v>0.16666666666666666</v>
      </c>
      <c r="V455" s="9">
        <f t="shared" si="259"/>
        <v>4.1666666666666657E-2</v>
      </c>
      <c r="W455" s="297">
        <v>0.20069444444444443</v>
      </c>
      <c r="X455" s="9">
        <f t="shared" si="273"/>
        <v>3.4027777777777768E-2</v>
      </c>
      <c r="Y455" s="297">
        <v>0.20069444444444443</v>
      </c>
      <c r="Z455" s="155">
        <f t="shared" si="274"/>
        <v>0</v>
      </c>
      <c r="AA455" s="297">
        <v>0.32708333333333334</v>
      </c>
      <c r="AB455" s="565">
        <f t="shared" si="275"/>
        <v>0.12638888888888891</v>
      </c>
      <c r="AC455" s="297">
        <v>0.32708333333333334</v>
      </c>
      <c r="AD455" s="297">
        <v>0.32708333333333334</v>
      </c>
      <c r="AE455" s="9">
        <f t="shared" si="260"/>
        <v>0</v>
      </c>
      <c r="AF455" s="297">
        <v>0.33333333333333331</v>
      </c>
      <c r="AG455" s="297">
        <v>0.33680555555555558</v>
      </c>
      <c r="AH455" s="9">
        <f t="shared" si="249"/>
        <v>3.4722222222222654E-3</v>
      </c>
      <c r="AI455" s="154">
        <f t="shared" si="261"/>
        <v>0</v>
      </c>
      <c r="AJ455" s="154">
        <f t="shared" si="262"/>
        <v>5</v>
      </c>
      <c r="AK455" s="297">
        <v>0.33680555555555558</v>
      </c>
      <c r="AL455" s="297">
        <v>0.34027777777777773</v>
      </c>
      <c r="AM455" s="9">
        <f t="shared" si="250"/>
        <v>3.4722222222221544E-3</v>
      </c>
      <c r="AN455" s="568">
        <f t="shared" si="251"/>
        <v>0.32638888888888884</v>
      </c>
      <c r="AO455" s="10">
        <f t="shared" si="252"/>
        <v>7</v>
      </c>
      <c r="AP455" s="10">
        <f t="shared" si="253"/>
        <v>50</v>
      </c>
      <c r="AQ455" s="565">
        <f t="shared" si="276"/>
        <v>0.12638888888888891</v>
      </c>
      <c r="AR455" s="10">
        <f t="shared" si="254"/>
        <v>3</v>
      </c>
      <c r="AS455" s="10">
        <f t="shared" si="255"/>
        <v>2</v>
      </c>
      <c r="AT455" s="559"/>
      <c r="AU455" s="554"/>
      <c r="AV455" s="554"/>
      <c r="AW455" s="546">
        <f t="shared" si="264"/>
        <v>0</v>
      </c>
      <c r="AX455" s="546">
        <f t="shared" si="257"/>
        <v>0</v>
      </c>
      <c r="AY455" s="554"/>
      <c r="AZ455" s="546">
        <f t="shared" si="265"/>
        <v>0</v>
      </c>
      <c r="BA455" s="546">
        <f t="shared" si="266"/>
        <v>0</v>
      </c>
      <c r="BB455" s="554"/>
      <c r="BC455" s="546">
        <f t="shared" si="267"/>
        <v>0</v>
      </c>
      <c r="BD455" s="546">
        <f t="shared" si="268"/>
        <v>0</v>
      </c>
      <c r="BE455" s="554"/>
      <c r="BF455" s="546">
        <f t="shared" si="269"/>
        <v>0</v>
      </c>
      <c r="BG455" s="546">
        <f t="shared" si="270"/>
        <v>0</v>
      </c>
      <c r="BH455" s="554"/>
      <c r="BI455" s="637">
        <f t="shared" si="271"/>
        <v>0</v>
      </c>
      <c r="BJ455" s="558">
        <f t="shared" si="272"/>
        <v>0</v>
      </c>
      <c r="BK455" s="642">
        <f t="shared" si="277"/>
        <v>61.228947368421053</v>
      </c>
    </row>
    <row r="456" spans="1:63" s="298" customFormat="1" ht="20.25" customHeight="1" x14ac:dyDescent="0.25">
      <c r="A456" s="610">
        <v>40848</v>
      </c>
      <c r="B456" s="535">
        <f t="shared" si="256"/>
        <v>11</v>
      </c>
      <c r="C456" s="611">
        <v>1</v>
      </c>
      <c r="D456" s="612" t="s">
        <v>243</v>
      </c>
      <c r="E456" s="612" t="s">
        <v>410</v>
      </c>
      <c r="F456" s="535">
        <v>3676.3</v>
      </c>
      <c r="G456" s="611">
        <v>59</v>
      </c>
      <c r="H456" s="611">
        <v>0</v>
      </c>
      <c r="I456" s="559">
        <v>7.2916666666666671E-2</v>
      </c>
      <c r="J456" s="559">
        <v>7.2916666666666671E-2</v>
      </c>
      <c r="K456" s="297">
        <v>0.25347222222222221</v>
      </c>
      <c r="L456" s="565">
        <f t="shared" si="246"/>
        <v>0.18055555555555552</v>
      </c>
      <c r="M456" s="297">
        <v>0.28125</v>
      </c>
      <c r="N456" s="565">
        <f t="shared" si="247"/>
        <v>2.777777777777779E-2</v>
      </c>
      <c r="O456" s="297">
        <v>0.30208333333333331</v>
      </c>
      <c r="P456" s="565">
        <f t="shared" si="248"/>
        <v>2.0833333333333315E-2</v>
      </c>
      <c r="Q456" s="297">
        <v>0.30555555555555552</v>
      </c>
      <c r="R456" s="297">
        <v>0.33333333333333331</v>
      </c>
      <c r="S456" s="9">
        <f t="shared" si="258"/>
        <v>2.777777777777779E-2</v>
      </c>
      <c r="T456" s="297">
        <v>0.30555555555555552</v>
      </c>
      <c r="U456" s="297">
        <v>0.33333333333333331</v>
      </c>
      <c r="V456" s="9">
        <f t="shared" si="259"/>
        <v>2.777777777777779E-2</v>
      </c>
      <c r="W456" s="297">
        <v>0.3611111111111111</v>
      </c>
      <c r="X456" s="9">
        <f t="shared" si="273"/>
        <v>2.777777777777779E-2</v>
      </c>
      <c r="Y456" s="297">
        <v>0.36458333333333331</v>
      </c>
      <c r="Z456" s="155">
        <f t="shared" si="274"/>
        <v>3.4722222222222099E-3</v>
      </c>
      <c r="AA456" s="297">
        <v>0.49236111111111108</v>
      </c>
      <c r="AB456" s="565">
        <f t="shared" si="275"/>
        <v>0.12777777777777777</v>
      </c>
      <c r="AC456" s="297">
        <v>0.49236111111111108</v>
      </c>
      <c r="AD456" s="297">
        <v>0.49236111111111108</v>
      </c>
      <c r="AE456" s="9">
        <f t="shared" si="260"/>
        <v>0</v>
      </c>
      <c r="AF456" s="297">
        <v>0.5</v>
      </c>
      <c r="AG456" s="297">
        <v>0.50347222222222221</v>
      </c>
      <c r="AH456" s="9">
        <f t="shared" si="249"/>
        <v>3.4722222222222099E-3</v>
      </c>
      <c r="AI456" s="154">
        <f t="shared" si="261"/>
        <v>0</v>
      </c>
      <c r="AJ456" s="154">
        <f t="shared" si="262"/>
        <v>5</v>
      </c>
      <c r="AK456" s="297">
        <v>0.50347222222222221</v>
      </c>
      <c r="AL456" s="297">
        <v>0.50694444444444442</v>
      </c>
      <c r="AM456" s="9">
        <f t="shared" si="250"/>
        <v>3.4722222222222099E-3</v>
      </c>
      <c r="AN456" s="568">
        <f t="shared" si="251"/>
        <v>0.43402777777777773</v>
      </c>
      <c r="AO456" s="10">
        <f t="shared" si="252"/>
        <v>10</v>
      </c>
      <c r="AP456" s="10">
        <f t="shared" si="253"/>
        <v>25</v>
      </c>
      <c r="AQ456" s="565">
        <f t="shared" si="276"/>
        <v>0.12777777777777777</v>
      </c>
      <c r="AR456" s="10">
        <f t="shared" si="254"/>
        <v>3</v>
      </c>
      <c r="AS456" s="10">
        <f t="shared" si="255"/>
        <v>4</v>
      </c>
      <c r="AT456" s="559"/>
      <c r="AU456" s="554"/>
      <c r="AV456" s="554"/>
      <c r="AW456" s="546">
        <f t="shared" si="264"/>
        <v>0</v>
      </c>
      <c r="AX456" s="546">
        <f t="shared" si="257"/>
        <v>0</v>
      </c>
      <c r="AY456" s="554"/>
      <c r="AZ456" s="546">
        <f t="shared" si="265"/>
        <v>0</v>
      </c>
      <c r="BA456" s="546">
        <f t="shared" si="266"/>
        <v>0</v>
      </c>
      <c r="BB456" s="554"/>
      <c r="BC456" s="546">
        <f t="shared" si="267"/>
        <v>0</v>
      </c>
      <c r="BD456" s="546">
        <f t="shared" si="268"/>
        <v>0</v>
      </c>
      <c r="BE456" s="554"/>
      <c r="BF456" s="546">
        <f t="shared" si="269"/>
        <v>0</v>
      </c>
      <c r="BG456" s="546">
        <f t="shared" si="270"/>
        <v>0</v>
      </c>
      <c r="BH456" s="554"/>
      <c r="BI456" s="637">
        <f t="shared" si="271"/>
        <v>0</v>
      </c>
      <c r="BJ456" s="558">
        <f t="shared" si="272"/>
        <v>0</v>
      </c>
      <c r="BK456" s="642">
        <f t="shared" si="277"/>
        <v>62.310169491525428</v>
      </c>
    </row>
    <row r="457" spans="1:63" s="298" customFormat="1" ht="20.25" customHeight="1" x14ac:dyDescent="0.25">
      <c r="A457" s="610">
        <v>40848</v>
      </c>
      <c r="B457" s="535">
        <f t="shared" si="256"/>
        <v>11</v>
      </c>
      <c r="C457" s="611">
        <v>2</v>
      </c>
      <c r="D457" s="612" t="s">
        <v>33</v>
      </c>
      <c r="E457" s="612" t="s">
        <v>251</v>
      </c>
      <c r="F457" s="535">
        <v>3771.53</v>
      </c>
      <c r="G457" s="611">
        <v>59</v>
      </c>
      <c r="H457" s="611">
        <v>0</v>
      </c>
      <c r="I457" s="559">
        <v>0.40625</v>
      </c>
      <c r="J457" s="559">
        <v>0.40625</v>
      </c>
      <c r="K457" s="297">
        <v>0.40972222222222227</v>
      </c>
      <c r="L457" s="565">
        <f t="shared" si="246"/>
        <v>3.4722222222222654E-3</v>
      </c>
      <c r="M457" s="297">
        <v>0.4201388888888889</v>
      </c>
      <c r="N457" s="565">
        <f t="shared" si="247"/>
        <v>1.041666666666663E-2</v>
      </c>
      <c r="O457" s="297">
        <v>0.44444444444444442</v>
      </c>
      <c r="P457" s="565">
        <f t="shared" si="248"/>
        <v>2.4305555555555525E-2</v>
      </c>
      <c r="Q457" s="297">
        <v>0.44791666666666669</v>
      </c>
      <c r="R457" s="297">
        <v>0.49305555555555558</v>
      </c>
      <c r="S457" s="9">
        <f t="shared" si="258"/>
        <v>4.5138888888888895E-2</v>
      </c>
      <c r="T457" s="297">
        <v>0.44791666666666669</v>
      </c>
      <c r="U457" s="297">
        <v>0.49305555555555558</v>
      </c>
      <c r="V457" s="9">
        <f t="shared" si="259"/>
        <v>4.5138888888888895E-2</v>
      </c>
      <c r="W457" s="297">
        <v>0.53472222222222221</v>
      </c>
      <c r="X457" s="9">
        <f t="shared" si="273"/>
        <v>4.166666666666663E-2</v>
      </c>
      <c r="Y457" s="297">
        <v>0.53888888888888886</v>
      </c>
      <c r="Z457" s="155">
        <f t="shared" si="274"/>
        <v>4.1666666666666519E-3</v>
      </c>
      <c r="AA457" s="297">
        <v>0.64513888888888882</v>
      </c>
      <c r="AB457" s="565">
        <f t="shared" si="275"/>
        <v>0.10624999999999996</v>
      </c>
      <c r="AC457" s="297">
        <v>0.64513888888888882</v>
      </c>
      <c r="AD457" s="297">
        <v>0.64513888888888882</v>
      </c>
      <c r="AE457" s="9">
        <f t="shared" si="260"/>
        <v>0</v>
      </c>
      <c r="AF457" s="297">
        <v>0.65277777777777779</v>
      </c>
      <c r="AG457" s="297">
        <v>0.65486111111111112</v>
      </c>
      <c r="AH457" s="9">
        <f t="shared" si="249"/>
        <v>2.0833333333333259E-3</v>
      </c>
      <c r="AI457" s="154">
        <f t="shared" si="261"/>
        <v>0</v>
      </c>
      <c r="AJ457" s="154">
        <f t="shared" si="262"/>
        <v>3</v>
      </c>
      <c r="AK457" s="297">
        <v>0.65486111111111112</v>
      </c>
      <c r="AL457" s="297">
        <v>0.65625</v>
      </c>
      <c r="AM457" s="9">
        <f t="shared" si="250"/>
        <v>1.388888888888884E-3</v>
      </c>
      <c r="AN457" s="568">
        <f t="shared" si="251"/>
        <v>0.25</v>
      </c>
      <c r="AO457" s="10">
        <f t="shared" si="252"/>
        <v>6</v>
      </c>
      <c r="AP457" s="10">
        <f t="shared" si="253"/>
        <v>0</v>
      </c>
      <c r="AQ457" s="565">
        <f t="shared" si="276"/>
        <v>0.10624999999999996</v>
      </c>
      <c r="AR457" s="10">
        <f t="shared" si="254"/>
        <v>2</v>
      </c>
      <c r="AS457" s="10">
        <f t="shared" si="255"/>
        <v>33</v>
      </c>
      <c r="AT457" s="559"/>
      <c r="AU457" s="554"/>
      <c r="AV457" s="554"/>
      <c r="AW457" s="546">
        <f t="shared" si="264"/>
        <v>0</v>
      </c>
      <c r="AX457" s="546">
        <f t="shared" si="257"/>
        <v>0</v>
      </c>
      <c r="AY457" s="554"/>
      <c r="AZ457" s="546">
        <f t="shared" si="265"/>
        <v>0</v>
      </c>
      <c r="BA457" s="546">
        <f t="shared" si="266"/>
        <v>0</v>
      </c>
      <c r="BB457" s="554"/>
      <c r="BC457" s="546">
        <f t="shared" si="267"/>
        <v>0</v>
      </c>
      <c r="BD457" s="546">
        <f t="shared" si="268"/>
        <v>0</v>
      </c>
      <c r="BE457" s="554"/>
      <c r="BF457" s="546">
        <f t="shared" si="269"/>
        <v>0</v>
      </c>
      <c r="BG457" s="546">
        <f t="shared" si="270"/>
        <v>0</v>
      </c>
      <c r="BH457" s="554"/>
      <c r="BI457" s="637">
        <f t="shared" si="271"/>
        <v>0</v>
      </c>
      <c r="BJ457" s="558">
        <f t="shared" si="272"/>
        <v>0</v>
      </c>
      <c r="BK457" s="642">
        <f t="shared" si="277"/>
        <v>63.924237288135593</v>
      </c>
    </row>
    <row r="458" spans="1:63" s="298" customFormat="1" ht="20.25" customHeight="1" x14ac:dyDescent="0.25">
      <c r="A458" s="610">
        <v>40848</v>
      </c>
      <c r="B458" s="535">
        <f t="shared" si="256"/>
        <v>11</v>
      </c>
      <c r="C458" s="611">
        <v>2</v>
      </c>
      <c r="D458" s="612" t="s">
        <v>298</v>
      </c>
      <c r="E458" s="612" t="s">
        <v>424</v>
      </c>
      <c r="F458" s="535">
        <v>3761.48</v>
      </c>
      <c r="G458" s="611">
        <v>59</v>
      </c>
      <c r="H458" s="611">
        <v>0</v>
      </c>
      <c r="I458" s="559">
        <v>7.6388888888888895E-2</v>
      </c>
      <c r="J458" s="559">
        <v>7.6388888888888895E-2</v>
      </c>
      <c r="K458" s="297">
        <v>0.53125</v>
      </c>
      <c r="L458" s="565">
        <f t="shared" ref="L458:L521" si="278">K458-J458</f>
        <v>0.4548611111111111</v>
      </c>
      <c r="M458" s="297">
        <v>0.54166666666666663</v>
      </c>
      <c r="N458" s="565">
        <f t="shared" ref="N458:N521" si="279">M458-K458</f>
        <v>1.041666666666663E-2</v>
      </c>
      <c r="O458" s="297">
        <v>0.5625</v>
      </c>
      <c r="P458" s="565">
        <f t="shared" ref="P458:P521" si="280">O458-M458</f>
        <v>2.083333333333337E-2</v>
      </c>
      <c r="Q458" s="297">
        <v>0.56597222222222221</v>
      </c>
      <c r="R458" s="297">
        <v>0.60416666666666663</v>
      </c>
      <c r="S458" s="9">
        <f t="shared" si="258"/>
        <v>3.819444444444442E-2</v>
      </c>
      <c r="T458" s="297">
        <v>0.56597222222222221</v>
      </c>
      <c r="U458" s="297">
        <v>0.60416666666666663</v>
      </c>
      <c r="V458" s="9">
        <f t="shared" si="259"/>
        <v>3.819444444444442E-2</v>
      </c>
      <c r="W458" s="297">
        <v>0.66111111111111109</v>
      </c>
      <c r="X458" s="9">
        <f t="shared" si="273"/>
        <v>5.6944444444444464E-2</v>
      </c>
      <c r="Y458" s="297">
        <v>0.67013888888888884</v>
      </c>
      <c r="Z458" s="155">
        <f t="shared" si="274"/>
        <v>9.0277777777777457E-3</v>
      </c>
      <c r="AA458" s="297">
        <v>0.78125</v>
      </c>
      <c r="AB458" s="565">
        <f t="shared" si="275"/>
        <v>0.11111111111111116</v>
      </c>
      <c r="AC458" s="297">
        <v>0.78125</v>
      </c>
      <c r="AD458" s="297">
        <v>0.78125</v>
      </c>
      <c r="AE458" s="9">
        <f t="shared" si="260"/>
        <v>0</v>
      </c>
      <c r="AF458" s="297">
        <v>0.78819444444444453</v>
      </c>
      <c r="AG458" s="297">
        <v>0.7895833333333333</v>
      </c>
      <c r="AH458" s="9">
        <f t="shared" ref="AH458:AH521" si="281">AG458-AF458</f>
        <v>1.3888888888887729E-3</v>
      </c>
      <c r="AI458" s="154">
        <f t="shared" si="261"/>
        <v>0</v>
      </c>
      <c r="AJ458" s="154">
        <f t="shared" si="262"/>
        <v>2</v>
      </c>
      <c r="AK458" s="297">
        <v>0.7895833333333333</v>
      </c>
      <c r="AL458" s="297">
        <v>0.79166666666666663</v>
      </c>
      <c r="AM458" s="9">
        <f t="shared" si="250"/>
        <v>2.0833333333333259E-3</v>
      </c>
      <c r="AN458" s="568">
        <f t="shared" ref="AN458:AN521" si="282">AL458-I458</f>
        <v>0.71527777777777768</v>
      </c>
      <c r="AO458" s="10">
        <f t="shared" si="252"/>
        <v>17</v>
      </c>
      <c r="AP458" s="10">
        <f t="shared" si="253"/>
        <v>10</v>
      </c>
      <c r="AQ458" s="565">
        <f t="shared" si="276"/>
        <v>0.11111111111111116</v>
      </c>
      <c r="AR458" s="10">
        <f t="shared" si="254"/>
        <v>2</v>
      </c>
      <c r="AS458" s="10">
        <f t="shared" si="255"/>
        <v>40</v>
      </c>
      <c r="AT458" s="559"/>
      <c r="AU458" s="554"/>
      <c r="AV458" s="554"/>
      <c r="AW458" s="546">
        <f t="shared" si="264"/>
        <v>0</v>
      </c>
      <c r="AX458" s="546">
        <f t="shared" si="257"/>
        <v>0</v>
      </c>
      <c r="AY458" s="554"/>
      <c r="AZ458" s="546">
        <f t="shared" si="265"/>
        <v>0</v>
      </c>
      <c r="BA458" s="546">
        <f t="shared" si="266"/>
        <v>0</v>
      </c>
      <c r="BB458" s="554"/>
      <c r="BC458" s="546">
        <f t="shared" si="267"/>
        <v>0</v>
      </c>
      <c r="BD458" s="546">
        <f t="shared" si="268"/>
        <v>0</v>
      </c>
      <c r="BE458" s="554"/>
      <c r="BF458" s="546">
        <f t="shared" si="269"/>
        <v>0</v>
      </c>
      <c r="BG458" s="546">
        <f t="shared" si="270"/>
        <v>0</v>
      </c>
      <c r="BH458" s="554"/>
      <c r="BI458" s="637">
        <f t="shared" si="271"/>
        <v>0</v>
      </c>
      <c r="BJ458" s="558">
        <f t="shared" si="272"/>
        <v>0</v>
      </c>
      <c r="BK458" s="642">
        <f t="shared" si="277"/>
        <v>63.753898305084746</v>
      </c>
    </row>
    <row r="459" spans="1:63" s="298" customFormat="1" ht="20.25" customHeight="1" x14ac:dyDescent="0.25">
      <c r="A459" s="610">
        <v>40848</v>
      </c>
      <c r="B459" s="535">
        <f t="shared" si="256"/>
        <v>11</v>
      </c>
      <c r="C459" s="611">
        <v>1</v>
      </c>
      <c r="D459" s="612" t="s">
        <v>346</v>
      </c>
      <c r="E459" s="612" t="s">
        <v>225</v>
      </c>
      <c r="F459" s="535">
        <v>3339.85</v>
      </c>
      <c r="G459" s="611">
        <v>54</v>
      </c>
      <c r="H459" s="611">
        <v>4</v>
      </c>
      <c r="I459" s="559">
        <v>0.5</v>
      </c>
      <c r="J459" s="559">
        <v>0.5</v>
      </c>
      <c r="K459" s="297">
        <v>0.68055555555555547</v>
      </c>
      <c r="L459" s="565">
        <f t="shared" si="278"/>
        <v>0.18055555555555547</v>
      </c>
      <c r="M459" s="297">
        <v>0.69791666666666663</v>
      </c>
      <c r="N459" s="565">
        <f t="shared" si="279"/>
        <v>1.736111111111116E-2</v>
      </c>
      <c r="O459" s="297">
        <v>0.72916666666666663</v>
      </c>
      <c r="P459" s="565">
        <f t="shared" si="280"/>
        <v>3.125E-2</v>
      </c>
      <c r="Q459" s="297">
        <v>0.73263888888888884</v>
      </c>
      <c r="R459" s="297">
        <v>0.77083333333333337</v>
      </c>
      <c r="S459" s="9">
        <f t="shared" si="258"/>
        <v>3.8194444444444531E-2</v>
      </c>
      <c r="T459" s="297">
        <v>0.73263888888888884</v>
      </c>
      <c r="U459" s="297">
        <v>0.77083333333333337</v>
      </c>
      <c r="V459" s="9">
        <f t="shared" si="259"/>
        <v>3.8194444444444531E-2</v>
      </c>
      <c r="W459" s="297">
        <v>0.77569444444444446</v>
      </c>
      <c r="X459" s="9">
        <f t="shared" si="273"/>
        <v>4.8611111111110938E-3</v>
      </c>
      <c r="Y459" s="297">
        <v>0.77916666666666667</v>
      </c>
      <c r="Z459" s="155">
        <f t="shared" si="274"/>
        <v>3.4722222222222099E-3</v>
      </c>
      <c r="AA459" s="297">
        <v>0.92083333333333339</v>
      </c>
      <c r="AB459" s="565">
        <f t="shared" si="275"/>
        <v>0.14166666666666672</v>
      </c>
      <c r="AC459" s="297">
        <v>0.92083333333333339</v>
      </c>
      <c r="AD459" s="297">
        <v>0.92083333333333339</v>
      </c>
      <c r="AE459" s="9">
        <f t="shared" si="260"/>
        <v>0</v>
      </c>
      <c r="AF459" s="297">
        <v>0.95138888888888884</v>
      </c>
      <c r="AG459" s="297">
        <v>0.95486111111111116</v>
      </c>
      <c r="AH459" s="9">
        <f t="shared" si="281"/>
        <v>3.4722222222223209E-3</v>
      </c>
      <c r="AI459" s="154">
        <f t="shared" si="261"/>
        <v>0</v>
      </c>
      <c r="AJ459" s="154">
        <f t="shared" si="262"/>
        <v>5</v>
      </c>
      <c r="AK459" s="297">
        <v>0.95486111111111116</v>
      </c>
      <c r="AL459" s="297">
        <v>0.95833333333333337</v>
      </c>
      <c r="AM459" s="9">
        <f t="shared" si="250"/>
        <v>3.4722222222222099E-3</v>
      </c>
      <c r="AN459" s="568">
        <f t="shared" si="282"/>
        <v>0.45833333333333337</v>
      </c>
      <c r="AO459" s="10">
        <f t="shared" si="252"/>
        <v>11</v>
      </c>
      <c r="AP459" s="10">
        <f t="shared" si="253"/>
        <v>0</v>
      </c>
      <c r="AQ459" s="565">
        <f t="shared" si="276"/>
        <v>0.14166666666666672</v>
      </c>
      <c r="AR459" s="10">
        <f t="shared" si="254"/>
        <v>3</v>
      </c>
      <c r="AS459" s="10">
        <f t="shared" si="255"/>
        <v>24</v>
      </c>
      <c r="AT459" s="559"/>
      <c r="AU459" s="554"/>
      <c r="AV459" s="554"/>
      <c r="AW459" s="546">
        <f t="shared" si="264"/>
        <v>0</v>
      </c>
      <c r="AX459" s="546">
        <f t="shared" si="257"/>
        <v>0</v>
      </c>
      <c r="AY459" s="554"/>
      <c r="AZ459" s="546">
        <f t="shared" si="265"/>
        <v>0</v>
      </c>
      <c r="BA459" s="546">
        <f t="shared" si="266"/>
        <v>0</v>
      </c>
      <c r="BB459" s="554"/>
      <c r="BC459" s="546">
        <f t="shared" si="267"/>
        <v>0</v>
      </c>
      <c r="BD459" s="546">
        <f t="shared" si="268"/>
        <v>0</v>
      </c>
      <c r="BE459" s="554"/>
      <c r="BF459" s="546">
        <f t="shared" si="269"/>
        <v>0</v>
      </c>
      <c r="BG459" s="546">
        <f t="shared" si="270"/>
        <v>0</v>
      </c>
      <c r="BH459" s="554"/>
      <c r="BI459" s="637">
        <f t="shared" si="271"/>
        <v>0</v>
      </c>
      <c r="BJ459" s="558">
        <f t="shared" si="272"/>
        <v>0</v>
      </c>
      <c r="BK459" s="642">
        <f t="shared" si="277"/>
        <v>61.849074074074075</v>
      </c>
    </row>
    <row r="460" spans="1:63" s="298" customFormat="1" ht="20.25" customHeight="1" x14ac:dyDescent="0.25">
      <c r="A460" s="610">
        <v>40848</v>
      </c>
      <c r="B460" s="535">
        <f t="shared" si="256"/>
        <v>11</v>
      </c>
      <c r="C460" s="611">
        <v>3</v>
      </c>
      <c r="D460" s="612" t="s">
        <v>33</v>
      </c>
      <c r="E460" s="612" t="s">
        <v>413</v>
      </c>
      <c r="F460" s="535">
        <v>3601.25</v>
      </c>
      <c r="G460" s="611">
        <v>58</v>
      </c>
      <c r="H460" s="611">
        <v>1</v>
      </c>
      <c r="I460" s="559">
        <v>0.875</v>
      </c>
      <c r="J460" s="559">
        <v>0.875</v>
      </c>
      <c r="K460" s="297">
        <v>0.87847222222222221</v>
      </c>
      <c r="L460" s="565">
        <f t="shared" si="278"/>
        <v>3.4722222222222099E-3</v>
      </c>
      <c r="M460" s="297">
        <v>0.88541666666666663</v>
      </c>
      <c r="N460" s="565">
        <f t="shared" si="279"/>
        <v>6.9444444444444198E-3</v>
      </c>
      <c r="O460" s="297">
        <v>0.91249999999999998</v>
      </c>
      <c r="P460" s="565">
        <f t="shared" si="280"/>
        <v>2.7083333333333348E-2</v>
      </c>
      <c r="Q460" s="297">
        <v>0.91319444444444453</v>
      </c>
      <c r="R460" s="297">
        <v>0.96875</v>
      </c>
      <c r="S460" s="9">
        <f t="shared" si="258"/>
        <v>5.5555555555555469E-2</v>
      </c>
      <c r="T460" s="297">
        <v>0.91319444444444453</v>
      </c>
      <c r="U460" s="297">
        <v>0.96875</v>
      </c>
      <c r="V460" s="9">
        <f t="shared" si="259"/>
        <v>5.5555555555555469E-2</v>
      </c>
      <c r="W460" s="297">
        <v>0.97777777777777775</v>
      </c>
      <c r="X460" s="9">
        <f t="shared" si="273"/>
        <v>9.0277777777777457E-3</v>
      </c>
      <c r="Y460" s="297">
        <v>0.98125000000000007</v>
      </c>
      <c r="Z460" s="155">
        <f t="shared" si="274"/>
        <v>3.4722222222223209E-3</v>
      </c>
      <c r="AA460" s="297">
        <v>1.0541666666666667</v>
      </c>
      <c r="AB460" s="565">
        <f t="shared" si="275"/>
        <v>7.291666666666663E-2</v>
      </c>
      <c r="AC460" s="297">
        <v>1.0541666666666667</v>
      </c>
      <c r="AD460" s="297">
        <v>1.0541666666666667</v>
      </c>
      <c r="AE460" s="9">
        <f t="shared" si="260"/>
        <v>0</v>
      </c>
      <c r="AF460" s="297">
        <v>1.0625</v>
      </c>
      <c r="AG460" s="297">
        <v>1.0645833333333334</v>
      </c>
      <c r="AH460" s="9">
        <f t="shared" si="281"/>
        <v>2.083333333333437E-3</v>
      </c>
      <c r="AI460" s="154">
        <f t="shared" si="261"/>
        <v>0</v>
      </c>
      <c r="AJ460" s="154">
        <f t="shared" si="262"/>
        <v>3</v>
      </c>
      <c r="AK460" s="297">
        <v>1.0645833333333334</v>
      </c>
      <c r="AL460" s="297">
        <v>1.0659722222222221</v>
      </c>
      <c r="AM460" s="9">
        <f t="shared" ref="AM460:AM513" si="283">AL460-AK460</f>
        <v>1.3888888888886619E-3</v>
      </c>
      <c r="AN460" s="568">
        <f t="shared" si="282"/>
        <v>0.1909722222222221</v>
      </c>
      <c r="AO460" s="10">
        <f t="shared" ref="AO460:AO513" si="284">HOUR(AN460)</f>
        <v>4</v>
      </c>
      <c r="AP460" s="10">
        <f t="shared" ref="AP460:AP513" si="285">MINUTE(AN460)</f>
        <v>35</v>
      </c>
      <c r="AQ460" s="565">
        <f t="shared" si="276"/>
        <v>7.291666666666663E-2</v>
      </c>
      <c r="AR460" s="10">
        <f t="shared" ref="AR460:AR513" si="286">HOUR(AQ460)</f>
        <v>1</v>
      </c>
      <c r="AS460" s="10">
        <f t="shared" ref="AS460:AS513" si="287">MINUTE(AQ460)</f>
        <v>45</v>
      </c>
      <c r="AT460" s="559"/>
      <c r="AU460" s="554"/>
      <c r="AV460" s="554"/>
      <c r="AW460" s="546">
        <f t="shared" si="264"/>
        <v>0</v>
      </c>
      <c r="AX460" s="546">
        <f t="shared" si="257"/>
        <v>0</v>
      </c>
      <c r="AY460" s="554"/>
      <c r="AZ460" s="546">
        <f t="shared" si="265"/>
        <v>0</v>
      </c>
      <c r="BA460" s="546">
        <f t="shared" si="266"/>
        <v>0</v>
      </c>
      <c r="BB460" s="554"/>
      <c r="BC460" s="546">
        <f t="shared" si="267"/>
        <v>0</v>
      </c>
      <c r="BD460" s="546">
        <f t="shared" si="268"/>
        <v>0</v>
      </c>
      <c r="BE460" s="554"/>
      <c r="BF460" s="546">
        <f t="shared" si="269"/>
        <v>0</v>
      </c>
      <c r="BG460" s="546">
        <f t="shared" si="270"/>
        <v>0</v>
      </c>
      <c r="BH460" s="554"/>
      <c r="BI460" s="637">
        <f t="shared" si="271"/>
        <v>0</v>
      </c>
      <c r="BJ460" s="558">
        <f t="shared" si="272"/>
        <v>0</v>
      </c>
      <c r="BK460" s="642">
        <f t="shared" si="277"/>
        <v>62.09051724137931</v>
      </c>
    </row>
    <row r="461" spans="1:63" s="298" customFormat="1" ht="20.25" customHeight="1" x14ac:dyDescent="0.25">
      <c r="A461" s="610">
        <v>40848</v>
      </c>
      <c r="B461" s="535">
        <f t="shared" ref="B461:B524" si="288">MONTH(A461)</f>
        <v>11</v>
      </c>
      <c r="C461" s="611">
        <v>1</v>
      </c>
      <c r="D461" s="612" t="s">
        <v>373</v>
      </c>
      <c r="E461" s="612" t="s">
        <v>276</v>
      </c>
      <c r="F461" s="535">
        <v>3765.71</v>
      </c>
      <c r="G461" s="611">
        <v>57</v>
      </c>
      <c r="H461" s="611">
        <v>2</v>
      </c>
      <c r="I461" s="559">
        <v>0.10069444444444443</v>
      </c>
      <c r="J461" s="559">
        <v>0.10069444444444443</v>
      </c>
      <c r="K461" s="297">
        <v>0.10416666666666667</v>
      </c>
      <c r="L461" s="565">
        <f t="shared" si="278"/>
        <v>3.4722222222222376E-3</v>
      </c>
      <c r="M461" s="297">
        <v>0.1076388888888889</v>
      </c>
      <c r="N461" s="565">
        <f t="shared" si="279"/>
        <v>3.4722222222222238E-3</v>
      </c>
      <c r="O461" s="297">
        <v>0.125</v>
      </c>
      <c r="P461" s="565">
        <f t="shared" si="280"/>
        <v>1.7361111111111105E-2</v>
      </c>
      <c r="Q461" s="297">
        <v>0.12847222222222224</v>
      </c>
      <c r="R461" s="297">
        <v>0.16666666666666666</v>
      </c>
      <c r="S461" s="9">
        <f t="shared" si="258"/>
        <v>3.819444444444442E-2</v>
      </c>
      <c r="T461" s="297">
        <v>0.12847222222222224</v>
      </c>
      <c r="U461" s="297">
        <v>0.16666666666666666</v>
      </c>
      <c r="V461" s="9">
        <f t="shared" si="259"/>
        <v>3.819444444444442E-2</v>
      </c>
      <c r="W461" s="297">
        <v>0.17152777777777775</v>
      </c>
      <c r="X461" s="9">
        <f t="shared" si="273"/>
        <v>4.8611111111110938E-3</v>
      </c>
      <c r="Y461" s="297">
        <v>0.17500000000000002</v>
      </c>
      <c r="Z461" s="155">
        <f t="shared" si="274"/>
        <v>3.4722222222222654E-3</v>
      </c>
      <c r="AA461" s="297">
        <v>0.24374999999999999</v>
      </c>
      <c r="AB461" s="565">
        <f t="shared" si="275"/>
        <v>6.8749999999999978E-2</v>
      </c>
      <c r="AC461" s="297">
        <v>0.24374999999999999</v>
      </c>
      <c r="AD461" s="297">
        <v>0.24374999999999999</v>
      </c>
      <c r="AE461" s="9">
        <f t="shared" si="260"/>
        <v>0</v>
      </c>
      <c r="AF461" s="297">
        <v>0.24722222222222223</v>
      </c>
      <c r="AG461" s="297">
        <v>0.24861111111111112</v>
      </c>
      <c r="AH461" s="9">
        <f t="shared" si="281"/>
        <v>1.388888888888884E-3</v>
      </c>
      <c r="AI461" s="154">
        <f t="shared" si="261"/>
        <v>0</v>
      </c>
      <c r="AJ461" s="154">
        <f t="shared" si="262"/>
        <v>2</v>
      </c>
      <c r="AK461" s="297">
        <v>0.24861111111111112</v>
      </c>
      <c r="AL461" s="297">
        <v>0.25</v>
      </c>
      <c r="AM461" s="9">
        <f t="shared" si="283"/>
        <v>1.388888888888884E-3</v>
      </c>
      <c r="AN461" s="568">
        <f t="shared" si="282"/>
        <v>0.14930555555555558</v>
      </c>
      <c r="AO461" s="10">
        <f t="shared" si="284"/>
        <v>3</v>
      </c>
      <c r="AP461" s="10">
        <f t="shared" si="285"/>
        <v>35</v>
      </c>
      <c r="AQ461" s="565">
        <f t="shared" si="276"/>
        <v>6.8749999999999978E-2</v>
      </c>
      <c r="AR461" s="10">
        <f t="shared" si="286"/>
        <v>1</v>
      </c>
      <c r="AS461" s="10">
        <f t="shared" si="287"/>
        <v>39</v>
      </c>
      <c r="AT461" s="559"/>
      <c r="AU461" s="554"/>
      <c r="AV461" s="554"/>
      <c r="AW461" s="546">
        <f t="shared" si="264"/>
        <v>0</v>
      </c>
      <c r="AX461" s="546">
        <f t="shared" si="257"/>
        <v>0</v>
      </c>
      <c r="AY461" s="554"/>
      <c r="AZ461" s="546">
        <f t="shared" si="265"/>
        <v>0</v>
      </c>
      <c r="BA461" s="546">
        <f t="shared" si="266"/>
        <v>0</v>
      </c>
      <c r="BB461" s="554"/>
      <c r="BC461" s="546">
        <f t="shared" si="267"/>
        <v>0</v>
      </c>
      <c r="BD461" s="546">
        <f t="shared" si="268"/>
        <v>0</v>
      </c>
      <c r="BE461" s="554"/>
      <c r="BF461" s="546">
        <f t="shared" si="269"/>
        <v>0</v>
      </c>
      <c r="BG461" s="546">
        <f t="shared" si="270"/>
        <v>0</v>
      </c>
      <c r="BH461" s="554"/>
      <c r="BI461" s="637">
        <f t="shared" si="271"/>
        <v>0</v>
      </c>
      <c r="BJ461" s="558">
        <f t="shared" si="272"/>
        <v>0</v>
      </c>
      <c r="BK461" s="642">
        <f t="shared" si="277"/>
        <v>66.065087719298248</v>
      </c>
    </row>
    <row r="462" spans="1:63" s="298" customFormat="1" ht="20.25" customHeight="1" x14ac:dyDescent="0.25">
      <c r="A462" s="610">
        <v>40849</v>
      </c>
      <c r="B462" s="535">
        <f t="shared" si="288"/>
        <v>11</v>
      </c>
      <c r="C462" s="611">
        <v>1</v>
      </c>
      <c r="D462" s="612" t="s">
        <v>271</v>
      </c>
      <c r="E462" s="612" t="s">
        <v>265</v>
      </c>
      <c r="F462" s="535">
        <v>3718.43</v>
      </c>
      <c r="G462" s="611">
        <v>57</v>
      </c>
      <c r="H462" s="611">
        <v>2</v>
      </c>
      <c r="I462" s="559">
        <v>0.14930555555555555</v>
      </c>
      <c r="J462" s="559">
        <v>0.14930555555555555</v>
      </c>
      <c r="K462" s="297">
        <v>0.16319444444444445</v>
      </c>
      <c r="L462" s="565">
        <f t="shared" si="278"/>
        <v>1.3888888888888895E-2</v>
      </c>
      <c r="M462" s="297">
        <v>0.17013888888888887</v>
      </c>
      <c r="N462" s="565">
        <f t="shared" si="279"/>
        <v>6.9444444444444198E-3</v>
      </c>
      <c r="O462" s="297">
        <v>0.20833333333333334</v>
      </c>
      <c r="P462" s="565">
        <f t="shared" si="280"/>
        <v>3.8194444444444475E-2</v>
      </c>
      <c r="Q462" s="297">
        <v>0.21180555555555555</v>
      </c>
      <c r="R462" s="297">
        <v>0.3125</v>
      </c>
      <c r="S462" s="9">
        <f t="shared" si="258"/>
        <v>0.10069444444444445</v>
      </c>
      <c r="T462" s="297">
        <v>0.21180555555555555</v>
      </c>
      <c r="U462" s="297">
        <v>0.3125</v>
      </c>
      <c r="V462" s="9">
        <f t="shared" si="259"/>
        <v>0.10069444444444445</v>
      </c>
      <c r="W462" s="297">
        <v>0.3125</v>
      </c>
      <c r="X462" s="9">
        <f t="shared" si="273"/>
        <v>0</v>
      </c>
      <c r="Y462" s="297">
        <v>0.31388888888888888</v>
      </c>
      <c r="Z462" s="155">
        <f t="shared" si="274"/>
        <v>1.388888888888884E-3</v>
      </c>
      <c r="AA462" s="297">
        <v>0.42638888888888887</v>
      </c>
      <c r="AB462" s="565">
        <f t="shared" si="275"/>
        <v>0.11249999999999999</v>
      </c>
      <c r="AC462" s="297">
        <v>0.42638888888888887</v>
      </c>
      <c r="AD462" s="297">
        <v>0.42638888888888887</v>
      </c>
      <c r="AE462" s="9">
        <f t="shared" si="260"/>
        <v>0</v>
      </c>
      <c r="AF462" s="297">
        <v>0.43402777777777773</v>
      </c>
      <c r="AG462" s="297">
        <v>0.4375</v>
      </c>
      <c r="AH462" s="9">
        <f t="shared" si="281"/>
        <v>3.4722222222222654E-3</v>
      </c>
      <c r="AI462" s="154">
        <f t="shared" si="261"/>
        <v>0</v>
      </c>
      <c r="AJ462" s="154">
        <f t="shared" si="262"/>
        <v>5</v>
      </c>
      <c r="AK462" s="297">
        <v>0.4375</v>
      </c>
      <c r="AL462" s="297">
        <v>0.44097222222222227</v>
      </c>
      <c r="AM462" s="9">
        <f t="shared" si="283"/>
        <v>3.4722222222222654E-3</v>
      </c>
      <c r="AN462" s="568">
        <f t="shared" si="282"/>
        <v>0.29166666666666674</v>
      </c>
      <c r="AO462" s="10">
        <f t="shared" si="284"/>
        <v>7</v>
      </c>
      <c r="AP462" s="10">
        <f t="shared" si="285"/>
        <v>0</v>
      </c>
      <c r="AQ462" s="565">
        <f t="shared" si="276"/>
        <v>0.11249999999999999</v>
      </c>
      <c r="AR462" s="10">
        <f t="shared" si="286"/>
        <v>2</v>
      </c>
      <c r="AS462" s="10">
        <f t="shared" si="287"/>
        <v>42</v>
      </c>
      <c r="AT462" s="559"/>
      <c r="AU462" s="554"/>
      <c r="AV462" s="554"/>
      <c r="AW462" s="546">
        <f t="shared" si="264"/>
        <v>0</v>
      </c>
      <c r="AX462" s="546">
        <f t="shared" si="257"/>
        <v>0</v>
      </c>
      <c r="AY462" s="554"/>
      <c r="AZ462" s="546">
        <f t="shared" si="265"/>
        <v>0</v>
      </c>
      <c r="BA462" s="546">
        <f t="shared" si="266"/>
        <v>0</v>
      </c>
      <c r="BB462" s="554"/>
      <c r="BC462" s="546">
        <f t="shared" si="267"/>
        <v>0</v>
      </c>
      <c r="BD462" s="546">
        <f t="shared" si="268"/>
        <v>0</v>
      </c>
      <c r="BE462" s="554"/>
      <c r="BF462" s="546">
        <f t="shared" si="269"/>
        <v>0</v>
      </c>
      <c r="BG462" s="546">
        <f t="shared" si="270"/>
        <v>0</v>
      </c>
      <c r="BH462" s="554"/>
      <c r="BI462" s="637">
        <f t="shared" si="271"/>
        <v>0</v>
      </c>
      <c r="BJ462" s="558">
        <f t="shared" si="272"/>
        <v>0</v>
      </c>
      <c r="BK462" s="642">
        <f t="shared" si="277"/>
        <v>65.235614035087721</v>
      </c>
    </row>
    <row r="463" spans="1:63" s="298" customFormat="1" ht="20.25" customHeight="1" x14ac:dyDescent="0.25">
      <c r="A463" s="610">
        <v>40849</v>
      </c>
      <c r="B463" s="535">
        <f t="shared" si="288"/>
        <v>11</v>
      </c>
      <c r="C463" s="611">
        <v>4</v>
      </c>
      <c r="D463" s="612" t="s">
        <v>33</v>
      </c>
      <c r="E463" s="612" t="s">
        <v>242</v>
      </c>
      <c r="F463" s="535">
        <v>3696.81</v>
      </c>
      <c r="G463" s="611">
        <v>59</v>
      </c>
      <c r="H463" s="611">
        <v>0</v>
      </c>
      <c r="I463" s="559">
        <v>0.20833333333333334</v>
      </c>
      <c r="J463" s="559">
        <v>0.20833333333333334</v>
      </c>
      <c r="K463" s="297">
        <v>0.26041666666666669</v>
      </c>
      <c r="L463" s="565">
        <f t="shared" si="278"/>
        <v>5.2083333333333343E-2</v>
      </c>
      <c r="M463" s="297">
        <v>0.28472222222222221</v>
      </c>
      <c r="N463" s="565">
        <f t="shared" si="279"/>
        <v>2.4305555555555525E-2</v>
      </c>
      <c r="O463" s="297">
        <v>0.3125</v>
      </c>
      <c r="P463" s="565">
        <f t="shared" si="280"/>
        <v>2.777777777777779E-2</v>
      </c>
      <c r="Q463" s="297">
        <v>0.31597222222222221</v>
      </c>
      <c r="R463" s="297">
        <v>0.4236111111111111</v>
      </c>
      <c r="S463" s="9">
        <f t="shared" si="258"/>
        <v>0.1076388888888889</v>
      </c>
      <c r="T463" s="297">
        <v>0.31597222222222221</v>
      </c>
      <c r="U463" s="297">
        <v>0.4236111111111111</v>
      </c>
      <c r="V463" s="9">
        <f t="shared" si="259"/>
        <v>0.1076388888888889</v>
      </c>
      <c r="W463" s="297">
        <v>0.43263888888888885</v>
      </c>
      <c r="X463" s="9">
        <f t="shared" si="273"/>
        <v>9.0277777777777457E-3</v>
      </c>
      <c r="Y463" s="297">
        <v>0.4375</v>
      </c>
      <c r="Z463" s="155">
        <f t="shared" si="274"/>
        <v>4.8611111111111494E-3</v>
      </c>
      <c r="AA463" s="297">
        <v>0.53749999999999998</v>
      </c>
      <c r="AB463" s="565">
        <f t="shared" si="275"/>
        <v>9.9999999999999978E-2</v>
      </c>
      <c r="AC463" s="297">
        <v>0.53749999999999998</v>
      </c>
      <c r="AD463" s="297">
        <v>0.53749999999999998</v>
      </c>
      <c r="AE463" s="9">
        <f t="shared" si="260"/>
        <v>0</v>
      </c>
      <c r="AF463" s="297">
        <v>0.54861111111111105</v>
      </c>
      <c r="AG463" s="297">
        <v>0.55208333333333337</v>
      </c>
      <c r="AH463" s="9">
        <f t="shared" si="281"/>
        <v>3.4722222222223209E-3</v>
      </c>
      <c r="AI463" s="154">
        <f t="shared" si="261"/>
        <v>0</v>
      </c>
      <c r="AJ463" s="154">
        <f t="shared" si="262"/>
        <v>5</v>
      </c>
      <c r="AK463" s="297">
        <v>0.55208333333333337</v>
      </c>
      <c r="AL463" s="297">
        <v>0.55555555555555558</v>
      </c>
      <c r="AM463" s="9">
        <f t="shared" si="283"/>
        <v>3.4722222222222099E-3</v>
      </c>
      <c r="AN463" s="568">
        <f t="shared" si="282"/>
        <v>0.34722222222222221</v>
      </c>
      <c r="AO463" s="10">
        <f t="shared" si="284"/>
        <v>8</v>
      </c>
      <c r="AP463" s="10">
        <f t="shared" si="285"/>
        <v>20</v>
      </c>
      <c r="AQ463" s="565">
        <f t="shared" si="276"/>
        <v>9.9999999999999978E-2</v>
      </c>
      <c r="AR463" s="10">
        <f t="shared" si="286"/>
        <v>2</v>
      </c>
      <c r="AS463" s="10">
        <f t="shared" si="287"/>
        <v>24</v>
      </c>
      <c r="AT463" s="559"/>
      <c r="AU463" s="554"/>
      <c r="AV463" s="554"/>
      <c r="AW463" s="546">
        <f t="shared" si="264"/>
        <v>0</v>
      </c>
      <c r="AX463" s="546">
        <f t="shared" si="257"/>
        <v>0</v>
      </c>
      <c r="AY463" s="554"/>
      <c r="AZ463" s="546">
        <f t="shared" si="265"/>
        <v>0</v>
      </c>
      <c r="BA463" s="546">
        <f t="shared" si="266"/>
        <v>0</v>
      </c>
      <c r="BB463" s="554"/>
      <c r="BC463" s="546">
        <f t="shared" si="267"/>
        <v>0</v>
      </c>
      <c r="BD463" s="546">
        <f t="shared" si="268"/>
        <v>0</v>
      </c>
      <c r="BE463" s="554"/>
      <c r="BF463" s="546">
        <f t="shared" si="269"/>
        <v>0</v>
      </c>
      <c r="BG463" s="546">
        <f t="shared" si="270"/>
        <v>0</v>
      </c>
      <c r="BH463" s="554"/>
      <c r="BI463" s="637">
        <f t="shared" si="271"/>
        <v>0</v>
      </c>
      <c r="BJ463" s="558">
        <f t="shared" si="272"/>
        <v>0</v>
      </c>
      <c r="BK463" s="642">
        <f t="shared" si="277"/>
        <v>62.657796610169491</v>
      </c>
    </row>
    <row r="464" spans="1:63" s="298" customFormat="1" ht="20.25" customHeight="1" x14ac:dyDescent="0.25">
      <c r="A464" s="610">
        <v>40849</v>
      </c>
      <c r="B464" s="535">
        <f t="shared" si="288"/>
        <v>11</v>
      </c>
      <c r="C464" s="611">
        <v>5</v>
      </c>
      <c r="D464" s="612" t="s">
        <v>33</v>
      </c>
      <c r="E464" s="612" t="s">
        <v>413</v>
      </c>
      <c r="F464" s="535">
        <v>3518.54</v>
      </c>
      <c r="G464" s="611">
        <v>56</v>
      </c>
      <c r="H464" s="611">
        <v>3</v>
      </c>
      <c r="I464" s="559">
        <v>0.5</v>
      </c>
      <c r="J464" s="559">
        <v>0.5</v>
      </c>
      <c r="K464" s="297">
        <v>0.50347222222222221</v>
      </c>
      <c r="L464" s="565">
        <f t="shared" si="278"/>
        <v>3.4722222222222099E-3</v>
      </c>
      <c r="M464" s="297">
        <v>0.51388888888888895</v>
      </c>
      <c r="N464" s="565">
        <f t="shared" si="279"/>
        <v>1.0416666666666741E-2</v>
      </c>
      <c r="O464" s="297">
        <v>0.53472222222222221</v>
      </c>
      <c r="P464" s="565">
        <f t="shared" si="280"/>
        <v>2.0833333333333259E-2</v>
      </c>
      <c r="Q464" s="297">
        <v>0.53819444444444442</v>
      </c>
      <c r="R464" s="297">
        <v>0.56944444444444442</v>
      </c>
      <c r="S464" s="9">
        <f t="shared" si="258"/>
        <v>3.125E-2</v>
      </c>
      <c r="T464" s="297">
        <v>0.53819444444444442</v>
      </c>
      <c r="U464" s="297">
        <v>0.56944444444444442</v>
      </c>
      <c r="V464" s="9">
        <f t="shared" si="259"/>
        <v>3.125E-2</v>
      </c>
      <c r="W464" s="297">
        <v>0.58333333333333337</v>
      </c>
      <c r="X464" s="9">
        <f t="shared" si="273"/>
        <v>1.3888888888888951E-2</v>
      </c>
      <c r="Y464" s="297">
        <v>0.58402777777777781</v>
      </c>
      <c r="Z464" s="155">
        <f t="shared" si="274"/>
        <v>6.9444444444444198E-4</v>
      </c>
      <c r="AA464" s="297">
        <v>0.65763888888888888</v>
      </c>
      <c r="AB464" s="565">
        <f t="shared" si="275"/>
        <v>7.3611111111111072E-2</v>
      </c>
      <c r="AC464" s="297">
        <v>0.65763888888888888</v>
      </c>
      <c r="AD464" s="297">
        <v>0.65763888888888888</v>
      </c>
      <c r="AE464" s="9">
        <f t="shared" si="260"/>
        <v>0</v>
      </c>
      <c r="AF464" s="297">
        <v>0.66319444444444442</v>
      </c>
      <c r="AG464" s="297">
        <v>0.66527777777777775</v>
      </c>
      <c r="AH464" s="9">
        <f t="shared" si="281"/>
        <v>2.0833333333333259E-3</v>
      </c>
      <c r="AI464" s="154">
        <f t="shared" si="261"/>
        <v>0</v>
      </c>
      <c r="AJ464" s="154">
        <f t="shared" si="262"/>
        <v>3</v>
      </c>
      <c r="AK464" s="297">
        <v>0.66527777777777775</v>
      </c>
      <c r="AL464" s="297">
        <v>0.66666666666666663</v>
      </c>
      <c r="AM464" s="9">
        <f t="shared" si="283"/>
        <v>1.388888888888884E-3</v>
      </c>
      <c r="AN464" s="568">
        <f t="shared" si="282"/>
        <v>0.16666666666666663</v>
      </c>
      <c r="AO464" s="10">
        <f t="shared" si="284"/>
        <v>4</v>
      </c>
      <c r="AP464" s="10">
        <f t="shared" si="285"/>
        <v>0</v>
      </c>
      <c r="AQ464" s="565">
        <f t="shared" si="276"/>
        <v>7.3611111111111072E-2</v>
      </c>
      <c r="AR464" s="10">
        <f t="shared" si="286"/>
        <v>1</v>
      </c>
      <c r="AS464" s="10">
        <f t="shared" si="287"/>
        <v>46</v>
      </c>
      <c r="AT464" s="559"/>
      <c r="AU464" s="554"/>
      <c r="AV464" s="554"/>
      <c r="AW464" s="546">
        <f t="shared" si="264"/>
        <v>0</v>
      </c>
      <c r="AX464" s="546">
        <f t="shared" si="257"/>
        <v>0</v>
      </c>
      <c r="AY464" s="554"/>
      <c r="AZ464" s="546">
        <f t="shared" si="265"/>
        <v>0</v>
      </c>
      <c r="BA464" s="546">
        <f t="shared" si="266"/>
        <v>0</v>
      </c>
      <c r="BB464" s="554"/>
      <c r="BC464" s="546">
        <f t="shared" si="267"/>
        <v>0</v>
      </c>
      <c r="BD464" s="546">
        <f t="shared" si="268"/>
        <v>0</v>
      </c>
      <c r="BE464" s="554"/>
      <c r="BF464" s="546">
        <f t="shared" si="269"/>
        <v>0</v>
      </c>
      <c r="BG464" s="546">
        <f t="shared" si="270"/>
        <v>0</v>
      </c>
      <c r="BH464" s="554"/>
      <c r="BI464" s="637">
        <f t="shared" si="271"/>
        <v>0</v>
      </c>
      <c r="BJ464" s="558">
        <f t="shared" si="272"/>
        <v>0</v>
      </c>
      <c r="BK464" s="642">
        <f t="shared" si="277"/>
        <v>62.831071428571427</v>
      </c>
    </row>
    <row r="465" spans="1:63" s="298" customFormat="1" ht="20.25" customHeight="1" x14ac:dyDescent="0.25">
      <c r="A465" s="610">
        <v>40849</v>
      </c>
      <c r="B465" s="535">
        <f t="shared" si="288"/>
        <v>11</v>
      </c>
      <c r="C465" s="611">
        <v>6</v>
      </c>
      <c r="D465" s="612" t="s">
        <v>33</v>
      </c>
      <c r="E465" s="612" t="s">
        <v>403</v>
      </c>
      <c r="F465" s="535">
        <v>3537.74</v>
      </c>
      <c r="G465" s="611">
        <v>56</v>
      </c>
      <c r="H465" s="611">
        <v>3</v>
      </c>
      <c r="I465" s="559">
        <v>0.53472222222222221</v>
      </c>
      <c r="J465" s="559">
        <v>0.53472222222222221</v>
      </c>
      <c r="K465" s="297">
        <v>0.56944444444444442</v>
      </c>
      <c r="L465" s="565">
        <f t="shared" si="278"/>
        <v>3.472222222222221E-2</v>
      </c>
      <c r="M465" s="297">
        <v>0.58333333333333337</v>
      </c>
      <c r="N465" s="565">
        <f t="shared" si="279"/>
        <v>1.3888888888888951E-2</v>
      </c>
      <c r="O465" s="297">
        <v>0.60069444444444442</v>
      </c>
      <c r="P465" s="565">
        <f t="shared" si="280"/>
        <v>1.7361111111111049E-2</v>
      </c>
      <c r="Q465" s="297">
        <v>0.60416666666666663</v>
      </c>
      <c r="R465" s="297">
        <v>0.65277777777777779</v>
      </c>
      <c r="S465" s="9">
        <f t="shared" si="258"/>
        <v>4.861111111111116E-2</v>
      </c>
      <c r="T465" s="297">
        <v>0.60416666666666663</v>
      </c>
      <c r="U465" s="297">
        <v>0.65277777777777779</v>
      </c>
      <c r="V465" s="9">
        <f t="shared" si="259"/>
        <v>4.861111111111116E-2</v>
      </c>
      <c r="W465" s="297">
        <v>0.66666666666666663</v>
      </c>
      <c r="X465" s="9">
        <f t="shared" si="273"/>
        <v>1.388888888888884E-2</v>
      </c>
      <c r="Y465" s="297">
        <v>0.68680555555555556</v>
      </c>
      <c r="Z465" s="155">
        <f t="shared" si="274"/>
        <v>2.0138888888888928E-2</v>
      </c>
      <c r="AA465" s="297">
        <v>0.87083333333333324</v>
      </c>
      <c r="AB465" s="565">
        <f t="shared" si="275"/>
        <v>0.18402777777777768</v>
      </c>
      <c r="AC465" s="297">
        <v>0.87083333333333324</v>
      </c>
      <c r="AD465" s="297">
        <v>0.87083333333333324</v>
      </c>
      <c r="AE465" s="9">
        <f t="shared" si="260"/>
        <v>0</v>
      </c>
      <c r="AF465" s="297">
        <v>0.87638888888888899</v>
      </c>
      <c r="AG465" s="297">
        <v>0.87847222222222221</v>
      </c>
      <c r="AH465" s="9">
        <f t="shared" si="281"/>
        <v>2.0833333333332149E-3</v>
      </c>
      <c r="AI465" s="154">
        <f t="shared" si="261"/>
        <v>0</v>
      </c>
      <c r="AJ465" s="154">
        <f t="shared" si="262"/>
        <v>3</v>
      </c>
      <c r="AK465" s="297">
        <v>0.87847222222222221</v>
      </c>
      <c r="AL465" s="297">
        <v>0.88194444444444453</v>
      </c>
      <c r="AM465" s="9">
        <f t="shared" si="283"/>
        <v>3.4722222222223209E-3</v>
      </c>
      <c r="AN465" s="568">
        <f t="shared" si="282"/>
        <v>0.34722222222222232</v>
      </c>
      <c r="AO465" s="10">
        <f t="shared" si="284"/>
        <v>8</v>
      </c>
      <c r="AP465" s="10">
        <f t="shared" si="285"/>
        <v>20</v>
      </c>
      <c r="AQ465" s="565">
        <f t="shared" si="276"/>
        <v>0.18402777777777768</v>
      </c>
      <c r="AR465" s="10">
        <f t="shared" si="286"/>
        <v>4</v>
      </c>
      <c r="AS465" s="10">
        <f t="shared" si="287"/>
        <v>25</v>
      </c>
      <c r="AT465" s="559"/>
      <c r="AU465" s="554"/>
      <c r="AV465" s="554"/>
      <c r="AW465" s="546">
        <f t="shared" si="264"/>
        <v>0</v>
      </c>
      <c r="AX465" s="546">
        <f t="shared" si="257"/>
        <v>0</v>
      </c>
      <c r="AY465" s="554"/>
      <c r="AZ465" s="546">
        <f t="shared" si="265"/>
        <v>0</v>
      </c>
      <c r="BA465" s="546">
        <f t="shared" si="266"/>
        <v>0</v>
      </c>
      <c r="BB465" s="554"/>
      <c r="BC465" s="546">
        <f t="shared" si="267"/>
        <v>0</v>
      </c>
      <c r="BD465" s="546">
        <f t="shared" si="268"/>
        <v>0</v>
      </c>
      <c r="BE465" s="554"/>
      <c r="BF465" s="546">
        <f t="shared" si="269"/>
        <v>0</v>
      </c>
      <c r="BG465" s="546">
        <f t="shared" si="270"/>
        <v>0</v>
      </c>
      <c r="BH465" s="554"/>
      <c r="BI465" s="637">
        <f t="shared" si="271"/>
        <v>0</v>
      </c>
      <c r="BJ465" s="558">
        <f t="shared" si="272"/>
        <v>0</v>
      </c>
      <c r="BK465" s="642">
        <f t="shared" si="277"/>
        <v>63.173928571428569</v>
      </c>
    </row>
    <row r="466" spans="1:63" s="298" customFormat="1" ht="20.25" customHeight="1" x14ac:dyDescent="0.25">
      <c r="A466" s="610">
        <v>40849</v>
      </c>
      <c r="B466" s="535">
        <f t="shared" si="288"/>
        <v>11</v>
      </c>
      <c r="C466" s="611">
        <v>7</v>
      </c>
      <c r="D466" s="612" t="s">
        <v>33</v>
      </c>
      <c r="E466" s="612" t="s">
        <v>251</v>
      </c>
      <c r="F466" s="535">
        <v>3842.56</v>
      </c>
      <c r="G466" s="611">
        <v>59</v>
      </c>
      <c r="H466" s="611">
        <v>0</v>
      </c>
      <c r="I466" s="559">
        <v>0.60416666666666663</v>
      </c>
      <c r="J466" s="559">
        <v>0.60416666666666663</v>
      </c>
      <c r="K466" s="297">
        <v>0.70138888888888884</v>
      </c>
      <c r="L466" s="565">
        <f t="shared" si="278"/>
        <v>9.722222222222221E-2</v>
      </c>
      <c r="M466" s="297">
        <v>0.70833333333333337</v>
      </c>
      <c r="N466" s="565">
        <f t="shared" si="279"/>
        <v>6.9444444444445308E-3</v>
      </c>
      <c r="O466" s="297">
        <v>0.75</v>
      </c>
      <c r="P466" s="565">
        <f t="shared" si="280"/>
        <v>4.166666666666663E-2</v>
      </c>
      <c r="Q466" s="297">
        <v>0.75347222222222221</v>
      </c>
      <c r="R466" s="297">
        <v>0.89930555555555547</v>
      </c>
      <c r="S466" s="9">
        <f t="shared" si="258"/>
        <v>0.14583333333333326</v>
      </c>
      <c r="T466" s="297">
        <v>0.75347222222222221</v>
      </c>
      <c r="U466" s="297">
        <v>0.89930555555555547</v>
      </c>
      <c r="V466" s="9">
        <f t="shared" si="259"/>
        <v>0.14583333333333326</v>
      </c>
      <c r="W466" s="297">
        <v>0.90625</v>
      </c>
      <c r="X466" s="9">
        <f t="shared" si="273"/>
        <v>6.9444444444445308E-3</v>
      </c>
      <c r="Y466" s="297">
        <v>0.90833333333333333</v>
      </c>
      <c r="Z466" s="155">
        <f t="shared" si="274"/>
        <v>2.0833333333333259E-3</v>
      </c>
      <c r="AA466" s="297">
        <v>1.0118055555555556</v>
      </c>
      <c r="AB466" s="565">
        <f t="shared" si="275"/>
        <v>0.1034722222222223</v>
      </c>
      <c r="AC466" s="297">
        <v>1.0118055555555556</v>
      </c>
      <c r="AD466" s="297">
        <v>1.0118055555555556</v>
      </c>
      <c r="AE466" s="9">
        <f t="shared" si="260"/>
        <v>0</v>
      </c>
      <c r="AF466" s="297">
        <v>1.0208333333333333</v>
      </c>
      <c r="AG466" s="297">
        <v>1.0243055555555556</v>
      </c>
      <c r="AH466" s="9">
        <f t="shared" si="281"/>
        <v>3.4722222222223209E-3</v>
      </c>
      <c r="AI466" s="154">
        <f t="shared" si="261"/>
        <v>0</v>
      </c>
      <c r="AJ466" s="154">
        <f t="shared" si="262"/>
        <v>5</v>
      </c>
      <c r="AK466" s="297">
        <v>1.0243055555555556</v>
      </c>
      <c r="AL466" s="297">
        <v>1.0277777777777779</v>
      </c>
      <c r="AM466" s="9">
        <f t="shared" si="283"/>
        <v>3.4722222222223209E-3</v>
      </c>
      <c r="AN466" s="568">
        <f t="shared" si="282"/>
        <v>0.42361111111111127</v>
      </c>
      <c r="AO466" s="10">
        <f t="shared" si="284"/>
        <v>10</v>
      </c>
      <c r="AP466" s="10">
        <f t="shared" si="285"/>
        <v>10</v>
      </c>
      <c r="AQ466" s="565">
        <f t="shared" si="276"/>
        <v>0.1034722222222223</v>
      </c>
      <c r="AR466" s="10">
        <f t="shared" si="286"/>
        <v>2</v>
      </c>
      <c r="AS466" s="10">
        <f t="shared" si="287"/>
        <v>29</v>
      </c>
      <c r="AT466" s="559"/>
      <c r="AU466" s="554"/>
      <c r="AV466" s="554"/>
      <c r="AW466" s="546">
        <f t="shared" si="264"/>
        <v>0</v>
      </c>
      <c r="AX466" s="546">
        <f t="shared" si="257"/>
        <v>0</v>
      </c>
      <c r="AY466" s="554"/>
      <c r="AZ466" s="546">
        <f t="shared" si="265"/>
        <v>0</v>
      </c>
      <c r="BA466" s="546">
        <f t="shared" si="266"/>
        <v>0</v>
      </c>
      <c r="BB466" s="554"/>
      <c r="BC466" s="546">
        <f t="shared" si="267"/>
        <v>0</v>
      </c>
      <c r="BD466" s="546">
        <f t="shared" si="268"/>
        <v>0</v>
      </c>
      <c r="BE466" s="554"/>
      <c r="BF466" s="546">
        <f t="shared" si="269"/>
        <v>0</v>
      </c>
      <c r="BG466" s="546">
        <f t="shared" si="270"/>
        <v>0</v>
      </c>
      <c r="BH466" s="554"/>
      <c r="BI466" s="637">
        <f t="shared" si="271"/>
        <v>0</v>
      </c>
      <c r="BJ466" s="558">
        <f t="shared" si="272"/>
        <v>0</v>
      </c>
      <c r="BK466" s="642">
        <f t="shared" si="277"/>
        <v>65.128135593220335</v>
      </c>
    </row>
    <row r="467" spans="1:63" s="298" customFormat="1" ht="20.25" customHeight="1" x14ac:dyDescent="0.25">
      <c r="A467" s="610">
        <v>40849</v>
      </c>
      <c r="B467" s="535">
        <f t="shared" si="288"/>
        <v>11</v>
      </c>
      <c r="C467" s="611">
        <v>1</v>
      </c>
      <c r="D467" s="612" t="s">
        <v>224</v>
      </c>
      <c r="E467" s="612" t="s">
        <v>225</v>
      </c>
      <c r="F467" s="535">
        <v>3642.28</v>
      </c>
      <c r="G467" s="611">
        <v>58</v>
      </c>
      <c r="H467" s="611">
        <v>1</v>
      </c>
      <c r="I467" s="559">
        <v>0.86111111111111116</v>
      </c>
      <c r="J467" s="559">
        <v>0.86111111111111116</v>
      </c>
      <c r="K467" s="297">
        <v>0.86458333333333337</v>
      </c>
      <c r="L467" s="565">
        <f t="shared" si="278"/>
        <v>3.4722222222222099E-3</v>
      </c>
      <c r="M467" s="297">
        <v>0.87152777777777779</v>
      </c>
      <c r="N467" s="565">
        <f t="shared" si="279"/>
        <v>6.9444444444444198E-3</v>
      </c>
      <c r="O467" s="297">
        <v>0.89513888888888893</v>
      </c>
      <c r="P467" s="565">
        <f t="shared" si="280"/>
        <v>2.3611111111111138E-2</v>
      </c>
      <c r="Q467" s="297">
        <v>0.89583333333333337</v>
      </c>
      <c r="R467" s="297">
        <v>0.98958333333333337</v>
      </c>
      <c r="S467" s="9">
        <f t="shared" si="258"/>
        <v>9.375E-2</v>
      </c>
      <c r="T467" s="297">
        <v>0.89583333333333337</v>
      </c>
      <c r="U467" s="297">
        <v>0.98958333333333337</v>
      </c>
      <c r="V467" s="9">
        <f t="shared" si="259"/>
        <v>9.375E-2</v>
      </c>
      <c r="W467" s="297">
        <v>0.99305555555555547</v>
      </c>
      <c r="X467" s="9">
        <f t="shared" si="273"/>
        <v>3.4722222222220989E-3</v>
      </c>
      <c r="Y467" s="297">
        <v>1.0444444444444445</v>
      </c>
      <c r="Z467" s="155">
        <f t="shared" si="274"/>
        <v>5.1388888888889039E-2</v>
      </c>
      <c r="AA467" s="297">
        <v>1.1215277777777779</v>
      </c>
      <c r="AB467" s="565">
        <f t="shared" si="275"/>
        <v>7.7083333333333393E-2</v>
      </c>
      <c r="AC467" s="297">
        <v>1.1215277777777779</v>
      </c>
      <c r="AD467" s="297">
        <v>1.1215277777777779</v>
      </c>
      <c r="AE467" s="9">
        <f t="shared" si="260"/>
        <v>0</v>
      </c>
      <c r="AF467" s="297">
        <v>1.1319444444444444</v>
      </c>
      <c r="AG467" s="297">
        <v>1.1354166666666667</v>
      </c>
      <c r="AH467" s="9">
        <f t="shared" si="281"/>
        <v>3.4722222222223209E-3</v>
      </c>
      <c r="AI467" s="154">
        <f t="shared" si="261"/>
        <v>0</v>
      </c>
      <c r="AJ467" s="154">
        <f t="shared" si="262"/>
        <v>5</v>
      </c>
      <c r="AK467" s="297">
        <v>1.1354166666666667</v>
      </c>
      <c r="AL467" s="297">
        <v>1.1388888888888888</v>
      </c>
      <c r="AM467" s="9">
        <f t="shared" si="283"/>
        <v>3.4722222222220989E-3</v>
      </c>
      <c r="AN467" s="568">
        <f t="shared" si="282"/>
        <v>0.27777777777777768</v>
      </c>
      <c r="AO467" s="10">
        <f t="shared" si="284"/>
        <v>6</v>
      </c>
      <c r="AP467" s="10">
        <f t="shared" si="285"/>
        <v>40</v>
      </c>
      <c r="AQ467" s="565">
        <f t="shared" si="276"/>
        <v>7.7083333333333393E-2</v>
      </c>
      <c r="AR467" s="10">
        <f t="shared" si="286"/>
        <v>1</v>
      </c>
      <c r="AS467" s="10">
        <f t="shared" si="287"/>
        <v>51</v>
      </c>
      <c r="AT467" s="559"/>
      <c r="AU467" s="554"/>
      <c r="AV467" s="554"/>
      <c r="AW467" s="546">
        <f t="shared" si="264"/>
        <v>0</v>
      </c>
      <c r="AX467" s="546">
        <f t="shared" si="257"/>
        <v>0</v>
      </c>
      <c r="AY467" s="554"/>
      <c r="AZ467" s="546">
        <f t="shared" si="265"/>
        <v>0</v>
      </c>
      <c r="BA467" s="546">
        <f t="shared" si="266"/>
        <v>0</v>
      </c>
      <c r="BB467" s="554"/>
      <c r="BC467" s="546">
        <f t="shared" si="267"/>
        <v>0</v>
      </c>
      <c r="BD467" s="546">
        <f t="shared" si="268"/>
        <v>0</v>
      </c>
      <c r="BE467" s="554"/>
      <c r="BF467" s="546">
        <f t="shared" si="269"/>
        <v>0</v>
      </c>
      <c r="BG467" s="546">
        <f t="shared" si="270"/>
        <v>0</v>
      </c>
      <c r="BH467" s="554"/>
      <c r="BI467" s="637">
        <f t="shared" si="271"/>
        <v>0</v>
      </c>
      <c r="BJ467" s="558">
        <f t="shared" si="272"/>
        <v>0</v>
      </c>
      <c r="BK467" s="642">
        <f t="shared" si="277"/>
        <v>62.797931034482765</v>
      </c>
    </row>
    <row r="468" spans="1:63" s="298" customFormat="1" ht="20.25" customHeight="1" x14ac:dyDescent="0.25">
      <c r="A468" s="610">
        <v>40850</v>
      </c>
      <c r="B468" s="535">
        <f t="shared" si="288"/>
        <v>11</v>
      </c>
      <c r="C468" s="611">
        <v>1</v>
      </c>
      <c r="D468" s="612" t="s">
        <v>271</v>
      </c>
      <c r="E468" s="612" t="s">
        <v>265</v>
      </c>
      <c r="F468" s="535">
        <v>3611.54</v>
      </c>
      <c r="G468" s="611">
        <v>55</v>
      </c>
      <c r="H468" s="611">
        <v>4</v>
      </c>
      <c r="I468" s="559">
        <v>0.16666666666666666</v>
      </c>
      <c r="J468" s="559">
        <v>0.16666666666666666</v>
      </c>
      <c r="K468" s="297">
        <v>0.17361111111111113</v>
      </c>
      <c r="L468" s="565">
        <f t="shared" si="278"/>
        <v>6.9444444444444753E-3</v>
      </c>
      <c r="M468" s="297">
        <v>0.18055555555555555</v>
      </c>
      <c r="N468" s="565">
        <f t="shared" si="279"/>
        <v>6.9444444444444198E-3</v>
      </c>
      <c r="O468" s="297">
        <v>0.20833333333333334</v>
      </c>
      <c r="P468" s="565">
        <f t="shared" si="280"/>
        <v>2.777777777777779E-2</v>
      </c>
      <c r="Q468" s="297">
        <v>0.20833333333333334</v>
      </c>
      <c r="R468" s="297">
        <v>0.22777777777777777</v>
      </c>
      <c r="S468" s="9">
        <f t="shared" si="258"/>
        <v>1.9444444444444431E-2</v>
      </c>
      <c r="T468" s="297">
        <v>0.20833333333333334</v>
      </c>
      <c r="U468" s="297">
        <v>0.22777777777777777</v>
      </c>
      <c r="V468" s="9">
        <f t="shared" si="259"/>
        <v>1.9444444444444431E-2</v>
      </c>
      <c r="W468" s="297">
        <v>0.22777777777777777</v>
      </c>
      <c r="X468" s="9">
        <f t="shared" si="273"/>
        <v>0</v>
      </c>
      <c r="Y468" s="297">
        <v>0.22847222222222222</v>
      </c>
      <c r="Z468" s="155">
        <f t="shared" si="274"/>
        <v>6.9444444444444198E-4</v>
      </c>
      <c r="AA468" s="297">
        <v>0.30694444444444441</v>
      </c>
      <c r="AB468" s="565">
        <f t="shared" si="275"/>
        <v>7.8472222222222193E-2</v>
      </c>
      <c r="AC468" s="297">
        <v>0.30694444444444441</v>
      </c>
      <c r="AD468" s="297">
        <v>0.30694444444444441</v>
      </c>
      <c r="AE468" s="9">
        <f t="shared" si="260"/>
        <v>0</v>
      </c>
      <c r="AF468" s="297">
        <v>0.31458333333333333</v>
      </c>
      <c r="AG468" s="297">
        <v>0.31597222222222221</v>
      </c>
      <c r="AH468" s="9">
        <f t="shared" si="281"/>
        <v>1.388888888888884E-3</v>
      </c>
      <c r="AI468" s="154">
        <f t="shared" si="261"/>
        <v>0</v>
      </c>
      <c r="AJ468" s="154">
        <f t="shared" si="262"/>
        <v>2</v>
      </c>
      <c r="AK468" s="297">
        <v>0.31597222222222221</v>
      </c>
      <c r="AL468" s="297">
        <v>0.31944444444444448</v>
      </c>
      <c r="AM468" s="9">
        <f t="shared" si="283"/>
        <v>3.4722222222222654E-3</v>
      </c>
      <c r="AN468" s="568">
        <f t="shared" si="282"/>
        <v>0.15277777777777782</v>
      </c>
      <c r="AO468" s="10">
        <f t="shared" si="284"/>
        <v>3</v>
      </c>
      <c r="AP468" s="10">
        <f t="shared" si="285"/>
        <v>40</v>
      </c>
      <c r="AQ468" s="565">
        <f t="shared" si="276"/>
        <v>7.8472222222222193E-2</v>
      </c>
      <c r="AR468" s="10">
        <f t="shared" si="286"/>
        <v>1</v>
      </c>
      <c r="AS468" s="10">
        <f t="shared" si="287"/>
        <v>53</v>
      </c>
      <c r="AT468" s="559"/>
      <c r="AU468" s="554"/>
      <c r="AV468" s="554"/>
      <c r="AW468" s="546">
        <f t="shared" si="264"/>
        <v>0</v>
      </c>
      <c r="AX468" s="546">
        <f t="shared" si="257"/>
        <v>0</v>
      </c>
      <c r="AY468" s="554"/>
      <c r="AZ468" s="546">
        <f t="shared" si="265"/>
        <v>0</v>
      </c>
      <c r="BA468" s="546">
        <f t="shared" si="266"/>
        <v>0</v>
      </c>
      <c r="BB468" s="554"/>
      <c r="BC468" s="546">
        <f t="shared" si="267"/>
        <v>0</v>
      </c>
      <c r="BD468" s="546">
        <f t="shared" si="268"/>
        <v>0</v>
      </c>
      <c r="BE468" s="554"/>
      <c r="BF468" s="546">
        <f t="shared" si="269"/>
        <v>0</v>
      </c>
      <c r="BG468" s="546">
        <f t="shared" si="270"/>
        <v>0</v>
      </c>
      <c r="BH468" s="554"/>
      <c r="BI468" s="637">
        <f t="shared" si="271"/>
        <v>0</v>
      </c>
      <c r="BJ468" s="558">
        <f t="shared" si="272"/>
        <v>0</v>
      </c>
      <c r="BK468" s="642">
        <f t="shared" si="277"/>
        <v>65.664363636363632</v>
      </c>
    </row>
    <row r="469" spans="1:63" s="298" customFormat="1" ht="20.25" customHeight="1" x14ac:dyDescent="0.25">
      <c r="A469" s="610">
        <v>40850</v>
      </c>
      <c r="B469" s="535">
        <f t="shared" si="288"/>
        <v>11</v>
      </c>
      <c r="C469" s="611">
        <v>2</v>
      </c>
      <c r="D469" s="612" t="s">
        <v>243</v>
      </c>
      <c r="E469" s="612" t="s">
        <v>269</v>
      </c>
      <c r="F469" s="535">
        <v>3640.79</v>
      </c>
      <c r="G469" s="611">
        <v>59</v>
      </c>
      <c r="H469" s="611">
        <v>0</v>
      </c>
      <c r="I469" s="559">
        <v>0.23263888888888887</v>
      </c>
      <c r="J469" s="559">
        <v>0.23263888888888887</v>
      </c>
      <c r="K469" s="297">
        <v>0.23611111111111113</v>
      </c>
      <c r="L469" s="565">
        <f t="shared" si="278"/>
        <v>3.4722222222222654E-3</v>
      </c>
      <c r="M469" s="297">
        <v>0.24652777777777779</v>
      </c>
      <c r="N469" s="565">
        <f t="shared" si="279"/>
        <v>1.0416666666666657E-2</v>
      </c>
      <c r="O469" s="297">
        <v>0.27777777777777779</v>
      </c>
      <c r="P469" s="565">
        <f t="shared" si="280"/>
        <v>3.125E-2</v>
      </c>
      <c r="Q469" s="297">
        <v>0.27777777777777779</v>
      </c>
      <c r="R469" s="297">
        <v>0.3611111111111111</v>
      </c>
      <c r="S469" s="9">
        <f t="shared" si="258"/>
        <v>8.3333333333333315E-2</v>
      </c>
      <c r="T469" s="297">
        <v>0.27777777777777779</v>
      </c>
      <c r="U469" s="297">
        <v>0.3611111111111111</v>
      </c>
      <c r="V469" s="9">
        <f t="shared" si="259"/>
        <v>8.3333333333333315E-2</v>
      </c>
      <c r="W469" s="297">
        <v>0.46180555555555558</v>
      </c>
      <c r="X469" s="9">
        <f t="shared" si="273"/>
        <v>0.10069444444444448</v>
      </c>
      <c r="Y469" s="297">
        <v>0.46249999999999997</v>
      </c>
      <c r="Z469" s="155">
        <f t="shared" si="274"/>
        <v>6.9444444444438647E-4</v>
      </c>
      <c r="AA469" s="297">
        <v>0.53819444444444442</v>
      </c>
      <c r="AB469" s="565">
        <f t="shared" si="275"/>
        <v>7.5694444444444453E-2</v>
      </c>
      <c r="AC469" s="297">
        <v>0.53819444444444442</v>
      </c>
      <c r="AD469" s="297">
        <v>0.53819444444444442</v>
      </c>
      <c r="AE469" s="9">
        <f t="shared" si="260"/>
        <v>0</v>
      </c>
      <c r="AF469" s="297">
        <v>0.54861111111111105</v>
      </c>
      <c r="AG469" s="297">
        <v>0.55208333333333337</v>
      </c>
      <c r="AH469" s="9">
        <f t="shared" si="281"/>
        <v>3.4722222222223209E-3</v>
      </c>
      <c r="AI469" s="154">
        <f t="shared" si="261"/>
        <v>0</v>
      </c>
      <c r="AJ469" s="154">
        <f t="shared" si="262"/>
        <v>5</v>
      </c>
      <c r="AK469" s="297">
        <v>0.55208333333333337</v>
      </c>
      <c r="AL469" s="297">
        <v>0.55555555555555558</v>
      </c>
      <c r="AM469" s="9">
        <f t="shared" si="283"/>
        <v>3.4722222222222099E-3</v>
      </c>
      <c r="AN469" s="568">
        <f t="shared" si="282"/>
        <v>0.32291666666666674</v>
      </c>
      <c r="AO469" s="10">
        <f t="shared" si="284"/>
        <v>7</v>
      </c>
      <c r="AP469" s="10">
        <f t="shared" si="285"/>
        <v>45</v>
      </c>
      <c r="AQ469" s="565">
        <f t="shared" si="276"/>
        <v>7.5694444444444453E-2</v>
      </c>
      <c r="AR469" s="10">
        <f t="shared" si="286"/>
        <v>1</v>
      </c>
      <c r="AS469" s="10">
        <f t="shared" si="287"/>
        <v>49</v>
      </c>
      <c r="AT469" s="559"/>
      <c r="AU469" s="554"/>
      <c r="AV469" s="554"/>
      <c r="AW469" s="546">
        <f t="shared" si="264"/>
        <v>0</v>
      </c>
      <c r="AX469" s="546">
        <f t="shared" ref="AX469:AX523" si="289">MINUTE(AV469)</f>
        <v>0</v>
      </c>
      <c r="AY469" s="554"/>
      <c r="AZ469" s="546">
        <f t="shared" si="265"/>
        <v>0</v>
      </c>
      <c r="BA469" s="546">
        <f t="shared" si="266"/>
        <v>0</v>
      </c>
      <c r="BB469" s="554"/>
      <c r="BC469" s="546">
        <f t="shared" si="267"/>
        <v>0</v>
      </c>
      <c r="BD469" s="546">
        <f t="shared" si="268"/>
        <v>0</v>
      </c>
      <c r="BE469" s="554"/>
      <c r="BF469" s="546">
        <f t="shared" si="269"/>
        <v>0</v>
      </c>
      <c r="BG469" s="546">
        <f t="shared" si="270"/>
        <v>0</v>
      </c>
      <c r="BH469" s="554"/>
      <c r="BI469" s="637">
        <f t="shared" si="271"/>
        <v>0</v>
      </c>
      <c r="BJ469" s="558">
        <f t="shared" si="272"/>
        <v>0</v>
      </c>
      <c r="BK469" s="642">
        <f t="shared" si="277"/>
        <v>61.70830508474576</v>
      </c>
    </row>
    <row r="470" spans="1:63" s="298" customFormat="1" ht="20.25" customHeight="1" x14ac:dyDescent="0.25">
      <c r="A470" s="610">
        <v>40850</v>
      </c>
      <c r="B470" s="535">
        <f t="shared" si="288"/>
        <v>11</v>
      </c>
      <c r="C470" s="611">
        <v>8</v>
      </c>
      <c r="D470" s="612" t="s">
        <v>33</v>
      </c>
      <c r="E470" s="612" t="s">
        <v>242</v>
      </c>
      <c r="F470" s="535">
        <v>3545.21</v>
      </c>
      <c r="G470" s="611">
        <v>58</v>
      </c>
      <c r="H470" s="611">
        <v>1</v>
      </c>
      <c r="I470" s="559">
        <v>0.28125</v>
      </c>
      <c r="J470" s="559">
        <v>0.28125</v>
      </c>
      <c r="K470" s="297">
        <v>0.28819444444444448</v>
      </c>
      <c r="L470" s="565">
        <f t="shared" si="278"/>
        <v>6.9444444444444753E-3</v>
      </c>
      <c r="M470" s="297">
        <v>0.3125</v>
      </c>
      <c r="N470" s="565">
        <f t="shared" si="279"/>
        <v>2.4305555555555525E-2</v>
      </c>
      <c r="O470" s="297">
        <v>0.34722222222222227</v>
      </c>
      <c r="P470" s="565">
        <f t="shared" si="280"/>
        <v>3.4722222222222265E-2</v>
      </c>
      <c r="Q470" s="297">
        <v>0.3888888888888889</v>
      </c>
      <c r="R470" s="297">
        <v>0.44097222222222227</v>
      </c>
      <c r="S470" s="9">
        <f t="shared" si="258"/>
        <v>5.208333333333337E-2</v>
      </c>
      <c r="T470" s="297">
        <v>0.3888888888888889</v>
      </c>
      <c r="U470" s="297">
        <v>0.44097222222222227</v>
      </c>
      <c r="V470" s="9">
        <f t="shared" si="259"/>
        <v>5.208333333333337E-2</v>
      </c>
      <c r="W470" s="297">
        <v>0.48958333333333331</v>
      </c>
      <c r="X470" s="9">
        <f t="shared" si="273"/>
        <v>4.8611111111111049E-2</v>
      </c>
      <c r="Y470" s="297">
        <v>0.49513888888888885</v>
      </c>
      <c r="Z470" s="155">
        <f t="shared" si="274"/>
        <v>5.5555555555555358E-3</v>
      </c>
      <c r="AA470" s="297">
        <v>0.61805555555555558</v>
      </c>
      <c r="AB470" s="565">
        <f t="shared" si="275"/>
        <v>0.12291666666666673</v>
      </c>
      <c r="AC470" s="297">
        <v>0.61805555555555558</v>
      </c>
      <c r="AD470" s="297">
        <v>0.61805555555555558</v>
      </c>
      <c r="AE470" s="9">
        <f t="shared" si="260"/>
        <v>0</v>
      </c>
      <c r="AF470" s="297">
        <v>0.63194444444444442</v>
      </c>
      <c r="AG470" s="297">
        <v>0.63541666666666663</v>
      </c>
      <c r="AH470" s="9">
        <f t="shared" si="281"/>
        <v>3.4722222222222099E-3</v>
      </c>
      <c r="AI470" s="154">
        <f t="shared" si="261"/>
        <v>0</v>
      </c>
      <c r="AJ470" s="154">
        <f t="shared" si="262"/>
        <v>5</v>
      </c>
      <c r="AK470" s="297">
        <v>0.63541666666666663</v>
      </c>
      <c r="AL470" s="297">
        <v>0.63888888888888895</v>
      </c>
      <c r="AM470" s="9">
        <f t="shared" si="283"/>
        <v>3.4722222222223209E-3</v>
      </c>
      <c r="AN470" s="568">
        <f t="shared" si="282"/>
        <v>0.35763888888888895</v>
      </c>
      <c r="AO470" s="10">
        <f t="shared" si="284"/>
        <v>8</v>
      </c>
      <c r="AP470" s="10">
        <f t="shared" si="285"/>
        <v>35</v>
      </c>
      <c r="AQ470" s="565">
        <f t="shared" si="276"/>
        <v>0.12291666666666673</v>
      </c>
      <c r="AR470" s="10">
        <f t="shared" si="286"/>
        <v>2</v>
      </c>
      <c r="AS470" s="10">
        <f t="shared" si="287"/>
        <v>57</v>
      </c>
      <c r="AT470" s="559"/>
      <c r="AU470" s="554"/>
      <c r="AV470" s="554"/>
      <c r="AW470" s="546">
        <f t="shared" si="264"/>
        <v>0</v>
      </c>
      <c r="AX470" s="546">
        <f t="shared" si="289"/>
        <v>0</v>
      </c>
      <c r="AY470" s="554"/>
      <c r="AZ470" s="546">
        <f t="shared" si="265"/>
        <v>0</v>
      </c>
      <c r="BA470" s="546">
        <f t="shared" si="266"/>
        <v>0</v>
      </c>
      <c r="BB470" s="554"/>
      <c r="BC470" s="546">
        <f t="shared" si="267"/>
        <v>0</v>
      </c>
      <c r="BD470" s="546">
        <f t="shared" si="268"/>
        <v>0</v>
      </c>
      <c r="BE470" s="554"/>
      <c r="BF470" s="546">
        <f t="shared" si="269"/>
        <v>0</v>
      </c>
      <c r="BG470" s="546">
        <f t="shared" si="270"/>
        <v>0</v>
      </c>
      <c r="BH470" s="554"/>
      <c r="BI470" s="637">
        <f t="shared" si="271"/>
        <v>0</v>
      </c>
      <c r="BJ470" s="558">
        <f t="shared" si="272"/>
        <v>0</v>
      </c>
      <c r="BK470" s="642">
        <f t="shared" si="277"/>
        <v>61.124310344827585</v>
      </c>
    </row>
    <row r="471" spans="1:63" s="298" customFormat="1" ht="20.25" customHeight="1" x14ac:dyDescent="0.25">
      <c r="A471" s="610">
        <v>40850</v>
      </c>
      <c r="B471" s="535">
        <f t="shared" si="288"/>
        <v>11</v>
      </c>
      <c r="C471" s="611">
        <v>1</v>
      </c>
      <c r="D471" s="612" t="s">
        <v>309</v>
      </c>
      <c r="E471" s="612" t="s">
        <v>276</v>
      </c>
      <c r="F471" s="535">
        <v>3484.71</v>
      </c>
      <c r="G471" s="611">
        <v>59</v>
      </c>
      <c r="H471" s="611">
        <v>0</v>
      </c>
      <c r="I471" s="559">
        <v>0.56597222222222221</v>
      </c>
      <c r="J471" s="559">
        <v>0.56597222222222221</v>
      </c>
      <c r="K471" s="297">
        <v>0.57291666666666663</v>
      </c>
      <c r="L471" s="565">
        <f t="shared" si="278"/>
        <v>6.9444444444444198E-3</v>
      </c>
      <c r="M471" s="297">
        <v>0.58333333333333337</v>
      </c>
      <c r="N471" s="565">
        <f t="shared" si="279"/>
        <v>1.0416666666666741E-2</v>
      </c>
      <c r="O471" s="297">
        <v>0.59375</v>
      </c>
      <c r="P471" s="565">
        <f t="shared" si="280"/>
        <v>1.041666666666663E-2</v>
      </c>
      <c r="Q471" s="297">
        <v>0.59722222222222221</v>
      </c>
      <c r="R471" s="297">
        <v>0.64583333333333337</v>
      </c>
      <c r="S471" s="9">
        <f t="shared" si="258"/>
        <v>4.861111111111116E-2</v>
      </c>
      <c r="T471" s="297">
        <v>0.59722222222222221</v>
      </c>
      <c r="U471" s="297">
        <v>0.64583333333333337</v>
      </c>
      <c r="V471" s="9">
        <f t="shared" si="259"/>
        <v>4.861111111111116E-2</v>
      </c>
      <c r="W471" s="297">
        <v>0.65625</v>
      </c>
      <c r="X471" s="9">
        <f t="shared" si="273"/>
        <v>1.041666666666663E-2</v>
      </c>
      <c r="Y471" s="297">
        <v>0.65694444444444444</v>
      </c>
      <c r="Z471" s="155">
        <f t="shared" si="274"/>
        <v>6.9444444444444198E-4</v>
      </c>
      <c r="AA471" s="297">
        <v>0.73958333333333337</v>
      </c>
      <c r="AB471" s="565">
        <f t="shared" si="275"/>
        <v>8.2638888888888928E-2</v>
      </c>
      <c r="AC471" s="297">
        <v>0.73958333333333337</v>
      </c>
      <c r="AD471" s="297">
        <v>0.73958333333333337</v>
      </c>
      <c r="AE471" s="9">
        <f t="shared" si="260"/>
        <v>0</v>
      </c>
      <c r="AF471" s="297">
        <v>0.75694444444444453</v>
      </c>
      <c r="AG471" s="297">
        <v>0.76041666666666663</v>
      </c>
      <c r="AH471" s="9">
        <f t="shared" si="281"/>
        <v>3.4722222222220989E-3</v>
      </c>
      <c r="AI471" s="154">
        <f t="shared" si="261"/>
        <v>0</v>
      </c>
      <c r="AJ471" s="154">
        <f t="shared" si="262"/>
        <v>5</v>
      </c>
      <c r="AK471" s="297">
        <v>0.76041666666666663</v>
      </c>
      <c r="AL471" s="297">
        <v>0.76736111111111116</v>
      </c>
      <c r="AM471" s="9">
        <f t="shared" si="283"/>
        <v>6.9444444444445308E-3</v>
      </c>
      <c r="AN471" s="568">
        <f t="shared" si="282"/>
        <v>0.20138888888888895</v>
      </c>
      <c r="AO471" s="10">
        <f t="shared" si="284"/>
        <v>4</v>
      </c>
      <c r="AP471" s="10">
        <f t="shared" si="285"/>
        <v>50</v>
      </c>
      <c r="AQ471" s="565">
        <f t="shared" si="276"/>
        <v>8.2638888888888928E-2</v>
      </c>
      <c r="AR471" s="10">
        <f t="shared" si="286"/>
        <v>1</v>
      </c>
      <c r="AS471" s="10">
        <f t="shared" si="287"/>
        <v>59</v>
      </c>
      <c r="AT471" s="559"/>
      <c r="AU471" s="554"/>
      <c r="AV471" s="554"/>
      <c r="AW471" s="546">
        <f t="shared" si="264"/>
        <v>0</v>
      </c>
      <c r="AX471" s="546">
        <f t="shared" si="289"/>
        <v>0</v>
      </c>
      <c r="AY471" s="554"/>
      <c r="AZ471" s="546">
        <f t="shared" si="265"/>
        <v>0</v>
      </c>
      <c r="BA471" s="546">
        <f t="shared" si="266"/>
        <v>0</v>
      </c>
      <c r="BB471" s="554"/>
      <c r="BC471" s="546">
        <f t="shared" si="267"/>
        <v>0</v>
      </c>
      <c r="BD471" s="546">
        <f t="shared" si="268"/>
        <v>0</v>
      </c>
      <c r="BE471" s="554"/>
      <c r="BF471" s="546">
        <f t="shared" si="269"/>
        <v>0</v>
      </c>
      <c r="BG471" s="546">
        <f t="shared" si="270"/>
        <v>0</v>
      </c>
      <c r="BH471" s="554"/>
      <c r="BI471" s="637">
        <f t="shared" si="271"/>
        <v>0</v>
      </c>
      <c r="BJ471" s="558">
        <f t="shared" si="272"/>
        <v>0</v>
      </c>
      <c r="BK471" s="642">
        <f t="shared" si="277"/>
        <v>59.062881355932205</v>
      </c>
    </row>
    <row r="472" spans="1:63" s="298" customFormat="1" ht="20.25" customHeight="1" x14ac:dyDescent="0.25">
      <c r="A472" s="610">
        <v>40850</v>
      </c>
      <c r="B472" s="535">
        <f t="shared" si="288"/>
        <v>11</v>
      </c>
      <c r="C472" s="611">
        <v>9</v>
      </c>
      <c r="D472" s="612" t="s">
        <v>33</v>
      </c>
      <c r="E472" s="612" t="s">
        <v>413</v>
      </c>
      <c r="F472" s="535">
        <v>3278.98</v>
      </c>
      <c r="G472" s="611">
        <v>53</v>
      </c>
      <c r="H472" s="611">
        <v>6</v>
      </c>
      <c r="I472" s="559">
        <v>0.625</v>
      </c>
      <c r="J472" s="559">
        <v>0.625</v>
      </c>
      <c r="K472" s="297">
        <v>0.63194444444444442</v>
      </c>
      <c r="L472" s="565">
        <f t="shared" si="278"/>
        <v>6.9444444444444198E-3</v>
      </c>
      <c r="M472" s="297">
        <v>0.64236111111111105</v>
      </c>
      <c r="N472" s="565">
        <f t="shared" si="279"/>
        <v>1.041666666666663E-2</v>
      </c>
      <c r="O472" s="297">
        <v>0.67708333333333337</v>
      </c>
      <c r="P472" s="565">
        <f t="shared" si="280"/>
        <v>3.4722222222222321E-2</v>
      </c>
      <c r="Q472" s="297">
        <v>0.68055555555555547</v>
      </c>
      <c r="R472" s="297">
        <v>0.71875</v>
      </c>
      <c r="S472" s="9">
        <f t="shared" si="258"/>
        <v>3.8194444444444531E-2</v>
      </c>
      <c r="T472" s="297">
        <v>0.68055555555555547</v>
      </c>
      <c r="U472" s="297">
        <v>0.71875</v>
      </c>
      <c r="V472" s="9">
        <f t="shared" si="259"/>
        <v>3.8194444444444531E-2</v>
      </c>
      <c r="W472" s="297">
        <v>0.77222222222222225</v>
      </c>
      <c r="X472" s="9">
        <f t="shared" si="273"/>
        <v>5.3472222222222254E-2</v>
      </c>
      <c r="Y472" s="297">
        <v>0.77569444444444446</v>
      </c>
      <c r="Z472" s="155">
        <f t="shared" si="274"/>
        <v>3.4722222222222099E-3</v>
      </c>
      <c r="AA472" s="297">
        <v>0.86805555555555547</v>
      </c>
      <c r="AB472" s="565">
        <f t="shared" si="275"/>
        <v>9.2361111111111005E-2</v>
      </c>
      <c r="AC472" s="297">
        <v>0.86805555555555547</v>
      </c>
      <c r="AD472" s="297">
        <v>0.86805555555555547</v>
      </c>
      <c r="AE472" s="9">
        <f t="shared" si="260"/>
        <v>0</v>
      </c>
      <c r="AF472" s="297">
        <v>0.87847222222222221</v>
      </c>
      <c r="AG472" s="297">
        <v>0.88194444444444453</v>
      </c>
      <c r="AH472" s="9">
        <f t="shared" si="281"/>
        <v>3.4722222222223209E-3</v>
      </c>
      <c r="AI472" s="154">
        <f t="shared" si="261"/>
        <v>0</v>
      </c>
      <c r="AJ472" s="154">
        <f t="shared" si="262"/>
        <v>5</v>
      </c>
      <c r="AK472" s="297">
        <v>0.88194444444444453</v>
      </c>
      <c r="AL472" s="297">
        <v>0.88541666666666663</v>
      </c>
      <c r="AM472" s="9">
        <f t="shared" si="283"/>
        <v>3.4722222222220989E-3</v>
      </c>
      <c r="AN472" s="568">
        <f t="shared" si="282"/>
        <v>0.26041666666666663</v>
      </c>
      <c r="AO472" s="10">
        <f t="shared" si="284"/>
        <v>6</v>
      </c>
      <c r="AP472" s="10">
        <f t="shared" si="285"/>
        <v>15</v>
      </c>
      <c r="AQ472" s="565">
        <f t="shared" si="276"/>
        <v>9.2361111111111005E-2</v>
      </c>
      <c r="AR472" s="10">
        <f t="shared" si="286"/>
        <v>2</v>
      </c>
      <c r="AS472" s="10">
        <f t="shared" si="287"/>
        <v>13</v>
      </c>
      <c r="AT472" s="559"/>
      <c r="AU472" s="554"/>
      <c r="AV472" s="554"/>
      <c r="AW472" s="546">
        <f t="shared" si="264"/>
        <v>0</v>
      </c>
      <c r="AX472" s="546">
        <f t="shared" si="289"/>
        <v>0</v>
      </c>
      <c r="AY472" s="554"/>
      <c r="AZ472" s="546">
        <f t="shared" si="265"/>
        <v>0</v>
      </c>
      <c r="BA472" s="546">
        <f t="shared" si="266"/>
        <v>0</v>
      </c>
      <c r="BB472" s="554"/>
      <c r="BC472" s="546">
        <f t="shared" si="267"/>
        <v>0</v>
      </c>
      <c r="BD472" s="546">
        <f t="shared" si="268"/>
        <v>0</v>
      </c>
      <c r="BE472" s="554"/>
      <c r="BF472" s="546">
        <f t="shared" si="269"/>
        <v>0</v>
      </c>
      <c r="BG472" s="546">
        <f t="shared" si="270"/>
        <v>0</v>
      </c>
      <c r="BH472" s="554"/>
      <c r="BI472" s="637">
        <f t="shared" si="271"/>
        <v>0</v>
      </c>
      <c r="BJ472" s="558">
        <f t="shared" si="272"/>
        <v>0</v>
      </c>
      <c r="BK472" s="642">
        <f t="shared" si="277"/>
        <v>61.867547169811324</v>
      </c>
    </row>
    <row r="473" spans="1:63" s="298" customFormat="1" ht="20.25" customHeight="1" x14ac:dyDescent="0.25">
      <c r="A473" s="610">
        <v>40850</v>
      </c>
      <c r="B473" s="535">
        <f t="shared" si="288"/>
        <v>11</v>
      </c>
      <c r="C473" s="611">
        <v>10</v>
      </c>
      <c r="D473" s="612" t="s">
        <v>33</v>
      </c>
      <c r="E473" s="612" t="s">
        <v>403</v>
      </c>
      <c r="F473" s="535">
        <v>3566.14</v>
      </c>
      <c r="G473" s="611">
        <v>55</v>
      </c>
      <c r="H473" s="611">
        <v>4</v>
      </c>
      <c r="I473" s="559">
        <v>0.68402777777777779</v>
      </c>
      <c r="J473" s="559">
        <v>0.68402777777777779</v>
      </c>
      <c r="K473" s="297">
        <v>0.69097222222222221</v>
      </c>
      <c r="L473" s="565">
        <f t="shared" si="278"/>
        <v>6.9444444444444198E-3</v>
      </c>
      <c r="M473" s="297">
        <v>0.70833333333333337</v>
      </c>
      <c r="N473" s="565">
        <f t="shared" si="279"/>
        <v>1.736111111111116E-2</v>
      </c>
      <c r="O473" s="297">
        <v>0.76041666666666663</v>
      </c>
      <c r="P473" s="565">
        <f t="shared" si="280"/>
        <v>5.2083333333333259E-2</v>
      </c>
      <c r="Q473" s="297">
        <v>0.76388888888888884</v>
      </c>
      <c r="R473" s="297">
        <v>0.80208333333333337</v>
      </c>
      <c r="S473" s="9">
        <f t="shared" si="258"/>
        <v>3.8194444444444531E-2</v>
      </c>
      <c r="T473" s="297">
        <v>0.76388888888888884</v>
      </c>
      <c r="U473" s="297">
        <v>0.80208333333333337</v>
      </c>
      <c r="V473" s="9">
        <f t="shared" si="259"/>
        <v>3.8194444444444531E-2</v>
      </c>
      <c r="W473" s="297">
        <v>0.90625</v>
      </c>
      <c r="X473" s="9">
        <f t="shared" si="273"/>
        <v>0.10416666666666663</v>
      </c>
      <c r="Y473" s="297">
        <v>0.90833333333333333</v>
      </c>
      <c r="Z473" s="155">
        <f t="shared" si="274"/>
        <v>2.0833333333333259E-3</v>
      </c>
      <c r="AA473" s="297">
        <v>0.97361111111111109</v>
      </c>
      <c r="AB473" s="565">
        <f t="shared" si="275"/>
        <v>6.5277777777777768E-2</v>
      </c>
      <c r="AC473" s="297">
        <v>0.97361111111111109</v>
      </c>
      <c r="AD473" s="297">
        <v>0.97361111111111109</v>
      </c>
      <c r="AE473" s="9">
        <f t="shared" si="260"/>
        <v>0</v>
      </c>
      <c r="AF473" s="297">
        <v>0.97916666666666663</v>
      </c>
      <c r="AG473" s="297">
        <v>0.98263888888888884</v>
      </c>
      <c r="AH473" s="9">
        <f t="shared" si="281"/>
        <v>3.4722222222222099E-3</v>
      </c>
      <c r="AI473" s="154">
        <f t="shared" si="261"/>
        <v>0</v>
      </c>
      <c r="AJ473" s="154">
        <f t="shared" si="262"/>
        <v>5</v>
      </c>
      <c r="AK473" s="297">
        <v>0.98263888888888884</v>
      </c>
      <c r="AL473" s="297">
        <v>0.98611111111111116</v>
      </c>
      <c r="AM473" s="9">
        <f t="shared" si="283"/>
        <v>3.4722222222223209E-3</v>
      </c>
      <c r="AN473" s="568">
        <f t="shared" si="282"/>
        <v>0.30208333333333337</v>
      </c>
      <c r="AO473" s="10">
        <f t="shared" si="284"/>
        <v>7</v>
      </c>
      <c r="AP473" s="10">
        <f t="shared" si="285"/>
        <v>15</v>
      </c>
      <c r="AQ473" s="565">
        <f t="shared" si="276"/>
        <v>6.5277777777777768E-2</v>
      </c>
      <c r="AR473" s="10">
        <f t="shared" si="286"/>
        <v>1</v>
      </c>
      <c r="AS473" s="10">
        <f t="shared" si="287"/>
        <v>34</v>
      </c>
      <c r="AT473" s="559"/>
      <c r="AU473" s="554"/>
      <c r="AV473" s="554"/>
      <c r="AW473" s="546">
        <f t="shared" si="264"/>
        <v>0</v>
      </c>
      <c r="AX473" s="546">
        <f t="shared" si="289"/>
        <v>0</v>
      </c>
      <c r="AY473" s="554"/>
      <c r="AZ473" s="546">
        <f t="shared" si="265"/>
        <v>0</v>
      </c>
      <c r="BA473" s="546">
        <f t="shared" si="266"/>
        <v>0</v>
      </c>
      <c r="BB473" s="554"/>
      <c r="BC473" s="546">
        <f t="shared" si="267"/>
        <v>0</v>
      </c>
      <c r="BD473" s="546">
        <f t="shared" si="268"/>
        <v>0</v>
      </c>
      <c r="BE473" s="554"/>
      <c r="BF473" s="546">
        <f t="shared" si="269"/>
        <v>0</v>
      </c>
      <c r="BG473" s="546">
        <f t="shared" si="270"/>
        <v>0</v>
      </c>
      <c r="BH473" s="554"/>
      <c r="BI473" s="637">
        <f t="shared" si="271"/>
        <v>0</v>
      </c>
      <c r="BJ473" s="558">
        <f t="shared" si="272"/>
        <v>0</v>
      </c>
      <c r="BK473" s="642">
        <f t="shared" si="277"/>
        <v>64.838909090909084</v>
      </c>
    </row>
    <row r="474" spans="1:63" s="298" customFormat="1" ht="20.25" customHeight="1" x14ac:dyDescent="0.25">
      <c r="A474" s="610">
        <v>40850</v>
      </c>
      <c r="B474" s="535">
        <f t="shared" si="288"/>
        <v>11</v>
      </c>
      <c r="C474" s="611">
        <v>11</v>
      </c>
      <c r="D474" s="612" t="s">
        <v>33</v>
      </c>
      <c r="E474" s="612" t="s">
        <v>251</v>
      </c>
      <c r="F474" s="535">
        <v>3821.61</v>
      </c>
      <c r="G474" s="611">
        <v>59</v>
      </c>
      <c r="H474" s="611">
        <v>0</v>
      </c>
      <c r="I474" s="559">
        <v>0.875</v>
      </c>
      <c r="J474" s="559">
        <v>0.875</v>
      </c>
      <c r="K474" s="297">
        <v>0.88194444444444453</v>
      </c>
      <c r="L474" s="565">
        <f t="shared" si="278"/>
        <v>6.9444444444445308E-3</v>
      </c>
      <c r="M474" s="297">
        <v>0.89236111111111116</v>
      </c>
      <c r="N474" s="565">
        <f t="shared" si="279"/>
        <v>1.041666666666663E-2</v>
      </c>
      <c r="O474" s="297">
        <v>0.9375</v>
      </c>
      <c r="P474" s="565">
        <f t="shared" si="280"/>
        <v>4.513888888888884E-2</v>
      </c>
      <c r="Q474" s="297">
        <v>0.9375</v>
      </c>
      <c r="R474" s="297">
        <v>0.97916666666666663</v>
      </c>
      <c r="S474" s="9">
        <f t="shared" si="258"/>
        <v>4.166666666666663E-2</v>
      </c>
      <c r="T474" s="297">
        <v>0.9375</v>
      </c>
      <c r="U474" s="297">
        <v>0.97916666666666663</v>
      </c>
      <c r="V474" s="9">
        <f t="shared" si="259"/>
        <v>4.166666666666663E-2</v>
      </c>
      <c r="W474" s="297">
        <v>1.0208333333333333</v>
      </c>
      <c r="X474" s="9">
        <f t="shared" si="273"/>
        <v>4.166666666666663E-2</v>
      </c>
      <c r="Y474" s="297">
        <v>1.0256944444444445</v>
      </c>
      <c r="Z474" s="155">
        <f t="shared" si="274"/>
        <v>4.8611111111112049E-3</v>
      </c>
      <c r="AA474" s="297">
        <v>1.0993055555555555</v>
      </c>
      <c r="AB474" s="565">
        <f t="shared" si="275"/>
        <v>7.3611111111111072E-2</v>
      </c>
      <c r="AC474" s="297">
        <v>1.0993055555555555</v>
      </c>
      <c r="AD474" s="297">
        <v>1.0993055555555555</v>
      </c>
      <c r="AE474" s="9">
        <f t="shared" si="260"/>
        <v>0</v>
      </c>
      <c r="AF474" s="297">
        <v>1.1055555555555556</v>
      </c>
      <c r="AG474" s="297">
        <v>1.1076388888888888</v>
      </c>
      <c r="AH474" s="9">
        <f t="shared" si="281"/>
        <v>2.0833333333332149E-3</v>
      </c>
      <c r="AI474" s="154">
        <f t="shared" si="261"/>
        <v>0</v>
      </c>
      <c r="AJ474" s="154">
        <f t="shared" si="262"/>
        <v>3</v>
      </c>
      <c r="AK474" s="297">
        <v>1.1076388888888888</v>
      </c>
      <c r="AL474" s="297">
        <v>1.1111111111111112</v>
      </c>
      <c r="AM474" s="9">
        <f t="shared" si="283"/>
        <v>3.4722222222223209E-3</v>
      </c>
      <c r="AN474" s="568">
        <f t="shared" si="282"/>
        <v>0.23611111111111116</v>
      </c>
      <c r="AO474" s="10">
        <f t="shared" si="284"/>
        <v>5</v>
      </c>
      <c r="AP474" s="10">
        <f t="shared" si="285"/>
        <v>40</v>
      </c>
      <c r="AQ474" s="565">
        <f t="shared" si="276"/>
        <v>7.3611111111111072E-2</v>
      </c>
      <c r="AR474" s="10">
        <f t="shared" si="286"/>
        <v>1</v>
      </c>
      <c r="AS474" s="10">
        <f t="shared" si="287"/>
        <v>46</v>
      </c>
      <c r="AT474" s="559"/>
      <c r="AU474" s="554"/>
      <c r="AV474" s="554"/>
      <c r="AW474" s="546">
        <f t="shared" si="264"/>
        <v>0</v>
      </c>
      <c r="AX474" s="546">
        <f t="shared" si="289"/>
        <v>0</v>
      </c>
      <c r="AY474" s="554"/>
      <c r="AZ474" s="546">
        <f t="shared" si="265"/>
        <v>0</v>
      </c>
      <c r="BA474" s="546">
        <f t="shared" si="266"/>
        <v>0</v>
      </c>
      <c r="BB474" s="554"/>
      <c r="BC474" s="546">
        <f t="shared" si="267"/>
        <v>0</v>
      </c>
      <c r="BD474" s="546">
        <f t="shared" si="268"/>
        <v>0</v>
      </c>
      <c r="BE474" s="554"/>
      <c r="BF474" s="546">
        <f t="shared" si="269"/>
        <v>0</v>
      </c>
      <c r="BG474" s="546">
        <f t="shared" si="270"/>
        <v>0</v>
      </c>
      <c r="BH474" s="554"/>
      <c r="BI474" s="637">
        <f t="shared" si="271"/>
        <v>0</v>
      </c>
      <c r="BJ474" s="558">
        <f t="shared" si="272"/>
        <v>0</v>
      </c>
      <c r="BK474" s="642">
        <f t="shared" si="277"/>
        <v>64.773050847457625</v>
      </c>
    </row>
    <row r="475" spans="1:63" s="298" customFormat="1" ht="20.25" customHeight="1" x14ac:dyDescent="0.25">
      <c r="A475" s="610">
        <v>40851</v>
      </c>
      <c r="B475" s="535">
        <f t="shared" si="288"/>
        <v>11</v>
      </c>
      <c r="C475" s="611">
        <v>12</v>
      </c>
      <c r="D475" s="612" t="s">
        <v>33</v>
      </c>
      <c r="E475" s="612" t="s">
        <v>251</v>
      </c>
      <c r="F475" s="535">
        <v>3838.36</v>
      </c>
      <c r="G475" s="611">
        <v>59</v>
      </c>
      <c r="H475" s="611">
        <v>0</v>
      </c>
      <c r="I475" s="559">
        <v>8.3333333333333329E-2</v>
      </c>
      <c r="J475" s="559">
        <v>8.3333333333333329E-2</v>
      </c>
      <c r="K475" s="297">
        <v>9.0277777777777776E-2</v>
      </c>
      <c r="L475" s="565">
        <f t="shared" si="278"/>
        <v>6.9444444444444475E-3</v>
      </c>
      <c r="M475" s="297">
        <v>9.375E-2</v>
      </c>
      <c r="N475" s="565">
        <f t="shared" si="279"/>
        <v>3.4722222222222238E-3</v>
      </c>
      <c r="O475" s="297">
        <v>0.15277777777777776</v>
      </c>
      <c r="P475" s="565">
        <f t="shared" si="280"/>
        <v>5.9027777777777762E-2</v>
      </c>
      <c r="Q475" s="297">
        <v>0.15625</v>
      </c>
      <c r="R475" s="297">
        <v>0.1875</v>
      </c>
      <c r="S475" s="9">
        <f t="shared" si="258"/>
        <v>3.125E-2</v>
      </c>
      <c r="T475" s="297">
        <v>0.15625</v>
      </c>
      <c r="U475" s="297">
        <v>0.1875</v>
      </c>
      <c r="V475" s="9">
        <f t="shared" si="259"/>
        <v>3.125E-2</v>
      </c>
      <c r="W475" s="297">
        <v>0.20208333333333331</v>
      </c>
      <c r="X475" s="9">
        <f t="shared" si="273"/>
        <v>1.4583333333333309E-2</v>
      </c>
      <c r="Y475" s="297">
        <v>0.20347222222222219</v>
      </c>
      <c r="Z475" s="155">
        <f t="shared" si="274"/>
        <v>1.388888888888884E-3</v>
      </c>
      <c r="AA475" s="297">
        <v>0.32430555555555557</v>
      </c>
      <c r="AB475" s="565">
        <f t="shared" si="275"/>
        <v>0.12083333333333338</v>
      </c>
      <c r="AC475" s="297">
        <v>0.32430555555555557</v>
      </c>
      <c r="AD475" s="297">
        <v>0.32430555555555557</v>
      </c>
      <c r="AE475" s="9">
        <f t="shared" si="260"/>
        <v>0</v>
      </c>
      <c r="AF475" s="297">
        <v>0.33124999999999999</v>
      </c>
      <c r="AG475" s="297">
        <v>0.33680555555555558</v>
      </c>
      <c r="AH475" s="9">
        <f t="shared" si="281"/>
        <v>5.5555555555555913E-3</v>
      </c>
      <c r="AI475" s="154">
        <f t="shared" si="261"/>
        <v>0</v>
      </c>
      <c r="AJ475" s="154">
        <f t="shared" si="262"/>
        <v>8</v>
      </c>
      <c r="AK475" s="297">
        <v>0.33680555555555558</v>
      </c>
      <c r="AL475" s="297">
        <v>0.34027777777777773</v>
      </c>
      <c r="AM475" s="9">
        <f t="shared" si="283"/>
        <v>3.4722222222221544E-3</v>
      </c>
      <c r="AN475" s="568">
        <f t="shared" si="282"/>
        <v>0.25694444444444442</v>
      </c>
      <c r="AO475" s="10">
        <f t="shared" si="284"/>
        <v>6</v>
      </c>
      <c r="AP475" s="10">
        <f t="shared" si="285"/>
        <v>10</v>
      </c>
      <c r="AQ475" s="565">
        <f t="shared" si="276"/>
        <v>0.12083333333333338</v>
      </c>
      <c r="AR475" s="10">
        <f t="shared" si="286"/>
        <v>2</v>
      </c>
      <c r="AS475" s="10">
        <f t="shared" si="287"/>
        <v>54</v>
      </c>
      <c r="AT475" s="559"/>
      <c r="AU475" s="554"/>
      <c r="AV475" s="554"/>
      <c r="AW475" s="546">
        <f t="shared" si="264"/>
        <v>0</v>
      </c>
      <c r="AX475" s="546">
        <f t="shared" si="289"/>
        <v>0</v>
      </c>
      <c r="AY475" s="554"/>
      <c r="AZ475" s="546">
        <f t="shared" si="265"/>
        <v>0</v>
      </c>
      <c r="BA475" s="546">
        <f t="shared" si="266"/>
        <v>0</v>
      </c>
      <c r="BB475" s="554"/>
      <c r="BC475" s="546">
        <f t="shared" si="267"/>
        <v>0</v>
      </c>
      <c r="BD475" s="546">
        <f t="shared" si="268"/>
        <v>0</v>
      </c>
      <c r="BE475" s="554"/>
      <c r="BF475" s="546">
        <f t="shared" si="269"/>
        <v>0</v>
      </c>
      <c r="BG475" s="546">
        <f t="shared" si="270"/>
        <v>0</v>
      </c>
      <c r="BH475" s="554"/>
      <c r="BI475" s="637">
        <f t="shared" si="271"/>
        <v>0</v>
      </c>
      <c r="BJ475" s="558">
        <f t="shared" si="272"/>
        <v>0</v>
      </c>
      <c r="BK475" s="642">
        <f t="shared" si="277"/>
        <v>65.056949152542373</v>
      </c>
    </row>
    <row r="476" spans="1:63" s="298" customFormat="1" ht="20.25" customHeight="1" x14ac:dyDescent="0.25">
      <c r="A476" s="610">
        <v>40851</v>
      </c>
      <c r="B476" s="535">
        <f t="shared" si="288"/>
        <v>11</v>
      </c>
      <c r="C476" s="611">
        <v>1</v>
      </c>
      <c r="D476" s="612" t="s">
        <v>422</v>
      </c>
      <c r="E476" s="612" t="s">
        <v>265</v>
      </c>
      <c r="F476" s="535">
        <v>3859.96</v>
      </c>
      <c r="G476" s="611">
        <v>59</v>
      </c>
      <c r="H476" s="611">
        <v>0</v>
      </c>
      <c r="I476" s="559">
        <v>0.36458333333333331</v>
      </c>
      <c r="J476" s="559">
        <v>0.36458333333333331</v>
      </c>
      <c r="K476" s="297">
        <v>0.39583333333333331</v>
      </c>
      <c r="L476" s="565">
        <f t="shared" si="278"/>
        <v>3.125E-2</v>
      </c>
      <c r="M476" s="297">
        <v>0.40625</v>
      </c>
      <c r="N476" s="565">
        <f t="shared" si="279"/>
        <v>1.0416666666666685E-2</v>
      </c>
      <c r="O476" s="297">
        <v>0.42708333333333331</v>
      </c>
      <c r="P476" s="565">
        <f t="shared" si="280"/>
        <v>2.0833333333333315E-2</v>
      </c>
      <c r="Q476" s="297">
        <v>0.43055555555555558</v>
      </c>
      <c r="R476" s="297">
        <v>0.45833333333333331</v>
      </c>
      <c r="S476" s="9">
        <f t="shared" si="258"/>
        <v>2.7777777777777735E-2</v>
      </c>
      <c r="T476" s="297">
        <v>0.43055555555555558</v>
      </c>
      <c r="U476" s="297">
        <v>0.45833333333333331</v>
      </c>
      <c r="V476" s="9">
        <f t="shared" si="259"/>
        <v>2.7777777777777735E-2</v>
      </c>
      <c r="W476" s="297">
        <v>0.46180555555555558</v>
      </c>
      <c r="X476" s="9">
        <f t="shared" si="273"/>
        <v>3.4722222222222654E-3</v>
      </c>
      <c r="Y476" s="297">
        <v>0.46527777777777773</v>
      </c>
      <c r="Z476" s="155">
        <f t="shared" si="274"/>
        <v>3.4722222222221544E-3</v>
      </c>
      <c r="AA476" s="297">
        <v>0.78125</v>
      </c>
      <c r="AB476" s="565">
        <f t="shared" si="275"/>
        <v>0.31597222222222227</v>
      </c>
      <c r="AC476" s="297">
        <v>0.78125</v>
      </c>
      <c r="AD476" s="297">
        <v>0.78125</v>
      </c>
      <c r="AE476" s="9">
        <f t="shared" si="260"/>
        <v>0</v>
      </c>
      <c r="AF476" s="297">
        <v>0.79166666666666663</v>
      </c>
      <c r="AG476" s="297">
        <v>0.79513888888888884</v>
      </c>
      <c r="AH476" s="9">
        <f t="shared" si="281"/>
        <v>3.4722222222222099E-3</v>
      </c>
      <c r="AI476" s="154">
        <f t="shared" si="261"/>
        <v>0</v>
      </c>
      <c r="AJ476" s="154">
        <f t="shared" si="262"/>
        <v>5</v>
      </c>
      <c r="AK476" s="297">
        <v>0.79513888888888884</v>
      </c>
      <c r="AL476" s="297">
        <v>0.79861111111111116</v>
      </c>
      <c r="AM476" s="9">
        <f t="shared" si="283"/>
        <v>3.4722222222223209E-3</v>
      </c>
      <c r="AN476" s="568">
        <f t="shared" si="282"/>
        <v>0.43402777777777785</v>
      </c>
      <c r="AO476" s="10">
        <f t="shared" si="284"/>
        <v>10</v>
      </c>
      <c r="AP476" s="10">
        <f t="shared" si="285"/>
        <v>25</v>
      </c>
      <c r="AQ476" s="565">
        <f t="shared" si="276"/>
        <v>0.31597222222222227</v>
      </c>
      <c r="AR476" s="10">
        <f t="shared" si="286"/>
        <v>7</v>
      </c>
      <c r="AS476" s="10">
        <f t="shared" si="287"/>
        <v>35</v>
      </c>
      <c r="AT476" s="559"/>
      <c r="AU476" s="554"/>
      <c r="AV476" s="554"/>
      <c r="AW476" s="546">
        <f t="shared" si="264"/>
        <v>0</v>
      </c>
      <c r="AX476" s="546">
        <f t="shared" si="289"/>
        <v>0</v>
      </c>
      <c r="AY476" s="554"/>
      <c r="AZ476" s="546">
        <f t="shared" si="265"/>
        <v>0</v>
      </c>
      <c r="BA476" s="546">
        <f t="shared" si="266"/>
        <v>0</v>
      </c>
      <c r="BB476" s="554"/>
      <c r="BC476" s="546">
        <f t="shared" si="267"/>
        <v>0</v>
      </c>
      <c r="BD476" s="546">
        <f t="shared" si="268"/>
        <v>0</v>
      </c>
      <c r="BE476" s="554"/>
      <c r="BF476" s="546">
        <f t="shared" si="269"/>
        <v>0</v>
      </c>
      <c r="BG476" s="546">
        <f t="shared" si="270"/>
        <v>0</v>
      </c>
      <c r="BH476" s="554"/>
      <c r="BI476" s="637">
        <f t="shared" si="271"/>
        <v>0</v>
      </c>
      <c r="BJ476" s="558">
        <f t="shared" si="272"/>
        <v>0</v>
      </c>
      <c r="BK476" s="642">
        <f t="shared" si="277"/>
        <v>65.423050847457631</v>
      </c>
    </row>
    <row r="477" spans="1:63" s="298" customFormat="1" ht="20.25" customHeight="1" x14ac:dyDescent="0.25">
      <c r="A477" s="610">
        <v>40851</v>
      </c>
      <c r="B477" s="535">
        <f t="shared" si="288"/>
        <v>11</v>
      </c>
      <c r="C477" s="611">
        <v>1</v>
      </c>
      <c r="D477" s="612" t="s">
        <v>309</v>
      </c>
      <c r="E477" s="612" t="s">
        <v>276</v>
      </c>
      <c r="F477" s="535">
        <v>3395.26</v>
      </c>
      <c r="G477" s="611">
        <v>56</v>
      </c>
      <c r="H477" s="611">
        <v>3</v>
      </c>
      <c r="I477" s="559">
        <v>0.42708333333333331</v>
      </c>
      <c r="J477" s="559">
        <v>0.42708333333333331</v>
      </c>
      <c r="K477" s="297">
        <v>0.4513888888888889</v>
      </c>
      <c r="L477" s="565">
        <f t="shared" si="278"/>
        <v>2.430555555555558E-2</v>
      </c>
      <c r="M477" s="297">
        <v>0.47222222222222227</v>
      </c>
      <c r="N477" s="565">
        <f t="shared" si="279"/>
        <v>2.083333333333337E-2</v>
      </c>
      <c r="O477" s="297">
        <v>0.49305555555555558</v>
      </c>
      <c r="P477" s="565">
        <f t="shared" si="280"/>
        <v>2.0833333333333315E-2</v>
      </c>
      <c r="Q477" s="297">
        <v>0.5</v>
      </c>
      <c r="R477" s="297">
        <v>0.5625</v>
      </c>
      <c r="S477" s="9">
        <f t="shared" si="258"/>
        <v>6.25E-2</v>
      </c>
      <c r="T477" s="297">
        <v>0.5</v>
      </c>
      <c r="U477" s="297">
        <v>0.5625</v>
      </c>
      <c r="V477" s="9">
        <f t="shared" si="259"/>
        <v>6.25E-2</v>
      </c>
      <c r="W477" s="297">
        <v>0.5625</v>
      </c>
      <c r="X477" s="9">
        <f t="shared" si="273"/>
        <v>0</v>
      </c>
      <c r="Y477" s="297">
        <v>0.86111111111111116</v>
      </c>
      <c r="Z477" s="155">
        <f t="shared" si="274"/>
        <v>0.29861111111111116</v>
      </c>
      <c r="AA477" s="297">
        <v>1.125</v>
      </c>
      <c r="AB477" s="565">
        <f t="shared" si="275"/>
        <v>0.26388888888888884</v>
      </c>
      <c r="AC477" s="297">
        <v>1.125</v>
      </c>
      <c r="AD477" s="297">
        <v>1.125</v>
      </c>
      <c r="AE477" s="9">
        <f t="shared" si="260"/>
        <v>0</v>
      </c>
      <c r="AF477" s="297">
        <v>1.1388888888888888</v>
      </c>
      <c r="AG477" s="297">
        <v>1.1423611111111112</v>
      </c>
      <c r="AH477" s="9">
        <f t="shared" si="281"/>
        <v>3.4722222222223209E-3</v>
      </c>
      <c r="AI477" s="154">
        <f t="shared" si="261"/>
        <v>0</v>
      </c>
      <c r="AJ477" s="154">
        <f t="shared" si="262"/>
        <v>5</v>
      </c>
      <c r="AK477" s="297">
        <v>1.1423611111111112</v>
      </c>
      <c r="AL477" s="297">
        <v>1.1458333333333333</v>
      </c>
      <c r="AM477" s="9">
        <f t="shared" si="283"/>
        <v>3.4722222222220989E-3</v>
      </c>
      <c r="AN477" s="568">
        <f t="shared" si="282"/>
        <v>0.71875</v>
      </c>
      <c r="AO477" s="10">
        <f t="shared" si="284"/>
        <v>17</v>
      </c>
      <c r="AP477" s="10">
        <f t="shared" si="285"/>
        <v>15</v>
      </c>
      <c r="AQ477" s="565">
        <f t="shared" si="276"/>
        <v>0.26388888888888884</v>
      </c>
      <c r="AR477" s="10">
        <f t="shared" si="286"/>
        <v>6</v>
      </c>
      <c r="AS477" s="10">
        <f t="shared" si="287"/>
        <v>20</v>
      </c>
      <c r="AT477" s="559"/>
      <c r="AU477" s="554"/>
      <c r="AV477" s="554"/>
      <c r="AW477" s="546">
        <f t="shared" si="264"/>
        <v>0</v>
      </c>
      <c r="AX477" s="546">
        <f t="shared" si="289"/>
        <v>0</v>
      </c>
      <c r="AY477" s="554"/>
      <c r="AZ477" s="546">
        <f t="shared" si="265"/>
        <v>0</v>
      </c>
      <c r="BA477" s="546">
        <f t="shared" si="266"/>
        <v>0</v>
      </c>
      <c r="BB477" s="554"/>
      <c r="BC477" s="546">
        <f t="shared" si="267"/>
        <v>0</v>
      </c>
      <c r="BD477" s="546">
        <f t="shared" si="268"/>
        <v>0</v>
      </c>
      <c r="BE477" s="554"/>
      <c r="BF477" s="546">
        <f t="shared" si="269"/>
        <v>0</v>
      </c>
      <c r="BG477" s="546">
        <f t="shared" si="270"/>
        <v>0</v>
      </c>
      <c r="BH477" s="554"/>
      <c r="BI477" s="637">
        <f t="shared" si="271"/>
        <v>0</v>
      </c>
      <c r="BJ477" s="558">
        <f t="shared" si="272"/>
        <v>0</v>
      </c>
      <c r="BK477" s="642">
        <f t="shared" si="277"/>
        <v>60.629642857142862</v>
      </c>
    </row>
    <row r="478" spans="1:63" s="298" customFormat="1" ht="20.25" customHeight="1" x14ac:dyDescent="0.25">
      <c r="A478" s="610">
        <v>40852</v>
      </c>
      <c r="B478" s="535">
        <f t="shared" si="288"/>
        <v>11</v>
      </c>
      <c r="C478" s="611">
        <v>1</v>
      </c>
      <c r="D478" s="612" t="s">
        <v>271</v>
      </c>
      <c r="E478" s="612" t="s">
        <v>265</v>
      </c>
      <c r="F478" s="535">
        <v>3805.86</v>
      </c>
      <c r="G478" s="611">
        <v>59</v>
      </c>
      <c r="H478" s="611">
        <v>0</v>
      </c>
      <c r="I478" s="559">
        <v>0.1875</v>
      </c>
      <c r="J478" s="559">
        <v>0.1875</v>
      </c>
      <c r="K478" s="297">
        <v>0.19097222222222221</v>
      </c>
      <c r="L478" s="565">
        <f t="shared" si="278"/>
        <v>3.4722222222222099E-3</v>
      </c>
      <c r="M478" s="297">
        <v>0.20833333333333334</v>
      </c>
      <c r="N478" s="565">
        <f t="shared" si="279"/>
        <v>1.7361111111111133E-2</v>
      </c>
      <c r="O478" s="297">
        <v>0.23958333333333334</v>
      </c>
      <c r="P478" s="565">
        <f t="shared" si="280"/>
        <v>3.125E-2</v>
      </c>
      <c r="Q478" s="297">
        <v>0.23958333333333334</v>
      </c>
      <c r="R478" s="297">
        <v>0.32291666666666669</v>
      </c>
      <c r="S478" s="9">
        <f t="shared" si="258"/>
        <v>8.3333333333333343E-2</v>
      </c>
      <c r="T478" s="297">
        <v>0.23958333333333334</v>
      </c>
      <c r="U478" s="297">
        <v>0.32291666666666669</v>
      </c>
      <c r="V478" s="9">
        <f t="shared" si="259"/>
        <v>8.3333333333333343E-2</v>
      </c>
      <c r="W478" s="297">
        <v>0.3430555555555555</v>
      </c>
      <c r="X478" s="9">
        <f t="shared" si="273"/>
        <v>2.0138888888888817E-2</v>
      </c>
      <c r="Y478" s="297">
        <v>0.3444444444444445</v>
      </c>
      <c r="Z478" s="155">
        <f t="shared" si="274"/>
        <v>1.388888888888995E-3</v>
      </c>
      <c r="AA478" s="297">
        <v>0.42986111111111108</v>
      </c>
      <c r="AB478" s="565">
        <f t="shared" si="275"/>
        <v>8.5416666666666585E-2</v>
      </c>
      <c r="AC478" s="297">
        <v>0.42986111111111108</v>
      </c>
      <c r="AD478" s="297">
        <v>0.42986111111111108</v>
      </c>
      <c r="AE478" s="9">
        <f t="shared" si="260"/>
        <v>0</v>
      </c>
      <c r="AF478" s="297">
        <v>0.44791666666666669</v>
      </c>
      <c r="AG478" s="297">
        <v>0.4548611111111111</v>
      </c>
      <c r="AH478" s="9">
        <f t="shared" si="281"/>
        <v>6.9444444444444198E-3</v>
      </c>
      <c r="AI478" s="154">
        <f t="shared" si="261"/>
        <v>0</v>
      </c>
      <c r="AJ478" s="154">
        <f t="shared" si="262"/>
        <v>10</v>
      </c>
      <c r="AK478" s="297">
        <v>0.4548611111111111</v>
      </c>
      <c r="AL478" s="297">
        <v>0.48958333333333331</v>
      </c>
      <c r="AM478" s="9">
        <f t="shared" si="283"/>
        <v>3.472222222222221E-2</v>
      </c>
      <c r="AN478" s="568">
        <f t="shared" si="282"/>
        <v>0.30208333333333331</v>
      </c>
      <c r="AO478" s="10">
        <f t="shared" si="284"/>
        <v>7</v>
      </c>
      <c r="AP478" s="10">
        <f t="shared" si="285"/>
        <v>15</v>
      </c>
      <c r="AQ478" s="565">
        <f t="shared" si="276"/>
        <v>8.5416666666666585E-2</v>
      </c>
      <c r="AR478" s="10">
        <f t="shared" si="286"/>
        <v>2</v>
      </c>
      <c r="AS478" s="10">
        <f t="shared" si="287"/>
        <v>3</v>
      </c>
      <c r="AT478" s="559"/>
      <c r="AU478" s="554"/>
      <c r="AV478" s="554"/>
      <c r="AW478" s="546">
        <f t="shared" si="264"/>
        <v>0</v>
      </c>
      <c r="AX478" s="546">
        <f t="shared" si="289"/>
        <v>0</v>
      </c>
      <c r="AY478" s="554"/>
      <c r="AZ478" s="546">
        <f t="shared" si="265"/>
        <v>0</v>
      </c>
      <c r="BA478" s="546">
        <f t="shared" si="266"/>
        <v>0</v>
      </c>
      <c r="BB478" s="554"/>
      <c r="BC478" s="546">
        <f t="shared" si="267"/>
        <v>0</v>
      </c>
      <c r="BD478" s="546">
        <f t="shared" si="268"/>
        <v>0</v>
      </c>
      <c r="BE478" s="554"/>
      <c r="BF478" s="546">
        <f t="shared" si="269"/>
        <v>0</v>
      </c>
      <c r="BG478" s="546">
        <f t="shared" si="270"/>
        <v>0</v>
      </c>
      <c r="BH478" s="554"/>
      <c r="BI478" s="637">
        <f t="shared" si="271"/>
        <v>0</v>
      </c>
      <c r="BJ478" s="558">
        <f t="shared" si="272"/>
        <v>0</v>
      </c>
      <c r="BK478" s="642">
        <f t="shared" si="277"/>
        <v>64.506101694915259</v>
      </c>
    </row>
    <row r="479" spans="1:63" s="298" customFormat="1" ht="20.25" customHeight="1" x14ac:dyDescent="0.25">
      <c r="A479" s="610">
        <v>40852</v>
      </c>
      <c r="B479" s="535">
        <f t="shared" si="288"/>
        <v>11</v>
      </c>
      <c r="C479" s="611">
        <v>1</v>
      </c>
      <c r="D479" s="612" t="s">
        <v>271</v>
      </c>
      <c r="E479" s="612" t="s">
        <v>265</v>
      </c>
      <c r="F479" s="535">
        <v>3734.24</v>
      </c>
      <c r="G479" s="611">
        <v>58</v>
      </c>
      <c r="H479" s="611">
        <v>1</v>
      </c>
      <c r="I479" s="559">
        <v>0.38541666666666669</v>
      </c>
      <c r="J479" s="559">
        <v>0.38541666666666669</v>
      </c>
      <c r="K479" s="297">
        <v>0.3923611111111111</v>
      </c>
      <c r="L479" s="565">
        <f t="shared" si="278"/>
        <v>6.9444444444444198E-3</v>
      </c>
      <c r="M479" s="297">
        <v>0.40625</v>
      </c>
      <c r="N479" s="565">
        <f t="shared" si="279"/>
        <v>1.3888888888888895E-2</v>
      </c>
      <c r="O479" s="297">
        <v>0.42708333333333331</v>
      </c>
      <c r="P479" s="565">
        <f t="shared" si="280"/>
        <v>2.0833333333333315E-2</v>
      </c>
      <c r="Q479" s="297">
        <v>0.43055555555555558</v>
      </c>
      <c r="R479" s="297">
        <v>0.49305555555555558</v>
      </c>
      <c r="S479" s="9">
        <f t="shared" si="258"/>
        <v>6.25E-2</v>
      </c>
      <c r="T479" s="297">
        <v>0.43055555555555558</v>
      </c>
      <c r="U479" s="297">
        <v>0.49305555555555558</v>
      </c>
      <c r="V479" s="9">
        <f t="shared" si="259"/>
        <v>6.25E-2</v>
      </c>
      <c r="W479" s="297">
        <v>0.50624999999999998</v>
      </c>
      <c r="X479" s="9">
        <f t="shared" ref="X479:X510" si="290">W479-R479</f>
        <v>1.3194444444444398E-2</v>
      </c>
      <c r="Y479" s="297">
        <v>0.5180555555555556</v>
      </c>
      <c r="Z479" s="155">
        <f t="shared" si="274"/>
        <v>1.1805555555555625E-2</v>
      </c>
      <c r="AA479" s="297">
        <v>0.57430555555555551</v>
      </c>
      <c r="AB479" s="565">
        <f t="shared" si="275"/>
        <v>5.6249999999999911E-2</v>
      </c>
      <c r="AC479" s="297">
        <v>0.57430555555555551</v>
      </c>
      <c r="AD479" s="297">
        <v>0.57430555555555551</v>
      </c>
      <c r="AE479" s="9">
        <f t="shared" si="260"/>
        <v>0</v>
      </c>
      <c r="AF479" s="297">
        <v>0.58333333333333337</v>
      </c>
      <c r="AG479" s="297">
        <v>0.59027777777777779</v>
      </c>
      <c r="AH479" s="9">
        <f t="shared" si="281"/>
        <v>6.9444444444444198E-3</v>
      </c>
      <c r="AI479" s="154">
        <f t="shared" si="261"/>
        <v>0</v>
      </c>
      <c r="AJ479" s="154">
        <f t="shared" si="262"/>
        <v>10</v>
      </c>
      <c r="AK479" s="297">
        <v>0.59027777777777779</v>
      </c>
      <c r="AL479" s="297">
        <v>0.59027777777777779</v>
      </c>
      <c r="AM479" s="9">
        <f t="shared" si="283"/>
        <v>0</v>
      </c>
      <c r="AN479" s="568">
        <f t="shared" si="282"/>
        <v>0.2048611111111111</v>
      </c>
      <c r="AO479" s="10">
        <f t="shared" si="284"/>
        <v>4</v>
      </c>
      <c r="AP479" s="10">
        <f t="shared" si="285"/>
        <v>55</v>
      </c>
      <c r="AQ479" s="565">
        <f t="shared" si="276"/>
        <v>5.6249999999999911E-2</v>
      </c>
      <c r="AR479" s="10">
        <f t="shared" si="286"/>
        <v>1</v>
      </c>
      <c r="AS479" s="10">
        <f t="shared" si="287"/>
        <v>21</v>
      </c>
      <c r="AT479" s="559"/>
      <c r="AU479" s="554"/>
      <c r="AV479" s="554"/>
      <c r="AW479" s="546">
        <f t="shared" si="264"/>
        <v>0</v>
      </c>
      <c r="AX479" s="546">
        <f t="shared" si="289"/>
        <v>0</v>
      </c>
      <c r="AY479" s="554"/>
      <c r="AZ479" s="546">
        <f t="shared" si="265"/>
        <v>0</v>
      </c>
      <c r="BA479" s="546">
        <f t="shared" si="266"/>
        <v>0</v>
      </c>
      <c r="BB479" s="554"/>
      <c r="BC479" s="546">
        <f t="shared" si="267"/>
        <v>0</v>
      </c>
      <c r="BD479" s="546">
        <f t="shared" si="268"/>
        <v>0</v>
      </c>
      <c r="BE479" s="554"/>
      <c r="BF479" s="546">
        <f t="shared" si="269"/>
        <v>0</v>
      </c>
      <c r="BG479" s="546">
        <f t="shared" si="270"/>
        <v>0</v>
      </c>
      <c r="BH479" s="554"/>
      <c r="BI479" s="637">
        <f t="shared" si="271"/>
        <v>0</v>
      </c>
      <c r="BJ479" s="558">
        <f t="shared" si="272"/>
        <v>0</v>
      </c>
      <c r="BK479" s="642">
        <f t="shared" si="277"/>
        <v>64.383448275862065</v>
      </c>
    </row>
    <row r="480" spans="1:63" s="298" customFormat="1" ht="20.25" customHeight="1" x14ac:dyDescent="0.25">
      <c r="A480" s="610">
        <v>40852</v>
      </c>
      <c r="B480" s="535">
        <f t="shared" si="288"/>
        <v>11</v>
      </c>
      <c r="C480" s="611">
        <v>3</v>
      </c>
      <c r="D480" s="612" t="s">
        <v>243</v>
      </c>
      <c r="E480" s="612" t="s">
        <v>423</v>
      </c>
      <c r="F480" s="535">
        <v>3341.08</v>
      </c>
      <c r="G480" s="611">
        <v>56</v>
      </c>
      <c r="H480" s="611">
        <v>3</v>
      </c>
      <c r="I480" s="559">
        <v>4.1666666666666664E-2</v>
      </c>
      <c r="J480" s="559">
        <v>4.1666666666666664E-2</v>
      </c>
      <c r="K480" s="297">
        <v>4.5138888888888888E-2</v>
      </c>
      <c r="L480" s="565">
        <f t="shared" si="278"/>
        <v>3.4722222222222238E-3</v>
      </c>
      <c r="M480" s="297">
        <v>5.2083333333333336E-2</v>
      </c>
      <c r="N480" s="565">
        <f t="shared" si="279"/>
        <v>6.9444444444444475E-3</v>
      </c>
      <c r="O480" s="297">
        <v>7.2916666666666671E-2</v>
      </c>
      <c r="P480" s="565">
        <f t="shared" si="280"/>
        <v>2.0833333333333336E-2</v>
      </c>
      <c r="Q480" s="297">
        <v>7.6388888888888895E-2</v>
      </c>
      <c r="R480" s="297">
        <v>0.11458333333333333</v>
      </c>
      <c r="S480" s="9">
        <f t="shared" ref="S480:S529" si="291">R480-Q480</f>
        <v>3.8194444444444434E-2</v>
      </c>
      <c r="T480" s="297">
        <v>7.6388888888888895E-2</v>
      </c>
      <c r="U480" s="297">
        <v>0.11458333333333333</v>
      </c>
      <c r="V480" s="9">
        <f t="shared" ref="V480:V518" si="292">U480-T480</f>
        <v>3.8194444444444434E-2</v>
      </c>
      <c r="W480" s="297">
        <v>0.36805555555555558</v>
      </c>
      <c r="X480" s="9">
        <f t="shared" si="290"/>
        <v>0.25347222222222227</v>
      </c>
      <c r="Y480" s="297">
        <v>0.37013888888888885</v>
      </c>
      <c r="Z480" s="155">
        <f t="shared" si="274"/>
        <v>2.0833333333332704E-3</v>
      </c>
      <c r="AA480" s="297">
        <v>0.41180555555555554</v>
      </c>
      <c r="AB480" s="565">
        <f t="shared" si="275"/>
        <v>4.1666666666666685E-2</v>
      </c>
      <c r="AC480" s="297">
        <v>0.41180555555555554</v>
      </c>
      <c r="AD480" s="297">
        <v>0.41180555555555554</v>
      </c>
      <c r="AE480" s="9">
        <f t="shared" ref="AE480:AE523" si="293">AD480-AC480</f>
        <v>0</v>
      </c>
      <c r="AF480" s="297">
        <v>0.42708333333333331</v>
      </c>
      <c r="AG480" s="297">
        <v>0.4375</v>
      </c>
      <c r="AH480" s="9">
        <f t="shared" si="281"/>
        <v>1.0416666666666685E-2</v>
      </c>
      <c r="AI480" s="154">
        <f t="shared" ref="AI480:AI597" si="294">HOUR(AH480)</f>
        <v>0</v>
      </c>
      <c r="AJ480" s="154">
        <f t="shared" ref="AJ480:AJ597" si="295">MINUTE(AH480)</f>
        <v>15</v>
      </c>
      <c r="AK480" s="297">
        <v>0.4375</v>
      </c>
      <c r="AL480" s="297">
        <v>0.4375</v>
      </c>
      <c r="AM480" s="9">
        <f t="shared" si="283"/>
        <v>0</v>
      </c>
      <c r="AN480" s="568">
        <f t="shared" si="282"/>
        <v>0.39583333333333331</v>
      </c>
      <c r="AO480" s="10">
        <f t="shared" si="284"/>
        <v>9</v>
      </c>
      <c r="AP480" s="10">
        <f t="shared" si="285"/>
        <v>30</v>
      </c>
      <c r="AQ480" s="565">
        <f t="shared" si="276"/>
        <v>4.1666666666666685E-2</v>
      </c>
      <c r="AR480" s="10">
        <f t="shared" si="286"/>
        <v>1</v>
      </c>
      <c r="AS480" s="10">
        <f t="shared" si="287"/>
        <v>0</v>
      </c>
      <c r="AT480" s="559"/>
      <c r="AU480" s="554"/>
      <c r="AV480" s="554"/>
      <c r="AW480" s="546">
        <f t="shared" si="264"/>
        <v>0</v>
      </c>
      <c r="AX480" s="546">
        <f t="shared" si="289"/>
        <v>0</v>
      </c>
      <c r="AY480" s="554"/>
      <c r="AZ480" s="546">
        <f t="shared" si="265"/>
        <v>0</v>
      </c>
      <c r="BA480" s="546">
        <f t="shared" si="266"/>
        <v>0</v>
      </c>
      <c r="BB480" s="554"/>
      <c r="BC480" s="546">
        <f t="shared" si="267"/>
        <v>0</v>
      </c>
      <c r="BD480" s="546">
        <f t="shared" si="268"/>
        <v>0</v>
      </c>
      <c r="BE480" s="554"/>
      <c r="BF480" s="546">
        <f t="shared" si="269"/>
        <v>0</v>
      </c>
      <c r="BG480" s="546">
        <f t="shared" si="270"/>
        <v>0</v>
      </c>
      <c r="BH480" s="554"/>
      <c r="BI480" s="637">
        <f t="shared" si="271"/>
        <v>0</v>
      </c>
      <c r="BJ480" s="558">
        <f t="shared" si="272"/>
        <v>0</v>
      </c>
      <c r="BK480" s="642">
        <f t="shared" si="277"/>
        <v>59.662142857142854</v>
      </c>
    </row>
    <row r="481" spans="1:63" s="298" customFormat="1" ht="20.25" customHeight="1" x14ac:dyDescent="0.25">
      <c r="A481" s="610">
        <v>40852</v>
      </c>
      <c r="B481" s="535">
        <f t="shared" si="288"/>
        <v>11</v>
      </c>
      <c r="C481" s="611">
        <v>3</v>
      </c>
      <c r="D481" s="612" t="s">
        <v>298</v>
      </c>
      <c r="E481" s="612" t="s">
        <v>424</v>
      </c>
      <c r="F481" s="535">
        <v>3668.99</v>
      </c>
      <c r="G481" s="611">
        <v>59</v>
      </c>
      <c r="H481" s="611">
        <v>0</v>
      </c>
      <c r="I481" s="559">
        <v>0.49652777777777773</v>
      </c>
      <c r="J481" s="559">
        <v>0.49652777777777773</v>
      </c>
      <c r="K481" s="297">
        <v>0.50347222222222221</v>
      </c>
      <c r="L481" s="565">
        <f t="shared" si="278"/>
        <v>6.9444444444444753E-3</v>
      </c>
      <c r="M481" s="297">
        <v>0.50347222222222221</v>
      </c>
      <c r="N481" s="565">
        <f t="shared" si="279"/>
        <v>0</v>
      </c>
      <c r="O481" s="297">
        <v>0.52777777777777779</v>
      </c>
      <c r="P481" s="565">
        <f t="shared" si="280"/>
        <v>2.430555555555558E-2</v>
      </c>
      <c r="Q481" s="297">
        <v>0.53125</v>
      </c>
      <c r="R481" s="297">
        <v>0.57291666666666663</v>
      </c>
      <c r="S481" s="9">
        <f t="shared" si="291"/>
        <v>4.166666666666663E-2</v>
      </c>
      <c r="T481" s="297">
        <v>0.53125</v>
      </c>
      <c r="U481" s="297">
        <v>0.57291666666666663</v>
      </c>
      <c r="V481" s="9">
        <f t="shared" si="292"/>
        <v>4.166666666666663E-2</v>
      </c>
      <c r="W481" s="297">
        <v>0.57638888888888895</v>
      </c>
      <c r="X481" s="9">
        <f t="shared" si="290"/>
        <v>3.4722222222223209E-3</v>
      </c>
      <c r="Y481" s="297">
        <v>0.62152777777777779</v>
      </c>
      <c r="Z481" s="155">
        <f t="shared" si="274"/>
        <v>4.513888888888884E-2</v>
      </c>
      <c r="AA481" s="297">
        <v>0.71875</v>
      </c>
      <c r="AB481" s="565">
        <f t="shared" si="275"/>
        <v>9.722222222222221E-2</v>
      </c>
      <c r="AC481" s="297">
        <v>0.71875</v>
      </c>
      <c r="AD481" s="297">
        <v>0.71875</v>
      </c>
      <c r="AE481" s="9">
        <f t="shared" si="293"/>
        <v>0</v>
      </c>
      <c r="AF481" s="297">
        <v>0.73263888888888884</v>
      </c>
      <c r="AG481" s="297">
        <v>0.73611111111111116</v>
      </c>
      <c r="AH481" s="9">
        <f t="shared" si="281"/>
        <v>3.4722222222223209E-3</v>
      </c>
      <c r="AI481" s="154">
        <f t="shared" si="294"/>
        <v>0</v>
      </c>
      <c r="AJ481" s="154">
        <f t="shared" si="295"/>
        <v>5</v>
      </c>
      <c r="AK481" s="297">
        <v>0.73611111111111116</v>
      </c>
      <c r="AL481" s="297">
        <v>0.73958333333333337</v>
      </c>
      <c r="AM481" s="9">
        <f t="shared" si="283"/>
        <v>3.4722222222222099E-3</v>
      </c>
      <c r="AN481" s="568">
        <f t="shared" si="282"/>
        <v>0.24305555555555564</v>
      </c>
      <c r="AO481" s="10">
        <f t="shared" si="284"/>
        <v>5</v>
      </c>
      <c r="AP481" s="10">
        <f t="shared" si="285"/>
        <v>50</v>
      </c>
      <c r="AQ481" s="565">
        <f t="shared" si="276"/>
        <v>9.722222222222221E-2</v>
      </c>
      <c r="AR481" s="10">
        <f t="shared" si="286"/>
        <v>2</v>
      </c>
      <c r="AS481" s="10">
        <f t="shared" si="287"/>
        <v>20</v>
      </c>
      <c r="AT481" s="559"/>
      <c r="AU481" s="554"/>
      <c r="AV481" s="554"/>
      <c r="AW481" s="546">
        <f t="shared" si="264"/>
        <v>0</v>
      </c>
      <c r="AX481" s="546">
        <f t="shared" si="289"/>
        <v>0</v>
      </c>
      <c r="AY481" s="554"/>
      <c r="AZ481" s="546">
        <f t="shared" si="265"/>
        <v>0</v>
      </c>
      <c r="BA481" s="546">
        <f t="shared" si="266"/>
        <v>0</v>
      </c>
      <c r="BB481" s="554"/>
      <c r="BC481" s="546">
        <f t="shared" si="267"/>
        <v>0</v>
      </c>
      <c r="BD481" s="546">
        <f t="shared" si="268"/>
        <v>0</v>
      </c>
      <c r="BE481" s="554"/>
      <c r="BF481" s="546">
        <f t="shared" si="269"/>
        <v>0</v>
      </c>
      <c r="BG481" s="546">
        <f t="shared" si="270"/>
        <v>0</v>
      </c>
      <c r="BH481" s="554"/>
      <c r="BI481" s="637">
        <f t="shared" si="271"/>
        <v>0</v>
      </c>
      <c r="BJ481" s="558">
        <f t="shared" si="272"/>
        <v>0</v>
      </c>
      <c r="BK481" s="642">
        <f t="shared" si="277"/>
        <v>62.186271186440678</v>
      </c>
    </row>
    <row r="482" spans="1:63" s="298" customFormat="1" ht="20.25" customHeight="1" x14ac:dyDescent="0.25">
      <c r="A482" s="610">
        <v>40852</v>
      </c>
      <c r="B482" s="535">
        <f t="shared" si="288"/>
        <v>11</v>
      </c>
      <c r="C482" s="611">
        <v>13</v>
      </c>
      <c r="D482" s="612" t="s">
        <v>33</v>
      </c>
      <c r="E482" s="612" t="s">
        <v>288</v>
      </c>
      <c r="F482" s="535">
        <v>3058.62</v>
      </c>
      <c r="G482" s="611">
        <v>50</v>
      </c>
      <c r="H482" s="611">
        <v>9</v>
      </c>
      <c r="I482" s="559">
        <v>0.59375</v>
      </c>
      <c r="J482" s="559">
        <v>0.59375</v>
      </c>
      <c r="K482" s="297">
        <v>0.59375</v>
      </c>
      <c r="L482" s="565">
        <f t="shared" si="278"/>
        <v>0</v>
      </c>
      <c r="M482" s="297">
        <v>0.60069444444444442</v>
      </c>
      <c r="N482" s="565">
        <f t="shared" si="279"/>
        <v>6.9444444444444198E-3</v>
      </c>
      <c r="O482" s="297">
        <v>0.63541666666666663</v>
      </c>
      <c r="P482" s="565">
        <f t="shared" si="280"/>
        <v>3.472222222222221E-2</v>
      </c>
      <c r="Q482" s="297">
        <v>0.63888888888888895</v>
      </c>
      <c r="R482" s="297">
        <v>0.72916666666666663</v>
      </c>
      <c r="S482" s="9">
        <f t="shared" si="291"/>
        <v>9.0277777777777679E-2</v>
      </c>
      <c r="T482" s="297">
        <v>0.63888888888888895</v>
      </c>
      <c r="U482" s="297">
        <v>0.72916666666666663</v>
      </c>
      <c r="V482" s="9">
        <f t="shared" si="292"/>
        <v>9.0277777777777679E-2</v>
      </c>
      <c r="W482" s="297">
        <v>0.73611111111111116</v>
      </c>
      <c r="X482" s="9">
        <f t="shared" si="290"/>
        <v>6.9444444444445308E-3</v>
      </c>
      <c r="Y482" s="297">
        <v>0.77083333333333337</v>
      </c>
      <c r="Z482" s="155">
        <f t="shared" si="274"/>
        <v>3.472222222222221E-2</v>
      </c>
      <c r="AA482" s="297">
        <v>0.84305555555555556</v>
      </c>
      <c r="AB482" s="565">
        <f t="shared" si="275"/>
        <v>7.2222222222222188E-2</v>
      </c>
      <c r="AC482" s="297">
        <v>0.84305555555555556</v>
      </c>
      <c r="AD482" s="297">
        <v>0.84305555555555556</v>
      </c>
      <c r="AE482" s="9">
        <f t="shared" si="293"/>
        <v>0</v>
      </c>
      <c r="AF482" s="297">
        <v>0.85069444444444453</v>
      </c>
      <c r="AG482" s="297">
        <v>0.85416666666666663</v>
      </c>
      <c r="AH482" s="9">
        <f t="shared" si="281"/>
        <v>3.4722222222220989E-3</v>
      </c>
      <c r="AI482" s="154">
        <f t="shared" si="294"/>
        <v>0</v>
      </c>
      <c r="AJ482" s="154">
        <f t="shared" si="295"/>
        <v>5</v>
      </c>
      <c r="AK482" s="297">
        <v>0.85416666666666663</v>
      </c>
      <c r="AL482" s="297">
        <v>0.85416666666666663</v>
      </c>
      <c r="AM482" s="9">
        <f t="shared" si="283"/>
        <v>0</v>
      </c>
      <c r="AN482" s="568">
        <f t="shared" si="282"/>
        <v>0.26041666666666663</v>
      </c>
      <c r="AO482" s="10">
        <f t="shared" si="284"/>
        <v>6</v>
      </c>
      <c r="AP482" s="10">
        <f t="shared" si="285"/>
        <v>15</v>
      </c>
      <c r="AQ482" s="565">
        <f t="shared" si="276"/>
        <v>7.2222222222222188E-2</v>
      </c>
      <c r="AR482" s="10">
        <f t="shared" si="286"/>
        <v>1</v>
      </c>
      <c r="AS482" s="10">
        <f t="shared" si="287"/>
        <v>44</v>
      </c>
      <c r="AT482" s="559"/>
      <c r="AU482" s="554"/>
      <c r="AV482" s="554"/>
      <c r="AW482" s="546">
        <f t="shared" si="264"/>
        <v>0</v>
      </c>
      <c r="AX482" s="546">
        <f t="shared" si="289"/>
        <v>0</v>
      </c>
      <c r="AY482" s="554"/>
      <c r="AZ482" s="546">
        <f t="shared" si="265"/>
        <v>0</v>
      </c>
      <c r="BA482" s="546">
        <f t="shared" si="266"/>
        <v>0</v>
      </c>
      <c r="BB482" s="554"/>
      <c r="BC482" s="546">
        <f t="shared" si="267"/>
        <v>0</v>
      </c>
      <c r="BD482" s="546">
        <f t="shared" si="268"/>
        <v>0</v>
      </c>
      <c r="BE482" s="554"/>
      <c r="BF482" s="546">
        <f t="shared" si="269"/>
        <v>0</v>
      </c>
      <c r="BG482" s="546">
        <f t="shared" si="270"/>
        <v>0</v>
      </c>
      <c r="BH482" s="554"/>
      <c r="BI482" s="637">
        <f t="shared" si="271"/>
        <v>0</v>
      </c>
      <c r="BJ482" s="558">
        <f t="shared" si="272"/>
        <v>0</v>
      </c>
      <c r="BK482" s="642">
        <f t="shared" si="277"/>
        <v>61.172399999999996</v>
      </c>
    </row>
    <row r="483" spans="1:63" s="298" customFormat="1" ht="20.25" customHeight="1" x14ac:dyDescent="0.25">
      <c r="A483" s="610">
        <v>40852</v>
      </c>
      <c r="B483" s="535">
        <f t="shared" si="288"/>
        <v>11</v>
      </c>
      <c r="C483" s="611">
        <v>2</v>
      </c>
      <c r="D483" s="612" t="s">
        <v>422</v>
      </c>
      <c r="E483" s="612" t="s">
        <v>265</v>
      </c>
      <c r="F483" s="535">
        <v>3917.9</v>
      </c>
      <c r="G483" s="611">
        <v>59</v>
      </c>
      <c r="H483" s="611">
        <v>0</v>
      </c>
      <c r="I483" s="559">
        <v>0.53125</v>
      </c>
      <c r="J483" s="559">
        <v>0.53125</v>
      </c>
      <c r="K483" s="297">
        <v>0.53125</v>
      </c>
      <c r="L483" s="565">
        <f t="shared" si="278"/>
        <v>0</v>
      </c>
      <c r="M483" s="297">
        <v>0.6875</v>
      </c>
      <c r="N483" s="565">
        <f t="shared" si="279"/>
        <v>0.15625</v>
      </c>
      <c r="O483" s="297">
        <v>0.71180555555555547</v>
      </c>
      <c r="P483" s="565">
        <f t="shared" si="280"/>
        <v>2.4305555555555469E-2</v>
      </c>
      <c r="Q483" s="297">
        <v>0.71875</v>
      </c>
      <c r="R483" s="297">
        <v>0.8125</v>
      </c>
      <c r="S483" s="9">
        <f t="shared" si="291"/>
        <v>9.375E-2</v>
      </c>
      <c r="T483" s="297">
        <v>0.71875</v>
      </c>
      <c r="U483" s="297">
        <v>0.8125</v>
      </c>
      <c r="V483" s="9">
        <f t="shared" si="292"/>
        <v>9.375E-2</v>
      </c>
      <c r="W483" s="297">
        <v>0.81597222222222221</v>
      </c>
      <c r="X483" s="9">
        <f t="shared" si="290"/>
        <v>3.4722222222222099E-3</v>
      </c>
      <c r="Y483" s="297">
        <v>0.90277777777777779</v>
      </c>
      <c r="Z483" s="155">
        <f t="shared" si="274"/>
        <v>8.680555555555558E-2</v>
      </c>
      <c r="AA483" s="297">
        <v>1.0131944444444445</v>
      </c>
      <c r="AB483" s="565">
        <f t="shared" si="275"/>
        <v>0.11041666666666672</v>
      </c>
      <c r="AC483" s="297">
        <v>1.0131944444444445</v>
      </c>
      <c r="AD483" s="297">
        <v>1.0131944444444445</v>
      </c>
      <c r="AE483" s="9">
        <f t="shared" si="293"/>
        <v>0</v>
      </c>
      <c r="AF483" s="297">
        <v>1.03125</v>
      </c>
      <c r="AG483" s="297">
        <v>1.0381944444444444</v>
      </c>
      <c r="AH483" s="9">
        <f t="shared" si="281"/>
        <v>6.9444444444444198E-3</v>
      </c>
      <c r="AI483" s="154">
        <f t="shared" si="294"/>
        <v>0</v>
      </c>
      <c r="AJ483" s="154">
        <f t="shared" si="295"/>
        <v>10</v>
      </c>
      <c r="AK483" s="297">
        <v>1.0381944444444444</v>
      </c>
      <c r="AL483" s="297">
        <v>1.0416666666666667</v>
      </c>
      <c r="AM483" s="9">
        <f t="shared" si="283"/>
        <v>3.4722222222223209E-3</v>
      </c>
      <c r="AN483" s="568">
        <f t="shared" si="282"/>
        <v>0.51041666666666674</v>
      </c>
      <c r="AO483" s="10">
        <f t="shared" si="284"/>
        <v>12</v>
      </c>
      <c r="AP483" s="10">
        <f t="shared" si="285"/>
        <v>15</v>
      </c>
      <c r="AQ483" s="565">
        <f t="shared" si="276"/>
        <v>0.11041666666666672</v>
      </c>
      <c r="AR483" s="10">
        <f t="shared" si="286"/>
        <v>2</v>
      </c>
      <c r="AS483" s="10">
        <f t="shared" si="287"/>
        <v>39</v>
      </c>
      <c r="AT483" s="559"/>
      <c r="AU483" s="554"/>
      <c r="AV483" s="554"/>
      <c r="AW483" s="546">
        <f t="shared" si="264"/>
        <v>0</v>
      </c>
      <c r="AX483" s="546">
        <f t="shared" si="289"/>
        <v>0</v>
      </c>
      <c r="AY483" s="554"/>
      <c r="AZ483" s="546">
        <f t="shared" si="265"/>
        <v>0</v>
      </c>
      <c r="BA483" s="546">
        <f t="shared" si="266"/>
        <v>0</v>
      </c>
      <c r="BB483" s="554"/>
      <c r="BC483" s="546">
        <f t="shared" si="267"/>
        <v>0</v>
      </c>
      <c r="BD483" s="546">
        <f t="shared" si="268"/>
        <v>0</v>
      </c>
      <c r="BE483" s="554"/>
      <c r="BF483" s="546">
        <f t="shared" si="269"/>
        <v>0</v>
      </c>
      <c r="BG483" s="546">
        <f t="shared" si="270"/>
        <v>0</v>
      </c>
      <c r="BH483" s="554"/>
      <c r="BI483" s="637">
        <f t="shared" si="271"/>
        <v>0</v>
      </c>
      <c r="BJ483" s="558">
        <f t="shared" si="272"/>
        <v>0</v>
      </c>
      <c r="BK483" s="642">
        <f t="shared" si="277"/>
        <v>66.405084745762707</v>
      </c>
    </row>
    <row r="484" spans="1:63" s="298" customFormat="1" ht="20.25" customHeight="1" x14ac:dyDescent="0.25">
      <c r="A484" s="610">
        <v>40852</v>
      </c>
      <c r="B484" s="535">
        <f t="shared" si="288"/>
        <v>11</v>
      </c>
      <c r="C484" s="611">
        <v>14</v>
      </c>
      <c r="D484" s="612" t="s">
        <v>33</v>
      </c>
      <c r="E484" s="612" t="s">
        <v>425</v>
      </c>
      <c r="F484" s="535">
        <v>3779.54</v>
      </c>
      <c r="G484" s="611">
        <v>59</v>
      </c>
      <c r="H484" s="611">
        <v>0</v>
      </c>
      <c r="I484" s="559">
        <v>0.80208333333333337</v>
      </c>
      <c r="J484" s="559">
        <v>0.80208333333333337</v>
      </c>
      <c r="K484" s="297">
        <v>0.80208333333333337</v>
      </c>
      <c r="L484" s="565">
        <f t="shared" si="278"/>
        <v>0</v>
      </c>
      <c r="M484" s="297">
        <v>0.80902777777777779</v>
      </c>
      <c r="N484" s="565">
        <f t="shared" si="279"/>
        <v>6.9444444444444198E-3</v>
      </c>
      <c r="O484" s="297">
        <v>0.84722222222222221</v>
      </c>
      <c r="P484" s="565">
        <f t="shared" si="280"/>
        <v>3.819444444444442E-2</v>
      </c>
      <c r="Q484" s="297">
        <v>0.85416666666666663</v>
      </c>
      <c r="R484" s="297">
        <v>0.97916666666666663</v>
      </c>
      <c r="S484" s="9">
        <f t="shared" si="291"/>
        <v>0.125</v>
      </c>
      <c r="T484" s="297">
        <v>0.85416666666666663</v>
      </c>
      <c r="U484" s="297">
        <v>0.97916666666666663</v>
      </c>
      <c r="V484" s="9">
        <f t="shared" si="292"/>
        <v>0.125</v>
      </c>
      <c r="W484" s="297">
        <v>1.0506944444444444</v>
      </c>
      <c r="X484" s="9">
        <f t="shared" si="290"/>
        <v>7.1527777777777746E-2</v>
      </c>
      <c r="Y484" s="297">
        <v>1.0520833333333333</v>
      </c>
      <c r="Z484" s="155">
        <f t="shared" si="274"/>
        <v>1.388888888888884E-3</v>
      </c>
      <c r="AA484" s="297">
        <v>1.1520833333333333</v>
      </c>
      <c r="AB484" s="565">
        <f t="shared" si="275"/>
        <v>0.10000000000000009</v>
      </c>
      <c r="AC484" s="297">
        <v>1.1520833333333333</v>
      </c>
      <c r="AD484" s="297">
        <v>1.1520833333333333</v>
      </c>
      <c r="AE484" s="9">
        <f t="shared" si="293"/>
        <v>0</v>
      </c>
      <c r="AF484" s="297">
        <v>1.1631944444444444</v>
      </c>
      <c r="AG484" s="297">
        <v>1.1701388888888888</v>
      </c>
      <c r="AH484" s="9">
        <f t="shared" si="281"/>
        <v>6.9444444444444198E-3</v>
      </c>
      <c r="AI484" s="154">
        <f t="shared" si="294"/>
        <v>0</v>
      </c>
      <c r="AJ484" s="154">
        <f t="shared" si="295"/>
        <v>10</v>
      </c>
      <c r="AK484" s="297">
        <v>1.1701388888888888</v>
      </c>
      <c r="AL484" s="297">
        <v>1.1736111111111112</v>
      </c>
      <c r="AM484" s="9">
        <f t="shared" si="283"/>
        <v>3.4722222222223209E-3</v>
      </c>
      <c r="AN484" s="568">
        <f t="shared" si="282"/>
        <v>0.37152777777777779</v>
      </c>
      <c r="AO484" s="10">
        <f t="shared" si="284"/>
        <v>8</v>
      </c>
      <c r="AP484" s="10">
        <f t="shared" si="285"/>
        <v>55</v>
      </c>
      <c r="AQ484" s="565">
        <f t="shared" si="276"/>
        <v>0.10000000000000009</v>
      </c>
      <c r="AR484" s="10">
        <f t="shared" si="286"/>
        <v>2</v>
      </c>
      <c r="AS484" s="10">
        <f t="shared" si="287"/>
        <v>24</v>
      </c>
      <c r="AT484" s="559"/>
      <c r="AU484" s="554"/>
      <c r="AV484" s="554"/>
      <c r="AW484" s="546">
        <f t="shared" si="264"/>
        <v>0</v>
      </c>
      <c r="AX484" s="546">
        <f t="shared" si="289"/>
        <v>0</v>
      </c>
      <c r="AY484" s="554"/>
      <c r="AZ484" s="546">
        <f t="shared" si="265"/>
        <v>0</v>
      </c>
      <c r="BA484" s="546">
        <f t="shared" si="266"/>
        <v>0</v>
      </c>
      <c r="BB484" s="554"/>
      <c r="BC484" s="546">
        <f t="shared" si="267"/>
        <v>0</v>
      </c>
      <c r="BD484" s="546">
        <f t="shared" si="268"/>
        <v>0</v>
      </c>
      <c r="BE484" s="554"/>
      <c r="BF484" s="546">
        <f t="shared" si="269"/>
        <v>0</v>
      </c>
      <c r="BG484" s="546">
        <f t="shared" si="270"/>
        <v>0</v>
      </c>
      <c r="BH484" s="554"/>
      <c r="BI484" s="637">
        <f t="shared" si="271"/>
        <v>0</v>
      </c>
      <c r="BJ484" s="558">
        <f t="shared" si="272"/>
        <v>0</v>
      </c>
      <c r="BK484" s="642">
        <f t="shared" si="277"/>
        <v>64.06</v>
      </c>
    </row>
    <row r="485" spans="1:63" s="298" customFormat="1" x14ac:dyDescent="0.25">
      <c r="A485" s="610">
        <v>40853</v>
      </c>
      <c r="B485" s="535">
        <f t="shared" si="288"/>
        <v>11</v>
      </c>
      <c r="C485" s="611">
        <v>15</v>
      </c>
      <c r="D485" s="612" t="s">
        <v>33</v>
      </c>
      <c r="E485" s="612" t="s">
        <v>287</v>
      </c>
      <c r="F485" s="535">
        <v>3749.43</v>
      </c>
      <c r="G485" s="611">
        <v>59</v>
      </c>
      <c r="H485" s="611">
        <v>0</v>
      </c>
      <c r="I485" s="559">
        <v>0.15625</v>
      </c>
      <c r="J485" s="559">
        <v>0.15625</v>
      </c>
      <c r="K485" s="297">
        <v>0.15972222222222224</v>
      </c>
      <c r="L485" s="565">
        <f t="shared" si="278"/>
        <v>3.4722222222222376E-3</v>
      </c>
      <c r="M485" s="297">
        <v>0.16666666666666666</v>
      </c>
      <c r="N485" s="565">
        <f t="shared" si="279"/>
        <v>6.9444444444444198E-3</v>
      </c>
      <c r="O485" s="297">
        <v>0.20833333333333334</v>
      </c>
      <c r="P485" s="565">
        <f t="shared" si="280"/>
        <v>4.1666666666666685E-2</v>
      </c>
      <c r="Q485" s="297">
        <v>0.21527777777777779</v>
      </c>
      <c r="R485" s="297">
        <v>0.23958333333333334</v>
      </c>
      <c r="S485" s="9">
        <f t="shared" si="291"/>
        <v>2.4305555555555552E-2</v>
      </c>
      <c r="T485" s="297">
        <v>0.21527777777777779</v>
      </c>
      <c r="U485" s="297">
        <v>0.23958333333333334</v>
      </c>
      <c r="V485" s="9">
        <f t="shared" si="292"/>
        <v>2.4305555555555552E-2</v>
      </c>
      <c r="W485" s="297">
        <v>0.24305555555555555</v>
      </c>
      <c r="X485" s="9">
        <f t="shared" si="290"/>
        <v>3.4722222222222099E-3</v>
      </c>
      <c r="Y485" s="297">
        <v>0.24583333333333335</v>
      </c>
      <c r="Z485" s="155">
        <f t="shared" si="274"/>
        <v>2.7777777777777957E-3</v>
      </c>
      <c r="AA485" s="297">
        <v>0.42083333333333334</v>
      </c>
      <c r="AB485" s="565">
        <f t="shared" si="275"/>
        <v>0.17499999999999999</v>
      </c>
      <c r="AC485" s="297">
        <v>0.42083333333333334</v>
      </c>
      <c r="AD485" s="297">
        <v>0.42083333333333334</v>
      </c>
      <c r="AE485" s="9">
        <f t="shared" si="293"/>
        <v>0</v>
      </c>
      <c r="AF485" s="297">
        <v>0.42708333333333331</v>
      </c>
      <c r="AG485" s="297">
        <v>0.43402777777777773</v>
      </c>
      <c r="AH485" s="9">
        <f t="shared" si="281"/>
        <v>6.9444444444444198E-3</v>
      </c>
      <c r="AI485" s="154">
        <f t="shared" si="294"/>
        <v>0</v>
      </c>
      <c r="AJ485" s="154">
        <f t="shared" si="295"/>
        <v>10</v>
      </c>
      <c r="AK485" s="297">
        <v>0.43402777777777773</v>
      </c>
      <c r="AL485" s="297">
        <v>0.4375</v>
      </c>
      <c r="AM485" s="9">
        <f t="shared" si="283"/>
        <v>3.4722222222222654E-3</v>
      </c>
      <c r="AN485" s="568">
        <f t="shared" si="282"/>
        <v>0.28125</v>
      </c>
      <c r="AO485" s="10">
        <f t="shared" si="284"/>
        <v>6</v>
      </c>
      <c r="AP485" s="10">
        <f t="shared" si="285"/>
        <v>45</v>
      </c>
      <c r="AQ485" s="565">
        <f t="shared" si="276"/>
        <v>0.17499999999999999</v>
      </c>
      <c r="AR485" s="10">
        <f t="shared" si="286"/>
        <v>4</v>
      </c>
      <c r="AS485" s="10">
        <f t="shared" si="287"/>
        <v>12</v>
      </c>
      <c r="AT485" s="559"/>
      <c r="AU485" s="554"/>
      <c r="AV485" s="554"/>
      <c r="AW485" s="546">
        <f t="shared" si="264"/>
        <v>0</v>
      </c>
      <c r="AX485" s="546">
        <f t="shared" si="289"/>
        <v>0</v>
      </c>
      <c r="AY485" s="554"/>
      <c r="AZ485" s="546">
        <f t="shared" si="265"/>
        <v>0</v>
      </c>
      <c r="BA485" s="546">
        <f t="shared" si="266"/>
        <v>0</v>
      </c>
      <c r="BB485" s="554"/>
      <c r="BC485" s="546">
        <f t="shared" si="267"/>
        <v>0</v>
      </c>
      <c r="BD485" s="546">
        <f t="shared" si="268"/>
        <v>0</v>
      </c>
      <c r="BE485" s="554"/>
      <c r="BF485" s="546">
        <f t="shared" si="269"/>
        <v>0</v>
      </c>
      <c r="BG485" s="546">
        <f t="shared" si="270"/>
        <v>0</v>
      </c>
      <c r="BH485" s="554"/>
      <c r="BI485" s="637">
        <f t="shared" si="271"/>
        <v>0</v>
      </c>
      <c r="BJ485" s="558">
        <f t="shared" si="272"/>
        <v>0</v>
      </c>
      <c r="BK485" s="642">
        <f t="shared" si="277"/>
        <v>63.549661016949152</v>
      </c>
    </row>
    <row r="486" spans="1:63" s="298" customFormat="1" ht="20.25" customHeight="1" x14ac:dyDescent="0.25">
      <c r="A486" s="610">
        <v>40853</v>
      </c>
      <c r="B486" s="535">
        <f t="shared" si="288"/>
        <v>11</v>
      </c>
      <c r="C486" s="611">
        <v>1</v>
      </c>
      <c r="D486" s="612" t="s">
        <v>309</v>
      </c>
      <c r="E486" s="612" t="s">
        <v>265</v>
      </c>
      <c r="F486" s="535">
        <v>3520.04</v>
      </c>
      <c r="G486" s="611">
        <v>59</v>
      </c>
      <c r="H486" s="611">
        <v>0</v>
      </c>
      <c r="I486" s="559">
        <v>9.375E-2</v>
      </c>
      <c r="J486" s="559">
        <v>9.375E-2</v>
      </c>
      <c r="K486" s="297">
        <v>0.10069444444444443</v>
      </c>
      <c r="L486" s="565">
        <f t="shared" si="278"/>
        <v>6.9444444444444337E-3</v>
      </c>
      <c r="M486" s="297">
        <v>0.16319444444444445</v>
      </c>
      <c r="N486" s="565">
        <f t="shared" si="279"/>
        <v>6.2500000000000014E-2</v>
      </c>
      <c r="O486" s="297">
        <v>0.21875</v>
      </c>
      <c r="P486" s="565">
        <f t="shared" si="280"/>
        <v>5.5555555555555552E-2</v>
      </c>
      <c r="Q486" s="297">
        <v>0.22222222222222221</v>
      </c>
      <c r="R486" s="297">
        <v>0.25</v>
      </c>
      <c r="S486" s="9">
        <f t="shared" si="291"/>
        <v>2.777777777777779E-2</v>
      </c>
      <c r="T486" s="297">
        <v>0.22222222222222221</v>
      </c>
      <c r="U486" s="297">
        <v>0.25</v>
      </c>
      <c r="V486" s="9">
        <f t="shared" si="292"/>
        <v>2.777777777777779E-2</v>
      </c>
      <c r="W486" s="297">
        <v>0.27777777777777779</v>
      </c>
      <c r="X486" s="9">
        <f t="shared" si="290"/>
        <v>2.777777777777779E-2</v>
      </c>
      <c r="Y486" s="297">
        <v>0.28055555555555556</v>
      </c>
      <c r="Z486" s="155">
        <f t="shared" si="274"/>
        <v>2.7777777777777679E-3</v>
      </c>
      <c r="AA486" s="297">
        <v>0.3298611111111111</v>
      </c>
      <c r="AB486" s="565">
        <f t="shared" si="275"/>
        <v>4.9305555555555547E-2</v>
      </c>
      <c r="AC486" s="297">
        <v>0.3298611111111111</v>
      </c>
      <c r="AD486" s="297">
        <v>0.3298611111111111</v>
      </c>
      <c r="AE486" s="9">
        <f t="shared" si="293"/>
        <v>0</v>
      </c>
      <c r="AF486" s="297">
        <v>0.33680555555555558</v>
      </c>
      <c r="AG486" s="297">
        <v>0.34027777777777773</v>
      </c>
      <c r="AH486" s="9">
        <f t="shared" si="281"/>
        <v>3.4722222222221544E-3</v>
      </c>
      <c r="AI486" s="154">
        <f t="shared" si="294"/>
        <v>0</v>
      </c>
      <c r="AJ486" s="154">
        <f t="shared" si="295"/>
        <v>5</v>
      </c>
      <c r="AK486" s="297">
        <v>0.34027777777777773</v>
      </c>
      <c r="AL486" s="297">
        <v>0.34375</v>
      </c>
      <c r="AM486" s="9">
        <f t="shared" si="283"/>
        <v>3.4722222222222654E-3</v>
      </c>
      <c r="AN486" s="568">
        <f t="shared" si="282"/>
        <v>0.25</v>
      </c>
      <c r="AO486" s="10">
        <f t="shared" si="284"/>
        <v>6</v>
      </c>
      <c r="AP486" s="10">
        <f t="shared" si="285"/>
        <v>0</v>
      </c>
      <c r="AQ486" s="565">
        <f t="shared" si="276"/>
        <v>4.9305555555555547E-2</v>
      </c>
      <c r="AR486" s="10">
        <f t="shared" si="286"/>
        <v>1</v>
      </c>
      <c r="AS486" s="10">
        <f t="shared" si="287"/>
        <v>11</v>
      </c>
      <c r="AT486" s="559"/>
      <c r="AU486" s="554"/>
      <c r="AV486" s="554"/>
      <c r="AW486" s="546">
        <f t="shared" si="264"/>
        <v>0</v>
      </c>
      <c r="AX486" s="546">
        <f t="shared" si="289"/>
        <v>0</v>
      </c>
      <c r="AY486" s="554"/>
      <c r="AZ486" s="546">
        <f t="shared" si="265"/>
        <v>0</v>
      </c>
      <c r="BA486" s="546">
        <f t="shared" si="266"/>
        <v>0</v>
      </c>
      <c r="BB486" s="554"/>
      <c r="BC486" s="546">
        <f t="shared" si="267"/>
        <v>0</v>
      </c>
      <c r="BD486" s="546">
        <f t="shared" si="268"/>
        <v>0</v>
      </c>
      <c r="BE486" s="554"/>
      <c r="BF486" s="546">
        <f t="shared" si="269"/>
        <v>0</v>
      </c>
      <c r="BG486" s="546">
        <f t="shared" si="270"/>
        <v>0</v>
      </c>
      <c r="BH486" s="554"/>
      <c r="BI486" s="637">
        <f t="shared" si="271"/>
        <v>0</v>
      </c>
      <c r="BJ486" s="558">
        <f t="shared" si="272"/>
        <v>0</v>
      </c>
      <c r="BK486" s="642">
        <f t="shared" si="277"/>
        <v>59.661694915254238</v>
      </c>
    </row>
    <row r="487" spans="1:63" s="298" customFormat="1" ht="21" customHeight="1" x14ac:dyDescent="0.25">
      <c r="A487" s="610">
        <v>40853</v>
      </c>
      <c r="B487" s="535">
        <f t="shared" si="288"/>
        <v>11</v>
      </c>
      <c r="C487" s="611">
        <v>1</v>
      </c>
      <c r="D487" s="612" t="s">
        <v>233</v>
      </c>
      <c r="E487" s="612" t="s">
        <v>225</v>
      </c>
      <c r="F487" s="535">
        <v>3670.99</v>
      </c>
      <c r="G487" s="611">
        <v>59</v>
      </c>
      <c r="H487" s="611">
        <v>0</v>
      </c>
      <c r="I487" s="559">
        <v>0.6875</v>
      </c>
      <c r="J487" s="559">
        <v>0.6875</v>
      </c>
      <c r="K487" s="297">
        <v>0.74652777777777779</v>
      </c>
      <c r="L487" s="565">
        <f t="shared" si="278"/>
        <v>5.902777777777779E-2</v>
      </c>
      <c r="M487" s="297">
        <v>0.74652777777777779</v>
      </c>
      <c r="N487" s="565">
        <f t="shared" si="279"/>
        <v>0</v>
      </c>
      <c r="O487" s="297">
        <v>0.77222222222222225</v>
      </c>
      <c r="P487" s="565">
        <f t="shared" si="280"/>
        <v>2.5694444444444464E-2</v>
      </c>
      <c r="Q487" s="297">
        <v>0.77430555555555547</v>
      </c>
      <c r="R487" s="297">
        <v>0.81944444444444453</v>
      </c>
      <c r="S487" s="9">
        <f t="shared" si="291"/>
        <v>4.5138888888889062E-2</v>
      </c>
      <c r="T487" s="297">
        <v>0.77430555555555547</v>
      </c>
      <c r="U487" s="297">
        <v>0.81944444444444453</v>
      </c>
      <c r="V487" s="9">
        <f t="shared" si="292"/>
        <v>4.5138888888889062E-2</v>
      </c>
      <c r="W487" s="297">
        <v>0.82291666666666663</v>
      </c>
      <c r="X487" s="9">
        <f t="shared" si="290"/>
        <v>3.4722222222220989E-3</v>
      </c>
      <c r="Y487" s="297">
        <v>0.82430555555555562</v>
      </c>
      <c r="Z487" s="155">
        <f t="shared" si="274"/>
        <v>1.388888888888995E-3</v>
      </c>
      <c r="AA487" s="297">
        <v>0.95416666666666661</v>
      </c>
      <c r="AB487" s="565">
        <f t="shared" si="275"/>
        <v>0.12986111111111098</v>
      </c>
      <c r="AC487" s="297">
        <v>0.95416666666666661</v>
      </c>
      <c r="AD487" s="297">
        <v>0.95416666666666661</v>
      </c>
      <c r="AE487" s="9">
        <f t="shared" si="293"/>
        <v>0</v>
      </c>
      <c r="AF487" s="297">
        <v>0.96180555555555547</v>
      </c>
      <c r="AG487" s="297">
        <v>0.96527777777777779</v>
      </c>
      <c r="AH487" s="9">
        <f t="shared" si="281"/>
        <v>3.4722222222223209E-3</v>
      </c>
      <c r="AI487" s="154">
        <f t="shared" si="294"/>
        <v>0</v>
      </c>
      <c r="AJ487" s="154">
        <f t="shared" si="295"/>
        <v>5</v>
      </c>
      <c r="AK487" s="297">
        <v>0.96527777777777779</v>
      </c>
      <c r="AL487" s="297">
        <v>0.96875</v>
      </c>
      <c r="AM487" s="9">
        <f t="shared" si="283"/>
        <v>3.4722222222222099E-3</v>
      </c>
      <c r="AN487" s="568">
        <f t="shared" si="282"/>
        <v>0.28125</v>
      </c>
      <c r="AO487" s="10">
        <f t="shared" si="284"/>
        <v>6</v>
      </c>
      <c r="AP487" s="10">
        <f t="shared" si="285"/>
        <v>45</v>
      </c>
      <c r="AQ487" s="565">
        <f t="shared" si="276"/>
        <v>0.12986111111111098</v>
      </c>
      <c r="AR487" s="10">
        <f t="shared" si="286"/>
        <v>3</v>
      </c>
      <c r="AS487" s="10">
        <f t="shared" si="287"/>
        <v>7</v>
      </c>
      <c r="AT487" s="559"/>
      <c r="AU487" s="554"/>
      <c r="AV487" s="554"/>
      <c r="AW487" s="546">
        <f t="shared" si="264"/>
        <v>0</v>
      </c>
      <c r="AX487" s="546">
        <f t="shared" si="289"/>
        <v>0</v>
      </c>
      <c r="AY487" s="554"/>
      <c r="AZ487" s="546">
        <f t="shared" si="265"/>
        <v>0</v>
      </c>
      <c r="BA487" s="546">
        <f t="shared" si="266"/>
        <v>0</v>
      </c>
      <c r="BB487" s="554"/>
      <c r="BC487" s="546">
        <f t="shared" si="267"/>
        <v>0</v>
      </c>
      <c r="BD487" s="546">
        <f t="shared" si="268"/>
        <v>0</v>
      </c>
      <c r="BE487" s="554"/>
      <c r="BF487" s="546">
        <f t="shared" si="269"/>
        <v>0</v>
      </c>
      <c r="BG487" s="546">
        <f t="shared" si="270"/>
        <v>0</v>
      </c>
      <c r="BH487" s="554"/>
      <c r="BI487" s="637">
        <f t="shared" si="271"/>
        <v>0</v>
      </c>
      <c r="BJ487" s="558">
        <f t="shared" si="272"/>
        <v>0</v>
      </c>
      <c r="BK487" s="642">
        <f t="shared" si="277"/>
        <v>62.220169491525418</v>
      </c>
    </row>
    <row r="488" spans="1:63" s="298" customFormat="1" ht="21.75" customHeight="1" x14ac:dyDescent="0.25">
      <c r="A488" s="610">
        <v>40853</v>
      </c>
      <c r="B488" s="535">
        <f t="shared" si="288"/>
        <v>11</v>
      </c>
      <c r="C488" s="611">
        <v>16</v>
      </c>
      <c r="D488" s="612" t="s">
        <v>33</v>
      </c>
      <c r="E488" s="612" t="s">
        <v>273</v>
      </c>
      <c r="F488" s="535">
        <v>3632.96</v>
      </c>
      <c r="G488" s="611">
        <v>58</v>
      </c>
      <c r="H488" s="611">
        <v>1</v>
      </c>
      <c r="I488" s="559">
        <v>0.58333333333333337</v>
      </c>
      <c r="J488" s="559">
        <v>0.58333333333333337</v>
      </c>
      <c r="K488" s="297">
        <v>0.60069444444444442</v>
      </c>
      <c r="L488" s="565">
        <f t="shared" si="278"/>
        <v>1.7361111111111049E-2</v>
      </c>
      <c r="M488" s="297">
        <v>0.60069444444444442</v>
      </c>
      <c r="N488" s="565">
        <f t="shared" si="279"/>
        <v>0</v>
      </c>
      <c r="O488" s="297">
        <v>0.625</v>
      </c>
      <c r="P488" s="565">
        <f t="shared" si="280"/>
        <v>2.430555555555558E-2</v>
      </c>
      <c r="Q488" s="297">
        <v>0.63194444444444442</v>
      </c>
      <c r="R488" s="297">
        <v>0.67986111111111114</v>
      </c>
      <c r="S488" s="9">
        <f t="shared" si="291"/>
        <v>4.7916666666666718E-2</v>
      </c>
      <c r="T488" s="297">
        <v>0.63194444444444442</v>
      </c>
      <c r="U488" s="297">
        <v>0.67986111111111114</v>
      </c>
      <c r="V488" s="9">
        <f t="shared" si="292"/>
        <v>4.7916666666666718E-2</v>
      </c>
      <c r="W488" s="297">
        <v>0.67986111111111114</v>
      </c>
      <c r="X488" s="9">
        <f t="shared" si="290"/>
        <v>0</v>
      </c>
      <c r="Y488" s="297">
        <v>0.68333333333333324</v>
      </c>
      <c r="Z488" s="155">
        <f t="shared" si="274"/>
        <v>3.4722222222220989E-3</v>
      </c>
      <c r="AA488" s="297">
        <v>0.75208333333333333</v>
      </c>
      <c r="AB488" s="565">
        <f t="shared" si="275"/>
        <v>6.8750000000000089E-2</v>
      </c>
      <c r="AC488" s="297">
        <v>0.75208333333333333</v>
      </c>
      <c r="AD488" s="297">
        <v>0.75208333333333333</v>
      </c>
      <c r="AE488" s="9">
        <f t="shared" si="293"/>
        <v>0</v>
      </c>
      <c r="AF488" s="297">
        <v>0.75555555555555554</v>
      </c>
      <c r="AG488" s="297">
        <v>0.76041666666666663</v>
      </c>
      <c r="AH488" s="9">
        <f t="shared" si="281"/>
        <v>4.8611111111110938E-3</v>
      </c>
      <c r="AI488" s="154">
        <f t="shared" si="294"/>
        <v>0</v>
      </c>
      <c r="AJ488" s="154">
        <f t="shared" si="295"/>
        <v>7</v>
      </c>
      <c r="AK488" s="297">
        <v>0.76041666666666663</v>
      </c>
      <c r="AL488" s="297">
        <v>0.76388888888888884</v>
      </c>
      <c r="AM488" s="9">
        <f t="shared" si="283"/>
        <v>3.4722222222222099E-3</v>
      </c>
      <c r="AN488" s="568">
        <f t="shared" si="282"/>
        <v>0.18055555555555547</v>
      </c>
      <c r="AO488" s="10">
        <f t="shared" si="284"/>
        <v>4</v>
      </c>
      <c r="AP488" s="10">
        <f t="shared" si="285"/>
        <v>20</v>
      </c>
      <c r="AQ488" s="565">
        <f t="shared" si="276"/>
        <v>6.8750000000000089E-2</v>
      </c>
      <c r="AR488" s="10">
        <f t="shared" si="286"/>
        <v>1</v>
      </c>
      <c r="AS488" s="10">
        <f t="shared" si="287"/>
        <v>39</v>
      </c>
      <c r="AT488" s="559"/>
      <c r="AU488" s="554"/>
      <c r="AV488" s="554"/>
      <c r="AW488" s="546">
        <f t="shared" si="264"/>
        <v>0</v>
      </c>
      <c r="AX488" s="546">
        <f t="shared" si="289"/>
        <v>0</v>
      </c>
      <c r="AY488" s="554"/>
      <c r="AZ488" s="546">
        <f t="shared" si="265"/>
        <v>0</v>
      </c>
      <c r="BA488" s="546">
        <f t="shared" si="266"/>
        <v>0</v>
      </c>
      <c r="BB488" s="554"/>
      <c r="BC488" s="546">
        <f t="shared" si="267"/>
        <v>0</v>
      </c>
      <c r="BD488" s="546">
        <f t="shared" si="268"/>
        <v>0</v>
      </c>
      <c r="BE488" s="554"/>
      <c r="BF488" s="546">
        <f t="shared" si="269"/>
        <v>0</v>
      </c>
      <c r="BG488" s="546">
        <f t="shared" si="270"/>
        <v>0</v>
      </c>
      <c r="BH488" s="554"/>
      <c r="BI488" s="637">
        <f t="shared" si="271"/>
        <v>0</v>
      </c>
      <c r="BJ488" s="558">
        <f t="shared" si="272"/>
        <v>0</v>
      </c>
      <c r="BK488" s="642">
        <f t="shared" si="277"/>
        <v>62.637241379310346</v>
      </c>
    </row>
    <row r="489" spans="1:63" s="298" customFormat="1" ht="30" x14ac:dyDescent="0.25">
      <c r="A489" s="610">
        <v>40853</v>
      </c>
      <c r="B489" s="535">
        <f t="shared" si="288"/>
        <v>11</v>
      </c>
      <c r="C489" s="611">
        <v>4</v>
      </c>
      <c r="D489" s="612" t="s">
        <v>243</v>
      </c>
      <c r="E489" s="612" t="s">
        <v>292</v>
      </c>
      <c r="F489" s="535">
        <v>3461.46</v>
      </c>
      <c r="G489" s="611">
        <v>55</v>
      </c>
      <c r="H489" s="611">
        <v>3</v>
      </c>
      <c r="I489" s="559">
        <v>0.63541666666666663</v>
      </c>
      <c r="J489" s="559">
        <v>0.63541666666666663</v>
      </c>
      <c r="K489" s="297">
        <v>0.64236111111111105</v>
      </c>
      <c r="L489" s="565">
        <f t="shared" si="278"/>
        <v>6.9444444444444198E-3</v>
      </c>
      <c r="M489" s="297">
        <v>0.64236111111111105</v>
      </c>
      <c r="N489" s="565">
        <f t="shared" si="279"/>
        <v>0</v>
      </c>
      <c r="O489" s="297">
        <v>0.65972222222222221</v>
      </c>
      <c r="P489" s="565">
        <f t="shared" si="280"/>
        <v>1.736111111111116E-2</v>
      </c>
      <c r="Q489" s="297">
        <v>0.65972222222222221</v>
      </c>
      <c r="R489" s="297">
        <v>0.76388888888888884</v>
      </c>
      <c r="S489" s="9">
        <f t="shared" si="291"/>
        <v>0.10416666666666663</v>
      </c>
      <c r="T489" s="297">
        <v>0.65972222222222221</v>
      </c>
      <c r="U489" s="297">
        <v>0.76388888888888884</v>
      </c>
      <c r="V489" s="9">
        <f t="shared" si="292"/>
        <v>0.10416666666666663</v>
      </c>
      <c r="W489" s="297">
        <v>0.76388888888888884</v>
      </c>
      <c r="X489" s="9">
        <f t="shared" si="290"/>
        <v>0</v>
      </c>
      <c r="Y489" s="297">
        <v>0.83263888888888893</v>
      </c>
      <c r="Z489" s="155">
        <f t="shared" si="274"/>
        <v>6.8750000000000089E-2</v>
      </c>
      <c r="AA489" s="297">
        <v>1.0993055555555555</v>
      </c>
      <c r="AB489" s="565">
        <f t="shared" si="275"/>
        <v>0.26666666666666661</v>
      </c>
      <c r="AC489" s="297">
        <v>1.0993055555555555</v>
      </c>
      <c r="AD489" s="297">
        <v>1.0993055555555555</v>
      </c>
      <c r="AE489" s="9">
        <f t="shared" si="293"/>
        <v>0</v>
      </c>
      <c r="AF489" s="297">
        <v>1.1041666666666667</v>
      </c>
      <c r="AG489" s="297">
        <v>1.1111111111111112</v>
      </c>
      <c r="AH489" s="9">
        <f t="shared" si="281"/>
        <v>6.9444444444444198E-3</v>
      </c>
      <c r="AI489" s="154">
        <f t="shared" si="294"/>
        <v>0</v>
      </c>
      <c r="AJ489" s="154">
        <f t="shared" si="295"/>
        <v>10</v>
      </c>
      <c r="AK489" s="297">
        <v>1.1111111111111112</v>
      </c>
      <c r="AL489" s="297">
        <v>1.1145833333333333</v>
      </c>
      <c r="AM489" s="9">
        <f t="shared" si="283"/>
        <v>3.4722222222220989E-3</v>
      </c>
      <c r="AN489" s="568">
        <f t="shared" si="282"/>
        <v>0.47916666666666663</v>
      </c>
      <c r="AO489" s="10">
        <f t="shared" si="284"/>
        <v>11</v>
      </c>
      <c r="AP489" s="10">
        <f t="shared" si="285"/>
        <v>30</v>
      </c>
      <c r="AQ489" s="565">
        <f t="shared" si="276"/>
        <v>0.26666666666666661</v>
      </c>
      <c r="AR489" s="10">
        <f t="shared" si="286"/>
        <v>6</v>
      </c>
      <c r="AS489" s="10">
        <f t="shared" si="287"/>
        <v>24</v>
      </c>
      <c r="AT489" s="559"/>
      <c r="AU489" s="554"/>
      <c r="AV489" s="554"/>
      <c r="AW489" s="546">
        <f t="shared" si="264"/>
        <v>0</v>
      </c>
      <c r="AX489" s="546">
        <f t="shared" si="289"/>
        <v>0</v>
      </c>
      <c r="AY489" s="554"/>
      <c r="AZ489" s="546">
        <f t="shared" si="265"/>
        <v>0</v>
      </c>
      <c r="BA489" s="546">
        <f t="shared" si="266"/>
        <v>0</v>
      </c>
      <c r="BB489" s="554"/>
      <c r="BC489" s="546">
        <f t="shared" si="267"/>
        <v>0</v>
      </c>
      <c r="BD489" s="546">
        <f t="shared" si="268"/>
        <v>0</v>
      </c>
      <c r="BE489" s="554"/>
      <c r="BF489" s="546">
        <f t="shared" si="269"/>
        <v>0</v>
      </c>
      <c r="BG489" s="546">
        <f t="shared" si="270"/>
        <v>0</v>
      </c>
      <c r="BH489" s="554"/>
      <c r="BI489" s="637">
        <f t="shared" si="271"/>
        <v>0</v>
      </c>
      <c r="BJ489" s="558">
        <f t="shared" si="272"/>
        <v>0</v>
      </c>
      <c r="BK489" s="642">
        <f t="shared" si="277"/>
        <v>62.935636363636362</v>
      </c>
    </row>
    <row r="490" spans="1:63" s="298" customFormat="1" x14ac:dyDescent="0.25">
      <c r="A490" s="610">
        <v>40853</v>
      </c>
      <c r="B490" s="535">
        <f t="shared" si="288"/>
        <v>11</v>
      </c>
      <c r="C490" s="611">
        <v>2</v>
      </c>
      <c r="D490" s="612" t="s">
        <v>233</v>
      </c>
      <c r="E490" s="612" t="s">
        <v>225</v>
      </c>
      <c r="F490" s="535">
        <v>3422.81</v>
      </c>
      <c r="G490" s="611">
        <v>57</v>
      </c>
      <c r="H490" s="611">
        <v>2</v>
      </c>
      <c r="I490" s="559">
        <v>0.89583333333333337</v>
      </c>
      <c r="J490" s="559">
        <v>0.89583333333333337</v>
      </c>
      <c r="K490" s="297">
        <v>1</v>
      </c>
      <c r="L490" s="565">
        <f t="shared" si="278"/>
        <v>0.10416666666666663</v>
      </c>
      <c r="M490" s="297">
        <v>1</v>
      </c>
      <c r="N490" s="565">
        <f t="shared" si="279"/>
        <v>0</v>
      </c>
      <c r="O490" s="297">
        <v>1.0243055555555556</v>
      </c>
      <c r="P490" s="565">
        <f t="shared" si="280"/>
        <v>2.430555555555558E-2</v>
      </c>
      <c r="Q490" s="297">
        <v>1.0277777777777779</v>
      </c>
      <c r="R490" s="297">
        <v>1.0729166666666667</v>
      </c>
      <c r="S490" s="9">
        <f t="shared" si="291"/>
        <v>4.513888888888884E-2</v>
      </c>
      <c r="T490" s="297">
        <v>1.0277777777777779</v>
      </c>
      <c r="U490" s="297">
        <v>1.0729166666666667</v>
      </c>
      <c r="V490" s="9">
        <f t="shared" si="292"/>
        <v>4.513888888888884E-2</v>
      </c>
      <c r="W490" s="297">
        <v>1.1388888888888888</v>
      </c>
      <c r="X490" s="9">
        <f t="shared" si="290"/>
        <v>6.5972222222222099E-2</v>
      </c>
      <c r="Y490" s="297">
        <v>1.1395833333333334</v>
      </c>
      <c r="Z490" s="155">
        <f t="shared" si="274"/>
        <v>6.94444444444553E-4</v>
      </c>
      <c r="AA490" s="297">
        <v>1.2118055555555556</v>
      </c>
      <c r="AB490" s="565">
        <f t="shared" si="275"/>
        <v>7.2222222222222188E-2</v>
      </c>
      <c r="AC490" s="297">
        <v>1.2118055555555556</v>
      </c>
      <c r="AD490" s="297">
        <v>1.2118055555555556</v>
      </c>
      <c r="AE490" s="9">
        <f t="shared" si="293"/>
        <v>0</v>
      </c>
      <c r="AF490" s="297">
        <v>1.21875</v>
      </c>
      <c r="AG490" s="297">
        <v>1.2256944444444444</v>
      </c>
      <c r="AH490" s="9">
        <f t="shared" si="281"/>
        <v>6.9444444444444198E-3</v>
      </c>
      <c r="AI490" s="154">
        <f t="shared" si="294"/>
        <v>0</v>
      </c>
      <c r="AJ490" s="154">
        <f t="shared" si="295"/>
        <v>10</v>
      </c>
      <c r="AK490" s="297">
        <v>1.2256944444444444</v>
      </c>
      <c r="AL490" s="297">
        <v>1.2291666666666667</v>
      </c>
      <c r="AM490" s="9">
        <f t="shared" si="283"/>
        <v>3.4722222222223209E-3</v>
      </c>
      <c r="AN490" s="568">
        <f t="shared" si="282"/>
        <v>0.33333333333333337</v>
      </c>
      <c r="AO490" s="10">
        <f t="shared" si="284"/>
        <v>8</v>
      </c>
      <c r="AP490" s="10">
        <f t="shared" si="285"/>
        <v>0</v>
      </c>
      <c r="AQ490" s="565">
        <f t="shared" si="276"/>
        <v>7.2222222222222188E-2</v>
      </c>
      <c r="AR490" s="10">
        <f t="shared" si="286"/>
        <v>1</v>
      </c>
      <c r="AS490" s="10">
        <f t="shared" si="287"/>
        <v>44</v>
      </c>
      <c r="AT490" s="559"/>
      <c r="AU490" s="554"/>
      <c r="AV490" s="554"/>
      <c r="AW490" s="546">
        <f t="shared" si="264"/>
        <v>0</v>
      </c>
      <c r="AX490" s="546">
        <f t="shared" si="289"/>
        <v>0</v>
      </c>
      <c r="AY490" s="554"/>
      <c r="AZ490" s="546">
        <f t="shared" si="265"/>
        <v>0</v>
      </c>
      <c r="BA490" s="546">
        <f t="shared" si="266"/>
        <v>0</v>
      </c>
      <c r="BB490" s="554"/>
      <c r="BC490" s="546">
        <f t="shared" si="267"/>
        <v>0</v>
      </c>
      <c r="BD490" s="546">
        <f t="shared" si="268"/>
        <v>0</v>
      </c>
      <c r="BE490" s="554"/>
      <c r="BF490" s="546">
        <f t="shared" si="269"/>
        <v>0</v>
      </c>
      <c r="BG490" s="546">
        <f t="shared" si="270"/>
        <v>0</v>
      </c>
      <c r="BH490" s="554"/>
      <c r="BI490" s="637">
        <f t="shared" si="271"/>
        <v>0</v>
      </c>
      <c r="BJ490" s="558">
        <f t="shared" si="272"/>
        <v>0</v>
      </c>
      <c r="BK490" s="642">
        <f t="shared" si="277"/>
        <v>60.049298245614033</v>
      </c>
    </row>
    <row r="491" spans="1:63" s="298" customFormat="1" x14ac:dyDescent="0.25">
      <c r="A491" s="610">
        <v>40854</v>
      </c>
      <c r="B491" s="535">
        <f t="shared" si="288"/>
        <v>11</v>
      </c>
      <c r="C491" s="611">
        <v>17</v>
      </c>
      <c r="D491" s="612" t="s">
        <v>33</v>
      </c>
      <c r="E491" s="612" t="s">
        <v>251</v>
      </c>
      <c r="F491" s="535">
        <v>3846.13</v>
      </c>
      <c r="G491" s="611">
        <v>59</v>
      </c>
      <c r="H491" s="611">
        <v>0</v>
      </c>
      <c r="I491" s="559">
        <v>0.17708333333333334</v>
      </c>
      <c r="J491" s="559">
        <v>0.17708333333333334</v>
      </c>
      <c r="K491" s="297">
        <v>0.18402777777777779</v>
      </c>
      <c r="L491" s="565">
        <f t="shared" si="278"/>
        <v>6.9444444444444475E-3</v>
      </c>
      <c r="M491" s="297">
        <v>0.19097222222222221</v>
      </c>
      <c r="N491" s="565">
        <f t="shared" si="279"/>
        <v>6.9444444444444198E-3</v>
      </c>
      <c r="O491" s="297">
        <v>0.21875</v>
      </c>
      <c r="P491" s="565">
        <f t="shared" si="280"/>
        <v>2.777777777777779E-2</v>
      </c>
      <c r="Q491" s="297">
        <v>0.22222222222222221</v>
      </c>
      <c r="R491" s="297">
        <v>0.33333333333333331</v>
      </c>
      <c r="S491" s="9">
        <f t="shared" si="291"/>
        <v>0.1111111111111111</v>
      </c>
      <c r="T491" s="297">
        <v>0.22222222222222221</v>
      </c>
      <c r="U491" s="297">
        <v>0.33333333333333331</v>
      </c>
      <c r="V491" s="9">
        <f t="shared" si="292"/>
        <v>0.1111111111111111</v>
      </c>
      <c r="W491" s="297">
        <v>0.35416666666666669</v>
      </c>
      <c r="X491" s="9">
        <f t="shared" si="290"/>
        <v>2.083333333333337E-2</v>
      </c>
      <c r="Y491" s="297">
        <v>0.37152777777777773</v>
      </c>
      <c r="Z491" s="155">
        <f t="shared" si="274"/>
        <v>1.7361111111111049E-2</v>
      </c>
      <c r="AA491" s="297">
        <v>0.50069444444444444</v>
      </c>
      <c r="AB491" s="565">
        <f t="shared" si="275"/>
        <v>0.12916666666666671</v>
      </c>
      <c r="AC491" s="297">
        <v>0.50069444444444444</v>
      </c>
      <c r="AD491" s="297">
        <v>0.50069444444444444</v>
      </c>
      <c r="AE491" s="9">
        <f t="shared" si="293"/>
        <v>0</v>
      </c>
      <c r="AF491" s="297">
        <v>0.5083333333333333</v>
      </c>
      <c r="AG491" s="297">
        <v>0.51388888888888895</v>
      </c>
      <c r="AH491" s="9">
        <f t="shared" si="281"/>
        <v>5.5555555555556468E-3</v>
      </c>
      <c r="AI491" s="154">
        <f t="shared" si="294"/>
        <v>0</v>
      </c>
      <c r="AJ491" s="154">
        <f t="shared" si="295"/>
        <v>8</v>
      </c>
      <c r="AK491" s="297">
        <v>0.51388888888888895</v>
      </c>
      <c r="AL491" s="297">
        <v>0.51736111111111105</v>
      </c>
      <c r="AM491" s="9">
        <f t="shared" si="283"/>
        <v>3.4722222222220989E-3</v>
      </c>
      <c r="AN491" s="568">
        <f t="shared" si="282"/>
        <v>0.34027777777777768</v>
      </c>
      <c r="AO491" s="10">
        <f t="shared" si="284"/>
        <v>8</v>
      </c>
      <c r="AP491" s="10">
        <f t="shared" si="285"/>
        <v>10</v>
      </c>
      <c r="AQ491" s="565">
        <f t="shared" si="276"/>
        <v>0.12916666666666671</v>
      </c>
      <c r="AR491" s="10">
        <f t="shared" si="286"/>
        <v>3</v>
      </c>
      <c r="AS491" s="10">
        <f t="shared" si="287"/>
        <v>6</v>
      </c>
      <c r="AT491" s="559"/>
      <c r="AU491" s="554"/>
      <c r="AV491" s="554"/>
      <c r="AW491" s="546">
        <f t="shared" si="264"/>
        <v>0</v>
      </c>
      <c r="AX491" s="546">
        <f t="shared" si="289"/>
        <v>0</v>
      </c>
      <c r="AY491" s="554"/>
      <c r="AZ491" s="546">
        <f t="shared" si="265"/>
        <v>0</v>
      </c>
      <c r="BA491" s="546">
        <f t="shared" si="266"/>
        <v>0</v>
      </c>
      <c r="BB491" s="554"/>
      <c r="BC491" s="546">
        <f t="shared" si="267"/>
        <v>0</v>
      </c>
      <c r="BD491" s="546">
        <f t="shared" si="268"/>
        <v>0</v>
      </c>
      <c r="BE491" s="554"/>
      <c r="BF491" s="546">
        <f t="shared" si="269"/>
        <v>0</v>
      </c>
      <c r="BG491" s="546">
        <f t="shared" si="270"/>
        <v>0</v>
      </c>
      <c r="BH491" s="554"/>
      <c r="BI491" s="637">
        <f t="shared" si="271"/>
        <v>0</v>
      </c>
      <c r="BJ491" s="558">
        <f t="shared" si="272"/>
        <v>0</v>
      </c>
      <c r="BK491" s="642">
        <f t="shared" si="277"/>
        <v>65.188644067796616</v>
      </c>
    </row>
    <row r="492" spans="1:63" s="298" customFormat="1" x14ac:dyDescent="0.25">
      <c r="A492" s="610">
        <v>40854</v>
      </c>
      <c r="B492" s="535">
        <f t="shared" si="288"/>
        <v>11</v>
      </c>
      <c r="C492" s="611">
        <v>18</v>
      </c>
      <c r="D492" s="612" t="s">
        <v>33</v>
      </c>
      <c r="E492" s="612" t="s">
        <v>273</v>
      </c>
      <c r="F492" s="535">
        <v>3488.45</v>
      </c>
      <c r="G492" s="611">
        <v>56</v>
      </c>
      <c r="H492" s="611">
        <v>3</v>
      </c>
      <c r="I492" s="559">
        <v>0.22916666666666666</v>
      </c>
      <c r="J492" s="559">
        <v>0.22916666666666666</v>
      </c>
      <c r="K492" s="297">
        <v>0.23611111111111113</v>
      </c>
      <c r="L492" s="565">
        <f t="shared" si="278"/>
        <v>6.9444444444444753E-3</v>
      </c>
      <c r="M492" s="297">
        <v>0.25</v>
      </c>
      <c r="N492" s="565">
        <f t="shared" si="279"/>
        <v>1.3888888888888867E-2</v>
      </c>
      <c r="O492" s="297">
        <v>0.29166666666666669</v>
      </c>
      <c r="P492" s="565">
        <f t="shared" si="280"/>
        <v>4.1666666666666685E-2</v>
      </c>
      <c r="Q492" s="297">
        <v>0.33333333333333331</v>
      </c>
      <c r="R492" s="297">
        <v>0.39583333333333331</v>
      </c>
      <c r="S492" s="9">
        <f t="shared" si="291"/>
        <v>6.25E-2</v>
      </c>
      <c r="T492" s="297">
        <v>0.33333333333333331</v>
      </c>
      <c r="U492" s="297">
        <v>0.39583333333333331</v>
      </c>
      <c r="V492" s="9">
        <f t="shared" si="292"/>
        <v>6.25E-2</v>
      </c>
      <c r="W492" s="297">
        <v>0.39583333333333331</v>
      </c>
      <c r="X492" s="9">
        <f t="shared" si="290"/>
        <v>0</v>
      </c>
      <c r="Y492" s="297">
        <v>0.39652777777777781</v>
      </c>
      <c r="Z492" s="155">
        <f t="shared" si="274"/>
        <v>6.9444444444449749E-4</v>
      </c>
      <c r="AA492" s="297">
        <v>0.65625</v>
      </c>
      <c r="AB492" s="565">
        <f t="shared" si="275"/>
        <v>0.25972222222222219</v>
      </c>
      <c r="AC492" s="297">
        <v>0.65625</v>
      </c>
      <c r="AD492" s="297">
        <v>0.65625</v>
      </c>
      <c r="AE492" s="9">
        <f t="shared" si="293"/>
        <v>0</v>
      </c>
      <c r="AF492" s="297">
        <v>0.66111111111111109</v>
      </c>
      <c r="AG492" s="297">
        <v>0.66666666666666663</v>
      </c>
      <c r="AH492" s="9">
        <f t="shared" si="281"/>
        <v>5.5555555555555358E-3</v>
      </c>
      <c r="AI492" s="154">
        <f t="shared" si="294"/>
        <v>0</v>
      </c>
      <c r="AJ492" s="154">
        <f t="shared" si="295"/>
        <v>8</v>
      </c>
      <c r="AK492" s="297">
        <v>0.66666666666666663</v>
      </c>
      <c r="AL492" s="297">
        <v>0.67708333333333337</v>
      </c>
      <c r="AM492" s="9">
        <f t="shared" si="283"/>
        <v>1.0416666666666741E-2</v>
      </c>
      <c r="AN492" s="568">
        <f t="shared" si="282"/>
        <v>0.44791666666666674</v>
      </c>
      <c r="AO492" s="10">
        <f t="shared" si="284"/>
        <v>10</v>
      </c>
      <c r="AP492" s="10">
        <f t="shared" si="285"/>
        <v>45</v>
      </c>
      <c r="AQ492" s="565">
        <f t="shared" si="276"/>
        <v>0.25972222222222219</v>
      </c>
      <c r="AR492" s="10">
        <f t="shared" si="286"/>
        <v>6</v>
      </c>
      <c r="AS492" s="10">
        <f t="shared" si="287"/>
        <v>14</v>
      </c>
      <c r="AT492" s="559"/>
      <c r="AU492" s="554"/>
      <c r="AV492" s="554"/>
      <c r="AW492" s="546">
        <f t="shared" si="264"/>
        <v>0</v>
      </c>
      <c r="AX492" s="546">
        <f t="shared" si="289"/>
        <v>0</v>
      </c>
      <c r="AY492" s="554"/>
      <c r="AZ492" s="546">
        <f t="shared" si="265"/>
        <v>0</v>
      </c>
      <c r="BA492" s="546">
        <f t="shared" si="266"/>
        <v>0</v>
      </c>
      <c r="BB492" s="554"/>
      <c r="BC492" s="546">
        <f t="shared" si="267"/>
        <v>0</v>
      </c>
      <c r="BD492" s="546">
        <f t="shared" si="268"/>
        <v>0</v>
      </c>
      <c r="BE492" s="554"/>
      <c r="BF492" s="546">
        <f t="shared" si="269"/>
        <v>0</v>
      </c>
      <c r="BG492" s="546">
        <f t="shared" si="270"/>
        <v>0</v>
      </c>
      <c r="BH492" s="554"/>
      <c r="BI492" s="637">
        <f t="shared" si="271"/>
        <v>0</v>
      </c>
      <c r="BJ492" s="558">
        <f t="shared" si="272"/>
        <v>0</v>
      </c>
      <c r="BK492" s="642">
        <f t="shared" si="277"/>
        <v>62.293749999999996</v>
      </c>
    </row>
    <row r="493" spans="1:63" s="298" customFormat="1" x14ac:dyDescent="0.25">
      <c r="A493" s="610">
        <v>40854</v>
      </c>
      <c r="B493" s="535">
        <f t="shared" si="288"/>
        <v>11</v>
      </c>
      <c r="C493" s="611">
        <v>19</v>
      </c>
      <c r="D493" s="612" t="s">
        <v>33</v>
      </c>
      <c r="E493" s="612" t="s">
        <v>427</v>
      </c>
      <c r="F493" s="535">
        <v>3767.21</v>
      </c>
      <c r="G493" s="611">
        <v>59</v>
      </c>
      <c r="H493" s="611">
        <v>0</v>
      </c>
      <c r="I493" s="559">
        <v>0.27777777777777779</v>
      </c>
      <c r="J493" s="559">
        <v>0.27777777777777779</v>
      </c>
      <c r="K493" s="297">
        <v>0.3611111111111111</v>
      </c>
      <c r="L493" s="565">
        <f t="shared" si="278"/>
        <v>8.3333333333333315E-2</v>
      </c>
      <c r="M493" s="297">
        <v>0.44097222222222227</v>
      </c>
      <c r="N493" s="565">
        <f t="shared" si="279"/>
        <v>7.986111111111116E-2</v>
      </c>
      <c r="O493" s="297">
        <v>0.47916666666666669</v>
      </c>
      <c r="P493" s="565">
        <f t="shared" si="280"/>
        <v>3.819444444444442E-2</v>
      </c>
      <c r="Q493" s="297">
        <v>0.47986111111111113</v>
      </c>
      <c r="R493" s="297">
        <v>0.54166666666666663</v>
      </c>
      <c r="S493" s="9">
        <f t="shared" si="291"/>
        <v>6.1805555555555503E-2</v>
      </c>
      <c r="T493" s="297">
        <v>0.47986111111111113</v>
      </c>
      <c r="U493" s="297">
        <v>0.54166666666666663</v>
      </c>
      <c r="V493" s="9">
        <f t="shared" si="292"/>
        <v>6.1805555555555503E-2</v>
      </c>
      <c r="W493" s="297">
        <v>0.54513888888888895</v>
      </c>
      <c r="X493" s="9">
        <f t="shared" si="290"/>
        <v>3.4722222222223209E-3</v>
      </c>
      <c r="Y493" s="297">
        <v>0.54861111111111105</v>
      </c>
      <c r="Z493" s="155">
        <f t="shared" si="274"/>
        <v>3.4722222222220989E-3</v>
      </c>
      <c r="AA493" s="297">
        <v>0.74791666666666667</v>
      </c>
      <c r="AB493" s="565">
        <f t="shared" si="275"/>
        <v>0.19930555555555562</v>
      </c>
      <c r="AC493" s="297">
        <v>0.74791666666666667</v>
      </c>
      <c r="AD493" s="297">
        <v>0.74791666666666667</v>
      </c>
      <c r="AE493" s="9">
        <f t="shared" si="293"/>
        <v>0</v>
      </c>
      <c r="AF493" s="297">
        <v>0.75694444444444453</v>
      </c>
      <c r="AG493" s="297">
        <v>0.76250000000000007</v>
      </c>
      <c r="AH493" s="9">
        <f t="shared" si="281"/>
        <v>5.5555555555555358E-3</v>
      </c>
      <c r="AI493" s="154">
        <f t="shared" si="294"/>
        <v>0</v>
      </c>
      <c r="AJ493" s="154">
        <f t="shared" si="295"/>
        <v>8</v>
      </c>
      <c r="AK493" s="297">
        <v>0.76250000000000007</v>
      </c>
      <c r="AL493" s="297">
        <v>0.77083333333333337</v>
      </c>
      <c r="AM493" s="9">
        <f t="shared" si="283"/>
        <v>8.3333333333333037E-3</v>
      </c>
      <c r="AN493" s="568">
        <f t="shared" si="282"/>
        <v>0.49305555555555558</v>
      </c>
      <c r="AO493" s="10">
        <f t="shared" si="284"/>
        <v>11</v>
      </c>
      <c r="AP493" s="10">
        <f t="shared" si="285"/>
        <v>50</v>
      </c>
      <c r="AQ493" s="565">
        <f t="shared" si="276"/>
        <v>0.19930555555555562</v>
      </c>
      <c r="AR493" s="10">
        <f t="shared" si="286"/>
        <v>4</v>
      </c>
      <c r="AS493" s="10">
        <f t="shared" si="287"/>
        <v>47</v>
      </c>
      <c r="AT493" s="559"/>
      <c r="AU493" s="554"/>
      <c r="AV493" s="554"/>
      <c r="AW493" s="546">
        <f t="shared" si="264"/>
        <v>0</v>
      </c>
      <c r="AX493" s="546">
        <f t="shared" si="289"/>
        <v>0</v>
      </c>
      <c r="AY493" s="554"/>
      <c r="AZ493" s="546">
        <f t="shared" si="265"/>
        <v>0</v>
      </c>
      <c r="BA493" s="546">
        <f t="shared" si="266"/>
        <v>0</v>
      </c>
      <c r="BB493" s="554"/>
      <c r="BC493" s="546">
        <f t="shared" si="267"/>
        <v>0</v>
      </c>
      <c r="BD493" s="546">
        <f t="shared" si="268"/>
        <v>0</v>
      </c>
      <c r="BE493" s="554"/>
      <c r="BF493" s="546">
        <f t="shared" si="269"/>
        <v>0</v>
      </c>
      <c r="BG493" s="546">
        <f t="shared" si="270"/>
        <v>0</v>
      </c>
      <c r="BH493" s="554"/>
      <c r="BI493" s="637">
        <f t="shared" si="271"/>
        <v>0</v>
      </c>
      <c r="BJ493" s="558">
        <f t="shared" si="272"/>
        <v>0</v>
      </c>
      <c r="BK493" s="642">
        <f t="shared" si="277"/>
        <v>63.851016949152545</v>
      </c>
    </row>
    <row r="494" spans="1:63" s="298" customFormat="1" ht="45" x14ac:dyDescent="0.25">
      <c r="A494" s="610">
        <v>40854</v>
      </c>
      <c r="B494" s="535">
        <f t="shared" si="288"/>
        <v>11</v>
      </c>
      <c r="C494" s="611">
        <v>2</v>
      </c>
      <c r="D494" s="612" t="s">
        <v>426</v>
      </c>
      <c r="E494" s="612" t="s">
        <v>265</v>
      </c>
      <c r="F494" s="535">
        <v>3873.9</v>
      </c>
      <c r="G494" s="611">
        <v>58</v>
      </c>
      <c r="H494" s="611">
        <v>0</v>
      </c>
      <c r="I494" s="559">
        <v>0.70833333333333337</v>
      </c>
      <c r="J494" s="559">
        <v>0.70833333333333337</v>
      </c>
      <c r="K494" s="297">
        <v>0.72916666666666663</v>
      </c>
      <c r="L494" s="565">
        <f t="shared" si="278"/>
        <v>2.0833333333333259E-2</v>
      </c>
      <c r="M494" s="297">
        <v>0.73263888888888884</v>
      </c>
      <c r="N494" s="565">
        <f t="shared" si="279"/>
        <v>3.4722222222222099E-3</v>
      </c>
      <c r="O494" s="297">
        <v>0.75347222222222221</v>
      </c>
      <c r="P494" s="565">
        <f t="shared" si="280"/>
        <v>2.083333333333337E-2</v>
      </c>
      <c r="Q494" s="297">
        <v>0.75694444444444453</v>
      </c>
      <c r="R494" s="297">
        <v>0.78680555555555554</v>
      </c>
      <c r="S494" s="9">
        <f t="shared" si="291"/>
        <v>2.9861111111111005E-2</v>
      </c>
      <c r="T494" s="297">
        <v>0.75694444444444453</v>
      </c>
      <c r="U494" s="297">
        <v>0.78680555555555554</v>
      </c>
      <c r="V494" s="9">
        <f t="shared" si="292"/>
        <v>2.9861111111111005E-2</v>
      </c>
      <c r="W494" s="297">
        <v>0.78819444444444453</v>
      </c>
      <c r="X494" s="9">
        <f t="shared" si="290"/>
        <v>1.388888888888995E-3</v>
      </c>
      <c r="Y494" s="297">
        <v>0.79513888888888884</v>
      </c>
      <c r="Z494" s="155">
        <f t="shared" si="274"/>
        <v>6.9444444444443088E-3</v>
      </c>
      <c r="AA494" s="297">
        <v>0.85972222222222217</v>
      </c>
      <c r="AB494" s="565">
        <f t="shared" si="275"/>
        <v>6.4583333333333326E-2</v>
      </c>
      <c r="AC494" s="297">
        <v>0.85972222222222217</v>
      </c>
      <c r="AD494" s="297">
        <v>0.85972222222222217</v>
      </c>
      <c r="AE494" s="9">
        <f t="shared" si="293"/>
        <v>0</v>
      </c>
      <c r="AF494" s="297">
        <v>0.8666666666666667</v>
      </c>
      <c r="AG494" s="297">
        <v>0.87152777777777779</v>
      </c>
      <c r="AH494" s="9">
        <f t="shared" si="281"/>
        <v>4.8611111111110938E-3</v>
      </c>
      <c r="AI494" s="154">
        <f t="shared" si="294"/>
        <v>0</v>
      </c>
      <c r="AJ494" s="154">
        <f t="shared" si="295"/>
        <v>7</v>
      </c>
      <c r="AK494" s="297">
        <v>0.87152777777777779</v>
      </c>
      <c r="AL494" s="297">
        <v>0.875</v>
      </c>
      <c r="AM494" s="9">
        <f t="shared" si="283"/>
        <v>3.4722222222222099E-3</v>
      </c>
      <c r="AN494" s="568">
        <f t="shared" si="282"/>
        <v>0.16666666666666663</v>
      </c>
      <c r="AO494" s="10">
        <f t="shared" si="284"/>
        <v>4</v>
      </c>
      <c r="AP494" s="10">
        <f t="shared" si="285"/>
        <v>0</v>
      </c>
      <c r="AQ494" s="565">
        <f t="shared" si="276"/>
        <v>6.4583333333333326E-2</v>
      </c>
      <c r="AR494" s="10">
        <f t="shared" si="286"/>
        <v>1</v>
      </c>
      <c r="AS494" s="10">
        <f t="shared" si="287"/>
        <v>33</v>
      </c>
      <c r="AT494" s="559"/>
      <c r="AU494" s="554"/>
      <c r="AV494" s="554"/>
      <c r="AW494" s="546">
        <f t="shared" si="264"/>
        <v>0</v>
      </c>
      <c r="AX494" s="546">
        <f t="shared" si="289"/>
        <v>0</v>
      </c>
      <c r="AY494" s="554"/>
      <c r="AZ494" s="546">
        <f t="shared" si="265"/>
        <v>0</v>
      </c>
      <c r="BA494" s="546">
        <f t="shared" si="266"/>
        <v>0</v>
      </c>
      <c r="BB494" s="554"/>
      <c r="BC494" s="546">
        <f t="shared" si="267"/>
        <v>0</v>
      </c>
      <c r="BD494" s="546">
        <f t="shared" si="268"/>
        <v>0</v>
      </c>
      <c r="BE494" s="554"/>
      <c r="BF494" s="546">
        <f t="shared" si="269"/>
        <v>0</v>
      </c>
      <c r="BG494" s="546">
        <f t="shared" si="270"/>
        <v>0</v>
      </c>
      <c r="BH494" s="554"/>
      <c r="BI494" s="637">
        <f t="shared" si="271"/>
        <v>0</v>
      </c>
      <c r="BJ494" s="558">
        <f t="shared" si="272"/>
        <v>0</v>
      </c>
      <c r="BK494" s="642">
        <f t="shared" si="277"/>
        <v>66.791379310344823</v>
      </c>
    </row>
    <row r="495" spans="1:63" s="298" customFormat="1" x14ac:dyDescent="0.25">
      <c r="A495" s="610">
        <v>40854</v>
      </c>
      <c r="B495" s="535">
        <f t="shared" si="288"/>
        <v>11</v>
      </c>
      <c r="C495" s="611">
        <v>20</v>
      </c>
      <c r="D495" s="612" t="s">
        <v>33</v>
      </c>
      <c r="E495" s="612" t="s">
        <v>242</v>
      </c>
      <c r="F495" s="535">
        <v>3685.35</v>
      </c>
      <c r="G495" s="611">
        <v>59</v>
      </c>
      <c r="H495" s="611">
        <v>0</v>
      </c>
      <c r="I495" s="559">
        <v>0.85416666666666663</v>
      </c>
      <c r="J495" s="559">
        <v>0.85416666666666663</v>
      </c>
      <c r="K495" s="297">
        <v>0.89930555555555547</v>
      </c>
      <c r="L495" s="565">
        <f t="shared" si="278"/>
        <v>4.513888888888884E-2</v>
      </c>
      <c r="M495" s="297">
        <v>0.90972222222222221</v>
      </c>
      <c r="N495" s="565">
        <f t="shared" si="279"/>
        <v>1.0416666666666741E-2</v>
      </c>
      <c r="O495" s="297">
        <v>0.93402777777777779</v>
      </c>
      <c r="P495" s="565">
        <f t="shared" si="280"/>
        <v>2.430555555555558E-2</v>
      </c>
      <c r="Q495" s="297">
        <v>0.93055555555555547</v>
      </c>
      <c r="R495" s="297">
        <v>1.0006944444444443</v>
      </c>
      <c r="S495" s="9">
        <f t="shared" si="291"/>
        <v>7.0138888888888862E-2</v>
      </c>
      <c r="T495" s="297">
        <v>0.93055555555555547</v>
      </c>
      <c r="U495" s="297">
        <v>1.0006944444444443</v>
      </c>
      <c r="V495" s="9">
        <f t="shared" si="292"/>
        <v>7.0138888888888862E-2</v>
      </c>
      <c r="W495" s="297">
        <v>1.0041666666666667</v>
      </c>
      <c r="X495" s="9">
        <f t="shared" si="290"/>
        <v>3.4722222222223209E-3</v>
      </c>
      <c r="Y495" s="297">
        <v>1.0055555555555555</v>
      </c>
      <c r="Z495" s="155">
        <f t="shared" si="274"/>
        <v>1.388888888888884E-3</v>
      </c>
      <c r="AA495" s="297">
        <v>1.0847222222222224</v>
      </c>
      <c r="AB495" s="565">
        <f t="shared" si="275"/>
        <v>7.9166666666666829E-2</v>
      </c>
      <c r="AC495" s="297">
        <v>1.0847222222222224</v>
      </c>
      <c r="AD495" s="297">
        <v>1.0847222222222224</v>
      </c>
      <c r="AE495" s="9">
        <f t="shared" si="293"/>
        <v>0</v>
      </c>
      <c r="AF495" s="297">
        <v>1.0916666666666666</v>
      </c>
      <c r="AG495" s="297">
        <v>1.0972222222222221</v>
      </c>
      <c r="AH495" s="9">
        <f t="shared" si="281"/>
        <v>5.5555555555555358E-3</v>
      </c>
      <c r="AI495" s="154">
        <f t="shared" si="294"/>
        <v>0</v>
      </c>
      <c r="AJ495" s="154">
        <f t="shared" si="295"/>
        <v>8</v>
      </c>
      <c r="AK495" s="297">
        <v>1.0972222222222221</v>
      </c>
      <c r="AL495" s="297">
        <v>1.125</v>
      </c>
      <c r="AM495" s="9">
        <f t="shared" si="283"/>
        <v>2.7777777777777901E-2</v>
      </c>
      <c r="AN495" s="568">
        <f t="shared" si="282"/>
        <v>0.27083333333333337</v>
      </c>
      <c r="AO495" s="10">
        <f t="shared" si="284"/>
        <v>6</v>
      </c>
      <c r="AP495" s="10">
        <f t="shared" si="285"/>
        <v>30</v>
      </c>
      <c r="AQ495" s="565">
        <f t="shared" si="276"/>
        <v>7.9166666666666829E-2</v>
      </c>
      <c r="AR495" s="10">
        <f t="shared" si="286"/>
        <v>1</v>
      </c>
      <c r="AS495" s="10">
        <f t="shared" si="287"/>
        <v>54</v>
      </c>
      <c r="AT495" s="559"/>
      <c r="AU495" s="554"/>
      <c r="AV495" s="554"/>
      <c r="AW495" s="546">
        <f t="shared" si="264"/>
        <v>0</v>
      </c>
      <c r="AX495" s="546">
        <f t="shared" si="289"/>
        <v>0</v>
      </c>
      <c r="AY495" s="554"/>
      <c r="AZ495" s="546">
        <f t="shared" si="265"/>
        <v>0</v>
      </c>
      <c r="BA495" s="546">
        <f t="shared" si="266"/>
        <v>0</v>
      </c>
      <c r="BB495" s="554"/>
      <c r="BC495" s="546">
        <f t="shared" si="267"/>
        <v>0</v>
      </c>
      <c r="BD495" s="546">
        <f t="shared" si="268"/>
        <v>0</v>
      </c>
      <c r="BE495" s="554"/>
      <c r="BF495" s="546">
        <f t="shared" si="269"/>
        <v>0</v>
      </c>
      <c r="BG495" s="546">
        <f t="shared" si="270"/>
        <v>0</v>
      </c>
      <c r="BH495" s="554"/>
      <c r="BI495" s="637">
        <f t="shared" si="271"/>
        <v>0</v>
      </c>
      <c r="BJ495" s="558">
        <f t="shared" si="272"/>
        <v>0</v>
      </c>
      <c r="BK495" s="642">
        <f t="shared" si="277"/>
        <v>62.463559322033895</v>
      </c>
    </row>
    <row r="496" spans="1:63" s="298" customFormat="1" x14ac:dyDescent="0.25">
      <c r="A496" s="610">
        <v>40854</v>
      </c>
      <c r="B496" s="535">
        <f t="shared" si="288"/>
        <v>11</v>
      </c>
      <c r="C496" s="611">
        <v>2</v>
      </c>
      <c r="D496" s="612" t="s">
        <v>224</v>
      </c>
      <c r="E496" s="612" t="s">
        <v>225</v>
      </c>
      <c r="F496" s="535">
        <v>3671.62</v>
      </c>
      <c r="G496" s="611">
        <v>59</v>
      </c>
      <c r="H496" s="611">
        <v>0</v>
      </c>
      <c r="I496" s="559">
        <v>0.85416666666666663</v>
      </c>
      <c r="J496" s="559">
        <v>0.85416666666666663</v>
      </c>
      <c r="K496" s="297">
        <v>0.94444444444444453</v>
      </c>
      <c r="L496" s="565">
        <f t="shared" si="278"/>
        <v>9.0277777777777901E-2</v>
      </c>
      <c r="M496" s="297">
        <v>0.95486111111111116</v>
      </c>
      <c r="N496" s="565">
        <f t="shared" si="279"/>
        <v>1.041666666666663E-2</v>
      </c>
      <c r="O496" s="297">
        <v>0.97569444444444453</v>
      </c>
      <c r="P496" s="565">
        <f t="shared" si="280"/>
        <v>2.083333333333337E-2</v>
      </c>
      <c r="Q496" s="297">
        <v>0.97916666666666663</v>
      </c>
      <c r="R496" s="297">
        <v>1.0173611111111112</v>
      </c>
      <c r="S496" s="9">
        <f t="shared" si="291"/>
        <v>3.8194444444444531E-2</v>
      </c>
      <c r="T496" s="297">
        <v>0.97916666666666663</v>
      </c>
      <c r="U496" s="297">
        <v>1.0173611111111112</v>
      </c>
      <c r="V496" s="9">
        <f t="shared" si="292"/>
        <v>3.8194444444444531E-2</v>
      </c>
      <c r="W496" s="297">
        <v>1.0222222222222224</v>
      </c>
      <c r="X496" s="9">
        <f t="shared" si="290"/>
        <v>4.8611111111112049E-3</v>
      </c>
      <c r="Y496" s="297">
        <v>1.0395833333333333</v>
      </c>
      <c r="Z496" s="155">
        <f t="shared" si="274"/>
        <v>1.7361111111110938E-2</v>
      </c>
      <c r="AA496" s="297">
        <v>1.1902777777777778</v>
      </c>
      <c r="AB496" s="565">
        <f t="shared" si="275"/>
        <v>0.15069444444444446</v>
      </c>
      <c r="AC496" s="297">
        <v>1.1902777777777778</v>
      </c>
      <c r="AD496" s="297">
        <v>1.1902777777777778</v>
      </c>
      <c r="AE496" s="9">
        <f t="shared" si="293"/>
        <v>0</v>
      </c>
      <c r="AF496" s="297">
        <v>1.1986111111111111</v>
      </c>
      <c r="AG496" s="297">
        <v>1.2048611111111112</v>
      </c>
      <c r="AH496" s="9">
        <f t="shared" si="281"/>
        <v>6.2500000000000888E-3</v>
      </c>
      <c r="AI496" s="154">
        <f t="shared" si="294"/>
        <v>0</v>
      </c>
      <c r="AJ496" s="154">
        <f t="shared" si="295"/>
        <v>9</v>
      </c>
      <c r="AK496" s="297">
        <v>1.2048611111111112</v>
      </c>
      <c r="AL496" s="297">
        <v>1.2152777777777779</v>
      </c>
      <c r="AM496" s="9">
        <f t="shared" si="283"/>
        <v>1.0416666666666741E-2</v>
      </c>
      <c r="AN496" s="568">
        <f t="shared" si="282"/>
        <v>0.36111111111111127</v>
      </c>
      <c r="AO496" s="10">
        <f t="shared" si="284"/>
        <v>8</v>
      </c>
      <c r="AP496" s="10">
        <f t="shared" si="285"/>
        <v>40</v>
      </c>
      <c r="AQ496" s="565">
        <f t="shared" si="276"/>
        <v>0.15069444444444446</v>
      </c>
      <c r="AR496" s="10">
        <f t="shared" si="286"/>
        <v>3</v>
      </c>
      <c r="AS496" s="10">
        <f t="shared" si="287"/>
        <v>37</v>
      </c>
      <c r="AT496" s="559"/>
      <c r="AU496" s="554"/>
      <c r="AV496" s="554"/>
      <c r="AW496" s="546">
        <f t="shared" si="264"/>
        <v>0</v>
      </c>
      <c r="AX496" s="546">
        <f t="shared" si="289"/>
        <v>0</v>
      </c>
      <c r="AY496" s="554"/>
      <c r="AZ496" s="546">
        <f t="shared" si="265"/>
        <v>0</v>
      </c>
      <c r="BA496" s="546">
        <f t="shared" si="266"/>
        <v>0</v>
      </c>
      <c r="BB496" s="554"/>
      <c r="BC496" s="546">
        <f t="shared" si="267"/>
        <v>0</v>
      </c>
      <c r="BD496" s="546">
        <f t="shared" si="268"/>
        <v>0</v>
      </c>
      <c r="BE496" s="554"/>
      <c r="BF496" s="546">
        <f t="shared" si="269"/>
        <v>0</v>
      </c>
      <c r="BG496" s="546">
        <f t="shared" si="270"/>
        <v>0</v>
      </c>
      <c r="BH496" s="554"/>
      <c r="BI496" s="637">
        <f t="shared" si="271"/>
        <v>0</v>
      </c>
      <c r="BJ496" s="558">
        <f t="shared" si="272"/>
        <v>0</v>
      </c>
      <c r="BK496" s="642">
        <f t="shared" si="277"/>
        <v>62.230847457627114</v>
      </c>
    </row>
    <row r="497" spans="1:63" s="298" customFormat="1" x14ac:dyDescent="0.25">
      <c r="A497" s="610">
        <v>40855</v>
      </c>
      <c r="B497" s="535">
        <f t="shared" si="288"/>
        <v>11</v>
      </c>
      <c r="C497" s="611">
        <v>21</v>
      </c>
      <c r="D497" s="612" t="s">
        <v>33</v>
      </c>
      <c r="E497" s="612" t="s">
        <v>273</v>
      </c>
      <c r="F497" s="535">
        <v>3505.94</v>
      </c>
      <c r="G497" s="611">
        <v>56</v>
      </c>
      <c r="H497" s="611">
        <v>3</v>
      </c>
      <c r="I497" s="559">
        <v>0.11458333333333333</v>
      </c>
      <c r="J497" s="559">
        <v>0.11458333333333333</v>
      </c>
      <c r="K497" s="297">
        <v>0.12152777777777778</v>
      </c>
      <c r="L497" s="565">
        <f t="shared" si="278"/>
        <v>6.9444444444444475E-3</v>
      </c>
      <c r="M497" s="297">
        <v>0.125</v>
      </c>
      <c r="N497" s="565">
        <f t="shared" si="279"/>
        <v>3.4722222222222238E-3</v>
      </c>
      <c r="O497" s="297">
        <v>0.15277777777777776</v>
      </c>
      <c r="P497" s="565">
        <f t="shared" si="280"/>
        <v>2.7777777777777762E-2</v>
      </c>
      <c r="Q497" s="297">
        <v>0.15625</v>
      </c>
      <c r="R497" s="297">
        <v>0.20833333333333334</v>
      </c>
      <c r="S497" s="9">
        <f t="shared" si="291"/>
        <v>5.2083333333333343E-2</v>
      </c>
      <c r="T497" s="297">
        <v>0.15625</v>
      </c>
      <c r="U497" s="297">
        <v>0.20833333333333334</v>
      </c>
      <c r="V497" s="9">
        <f t="shared" si="292"/>
        <v>5.2083333333333343E-2</v>
      </c>
      <c r="W497" s="297">
        <v>0.21180555555555555</v>
      </c>
      <c r="X497" s="9">
        <f t="shared" si="290"/>
        <v>3.4722222222222099E-3</v>
      </c>
      <c r="Y497" s="297">
        <v>0.2388888888888889</v>
      </c>
      <c r="Z497" s="155">
        <f t="shared" si="274"/>
        <v>2.7083333333333348E-2</v>
      </c>
      <c r="AA497" s="297">
        <v>0.3215277777777778</v>
      </c>
      <c r="AB497" s="565">
        <f t="shared" si="275"/>
        <v>8.2638888888888901E-2</v>
      </c>
      <c r="AC497" s="297">
        <v>0.3215277777777778</v>
      </c>
      <c r="AD497" s="297">
        <v>0.3215277777777778</v>
      </c>
      <c r="AE497" s="9">
        <f t="shared" si="293"/>
        <v>0</v>
      </c>
      <c r="AF497" s="297">
        <v>0.3263888888888889</v>
      </c>
      <c r="AG497" s="297">
        <v>0.33333333333333331</v>
      </c>
      <c r="AH497" s="9">
        <f t="shared" si="281"/>
        <v>6.9444444444444198E-3</v>
      </c>
      <c r="AI497" s="154">
        <f t="shared" si="294"/>
        <v>0</v>
      </c>
      <c r="AJ497" s="154">
        <f t="shared" si="295"/>
        <v>10</v>
      </c>
      <c r="AK497" s="297">
        <v>0.33333333333333331</v>
      </c>
      <c r="AL497" s="297">
        <v>0.33333333333333331</v>
      </c>
      <c r="AM497" s="9">
        <f t="shared" si="283"/>
        <v>0</v>
      </c>
      <c r="AN497" s="568">
        <f t="shared" si="282"/>
        <v>0.21875</v>
      </c>
      <c r="AO497" s="10">
        <f t="shared" si="284"/>
        <v>5</v>
      </c>
      <c r="AP497" s="10">
        <f t="shared" si="285"/>
        <v>15</v>
      </c>
      <c r="AQ497" s="565">
        <f t="shared" si="276"/>
        <v>8.2638888888888901E-2</v>
      </c>
      <c r="AR497" s="10">
        <f t="shared" si="286"/>
        <v>1</v>
      </c>
      <c r="AS497" s="10">
        <f t="shared" si="287"/>
        <v>59</v>
      </c>
      <c r="AT497" s="559"/>
      <c r="AU497" s="554"/>
      <c r="AV497" s="554"/>
      <c r="AW497" s="546">
        <f t="shared" si="264"/>
        <v>0</v>
      </c>
      <c r="AX497" s="546">
        <f t="shared" si="289"/>
        <v>0</v>
      </c>
      <c r="AY497" s="554"/>
      <c r="AZ497" s="546">
        <f t="shared" si="265"/>
        <v>0</v>
      </c>
      <c r="BA497" s="546">
        <f t="shared" si="266"/>
        <v>0</v>
      </c>
      <c r="BB497" s="554"/>
      <c r="BC497" s="546">
        <f t="shared" si="267"/>
        <v>0</v>
      </c>
      <c r="BD497" s="546">
        <f t="shared" si="268"/>
        <v>0</v>
      </c>
      <c r="BE497" s="554"/>
      <c r="BF497" s="546">
        <f t="shared" si="269"/>
        <v>0</v>
      </c>
      <c r="BG497" s="546">
        <f t="shared" si="270"/>
        <v>0</v>
      </c>
      <c r="BH497" s="554"/>
      <c r="BI497" s="637">
        <f t="shared" si="271"/>
        <v>0</v>
      </c>
      <c r="BJ497" s="558">
        <f t="shared" si="272"/>
        <v>0</v>
      </c>
      <c r="BK497" s="642">
        <f t="shared" si="277"/>
        <v>62.606071428571433</v>
      </c>
    </row>
    <row r="498" spans="1:63" s="298" customFormat="1" x14ac:dyDescent="0.25">
      <c r="A498" s="610">
        <v>40855</v>
      </c>
      <c r="B498" s="535">
        <f t="shared" si="288"/>
        <v>11</v>
      </c>
      <c r="C498" s="611">
        <v>22</v>
      </c>
      <c r="D498" s="612" t="s">
        <v>33</v>
      </c>
      <c r="E498" s="612" t="s">
        <v>227</v>
      </c>
      <c r="F498" s="535">
        <v>3578.98</v>
      </c>
      <c r="G498" s="611">
        <v>57</v>
      </c>
      <c r="H498" s="611">
        <v>2</v>
      </c>
      <c r="I498" s="559">
        <v>0.42708333333333331</v>
      </c>
      <c r="J498" s="559">
        <v>0.42708333333333331</v>
      </c>
      <c r="K498" s="297">
        <v>0.35416666666666669</v>
      </c>
      <c r="L498" s="565">
        <f t="shared" si="278"/>
        <v>-7.291666666666663E-2</v>
      </c>
      <c r="M498" s="297">
        <v>0.40277777777777773</v>
      </c>
      <c r="N498" s="565">
        <f t="shared" si="279"/>
        <v>4.8611111111111049E-2</v>
      </c>
      <c r="O498" s="297">
        <v>0.4201388888888889</v>
      </c>
      <c r="P498" s="565">
        <f t="shared" si="280"/>
        <v>1.736111111111116E-2</v>
      </c>
      <c r="Q498" s="297">
        <v>0.4236111111111111</v>
      </c>
      <c r="R498" s="297">
        <v>0.45833333333333331</v>
      </c>
      <c r="S498" s="9">
        <f t="shared" si="291"/>
        <v>3.472222222222221E-2</v>
      </c>
      <c r="T498" s="297">
        <v>0.4236111111111111</v>
      </c>
      <c r="U498" s="297">
        <v>0.45833333333333331</v>
      </c>
      <c r="V498" s="9">
        <f t="shared" si="292"/>
        <v>3.472222222222221E-2</v>
      </c>
      <c r="W498" s="297">
        <v>0.47916666666666669</v>
      </c>
      <c r="X498" s="9">
        <f t="shared" si="290"/>
        <v>2.083333333333337E-2</v>
      </c>
      <c r="Y498" s="297">
        <v>0.4861111111111111</v>
      </c>
      <c r="Z498" s="155">
        <f t="shared" si="274"/>
        <v>6.9444444444444198E-3</v>
      </c>
      <c r="AA498" s="297">
        <v>0.58194444444444449</v>
      </c>
      <c r="AB498" s="565">
        <f t="shared" si="275"/>
        <v>9.5833333333333381E-2</v>
      </c>
      <c r="AC498" s="297">
        <v>0.58194444444444449</v>
      </c>
      <c r="AD498" s="297">
        <v>0.58194444444444449</v>
      </c>
      <c r="AE498" s="9">
        <f t="shared" si="293"/>
        <v>0</v>
      </c>
      <c r="AF498" s="297">
        <v>0.58680555555555558</v>
      </c>
      <c r="AG498" s="297">
        <v>0.59375</v>
      </c>
      <c r="AH498" s="9">
        <f t="shared" si="281"/>
        <v>6.9444444444444198E-3</v>
      </c>
      <c r="AI498" s="154">
        <f t="shared" si="294"/>
        <v>0</v>
      </c>
      <c r="AJ498" s="154">
        <f t="shared" si="295"/>
        <v>10</v>
      </c>
      <c r="AK498" s="297">
        <v>0.59375</v>
      </c>
      <c r="AL498" s="297">
        <v>0.59375</v>
      </c>
      <c r="AM498" s="9">
        <f t="shared" si="283"/>
        <v>0</v>
      </c>
      <c r="AN498" s="568">
        <f t="shared" si="282"/>
        <v>0.16666666666666669</v>
      </c>
      <c r="AO498" s="10">
        <f t="shared" si="284"/>
        <v>4</v>
      </c>
      <c r="AP498" s="10">
        <f t="shared" si="285"/>
        <v>0</v>
      </c>
      <c r="AQ498" s="565">
        <f t="shared" si="276"/>
        <v>9.5833333333333381E-2</v>
      </c>
      <c r="AR498" s="10">
        <f t="shared" si="286"/>
        <v>2</v>
      </c>
      <c r="AS498" s="10">
        <f t="shared" si="287"/>
        <v>18</v>
      </c>
      <c r="AT498" s="559"/>
      <c r="AU498" s="554"/>
      <c r="AV498" s="554"/>
      <c r="AW498" s="546">
        <f t="shared" si="264"/>
        <v>0</v>
      </c>
      <c r="AX498" s="546">
        <f t="shared" si="289"/>
        <v>0</v>
      </c>
      <c r="AY498" s="554"/>
      <c r="AZ498" s="546">
        <f t="shared" si="265"/>
        <v>0</v>
      </c>
      <c r="BA498" s="546">
        <f t="shared" si="266"/>
        <v>0</v>
      </c>
      <c r="BB498" s="554"/>
      <c r="BC498" s="546">
        <f t="shared" si="267"/>
        <v>0</v>
      </c>
      <c r="BD498" s="546">
        <f t="shared" si="268"/>
        <v>0</v>
      </c>
      <c r="BE498" s="554"/>
      <c r="BF498" s="546">
        <f t="shared" si="269"/>
        <v>0</v>
      </c>
      <c r="BG498" s="546">
        <f t="shared" si="270"/>
        <v>0</v>
      </c>
      <c r="BH498" s="554"/>
      <c r="BI498" s="637">
        <f t="shared" si="271"/>
        <v>0</v>
      </c>
      <c r="BJ498" s="558">
        <f t="shared" si="272"/>
        <v>0</v>
      </c>
      <c r="BK498" s="642">
        <f t="shared" si="277"/>
        <v>62.789122807017542</v>
      </c>
    </row>
    <row r="499" spans="1:63" s="298" customFormat="1" x14ac:dyDescent="0.25">
      <c r="A499" s="610">
        <v>40855</v>
      </c>
      <c r="B499" s="535">
        <f t="shared" si="288"/>
        <v>11</v>
      </c>
      <c r="C499" s="611">
        <v>3</v>
      </c>
      <c r="D499" s="612" t="s">
        <v>226</v>
      </c>
      <c r="E499" s="612" t="s">
        <v>225</v>
      </c>
      <c r="F499" s="535">
        <v>3731.09</v>
      </c>
      <c r="G499" s="611">
        <v>59</v>
      </c>
      <c r="H499" s="611">
        <v>0</v>
      </c>
      <c r="I499" s="559">
        <v>0.89583333333333337</v>
      </c>
      <c r="J499" s="559">
        <v>0.89583333333333337</v>
      </c>
      <c r="K499" s="297">
        <v>0.66319444444444442</v>
      </c>
      <c r="L499" s="565">
        <f t="shared" si="278"/>
        <v>-0.23263888888888895</v>
      </c>
      <c r="M499" s="297">
        <v>0.66666666666666663</v>
      </c>
      <c r="N499" s="565">
        <f t="shared" si="279"/>
        <v>3.4722222222222099E-3</v>
      </c>
      <c r="O499" s="297">
        <v>0.68402777777777779</v>
      </c>
      <c r="P499" s="565">
        <f t="shared" si="280"/>
        <v>1.736111111111116E-2</v>
      </c>
      <c r="Q499" s="297">
        <v>0.6875</v>
      </c>
      <c r="R499" s="297">
        <v>0.78125</v>
      </c>
      <c r="S499" s="9">
        <f t="shared" si="291"/>
        <v>9.375E-2</v>
      </c>
      <c r="T499" s="297">
        <v>0.6875</v>
      </c>
      <c r="U499" s="297">
        <v>0.78125</v>
      </c>
      <c r="V499" s="9">
        <f t="shared" si="292"/>
        <v>9.375E-2</v>
      </c>
      <c r="W499" s="297">
        <v>0.93055555555555547</v>
      </c>
      <c r="X499" s="9">
        <f t="shared" si="290"/>
        <v>0.14930555555555547</v>
      </c>
      <c r="Y499" s="297">
        <v>0.96250000000000002</v>
      </c>
      <c r="Z499" s="155">
        <f t="shared" si="274"/>
        <v>3.1944444444444553E-2</v>
      </c>
      <c r="AA499" s="297">
        <v>1.0416666666666667</v>
      </c>
      <c r="AB499" s="565">
        <f t="shared" si="275"/>
        <v>7.9166666666666718E-2</v>
      </c>
      <c r="AC499" s="297">
        <v>1.0416666666666667</v>
      </c>
      <c r="AD499" s="297">
        <v>1.0416666666666667</v>
      </c>
      <c r="AE499" s="9">
        <f t="shared" si="293"/>
        <v>0</v>
      </c>
      <c r="AF499" s="297">
        <v>1.0486111111111112</v>
      </c>
      <c r="AG499" s="297">
        <v>1.0541666666666667</v>
      </c>
      <c r="AH499" s="9">
        <f t="shared" si="281"/>
        <v>5.5555555555555358E-3</v>
      </c>
      <c r="AI499" s="154">
        <f t="shared" si="294"/>
        <v>0</v>
      </c>
      <c r="AJ499" s="154">
        <f t="shared" si="295"/>
        <v>8</v>
      </c>
      <c r="AK499" s="297">
        <v>1.0541666666666667</v>
      </c>
      <c r="AL499" s="297">
        <v>1.0625</v>
      </c>
      <c r="AM499" s="9">
        <f t="shared" si="283"/>
        <v>8.3333333333333037E-3</v>
      </c>
      <c r="AN499" s="568">
        <f t="shared" si="282"/>
        <v>0.16666666666666663</v>
      </c>
      <c r="AO499" s="10">
        <f t="shared" si="284"/>
        <v>4</v>
      </c>
      <c r="AP499" s="10">
        <f t="shared" si="285"/>
        <v>0</v>
      </c>
      <c r="AQ499" s="565">
        <f t="shared" si="276"/>
        <v>7.9166666666666718E-2</v>
      </c>
      <c r="AR499" s="10">
        <f t="shared" si="286"/>
        <v>1</v>
      </c>
      <c r="AS499" s="10">
        <f t="shared" si="287"/>
        <v>54</v>
      </c>
      <c r="AT499" s="559"/>
      <c r="AU499" s="554"/>
      <c r="AV499" s="554"/>
      <c r="AW499" s="546">
        <f t="shared" si="264"/>
        <v>0</v>
      </c>
      <c r="AX499" s="546">
        <f t="shared" si="289"/>
        <v>0</v>
      </c>
      <c r="AY499" s="554"/>
      <c r="AZ499" s="546">
        <f t="shared" si="265"/>
        <v>0</v>
      </c>
      <c r="BA499" s="546">
        <f t="shared" si="266"/>
        <v>0</v>
      </c>
      <c r="BB499" s="554"/>
      <c r="BC499" s="546">
        <f t="shared" si="267"/>
        <v>0</v>
      </c>
      <c r="BD499" s="546">
        <f t="shared" si="268"/>
        <v>0</v>
      </c>
      <c r="BE499" s="554"/>
      <c r="BF499" s="546">
        <f t="shared" si="269"/>
        <v>0</v>
      </c>
      <c r="BG499" s="546">
        <f t="shared" si="270"/>
        <v>0</v>
      </c>
      <c r="BH499" s="554"/>
      <c r="BI499" s="637">
        <f t="shared" si="271"/>
        <v>0</v>
      </c>
      <c r="BJ499" s="558">
        <f t="shared" si="272"/>
        <v>0</v>
      </c>
      <c r="BK499" s="642">
        <f t="shared" si="277"/>
        <v>63.23881355932204</v>
      </c>
    </row>
    <row r="500" spans="1:63" s="298" customFormat="1" ht="18" customHeight="1" x14ac:dyDescent="0.25">
      <c r="A500" s="610">
        <v>40855</v>
      </c>
      <c r="B500" s="535">
        <f t="shared" si="288"/>
        <v>11</v>
      </c>
      <c r="C500" s="611">
        <v>2</v>
      </c>
      <c r="D500" s="612" t="s">
        <v>346</v>
      </c>
      <c r="E500" s="612" t="s">
        <v>225</v>
      </c>
      <c r="F500" s="535">
        <v>3604.46</v>
      </c>
      <c r="G500" s="611">
        <v>59</v>
      </c>
      <c r="H500" s="611">
        <v>0</v>
      </c>
      <c r="I500" s="559">
        <v>0.89930555555555547</v>
      </c>
      <c r="J500" s="559">
        <v>0.89930555555555547</v>
      </c>
      <c r="K500" s="297">
        <v>0.90625</v>
      </c>
      <c r="L500" s="565">
        <f t="shared" si="278"/>
        <v>6.9444444444445308E-3</v>
      </c>
      <c r="M500" s="297">
        <v>0.9375</v>
      </c>
      <c r="N500" s="565">
        <f t="shared" si="279"/>
        <v>3.125E-2</v>
      </c>
      <c r="O500" s="297">
        <v>0.95833333333333337</v>
      </c>
      <c r="P500" s="565">
        <f t="shared" si="280"/>
        <v>2.083333333333337E-2</v>
      </c>
      <c r="Q500" s="297">
        <v>0.96180555555555547</v>
      </c>
      <c r="R500" s="297">
        <v>1.0451388888888888</v>
      </c>
      <c r="S500" s="9">
        <f t="shared" si="291"/>
        <v>8.333333333333337E-2</v>
      </c>
      <c r="T500" s="297">
        <v>0.96180555555555547</v>
      </c>
      <c r="U500" s="297">
        <v>1.0451388888888888</v>
      </c>
      <c r="V500" s="9">
        <f t="shared" si="292"/>
        <v>8.333333333333337E-2</v>
      </c>
      <c r="W500" s="297">
        <v>1.0520833333333333</v>
      </c>
      <c r="X500" s="9">
        <f t="shared" si="290"/>
        <v>6.9444444444444198E-3</v>
      </c>
      <c r="Y500" s="297">
        <v>1.0631944444444443</v>
      </c>
      <c r="Z500" s="155">
        <f t="shared" si="274"/>
        <v>1.1111111111111072E-2</v>
      </c>
      <c r="AA500" s="297">
        <v>1.1340277777777776</v>
      </c>
      <c r="AB500" s="565">
        <f t="shared" si="275"/>
        <v>7.0833333333333304E-2</v>
      </c>
      <c r="AC500" s="297">
        <v>1.1340277777777776</v>
      </c>
      <c r="AD500" s="297">
        <v>1.1340277777777776</v>
      </c>
      <c r="AE500" s="9">
        <f t="shared" si="293"/>
        <v>0</v>
      </c>
      <c r="AF500" s="297">
        <v>1.1527777777777779</v>
      </c>
      <c r="AG500" s="297">
        <v>1.1597222222222221</v>
      </c>
      <c r="AH500" s="9">
        <f t="shared" si="281"/>
        <v>6.9444444444441977E-3</v>
      </c>
      <c r="AI500" s="154">
        <f t="shared" si="294"/>
        <v>0</v>
      </c>
      <c r="AJ500" s="154">
        <f t="shared" si="295"/>
        <v>10</v>
      </c>
      <c r="AK500" s="297">
        <v>1.1597222222222221</v>
      </c>
      <c r="AL500" s="297">
        <v>1.1666666666666667</v>
      </c>
      <c r="AM500" s="9">
        <f t="shared" si="283"/>
        <v>6.9444444444446418E-3</v>
      </c>
      <c r="AN500" s="568">
        <f t="shared" si="282"/>
        <v>0.26736111111111127</v>
      </c>
      <c r="AO500" s="10">
        <f t="shared" si="284"/>
        <v>6</v>
      </c>
      <c r="AP500" s="10">
        <f t="shared" si="285"/>
        <v>25</v>
      </c>
      <c r="AQ500" s="565">
        <f t="shared" si="276"/>
        <v>7.0833333333333304E-2</v>
      </c>
      <c r="AR500" s="10">
        <f t="shared" si="286"/>
        <v>1</v>
      </c>
      <c r="AS500" s="10">
        <f t="shared" si="287"/>
        <v>42</v>
      </c>
      <c r="AT500" s="559"/>
      <c r="AU500" s="554"/>
      <c r="AV500" s="554"/>
      <c r="AW500" s="546">
        <f t="shared" si="264"/>
        <v>0</v>
      </c>
      <c r="AX500" s="546">
        <f t="shared" si="289"/>
        <v>0</v>
      </c>
      <c r="AY500" s="554"/>
      <c r="AZ500" s="546">
        <f t="shared" si="265"/>
        <v>0</v>
      </c>
      <c r="BA500" s="546">
        <f t="shared" si="266"/>
        <v>0</v>
      </c>
      <c r="BB500" s="554"/>
      <c r="BC500" s="546">
        <f t="shared" si="267"/>
        <v>0</v>
      </c>
      <c r="BD500" s="546">
        <f t="shared" si="268"/>
        <v>0</v>
      </c>
      <c r="BE500" s="554"/>
      <c r="BF500" s="546">
        <f t="shared" si="269"/>
        <v>0</v>
      </c>
      <c r="BG500" s="546">
        <f t="shared" si="270"/>
        <v>0</v>
      </c>
      <c r="BH500" s="554"/>
      <c r="BI500" s="637">
        <f t="shared" si="271"/>
        <v>0</v>
      </c>
      <c r="BJ500" s="558">
        <f t="shared" si="272"/>
        <v>0</v>
      </c>
      <c r="BK500" s="642">
        <f t="shared" si="277"/>
        <v>61.092542372881354</v>
      </c>
    </row>
    <row r="501" spans="1:63" s="298" customFormat="1" x14ac:dyDescent="0.25">
      <c r="A501" s="610">
        <v>40855</v>
      </c>
      <c r="B501" s="535">
        <f t="shared" si="288"/>
        <v>11</v>
      </c>
      <c r="C501" s="611">
        <v>23</v>
      </c>
      <c r="D501" s="612" t="s">
        <v>33</v>
      </c>
      <c r="E501" s="612" t="s">
        <v>429</v>
      </c>
      <c r="F501" s="535">
        <v>3565.04</v>
      </c>
      <c r="G501" s="611">
        <v>57</v>
      </c>
      <c r="H501" s="611">
        <v>2</v>
      </c>
      <c r="I501" s="559">
        <v>0.94791666666666663</v>
      </c>
      <c r="J501" s="559">
        <v>0.94791666666666663</v>
      </c>
      <c r="K501" s="297">
        <v>1.0486111111111112</v>
      </c>
      <c r="L501" s="565">
        <f t="shared" si="278"/>
        <v>0.10069444444444453</v>
      </c>
      <c r="M501" s="297">
        <v>1.0833333333333333</v>
      </c>
      <c r="N501" s="565">
        <f t="shared" si="279"/>
        <v>3.4722222222222099E-2</v>
      </c>
      <c r="O501" s="297">
        <v>1.1041666666666667</v>
      </c>
      <c r="P501" s="565">
        <f t="shared" si="280"/>
        <v>2.0833333333333481E-2</v>
      </c>
      <c r="Q501" s="297">
        <v>1.1041666666666667</v>
      </c>
      <c r="R501" s="297">
        <v>1.1458333333333333</v>
      </c>
      <c r="S501" s="9">
        <f t="shared" si="291"/>
        <v>4.1666666666666519E-2</v>
      </c>
      <c r="T501" s="297">
        <v>1.1041666666666667</v>
      </c>
      <c r="U501" s="297">
        <v>1.1458333333333333</v>
      </c>
      <c r="V501" s="9">
        <f t="shared" si="292"/>
        <v>4.1666666666666519E-2</v>
      </c>
      <c r="W501" s="297">
        <v>1.1840277777777779</v>
      </c>
      <c r="X501" s="9">
        <f t="shared" si="290"/>
        <v>3.8194444444444642E-2</v>
      </c>
      <c r="Y501" s="297">
        <v>1.1902777777777778</v>
      </c>
      <c r="Z501" s="155">
        <f t="shared" si="274"/>
        <v>6.2499999999998668E-3</v>
      </c>
      <c r="AA501" s="297">
        <v>1.2430555555555556</v>
      </c>
      <c r="AB501" s="565">
        <f t="shared" si="275"/>
        <v>5.2777777777777812E-2</v>
      </c>
      <c r="AC501" s="297">
        <v>1.2430555555555556</v>
      </c>
      <c r="AD501" s="297">
        <v>1.2430555555555556</v>
      </c>
      <c r="AE501" s="9">
        <f t="shared" si="293"/>
        <v>0</v>
      </c>
      <c r="AF501" s="297">
        <v>1.2465277777777779</v>
      </c>
      <c r="AG501" s="297">
        <v>1.25</v>
      </c>
      <c r="AH501" s="9">
        <f t="shared" si="281"/>
        <v>3.4722222222220989E-3</v>
      </c>
      <c r="AI501" s="154">
        <f t="shared" si="294"/>
        <v>0</v>
      </c>
      <c r="AJ501" s="154">
        <f t="shared" si="295"/>
        <v>5</v>
      </c>
      <c r="AK501" s="297">
        <v>1.25</v>
      </c>
      <c r="AL501" s="297">
        <v>1.25</v>
      </c>
      <c r="AM501" s="9">
        <f t="shared" si="283"/>
        <v>0</v>
      </c>
      <c r="AN501" s="568">
        <f t="shared" si="282"/>
        <v>0.30208333333333337</v>
      </c>
      <c r="AO501" s="10">
        <f t="shared" si="284"/>
        <v>7</v>
      </c>
      <c r="AP501" s="10">
        <f t="shared" si="285"/>
        <v>15</v>
      </c>
      <c r="AQ501" s="565">
        <f t="shared" si="276"/>
        <v>5.2777777777777812E-2</v>
      </c>
      <c r="AR501" s="10">
        <f t="shared" si="286"/>
        <v>1</v>
      </c>
      <c r="AS501" s="10">
        <f t="shared" si="287"/>
        <v>16</v>
      </c>
      <c r="AT501" s="559"/>
      <c r="AU501" s="554"/>
      <c r="AV501" s="554"/>
      <c r="AW501" s="546">
        <f t="shared" si="264"/>
        <v>0</v>
      </c>
      <c r="AX501" s="546">
        <f t="shared" si="289"/>
        <v>0</v>
      </c>
      <c r="AY501" s="554"/>
      <c r="AZ501" s="546">
        <f t="shared" si="265"/>
        <v>0</v>
      </c>
      <c r="BA501" s="546">
        <f t="shared" si="266"/>
        <v>0</v>
      </c>
      <c r="BB501" s="554"/>
      <c r="BC501" s="546">
        <f t="shared" si="267"/>
        <v>0</v>
      </c>
      <c r="BD501" s="546">
        <f t="shared" si="268"/>
        <v>0</v>
      </c>
      <c r="BE501" s="554"/>
      <c r="BF501" s="546">
        <f t="shared" si="269"/>
        <v>0</v>
      </c>
      <c r="BG501" s="546">
        <f t="shared" si="270"/>
        <v>0</v>
      </c>
      <c r="BH501" s="554"/>
      <c r="BI501" s="637">
        <f t="shared" si="271"/>
        <v>0</v>
      </c>
      <c r="BJ501" s="558">
        <f t="shared" si="272"/>
        <v>0</v>
      </c>
      <c r="BK501" s="642">
        <f t="shared" si="277"/>
        <v>62.544561403508773</v>
      </c>
    </row>
    <row r="502" spans="1:63" s="298" customFormat="1" ht="18" customHeight="1" x14ac:dyDescent="0.25">
      <c r="A502" s="610">
        <v>40856</v>
      </c>
      <c r="B502" s="535">
        <f t="shared" si="288"/>
        <v>11</v>
      </c>
      <c r="C502" s="611">
        <v>24</v>
      </c>
      <c r="D502" s="612" t="s">
        <v>33</v>
      </c>
      <c r="E502" s="612" t="s">
        <v>273</v>
      </c>
      <c r="F502" s="535">
        <v>3675.26</v>
      </c>
      <c r="G502" s="611">
        <v>58</v>
      </c>
      <c r="H502" s="611">
        <v>1</v>
      </c>
      <c r="I502" s="559">
        <v>0.34375</v>
      </c>
      <c r="J502" s="559">
        <v>0.34375</v>
      </c>
      <c r="K502" s="297">
        <v>0.34722222222222227</v>
      </c>
      <c r="L502" s="565">
        <f t="shared" si="278"/>
        <v>3.4722222222222654E-3</v>
      </c>
      <c r="M502" s="297">
        <v>0.3576388888888889</v>
      </c>
      <c r="N502" s="565">
        <f t="shared" si="279"/>
        <v>1.041666666666663E-2</v>
      </c>
      <c r="O502" s="297">
        <v>0.38194444444444442</v>
      </c>
      <c r="P502" s="565">
        <f t="shared" si="280"/>
        <v>2.4305555555555525E-2</v>
      </c>
      <c r="Q502" s="297">
        <v>0.38541666666666669</v>
      </c>
      <c r="R502" s="297">
        <v>0.40972222222222227</v>
      </c>
      <c r="S502" s="9">
        <f t="shared" si="291"/>
        <v>2.430555555555558E-2</v>
      </c>
      <c r="T502" s="297">
        <v>0.38541666666666669</v>
      </c>
      <c r="U502" s="297">
        <v>0.40972222222222227</v>
      </c>
      <c r="V502" s="9">
        <f t="shared" si="292"/>
        <v>2.430555555555558E-2</v>
      </c>
      <c r="W502" s="297">
        <v>0.41041666666666665</v>
      </c>
      <c r="X502" s="9">
        <f t="shared" si="290"/>
        <v>6.9444444444438647E-4</v>
      </c>
      <c r="Y502" s="297">
        <v>0.41111111111111115</v>
      </c>
      <c r="Z502" s="155">
        <f t="shared" si="274"/>
        <v>6.9444444444449749E-4</v>
      </c>
      <c r="AA502" s="297">
        <v>0.4861111111111111</v>
      </c>
      <c r="AB502" s="565">
        <f t="shared" si="275"/>
        <v>7.4999999999999956E-2</v>
      </c>
      <c r="AC502" s="297">
        <v>0.4861111111111111</v>
      </c>
      <c r="AD502" s="297">
        <v>0.4861111111111111</v>
      </c>
      <c r="AE502" s="9">
        <f t="shared" si="293"/>
        <v>0</v>
      </c>
      <c r="AF502" s="297">
        <v>0.4909722222222222</v>
      </c>
      <c r="AG502" s="297">
        <v>0.49652777777777773</v>
      </c>
      <c r="AH502" s="9">
        <f t="shared" si="281"/>
        <v>5.5555555555555358E-3</v>
      </c>
      <c r="AI502" s="154">
        <f t="shared" si="294"/>
        <v>0</v>
      </c>
      <c r="AJ502" s="154">
        <f t="shared" si="295"/>
        <v>8</v>
      </c>
      <c r="AK502" s="297">
        <v>0.49652777777777773</v>
      </c>
      <c r="AL502" s="297">
        <v>0.51041666666666663</v>
      </c>
      <c r="AM502" s="9">
        <f t="shared" si="283"/>
        <v>1.3888888888888895E-2</v>
      </c>
      <c r="AN502" s="568">
        <f t="shared" si="282"/>
        <v>0.16666666666666663</v>
      </c>
      <c r="AO502" s="10">
        <f t="shared" si="284"/>
        <v>4</v>
      </c>
      <c r="AP502" s="10">
        <f t="shared" si="285"/>
        <v>0</v>
      </c>
      <c r="AQ502" s="565">
        <f t="shared" si="276"/>
        <v>7.4999999999999956E-2</v>
      </c>
      <c r="AR502" s="10">
        <f t="shared" si="286"/>
        <v>1</v>
      </c>
      <c r="AS502" s="10">
        <f t="shared" si="287"/>
        <v>48</v>
      </c>
      <c r="AT502" s="559"/>
      <c r="AU502" s="554"/>
      <c r="AV502" s="554"/>
      <c r="AW502" s="546">
        <f t="shared" si="264"/>
        <v>0</v>
      </c>
      <c r="AX502" s="546">
        <f t="shared" si="289"/>
        <v>0</v>
      </c>
      <c r="AY502" s="554"/>
      <c r="AZ502" s="546">
        <f t="shared" si="265"/>
        <v>0</v>
      </c>
      <c r="BA502" s="546">
        <f t="shared" si="266"/>
        <v>0</v>
      </c>
      <c r="BB502" s="554"/>
      <c r="BC502" s="546">
        <f t="shared" si="267"/>
        <v>0</v>
      </c>
      <c r="BD502" s="546">
        <f t="shared" si="268"/>
        <v>0</v>
      </c>
      <c r="BE502" s="554"/>
      <c r="BF502" s="546">
        <f t="shared" si="269"/>
        <v>0</v>
      </c>
      <c r="BG502" s="546">
        <f t="shared" si="270"/>
        <v>0</v>
      </c>
      <c r="BH502" s="554"/>
      <c r="BI502" s="637">
        <f t="shared" si="271"/>
        <v>0</v>
      </c>
      <c r="BJ502" s="558">
        <f t="shared" si="272"/>
        <v>0</v>
      </c>
      <c r="BK502" s="642">
        <f t="shared" si="277"/>
        <v>63.366551724137935</v>
      </c>
    </row>
    <row r="503" spans="1:63" s="298" customFormat="1" ht="18" customHeight="1" x14ac:dyDescent="0.25">
      <c r="A503" s="610">
        <v>40856</v>
      </c>
      <c r="B503" s="535">
        <f t="shared" si="288"/>
        <v>11</v>
      </c>
      <c r="C503" s="611">
        <v>1</v>
      </c>
      <c r="D503" s="612" t="s">
        <v>430</v>
      </c>
      <c r="E503" s="612" t="s">
        <v>265</v>
      </c>
      <c r="F503" s="535">
        <v>3454.3</v>
      </c>
      <c r="G503" s="611">
        <v>58</v>
      </c>
      <c r="H503" s="611">
        <v>1</v>
      </c>
      <c r="I503" s="559">
        <v>1</v>
      </c>
      <c r="J503" s="559">
        <v>1</v>
      </c>
      <c r="K503" s="297">
        <v>1.0208333333333333</v>
      </c>
      <c r="L503" s="565">
        <f t="shared" si="278"/>
        <v>2.0833333333333259E-2</v>
      </c>
      <c r="M503" s="297">
        <v>1.0416666666666667</v>
      </c>
      <c r="N503" s="565">
        <f t="shared" si="279"/>
        <v>2.0833333333333481E-2</v>
      </c>
      <c r="O503" s="297">
        <v>1.0416666666666667</v>
      </c>
      <c r="P503" s="565">
        <f t="shared" si="280"/>
        <v>0</v>
      </c>
      <c r="Q503" s="297">
        <v>1.0416666666666667</v>
      </c>
      <c r="R503" s="297">
        <v>1.0416666666666667</v>
      </c>
      <c r="S503" s="9">
        <f t="shared" si="291"/>
        <v>0</v>
      </c>
      <c r="T503" s="297">
        <v>1.0416666666666667</v>
      </c>
      <c r="U503" s="297">
        <v>1.0416666666666667</v>
      </c>
      <c r="V503" s="9">
        <f t="shared" si="292"/>
        <v>0</v>
      </c>
      <c r="W503" s="297">
        <v>1.0902777777777779</v>
      </c>
      <c r="X503" s="9">
        <f t="shared" si="290"/>
        <v>4.861111111111116E-2</v>
      </c>
      <c r="Y503" s="297">
        <v>1.0944444444444443</v>
      </c>
      <c r="Z503" s="155">
        <f t="shared" si="274"/>
        <v>4.1666666666664298E-3</v>
      </c>
      <c r="AA503" s="297">
        <v>1.1847222222222222</v>
      </c>
      <c r="AB503" s="565">
        <f t="shared" si="275"/>
        <v>9.0277777777777901E-2</v>
      </c>
      <c r="AC503" s="297">
        <v>1.1847222222222222</v>
      </c>
      <c r="AD503" s="297">
        <v>1.1847222222222222</v>
      </c>
      <c r="AE503" s="9">
        <f t="shared" si="293"/>
        <v>0</v>
      </c>
      <c r="AF503" s="297">
        <v>1.1909722222222221</v>
      </c>
      <c r="AG503" s="297">
        <v>1.1958333333333333</v>
      </c>
      <c r="AH503" s="9">
        <f t="shared" si="281"/>
        <v>4.8611111111112049E-3</v>
      </c>
      <c r="AI503" s="154">
        <f t="shared" si="294"/>
        <v>0</v>
      </c>
      <c r="AJ503" s="154">
        <f t="shared" si="295"/>
        <v>7</v>
      </c>
      <c r="AK503" s="297">
        <v>1.1958333333333333</v>
      </c>
      <c r="AL503" s="297">
        <v>1.1979166666666667</v>
      </c>
      <c r="AM503" s="9">
        <f t="shared" si="283"/>
        <v>2.083333333333437E-3</v>
      </c>
      <c r="AN503" s="568">
        <f t="shared" si="282"/>
        <v>0.19791666666666674</v>
      </c>
      <c r="AO503" s="10">
        <f t="shared" si="284"/>
        <v>4</v>
      </c>
      <c r="AP503" s="10">
        <f t="shared" si="285"/>
        <v>45</v>
      </c>
      <c r="AQ503" s="565">
        <f t="shared" si="276"/>
        <v>9.0277777777777901E-2</v>
      </c>
      <c r="AR503" s="10">
        <f t="shared" si="286"/>
        <v>2</v>
      </c>
      <c r="AS503" s="10">
        <f t="shared" si="287"/>
        <v>10</v>
      </c>
      <c r="AT503" s="559"/>
      <c r="AU503" s="554"/>
      <c r="AV503" s="554"/>
      <c r="AW503" s="546">
        <f t="shared" si="264"/>
        <v>0</v>
      </c>
      <c r="AX503" s="546">
        <f t="shared" si="289"/>
        <v>0</v>
      </c>
      <c r="AY503" s="554"/>
      <c r="AZ503" s="546">
        <f t="shared" si="265"/>
        <v>0</v>
      </c>
      <c r="BA503" s="546">
        <f t="shared" si="266"/>
        <v>0</v>
      </c>
      <c r="BB503" s="554"/>
      <c r="BC503" s="546">
        <f t="shared" si="267"/>
        <v>0</v>
      </c>
      <c r="BD503" s="546">
        <f t="shared" si="268"/>
        <v>0</v>
      </c>
      <c r="BE503" s="554"/>
      <c r="BF503" s="546">
        <f t="shared" si="269"/>
        <v>0</v>
      </c>
      <c r="BG503" s="546">
        <f t="shared" si="270"/>
        <v>0</v>
      </c>
      <c r="BH503" s="554"/>
      <c r="BI503" s="637">
        <f t="shared" si="271"/>
        <v>0</v>
      </c>
      <c r="BJ503" s="558">
        <f t="shared" si="272"/>
        <v>0</v>
      </c>
      <c r="BK503" s="642">
        <f t="shared" si="277"/>
        <v>59.556896551724144</v>
      </c>
    </row>
    <row r="504" spans="1:63" s="298" customFormat="1" ht="18" customHeight="1" x14ac:dyDescent="0.25">
      <c r="A504" s="610">
        <v>40856</v>
      </c>
      <c r="B504" s="535">
        <f t="shared" si="288"/>
        <v>11</v>
      </c>
      <c r="C504" s="611">
        <v>4</v>
      </c>
      <c r="D504" s="612" t="s">
        <v>298</v>
      </c>
      <c r="E504" s="612" t="s">
        <v>424</v>
      </c>
      <c r="F504" s="535">
        <v>3700.45</v>
      </c>
      <c r="G504" s="611">
        <v>59</v>
      </c>
      <c r="H504" s="611">
        <v>0</v>
      </c>
      <c r="I504" s="559">
        <v>0.66666666666666663</v>
      </c>
      <c r="J504" s="559">
        <v>0.66666666666666663</v>
      </c>
      <c r="K504" s="297">
        <v>0.51388888888888895</v>
      </c>
      <c r="L504" s="565">
        <f t="shared" si="278"/>
        <v>-0.15277777777777768</v>
      </c>
      <c r="M504" s="297">
        <v>0.52777777777777779</v>
      </c>
      <c r="N504" s="565">
        <f t="shared" si="279"/>
        <v>1.388888888888884E-2</v>
      </c>
      <c r="O504" s="297">
        <v>0.55208333333333337</v>
      </c>
      <c r="P504" s="565">
        <f t="shared" si="280"/>
        <v>2.430555555555558E-2</v>
      </c>
      <c r="Q504" s="297">
        <v>0.55555555555555558</v>
      </c>
      <c r="R504" s="297">
        <v>0.59375</v>
      </c>
      <c r="S504" s="9">
        <f t="shared" si="291"/>
        <v>3.819444444444442E-2</v>
      </c>
      <c r="T504" s="297">
        <v>0.55555555555555558</v>
      </c>
      <c r="U504" s="297">
        <v>0.59375</v>
      </c>
      <c r="V504" s="9">
        <f t="shared" si="292"/>
        <v>3.819444444444442E-2</v>
      </c>
      <c r="W504" s="297">
        <v>0.70833333333333337</v>
      </c>
      <c r="X504" s="9">
        <f t="shared" si="290"/>
        <v>0.11458333333333337</v>
      </c>
      <c r="Y504" s="297">
        <v>0.71319444444444446</v>
      </c>
      <c r="Z504" s="155">
        <f t="shared" si="274"/>
        <v>4.8611111111110938E-3</v>
      </c>
      <c r="AA504" s="297">
        <v>0.79513888888888884</v>
      </c>
      <c r="AB504" s="565">
        <f t="shared" si="275"/>
        <v>8.1944444444444375E-2</v>
      </c>
      <c r="AC504" s="297">
        <v>0.79513888888888884</v>
      </c>
      <c r="AD504" s="297">
        <v>0.79513888888888884</v>
      </c>
      <c r="AE504" s="9">
        <f t="shared" si="293"/>
        <v>0</v>
      </c>
      <c r="AF504" s="297">
        <v>0.80208333333333337</v>
      </c>
      <c r="AG504" s="297">
        <v>0.80902777777777779</v>
      </c>
      <c r="AH504" s="9">
        <f t="shared" si="281"/>
        <v>6.9444444444444198E-3</v>
      </c>
      <c r="AI504" s="154">
        <f t="shared" si="294"/>
        <v>0</v>
      </c>
      <c r="AJ504" s="154">
        <f t="shared" si="295"/>
        <v>10</v>
      </c>
      <c r="AK504" s="297">
        <v>0.80902777777777779</v>
      </c>
      <c r="AL504" s="297">
        <v>0.81944444444444453</v>
      </c>
      <c r="AM504" s="9">
        <f t="shared" si="283"/>
        <v>1.0416666666666741E-2</v>
      </c>
      <c r="AN504" s="568">
        <f t="shared" si="282"/>
        <v>0.1527777777777779</v>
      </c>
      <c r="AO504" s="10">
        <f t="shared" si="284"/>
        <v>3</v>
      </c>
      <c r="AP504" s="10">
        <f t="shared" si="285"/>
        <v>40</v>
      </c>
      <c r="AQ504" s="565">
        <f t="shared" si="276"/>
        <v>8.1944444444444375E-2</v>
      </c>
      <c r="AR504" s="10">
        <f t="shared" si="286"/>
        <v>1</v>
      </c>
      <c r="AS504" s="10">
        <f t="shared" si="287"/>
        <v>58</v>
      </c>
      <c r="AT504" s="559"/>
      <c r="AU504" s="554"/>
      <c r="AV504" s="554"/>
      <c r="AW504" s="546">
        <f t="shared" si="264"/>
        <v>0</v>
      </c>
      <c r="AX504" s="546">
        <f t="shared" si="289"/>
        <v>0</v>
      </c>
      <c r="AY504" s="554"/>
      <c r="AZ504" s="546">
        <f t="shared" si="265"/>
        <v>0</v>
      </c>
      <c r="BA504" s="546">
        <f t="shared" si="266"/>
        <v>0</v>
      </c>
      <c r="BB504" s="554"/>
      <c r="BC504" s="546">
        <f t="shared" si="267"/>
        <v>0</v>
      </c>
      <c r="BD504" s="546">
        <f t="shared" si="268"/>
        <v>0</v>
      </c>
      <c r="BE504" s="554"/>
      <c r="BF504" s="546">
        <f t="shared" si="269"/>
        <v>0</v>
      </c>
      <c r="BG504" s="546">
        <f t="shared" si="270"/>
        <v>0</v>
      </c>
      <c r="BH504" s="554"/>
      <c r="BI504" s="637">
        <f t="shared" si="271"/>
        <v>0</v>
      </c>
      <c r="BJ504" s="558">
        <f t="shared" si="272"/>
        <v>0</v>
      </c>
      <c r="BK504" s="642">
        <f t="shared" si="277"/>
        <v>62.719491525423727</v>
      </c>
    </row>
    <row r="505" spans="1:63" s="298" customFormat="1" ht="18" customHeight="1" x14ac:dyDescent="0.25">
      <c r="A505" s="610">
        <v>40856</v>
      </c>
      <c r="B505" s="535">
        <f t="shared" si="288"/>
        <v>11</v>
      </c>
      <c r="C505" s="611">
        <v>5</v>
      </c>
      <c r="D505" s="612" t="s">
        <v>243</v>
      </c>
      <c r="E505" s="612" t="s">
        <v>274</v>
      </c>
      <c r="F505" s="535">
        <v>3536.26</v>
      </c>
      <c r="G505" s="611">
        <v>56</v>
      </c>
      <c r="H505" s="611">
        <v>2</v>
      </c>
      <c r="I505" s="559">
        <v>0.625</v>
      </c>
      <c r="J505" s="559">
        <v>0.625</v>
      </c>
      <c r="K505" s="297">
        <v>0.40972222222222227</v>
      </c>
      <c r="L505" s="565">
        <f t="shared" si="278"/>
        <v>-0.21527777777777773</v>
      </c>
      <c r="M505" s="297">
        <v>0.41666666666666669</v>
      </c>
      <c r="N505" s="565">
        <f t="shared" si="279"/>
        <v>6.9444444444444198E-3</v>
      </c>
      <c r="O505" s="297">
        <v>0.44097222222222227</v>
      </c>
      <c r="P505" s="565">
        <f t="shared" si="280"/>
        <v>2.430555555555558E-2</v>
      </c>
      <c r="Q505" s="297">
        <v>0.44097222222222227</v>
      </c>
      <c r="R505" s="297">
        <v>0.48958333333333331</v>
      </c>
      <c r="S505" s="9">
        <f t="shared" si="291"/>
        <v>4.8611111111111049E-2</v>
      </c>
      <c r="T505" s="297">
        <v>0.44097222222222227</v>
      </c>
      <c r="U505" s="297">
        <v>0.48958333333333331</v>
      </c>
      <c r="V505" s="9">
        <f t="shared" si="292"/>
        <v>4.8611111111111049E-2</v>
      </c>
      <c r="W505" s="297">
        <v>0.83333333333333337</v>
      </c>
      <c r="X505" s="9">
        <f t="shared" si="290"/>
        <v>0.34375000000000006</v>
      </c>
      <c r="Y505" s="297">
        <v>0.87847222222222221</v>
      </c>
      <c r="Z505" s="155">
        <f t="shared" si="274"/>
        <v>4.513888888888884E-2</v>
      </c>
      <c r="AA505" s="297">
        <v>0.97986111111111107</v>
      </c>
      <c r="AB505" s="565">
        <f t="shared" si="275"/>
        <v>0.10138888888888886</v>
      </c>
      <c r="AC505" s="297">
        <v>0.97986111111111107</v>
      </c>
      <c r="AD505" s="297">
        <v>0.97986111111111107</v>
      </c>
      <c r="AE505" s="9">
        <f t="shared" si="293"/>
        <v>0</v>
      </c>
      <c r="AF505" s="297">
        <v>0.98541666666666661</v>
      </c>
      <c r="AG505" s="297">
        <v>0.98958333333333337</v>
      </c>
      <c r="AH505" s="9">
        <f t="shared" si="281"/>
        <v>4.1666666666667629E-3</v>
      </c>
      <c r="AI505" s="154">
        <f t="shared" si="294"/>
        <v>0</v>
      </c>
      <c r="AJ505" s="154">
        <f t="shared" si="295"/>
        <v>6</v>
      </c>
      <c r="AK505" s="297">
        <v>0.98958333333333337</v>
      </c>
      <c r="AL505" s="297">
        <v>1</v>
      </c>
      <c r="AM505" s="9">
        <f t="shared" si="283"/>
        <v>1.041666666666663E-2</v>
      </c>
      <c r="AN505" s="568">
        <f t="shared" si="282"/>
        <v>0.375</v>
      </c>
      <c r="AO505" s="10">
        <f t="shared" si="284"/>
        <v>9</v>
      </c>
      <c r="AP505" s="10">
        <f t="shared" si="285"/>
        <v>0</v>
      </c>
      <c r="AQ505" s="565">
        <f t="shared" si="276"/>
        <v>0.10138888888888886</v>
      </c>
      <c r="AR505" s="10">
        <f t="shared" si="286"/>
        <v>2</v>
      </c>
      <c r="AS505" s="10">
        <f t="shared" si="287"/>
        <v>26</v>
      </c>
      <c r="AT505" s="559"/>
      <c r="AU505" s="554"/>
      <c r="AV505" s="554"/>
      <c r="AW505" s="546">
        <f t="shared" si="264"/>
        <v>0</v>
      </c>
      <c r="AX505" s="546">
        <f t="shared" si="289"/>
        <v>0</v>
      </c>
      <c r="AY505" s="554"/>
      <c r="AZ505" s="546">
        <f t="shared" si="265"/>
        <v>0</v>
      </c>
      <c r="BA505" s="546">
        <f t="shared" si="266"/>
        <v>0</v>
      </c>
      <c r="BB505" s="554"/>
      <c r="BC505" s="546">
        <f t="shared" si="267"/>
        <v>0</v>
      </c>
      <c r="BD505" s="546">
        <f t="shared" si="268"/>
        <v>0</v>
      </c>
      <c r="BE505" s="554"/>
      <c r="BF505" s="546">
        <f t="shared" si="269"/>
        <v>0</v>
      </c>
      <c r="BG505" s="546">
        <f t="shared" si="270"/>
        <v>0</v>
      </c>
      <c r="BH505" s="554"/>
      <c r="BI505" s="637">
        <f t="shared" si="271"/>
        <v>0</v>
      </c>
      <c r="BJ505" s="558">
        <f t="shared" si="272"/>
        <v>0</v>
      </c>
      <c r="BK505" s="642">
        <f t="shared" si="277"/>
        <v>63.147500000000001</v>
      </c>
    </row>
    <row r="506" spans="1:63" s="298" customFormat="1" ht="18" customHeight="1" x14ac:dyDescent="0.25">
      <c r="A506" s="610">
        <v>40856</v>
      </c>
      <c r="B506" s="535">
        <f t="shared" si="288"/>
        <v>11</v>
      </c>
      <c r="C506" s="611">
        <v>3</v>
      </c>
      <c r="D506" s="612" t="s">
        <v>224</v>
      </c>
      <c r="E506" s="612" t="s">
        <v>225</v>
      </c>
      <c r="F506" s="535">
        <v>3499.6</v>
      </c>
      <c r="G506" s="611">
        <v>57</v>
      </c>
      <c r="H506" s="611">
        <v>2</v>
      </c>
      <c r="I506" s="559">
        <v>0.70833333333333337</v>
      </c>
      <c r="J506" s="559">
        <v>0.70833333333333337</v>
      </c>
      <c r="K506" s="297">
        <v>0.72916666666666663</v>
      </c>
      <c r="L506" s="565">
        <f t="shared" si="278"/>
        <v>2.0833333333333259E-2</v>
      </c>
      <c r="M506" s="297">
        <v>0.76041666666666663</v>
      </c>
      <c r="N506" s="565">
        <f t="shared" si="279"/>
        <v>3.125E-2</v>
      </c>
      <c r="O506" s="297">
        <v>0.79166666666666663</v>
      </c>
      <c r="P506" s="565">
        <f t="shared" si="280"/>
        <v>3.125E-2</v>
      </c>
      <c r="Q506" s="297">
        <v>0.89930555555555547</v>
      </c>
      <c r="R506" s="297">
        <v>0.98958333333333337</v>
      </c>
      <c r="S506" s="9">
        <f t="shared" si="291"/>
        <v>9.0277777777777901E-2</v>
      </c>
      <c r="T506" s="297">
        <v>0.89930555555555547</v>
      </c>
      <c r="U506" s="297">
        <v>0.98958333333333337</v>
      </c>
      <c r="V506" s="9">
        <f t="shared" si="292"/>
        <v>9.0277777777777901E-2</v>
      </c>
      <c r="W506" s="297">
        <v>1.0229166666666667</v>
      </c>
      <c r="X506" s="9">
        <f t="shared" si="290"/>
        <v>3.3333333333333326E-2</v>
      </c>
      <c r="Y506" s="297">
        <v>1.023611111111111</v>
      </c>
      <c r="Z506" s="155">
        <f t="shared" si="274"/>
        <v>6.9444444444433095E-4</v>
      </c>
      <c r="AA506" s="297">
        <v>1.0902777777777779</v>
      </c>
      <c r="AB506" s="565">
        <f t="shared" si="275"/>
        <v>6.6666666666666874E-2</v>
      </c>
      <c r="AC506" s="297">
        <v>1.0902777777777779</v>
      </c>
      <c r="AD506" s="297">
        <v>1.0902777777777779</v>
      </c>
      <c r="AE506" s="9">
        <f t="shared" si="293"/>
        <v>0</v>
      </c>
      <c r="AF506" s="297">
        <v>1.0958333333333334</v>
      </c>
      <c r="AG506" s="297">
        <v>1.1006944444444444</v>
      </c>
      <c r="AH506" s="9">
        <f t="shared" si="281"/>
        <v>4.8611111111109828E-3</v>
      </c>
      <c r="AI506" s="154">
        <f t="shared" si="294"/>
        <v>0</v>
      </c>
      <c r="AJ506" s="154">
        <f t="shared" si="295"/>
        <v>7</v>
      </c>
      <c r="AK506" s="297">
        <v>1.1006944444444444</v>
      </c>
      <c r="AL506" s="297">
        <v>1.1041666666666667</v>
      </c>
      <c r="AM506" s="9">
        <f t="shared" si="283"/>
        <v>3.4722222222223209E-3</v>
      </c>
      <c r="AN506" s="568">
        <f t="shared" si="282"/>
        <v>0.39583333333333337</v>
      </c>
      <c r="AO506" s="10">
        <f t="shared" si="284"/>
        <v>9</v>
      </c>
      <c r="AP506" s="10">
        <f t="shared" si="285"/>
        <v>30</v>
      </c>
      <c r="AQ506" s="565">
        <f t="shared" si="276"/>
        <v>6.6666666666666874E-2</v>
      </c>
      <c r="AR506" s="10">
        <f t="shared" si="286"/>
        <v>1</v>
      </c>
      <c r="AS506" s="10">
        <f t="shared" si="287"/>
        <v>36</v>
      </c>
      <c r="AT506" s="559"/>
      <c r="AU506" s="554"/>
      <c r="AV506" s="554"/>
      <c r="AW506" s="546">
        <f t="shared" si="264"/>
        <v>0</v>
      </c>
      <c r="AX506" s="546">
        <f t="shared" si="289"/>
        <v>0</v>
      </c>
      <c r="AY506" s="554"/>
      <c r="AZ506" s="546">
        <f t="shared" si="265"/>
        <v>0</v>
      </c>
      <c r="BA506" s="546">
        <f t="shared" si="266"/>
        <v>0</v>
      </c>
      <c r="BB506" s="554"/>
      <c r="BC506" s="546">
        <f t="shared" si="267"/>
        <v>0</v>
      </c>
      <c r="BD506" s="546">
        <f t="shared" si="268"/>
        <v>0</v>
      </c>
      <c r="BE506" s="554"/>
      <c r="BF506" s="546">
        <f t="shared" si="269"/>
        <v>0</v>
      </c>
      <c r="BG506" s="546">
        <f t="shared" si="270"/>
        <v>0</v>
      </c>
      <c r="BH506" s="554"/>
      <c r="BI506" s="637">
        <f t="shared" si="271"/>
        <v>0</v>
      </c>
      <c r="BJ506" s="558">
        <f t="shared" si="272"/>
        <v>0</v>
      </c>
      <c r="BK506" s="642">
        <f t="shared" si="277"/>
        <v>61.396491228070175</v>
      </c>
    </row>
    <row r="507" spans="1:63" s="298" customFormat="1" ht="30" x14ac:dyDescent="0.25">
      <c r="A507" s="610">
        <v>40857</v>
      </c>
      <c r="B507" s="535">
        <f t="shared" si="288"/>
        <v>11</v>
      </c>
      <c r="C507" s="611">
        <v>6</v>
      </c>
      <c r="D507" s="612" t="s">
        <v>243</v>
      </c>
      <c r="E507" s="612" t="s">
        <v>431</v>
      </c>
      <c r="F507" s="535">
        <v>3730.36</v>
      </c>
      <c r="G507" s="611">
        <v>59</v>
      </c>
      <c r="H507" s="611">
        <v>0</v>
      </c>
      <c r="I507" s="559">
        <v>0.16666666666666666</v>
      </c>
      <c r="J507" s="559">
        <v>0.16666666666666666</v>
      </c>
      <c r="K507" s="297">
        <v>0.17013888888888887</v>
      </c>
      <c r="L507" s="565">
        <f t="shared" si="278"/>
        <v>3.4722222222222099E-3</v>
      </c>
      <c r="M507" s="297">
        <v>0.17708333333333334</v>
      </c>
      <c r="N507" s="565">
        <f t="shared" si="279"/>
        <v>6.9444444444444753E-3</v>
      </c>
      <c r="O507" s="297">
        <v>0.20138888888888887</v>
      </c>
      <c r="P507" s="565">
        <f t="shared" si="280"/>
        <v>2.4305555555555525E-2</v>
      </c>
      <c r="Q507" s="297">
        <v>0.20138888888888887</v>
      </c>
      <c r="R507" s="297">
        <v>0.28472222222222221</v>
      </c>
      <c r="S507" s="9">
        <f t="shared" si="291"/>
        <v>8.3333333333333343E-2</v>
      </c>
      <c r="T507" s="297">
        <v>0.20138888888888887</v>
      </c>
      <c r="U507" s="297">
        <v>0.28472222222222221</v>
      </c>
      <c r="V507" s="9">
        <f t="shared" si="292"/>
        <v>8.3333333333333343E-2</v>
      </c>
      <c r="W507" s="297">
        <v>0.29652777777777778</v>
      </c>
      <c r="X507" s="9">
        <f t="shared" si="290"/>
        <v>1.1805555555555569E-2</v>
      </c>
      <c r="Y507" s="297">
        <v>0.30138888888888887</v>
      </c>
      <c r="Z507" s="155">
        <f t="shared" si="274"/>
        <v>4.8611111111110938E-3</v>
      </c>
      <c r="AA507" s="297">
        <v>0.52013888888888882</v>
      </c>
      <c r="AB507" s="565">
        <f t="shared" si="275"/>
        <v>0.21874999999999994</v>
      </c>
      <c r="AC507" s="297">
        <v>0.52013888888888882</v>
      </c>
      <c r="AD507" s="297">
        <v>0.52013888888888882</v>
      </c>
      <c r="AE507" s="9">
        <f t="shared" si="293"/>
        <v>0</v>
      </c>
      <c r="AF507" s="297">
        <v>0.52430555555555558</v>
      </c>
      <c r="AG507" s="297">
        <v>0.53819444444444442</v>
      </c>
      <c r="AH507" s="9">
        <f t="shared" si="281"/>
        <v>1.388888888888884E-2</v>
      </c>
      <c r="AI507" s="154">
        <f t="shared" si="294"/>
        <v>0</v>
      </c>
      <c r="AJ507" s="154">
        <f t="shared" si="295"/>
        <v>20</v>
      </c>
      <c r="AK507" s="297">
        <v>0.53819444444444442</v>
      </c>
      <c r="AL507" s="297">
        <v>0.54166666666666663</v>
      </c>
      <c r="AM507" s="9">
        <f t="shared" si="283"/>
        <v>3.4722222222222099E-3</v>
      </c>
      <c r="AN507" s="568">
        <f t="shared" si="282"/>
        <v>0.375</v>
      </c>
      <c r="AO507" s="10">
        <f t="shared" si="284"/>
        <v>9</v>
      </c>
      <c r="AP507" s="10">
        <f t="shared" si="285"/>
        <v>0</v>
      </c>
      <c r="AQ507" s="565">
        <f t="shared" si="276"/>
        <v>9.999999999999995E-2</v>
      </c>
      <c r="AR507" s="10">
        <f t="shared" si="286"/>
        <v>2</v>
      </c>
      <c r="AS507" s="10">
        <f t="shared" si="287"/>
        <v>24</v>
      </c>
      <c r="AT507" s="559">
        <v>0</v>
      </c>
      <c r="AU507" s="559">
        <v>4.1666666666666666E-3</v>
      </c>
      <c r="AV507" s="559">
        <v>0</v>
      </c>
      <c r="AW507" s="546">
        <f t="shared" si="264"/>
        <v>0</v>
      </c>
      <c r="AX507" s="546">
        <f t="shared" si="289"/>
        <v>0</v>
      </c>
      <c r="AY507" s="559">
        <v>0</v>
      </c>
      <c r="AZ507" s="546">
        <f t="shared" si="265"/>
        <v>0</v>
      </c>
      <c r="BA507" s="546">
        <f t="shared" si="266"/>
        <v>0</v>
      </c>
      <c r="BB507" s="559">
        <v>0</v>
      </c>
      <c r="BC507" s="546">
        <f t="shared" si="267"/>
        <v>0</v>
      </c>
      <c r="BD507" s="546">
        <f t="shared" si="268"/>
        <v>0</v>
      </c>
      <c r="BE507" s="559">
        <v>0.11458333333333333</v>
      </c>
      <c r="BF507" s="546">
        <f t="shared" si="269"/>
        <v>2</v>
      </c>
      <c r="BG507" s="546">
        <f t="shared" si="270"/>
        <v>45</v>
      </c>
      <c r="BH507" s="559">
        <v>0</v>
      </c>
      <c r="BI507" s="637">
        <f t="shared" si="271"/>
        <v>0</v>
      </c>
      <c r="BJ507" s="558">
        <f t="shared" si="272"/>
        <v>0</v>
      </c>
      <c r="BK507" s="642">
        <f t="shared" si="277"/>
        <v>63.226440677966103</v>
      </c>
    </row>
    <row r="508" spans="1:63" s="298" customFormat="1" ht="24" customHeight="1" x14ac:dyDescent="0.25">
      <c r="A508" s="610">
        <v>40857</v>
      </c>
      <c r="B508" s="535">
        <f t="shared" si="288"/>
        <v>11</v>
      </c>
      <c r="C508" s="611">
        <v>2</v>
      </c>
      <c r="D508" s="612" t="s">
        <v>430</v>
      </c>
      <c r="E508" s="612" t="s">
        <v>265</v>
      </c>
      <c r="F508" s="535">
        <v>3492.9</v>
      </c>
      <c r="G508" s="611">
        <v>59</v>
      </c>
      <c r="H508" s="611">
        <v>0</v>
      </c>
      <c r="I508" s="559">
        <v>0.25</v>
      </c>
      <c r="J508" s="559">
        <v>0.25</v>
      </c>
      <c r="K508" s="297">
        <v>0.25347222222222221</v>
      </c>
      <c r="L508" s="565">
        <f t="shared" si="278"/>
        <v>3.4722222222222099E-3</v>
      </c>
      <c r="M508" s="297">
        <v>0.26041666666666669</v>
      </c>
      <c r="N508" s="565">
        <f t="shared" si="279"/>
        <v>6.9444444444444753E-3</v>
      </c>
      <c r="O508" s="297">
        <v>0.30208333333333331</v>
      </c>
      <c r="P508" s="565">
        <f t="shared" si="280"/>
        <v>4.166666666666663E-2</v>
      </c>
      <c r="Q508" s="297">
        <v>0.30208333333333331</v>
      </c>
      <c r="R508" s="297">
        <v>0.30208333333333331</v>
      </c>
      <c r="S508" s="9">
        <f t="shared" si="291"/>
        <v>0</v>
      </c>
      <c r="T508" s="297">
        <v>0.30208333333333331</v>
      </c>
      <c r="U508" s="297">
        <v>0.30208333333333331</v>
      </c>
      <c r="V508" s="9">
        <f t="shared" si="292"/>
        <v>0</v>
      </c>
      <c r="W508" s="297">
        <v>0.30902777777777779</v>
      </c>
      <c r="X508" s="9">
        <f t="shared" si="290"/>
        <v>6.9444444444444753E-3</v>
      </c>
      <c r="Y508" s="297">
        <v>0.30902777777777779</v>
      </c>
      <c r="Z508" s="155">
        <f t="shared" si="274"/>
        <v>0</v>
      </c>
      <c r="AA508" s="297">
        <v>0.43541666666666662</v>
      </c>
      <c r="AB508" s="565">
        <f t="shared" si="275"/>
        <v>0.12638888888888883</v>
      </c>
      <c r="AC508" s="297">
        <v>0.43541666666666662</v>
      </c>
      <c r="AD508" s="297">
        <v>0.43541666666666662</v>
      </c>
      <c r="AE508" s="9">
        <f t="shared" si="293"/>
        <v>0</v>
      </c>
      <c r="AF508" s="297">
        <v>0.44097222222222227</v>
      </c>
      <c r="AG508" s="297">
        <v>0.44791666666666669</v>
      </c>
      <c r="AH508" s="9">
        <f t="shared" si="281"/>
        <v>6.9444444444444198E-3</v>
      </c>
      <c r="AI508" s="154">
        <f t="shared" si="294"/>
        <v>0</v>
      </c>
      <c r="AJ508" s="154">
        <f t="shared" si="295"/>
        <v>10</v>
      </c>
      <c r="AK508" s="297">
        <v>0.44791666666666669</v>
      </c>
      <c r="AL508" s="297">
        <v>0.4513888888888889</v>
      </c>
      <c r="AM508" s="9">
        <f t="shared" si="283"/>
        <v>3.4722222222222099E-3</v>
      </c>
      <c r="AN508" s="568">
        <f t="shared" si="282"/>
        <v>0.2013888888888889</v>
      </c>
      <c r="AO508" s="10">
        <f t="shared" si="284"/>
        <v>4</v>
      </c>
      <c r="AP508" s="10">
        <f t="shared" si="285"/>
        <v>50</v>
      </c>
      <c r="AQ508" s="565">
        <f t="shared" si="276"/>
        <v>4.7916666666666607E-2</v>
      </c>
      <c r="AR508" s="10">
        <f t="shared" si="286"/>
        <v>1</v>
      </c>
      <c r="AS508" s="10">
        <f t="shared" si="287"/>
        <v>9</v>
      </c>
      <c r="AT508" s="559">
        <v>0</v>
      </c>
      <c r="AU508" s="559">
        <v>2.7777777777777776E-2</v>
      </c>
      <c r="AV508" s="559">
        <v>0</v>
      </c>
      <c r="AW508" s="546">
        <f t="shared" si="264"/>
        <v>0</v>
      </c>
      <c r="AX508" s="546">
        <f t="shared" si="289"/>
        <v>0</v>
      </c>
      <c r="AY508" s="559">
        <v>0</v>
      </c>
      <c r="AZ508" s="546">
        <f t="shared" si="265"/>
        <v>0</v>
      </c>
      <c r="BA508" s="546">
        <f t="shared" si="266"/>
        <v>0</v>
      </c>
      <c r="BB508" s="559">
        <v>0</v>
      </c>
      <c r="BC508" s="546">
        <f t="shared" si="267"/>
        <v>0</v>
      </c>
      <c r="BD508" s="546">
        <f t="shared" si="268"/>
        <v>0</v>
      </c>
      <c r="BE508" s="559">
        <v>5.0694444444444452E-2</v>
      </c>
      <c r="BF508" s="546">
        <f t="shared" si="269"/>
        <v>1</v>
      </c>
      <c r="BG508" s="546">
        <f t="shared" si="270"/>
        <v>13</v>
      </c>
      <c r="BH508" s="559">
        <v>0</v>
      </c>
      <c r="BI508" s="637">
        <f t="shared" si="271"/>
        <v>0</v>
      </c>
      <c r="BJ508" s="558">
        <f t="shared" si="272"/>
        <v>0</v>
      </c>
      <c r="BK508" s="642">
        <f t="shared" si="277"/>
        <v>59.201694915254237</v>
      </c>
    </row>
    <row r="509" spans="1:63" s="298" customFormat="1" ht="30" x14ac:dyDescent="0.25">
      <c r="A509" s="610">
        <v>40857</v>
      </c>
      <c r="B509" s="535">
        <f t="shared" si="288"/>
        <v>11</v>
      </c>
      <c r="C509" s="611">
        <v>25</v>
      </c>
      <c r="D509" s="612" t="s">
        <v>33</v>
      </c>
      <c r="E509" s="612" t="s">
        <v>432</v>
      </c>
      <c r="F509" s="535">
        <v>3429.15</v>
      </c>
      <c r="G509" s="611">
        <v>56</v>
      </c>
      <c r="H509" s="611">
        <v>3</v>
      </c>
      <c r="I509" s="559">
        <v>0.41666666666666669</v>
      </c>
      <c r="J509" s="559">
        <v>0.41666666666666669</v>
      </c>
      <c r="K509" s="297">
        <v>0.4201388888888889</v>
      </c>
      <c r="L509" s="565">
        <f t="shared" si="278"/>
        <v>3.4722222222222099E-3</v>
      </c>
      <c r="M509" s="297">
        <v>0.4375</v>
      </c>
      <c r="N509" s="565">
        <f t="shared" si="279"/>
        <v>1.7361111111111105E-2</v>
      </c>
      <c r="O509" s="297">
        <v>0.46527777777777773</v>
      </c>
      <c r="P509" s="565">
        <f t="shared" si="280"/>
        <v>2.7777777777777735E-2</v>
      </c>
      <c r="Q509" s="297">
        <v>0.46875</v>
      </c>
      <c r="R509" s="297">
        <v>0.50694444444444442</v>
      </c>
      <c r="S509" s="9">
        <f t="shared" si="291"/>
        <v>3.819444444444442E-2</v>
      </c>
      <c r="T509" s="297">
        <v>0.46875</v>
      </c>
      <c r="U509" s="297">
        <v>0.50694444444444442</v>
      </c>
      <c r="V509" s="9">
        <f t="shared" si="292"/>
        <v>3.819444444444442E-2</v>
      </c>
      <c r="W509" s="297">
        <v>0.53194444444444444</v>
      </c>
      <c r="X509" s="9">
        <f t="shared" si="290"/>
        <v>2.5000000000000022E-2</v>
      </c>
      <c r="Y509" s="297">
        <v>0.53333333333333333</v>
      </c>
      <c r="Z509" s="155">
        <f t="shared" si="274"/>
        <v>1.388888888888884E-3</v>
      </c>
      <c r="AA509" s="297">
        <v>0.6743055555555556</v>
      </c>
      <c r="AB509" s="565">
        <f t="shared" si="275"/>
        <v>0.14097222222222228</v>
      </c>
      <c r="AC509" s="297">
        <v>0.6743055555555556</v>
      </c>
      <c r="AD509" s="297">
        <v>0.6743055555555556</v>
      </c>
      <c r="AE509" s="9">
        <f t="shared" si="293"/>
        <v>0</v>
      </c>
      <c r="AF509" s="297">
        <v>0.6791666666666667</v>
      </c>
      <c r="AG509" s="297">
        <v>0.68402777777777779</v>
      </c>
      <c r="AH509" s="9">
        <f t="shared" si="281"/>
        <v>4.8611111111110938E-3</v>
      </c>
      <c r="AI509" s="154">
        <f t="shared" si="294"/>
        <v>0</v>
      </c>
      <c r="AJ509" s="154">
        <f t="shared" si="295"/>
        <v>7</v>
      </c>
      <c r="AK509" s="297">
        <v>0.68402777777777779</v>
      </c>
      <c r="AL509" s="297">
        <v>0.6875</v>
      </c>
      <c r="AM509" s="9">
        <f t="shared" si="283"/>
        <v>3.4722222222222099E-3</v>
      </c>
      <c r="AN509" s="568">
        <f t="shared" si="282"/>
        <v>0.27083333333333331</v>
      </c>
      <c r="AO509" s="10">
        <f t="shared" si="284"/>
        <v>6</v>
      </c>
      <c r="AP509" s="10">
        <f t="shared" si="285"/>
        <v>30</v>
      </c>
      <c r="AQ509" s="565">
        <f t="shared" si="276"/>
        <v>6.3888888888888939E-2</v>
      </c>
      <c r="AR509" s="10">
        <f t="shared" si="286"/>
        <v>1</v>
      </c>
      <c r="AS509" s="10">
        <f t="shared" si="287"/>
        <v>32</v>
      </c>
      <c r="AT509" s="559">
        <v>0</v>
      </c>
      <c r="AU509" s="559">
        <v>1.3888888888888888E-2</v>
      </c>
      <c r="AV509" s="559">
        <v>0</v>
      </c>
      <c r="AW509" s="546">
        <f t="shared" ref="AW509:AW523" si="296">HOUR(AV509)</f>
        <v>0</v>
      </c>
      <c r="AX509" s="546">
        <f t="shared" si="289"/>
        <v>0</v>
      </c>
      <c r="AY509" s="559">
        <v>0</v>
      </c>
      <c r="AZ509" s="546">
        <f t="shared" ref="AZ509:AZ525" si="297">HOUR(AY509)</f>
        <v>0</v>
      </c>
      <c r="BA509" s="546">
        <f t="shared" ref="BA509:BA525" si="298">MINUTE(AY509)</f>
        <v>0</v>
      </c>
      <c r="BB509" s="559">
        <v>0</v>
      </c>
      <c r="BC509" s="546">
        <f t="shared" ref="BC509:BC528" si="299">HOUR(BB509)</f>
        <v>0</v>
      </c>
      <c r="BD509" s="546">
        <f t="shared" ref="BD509:BD528" si="300">MINUTE(BB509)</f>
        <v>0</v>
      </c>
      <c r="BE509" s="559">
        <v>6.3194444444444442E-2</v>
      </c>
      <c r="BF509" s="546">
        <f t="shared" ref="BF509:BF528" si="301">HOUR(BE509)</f>
        <v>1</v>
      </c>
      <c r="BG509" s="546">
        <f t="shared" ref="BG509:BG528" si="302">MINUTE(BE509)</f>
        <v>31</v>
      </c>
      <c r="BH509" s="559">
        <v>0</v>
      </c>
      <c r="BI509" s="637">
        <f t="shared" ref="BI509:BI523" si="303">HOUR(BH509)</f>
        <v>0</v>
      </c>
      <c r="BJ509" s="558">
        <f t="shared" ref="BJ509:BJ523" si="304">MINUTE(BH509)</f>
        <v>0</v>
      </c>
      <c r="BK509" s="642">
        <f t="shared" si="277"/>
        <v>61.234821428571429</v>
      </c>
    </row>
    <row r="510" spans="1:63" s="298" customFormat="1" ht="21" customHeight="1" x14ac:dyDescent="0.25">
      <c r="A510" s="610">
        <v>40857</v>
      </c>
      <c r="B510" s="535">
        <f t="shared" si="288"/>
        <v>11</v>
      </c>
      <c r="C510" s="611">
        <v>5</v>
      </c>
      <c r="D510" s="612" t="s">
        <v>298</v>
      </c>
      <c r="E510" s="612" t="s">
        <v>424</v>
      </c>
      <c r="F510" s="535">
        <v>3656.52</v>
      </c>
      <c r="G510" s="611">
        <v>59</v>
      </c>
      <c r="H510" s="611">
        <v>0</v>
      </c>
      <c r="I510" s="559">
        <v>0.52430555555555558</v>
      </c>
      <c r="J510" s="559">
        <v>0.52430555555555558</v>
      </c>
      <c r="K510" s="297">
        <v>0.55208333333333337</v>
      </c>
      <c r="L510" s="565">
        <f t="shared" si="278"/>
        <v>2.777777777777779E-2</v>
      </c>
      <c r="M510" s="297">
        <v>0.5625</v>
      </c>
      <c r="N510" s="565">
        <f t="shared" si="279"/>
        <v>1.041666666666663E-2</v>
      </c>
      <c r="O510" s="297">
        <v>0.59027777777777779</v>
      </c>
      <c r="P510" s="565">
        <f t="shared" si="280"/>
        <v>2.777777777777779E-2</v>
      </c>
      <c r="Q510" s="297">
        <v>0.59375</v>
      </c>
      <c r="R510" s="297">
        <v>0.61458333333333337</v>
      </c>
      <c r="S510" s="9">
        <f t="shared" si="291"/>
        <v>2.083333333333337E-2</v>
      </c>
      <c r="T510" s="297">
        <v>0.59375</v>
      </c>
      <c r="U510" s="297">
        <v>0.61458333333333337</v>
      </c>
      <c r="V510" s="9">
        <f t="shared" si="292"/>
        <v>2.083333333333337E-2</v>
      </c>
      <c r="W510" s="297">
        <v>0.69097222222222221</v>
      </c>
      <c r="X510" s="9">
        <f t="shared" si="290"/>
        <v>7.638888888888884E-2</v>
      </c>
      <c r="Y510" s="297">
        <v>0.71111111111111114</v>
      </c>
      <c r="Z510" s="155">
        <f t="shared" si="274"/>
        <v>2.0138888888888928E-2</v>
      </c>
      <c r="AA510" s="297">
        <v>0.78541666666666676</v>
      </c>
      <c r="AB510" s="565">
        <f t="shared" si="275"/>
        <v>7.4305555555555625E-2</v>
      </c>
      <c r="AC510" s="297">
        <v>0.78541666666666676</v>
      </c>
      <c r="AD510" s="297">
        <v>0.78541666666666676</v>
      </c>
      <c r="AE510" s="9">
        <f t="shared" si="293"/>
        <v>0</v>
      </c>
      <c r="AF510" s="297">
        <v>0.78819444444444453</v>
      </c>
      <c r="AG510" s="297">
        <v>0.79166666666666663</v>
      </c>
      <c r="AH510" s="9">
        <f t="shared" si="281"/>
        <v>3.4722222222220989E-3</v>
      </c>
      <c r="AI510" s="154">
        <f t="shared" si="294"/>
        <v>0</v>
      </c>
      <c r="AJ510" s="154">
        <f t="shared" si="295"/>
        <v>5</v>
      </c>
      <c r="AK510" s="297">
        <v>0.79166666666666663</v>
      </c>
      <c r="AL510" s="297">
        <v>0.79166666666666663</v>
      </c>
      <c r="AM510" s="9">
        <f t="shared" si="283"/>
        <v>0</v>
      </c>
      <c r="AN510" s="568">
        <f t="shared" si="282"/>
        <v>0.26736111111111105</v>
      </c>
      <c r="AO510" s="10">
        <f t="shared" si="284"/>
        <v>6</v>
      </c>
      <c r="AP510" s="10">
        <f t="shared" si="285"/>
        <v>25</v>
      </c>
      <c r="AQ510" s="565">
        <f t="shared" si="276"/>
        <v>5.4166666666666738E-2</v>
      </c>
      <c r="AR510" s="10">
        <f t="shared" si="286"/>
        <v>1</v>
      </c>
      <c r="AS510" s="10">
        <f t="shared" si="287"/>
        <v>18</v>
      </c>
      <c r="AT510" s="559">
        <v>0</v>
      </c>
      <c r="AU510" s="559">
        <v>0</v>
      </c>
      <c r="AV510" s="559">
        <v>0</v>
      </c>
      <c r="AW510" s="546">
        <f t="shared" si="296"/>
        <v>0</v>
      </c>
      <c r="AX510" s="546">
        <f t="shared" si="289"/>
        <v>0</v>
      </c>
      <c r="AY510" s="559">
        <v>0</v>
      </c>
      <c r="AZ510" s="546">
        <f t="shared" si="297"/>
        <v>0</v>
      </c>
      <c r="BA510" s="546">
        <f t="shared" si="298"/>
        <v>0</v>
      </c>
      <c r="BB510" s="559">
        <v>0</v>
      </c>
      <c r="BC510" s="546">
        <f t="shared" si="299"/>
        <v>0</v>
      </c>
      <c r="BD510" s="546">
        <f t="shared" si="300"/>
        <v>0</v>
      </c>
      <c r="BE510" s="559">
        <v>2.013888888888889E-2</v>
      </c>
      <c r="BF510" s="546">
        <f t="shared" si="301"/>
        <v>0</v>
      </c>
      <c r="BG510" s="546">
        <f t="shared" si="302"/>
        <v>29</v>
      </c>
      <c r="BH510" s="559">
        <v>0</v>
      </c>
      <c r="BI510" s="637">
        <f t="shared" si="303"/>
        <v>0</v>
      </c>
      <c r="BJ510" s="558">
        <f t="shared" si="304"/>
        <v>0</v>
      </c>
      <c r="BK510" s="642">
        <f t="shared" si="277"/>
        <v>61.974915254237288</v>
      </c>
    </row>
    <row r="511" spans="1:63" s="298" customFormat="1" ht="23.25" customHeight="1" x14ac:dyDescent="0.25">
      <c r="A511" s="610">
        <v>40857</v>
      </c>
      <c r="B511" s="535">
        <f t="shared" si="288"/>
        <v>11</v>
      </c>
      <c r="C511" s="611">
        <v>26</v>
      </c>
      <c r="D511" s="612" t="s">
        <v>33</v>
      </c>
      <c r="E511" s="612" t="s">
        <v>273</v>
      </c>
      <c r="F511" s="535">
        <v>3653.14</v>
      </c>
      <c r="G511" s="611">
        <v>58</v>
      </c>
      <c r="H511" s="611">
        <v>1</v>
      </c>
      <c r="I511" s="559">
        <v>0.625</v>
      </c>
      <c r="J511" s="559">
        <v>0.625</v>
      </c>
      <c r="K511" s="297">
        <v>0.63194444444444442</v>
      </c>
      <c r="L511" s="565">
        <f t="shared" si="278"/>
        <v>6.9444444444444198E-3</v>
      </c>
      <c r="M511" s="297">
        <v>0.64583333333333337</v>
      </c>
      <c r="N511" s="565">
        <f t="shared" si="279"/>
        <v>1.3888888888888951E-2</v>
      </c>
      <c r="O511" s="297">
        <v>0.67708333333333337</v>
      </c>
      <c r="P511" s="565">
        <f t="shared" si="280"/>
        <v>3.125E-2</v>
      </c>
      <c r="Q511" s="297">
        <v>0.68055555555555547</v>
      </c>
      <c r="R511" s="297">
        <v>0.72569444444444453</v>
      </c>
      <c r="S511" s="9">
        <f t="shared" si="291"/>
        <v>4.5138888888889062E-2</v>
      </c>
      <c r="T511" s="297">
        <v>0.68055555555555547</v>
      </c>
      <c r="U511" s="297">
        <v>0.72569444444444453</v>
      </c>
      <c r="V511" s="9">
        <f t="shared" si="292"/>
        <v>4.5138888888889062E-2</v>
      </c>
      <c r="W511" s="297">
        <v>0.78125</v>
      </c>
      <c r="X511" s="9">
        <f t="shared" ref="X511:X542" si="305">W511-R511</f>
        <v>5.5555555555555469E-2</v>
      </c>
      <c r="Y511" s="297">
        <v>0.81874999999999998</v>
      </c>
      <c r="Z511" s="155">
        <f t="shared" si="274"/>
        <v>3.7499999999999978E-2</v>
      </c>
      <c r="AA511" s="297">
        <v>0.87569444444444444</v>
      </c>
      <c r="AB511" s="565">
        <f t="shared" si="275"/>
        <v>5.6944444444444464E-2</v>
      </c>
      <c r="AC511" s="297">
        <v>0.87569444444444444</v>
      </c>
      <c r="AD511" s="297">
        <v>0.87569444444444444</v>
      </c>
      <c r="AE511" s="9">
        <f t="shared" si="293"/>
        <v>0</v>
      </c>
      <c r="AF511" s="297">
        <v>0.88194444444444453</v>
      </c>
      <c r="AG511" s="297">
        <v>0.88750000000000007</v>
      </c>
      <c r="AH511" s="9">
        <f t="shared" si="281"/>
        <v>5.5555555555555358E-3</v>
      </c>
      <c r="AI511" s="154">
        <f t="shared" si="294"/>
        <v>0</v>
      </c>
      <c r="AJ511" s="154">
        <f t="shared" si="295"/>
        <v>8</v>
      </c>
      <c r="AK511" s="297">
        <v>0.88750000000000007</v>
      </c>
      <c r="AL511" s="297">
        <v>0.89583333333333337</v>
      </c>
      <c r="AM511" s="9">
        <f t="shared" si="283"/>
        <v>8.3333333333333037E-3</v>
      </c>
      <c r="AN511" s="568">
        <f t="shared" si="282"/>
        <v>0.27083333333333337</v>
      </c>
      <c r="AO511" s="10">
        <f t="shared" si="284"/>
        <v>6</v>
      </c>
      <c r="AP511" s="10">
        <f t="shared" si="285"/>
        <v>30</v>
      </c>
      <c r="AQ511" s="565">
        <f t="shared" si="276"/>
        <v>5.0694444444444466E-2</v>
      </c>
      <c r="AR511" s="10">
        <f t="shared" si="286"/>
        <v>1</v>
      </c>
      <c r="AS511" s="10">
        <f t="shared" si="287"/>
        <v>13</v>
      </c>
      <c r="AT511" s="559">
        <v>0</v>
      </c>
      <c r="AU511" s="559">
        <v>0</v>
      </c>
      <c r="AV511" s="559">
        <v>0</v>
      </c>
      <c r="AW511" s="546">
        <f t="shared" si="296"/>
        <v>0</v>
      </c>
      <c r="AX511" s="546">
        <f t="shared" si="289"/>
        <v>0</v>
      </c>
      <c r="AY511" s="559">
        <v>0</v>
      </c>
      <c r="AZ511" s="546">
        <f t="shared" si="297"/>
        <v>0</v>
      </c>
      <c r="BA511" s="546">
        <f t="shared" si="298"/>
        <v>0</v>
      </c>
      <c r="BB511" s="559">
        <v>0</v>
      </c>
      <c r="BC511" s="546">
        <f t="shared" si="299"/>
        <v>0</v>
      </c>
      <c r="BD511" s="546">
        <f t="shared" si="300"/>
        <v>0</v>
      </c>
      <c r="BE511" s="559">
        <v>6.2499999999999995E-3</v>
      </c>
      <c r="BF511" s="546">
        <f t="shared" si="301"/>
        <v>0</v>
      </c>
      <c r="BG511" s="546">
        <f t="shared" si="302"/>
        <v>9</v>
      </c>
      <c r="BH511" s="559">
        <v>0</v>
      </c>
      <c r="BI511" s="637">
        <f t="shared" si="303"/>
        <v>0</v>
      </c>
      <c r="BJ511" s="558">
        <f t="shared" si="304"/>
        <v>0</v>
      </c>
      <c r="BK511" s="642">
        <f t="shared" si="277"/>
        <v>62.985172413793101</v>
      </c>
    </row>
    <row r="512" spans="1:63" s="298" customFormat="1" ht="30" x14ac:dyDescent="0.25">
      <c r="A512" s="610">
        <v>40857</v>
      </c>
      <c r="B512" s="535">
        <f t="shared" si="288"/>
        <v>11</v>
      </c>
      <c r="C512" s="611">
        <v>27</v>
      </c>
      <c r="D512" s="612" t="s">
        <v>33</v>
      </c>
      <c r="E512" s="612" t="s">
        <v>433</v>
      </c>
      <c r="F512" s="535">
        <v>3372.27</v>
      </c>
      <c r="G512" s="611">
        <v>55</v>
      </c>
      <c r="H512" s="611">
        <v>4</v>
      </c>
      <c r="I512" s="559">
        <v>0.80208333333333337</v>
      </c>
      <c r="J512" s="559">
        <v>0.80208333333333337</v>
      </c>
      <c r="K512" s="297">
        <v>0.80902777777777779</v>
      </c>
      <c r="L512" s="565">
        <f t="shared" si="278"/>
        <v>6.9444444444444198E-3</v>
      </c>
      <c r="M512" s="297">
        <v>0.80902777777777779</v>
      </c>
      <c r="N512" s="565">
        <f t="shared" si="279"/>
        <v>0</v>
      </c>
      <c r="O512" s="297">
        <v>0.87847222222222221</v>
      </c>
      <c r="P512" s="565">
        <f t="shared" si="280"/>
        <v>6.944444444444442E-2</v>
      </c>
      <c r="Q512" s="297">
        <v>0.88194444444444453</v>
      </c>
      <c r="R512" s="297">
        <v>0.92361111111111116</v>
      </c>
      <c r="S512" s="9">
        <f t="shared" si="291"/>
        <v>4.166666666666663E-2</v>
      </c>
      <c r="T512" s="297">
        <v>0.88194444444444453</v>
      </c>
      <c r="U512" s="297">
        <v>0.92361111111111116</v>
      </c>
      <c r="V512" s="9">
        <f t="shared" si="292"/>
        <v>4.166666666666663E-2</v>
      </c>
      <c r="W512" s="297">
        <v>0.92708333333333337</v>
      </c>
      <c r="X512" s="9">
        <f t="shared" si="305"/>
        <v>3.4722222222222099E-3</v>
      </c>
      <c r="Y512" s="297">
        <v>0.9277777777777777</v>
      </c>
      <c r="Z512" s="155">
        <f t="shared" si="274"/>
        <v>6.9444444444433095E-4</v>
      </c>
      <c r="AA512" s="297">
        <v>1.023611111111111</v>
      </c>
      <c r="AB512" s="565">
        <f t="shared" si="275"/>
        <v>9.5833333333333326E-2</v>
      </c>
      <c r="AC512" s="297">
        <v>1.023611111111111</v>
      </c>
      <c r="AD512" s="297">
        <v>1.023611111111111</v>
      </c>
      <c r="AE512" s="9">
        <f t="shared" si="293"/>
        <v>0</v>
      </c>
      <c r="AF512" s="297">
        <v>1.03125</v>
      </c>
      <c r="AG512" s="297">
        <v>1.0381944444444444</v>
      </c>
      <c r="AH512" s="9">
        <f t="shared" si="281"/>
        <v>6.9444444444444198E-3</v>
      </c>
      <c r="AI512" s="154">
        <f t="shared" si="294"/>
        <v>0</v>
      </c>
      <c r="AJ512" s="154">
        <f t="shared" si="295"/>
        <v>10</v>
      </c>
      <c r="AK512" s="297">
        <v>1.0381944444444444</v>
      </c>
      <c r="AL512" s="297">
        <v>1.0416666666666667</v>
      </c>
      <c r="AM512" s="9">
        <f t="shared" si="283"/>
        <v>3.4722222222223209E-3</v>
      </c>
      <c r="AN512" s="568">
        <f t="shared" si="282"/>
        <v>0.23958333333333337</v>
      </c>
      <c r="AO512" s="10">
        <f t="shared" si="284"/>
        <v>5</v>
      </c>
      <c r="AP512" s="10">
        <f t="shared" si="285"/>
        <v>45</v>
      </c>
      <c r="AQ512" s="565">
        <f t="shared" si="276"/>
        <v>6.4583333333333326E-2</v>
      </c>
      <c r="AR512" s="10">
        <f t="shared" si="286"/>
        <v>1</v>
      </c>
      <c r="AS512" s="10">
        <f t="shared" si="287"/>
        <v>33</v>
      </c>
      <c r="AT512" s="559">
        <v>0</v>
      </c>
      <c r="AU512" s="559">
        <v>4.1666666666666666E-3</v>
      </c>
      <c r="AV512" s="559">
        <v>0</v>
      </c>
      <c r="AW512" s="546">
        <f t="shared" si="296"/>
        <v>0</v>
      </c>
      <c r="AX512" s="546">
        <f t="shared" si="289"/>
        <v>0</v>
      </c>
      <c r="AY512" s="559">
        <v>0</v>
      </c>
      <c r="AZ512" s="546">
        <f t="shared" si="297"/>
        <v>0</v>
      </c>
      <c r="BA512" s="546">
        <f t="shared" si="298"/>
        <v>0</v>
      </c>
      <c r="BB512" s="559">
        <v>0</v>
      </c>
      <c r="BC512" s="546">
        <f t="shared" si="299"/>
        <v>0</v>
      </c>
      <c r="BD512" s="546">
        <f t="shared" si="300"/>
        <v>0</v>
      </c>
      <c r="BE512" s="559">
        <v>2.7083333333333334E-2</v>
      </c>
      <c r="BF512" s="546">
        <f t="shared" si="301"/>
        <v>0</v>
      </c>
      <c r="BG512" s="546">
        <f t="shared" si="302"/>
        <v>39</v>
      </c>
      <c r="BH512" s="559">
        <v>0</v>
      </c>
      <c r="BI512" s="637">
        <f t="shared" si="303"/>
        <v>0</v>
      </c>
      <c r="BJ512" s="558">
        <f t="shared" si="304"/>
        <v>0</v>
      </c>
      <c r="BK512" s="642">
        <f t="shared" si="277"/>
        <v>61.314</v>
      </c>
    </row>
    <row r="513" spans="1:63" s="298" customFormat="1" ht="30" x14ac:dyDescent="0.25">
      <c r="A513" s="610">
        <v>40857</v>
      </c>
      <c r="B513" s="535">
        <f t="shared" si="288"/>
        <v>11</v>
      </c>
      <c r="C513" s="611">
        <v>3</v>
      </c>
      <c r="D513" s="612" t="s">
        <v>422</v>
      </c>
      <c r="E513" s="612" t="s">
        <v>265</v>
      </c>
      <c r="F513" s="535">
        <v>3840.34</v>
      </c>
      <c r="G513" s="611">
        <v>58</v>
      </c>
      <c r="H513" s="611">
        <v>1</v>
      </c>
      <c r="I513" s="559">
        <v>0.10416666666666667</v>
      </c>
      <c r="J513" s="559">
        <v>0.10416666666666667</v>
      </c>
      <c r="K513" s="297">
        <v>0.11458333333333333</v>
      </c>
      <c r="L513" s="565">
        <f t="shared" si="278"/>
        <v>1.0416666666666657E-2</v>
      </c>
      <c r="M513" s="297">
        <v>0.11805555555555557</v>
      </c>
      <c r="N513" s="565">
        <f t="shared" si="279"/>
        <v>3.4722222222222376E-3</v>
      </c>
      <c r="O513" s="297">
        <v>0.1388888888888889</v>
      </c>
      <c r="P513" s="565">
        <f t="shared" si="280"/>
        <v>2.0833333333333329E-2</v>
      </c>
      <c r="Q513" s="297">
        <v>0.1423611111111111</v>
      </c>
      <c r="R513" s="297">
        <v>0.18055555555555555</v>
      </c>
      <c r="S513" s="9">
        <f t="shared" si="291"/>
        <v>3.8194444444444448E-2</v>
      </c>
      <c r="T513" s="297">
        <v>0.1423611111111111</v>
      </c>
      <c r="U513" s="297">
        <v>0.18055555555555555</v>
      </c>
      <c r="V513" s="9">
        <f t="shared" si="292"/>
        <v>3.8194444444444448E-2</v>
      </c>
      <c r="W513" s="297">
        <v>0.18263888888888891</v>
      </c>
      <c r="X513" s="9">
        <f t="shared" si="305"/>
        <v>2.0833333333333537E-3</v>
      </c>
      <c r="Y513" s="297">
        <v>0.18402777777777779</v>
      </c>
      <c r="Z513" s="155">
        <f t="shared" si="274"/>
        <v>1.388888888888884E-3</v>
      </c>
      <c r="AA513" s="297">
        <v>0.22916666666666666</v>
      </c>
      <c r="AB513" s="565">
        <f t="shared" si="275"/>
        <v>4.5138888888888867E-2</v>
      </c>
      <c r="AC513" s="297">
        <v>0.22916666666666666</v>
      </c>
      <c r="AD513" s="297">
        <v>0.22916666666666666</v>
      </c>
      <c r="AE513" s="9">
        <f t="shared" si="293"/>
        <v>0</v>
      </c>
      <c r="AF513" s="297">
        <v>0.23263888888888887</v>
      </c>
      <c r="AG513" s="297">
        <v>0.24305555555555555</v>
      </c>
      <c r="AH513" s="9">
        <f t="shared" si="281"/>
        <v>1.0416666666666685E-2</v>
      </c>
      <c r="AI513" s="154">
        <f t="shared" si="294"/>
        <v>0</v>
      </c>
      <c r="AJ513" s="154">
        <f t="shared" si="295"/>
        <v>15</v>
      </c>
      <c r="AK513" s="297">
        <v>0.24305555555555555</v>
      </c>
      <c r="AL513" s="297">
        <v>0.24652777777777779</v>
      </c>
      <c r="AM513" s="9">
        <f t="shared" si="283"/>
        <v>3.4722222222222376E-3</v>
      </c>
      <c r="AN513" s="568">
        <f t="shared" si="282"/>
        <v>0.1423611111111111</v>
      </c>
      <c r="AO513" s="10">
        <f t="shared" si="284"/>
        <v>3</v>
      </c>
      <c r="AP513" s="10">
        <f t="shared" si="285"/>
        <v>25</v>
      </c>
      <c r="AQ513" s="565">
        <f t="shared" si="276"/>
        <v>2.8472222222222201E-2</v>
      </c>
      <c r="AR513" s="10">
        <f t="shared" si="286"/>
        <v>0</v>
      </c>
      <c r="AS513" s="10">
        <f t="shared" si="287"/>
        <v>41</v>
      </c>
      <c r="AT513" s="559">
        <v>0</v>
      </c>
      <c r="AU513" s="559">
        <v>0</v>
      </c>
      <c r="AV513" s="559">
        <v>0</v>
      </c>
      <c r="AW513" s="546">
        <f t="shared" si="296"/>
        <v>0</v>
      </c>
      <c r="AX513" s="546">
        <f t="shared" si="289"/>
        <v>0</v>
      </c>
      <c r="AY513" s="559">
        <v>0</v>
      </c>
      <c r="AZ513" s="546">
        <f t="shared" si="297"/>
        <v>0</v>
      </c>
      <c r="BA513" s="546">
        <f t="shared" si="298"/>
        <v>0</v>
      </c>
      <c r="BB513" s="559">
        <v>0</v>
      </c>
      <c r="BC513" s="546">
        <f t="shared" si="299"/>
        <v>0</v>
      </c>
      <c r="BD513" s="546">
        <f t="shared" si="300"/>
        <v>0</v>
      </c>
      <c r="BE513" s="559">
        <v>1.6666666666666666E-2</v>
      </c>
      <c r="BF513" s="546">
        <f t="shared" si="301"/>
        <v>0</v>
      </c>
      <c r="BG513" s="546">
        <f t="shared" si="302"/>
        <v>24</v>
      </c>
      <c r="BH513" s="559">
        <v>0</v>
      </c>
      <c r="BI513" s="637">
        <f t="shared" si="303"/>
        <v>0</v>
      </c>
      <c r="BJ513" s="558">
        <f t="shared" si="304"/>
        <v>0</v>
      </c>
      <c r="BK513" s="642">
        <f t="shared" si="277"/>
        <v>66.212758620689655</v>
      </c>
    </row>
    <row r="514" spans="1:63" x14ac:dyDescent="0.25">
      <c r="A514" s="610">
        <v>40858</v>
      </c>
      <c r="B514" s="613">
        <f t="shared" si="288"/>
        <v>11</v>
      </c>
      <c r="C514" s="611">
        <v>28</v>
      </c>
      <c r="D514" s="612" t="s">
        <v>33</v>
      </c>
      <c r="E514" s="612" t="s">
        <v>434</v>
      </c>
      <c r="F514" s="535">
        <v>3405.71</v>
      </c>
      <c r="G514" s="611">
        <v>54</v>
      </c>
      <c r="H514" s="611">
        <v>5</v>
      </c>
      <c r="I514" s="559">
        <v>0.375</v>
      </c>
      <c r="J514" s="559">
        <v>0.375</v>
      </c>
      <c r="K514" s="297">
        <v>0.37847222222222227</v>
      </c>
      <c r="L514" s="565">
        <f t="shared" si="278"/>
        <v>3.4722222222222654E-3</v>
      </c>
      <c r="M514" s="297">
        <v>0.38194444444444442</v>
      </c>
      <c r="N514" s="565">
        <f t="shared" si="279"/>
        <v>3.4722222222221544E-3</v>
      </c>
      <c r="O514" s="297">
        <v>0.39583333333333331</v>
      </c>
      <c r="P514" s="565">
        <f t="shared" si="280"/>
        <v>1.3888888888888895E-2</v>
      </c>
      <c r="Q514" s="297">
        <v>0.39930555555555558</v>
      </c>
      <c r="R514" s="297">
        <v>0.45833333333333331</v>
      </c>
      <c r="S514" s="9">
        <f t="shared" si="291"/>
        <v>5.9027777777777735E-2</v>
      </c>
      <c r="T514" s="297">
        <v>0.39930555555555558</v>
      </c>
      <c r="U514" s="297">
        <v>0.45833333333333331</v>
      </c>
      <c r="V514" s="9">
        <f t="shared" si="292"/>
        <v>5.9027777777777735E-2</v>
      </c>
      <c r="W514" s="297">
        <v>0.41180555555555554</v>
      </c>
      <c r="X514" s="9">
        <f>W514-O514</f>
        <v>1.5972222222222221E-2</v>
      </c>
      <c r="Y514" s="297">
        <v>0.41319444444444442</v>
      </c>
      <c r="Z514" s="155">
        <f t="shared" ref="Z514:Z577" si="306">Y514-W514</f>
        <v>1.388888888888884E-3</v>
      </c>
      <c r="AA514" s="297">
        <v>0.52152777777777781</v>
      </c>
      <c r="AB514" s="565">
        <f t="shared" ref="AB514:AB577" si="307">AA514-Y514</f>
        <v>0.10833333333333339</v>
      </c>
      <c r="AC514" s="297">
        <v>0.52152777777777781</v>
      </c>
      <c r="AD514" s="297">
        <v>0.52152777777777781</v>
      </c>
      <c r="AE514" s="9">
        <f t="shared" si="293"/>
        <v>0</v>
      </c>
      <c r="AF514" s="297">
        <v>0.53611111111111109</v>
      </c>
      <c r="AG514" s="297">
        <v>0.5395833333333333</v>
      </c>
      <c r="AH514" s="9">
        <f t="shared" si="281"/>
        <v>3.4722222222222099E-3</v>
      </c>
      <c r="AI514" s="154">
        <f t="shared" si="294"/>
        <v>0</v>
      </c>
      <c r="AJ514" s="154">
        <f t="shared" si="295"/>
        <v>5</v>
      </c>
      <c r="AK514" s="297">
        <v>0.5395833333333333</v>
      </c>
      <c r="AL514" s="297">
        <v>0.54166666666666663</v>
      </c>
      <c r="AM514" s="9">
        <f t="shared" ref="AM514:AM528" si="308">AL514-AK514</f>
        <v>2.0833333333333259E-3</v>
      </c>
      <c r="AN514" s="568">
        <f t="shared" si="282"/>
        <v>0.16666666666666663</v>
      </c>
      <c r="AO514" s="10">
        <f t="shared" ref="AO514:AO528" si="309">HOUR(AN514)</f>
        <v>4</v>
      </c>
      <c r="AP514" s="10">
        <f t="shared" ref="AP514:AP528" si="310">MINUTE(AN514)</f>
        <v>0</v>
      </c>
      <c r="AQ514" s="565">
        <f t="shared" ref="AQ514:AQ577" si="311">AB514-(AT514+AU514+AV514+AY514+BB514+BE514)</f>
        <v>4.4444444444444509E-2</v>
      </c>
      <c r="AR514" s="10">
        <f>HOUR(AQ514)</f>
        <v>1</v>
      </c>
      <c r="AS514" s="10">
        <f>MINUTE(AQ514)</f>
        <v>4</v>
      </c>
      <c r="AT514" s="559">
        <v>0</v>
      </c>
      <c r="AU514" s="559">
        <v>0</v>
      </c>
      <c r="AV514" s="559">
        <v>0</v>
      </c>
      <c r="AW514" s="546">
        <f t="shared" si="296"/>
        <v>0</v>
      </c>
      <c r="AX514" s="546">
        <f t="shared" si="289"/>
        <v>0</v>
      </c>
      <c r="AY514" s="559">
        <v>0</v>
      </c>
      <c r="AZ514" s="546">
        <f t="shared" si="297"/>
        <v>0</v>
      </c>
      <c r="BA514" s="546">
        <f t="shared" si="298"/>
        <v>0</v>
      </c>
      <c r="BB514" s="559">
        <v>0</v>
      </c>
      <c r="BC514" s="546">
        <f t="shared" si="299"/>
        <v>0</v>
      </c>
      <c r="BD514" s="546">
        <f t="shared" si="300"/>
        <v>0</v>
      </c>
      <c r="BE514" s="559">
        <v>6.3888888888888884E-2</v>
      </c>
      <c r="BF514" s="546">
        <f t="shared" si="301"/>
        <v>1</v>
      </c>
      <c r="BG514" s="546">
        <f t="shared" si="302"/>
        <v>32</v>
      </c>
      <c r="BH514" s="559">
        <v>0</v>
      </c>
      <c r="BI514" s="637">
        <f t="shared" si="303"/>
        <v>0</v>
      </c>
      <c r="BJ514" s="558">
        <f t="shared" si="304"/>
        <v>0</v>
      </c>
      <c r="BK514" s="642">
        <f t="shared" ref="BK514:BK577" si="312" xml:space="preserve"> F514/G514</f>
        <v>63.068703703703704</v>
      </c>
    </row>
    <row r="515" spans="1:63" ht="30" x14ac:dyDescent="0.25">
      <c r="A515" s="610">
        <v>40858</v>
      </c>
      <c r="B515" s="613">
        <f t="shared" si="288"/>
        <v>11</v>
      </c>
      <c r="C515" s="611">
        <v>29</v>
      </c>
      <c r="D515" s="612" t="s">
        <v>33</v>
      </c>
      <c r="E515" s="612" t="s">
        <v>432</v>
      </c>
      <c r="F515" s="535">
        <v>2904.66</v>
      </c>
      <c r="G515" s="611">
        <v>49</v>
      </c>
      <c r="H515" s="611">
        <v>10</v>
      </c>
      <c r="I515" s="559">
        <v>0.46875</v>
      </c>
      <c r="J515" s="559">
        <v>0.46875</v>
      </c>
      <c r="K515" s="297">
        <v>0.47222222222222227</v>
      </c>
      <c r="L515" s="565">
        <f t="shared" si="278"/>
        <v>3.4722222222222654E-3</v>
      </c>
      <c r="M515" s="297">
        <v>0.47916666666666669</v>
      </c>
      <c r="N515" s="565">
        <f t="shared" si="279"/>
        <v>6.9444444444444198E-3</v>
      </c>
      <c r="O515" s="297">
        <v>0.5</v>
      </c>
      <c r="P515" s="565">
        <f t="shared" si="280"/>
        <v>2.0833333333333315E-2</v>
      </c>
      <c r="Q515" s="297">
        <v>0.50347222222222221</v>
      </c>
      <c r="R515" s="297">
        <v>0.54166666666666663</v>
      </c>
      <c r="S515" s="9">
        <f t="shared" si="291"/>
        <v>3.819444444444442E-2</v>
      </c>
      <c r="T515" s="297">
        <v>0.50347222222222221</v>
      </c>
      <c r="U515" s="297">
        <v>0.54166666666666663</v>
      </c>
      <c r="V515" s="9">
        <f t="shared" si="292"/>
        <v>3.819444444444442E-2</v>
      </c>
      <c r="W515" s="297">
        <v>0.5625</v>
      </c>
      <c r="X515" s="9">
        <f>W515-R515</f>
        <v>2.083333333333337E-2</v>
      </c>
      <c r="Y515" s="297">
        <v>0.56805555555555554</v>
      </c>
      <c r="Z515" s="155">
        <f t="shared" si="306"/>
        <v>5.5555555555555358E-3</v>
      </c>
      <c r="AA515" s="297">
        <v>0.72222222222222221</v>
      </c>
      <c r="AB515" s="565">
        <f t="shared" si="307"/>
        <v>0.15416666666666667</v>
      </c>
      <c r="AC515" s="297">
        <v>0.72222222222222221</v>
      </c>
      <c r="AD515" s="297">
        <v>0.72222222222222221</v>
      </c>
      <c r="AE515" s="9">
        <f t="shared" si="293"/>
        <v>0</v>
      </c>
      <c r="AF515" s="297">
        <v>0.73472222222222217</v>
      </c>
      <c r="AG515" s="297">
        <v>0.73958333333333337</v>
      </c>
      <c r="AH515" s="9">
        <f t="shared" si="281"/>
        <v>4.8611111111112049E-3</v>
      </c>
      <c r="AI515" s="154">
        <f t="shared" si="294"/>
        <v>0</v>
      </c>
      <c r="AJ515" s="154">
        <f t="shared" si="295"/>
        <v>7</v>
      </c>
      <c r="AK515" s="297">
        <v>0.73958333333333337</v>
      </c>
      <c r="AL515" s="297">
        <v>0.74305555555555547</v>
      </c>
      <c r="AM515" s="9">
        <f t="shared" si="308"/>
        <v>3.4722222222220989E-3</v>
      </c>
      <c r="AN515" s="568">
        <f t="shared" si="282"/>
        <v>0.27430555555555547</v>
      </c>
      <c r="AO515" s="10">
        <f t="shared" si="309"/>
        <v>6</v>
      </c>
      <c r="AP515" s="10">
        <f t="shared" si="310"/>
        <v>35</v>
      </c>
      <c r="AQ515" s="565">
        <f t="shared" si="311"/>
        <v>9.0972222222222232E-2</v>
      </c>
      <c r="AR515" s="10">
        <f>HOUR(AQ515)</f>
        <v>2</v>
      </c>
      <c r="AS515" s="10">
        <f>MINUTE(AQ515)</f>
        <v>11</v>
      </c>
      <c r="AT515" s="559">
        <v>0</v>
      </c>
      <c r="AU515" s="559">
        <v>1.1805555555555555E-2</v>
      </c>
      <c r="AV515" s="559">
        <v>0</v>
      </c>
      <c r="AW515" s="546">
        <f t="shared" si="296"/>
        <v>0</v>
      </c>
      <c r="AX515" s="546">
        <f t="shared" si="289"/>
        <v>0</v>
      </c>
      <c r="AY515" s="559">
        <v>0</v>
      </c>
      <c r="AZ515" s="546">
        <f t="shared" si="297"/>
        <v>0</v>
      </c>
      <c r="BA515" s="546">
        <f t="shared" si="298"/>
        <v>0</v>
      </c>
      <c r="BB515" s="559">
        <v>1.8749999999999999E-2</v>
      </c>
      <c r="BC515" s="546">
        <f t="shared" si="299"/>
        <v>0</v>
      </c>
      <c r="BD515" s="546">
        <f t="shared" si="300"/>
        <v>27</v>
      </c>
      <c r="BE515" s="559">
        <v>3.2638888888888891E-2</v>
      </c>
      <c r="BF515" s="546">
        <f t="shared" si="301"/>
        <v>0</v>
      </c>
      <c r="BG515" s="546">
        <f t="shared" si="302"/>
        <v>47</v>
      </c>
      <c r="BH515" s="559">
        <v>0</v>
      </c>
      <c r="BI515" s="637">
        <f t="shared" si="303"/>
        <v>0</v>
      </c>
      <c r="BJ515" s="558">
        <f t="shared" si="304"/>
        <v>0</v>
      </c>
      <c r="BK515" s="642">
        <f t="shared" si="312"/>
        <v>59.278775510204078</v>
      </c>
    </row>
    <row r="516" spans="1:63" ht="30" x14ac:dyDescent="0.25">
      <c r="A516" s="610">
        <v>40858</v>
      </c>
      <c r="B516" s="613">
        <f t="shared" si="288"/>
        <v>11</v>
      </c>
      <c r="C516" s="611">
        <v>4</v>
      </c>
      <c r="D516" s="612" t="s">
        <v>422</v>
      </c>
      <c r="E516" s="612" t="s">
        <v>265</v>
      </c>
      <c r="F516" s="535">
        <v>3357.41</v>
      </c>
      <c r="G516" s="611">
        <v>59</v>
      </c>
      <c r="H516" s="611">
        <v>0</v>
      </c>
      <c r="I516" s="559">
        <v>0.55902777777777779</v>
      </c>
      <c r="J516" s="559">
        <v>0.55902777777777779</v>
      </c>
      <c r="K516" s="297">
        <v>0.56597222222222221</v>
      </c>
      <c r="L516" s="565">
        <f t="shared" si="278"/>
        <v>6.9444444444444198E-3</v>
      </c>
      <c r="M516" s="297">
        <v>0.57638888888888895</v>
      </c>
      <c r="N516" s="565">
        <f t="shared" si="279"/>
        <v>1.0416666666666741E-2</v>
      </c>
      <c r="O516" s="297">
        <v>0.625</v>
      </c>
      <c r="P516" s="565">
        <f t="shared" si="280"/>
        <v>4.8611111111111049E-2</v>
      </c>
      <c r="Q516" s="297">
        <v>0.63194444444444442</v>
      </c>
      <c r="R516" s="297">
        <v>0.69791666666666663</v>
      </c>
      <c r="S516" s="9">
        <f t="shared" si="291"/>
        <v>6.597222222222221E-2</v>
      </c>
      <c r="T516" s="297">
        <v>0.63194444444444442</v>
      </c>
      <c r="U516" s="297">
        <v>0.69791666666666663</v>
      </c>
      <c r="V516" s="9">
        <f t="shared" si="292"/>
        <v>6.597222222222221E-2</v>
      </c>
      <c r="W516" s="297">
        <v>0.69791666666666663</v>
      </c>
      <c r="X516" s="9">
        <f>W516-R516</f>
        <v>0</v>
      </c>
      <c r="Y516" s="297">
        <v>0.69791666666666663</v>
      </c>
      <c r="Z516" s="155">
        <f t="shared" si="306"/>
        <v>0</v>
      </c>
      <c r="AA516" s="297">
        <v>0.8520833333333333</v>
      </c>
      <c r="AB516" s="565">
        <f t="shared" si="307"/>
        <v>0.15416666666666667</v>
      </c>
      <c r="AC516" s="297">
        <v>0.8520833333333333</v>
      </c>
      <c r="AD516" s="297">
        <v>0.8520833333333333</v>
      </c>
      <c r="AE516" s="9">
        <f t="shared" si="293"/>
        <v>0</v>
      </c>
      <c r="AF516" s="297">
        <v>0.86458333333333337</v>
      </c>
      <c r="AG516" s="297">
        <v>0.87013888888888891</v>
      </c>
      <c r="AH516" s="9">
        <f t="shared" si="281"/>
        <v>5.5555555555555358E-3</v>
      </c>
      <c r="AI516" s="154">
        <f t="shared" si="294"/>
        <v>0</v>
      </c>
      <c r="AJ516" s="154">
        <f t="shared" si="295"/>
        <v>8</v>
      </c>
      <c r="AK516" s="297">
        <v>0.87013888888888891</v>
      </c>
      <c r="AL516" s="297">
        <v>0.87152777777777779</v>
      </c>
      <c r="AM516" s="9">
        <f t="shared" si="308"/>
        <v>1.388888888888884E-3</v>
      </c>
      <c r="AN516" s="568">
        <f t="shared" si="282"/>
        <v>0.3125</v>
      </c>
      <c r="AO516" s="10">
        <f t="shared" si="309"/>
        <v>7</v>
      </c>
      <c r="AP516" s="10">
        <f t="shared" si="310"/>
        <v>30</v>
      </c>
      <c r="AQ516" s="565">
        <f t="shared" si="311"/>
        <v>2.777777777777779E-2</v>
      </c>
      <c r="AR516" s="10">
        <f>HOUR(AQ516)</f>
        <v>0</v>
      </c>
      <c r="AS516" s="10">
        <f>MINUTE(AQ516)</f>
        <v>40</v>
      </c>
      <c r="AT516" s="559">
        <v>0</v>
      </c>
      <c r="AU516" s="559">
        <v>0</v>
      </c>
      <c r="AV516" s="559">
        <v>0</v>
      </c>
      <c r="AW516" s="546">
        <f t="shared" si="296"/>
        <v>0</v>
      </c>
      <c r="AX516" s="546">
        <f t="shared" si="289"/>
        <v>0</v>
      </c>
      <c r="AY516" s="559">
        <v>9.375E-2</v>
      </c>
      <c r="AZ516" s="546">
        <f t="shared" si="297"/>
        <v>2</v>
      </c>
      <c r="BA516" s="546">
        <f t="shared" si="298"/>
        <v>15</v>
      </c>
      <c r="BB516" s="559">
        <v>0</v>
      </c>
      <c r="BC516" s="546">
        <f t="shared" si="299"/>
        <v>0</v>
      </c>
      <c r="BD516" s="546">
        <f t="shared" si="300"/>
        <v>0</v>
      </c>
      <c r="BE516" s="559">
        <v>3.2638888888888891E-2</v>
      </c>
      <c r="BF516" s="546">
        <f t="shared" si="301"/>
        <v>0</v>
      </c>
      <c r="BG516" s="546">
        <f t="shared" si="302"/>
        <v>47</v>
      </c>
      <c r="BH516" s="559">
        <v>0</v>
      </c>
      <c r="BI516" s="637">
        <f t="shared" si="303"/>
        <v>0</v>
      </c>
      <c r="BJ516" s="558">
        <f t="shared" si="304"/>
        <v>0</v>
      </c>
      <c r="BK516" s="642">
        <f t="shared" si="312"/>
        <v>56.905254237288133</v>
      </c>
    </row>
    <row r="517" spans="1:63" x14ac:dyDescent="0.25">
      <c r="A517" s="610">
        <v>40858</v>
      </c>
      <c r="B517" s="613">
        <f t="shared" si="288"/>
        <v>11</v>
      </c>
      <c r="C517" s="611">
        <v>4</v>
      </c>
      <c r="D517" s="612" t="s">
        <v>224</v>
      </c>
      <c r="E517" s="612" t="s">
        <v>225</v>
      </c>
      <c r="F517" s="535">
        <v>3500.29</v>
      </c>
      <c r="G517" s="611">
        <v>59</v>
      </c>
      <c r="H517" s="611">
        <v>0</v>
      </c>
      <c r="I517" s="559">
        <v>0.57291666666666663</v>
      </c>
      <c r="J517" s="559">
        <v>0.57291666666666663</v>
      </c>
      <c r="K517" s="297">
        <v>0.58333333333333337</v>
      </c>
      <c r="L517" s="565">
        <f t="shared" si="278"/>
        <v>1.0416666666666741E-2</v>
      </c>
      <c r="M517" s="297">
        <v>0.70833333333333337</v>
      </c>
      <c r="N517" s="565">
        <f t="shared" si="279"/>
        <v>0.125</v>
      </c>
      <c r="O517" s="297">
        <v>0.74305555555555547</v>
      </c>
      <c r="P517" s="565">
        <f t="shared" si="280"/>
        <v>3.4722222222222099E-2</v>
      </c>
      <c r="Q517" s="297">
        <v>0.75</v>
      </c>
      <c r="R517" s="297">
        <v>0.90625</v>
      </c>
      <c r="S517" s="9">
        <f t="shared" si="291"/>
        <v>0.15625</v>
      </c>
      <c r="T517" s="297">
        <v>0.75</v>
      </c>
      <c r="U517" s="297">
        <v>0.90625</v>
      </c>
      <c r="V517" s="9">
        <f t="shared" si="292"/>
        <v>0.15625</v>
      </c>
      <c r="W517" s="297">
        <v>0.74652777777777779</v>
      </c>
      <c r="X517" s="9">
        <f>W517-O517</f>
        <v>3.4722222222223209E-3</v>
      </c>
      <c r="Y517" s="297">
        <v>0.91180555555555554</v>
      </c>
      <c r="Z517" s="155">
        <f t="shared" si="306"/>
        <v>0.16527777777777775</v>
      </c>
      <c r="AA517" s="297">
        <v>0.95763888888888893</v>
      </c>
      <c r="AB517" s="565">
        <f t="shared" si="307"/>
        <v>4.5833333333333393E-2</v>
      </c>
      <c r="AC517" s="297">
        <v>0.95763888888888893</v>
      </c>
      <c r="AD517" s="297">
        <v>0.95763888888888893</v>
      </c>
      <c r="AE517" s="9">
        <f t="shared" si="293"/>
        <v>0</v>
      </c>
      <c r="AF517" s="297">
        <v>0.96875</v>
      </c>
      <c r="AG517" s="297">
        <v>0.97569444444444453</v>
      </c>
      <c r="AH517" s="9">
        <f t="shared" si="281"/>
        <v>6.9444444444445308E-3</v>
      </c>
      <c r="AI517" s="154">
        <f t="shared" si="294"/>
        <v>0</v>
      </c>
      <c r="AJ517" s="154">
        <f t="shared" si="295"/>
        <v>10</v>
      </c>
      <c r="AK517" s="297">
        <v>0.97569444444444453</v>
      </c>
      <c r="AL517" s="297">
        <v>0.97916666666666663</v>
      </c>
      <c r="AM517" s="9">
        <f t="shared" si="308"/>
        <v>3.4722222222220989E-3</v>
      </c>
      <c r="AN517" s="568">
        <f t="shared" si="282"/>
        <v>0.40625</v>
      </c>
      <c r="AO517" s="10">
        <f t="shared" si="309"/>
        <v>9</v>
      </c>
      <c r="AP517" s="10">
        <f t="shared" si="310"/>
        <v>45</v>
      </c>
      <c r="AQ517" s="565">
        <f t="shared" si="311"/>
        <v>3.8888888888888945E-2</v>
      </c>
      <c r="AR517" s="10">
        <f>HOUR(AQ517)</f>
        <v>0</v>
      </c>
      <c r="AS517" s="10">
        <f>MINUTE(AQ517)</f>
        <v>56</v>
      </c>
      <c r="AT517" s="559">
        <v>0</v>
      </c>
      <c r="AU517" s="559">
        <v>0</v>
      </c>
      <c r="AV517" s="559">
        <v>0</v>
      </c>
      <c r="AW517" s="546">
        <f t="shared" si="296"/>
        <v>0</v>
      </c>
      <c r="AX517" s="546">
        <f t="shared" si="289"/>
        <v>0</v>
      </c>
      <c r="AY517" s="559">
        <v>0</v>
      </c>
      <c r="AZ517" s="546">
        <f t="shared" si="297"/>
        <v>0</v>
      </c>
      <c r="BA517" s="546">
        <f t="shared" si="298"/>
        <v>0</v>
      </c>
      <c r="BB517" s="559">
        <v>0</v>
      </c>
      <c r="BC517" s="546">
        <f t="shared" si="299"/>
        <v>0</v>
      </c>
      <c r="BD517" s="546">
        <f t="shared" si="300"/>
        <v>0</v>
      </c>
      <c r="BE517" s="559">
        <v>6.9444444444444441E-3</v>
      </c>
      <c r="BF517" s="546">
        <f t="shared" si="301"/>
        <v>0</v>
      </c>
      <c r="BG517" s="546">
        <f t="shared" si="302"/>
        <v>10</v>
      </c>
      <c r="BH517" s="559">
        <v>0</v>
      </c>
      <c r="BI517" s="637">
        <f t="shared" si="303"/>
        <v>0</v>
      </c>
      <c r="BJ517" s="558">
        <f t="shared" si="304"/>
        <v>0</v>
      </c>
      <c r="BK517" s="642">
        <f t="shared" si="312"/>
        <v>59.326949152542369</v>
      </c>
    </row>
    <row r="518" spans="1:63" x14ac:dyDescent="0.25">
      <c r="A518" s="610">
        <v>40858</v>
      </c>
      <c r="B518" s="613">
        <f t="shared" si="288"/>
        <v>11</v>
      </c>
      <c r="C518" s="611">
        <v>3</v>
      </c>
      <c r="D518" s="612" t="s">
        <v>430</v>
      </c>
      <c r="E518" s="612" t="s">
        <v>265</v>
      </c>
      <c r="F518" s="535">
        <v>3553.63</v>
      </c>
      <c r="G518" s="611">
        <v>59</v>
      </c>
      <c r="H518" s="611">
        <v>0</v>
      </c>
      <c r="I518" s="559">
        <v>0.71527777777777779</v>
      </c>
      <c r="J518" s="559">
        <v>0.71527777777777779</v>
      </c>
      <c r="K518" s="297">
        <v>0.79861111111111116</v>
      </c>
      <c r="L518" s="565">
        <f t="shared" si="278"/>
        <v>8.333333333333337E-2</v>
      </c>
      <c r="M518" s="297">
        <v>0.84722222222222221</v>
      </c>
      <c r="N518" s="565">
        <f t="shared" si="279"/>
        <v>4.8611111111111049E-2</v>
      </c>
      <c r="O518" s="297">
        <v>0.88194444444444453</v>
      </c>
      <c r="P518" s="565">
        <f t="shared" si="280"/>
        <v>3.4722222222222321E-2</v>
      </c>
      <c r="Q518" s="297">
        <v>0.90277777777777779</v>
      </c>
      <c r="R518" s="297">
        <v>0.97222222222222221</v>
      </c>
      <c r="S518" s="9">
        <f t="shared" si="291"/>
        <v>6.944444444444442E-2</v>
      </c>
      <c r="T518" s="297">
        <v>0.90277777777777779</v>
      </c>
      <c r="U518" s="297">
        <v>0.97222222222222221</v>
      </c>
      <c r="V518" s="9">
        <f t="shared" si="292"/>
        <v>6.944444444444442E-2</v>
      </c>
      <c r="W518" s="297">
        <v>0.97430555555555554</v>
      </c>
      <c r="X518" s="9">
        <f t="shared" ref="X518:X538" si="313">W518-R518</f>
        <v>2.0833333333333259E-3</v>
      </c>
      <c r="Y518" s="297">
        <v>1.0069444444444444</v>
      </c>
      <c r="Z518" s="155">
        <f t="shared" si="306"/>
        <v>3.2638888888888884E-2</v>
      </c>
      <c r="AA518" s="297">
        <v>1.1340277777777776</v>
      </c>
      <c r="AB518" s="565">
        <f t="shared" si="307"/>
        <v>0.12708333333333321</v>
      </c>
      <c r="AC518" s="297">
        <v>1.1340277777777776</v>
      </c>
      <c r="AD518" s="297">
        <v>1.1340277777777776</v>
      </c>
      <c r="AE518" s="9">
        <f t="shared" si="293"/>
        <v>0</v>
      </c>
      <c r="AF518" s="297">
        <v>1.1458333333333333</v>
      </c>
      <c r="AG518" s="297">
        <v>1.1493055555555556</v>
      </c>
      <c r="AH518" s="9">
        <f t="shared" si="281"/>
        <v>3.4722222222223209E-3</v>
      </c>
      <c r="AI518" s="154">
        <f t="shared" si="294"/>
        <v>0</v>
      </c>
      <c r="AJ518" s="154">
        <f t="shared" si="295"/>
        <v>5</v>
      </c>
      <c r="AK518" s="297">
        <v>1.1493055555555556</v>
      </c>
      <c r="AL518" s="297">
        <v>1.1527777777777779</v>
      </c>
      <c r="AM518" s="9">
        <f t="shared" si="308"/>
        <v>3.4722222222223209E-3</v>
      </c>
      <c r="AN518" s="568">
        <f t="shared" si="282"/>
        <v>0.43750000000000011</v>
      </c>
      <c r="AO518" s="10">
        <f t="shared" si="309"/>
        <v>10</v>
      </c>
      <c r="AP518" s="10">
        <f t="shared" si="310"/>
        <v>30</v>
      </c>
      <c r="AQ518" s="565">
        <f t="shared" si="311"/>
        <v>6.4583333333333215E-2</v>
      </c>
      <c r="AR518" s="10">
        <f>HOUR(AQ518)</f>
        <v>1</v>
      </c>
      <c r="AS518" s="10">
        <f>MINUTE(AQ518)</f>
        <v>33</v>
      </c>
      <c r="AT518" s="559">
        <v>0</v>
      </c>
      <c r="AU518" s="559">
        <v>6.9444444444444441E-3</v>
      </c>
      <c r="AV518" s="559">
        <v>4.1666666666666664E-2</v>
      </c>
      <c r="AW518" s="546">
        <f t="shared" si="296"/>
        <v>1</v>
      </c>
      <c r="AX518" s="546">
        <f t="shared" si="289"/>
        <v>0</v>
      </c>
      <c r="AY518" s="559">
        <v>0</v>
      </c>
      <c r="AZ518" s="546">
        <f t="shared" si="297"/>
        <v>0</v>
      </c>
      <c r="BA518" s="546">
        <f t="shared" si="298"/>
        <v>0</v>
      </c>
      <c r="BB518" s="559">
        <v>0</v>
      </c>
      <c r="BC518" s="546">
        <f t="shared" si="299"/>
        <v>0</v>
      </c>
      <c r="BD518" s="546">
        <f t="shared" si="300"/>
        <v>0</v>
      </c>
      <c r="BE518" s="559">
        <v>1.3888888888888888E-2</v>
      </c>
      <c r="BF518" s="546">
        <f t="shared" si="301"/>
        <v>0</v>
      </c>
      <c r="BG518" s="546">
        <f t="shared" si="302"/>
        <v>20</v>
      </c>
      <c r="BH518" s="559">
        <v>0</v>
      </c>
      <c r="BI518" s="637">
        <f t="shared" si="303"/>
        <v>0</v>
      </c>
      <c r="BJ518" s="558">
        <f t="shared" si="304"/>
        <v>0</v>
      </c>
      <c r="BK518" s="642">
        <f t="shared" si="312"/>
        <v>60.231016949152547</v>
      </c>
    </row>
    <row r="519" spans="1:63" x14ac:dyDescent="0.25">
      <c r="A519" s="610">
        <v>40859</v>
      </c>
      <c r="B519" s="613">
        <f t="shared" si="288"/>
        <v>11</v>
      </c>
      <c r="C519" s="611">
        <v>1</v>
      </c>
      <c r="D519" s="612" t="s">
        <v>271</v>
      </c>
      <c r="E519" s="612" t="s">
        <v>265</v>
      </c>
      <c r="F519" s="535">
        <v>3439.62</v>
      </c>
      <c r="G519" s="611">
        <v>57</v>
      </c>
      <c r="H519" s="611">
        <v>2</v>
      </c>
      <c r="I519" s="559">
        <v>0.10416666666666667</v>
      </c>
      <c r="J519" s="559">
        <v>0.10416666666666667</v>
      </c>
      <c r="K519" s="297">
        <v>0.1076388888888889</v>
      </c>
      <c r="L519" s="565">
        <f t="shared" si="278"/>
        <v>3.4722222222222238E-3</v>
      </c>
      <c r="M519" s="297">
        <v>0.125</v>
      </c>
      <c r="N519" s="565">
        <f t="shared" si="279"/>
        <v>1.7361111111111105E-2</v>
      </c>
      <c r="O519" s="297">
        <v>0.16666666666666666</v>
      </c>
      <c r="P519" s="565">
        <f t="shared" si="280"/>
        <v>4.1666666666666657E-2</v>
      </c>
      <c r="Q519" s="297">
        <v>0.17361111111111113</v>
      </c>
      <c r="R519" s="297">
        <v>0.21875</v>
      </c>
      <c r="S519" s="9">
        <f t="shared" si="291"/>
        <v>4.5138888888888867E-2</v>
      </c>
      <c r="T519" s="297">
        <v>0.17361111111111113</v>
      </c>
      <c r="U519" s="297">
        <v>0.21875</v>
      </c>
      <c r="V519" s="9">
        <f t="shared" ref="V519:V525" si="314">U519-T519</f>
        <v>4.5138888888888867E-2</v>
      </c>
      <c r="W519" s="297">
        <v>0.23263888888888887</v>
      </c>
      <c r="X519" s="9">
        <f t="shared" si="313"/>
        <v>1.3888888888888867E-2</v>
      </c>
      <c r="Y519" s="297">
        <v>0.23472222222222219</v>
      </c>
      <c r="Z519" s="155">
        <f t="shared" si="306"/>
        <v>2.0833333333333259E-3</v>
      </c>
      <c r="AA519" s="297">
        <v>0.32708333333333334</v>
      </c>
      <c r="AB519" s="565">
        <f t="shared" si="307"/>
        <v>9.2361111111111144E-2</v>
      </c>
      <c r="AC519" s="297">
        <v>0.32708333333333334</v>
      </c>
      <c r="AD519" s="297">
        <v>0.32708333333333334</v>
      </c>
      <c r="AE519" s="9">
        <f t="shared" si="293"/>
        <v>0</v>
      </c>
      <c r="AF519" s="297">
        <v>0.33055555555555555</v>
      </c>
      <c r="AG519" s="297">
        <v>0.33263888888888887</v>
      </c>
      <c r="AH519" s="9">
        <f t="shared" si="281"/>
        <v>2.0833333333333259E-3</v>
      </c>
      <c r="AI519" s="154">
        <f t="shared" si="294"/>
        <v>0</v>
      </c>
      <c r="AJ519" s="154">
        <f t="shared" si="295"/>
        <v>3</v>
      </c>
      <c r="AK519" s="297">
        <v>0.33263888888888887</v>
      </c>
      <c r="AL519" s="297">
        <v>0.33333333333333331</v>
      </c>
      <c r="AM519" s="9">
        <f t="shared" si="308"/>
        <v>6.9444444444444198E-4</v>
      </c>
      <c r="AN519" s="568">
        <f t="shared" si="282"/>
        <v>0.22916666666666663</v>
      </c>
      <c r="AO519" s="10">
        <f t="shared" si="309"/>
        <v>5</v>
      </c>
      <c r="AP519" s="10">
        <f t="shared" si="310"/>
        <v>30</v>
      </c>
      <c r="AQ519" s="565">
        <f t="shared" si="311"/>
        <v>3.4722222222222258E-2</v>
      </c>
      <c r="AR519" s="10">
        <f t="shared" ref="AR519:AR525" si="315">HOUR(AQ519)</f>
        <v>0</v>
      </c>
      <c r="AS519" s="10">
        <f t="shared" ref="AS519:AS525" si="316">MINUTE(AQ519)</f>
        <v>50</v>
      </c>
      <c r="AT519" s="559">
        <v>0</v>
      </c>
      <c r="AU519" s="559">
        <v>0</v>
      </c>
      <c r="AV519" s="559">
        <v>0</v>
      </c>
      <c r="AW519" s="546">
        <f t="shared" si="296"/>
        <v>0</v>
      </c>
      <c r="AX519" s="546">
        <f t="shared" si="289"/>
        <v>0</v>
      </c>
      <c r="AY519" s="559">
        <v>0</v>
      </c>
      <c r="AZ519" s="546">
        <f t="shared" si="297"/>
        <v>0</v>
      </c>
      <c r="BA519" s="546">
        <f t="shared" si="298"/>
        <v>0</v>
      </c>
      <c r="BB519" s="559">
        <v>4.1666666666666666E-3</v>
      </c>
      <c r="BC519" s="546">
        <f t="shared" si="299"/>
        <v>0</v>
      </c>
      <c r="BD519" s="546">
        <f t="shared" si="300"/>
        <v>6</v>
      </c>
      <c r="BE519" s="559">
        <v>5.347222222222222E-2</v>
      </c>
      <c r="BF519" s="546">
        <f t="shared" si="301"/>
        <v>1</v>
      </c>
      <c r="BG519" s="546">
        <f t="shared" si="302"/>
        <v>17</v>
      </c>
      <c r="BH519" s="559">
        <v>0</v>
      </c>
      <c r="BI519" s="637">
        <f t="shared" si="303"/>
        <v>0</v>
      </c>
      <c r="BJ519" s="558">
        <f t="shared" si="304"/>
        <v>0</v>
      </c>
      <c r="BK519" s="642">
        <f t="shared" si="312"/>
        <v>60.344210526315784</v>
      </c>
    </row>
    <row r="520" spans="1:63" x14ac:dyDescent="0.25">
      <c r="A520" s="610">
        <v>40859</v>
      </c>
      <c r="B520" s="613">
        <f t="shared" si="288"/>
        <v>11</v>
      </c>
      <c r="C520" s="611">
        <v>4</v>
      </c>
      <c r="D520" s="612" t="s">
        <v>430</v>
      </c>
      <c r="E520" s="612" t="s">
        <v>265</v>
      </c>
      <c r="F520" s="535">
        <v>3540.07</v>
      </c>
      <c r="G520" s="611">
        <v>59</v>
      </c>
      <c r="H520" s="611">
        <v>0</v>
      </c>
      <c r="I520" s="559">
        <v>0.15625</v>
      </c>
      <c r="J520" s="559">
        <v>0.15625</v>
      </c>
      <c r="K520" s="297">
        <v>0.15972222222222224</v>
      </c>
      <c r="L520" s="565">
        <f t="shared" si="278"/>
        <v>3.4722222222222376E-3</v>
      </c>
      <c r="M520" s="297">
        <v>0.17708333333333334</v>
      </c>
      <c r="N520" s="565">
        <f t="shared" si="279"/>
        <v>1.7361111111111105E-2</v>
      </c>
      <c r="O520" s="297">
        <v>0.26041666666666669</v>
      </c>
      <c r="P520" s="565">
        <f t="shared" si="280"/>
        <v>8.3333333333333343E-2</v>
      </c>
      <c r="Q520" s="297">
        <v>0.27083333333333331</v>
      </c>
      <c r="R520" s="297">
        <v>0.34375</v>
      </c>
      <c r="S520" s="9">
        <f t="shared" si="291"/>
        <v>7.2916666666666685E-2</v>
      </c>
      <c r="T520" s="297">
        <v>0.27083333333333331</v>
      </c>
      <c r="U520" s="297">
        <v>0.34375</v>
      </c>
      <c r="V520" s="9">
        <f t="shared" si="314"/>
        <v>7.2916666666666685E-2</v>
      </c>
      <c r="W520" s="297">
        <v>0.34722222222222227</v>
      </c>
      <c r="X520" s="9">
        <f t="shared" si="313"/>
        <v>3.4722222222222654E-3</v>
      </c>
      <c r="Y520" s="297">
        <v>0.37847222222222227</v>
      </c>
      <c r="Z520" s="155">
        <f t="shared" si="306"/>
        <v>3.125E-2</v>
      </c>
      <c r="AA520" s="297">
        <v>0.52986111111111112</v>
      </c>
      <c r="AB520" s="565">
        <f t="shared" si="307"/>
        <v>0.15138888888888885</v>
      </c>
      <c r="AC520" s="297">
        <v>0.52986111111111112</v>
      </c>
      <c r="AD520" s="297">
        <v>0.52986111111111112</v>
      </c>
      <c r="AE520" s="9">
        <f t="shared" si="293"/>
        <v>0</v>
      </c>
      <c r="AF520" s="297">
        <v>0.55208333333333337</v>
      </c>
      <c r="AG520" s="297">
        <v>0.55555555555555558</v>
      </c>
      <c r="AH520" s="9">
        <f t="shared" si="281"/>
        <v>3.4722222222222099E-3</v>
      </c>
      <c r="AI520" s="154">
        <f t="shared" si="294"/>
        <v>0</v>
      </c>
      <c r="AJ520" s="154">
        <f t="shared" si="295"/>
        <v>5</v>
      </c>
      <c r="AK520" s="297">
        <v>0.55555555555555558</v>
      </c>
      <c r="AL520" s="297">
        <v>0.5625</v>
      </c>
      <c r="AM520" s="9">
        <f t="shared" si="308"/>
        <v>6.9444444444444198E-3</v>
      </c>
      <c r="AN520" s="568">
        <f t="shared" si="282"/>
        <v>0.40625</v>
      </c>
      <c r="AO520" s="10">
        <f t="shared" si="309"/>
        <v>9</v>
      </c>
      <c r="AP520" s="10">
        <f t="shared" si="310"/>
        <v>45</v>
      </c>
      <c r="AQ520" s="565">
        <f t="shared" si="311"/>
        <v>7.3611111111111072E-2</v>
      </c>
      <c r="AR520" s="10">
        <f t="shared" si="315"/>
        <v>1</v>
      </c>
      <c r="AS520" s="10">
        <f t="shared" si="316"/>
        <v>46</v>
      </c>
      <c r="AT520" s="559">
        <v>0</v>
      </c>
      <c r="AU520" s="559">
        <v>7.7777777777777779E-2</v>
      </c>
      <c r="AV520" s="559">
        <v>0</v>
      </c>
      <c r="AW520" s="546">
        <f t="shared" si="296"/>
        <v>0</v>
      </c>
      <c r="AX520" s="546">
        <f t="shared" si="289"/>
        <v>0</v>
      </c>
      <c r="AY520" s="559">
        <v>0</v>
      </c>
      <c r="AZ520" s="546">
        <f t="shared" si="297"/>
        <v>0</v>
      </c>
      <c r="BA520" s="546">
        <f t="shared" si="298"/>
        <v>0</v>
      </c>
      <c r="BB520" s="559">
        <v>0</v>
      </c>
      <c r="BC520" s="546">
        <f t="shared" si="299"/>
        <v>0</v>
      </c>
      <c r="BD520" s="546">
        <f t="shared" si="300"/>
        <v>0</v>
      </c>
      <c r="BE520" s="559">
        <v>0</v>
      </c>
      <c r="BF520" s="546">
        <f t="shared" si="301"/>
        <v>0</v>
      </c>
      <c r="BG520" s="546">
        <f t="shared" si="302"/>
        <v>0</v>
      </c>
      <c r="BH520" s="559">
        <v>0</v>
      </c>
      <c r="BI520" s="637">
        <f t="shared" si="303"/>
        <v>0</v>
      </c>
      <c r="BJ520" s="558">
        <f t="shared" si="304"/>
        <v>0</v>
      </c>
      <c r="BK520" s="642">
        <f t="shared" si="312"/>
        <v>60.001186440677969</v>
      </c>
    </row>
    <row r="521" spans="1:63" x14ac:dyDescent="0.25">
      <c r="A521" s="610">
        <v>40859</v>
      </c>
      <c r="B521" s="613">
        <f t="shared" si="288"/>
        <v>11</v>
      </c>
      <c r="C521" s="611">
        <v>1</v>
      </c>
      <c r="D521" s="612" t="s">
        <v>309</v>
      </c>
      <c r="E521" s="612" t="s">
        <v>265</v>
      </c>
      <c r="F521" s="535">
        <v>3408.74</v>
      </c>
      <c r="G521" s="611">
        <v>57</v>
      </c>
      <c r="H521" s="611">
        <v>0</v>
      </c>
      <c r="I521" s="559">
        <v>0.36458333333333331</v>
      </c>
      <c r="J521" s="559">
        <v>0.36458333333333331</v>
      </c>
      <c r="K521" s="297">
        <v>0.36805555555555558</v>
      </c>
      <c r="L521" s="565">
        <f t="shared" si="278"/>
        <v>3.4722222222222654E-3</v>
      </c>
      <c r="M521" s="297">
        <v>0.375</v>
      </c>
      <c r="N521" s="565">
        <f t="shared" si="279"/>
        <v>6.9444444444444198E-3</v>
      </c>
      <c r="O521" s="297">
        <v>0.41666666666666669</v>
      </c>
      <c r="P521" s="565">
        <f t="shared" si="280"/>
        <v>4.1666666666666685E-2</v>
      </c>
      <c r="Q521" s="297">
        <v>0.4201388888888889</v>
      </c>
      <c r="R521" s="297">
        <v>0.47916666666666669</v>
      </c>
      <c r="S521" s="9">
        <f t="shared" si="291"/>
        <v>5.902777777777779E-2</v>
      </c>
      <c r="T521" s="297">
        <v>0.4201388888888889</v>
      </c>
      <c r="U521" s="297">
        <v>0.47916666666666669</v>
      </c>
      <c r="V521" s="9">
        <f t="shared" si="314"/>
        <v>5.902777777777779E-2</v>
      </c>
      <c r="W521" s="297">
        <v>0.54166666666666663</v>
      </c>
      <c r="X521" s="9">
        <f t="shared" si="313"/>
        <v>6.2499999999999944E-2</v>
      </c>
      <c r="Y521" s="297">
        <v>0.55833333333333335</v>
      </c>
      <c r="Z521" s="155">
        <f t="shared" si="306"/>
        <v>1.6666666666666718E-2</v>
      </c>
      <c r="AA521" s="297">
        <v>0.61041666666666672</v>
      </c>
      <c r="AB521" s="565">
        <f t="shared" si="307"/>
        <v>5.208333333333337E-2</v>
      </c>
      <c r="AC521" s="297">
        <v>0.61041666666666672</v>
      </c>
      <c r="AD521" s="297">
        <v>0.61041666666666672</v>
      </c>
      <c r="AE521" s="9">
        <f t="shared" si="293"/>
        <v>0</v>
      </c>
      <c r="AF521" s="297">
        <v>0.61805555555555558</v>
      </c>
      <c r="AG521" s="297">
        <v>0.62152777777777779</v>
      </c>
      <c r="AH521" s="9">
        <f t="shared" si="281"/>
        <v>3.4722222222222099E-3</v>
      </c>
      <c r="AI521" s="154">
        <f t="shared" si="294"/>
        <v>0</v>
      </c>
      <c r="AJ521" s="154">
        <f t="shared" si="295"/>
        <v>5</v>
      </c>
      <c r="AK521" s="297">
        <v>0.62152777777777779</v>
      </c>
      <c r="AL521" s="297">
        <v>0.625</v>
      </c>
      <c r="AM521" s="9">
        <f t="shared" si="308"/>
        <v>3.4722222222222099E-3</v>
      </c>
      <c r="AN521" s="568">
        <f t="shared" si="282"/>
        <v>0.26041666666666669</v>
      </c>
      <c r="AO521" s="10">
        <f t="shared" si="309"/>
        <v>6</v>
      </c>
      <c r="AP521" s="10">
        <f t="shared" si="310"/>
        <v>15</v>
      </c>
      <c r="AQ521" s="565">
        <f t="shared" si="311"/>
        <v>2.9166666666666702E-2</v>
      </c>
      <c r="AR521" s="10">
        <f t="shared" si="315"/>
        <v>0</v>
      </c>
      <c r="AS521" s="10">
        <f t="shared" si="316"/>
        <v>42</v>
      </c>
      <c r="AT521" s="559">
        <v>0</v>
      </c>
      <c r="AU521" s="559">
        <v>0</v>
      </c>
      <c r="AV521" s="559">
        <v>0</v>
      </c>
      <c r="AW521" s="546">
        <f t="shared" si="296"/>
        <v>0</v>
      </c>
      <c r="AX521" s="546">
        <f t="shared" si="289"/>
        <v>0</v>
      </c>
      <c r="AY521" s="559">
        <v>0</v>
      </c>
      <c r="AZ521" s="546">
        <f t="shared" si="297"/>
        <v>0</v>
      </c>
      <c r="BA521" s="546">
        <f t="shared" si="298"/>
        <v>0</v>
      </c>
      <c r="BB521" s="559">
        <v>0</v>
      </c>
      <c r="BC521" s="546">
        <f t="shared" si="299"/>
        <v>0</v>
      </c>
      <c r="BD521" s="546">
        <f t="shared" si="300"/>
        <v>0</v>
      </c>
      <c r="BE521" s="559">
        <v>2.2916666666666669E-2</v>
      </c>
      <c r="BF521" s="546">
        <f t="shared" si="301"/>
        <v>0</v>
      </c>
      <c r="BG521" s="546">
        <f t="shared" si="302"/>
        <v>33</v>
      </c>
      <c r="BH521" s="559">
        <v>0</v>
      </c>
      <c r="BI521" s="637">
        <f t="shared" si="303"/>
        <v>0</v>
      </c>
      <c r="BJ521" s="558">
        <f t="shared" si="304"/>
        <v>0</v>
      </c>
      <c r="BK521" s="642">
        <f t="shared" si="312"/>
        <v>59.80245614035087</v>
      </c>
    </row>
    <row r="522" spans="1:63" x14ac:dyDescent="0.25">
      <c r="A522" s="610">
        <v>40859</v>
      </c>
      <c r="B522" s="613">
        <f t="shared" si="288"/>
        <v>11</v>
      </c>
      <c r="C522" s="611">
        <v>30</v>
      </c>
      <c r="D522" s="612" t="s">
        <v>33</v>
      </c>
      <c r="E522" s="612" t="s">
        <v>273</v>
      </c>
      <c r="F522" s="535">
        <v>3683.32</v>
      </c>
      <c r="G522" s="611">
        <v>58</v>
      </c>
      <c r="H522" s="611">
        <v>0</v>
      </c>
      <c r="I522" s="559">
        <v>0.57291666666666663</v>
      </c>
      <c r="J522" s="559">
        <v>0.57291666666666663</v>
      </c>
      <c r="K522" s="297">
        <v>0.57986111111111105</v>
      </c>
      <c r="L522" s="565">
        <f t="shared" ref="L522:L585" si="317">K522-J522</f>
        <v>6.9444444444444198E-3</v>
      </c>
      <c r="M522" s="297">
        <v>0.59027777777777779</v>
      </c>
      <c r="N522" s="565">
        <f t="shared" ref="N522:N585" si="318">M522-K522</f>
        <v>1.0416666666666741E-2</v>
      </c>
      <c r="O522" s="297">
        <v>0.60833333333333328</v>
      </c>
      <c r="P522" s="565">
        <f t="shared" ref="P522:P585" si="319">O522-M522</f>
        <v>1.8055555555555491E-2</v>
      </c>
      <c r="Q522" s="297">
        <v>0.61458333333333337</v>
      </c>
      <c r="R522" s="297">
        <v>0.68055555555555547</v>
      </c>
      <c r="S522" s="9">
        <f t="shared" si="291"/>
        <v>6.5972222222222099E-2</v>
      </c>
      <c r="T522" s="297">
        <v>0.61458333333333337</v>
      </c>
      <c r="U522" s="297">
        <v>0.68055555555555547</v>
      </c>
      <c r="V522" s="9">
        <f t="shared" si="314"/>
        <v>6.5972222222222099E-2</v>
      </c>
      <c r="W522" s="297">
        <v>0.68263888888888891</v>
      </c>
      <c r="X522" s="9">
        <f t="shared" si="313"/>
        <v>2.083333333333437E-3</v>
      </c>
      <c r="Y522" s="297">
        <v>0.68402777777777779</v>
      </c>
      <c r="Z522" s="155">
        <f t="shared" si="306"/>
        <v>1.388888888888884E-3</v>
      </c>
      <c r="AA522" s="297">
        <v>0.76736111111111116</v>
      </c>
      <c r="AB522" s="565">
        <f t="shared" si="307"/>
        <v>8.333333333333337E-2</v>
      </c>
      <c r="AC522" s="297">
        <v>0.76736111111111116</v>
      </c>
      <c r="AD522" s="297">
        <v>0.76736111111111116</v>
      </c>
      <c r="AE522" s="9">
        <f t="shared" si="293"/>
        <v>0</v>
      </c>
      <c r="AF522" s="297">
        <v>0.77430555555555547</v>
      </c>
      <c r="AG522" s="297">
        <v>0.77777777777777779</v>
      </c>
      <c r="AH522" s="9">
        <f t="shared" ref="AH522:AH585" si="320">AG522-AF522</f>
        <v>3.4722222222223209E-3</v>
      </c>
      <c r="AI522" s="154">
        <f t="shared" si="294"/>
        <v>0</v>
      </c>
      <c r="AJ522" s="154">
        <f t="shared" si="295"/>
        <v>5</v>
      </c>
      <c r="AK522" s="297">
        <v>0.77777777777777779</v>
      </c>
      <c r="AL522" s="297">
        <v>0.78125</v>
      </c>
      <c r="AM522" s="9">
        <f t="shared" si="308"/>
        <v>3.4722222222222099E-3</v>
      </c>
      <c r="AN522" s="568">
        <f t="shared" ref="AN522:AN585" si="321">AL522-I522</f>
        <v>0.20833333333333337</v>
      </c>
      <c r="AO522" s="10">
        <f t="shared" si="309"/>
        <v>5</v>
      </c>
      <c r="AP522" s="10">
        <f t="shared" si="310"/>
        <v>0</v>
      </c>
      <c r="AQ522" s="565">
        <f t="shared" si="311"/>
        <v>6.5972222222222265E-2</v>
      </c>
      <c r="AR522" s="10">
        <f t="shared" si="315"/>
        <v>1</v>
      </c>
      <c r="AS522" s="10">
        <f t="shared" si="316"/>
        <v>35</v>
      </c>
      <c r="AT522" s="559">
        <v>0</v>
      </c>
      <c r="AU522" s="559">
        <v>0</v>
      </c>
      <c r="AV522" s="559">
        <v>0</v>
      </c>
      <c r="AW522" s="546">
        <f t="shared" si="296"/>
        <v>0</v>
      </c>
      <c r="AX522" s="546">
        <f t="shared" si="289"/>
        <v>0</v>
      </c>
      <c r="AY522" s="559">
        <v>0</v>
      </c>
      <c r="AZ522" s="546">
        <f t="shared" si="297"/>
        <v>0</v>
      </c>
      <c r="BA522" s="546">
        <f t="shared" si="298"/>
        <v>0</v>
      </c>
      <c r="BB522" s="559">
        <v>0</v>
      </c>
      <c r="BC522" s="546">
        <f t="shared" si="299"/>
        <v>0</v>
      </c>
      <c r="BD522" s="546">
        <f t="shared" si="300"/>
        <v>0</v>
      </c>
      <c r="BE522" s="559">
        <v>1.7361111111111112E-2</v>
      </c>
      <c r="BF522" s="546">
        <f t="shared" si="301"/>
        <v>0</v>
      </c>
      <c r="BG522" s="546">
        <f t="shared" si="302"/>
        <v>25</v>
      </c>
      <c r="BH522" s="559">
        <v>0</v>
      </c>
      <c r="BI522" s="637">
        <f t="shared" si="303"/>
        <v>0</v>
      </c>
      <c r="BJ522" s="558">
        <f t="shared" si="304"/>
        <v>0</v>
      </c>
      <c r="BK522" s="642">
        <f t="shared" si="312"/>
        <v>63.505517241379316</v>
      </c>
    </row>
    <row r="523" spans="1:63" ht="30" x14ac:dyDescent="0.25">
      <c r="A523" s="610">
        <v>40859</v>
      </c>
      <c r="B523" s="613">
        <f t="shared" si="288"/>
        <v>11</v>
      </c>
      <c r="C523" s="611">
        <v>31</v>
      </c>
      <c r="D523" s="612" t="s">
        <v>33</v>
      </c>
      <c r="E523" s="612" t="s">
        <v>435</v>
      </c>
      <c r="F523" s="535">
        <v>3368.74</v>
      </c>
      <c r="G523" s="611">
        <v>56</v>
      </c>
      <c r="H523" s="611">
        <v>3</v>
      </c>
      <c r="I523" s="559">
        <v>0.625</v>
      </c>
      <c r="J523" s="559">
        <v>0.625</v>
      </c>
      <c r="K523" s="297">
        <v>0.63194444444444442</v>
      </c>
      <c r="L523" s="565">
        <f t="shared" si="317"/>
        <v>6.9444444444444198E-3</v>
      </c>
      <c r="M523" s="297">
        <v>0.63888888888888895</v>
      </c>
      <c r="N523" s="565">
        <f t="shared" si="318"/>
        <v>6.9444444444445308E-3</v>
      </c>
      <c r="O523" s="297">
        <v>0.6875</v>
      </c>
      <c r="P523" s="565">
        <f t="shared" si="319"/>
        <v>4.8611111111111049E-2</v>
      </c>
      <c r="Q523" s="297">
        <v>0.69097222222222221</v>
      </c>
      <c r="R523" s="297">
        <v>0.71527777777777779</v>
      </c>
      <c r="S523" s="9">
        <f t="shared" si="291"/>
        <v>2.430555555555558E-2</v>
      </c>
      <c r="T523" s="297">
        <v>0.69097222222222221</v>
      </c>
      <c r="U523" s="297">
        <v>0.71527777777777779</v>
      </c>
      <c r="V523" s="9">
        <f t="shared" si="314"/>
        <v>2.430555555555558E-2</v>
      </c>
      <c r="W523" s="297">
        <v>0.79027777777777775</v>
      </c>
      <c r="X523" s="9">
        <f t="shared" si="313"/>
        <v>7.4999999999999956E-2</v>
      </c>
      <c r="Y523" s="297">
        <v>0.81527777777777777</v>
      </c>
      <c r="Z523" s="155">
        <f t="shared" si="306"/>
        <v>2.5000000000000022E-2</v>
      </c>
      <c r="AA523" s="297">
        <v>0.91527777777777775</v>
      </c>
      <c r="AB523" s="565">
        <f t="shared" si="307"/>
        <v>9.9999999999999978E-2</v>
      </c>
      <c r="AC523" s="297">
        <v>0.91527777777777775</v>
      </c>
      <c r="AD523" s="297">
        <v>0.91527777777777775</v>
      </c>
      <c r="AE523" s="9">
        <f t="shared" si="293"/>
        <v>0</v>
      </c>
      <c r="AF523" s="297">
        <v>0.92361111111111116</v>
      </c>
      <c r="AG523" s="297">
        <v>0.92708333333333337</v>
      </c>
      <c r="AH523" s="9">
        <f t="shared" si="320"/>
        <v>3.4722222222222099E-3</v>
      </c>
      <c r="AI523" s="154">
        <f t="shared" si="294"/>
        <v>0</v>
      </c>
      <c r="AJ523" s="154">
        <f t="shared" si="295"/>
        <v>5</v>
      </c>
      <c r="AK523" s="297">
        <v>0.92708333333333337</v>
      </c>
      <c r="AL523" s="297">
        <v>0.93055555555555547</v>
      </c>
      <c r="AM523" s="9">
        <f t="shared" si="308"/>
        <v>3.4722222222220989E-3</v>
      </c>
      <c r="AN523" s="568">
        <f t="shared" si="321"/>
        <v>0.30555555555555547</v>
      </c>
      <c r="AO523" s="10">
        <f t="shared" si="309"/>
        <v>7</v>
      </c>
      <c r="AP523" s="10">
        <f t="shared" si="310"/>
        <v>20</v>
      </c>
      <c r="AQ523" s="565">
        <f t="shared" si="311"/>
        <v>5.7638888888888871E-2</v>
      </c>
      <c r="AR523" s="10">
        <f t="shared" si="315"/>
        <v>1</v>
      </c>
      <c r="AS523" s="10">
        <f t="shared" si="316"/>
        <v>23</v>
      </c>
      <c r="AT523" s="559">
        <v>0</v>
      </c>
      <c r="AU523" s="559">
        <v>0</v>
      </c>
      <c r="AV523" s="559">
        <v>0</v>
      </c>
      <c r="AW523" s="546">
        <f t="shared" si="296"/>
        <v>0</v>
      </c>
      <c r="AX523" s="546">
        <f t="shared" si="289"/>
        <v>0</v>
      </c>
      <c r="AY523" s="559">
        <v>0</v>
      </c>
      <c r="AZ523" s="546">
        <f t="shared" si="297"/>
        <v>0</v>
      </c>
      <c r="BA523" s="546">
        <f t="shared" si="298"/>
        <v>0</v>
      </c>
      <c r="BB523" s="559">
        <v>0</v>
      </c>
      <c r="BC523" s="546">
        <f t="shared" si="299"/>
        <v>0</v>
      </c>
      <c r="BD523" s="546">
        <f t="shared" si="300"/>
        <v>0</v>
      </c>
      <c r="BE523" s="559">
        <v>4.2361111111111106E-2</v>
      </c>
      <c r="BF523" s="546">
        <f t="shared" si="301"/>
        <v>1</v>
      </c>
      <c r="BG523" s="546">
        <f t="shared" si="302"/>
        <v>1</v>
      </c>
      <c r="BH523" s="559">
        <v>0</v>
      </c>
      <c r="BI523" s="637">
        <f t="shared" si="303"/>
        <v>0</v>
      </c>
      <c r="BJ523" s="558">
        <f t="shared" si="304"/>
        <v>0</v>
      </c>
      <c r="BK523" s="642">
        <f t="shared" si="312"/>
        <v>60.156071428571423</v>
      </c>
    </row>
    <row r="524" spans="1:63" x14ac:dyDescent="0.25">
      <c r="A524" s="610">
        <v>40859</v>
      </c>
      <c r="B524" s="613">
        <f t="shared" si="288"/>
        <v>11</v>
      </c>
      <c r="C524" s="611">
        <v>3</v>
      </c>
      <c r="D524" s="612" t="s">
        <v>346</v>
      </c>
      <c r="E524" s="612" t="s">
        <v>225</v>
      </c>
      <c r="F524" s="535">
        <v>3529.21</v>
      </c>
      <c r="G524" s="611">
        <v>59</v>
      </c>
      <c r="H524" s="611">
        <v>0</v>
      </c>
      <c r="I524" s="559">
        <v>0.67708333333333337</v>
      </c>
      <c r="J524" s="559">
        <v>0.67708333333333337</v>
      </c>
      <c r="K524" s="297">
        <v>0.6875</v>
      </c>
      <c r="L524" s="565">
        <f t="shared" si="317"/>
        <v>1.041666666666663E-2</v>
      </c>
      <c r="M524" s="297">
        <v>0.70833333333333337</v>
      </c>
      <c r="N524" s="565">
        <f t="shared" si="318"/>
        <v>2.083333333333337E-2</v>
      </c>
      <c r="O524" s="297">
        <v>0.79166666666666663</v>
      </c>
      <c r="P524" s="565">
        <f t="shared" si="319"/>
        <v>8.3333333333333259E-2</v>
      </c>
      <c r="Q524" s="297">
        <v>0.79513888888888884</v>
      </c>
      <c r="R524" s="297">
        <v>0.875</v>
      </c>
      <c r="S524" s="9">
        <f t="shared" si="291"/>
        <v>7.986111111111116E-2</v>
      </c>
      <c r="T524" s="297">
        <v>0.79513888888888884</v>
      </c>
      <c r="U524" s="297">
        <v>0.875</v>
      </c>
      <c r="V524" s="9">
        <f t="shared" si="314"/>
        <v>7.986111111111116E-2</v>
      </c>
      <c r="W524" s="297">
        <v>0.95833333333333337</v>
      </c>
      <c r="X524" s="9">
        <f t="shared" si="313"/>
        <v>8.333333333333337E-2</v>
      </c>
      <c r="Y524" s="297">
        <v>0.9590277777777777</v>
      </c>
      <c r="Z524" s="155">
        <f t="shared" si="306"/>
        <v>6.9444444444433095E-4</v>
      </c>
      <c r="AA524" s="297">
        <v>1.0229166666666667</v>
      </c>
      <c r="AB524" s="565">
        <f t="shared" si="307"/>
        <v>6.3888888888888995E-2</v>
      </c>
      <c r="AC524" s="297">
        <v>1.0229166666666667</v>
      </c>
      <c r="AD524" s="297">
        <v>1.0229166666666667</v>
      </c>
      <c r="AE524" s="9">
        <f t="shared" ref="AE524:AE555" si="322">AD524-AC524</f>
        <v>0</v>
      </c>
      <c r="AF524" s="297">
        <v>1.03125</v>
      </c>
      <c r="AG524" s="297">
        <v>1.0347222222222221</v>
      </c>
      <c r="AH524" s="9">
        <f t="shared" si="320"/>
        <v>3.4722222222220989E-3</v>
      </c>
      <c r="AI524" s="154">
        <f t="shared" si="294"/>
        <v>0</v>
      </c>
      <c r="AJ524" s="154">
        <f t="shared" si="295"/>
        <v>5</v>
      </c>
      <c r="AK524" s="297">
        <v>1.0347222222222221</v>
      </c>
      <c r="AL524" s="297">
        <v>1.0381944444444444</v>
      </c>
      <c r="AM524" s="9">
        <f t="shared" si="308"/>
        <v>3.4722222222223209E-3</v>
      </c>
      <c r="AN524" s="568">
        <f t="shared" si="321"/>
        <v>0.36111111111111105</v>
      </c>
      <c r="AO524" s="10">
        <f t="shared" si="309"/>
        <v>8</v>
      </c>
      <c r="AP524" s="10">
        <f t="shared" si="310"/>
        <v>40</v>
      </c>
      <c r="AQ524" s="565">
        <f t="shared" si="311"/>
        <v>4.5138888888888992E-2</v>
      </c>
      <c r="AR524" s="10">
        <f t="shared" si="315"/>
        <v>1</v>
      </c>
      <c r="AS524" s="10">
        <f t="shared" si="316"/>
        <v>5</v>
      </c>
      <c r="AT524" s="559">
        <v>0</v>
      </c>
      <c r="AU524" s="559">
        <v>0</v>
      </c>
      <c r="AV524" s="559">
        <v>0</v>
      </c>
      <c r="AW524" s="639" t="s">
        <v>129</v>
      </c>
      <c r="AX524" s="639" t="s">
        <v>129</v>
      </c>
      <c r="AY524" s="559">
        <v>0</v>
      </c>
      <c r="AZ524" s="546">
        <f t="shared" si="297"/>
        <v>0</v>
      </c>
      <c r="BA524" s="546">
        <f t="shared" si="298"/>
        <v>0</v>
      </c>
      <c r="BB524" s="559">
        <v>0</v>
      </c>
      <c r="BC524" s="546">
        <f t="shared" si="299"/>
        <v>0</v>
      </c>
      <c r="BD524" s="546">
        <f t="shared" si="300"/>
        <v>0</v>
      </c>
      <c r="BE524" s="559">
        <v>1.8749999999999999E-2</v>
      </c>
      <c r="BF524" s="546">
        <f t="shared" si="301"/>
        <v>0</v>
      </c>
      <c r="BG524" s="546">
        <f t="shared" si="302"/>
        <v>27</v>
      </c>
      <c r="BH524" s="559">
        <v>0</v>
      </c>
      <c r="BI524" s="637">
        <f>HOUR(BH524)</f>
        <v>0</v>
      </c>
      <c r="BJ524" s="558">
        <f>MINUTE(BH524)</f>
        <v>0</v>
      </c>
      <c r="BK524" s="642">
        <f t="shared" si="312"/>
        <v>59.817118644067797</v>
      </c>
    </row>
    <row r="525" spans="1:63" x14ac:dyDescent="0.25">
      <c r="A525" s="610">
        <v>40859</v>
      </c>
      <c r="B525" s="613">
        <f t="shared" ref="B525:B588" si="323">MONTH(A525)</f>
        <v>11</v>
      </c>
      <c r="C525" s="611">
        <v>32</v>
      </c>
      <c r="D525" s="612" t="s">
        <v>33</v>
      </c>
      <c r="E525" s="612" t="s">
        <v>273</v>
      </c>
      <c r="F525" s="535">
        <v>3600.87</v>
      </c>
      <c r="G525" s="611">
        <v>57</v>
      </c>
      <c r="H525" s="611">
        <v>2</v>
      </c>
      <c r="I525" s="559">
        <v>3.4722222222222224E-2</v>
      </c>
      <c r="J525" s="559">
        <v>3.4722222222222224E-2</v>
      </c>
      <c r="K525" s="297">
        <v>4.1666666666666664E-2</v>
      </c>
      <c r="L525" s="565">
        <f t="shared" si="317"/>
        <v>6.9444444444444406E-3</v>
      </c>
      <c r="M525" s="297">
        <v>6.25E-2</v>
      </c>
      <c r="N525" s="565">
        <f t="shared" si="318"/>
        <v>2.0833333333333336E-2</v>
      </c>
      <c r="O525" s="297">
        <v>9.375E-2</v>
      </c>
      <c r="P525" s="565">
        <f t="shared" si="319"/>
        <v>3.125E-2</v>
      </c>
      <c r="Q525" s="297">
        <v>9.375E-2</v>
      </c>
      <c r="R525" s="297">
        <v>0.12638888888888888</v>
      </c>
      <c r="S525" s="9">
        <f t="shared" si="291"/>
        <v>3.2638888888888884E-2</v>
      </c>
      <c r="T525" s="297">
        <v>9.375E-2</v>
      </c>
      <c r="U525" s="297">
        <v>0.12638888888888888</v>
      </c>
      <c r="V525" s="9">
        <f t="shared" si="314"/>
        <v>3.2638888888888884E-2</v>
      </c>
      <c r="W525" s="297">
        <v>0.1277777777777778</v>
      </c>
      <c r="X525" s="9">
        <f t="shared" si="313"/>
        <v>1.3888888888889117E-3</v>
      </c>
      <c r="Y525" s="297">
        <v>0.1277777777777778</v>
      </c>
      <c r="Z525" s="155">
        <f t="shared" si="306"/>
        <v>0</v>
      </c>
      <c r="AA525" s="297">
        <v>0.23333333333333331</v>
      </c>
      <c r="AB525" s="565">
        <f t="shared" si="307"/>
        <v>0.10555555555555551</v>
      </c>
      <c r="AC525" s="297">
        <v>0.23333333333333331</v>
      </c>
      <c r="AD525" s="297">
        <v>0.23333333333333331</v>
      </c>
      <c r="AE525" s="9">
        <f t="shared" si="322"/>
        <v>0</v>
      </c>
      <c r="AF525" s="297">
        <v>0.23750000000000002</v>
      </c>
      <c r="AG525" s="297">
        <v>0.2388888888888889</v>
      </c>
      <c r="AH525" s="9">
        <f t="shared" si="320"/>
        <v>1.388888888888884E-3</v>
      </c>
      <c r="AI525" s="154">
        <f t="shared" si="294"/>
        <v>0</v>
      </c>
      <c r="AJ525" s="154">
        <f t="shared" si="295"/>
        <v>2</v>
      </c>
      <c r="AK525" s="297">
        <v>0.2388888888888889</v>
      </c>
      <c r="AL525" s="297">
        <v>0.24097222222222223</v>
      </c>
      <c r="AM525" s="9">
        <f t="shared" si="308"/>
        <v>2.0833333333333259E-3</v>
      </c>
      <c r="AN525" s="568">
        <f t="shared" si="321"/>
        <v>0.20624999999999999</v>
      </c>
      <c r="AO525" s="10">
        <f t="shared" si="309"/>
        <v>4</v>
      </c>
      <c r="AP525" s="10">
        <f t="shared" si="310"/>
        <v>57</v>
      </c>
      <c r="AQ525" s="565">
        <f t="shared" si="311"/>
        <v>4.0972222222222174E-2</v>
      </c>
      <c r="AR525" s="10">
        <f t="shared" si="315"/>
        <v>0</v>
      </c>
      <c r="AS525" s="10">
        <f t="shared" si="316"/>
        <v>59</v>
      </c>
      <c r="AT525" s="559">
        <v>0</v>
      </c>
      <c r="AU525" s="559">
        <v>0</v>
      </c>
      <c r="AV525" s="559">
        <v>0</v>
      </c>
      <c r="AW525" s="639" t="s">
        <v>129</v>
      </c>
      <c r="AX525" s="639" t="s">
        <v>129</v>
      </c>
      <c r="AY525" s="559">
        <v>0</v>
      </c>
      <c r="AZ525" s="546">
        <f t="shared" si="297"/>
        <v>0</v>
      </c>
      <c r="BA525" s="546">
        <f t="shared" si="298"/>
        <v>0</v>
      </c>
      <c r="BB525" s="559">
        <v>0</v>
      </c>
      <c r="BC525" s="546">
        <f t="shared" si="299"/>
        <v>0</v>
      </c>
      <c r="BD525" s="546">
        <f t="shared" si="300"/>
        <v>0</v>
      </c>
      <c r="BE525" s="559">
        <v>6.458333333333334E-2</v>
      </c>
      <c r="BF525" s="546">
        <f t="shared" si="301"/>
        <v>1</v>
      </c>
      <c r="BG525" s="546">
        <f t="shared" si="302"/>
        <v>33</v>
      </c>
      <c r="BH525" s="559">
        <v>0</v>
      </c>
      <c r="BI525" s="637">
        <f>HOUR(BH525)</f>
        <v>0</v>
      </c>
      <c r="BJ525" s="558">
        <f>MINUTE(BH525)</f>
        <v>0</v>
      </c>
      <c r="BK525" s="642">
        <f t="shared" si="312"/>
        <v>63.173157894736839</v>
      </c>
    </row>
    <row r="526" spans="1:63" ht="30" x14ac:dyDescent="0.25">
      <c r="A526" s="610">
        <v>40860</v>
      </c>
      <c r="B526" s="613">
        <f t="shared" si="323"/>
        <v>11</v>
      </c>
      <c r="C526" s="611">
        <v>33</v>
      </c>
      <c r="D526" s="612" t="s">
        <v>33</v>
      </c>
      <c r="E526" s="612" t="s">
        <v>435</v>
      </c>
      <c r="F526" s="535">
        <v>3566.89</v>
      </c>
      <c r="G526" s="611">
        <v>58</v>
      </c>
      <c r="H526" s="611">
        <v>1</v>
      </c>
      <c r="I526" s="559">
        <v>9.375E-2</v>
      </c>
      <c r="J526" s="559">
        <v>9.375E-2</v>
      </c>
      <c r="K526" s="297">
        <v>0.10069444444444443</v>
      </c>
      <c r="L526" s="565">
        <f t="shared" si="317"/>
        <v>6.9444444444444337E-3</v>
      </c>
      <c r="M526" s="297">
        <v>0.1076388888888889</v>
      </c>
      <c r="N526" s="565">
        <f t="shared" si="318"/>
        <v>6.9444444444444614E-3</v>
      </c>
      <c r="O526" s="297">
        <v>0.125</v>
      </c>
      <c r="P526" s="565">
        <f t="shared" si="319"/>
        <v>1.7361111111111105E-2</v>
      </c>
      <c r="Q526" s="297">
        <v>0.12847222222222224</v>
      </c>
      <c r="R526" s="297">
        <v>0.1875</v>
      </c>
      <c r="S526" s="9">
        <f t="shared" si="291"/>
        <v>5.9027777777777762E-2</v>
      </c>
      <c r="T526" s="297">
        <v>0.12847222222222224</v>
      </c>
      <c r="U526" s="297">
        <v>0.1875</v>
      </c>
      <c r="V526" s="9">
        <f t="shared" ref="V526:V533" si="324">U526-T526</f>
        <v>5.9027777777777762E-2</v>
      </c>
      <c r="W526" s="297">
        <v>0.4201388888888889</v>
      </c>
      <c r="X526" s="9">
        <f t="shared" si="313"/>
        <v>0.2326388888888889</v>
      </c>
      <c r="Y526" s="297">
        <v>0.42152777777777778</v>
      </c>
      <c r="Z526" s="155">
        <f t="shared" si="306"/>
        <v>1.388888888888884E-3</v>
      </c>
      <c r="AA526" s="297">
        <v>0.55763888888888891</v>
      </c>
      <c r="AB526" s="565">
        <f t="shared" si="307"/>
        <v>0.13611111111111113</v>
      </c>
      <c r="AC526" s="297">
        <v>0.55763888888888891</v>
      </c>
      <c r="AD526" s="297">
        <v>0.55763888888888891</v>
      </c>
      <c r="AE526" s="9">
        <f t="shared" si="322"/>
        <v>0</v>
      </c>
      <c r="AF526" s="297">
        <v>0.5625</v>
      </c>
      <c r="AG526" s="297">
        <v>0.56597222222222221</v>
      </c>
      <c r="AH526" s="9">
        <f t="shared" si="320"/>
        <v>3.4722222222222099E-3</v>
      </c>
      <c r="AI526" s="154">
        <f t="shared" si="294"/>
        <v>0</v>
      </c>
      <c r="AJ526" s="154">
        <f t="shared" si="295"/>
        <v>5</v>
      </c>
      <c r="AK526" s="297">
        <v>0.56597222222222221</v>
      </c>
      <c r="AL526" s="297">
        <v>0.56944444444444442</v>
      </c>
      <c r="AM526" s="9">
        <f t="shared" si="308"/>
        <v>3.4722222222222099E-3</v>
      </c>
      <c r="AN526" s="568">
        <f t="shared" si="321"/>
        <v>0.47569444444444442</v>
      </c>
      <c r="AO526" s="10">
        <f t="shared" si="309"/>
        <v>11</v>
      </c>
      <c r="AP526" s="10">
        <f t="shared" si="310"/>
        <v>25</v>
      </c>
      <c r="AQ526" s="565">
        <f t="shared" si="311"/>
        <v>5.6250000000000008E-2</v>
      </c>
      <c r="AR526" s="10">
        <f t="shared" ref="AR526:AR557" si="325">HOUR(AQ526)</f>
        <v>1</v>
      </c>
      <c r="AS526" s="10">
        <f t="shared" ref="AS526:AS557" si="326">MINUTE(AQ526)</f>
        <v>21</v>
      </c>
      <c r="AT526" s="559">
        <v>0</v>
      </c>
      <c r="AU526" s="559">
        <v>2.7777777777777779E-3</v>
      </c>
      <c r="AV526" s="559">
        <v>0</v>
      </c>
      <c r="AW526" s="639" t="s">
        <v>129</v>
      </c>
      <c r="AX526" s="639" t="s">
        <v>129</v>
      </c>
      <c r="AY526" s="559">
        <v>0</v>
      </c>
      <c r="AZ526" s="546">
        <f t="shared" ref="AZ526:AZ545" si="327">HOUR(AY526)</f>
        <v>0</v>
      </c>
      <c r="BA526" s="546">
        <f t="shared" ref="BA526:BA545" si="328">MINUTE(AY526)</f>
        <v>0</v>
      </c>
      <c r="BB526" s="559">
        <v>0</v>
      </c>
      <c r="BC526" s="546">
        <f t="shared" si="299"/>
        <v>0</v>
      </c>
      <c r="BD526" s="546">
        <f t="shared" si="300"/>
        <v>0</v>
      </c>
      <c r="BE526" s="559">
        <v>7.7083333333333337E-2</v>
      </c>
      <c r="BF526" s="546">
        <f t="shared" si="301"/>
        <v>1</v>
      </c>
      <c r="BG526" s="546">
        <f t="shared" si="302"/>
        <v>51</v>
      </c>
      <c r="BH526" s="559">
        <v>0</v>
      </c>
      <c r="BI526" s="637">
        <f>HOUR(BH526)</f>
        <v>0</v>
      </c>
      <c r="BJ526" s="637">
        <f>MINUTE(BH526)</f>
        <v>0</v>
      </c>
      <c r="BK526" s="642">
        <f t="shared" si="312"/>
        <v>61.498103448275863</v>
      </c>
    </row>
    <row r="527" spans="1:63" x14ac:dyDescent="0.25">
      <c r="A527" s="610">
        <v>40860</v>
      </c>
      <c r="B527" s="613">
        <f t="shared" si="323"/>
        <v>11</v>
      </c>
      <c r="C527" s="611">
        <v>5</v>
      </c>
      <c r="D527" s="612" t="s">
        <v>430</v>
      </c>
      <c r="E527" s="612" t="s">
        <v>265</v>
      </c>
      <c r="F527" s="535">
        <v>3554.67</v>
      </c>
      <c r="G527" s="611">
        <v>59</v>
      </c>
      <c r="H527" s="611">
        <v>0</v>
      </c>
      <c r="I527" s="559">
        <v>0.54861111111111105</v>
      </c>
      <c r="J527" s="559">
        <v>0.54861111111111105</v>
      </c>
      <c r="K527" s="297">
        <v>0.55555555555555558</v>
      </c>
      <c r="L527" s="565">
        <f t="shared" si="317"/>
        <v>6.9444444444445308E-3</v>
      </c>
      <c r="M527" s="297">
        <v>0.5625</v>
      </c>
      <c r="N527" s="565">
        <f t="shared" si="318"/>
        <v>6.9444444444444198E-3</v>
      </c>
      <c r="O527" s="297">
        <v>0.57638888888888895</v>
      </c>
      <c r="P527" s="565">
        <f t="shared" si="319"/>
        <v>1.3888888888888951E-2</v>
      </c>
      <c r="Q527" s="297">
        <v>0.58333333333333337</v>
      </c>
      <c r="R527" s="297">
        <v>0.65625</v>
      </c>
      <c r="S527" s="9">
        <f t="shared" si="291"/>
        <v>7.291666666666663E-2</v>
      </c>
      <c r="T527" s="297">
        <v>0.58333333333333337</v>
      </c>
      <c r="U527" s="297">
        <v>0.65625</v>
      </c>
      <c r="V527" s="9">
        <f t="shared" si="324"/>
        <v>7.291666666666663E-2</v>
      </c>
      <c r="W527" s="297">
        <v>0.65763888888888888</v>
      </c>
      <c r="X527" s="9">
        <f t="shared" si="313"/>
        <v>1.388888888888884E-3</v>
      </c>
      <c r="Y527" s="297">
        <v>0.65833333333333333</v>
      </c>
      <c r="Z527" s="155">
        <f t="shared" si="306"/>
        <v>6.9444444444444198E-4</v>
      </c>
      <c r="AA527" s="297">
        <v>0.73749999999999993</v>
      </c>
      <c r="AB527" s="565">
        <f t="shared" si="307"/>
        <v>7.9166666666666607E-2</v>
      </c>
      <c r="AC527" s="297">
        <v>0.73749999999999993</v>
      </c>
      <c r="AD527" s="297">
        <v>0.73749999999999993</v>
      </c>
      <c r="AE527" s="9">
        <f t="shared" si="322"/>
        <v>0</v>
      </c>
      <c r="AF527" s="297">
        <v>0.74305555555555547</v>
      </c>
      <c r="AG527" s="297">
        <v>0.74652777777777779</v>
      </c>
      <c r="AH527" s="9">
        <f t="shared" si="320"/>
        <v>3.4722222222223209E-3</v>
      </c>
      <c r="AI527" s="154">
        <f t="shared" si="294"/>
        <v>0</v>
      </c>
      <c r="AJ527" s="154">
        <f t="shared" si="295"/>
        <v>5</v>
      </c>
      <c r="AK527" s="297">
        <v>0.74652777777777779</v>
      </c>
      <c r="AL527" s="297">
        <v>0.75694444444444453</v>
      </c>
      <c r="AM527" s="9">
        <f t="shared" si="308"/>
        <v>1.0416666666666741E-2</v>
      </c>
      <c r="AN527" s="568">
        <f t="shared" si="321"/>
        <v>0.20833333333333348</v>
      </c>
      <c r="AO527" s="10">
        <f t="shared" si="309"/>
        <v>5</v>
      </c>
      <c r="AP527" s="10">
        <f t="shared" si="310"/>
        <v>0</v>
      </c>
      <c r="AQ527" s="565">
        <f t="shared" si="311"/>
        <v>5.6249999999999939E-2</v>
      </c>
      <c r="AR527" s="10">
        <f t="shared" si="325"/>
        <v>1</v>
      </c>
      <c r="AS527" s="10">
        <f t="shared" si="326"/>
        <v>21</v>
      </c>
      <c r="AT527" s="559">
        <v>0</v>
      </c>
      <c r="AU527" s="559">
        <v>4.1666666666666666E-3</v>
      </c>
      <c r="AV527" s="559">
        <v>0</v>
      </c>
      <c r="AW527" s="639" t="s">
        <v>129</v>
      </c>
      <c r="AX527" s="639" t="s">
        <v>129</v>
      </c>
      <c r="AY527" s="559">
        <v>0</v>
      </c>
      <c r="AZ527" s="546">
        <f t="shared" si="327"/>
        <v>0</v>
      </c>
      <c r="BA527" s="546">
        <f t="shared" si="328"/>
        <v>0</v>
      </c>
      <c r="BB527" s="559">
        <v>0</v>
      </c>
      <c r="BC527" s="546">
        <f t="shared" si="299"/>
        <v>0</v>
      </c>
      <c r="BD527" s="546">
        <f t="shared" si="300"/>
        <v>0</v>
      </c>
      <c r="BE527" s="559">
        <v>1.8749999999999999E-2</v>
      </c>
      <c r="BF527" s="546">
        <f t="shared" si="301"/>
        <v>0</v>
      </c>
      <c r="BG527" s="546">
        <f t="shared" si="302"/>
        <v>27</v>
      </c>
      <c r="BH527" s="559">
        <v>0</v>
      </c>
      <c r="BI527" s="637">
        <f>HOUR(BH527)</f>
        <v>0</v>
      </c>
      <c r="BJ527" s="637">
        <f>MINUTE(BH527)</f>
        <v>0</v>
      </c>
      <c r="BK527" s="642">
        <f t="shared" si="312"/>
        <v>60.248644067796612</v>
      </c>
    </row>
    <row r="528" spans="1:63" ht="45" x14ac:dyDescent="0.25">
      <c r="A528" s="610">
        <v>40860</v>
      </c>
      <c r="B528" s="613">
        <f t="shared" si="323"/>
        <v>11</v>
      </c>
      <c r="C528" s="611">
        <v>34</v>
      </c>
      <c r="D528" s="612" t="s">
        <v>33</v>
      </c>
      <c r="E528" s="612" t="s">
        <v>436</v>
      </c>
      <c r="F528" s="535">
        <v>3397.83</v>
      </c>
      <c r="G528" s="611">
        <v>54</v>
      </c>
      <c r="H528" s="611">
        <v>5</v>
      </c>
      <c r="I528" s="559">
        <v>0.70833333333333337</v>
      </c>
      <c r="J528" s="559">
        <v>0.70833333333333337</v>
      </c>
      <c r="K528" s="297">
        <v>0.71527777777777779</v>
      </c>
      <c r="L528" s="565">
        <f t="shared" si="317"/>
        <v>6.9444444444444198E-3</v>
      </c>
      <c r="M528" s="297">
        <v>0.72222222222222221</v>
      </c>
      <c r="N528" s="565">
        <f t="shared" si="318"/>
        <v>6.9444444444444198E-3</v>
      </c>
      <c r="O528" s="297">
        <v>0.75</v>
      </c>
      <c r="P528" s="565">
        <f t="shared" si="319"/>
        <v>2.777777777777779E-2</v>
      </c>
      <c r="Q528" s="297">
        <v>0.75</v>
      </c>
      <c r="R528" s="297">
        <v>0.81944444444444453</v>
      </c>
      <c r="S528" s="9">
        <f t="shared" si="291"/>
        <v>6.9444444444444531E-2</v>
      </c>
      <c r="T528" s="297">
        <v>0.75</v>
      </c>
      <c r="U528" s="297">
        <v>0.81944444444444453</v>
      </c>
      <c r="V528" s="9">
        <f t="shared" si="324"/>
        <v>6.9444444444444531E-2</v>
      </c>
      <c r="W528" s="297">
        <v>0.82013888888888886</v>
      </c>
      <c r="X528" s="9">
        <f t="shared" si="313"/>
        <v>6.9444444444433095E-4</v>
      </c>
      <c r="Y528" s="297">
        <v>0.8208333333333333</v>
      </c>
      <c r="Z528" s="155">
        <f t="shared" si="306"/>
        <v>6.9444444444444198E-4</v>
      </c>
      <c r="AA528" s="297">
        <v>0.96597222222222223</v>
      </c>
      <c r="AB528" s="565">
        <f t="shared" si="307"/>
        <v>0.14513888888888893</v>
      </c>
      <c r="AC528" s="297">
        <v>0.96597222222222223</v>
      </c>
      <c r="AD528" s="297">
        <v>0.96597222222222223</v>
      </c>
      <c r="AE528" s="9">
        <f t="shared" si="322"/>
        <v>0</v>
      </c>
      <c r="AF528" s="297">
        <v>0.98611111111111116</v>
      </c>
      <c r="AG528" s="297">
        <v>0.99305555555555547</v>
      </c>
      <c r="AH528" s="9">
        <f t="shared" si="320"/>
        <v>6.9444444444443088E-3</v>
      </c>
      <c r="AI528" s="154">
        <f t="shared" si="294"/>
        <v>0</v>
      </c>
      <c r="AJ528" s="154">
        <f t="shared" si="295"/>
        <v>10</v>
      </c>
      <c r="AK528" s="297">
        <v>0.99305555555555547</v>
      </c>
      <c r="AL528" s="297">
        <v>0.99652777777777779</v>
      </c>
      <c r="AM528" s="9">
        <f t="shared" si="308"/>
        <v>3.4722222222223209E-3</v>
      </c>
      <c r="AN528" s="568">
        <f t="shared" si="321"/>
        <v>0.28819444444444442</v>
      </c>
      <c r="AO528" s="10">
        <f t="shared" si="309"/>
        <v>6</v>
      </c>
      <c r="AP528" s="10">
        <f t="shared" si="310"/>
        <v>55</v>
      </c>
      <c r="AQ528" s="565">
        <f t="shared" si="311"/>
        <v>9.3055555555555586E-2</v>
      </c>
      <c r="AR528" s="10">
        <f t="shared" si="325"/>
        <v>2</v>
      </c>
      <c r="AS528" s="10">
        <f t="shared" si="326"/>
        <v>14</v>
      </c>
      <c r="AT528" s="559">
        <v>0</v>
      </c>
      <c r="AU528" s="559">
        <v>7.6388888888888886E-3</v>
      </c>
      <c r="AV528" s="559">
        <v>0</v>
      </c>
      <c r="AW528" s="639" t="s">
        <v>129</v>
      </c>
      <c r="AX528" s="639" t="s">
        <v>129</v>
      </c>
      <c r="AY528" s="559">
        <v>0</v>
      </c>
      <c r="AZ528" s="546">
        <f t="shared" si="327"/>
        <v>0</v>
      </c>
      <c r="BA528" s="546">
        <f t="shared" si="328"/>
        <v>0</v>
      </c>
      <c r="BB528" s="559">
        <v>0</v>
      </c>
      <c r="BC528" s="546">
        <f t="shared" si="299"/>
        <v>0</v>
      </c>
      <c r="BD528" s="546">
        <f t="shared" si="300"/>
        <v>0</v>
      </c>
      <c r="BE528" s="559">
        <v>4.4444444444444446E-2</v>
      </c>
      <c r="BF528" s="546">
        <f t="shared" si="301"/>
        <v>1</v>
      </c>
      <c r="BG528" s="546">
        <f t="shared" si="302"/>
        <v>4</v>
      </c>
      <c r="BH528" s="559">
        <v>0</v>
      </c>
      <c r="BI528" s="637">
        <f>HOUR(BH528)</f>
        <v>0</v>
      </c>
      <c r="BJ528" s="637">
        <f>MINUTE(BH528)</f>
        <v>0</v>
      </c>
      <c r="BK528" s="642">
        <f t="shared" si="312"/>
        <v>62.922777777777775</v>
      </c>
    </row>
    <row r="529" spans="1:63" x14ac:dyDescent="0.25">
      <c r="A529" s="610">
        <v>40861</v>
      </c>
      <c r="B529" s="613">
        <f t="shared" si="323"/>
        <v>11</v>
      </c>
      <c r="C529" s="611">
        <v>6</v>
      </c>
      <c r="D529" s="612" t="s">
        <v>430</v>
      </c>
      <c r="E529" s="612" t="s">
        <v>265</v>
      </c>
      <c r="F529" s="535">
        <v>3393.84</v>
      </c>
      <c r="G529" s="611">
        <v>57</v>
      </c>
      <c r="H529" s="611">
        <v>2</v>
      </c>
      <c r="I529" s="559">
        <v>0.17708333333333334</v>
      </c>
      <c r="J529" s="559">
        <v>0.17708333333333334</v>
      </c>
      <c r="K529" s="297">
        <v>0.18055555555555555</v>
      </c>
      <c r="L529" s="565">
        <f t="shared" si="317"/>
        <v>3.4722222222222099E-3</v>
      </c>
      <c r="M529" s="297">
        <v>0.1875</v>
      </c>
      <c r="N529" s="565">
        <f t="shared" si="318"/>
        <v>6.9444444444444475E-3</v>
      </c>
      <c r="O529" s="297">
        <v>0.19791666666666666</v>
      </c>
      <c r="P529" s="565">
        <f t="shared" si="319"/>
        <v>1.0416666666666657E-2</v>
      </c>
      <c r="Q529" s="297">
        <v>0.19791666666666666</v>
      </c>
      <c r="R529" s="297">
        <v>0.20833333333333334</v>
      </c>
      <c r="S529" s="9">
        <f t="shared" si="291"/>
        <v>1.0416666666666685E-2</v>
      </c>
      <c r="T529" s="297">
        <v>0.19791666666666666</v>
      </c>
      <c r="U529" s="297">
        <v>0.20833333333333334</v>
      </c>
      <c r="V529" s="9">
        <f t="shared" si="324"/>
        <v>1.0416666666666685E-2</v>
      </c>
      <c r="W529" s="297">
        <v>0.20833333333333334</v>
      </c>
      <c r="X529" s="9">
        <f t="shared" si="313"/>
        <v>0</v>
      </c>
      <c r="Y529" s="297">
        <v>0.23472222222222219</v>
      </c>
      <c r="Z529" s="155">
        <f t="shared" si="306"/>
        <v>2.6388888888888851E-2</v>
      </c>
      <c r="AA529" s="297">
        <v>0.42638888888888887</v>
      </c>
      <c r="AB529" s="565">
        <f t="shared" si="307"/>
        <v>0.19166666666666668</v>
      </c>
      <c r="AC529" s="297">
        <v>0.42638888888888887</v>
      </c>
      <c r="AD529" s="297">
        <v>0.42638888888888887</v>
      </c>
      <c r="AE529" s="9">
        <f t="shared" si="322"/>
        <v>0</v>
      </c>
      <c r="AF529" s="297">
        <v>0.43402777777777773</v>
      </c>
      <c r="AG529" s="297">
        <v>0.4375</v>
      </c>
      <c r="AH529" s="9">
        <f t="shared" si="320"/>
        <v>3.4722222222222654E-3</v>
      </c>
      <c r="AI529" s="154">
        <f t="shared" si="294"/>
        <v>0</v>
      </c>
      <c r="AJ529" s="154">
        <f t="shared" si="295"/>
        <v>5</v>
      </c>
      <c r="AK529" s="297">
        <v>0.4375</v>
      </c>
      <c r="AL529" s="297">
        <v>0.44097222222222227</v>
      </c>
      <c r="AM529" s="9">
        <f t="shared" ref="AM529:AM560" si="329">AL529-AK529</f>
        <v>3.4722222222222654E-3</v>
      </c>
      <c r="AN529" s="568">
        <f t="shared" si="321"/>
        <v>0.26388888888888895</v>
      </c>
      <c r="AO529" s="10">
        <f t="shared" ref="AO529:AO560" si="330">HOUR(AN529)</f>
        <v>6</v>
      </c>
      <c r="AP529" s="10">
        <f t="shared" ref="AP529:AP560" si="331">MINUTE(AN529)</f>
        <v>20</v>
      </c>
      <c r="AQ529" s="565">
        <f t="shared" si="311"/>
        <v>8.4027777777777785E-2</v>
      </c>
      <c r="AR529" s="10">
        <f t="shared" si="325"/>
        <v>2</v>
      </c>
      <c r="AS529" s="10">
        <f t="shared" si="326"/>
        <v>1</v>
      </c>
      <c r="AT529" s="559">
        <v>0</v>
      </c>
      <c r="AU529" s="559">
        <v>3.472222222222222E-3</v>
      </c>
      <c r="AV529" s="559">
        <v>6.9444444444444441E-3</v>
      </c>
      <c r="AW529" s="639" t="s">
        <v>129</v>
      </c>
      <c r="AX529" s="639" t="s">
        <v>129</v>
      </c>
      <c r="AY529" s="559">
        <v>0</v>
      </c>
      <c r="AZ529" s="546">
        <f t="shared" si="327"/>
        <v>0</v>
      </c>
      <c r="BA529" s="546">
        <f t="shared" si="328"/>
        <v>0</v>
      </c>
      <c r="BB529" s="559">
        <v>9.7222222222222224E-2</v>
      </c>
      <c r="BC529" s="546">
        <f t="shared" ref="BC529:BC538" si="332">HOUR(BB529)</f>
        <v>2</v>
      </c>
      <c r="BD529" s="546">
        <f t="shared" ref="BD529:BD538" si="333">MINUTE(BB529)</f>
        <v>20</v>
      </c>
      <c r="BE529" s="559">
        <v>0</v>
      </c>
      <c r="BF529" s="546">
        <f>HOUR(BE529)</f>
        <v>0</v>
      </c>
      <c r="BG529" s="546">
        <f>MINUTE(BE529)</f>
        <v>0</v>
      </c>
      <c r="BH529" s="559">
        <v>0</v>
      </c>
      <c r="BI529" s="637">
        <f t="shared" ref="BI529:BI534" si="334">HOUR(BH529)</f>
        <v>0</v>
      </c>
      <c r="BJ529" s="637">
        <f t="shared" ref="BJ529:BJ534" si="335">MINUTE(BH529)</f>
        <v>0</v>
      </c>
      <c r="BK529" s="642">
        <f t="shared" si="312"/>
        <v>59.54105263157895</v>
      </c>
    </row>
    <row r="530" spans="1:63" x14ac:dyDescent="0.25">
      <c r="A530" s="610">
        <v>40861</v>
      </c>
      <c r="B530" s="613">
        <f t="shared" si="323"/>
        <v>11</v>
      </c>
      <c r="C530" s="611">
        <v>35</v>
      </c>
      <c r="D530" s="612" t="s">
        <v>33</v>
      </c>
      <c r="E530" s="612" t="s">
        <v>429</v>
      </c>
      <c r="F530" s="535">
        <v>3855.06</v>
      </c>
      <c r="G530" s="611">
        <v>58</v>
      </c>
      <c r="H530" s="611">
        <v>1</v>
      </c>
      <c r="I530" s="559">
        <v>0.82291666666666663</v>
      </c>
      <c r="J530" s="559">
        <v>0.82291666666666663</v>
      </c>
      <c r="K530" s="297">
        <v>1.3958333333333333</v>
      </c>
      <c r="L530" s="565">
        <f t="shared" si="317"/>
        <v>0.57291666666666663</v>
      </c>
      <c r="M530" s="297">
        <v>1.4166666666666667</v>
      </c>
      <c r="N530" s="565">
        <f t="shared" si="318"/>
        <v>2.0833333333333481E-2</v>
      </c>
      <c r="O530" s="297">
        <v>1.4722222222222223</v>
      </c>
      <c r="P530" s="565">
        <f t="shared" si="319"/>
        <v>5.555555555555558E-2</v>
      </c>
      <c r="Q530" s="297">
        <v>1.4722222222222223</v>
      </c>
      <c r="R530" s="297">
        <v>1.4722222222222223</v>
      </c>
      <c r="S530" s="9">
        <f t="shared" ref="S530:S590" si="336">R530-Q530</f>
        <v>0</v>
      </c>
      <c r="T530" s="297">
        <v>1.4722222222222223</v>
      </c>
      <c r="U530" s="297">
        <v>1.4722222222222223</v>
      </c>
      <c r="V530" s="9">
        <f t="shared" si="324"/>
        <v>0</v>
      </c>
      <c r="W530" s="297">
        <v>1.5972222222222223</v>
      </c>
      <c r="X530" s="9">
        <f t="shared" si="313"/>
        <v>0.125</v>
      </c>
      <c r="Y530" s="297">
        <v>1.6041666666666667</v>
      </c>
      <c r="Z530" s="155">
        <f t="shared" si="306"/>
        <v>6.9444444444444198E-3</v>
      </c>
      <c r="AA530" s="297">
        <v>1.7375</v>
      </c>
      <c r="AB530" s="565">
        <f t="shared" si="307"/>
        <v>0.1333333333333333</v>
      </c>
      <c r="AC530" s="297">
        <v>1.7375</v>
      </c>
      <c r="AD530" s="297">
        <v>1.7375</v>
      </c>
      <c r="AE530" s="9">
        <f t="shared" si="322"/>
        <v>0</v>
      </c>
      <c r="AF530" s="297">
        <v>1.7430555555555556</v>
      </c>
      <c r="AG530" s="297">
        <v>1.7465277777777777</v>
      </c>
      <c r="AH530" s="9">
        <f t="shared" si="320"/>
        <v>3.4722222222220989E-3</v>
      </c>
      <c r="AI530" s="154">
        <f t="shared" si="294"/>
        <v>0</v>
      </c>
      <c r="AJ530" s="154">
        <f t="shared" si="295"/>
        <v>5</v>
      </c>
      <c r="AK530" s="297">
        <v>1.7465277777777777</v>
      </c>
      <c r="AL530" s="297">
        <v>1.75</v>
      </c>
      <c r="AM530" s="9">
        <f t="shared" si="329"/>
        <v>3.4722222222223209E-3</v>
      </c>
      <c r="AN530" s="568">
        <f t="shared" si="321"/>
        <v>0.92708333333333337</v>
      </c>
      <c r="AO530" s="10">
        <f t="shared" si="330"/>
        <v>22</v>
      </c>
      <c r="AP530" s="10">
        <f t="shared" si="331"/>
        <v>15</v>
      </c>
      <c r="AQ530" s="565">
        <f t="shared" si="311"/>
        <v>2.847222222222219E-2</v>
      </c>
      <c r="AR530" s="10">
        <f t="shared" si="325"/>
        <v>0</v>
      </c>
      <c r="AS530" s="10">
        <f t="shared" si="326"/>
        <v>41</v>
      </c>
      <c r="AT530" s="559">
        <v>0</v>
      </c>
      <c r="AU530" s="559">
        <v>0</v>
      </c>
      <c r="AV530" s="559">
        <v>0</v>
      </c>
      <c r="AW530" s="639" t="s">
        <v>129</v>
      </c>
      <c r="AX530" s="639" t="s">
        <v>129</v>
      </c>
      <c r="AY530" s="559">
        <v>0</v>
      </c>
      <c r="AZ530" s="546">
        <f t="shared" si="327"/>
        <v>0</v>
      </c>
      <c r="BA530" s="546">
        <f t="shared" si="328"/>
        <v>0</v>
      </c>
      <c r="BB530" s="559">
        <v>0</v>
      </c>
      <c r="BC530" s="546">
        <f t="shared" si="332"/>
        <v>0</v>
      </c>
      <c r="BD530" s="546">
        <f t="shared" si="333"/>
        <v>0</v>
      </c>
      <c r="BE530" s="559">
        <v>0.10486111111111111</v>
      </c>
      <c r="BF530" s="546">
        <f>HOUR(BE530)</f>
        <v>2</v>
      </c>
      <c r="BG530" s="546">
        <f>MINUTE(BE530)</f>
        <v>31</v>
      </c>
      <c r="BH530" s="559">
        <v>0</v>
      </c>
      <c r="BI530" s="637">
        <f t="shared" si="334"/>
        <v>0</v>
      </c>
      <c r="BJ530" s="637">
        <f t="shared" si="335"/>
        <v>0</v>
      </c>
      <c r="BK530" s="642">
        <f t="shared" si="312"/>
        <v>66.466551724137929</v>
      </c>
    </row>
    <row r="531" spans="1:63" ht="30" x14ac:dyDescent="0.25">
      <c r="A531" s="610">
        <v>40861</v>
      </c>
      <c r="B531" s="613">
        <f t="shared" si="323"/>
        <v>11</v>
      </c>
      <c r="C531" s="611">
        <v>36</v>
      </c>
      <c r="D531" s="612" t="s">
        <v>33</v>
      </c>
      <c r="E531" s="612" t="s">
        <v>256</v>
      </c>
      <c r="F531" s="535">
        <v>3488.88</v>
      </c>
      <c r="G531" s="611">
        <v>58</v>
      </c>
      <c r="H531" s="611">
        <v>1</v>
      </c>
      <c r="I531" s="559">
        <v>0.50694444444444442</v>
      </c>
      <c r="J531" s="559">
        <v>0.50694444444444442</v>
      </c>
      <c r="K531" s="297">
        <v>0.51388888888888895</v>
      </c>
      <c r="L531" s="565">
        <f t="shared" si="317"/>
        <v>6.9444444444445308E-3</v>
      </c>
      <c r="M531" s="297">
        <v>0.52083333333333337</v>
      </c>
      <c r="N531" s="565">
        <f t="shared" si="318"/>
        <v>6.9444444444444198E-3</v>
      </c>
      <c r="O531" s="297">
        <v>0.54166666666666663</v>
      </c>
      <c r="P531" s="565">
        <f t="shared" si="319"/>
        <v>2.0833333333333259E-2</v>
      </c>
      <c r="Q531" s="297">
        <v>0.54861111111111105</v>
      </c>
      <c r="R531" s="297">
        <v>0.68055555555555547</v>
      </c>
      <c r="S531" s="9">
        <f t="shared" si="336"/>
        <v>0.13194444444444442</v>
      </c>
      <c r="T531" s="297">
        <v>0.54861111111111105</v>
      </c>
      <c r="U531" s="297">
        <v>0.68055555555555547</v>
      </c>
      <c r="V531" s="9">
        <f t="shared" si="324"/>
        <v>0.13194444444444442</v>
      </c>
      <c r="W531" s="297">
        <v>0.77777777777777779</v>
      </c>
      <c r="X531" s="9">
        <f t="shared" si="313"/>
        <v>9.7222222222222321E-2</v>
      </c>
      <c r="Y531" s="297">
        <v>0.78125</v>
      </c>
      <c r="Z531" s="155">
        <f t="shared" si="306"/>
        <v>3.4722222222222099E-3</v>
      </c>
      <c r="AA531" s="297">
        <v>0.89097222222222217</v>
      </c>
      <c r="AB531" s="565">
        <f t="shared" si="307"/>
        <v>0.10972222222222217</v>
      </c>
      <c r="AC531" s="297">
        <v>0.89097222222222217</v>
      </c>
      <c r="AD531" s="297">
        <v>0.89097222222222217</v>
      </c>
      <c r="AE531" s="9">
        <f t="shared" si="322"/>
        <v>0</v>
      </c>
      <c r="AF531" s="297">
        <v>0.89583333333333337</v>
      </c>
      <c r="AG531" s="297">
        <v>0.89930555555555547</v>
      </c>
      <c r="AH531" s="9">
        <f t="shared" si="320"/>
        <v>3.4722222222220989E-3</v>
      </c>
      <c r="AI531" s="154">
        <f t="shared" si="294"/>
        <v>0</v>
      </c>
      <c r="AJ531" s="154">
        <f t="shared" si="295"/>
        <v>5</v>
      </c>
      <c r="AK531" s="297">
        <v>0.89930555555555547</v>
      </c>
      <c r="AL531" s="297">
        <v>0.90277777777777779</v>
      </c>
      <c r="AM531" s="9">
        <f t="shared" si="329"/>
        <v>3.4722222222223209E-3</v>
      </c>
      <c r="AN531" s="568">
        <f t="shared" si="321"/>
        <v>0.39583333333333337</v>
      </c>
      <c r="AO531" s="10">
        <f t="shared" si="330"/>
        <v>9</v>
      </c>
      <c r="AP531" s="10">
        <f t="shared" si="331"/>
        <v>30</v>
      </c>
      <c r="AQ531" s="565">
        <f t="shared" si="311"/>
        <v>6.3194444444444386E-2</v>
      </c>
      <c r="AR531" s="10">
        <f t="shared" si="325"/>
        <v>1</v>
      </c>
      <c r="AS531" s="10">
        <f t="shared" si="326"/>
        <v>31</v>
      </c>
      <c r="AT531" s="559">
        <v>0</v>
      </c>
      <c r="AU531" s="559">
        <v>0</v>
      </c>
      <c r="AV531" s="559">
        <v>0</v>
      </c>
      <c r="AW531" s="639" t="s">
        <v>129</v>
      </c>
      <c r="AX531" s="639" t="s">
        <v>129</v>
      </c>
      <c r="AY531" s="559">
        <v>0</v>
      </c>
      <c r="AZ531" s="546">
        <f t="shared" si="327"/>
        <v>0</v>
      </c>
      <c r="BA531" s="546">
        <f t="shared" si="328"/>
        <v>0</v>
      </c>
      <c r="BB531" s="559">
        <v>0</v>
      </c>
      <c r="BC531" s="546">
        <f t="shared" si="332"/>
        <v>0</v>
      </c>
      <c r="BD531" s="546">
        <f t="shared" si="333"/>
        <v>0</v>
      </c>
      <c r="BE531" s="559">
        <v>4.6527777777777779E-2</v>
      </c>
      <c r="BF531" s="546">
        <f>HOUR(BE531)</f>
        <v>1</v>
      </c>
      <c r="BG531" s="546">
        <f>MINUTE(BE531)</f>
        <v>7</v>
      </c>
      <c r="BH531" s="559">
        <v>0</v>
      </c>
      <c r="BI531" s="637">
        <f t="shared" si="334"/>
        <v>0</v>
      </c>
      <c r="BJ531" s="637">
        <f t="shared" si="335"/>
        <v>0</v>
      </c>
      <c r="BK531" s="642">
        <f t="shared" si="312"/>
        <v>60.153103448275864</v>
      </c>
    </row>
    <row r="532" spans="1:63" x14ac:dyDescent="0.25">
      <c r="A532" s="610">
        <v>40861</v>
      </c>
      <c r="B532" s="613">
        <f t="shared" si="323"/>
        <v>11</v>
      </c>
      <c r="C532" s="611">
        <v>7</v>
      </c>
      <c r="D532" s="612" t="s">
        <v>430</v>
      </c>
      <c r="E532" s="612" t="s">
        <v>265</v>
      </c>
      <c r="F532" s="535">
        <v>3416.36</v>
      </c>
      <c r="G532" s="611">
        <v>58</v>
      </c>
      <c r="H532" s="611">
        <v>0</v>
      </c>
      <c r="I532" s="559">
        <v>0.78125</v>
      </c>
      <c r="J532" s="559">
        <v>0.78125</v>
      </c>
      <c r="K532" s="297">
        <v>0.78472222222222221</v>
      </c>
      <c r="L532" s="565">
        <f t="shared" si="317"/>
        <v>3.4722222222222099E-3</v>
      </c>
      <c r="M532" s="297">
        <v>0.79166666666666663</v>
      </c>
      <c r="N532" s="565">
        <f t="shared" si="318"/>
        <v>6.9444444444444198E-3</v>
      </c>
      <c r="O532" s="297">
        <v>0.8125</v>
      </c>
      <c r="P532" s="565">
        <f t="shared" si="319"/>
        <v>2.083333333333337E-2</v>
      </c>
      <c r="Q532" s="297">
        <v>0.81944444444444453</v>
      </c>
      <c r="R532" s="297">
        <v>0.94444444444444453</v>
      </c>
      <c r="S532" s="9">
        <f t="shared" si="336"/>
        <v>0.125</v>
      </c>
      <c r="T532" s="297">
        <v>0.81944444444444453</v>
      </c>
      <c r="U532" s="297">
        <v>0.94444444444444453</v>
      </c>
      <c r="V532" s="9">
        <f t="shared" si="324"/>
        <v>0.125</v>
      </c>
      <c r="W532" s="297">
        <v>0.94513888888888886</v>
      </c>
      <c r="X532" s="9">
        <f t="shared" si="313"/>
        <v>6.9444444444433095E-4</v>
      </c>
      <c r="Y532" s="297">
        <v>0.94652777777777775</v>
      </c>
      <c r="Z532" s="155">
        <f t="shared" si="306"/>
        <v>1.388888888888884E-3</v>
      </c>
      <c r="AA532" s="297">
        <v>1.0180555555555555</v>
      </c>
      <c r="AB532" s="565">
        <f t="shared" si="307"/>
        <v>7.1527777777777746E-2</v>
      </c>
      <c r="AC532" s="297">
        <v>1.0180555555555555</v>
      </c>
      <c r="AD532" s="297">
        <v>1.0180555555555555</v>
      </c>
      <c r="AE532" s="9">
        <f t="shared" si="322"/>
        <v>0</v>
      </c>
      <c r="AF532" s="297">
        <v>1.0243055555555556</v>
      </c>
      <c r="AG532" s="297">
        <v>1.0277777777777779</v>
      </c>
      <c r="AH532" s="9">
        <f t="shared" si="320"/>
        <v>3.4722222222223209E-3</v>
      </c>
      <c r="AI532" s="154">
        <f t="shared" si="294"/>
        <v>0</v>
      </c>
      <c r="AJ532" s="154">
        <f t="shared" si="295"/>
        <v>5</v>
      </c>
      <c r="AK532" s="297">
        <v>1.0277777777777779</v>
      </c>
      <c r="AL532" s="297">
        <v>1.03125</v>
      </c>
      <c r="AM532" s="9">
        <f t="shared" si="329"/>
        <v>3.4722222222220989E-3</v>
      </c>
      <c r="AN532" s="568">
        <f t="shared" si="321"/>
        <v>0.25</v>
      </c>
      <c r="AO532" s="10">
        <f t="shared" si="330"/>
        <v>6</v>
      </c>
      <c r="AP532" s="10">
        <f t="shared" si="331"/>
        <v>0</v>
      </c>
      <c r="AQ532" s="565">
        <f t="shared" si="311"/>
        <v>6.1805555555555523E-2</v>
      </c>
      <c r="AR532" s="10">
        <f t="shared" si="325"/>
        <v>1</v>
      </c>
      <c r="AS532" s="10">
        <f t="shared" si="326"/>
        <v>29</v>
      </c>
      <c r="AT532" s="559">
        <v>0</v>
      </c>
      <c r="AU532" s="559">
        <v>0</v>
      </c>
      <c r="AV532" s="559">
        <v>0</v>
      </c>
      <c r="AW532" s="639" t="s">
        <v>129</v>
      </c>
      <c r="AX532" s="639" t="s">
        <v>129</v>
      </c>
      <c r="AY532" s="559">
        <v>0</v>
      </c>
      <c r="AZ532" s="546">
        <f t="shared" si="327"/>
        <v>0</v>
      </c>
      <c r="BA532" s="546">
        <f t="shared" si="328"/>
        <v>0</v>
      </c>
      <c r="BB532" s="559">
        <v>0</v>
      </c>
      <c r="BC532" s="546">
        <f t="shared" si="332"/>
        <v>0</v>
      </c>
      <c r="BD532" s="546">
        <f t="shared" si="333"/>
        <v>0</v>
      </c>
      <c r="BE532" s="559">
        <v>9.7222222222222224E-3</v>
      </c>
      <c r="BF532" s="546">
        <f>HOUR(BE532)</f>
        <v>0</v>
      </c>
      <c r="BG532" s="546">
        <f>MINUTE(BE532)</f>
        <v>14</v>
      </c>
      <c r="BH532" s="559">
        <v>0</v>
      </c>
      <c r="BI532" s="637">
        <f t="shared" si="334"/>
        <v>0</v>
      </c>
      <c r="BJ532" s="637">
        <f t="shared" si="335"/>
        <v>0</v>
      </c>
      <c r="BK532" s="642">
        <f t="shared" si="312"/>
        <v>58.90275862068966</v>
      </c>
    </row>
    <row r="533" spans="1:63" x14ac:dyDescent="0.25">
      <c r="A533" s="610">
        <v>40861</v>
      </c>
      <c r="B533" s="613">
        <f t="shared" si="323"/>
        <v>11</v>
      </c>
      <c r="C533" s="611">
        <v>37</v>
      </c>
      <c r="D533" s="612" t="s">
        <v>33</v>
      </c>
      <c r="E533" s="612" t="s">
        <v>441</v>
      </c>
      <c r="F533" s="535">
        <v>3313.62</v>
      </c>
      <c r="G533" s="611">
        <v>54</v>
      </c>
      <c r="H533" s="611">
        <v>5</v>
      </c>
      <c r="I533" s="559">
        <v>1.7361111111111112E-2</v>
      </c>
      <c r="J533" s="559">
        <v>1.7361111111111112E-2</v>
      </c>
      <c r="K533" s="297">
        <v>2.0833333333333332E-2</v>
      </c>
      <c r="L533" s="565">
        <f t="shared" si="317"/>
        <v>3.4722222222222203E-3</v>
      </c>
      <c r="M533" s="297">
        <v>2.0833333333333332E-2</v>
      </c>
      <c r="N533" s="565">
        <f t="shared" si="318"/>
        <v>0</v>
      </c>
      <c r="O533" s="297">
        <v>3.125E-2</v>
      </c>
      <c r="P533" s="565">
        <f t="shared" si="319"/>
        <v>1.0416666666666668E-2</v>
      </c>
      <c r="Q533" s="297">
        <v>3.125E-2</v>
      </c>
      <c r="R533" s="297">
        <v>3.125E-2</v>
      </c>
      <c r="S533" s="9">
        <f t="shared" si="336"/>
        <v>0</v>
      </c>
      <c r="T533" s="297">
        <v>3.125E-2</v>
      </c>
      <c r="U533" s="297">
        <v>3.125E-2</v>
      </c>
      <c r="V533" s="9">
        <f t="shared" si="324"/>
        <v>0</v>
      </c>
      <c r="W533" s="297">
        <v>3.2638888888888891E-2</v>
      </c>
      <c r="X533" s="9">
        <f t="shared" si="313"/>
        <v>1.3888888888888909E-3</v>
      </c>
      <c r="Y533" s="297">
        <v>5.2083333333333336E-2</v>
      </c>
      <c r="Z533" s="155">
        <f t="shared" si="306"/>
        <v>1.9444444444444445E-2</v>
      </c>
      <c r="AA533" s="297">
        <v>0.18055555555555555</v>
      </c>
      <c r="AB533" s="565">
        <f t="shared" si="307"/>
        <v>0.12847222222222221</v>
      </c>
      <c r="AC533" s="297">
        <v>0.18055555555555555</v>
      </c>
      <c r="AD533" s="297">
        <v>0.18055555555555555</v>
      </c>
      <c r="AE533" s="9">
        <f t="shared" si="322"/>
        <v>0</v>
      </c>
      <c r="AF533" s="297">
        <v>0.1875</v>
      </c>
      <c r="AG533" s="297">
        <v>0.19097222222222221</v>
      </c>
      <c r="AH533" s="9">
        <f t="shared" si="320"/>
        <v>3.4722222222222099E-3</v>
      </c>
      <c r="AI533" s="154">
        <f t="shared" si="294"/>
        <v>0</v>
      </c>
      <c r="AJ533" s="154">
        <f t="shared" si="295"/>
        <v>5</v>
      </c>
      <c r="AK533" s="297">
        <v>0.19097222222222221</v>
      </c>
      <c r="AL533" s="297">
        <v>0.19444444444444445</v>
      </c>
      <c r="AM533" s="9">
        <f t="shared" si="329"/>
        <v>3.4722222222222376E-3</v>
      </c>
      <c r="AN533" s="568">
        <f t="shared" si="321"/>
        <v>0.17708333333333334</v>
      </c>
      <c r="AO533" s="10">
        <f t="shared" si="330"/>
        <v>4</v>
      </c>
      <c r="AP533" s="10">
        <f t="shared" si="331"/>
        <v>15</v>
      </c>
      <c r="AQ533" s="565">
        <f t="shared" si="311"/>
        <v>2.6388888888888878E-2</v>
      </c>
      <c r="AR533" s="10">
        <f t="shared" si="325"/>
        <v>0</v>
      </c>
      <c r="AS533" s="10">
        <f t="shared" si="326"/>
        <v>38</v>
      </c>
      <c r="AT533" s="559">
        <v>0</v>
      </c>
      <c r="AU533" s="559">
        <v>0</v>
      </c>
      <c r="AV533" s="559">
        <v>0</v>
      </c>
      <c r="AW533" s="639" t="s">
        <v>129</v>
      </c>
      <c r="AX533" s="639" t="s">
        <v>129</v>
      </c>
      <c r="AY533" s="559">
        <v>9.0277777777777776E-2</v>
      </c>
      <c r="AZ533" s="546">
        <f t="shared" si="327"/>
        <v>2</v>
      </c>
      <c r="BA533" s="546">
        <f t="shared" si="328"/>
        <v>10</v>
      </c>
      <c r="BB533" s="559">
        <v>0</v>
      </c>
      <c r="BC533" s="546">
        <f t="shared" si="332"/>
        <v>0</v>
      </c>
      <c r="BD533" s="546">
        <f t="shared" si="333"/>
        <v>0</v>
      </c>
      <c r="BE533" s="559">
        <v>1.1805555555555555E-2</v>
      </c>
      <c r="BF533" s="546">
        <f>HOUR(BE533)</f>
        <v>0</v>
      </c>
      <c r="BG533" s="546">
        <f>MINUTE(BE533)</f>
        <v>17</v>
      </c>
      <c r="BH533" s="559">
        <v>0</v>
      </c>
      <c r="BI533" s="637">
        <f t="shared" si="334"/>
        <v>0</v>
      </c>
      <c r="BJ533" s="637">
        <f t="shared" si="335"/>
        <v>0</v>
      </c>
      <c r="BK533" s="642">
        <f t="shared" si="312"/>
        <v>61.36333333333333</v>
      </c>
    </row>
    <row r="534" spans="1:63" x14ac:dyDescent="0.25">
      <c r="A534" s="610">
        <v>40862</v>
      </c>
      <c r="B534" s="613">
        <f t="shared" si="323"/>
        <v>11</v>
      </c>
      <c r="C534" s="611">
        <v>38</v>
      </c>
      <c r="D534" s="612" t="s">
        <v>33</v>
      </c>
      <c r="E534" s="612" t="s">
        <v>442</v>
      </c>
      <c r="F534" s="535">
        <v>3468.25</v>
      </c>
      <c r="G534" s="611">
        <v>59</v>
      </c>
      <c r="H534" s="611">
        <v>0</v>
      </c>
      <c r="I534" s="559">
        <v>0.85416666666666663</v>
      </c>
      <c r="J534" s="559">
        <v>0.85416666666666663</v>
      </c>
      <c r="K534" s="297">
        <v>0.93402777777777779</v>
      </c>
      <c r="L534" s="565">
        <f t="shared" si="317"/>
        <v>7.986111111111116E-2</v>
      </c>
      <c r="M534" s="297">
        <v>0.99652777777777779</v>
      </c>
      <c r="N534" s="565">
        <f t="shared" si="318"/>
        <v>6.25E-2</v>
      </c>
      <c r="O534" s="297">
        <v>1.0208333333333333</v>
      </c>
      <c r="P534" s="565">
        <f t="shared" si="319"/>
        <v>2.4305555555555469E-2</v>
      </c>
      <c r="Q534" s="297">
        <v>1.0277777777777779</v>
      </c>
      <c r="R534" s="297">
        <v>1.1319444444444444</v>
      </c>
      <c r="S534" s="9">
        <f t="shared" si="336"/>
        <v>0.10416666666666652</v>
      </c>
      <c r="T534" s="297">
        <v>1.0277777777777779</v>
      </c>
      <c r="U534" s="297">
        <v>1.1319444444444444</v>
      </c>
      <c r="V534" s="9">
        <f t="shared" ref="V534:V541" si="337">U534-T534</f>
        <v>0.10416666666666652</v>
      </c>
      <c r="W534" s="297">
        <v>1.1388888888888888</v>
      </c>
      <c r="X534" s="9">
        <f t="shared" si="313"/>
        <v>6.9444444444444198E-3</v>
      </c>
      <c r="Y534" s="297">
        <v>1.1409722222222223</v>
      </c>
      <c r="Z534" s="155">
        <f t="shared" si="306"/>
        <v>2.083333333333437E-3</v>
      </c>
      <c r="AA534" s="297">
        <v>1.3333333333333333</v>
      </c>
      <c r="AB534" s="565">
        <f t="shared" si="307"/>
        <v>0.19236111111111098</v>
      </c>
      <c r="AC534" s="297">
        <v>1.3333333333333333</v>
      </c>
      <c r="AD534" s="297">
        <v>1.3333333333333333</v>
      </c>
      <c r="AE534" s="9">
        <f t="shared" si="322"/>
        <v>0</v>
      </c>
      <c r="AF534" s="297">
        <v>1.3354166666666665</v>
      </c>
      <c r="AG534" s="297">
        <v>1.3388888888888888</v>
      </c>
      <c r="AH534" s="9">
        <f t="shared" si="320"/>
        <v>3.4722222222223209E-3</v>
      </c>
      <c r="AI534" s="154">
        <f t="shared" si="294"/>
        <v>0</v>
      </c>
      <c r="AJ534" s="154">
        <f t="shared" si="295"/>
        <v>5</v>
      </c>
      <c r="AK534" s="297">
        <v>1.3388888888888888</v>
      </c>
      <c r="AL534" s="297">
        <v>1.3402777777777777</v>
      </c>
      <c r="AM534" s="9">
        <f t="shared" si="329"/>
        <v>1.388888888888884E-3</v>
      </c>
      <c r="AN534" s="568">
        <f t="shared" si="321"/>
        <v>0.48611111111111105</v>
      </c>
      <c r="AO534" s="10">
        <f t="shared" si="330"/>
        <v>11</v>
      </c>
      <c r="AP534" s="10">
        <f t="shared" si="331"/>
        <v>40</v>
      </c>
      <c r="AQ534" s="565">
        <f t="shared" si="311"/>
        <v>8.3333333333333204E-2</v>
      </c>
      <c r="AR534" s="10">
        <f t="shared" si="325"/>
        <v>2</v>
      </c>
      <c r="AS534" s="10">
        <f t="shared" si="326"/>
        <v>0</v>
      </c>
      <c r="AT534" s="559">
        <v>0</v>
      </c>
      <c r="AU534" s="559">
        <v>0</v>
      </c>
      <c r="AV534" s="559">
        <v>0</v>
      </c>
      <c r="AW534" s="639" t="s">
        <v>129</v>
      </c>
      <c r="AX534" s="639" t="s">
        <v>129</v>
      </c>
      <c r="AY534" s="559">
        <v>8.3333333333333329E-2</v>
      </c>
      <c r="AZ534" s="546">
        <f t="shared" si="327"/>
        <v>2</v>
      </c>
      <c r="BA534" s="546">
        <f t="shared" si="328"/>
        <v>0</v>
      </c>
      <c r="BB534" s="559">
        <v>0</v>
      </c>
      <c r="BC534" s="546">
        <f t="shared" si="332"/>
        <v>0</v>
      </c>
      <c r="BD534" s="546">
        <f t="shared" si="333"/>
        <v>0</v>
      </c>
      <c r="BE534" s="559">
        <v>2.5694444444444447E-2</v>
      </c>
      <c r="BF534" s="546">
        <f t="shared" ref="BF534:BF539" si="338">HOUR(BE534)</f>
        <v>0</v>
      </c>
      <c r="BG534" s="546">
        <f t="shared" ref="BG534:BG539" si="339">MINUTE(BE534)</f>
        <v>37</v>
      </c>
      <c r="BH534" s="559">
        <v>0</v>
      </c>
      <c r="BI534" s="637">
        <f t="shared" si="334"/>
        <v>0</v>
      </c>
      <c r="BJ534" s="637">
        <f t="shared" si="335"/>
        <v>0</v>
      </c>
      <c r="BK534" s="642">
        <f t="shared" si="312"/>
        <v>58.783898305084747</v>
      </c>
    </row>
    <row r="535" spans="1:63" x14ac:dyDescent="0.25">
      <c r="A535" s="610">
        <v>40862</v>
      </c>
      <c r="B535" s="613">
        <f t="shared" si="323"/>
        <v>11</v>
      </c>
      <c r="C535" s="611">
        <v>39</v>
      </c>
      <c r="D535" s="612" t="s">
        <v>33</v>
      </c>
      <c r="E535" s="612" t="s">
        <v>443</v>
      </c>
      <c r="F535" s="535">
        <v>3519.17</v>
      </c>
      <c r="G535" s="611">
        <v>57</v>
      </c>
      <c r="H535" s="611">
        <v>2</v>
      </c>
      <c r="I535" s="559">
        <v>0.5</v>
      </c>
      <c r="J535" s="559">
        <v>0.5</v>
      </c>
      <c r="K535" s="297">
        <v>0.50347222222222221</v>
      </c>
      <c r="L535" s="565">
        <f t="shared" si="317"/>
        <v>3.4722222222222099E-3</v>
      </c>
      <c r="M535" s="297">
        <v>0.51041666666666663</v>
      </c>
      <c r="N535" s="565">
        <f t="shared" si="318"/>
        <v>6.9444444444444198E-3</v>
      </c>
      <c r="O535" s="297">
        <v>0.52430555555555558</v>
      </c>
      <c r="P535" s="565">
        <f t="shared" si="319"/>
        <v>1.3888888888888951E-2</v>
      </c>
      <c r="Q535" s="297">
        <v>0.52777777777777779</v>
      </c>
      <c r="R535" s="297">
        <v>0.55555555555555558</v>
      </c>
      <c r="S535" s="9">
        <f t="shared" si="336"/>
        <v>2.777777777777779E-2</v>
      </c>
      <c r="T535" s="297">
        <v>0.52777777777777779</v>
      </c>
      <c r="U535" s="297">
        <v>0.55555555555555558</v>
      </c>
      <c r="V535" s="9">
        <f t="shared" si="337"/>
        <v>2.777777777777779E-2</v>
      </c>
      <c r="W535" s="297">
        <v>0.5625</v>
      </c>
      <c r="X535" s="9">
        <f t="shared" si="313"/>
        <v>6.9444444444444198E-3</v>
      </c>
      <c r="Y535" s="297">
        <v>0.5625</v>
      </c>
      <c r="Z535" s="155">
        <f t="shared" si="306"/>
        <v>0</v>
      </c>
      <c r="AA535" s="297">
        <v>0.70000000000000007</v>
      </c>
      <c r="AB535" s="565">
        <f t="shared" si="307"/>
        <v>0.13750000000000007</v>
      </c>
      <c r="AC535" s="297">
        <v>0.70000000000000007</v>
      </c>
      <c r="AD535" s="297">
        <v>0.70000000000000007</v>
      </c>
      <c r="AE535" s="9">
        <f t="shared" si="322"/>
        <v>0</v>
      </c>
      <c r="AF535" s="297">
        <v>0.70138888888888884</v>
      </c>
      <c r="AG535" s="297">
        <v>0.70486111111111116</v>
      </c>
      <c r="AH535" s="9">
        <f t="shared" si="320"/>
        <v>3.4722222222223209E-3</v>
      </c>
      <c r="AI535" s="154">
        <f t="shared" si="294"/>
        <v>0</v>
      </c>
      <c r="AJ535" s="154">
        <f t="shared" si="295"/>
        <v>5</v>
      </c>
      <c r="AK535" s="297">
        <v>0.70486111111111116</v>
      </c>
      <c r="AL535" s="297">
        <v>0.70833333333333337</v>
      </c>
      <c r="AM535" s="9">
        <f t="shared" si="329"/>
        <v>3.4722222222222099E-3</v>
      </c>
      <c r="AN535" s="568">
        <f t="shared" si="321"/>
        <v>0.20833333333333337</v>
      </c>
      <c r="AO535" s="10">
        <f t="shared" si="330"/>
        <v>5</v>
      </c>
      <c r="AP535" s="10">
        <f t="shared" si="331"/>
        <v>0</v>
      </c>
      <c r="AQ535" s="565">
        <f t="shared" si="311"/>
        <v>5.0000000000000058E-2</v>
      </c>
      <c r="AR535" s="10">
        <f t="shared" si="325"/>
        <v>1</v>
      </c>
      <c r="AS535" s="10">
        <f t="shared" si="326"/>
        <v>12</v>
      </c>
      <c r="AT535" s="559">
        <v>0</v>
      </c>
      <c r="AU535" s="559">
        <v>3.472222222222222E-3</v>
      </c>
      <c r="AV535" s="559">
        <v>0</v>
      </c>
      <c r="AW535" s="639" t="s">
        <v>129</v>
      </c>
      <c r="AX535" s="639" t="s">
        <v>129</v>
      </c>
      <c r="AY535" s="559">
        <v>7.6388888888888895E-2</v>
      </c>
      <c r="AZ535" s="546">
        <f t="shared" si="327"/>
        <v>1</v>
      </c>
      <c r="BA535" s="546">
        <f t="shared" si="328"/>
        <v>50</v>
      </c>
      <c r="BB535" s="559">
        <v>0</v>
      </c>
      <c r="BC535" s="546">
        <f t="shared" si="332"/>
        <v>0</v>
      </c>
      <c r="BD535" s="546">
        <f t="shared" si="333"/>
        <v>0</v>
      </c>
      <c r="BE535" s="559">
        <v>7.6388888888888886E-3</v>
      </c>
      <c r="BF535" s="546">
        <f t="shared" si="338"/>
        <v>0</v>
      </c>
      <c r="BG535" s="546">
        <f t="shared" si="339"/>
        <v>11</v>
      </c>
      <c r="BH535" s="559">
        <v>0</v>
      </c>
      <c r="BI535" s="637">
        <f t="shared" ref="BI535:BI545" si="340">HOUR(BH535)</f>
        <v>0</v>
      </c>
      <c r="BJ535" s="637">
        <f t="shared" ref="BJ535:BJ545" si="341">MINUTE(BH535)</f>
        <v>0</v>
      </c>
      <c r="BK535" s="642">
        <f t="shared" si="312"/>
        <v>61.739824561403509</v>
      </c>
    </row>
    <row r="536" spans="1:63" x14ac:dyDescent="0.25">
      <c r="A536" s="610">
        <v>40862</v>
      </c>
      <c r="B536" s="613">
        <f t="shared" si="323"/>
        <v>11</v>
      </c>
      <c r="C536" s="611">
        <v>40</v>
      </c>
      <c r="D536" s="612" t="s">
        <v>33</v>
      </c>
      <c r="E536" s="612" t="s">
        <v>444</v>
      </c>
      <c r="F536" s="535">
        <v>3571.98</v>
      </c>
      <c r="G536" s="611">
        <v>56</v>
      </c>
      <c r="H536" s="611">
        <v>3</v>
      </c>
      <c r="I536" s="559">
        <v>0.57291666666666663</v>
      </c>
      <c r="J536" s="559">
        <v>0.57291666666666663</v>
      </c>
      <c r="K536" s="297">
        <v>0.65625</v>
      </c>
      <c r="L536" s="565">
        <f t="shared" si="317"/>
        <v>8.333333333333337E-2</v>
      </c>
      <c r="M536" s="297">
        <v>0.65625</v>
      </c>
      <c r="N536" s="565">
        <f t="shared" si="318"/>
        <v>0</v>
      </c>
      <c r="O536" s="297">
        <v>0.67708333333333337</v>
      </c>
      <c r="P536" s="565">
        <f t="shared" si="319"/>
        <v>2.083333333333337E-2</v>
      </c>
      <c r="Q536" s="297">
        <v>0.68055555555555547</v>
      </c>
      <c r="R536" s="297">
        <v>0.77083333333333337</v>
      </c>
      <c r="S536" s="9">
        <f t="shared" si="336"/>
        <v>9.0277777777777901E-2</v>
      </c>
      <c r="T536" s="297">
        <v>0.68055555555555547</v>
      </c>
      <c r="U536" s="297">
        <v>0.77083333333333337</v>
      </c>
      <c r="V536" s="9">
        <f t="shared" si="337"/>
        <v>9.0277777777777901E-2</v>
      </c>
      <c r="W536" s="297">
        <v>0.77777777777777779</v>
      </c>
      <c r="X536" s="9">
        <f t="shared" si="313"/>
        <v>6.9444444444444198E-3</v>
      </c>
      <c r="Y536" s="297">
        <v>0.77777777777777779</v>
      </c>
      <c r="Z536" s="155">
        <f t="shared" si="306"/>
        <v>0</v>
      </c>
      <c r="AA536" s="297">
        <v>0.90486111111111101</v>
      </c>
      <c r="AB536" s="565">
        <f t="shared" si="307"/>
        <v>0.12708333333333321</v>
      </c>
      <c r="AC536" s="297">
        <v>0.90486111111111101</v>
      </c>
      <c r="AD536" s="297">
        <v>0.90486111111111101</v>
      </c>
      <c r="AE536" s="9">
        <f t="shared" si="322"/>
        <v>0</v>
      </c>
      <c r="AF536" s="297">
        <v>0.90972222222222221</v>
      </c>
      <c r="AG536" s="297">
        <v>0.91319444444444453</v>
      </c>
      <c r="AH536" s="9">
        <f t="shared" si="320"/>
        <v>3.4722222222223209E-3</v>
      </c>
      <c r="AI536" s="154">
        <f t="shared" si="294"/>
        <v>0</v>
      </c>
      <c r="AJ536" s="154">
        <f t="shared" si="295"/>
        <v>5</v>
      </c>
      <c r="AK536" s="297">
        <v>0.91319444444444453</v>
      </c>
      <c r="AL536" s="297">
        <v>0.91666666666666663</v>
      </c>
      <c r="AM536" s="9">
        <f t="shared" si="329"/>
        <v>3.4722222222220989E-3</v>
      </c>
      <c r="AN536" s="568">
        <f t="shared" si="321"/>
        <v>0.34375</v>
      </c>
      <c r="AO536" s="10">
        <f t="shared" si="330"/>
        <v>8</v>
      </c>
      <c r="AP536" s="10">
        <f t="shared" si="331"/>
        <v>15</v>
      </c>
      <c r="AQ536" s="565">
        <f t="shared" si="311"/>
        <v>0.11458333333333322</v>
      </c>
      <c r="AR536" s="10">
        <f t="shared" si="325"/>
        <v>2</v>
      </c>
      <c r="AS536" s="10">
        <f t="shared" si="326"/>
        <v>45</v>
      </c>
      <c r="AT536" s="559">
        <v>0</v>
      </c>
      <c r="AU536" s="559">
        <v>0</v>
      </c>
      <c r="AV536" s="559">
        <v>0</v>
      </c>
      <c r="AW536" s="639" t="s">
        <v>129</v>
      </c>
      <c r="AX536" s="639" t="s">
        <v>129</v>
      </c>
      <c r="AY536" s="559">
        <v>0</v>
      </c>
      <c r="AZ536" s="546">
        <f t="shared" si="327"/>
        <v>0</v>
      </c>
      <c r="BA536" s="546">
        <f t="shared" si="328"/>
        <v>0</v>
      </c>
      <c r="BB536" s="559">
        <v>0</v>
      </c>
      <c r="BC536" s="546">
        <f t="shared" si="332"/>
        <v>0</v>
      </c>
      <c r="BD536" s="546">
        <f t="shared" si="333"/>
        <v>0</v>
      </c>
      <c r="BE536" s="559">
        <v>1.2499999999999999E-2</v>
      </c>
      <c r="BF536" s="546">
        <f t="shared" si="338"/>
        <v>0</v>
      </c>
      <c r="BG536" s="546">
        <f t="shared" si="339"/>
        <v>18</v>
      </c>
      <c r="BH536" s="559">
        <v>0</v>
      </c>
      <c r="BI536" s="637">
        <f t="shared" si="340"/>
        <v>0</v>
      </c>
      <c r="BJ536" s="637">
        <f t="shared" si="341"/>
        <v>0</v>
      </c>
      <c r="BK536" s="642">
        <f t="shared" si="312"/>
        <v>63.785357142857144</v>
      </c>
    </row>
    <row r="537" spans="1:63" x14ac:dyDescent="0.25">
      <c r="A537" s="610">
        <v>40862</v>
      </c>
      <c r="B537" s="613">
        <f t="shared" si="323"/>
        <v>11</v>
      </c>
      <c r="C537" s="611">
        <v>41</v>
      </c>
      <c r="D537" s="612" t="s">
        <v>33</v>
      </c>
      <c r="E537" s="612" t="s">
        <v>445</v>
      </c>
      <c r="F537" s="535">
        <v>3231.49</v>
      </c>
      <c r="G537" s="611">
        <v>53</v>
      </c>
      <c r="H537" s="611">
        <v>6</v>
      </c>
      <c r="I537" s="559">
        <v>0.5625</v>
      </c>
      <c r="J537" s="559">
        <v>0.5625</v>
      </c>
      <c r="K537" s="297">
        <v>0.8125</v>
      </c>
      <c r="L537" s="565">
        <f t="shared" si="317"/>
        <v>0.25</v>
      </c>
      <c r="M537" s="297">
        <v>0.82638888888888884</v>
      </c>
      <c r="N537" s="565">
        <f t="shared" si="318"/>
        <v>1.388888888888884E-2</v>
      </c>
      <c r="O537" s="297">
        <v>0.85416666666666663</v>
      </c>
      <c r="P537" s="565">
        <f t="shared" si="319"/>
        <v>2.777777777777779E-2</v>
      </c>
      <c r="Q537" s="297">
        <v>0.85416666666666663</v>
      </c>
      <c r="R537" s="297">
        <v>0.88888888888888884</v>
      </c>
      <c r="S537" s="9">
        <f t="shared" si="336"/>
        <v>3.472222222222221E-2</v>
      </c>
      <c r="T537" s="297">
        <v>0.85416666666666663</v>
      </c>
      <c r="U537" s="297">
        <v>0.88888888888888884</v>
      </c>
      <c r="V537" s="9">
        <f t="shared" si="337"/>
        <v>3.472222222222221E-2</v>
      </c>
      <c r="W537" s="297">
        <v>0.89583333333333337</v>
      </c>
      <c r="X537" s="9">
        <f t="shared" si="313"/>
        <v>6.9444444444445308E-3</v>
      </c>
      <c r="Y537" s="297">
        <v>0.95833333333333337</v>
      </c>
      <c r="Z537" s="155">
        <f t="shared" si="306"/>
        <v>6.25E-2</v>
      </c>
      <c r="AA537" s="297">
        <v>1.1041666666666667</v>
      </c>
      <c r="AB537" s="565">
        <f t="shared" si="307"/>
        <v>0.14583333333333337</v>
      </c>
      <c r="AC537" s="297">
        <v>1.1041666666666667</v>
      </c>
      <c r="AD537" s="297">
        <v>1.1041666666666667</v>
      </c>
      <c r="AE537" s="9">
        <f t="shared" si="322"/>
        <v>0</v>
      </c>
      <c r="AF537" s="297">
        <v>1.1111111111111112</v>
      </c>
      <c r="AG537" s="297">
        <v>1.1145833333333333</v>
      </c>
      <c r="AH537" s="9">
        <f t="shared" si="320"/>
        <v>3.4722222222220989E-3</v>
      </c>
      <c r="AI537" s="154">
        <f t="shared" si="294"/>
        <v>0</v>
      </c>
      <c r="AJ537" s="154">
        <f t="shared" si="295"/>
        <v>5</v>
      </c>
      <c r="AK537" s="297">
        <v>1.1145833333333333</v>
      </c>
      <c r="AL537" s="297">
        <v>1.1180555555555556</v>
      </c>
      <c r="AM537" s="9">
        <f t="shared" si="329"/>
        <v>3.4722222222223209E-3</v>
      </c>
      <c r="AN537" s="568">
        <f t="shared" si="321"/>
        <v>0.55555555555555558</v>
      </c>
      <c r="AO537" s="10">
        <f t="shared" si="330"/>
        <v>13</v>
      </c>
      <c r="AP537" s="10">
        <f t="shared" si="331"/>
        <v>20</v>
      </c>
      <c r="AQ537" s="565">
        <f t="shared" si="311"/>
        <v>4.9305555555555589E-2</v>
      </c>
      <c r="AR537" s="10">
        <f t="shared" si="325"/>
        <v>1</v>
      </c>
      <c r="AS537" s="10">
        <f t="shared" si="326"/>
        <v>11</v>
      </c>
      <c r="AT537" s="559">
        <v>0</v>
      </c>
      <c r="AU537" s="559">
        <v>0</v>
      </c>
      <c r="AV537" s="559">
        <v>0</v>
      </c>
      <c r="AW537" s="639" t="s">
        <v>129</v>
      </c>
      <c r="AX537" s="639" t="s">
        <v>129</v>
      </c>
      <c r="AY537" s="559">
        <v>7.6388888888888895E-2</v>
      </c>
      <c r="AZ537" s="546">
        <f t="shared" si="327"/>
        <v>1</v>
      </c>
      <c r="BA537" s="546">
        <f t="shared" si="328"/>
        <v>50</v>
      </c>
      <c r="BB537" s="559">
        <v>0</v>
      </c>
      <c r="BC537" s="546">
        <f t="shared" si="332"/>
        <v>0</v>
      </c>
      <c r="BD537" s="546">
        <f t="shared" si="333"/>
        <v>0</v>
      </c>
      <c r="BE537" s="559">
        <v>2.013888888888889E-2</v>
      </c>
      <c r="BF537" s="546">
        <f t="shared" si="338"/>
        <v>0</v>
      </c>
      <c r="BG537" s="546">
        <f t="shared" si="339"/>
        <v>29</v>
      </c>
      <c r="BH537" s="559">
        <v>0</v>
      </c>
      <c r="BI537" s="637">
        <f t="shared" si="340"/>
        <v>0</v>
      </c>
      <c r="BJ537" s="637">
        <f t="shared" si="341"/>
        <v>0</v>
      </c>
      <c r="BK537" s="642">
        <f t="shared" si="312"/>
        <v>60.971509433962261</v>
      </c>
    </row>
    <row r="538" spans="1:63" x14ac:dyDescent="0.25">
      <c r="A538" s="610">
        <v>40862</v>
      </c>
      <c r="B538" s="613">
        <f t="shared" si="323"/>
        <v>11</v>
      </c>
      <c r="C538" s="611">
        <v>42</v>
      </c>
      <c r="D538" s="612" t="s">
        <v>33</v>
      </c>
      <c r="E538" s="612" t="s">
        <v>444</v>
      </c>
      <c r="F538" s="535">
        <v>3663.01</v>
      </c>
      <c r="G538" s="611">
        <v>58</v>
      </c>
      <c r="H538" s="611">
        <v>1</v>
      </c>
      <c r="I538" s="559">
        <v>0.78472222222222221</v>
      </c>
      <c r="J538" s="559">
        <v>0.78472222222222221</v>
      </c>
      <c r="K538" s="297">
        <v>0.91666666666666663</v>
      </c>
      <c r="L538" s="565">
        <f t="shared" si="317"/>
        <v>0.13194444444444442</v>
      </c>
      <c r="M538" s="297">
        <v>0.94444444444444453</v>
      </c>
      <c r="N538" s="565">
        <f t="shared" si="318"/>
        <v>2.7777777777777901E-2</v>
      </c>
      <c r="O538" s="297">
        <v>0.98263888888888884</v>
      </c>
      <c r="P538" s="565">
        <f t="shared" si="319"/>
        <v>3.8194444444444309E-2</v>
      </c>
      <c r="Q538" s="297">
        <v>0.98263888888888884</v>
      </c>
      <c r="R538" s="297">
        <v>1.0451388888888888</v>
      </c>
      <c r="S538" s="9">
        <f t="shared" si="336"/>
        <v>6.25E-2</v>
      </c>
      <c r="T538" s="297">
        <v>0.98263888888888884</v>
      </c>
      <c r="U538" s="297">
        <v>1.0451388888888888</v>
      </c>
      <c r="V538" s="9">
        <f t="shared" si="337"/>
        <v>6.25E-2</v>
      </c>
      <c r="W538" s="297">
        <v>1.0486111111111112</v>
      </c>
      <c r="X538" s="9">
        <f t="shared" si="313"/>
        <v>3.4722222222223209E-3</v>
      </c>
      <c r="Y538" s="297">
        <v>1.0486111111111112</v>
      </c>
      <c r="Z538" s="155">
        <f t="shared" si="306"/>
        <v>0</v>
      </c>
      <c r="AA538" s="297">
        <v>1.1861111111111111</v>
      </c>
      <c r="AB538" s="565">
        <f t="shared" si="307"/>
        <v>0.13749999999999996</v>
      </c>
      <c r="AC538" s="297">
        <v>1.1861111111111111</v>
      </c>
      <c r="AD538" s="297">
        <v>1.1861111111111111</v>
      </c>
      <c r="AE538" s="9">
        <f t="shared" si="322"/>
        <v>0</v>
      </c>
      <c r="AF538" s="297">
        <v>1.1909722222222221</v>
      </c>
      <c r="AG538" s="297">
        <v>1.1944444444444444</v>
      </c>
      <c r="AH538" s="9">
        <f t="shared" si="320"/>
        <v>3.4722222222223209E-3</v>
      </c>
      <c r="AI538" s="154">
        <f t="shared" si="294"/>
        <v>0</v>
      </c>
      <c r="AJ538" s="154">
        <f t="shared" si="295"/>
        <v>5</v>
      </c>
      <c r="AK538" s="297">
        <v>1.1944444444444444</v>
      </c>
      <c r="AL538" s="297">
        <v>1.1979166666666667</v>
      </c>
      <c r="AM538" s="9">
        <f t="shared" si="329"/>
        <v>3.4722222222223209E-3</v>
      </c>
      <c r="AN538" s="568">
        <f t="shared" si="321"/>
        <v>0.41319444444444453</v>
      </c>
      <c r="AO538" s="10">
        <f t="shared" si="330"/>
        <v>9</v>
      </c>
      <c r="AP538" s="10">
        <f t="shared" si="331"/>
        <v>55</v>
      </c>
      <c r="AQ538" s="565">
        <f t="shared" si="311"/>
        <v>3.0555555555555503E-2</v>
      </c>
      <c r="AR538" s="10">
        <f t="shared" si="325"/>
        <v>0</v>
      </c>
      <c r="AS538" s="10">
        <f t="shared" si="326"/>
        <v>44</v>
      </c>
      <c r="AT538" s="559">
        <v>0</v>
      </c>
      <c r="AU538" s="559">
        <v>3.3333333333333333E-2</v>
      </c>
      <c r="AV538" s="559">
        <v>0</v>
      </c>
      <c r="AW538" s="639" t="s">
        <v>129</v>
      </c>
      <c r="AX538" s="639" t="s">
        <v>129</v>
      </c>
      <c r="AY538" s="559">
        <v>0</v>
      </c>
      <c r="AZ538" s="546">
        <f t="shared" si="327"/>
        <v>0</v>
      </c>
      <c r="BA538" s="546">
        <f t="shared" si="328"/>
        <v>0</v>
      </c>
      <c r="BB538" s="559">
        <v>0</v>
      </c>
      <c r="BC538" s="546">
        <f t="shared" si="332"/>
        <v>0</v>
      </c>
      <c r="BD538" s="546">
        <f t="shared" si="333"/>
        <v>0</v>
      </c>
      <c r="BE538" s="559">
        <v>7.3611111111111113E-2</v>
      </c>
      <c r="BF538" s="546">
        <f t="shared" si="338"/>
        <v>1</v>
      </c>
      <c r="BG538" s="546">
        <f t="shared" si="339"/>
        <v>46</v>
      </c>
      <c r="BH538" s="559">
        <v>0</v>
      </c>
      <c r="BI538" s="637">
        <f t="shared" si="340"/>
        <v>0</v>
      </c>
      <c r="BJ538" s="637">
        <f t="shared" si="341"/>
        <v>0</v>
      </c>
      <c r="BK538" s="642">
        <f t="shared" si="312"/>
        <v>63.155344827586212</v>
      </c>
    </row>
    <row r="539" spans="1:63" x14ac:dyDescent="0.25">
      <c r="A539" s="610">
        <v>40863</v>
      </c>
      <c r="B539" s="613">
        <f t="shared" si="323"/>
        <v>11</v>
      </c>
      <c r="C539" s="611">
        <v>5</v>
      </c>
      <c r="D539" s="612" t="s">
        <v>224</v>
      </c>
      <c r="E539" s="612" t="s">
        <v>225</v>
      </c>
      <c r="F539" s="535">
        <v>3421.88</v>
      </c>
      <c r="G539" s="611">
        <v>58</v>
      </c>
      <c r="H539" s="611">
        <v>1</v>
      </c>
      <c r="I539" s="559">
        <v>0.10069444444444443</v>
      </c>
      <c r="J539" s="559">
        <v>0.10069444444444443</v>
      </c>
      <c r="K539" s="297">
        <v>0.1076388888888889</v>
      </c>
      <c r="L539" s="565">
        <f t="shared" si="317"/>
        <v>6.9444444444444614E-3</v>
      </c>
      <c r="M539" s="297">
        <v>0.13194444444444445</v>
      </c>
      <c r="N539" s="565">
        <f t="shared" si="318"/>
        <v>2.4305555555555552E-2</v>
      </c>
      <c r="O539" s="297">
        <v>0.49305555555555558</v>
      </c>
      <c r="P539" s="565">
        <f t="shared" si="319"/>
        <v>0.36111111111111116</v>
      </c>
      <c r="Q539" s="297">
        <v>0.15625</v>
      </c>
      <c r="R539" s="297">
        <v>0.1875</v>
      </c>
      <c r="S539" s="9">
        <f t="shared" si="336"/>
        <v>3.125E-2</v>
      </c>
      <c r="T539" s="297">
        <v>0.15625</v>
      </c>
      <c r="U539" s="297">
        <v>0.1875</v>
      </c>
      <c r="V539" s="9">
        <f t="shared" si="337"/>
        <v>3.125E-2</v>
      </c>
      <c r="W539" s="297">
        <v>0.59930555555555554</v>
      </c>
      <c r="X539" s="9">
        <f>W539-O539</f>
        <v>0.10624999999999996</v>
      </c>
      <c r="Y539" s="297">
        <v>0.61458333333333337</v>
      </c>
      <c r="Z539" s="155">
        <f t="shared" si="306"/>
        <v>1.5277777777777835E-2</v>
      </c>
      <c r="AA539" s="297">
        <v>0.74861111111111101</v>
      </c>
      <c r="AB539" s="565">
        <f t="shared" si="307"/>
        <v>0.13402777777777763</v>
      </c>
      <c r="AC539" s="297">
        <v>0.74861111111111101</v>
      </c>
      <c r="AD539" s="297">
        <v>0.74861111111111101</v>
      </c>
      <c r="AE539" s="9">
        <f t="shared" si="322"/>
        <v>0</v>
      </c>
      <c r="AF539" s="297">
        <v>0.76736111111111116</v>
      </c>
      <c r="AG539" s="297">
        <v>0.78125</v>
      </c>
      <c r="AH539" s="9">
        <f t="shared" si="320"/>
        <v>1.388888888888884E-2</v>
      </c>
      <c r="AI539" s="154">
        <f t="shared" si="294"/>
        <v>0</v>
      </c>
      <c r="AJ539" s="154">
        <f t="shared" si="295"/>
        <v>20</v>
      </c>
      <c r="AK539" s="297">
        <v>0.78125</v>
      </c>
      <c r="AL539" s="297">
        <v>0.87847222222222221</v>
      </c>
      <c r="AM539" s="9">
        <f t="shared" si="329"/>
        <v>9.722222222222221E-2</v>
      </c>
      <c r="AN539" s="568">
        <f t="shared" si="321"/>
        <v>0.77777777777777779</v>
      </c>
      <c r="AO539" s="10">
        <f t="shared" si="330"/>
        <v>18</v>
      </c>
      <c r="AP539" s="10">
        <f t="shared" si="331"/>
        <v>40</v>
      </c>
      <c r="AQ539" s="565">
        <f t="shared" si="311"/>
        <v>5.6944444444444298E-2</v>
      </c>
      <c r="AR539" s="10">
        <f t="shared" si="325"/>
        <v>1</v>
      </c>
      <c r="AS539" s="10">
        <f t="shared" si="326"/>
        <v>22</v>
      </c>
      <c r="AT539" s="559">
        <v>0</v>
      </c>
      <c r="AU539" s="559">
        <v>0</v>
      </c>
      <c r="AV539" s="559">
        <v>0</v>
      </c>
      <c r="AW539" s="639" t="s">
        <v>129</v>
      </c>
      <c r="AX539" s="639" t="s">
        <v>129</v>
      </c>
      <c r="AY539" s="559">
        <v>0</v>
      </c>
      <c r="AZ539" s="546">
        <f t="shared" si="327"/>
        <v>0</v>
      </c>
      <c r="BA539" s="546">
        <f t="shared" si="328"/>
        <v>0</v>
      </c>
      <c r="BB539" s="559">
        <v>0</v>
      </c>
      <c r="BC539" s="546">
        <f t="shared" ref="BC539:BC545" si="342">HOUR(BB539)</f>
        <v>0</v>
      </c>
      <c r="BD539" s="546">
        <f t="shared" ref="BD539:BD545" si="343">MINUTE(BB539)</f>
        <v>0</v>
      </c>
      <c r="BE539" s="559">
        <v>7.7083333333333337E-2</v>
      </c>
      <c r="BF539" s="546">
        <f t="shared" si="338"/>
        <v>1</v>
      </c>
      <c r="BG539" s="546">
        <f t="shared" si="339"/>
        <v>51</v>
      </c>
      <c r="BH539" s="559">
        <v>0</v>
      </c>
      <c r="BI539" s="637">
        <f t="shared" si="340"/>
        <v>0</v>
      </c>
      <c r="BJ539" s="637">
        <f t="shared" si="341"/>
        <v>0</v>
      </c>
      <c r="BK539" s="642">
        <f t="shared" si="312"/>
        <v>58.997931034482761</v>
      </c>
    </row>
    <row r="540" spans="1:63" ht="30" x14ac:dyDescent="0.25">
      <c r="A540" s="610">
        <v>40863</v>
      </c>
      <c r="B540" s="613">
        <f t="shared" si="323"/>
        <v>11</v>
      </c>
      <c r="C540" s="611">
        <v>43</v>
      </c>
      <c r="D540" s="612" t="s">
        <v>33</v>
      </c>
      <c r="E540" s="612" t="s">
        <v>256</v>
      </c>
      <c r="F540" s="535">
        <v>3524.78</v>
      </c>
      <c r="G540" s="611">
        <v>56</v>
      </c>
      <c r="H540" s="611">
        <v>3</v>
      </c>
      <c r="I540" s="559">
        <v>0.21875</v>
      </c>
      <c r="J540" s="559">
        <v>0.21875</v>
      </c>
      <c r="K540" s="297">
        <v>0.26041666666666669</v>
      </c>
      <c r="L540" s="565">
        <f t="shared" si="317"/>
        <v>4.1666666666666685E-2</v>
      </c>
      <c r="M540" s="297">
        <v>0.27083333333333331</v>
      </c>
      <c r="N540" s="565">
        <f t="shared" si="318"/>
        <v>1.041666666666663E-2</v>
      </c>
      <c r="O540" s="297">
        <v>0.5</v>
      </c>
      <c r="P540" s="565">
        <f t="shared" si="319"/>
        <v>0.22916666666666669</v>
      </c>
      <c r="Q540" s="297">
        <v>0.58333333333333337</v>
      </c>
      <c r="R540" s="297">
        <v>0.64583333333333337</v>
      </c>
      <c r="S540" s="9">
        <f t="shared" si="336"/>
        <v>6.25E-2</v>
      </c>
      <c r="T540" s="297">
        <v>0.58333333333333337</v>
      </c>
      <c r="U540" s="297">
        <v>0.64583333333333337</v>
      </c>
      <c r="V540" s="9">
        <f t="shared" si="337"/>
        <v>6.25E-2</v>
      </c>
      <c r="W540" s="297">
        <v>1.0847222222222224</v>
      </c>
      <c r="X540" s="9">
        <f>W540-R540</f>
        <v>0.43888888888888899</v>
      </c>
      <c r="Y540" s="297">
        <v>1.1083333333333334</v>
      </c>
      <c r="Z540" s="155">
        <f t="shared" si="306"/>
        <v>2.3611111111111027E-2</v>
      </c>
      <c r="AA540" s="297">
        <v>1.2229166666666667</v>
      </c>
      <c r="AB540" s="565">
        <f t="shared" si="307"/>
        <v>0.11458333333333326</v>
      </c>
      <c r="AC540" s="297">
        <v>1.2229166666666667</v>
      </c>
      <c r="AD540" s="297">
        <v>1.2229166666666667</v>
      </c>
      <c r="AE540" s="9">
        <f t="shared" si="322"/>
        <v>0</v>
      </c>
      <c r="AF540" s="297">
        <v>1.2361111111111112</v>
      </c>
      <c r="AG540" s="297">
        <v>1.2395833333333333</v>
      </c>
      <c r="AH540" s="9">
        <f t="shared" si="320"/>
        <v>3.4722222222220989E-3</v>
      </c>
      <c r="AI540" s="154">
        <f t="shared" si="294"/>
        <v>0</v>
      </c>
      <c r="AJ540" s="154">
        <f t="shared" si="295"/>
        <v>5</v>
      </c>
      <c r="AK540" s="297">
        <v>1.2395833333333333</v>
      </c>
      <c r="AL540" s="297">
        <v>1.2430555555555556</v>
      </c>
      <c r="AM540" s="9">
        <f t="shared" si="329"/>
        <v>3.4722222222223209E-3</v>
      </c>
      <c r="AN540" s="568">
        <f t="shared" si="321"/>
        <v>1.0243055555555556</v>
      </c>
      <c r="AO540" s="10">
        <f t="shared" si="330"/>
        <v>0</v>
      </c>
      <c r="AP540" s="10">
        <f t="shared" si="331"/>
        <v>35</v>
      </c>
      <c r="AQ540" s="565">
        <f t="shared" si="311"/>
        <v>7.7083333333333254E-2</v>
      </c>
      <c r="AR540" s="10">
        <f t="shared" si="325"/>
        <v>1</v>
      </c>
      <c r="AS540" s="10">
        <f t="shared" si="326"/>
        <v>51</v>
      </c>
      <c r="AT540" s="559">
        <v>0</v>
      </c>
      <c r="AU540" s="559">
        <v>0</v>
      </c>
      <c r="AV540" s="559">
        <v>0</v>
      </c>
      <c r="AW540" s="639" t="s">
        <v>129</v>
      </c>
      <c r="AX540" s="639" t="s">
        <v>129</v>
      </c>
      <c r="AY540" s="559">
        <v>0</v>
      </c>
      <c r="AZ540" s="546">
        <f t="shared" si="327"/>
        <v>0</v>
      </c>
      <c r="BA540" s="546">
        <f t="shared" si="328"/>
        <v>0</v>
      </c>
      <c r="BB540" s="559">
        <v>0</v>
      </c>
      <c r="BC540" s="546">
        <f t="shared" si="342"/>
        <v>0</v>
      </c>
      <c r="BD540" s="546">
        <f t="shared" si="343"/>
        <v>0</v>
      </c>
      <c r="BE540" s="559">
        <v>3.7499999999999999E-2</v>
      </c>
      <c r="BF540" s="546">
        <f t="shared" ref="BF540:BF545" si="344">HOUR(BE540)</f>
        <v>0</v>
      </c>
      <c r="BG540" s="546">
        <f t="shared" ref="BG540:BG545" si="345">MINUTE(BE540)</f>
        <v>54</v>
      </c>
      <c r="BH540" s="559">
        <v>0</v>
      </c>
      <c r="BI540" s="637">
        <f t="shared" si="340"/>
        <v>0</v>
      </c>
      <c r="BJ540" s="637">
        <f t="shared" si="341"/>
        <v>0</v>
      </c>
      <c r="BK540" s="642">
        <f t="shared" si="312"/>
        <v>62.942500000000003</v>
      </c>
    </row>
    <row r="541" spans="1:63" x14ac:dyDescent="0.25">
      <c r="A541" s="610">
        <v>40863</v>
      </c>
      <c r="B541" s="613">
        <f t="shared" si="323"/>
        <v>11</v>
      </c>
      <c r="C541" s="611">
        <v>8</v>
      </c>
      <c r="D541" s="612" t="s">
        <v>430</v>
      </c>
      <c r="E541" s="612" t="s">
        <v>265</v>
      </c>
      <c r="F541" s="535">
        <v>3434.43</v>
      </c>
      <c r="G541" s="611">
        <v>59</v>
      </c>
      <c r="H541" s="611">
        <v>0</v>
      </c>
      <c r="I541" s="559">
        <v>0.73958333333333337</v>
      </c>
      <c r="J541" s="559">
        <v>0.73958333333333337</v>
      </c>
      <c r="K541" s="297">
        <v>0.74652777777777779</v>
      </c>
      <c r="L541" s="565">
        <f t="shared" si="317"/>
        <v>6.9444444444444198E-3</v>
      </c>
      <c r="M541" s="297">
        <v>0.76041666666666663</v>
      </c>
      <c r="N541" s="565">
        <f t="shared" si="318"/>
        <v>1.388888888888884E-2</v>
      </c>
      <c r="O541" s="297">
        <v>0.79513888888888884</v>
      </c>
      <c r="P541" s="565">
        <f t="shared" si="319"/>
        <v>3.472222222222221E-2</v>
      </c>
      <c r="Q541" s="297">
        <v>0.79513888888888884</v>
      </c>
      <c r="R541" s="297">
        <v>0.79513888888888884</v>
      </c>
      <c r="S541" s="9">
        <f t="shared" si="336"/>
        <v>0</v>
      </c>
      <c r="T541" s="297">
        <v>0.79513888888888884</v>
      </c>
      <c r="U541" s="297">
        <v>0.79513888888888884</v>
      </c>
      <c r="V541" s="9">
        <f t="shared" si="337"/>
        <v>0</v>
      </c>
      <c r="W541" s="297">
        <v>0.79652777777777783</v>
      </c>
      <c r="X541" s="9">
        <f>W541-R541</f>
        <v>1.388888888888995E-3</v>
      </c>
      <c r="Y541" s="297">
        <v>0.81458333333333333</v>
      </c>
      <c r="Z541" s="155">
        <f t="shared" si="306"/>
        <v>1.8055555555555491E-2</v>
      </c>
      <c r="AA541" s="297">
        <v>1.0569444444444445</v>
      </c>
      <c r="AB541" s="565">
        <f t="shared" si="307"/>
        <v>0.24236111111111114</v>
      </c>
      <c r="AC541" s="297">
        <v>1.0569444444444445</v>
      </c>
      <c r="AD541" s="297">
        <v>1.0569444444444445</v>
      </c>
      <c r="AE541" s="9">
        <f t="shared" si="322"/>
        <v>0</v>
      </c>
      <c r="AF541" s="297">
        <v>1.0659722222222221</v>
      </c>
      <c r="AG541" s="297">
        <v>1.0694444444444444</v>
      </c>
      <c r="AH541" s="9">
        <f t="shared" si="320"/>
        <v>3.4722222222223209E-3</v>
      </c>
      <c r="AI541" s="154">
        <f t="shared" si="294"/>
        <v>0</v>
      </c>
      <c r="AJ541" s="154">
        <f t="shared" si="295"/>
        <v>5</v>
      </c>
      <c r="AK541" s="297">
        <v>1.0694444444444444</v>
      </c>
      <c r="AL541" s="297">
        <v>1.0729166666666667</v>
      </c>
      <c r="AM541" s="9">
        <f t="shared" si="329"/>
        <v>3.4722222222223209E-3</v>
      </c>
      <c r="AN541" s="568">
        <f t="shared" si="321"/>
        <v>0.33333333333333337</v>
      </c>
      <c r="AO541" s="10">
        <f t="shared" si="330"/>
        <v>8</v>
      </c>
      <c r="AP541" s="10">
        <f t="shared" si="331"/>
        <v>0</v>
      </c>
      <c r="AQ541" s="565">
        <f t="shared" si="311"/>
        <v>6.4583333333333354E-2</v>
      </c>
      <c r="AR541" s="10">
        <f t="shared" si="325"/>
        <v>1</v>
      </c>
      <c r="AS541" s="10">
        <f t="shared" si="326"/>
        <v>33</v>
      </c>
      <c r="AT541" s="559">
        <v>0</v>
      </c>
      <c r="AU541" s="559">
        <v>3.2638888888888891E-2</v>
      </c>
      <c r="AV541" s="559">
        <v>0</v>
      </c>
      <c r="AW541" s="639" t="s">
        <v>129</v>
      </c>
      <c r="AX541" s="639" t="s">
        <v>129</v>
      </c>
      <c r="AY541" s="559">
        <v>0</v>
      </c>
      <c r="AZ541" s="546">
        <f t="shared" si="327"/>
        <v>0</v>
      </c>
      <c r="BA541" s="546">
        <f t="shared" si="328"/>
        <v>0</v>
      </c>
      <c r="BB541" s="559">
        <v>0</v>
      </c>
      <c r="BC541" s="546">
        <f t="shared" si="342"/>
        <v>0</v>
      </c>
      <c r="BD541" s="546">
        <f t="shared" si="343"/>
        <v>0</v>
      </c>
      <c r="BE541" s="559">
        <v>0.1451388888888889</v>
      </c>
      <c r="BF541" s="546">
        <f t="shared" si="344"/>
        <v>3</v>
      </c>
      <c r="BG541" s="546">
        <f t="shared" si="345"/>
        <v>29</v>
      </c>
      <c r="BH541" s="559">
        <v>0</v>
      </c>
      <c r="BI541" s="637">
        <f t="shared" si="340"/>
        <v>0</v>
      </c>
      <c r="BJ541" s="637">
        <f t="shared" si="341"/>
        <v>0</v>
      </c>
      <c r="BK541" s="642">
        <f t="shared" si="312"/>
        <v>58.210677966101692</v>
      </c>
    </row>
    <row r="542" spans="1:63" x14ac:dyDescent="0.25">
      <c r="A542" s="610">
        <v>40864</v>
      </c>
      <c r="B542" s="613">
        <f t="shared" si="323"/>
        <v>11</v>
      </c>
      <c r="C542" s="611">
        <v>44</v>
      </c>
      <c r="D542" s="612" t="s">
        <v>33</v>
      </c>
      <c r="E542" s="612" t="s">
        <v>449</v>
      </c>
      <c r="F542" s="535">
        <v>3645.92</v>
      </c>
      <c r="G542" s="611">
        <v>59</v>
      </c>
      <c r="H542" s="611">
        <v>0</v>
      </c>
      <c r="I542" s="559">
        <v>0.60763888888888895</v>
      </c>
      <c r="J542" s="559">
        <v>0.60763888888888895</v>
      </c>
      <c r="K542" s="297">
        <v>0.8125</v>
      </c>
      <c r="L542" s="565">
        <f t="shared" si="317"/>
        <v>0.20486111111111105</v>
      </c>
      <c r="M542" s="297">
        <v>0.85416666666666663</v>
      </c>
      <c r="N542" s="565">
        <f t="shared" si="318"/>
        <v>4.166666666666663E-2</v>
      </c>
      <c r="O542" s="297">
        <v>0.89583333333333337</v>
      </c>
      <c r="P542" s="565">
        <f t="shared" si="319"/>
        <v>4.1666666666666741E-2</v>
      </c>
      <c r="Q542" s="297">
        <v>1.0416666666666667</v>
      </c>
      <c r="R542" s="297">
        <v>1.1041666666666667</v>
      </c>
      <c r="S542" s="9">
        <f t="shared" si="336"/>
        <v>6.25E-2</v>
      </c>
      <c r="T542" s="297">
        <v>1.0416666666666667</v>
      </c>
      <c r="U542" s="297">
        <v>1.1041666666666667</v>
      </c>
      <c r="V542" s="9">
        <f t="shared" ref="V542:V587" si="346">U542-T542</f>
        <v>6.25E-2</v>
      </c>
      <c r="W542" s="297">
        <v>1.3055555555555556</v>
      </c>
      <c r="X542" s="9">
        <f>W542-R542</f>
        <v>0.20138888888888884</v>
      </c>
      <c r="Y542" s="297">
        <v>1.2395833333333333</v>
      </c>
      <c r="Z542" s="155">
        <f>Y542-U542</f>
        <v>0.13541666666666652</v>
      </c>
      <c r="AA542" s="297">
        <v>1.3645833333333333</v>
      </c>
      <c r="AB542" s="565">
        <f t="shared" si="307"/>
        <v>0.125</v>
      </c>
      <c r="AC542" s="297">
        <v>1.3645833333333333</v>
      </c>
      <c r="AD542" s="297">
        <v>1.3645833333333333</v>
      </c>
      <c r="AE542" s="9">
        <f t="shared" si="322"/>
        <v>0</v>
      </c>
      <c r="AF542" s="297">
        <v>1.3715277777777777</v>
      </c>
      <c r="AG542" s="297">
        <v>1.375</v>
      </c>
      <c r="AH542" s="9">
        <f t="shared" si="320"/>
        <v>3.4722222222223209E-3</v>
      </c>
      <c r="AI542" s="154">
        <f t="shared" si="294"/>
        <v>0</v>
      </c>
      <c r="AJ542" s="154">
        <f t="shared" si="295"/>
        <v>5</v>
      </c>
      <c r="AK542" s="297">
        <v>1.375</v>
      </c>
      <c r="AL542" s="297">
        <v>1.3784722222222223</v>
      </c>
      <c r="AM542" s="9">
        <f t="shared" si="329"/>
        <v>3.4722222222223209E-3</v>
      </c>
      <c r="AN542" s="568">
        <f t="shared" si="321"/>
        <v>0.77083333333333337</v>
      </c>
      <c r="AO542" s="10">
        <f t="shared" si="330"/>
        <v>18</v>
      </c>
      <c r="AP542" s="10">
        <f t="shared" si="331"/>
        <v>30</v>
      </c>
      <c r="AQ542" s="565">
        <f t="shared" si="311"/>
        <v>5.4166666666666669E-2</v>
      </c>
      <c r="AR542" s="10">
        <f t="shared" si="325"/>
        <v>1</v>
      </c>
      <c r="AS542" s="10">
        <f t="shared" si="326"/>
        <v>18</v>
      </c>
      <c r="AT542" s="559">
        <v>0</v>
      </c>
      <c r="AU542" s="559">
        <v>0</v>
      </c>
      <c r="AV542" s="559">
        <v>0</v>
      </c>
      <c r="AW542" s="639" t="s">
        <v>129</v>
      </c>
      <c r="AX542" s="639" t="s">
        <v>129</v>
      </c>
      <c r="AY542" s="559">
        <v>5.5555555555555552E-2</v>
      </c>
      <c r="AZ542" s="546">
        <f t="shared" si="327"/>
        <v>1</v>
      </c>
      <c r="BA542" s="546">
        <f t="shared" si="328"/>
        <v>20</v>
      </c>
      <c r="BB542" s="559">
        <v>0</v>
      </c>
      <c r="BC542" s="546">
        <f t="shared" si="342"/>
        <v>0</v>
      </c>
      <c r="BD542" s="546">
        <f t="shared" si="343"/>
        <v>0</v>
      </c>
      <c r="BE542" s="559">
        <v>1.5277777777777777E-2</v>
      </c>
      <c r="BF542" s="546">
        <f t="shared" si="344"/>
        <v>0</v>
      </c>
      <c r="BG542" s="546">
        <f t="shared" si="345"/>
        <v>22</v>
      </c>
      <c r="BH542" s="559">
        <v>0</v>
      </c>
      <c r="BI542" s="637">
        <f t="shared" si="340"/>
        <v>0</v>
      </c>
      <c r="BJ542" s="637">
        <f t="shared" si="341"/>
        <v>0</v>
      </c>
      <c r="BK542" s="642">
        <f t="shared" si="312"/>
        <v>61.795254237288134</v>
      </c>
    </row>
    <row r="543" spans="1:63" ht="30" x14ac:dyDescent="0.25">
      <c r="A543" s="610">
        <v>40864</v>
      </c>
      <c r="B543" s="613">
        <v>11</v>
      </c>
      <c r="C543" s="611">
        <v>45</v>
      </c>
      <c r="D543" s="612" t="s">
        <v>33</v>
      </c>
      <c r="E543" s="612" t="s">
        <v>450</v>
      </c>
      <c r="F543" s="535">
        <v>3711.22</v>
      </c>
      <c r="G543" s="611">
        <v>58</v>
      </c>
      <c r="H543" s="611">
        <v>1</v>
      </c>
      <c r="I543" s="559">
        <v>0.4826388888888889</v>
      </c>
      <c r="J543" s="559">
        <v>0.4826388888888889</v>
      </c>
      <c r="K543" s="297">
        <v>0.48958333333333331</v>
      </c>
      <c r="L543" s="565">
        <f t="shared" si="317"/>
        <v>6.9444444444444198E-3</v>
      </c>
      <c r="M543" s="297">
        <v>0.5</v>
      </c>
      <c r="N543" s="565">
        <f t="shared" si="318"/>
        <v>1.0416666666666685E-2</v>
      </c>
      <c r="O543" s="297">
        <v>0.51388888888888895</v>
      </c>
      <c r="P543" s="565">
        <f t="shared" si="319"/>
        <v>1.3888888888888951E-2</v>
      </c>
      <c r="Q543" s="297">
        <v>0.51736111111111105</v>
      </c>
      <c r="R543" s="297">
        <v>0.53333333333333333</v>
      </c>
      <c r="S543" s="9">
        <f t="shared" si="336"/>
        <v>1.5972222222222276E-2</v>
      </c>
      <c r="T543" s="297">
        <v>0.51736111111111105</v>
      </c>
      <c r="U543" s="297">
        <v>0.53333333333333333</v>
      </c>
      <c r="V543" s="9">
        <f t="shared" si="346"/>
        <v>1.5972222222222276E-2</v>
      </c>
      <c r="W543" s="297">
        <v>0.53541666666666665</v>
      </c>
      <c r="X543" s="9">
        <f>W543-R543</f>
        <v>2.0833333333333259E-3</v>
      </c>
      <c r="Y543" s="297">
        <v>0.53611111111111109</v>
      </c>
      <c r="Z543" s="155">
        <f>Y543-W543</f>
        <v>6.9444444444444198E-4</v>
      </c>
      <c r="AA543" s="297">
        <v>0.65902777777777777</v>
      </c>
      <c r="AB543" s="565">
        <f t="shared" si="307"/>
        <v>0.12291666666666667</v>
      </c>
      <c r="AC543" s="297">
        <v>0.65902777777777777</v>
      </c>
      <c r="AD543" s="297">
        <v>0.65902777777777777</v>
      </c>
      <c r="AE543" s="9">
        <f t="shared" si="322"/>
        <v>0</v>
      </c>
      <c r="AF543" s="297">
        <v>0.66666666666666663</v>
      </c>
      <c r="AG543" s="297">
        <v>0.67361111111111116</v>
      </c>
      <c r="AH543" s="9">
        <f t="shared" si="320"/>
        <v>6.9444444444445308E-3</v>
      </c>
      <c r="AI543" s="154">
        <f t="shared" si="294"/>
        <v>0</v>
      </c>
      <c r="AJ543" s="154">
        <f t="shared" si="295"/>
        <v>10</v>
      </c>
      <c r="AK543" s="297">
        <v>0.67361111111111116</v>
      </c>
      <c r="AL543" s="297">
        <v>0.67708333333333337</v>
      </c>
      <c r="AM543" s="9">
        <f t="shared" si="329"/>
        <v>3.4722222222222099E-3</v>
      </c>
      <c r="AN543" s="568">
        <f t="shared" si="321"/>
        <v>0.19444444444444448</v>
      </c>
      <c r="AO543" s="10">
        <f t="shared" si="330"/>
        <v>4</v>
      </c>
      <c r="AP543" s="10">
        <f t="shared" si="331"/>
        <v>40</v>
      </c>
      <c r="AQ543" s="565">
        <f t="shared" si="311"/>
        <v>4.9305555555555561E-2</v>
      </c>
      <c r="AR543" s="10">
        <f t="shared" si="325"/>
        <v>1</v>
      </c>
      <c r="AS543" s="10">
        <f t="shared" si="326"/>
        <v>11</v>
      </c>
      <c r="AT543" s="559">
        <v>0</v>
      </c>
      <c r="AU543" s="559">
        <v>0</v>
      </c>
      <c r="AV543" s="559">
        <v>0</v>
      </c>
      <c r="AW543" s="639" t="s">
        <v>129</v>
      </c>
      <c r="AX543" s="639" t="s">
        <v>129</v>
      </c>
      <c r="AY543" s="559">
        <v>0</v>
      </c>
      <c r="AZ543" s="546">
        <f t="shared" si="327"/>
        <v>0</v>
      </c>
      <c r="BA543" s="546">
        <f t="shared" si="328"/>
        <v>0</v>
      </c>
      <c r="BB543" s="559">
        <v>0</v>
      </c>
      <c r="BC543" s="546">
        <f t="shared" si="342"/>
        <v>0</v>
      </c>
      <c r="BD543" s="546">
        <f t="shared" si="343"/>
        <v>0</v>
      </c>
      <c r="BE543" s="559">
        <v>7.3611111111111113E-2</v>
      </c>
      <c r="BF543" s="546">
        <f t="shared" si="344"/>
        <v>1</v>
      </c>
      <c r="BG543" s="546">
        <f t="shared" si="345"/>
        <v>46</v>
      </c>
      <c r="BH543" s="559">
        <v>0</v>
      </c>
      <c r="BI543" s="637">
        <f t="shared" si="340"/>
        <v>0</v>
      </c>
      <c r="BJ543" s="637">
        <f t="shared" si="341"/>
        <v>0</v>
      </c>
      <c r="BK543" s="642">
        <f t="shared" si="312"/>
        <v>63.986551724137925</v>
      </c>
    </row>
    <row r="544" spans="1:63" ht="30" x14ac:dyDescent="0.25">
      <c r="A544" s="610">
        <v>40864</v>
      </c>
      <c r="B544" s="613">
        <v>11</v>
      </c>
      <c r="C544" s="611">
        <v>46</v>
      </c>
      <c r="D544" s="612" t="s">
        <v>33</v>
      </c>
      <c r="E544" s="612" t="s">
        <v>451</v>
      </c>
      <c r="F544" s="535">
        <v>3678.4</v>
      </c>
      <c r="G544" s="611">
        <v>58</v>
      </c>
      <c r="H544" s="611">
        <v>1</v>
      </c>
      <c r="I544" s="559">
        <v>0.8125</v>
      </c>
      <c r="J544" s="559">
        <v>0.8125</v>
      </c>
      <c r="K544" s="297">
        <v>0.81944444444444453</v>
      </c>
      <c r="L544" s="565">
        <f t="shared" si="317"/>
        <v>6.9444444444445308E-3</v>
      </c>
      <c r="M544" s="297">
        <v>0.82638888888888884</v>
      </c>
      <c r="N544" s="565">
        <f t="shared" si="318"/>
        <v>6.9444444444443088E-3</v>
      </c>
      <c r="O544" s="297">
        <v>0.83333333333333337</v>
      </c>
      <c r="P544" s="565">
        <f t="shared" si="319"/>
        <v>6.9444444444445308E-3</v>
      </c>
      <c r="Q544" s="297">
        <v>0.83333333333333337</v>
      </c>
      <c r="R544" s="297">
        <v>0.88888888888888884</v>
      </c>
      <c r="S544" s="9">
        <f t="shared" si="336"/>
        <v>5.5555555555555469E-2</v>
      </c>
      <c r="T544" s="297">
        <v>0.83333333333333337</v>
      </c>
      <c r="U544" s="297">
        <v>0.88888888888888884</v>
      </c>
      <c r="V544" s="9">
        <f t="shared" si="346"/>
        <v>5.5555555555555469E-2</v>
      </c>
      <c r="W544" s="297">
        <v>0.83333333333333337</v>
      </c>
      <c r="X544" s="9">
        <f>W544-O544</f>
        <v>0</v>
      </c>
      <c r="Y544" s="297">
        <v>0.89444444444444438</v>
      </c>
      <c r="Z544" s="155">
        <f>Y544-U544</f>
        <v>5.5555555555555358E-3</v>
      </c>
      <c r="AA544" s="297">
        <v>1.0208333333333333</v>
      </c>
      <c r="AB544" s="565">
        <f t="shared" si="307"/>
        <v>0.12638888888888888</v>
      </c>
      <c r="AC544" s="297">
        <v>1.0208333333333333</v>
      </c>
      <c r="AD544" s="297">
        <v>1.0208333333333333</v>
      </c>
      <c r="AE544" s="9">
        <f t="shared" si="322"/>
        <v>0</v>
      </c>
      <c r="AF544" s="297">
        <v>1.03125</v>
      </c>
      <c r="AG544" s="297">
        <v>1.0347222222222221</v>
      </c>
      <c r="AH544" s="9">
        <f t="shared" si="320"/>
        <v>3.4722222222220989E-3</v>
      </c>
      <c r="AI544" s="154">
        <f t="shared" si="294"/>
        <v>0</v>
      </c>
      <c r="AJ544" s="154">
        <f t="shared" si="295"/>
        <v>5</v>
      </c>
      <c r="AK544" s="297">
        <v>1.0347222222222221</v>
      </c>
      <c r="AL544" s="297">
        <v>1.0381944444444444</v>
      </c>
      <c r="AM544" s="9">
        <f t="shared" si="329"/>
        <v>3.4722222222223209E-3</v>
      </c>
      <c r="AN544" s="568">
        <f t="shared" si="321"/>
        <v>0.22569444444444442</v>
      </c>
      <c r="AO544" s="10">
        <f t="shared" si="330"/>
        <v>5</v>
      </c>
      <c r="AP544" s="10">
        <f t="shared" si="331"/>
        <v>25</v>
      </c>
      <c r="AQ544" s="565">
        <f t="shared" si="311"/>
        <v>5.4166666666666655E-2</v>
      </c>
      <c r="AR544" s="10">
        <f t="shared" si="325"/>
        <v>1</v>
      </c>
      <c r="AS544" s="10">
        <f t="shared" si="326"/>
        <v>18</v>
      </c>
      <c r="AT544" s="559">
        <v>0</v>
      </c>
      <c r="AU544" s="559">
        <v>0</v>
      </c>
      <c r="AV544" s="559">
        <v>0</v>
      </c>
      <c r="AW544" s="639" t="s">
        <v>129</v>
      </c>
      <c r="AX544" s="639" t="s">
        <v>129</v>
      </c>
      <c r="AY544" s="559">
        <v>0</v>
      </c>
      <c r="AZ544" s="546">
        <f t="shared" si="327"/>
        <v>0</v>
      </c>
      <c r="BA544" s="546">
        <f t="shared" si="328"/>
        <v>0</v>
      </c>
      <c r="BB544" s="559">
        <v>0</v>
      </c>
      <c r="BC544" s="546">
        <f t="shared" si="342"/>
        <v>0</v>
      </c>
      <c r="BD544" s="546">
        <f t="shared" si="343"/>
        <v>0</v>
      </c>
      <c r="BE544" s="559">
        <v>7.2222222222222229E-2</v>
      </c>
      <c r="BF544" s="546">
        <f t="shared" si="344"/>
        <v>1</v>
      </c>
      <c r="BG544" s="546">
        <f t="shared" si="345"/>
        <v>44</v>
      </c>
      <c r="BH544" s="559">
        <v>0</v>
      </c>
      <c r="BI544" s="637">
        <f t="shared" si="340"/>
        <v>0</v>
      </c>
      <c r="BJ544" s="637">
        <f t="shared" si="341"/>
        <v>0</v>
      </c>
      <c r="BK544" s="642">
        <f t="shared" si="312"/>
        <v>63.420689655172417</v>
      </c>
    </row>
    <row r="545" spans="1:63" x14ac:dyDescent="0.25">
      <c r="A545" s="610">
        <v>40865</v>
      </c>
      <c r="B545" s="613">
        <v>11</v>
      </c>
      <c r="C545" s="611">
        <v>9</v>
      </c>
      <c r="D545" s="612" t="s">
        <v>430</v>
      </c>
      <c r="E545" s="612" t="s">
        <v>265</v>
      </c>
      <c r="F545" s="535">
        <v>3508.83</v>
      </c>
      <c r="G545" s="611">
        <v>59</v>
      </c>
      <c r="H545" s="611">
        <v>0</v>
      </c>
      <c r="I545" s="559">
        <v>0.93055555555555547</v>
      </c>
      <c r="J545" s="559">
        <v>0.93055555555555547</v>
      </c>
      <c r="K545" s="297">
        <v>0.9375</v>
      </c>
      <c r="L545" s="565">
        <f t="shared" si="317"/>
        <v>6.9444444444445308E-3</v>
      </c>
      <c r="M545" s="297">
        <v>0.94791666666666663</v>
      </c>
      <c r="N545" s="565">
        <f t="shared" si="318"/>
        <v>1.041666666666663E-2</v>
      </c>
      <c r="O545" s="297">
        <v>0.97569444444444453</v>
      </c>
      <c r="P545" s="565">
        <f t="shared" si="319"/>
        <v>2.7777777777777901E-2</v>
      </c>
      <c r="Q545" s="297">
        <v>0.97569444444444453</v>
      </c>
      <c r="R545" s="297">
        <v>1.0208333333333333</v>
      </c>
      <c r="S545" s="9">
        <f t="shared" si="336"/>
        <v>4.5138888888888729E-2</v>
      </c>
      <c r="T545" s="297">
        <v>0.97569444444444453</v>
      </c>
      <c r="U545" s="297">
        <v>1.0208333333333333</v>
      </c>
      <c r="V545" s="9">
        <f t="shared" si="346"/>
        <v>4.5138888888888729E-2</v>
      </c>
      <c r="W545" s="297">
        <v>1.0743055555555556</v>
      </c>
      <c r="X545" s="9">
        <f t="shared" ref="X545:X574" si="347">W545-R545</f>
        <v>5.3472222222222365E-2</v>
      </c>
      <c r="Y545" s="297">
        <v>1.0999999999999999</v>
      </c>
      <c r="Z545" s="155">
        <f t="shared" ref="Z545:Z579" si="348">Y545-W545</f>
        <v>2.5694444444444242E-2</v>
      </c>
      <c r="AA545" s="297">
        <v>1.2625</v>
      </c>
      <c r="AB545" s="565">
        <f t="shared" si="307"/>
        <v>0.16250000000000009</v>
      </c>
      <c r="AC545" s="297">
        <v>1.2625</v>
      </c>
      <c r="AD545" s="297">
        <v>1.2625</v>
      </c>
      <c r="AE545" s="9">
        <f t="shared" si="322"/>
        <v>0</v>
      </c>
      <c r="AF545" s="297">
        <v>1.2673611111111112</v>
      </c>
      <c r="AG545" s="297">
        <v>1.2708333333333333</v>
      </c>
      <c r="AH545" s="9">
        <f t="shared" si="320"/>
        <v>3.4722222222220989E-3</v>
      </c>
      <c r="AI545" s="154">
        <f t="shared" si="294"/>
        <v>0</v>
      </c>
      <c r="AJ545" s="154">
        <f t="shared" si="295"/>
        <v>5</v>
      </c>
      <c r="AK545" s="297">
        <v>1.2708333333333333</v>
      </c>
      <c r="AL545" s="297">
        <v>1.2743055555555556</v>
      </c>
      <c r="AM545" s="9">
        <f t="shared" si="329"/>
        <v>3.4722222222223209E-3</v>
      </c>
      <c r="AN545" s="568">
        <f t="shared" si="321"/>
        <v>0.34375000000000011</v>
      </c>
      <c r="AO545" s="10">
        <f t="shared" si="330"/>
        <v>8</v>
      </c>
      <c r="AP545" s="10">
        <f t="shared" si="331"/>
        <v>15</v>
      </c>
      <c r="AQ545" s="565">
        <f t="shared" si="311"/>
        <v>8.7500000000000092E-2</v>
      </c>
      <c r="AR545" s="10">
        <f t="shared" si="325"/>
        <v>2</v>
      </c>
      <c r="AS545" s="10">
        <f t="shared" si="326"/>
        <v>6</v>
      </c>
      <c r="AT545" s="559">
        <v>0</v>
      </c>
      <c r="AU545" s="559">
        <v>4.8611111111111112E-2</v>
      </c>
      <c r="AV545" s="559">
        <v>0</v>
      </c>
      <c r="AW545" s="639" t="s">
        <v>129</v>
      </c>
      <c r="AX545" s="639" t="s">
        <v>129</v>
      </c>
      <c r="AY545" s="559">
        <v>0</v>
      </c>
      <c r="AZ545" s="546">
        <f t="shared" si="327"/>
        <v>0</v>
      </c>
      <c r="BA545" s="546">
        <f t="shared" si="328"/>
        <v>0</v>
      </c>
      <c r="BB545" s="559">
        <v>0</v>
      </c>
      <c r="BC545" s="546">
        <f t="shared" si="342"/>
        <v>0</v>
      </c>
      <c r="BD545" s="546">
        <f t="shared" si="343"/>
        <v>0</v>
      </c>
      <c r="BE545" s="559">
        <v>2.6388888888888889E-2</v>
      </c>
      <c r="BF545" s="546">
        <f t="shared" si="344"/>
        <v>0</v>
      </c>
      <c r="BG545" s="546">
        <f t="shared" si="345"/>
        <v>38</v>
      </c>
      <c r="BH545" s="559">
        <v>0</v>
      </c>
      <c r="BI545" s="637">
        <f t="shared" si="340"/>
        <v>0</v>
      </c>
      <c r="BJ545" s="637">
        <f t="shared" si="341"/>
        <v>0</v>
      </c>
      <c r="BK545" s="642">
        <f t="shared" si="312"/>
        <v>59.471694915254233</v>
      </c>
    </row>
    <row r="546" spans="1:63" x14ac:dyDescent="0.25">
      <c r="A546" s="610">
        <v>40865</v>
      </c>
      <c r="B546" s="613">
        <v>11</v>
      </c>
      <c r="C546" s="611">
        <v>3</v>
      </c>
      <c r="D546" s="612" t="s">
        <v>454</v>
      </c>
      <c r="E546" s="612" t="s">
        <v>276</v>
      </c>
      <c r="F546" s="535">
        <v>3886.53</v>
      </c>
      <c r="G546" s="611">
        <v>59</v>
      </c>
      <c r="H546" s="611">
        <v>0</v>
      </c>
      <c r="I546" s="559">
        <v>5.2083333333333336E-2</v>
      </c>
      <c r="J546" s="559">
        <v>5.2083333333333336E-2</v>
      </c>
      <c r="K546" s="297">
        <v>5.9027777777777783E-2</v>
      </c>
      <c r="L546" s="565">
        <f t="shared" si="317"/>
        <v>6.9444444444444475E-3</v>
      </c>
      <c r="M546" s="297">
        <v>7.9861111111111105E-2</v>
      </c>
      <c r="N546" s="565">
        <f t="shared" si="318"/>
        <v>2.0833333333333322E-2</v>
      </c>
      <c r="O546" s="297">
        <v>9.7222222222222224E-2</v>
      </c>
      <c r="P546" s="565">
        <f t="shared" si="319"/>
        <v>1.7361111111111119E-2</v>
      </c>
      <c r="Q546" s="297">
        <v>0.10069444444444443</v>
      </c>
      <c r="R546" s="297">
        <v>0.12847222222222224</v>
      </c>
      <c r="S546" s="9">
        <f t="shared" si="336"/>
        <v>2.7777777777777804E-2</v>
      </c>
      <c r="T546" s="297">
        <v>0.10069444444444443</v>
      </c>
      <c r="U546" s="297">
        <v>0.12847222222222224</v>
      </c>
      <c r="V546" s="9">
        <f t="shared" si="346"/>
        <v>2.7777777777777804E-2</v>
      </c>
      <c r="W546" s="297">
        <v>0.29166666666666669</v>
      </c>
      <c r="X546" s="9">
        <f t="shared" si="347"/>
        <v>0.16319444444444445</v>
      </c>
      <c r="Y546" s="297">
        <v>0.29166666666666669</v>
      </c>
      <c r="Z546" s="155">
        <f t="shared" si="348"/>
        <v>0</v>
      </c>
      <c r="AA546" s="297">
        <v>0.38541666666666669</v>
      </c>
      <c r="AB546" s="565">
        <f t="shared" si="307"/>
        <v>9.375E-2</v>
      </c>
      <c r="AC546" s="297">
        <v>0.38541666666666669</v>
      </c>
      <c r="AD546" s="297">
        <v>0.38541666666666669</v>
      </c>
      <c r="AE546" s="9">
        <f t="shared" si="322"/>
        <v>0</v>
      </c>
      <c r="AF546" s="297">
        <v>0.3923611111111111</v>
      </c>
      <c r="AG546" s="297">
        <v>0.39583333333333331</v>
      </c>
      <c r="AH546" s="9">
        <f t="shared" si="320"/>
        <v>3.4722222222222099E-3</v>
      </c>
      <c r="AI546" s="154">
        <f t="shared" si="294"/>
        <v>0</v>
      </c>
      <c r="AJ546" s="154">
        <f t="shared" si="295"/>
        <v>5</v>
      </c>
      <c r="AK546" s="297">
        <v>0.39583333333333331</v>
      </c>
      <c r="AL546" s="297">
        <v>0.55208333333333337</v>
      </c>
      <c r="AM546" s="9">
        <f t="shared" si="329"/>
        <v>0.15625000000000006</v>
      </c>
      <c r="AN546" s="568">
        <f t="shared" si="321"/>
        <v>0.5</v>
      </c>
      <c r="AO546" s="10">
        <f t="shared" si="330"/>
        <v>12</v>
      </c>
      <c r="AP546" s="10">
        <f t="shared" si="331"/>
        <v>0</v>
      </c>
      <c r="AQ546" s="565">
        <f t="shared" si="311"/>
        <v>4.1666666666666664E-2</v>
      </c>
      <c r="AR546" s="10">
        <f t="shared" si="325"/>
        <v>1</v>
      </c>
      <c r="AS546" s="10">
        <f t="shared" si="326"/>
        <v>0</v>
      </c>
      <c r="AT546" s="559">
        <v>0</v>
      </c>
      <c r="AU546" s="559">
        <v>0</v>
      </c>
      <c r="AV546" s="559">
        <v>1.9444444444444445E-2</v>
      </c>
      <c r="AW546" s="546">
        <f>HOUR(AV546)</f>
        <v>0</v>
      </c>
      <c r="AX546" s="546">
        <f t="shared" ref="AX546:AX609" si="349">MINUTE(AV546)</f>
        <v>28</v>
      </c>
      <c r="AY546" s="559">
        <v>0</v>
      </c>
      <c r="AZ546" s="546">
        <f t="shared" ref="AZ546:AZ551" si="350">HOUR(AY546)</f>
        <v>0</v>
      </c>
      <c r="BA546" s="546">
        <f t="shared" ref="BA546:BA551" si="351">MINUTE(AY546)</f>
        <v>0</v>
      </c>
      <c r="BB546" s="559">
        <v>0</v>
      </c>
      <c r="BC546" s="546">
        <f t="shared" ref="BC546:BC560" si="352">HOUR(BB546)</f>
        <v>0</v>
      </c>
      <c r="BD546" s="546">
        <f t="shared" ref="BD546:BD560" si="353">MINUTE(BB546)</f>
        <v>0</v>
      </c>
      <c r="BE546" s="559">
        <v>3.2638888888888891E-2</v>
      </c>
      <c r="BF546" s="546">
        <f t="shared" ref="BF546:BF566" si="354">HOUR(BE546)</f>
        <v>0</v>
      </c>
      <c r="BG546" s="546">
        <f t="shared" ref="BG546:BG566" si="355">MINUTE(BE546)</f>
        <v>47</v>
      </c>
      <c r="BH546" s="559">
        <v>0</v>
      </c>
      <c r="BI546" s="637">
        <f t="shared" ref="BI546:BI551" si="356">HOUR(BH546)</f>
        <v>0</v>
      </c>
      <c r="BJ546" s="637">
        <f t="shared" ref="BJ546:BJ551" si="357">MINUTE(BH546)</f>
        <v>0</v>
      </c>
      <c r="BK546" s="642">
        <f t="shared" si="312"/>
        <v>65.873389830508472</v>
      </c>
    </row>
    <row r="547" spans="1:63" x14ac:dyDescent="0.25">
      <c r="A547" s="610">
        <v>40865</v>
      </c>
      <c r="B547" s="613">
        <v>11</v>
      </c>
      <c r="C547" s="611">
        <v>47</v>
      </c>
      <c r="D547" s="612" t="s">
        <v>33</v>
      </c>
      <c r="E547" s="612" t="s">
        <v>251</v>
      </c>
      <c r="F547" s="535">
        <v>3604.93</v>
      </c>
      <c r="G547" s="611">
        <v>59</v>
      </c>
      <c r="H547" s="611">
        <v>0</v>
      </c>
      <c r="I547" s="559">
        <v>0.11805555555555557</v>
      </c>
      <c r="J547" s="559">
        <v>0.11805555555555557</v>
      </c>
      <c r="K547" s="297">
        <v>0.40625</v>
      </c>
      <c r="L547" s="565">
        <f t="shared" si="317"/>
        <v>0.28819444444444442</v>
      </c>
      <c r="M547" s="297">
        <v>0.41666666666666669</v>
      </c>
      <c r="N547" s="565">
        <f t="shared" si="318"/>
        <v>1.0416666666666685E-2</v>
      </c>
      <c r="O547" s="297">
        <v>0.4375</v>
      </c>
      <c r="P547" s="565">
        <f t="shared" si="319"/>
        <v>2.0833333333333315E-2</v>
      </c>
      <c r="Q547" s="297">
        <v>0.45833333333333331</v>
      </c>
      <c r="R547" s="297">
        <v>0.48958333333333331</v>
      </c>
      <c r="S547" s="9">
        <f t="shared" si="336"/>
        <v>3.125E-2</v>
      </c>
      <c r="T547" s="297">
        <v>0.45833333333333331</v>
      </c>
      <c r="U547" s="297">
        <v>0.48958333333333331</v>
      </c>
      <c r="V547" s="9">
        <f t="shared" si="346"/>
        <v>3.125E-2</v>
      </c>
      <c r="W547" s="297">
        <v>0.52083333333333337</v>
      </c>
      <c r="X547" s="9">
        <f t="shared" si="347"/>
        <v>3.1250000000000056E-2</v>
      </c>
      <c r="Y547" s="297">
        <v>0.52083333333333337</v>
      </c>
      <c r="Z547" s="155">
        <f t="shared" si="348"/>
        <v>0</v>
      </c>
      <c r="AA547" s="297">
        <v>0.58402777777777781</v>
      </c>
      <c r="AB547" s="565">
        <f t="shared" si="307"/>
        <v>6.3194444444444442E-2</v>
      </c>
      <c r="AC547" s="297">
        <v>0.58402777777777781</v>
      </c>
      <c r="AD547" s="297">
        <v>0.58402777777777781</v>
      </c>
      <c r="AE547" s="9">
        <f t="shared" si="322"/>
        <v>0</v>
      </c>
      <c r="AF547" s="297">
        <v>0.59027777777777779</v>
      </c>
      <c r="AG547" s="297">
        <v>0.59375</v>
      </c>
      <c r="AH547" s="9">
        <f t="shared" si="320"/>
        <v>3.4722222222222099E-3</v>
      </c>
      <c r="AI547" s="154">
        <f t="shared" si="294"/>
        <v>0</v>
      </c>
      <c r="AJ547" s="154">
        <f t="shared" si="295"/>
        <v>5</v>
      </c>
      <c r="AK547" s="297">
        <v>0.59375</v>
      </c>
      <c r="AL547" s="297">
        <v>0.97222222222222221</v>
      </c>
      <c r="AM547" s="9">
        <f t="shared" si="329"/>
        <v>0.37847222222222221</v>
      </c>
      <c r="AN547" s="568">
        <f t="shared" si="321"/>
        <v>0.85416666666666663</v>
      </c>
      <c r="AO547" s="10">
        <f t="shared" si="330"/>
        <v>20</v>
      </c>
      <c r="AP547" s="10">
        <f t="shared" si="331"/>
        <v>30</v>
      </c>
      <c r="AQ547" s="565">
        <f t="shared" si="311"/>
        <v>3.2638888888888884E-2</v>
      </c>
      <c r="AR547" s="10">
        <f t="shared" si="325"/>
        <v>0</v>
      </c>
      <c r="AS547" s="10">
        <f t="shared" si="326"/>
        <v>47</v>
      </c>
      <c r="AT547" s="559">
        <v>0</v>
      </c>
      <c r="AU547" s="559">
        <v>0</v>
      </c>
      <c r="AV547" s="559">
        <v>0</v>
      </c>
      <c r="AW547" s="546">
        <f t="shared" ref="AW547:AW554" si="358">HOUR(AV547)</f>
        <v>0</v>
      </c>
      <c r="AX547" s="546">
        <f t="shared" si="349"/>
        <v>0</v>
      </c>
      <c r="AY547" s="559">
        <v>0</v>
      </c>
      <c r="AZ547" s="546">
        <f t="shared" si="350"/>
        <v>0</v>
      </c>
      <c r="BA547" s="546">
        <f t="shared" si="351"/>
        <v>0</v>
      </c>
      <c r="BB547" s="559">
        <v>0</v>
      </c>
      <c r="BC547" s="546">
        <f t="shared" si="352"/>
        <v>0</v>
      </c>
      <c r="BD547" s="546">
        <f t="shared" si="353"/>
        <v>0</v>
      </c>
      <c r="BE547" s="559">
        <v>3.0555555555555555E-2</v>
      </c>
      <c r="BF547" s="546">
        <f t="shared" si="354"/>
        <v>0</v>
      </c>
      <c r="BG547" s="546">
        <f t="shared" si="355"/>
        <v>44</v>
      </c>
      <c r="BH547" s="559">
        <v>0</v>
      </c>
      <c r="BI547" s="637">
        <f t="shared" si="356"/>
        <v>0</v>
      </c>
      <c r="BJ547" s="637">
        <f t="shared" si="357"/>
        <v>0</v>
      </c>
      <c r="BK547" s="642">
        <f t="shared" si="312"/>
        <v>61.100508474576266</v>
      </c>
    </row>
    <row r="548" spans="1:63" ht="45" x14ac:dyDescent="0.25">
      <c r="A548" s="610">
        <v>40865</v>
      </c>
      <c r="B548" s="613">
        <v>11</v>
      </c>
      <c r="C548" s="611">
        <v>48</v>
      </c>
      <c r="D548" s="612" t="s">
        <v>33</v>
      </c>
      <c r="E548" s="612" t="s">
        <v>314</v>
      </c>
      <c r="F548" s="535">
        <v>3428.42</v>
      </c>
      <c r="G548" s="611">
        <v>56</v>
      </c>
      <c r="H548" s="611">
        <v>3</v>
      </c>
      <c r="I548" s="559">
        <v>0.4375</v>
      </c>
      <c r="J548" s="559">
        <v>0.4375</v>
      </c>
      <c r="K548" s="297">
        <v>0.45833333333333331</v>
      </c>
      <c r="L548" s="565">
        <f t="shared" si="317"/>
        <v>2.0833333333333315E-2</v>
      </c>
      <c r="M548" s="297">
        <v>0.46875</v>
      </c>
      <c r="N548" s="565">
        <f t="shared" si="318"/>
        <v>1.0416666666666685E-2</v>
      </c>
      <c r="O548" s="297">
        <v>0.4861111111111111</v>
      </c>
      <c r="P548" s="565">
        <f t="shared" si="319"/>
        <v>1.7361111111111105E-2</v>
      </c>
      <c r="Q548" s="297">
        <v>0.5</v>
      </c>
      <c r="R548" s="297">
        <v>0.5625</v>
      </c>
      <c r="S548" s="9">
        <f t="shared" si="336"/>
        <v>6.25E-2</v>
      </c>
      <c r="T548" s="297">
        <v>0.5</v>
      </c>
      <c r="U548" s="297">
        <v>0.5625</v>
      </c>
      <c r="V548" s="9">
        <f t="shared" si="346"/>
        <v>6.25E-2</v>
      </c>
      <c r="W548" s="297">
        <v>0.64583333333333337</v>
      </c>
      <c r="X548" s="9">
        <f t="shared" si="347"/>
        <v>8.333333333333337E-2</v>
      </c>
      <c r="Y548" s="297">
        <v>0.64583333333333337</v>
      </c>
      <c r="Z548" s="155">
        <f t="shared" si="348"/>
        <v>0</v>
      </c>
      <c r="AA548" s="297">
        <v>0.7909722222222223</v>
      </c>
      <c r="AB548" s="565">
        <f t="shared" si="307"/>
        <v>0.14513888888888893</v>
      </c>
      <c r="AC548" s="297">
        <v>0.7909722222222223</v>
      </c>
      <c r="AD548" s="297">
        <v>0.7909722222222223</v>
      </c>
      <c r="AE548" s="9">
        <f t="shared" si="322"/>
        <v>0</v>
      </c>
      <c r="AF548" s="297">
        <v>0.79861111111111116</v>
      </c>
      <c r="AG548" s="297">
        <v>0.80208333333333337</v>
      </c>
      <c r="AH548" s="9">
        <f t="shared" si="320"/>
        <v>3.4722222222222099E-3</v>
      </c>
      <c r="AI548" s="154">
        <f t="shared" si="294"/>
        <v>0</v>
      </c>
      <c r="AJ548" s="154">
        <f t="shared" si="295"/>
        <v>5</v>
      </c>
      <c r="AK548" s="297">
        <v>0.80208333333333337</v>
      </c>
      <c r="AL548" s="297">
        <v>1.0416666666666667</v>
      </c>
      <c r="AM548" s="9">
        <f t="shared" si="329"/>
        <v>0.23958333333333337</v>
      </c>
      <c r="AN548" s="568">
        <f t="shared" si="321"/>
        <v>0.60416666666666674</v>
      </c>
      <c r="AO548" s="10">
        <f t="shared" si="330"/>
        <v>14</v>
      </c>
      <c r="AP548" s="10">
        <f t="shared" si="331"/>
        <v>30</v>
      </c>
      <c r="AQ548" s="565">
        <f t="shared" si="311"/>
        <v>5.2777777777777812E-2</v>
      </c>
      <c r="AR548" s="10">
        <f t="shared" si="325"/>
        <v>1</v>
      </c>
      <c r="AS548" s="10">
        <f t="shared" si="326"/>
        <v>16</v>
      </c>
      <c r="AT548" s="559">
        <v>0</v>
      </c>
      <c r="AU548" s="559">
        <v>5.2083333333333336E-2</v>
      </c>
      <c r="AV548" s="559">
        <v>0</v>
      </c>
      <c r="AW548" s="546">
        <f t="shared" si="358"/>
        <v>0</v>
      </c>
      <c r="AX548" s="546">
        <f t="shared" si="349"/>
        <v>0</v>
      </c>
      <c r="AY548" s="559">
        <v>0</v>
      </c>
      <c r="AZ548" s="546">
        <f t="shared" si="350"/>
        <v>0</v>
      </c>
      <c r="BA548" s="546">
        <f t="shared" si="351"/>
        <v>0</v>
      </c>
      <c r="BB548" s="559">
        <v>0</v>
      </c>
      <c r="BC548" s="546">
        <f t="shared" si="352"/>
        <v>0</v>
      </c>
      <c r="BD548" s="546">
        <f t="shared" si="353"/>
        <v>0</v>
      </c>
      <c r="BE548" s="559">
        <v>4.027777777777778E-2</v>
      </c>
      <c r="BF548" s="546">
        <f t="shared" si="354"/>
        <v>0</v>
      </c>
      <c r="BG548" s="546">
        <f t="shared" si="355"/>
        <v>58</v>
      </c>
      <c r="BH548" s="559">
        <v>0</v>
      </c>
      <c r="BI548" s="637">
        <f t="shared" si="356"/>
        <v>0</v>
      </c>
      <c r="BJ548" s="637">
        <f t="shared" si="357"/>
        <v>0</v>
      </c>
      <c r="BK548" s="642">
        <f t="shared" si="312"/>
        <v>61.221785714285716</v>
      </c>
    </row>
    <row r="549" spans="1:63" x14ac:dyDescent="0.25">
      <c r="A549" s="610">
        <v>40865</v>
      </c>
      <c r="B549" s="613">
        <v>11</v>
      </c>
      <c r="C549" s="611">
        <v>1</v>
      </c>
      <c r="D549" s="612" t="s">
        <v>277</v>
      </c>
      <c r="E549" s="612" t="s">
        <v>276</v>
      </c>
      <c r="F549" s="535">
        <v>3521.58</v>
      </c>
      <c r="G549" s="611">
        <v>59</v>
      </c>
      <c r="H549" s="611">
        <v>0</v>
      </c>
      <c r="I549" s="559">
        <v>0.42708333333333331</v>
      </c>
      <c r="J549" s="559">
        <v>0.42708333333333331</v>
      </c>
      <c r="K549" s="297">
        <v>0.4513888888888889</v>
      </c>
      <c r="L549" s="565">
        <f t="shared" si="317"/>
        <v>2.430555555555558E-2</v>
      </c>
      <c r="M549" s="297">
        <v>0.45833333333333331</v>
      </c>
      <c r="N549" s="565">
        <f t="shared" si="318"/>
        <v>6.9444444444444198E-3</v>
      </c>
      <c r="O549" s="297">
        <v>0.47916666666666669</v>
      </c>
      <c r="P549" s="565">
        <f t="shared" si="319"/>
        <v>2.083333333333337E-2</v>
      </c>
      <c r="Q549" s="297">
        <v>0.58333333333333337</v>
      </c>
      <c r="R549" s="297">
        <v>0.625</v>
      </c>
      <c r="S549" s="9">
        <f t="shared" si="336"/>
        <v>4.166666666666663E-2</v>
      </c>
      <c r="T549" s="297">
        <v>0.58333333333333337</v>
      </c>
      <c r="U549" s="297">
        <v>0.625</v>
      </c>
      <c r="V549" s="9">
        <f t="shared" si="346"/>
        <v>4.166666666666663E-2</v>
      </c>
      <c r="W549" s="297">
        <v>0.84166666666666667</v>
      </c>
      <c r="X549" s="9">
        <f t="shared" si="347"/>
        <v>0.21666666666666667</v>
      </c>
      <c r="Y549" s="297">
        <v>0.84166666666666667</v>
      </c>
      <c r="Z549" s="155">
        <f t="shared" si="348"/>
        <v>0</v>
      </c>
      <c r="AA549" s="297">
        <v>0.98888888888888893</v>
      </c>
      <c r="AB549" s="565">
        <f t="shared" si="307"/>
        <v>0.14722222222222225</v>
      </c>
      <c r="AC549" s="297">
        <v>0.98888888888888893</v>
      </c>
      <c r="AD549" s="297">
        <v>0.98888888888888893</v>
      </c>
      <c r="AE549" s="9">
        <f t="shared" si="322"/>
        <v>0</v>
      </c>
      <c r="AF549" s="297">
        <v>0.99513888888888891</v>
      </c>
      <c r="AG549" s="297">
        <v>1</v>
      </c>
      <c r="AH549" s="9">
        <f t="shared" si="320"/>
        <v>4.8611111111110938E-3</v>
      </c>
      <c r="AI549" s="154">
        <f t="shared" si="294"/>
        <v>0</v>
      </c>
      <c r="AJ549" s="154">
        <f t="shared" si="295"/>
        <v>7</v>
      </c>
      <c r="AK549" s="297">
        <v>1</v>
      </c>
      <c r="AL549" s="297">
        <v>1.1388888888888888</v>
      </c>
      <c r="AM549" s="9">
        <f t="shared" si="329"/>
        <v>0.13888888888888884</v>
      </c>
      <c r="AN549" s="568">
        <f t="shared" si="321"/>
        <v>0.71180555555555558</v>
      </c>
      <c r="AO549" s="10">
        <f t="shared" si="330"/>
        <v>17</v>
      </c>
      <c r="AP549" s="10">
        <f t="shared" si="331"/>
        <v>5</v>
      </c>
      <c r="AQ549" s="565">
        <f t="shared" si="311"/>
        <v>6.8750000000000033E-2</v>
      </c>
      <c r="AR549" s="10">
        <f t="shared" si="325"/>
        <v>1</v>
      </c>
      <c r="AS549" s="10">
        <f t="shared" si="326"/>
        <v>39</v>
      </c>
      <c r="AT549" s="559">
        <v>0</v>
      </c>
      <c r="AU549" s="559">
        <v>5.5555555555555558E-3</v>
      </c>
      <c r="AV549" s="559">
        <v>0</v>
      </c>
      <c r="AW549" s="546">
        <f t="shared" si="358"/>
        <v>0</v>
      </c>
      <c r="AX549" s="546">
        <f t="shared" si="349"/>
        <v>0</v>
      </c>
      <c r="AY549" s="559">
        <v>0</v>
      </c>
      <c r="AZ549" s="546">
        <f t="shared" si="350"/>
        <v>0</v>
      </c>
      <c r="BA549" s="546">
        <f t="shared" si="351"/>
        <v>0</v>
      </c>
      <c r="BB549" s="559">
        <v>0</v>
      </c>
      <c r="BC549" s="546">
        <f t="shared" si="352"/>
        <v>0</v>
      </c>
      <c r="BD549" s="546">
        <f t="shared" si="353"/>
        <v>0</v>
      </c>
      <c r="BE549" s="559">
        <v>7.2916666666666671E-2</v>
      </c>
      <c r="BF549" s="546">
        <f t="shared" si="354"/>
        <v>1</v>
      </c>
      <c r="BG549" s="546">
        <f t="shared" si="355"/>
        <v>45</v>
      </c>
      <c r="BH549" s="559">
        <v>0</v>
      </c>
      <c r="BI549" s="637">
        <f t="shared" si="356"/>
        <v>0</v>
      </c>
      <c r="BJ549" s="637">
        <f t="shared" si="357"/>
        <v>0</v>
      </c>
      <c r="BK549" s="642">
        <f t="shared" si="312"/>
        <v>59.687796610169492</v>
      </c>
    </row>
    <row r="550" spans="1:63" x14ac:dyDescent="0.25">
      <c r="A550" s="610">
        <v>40866</v>
      </c>
      <c r="B550" s="613">
        <v>11</v>
      </c>
      <c r="C550" s="611">
        <v>2</v>
      </c>
      <c r="D550" s="612" t="s">
        <v>309</v>
      </c>
      <c r="E550" s="612" t="s">
        <v>265</v>
      </c>
      <c r="F550" s="535">
        <v>3507.06</v>
      </c>
      <c r="G550" s="611">
        <v>59</v>
      </c>
      <c r="H550" s="611">
        <v>0</v>
      </c>
      <c r="I550" s="559">
        <v>0.95833333333333337</v>
      </c>
      <c r="J550" s="559">
        <v>0.95833333333333337</v>
      </c>
      <c r="K550" s="297">
        <v>0.97222222222222221</v>
      </c>
      <c r="L550" s="565">
        <f t="shared" si="317"/>
        <v>1.388888888888884E-2</v>
      </c>
      <c r="M550" s="297">
        <v>0.99305555555555547</v>
      </c>
      <c r="N550" s="565">
        <f t="shared" si="318"/>
        <v>2.0833333333333259E-2</v>
      </c>
      <c r="O550" s="297">
        <v>1.0326388888888889</v>
      </c>
      <c r="P550" s="565">
        <f t="shared" si="319"/>
        <v>3.9583333333333415E-2</v>
      </c>
      <c r="Q550" s="297">
        <v>1.0347222222222221</v>
      </c>
      <c r="R550" s="297">
        <v>1.1215277777777779</v>
      </c>
      <c r="S550" s="9">
        <f t="shared" si="336"/>
        <v>8.6805555555555802E-2</v>
      </c>
      <c r="T550" s="297">
        <v>1.0347222222222221</v>
      </c>
      <c r="U550" s="297">
        <v>1.1215277777777779</v>
      </c>
      <c r="V550" s="9">
        <f t="shared" si="346"/>
        <v>8.6805555555555802E-2</v>
      </c>
      <c r="W550" s="297">
        <v>1.1319444444444444</v>
      </c>
      <c r="X550" s="9">
        <f t="shared" si="347"/>
        <v>1.0416666666666519E-2</v>
      </c>
      <c r="Y550" s="297">
        <v>1.132638888888889</v>
      </c>
      <c r="Z550" s="155">
        <f t="shared" si="348"/>
        <v>6.94444444444553E-4</v>
      </c>
      <c r="AA550" s="297">
        <v>1.2819444444444443</v>
      </c>
      <c r="AB550" s="565">
        <f t="shared" si="307"/>
        <v>0.14930555555555536</v>
      </c>
      <c r="AC550" s="297">
        <v>1.2819444444444443</v>
      </c>
      <c r="AD550" s="297">
        <v>1.2819444444444443</v>
      </c>
      <c r="AE550" s="9">
        <f t="shared" si="322"/>
        <v>0</v>
      </c>
      <c r="AF550" s="297">
        <v>1.2881944444444444</v>
      </c>
      <c r="AG550" s="297">
        <v>1.2895833333333333</v>
      </c>
      <c r="AH550" s="9">
        <f t="shared" si="320"/>
        <v>1.388888888888884E-3</v>
      </c>
      <c r="AI550" s="154">
        <f t="shared" si="294"/>
        <v>0</v>
      </c>
      <c r="AJ550" s="154">
        <f t="shared" si="295"/>
        <v>2</v>
      </c>
      <c r="AK550" s="297">
        <v>1.2895833333333333</v>
      </c>
      <c r="AL550" s="297">
        <v>1.2916666666666667</v>
      </c>
      <c r="AM550" s="9">
        <f t="shared" si="329"/>
        <v>2.083333333333437E-3</v>
      </c>
      <c r="AN550" s="568">
        <f t="shared" si="321"/>
        <v>0.33333333333333337</v>
      </c>
      <c r="AO550" s="10">
        <f t="shared" si="330"/>
        <v>8</v>
      </c>
      <c r="AP550" s="10">
        <f t="shared" si="331"/>
        <v>0</v>
      </c>
      <c r="AQ550" s="565">
        <f t="shared" si="311"/>
        <v>4.9305555555555367E-2</v>
      </c>
      <c r="AR550" s="10">
        <f t="shared" si="325"/>
        <v>1</v>
      </c>
      <c r="AS550" s="10">
        <f t="shared" si="326"/>
        <v>11</v>
      </c>
      <c r="AT550" s="559">
        <v>0</v>
      </c>
      <c r="AU550" s="559">
        <v>0</v>
      </c>
      <c r="AV550" s="559">
        <v>0</v>
      </c>
      <c r="AW550" s="546">
        <f t="shared" si="358"/>
        <v>0</v>
      </c>
      <c r="AX550" s="546">
        <f t="shared" si="349"/>
        <v>0</v>
      </c>
      <c r="AY550" s="559">
        <v>0</v>
      </c>
      <c r="AZ550" s="546">
        <f t="shared" si="350"/>
        <v>0</v>
      </c>
      <c r="BA550" s="546">
        <f t="shared" si="351"/>
        <v>0</v>
      </c>
      <c r="BB550" s="559">
        <v>0</v>
      </c>
      <c r="BC550" s="546">
        <f t="shared" si="352"/>
        <v>0</v>
      </c>
      <c r="BD550" s="546">
        <f t="shared" si="353"/>
        <v>0</v>
      </c>
      <c r="BE550" s="559">
        <v>9.9999999999999992E-2</v>
      </c>
      <c r="BF550" s="546">
        <f t="shared" si="354"/>
        <v>2</v>
      </c>
      <c r="BG550" s="546">
        <f t="shared" si="355"/>
        <v>24</v>
      </c>
      <c r="BH550" s="559">
        <v>0</v>
      </c>
      <c r="BI550" s="637">
        <f t="shared" si="356"/>
        <v>0</v>
      </c>
      <c r="BJ550" s="637">
        <f t="shared" si="357"/>
        <v>0</v>
      </c>
      <c r="BK550" s="642">
        <f t="shared" si="312"/>
        <v>59.441694915254239</v>
      </c>
    </row>
    <row r="551" spans="1:63" x14ac:dyDescent="0.25">
      <c r="A551" s="610">
        <v>40866</v>
      </c>
      <c r="B551" s="613">
        <v>11</v>
      </c>
      <c r="C551" s="611">
        <v>49</v>
      </c>
      <c r="D551" s="612" t="s">
        <v>33</v>
      </c>
      <c r="E551" s="612" t="s">
        <v>236</v>
      </c>
      <c r="F551" s="535">
        <v>3325.76</v>
      </c>
      <c r="G551" s="611">
        <v>54</v>
      </c>
      <c r="H551" s="611">
        <v>5</v>
      </c>
      <c r="I551" s="559">
        <v>0.47222222222222227</v>
      </c>
      <c r="J551" s="559">
        <v>0.47222222222222227</v>
      </c>
      <c r="K551" s="297">
        <v>0.47569444444444442</v>
      </c>
      <c r="L551" s="565">
        <f t="shared" si="317"/>
        <v>3.4722222222221544E-3</v>
      </c>
      <c r="M551" s="297">
        <v>0.4826388888888889</v>
      </c>
      <c r="N551" s="565">
        <f t="shared" si="318"/>
        <v>6.9444444444444753E-3</v>
      </c>
      <c r="O551" s="297">
        <v>0.49305555555555558</v>
      </c>
      <c r="P551" s="565">
        <f t="shared" si="319"/>
        <v>1.0416666666666685E-2</v>
      </c>
      <c r="Q551" s="297">
        <v>0.5</v>
      </c>
      <c r="R551" s="297">
        <v>0.60763888888888895</v>
      </c>
      <c r="S551" s="9">
        <f t="shared" si="336"/>
        <v>0.10763888888888895</v>
      </c>
      <c r="T551" s="297">
        <v>0.5</v>
      </c>
      <c r="U551" s="297">
        <v>0.60763888888888895</v>
      </c>
      <c r="V551" s="9">
        <f t="shared" si="346"/>
        <v>0.10763888888888895</v>
      </c>
      <c r="W551" s="297">
        <v>0.60902777777777783</v>
      </c>
      <c r="X551" s="9">
        <f t="shared" si="347"/>
        <v>1.388888888888884E-3</v>
      </c>
      <c r="Y551" s="297">
        <v>0.61041666666666672</v>
      </c>
      <c r="Z551" s="155">
        <f t="shared" si="348"/>
        <v>1.388888888888884E-3</v>
      </c>
      <c r="AA551" s="297">
        <v>0.67222222222222217</v>
      </c>
      <c r="AB551" s="565">
        <f t="shared" si="307"/>
        <v>6.1805555555555447E-2</v>
      </c>
      <c r="AC551" s="297">
        <v>0.67222222222222217</v>
      </c>
      <c r="AD551" s="297">
        <v>0.67222222222222217</v>
      </c>
      <c r="AE551" s="9">
        <f t="shared" si="322"/>
        <v>0</v>
      </c>
      <c r="AF551" s="297">
        <v>0.68055555555555547</v>
      </c>
      <c r="AG551" s="297">
        <v>0.68402777777777779</v>
      </c>
      <c r="AH551" s="9">
        <f t="shared" si="320"/>
        <v>3.4722222222223209E-3</v>
      </c>
      <c r="AI551" s="154">
        <f t="shared" si="294"/>
        <v>0</v>
      </c>
      <c r="AJ551" s="154">
        <f t="shared" si="295"/>
        <v>5</v>
      </c>
      <c r="AK551" s="297">
        <v>0.68402777777777779</v>
      </c>
      <c r="AL551" s="297">
        <v>0.77430555555555547</v>
      </c>
      <c r="AM551" s="9">
        <f t="shared" si="329"/>
        <v>9.0277777777777679E-2</v>
      </c>
      <c r="AN551" s="568">
        <f t="shared" si="321"/>
        <v>0.3020833333333332</v>
      </c>
      <c r="AO551" s="10">
        <f t="shared" si="330"/>
        <v>7</v>
      </c>
      <c r="AP551" s="10">
        <f t="shared" si="331"/>
        <v>15</v>
      </c>
      <c r="AQ551" s="565">
        <f t="shared" si="311"/>
        <v>4.9999999999999892E-2</v>
      </c>
      <c r="AR551" s="10">
        <f t="shared" si="325"/>
        <v>1</v>
      </c>
      <c r="AS551" s="10">
        <f t="shared" si="326"/>
        <v>12</v>
      </c>
      <c r="AT551" s="559">
        <v>0</v>
      </c>
      <c r="AU551" s="559">
        <v>0</v>
      </c>
      <c r="AV551" s="559">
        <v>0</v>
      </c>
      <c r="AW551" s="546">
        <f t="shared" si="358"/>
        <v>0</v>
      </c>
      <c r="AX551" s="546">
        <f t="shared" si="349"/>
        <v>0</v>
      </c>
      <c r="AY551" s="559">
        <v>0</v>
      </c>
      <c r="AZ551" s="546">
        <f t="shared" si="350"/>
        <v>0</v>
      </c>
      <c r="BA551" s="546">
        <f t="shared" si="351"/>
        <v>0</v>
      </c>
      <c r="BB551" s="559">
        <v>0</v>
      </c>
      <c r="BC551" s="546">
        <f t="shared" si="352"/>
        <v>0</v>
      </c>
      <c r="BD551" s="546">
        <f t="shared" si="353"/>
        <v>0</v>
      </c>
      <c r="BE551" s="559">
        <v>1.1805555555555555E-2</v>
      </c>
      <c r="BF551" s="546">
        <f t="shared" si="354"/>
        <v>0</v>
      </c>
      <c r="BG551" s="546">
        <f t="shared" si="355"/>
        <v>17</v>
      </c>
      <c r="BH551" s="559">
        <v>0</v>
      </c>
      <c r="BI551" s="637">
        <f t="shared" si="356"/>
        <v>0</v>
      </c>
      <c r="BJ551" s="637">
        <f t="shared" si="357"/>
        <v>0</v>
      </c>
      <c r="BK551" s="642">
        <f t="shared" si="312"/>
        <v>61.58814814814815</v>
      </c>
    </row>
    <row r="552" spans="1:63" x14ac:dyDescent="0.25">
      <c r="A552" s="610">
        <v>40866</v>
      </c>
      <c r="B552" s="613">
        <v>11</v>
      </c>
      <c r="C552" s="611">
        <v>10</v>
      </c>
      <c r="D552" s="612" t="s">
        <v>430</v>
      </c>
      <c r="E552" s="612" t="s">
        <v>265</v>
      </c>
      <c r="F552" s="535">
        <v>3569.45</v>
      </c>
      <c r="G552" s="611">
        <v>59</v>
      </c>
      <c r="H552" s="611">
        <v>0</v>
      </c>
      <c r="I552" s="559">
        <v>0.6875</v>
      </c>
      <c r="J552" s="559">
        <v>0.6875</v>
      </c>
      <c r="K552" s="297">
        <v>0.69444444444444453</v>
      </c>
      <c r="L552" s="565">
        <f t="shared" si="317"/>
        <v>6.9444444444445308E-3</v>
      </c>
      <c r="M552" s="297">
        <v>0.69791666666666663</v>
      </c>
      <c r="N552" s="565">
        <f t="shared" si="318"/>
        <v>3.4722222222220989E-3</v>
      </c>
      <c r="O552" s="297">
        <v>0.70833333333333337</v>
      </c>
      <c r="P552" s="565">
        <f t="shared" si="319"/>
        <v>1.0416666666666741E-2</v>
      </c>
      <c r="Q552" s="297">
        <v>0.70833333333333337</v>
      </c>
      <c r="R552" s="297">
        <v>0.70833333333333337</v>
      </c>
      <c r="S552" s="9">
        <f t="shared" si="336"/>
        <v>0</v>
      </c>
      <c r="T552" s="297">
        <v>0.70833333333333337</v>
      </c>
      <c r="U552" s="297">
        <v>0.70833333333333337</v>
      </c>
      <c r="V552" s="9">
        <f t="shared" si="346"/>
        <v>0</v>
      </c>
      <c r="W552" s="297">
        <v>0.72916666666666663</v>
      </c>
      <c r="X552" s="9">
        <f t="shared" si="347"/>
        <v>2.0833333333333259E-2</v>
      </c>
      <c r="Y552" s="297">
        <v>0.7319444444444444</v>
      </c>
      <c r="Z552" s="155">
        <f t="shared" si="348"/>
        <v>2.7777777777777679E-3</v>
      </c>
      <c r="AA552" s="297">
        <v>0.85972222222222217</v>
      </c>
      <c r="AB552" s="565">
        <f t="shared" si="307"/>
        <v>0.12777777777777777</v>
      </c>
      <c r="AC552" s="297">
        <v>0.85972222222222217</v>
      </c>
      <c r="AD552" s="297">
        <v>0.85972222222222217</v>
      </c>
      <c r="AE552" s="9">
        <f t="shared" si="322"/>
        <v>0</v>
      </c>
      <c r="AF552" s="297">
        <v>0.86458333333333337</v>
      </c>
      <c r="AG552" s="297">
        <v>0.86805555555555547</v>
      </c>
      <c r="AH552" s="9">
        <f t="shared" si="320"/>
        <v>3.4722222222220989E-3</v>
      </c>
      <c r="AI552" s="154">
        <f t="shared" si="294"/>
        <v>0</v>
      </c>
      <c r="AJ552" s="154">
        <f t="shared" si="295"/>
        <v>5</v>
      </c>
      <c r="AK552" s="297">
        <v>0.86805555555555547</v>
      </c>
      <c r="AL552" s="297">
        <v>0.87152777777777779</v>
      </c>
      <c r="AM552" s="9">
        <f t="shared" si="329"/>
        <v>3.4722222222223209E-3</v>
      </c>
      <c r="AN552" s="568">
        <f t="shared" si="321"/>
        <v>0.18402777777777779</v>
      </c>
      <c r="AO552" s="10">
        <f t="shared" si="330"/>
        <v>4</v>
      </c>
      <c r="AP552" s="10">
        <f t="shared" si="331"/>
        <v>25</v>
      </c>
      <c r="AQ552" s="565">
        <f t="shared" si="311"/>
        <v>6.7361111111111094E-2</v>
      </c>
      <c r="AR552" s="10">
        <f t="shared" si="325"/>
        <v>1</v>
      </c>
      <c r="AS552" s="10">
        <f t="shared" si="326"/>
        <v>37</v>
      </c>
      <c r="AT552" s="559">
        <v>0</v>
      </c>
      <c r="AU552" s="559">
        <v>3.2638888888888891E-2</v>
      </c>
      <c r="AV552" s="559">
        <v>0</v>
      </c>
      <c r="AW552" s="546">
        <f t="shared" si="358"/>
        <v>0</v>
      </c>
      <c r="AX552" s="546">
        <f t="shared" si="349"/>
        <v>0</v>
      </c>
      <c r="AY552" s="559">
        <v>0</v>
      </c>
      <c r="AZ552" s="546">
        <f t="shared" ref="AZ552:AZ563" si="359">HOUR(AY552)</f>
        <v>0</v>
      </c>
      <c r="BA552" s="546">
        <f t="shared" ref="BA552:BA563" si="360">MINUTE(AY552)</f>
        <v>0</v>
      </c>
      <c r="BB552" s="559">
        <v>0</v>
      </c>
      <c r="BC552" s="546">
        <f t="shared" si="352"/>
        <v>0</v>
      </c>
      <c r="BD552" s="546">
        <f t="shared" si="353"/>
        <v>0</v>
      </c>
      <c r="BE552" s="559">
        <v>2.7777777777777776E-2</v>
      </c>
      <c r="BF552" s="546">
        <f t="shared" si="354"/>
        <v>0</v>
      </c>
      <c r="BG552" s="546">
        <f t="shared" si="355"/>
        <v>40</v>
      </c>
      <c r="BH552" s="559">
        <v>0</v>
      </c>
      <c r="BI552" s="637">
        <f>HOUR(BH552)</f>
        <v>0</v>
      </c>
      <c r="BJ552" s="637">
        <f>MINUTE(BH552)</f>
        <v>0</v>
      </c>
      <c r="BK552" s="642">
        <f t="shared" si="312"/>
        <v>60.499152542372876</v>
      </c>
    </row>
    <row r="553" spans="1:63" x14ac:dyDescent="0.25">
      <c r="A553" s="610">
        <v>40866</v>
      </c>
      <c r="B553" s="613">
        <v>11</v>
      </c>
      <c r="C553" s="611">
        <v>50</v>
      </c>
      <c r="D553" s="612" t="s">
        <v>33</v>
      </c>
      <c r="E553" s="612" t="s">
        <v>458</v>
      </c>
      <c r="F553" s="535">
        <v>3387.39</v>
      </c>
      <c r="G553" s="611">
        <v>54</v>
      </c>
      <c r="H553" s="611">
        <v>4</v>
      </c>
      <c r="I553" s="559">
        <v>0.76041666666666663</v>
      </c>
      <c r="J553" s="559">
        <v>0.76041666666666663</v>
      </c>
      <c r="K553" s="297">
        <v>0.76388888888888884</v>
      </c>
      <c r="L553" s="565">
        <f t="shared" si="317"/>
        <v>3.4722222222222099E-3</v>
      </c>
      <c r="M553" s="297">
        <v>0.77083333333333337</v>
      </c>
      <c r="N553" s="565">
        <f t="shared" si="318"/>
        <v>6.9444444444445308E-3</v>
      </c>
      <c r="O553" s="297">
        <v>0.83333333333333337</v>
      </c>
      <c r="P553" s="565">
        <f t="shared" si="319"/>
        <v>6.25E-2</v>
      </c>
      <c r="Q553" s="297">
        <v>0.83680555555555547</v>
      </c>
      <c r="R553" s="297">
        <v>0.89583333333333337</v>
      </c>
      <c r="S553" s="9">
        <f t="shared" si="336"/>
        <v>5.9027777777777901E-2</v>
      </c>
      <c r="T553" s="297">
        <v>0.83680555555555547</v>
      </c>
      <c r="U553" s="297">
        <v>0.89583333333333337</v>
      </c>
      <c r="V553" s="9">
        <f t="shared" si="346"/>
        <v>5.9027777777777901E-2</v>
      </c>
      <c r="W553" s="297">
        <v>0.89583333333333337</v>
      </c>
      <c r="X553" s="9">
        <f t="shared" si="347"/>
        <v>0</v>
      </c>
      <c r="Y553" s="297">
        <v>0.9</v>
      </c>
      <c r="Z553" s="155">
        <f t="shared" si="348"/>
        <v>4.1666666666666519E-3</v>
      </c>
      <c r="AA553" s="297">
        <v>0.99513888888888891</v>
      </c>
      <c r="AB553" s="565">
        <f t="shared" si="307"/>
        <v>9.5138888888888884E-2</v>
      </c>
      <c r="AC553" s="297">
        <v>0.99513888888888891</v>
      </c>
      <c r="AD553" s="297">
        <v>0.99513888888888891</v>
      </c>
      <c r="AE553" s="9">
        <f t="shared" si="322"/>
        <v>0</v>
      </c>
      <c r="AF553" s="297">
        <v>1</v>
      </c>
      <c r="AG553" s="297">
        <v>1.0034722222222221</v>
      </c>
      <c r="AH553" s="9">
        <f t="shared" si="320"/>
        <v>3.4722222222220989E-3</v>
      </c>
      <c r="AI553" s="154">
        <f t="shared" si="294"/>
        <v>0</v>
      </c>
      <c r="AJ553" s="154">
        <f t="shared" si="295"/>
        <v>5</v>
      </c>
      <c r="AK553" s="297">
        <v>1.0034722222222221</v>
      </c>
      <c r="AL553" s="297">
        <v>1.0069444444444444</v>
      </c>
      <c r="AM553" s="9">
        <f t="shared" si="329"/>
        <v>3.4722222222223209E-3</v>
      </c>
      <c r="AN553" s="568">
        <f t="shared" si="321"/>
        <v>0.24652777777777779</v>
      </c>
      <c r="AO553" s="10">
        <f t="shared" si="330"/>
        <v>5</v>
      </c>
      <c r="AP553" s="10">
        <f t="shared" si="331"/>
        <v>55</v>
      </c>
      <c r="AQ553" s="565">
        <f t="shared" si="311"/>
        <v>4.6527777777777772E-2</v>
      </c>
      <c r="AR553" s="10">
        <f t="shared" si="325"/>
        <v>1</v>
      </c>
      <c r="AS553" s="10">
        <f t="shared" si="326"/>
        <v>7</v>
      </c>
      <c r="AT553" s="559">
        <v>0</v>
      </c>
      <c r="AU553" s="559">
        <v>1.3888888888888888E-2</v>
      </c>
      <c r="AV553" s="559">
        <v>0</v>
      </c>
      <c r="AW553" s="546">
        <f t="shared" si="358"/>
        <v>0</v>
      </c>
      <c r="AX553" s="546">
        <f t="shared" si="349"/>
        <v>0</v>
      </c>
      <c r="AY553" s="559">
        <v>0</v>
      </c>
      <c r="AZ553" s="546">
        <f t="shared" si="359"/>
        <v>0</v>
      </c>
      <c r="BA553" s="546">
        <f t="shared" si="360"/>
        <v>0</v>
      </c>
      <c r="BB553" s="559">
        <v>1.5277777777777777E-2</v>
      </c>
      <c r="BC553" s="546">
        <f t="shared" si="352"/>
        <v>0</v>
      </c>
      <c r="BD553" s="546">
        <f t="shared" si="353"/>
        <v>22</v>
      </c>
      <c r="BE553" s="559">
        <v>1.9444444444444445E-2</v>
      </c>
      <c r="BF553" s="546">
        <f t="shared" si="354"/>
        <v>0</v>
      </c>
      <c r="BG553" s="546">
        <f t="shared" si="355"/>
        <v>28</v>
      </c>
      <c r="BH553" s="559">
        <v>0</v>
      </c>
      <c r="BI553" s="637">
        <f>HOUR(BH553)</f>
        <v>0</v>
      </c>
      <c r="BJ553" s="637">
        <f>MINUTE(BH553)</f>
        <v>0</v>
      </c>
      <c r="BK553" s="642">
        <f t="shared" si="312"/>
        <v>62.729444444444439</v>
      </c>
    </row>
    <row r="554" spans="1:63" x14ac:dyDescent="0.25">
      <c r="A554" s="610">
        <v>40866</v>
      </c>
      <c r="B554" s="613">
        <v>11</v>
      </c>
      <c r="C554" s="611">
        <v>2</v>
      </c>
      <c r="D554" s="612" t="s">
        <v>277</v>
      </c>
      <c r="E554" s="612" t="s">
        <v>276</v>
      </c>
      <c r="F554" s="535">
        <v>3473.92</v>
      </c>
      <c r="G554" s="611">
        <v>57</v>
      </c>
      <c r="H554" s="611">
        <v>2</v>
      </c>
      <c r="I554" s="559">
        <v>2.0833333333333332E-2</v>
      </c>
      <c r="J554" s="559">
        <v>2.0833333333333332E-2</v>
      </c>
      <c r="K554" s="297">
        <v>2.4305555555555556E-2</v>
      </c>
      <c r="L554" s="565">
        <f t="shared" si="317"/>
        <v>3.4722222222222238E-3</v>
      </c>
      <c r="M554" s="297">
        <v>3.4722222222222224E-2</v>
      </c>
      <c r="N554" s="565">
        <f t="shared" si="318"/>
        <v>1.0416666666666668E-2</v>
      </c>
      <c r="O554" s="297">
        <v>6.1111111111111116E-2</v>
      </c>
      <c r="P554" s="565">
        <f t="shared" si="319"/>
        <v>2.6388888888888892E-2</v>
      </c>
      <c r="Q554" s="297">
        <v>6.25E-2</v>
      </c>
      <c r="R554" s="297">
        <v>0.16319444444444445</v>
      </c>
      <c r="S554" s="9">
        <f t="shared" si="336"/>
        <v>0.10069444444444445</v>
      </c>
      <c r="T554" s="297">
        <v>6.25E-2</v>
      </c>
      <c r="U554" s="297">
        <v>0.16319444444444445</v>
      </c>
      <c r="V554" s="9">
        <f t="shared" si="346"/>
        <v>0.10069444444444445</v>
      </c>
      <c r="W554" s="297">
        <v>0.16666666666666666</v>
      </c>
      <c r="X554" s="9">
        <f t="shared" si="347"/>
        <v>3.4722222222222099E-3</v>
      </c>
      <c r="Y554" s="297">
        <v>0.17013888888888887</v>
      </c>
      <c r="Z554" s="155">
        <f t="shared" si="348"/>
        <v>3.4722222222222099E-3</v>
      </c>
      <c r="AA554" s="297">
        <v>0.23680555555555557</v>
      </c>
      <c r="AB554" s="565">
        <f t="shared" si="307"/>
        <v>6.6666666666666707E-2</v>
      </c>
      <c r="AC554" s="297">
        <v>0.23680555555555557</v>
      </c>
      <c r="AD554" s="297">
        <v>0.23680555555555557</v>
      </c>
      <c r="AE554" s="9">
        <f t="shared" si="322"/>
        <v>0</v>
      </c>
      <c r="AF554" s="297">
        <v>0.24305555555555555</v>
      </c>
      <c r="AG554" s="297">
        <v>0.24652777777777779</v>
      </c>
      <c r="AH554" s="9">
        <f t="shared" si="320"/>
        <v>3.4722222222222376E-3</v>
      </c>
      <c r="AI554" s="154">
        <f t="shared" si="294"/>
        <v>0</v>
      </c>
      <c r="AJ554" s="154">
        <f t="shared" si="295"/>
        <v>5</v>
      </c>
      <c r="AK554" s="297">
        <v>0.24652777777777779</v>
      </c>
      <c r="AL554" s="297">
        <v>0.25</v>
      </c>
      <c r="AM554" s="9">
        <f t="shared" si="329"/>
        <v>3.4722222222222099E-3</v>
      </c>
      <c r="AN554" s="568">
        <f t="shared" si="321"/>
        <v>0.22916666666666666</v>
      </c>
      <c r="AO554" s="10">
        <f t="shared" si="330"/>
        <v>5</v>
      </c>
      <c r="AP554" s="10">
        <f t="shared" si="331"/>
        <v>30</v>
      </c>
      <c r="AQ554" s="565">
        <f t="shared" si="311"/>
        <v>5.3472222222222261E-2</v>
      </c>
      <c r="AR554" s="10">
        <f t="shared" si="325"/>
        <v>1</v>
      </c>
      <c r="AS554" s="10">
        <f t="shared" si="326"/>
        <v>17</v>
      </c>
      <c r="AT554" s="559">
        <v>0</v>
      </c>
      <c r="AU554" s="559">
        <v>0</v>
      </c>
      <c r="AV554" s="559">
        <v>0</v>
      </c>
      <c r="AW554" s="546">
        <f t="shared" si="358"/>
        <v>0</v>
      </c>
      <c r="AX554" s="546">
        <f t="shared" si="349"/>
        <v>0</v>
      </c>
      <c r="AY554" s="559">
        <v>0</v>
      </c>
      <c r="AZ554" s="546">
        <f t="shared" si="359"/>
        <v>0</v>
      </c>
      <c r="BA554" s="546">
        <f t="shared" si="360"/>
        <v>0</v>
      </c>
      <c r="BB554" s="559">
        <v>0</v>
      </c>
      <c r="BC554" s="546">
        <f t="shared" si="352"/>
        <v>0</v>
      </c>
      <c r="BD554" s="546">
        <f t="shared" si="353"/>
        <v>0</v>
      </c>
      <c r="BE554" s="559">
        <v>1.3194444444444444E-2</v>
      </c>
      <c r="BF554" s="546">
        <f t="shared" si="354"/>
        <v>0</v>
      </c>
      <c r="BG554" s="546">
        <f t="shared" si="355"/>
        <v>19</v>
      </c>
      <c r="BH554" s="559">
        <v>0</v>
      </c>
      <c r="BI554" s="637">
        <f>HOUR(BH554)</f>
        <v>0</v>
      </c>
      <c r="BJ554" s="637">
        <f>MINUTE(BH554)</f>
        <v>0</v>
      </c>
      <c r="BK554" s="642">
        <f t="shared" si="312"/>
        <v>60.945964912280701</v>
      </c>
    </row>
    <row r="555" spans="1:63" x14ac:dyDescent="0.25">
      <c r="A555" s="610">
        <v>40867</v>
      </c>
      <c r="B555" s="613">
        <v>11</v>
      </c>
      <c r="C555" s="611">
        <v>51</v>
      </c>
      <c r="D555" s="612" t="s">
        <v>33</v>
      </c>
      <c r="E555" s="612" t="s">
        <v>461</v>
      </c>
      <c r="F555" s="535">
        <v>3651.72</v>
      </c>
      <c r="G555" s="611">
        <v>58</v>
      </c>
      <c r="H555" s="611">
        <v>1</v>
      </c>
      <c r="I555" s="559">
        <v>0.23958333333333334</v>
      </c>
      <c r="J555" s="559">
        <v>0.23958333333333334</v>
      </c>
      <c r="K555" s="297">
        <v>0.24652777777777779</v>
      </c>
      <c r="L555" s="565">
        <f t="shared" si="317"/>
        <v>6.9444444444444475E-3</v>
      </c>
      <c r="M555" s="297">
        <v>0.28472222222222221</v>
      </c>
      <c r="N555" s="565">
        <f t="shared" si="318"/>
        <v>3.819444444444442E-2</v>
      </c>
      <c r="O555" s="297">
        <v>0.30902777777777779</v>
      </c>
      <c r="P555" s="565">
        <f t="shared" si="319"/>
        <v>2.430555555555558E-2</v>
      </c>
      <c r="Q555" s="297">
        <v>0.3125</v>
      </c>
      <c r="R555" s="297">
        <v>0.33333333333333331</v>
      </c>
      <c r="S555" s="9">
        <f t="shared" si="336"/>
        <v>2.0833333333333315E-2</v>
      </c>
      <c r="T555" s="297">
        <v>0.3125</v>
      </c>
      <c r="U555" s="297">
        <v>0.33333333333333331</v>
      </c>
      <c r="V555" s="9">
        <f t="shared" si="346"/>
        <v>2.0833333333333315E-2</v>
      </c>
      <c r="W555" s="297">
        <v>0.35069444444444442</v>
      </c>
      <c r="X555" s="9">
        <f t="shared" si="347"/>
        <v>1.7361111111111105E-2</v>
      </c>
      <c r="Y555" s="297">
        <v>0.35555555555555557</v>
      </c>
      <c r="Z555" s="155">
        <f t="shared" si="348"/>
        <v>4.8611111111111494E-3</v>
      </c>
      <c r="AA555" s="297">
        <v>0.46388888888888885</v>
      </c>
      <c r="AB555" s="565">
        <f t="shared" si="307"/>
        <v>0.10833333333333328</v>
      </c>
      <c r="AC555" s="297">
        <v>0.46388888888888885</v>
      </c>
      <c r="AD555" s="297">
        <v>0.46388888888888885</v>
      </c>
      <c r="AE555" s="9">
        <f t="shared" si="322"/>
        <v>0</v>
      </c>
      <c r="AF555" s="297">
        <v>0.46875</v>
      </c>
      <c r="AG555" s="297">
        <v>0.47222222222222227</v>
      </c>
      <c r="AH555" s="9">
        <f t="shared" si="320"/>
        <v>3.4722222222222654E-3</v>
      </c>
      <c r="AI555" s="154">
        <f t="shared" si="294"/>
        <v>0</v>
      </c>
      <c r="AJ555" s="154">
        <f t="shared" si="295"/>
        <v>5</v>
      </c>
      <c r="AK555" s="297">
        <v>0.47222222222222227</v>
      </c>
      <c r="AL555" s="297">
        <v>0.47569444444444442</v>
      </c>
      <c r="AM555" s="9">
        <f t="shared" si="329"/>
        <v>3.4722222222221544E-3</v>
      </c>
      <c r="AN555" s="568">
        <f t="shared" si="321"/>
        <v>0.23611111111111108</v>
      </c>
      <c r="AO555" s="10">
        <f t="shared" si="330"/>
        <v>5</v>
      </c>
      <c r="AP555" s="10">
        <f t="shared" si="331"/>
        <v>40</v>
      </c>
      <c r="AQ555" s="565">
        <f t="shared" si="311"/>
        <v>4.7916666666666614E-2</v>
      </c>
      <c r="AR555" s="10">
        <f t="shared" si="325"/>
        <v>1</v>
      </c>
      <c r="AS555" s="10">
        <f t="shared" si="326"/>
        <v>9</v>
      </c>
      <c r="AT555" s="559">
        <v>0</v>
      </c>
      <c r="AU555" s="559">
        <v>0</v>
      </c>
      <c r="AV555" s="559">
        <v>0</v>
      </c>
      <c r="AW555" s="546">
        <f t="shared" ref="AW555:AW566" si="361">HOUR(AV555)</f>
        <v>0</v>
      </c>
      <c r="AX555" s="546">
        <f t="shared" si="349"/>
        <v>0</v>
      </c>
      <c r="AY555" s="559">
        <v>0</v>
      </c>
      <c r="AZ555" s="546">
        <f t="shared" si="359"/>
        <v>0</v>
      </c>
      <c r="BA555" s="546">
        <f t="shared" si="360"/>
        <v>0</v>
      </c>
      <c r="BB555" s="559">
        <v>0</v>
      </c>
      <c r="BC555" s="546">
        <f t="shared" si="352"/>
        <v>0</v>
      </c>
      <c r="BD555" s="546">
        <f t="shared" si="353"/>
        <v>0</v>
      </c>
      <c r="BE555" s="559">
        <v>6.0416666666666667E-2</v>
      </c>
      <c r="BF555" s="546">
        <f t="shared" si="354"/>
        <v>1</v>
      </c>
      <c r="BG555" s="546">
        <f t="shared" si="355"/>
        <v>27</v>
      </c>
      <c r="BH555" s="559">
        <v>0</v>
      </c>
      <c r="BI555" s="637">
        <f>HOUR(BH555)</f>
        <v>0</v>
      </c>
      <c r="BJ555" s="637">
        <f>MINUTE(BH555)</f>
        <v>0</v>
      </c>
      <c r="BK555" s="642">
        <f t="shared" si="312"/>
        <v>62.960689655172409</v>
      </c>
    </row>
    <row r="556" spans="1:63" x14ac:dyDescent="0.25">
      <c r="A556" s="610">
        <v>40867</v>
      </c>
      <c r="B556" s="613">
        <v>11</v>
      </c>
      <c r="C556" s="611">
        <v>2</v>
      </c>
      <c r="D556" s="612" t="s">
        <v>454</v>
      </c>
      <c r="E556" s="612" t="s">
        <v>276</v>
      </c>
      <c r="F556" s="535">
        <v>3910.74</v>
      </c>
      <c r="G556" s="611">
        <v>59</v>
      </c>
      <c r="H556" s="611">
        <v>0</v>
      </c>
      <c r="I556" s="559">
        <v>0.2951388888888889</v>
      </c>
      <c r="J556" s="559">
        <v>0.2951388888888889</v>
      </c>
      <c r="K556" s="297">
        <v>0.2986111111111111</v>
      </c>
      <c r="L556" s="565">
        <f t="shared" si="317"/>
        <v>3.4722222222222099E-3</v>
      </c>
      <c r="M556" s="297">
        <v>0.34027777777777773</v>
      </c>
      <c r="N556" s="565">
        <f t="shared" si="318"/>
        <v>4.166666666666663E-2</v>
      </c>
      <c r="O556" s="297">
        <v>0.3576388888888889</v>
      </c>
      <c r="P556" s="565">
        <f t="shared" si="319"/>
        <v>1.736111111111116E-2</v>
      </c>
      <c r="Q556" s="297">
        <v>0.3611111111111111</v>
      </c>
      <c r="R556" s="297">
        <v>0.37847222222222227</v>
      </c>
      <c r="S556" s="9">
        <f t="shared" si="336"/>
        <v>1.736111111111116E-2</v>
      </c>
      <c r="T556" s="297">
        <v>0.3611111111111111</v>
      </c>
      <c r="U556" s="297">
        <v>0.37847222222222227</v>
      </c>
      <c r="V556" s="9">
        <f t="shared" si="346"/>
        <v>1.736111111111116E-2</v>
      </c>
      <c r="W556" s="297">
        <v>0.38263888888888892</v>
      </c>
      <c r="X556" s="9">
        <f t="shared" si="347"/>
        <v>4.1666666666666519E-3</v>
      </c>
      <c r="Y556" s="297">
        <v>0.3833333333333333</v>
      </c>
      <c r="Z556" s="155">
        <f t="shared" si="348"/>
        <v>6.9444444444438647E-4</v>
      </c>
      <c r="AA556" s="297">
        <v>0.53541666666666665</v>
      </c>
      <c r="AB556" s="565">
        <f t="shared" si="307"/>
        <v>0.15208333333333335</v>
      </c>
      <c r="AC556" s="297">
        <v>0.53541666666666665</v>
      </c>
      <c r="AD556" s="297">
        <v>0.53541666666666665</v>
      </c>
      <c r="AE556" s="9">
        <f t="shared" ref="AE556:AE587" si="362">AD556-AC556</f>
        <v>0</v>
      </c>
      <c r="AF556" s="297">
        <v>0.54166666666666663</v>
      </c>
      <c r="AG556" s="297">
        <v>0.54513888888888895</v>
      </c>
      <c r="AH556" s="9">
        <f t="shared" si="320"/>
        <v>3.4722222222223209E-3</v>
      </c>
      <c r="AI556" s="154">
        <f t="shared" si="294"/>
        <v>0</v>
      </c>
      <c r="AJ556" s="154">
        <f t="shared" si="295"/>
        <v>5</v>
      </c>
      <c r="AK556" s="297">
        <v>0.54513888888888895</v>
      </c>
      <c r="AL556" s="297">
        <v>0.54861111111111105</v>
      </c>
      <c r="AM556" s="9">
        <f t="shared" si="329"/>
        <v>3.4722222222220989E-3</v>
      </c>
      <c r="AN556" s="568">
        <f t="shared" si="321"/>
        <v>0.25347222222222215</v>
      </c>
      <c r="AO556" s="10">
        <f t="shared" si="330"/>
        <v>6</v>
      </c>
      <c r="AP556" s="10">
        <f t="shared" si="331"/>
        <v>5</v>
      </c>
      <c r="AQ556" s="565">
        <f t="shared" si="311"/>
        <v>0.05</v>
      </c>
      <c r="AR556" s="10">
        <f t="shared" si="325"/>
        <v>1</v>
      </c>
      <c r="AS556" s="10">
        <f t="shared" si="326"/>
        <v>12</v>
      </c>
      <c r="AT556" s="559">
        <v>0</v>
      </c>
      <c r="AU556" s="559">
        <v>0</v>
      </c>
      <c r="AV556" s="559">
        <v>0</v>
      </c>
      <c r="AW556" s="546">
        <f t="shared" si="361"/>
        <v>0</v>
      </c>
      <c r="AX556" s="546">
        <f t="shared" si="349"/>
        <v>0</v>
      </c>
      <c r="AY556" s="559">
        <v>0</v>
      </c>
      <c r="AZ556" s="546">
        <f t="shared" si="359"/>
        <v>0</v>
      </c>
      <c r="BA556" s="546">
        <f t="shared" si="360"/>
        <v>0</v>
      </c>
      <c r="BB556" s="559">
        <v>0</v>
      </c>
      <c r="BC556" s="546">
        <f t="shared" si="352"/>
        <v>0</v>
      </c>
      <c r="BD556" s="546">
        <f t="shared" si="353"/>
        <v>0</v>
      </c>
      <c r="BE556" s="559">
        <v>0.10208333333333335</v>
      </c>
      <c r="BF556" s="546">
        <f t="shared" si="354"/>
        <v>2</v>
      </c>
      <c r="BG556" s="546">
        <f t="shared" si="355"/>
        <v>27</v>
      </c>
      <c r="BH556" s="559">
        <v>0</v>
      </c>
      <c r="BI556" s="637">
        <f t="shared" ref="BI556:BI566" si="363">HOUR(BH556)</f>
        <v>0</v>
      </c>
      <c r="BJ556" s="637">
        <f t="shared" ref="BJ556:BJ566" si="364">MINUTE(BH556)</f>
        <v>0</v>
      </c>
      <c r="BK556" s="642">
        <f t="shared" si="312"/>
        <v>66.283728813559321</v>
      </c>
    </row>
    <row r="557" spans="1:63" x14ac:dyDescent="0.25">
      <c r="A557" s="610">
        <v>40867</v>
      </c>
      <c r="B557" s="613">
        <v>11</v>
      </c>
      <c r="C557" s="611">
        <v>11</v>
      </c>
      <c r="D557" s="612" t="s">
        <v>453</v>
      </c>
      <c r="E557" s="612" t="s">
        <v>265</v>
      </c>
      <c r="F557" s="535">
        <v>3375.67</v>
      </c>
      <c r="G557" s="611">
        <v>56</v>
      </c>
      <c r="H557" s="611">
        <v>3</v>
      </c>
      <c r="I557" s="559">
        <v>0.39583333333333331</v>
      </c>
      <c r="J557" s="559">
        <v>0.39583333333333331</v>
      </c>
      <c r="K557" s="297">
        <v>0.5</v>
      </c>
      <c r="L557" s="565">
        <f t="shared" si="317"/>
        <v>0.10416666666666669</v>
      </c>
      <c r="M557" s="297">
        <v>0.52083333333333337</v>
      </c>
      <c r="N557" s="565">
        <f t="shared" si="318"/>
        <v>2.083333333333337E-2</v>
      </c>
      <c r="O557" s="297">
        <v>0.55208333333333337</v>
      </c>
      <c r="P557" s="565">
        <f t="shared" si="319"/>
        <v>3.125E-2</v>
      </c>
      <c r="Q557" s="297">
        <v>0.55208333333333337</v>
      </c>
      <c r="R557" s="297">
        <v>0.55208333333333337</v>
      </c>
      <c r="S557" s="9">
        <f t="shared" si="336"/>
        <v>0</v>
      </c>
      <c r="T557" s="297">
        <v>0.55208333333333337</v>
      </c>
      <c r="U557" s="297">
        <v>0.55208333333333337</v>
      </c>
      <c r="V557" s="9">
        <f t="shared" si="346"/>
        <v>0</v>
      </c>
      <c r="W557" s="297">
        <v>0.74305555555555547</v>
      </c>
      <c r="X557" s="9">
        <f t="shared" si="347"/>
        <v>0.1909722222222221</v>
      </c>
      <c r="Y557" s="297">
        <v>0.74583333333333324</v>
      </c>
      <c r="Z557" s="155">
        <f t="shared" si="348"/>
        <v>2.7777777777777679E-3</v>
      </c>
      <c r="AA557" s="297">
        <v>0.94374999999999998</v>
      </c>
      <c r="AB557" s="565">
        <f t="shared" si="307"/>
        <v>0.19791666666666674</v>
      </c>
      <c r="AC557" s="297">
        <v>0.94374999999999998</v>
      </c>
      <c r="AD557" s="297">
        <v>0.94374999999999998</v>
      </c>
      <c r="AE557" s="9">
        <f t="shared" si="362"/>
        <v>0</v>
      </c>
      <c r="AF557" s="297">
        <v>0.94930555555555562</v>
      </c>
      <c r="AG557" s="297">
        <v>0.95347222222222217</v>
      </c>
      <c r="AH557" s="9">
        <f t="shared" si="320"/>
        <v>4.1666666666665408E-3</v>
      </c>
      <c r="AI557" s="154">
        <f t="shared" si="294"/>
        <v>0</v>
      </c>
      <c r="AJ557" s="154">
        <f t="shared" si="295"/>
        <v>6</v>
      </c>
      <c r="AK557" s="297">
        <v>0.95347222222222217</v>
      </c>
      <c r="AL557" s="297">
        <v>0.95486111111111116</v>
      </c>
      <c r="AM557" s="9">
        <f t="shared" si="329"/>
        <v>1.388888888888995E-3</v>
      </c>
      <c r="AN557" s="568">
        <f t="shared" si="321"/>
        <v>0.5590277777777779</v>
      </c>
      <c r="AO557" s="10">
        <f t="shared" si="330"/>
        <v>13</v>
      </c>
      <c r="AP557" s="10">
        <f t="shared" si="331"/>
        <v>25</v>
      </c>
      <c r="AQ557" s="565">
        <f t="shared" si="311"/>
        <v>5.2083333333333398E-2</v>
      </c>
      <c r="AR557" s="10">
        <f t="shared" si="325"/>
        <v>1</v>
      </c>
      <c r="AS557" s="10">
        <f t="shared" si="326"/>
        <v>15</v>
      </c>
      <c r="AT557" s="559">
        <v>0</v>
      </c>
      <c r="AU557" s="559">
        <v>9.7222222222222224E-3</v>
      </c>
      <c r="AV557" s="559">
        <v>0</v>
      </c>
      <c r="AW557" s="546">
        <f t="shared" si="361"/>
        <v>0</v>
      </c>
      <c r="AX557" s="546">
        <f t="shared" si="349"/>
        <v>0</v>
      </c>
      <c r="AY557" s="559">
        <v>0</v>
      </c>
      <c r="AZ557" s="546">
        <f t="shared" si="359"/>
        <v>0</v>
      </c>
      <c r="BA557" s="546">
        <f t="shared" si="360"/>
        <v>0</v>
      </c>
      <c r="BB557" s="559">
        <v>0.11527777777777777</v>
      </c>
      <c r="BC557" s="546">
        <f t="shared" si="352"/>
        <v>2</v>
      </c>
      <c r="BD557" s="546">
        <f t="shared" si="353"/>
        <v>46</v>
      </c>
      <c r="BE557" s="559">
        <v>2.0833333333333332E-2</v>
      </c>
      <c r="BF557" s="546">
        <f t="shared" si="354"/>
        <v>0</v>
      </c>
      <c r="BG557" s="546">
        <f t="shared" si="355"/>
        <v>30</v>
      </c>
      <c r="BH557" s="559">
        <v>0</v>
      </c>
      <c r="BI557" s="637">
        <f t="shared" si="363"/>
        <v>0</v>
      </c>
      <c r="BJ557" s="637">
        <f t="shared" si="364"/>
        <v>0</v>
      </c>
      <c r="BK557" s="642">
        <f t="shared" si="312"/>
        <v>60.279821428571431</v>
      </c>
    </row>
    <row r="558" spans="1:63" ht="45" x14ac:dyDescent="0.25">
      <c r="A558" s="610">
        <v>40867</v>
      </c>
      <c r="B558" s="613">
        <v>11</v>
      </c>
      <c r="C558" s="611">
        <v>52</v>
      </c>
      <c r="D558" s="612" t="s">
        <v>33</v>
      </c>
      <c r="E558" s="612" t="s">
        <v>462</v>
      </c>
      <c r="F558" s="535">
        <v>3416.54</v>
      </c>
      <c r="G558" s="611">
        <v>55</v>
      </c>
      <c r="H558" s="611">
        <v>4</v>
      </c>
      <c r="I558" s="559">
        <v>0.59722222222222221</v>
      </c>
      <c r="J558" s="559">
        <v>0.59722222222222221</v>
      </c>
      <c r="K558" s="297">
        <v>0.61111111111111105</v>
      </c>
      <c r="L558" s="565">
        <f t="shared" si="317"/>
        <v>1.388888888888884E-2</v>
      </c>
      <c r="M558" s="297">
        <v>0.62152777777777779</v>
      </c>
      <c r="N558" s="565">
        <f t="shared" si="318"/>
        <v>1.0416666666666741E-2</v>
      </c>
      <c r="O558" s="297">
        <v>0.66666666666666663</v>
      </c>
      <c r="P558" s="565">
        <f t="shared" si="319"/>
        <v>4.513888888888884E-2</v>
      </c>
      <c r="Q558" s="297">
        <v>0.66666666666666663</v>
      </c>
      <c r="R558" s="297">
        <v>0.71180555555555547</v>
      </c>
      <c r="S558" s="9">
        <f t="shared" si="336"/>
        <v>4.513888888888884E-2</v>
      </c>
      <c r="T558" s="297">
        <v>0.66666666666666663</v>
      </c>
      <c r="U558" s="297">
        <v>0.71180555555555547</v>
      </c>
      <c r="V558" s="9">
        <f t="shared" si="346"/>
        <v>4.513888888888884E-2</v>
      </c>
      <c r="W558" s="297">
        <v>0.95833333333333337</v>
      </c>
      <c r="X558" s="9">
        <f t="shared" si="347"/>
        <v>0.2465277777777779</v>
      </c>
      <c r="Y558" s="297">
        <v>0.96527777777777779</v>
      </c>
      <c r="Z558" s="155">
        <f t="shared" si="348"/>
        <v>6.9444444444444198E-3</v>
      </c>
      <c r="AA558" s="297">
        <v>1.0854166666666667</v>
      </c>
      <c r="AB558" s="565">
        <f t="shared" si="307"/>
        <v>0.12013888888888891</v>
      </c>
      <c r="AC558" s="297">
        <v>1.0854166666666667</v>
      </c>
      <c r="AD558" s="297">
        <v>1.0854166666666667</v>
      </c>
      <c r="AE558" s="9">
        <f t="shared" si="362"/>
        <v>0</v>
      </c>
      <c r="AF558" s="297">
        <v>1.0909722222222222</v>
      </c>
      <c r="AG558" s="297">
        <v>1.09375</v>
      </c>
      <c r="AH558" s="9">
        <f t="shared" si="320"/>
        <v>2.7777777777777679E-3</v>
      </c>
      <c r="AI558" s="154">
        <f t="shared" si="294"/>
        <v>0</v>
      </c>
      <c r="AJ558" s="154">
        <f t="shared" si="295"/>
        <v>4</v>
      </c>
      <c r="AK558" s="297">
        <v>1.09375</v>
      </c>
      <c r="AL558" s="297">
        <v>1.0972222222222221</v>
      </c>
      <c r="AM558" s="9">
        <f t="shared" si="329"/>
        <v>3.4722222222220989E-3</v>
      </c>
      <c r="AN558" s="568">
        <f t="shared" si="321"/>
        <v>0.49999999999999989</v>
      </c>
      <c r="AO558" s="10">
        <f t="shared" si="330"/>
        <v>12</v>
      </c>
      <c r="AP558" s="10">
        <f t="shared" si="331"/>
        <v>0</v>
      </c>
      <c r="AQ558" s="565">
        <f t="shared" si="311"/>
        <v>4.4444444444444467E-2</v>
      </c>
      <c r="AR558" s="10">
        <f t="shared" ref="AR558:AR587" si="365">HOUR(AQ558)</f>
        <v>1</v>
      </c>
      <c r="AS558" s="10">
        <f t="shared" ref="AS558:AS587" si="366">MINUTE(AQ558)</f>
        <v>4</v>
      </c>
      <c r="AT558" s="559">
        <v>0</v>
      </c>
      <c r="AU558" s="559">
        <v>0</v>
      </c>
      <c r="AV558" s="559">
        <v>0</v>
      </c>
      <c r="AW558" s="546">
        <f t="shared" si="361"/>
        <v>0</v>
      </c>
      <c r="AX558" s="546">
        <f t="shared" si="349"/>
        <v>0</v>
      </c>
      <c r="AY558" s="559">
        <v>0</v>
      </c>
      <c r="AZ558" s="546">
        <f t="shared" si="359"/>
        <v>0</v>
      </c>
      <c r="BA558" s="546">
        <f t="shared" si="360"/>
        <v>0</v>
      </c>
      <c r="BB558" s="559">
        <v>0</v>
      </c>
      <c r="BC558" s="546">
        <f t="shared" si="352"/>
        <v>0</v>
      </c>
      <c r="BD558" s="546">
        <f t="shared" si="353"/>
        <v>0</v>
      </c>
      <c r="BE558" s="559">
        <v>7.5694444444444439E-2</v>
      </c>
      <c r="BF558" s="546">
        <f t="shared" si="354"/>
        <v>1</v>
      </c>
      <c r="BG558" s="546">
        <f t="shared" si="355"/>
        <v>49</v>
      </c>
      <c r="BH558" s="559">
        <v>0</v>
      </c>
      <c r="BI558" s="637">
        <f t="shared" si="363"/>
        <v>0</v>
      </c>
      <c r="BJ558" s="637">
        <f t="shared" si="364"/>
        <v>0</v>
      </c>
      <c r="BK558" s="642">
        <f t="shared" si="312"/>
        <v>62.118909090909092</v>
      </c>
    </row>
    <row r="559" spans="1:63" x14ac:dyDescent="0.25">
      <c r="A559" s="610">
        <v>40867</v>
      </c>
      <c r="B559" s="613">
        <v>11</v>
      </c>
      <c r="C559" s="611">
        <v>3</v>
      </c>
      <c r="D559" s="612" t="s">
        <v>460</v>
      </c>
      <c r="E559" s="612" t="s">
        <v>276</v>
      </c>
      <c r="F559" s="535">
        <v>3802.7</v>
      </c>
      <c r="G559" s="611">
        <v>58</v>
      </c>
      <c r="H559" s="611">
        <v>1</v>
      </c>
      <c r="I559" s="559">
        <v>0.89583333333333337</v>
      </c>
      <c r="J559" s="559">
        <v>0.89583333333333337</v>
      </c>
      <c r="K559" s="297">
        <v>0.90972222222222221</v>
      </c>
      <c r="L559" s="565">
        <f t="shared" si="317"/>
        <v>1.388888888888884E-2</v>
      </c>
      <c r="M559" s="297">
        <v>0.92361111111111116</v>
      </c>
      <c r="N559" s="565">
        <f t="shared" si="318"/>
        <v>1.3888888888888951E-2</v>
      </c>
      <c r="O559" s="297">
        <v>0.96527777777777779</v>
      </c>
      <c r="P559" s="565">
        <f t="shared" si="319"/>
        <v>4.166666666666663E-2</v>
      </c>
      <c r="Q559" s="297">
        <v>0.96527777777777779</v>
      </c>
      <c r="R559" s="297">
        <v>1.0208333333333333</v>
      </c>
      <c r="S559" s="9">
        <f t="shared" si="336"/>
        <v>5.5555555555555469E-2</v>
      </c>
      <c r="T559" s="297">
        <v>0.96527777777777779</v>
      </c>
      <c r="U559" s="297">
        <v>1.0208333333333333</v>
      </c>
      <c r="V559" s="9">
        <f t="shared" si="346"/>
        <v>5.5555555555555469E-2</v>
      </c>
      <c r="W559" s="297">
        <v>1.1041666666666667</v>
      </c>
      <c r="X559" s="9">
        <f t="shared" si="347"/>
        <v>8.3333333333333481E-2</v>
      </c>
      <c r="Y559" s="297">
        <v>1.1111111111111112</v>
      </c>
      <c r="Z559" s="155">
        <f t="shared" si="348"/>
        <v>6.9444444444444198E-3</v>
      </c>
      <c r="AA559" s="297">
        <v>1.2041666666666666</v>
      </c>
      <c r="AB559" s="565">
        <f t="shared" si="307"/>
        <v>9.3055555555555447E-2</v>
      </c>
      <c r="AC559" s="297">
        <v>1.2041666666666666</v>
      </c>
      <c r="AD559" s="297">
        <v>1.2041666666666666</v>
      </c>
      <c r="AE559" s="9">
        <f t="shared" si="362"/>
        <v>0</v>
      </c>
      <c r="AF559" s="297">
        <v>1.2118055555555556</v>
      </c>
      <c r="AG559" s="297">
        <v>1.21875</v>
      </c>
      <c r="AH559" s="9">
        <f t="shared" si="320"/>
        <v>6.9444444444444198E-3</v>
      </c>
      <c r="AI559" s="154">
        <f t="shared" si="294"/>
        <v>0</v>
      </c>
      <c r="AJ559" s="154">
        <f t="shared" si="295"/>
        <v>10</v>
      </c>
      <c r="AK559" s="297">
        <v>1.21875</v>
      </c>
      <c r="AL559" s="297">
        <v>1.2222222222222221</v>
      </c>
      <c r="AM559" s="9">
        <f t="shared" si="329"/>
        <v>3.4722222222220989E-3</v>
      </c>
      <c r="AN559" s="568">
        <f t="shared" si="321"/>
        <v>0.32638888888888873</v>
      </c>
      <c r="AO559" s="10">
        <f t="shared" si="330"/>
        <v>7</v>
      </c>
      <c r="AP559" s="10">
        <f t="shared" si="331"/>
        <v>50</v>
      </c>
      <c r="AQ559" s="565">
        <f t="shared" si="311"/>
        <v>4.4444444444444335E-2</v>
      </c>
      <c r="AR559" s="10">
        <f t="shared" si="365"/>
        <v>1</v>
      </c>
      <c r="AS559" s="10">
        <f t="shared" si="366"/>
        <v>4</v>
      </c>
      <c r="AT559" s="559">
        <v>0</v>
      </c>
      <c r="AU559" s="559">
        <v>0</v>
      </c>
      <c r="AV559" s="559">
        <v>0</v>
      </c>
      <c r="AW559" s="546">
        <f t="shared" si="361"/>
        <v>0</v>
      </c>
      <c r="AX559" s="546">
        <f t="shared" si="349"/>
        <v>0</v>
      </c>
      <c r="AY559" s="559">
        <v>0</v>
      </c>
      <c r="AZ559" s="546">
        <f t="shared" si="359"/>
        <v>0</v>
      </c>
      <c r="BA559" s="546">
        <f t="shared" si="360"/>
        <v>0</v>
      </c>
      <c r="BB559" s="559">
        <v>0</v>
      </c>
      <c r="BC559" s="546">
        <f t="shared" si="352"/>
        <v>0</v>
      </c>
      <c r="BD559" s="546">
        <f t="shared" si="353"/>
        <v>0</v>
      </c>
      <c r="BE559" s="559">
        <v>4.8611111111111112E-2</v>
      </c>
      <c r="BF559" s="546">
        <f t="shared" si="354"/>
        <v>1</v>
      </c>
      <c r="BG559" s="546">
        <f t="shared" si="355"/>
        <v>10</v>
      </c>
      <c r="BH559" s="559">
        <v>0</v>
      </c>
      <c r="BI559" s="637">
        <f t="shared" si="363"/>
        <v>0</v>
      </c>
      <c r="BJ559" s="637">
        <f t="shared" si="364"/>
        <v>0</v>
      </c>
      <c r="BK559" s="642">
        <f t="shared" si="312"/>
        <v>65.563793103448276</v>
      </c>
    </row>
    <row r="560" spans="1:63" x14ac:dyDescent="0.25">
      <c r="A560" s="610">
        <v>40868</v>
      </c>
      <c r="B560" s="613">
        <v>11</v>
      </c>
      <c r="C560" s="611">
        <v>3</v>
      </c>
      <c r="D560" s="612" t="s">
        <v>277</v>
      </c>
      <c r="E560" s="612" t="s">
        <v>276</v>
      </c>
      <c r="F560" s="535">
        <v>3418.83</v>
      </c>
      <c r="G560" s="611">
        <v>58</v>
      </c>
      <c r="H560" s="611">
        <v>1</v>
      </c>
      <c r="I560" s="559">
        <v>0.13541666666666666</v>
      </c>
      <c r="J560" s="559">
        <v>0.13541666666666666</v>
      </c>
      <c r="K560" s="297">
        <v>0.1423611111111111</v>
      </c>
      <c r="L560" s="565">
        <f t="shared" si="317"/>
        <v>6.9444444444444475E-3</v>
      </c>
      <c r="M560" s="297">
        <v>0.15625</v>
      </c>
      <c r="N560" s="565">
        <f t="shared" si="318"/>
        <v>1.3888888888888895E-2</v>
      </c>
      <c r="O560" s="297">
        <v>0.19444444444444445</v>
      </c>
      <c r="P560" s="565">
        <f t="shared" si="319"/>
        <v>3.8194444444444448E-2</v>
      </c>
      <c r="Q560" s="297">
        <v>0.20138888888888887</v>
      </c>
      <c r="R560" s="297">
        <v>0.24305555555555555</v>
      </c>
      <c r="S560" s="9">
        <f t="shared" si="336"/>
        <v>4.1666666666666685E-2</v>
      </c>
      <c r="T560" s="297">
        <v>0.20138888888888887</v>
      </c>
      <c r="U560" s="297">
        <v>0.24305555555555555</v>
      </c>
      <c r="V560" s="9">
        <f t="shared" si="346"/>
        <v>4.1666666666666685E-2</v>
      </c>
      <c r="W560" s="297">
        <v>0.24652777777777779</v>
      </c>
      <c r="X560" s="9">
        <f t="shared" si="347"/>
        <v>3.4722222222222376E-3</v>
      </c>
      <c r="Y560" s="297">
        <v>0.24652777777777779</v>
      </c>
      <c r="Z560" s="155">
        <f t="shared" si="348"/>
        <v>0</v>
      </c>
      <c r="AA560" s="297">
        <v>0.31666666666666665</v>
      </c>
      <c r="AB560" s="565">
        <f t="shared" si="307"/>
        <v>7.0138888888888862E-2</v>
      </c>
      <c r="AC560" s="297">
        <v>0.31666666666666665</v>
      </c>
      <c r="AD560" s="297">
        <v>0.31666666666666665</v>
      </c>
      <c r="AE560" s="9">
        <f t="shared" si="362"/>
        <v>0</v>
      </c>
      <c r="AF560" s="297">
        <v>0.32291666666666669</v>
      </c>
      <c r="AG560" s="297">
        <v>0.3298611111111111</v>
      </c>
      <c r="AH560" s="9">
        <f t="shared" si="320"/>
        <v>6.9444444444444198E-3</v>
      </c>
      <c r="AI560" s="154">
        <f t="shared" si="294"/>
        <v>0</v>
      </c>
      <c r="AJ560" s="154">
        <f t="shared" si="295"/>
        <v>10</v>
      </c>
      <c r="AK560" s="297">
        <v>0.3298611111111111</v>
      </c>
      <c r="AL560" s="297">
        <v>0.33333333333333331</v>
      </c>
      <c r="AM560" s="9">
        <f t="shared" si="329"/>
        <v>3.4722222222222099E-3</v>
      </c>
      <c r="AN560" s="568">
        <f t="shared" si="321"/>
        <v>0.19791666666666666</v>
      </c>
      <c r="AO560" s="10">
        <f t="shared" si="330"/>
        <v>4</v>
      </c>
      <c r="AP560" s="10">
        <f t="shared" si="331"/>
        <v>45</v>
      </c>
      <c r="AQ560" s="565">
        <f t="shared" si="311"/>
        <v>4.5138888888888867E-2</v>
      </c>
      <c r="AR560" s="10">
        <f t="shared" si="365"/>
        <v>1</v>
      </c>
      <c r="AS560" s="10">
        <f t="shared" si="366"/>
        <v>5</v>
      </c>
      <c r="AT560" s="559">
        <v>0</v>
      </c>
      <c r="AU560" s="559">
        <v>0</v>
      </c>
      <c r="AV560" s="559">
        <v>0</v>
      </c>
      <c r="AW560" s="546">
        <f t="shared" si="361"/>
        <v>0</v>
      </c>
      <c r="AX560" s="546">
        <f t="shared" si="349"/>
        <v>0</v>
      </c>
      <c r="AY560" s="559">
        <v>0</v>
      </c>
      <c r="AZ560" s="546">
        <f t="shared" si="359"/>
        <v>0</v>
      </c>
      <c r="BA560" s="546">
        <f t="shared" si="360"/>
        <v>0</v>
      </c>
      <c r="BB560" s="559">
        <v>0</v>
      </c>
      <c r="BC560" s="546">
        <f t="shared" si="352"/>
        <v>0</v>
      </c>
      <c r="BD560" s="546">
        <f t="shared" si="353"/>
        <v>0</v>
      </c>
      <c r="BE560" s="559">
        <v>2.4999999999999998E-2</v>
      </c>
      <c r="BF560" s="546">
        <f t="shared" si="354"/>
        <v>0</v>
      </c>
      <c r="BG560" s="546">
        <f t="shared" si="355"/>
        <v>36</v>
      </c>
      <c r="BH560" s="559">
        <v>0</v>
      </c>
      <c r="BI560" s="637">
        <f t="shared" si="363"/>
        <v>0</v>
      </c>
      <c r="BJ560" s="637">
        <f t="shared" si="364"/>
        <v>0</v>
      </c>
      <c r="BK560" s="642">
        <f t="shared" si="312"/>
        <v>58.945344827586204</v>
      </c>
    </row>
    <row r="561" spans="1:63" x14ac:dyDescent="0.25">
      <c r="A561" s="610">
        <v>40868</v>
      </c>
      <c r="B561" s="613">
        <v>11</v>
      </c>
      <c r="C561" s="611">
        <v>53</v>
      </c>
      <c r="D561" s="612" t="s">
        <v>33</v>
      </c>
      <c r="E561" s="612" t="s">
        <v>444</v>
      </c>
      <c r="F561" s="535">
        <v>3385.8</v>
      </c>
      <c r="G561" s="611">
        <v>55</v>
      </c>
      <c r="H561" s="611">
        <v>4</v>
      </c>
      <c r="I561" s="559">
        <v>0.73263888888888884</v>
      </c>
      <c r="J561" s="559">
        <v>0.73263888888888884</v>
      </c>
      <c r="K561" s="297">
        <v>0.73611111111111116</v>
      </c>
      <c r="L561" s="565">
        <f t="shared" si="317"/>
        <v>3.4722222222223209E-3</v>
      </c>
      <c r="M561" s="297">
        <v>0.74305555555555547</v>
      </c>
      <c r="N561" s="565">
        <f t="shared" si="318"/>
        <v>6.9444444444443088E-3</v>
      </c>
      <c r="O561" s="297">
        <v>0.76736111111111116</v>
      </c>
      <c r="P561" s="565">
        <f t="shared" si="319"/>
        <v>2.4305555555555691E-2</v>
      </c>
      <c r="Q561" s="297">
        <v>0.77083333333333337</v>
      </c>
      <c r="R561" s="297">
        <v>0.79513888888888884</v>
      </c>
      <c r="S561" s="9">
        <f t="shared" si="336"/>
        <v>2.4305555555555469E-2</v>
      </c>
      <c r="T561" s="297">
        <v>0.77083333333333337</v>
      </c>
      <c r="U561" s="297">
        <v>0.79513888888888884</v>
      </c>
      <c r="V561" s="9">
        <f t="shared" si="346"/>
        <v>2.4305555555555469E-2</v>
      </c>
      <c r="W561" s="297">
        <v>0.79652777777777783</v>
      </c>
      <c r="X561" s="9">
        <f t="shared" si="347"/>
        <v>1.388888888888995E-3</v>
      </c>
      <c r="Y561" s="297">
        <v>0.79722222222222217</v>
      </c>
      <c r="Z561" s="155">
        <f t="shared" si="348"/>
        <v>6.9444444444433095E-4</v>
      </c>
      <c r="AA561" s="297">
        <v>0.91249999999999998</v>
      </c>
      <c r="AB561" s="565">
        <f t="shared" si="307"/>
        <v>0.11527777777777781</v>
      </c>
      <c r="AC561" s="297">
        <v>0.91249999999999998</v>
      </c>
      <c r="AD561" s="297">
        <v>0.91249999999999998</v>
      </c>
      <c r="AE561" s="9">
        <f t="shared" si="362"/>
        <v>0</v>
      </c>
      <c r="AF561" s="297">
        <v>0.91875000000000007</v>
      </c>
      <c r="AG561" s="297">
        <v>0.92152777777777783</v>
      </c>
      <c r="AH561" s="9">
        <f t="shared" si="320"/>
        <v>2.7777777777777679E-3</v>
      </c>
      <c r="AI561" s="154">
        <f t="shared" si="294"/>
        <v>0</v>
      </c>
      <c r="AJ561" s="154">
        <f t="shared" si="295"/>
        <v>4</v>
      </c>
      <c r="AK561" s="297">
        <v>0.92152777777777783</v>
      </c>
      <c r="AL561" s="297">
        <v>0.92361111111111116</v>
      </c>
      <c r="AM561" s="9">
        <f t="shared" ref="AM561:AM582" si="367">AL561-AK561</f>
        <v>2.0833333333333259E-3</v>
      </c>
      <c r="AN561" s="568">
        <f t="shared" si="321"/>
        <v>0.19097222222222232</v>
      </c>
      <c r="AO561" s="10">
        <f t="shared" ref="AO561:AO582" si="368">HOUR(AN561)</f>
        <v>4</v>
      </c>
      <c r="AP561" s="10">
        <f t="shared" ref="AP561:AP582" si="369">MINUTE(AN561)</f>
        <v>35</v>
      </c>
      <c r="AQ561" s="565">
        <f t="shared" si="311"/>
        <v>5.1388888888888928E-2</v>
      </c>
      <c r="AR561" s="10">
        <f t="shared" si="365"/>
        <v>1</v>
      </c>
      <c r="AS561" s="10">
        <f t="shared" si="366"/>
        <v>14</v>
      </c>
      <c r="AT561" s="559">
        <v>0</v>
      </c>
      <c r="AU561" s="559">
        <v>0</v>
      </c>
      <c r="AV561" s="559">
        <v>0</v>
      </c>
      <c r="AW561" s="546">
        <f t="shared" si="361"/>
        <v>0</v>
      </c>
      <c r="AX561" s="546">
        <f t="shared" si="349"/>
        <v>0</v>
      </c>
      <c r="AY561" s="559">
        <v>0</v>
      </c>
      <c r="AZ561" s="546">
        <f t="shared" si="359"/>
        <v>0</v>
      </c>
      <c r="BA561" s="546">
        <f t="shared" si="360"/>
        <v>0</v>
      </c>
      <c r="BB561" s="559">
        <v>0</v>
      </c>
      <c r="BC561" s="546">
        <f t="shared" ref="BC561:BC566" si="370">HOUR(BB561)</f>
        <v>0</v>
      </c>
      <c r="BD561" s="546">
        <f t="shared" ref="BD561:BD566" si="371">MINUTE(BB561)</f>
        <v>0</v>
      </c>
      <c r="BE561" s="559">
        <v>6.3888888888888884E-2</v>
      </c>
      <c r="BF561" s="546">
        <f t="shared" si="354"/>
        <v>1</v>
      </c>
      <c r="BG561" s="546">
        <f t="shared" si="355"/>
        <v>32</v>
      </c>
      <c r="BH561" s="559">
        <v>0</v>
      </c>
      <c r="BI561" s="637">
        <f t="shared" si="363"/>
        <v>0</v>
      </c>
      <c r="BJ561" s="637">
        <f t="shared" si="364"/>
        <v>0</v>
      </c>
      <c r="BK561" s="642">
        <f t="shared" si="312"/>
        <v>61.56</v>
      </c>
    </row>
    <row r="562" spans="1:63" x14ac:dyDescent="0.25">
      <c r="A562" s="610">
        <v>40868</v>
      </c>
      <c r="B562" s="613">
        <v>11</v>
      </c>
      <c r="C562" s="611">
        <v>6</v>
      </c>
      <c r="D562" s="612" t="s">
        <v>224</v>
      </c>
      <c r="E562" s="612" t="s">
        <v>225</v>
      </c>
      <c r="F562" s="535">
        <v>3668.94</v>
      </c>
      <c r="G562" s="611">
        <v>59</v>
      </c>
      <c r="H562" s="611">
        <v>0</v>
      </c>
      <c r="I562" s="559">
        <v>0.79166666666666663</v>
      </c>
      <c r="J562" s="559">
        <v>0.79166666666666663</v>
      </c>
      <c r="K562" s="297">
        <v>0.79513888888888884</v>
      </c>
      <c r="L562" s="565">
        <f t="shared" si="317"/>
        <v>3.4722222222222099E-3</v>
      </c>
      <c r="M562" s="297">
        <v>0.82291666666666663</v>
      </c>
      <c r="N562" s="565">
        <f t="shared" si="318"/>
        <v>2.777777777777779E-2</v>
      </c>
      <c r="O562" s="297">
        <v>0.83680555555555547</v>
      </c>
      <c r="P562" s="565">
        <f t="shared" si="319"/>
        <v>1.388888888888884E-2</v>
      </c>
      <c r="Q562" s="297">
        <v>0.86111111111111116</v>
      </c>
      <c r="R562" s="297">
        <v>0.96527777777777779</v>
      </c>
      <c r="S562" s="9">
        <f t="shared" si="336"/>
        <v>0.10416666666666663</v>
      </c>
      <c r="T562" s="297">
        <v>0.86111111111111116</v>
      </c>
      <c r="U562" s="297">
        <v>0.96527777777777779</v>
      </c>
      <c r="V562" s="9">
        <f t="shared" si="346"/>
        <v>0.10416666666666663</v>
      </c>
      <c r="W562" s="297">
        <v>0.97013888888888899</v>
      </c>
      <c r="X562" s="9">
        <f t="shared" si="347"/>
        <v>4.8611111111112049E-3</v>
      </c>
      <c r="Y562" s="297">
        <v>0.97152777777777777</v>
      </c>
      <c r="Z562" s="155">
        <f t="shared" si="348"/>
        <v>1.3888888888887729E-3</v>
      </c>
      <c r="AA562" s="297">
        <v>1.0395833333333333</v>
      </c>
      <c r="AB562" s="565">
        <f t="shared" si="307"/>
        <v>6.8055555555555536E-2</v>
      </c>
      <c r="AC562" s="297">
        <v>1.0395833333333333</v>
      </c>
      <c r="AD562" s="297">
        <v>1.0395833333333333</v>
      </c>
      <c r="AE562" s="9">
        <f t="shared" si="362"/>
        <v>0</v>
      </c>
      <c r="AF562" s="297">
        <v>1.0694444444444444</v>
      </c>
      <c r="AG562" s="297">
        <v>1.0763888888888888</v>
      </c>
      <c r="AH562" s="9">
        <f t="shared" si="320"/>
        <v>6.9444444444444198E-3</v>
      </c>
      <c r="AI562" s="154">
        <f t="shared" si="294"/>
        <v>0</v>
      </c>
      <c r="AJ562" s="154">
        <f t="shared" si="295"/>
        <v>10</v>
      </c>
      <c r="AK562" s="297">
        <v>1.0763888888888888</v>
      </c>
      <c r="AL562" s="297">
        <v>1.0798611111111112</v>
      </c>
      <c r="AM562" s="9">
        <f t="shared" si="367"/>
        <v>3.4722222222223209E-3</v>
      </c>
      <c r="AN562" s="568">
        <f t="shared" si="321"/>
        <v>0.28819444444444453</v>
      </c>
      <c r="AO562" s="10">
        <f t="shared" si="368"/>
        <v>6</v>
      </c>
      <c r="AP562" s="10">
        <f t="shared" si="369"/>
        <v>55</v>
      </c>
      <c r="AQ562" s="565">
        <f t="shared" si="311"/>
        <v>5.2083333333333315E-2</v>
      </c>
      <c r="AR562" s="10">
        <f t="shared" si="365"/>
        <v>1</v>
      </c>
      <c r="AS562" s="10">
        <f t="shared" si="366"/>
        <v>15</v>
      </c>
      <c r="AT562" s="559">
        <v>0</v>
      </c>
      <c r="AU562" s="559">
        <v>0</v>
      </c>
      <c r="AV562" s="559">
        <v>0</v>
      </c>
      <c r="AW562" s="546">
        <f t="shared" si="361"/>
        <v>0</v>
      </c>
      <c r="AX562" s="546">
        <f t="shared" si="349"/>
        <v>0</v>
      </c>
      <c r="AY562" s="559">
        <v>0</v>
      </c>
      <c r="AZ562" s="546">
        <f t="shared" si="359"/>
        <v>0</v>
      </c>
      <c r="BA562" s="546">
        <f t="shared" si="360"/>
        <v>0</v>
      </c>
      <c r="BB562" s="559">
        <v>0</v>
      </c>
      <c r="BC562" s="546">
        <f t="shared" si="370"/>
        <v>0</v>
      </c>
      <c r="BD562" s="546">
        <f t="shared" si="371"/>
        <v>0</v>
      </c>
      <c r="BE562" s="559">
        <v>1.5972222222222224E-2</v>
      </c>
      <c r="BF562" s="546">
        <f t="shared" si="354"/>
        <v>0</v>
      </c>
      <c r="BG562" s="546">
        <f t="shared" si="355"/>
        <v>23</v>
      </c>
      <c r="BH562" s="559">
        <v>0</v>
      </c>
      <c r="BI562" s="637">
        <f t="shared" si="363"/>
        <v>0</v>
      </c>
      <c r="BJ562" s="637">
        <f t="shared" si="364"/>
        <v>0</v>
      </c>
      <c r="BK562" s="642">
        <f t="shared" si="312"/>
        <v>62.185423728813561</v>
      </c>
    </row>
    <row r="563" spans="1:63" x14ac:dyDescent="0.25">
      <c r="A563" s="610">
        <v>40868</v>
      </c>
      <c r="B563" s="613">
        <v>11</v>
      </c>
      <c r="C563" s="611">
        <v>12</v>
      </c>
      <c r="D563" s="612" t="s">
        <v>453</v>
      </c>
      <c r="E563" s="612" t="s">
        <v>265</v>
      </c>
      <c r="F563" s="535">
        <v>3423.62</v>
      </c>
      <c r="G563" s="611">
        <v>58</v>
      </c>
      <c r="H563" s="611">
        <v>1</v>
      </c>
      <c r="I563" s="559">
        <v>0.94444444444444453</v>
      </c>
      <c r="J563" s="559">
        <v>0.94444444444444453</v>
      </c>
      <c r="K563" s="297">
        <v>0.95138888888888884</v>
      </c>
      <c r="L563" s="565">
        <f t="shared" si="317"/>
        <v>6.9444444444443088E-3</v>
      </c>
      <c r="M563" s="297">
        <v>0.95833333333333337</v>
      </c>
      <c r="N563" s="565">
        <f t="shared" si="318"/>
        <v>6.9444444444445308E-3</v>
      </c>
      <c r="O563" s="297">
        <v>0.98611111111111116</v>
      </c>
      <c r="P563" s="565">
        <f t="shared" si="319"/>
        <v>2.777777777777779E-2</v>
      </c>
      <c r="Q563" s="297">
        <v>0.98611111111111116</v>
      </c>
      <c r="R563" s="297">
        <v>0.98611111111111116</v>
      </c>
      <c r="S563" s="9">
        <f t="shared" si="336"/>
        <v>0</v>
      </c>
      <c r="T563" s="297">
        <v>0.98611111111111116</v>
      </c>
      <c r="U563" s="297">
        <v>0.98611111111111116</v>
      </c>
      <c r="V563" s="9">
        <f t="shared" si="346"/>
        <v>0</v>
      </c>
      <c r="W563" s="297">
        <v>1.0819444444444444</v>
      </c>
      <c r="X563" s="9">
        <f t="shared" si="347"/>
        <v>9.5833333333333215E-2</v>
      </c>
      <c r="Y563" s="297">
        <v>1.0826388888888889</v>
      </c>
      <c r="Z563" s="155">
        <f t="shared" si="348"/>
        <v>6.94444444444553E-4</v>
      </c>
      <c r="AA563" s="297">
        <v>1.2354166666666666</v>
      </c>
      <c r="AB563" s="565">
        <f t="shared" si="307"/>
        <v>0.15277777777777768</v>
      </c>
      <c r="AC563" s="297">
        <v>1.2354166666666666</v>
      </c>
      <c r="AD563" s="297">
        <v>1.2354166666666666</v>
      </c>
      <c r="AE563" s="9">
        <f t="shared" si="362"/>
        <v>0</v>
      </c>
      <c r="AF563" s="297">
        <v>1.2409722222222224</v>
      </c>
      <c r="AG563" s="297">
        <v>1.2465277777777779</v>
      </c>
      <c r="AH563" s="9">
        <f t="shared" si="320"/>
        <v>5.5555555555555358E-3</v>
      </c>
      <c r="AI563" s="154">
        <f t="shared" si="294"/>
        <v>0</v>
      </c>
      <c r="AJ563" s="154">
        <f t="shared" si="295"/>
        <v>8</v>
      </c>
      <c r="AK563" s="297">
        <v>1.2465277777777779</v>
      </c>
      <c r="AL563" s="297">
        <v>1.25</v>
      </c>
      <c r="AM563" s="9">
        <f t="shared" si="367"/>
        <v>3.4722222222220989E-3</v>
      </c>
      <c r="AN563" s="568">
        <f t="shared" si="321"/>
        <v>0.30555555555555547</v>
      </c>
      <c r="AO563" s="10">
        <f t="shared" si="368"/>
        <v>7</v>
      </c>
      <c r="AP563" s="10">
        <f t="shared" si="369"/>
        <v>20</v>
      </c>
      <c r="AQ563" s="565">
        <f t="shared" si="311"/>
        <v>5.2083333333333245E-2</v>
      </c>
      <c r="AR563" s="10">
        <f t="shared" si="365"/>
        <v>1</v>
      </c>
      <c r="AS563" s="10">
        <f t="shared" si="366"/>
        <v>15</v>
      </c>
      <c r="AT563" s="559">
        <v>0</v>
      </c>
      <c r="AU563" s="559">
        <v>0</v>
      </c>
      <c r="AV563" s="559">
        <v>0</v>
      </c>
      <c r="AW563" s="546">
        <f t="shared" si="361"/>
        <v>0</v>
      </c>
      <c r="AX563" s="546">
        <f t="shared" si="349"/>
        <v>0</v>
      </c>
      <c r="AY563" s="559">
        <v>0</v>
      </c>
      <c r="AZ563" s="546">
        <f t="shared" si="359"/>
        <v>0</v>
      </c>
      <c r="BA563" s="546">
        <f t="shared" si="360"/>
        <v>0</v>
      </c>
      <c r="BB563" s="559">
        <v>0</v>
      </c>
      <c r="BC563" s="546">
        <f t="shared" si="370"/>
        <v>0</v>
      </c>
      <c r="BD563" s="546">
        <f t="shared" si="371"/>
        <v>0</v>
      </c>
      <c r="BE563" s="559">
        <v>0.10069444444444443</v>
      </c>
      <c r="BF563" s="546">
        <f t="shared" si="354"/>
        <v>2</v>
      </c>
      <c r="BG563" s="546">
        <f t="shared" si="355"/>
        <v>25</v>
      </c>
      <c r="BH563" s="559">
        <v>0</v>
      </c>
      <c r="BI563" s="637">
        <f t="shared" si="363"/>
        <v>0</v>
      </c>
      <c r="BJ563" s="637">
        <f t="shared" si="364"/>
        <v>0</v>
      </c>
      <c r="BK563" s="642">
        <f t="shared" si="312"/>
        <v>59.027931034482755</v>
      </c>
    </row>
    <row r="564" spans="1:63" ht="30" x14ac:dyDescent="0.25">
      <c r="A564" s="610">
        <v>40869</v>
      </c>
      <c r="B564" s="613">
        <v>11</v>
      </c>
      <c r="C564" s="611">
        <v>54</v>
      </c>
      <c r="D564" s="612" t="s">
        <v>33</v>
      </c>
      <c r="E564" s="612" t="s">
        <v>468</v>
      </c>
      <c r="F564" s="535">
        <v>2888.12</v>
      </c>
      <c r="G564" s="611">
        <v>47</v>
      </c>
      <c r="H564" s="611">
        <v>12</v>
      </c>
      <c r="I564" s="559">
        <v>0.44097222222222227</v>
      </c>
      <c r="J564" s="559">
        <v>0.44097222222222227</v>
      </c>
      <c r="K564" s="297">
        <v>0.44791666666666669</v>
      </c>
      <c r="L564" s="565">
        <f t="shared" si="317"/>
        <v>6.9444444444444198E-3</v>
      </c>
      <c r="M564" s="297">
        <v>0.4548611111111111</v>
      </c>
      <c r="N564" s="565">
        <f t="shared" si="318"/>
        <v>6.9444444444444198E-3</v>
      </c>
      <c r="O564" s="297">
        <v>0.47916666666666669</v>
      </c>
      <c r="P564" s="565">
        <f t="shared" si="319"/>
        <v>2.430555555555558E-2</v>
      </c>
      <c r="Q564" s="297">
        <v>0.4826388888888889</v>
      </c>
      <c r="R564" s="297">
        <v>0.52777777777777779</v>
      </c>
      <c r="S564" s="9">
        <f t="shared" si="336"/>
        <v>4.5138888888888895E-2</v>
      </c>
      <c r="T564" s="297">
        <v>0.4826388888888889</v>
      </c>
      <c r="U564" s="297">
        <v>0.52777777777777779</v>
      </c>
      <c r="V564" s="9">
        <f t="shared" si="346"/>
        <v>4.5138888888888895E-2</v>
      </c>
      <c r="W564" s="297">
        <v>0.53125</v>
      </c>
      <c r="X564" s="9">
        <f t="shared" si="347"/>
        <v>3.4722222222222099E-3</v>
      </c>
      <c r="Y564" s="297">
        <v>0.53611111111111109</v>
      </c>
      <c r="Z564" s="155">
        <f t="shared" si="348"/>
        <v>4.8611111111110938E-3</v>
      </c>
      <c r="AA564" s="297">
        <v>0.68333333333333324</v>
      </c>
      <c r="AB564" s="565">
        <f t="shared" si="307"/>
        <v>0.14722222222222214</v>
      </c>
      <c r="AC564" s="297">
        <v>0.68333333333333324</v>
      </c>
      <c r="AD564" s="297">
        <v>0.68333333333333324</v>
      </c>
      <c r="AE564" s="9">
        <f t="shared" si="362"/>
        <v>0</v>
      </c>
      <c r="AF564" s="297">
        <v>0.69097222222222221</v>
      </c>
      <c r="AG564" s="297">
        <v>0.69444444444444453</v>
      </c>
      <c r="AH564" s="9">
        <f t="shared" si="320"/>
        <v>3.4722222222223209E-3</v>
      </c>
      <c r="AI564" s="154">
        <f t="shared" si="294"/>
        <v>0</v>
      </c>
      <c r="AJ564" s="154">
        <f t="shared" si="295"/>
        <v>5</v>
      </c>
      <c r="AK564" s="297">
        <v>0.69444444444444453</v>
      </c>
      <c r="AL564" s="297">
        <v>0.69791666666666663</v>
      </c>
      <c r="AM564" s="9">
        <f t="shared" si="367"/>
        <v>3.4722222222220989E-3</v>
      </c>
      <c r="AN564" s="568">
        <f t="shared" si="321"/>
        <v>0.25694444444444436</v>
      </c>
      <c r="AO564" s="10">
        <f t="shared" si="368"/>
        <v>6</v>
      </c>
      <c r="AP564" s="10">
        <f t="shared" si="369"/>
        <v>10</v>
      </c>
      <c r="AQ564" s="565">
        <f t="shared" si="311"/>
        <v>4.7916666666666594E-2</v>
      </c>
      <c r="AR564" s="10">
        <f t="shared" si="365"/>
        <v>1</v>
      </c>
      <c r="AS564" s="10">
        <f t="shared" si="366"/>
        <v>9</v>
      </c>
      <c r="AT564" s="559">
        <v>0</v>
      </c>
      <c r="AU564" s="559">
        <v>0</v>
      </c>
      <c r="AV564" s="559">
        <v>0</v>
      </c>
      <c r="AW564" s="546">
        <f t="shared" si="361"/>
        <v>0</v>
      </c>
      <c r="AX564" s="546">
        <f t="shared" si="349"/>
        <v>0</v>
      </c>
      <c r="AY564" s="559">
        <v>0</v>
      </c>
      <c r="AZ564" s="546">
        <f>HOUR(AY564)</f>
        <v>0</v>
      </c>
      <c r="BA564" s="546">
        <f>MINUTE(AY564)</f>
        <v>0</v>
      </c>
      <c r="BB564" s="559">
        <v>0</v>
      </c>
      <c r="BC564" s="546">
        <f t="shared" si="370"/>
        <v>0</v>
      </c>
      <c r="BD564" s="546">
        <f t="shared" si="371"/>
        <v>0</v>
      </c>
      <c r="BE564" s="559">
        <v>9.930555555555555E-2</v>
      </c>
      <c r="BF564" s="546">
        <f t="shared" si="354"/>
        <v>2</v>
      </c>
      <c r="BG564" s="546">
        <f t="shared" si="355"/>
        <v>23</v>
      </c>
      <c r="BH564" s="559">
        <v>0</v>
      </c>
      <c r="BI564" s="637">
        <f t="shared" si="363"/>
        <v>0</v>
      </c>
      <c r="BJ564" s="637">
        <f t="shared" si="364"/>
        <v>0</v>
      </c>
      <c r="BK564" s="642">
        <f t="shared" si="312"/>
        <v>61.449361702127661</v>
      </c>
    </row>
    <row r="565" spans="1:63" x14ac:dyDescent="0.25">
      <c r="A565" s="610">
        <v>40869</v>
      </c>
      <c r="B565" s="613">
        <v>11</v>
      </c>
      <c r="C565" s="611">
        <v>13</v>
      </c>
      <c r="D565" s="612" t="s">
        <v>453</v>
      </c>
      <c r="E565" s="612" t="s">
        <v>265</v>
      </c>
      <c r="F565" s="535">
        <v>3525.57</v>
      </c>
      <c r="G565" s="611">
        <v>59</v>
      </c>
      <c r="H565" s="611">
        <v>0</v>
      </c>
      <c r="I565" s="559">
        <v>0.60763888888888895</v>
      </c>
      <c r="J565" s="559">
        <v>0.60763888888888895</v>
      </c>
      <c r="K565" s="297">
        <v>0.61458333333333337</v>
      </c>
      <c r="L565" s="565">
        <f t="shared" si="317"/>
        <v>6.9444444444444198E-3</v>
      </c>
      <c r="M565" s="297">
        <v>0.62152777777777779</v>
      </c>
      <c r="N565" s="565">
        <f t="shared" si="318"/>
        <v>6.9444444444444198E-3</v>
      </c>
      <c r="O565" s="297">
        <v>0.65625</v>
      </c>
      <c r="P565" s="565">
        <f t="shared" si="319"/>
        <v>3.472222222222221E-2</v>
      </c>
      <c r="Q565" s="297">
        <v>0.65972222222222221</v>
      </c>
      <c r="R565" s="297">
        <v>0.65972222222222221</v>
      </c>
      <c r="S565" s="9">
        <f t="shared" si="336"/>
        <v>0</v>
      </c>
      <c r="T565" s="297">
        <v>0.65972222222222221</v>
      </c>
      <c r="U565" s="297">
        <v>0.65972222222222221</v>
      </c>
      <c r="V565" s="9">
        <f t="shared" si="346"/>
        <v>0</v>
      </c>
      <c r="W565" s="297">
        <v>0.73263888888888884</v>
      </c>
      <c r="X565" s="9">
        <f t="shared" si="347"/>
        <v>7.291666666666663E-2</v>
      </c>
      <c r="Y565" s="297">
        <v>0.73611111111111116</v>
      </c>
      <c r="Z565" s="155">
        <f t="shared" si="348"/>
        <v>3.4722222222223209E-3</v>
      </c>
      <c r="AA565" s="297">
        <v>0.86319444444444438</v>
      </c>
      <c r="AB565" s="565">
        <f t="shared" si="307"/>
        <v>0.12708333333333321</v>
      </c>
      <c r="AC565" s="297">
        <v>0.86319444444444438</v>
      </c>
      <c r="AD565" s="297">
        <v>0.86319444444444438</v>
      </c>
      <c r="AE565" s="9">
        <f t="shared" si="362"/>
        <v>0</v>
      </c>
      <c r="AF565" s="297">
        <v>0.86944444444444446</v>
      </c>
      <c r="AG565" s="297">
        <v>0.87291666666666667</v>
      </c>
      <c r="AH565" s="9">
        <f t="shared" si="320"/>
        <v>3.4722222222222099E-3</v>
      </c>
      <c r="AI565" s="154">
        <f t="shared" si="294"/>
        <v>0</v>
      </c>
      <c r="AJ565" s="154">
        <f t="shared" si="295"/>
        <v>5</v>
      </c>
      <c r="AK565" s="297">
        <v>0.87291666666666667</v>
      </c>
      <c r="AL565" s="297">
        <v>0.875</v>
      </c>
      <c r="AM565" s="9">
        <f t="shared" si="367"/>
        <v>2.0833333333333259E-3</v>
      </c>
      <c r="AN565" s="568">
        <f t="shared" si="321"/>
        <v>0.26736111111111105</v>
      </c>
      <c r="AO565" s="10">
        <f t="shared" si="368"/>
        <v>6</v>
      </c>
      <c r="AP565" s="10">
        <f t="shared" si="369"/>
        <v>25</v>
      </c>
      <c r="AQ565" s="565">
        <f t="shared" si="311"/>
        <v>5.9722222222222107E-2</v>
      </c>
      <c r="AR565" s="10">
        <f t="shared" si="365"/>
        <v>1</v>
      </c>
      <c r="AS565" s="10">
        <f t="shared" si="366"/>
        <v>26</v>
      </c>
      <c r="AT565" s="559">
        <v>0</v>
      </c>
      <c r="AU565" s="559">
        <v>0</v>
      </c>
      <c r="AV565" s="559">
        <v>0</v>
      </c>
      <c r="AW565" s="546">
        <f t="shared" si="361"/>
        <v>0</v>
      </c>
      <c r="AX565" s="546">
        <f t="shared" si="349"/>
        <v>0</v>
      </c>
      <c r="AY565" s="559">
        <v>0</v>
      </c>
      <c r="AZ565" s="546">
        <f>HOUR(AY565)</f>
        <v>0</v>
      </c>
      <c r="BA565" s="546">
        <f>MINUTE(AY565)</f>
        <v>0</v>
      </c>
      <c r="BB565" s="559">
        <v>0</v>
      </c>
      <c r="BC565" s="546">
        <f t="shared" si="370"/>
        <v>0</v>
      </c>
      <c r="BD565" s="546">
        <f t="shared" si="371"/>
        <v>0</v>
      </c>
      <c r="BE565" s="559">
        <v>6.7361111111111108E-2</v>
      </c>
      <c r="BF565" s="546">
        <f t="shared" si="354"/>
        <v>1</v>
      </c>
      <c r="BG565" s="546">
        <f t="shared" si="355"/>
        <v>37</v>
      </c>
      <c r="BH565" s="559">
        <v>0</v>
      </c>
      <c r="BI565" s="637">
        <f t="shared" si="363"/>
        <v>0</v>
      </c>
      <c r="BJ565" s="637">
        <f t="shared" si="364"/>
        <v>0</v>
      </c>
      <c r="BK565" s="642">
        <f t="shared" si="312"/>
        <v>59.755423728813561</v>
      </c>
    </row>
    <row r="566" spans="1:63" x14ac:dyDescent="0.25">
      <c r="A566" s="610">
        <v>40869</v>
      </c>
      <c r="B566" s="613">
        <v>11</v>
      </c>
      <c r="C566" s="611">
        <v>4</v>
      </c>
      <c r="D566" s="612" t="s">
        <v>454</v>
      </c>
      <c r="E566" s="612" t="s">
        <v>276</v>
      </c>
      <c r="F566" s="535">
        <v>3747</v>
      </c>
      <c r="G566" s="611">
        <v>57</v>
      </c>
      <c r="H566" s="611">
        <v>2</v>
      </c>
      <c r="I566" s="559">
        <v>0.69791666666666663</v>
      </c>
      <c r="J566" s="559">
        <v>0.69791666666666663</v>
      </c>
      <c r="K566" s="297">
        <v>0.70486111111111116</v>
      </c>
      <c r="L566" s="565">
        <f t="shared" si="317"/>
        <v>6.9444444444445308E-3</v>
      </c>
      <c r="M566" s="297">
        <v>0.71527777777777779</v>
      </c>
      <c r="N566" s="565">
        <f t="shared" si="318"/>
        <v>1.041666666666663E-2</v>
      </c>
      <c r="O566" s="297">
        <v>0.74652777777777779</v>
      </c>
      <c r="P566" s="565">
        <f t="shared" si="319"/>
        <v>3.125E-2</v>
      </c>
      <c r="Q566" s="297">
        <v>0.75</v>
      </c>
      <c r="R566" s="297">
        <v>0.86805555555555547</v>
      </c>
      <c r="S566" s="9">
        <f t="shared" si="336"/>
        <v>0.11805555555555547</v>
      </c>
      <c r="T566" s="297">
        <v>0.75</v>
      </c>
      <c r="U566" s="297">
        <v>0.86805555555555547</v>
      </c>
      <c r="V566" s="9">
        <f t="shared" si="346"/>
        <v>0.11805555555555547</v>
      </c>
      <c r="W566" s="297">
        <v>0.875</v>
      </c>
      <c r="X566" s="9">
        <f t="shared" si="347"/>
        <v>6.9444444444445308E-3</v>
      </c>
      <c r="Y566" s="297">
        <v>1.1069444444444445</v>
      </c>
      <c r="Z566" s="155">
        <f t="shared" si="348"/>
        <v>0.23194444444444451</v>
      </c>
      <c r="AA566" s="297">
        <v>1.1895833333333334</v>
      </c>
      <c r="AB566" s="565">
        <f t="shared" si="307"/>
        <v>8.2638888888888928E-2</v>
      </c>
      <c r="AC566" s="297">
        <v>1.1895833333333334</v>
      </c>
      <c r="AD566" s="297">
        <v>1.1895833333333334</v>
      </c>
      <c r="AE566" s="9">
        <f t="shared" si="362"/>
        <v>0</v>
      </c>
      <c r="AF566" s="297">
        <v>1.1965277777777776</v>
      </c>
      <c r="AG566" s="297">
        <v>1.2034722222222223</v>
      </c>
      <c r="AH566" s="9">
        <f t="shared" si="320"/>
        <v>6.9444444444446418E-3</v>
      </c>
      <c r="AI566" s="154">
        <f t="shared" si="294"/>
        <v>0</v>
      </c>
      <c r="AJ566" s="154">
        <f t="shared" si="295"/>
        <v>10</v>
      </c>
      <c r="AK566" s="297">
        <v>1.2034722222222223</v>
      </c>
      <c r="AL566" s="297">
        <v>1.20625</v>
      </c>
      <c r="AM566" s="9">
        <f t="shared" si="367"/>
        <v>2.7777777777777679E-3</v>
      </c>
      <c r="AN566" s="568">
        <f t="shared" si="321"/>
        <v>0.50833333333333341</v>
      </c>
      <c r="AO566" s="10">
        <f t="shared" si="368"/>
        <v>12</v>
      </c>
      <c r="AP566" s="10">
        <f t="shared" si="369"/>
        <v>12</v>
      </c>
      <c r="AQ566" s="565">
        <f t="shared" si="311"/>
        <v>5.0694444444444479E-2</v>
      </c>
      <c r="AR566" s="10">
        <f t="shared" si="365"/>
        <v>1</v>
      </c>
      <c r="AS566" s="10">
        <f t="shared" si="366"/>
        <v>13</v>
      </c>
      <c r="AT566" s="559">
        <v>0</v>
      </c>
      <c r="AU566" s="559">
        <v>0</v>
      </c>
      <c r="AV566" s="559">
        <v>0</v>
      </c>
      <c r="AW566" s="546">
        <f t="shared" si="361"/>
        <v>0</v>
      </c>
      <c r="AX566" s="546">
        <f t="shared" si="349"/>
        <v>0</v>
      </c>
      <c r="AY566" s="559">
        <v>0</v>
      </c>
      <c r="AZ566" s="546">
        <f>HOUR(AY566)</f>
        <v>0</v>
      </c>
      <c r="BA566" s="546">
        <f>MINUTE(AY566)</f>
        <v>0</v>
      </c>
      <c r="BB566" s="559">
        <v>0</v>
      </c>
      <c r="BC566" s="546">
        <f t="shared" si="370"/>
        <v>0</v>
      </c>
      <c r="BD566" s="546">
        <f t="shared" si="371"/>
        <v>0</v>
      </c>
      <c r="BE566" s="559">
        <v>3.1944444444444449E-2</v>
      </c>
      <c r="BF566" s="546">
        <f t="shared" si="354"/>
        <v>0</v>
      </c>
      <c r="BG566" s="546">
        <f t="shared" si="355"/>
        <v>46</v>
      </c>
      <c r="BH566" s="559">
        <v>0</v>
      </c>
      <c r="BI566" s="637">
        <f t="shared" si="363"/>
        <v>0</v>
      </c>
      <c r="BJ566" s="637">
        <f t="shared" si="364"/>
        <v>0</v>
      </c>
      <c r="BK566" s="642">
        <f t="shared" si="312"/>
        <v>65.736842105263165</v>
      </c>
    </row>
    <row r="567" spans="1:63" x14ac:dyDescent="0.25">
      <c r="A567" s="610">
        <v>40870</v>
      </c>
      <c r="B567" s="613">
        <v>11</v>
      </c>
      <c r="C567" s="611">
        <v>4</v>
      </c>
      <c r="D567" s="612" t="s">
        <v>277</v>
      </c>
      <c r="E567" s="612" t="s">
        <v>276</v>
      </c>
      <c r="F567" s="535">
        <v>3430.2</v>
      </c>
      <c r="G567" s="611">
        <v>58</v>
      </c>
      <c r="H567" s="611">
        <v>0</v>
      </c>
      <c r="I567" s="559">
        <v>0.73958333333333337</v>
      </c>
      <c r="J567" s="559">
        <v>0.73958333333333337</v>
      </c>
      <c r="K567" s="297">
        <v>0.75</v>
      </c>
      <c r="L567" s="565">
        <f t="shared" si="317"/>
        <v>1.041666666666663E-2</v>
      </c>
      <c r="M567" s="297">
        <v>0.85416666666666663</v>
      </c>
      <c r="N567" s="565">
        <f t="shared" si="318"/>
        <v>0.10416666666666663</v>
      </c>
      <c r="O567" s="297">
        <v>0.88541666666666663</v>
      </c>
      <c r="P567" s="565">
        <f t="shared" si="319"/>
        <v>3.125E-2</v>
      </c>
      <c r="Q567" s="297">
        <v>0.88888888888888884</v>
      </c>
      <c r="R567" s="297">
        <v>0.95138888888888884</v>
      </c>
      <c r="S567" s="9">
        <f t="shared" si="336"/>
        <v>6.25E-2</v>
      </c>
      <c r="T567" s="297">
        <v>0.88888888888888884</v>
      </c>
      <c r="U567" s="297">
        <v>0.95138888888888884</v>
      </c>
      <c r="V567" s="9">
        <f t="shared" si="346"/>
        <v>6.25E-2</v>
      </c>
      <c r="W567" s="297">
        <v>1.2222222222222221</v>
      </c>
      <c r="X567" s="9">
        <f t="shared" si="347"/>
        <v>0.27083333333333326</v>
      </c>
      <c r="Y567" s="297">
        <v>1.2222222222222221</v>
      </c>
      <c r="Z567" s="155">
        <f t="shared" si="348"/>
        <v>0</v>
      </c>
      <c r="AA567" s="297">
        <v>1.3076388888888888</v>
      </c>
      <c r="AB567" s="565">
        <f t="shared" si="307"/>
        <v>8.5416666666666696E-2</v>
      </c>
      <c r="AC567" s="297">
        <v>1.3076388888888888</v>
      </c>
      <c r="AD567" s="297">
        <v>1.3076388888888888</v>
      </c>
      <c r="AE567" s="9">
        <f t="shared" si="362"/>
        <v>0</v>
      </c>
      <c r="AF567" s="297">
        <v>1.3145833333333334</v>
      </c>
      <c r="AG567" s="297">
        <v>1.3194444444444444</v>
      </c>
      <c r="AH567" s="9">
        <f t="shared" si="320"/>
        <v>4.8611111111109828E-3</v>
      </c>
      <c r="AI567" s="154">
        <f t="shared" si="294"/>
        <v>0</v>
      </c>
      <c r="AJ567" s="154">
        <f t="shared" si="295"/>
        <v>7</v>
      </c>
      <c r="AK567" s="297">
        <v>1.3194444444444444</v>
      </c>
      <c r="AL567" s="297">
        <v>1.3229166666666667</v>
      </c>
      <c r="AM567" s="9">
        <f t="shared" si="367"/>
        <v>3.4722222222223209E-3</v>
      </c>
      <c r="AN567" s="568">
        <f t="shared" si="321"/>
        <v>0.58333333333333337</v>
      </c>
      <c r="AO567" s="10">
        <f t="shared" si="368"/>
        <v>14</v>
      </c>
      <c r="AP567" s="10">
        <f t="shared" si="369"/>
        <v>0</v>
      </c>
      <c r="AQ567" s="565">
        <f t="shared" si="311"/>
        <v>4.7916666666666698E-2</v>
      </c>
      <c r="AR567" s="10">
        <f t="shared" si="365"/>
        <v>1</v>
      </c>
      <c r="AS567" s="10">
        <f t="shared" si="366"/>
        <v>9</v>
      </c>
      <c r="AT567" s="559">
        <v>0</v>
      </c>
      <c r="AU567" s="559">
        <v>0</v>
      </c>
      <c r="AV567" s="559">
        <v>0</v>
      </c>
      <c r="AW567" s="546">
        <f t="shared" ref="AW567:AW593" si="372">HOUR(AV567)</f>
        <v>0</v>
      </c>
      <c r="AX567" s="546">
        <f t="shared" si="349"/>
        <v>0</v>
      </c>
      <c r="AY567" s="559">
        <v>0</v>
      </c>
      <c r="AZ567" s="546">
        <f t="shared" ref="AZ567:AZ596" si="373">HOUR(AY567)</f>
        <v>0</v>
      </c>
      <c r="BA567" s="546">
        <f t="shared" ref="BA567:BA596" si="374">MINUTE(AY567)</f>
        <v>0</v>
      </c>
      <c r="BB567" s="559">
        <v>0</v>
      </c>
      <c r="BC567" s="546">
        <f t="shared" ref="BC567:BC582" si="375">HOUR(BB567)</f>
        <v>0</v>
      </c>
      <c r="BD567" s="546">
        <f t="shared" ref="BD567:BD582" si="376">MINUTE(BB567)</f>
        <v>0</v>
      </c>
      <c r="BE567" s="559">
        <v>3.7499999999999999E-2</v>
      </c>
      <c r="BF567" s="546">
        <f t="shared" ref="BF567:BF584" si="377">HOUR(BE567)</f>
        <v>0</v>
      </c>
      <c r="BG567" s="546">
        <f t="shared" ref="BG567:BG584" si="378">MINUTE(BE567)</f>
        <v>54</v>
      </c>
      <c r="BH567" s="559">
        <v>0</v>
      </c>
      <c r="BI567" s="637">
        <f t="shared" ref="BI567:BI582" si="379">HOUR(BH567)</f>
        <v>0</v>
      </c>
      <c r="BJ567" s="637">
        <f t="shared" ref="BJ567:BJ582" si="380">MINUTE(BH567)</f>
        <v>0</v>
      </c>
      <c r="BK567" s="642">
        <f t="shared" si="312"/>
        <v>59.141379310344824</v>
      </c>
    </row>
    <row r="568" spans="1:63" x14ac:dyDescent="0.25">
      <c r="A568" s="610">
        <v>40870</v>
      </c>
      <c r="B568" s="613">
        <v>11</v>
      </c>
      <c r="C568" s="611">
        <v>7</v>
      </c>
      <c r="D568" s="612" t="s">
        <v>243</v>
      </c>
      <c r="E568" s="612" t="s">
        <v>293</v>
      </c>
      <c r="F568" s="535">
        <v>3665.85</v>
      </c>
      <c r="G568" s="611">
        <v>59</v>
      </c>
      <c r="H568" s="611">
        <v>0</v>
      </c>
      <c r="I568" s="559">
        <v>8.3333333333333329E-2</v>
      </c>
      <c r="J568" s="559">
        <v>8.3333333333333329E-2</v>
      </c>
      <c r="K568" s="297">
        <v>0.125</v>
      </c>
      <c r="L568" s="565">
        <f t="shared" si="317"/>
        <v>4.1666666666666671E-2</v>
      </c>
      <c r="M568" s="297">
        <v>0.21527777777777779</v>
      </c>
      <c r="N568" s="565">
        <f t="shared" si="318"/>
        <v>9.027777777777779E-2</v>
      </c>
      <c r="O568" s="297">
        <v>0.23611111111111113</v>
      </c>
      <c r="P568" s="565">
        <f t="shared" si="319"/>
        <v>2.0833333333333343E-2</v>
      </c>
      <c r="Q568" s="297">
        <v>0.23958333333333334</v>
      </c>
      <c r="R568" s="297">
        <v>0.33333333333333331</v>
      </c>
      <c r="S568" s="9">
        <f t="shared" si="336"/>
        <v>9.3749999999999972E-2</v>
      </c>
      <c r="T568" s="297">
        <v>0.23958333333333334</v>
      </c>
      <c r="U568" s="297">
        <v>0.33333333333333331</v>
      </c>
      <c r="V568" s="9">
        <f t="shared" si="346"/>
        <v>9.3749999999999972E-2</v>
      </c>
      <c r="W568" s="297">
        <v>0.58333333333333337</v>
      </c>
      <c r="X568" s="9">
        <f t="shared" si="347"/>
        <v>0.25000000000000006</v>
      </c>
      <c r="Y568" s="297">
        <v>0.58888888888888891</v>
      </c>
      <c r="Z568" s="155">
        <f t="shared" si="348"/>
        <v>5.5555555555555358E-3</v>
      </c>
      <c r="AA568" s="297">
        <v>0.67222222222222217</v>
      </c>
      <c r="AB568" s="565">
        <f t="shared" si="307"/>
        <v>8.3333333333333259E-2</v>
      </c>
      <c r="AC568" s="297">
        <v>0.67222222222222217</v>
      </c>
      <c r="AD568" s="297">
        <v>0.67222222222222217</v>
      </c>
      <c r="AE568" s="9">
        <f t="shared" si="362"/>
        <v>0</v>
      </c>
      <c r="AF568" s="297">
        <v>0.68055555555555547</v>
      </c>
      <c r="AG568" s="297">
        <v>0.68402777777777779</v>
      </c>
      <c r="AH568" s="9">
        <f t="shared" si="320"/>
        <v>3.4722222222223209E-3</v>
      </c>
      <c r="AI568" s="154">
        <f t="shared" si="294"/>
        <v>0</v>
      </c>
      <c r="AJ568" s="154">
        <f t="shared" si="295"/>
        <v>5</v>
      </c>
      <c r="AK568" s="297">
        <v>0.68402777777777779</v>
      </c>
      <c r="AL568" s="297">
        <v>0.6875</v>
      </c>
      <c r="AM568" s="9">
        <f t="shared" si="367"/>
        <v>3.4722222222222099E-3</v>
      </c>
      <c r="AN568" s="568">
        <f t="shared" si="321"/>
        <v>0.60416666666666663</v>
      </c>
      <c r="AO568" s="10">
        <f t="shared" si="368"/>
        <v>14</v>
      </c>
      <c r="AP568" s="10">
        <f t="shared" si="369"/>
        <v>30</v>
      </c>
      <c r="AQ568" s="565">
        <f t="shared" si="311"/>
        <v>5.1388888888888817E-2</v>
      </c>
      <c r="AR568" s="10">
        <f t="shared" si="365"/>
        <v>1</v>
      </c>
      <c r="AS568" s="10">
        <f t="shared" si="366"/>
        <v>14</v>
      </c>
      <c r="AT568" s="559">
        <v>0</v>
      </c>
      <c r="AU568" s="559">
        <v>1.4583333333333332E-2</v>
      </c>
      <c r="AV568" s="559">
        <v>0</v>
      </c>
      <c r="AW568" s="546">
        <f t="shared" si="372"/>
        <v>0</v>
      </c>
      <c r="AX568" s="546">
        <f t="shared" si="349"/>
        <v>0</v>
      </c>
      <c r="AY568" s="559">
        <v>0</v>
      </c>
      <c r="AZ568" s="546">
        <f t="shared" si="373"/>
        <v>0</v>
      </c>
      <c r="BA568" s="546">
        <f t="shared" si="374"/>
        <v>0</v>
      </c>
      <c r="BB568" s="559">
        <v>0</v>
      </c>
      <c r="BC568" s="546">
        <f t="shared" si="375"/>
        <v>0</v>
      </c>
      <c r="BD568" s="546">
        <f t="shared" si="376"/>
        <v>0</v>
      </c>
      <c r="BE568" s="559">
        <v>1.7361111111111112E-2</v>
      </c>
      <c r="BF568" s="546">
        <f t="shared" si="377"/>
        <v>0</v>
      </c>
      <c r="BG568" s="546">
        <f t="shared" si="378"/>
        <v>25</v>
      </c>
      <c r="BH568" s="559">
        <v>0</v>
      </c>
      <c r="BI568" s="637">
        <f t="shared" si="379"/>
        <v>0</v>
      </c>
      <c r="BJ568" s="637">
        <f t="shared" si="380"/>
        <v>0</v>
      </c>
      <c r="BK568" s="642">
        <f t="shared" si="312"/>
        <v>62.133050847457625</v>
      </c>
    </row>
    <row r="569" spans="1:63" x14ac:dyDescent="0.25">
      <c r="A569" s="610">
        <v>40870</v>
      </c>
      <c r="B569" s="613">
        <v>11</v>
      </c>
      <c r="C569" s="611">
        <v>14</v>
      </c>
      <c r="D569" s="612" t="s">
        <v>453</v>
      </c>
      <c r="E569" s="612" t="s">
        <v>265</v>
      </c>
      <c r="F569" s="535">
        <v>3558.09</v>
      </c>
      <c r="G569" s="611">
        <v>59</v>
      </c>
      <c r="H569" s="611">
        <v>0</v>
      </c>
      <c r="I569" s="559">
        <v>0.22916666666666666</v>
      </c>
      <c r="J569" s="559">
        <v>0.22916666666666666</v>
      </c>
      <c r="K569" s="297">
        <v>0.25</v>
      </c>
      <c r="L569" s="565">
        <f t="shared" si="317"/>
        <v>2.0833333333333343E-2</v>
      </c>
      <c r="M569" s="297">
        <v>0.33333333333333331</v>
      </c>
      <c r="N569" s="565">
        <f t="shared" si="318"/>
        <v>8.3333333333333315E-2</v>
      </c>
      <c r="O569" s="297">
        <v>0.43055555555555558</v>
      </c>
      <c r="P569" s="565">
        <f t="shared" si="319"/>
        <v>9.7222222222222265E-2</v>
      </c>
      <c r="Q569" s="297">
        <v>0.43055555555555558</v>
      </c>
      <c r="R569" s="297">
        <v>0.43402777777777773</v>
      </c>
      <c r="S569" s="9">
        <f t="shared" si="336"/>
        <v>3.4722222222221544E-3</v>
      </c>
      <c r="T569" s="297">
        <v>0.43055555555555558</v>
      </c>
      <c r="U569" s="297">
        <v>0.43402777777777773</v>
      </c>
      <c r="V569" s="9">
        <f t="shared" si="346"/>
        <v>3.4722222222221544E-3</v>
      </c>
      <c r="W569" s="297">
        <v>0.43402777777777773</v>
      </c>
      <c r="X569" s="9">
        <f t="shared" si="347"/>
        <v>0</v>
      </c>
      <c r="Y569" s="297">
        <v>0.44722222222222219</v>
      </c>
      <c r="Z569" s="155">
        <f t="shared" si="348"/>
        <v>1.3194444444444453E-2</v>
      </c>
      <c r="AA569" s="297">
        <v>0.56041666666666667</v>
      </c>
      <c r="AB569" s="565">
        <f t="shared" si="307"/>
        <v>0.11319444444444449</v>
      </c>
      <c r="AC569" s="297">
        <v>0.56041666666666667</v>
      </c>
      <c r="AD569" s="297">
        <v>0.56041666666666667</v>
      </c>
      <c r="AE569" s="9">
        <f t="shared" si="362"/>
        <v>0</v>
      </c>
      <c r="AF569" s="297">
        <v>0.56944444444444442</v>
      </c>
      <c r="AG569" s="297">
        <v>0.57291666666666663</v>
      </c>
      <c r="AH569" s="9">
        <f t="shared" si="320"/>
        <v>3.4722222222222099E-3</v>
      </c>
      <c r="AI569" s="154">
        <f t="shared" si="294"/>
        <v>0</v>
      </c>
      <c r="AJ569" s="154">
        <f t="shared" si="295"/>
        <v>5</v>
      </c>
      <c r="AK569" s="297">
        <v>0.57291666666666663</v>
      </c>
      <c r="AL569" s="297">
        <v>0.57638888888888895</v>
      </c>
      <c r="AM569" s="9">
        <f t="shared" si="367"/>
        <v>3.4722222222223209E-3</v>
      </c>
      <c r="AN569" s="568">
        <f t="shared" si="321"/>
        <v>0.34722222222222232</v>
      </c>
      <c r="AO569" s="10">
        <f t="shared" si="368"/>
        <v>8</v>
      </c>
      <c r="AP569" s="10">
        <f t="shared" si="369"/>
        <v>20</v>
      </c>
      <c r="AQ569" s="565">
        <f t="shared" si="311"/>
        <v>5.4861111111111152E-2</v>
      </c>
      <c r="AR569" s="10">
        <f t="shared" si="365"/>
        <v>1</v>
      </c>
      <c r="AS569" s="10">
        <f t="shared" si="366"/>
        <v>19</v>
      </c>
      <c r="AT569" s="559">
        <v>0</v>
      </c>
      <c r="AU569" s="559">
        <v>1.1111111111111112E-2</v>
      </c>
      <c r="AV569" s="559">
        <v>0</v>
      </c>
      <c r="AW569" s="546">
        <f t="shared" si="372"/>
        <v>0</v>
      </c>
      <c r="AX569" s="546">
        <f t="shared" si="349"/>
        <v>0</v>
      </c>
      <c r="AY569" s="559">
        <v>0</v>
      </c>
      <c r="AZ569" s="546">
        <f t="shared" si="373"/>
        <v>0</v>
      </c>
      <c r="BA569" s="546">
        <f t="shared" si="374"/>
        <v>0</v>
      </c>
      <c r="BB569" s="559">
        <v>0</v>
      </c>
      <c r="BC569" s="546">
        <f t="shared" si="375"/>
        <v>0</v>
      </c>
      <c r="BD569" s="546">
        <f t="shared" si="376"/>
        <v>0</v>
      </c>
      <c r="BE569" s="559">
        <v>4.7222222222222221E-2</v>
      </c>
      <c r="BF569" s="546">
        <f t="shared" si="377"/>
        <v>1</v>
      </c>
      <c r="BG569" s="546">
        <f t="shared" si="378"/>
        <v>8</v>
      </c>
      <c r="BH569" s="559">
        <v>0</v>
      </c>
      <c r="BI569" s="637">
        <f t="shared" si="379"/>
        <v>0</v>
      </c>
      <c r="BJ569" s="637">
        <f t="shared" si="380"/>
        <v>0</v>
      </c>
      <c r="BK569" s="642">
        <f t="shared" si="312"/>
        <v>60.306610169491528</v>
      </c>
    </row>
    <row r="570" spans="1:63" ht="30" x14ac:dyDescent="0.25">
      <c r="A570" s="610">
        <v>40870</v>
      </c>
      <c r="B570" s="613">
        <v>11</v>
      </c>
      <c r="C570" s="611">
        <v>55</v>
      </c>
      <c r="D570" s="612" t="s">
        <v>33</v>
      </c>
      <c r="E570" s="612" t="s">
        <v>470</v>
      </c>
      <c r="F570" s="535">
        <v>3702.62</v>
      </c>
      <c r="G570" s="611">
        <v>59</v>
      </c>
      <c r="H570" s="611">
        <v>0</v>
      </c>
      <c r="I570" s="559">
        <v>0.4826388888888889</v>
      </c>
      <c r="J570" s="559">
        <v>0.4826388888888889</v>
      </c>
      <c r="K570" s="297">
        <v>0.48958333333333331</v>
      </c>
      <c r="L570" s="565">
        <f t="shared" si="317"/>
        <v>6.9444444444444198E-3</v>
      </c>
      <c r="M570" s="297">
        <v>0.5</v>
      </c>
      <c r="N570" s="565">
        <f t="shared" si="318"/>
        <v>1.0416666666666685E-2</v>
      </c>
      <c r="O570" s="297">
        <v>0.54166666666666663</v>
      </c>
      <c r="P570" s="565">
        <f t="shared" si="319"/>
        <v>4.166666666666663E-2</v>
      </c>
      <c r="Q570" s="297">
        <v>0.54513888888888895</v>
      </c>
      <c r="R570" s="297">
        <v>0.67708333333333337</v>
      </c>
      <c r="S570" s="9">
        <f t="shared" si="336"/>
        <v>0.13194444444444442</v>
      </c>
      <c r="T570" s="297">
        <v>0.54513888888888895</v>
      </c>
      <c r="U570" s="297">
        <v>0.67708333333333337</v>
      </c>
      <c r="V570" s="9">
        <f t="shared" si="346"/>
        <v>0.13194444444444442</v>
      </c>
      <c r="W570" s="297">
        <v>0.69791666666666663</v>
      </c>
      <c r="X570" s="9">
        <f t="shared" si="347"/>
        <v>2.0833333333333259E-2</v>
      </c>
      <c r="Y570" s="297">
        <v>0.70138888888888884</v>
      </c>
      <c r="Z570" s="155">
        <f t="shared" si="348"/>
        <v>3.4722222222222099E-3</v>
      </c>
      <c r="AA570" s="297">
        <v>0.80694444444444446</v>
      </c>
      <c r="AB570" s="565">
        <f t="shared" si="307"/>
        <v>0.10555555555555562</v>
      </c>
      <c r="AC570" s="297">
        <v>0.80694444444444446</v>
      </c>
      <c r="AD570" s="297">
        <v>0.80694444444444446</v>
      </c>
      <c r="AE570" s="9">
        <f t="shared" si="362"/>
        <v>0</v>
      </c>
      <c r="AF570" s="297">
        <v>0.81458333333333333</v>
      </c>
      <c r="AG570" s="297">
        <v>0.81944444444444453</v>
      </c>
      <c r="AH570" s="9">
        <f t="shared" si="320"/>
        <v>4.8611111111112049E-3</v>
      </c>
      <c r="AI570" s="154">
        <f t="shared" si="294"/>
        <v>0</v>
      </c>
      <c r="AJ570" s="154">
        <f t="shared" si="295"/>
        <v>7</v>
      </c>
      <c r="AK570" s="297">
        <v>0.81944444444444453</v>
      </c>
      <c r="AL570" s="297">
        <v>0.82291666666666663</v>
      </c>
      <c r="AM570" s="9">
        <f t="shared" si="367"/>
        <v>3.4722222222220989E-3</v>
      </c>
      <c r="AN570" s="568">
        <f t="shared" si="321"/>
        <v>0.34027777777777773</v>
      </c>
      <c r="AO570" s="10">
        <f t="shared" si="368"/>
        <v>8</v>
      </c>
      <c r="AP570" s="10">
        <f t="shared" si="369"/>
        <v>10</v>
      </c>
      <c r="AQ570" s="565">
        <f t="shared" si="311"/>
        <v>5.4861111111111173E-2</v>
      </c>
      <c r="AR570" s="10">
        <f t="shared" si="365"/>
        <v>1</v>
      </c>
      <c r="AS570" s="10">
        <f t="shared" si="366"/>
        <v>19</v>
      </c>
      <c r="AT570" s="559">
        <v>0</v>
      </c>
      <c r="AU570" s="559">
        <v>0</v>
      </c>
      <c r="AV570" s="559">
        <v>0</v>
      </c>
      <c r="AW570" s="546">
        <f t="shared" si="372"/>
        <v>0</v>
      </c>
      <c r="AX570" s="546">
        <f t="shared" si="349"/>
        <v>0</v>
      </c>
      <c r="AY570" s="559">
        <v>0</v>
      </c>
      <c r="AZ570" s="546">
        <f t="shared" si="373"/>
        <v>0</v>
      </c>
      <c r="BA570" s="546">
        <f t="shared" si="374"/>
        <v>0</v>
      </c>
      <c r="BB570" s="559">
        <v>0</v>
      </c>
      <c r="BC570" s="546">
        <f t="shared" si="375"/>
        <v>0</v>
      </c>
      <c r="BD570" s="546">
        <f t="shared" si="376"/>
        <v>0</v>
      </c>
      <c r="BE570" s="559">
        <v>5.0694444444444452E-2</v>
      </c>
      <c r="BF570" s="546">
        <f t="shared" si="377"/>
        <v>1</v>
      </c>
      <c r="BG570" s="546">
        <f t="shared" si="378"/>
        <v>13</v>
      </c>
      <c r="BH570" s="559">
        <v>0</v>
      </c>
      <c r="BI570" s="637">
        <f t="shared" si="379"/>
        <v>0</v>
      </c>
      <c r="BJ570" s="637">
        <f t="shared" si="380"/>
        <v>0</v>
      </c>
      <c r="BK570" s="642">
        <f t="shared" si="312"/>
        <v>62.756271186440678</v>
      </c>
    </row>
    <row r="571" spans="1:63" x14ac:dyDescent="0.25">
      <c r="A571" s="610">
        <v>40870</v>
      </c>
      <c r="B571" s="613">
        <v>11</v>
      </c>
      <c r="C571" s="611">
        <v>15</v>
      </c>
      <c r="D571" s="612" t="s">
        <v>453</v>
      </c>
      <c r="E571" s="612" t="s">
        <v>265</v>
      </c>
      <c r="F571" s="535">
        <v>3316.26</v>
      </c>
      <c r="G571" s="611">
        <v>58</v>
      </c>
      <c r="H571" s="611">
        <v>1</v>
      </c>
      <c r="I571" s="559">
        <v>0.875</v>
      </c>
      <c r="J571" s="559">
        <v>0.875</v>
      </c>
      <c r="K571" s="297">
        <v>0.87847222222222221</v>
      </c>
      <c r="L571" s="565">
        <f t="shared" si="317"/>
        <v>3.4722222222222099E-3</v>
      </c>
      <c r="M571" s="297">
        <v>0.88888888888888884</v>
      </c>
      <c r="N571" s="565">
        <f t="shared" si="318"/>
        <v>1.041666666666663E-2</v>
      </c>
      <c r="O571" s="297">
        <v>0.96180555555555547</v>
      </c>
      <c r="P571" s="565">
        <f t="shared" si="319"/>
        <v>7.291666666666663E-2</v>
      </c>
      <c r="Q571" s="297">
        <v>0.96180555555555547</v>
      </c>
      <c r="R571" s="297">
        <v>1.0069444444444444</v>
      </c>
      <c r="S571" s="9">
        <f t="shared" si="336"/>
        <v>4.5138888888888951E-2</v>
      </c>
      <c r="T571" s="297">
        <v>0.96180555555555547</v>
      </c>
      <c r="U571" s="297">
        <v>1.0069444444444444</v>
      </c>
      <c r="V571" s="9">
        <f t="shared" si="346"/>
        <v>4.5138888888888951E-2</v>
      </c>
      <c r="W571" s="297">
        <v>1.0069444444444444</v>
      </c>
      <c r="X571" s="9">
        <f t="shared" si="347"/>
        <v>0</v>
      </c>
      <c r="Y571" s="297">
        <v>1.007638888888889</v>
      </c>
      <c r="Z571" s="155">
        <f t="shared" si="348"/>
        <v>6.94444444444553E-4</v>
      </c>
      <c r="AA571" s="297">
        <v>1.1104166666666666</v>
      </c>
      <c r="AB571" s="565">
        <f t="shared" si="307"/>
        <v>0.10277777777777763</v>
      </c>
      <c r="AC571" s="297">
        <v>1.1104166666666666</v>
      </c>
      <c r="AD571" s="297">
        <v>1.1104166666666666</v>
      </c>
      <c r="AE571" s="9">
        <f t="shared" si="362"/>
        <v>0</v>
      </c>
      <c r="AF571" s="297">
        <v>1.1180555555555556</v>
      </c>
      <c r="AG571" s="297">
        <v>1.1215277777777779</v>
      </c>
      <c r="AH571" s="9">
        <f t="shared" si="320"/>
        <v>3.4722222222223209E-3</v>
      </c>
      <c r="AI571" s="154">
        <f t="shared" si="294"/>
        <v>0</v>
      </c>
      <c r="AJ571" s="154">
        <f t="shared" si="295"/>
        <v>5</v>
      </c>
      <c r="AK571" s="297">
        <v>1.1215277777777779</v>
      </c>
      <c r="AL571" s="297">
        <v>1.125</v>
      </c>
      <c r="AM571" s="9">
        <f t="shared" si="367"/>
        <v>3.4722222222220989E-3</v>
      </c>
      <c r="AN571" s="568">
        <f t="shared" si="321"/>
        <v>0.25</v>
      </c>
      <c r="AO571" s="10">
        <f t="shared" si="368"/>
        <v>6</v>
      </c>
      <c r="AP571" s="10">
        <f t="shared" si="369"/>
        <v>0</v>
      </c>
      <c r="AQ571" s="565">
        <f t="shared" si="311"/>
        <v>5.4861111111110972E-2</v>
      </c>
      <c r="AR571" s="10">
        <f t="shared" si="365"/>
        <v>1</v>
      </c>
      <c r="AS571" s="10">
        <f t="shared" si="366"/>
        <v>19</v>
      </c>
      <c r="AT571" s="559">
        <v>0</v>
      </c>
      <c r="AU571" s="559">
        <v>0</v>
      </c>
      <c r="AV571" s="559">
        <v>0</v>
      </c>
      <c r="AW571" s="546">
        <f t="shared" si="372"/>
        <v>0</v>
      </c>
      <c r="AX571" s="546">
        <f t="shared" si="349"/>
        <v>0</v>
      </c>
      <c r="AY571" s="559">
        <v>0</v>
      </c>
      <c r="AZ571" s="546">
        <f t="shared" si="373"/>
        <v>0</v>
      </c>
      <c r="BA571" s="546">
        <f t="shared" si="374"/>
        <v>0</v>
      </c>
      <c r="BB571" s="559">
        <v>0</v>
      </c>
      <c r="BC571" s="546">
        <f t="shared" si="375"/>
        <v>0</v>
      </c>
      <c r="BD571" s="546">
        <f t="shared" si="376"/>
        <v>0</v>
      </c>
      <c r="BE571" s="559">
        <v>4.7916666666666663E-2</v>
      </c>
      <c r="BF571" s="546">
        <f t="shared" si="377"/>
        <v>1</v>
      </c>
      <c r="BG571" s="546">
        <f t="shared" si="378"/>
        <v>9</v>
      </c>
      <c r="BH571" s="559">
        <v>0</v>
      </c>
      <c r="BI571" s="637">
        <f t="shared" si="379"/>
        <v>0</v>
      </c>
      <c r="BJ571" s="637">
        <f t="shared" si="380"/>
        <v>0</v>
      </c>
      <c r="BK571" s="642">
        <f t="shared" si="312"/>
        <v>57.176896551724141</v>
      </c>
    </row>
    <row r="572" spans="1:63" ht="30" x14ac:dyDescent="0.25">
      <c r="A572" s="610">
        <v>40871</v>
      </c>
      <c r="B572" s="613">
        <v>11</v>
      </c>
      <c r="C572" s="611">
        <v>56</v>
      </c>
      <c r="D572" s="614" t="s">
        <v>33</v>
      </c>
      <c r="E572" s="612" t="s">
        <v>256</v>
      </c>
      <c r="F572" s="535">
        <v>3357.87</v>
      </c>
      <c r="G572" s="611">
        <v>55</v>
      </c>
      <c r="H572" s="611">
        <v>4</v>
      </c>
      <c r="I572" s="559">
        <v>1.7361111111111112E-2</v>
      </c>
      <c r="J572" s="559">
        <v>1.7361111111111112E-2</v>
      </c>
      <c r="K572" s="297">
        <v>3.4722222222222224E-2</v>
      </c>
      <c r="L572" s="565">
        <f t="shared" si="317"/>
        <v>1.7361111111111112E-2</v>
      </c>
      <c r="M572" s="297">
        <v>4.1666666666666664E-2</v>
      </c>
      <c r="N572" s="565">
        <f t="shared" si="318"/>
        <v>6.9444444444444406E-3</v>
      </c>
      <c r="O572" s="297">
        <v>1.0763888888888888</v>
      </c>
      <c r="P572" s="565">
        <f t="shared" si="319"/>
        <v>1.0347222222222221</v>
      </c>
      <c r="Q572" s="297">
        <v>7.9861111111111105E-2</v>
      </c>
      <c r="R572" s="297">
        <v>0.11805555555555557</v>
      </c>
      <c r="S572" s="9">
        <f t="shared" si="336"/>
        <v>3.8194444444444461E-2</v>
      </c>
      <c r="T572" s="297">
        <v>7.9861111111111105E-2</v>
      </c>
      <c r="U572" s="297">
        <v>0.11805555555555557</v>
      </c>
      <c r="V572" s="9">
        <f t="shared" si="346"/>
        <v>3.8194444444444461E-2</v>
      </c>
      <c r="W572" s="297">
        <v>0.16874999999999998</v>
      </c>
      <c r="X572" s="9">
        <f t="shared" si="347"/>
        <v>5.0694444444444417E-2</v>
      </c>
      <c r="Y572" s="297">
        <v>0.17013888888888887</v>
      </c>
      <c r="Z572" s="155">
        <f t="shared" si="348"/>
        <v>1.388888888888884E-3</v>
      </c>
      <c r="AA572" s="297">
        <v>0.31944444444444448</v>
      </c>
      <c r="AB572" s="565">
        <f t="shared" si="307"/>
        <v>0.14930555555555561</v>
      </c>
      <c r="AC572" s="297">
        <v>0.31944444444444448</v>
      </c>
      <c r="AD572" s="297">
        <v>0.31944444444444448</v>
      </c>
      <c r="AE572" s="9">
        <f t="shared" si="362"/>
        <v>0</v>
      </c>
      <c r="AF572" s="297">
        <v>0.3298611111111111</v>
      </c>
      <c r="AG572" s="297">
        <v>0.33333333333333331</v>
      </c>
      <c r="AH572" s="9">
        <f t="shared" si="320"/>
        <v>3.4722222222222099E-3</v>
      </c>
      <c r="AI572" s="154">
        <f t="shared" si="294"/>
        <v>0</v>
      </c>
      <c r="AJ572" s="154">
        <f t="shared" si="295"/>
        <v>5</v>
      </c>
      <c r="AK572" s="297">
        <v>0.33333333333333331</v>
      </c>
      <c r="AL572" s="297">
        <v>0.34027777777777773</v>
      </c>
      <c r="AM572" s="9">
        <f t="shared" si="367"/>
        <v>6.9444444444444198E-3</v>
      </c>
      <c r="AN572" s="568">
        <f t="shared" si="321"/>
        <v>0.32291666666666663</v>
      </c>
      <c r="AO572" s="10">
        <f t="shared" si="368"/>
        <v>7</v>
      </c>
      <c r="AP572" s="10">
        <f t="shared" si="369"/>
        <v>45</v>
      </c>
      <c r="AQ572" s="565">
        <f t="shared" si="311"/>
        <v>6.0416666666666716E-2</v>
      </c>
      <c r="AR572" s="10">
        <f t="shared" si="365"/>
        <v>1</v>
      </c>
      <c r="AS572" s="10">
        <f t="shared" si="366"/>
        <v>27</v>
      </c>
      <c r="AT572" s="559">
        <v>0</v>
      </c>
      <c r="AU572" s="559">
        <v>0</v>
      </c>
      <c r="AV572" s="559">
        <v>0</v>
      </c>
      <c r="AW572" s="546">
        <f t="shared" si="372"/>
        <v>0</v>
      </c>
      <c r="AX572" s="546">
        <f t="shared" si="349"/>
        <v>0</v>
      </c>
      <c r="AY572" s="559">
        <v>0</v>
      </c>
      <c r="AZ572" s="546">
        <f t="shared" si="373"/>
        <v>0</v>
      </c>
      <c r="BA572" s="546">
        <f t="shared" si="374"/>
        <v>0</v>
      </c>
      <c r="BB572" s="559">
        <v>0</v>
      </c>
      <c r="BC572" s="546">
        <f t="shared" si="375"/>
        <v>0</v>
      </c>
      <c r="BD572" s="546">
        <f t="shared" si="376"/>
        <v>0</v>
      </c>
      <c r="BE572" s="559">
        <v>8.8888888888888892E-2</v>
      </c>
      <c r="BF572" s="546">
        <f t="shared" si="377"/>
        <v>2</v>
      </c>
      <c r="BG572" s="546">
        <f t="shared" si="378"/>
        <v>8</v>
      </c>
      <c r="BH572" s="559">
        <v>0</v>
      </c>
      <c r="BI572" s="637">
        <f t="shared" si="379"/>
        <v>0</v>
      </c>
      <c r="BJ572" s="637">
        <f t="shared" si="380"/>
        <v>0</v>
      </c>
      <c r="BK572" s="642">
        <f t="shared" si="312"/>
        <v>61.052181818181815</v>
      </c>
    </row>
    <row r="573" spans="1:63" x14ac:dyDescent="0.25">
      <c r="A573" s="610">
        <v>40871</v>
      </c>
      <c r="B573" s="613">
        <v>11</v>
      </c>
      <c r="C573" s="611">
        <v>7</v>
      </c>
      <c r="D573" s="612" t="s">
        <v>224</v>
      </c>
      <c r="E573" s="612" t="s">
        <v>225</v>
      </c>
      <c r="F573" s="535">
        <v>3674.03</v>
      </c>
      <c r="G573" s="611">
        <v>58</v>
      </c>
      <c r="H573" s="611">
        <v>1</v>
      </c>
      <c r="I573" s="559">
        <v>0.44791666666666669</v>
      </c>
      <c r="J573" s="559">
        <v>0.44791666666666669</v>
      </c>
      <c r="K573" s="297">
        <v>0.4548611111111111</v>
      </c>
      <c r="L573" s="565">
        <f t="shared" si="317"/>
        <v>6.9444444444444198E-3</v>
      </c>
      <c r="M573" s="297">
        <v>0.46180555555555558</v>
      </c>
      <c r="N573" s="565">
        <f t="shared" si="318"/>
        <v>6.9444444444444753E-3</v>
      </c>
      <c r="O573" s="297">
        <v>0.4861111111111111</v>
      </c>
      <c r="P573" s="565">
        <f t="shared" si="319"/>
        <v>2.4305555555555525E-2</v>
      </c>
      <c r="Q573" s="297">
        <v>0.48958333333333331</v>
      </c>
      <c r="R573" s="297">
        <v>0.52777777777777779</v>
      </c>
      <c r="S573" s="9">
        <f t="shared" si="336"/>
        <v>3.8194444444444475E-2</v>
      </c>
      <c r="T573" s="297">
        <v>0.48958333333333331</v>
      </c>
      <c r="U573" s="297">
        <v>0.52777777777777779</v>
      </c>
      <c r="V573" s="9">
        <f t="shared" si="346"/>
        <v>3.8194444444444475E-2</v>
      </c>
      <c r="W573" s="297">
        <v>0.52916666666666667</v>
      </c>
      <c r="X573" s="9">
        <f t="shared" si="347"/>
        <v>1.388888888888884E-3</v>
      </c>
      <c r="Y573" s="297">
        <v>0.53125</v>
      </c>
      <c r="Z573" s="155">
        <f t="shared" si="348"/>
        <v>2.0833333333333259E-3</v>
      </c>
      <c r="AA573" s="297">
        <v>0.62222222222222223</v>
      </c>
      <c r="AB573" s="565">
        <f t="shared" si="307"/>
        <v>9.0972222222222232E-2</v>
      </c>
      <c r="AC573" s="297">
        <v>0.62222222222222223</v>
      </c>
      <c r="AD573" s="297">
        <v>0.62222222222222223</v>
      </c>
      <c r="AE573" s="9">
        <f t="shared" si="362"/>
        <v>0</v>
      </c>
      <c r="AF573" s="297">
        <v>0.63194444444444442</v>
      </c>
      <c r="AG573" s="297">
        <v>0.63888888888888895</v>
      </c>
      <c r="AH573" s="9">
        <f t="shared" si="320"/>
        <v>6.9444444444445308E-3</v>
      </c>
      <c r="AI573" s="154">
        <f t="shared" si="294"/>
        <v>0</v>
      </c>
      <c r="AJ573" s="154">
        <f t="shared" si="295"/>
        <v>10</v>
      </c>
      <c r="AK573" s="297">
        <v>0.63888888888888895</v>
      </c>
      <c r="AL573" s="297">
        <v>0.65625</v>
      </c>
      <c r="AM573" s="9">
        <f t="shared" si="367"/>
        <v>1.7361111111111049E-2</v>
      </c>
      <c r="AN573" s="568">
        <f t="shared" si="321"/>
        <v>0.20833333333333331</v>
      </c>
      <c r="AO573" s="10">
        <f t="shared" si="368"/>
        <v>5</v>
      </c>
      <c r="AP573" s="10">
        <f t="shared" si="369"/>
        <v>0</v>
      </c>
      <c r="AQ573" s="565">
        <f t="shared" si="311"/>
        <v>7.9861111111111119E-2</v>
      </c>
      <c r="AR573" s="10">
        <f t="shared" si="365"/>
        <v>1</v>
      </c>
      <c r="AS573" s="10">
        <f t="shared" si="366"/>
        <v>55</v>
      </c>
      <c r="AT573" s="559">
        <v>0</v>
      </c>
      <c r="AU573" s="559">
        <v>0</v>
      </c>
      <c r="AV573" s="559">
        <v>0</v>
      </c>
      <c r="AW573" s="546">
        <f t="shared" si="372"/>
        <v>0</v>
      </c>
      <c r="AX573" s="546">
        <f t="shared" si="349"/>
        <v>0</v>
      </c>
      <c r="AY573" s="559">
        <v>0</v>
      </c>
      <c r="AZ573" s="546">
        <f t="shared" si="373"/>
        <v>0</v>
      </c>
      <c r="BA573" s="546">
        <f t="shared" si="374"/>
        <v>0</v>
      </c>
      <c r="BB573" s="559">
        <v>0</v>
      </c>
      <c r="BC573" s="546">
        <f t="shared" si="375"/>
        <v>0</v>
      </c>
      <c r="BD573" s="546">
        <f t="shared" si="376"/>
        <v>0</v>
      </c>
      <c r="BE573" s="559">
        <v>1.1111111111111112E-2</v>
      </c>
      <c r="BF573" s="546">
        <f t="shared" si="377"/>
        <v>0</v>
      </c>
      <c r="BG573" s="546">
        <f t="shared" si="378"/>
        <v>16</v>
      </c>
      <c r="BH573" s="559">
        <v>0</v>
      </c>
      <c r="BI573" s="637">
        <f t="shared" si="379"/>
        <v>0</v>
      </c>
      <c r="BJ573" s="637">
        <f t="shared" si="380"/>
        <v>0</v>
      </c>
      <c r="BK573" s="642">
        <f t="shared" si="312"/>
        <v>63.34534482758621</v>
      </c>
    </row>
    <row r="574" spans="1:63" x14ac:dyDescent="0.25">
      <c r="A574" s="610">
        <v>40871</v>
      </c>
      <c r="B574" s="613">
        <v>11</v>
      </c>
      <c r="C574" s="611">
        <v>5</v>
      </c>
      <c r="D574" s="612" t="s">
        <v>277</v>
      </c>
      <c r="E574" s="614" t="s">
        <v>276</v>
      </c>
      <c r="F574" s="535">
        <v>3338.26</v>
      </c>
      <c r="G574" s="611">
        <v>56</v>
      </c>
      <c r="H574" s="611">
        <v>0</v>
      </c>
      <c r="I574" s="559">
        <v>0.99305555555555547</v>
      </c>
      <c r="J574" s="559">
        <v>0.99305555555555547</v>
      </c>
      <c r="K574" s="297">
        <v>1</v>
      </c>
      <c r="L574" s="565">
        <f t="shared" si="317"/>
        <v>6.9444444444445308E-3</v>
      </c>
      <c r="M574" s="297">
        <v>1.0104166666666667</v>
      </c>
      <c r="N574" s="565">
        <f t="shared" si="318"/>
        <v>1.0416666666666741E-2</v>
      </c>
      <c r="O574" s="297">
        <v>1.0402777777777776</v>
      </c>
      <c r="P574" s="565">
        <f t="shared" si="319"/>
        <v>2.9861111111110894E-2</v>
      </c>
      <c r="Q574" s="297">
        <v>1.0430555555555556</v>
      </c>
      <c r="R574" s="297">
        <v>1.08125</v>
      </c>
      <c r="S574" s="9">
        <f t="shared" si="336"/>
        <v>3.819444444444442E-2</v>
      </c>
      <c r="T574" s="297">
        <v>1.0430555555555556</v>
      </c>
      <c r="U574" s="297">
        <v>1.08125</v>
      </c>
      <c r="V574" s="9">
        <f t="shared" si="346"/>
        <v>3.819444444444442E-2</v>
      </c>
      <c r="W574" s="297">
        <v>1.0847222222222224</v>
      </c>
      <c r="X574" s="9">
        <f t="shared" si="347"/>
        <v>3.4722222222223209E-3</v>
      </c>
      <c r="Y574" s="297">
        <v>1.0854166666666667</v>
      </c>
      <c r="Z574" s="155">
        <f t="shared" si="348"/>
        <v>6.9444444444433095E-4</v>
      </c>
      <c r="AA574" s="297">
        <v>1.1833333333333333</v>
      </c>
      <c r="AB574" s="565">
        <f t="shared" si="307"/>
        <v>9.7916666666666652E-2</v>
      </c>
      <c r="AC574" s="297">
        <v>1.1833333333333333</v>
      </c>
      <c r="AD574" s="297">
        <v>1.1833333333333333</v>
      </c>
      <c r="AE574" s="9">
        <f t="shared" si="362"/>
        <v>0</v>
      </c>
      <c r="AF574" s="297">
        <v>1.1909722222222221</v>
      </c>
      <c r="AG574" s="297">
        <v>1.1944444444444444</v>
      </c>
      <c r="AH574" s="9">
        <f t="shared" si="320"/>
        <v>3.4722222222223209E-3</v>
      </c>
      <c r="AI574" s="154">
        <f t="shared" si="294"/>
        <v>0</v>
      </c>
      <c r="AJ574" s="154">
        <f t="shared" si="295"/>
        <v>5</v>
      </c>
      <c r="AK574" s="297">
        <v>1.1944444444444444</v>
      </c>
      <c r="AL574" s="297">
        <v>1.1979166666666667</v>
      </c>
      <c r="AM574" s="9">
        <f t="shared" si="367"/>
        <v>3.4722222222223209E-3</v>
      </c>
      <c r="AN574" s="568">
        <f t="shared" si="321"/>
        <v>0.20486111111111127</v>
      </c>
      <c r="AO574" s="10">
        <f t="shared" si="368"/>
        <v>4</v>
      </c>
      <c r="AP574" s="10">
        <f t="shared" si="369"/>
        <v>55</v>
      </c>
      <c r="AQ574" s="565">
        <f t="shared" si="311"/>
        <v>4.166666666666665E-2</v>
      </c>
      <c r="AR574" s="10">
        <f t="shared" si="365"/>
        <v>1</v>
      </c>
      <c r="AS574" s="10">
        <f t="shared" si="366"/>
        <v>0</v>
      </c>
      <c r="AT574" s="559">
        <v>0</v>
      </c>
      <c r="AU574" s="559">
        <v>0</v>
      </c>
      <c r="AV574" s="559">
        <v>0</v>
      </c>
      <c r="AW574" s="546">
        <f t="shared" si="372"/>
        <v>0</v>
      </c>
      <c r="AX574" s="546">
        <f t="shared" si="349"/>
        <v>0</v>
      </c>
      <c r="AY574" s="559">
        <v>0</v>
      </c>
      <c r="AZ574" s="546">
        <f t="shared" si="373"/>
        <v>0</v>
      </c>
      <c r="BA574" s="546">
        <f t="shared" si="374"/>
        <v>0</v>
      </c>
      <c r="BB574" s="559">
        <v>0</v>
      </c>
      <c r="BC574" s="546">
        <f t="shared" si="375"/>
        <v>0</v>
      </c>
      <c r="BD574" s="546">
        <f t="shared" si="376"/>
        <v>0</v>
      </c>
      <c r="BE574" s="559">
        <v>5.6250000000000001E-2</v>
      </c>
      <c r="BF574" s="546">
        <f t="shared" si="377"/>
        <v>1</v>
      </c>
      <c r="BG574" s="546">
        <f t="shared" si="378"/>
        <v>21</v>
      </c>
      <c r="BH574" s="559">
        <v>0</v>
      </c>
      <c r="BI574" s="637">
        <f t="shared" si="379"/>
        <v>0</v>
      </c>
      <c r="BJ574" s="637">
        <f t="shared" si="380"/>
        <v>0</v>
      </c>
      <c r="BK574" s="642">
        <f t="shared" si="312"/>
        <v>59.611785714285716</v>
      </c>
    </row>
    <row r="575" spans="1:63" ht="30" x14ac:dyDescent="0.25">
      <c r="A575" s="610">
        <v>40872</v>
      </c>
      <c r="B575" s="613">
        <v>11</v>
      </c>
      <c r="C575" s="611">
        <v>57</v>
      </c>
      <c r="D575" s="612" t="s">
        <v>33</v>
      </c>
      <c r="E575" s="612" t="s">
        <v>474</v>
      </c>
      <c r="F575" s="535">
        <v>3462.92</v>
      </c>
      <c r="G575" s="611">
        <v>55</v>
      </c>
      <c r="H575" s="611">
        <v>4</v>
      </c>
      <c r="I575" s="559">
        <v>0.64583333333333337</v>
      </c>
      <c r="J575" s="559">
        <v>0.64583333333333337</v>
      </c>
      <c r="K575" s="297">
        <v>0.65277777777777779</v>
      </c>
      <c r="L575" s="565">
        <f t="shared" si="317"/>
        <v>6.9444444444444198E-3</v>
      </c>
      <c r="M575" s="297">
        <v>0.65972222222222221</v>
      </c>
      <c r="N575" s="565">
        <f t="shared" si="318"/>
        <v>6.9444444444444198E-3</v>
      </c>
      <c r="O575" s="297">
        <v>0.67708333333333337</v>
      </c>
      <c r="P575" s="565">
        <f t="shared" si="319"/>
        <v>1.736111111111116E-2</v>
      </c>
      <c r="Q575" s="297">
        <v>0.68055555555555547</v>
      </c>
      <c r="R575" s="297">
        <v>0.71875</v>
      </c>
      <c r="S575" s="9">
        <f t="shared" si="336"/>
        <v>3.8194444444444531E-2</v>
      </c>
      <c r="T575" s="297">
        <v>0.68055555555555547</v>
      </c>
      <c r="U575" s="297">
        <v>0.71875</v>
      </c>
      <c r="V575" s="9">
        <f t="shared" si="346"/>
        <v>3.8194444444444531E-2</v>
      </c>
      <c r="W575" s="297">
        <v>0.67708333333333337</v>
      </c>
      <c r="X575" s="9">
        <f>W575-O575</f>
        <v>0</v>
      </c>
      <c r="Y575" s="297">
        <v>0.72916666666666663</v>
      </c>
      <c r="Z575" s="155">
        <f t="shared" si="348"/>
        <v>5.2083333333333259E-2</v>
      </c>
      <c r="AA575" s="297">
        <v>1.0208333333333333</v>
      </c>
      <c r="AB575" s="565">
        <f t="shared" si="307"/>
        <v>0.29166666666666663</v>
      </c>
      <c r="AC575" s="297">
        <v>1.0208333333333333</v>
      </c>
      <c r="AD575" s="297">
        <v>1.0208333333333333</v>
      </c>
      <c r="AE575" s="9">
        <f t="shared" si="362"/>
        <v>0</v>
      </c>
      <c r="AF575" s="297">
        <v>1.03125</v>
      </c>
      <c r="AG575" s="297">
        <v>1.0381944444444444</v>
      </c>
      <c r="AH575" s="9">
        <f t="shared" si="320"/>
        <v>6.9444444444444198E-3</v>
      </c>
      <c r="AI575" s="154">
        <f t="shared" si="294"/>
        <v>0</v>
      </c>
      <c r="AJ575" s="154">
        <f t="shared" si="295"/>
        <v>10</v>
      </c>
      <c r="AK575" s="297">
        <v>1.0381944444444444</v>
      </c>
      <c r="AL575" s="297">
        <v>1.0381944444444444</v>
      </c>
      <c r="AM575" s="9">
        <f t="shared" si="367"/>
        <v>0</v>
      </c>
      <c r="AN575" s="568">
        <f t="shared" si="321"/>
        <v>0.39236111111111105</v>
      </c>
      <c r="AO575" s="10">
        <f t="shared" si="368"/>
        <v>9</v>
      </c>
      <c r="AP575" s="10">
        <f t="shared" si="369"/>
        <v>25</v>
      </c>
      <c r="AQ575" s="565">
        <f t="shared" si="311"/>
        <v>5.7638888888888851E-2</v>
      </c>
      <c r="AR575" s="10">
        <f t="shared" si="365"/>
        <v>1</v>
      </c>
      <c r="AS575" s="10">
        <f t="shared" si="366"/>
        <v>23</v>
      </c>
      <c r="AT575" s="559">
        <v>0</v>
      </c>
      <c r="AU575" s="559">
        <v>0</v>
      </c>
      <c r="AV575" s="559">
        <v>0</v>
      </c>
      <c r="AW575" s="546">
        <f t="shared" si="372"/>
        <v>0</v>
      </c>
      <c r="AX575" s="546">
        <f t="shared" si="349"/>
        <v>0</v>
      </c>
      <c r="AY575" s="559">
        <v>0.1875</v>
      </c>
      <c r="AZ575" s="546">
        <f t="shared" si="373"/>
        <v>4</v>
      </c>
      <c r="BA575" s="546">
        <f t="shared" si="374"/>
        <v>30</v>
      </c>
      <c r="BB575" s="559">
        <v>0</v>
      </c>
      <c r="BC575" s="546">
        <f t="shared" si="375"/>
        <v>0</v>
      </c>
      <c r="BD575" s="546">
        <f t="shared" si="376"/>
        <v>0</v>
      </c>
      <c r="BE575" s="559">
        <v>4.6527777777777779E-2</v>
      </c>
      <c r="BF575" s="546">
        <f t="shared" si="377"/>
        <v>1</v>
      </c>
      <c r="BG575" s="546">
        <f t="shared" si="378"/>
        <v>7</v>
      </c>
      <c r="BH575" s="559">
        <v>0</v>
      </c>
      <c r="BI575" s="637">
        <f t="shared" si="379"/>
        <v>0</v>
      </c>
      <c r="BJ575" s="637">
        <f t="shared" si="380"/>
        <v>0</v>
      </c>
      <c r="BK575" s="642">
        <f t="shared" si="312"/>
        <v>62.962181818181818</v>
      </c>
    </row>
    <row r="576" spans="1:63" x14ac:dyDescent="0.25">
      <c r="A576" s="610">
        <v>40872</v>
      </c>
      <c r="B576" s="613">
        <v>11</v>
      </c>
      <c r="C576" s="611">
        <v>8</v>
      </c>
      <c r="D576" s="612" t="s">
        <v>243</v>
      </c>
      <c r="E576" s="612" t="s">
        <v>255</v>
      </c>
      <c r="F576" s="535">
        <v>3649.21</v>
      </c>
      <c r="G576" s="611">
        <v>59</v>
      </c>
      <c r="H576" s="611">
        <v>0</v>
      </c>
      <c r="I576" s="559">
        <v>0.90625</v>
      </c>
      <c r="J576" s="559">
        <v>0.90625</v>
      </c>
      <c r="K576" s="297">
        <v>0.91319444444444453</v>
      </c>
      <c r="L576" s="565">
        <f t="shared" si="317"/>
        <v>6.9444444444445308E-3</v>
      </c>
      <c r="M576" s="297">
        <v>0.91666666666666663</v>
      </c>
      <c r="N576" s="565">
        <f t="shared" si="318"/>
        <v>3.4722222222220989E-3</v>
      </c>
      <c r="O576" s="297">
        <v>0.94444444444444453</v>
      </c>
      <c r="P576" s="565">
        <f t="shared" si="319"/>
        <v>2.7777777777777901E-2</v>
      </c>
      <c r="Q576" s="297">
        <v>0.9458333333333333</v>
      </c>
      <c r="R576" s="297">
        <v>1.0069444444444444</v>
      </c>
      <c r="S576" s="9">
        <f t="shared" si="336"/>
        <v>6.1111111111111116E-2</v>
      </c>
      <c r="T576" s="297">
        <v>0.9458333333333333</v>
      </c>
      <c r="U576" s="297">
        <v>1.0069444444444444</v>
      </c>
      <c r="V576" s="9">
        <f t="shared" si="346"/>
        <v>6.1111111111111116E-2</v>
      </c>
      <c r="W576" s="297">
        <v>1.0520833333333333</v>
      </c>
      <c r="X576" s="9">
        <f>W576-R576</f>
        <v>4.513888888888884E-2</v>
      </c>
      <c r="Y576" s="297">
        <v>1.054861111111111</v>
      </c>
      <c r="Z576" s="155">
        <f t="shared" si="348"/>
        <v>2.7777777777777679E-3</v>
      </c>
      <c r="AA576" s="297">
        <v>1.1361111111111111</v>
      </c>
      <c r="AB576" s="565">
        <f t="shared" si="307"/>
        <v>8.1250000000000044E-2</v>
      </c>
      <c r="AC576" s="297">
        <v>1.1361111111111111</v>
      </c>
      <c r="AD576" s="297">
        <v>1.1361111111111111</v>
      </c>
      <c r="AE576" s="9">
        <f t="shared" si="362"/>
        <v>0</v>
      </c>
      <c r="AF576" s="297">
        <v>1.1458333333333333</v>
      </c>
      <c r="AG576" s="297">
        <v>1.1493055555555556</v>
      </c>
      <c r="AH576" s="9">
        <f t="shared" si="320"/>
        <v>3.4722222222223209E-3</v>
      </c>
      <c r="AI576" s="154">
        <f t="shared" si="294"/>
        <v>0</v>
      </c>
      <c r="AJ576" s="154">
        <f t="shared" si="295"/>
        <v>5</v>
      </c>
      <c r="AK576" s="297">
        <v>1.1493055555555556</v>
      </c>
      <c r="AL576" s="297">
        <v>1.1527777777777779</v>
      </c>
      <c r="AM576" s="9">
        <f t="shared" si="367"/>
        <v>3.4722222222223209E-3</v>
      </c>
      <c r="AN576" s="568">
        <f t="shared" si="321"/>
        <v>0.2465277777777779</v>
      </c>
      <c r="AO576" s="10">
        <f t="shared" si="368"/>
        <v>5</v>
      </c>
      <c r="AP576" s="10">
        <f t="shared" si="369"/>
        <v>55</v>
      </c>
      <c r="AQ576" s="565">
        <f t="shared" si="311"/>
        <v>5.6944444444444492E-2</v>
      </c>
      <c r="AR576" s="10">
        <f t="shared" si="365"/>
        <v>1</v>
      </c>
      <c r="AS576" s="10">
        <f t="shared" si="366"/>
        <v>22</v>
      </c>
      <c r="AT576" s="559">
        <v>0</v>
      </c>
      <c r="AU576" s="559">
        <v>0</v>
      </c>
      <c r="AV576" s="559">
        <v>0</v>
      </c>
      <c r="AW576" s="546">
        <f t="shared" si="372"/>
        <v>0</v>
      </c>
      <c r="AX576" s="546">
        <f t="shared" si="349"/>
        <v>0</v>
      </c>
      <c r="AY576" s="559">
        <v>0</v>
      </c>
      <c r="AZ576" s="546">
        <f t="shared" si="373"/>
        <v>0</v>
      </c>
      <c r="BA576" s="546">
        <f t="shared" si="374"/>
        <v>0</v>
      </c>
      <c r="BB576" s="559">
        <v>0</v>
      </c>
      <c r="BC576" s="546">
        <f t="shared" si="375"/>
        <v>0</v>
      </c>
      <c r="BD576" s="546">
        <f t="shared" si="376"/>
        <v>0</v>
      </c>
      <c r="BE576" s="559">
        <v>2.4305555555555556E-2</v>
      </c>
      <c r="BF576" s="546">
        <f t="shared" si="377"/>
        <v>0</v>
      </c>
      <c r="BG576" s="546">
        <f t="shared" si="378"/>
        <v>35</v>
      </c>
      <c r="BH576" s="559">
        <v>0</v>
      </c>
      <c r="BI576" s="637">
        <f t="shared" si="379"/>
        <v>0</v>
      </c>
      <c r="BJ576" s="637">
        <f t="shared" si="380"/>
        <v>0</v>
      </c>
      <c r="BK576" s="642">
        <f t="shared" si="312"/>
        <v>61.851016949152545</v>
      </c>
    </row>
    <row r="577" spans="1:63" x14ac:dyDescent="0.25">
      <c r="A577" s="610">
        <v>40873</v>
      </c>
      <c r="B577" s="613">
        <v>11</v>
      </c>
      <c r="C577" s="611">
        <v>58</v>
      </c>
      <c r="D577" s="612" t="s">
        <v>33</v>
      </c>
      <c r="E577" s="612" t="s">
        <v>475</v>
      </c>
      <c r="F577" s="535">
        <v>3478.16</v>
      </c>
      <c r="G577" s="611">
        <v>56</v>
      </c>
      <c r="H577" s="611">
        <v>3</v>
      </c>
      <c r="I577" s="559">
        <v>0.91666666666666663</v>
      </c>
      <c r="J577" s="559">
        <v>0.91666666666666663</v>
      </c>
      <c r="K577" s="297">
        <v>0.92013888888888884</v>
      </c>
      <c r="L577" s="565">
        <f t="shared" si="317"/>
        <v>3.4722222222222099E-3</v>
      </c>
      <c r="M577" s="297">
        <v>0.92361111111111116</v>
      </c>
      <c r="N577" s="565">
        <f t="shared" si="318"/>
        <v>3.4722222222223209E-3</v>
      </c>
      <c r="O577" s="297">
        <v>1.1527777777777779</v>
      </c>
      <c r="P577" s="565">
        <f t="shared" si="319"/>
        <v>0.22916666666666674</v>
      </c>
      <c r="Q577" s="297">
        <v>1.1548611111111111</v>
      </c>
      <c r="R577" s="297">
        <v>1.1826388888888888</v>
      </c>
      <c r="S577" s="9">
        <f t="shared" si="336"/>
        <v>2.7777777777777679E-2</v>
      </c>
      <c r="T577" s="297">
        <v>1.1548611111111111</v>
      </c>
      <c r="U577" s="297">
        <v>1.1826388888888888</v>
      </c>
      <c r="V577" s="9">
        <f t="shared" si="346"/>
        <v>2.7777777777777679E-2</v>
      </c>
      <c r="W577" s="297">
        <v>1.1909722222222221</v>
      </c>
      <c r="X577" s="9">
        <f>W577-R577</f>
        <v>8.3333333333333037E-3</v>
      </c>
      <c r="Y577" s="297">
        <v>1.1923611111111112</v>
      </c>
      <c r="Z577" s="155">
        <f t="shared" si="348"/>
        <v>1.388888888889106E-3</v>
      </c>
      <c r="AA577" s="297">
        <v>1.3159722222222221</v>
      </c>
      <c r="AB577" s="565">
        <f t="shared" si="307"/>
        <v>0.12361111111111089</v>
      </c>
      <c r="AC577" s="297">
        <v>1.3159722222222221</v>
      </c>
      <c r="AD577" s="297">
        <v>1.3159722222222221</v>
      </c>
      <c r="AE577" s="9">
        <f t="shared" si="362"/>
        <v>0</v>
      </c>
      <c r="AF577" s="297">
        <v>1.3229166666666667</v>
      </c>
      <c r="AG577" s="297">
        <v>1.3263888888888888</v>
      </c>
      <c r="AH577" s="9">
        <f t="shared" si="320"/>
        <v>3.4722222222220989E-3</v>
      </c>
      <c r="AI577" s="154">
        <f t="shared" si="294"/>
        <v>0</v>
      </c>
      <c r="AJ577" s="154">
        <f t="shared" si="295"/>
        <v>5</v>
      </c>
      <c r="AK577" s="297">
        <v>1.3263888888888888</v>
      </c>
      <c r="AL577" s="297">
        <v>1.3298611111111112</v>
      </c>
      <c r="AM577" s="9">
        <f t="shared" si="367"/>
        <v>3.4722222222223209E-3</v>
      </c>
      <c r="AN577" s="568">
        <f t="shared" si="321"/>
        <v>0.41319444444444453</v>
      </c>
      <c r="AO577" s="10">
        <f t="shared" si="368"/>
        <v>9</v>
      </c>
      <c r="AP577" s="10">
        <f t="shared" si="369"/>
        <v>55</v>
      </c>
      <c r="AQ577" s="565">
        <f t="shared" si="311"/>
        <v>6.9444444444444225E-2</v>
      </c>
      <c r="AR577" s="10">
        <f t="shared" si="365"/>
        <v>1</v>
      </c>
      <c r="AS577" s="10">
        <f t="shared" si="366"/>
        <v>40</v>
      </c>
      <c r="AT577" s="559">
        <v>0</v>
      </c>
      <c r="AU577" s="559">
        <v>9.0277777777777787E-3</v>
      </c>
      <c r="AV577" s="559">
        <v>0</v>
      </c>
      <c r="AW577" s="546">
        <f t="shared" si="372"/>
        <v>0</v>
      </c>
      <c r="AX577" s="546">
        <f t="shared" si="349"/>
        <v>0</v>
      </c>
      <c r="AY577" s="559">
        <v>0</v>
      </c>
      <c r="AZ577" s="546">
        <f t="shared" si="373"/>
        <v>0</v>
      </c>
      <c r="BA577" s="546">
        <f t="shared" si="374"/>
        <v>0</v>
      </c>
      <c r="BB577" s="559">
        <v>0</v>
      </c>
      <c r="BC577" s="546">
        <f t="shared" si="375"/>
        <v>0</v>
      </c>
      <c r="BD577" s="546">
        <f t="shared" si="376"/>
        <v>0</v>
      </c>
      <c r="BE577" s="559">
        <v>4.5138888888888888E-2</v>
      </c>
      <c r="BF577" s="546">
        <f t="shared" si="377"/>
        <v>1</v>
      </c>
      <c r="BG577" s="546">
        <f t="shared" si="378"/>
        <v>5</v>
      </c>
      <c r="BH577" s="559">
        <v>0</v>
      </c>
      <c r="BI577" s="637">
        <f t="shared" si="379"/>
        <v>0</v>
      </c>
      <c r="BJ577" s="637">
        <f t="shared" si="380"/>
        <v>0</v>
      </c>
      <c r="BK577" s="642">
        <f t="shared" si="312"/>
        <v>62.11</v>
      </c>
    </row>
    <row r="578" spans="1:63" x14ac:dyDescent="0.25">
      <c r="A578" s="610">
        <v>40874</v>
      </c>
      <c r="B578" s="613">
        <v>11</v>
      </c>
      <c r="C578" s="611">
        <v>59</v>
      </c>
      <c r="D578" s="612" t="s">
        <v>33</v>
      </c>
      <c r="E578" s="612" t="s">
        <v>444</v>
      </c>
      <c r="F578" s="535">
        <v>3627.36</v>
      </c>
      <c r="G578" s="611">
        <v>59</v>
      </c>
      <c r="H578" s="611">
        <v>0</v>
      </c>
      <c r="I578" s="559">
        <v>9.7222222222222224E-2</v>
      </c>
      <c r="J578" s="559">
        <v>9.7222222222222224E-2</v>
      </c>
      <c r="K578" s="297">
        <v>0.10416666666666667</v>
      </c>
      <c r="L578" s="565">
        <f t="shared" si="317"/>
        <v>6.9444444444444475E-3</v>
      </c>
      <c r="M578" s="297">
        <v>0.1111111111111111</v>
      </c>
      <c r="N578" s="565">
        <f t="shared" si="318"/>
        <v>6.9444444444444337E-3</v>
      </c>
      <c r="O578" s="297">
        <v>0.13541666666666666</v>
      </c>
      <c r="P578" s="565">
        <f t="shared" si="319"/>
        <v>2.4305555555555552E-2</v>
      </c>
      <c r="Q578" s="297">
        <v>0.13749999999999998</v>
      </c>
      <c r="R578" s="297">
        <v>0.20694444444444446</v>
      </c>
      <c r="S578" s="9">
        <f t="shared" si="336"/>
        <v>6.9444444444444475E-2</v>
      </c>
      <c r="T578" s="297">
        <v>0.13749999999999998</v>
      </c>
      <c r="U578" s="297">
        <v>0.20694444444444446</v>
      </c>
      <c r="V578" s="9">
        <f t="shared" si="346"/>
        <v>6.9444444444444475E-2</v>
      </c>
      <c r="W578" s="297">
        <v>0.20972222222222223</v>
      </c>
      <c r="X578" s="9">
        <f>W578-R578</f>
        <v>2.7777777777777679E-3</v>
      </c>
      <c r="Y578" s="297">
        <v>0.21111111111111111</v>
      </c>
      <c r="Z578" s="155">
        <f t="shared" si="348"/>
        <v>1.388888888888884E-3</v>
      </c>
      <c r="AA578" s="297">
        <v>0.31319444444444444</v>
      </c>
      <c r="AB578" s="565">
        <f t="shared" ref="AB578:AB641" si="381">AA578-Y578</f>
        <v>0.10208333333333333</v>
      </c>
      <c r="AC578" s="297">
        <v>0.31319444444444444</v>
      </c>
      <c r="AD578" s="297">
        <v>0.31319444444444444</v>
      </c>
      <c r="AE578" s="9">
        <f t="shared" si="362"/>
        <v>0</v>
      </c>
      <c r="AF578" s="297">
        <v>0.3215277777777778</v>
      </c>
      <c r="AG578" s="297">
        <v>0.32500000000000001</v>
      </c>
      <c r="AH578" s="9">
        <f t="shared" si="320"/>
        <v>3.4722222222222099E-3</v>
      </c>
      <c r="AI578" s="154">
        <f t="shared" si="294"/>
        <v>0</v>
      </c>
      <c r="AJ578" s="154">
        <f t="shared" si="295"/>
        <v>5</v>
      </c>
      <c r="AK578" s="297">
        <v>0.32500000000000001</v>
      </c>
      <c r="AL578" s="297">
        <v>0.3298611111111111</v>
      </c>
      <c r="AM578" s="9">
        <f t="shared" si="367"/>
        <v>4.8611111111110938E-3</v>
      </c>
      <c r="AN578" s="568">
        <f t="shared" si="321"/>
        <v>0.2326388888888889</v>
      </c>
      <c r="AO578" s="10">
        <f t="shared" si="368"/>
        <v>5</v>
      </c>
      <c r="AP578" s="10">
        <f t="shared" si="369"/>
        <v>35</v>
      </c>
      <c r="AQ578" s="565">
        <f t="shared" ref="AQ578:AQ641" si="382">AB578-(AT578+AU578+AV578+AY578+BB578+BE578)</f>
        <v>4.5138888888888888E-2</v>
      </c>
      <c r="AR578" s="10">
        <f t="shared" si="365"/>
        <v>1</v>
      </c>
      <c r="AS578" s="10">
        <f t="shared" si="366"/>
        <v>5</v>
      </c>
      <c r="AT578" s="559">
        <v>0</v>
      </c>
      <c r="AU578" s="559">
        <v>0</v>
      </c>
      <c r="AV578" s="559">
        <v>0</v>
      </c>
      <c r="AW578" s="546">
        <f t="shared" si="372"/>
        <v>0</v>
      </c>
      <c r="AX578" s="546">
        <f t="shared" si="349"/>
        <v>0</v>
      </c>
      <c r="AY578" s="559">
        <v>0</v>
      </c>
      <c r="AZ578" s="546">
        <f t="shared" si="373"/>
        <v>0</v>
      </c>
      <c r="BA578" s="546">
        <f t="shared" si="374"/>
        <v>0</v>
      </c>
      <c r="BB578" s="559">
        <v>0</v>
      </c>
      <c r="BC578" s="546">
        <f t="shared" si="375"/>
        <v>0</v>
      </c>
      <c r="BD578" s="546">
        <f t="shared" si="376"/>
        <v>0</v>
      </c>
      <c r="BE578" s="559">
        <v>5.6944444444444443E-2</v>
      </c>
      <c r="BF578" s="546">
        <f t="shared" si="377"/>
        <v>1</v>
      </c>
      <c r="BG578" s="546">
        <f t="shared" si="378"/>
        <v>22</v>
      </c>
      <c r="BH578" s="559">
        <v>0</v>
      </c>
      <c r="BI578" s="637">
        <f t="shared" si="379"/>
        <v>0</v>
      </c>
      <c r="BJ578" s="637">
        <f t="shared" si="380"/>
        <v>0</v>
      </c>
      <c r="BK578" s="642">
        <f t="shared" ref="BK578:BK641" si="383" xml:space="preserve"> F578/G578</f>
        <v>61.480677966101695</v>
      </c>
    </row>
    <row r="579" spans="1:63" x14ac:dyDescent="0.25">
      <c r="A579" s="610">
        <v>40874</v>
      </c>
      <c r="B579" s="613">
        <v>11</v>
      </c>
      <c r="C579" s="611">
        <v>6</v>
      </c>
      <c r="D579" s="612" t="s">
        <v>277</v>
      </c>
      <c r="E579" s="612" t="s">
        <v>276</v>
      </c>
      <c r="F579" s="535">
        <v>3526.01</v>
      </c>
      <c r="G579" s="611">
        <v>59</v>
      </c>
      <c r="H579" s="611">
        <v>0</v>
      </c>
      <c r="I579" s="559">
        <v>7.6388888888888895E-2</v>
      </c>
      <c r="J579" s="559">
        <v>7.6388888888888895E-2</v>
      </c>
      <c r="K579" s="297">
        <v>7.9861111111111105E-2</v>
      </c>
      <c r="L579" s="565">
        <f t="shared" si="317"/>
        <v>3.4722222222222099E-3</v>
      </c>
      <c r="M579" s="297">
        <v>8.6805555555555566E-2</v>
      </c>
      <c r="N579" s="565">
        <f t="shared" si="318"/>
        <v>6.9444444444444614E-3</v>
      </c>
      <c r="O579" s="297">
        <v>0.1076388888888889</v>
      </c>
      <c r="P579" s="565">
        <f t="shared" si="319"/>
        <v>2.0833333333333329E-2</v>
      </c>
      <c r="Q579" s="297">
        <v>0.1076388888888889</v>
      </c>
      <c r="R579" s="297">
        <v>0.14583333333333334</v>
      </c>
      <c r="S579" s="9">
        <f t="shared" si="336"/>
        <v>3.8194444444444448E-2</v>
      </c>
      <c r="T579" s="297">
        <v>0.1076388888888889</v>
      </c>
      <c r="U579" s="297">
        <v>0.14583333333333334</v>
      </c>
      <c r="V579" s="9">
        <f t="shared" si="346"/>
        <v>3.8194444444444448E-2</v>
      </c>
      <c r="W579" s="297">
        <v>0.14930555555555555</v>
      </c>
      <c r="X579" s="9">
        <f>W579-R579</f>
        <v>3.4722222222222099E-3</v>
      </c>
      <c r="Y579" s="297">
        <v>0.14930555555555555</v>
      </c>
      <c r="Z579" s="155">
        <f t="shared" si="348"/>
        <v>0</v>
      </c>
      <c r="AA579" s="297">
        <v>0.22777777777777777</v>
      </c>
      <c r="AB579" s="565">
        <f t="shared" si="381"/>
        <v>7.8472222222222221E-2</v>
      </c>
      <c r="AC579" s="297">
        <v>0.22777777777777777</v>
      </c>
      <c r="AD579" s="297">
        <v>0.22777777777777777</v>
      </c>
      <c r="AE579" s="9">
        <f t="shared" si="362"/>
        <v>0</v>
      </c>
      <c r="AF579" s="297">
        <v>0.23402777777777781</v>
      </c>
      <c r="AG579" s="297">
        <v>0.23611111111111113</v>
      </c>
      <c r="AH579" s="9">
        <f t="shared" si="320"/>
        <v>2.0833333333333259E-3</v>
      </c>
      <c r="AI579" s="154">
        <f t="shared" si="294"/>
        <v>0</v>
      </c>
      <c r="AJ579" s="154">
        <f t="shared" si="295"/>
        <v>3</v>
      </c>
      <c r="AK579" s="297">
        <v>0.23611111111111113</v>
      </c>
      <c r="AL579" s="297">
        <v>0.23958333333333334</v>
      </c>
      <c r="AM579" s="9">
        <f t="shared" si="367"/>
        <v>3.4722222222222099E-3</v>
      </c>
      <c r="AN579" s="568">
        <f t="shared" si="321"/>
        <v>0.16319444444444445</v>
      </c>
      <c r="AO579" s="10">
        <f t="shared" si="368"/>
        <v>3</v>
      </c>
      <c r="AP579" s="10">
        <f t="shared" si="369"/>
        <v>55</v>
      </c>
      <c r="AQ579" s="565">
        <f t="shared" si="382"/>
        <v>4.2361111111111113E-2</v>
      </c>
      <c r="AR579" s="10">
        <f t="shared" si="365"/>
        <v>1</v>
      </c>
      <c r="AS579" s="10">
        <f t="shared" si="366"/>
        <v>1</v>
      </c>
      <c r="AT579" s="559">
        <v>0</v>
      </c>
      <c r="AU579" s="559">
        <v>7.6388888888888886E-3</v>
      </c>
      <c r="AV579" s="559">
        <v>0</v>
      </c>
      <c r="AW579" s="546">
        <f t="shared" si="372"/>
        <v>0</v>
      </c>
      <c r="AX579" s="546">
        <f t="shared" si="349"/>
        <v>0</v>
      </c>
      <c r="AY579" s="559">
        <v>0</v>
      </c>
      <c r="AZ579" s="546">
        <f t="shared" si="373"/>
        <v>0</v>
      </c>
      <c r="BA579" s="546">
        <f t="shared" si="374"/>
        <v>0</v>
      </c>
      <c r="BB579" s="559">
        <v>0</v>
      </c>
      <c r="BC579" s="546">
        <f t="shared" si="375"/>
        <v>0</v>
      </c>
      <c r="BD579" s="546">
        <f t="shared" si="376"/>
        <v>0</v>
      </c>
      <c r="BE579" s="559">
        <v>2.8472222222222222E-2</v>
      </c>
      <c r="BF579" s="546">
        <f t="shared" si="377"/>
        <v>0</v>
      </c>
      <c r="BG579" s="546">
        <f t="shared" si="378"/>
        <v>41</v>
      </c>
      <c r="BH579" s="559">
        <v>0</v>
      </c>
      <c r="BI579" s="637">
        <f t="shared" si="379"/>
        <v>0</v>
      </c>
      <c r="BJ579" s="637">
        <f t="shared" si="380"/>
        <v>0</v>
      </c>
      <c r="BK579" s="642">
        <f t="shared" si="383"/>
        <v>59.762881355932208</v>
      </c>
    </row>
    <row r="580" spans="1:63" x14ac:dyDescent="0.25">
      <c r="A580" s="610">
        <v>40875</v>
      </c>
      <c r="B580" s="613">
        <v>11</v>
      </c>
      <c r="C580" s="611">
        <v>9</v>
      </c>
      <c r="D580" s="612" t="s">
        <v>243</v>
      </c>
      <c r="E580" s="612" t="s">
        <v>255</v>
      </c>
      <c r="F580" s="535">
        <v>3578.44</v>
      </c>
      <c r="G580" s="611">
        <v>58</v>
      </c>
      <c r="H580" s="611">
        <v>1</v>
      </c>
      <c r="I580" s="559">
        <v>0.15972222222222224</v>
      </c>
      <c r="J580" s="559">
        <v>0.15972222222222224</v>
      </c>
      <c r="K580" s="297">
        <v>0.16319444444444445</v>
      </c>
      <c r="L580" s="565">
        <f t="shared" si="317"/>
        <v>3.4722222222222099E-3</v>
      </c>
      <c r="M580" s="297">
        <v>0.17013888888888887</v>
      </c>
      <c r="N580" s="565">
        <f t="shared" si="318"/>
        <v>6.9444444444444198E-3</v>
      </c>
      <c r="O580" s="297">
        <v>0.20138888888888887</v>
      </c>
      <c r="P580" s="565">
        <f t="shared" si="319"/>
        <v>3.125E-2</v>
      </c>
      <c r="Q580" s="297">
        <v>0.20138888888888887</v>
      </c>
      <c r="R580" s="297">
        <v>0.35416666666666669</v>
      </c>
      <c r="S580" s="9">
        <f t="shared" si="336"/>
        <v>0.15277777777777782</v>
      </c>
      <c r="T580" s="297">
        <v>0.20138888888888887</v>
      </c>
      <c r="U580" s="297">
        <v>0.35416666666666669</v>
      </c>
      <c r="V580" s="9">
        <f t="shared" si="346"/>
        <v>0.15277777777777782</v>
      </c>
      <c r="W580" s="297">
        <v>0.32569444444444445</v>
      </c>
      <c r="X580" s="9">
        <f>W580-Q580</f>
        <v>0.12430555555555559</v>
      </c>
      <c r="Y580" s="297">
        <v>0.40138888888888885</v>
      </c>
      <c r="Z580" s="155">
        <f>Y580-R580</f>
        <v>4.7222222222222165E-2</v>
      </c>
      <c r="AA580" s="297">
        <v>0.4993055555555555</v>
      </c>
      <c r="AB580" s="565">
        <f t="shared" si="381"/>
        <v>9.7916666666666652E-2</v>
      </c>
      <c r="AC580" s="297">
        <v>0.4993055555555555</v>
      </c>
      <c r="AD580" s="297">
        <v>0.4993055555555555</v>
      </c>
      <c r="AE580" s="9">
        <f t="shared" si="362"/>
        <v>0</v>
      </c>
      <c r="AF580" s="297">
        <v>0.50694444444444442</v>
      </c>
      <c r="AG580" s="297">
        <v>0.51041666666666663</v>
      </c>
      <c r="AH580" s="9">
        <f t="shared" si="320"/>
        <v>3.4722222222222099E-3</v>
      </c>
      <c r="AI580" s="154">
        <f t="shared" si="294"/>
        <v>0</v>
      </c>
      <c r="AJ580" s="154">
        <f t="shared" si="295"/>
        <v>5</v>
      </c>
      <c r="AK580" s="297">
        <v>0.51041666666666663</v>
      </c>
      <c r="AL580" s="297">
        <v>0.51388888888888895</v>
      </c>
      <c r="AM580" s="9">
        <f t="shared" si="367"/>
        <v>3.4722222222223209E-3</v>
      </c>
      <c r="AN580" s="568">
        <f t="shared" si="321"/>
        <v>0.35416666666666674</v>
      </c>
      <c r="AO580" s="10">
        <f t="shared" si="368"/>
        <v>8</v>
      </c>
      <c r="AP580" s="10">
        <f t="shared" si="369"/>
        <v>30</v>
      </c>
      <c r="AQ580" s="565">
        <f t="shared" si="382"/>
        <v>6.0416666666666653E-2</v>
      </c>
      <c r="AR580" s="10">
        <f t="shared" si="365"/>
        <v>1</v>
      </c>
      <c r="AS580" s="10">
        <f t="shared" si="366"/>
        <v>27</v>
      </c>
      <c r="AT580" s="559">
        <v>0</v>
      </c>
      <c r="AU580" s="559">
        <v>0</v>
      </c>
      <c r="AV580" s="559">
        <v>3.472222222222222E-3</v>
      </c>
      <c r="AW580" s="546">
        <f t="shared" si="372"/>
        <v>0</v>
      </c>
      <c r="AX580" s="546">
        <f t="shared" si="349"/>
        <v>5</v>
      </c>
      <c r="AY580" s="559">
        <v>0</v>
      </c>
      <c r="AZ580" s="546">
        <f t="shared" si="373"/>
        <v>0</v>
      </c>
      <c r="BA580" s="546">
        <f t="shared" si="374"/>
        <v>0</v>
      </c>
      <c r="BB580" s="559">
        <v>0</v>
      </c>
      <c r="BC580" s="546">
        <f t="shared" si="375"/>
        <v>0</v>
      </c>
      <c r="BD580" s="546">
        <f t="shared" si="376"/>
        <v>0</v>
      </c>
      <c r="BE580" s="559">
        <v>3.4027777777777775E-2</v>
      </c>
      <c r="BF580" s="546">
        <f t="shared" si="377"/>
        <v>0</v>
      </c>
      <c r="BG580" s="546">
        <f t="shared" si="378"/>
        <v>49</v>
      </c>
      <c r="BH580" s="559">
        <v>0</v>
      </c>
      <c r="BI580" s="637">
        <f t="shared" si="379"/>
        <v>0</v>
      </c>
      <c r="BJ580" s="637">
        <f t="shared" si="380"/>
        <v>0</v>
      </c>
      <c r="BK580" s="642">
        <f t="shared" si="383"/>
        <v>61.697241379310348</v>
      </c>
    </row>
    <row r="581" spans="1:63" ht="45" x14ac:dyDescent="0.25">
      <c r="A581" s="610">
        <v>40875</v>
      </c>
      <c r="B581" s="613">
        <v>11</v>
      </c>
      <c r="C581" s="611">
        <v>60</v>
      </c>
      <c r="D581" s="612" t="s">
        <v>33</v>
      </c>
      <c r="E581" s="612" t="s">
        <v>314</v>
      </c>
      <c r="F581" s="535">
        <v>3593.45</v>
      </c>
      <c r="G581" s="611">
        <v>59</v>
      </c>
      <c r="H581" s="611">
        <v>0</v>
      </c>
      <c r="I581" s="559">
        <v>0.51041666666666663</v>
      </c>
      <c r="J581" s="559">
        <v>0.51041666666666663</v>
      </c>
      <c r="K581" s="297">
        <v>0.51388888888888895</v>
      </c>
      <c r="L581" s="565">
        <f t="shared" si="317"/>
        <v>3.4722222222223209E-3</v>
      </c>
      <c r="M581" s="297">
        <v>0.52083333333333337</v>
      </c>
      <c r="N581" s="565">
        <f t="shared" si="318"/>
        <v>6.9444444444444198E-3</v>
      </c>
      <c r="O581" s="297">
        <v>0.54513888888888895</v>
      </c>
      <c r="P581" s="565">
        <f t="shared" si="319"/>
        <v>2.430555555555558E-2</v>
      </c>
      <c r="Q581" s="297">
        <v>0.54513888888888895</v>
      </c>
      <c r="R581" s="297">
        <v>0.58333333333333337</v>
      </c>
      <c r="S581" s="9">
        <f t="shared" si="336"/>
        <v>3.819444444444442E-2</v>
      </c>
      <c r="T581" s="297">
        <v>0.54513888888888895</v>
      </c>
      <c r="U581" s="297">
        <v>0.58333333333333337</v>
      </c>
      <c r="V581" s="9">
        <f t="shared" si="346"/>
        <v>3.819444444444442E-2</v>
      </c>
      <c r="W581" s="297">
        <v>0.63124999999999998</v>
      </c>
      <c r="X581" s="9">
        <f t="shared" ref="X581:X586" si="384">W581-U581</f>
        <v>4.7916666666666607E-2</v>
      </c>
      <c r="Y581" s="297">
        <v>0.65486111111111112</v>
      </c>
      <c r="Z581" s="155">
        <f t="shared" ref="Z581:Z621" si="385">Y581-W581</f>
        <v>2.3611111111111138E-2</v>
      </c>
      <c r="AA581" s="297">
        <v>0.81458333333333333</v>
      </c>
      <c r="AB581" s="565">
        <f t="shared" si="381"/>
        <v>0.15972222222222221</v>
      </c>
      <c r="AC581" s="297">
        <v>0.81458333333333333</v>
      </c>
      <c r="AD581" s="297">
        <v>0.81458333333333333</v>
      </c>
      <c r="AE581" s="9">
        <f t="shared" si="362"/>
        <v>0</v>
      </c>
      <c r="AF581" s="297">
        <v>0.82152777777777775</v>
      </c>
      <c r="AG581" s="297">
        <v>0.82430555555555562</v>
      </c>
      <c r="AH581" s="9">
        <f t="shared" si="320"/>
        <v>2.7777777777778789E-3</v>
      </c>
      <c r="AI581" s="154">
        <f t="shared" si="294"/>
        <v>0</v>
      </c>
      <c r="AJ581" s="154">
        <f t="shared" si="295"/>
        <v>4</v>
      </c>
      <c r="AK581" s="297">
        <v>0.82430555555555562</v>
      </c>
      <c r="AL581" s="297">
        <v>0.82986111111111116</v>
      </c>
      <c r="AM581" s="9">
        <f t="shared" si="367"/>
        <v>5.5555555555555358E-3</v>
      </c>
      <c r="AN581" s="568">
        <f t="shared" si="321"/>
        <v>0.31944444444444453</v>
      </c>
      <c r="AO581" s="10">
        <f t="shared" si="368"/>
        <v>7</v>
      </c>
      <c r="AP581" s="10">
        <f t="shared" si="369"/>
        <v>40</v>
      </c>
      <c r="AQ581" s="565">
        <f t="shared" si="382"/>
        <v>4.9305555555555547E-2</v>
      </c>
      <c r="AR581" s="10">
        <f t="shared" si="365"/>
        <v>1</v>
      </c>
      <c r="AS581" s="10">
        <f t="shared" si="366"/>
        <v>11</v>
      </c>
      <c r="AT581" s="559">
        <v>0</v>
      </c>
      <c r="AU581" s="559">
        <v>0</v>
      </c>
      <c r="AV581" s="559">
        <v>0</v>
      </c>
      <c r="AW581" s="546">
        <f t="shared" si="372"/>
        <v>0</v>
      </c>
      <c r="AX581" s="546">
        <f t="shared" si="349"/>
        <v>0</v>
      </c>
      <c r="AY581" s="559">
        <v>0</v>
      </c>
      <c r="AZ581" s="546">
        <f t="shared" si="373"/>
        <v>0</v>
      </c>
      <c r="BA581" s="546">
        <f t="shared" si="374"/>
        <v>0</v>
      </c>
      <c r="BB581" s="559">
        <v>0</v>
      </c>
      <c r="BC581" s="546">
        <f t="shared" si="375"/>
        <v>0</v>
      </c>
      <c r="BD581" s="546">
        <f t="shared" si="376"/>
        <v>0</v>
      </c>
      <c r="BE581" s="559">
        <v>0.11041666666666666</v>
      </c>
      <c r="BF581" s="546">
        <f t="shared" si="377"/>
        <v>2</v>
      </c>
      <c r="BG581" s="546">
        <f t="shared" si="378"/>
        <v>39</v>
      </c>
      <c r="BH581" s="559">
        <v>0</v>
      </c>
      <c r="BI581" s="637">
        <f t="shared" si="379"/>
        <v>0</v>
      </c>
      <c r="BJ581" s="637">
        <f t="shared" si="380"/>
        <v>0</v>
      </c>
      <c r="BK581" s="642">
        <f t="shared" si="383"/>
        <v>60.905932203389824</v>
      </c>
    </row>
    <row r="582" spans="1:63" x14ac:dyDescent="0.25">
      <c r="A582" s="610">
        <v>40875</v>
      </c>
      <c r="B582" s="613">
        <v>11</v>
      </c>
      <c r="C582" s="611">
        <v>6</v>
      </c>
      <c r="D582" s="612" t="s">
        <v>298</v>
      </c>
      <c r="E582" s="612" t="s">
        <v>478</v>
      </c>
      <c r="F582" s="535">
        <v>3478.43</v>
      </c>
      <c r="G582" s="611">
        <v>56</v>
      </c>
      <c r="H582" s="611">
        <v>3</v>
      </c>
      <c r="I582" s="559">
        <v>0.625</v>
      </c>
      <c r="J582" s="559">
        <v>0.625</v>
      </c>
      <c r="K582" s="297">
        <v>0.625</v>
      </c>
      <c r="L582" s="565">
        <f t="shared" si="317"/>
        <v>0</v>
      </c>
      <c r="M582" s="297">
        <v>0.63194444444444442</v>
      </c>
      <c r="N582" s="565">
        <f t="shared" si="318"/>
        <v>6.9444444444444198E-3</v>
      </c>
      <c r="O582" s="297">
        <v>0.64930555555555558</v>
      </c>
      <c r="P582" s="565">
        <f t="shared" si="319"/>
        <v>1.736111111111116E-2</v>
      </c>
      <c r="Q582" s="297">
        <v>0.64930555555555558</v>
      </c>
      <c r="R582" s="297">
        <v>0.70486111111111116</v>
      </c>
      <c r="S582" s="9">
        <f t="shared" si="336"/>
        <v>5.555555555555558E-2</v>
      </c>
      <c r="T582" s="297">
        <v>0.64930555555555558</v>
      </c>
      <c r="U582" s="297">
        <v>0.70486111111111116</v>
      </c>
      <c r="V582" s="9">
        <f t="shared" si="346"/>
        <v>5.555555555555558E-2</v>
      </c>
      <c r="W582" s="297">
        <v>0.83680555555555547</v>
      </c>
      <c r="X582" s="9">
        <f t="shared" si="384"/>
        <v>0.13194444444444431</v>
      </c>
      <c r="Y582" s="297">
        <v>0.83958333333333324</v>
      </c>
      <c r="Z582" s="155">
        <f t="shared" si="385"/>
        <v>2.7777777777777679E-3</v>
      </c>
      <c r="AA582" s="297">
        <v>0.93958333333333333</v>
      </c>
      <c r="AB582" s="565">
        <f t="shared" si="381"/>
        <v>0.10000000000000009</v>
      </c>
      <c r="AC582" s="297">
        <v>0.93958333333333333</v>
      </c>
      <c r="AD582" s="297">
        <v>0.93958333333333333</v>
      </c>
      <c r="AE582" s="9">
        <f t="shared" si="362"/>
        <v>0</v>
      </c>
      <c r="AF582" s="297">
        <v>0.9472222222222223</v>
      </c>
      <c r="AG582" s="297">
        <v>0.95138888888888884</v>
      </c>
      <c r="AH582" s="9">
        <f t="shared" si="320"/>
        <v>4.1666666666665408E-3</v>
      </c>
      <c r="AI582" s="154">
        <f t="shared" si="294"/>
        <v>0</v>
      </c>
      <c r="AJ582" s="154">
        <f t="shared" si="295"/>
        <v>6</v>
      </c>
      <c r="AK582" s="297">
        <v>0.95138888888888884</v>
      </c>
      <c r="AL582" s="297">
        <v>0.95486111111111116</v>
      </c>
      <c r="AM582" s="9">
        <f t="shared" si="367"/>
        <v>3.4722222222223209E-3</v>
      </c>
      <c r="AN582" s="568">
        <f t="shared" si="321"/>
        <v>0.32986111111111116</v>
      </c>
      <c r="AO582" s="10">
        <f t="shared" si="368"/>
        <v>7</v>
      </c>
      <c r="AP582" s="10">
        <f t="shared" si="369"/>
        <v>55</v>
      </c>
      <c r="AQ582" s="565">
        <f t="shared" si="382"/>
        <v>4.5138888888888978E-2</v>
      </c>
      <c r="AR582" s="10">
        <f t="shared" si="365"/>
        <v>1</v>
      </c>
      <c r="AS582" s="10">
        <f t="shared" si="366"/>
        <v>5</v>
      </c>
      <c r="AT582" s="559">
        <v>0</v>
      </c>
      <c r="AU582" s="559">
        <v>0</v>
      </c>
      <c r="AV582" s="559">
        <v>1.4583333333333332E-2</v>
      </c>
      <c r="AW582" s="546">
        <f t="shared" si="372"/>
        <v>0</v>
      </c>
      <c r="AX582" s="546">
        <f t="shared" si="349"/>
        <v>21</v>
      </c>
      <c r="AY582" s="559">
        <v>0</v>
      </c>
      <c r="AZ582" s="546">
        <f t="shared" si="373"/>
        <v>0</v>
      </c>
      <c r="BA582" s="546">
        <f t="shared" si="374"/>
        <v>0</v>
      </c>
      <c r="BB582" s="559">
        <v>0</v>
      </c>
      <c r="BC582" s="546">
        <f t="shared" si="375"/>
        <v>0</v>
      </c>
      <c r="BD582" s="546">
        <f t="shared" si="376"/>
        <v>0</v>
      </c>
      <c r="BE582" s="559">
        <v>4.027777777777778E-2</v>
      </c>
      <c r="BF582" s="546">
        <f t="shared" si="377"/>
        <v>0</v>
      </c>
      <c r="BG582" s="546">
        <f t="shared" si="378"/>
        <v>58</v>
      </c>
      <c r="BH582" s="559">
        <v>0</v>
      </c>
      <c r="BI582" s="637">
        <f t="shared" si="379"/>
        <v>0</v>
      </c>
      <c r="BJ582" s="637">
        <f t="shared" si="380"/>
        <v>0</v>
      </c>
      <c r="BK582" s="642">
        <f t="shared" si="383"/>
        <v>62.114821428571425</v>
      </c>
    </row>
    <row r="583" spans="1:63" x14ac:dyDescent="0.25">
      <c r="A583" s="610">
        <v>40876</v>
      </c>
      <c r="B583" s="613">
        <v>11</v>
      </c>
      <c r="C583" s="611">
        <v>61</v>
      </c>
      <c r="D583" s="612" t="s">
        <v>33</v>
      </c>
      <c r="E583" s="612" t="s">
        <v>307</v>
      </c>
      <c r="F583" s="535">
        <v>3704.36</v>
      </c>
      <c r="G583" s="611">
        <v>59</v>
      </c>
      <c r="H583" s="611">
        <v>0</v>
      </c>
      <c r="I583" s="559">
        <v>0.73263888888888884</v>
      </c>
      <c r="J583" s="559">
        <v>0.73263888888888884</v>
      </c>
      <c r="K583" s="297">
        <v>0.73611111111111116</v>
      </c>
      <c r="L583" s="565">
        <f t="shared" si="317"/>
        <v>3.4722222222223209E-3</v>
      </c>
      <c r="M583" s="297">
        <v>0.79861111111111116</v>
      </c>
      <c r="N583" s="565">
        <f t="shared" si="318"/>
        <v>6.25E-2</v>
      </c>
      <c r="O583" s="297">
        <v>0.8125</v>
      </c>
      <c r="P583" s="565">
        <f t="shared" si="319"/>
        <v>1.388888888888884E-2</v>
      </c>
      <c r="Q583" s="297">
        <v>0.81944444444444453</v>
      </c>
      <c r="R583" s="297">
        <v>0.9375</v>
      </c>
      <c r="S583" s="9">
        <f t="shared" si="336"/>
        <v>0.11805555555555547</v>
      </c>
      <c r="T583" s="297">
        <v>0.81944444444444453</v>
      </c>
      <c r="U583" s="297">
        <v>0.9375</v>
      </c>
      <c r="V583" s="9">
        <f t="shared" si="346"/>
        <v>0.11805555555555547</v>
      </c>
      <c r="W583" s="297">
        <v>0.97569444444444453</v>
      </c>
      <c r="X583" s="9">
        <f t="shared" si="384"/>
        <v>3.8194444444444531E-2</v>
      </c>
      <c r="Y583" s="297">
        <v>0.97638888888888886</v>
      </c>
      <c r="Z583" s="155">
        <f t="shared" si="385"/>
        <v>6.9444444444433095E-4</v>
      </c>
      <c r="AA583" s="297">
        <v>1.3694444444444445</v>
      </c>
      <c r="AB583" s="565">
        <f t="shared" si="381"/>
        <v>0.3930555555555556</v>
      </c>
      <c r="AC583" s="297">
        <v>1.3694444444444445</v>
      </c>
      <c r="AD583" s="297">
        <v>1.3694444444444445</v>
      </c>
      <c r="AE583" s="9">
        <f t="shared" si="362"/>
        <v>0</v>
      </c>
      <c r="AF583" s="297">
        <v>1.3784722222222223</v>
      </c>
      <c r="AG583" s="297">
        <v>1.3819444444444444</v>
      </c>
      <c r="AH583" s="9">
        <f t="shared" si="320"/>
        <v>3.4722222222220989E-3</v>
      </c>
      <c r="AI583" s="154">
        <f t="shared" si="294"/>
        <v>0</v>
      </c>
      <c r="AJ583" s="154">
        <f t="shared" si="295"/>
        <v>5</v>
      </c>
      <c r="AK583" s="297">
        <v>1.3819444444444444</v>
      </c>
      <c r="AL583" s="297">
        <v>1.3854166666666667</v>
      </c>
      <c r="AM583" s="9">
        <f t="shared" ref="AM583:AM593" si="386">AL583-AK583</f>
        <v>3.4722222222223209E-3</v>
      </c>
      <c r="AN583" s="568">
        <f t="shared" si="321"/>
        <v>0.6527777777777779</v>
      </c>
      <c r="AO583" s="10">
        <f t="shared" ref="AO583:AO593" si="387">HOUR(AN583)</f>
        <v>15</v>
      </c>
      <c r="AP583" s="10">
        <f t="shared" ref="AP583:AP593" si="388">MINUTE(AN583)</f>
        <v>40</v>
      </c>
      <c r="AQ583" s="565">
        <f t="shared" si="382"/>
        <v>0.10138888888888892</v>
      </c>
      <c r="AR583" s="10">
        <f t="shared" si="365"/>
        <v>2</v>
      </c>
      <c r="AS583" s="10">
        <f t="shared" si="366"/>
        <v>26</v>
      </c>
      <c r="AT583" s="559">
        <v>0</v>
      </c>
      <c r="AU583" s="559">
        <v>0</v>
      </c>
      <c r="AV583" s="559">
        <v>0.22013888888888888</v>
      </c>
      <c r="AW583" s="546">
        <f t="shared" si="372"/>
        <v>5</v>
      </c>
      <c r="AX583" s="546">
        <f t="shared" si="349"/>
        <v>17</v>
      </c>
      <c r="AY583" s="559">
        <v>0</v>
      </c>
      <c r="AZ583" s="546">
        <f t="shared" si="373"/>
        <v>0</v>
      </c>
      <c r="BA583" s="546">
        <f t="shared" si="374"/>
        <v>0</v>
      </c>
      <c r="BB583" s="559">
        <v>0</v>
      </c>
      <c r="BC583" s="546">
        <f t="shared" ref="BC583:BC611" si="389">HOUR(BB583)</f>
        <v>0</v>
      </c>
      <c r="BD583" s="546">
        <f t="shared" ref="BD583:BD611" si="390">MINUTE(BB583)</f>
        <v>0</v>
      </c>
      <c r="BE583" s="559">
        <v>7.1527777777777787E-2</v>
      </c>
      <c r="BF583" s="546">
        <f t="shared" si="377"/>
        <v>1</v>
      </c>
      <c r="BG583" s="546">
        <f t="shared" si="378"/>
        <v>43</v>
      </c>
      <c r="BH583" s="559">
        <v>0</v>
      </c>
      <c r="BI583" s="637">
        <f t="shared" ref="BI583:BI588" si="391">HOUR(BH583)</f>
        <v>0</v>
      </c>
      <c r="BJ583" s="637">
        <f t="shared" ref="BJ583:BJ588" si="392">MINUTE(BH583)</f>
        <v>0</v>
      </c>
      <c r="BK583" s="642">
        <f t="shared" si="383"/>
        <v>62.785762711864407</v>
      </c>
    </row>
    <row r="584" spans="1:63" x14ac:dyDescent="0.25">
      <c r="A584" s="610">
        <v>40876</v>
      </c>
      <c r="B584" s="613">
        <v>11</v>
      </c>
      <c r="C584" s="611">
        <v>10</v>
      </c>
      <c r="D584" s="612" t="s">
        <v>243</v>
      </c>
      <c r="E584" s="612" t="s">
        <v>293</v>
      </c>
      <c r="F584" s="535">
        <v>3271.05</v>
      </c>
      <c r="G584" s="611">
        <v>52</v>
      </c>
      <c r="H584" s="611">
        <v>7</v>
      </c>
      <c r="I584" s="559">
        <v>0.85416666666666663</v>
      </c>
      <c r="J584" s="559">
        <v>0.85416666666666663</v>
      </c>
      <c r="K584" s="297">
        <v>0.89583333333333337</v>
      </c>
      <c r="L584" s="565">
        <f t="shared" si="317"/>
        <v>4.1666666666666741E-2</v>
      </c>
      <c r="M584" s="297">
        <v>0.91666666666666663</v>
      </c>
      <c r="N584" s="565">
        <f t="shared" si="318"/>
        <v>2.0833333333333259E-2</v>
      </c>
      <c r="O584" s="297">
        <v>0.9375</v>
      </c>
      <c r="P584" s="565">
        <f t="shared" si="319"/>
        <v>2.083333333333337E-2</v>
      </c>
      <c r="Q584" s="297">
        <v>0.94097222222222221</v>
      </c>
      <c r="R584" s="297">
        <v>1</v>
      </c>
      <c r="S584" s="9">
        <f t="shared" si="336"/>
        <v>5.902777777777779E-2</v>
      </c>
      <c r="T584" s="297">
        <v>0.94097222222222221</v>
      </c>
      <c r="U584" s="297">
        <v>1</v>
      </c>
      <c r="V584" s="9">
        <f t="shared" si="346"/>
        <v>5.902777777777779E-2</v>
      </c>
      <c r="W584" s="297">
        <v>1.1909722222222221</v>
      </c>
      <c r="X584" s="9">
        <f t="shared" si="384"/>
        <v>0.1909722222222221</v>
      </c>
      <c r="Y584" s="297">
        <v>1.1958333333333333</v>
      </c>
      <c r="Z584" s="155">
        <f t="shared" si="385"/>
        <v>4.8611111111112049E-3</v>
      </c>
      <c r="AA584" s="297">
        <v>1.2631944444444445</v>
      </c>
      <c r="AB584" s="565">
        <f t="shared" si="381"/>
        <v>6.7361111111111205E-2</v>
      </c>
      <c r="AC584" s="297">
        <v>1.2631944444444445</v>
      </c>
      <c r="AD584" s="297">
        <v>1.2631944444444445</v>
      </c>
      <c r="AE584" s="9">
        <f t="shared" si="362"/>
        <v>0</v>
      </c>
      <c r="AF584" s="297">
        <v>1.2708333333333333</v>
      </c>
      <c r="AG584" s="297">
        <v>1.2743055555555556</v>
      </c>
      <c r="AH584" s="9">
        <f t="shared" si="320"/>
        <v>3.4722222222223209E-3</v>
      </c>
      <c r="AI584" s="154">
        <f t="shared" si="294"/>
        <v>0</v>
      </c>
      <c r="AJ584" s="154">
        <f t="shared" si="295"/>
        <v>5</v>
      </c>
      <c r="AK584" s="297">
        <v>1.2743055555555556</v>
      </c>
      <c r="AL584" s="297">
        <v>1.2777777777777779</v>
      </c>
      <c r="AM584" s="9">
        <f t="shared" si="386"/>
        <v>3.4722222222223209E-3</v>
      </c>
      <c r="AN584" s="568">
        <f t="shared" si="321"/>
        <v>0.42361111111111127</v>
      </c>
      <c r="AO584" s="10">
        <f t="shared" si="387"/>
        <v>10</v>
      </c>
      <c r="AP584" s="10">
        <f t="shared" si="388"/>
        <v>10</v>
      </c>
      <c r="AQ584" s="565">
        <f t="shared" si="382"/>
        <v>4.791666666666676E-2</v>
      </c>
      <c r="AR584" s="10">
        <f t="shared" si="365"/>
        <v>1</v>
      </c>
      <c r="AS584" s="10">
        <f t="shared" si="366"/>
        <v>9</v>
      </c>
      <c r="AT584" s="559">
        <v>0</v>
      </c>
      <c r="AU584" s="559">
        <v>0</v>
      </c>
      <c r="AV584" s="559">
        <v>0</v>
      </c>
      <c r="AW584" s="546">
        <f t="shared" si="372"/>
        <v>0</v>
      </c>
      <c r="AX584" s="546">
        <f t="shared" si="349"/>
        <v>0</v>
      </c>
      <c r="AY584" s="559">
        <v>0</v>
      </c>
      <c r="AZ584" s="546">
        <f t="shared" si="373"/>
        <v>0</v>
      </c>
      <c r="BA584" s="546">
        <f t="shared" si="374"/>
        <v>0</v>
      </c>
      <c r="BB584" s="559">
        <v>0</v>
      </c>
      <c r="BC584" s="546">
        <f t="shared" si="389"/>
        <v>0</v>
      </c>
      <c r="BD584" s="546">
        <f t="shared" si="390"/>
        <v>0</v>
      </c>
      <c r="BE584" s="559">
        <v>1.9444444444444445E-2</v>
      </c>
      <c r="BF584" s="546">
        <f t="shared" si="377"/>
        <v>0</v>
      </c>
      <c r="BG584" s="546">
        <f t="shared" si="378"/>
        <v>28</v>
      </c>
      <c r="BH584" s="559">
        <v>0</v>
      </c>
      <c r="BI584" s="637">
        <f t="shared" si="391"/>
        <v>0</v>
      </c>
      <c r="BJ584" s="637">
        <f t="shared" si="392"/>
        <v>0</v>
      </c>
      <c r="BK584" s="642">
        <f t="shared" si="383"/>
        <v>62.904807692307699</v>
      </c>
    </row>
    <row r="585" spans="1:63" x14ac:dyDescent="0.25">
      <c r="A585" s="610">
        <v>40876</v>
      </c>
      <c r="B585" s="613">
        <v>11</v>
      </c>
      <c r="C585" s="611">
        <v>7</v>
      </c>
      <c r="D585" s="612" t="s">
        <v>277</v>
      </c>
      <c r="E585" s="612" t="s">
        <v>276</v>
      </c>
      <c r="F585" s="535">
        <v>3757.78</v>
      </c>
      <c r="G585" s="611">
        <v>59</v>
      </c>
      <c r="H585" s="611">
        <v>0</v>
      </c>
      <c r="I585" s="559">
        <v>6.25E-2</v>
      </c>
      <c r="J585" s="559">
        <v>6.25E-2</v>
      </c>
      <c r="K585" s="297">
        <v>6.9444444444444434E-2</v>
      </c>
      <c r="L585" s="565">
        <f t="shared" si="317"/>
        <v>6.9444444444444337E-3</v>
      </c>
      <c r="M585" s="297">
        <v>7.6388888888888895E-2</v>
      </c>
      <c r="N585" s="565">
        <f t="shared" si="318"/>
        <v>6.9444444444444614E-3</v>
      </c>
      <c r="O585" s="297">
        <v>0.17361111111111113</v>
      </c>
      <c r="P585" s="565">
        <f t="shared" si="319"/>
        <v>9.7222222222222238E-2</v>
      </c>
      <c r="Q585" s="297">
        <v>0.35416666666666669</v>
      </c>
      <c r="R585" s="297">
        <v>0.40972222222222227</v>
      </c>
      <c r="S585" s="9">
        <f t="shared" si="336"/>
        <v>5.555555555555558E-2</v>
      </c>
      <c r="T585" s="297">
        <v>0.35416666666666669</v>
      </c>
      <c r="U585" s="297">
        <v>0.40972222222222227</v>
      </c>
      <c r="V585" s="9">
        <f t="shared" si="346"/>
        <v>5.555555555555558E-2</v>
      </c>
      <c r="W585" s="297">
        <v>0.40972222222222227</v>
      </c>
      <c r="X585" s="9">
        <f t="shared" si="384"/>
        <v>0</v>
      </c>
      <c r="Y585" s="297">
        <v>0.4284722222222222</v>
      </c>
      <c r="Z585" s="155">
        <f t="shared" si="385"/>
        <v>1.8749999999999933E-2</v>
      </c>
      <c r="AA585" s="297">
        <v>0.57847222222222217</v>
      </c>
      <c r="AB585" s="565">
        <f t="shared" si="381"/>
        <v>0.14999999999999997</v>
      </c>
      <c r="AC585" s="297">
        <v>0.57847222222222217</v>
      </c>
      <c r="AD585" s="297">
        <v>0.57847222222222217</v>
      </c>
      <c r="AE585" s="9">
        <f t="shared" si="362"/>
        <v>0</v>
      </c>
      <c r="AF585" s="297">
        <v>0.58680555555555558</v>
      </c>
      <c r="AG585" s="297">
        <v>0.59027777777777779</v>
      </c>
      <c r="AH585" s="9">
        <f t="shared" si="320"/>
        <v>3.4722222222222099E-3</v>
      </c>
      <c r="AI585" s="154">
        <f t="shared" si="294"/>
        <v>0</v>
      </c>
      <c r="AJ585" s="154">
        <f t="shared" si="295"/>
        <v>5</v>
      </c>
      <c r="AK585" s="297">
        <v>0.59027777777777779</v>
      </c>
      <c r="AL585" s="297">
        <v>0.59375</v>
      </c>
      <c r="AM585" s="9">
        <f t="shared" si="386"/>
        <v>3.4722222222222099E-3</v>
      </c>
      <c r="AN585" s="568">
        <f t="shared" si="321"/>
        <v>0.53125</v>
      </c>
      <c r="AO585" s="10">
        <f t="shared" si="387"/>
        <v>12</v>
      </c>
      <c r="AP585" s="10">
        <f t="shared" si="388"/>
        <v>45</v>
      </c>
      <c r="AQ585" s="565">
        <f t="shared" si="382"/>
        <v>5.4861111111111083E-2</v>
      </c>
      <c r="AR585" s="10">
        <f t="shared" si="365"/>
        <v>1</v>
      </c>
      <c r="AS585" s="10">
        <f t="shared" si="366"/>
        <v>19</v>
      </c>
      <c r="AT585" s="559">
        <v>0</v>
      </c>
      <c r="AU585" s="559">
        <v>4.027777777777778E-2</v>
      </c>
      <c r="AV585" s="559">
        <v>0</v>
      </c>
      <c r="AW585" s="546">
        <f t="shared" si="372"/>
        <v>0</v>
      </c>
      <c r="AX585" s="546">
        <f t="shared" si="349"/>
        <v>0</v>
      </c>
      <c r="AY585" s="559">
        <v>0</v>
      </c>
      <c r="AZ585" s="546">
        <f t="shared" si="373"/>
        <v>0</v>
      </c>
      <c r="BA585" s="546">
        <f t="shared" si="374"/>
        <v>0</v>
      </c>
      <c r="BB585" s="559">
        <v>0</v>
      </c>
      <c r="BC585" s="546">
        <f t="shared" si="389"/>
        <v>0</v>
      </c>
      <c r="BD585" s="546">
        <f t="shared" si="390"/>
        <v>0</v>
      </c>
      <c r="BE585" s="559">
        <v>5.486111111111111E-2</v>
      </c>
      <c r="BF585" s="546">
        <f t="shared" ref="BF585:BF596" si="393">HOUR(BE585)</f>
        <v>1</v>
      </c>
      <c r="BG585" s="546">
        <f t="shared" ref="BG585:BG596" si="394">MINUTE(BE585)</f>
        <v>19</v>
      </c>
      <c r="BH585" s="559">
        <v>0</v>
      </c>
      <c r="BI585" s="637">
        <f t="shared" si="391"/>
        <v>0</v>
      </c>
      <c r="BJ585" s="637">
        <f t="shared" si="392"/>
        <v>0</v>
      </c>
      <c r="BK585" s="642">
        <f t="shared" si="383"/>
        <v>63.691186440677967</v>
      </c>
    </row>
    <row r="586" spans="1:63" ht="30" x14ac:dyDescent="0.25">
      <c r="A586" s="610">
        <v>40876</v>
      </c>
      <c r="B586" s="613">
        <v>11</v>
      </c>
      <c r="C586" s="611">
        <v>62</v>
      </c>
      <c r="D586" s="612" t="s">
        <v>33</v>
      </c>
      <c r="E586" s="612" t="s">
        <v>335</v>
      </c>
      <c r="F586" s="535">
        <v>3442.69</v>
      </c>
      <c r="G586" s="611">
        <v>55</v>
      </c>
      <c r="H586" s="611">
        <v>4</v>
      </c>
      <c r="I586" s="559">
        <v>0.49652777777777773</v>
      </c>
      <c r="J586" s="559">
        <v>0.49652777777777773</v>
      </c>
      <c r="K586" s="297">
        <v>0.5</v>
      </c>
      <c r="L586" s="565">
        <f t="shared" ref="L586:L649" si="395">K586-J586</f>
        <v>3.4722222222222654E-3</v>
      </c>
      <c r="M586" s="297">
        <v>0.50694444444444442</v>
      </c>
      <c r="N586" s="565">
        <f t="shared" ref="N586:N649" si="396">M586-K586</f>
        <v>6.9444444444444198E-3</v>
      </c>
      <c r="O586" s="297">
        <v>0.52083333333333337</v>
      </c>
      <c r="P586" s="565">
        <f t="shared" ref="P586:P649" si="397">O586-M586</f>
        <v>1.3888888888888951E-2</v>
      </c>
      <c r="Q586" s="297">
        <v>0.5625</v>
      </c>
      <c r="R586" s="297">
        <v>0.59861111111111109</v>
      </c>
      <c r="S586" s="9">
        <f t="shared" si="336"/>
        <v>3.6111111111111094E-2</v>
      </c>
      <c r="T586" s="297">
        <v>0.5625</v>
      </c>
      <c r="U586" s="297">
        <v>0.59861111111111109</v>
      </c>
      <c r="V586" s="9">
        <f t="shared" si="346"/>
        <v>3.6111111111111094E-2</v>
      </c>
      <c r="W586" s="297">
        <v>0.59861111111111109</v>
      </c>
      <c r="X586" s="9">
        <f t="shared" si="384"/>
        <v>0</v>
      </c>
      <c r="Y586" s="297">
        <v>0.59930555555555554</v>
      </c>
      <c r="Z586" s="155">
        <f t="shared" si="385"/>
        <v>6.9444444444444198E-4</v>
      </c>
      <c r="AA586" s="297">
        <v>0.7715277777777777</v>
      </c>
      <c r="AB586" s="565">
        <f t="shared" si="381"/>
        <v>0.17222222222222217</v>
      </c>
      <c r="AC586" s="297">
        <v>0.7715277777777777</v>
      </c>
      <c r="AD586" s="297">
        <v>0.7715277777777777</v>
      </c>
      <c r="AE586" s="9">
        <f t="shared" si="362"/>
        <v>0</v>
      </c>
      <c r="AF586" s="297">
        <v>0.77986111111111101</v>
      </c>
      <c r="AG586" s="297">
        <v>0.78263888888888899</v>
      </c>
      <c r="AH586" s="9">
        <f t="shared" ref="AH586:AH649" si="398">AG586-AF586</f>
        <v>2.77777777777799E-3</v>
      </c>
      <c r="AI586" s="154">
        <f t="shared" si="294"/>
        <v>0</v>
      </c>
      <c r="AJ586" s="154">
        <f t="shared" si="295"/>
        <v>4</v>
      </c>
      <c r="AK586" s="297">
        <v>0.78263888888888899</v>
      </c>
      <c r="AL586" s="297">
        <v>0.78472222222222221</v>
      </c>
      <c r="AM586" s="9">
        <f t="shared" si="386"/>
        <v>2.0833333333332149E-3</v>
      </c>
      <c r="AN586" s="568">
        <f t="shared" ref="AN586:AN649" si="399">AL586-I586</f>
        <v>0.28819444444444448</v>
      </c>
      <c r="AO586" s="10">
        <f t="shared" si="387"/>
        <v>6</v>
      </c>
      <c r="AP586" s="10">
        <f t="shared" si="388"/>
        <v>55</v>
      </c>
      <c r="AQ586" s="565">
        <f t="shared" si="382"/>
        <v>6.5277777777777726E-2</v>
      </c>
      <c r="AR586" s="10">
        <f t="shared" si="365"/>
        <v>1</v>
      </c>
      <c r="AS586" s="10">
        <f t="shared" si="366"/>
        <v>34</v>
      </c>
      <c r="AT586" s="559">
        <v>0</v>
      </c>
      <c r="AU586" s="559">
        <v>0</v>
      </c>
      <c r="AV586" s="559">
        <v>1.0416666666666666E-2</v>
      </c>
      <c r="AW586" s="546">
        <f t="shared" si="372"/>
        <v>0</v>
      </c>
      <c r="AX586" s="546">
        <f t="shared" si="349"/>
        <v>15</v>
      </c>
      <c r="AY586" s="559">
        <v>0</v>
      </c>
      <c r="AZ586" s="546">
        <f t="shared" si="373"/>
        <v>0</v>
      </c>
      <c r="BA586" s="546">
        <f t="shared" si="374"/>
        <v>0</v>
      </c>
      <c r="BB586" s="559">
        <v>0</v>
      </c>
      <c r="BC586" s="546">
        <f t="shared" si="389"/>
        <v>0</v>
      </c>
      <c r="BD586" s="546">
        <f t="shared" si="390"/>
        <v>0</v>
      </c>
      <c r="BE586" s="559">
        <v>9.6527777777777768E-2</v>
      </c>
      <c r="BF586" s="546">
        <f t="shared" si="393"/>
        <v>2</v>
      </c>
      <c r="BG586" s="546">
        <f t="shared" si="394"/>
        <v>19</v>
      </c>
      <c r="BH586" s="559">
        <v>0</v>
      </c>
      <c r="BI586" s="637">
        <f t="shared" si="391"/>
        <v>0</v>
      </c>
      <c r="BJ586" s="637">
        <f t="shared" si="392"/>
        <v>0</v>
      </c>
      <c r="BK586" s="642">
        <f t="shared" si="383"/>
        <v>62.594363636363639</v>
      </c>
    </row>
    <row r="587" spans="1:63" ht="30" x14ac:dyDescent="0.25">
      <c r="A587" s="610">
        <v>40876</v>
      </c>
      <c r="B587" s="613">
        <v>11</v>
      </c>
      <c r="C587" s="611">
        <v>11</v>
      </c>
      <c r="D587" s="612" t="s">
        <v>243</v>
      </c>
      <c r="E587" s="612" t="s">
        <v>482</v>
      </c>
      <c r="F587" s="535">
        <v>2781.42</v>
      </c>
      <c r="G587" s="611">
        <v>45</v>
      </c>
      <c r="H587" s="611">
        <v>14</v>
      </c>
      <c r="I587" s="559">
        <v>0.83680555555555547</v>
      </c>
      <c r="J587" s="559">
        <v>0.83680555555555547</v>
      </c>
      <c r="K587" s="297">
        <v>0.85416666666666663</v>
      </c>
      <c r="L587" s="565">
        <f t="shared" si="395"/>
        <v>1.736111111111116E-2</v>
      </c>
      <c r="M587" s="297">
        <v>0.85763888888888884</v>
      </c>
      <c r="N587" s="565">
        <f t="shared" si="396"/>
        <v>3.4722222222222099E-3</v>
      </c>
      <c r="O587" s="297">
        <v>0.88194444444444453</v>
      </c>
      <c r="P587" s="565">
        <f t="shared" si="397"/>
        <v>2.4305555555555691E-2</v>
      </c>
      <c r="Q587" s="297">
        <v>0.89583333333333337</v>
      </c>
      <c r="R587" s="297">
        <v>1.0104166666666667</v>
      </c>
      <c r="S587" s="9">
        <f t="shared" si="336"/>
        <v>0.11458333333333337</v>
      </c>
      <c r="T587" s="297">
        <v>0.89583333333333337</v>
      </c>
      <c r="U587" s="297">
        <v>1.0104166666666667</v>
      </c>
      <c r="V587" s="9">
        <f t="shared" si="346"/>
        <v>0.11458333333333337</v>
      </c>
      <c r="W587" s="297">
        <v>0.94097222222222221</v>
      </c>
      <c r="X587" s="9">
        <f>W587-Q587</f>
        <v>4.513888888888884E-2</v>
      </c>
      <c r="Y587" s="297">
        <v>0.94166666666666676</v>
      </c>
      <c r="Z587" s="155">
        <f t="shared" si="385"/>
        <v>6.94444444444553E-4</v>
      </c>
      <c r="AA587" s="297">
        <v>1.0833333333333333</v>
      </c>
      <c r="AB587" s="565">
        <f t="shared" si="381"/>
        <v>0.1416666666666665</v>
      </c>
      <c r="AC587" s="297">
        <v>1.0833333333333333</v>
      </c>
      <c r="AD587" s="297">
        <v>1.0833333333333333</v>
      </c>
      <c r="AE587" s="9">
        <f t="shared" si="362"/>
        <v>0</v>
      </c>
      <c r="AF587" s="297">
        <v>1.0916666666666666</v>
      </c>
      <c r="AG587" s="297">
        <v>1.0951388888888889</v>
      </c>
      <c r="AH587" s="9">
        <f t="shared" si="398"/>
        <v>3.4722222222223209E-3</v>
      </c>
      <c r="AI587" s="154">
        <f t="shared" si="294"/>
        <v>0</v>
      </c>
      <c r="AJ587" s="154">
        <f t="shared" si="295"/>
        <v>5</v>
      </c>
      <c r="AK587" s="297">
        <v>1.0951388888888889</v>
      </c>
      <c r="AL587" s="297">
        <v>1.0972222222222221</v>
      </c>
      <c r="AM587" s="9">
        <f t="shared" si="386"/>
        <v>2.0833333333332149E-3</v>
      </c>
      <c r="AN587" s="568">
        <f t="shared" si="399"/>
        <v>0.26041666666666663</v>
      </c>
      <c r="AO587" s="10">
        <f t="shared" si="387"/>
        <v>6</v>
      </c>
      <c r="AP587" s="10">
        <f t="shared" si="388"/>
        <v>15</v>
      </c>
      <c r="AQ587" s="565">
        <f t="shared" si="382"/>
        <v>3.6111111111110941E-2</v>
      </c>
      <c r="AR587" s="10">
        <f t="shared" si="365"/>
        <v>0</v>
      </c>
      <c r="AS587" s="10">
        <f t="shared" si="366"/>
        <v>52</v>
      </c>
      <c r="AT587" s="559">
        <v>0</v>
      </c>
      <c r="AU587" s="559">
        <v>0</v>
      </c>
      <c r="AV587" s="559">
        <v>0</v>
      </c>
      <c r="AW587" s="546">
        <f t="shared" si="372"/>
        <v>0</v>
      </c>
      <c r="AX587" s="546">
        <f t="shared" si="349"/>
        <v>0</v>
      </c>
      <c r="AY587" s="559">
        <v>0</v>
      </c>
      <c r="AZ587" s="546">
        <f t="shared" si="373"/>
        <v>0</v>
      </c>
      <c r="BA587" s="546">
        <f t="shared" si="374"/>
        <v>0</v>
      </c>
      <c r="BB587" s="559">
        <v>0</v>
      </c>
      <c r="BC587" s="546">
        <f t="shared" si="389"/>
        <v>0</v>
      </c>
      <c r="BD587" s="546">
        <f t="shared" si="390"/>
        <v>0</v>
      </c>
      <c r="BE587" s="559">
        <v>0.10555555555555556</v>
      </c>
      <c r="BF587" s="546">
        <f t="shared" si="393"/>
        <v>2</v>
      </c>
      <c r="BG587" s="546">
        <f t="shared" si="394"/>
        <v>32</v>
      </c>
      <c r="BH587" s="559">
        <v>0</v>
      </c>
      <c r="BI587" s="637">
        <f t="shared" si="391"/>
        <v>0</v>
      </c>
      <c r="BJ587" s="637">
        <f t="shared" si="392"/>
        <v>0</v>
      </c>
      <c r="BK587" s="642">
        <f t="shared" si="383"/>
        <v>61.809333333333335</v>
      </c>
    </row>
    <row r="588" spans="1:63" x14ac:dyDescent="0.25">
      <c r="A588" s="610">
        <v>40877</v>
      </c>
      <c r="B588" s="613">
        <v>11</v>
      </c>
      <c r="C588" s="611">
        <v>1</v>
      </c>
      <c r="D588" s="612" t="s">
        <v>487</v>
      </c>
      <c r="E588" s="612" t="s">
        <v>276</v>
      </c>
      <c r="F588" s="535">
        <v>3578.06</v>
      </c>
      <c r="G588" s="611">
        <v>59</v>
      </c>
      <c r="H588" s="611">
        <v>0</v>
      </c>
      <c r="I588" s="559">
        <v>0.72222222222222221</v>
      </c>
      <c r="J588" s="559">
        <v>0.72222222222222221</v>
      </c>
      <c r="K588" s="297">
        <v>0.73263888888888884</v>
      </c>
      <c r="L588" s="565">
        <f t="shared" si="395"/>
        <v>1.041666666666663E-2</v>
      </c>
      <c r="M588" s="297">
        <v>0.73611111111111116</v>
      </c>
      <c r="N588" s="565">
        <f t="shared" si="396"/>
        <v>3.4722222222223209E-3</v>
      </c>
      <c r="O588" s="297">
        <v>0.76041666666666663</v>
      </c>
      <c r="P588" s="565">
        <f t="shared" si="397"/>
        <v>2.4305555555555469E-2</v>
      </c>
      <c r="Q588" s="297">
        <v>0.78125</v>
      </c>
      <c r="R588" s="297">
        <v>0.83333333333333337</v>
      </c>
      <c r="S588" s="9">
        <f t="shared" si="336"/>
        <v>5.208333333333337E-2</v>
      </c>
      <c r="T588" s="297">
        <v>0.78125</v>
      </c>
      <c r="U588" s="297">
        <v>0.83333333333333337</v>
      </c>
      <c r="V588" s="9">
        <f t="shared" ref="V588:V593" si="400">U588-T588</f>
        <v>5.208333333333337E-2</v>
      </c>
      <c r="W588" s="297">
        <v>0.77083333333333337</v>
      </c>
      <c r="X588" s="9">
        <f>W588-O588</f>
        <v>1.0416666666666741E-2</v>
      </c>
      <c r="Y588" s="297">
        <v>0.78125</v>
      </c>
      <c r="Z588" s="155">
        <f t="shared" si="385"/>
        <v>1.041666666666663E-2</v>
      </c>
      <c r="AA588" s="297">
        <v>1.4791666666666667</v>
      </c>
      <c r="AB588" s="565">
        <f t="shared" si="381"/>
        <v>0.69791666666666674</v>
      </c>
      <c r="AC588" s="297">
        <v>1.4791666666666667</v>
      </c>
      <c r="AD588" s="297">
        <v>1.4791666666666667</v>
      </c>
      <c r="AE588" s="9">
        <f t="shared" ref="AE588:AE593" si="401">AD588-AC588</f>
        <v>0</v>
      </c>
      <c r="AF588" s="297">
        <v>1.625</v>
      </c>
      <c r="AG588" s="297">
        <v>1.6319444444444444</v>
      </c>
      <c r="AH588" s="9">
        <f t="shared" si="398"/>
        <v>6.9444444444444198E-3</v>
      </c>
      <c r="AI588" s="154">
        <f t="shared" si="294"/>
        <v>0</v>
      </c>
      <c r="AJ588" s="154">
        <f t="shared" si="295"/>
        <v>10</v>
      </c>
      <c r="AK588" s="297">
        <v>1.6319444444444444</v>
      </c>
      <c r="AL588" s="297">
        <v>1.6354166666666667</v>
      </c>
      <c r="AM588" s="9">
        <f t="shared" si="386"/>
        <v>3.4722222222223209E-3</v>
      </c>
      <c r="AN588" s="568">
        <f t="shared" si="399"/>
        <v>0.91319444444444453</v>
      </c>
      <c r="AO588" s="10">
        <f t="shared" si="387"/>
        <v>21</v>
      </c>
      <c r="AP588" s="10">
        <f t="shared" si="388"/>
        <v>55</v>
      </c>
      <c r="AQ588" s="565">
        <f t="shared" si="382"/>
        <v>0</v>
      </c>
      <c r="AR588" s="10">
        <f t="shared" ref="AR588:AR593" si="402">HOUR(AQ588)</f>
        <v>0</v>
      </c>
      <c r="AS588" s="10">
        <f t="shared" ref="AS588:AS593" si="403">MINUTE(AQ588)</f>
        <v>0</v>
      </c>
      <c r="AT588" s="559">
        <v>0</v>
      </c>
      <c r="AU588" s="559">
        <v>0</v>
      </c>
      <c r="AV588" s="559">
        <v>0</v>
      </c>
      <c r="AW588" s="546">
        <f t="shared" si="372"/>
        <v>0</v>
      </c>
      <c r="AX588" s="546">
        <f t="shared" si="349"/>
        <v>0</v>
      </c>
      <c r="AY588" s="559">
        <v>0.69791666666666663</v>
      </c>
      <c r="AZ588" s="546">
        <f t="shared" si="373"/>
        <v>16</v>
      </c>
      <c r="BA588" s="546">
        <f t="shared" si="374"/>
        <v>45</v>
      </c>
      <c r="BB588" s="559">
        <v>0</v>
      </c>
      <c r="BC588" s="546">
        <f t="shared" si="389"/>
        <v>0</v>
      </c>
      <c r="BD588" s="546">
        <f t="shared" si="390"/>
        <v>0</v>
      </c>
      <c r="BE588" s="559">
        <v>0</v>
      </c>
      <c r="BF588" s="546">
        <f t="shared" si="393"/>
        <v>0</v>
      </c>
      <c r="BG588" s="546">
        <f t="shared" si="394"/>
        <v>0</v>
      </c>
      <c r="BH588" s="559">
        <v>0</v>
      </c>
      <c r="BI588" s="637">
        <f t="shared" si="391"/>
        <v>0</v>
      </c>
      <c r="BJ588" s="637">
        <f t="shared" si="392"/>
        <v>0</v>
      </c>
      <c r="BK588" s="642">
        <f t="shared" si="383"/>
        <v>60.645084745762709</v>
      </c>
    </row>
    <row r="589" spans="1:63" ht="30" x14ac:dyDescent="0.25">
      <c r="A589" s="610">
        <v>40877</v>
      </c>
      <c r="B589" s="613">
        <v>11</v>
      </c>
      <c r="C589" s="611">
        <v>63</v>
      </c>
      <c r="D589" s="612" t="s">
        <v>33</v>
      </c>
      <c r="E589" s="612" t="s">
        <v>490</v>
      </c>
      <c r="F589" s="535">
        <v>3322.2</v>
      </c>
      <c r="G589" s="611">
        <v>54</v>
      </c>
      <c r="H589" s="611">
        <v>4</v>
      </c>
      <c r="I589" s="559">
        <v>0.94791666666666663</v>
      </c>
      <c r="J589" s="559">
        <v>0.94791666666666663</v>
      </c>
      <c r="K589" s="297">
        <v>0.95486111111111116</v>
      </c>
      <c r="L589" s="565">
        <f t="shared" si="395"/>
        <v>6.9444444444445308E-3</v>
      </c>
      <c r="M589" s="297">
        <v>0.95833333333333337</v>
      </c>
      <c r="N589" s="565">
        <f t="shared" si="396"/>
        <v>3.4722222222222099E-3</v>
      </c>
      <c r="O589" s="297">
        <v>1.0486111111111112</v>
      </c>
      <c r="P589" s="565">
        <f t="shared" si="397"/>
        <v>9.027777777777779E-2</v>
      </c>
      <c r="Q589" s="297">
        <v>1.0520833333333333</v>
      </c>
      <c r="R589" s="297">
        <v>1.1527777777777779</v>
      </c>
      <c r="S589" s="9">
        <f t="shared" si="336"/>
        <v>0.10069444444444464</v>
      </c>
      <c r="T589" s="297">
        <v>1.0520833333333333</v>
      </c>
      <c r="U589" s="297">
        <v>1.1527777777777779</v>
      </c>
      <c r="V589" s="9">
        <f t="shared" si="400"/>
        <v>0.10069444444444464</v>
      </c>
      <c r="W589" s="297">
        <v>1.1805555555555556</v>
      </c>
      <c r="X589" s="9">
        <f>W589-R589</f>
        <v>2.7777777777777679E-2</v>
      </c>
      <c r="Y589" s="297">
        <v>1.1819444444444445</v>
      </c>
      <c r="Z589" s="155">
        <f t="shared" si="385"/>
        <v>1.388888888888884E-3</v>
      </c>
      <c r="AA589" s="297">
        <v>1.2986111111111112</v>
      </c>
      <c r="AB589" s="565">
        <f t="shared" si="381"/>
        <v>0.1166666666666667</v>
      </c>
      <c r="AC589" s="297">
        <v>1.2986111111111112</v>
      </c>
      <c r="AD589" s="297">
        <v>1.2986111111111112</v>
      </c>
      <c r="AE589" s="9">
        <f t="shared" si="401"/>
        <v>0</v>
      </c>
      <c r="AF589" s="297">
        <v>1.3055555555555556</v>
      </c>
      <c r="AG589" s="297">
        <v>1.3090277777777779</v>
      </c>
      <c r="AH589" s="9">
        <f t="shared" si="398"/>
        <v>3.4722222222223209E-3</v>
      </c>
      <c r="AI589" s="154">
        <f t="shared" si="294"/>
        <v>0</v>
      </c>
      <c r="AJ589" s="154">
        <f t="shared" si="295"/>
        <v>5</v>
      </c>
      <c r="AK589" s="297">
        <v>1.3090277777777779</v>
      </c>
      <c r="AL589" s="297">
        <v>1.3125</v>
      </c>
      <c r="AM589" s="9">
        <f t="shared" si="386"/>
        <v>3.4722222222220989E-3</v>
      </c>
      <c r="AN589" s="568">
        <f t="shared" si="399"/>
        <v>0.36458333333333337</v>
      </c>
      <c r="AO589" s="10">
        <f t="shared" si="387"/>
        <v>8</v>
      </c>
      <c r="AP589" s="10">
        <f t="shared" si="388"/>
        <v>45</v>
      </c>
      <c r="AQ589" s="565">
        <f t="shared" si="382"/>
        <v>8.9583333333333362E-2</v>
      </c>
      <c r="AR589" s="10">
        <f t="shared" si="402"/>
        <v>2</v>
      </c>
      <c r="AS589" s="10">
        <f t="shared" si="403"/>
        <v>9</v>
      </c>
      <c r="AT589" s="559">
        <v>0</v>
      </c>
      <c r="AU589" s="559">
        <v>0</v>
      </c>
      <c r="AV589" s="559">
        <v>0</v>
      </c>
      <c r="AW589" s="546">
        <f t="shared" si="372"/>
        <v>0</v>
      </c>
      <c r="AX589" s="546">
        <f t="shared" si="349"/>
        <v>0</v>
      </c>
      <c r="AY589" s="559">
        <v>0</v>
      </c>
      <c r="AZ589" s="546">
        <f t="shared" si="373"/>
        <v>0</v>
      </c>
      <c r="BA589" s="546">
        <f t="shared" si="374"/>
        <v>0</v>
      </c>
      <c r="BB589" s="559">
        <v>0</v>
      </c>
      <c r="BC589" s="546">
        <f t="shared" si="389"/>
        <v>0</v>
      </c>
      <c r="BD589" s="546">
        <f t="shared" si="390"/>
        <v>0</v>
      </c>
      <c r="BE589" s="559">
        <v>2.7083333333333334E-2</v>
      </c>
      <c r="BF589" s="546">
        <f t="shared" si="393"/>
        <v>0</v>
      </c>
      <c r="BG589" s="546">
        <f t="shared" si="394"/>
        <v>39</v>
      </c>
      <c r="BH589" s="559">
        <v>0</v>
      </c>
      <c r="BI589" s="637">
        <f t="shared" ref="BI589:BI597" si="404">HOUR(BH589)</f>
        <v>0</v>
      </c>
      <c r="BJ589" s="637">
        <f t="shared" ref="BJ589:BJ597" si="405">MINUTE(BH589)</f>
        <v>0</v>
      </c>
      <c r="BK589" s="642">
        <f t="shared" si="383"/>
        <v>61.522222222222219</v>
      </c>
    </row>
    <row r="590" spans="1:63" x14ac:dyDescent="0.25">
      <c r="A590" s="610">
        <v>40877</v>
      </c>
      <c r="B590" s="613">
        <v>11</v>
      </c>
      <c r="C590" s="611">
        <v>1</v>
      </c>
      <c r="D590" s="612" t="s">
        <v>489</v>
      </c>
      <c r="E590" s="612" t="s">
        <v>265</v>
      </c>
      <c r="F590" s="535">
        <v>3246.53</v>
      </c>
      <c r="G590" s="611">
        <v>59</v>
      </c>
      <c r="H590" s="611">
        <v>0</v>
      </c>
      <c r="I590" s="559">
        <v>0.21875</v>
      </c>
      <c r="J590" s="559">
        <v>0.21875</v>
      </c>
      <c r="K590" s="297">
        <v>0.22222222222222221</v>
      </c>
      <c r="L590" s="565">
        <f t="shared" si="395"/>
        <v>3.4722222222222099E-3</v>
      </c>
      <c r="M590" s="297">
        <v>0.22916666666666666</v>
      </c>
      <c r="N590" s="565">
        <f t="shared" si="396"/>
        <v>6.9444444444444475E-3</v>
      </c>
      <c r="O590" s="297">
        <v>0.29166666666666669</v>
      </c>
      <c r="P590" s="565">
        <f t="shared" si="397"/>
        <v>6.2500000000000028E-2</v>
      </c>
      <c r="Q590" s="297">
        <v>0.29166666666666669</v>
      </c>
      <c r="R590" s="297">
        <v>0.2951388888888889</v>
      </c>
      <c r="S590" s="9">
        <f t="shared" si="336"/>
        <v>3.4722222222222099E-3</v>
      </c>
      <c r="T590" s="297">
        <v>0.29166666666666669</v>
      </c>
      <c r="U590" s="297">
        <v>0.2951388888888889</v>
      </c>
      <c r="V590" s="9">
        <f t="shared" si="400"/>
        <v>3.4722222222222099E-3</v>
      </c>
      <c r="W590" s="297">
        <v>0.375</v>
      </c>
      <c r="X590" s="9">
        <f>W590-R590</f>
        <v>7.9861111111111105E-2</v>
      </c>
      <c r="Y590" s="297">
        <v>0.3972222222222222</v>
      </c>
      <c r="Z590" s="155">
        <f t="shared" si="385"/>
        <v>2.2222222222222199E-2</v>
      </c>
      <c r="AA590" s="297">
        <v>0.50555555555555554</v>
      </c>
      <c r="AB590" s="565">
        <f t="shared" si="381"/>
        <v>0.10833333333333334</v>
      </c>
      <c r="AC590" s="297">
        <v>0.50555555555555554</v>
      </c>
      <c r="AD590" s="297">
        <v>0.50555555555555554</v>
      </c>
      <c r="AE590" s="9">
        <f t="shared" si="401"/>
        <v>0</v>
      </c>
      <c r="AF590" s="297">
        <v>0.53125</v>
      </c>
      <c r="AG590" s="297">
        <v>0.53472222222222221</v>
      </c>
      <c r="AH590" s="9">
        <f t="shared" si="398"/>
        <v>3.4722222222222099E-3</v>
      </c>
      <c r="AI590" s="154">
        <f t="shared" si="294"/>
        <v>0</v>
      </c>
      <c r="AJ590" s="154">
        <f t="shared" si="295"/>
        <v>5</v>
      </c>
      <c r="AK590" s="297">
        <v>0.53472222222222221</v>
      </c>
      <c r="AL590" s="297">
        <v>0.53819444444444442</v>
      </c>
      <c r="AM590" s="9">
        <f t="shared" si="386"/>
        <v>3.4722222222222099E-3</v>
      </c>
      <c r="AN590" s="568">
        <f t="shared" si="399"/>
        <v>0.31944444444444442</v>
      </c>
      <c r="AO590" s="10">
        <f t="shared" si="387"/>
        <v>7</v>
      </c>
      <c r="AP590" s="10">
        <f t="shared" si="388"/>
        <v>40</v>
      </c>
      <c r="AQ590" s="565">
        <f t="shared" si="382"/>
        <v>8.3333333333333343E-2</v>
      </c>
      <c r="AR590" s="10">
        <f t="shared" si="402"/>
        <v>2</v>
      </c>
      <c r="AS590" s="10">
        <f t="shared" si="403"/>
        <v>0</v>
      </c>
      <c r="AT590" s="559">
        <v>0</v>
      </c>
      <c r="AU590" s="559">
        <v>1.1805555555555555E-2</v>
      </c>
      <c r="AV590" s="559">
        <v>0</v>
      </c>
      <c r="AW590" s="546">
        <f t="shared" si="372"/>
        <v>0</v>
      </c>
      <c r="AX590" s="546">
        <f t="shared" si="349"/>
        <v>0</v>
      </c>
      <c r="AY590" s="559">
        <v>0</v>
      </c>
      <c r="AZ590" s="546">
        <f t="shared" si="373"/>
        <v>0</v>
      </c>
      <c r="BA590" s="546">
        <f t="shared" si="374"/>
        <v>0</v>
      </c>
      <c r="BB590" s="559">
        <v>0</v>
      </c>
      <c r="BC590" s="546">
        <f t="shared" si="389"/>
        <v>0</v>
      </c>
      <c r="BD590" s="546">
        <f t="shared" si="390"/>
        <v>0</v>
      </c>
      <c r="BE590" s="559">
        <v>1.3194444444444444E-2</v>
      </c>
      <c r="BF590" s="546">
        <f t="shared" si="393"/>
        <v>0</v>
      </c>
      <c r="BG590" s="546">
        <f t="shared" si="394"/>
        <v>19</v>
      </c>
      <c r="BH590" s="559">
        <v>0</v>
      </c>
      <c r="BI590" s="637">
        <f t="shared" si="404"/>
        <v>0</v>
      </c>
      <c r="BJ590" s="637">
        <f t="shared" si="405"/>
        <v>0</v>
      </c>
      <c r="BK590" s="642">
        <f t="shared" si="383"/>
        <v>55.025932203389836</v>
      </c>
    </row>
    <row r="591" spans="1:63" x14ac:dyDescent="0.25">
      <c r="A591" s="610">
        <v>40877</v>
      </c>
      <c r="B591" s="613">
        <v>11</v>
      </c>
      <c r="C591" s="611">
        <v>2</v>
      </c>
      <c r="D591" s="612" t="s">
        <v>488</v>
      </c>
      <c r="E591" s="612" t="s">
        <v>265</v>
      </c>
      <c r="F591" s="535">
        <v>3172.1</v>
      </c>
      <c r="G591" s="611">
        <v>56</v>
      </c>
      <c r="H591" s="611">
        <v>3</v>
      </c>
      <c r="I591" s="559">
        <v>0.33333333333333331</v>
      </c>
      <c r="J591" s="559">
        <v>0.33333333333333331</v>
      </c>
      <c r="K591" s="297">
        <v>0.33680555555555558</v>
      </c>
      <c r="L591" s="565">
        <f t="shared" si="395"/>
        <v>3.4722222222222654E-3</v>
      </c>
      <c r="M591" s="297">
        <v>0.35416666666666669</v>
      </c>
      <c r="N591" s="565">
        <f t="shared" si="396"/>
        <v>1.7361111111111105E-2</v>
      </c>
      <c r="O591" s="297">
        <v>0.40277777777777773</v>
      </c>
      <c r="P591" s="565">
        <f t="shared" si="397"/>
        <v>4.8611111111111049E-2</v>
      </c>
      <c r="Q591" s="297">
        <v>0.40625</v>
      </c>
      <c r="R591" s="297">
        <v>0.47916666666666669</v>
      </c>
      <c r="S591" s="9">
        <f t="shared" ref="S591:S597" si="406">R591-Q591</f>
        <v>7.2916666666666685E-2</v>
      </c>
      <c r="T591" s="297">
        <v>0.40625</v>
      </c>
      <c r="U591" s="297">
        <v>0.47916666666666669</v>
      </c>
      <c r="V591" s="9">
        <f t="shared" si="400"/>
        <v>7.2916666666666685E-2</v>
      </c>
      <c r="W591" s="297">
        <v>0.40277777777777773</v>
      </c>
      <c r="X591" s="9">
        <f>W591-O591</f>
        <v>0</v>
      </c>
      <c r="Y591" s="297">
        <v>0.65625</v>
      </c>
      <c r="Z591" s="155">
        <f t="shared" si="385"/>
        <v>0.25347222222222227</v>
      </c>
      <c r="AA591" s="297">
        <v>0.875</v>
      </c>
      <c r="AB591" s="565">
        <f t="shared" si="381"/>
        <v>0.21875</v>
      </c>
      <c r="AC591" s="297">
        <v>0.875</v>
      </c>
      <c r="AD591" s="297">
        <v>0.875</v>
      </c>
      <c r="AE591" s="9">
        <f t="shared" si="401"/>
        <v>0</v>
      </c>
      <c r="AF591" s="297">
        <v>0.88541666666666663</v>
      </c>
      <c r="AG591" s="297">
        <v>0.88888888888888884</v>
      </c>
      <c r="AH591" s="9">
        <f t="shared" si="398"/>
        <v>3.4722222222222099E-3</v>
      </c>
      <c r="AI591" s="154">
        <f t="shared" si="294"/>
        <v>0</v>
      </c>
      <c r="AJ591" s="154">
        <f t="shared" si="295"/>
        <v>5</v>
      </c>
      <c r="AK591" s="297">
        <v>0.88888888888888884</v>
      </c>
      <c r="AL591" s="297">
        <v>0.89236111111111116</v>
      </c>
      <c r="AM591" s="9">
        <f t="shared" si="386"/>
        <v>3.4722222222223209E-3</v>
      </c>
      <c r="AN591" s="568">
        <f t="shared" si="399"/>
        <v>0.5590277777777779</v>
      </c>
      <c r="AO591" s="10">
        <f t="shared" si="387"/>
        <v>13</v>
      </c>
      <c r="AP591" s="10">
        <f t="shared" si="388"/>
        <v>25</v>
      </c>
      <c r="AQ591" s="565">
        <f t="shared" si="382"/>
        <v>0</v>
      </c>
      <c r="AR591" s="10">
        <f t="shared" si="402"/>
        <v>0</v>
      </c>
      <c r="AS591" s="10">
        <f t="shared" si="403"/>
        <v>0</v>
      </c>
      <c r="AT591" s="559">
        <v>0</v>
      </c>
      <c r="AU591" s="559">
        <v>0</v>
      </c>
      <c r="AV591" s="559">
        <v>0</v>
      </c>
      <c r="AW591" s="546">
        <f t="shared" si="372"/>
        <v>0</v>
      </c>
      <c r="AX591" s="546">
        <f t="shared" si="349"/>
        <v>0</v>
      </c>
      <c r="AY591" s="559">
        <v>0.21875</v>
      </c>
      <c r="AZ591" s="546">
        <f t="shared" si="373"/>
        <v>5</v>
      </c>
      <c r="BA591" s="546">
        <f t="shared" si="374"/>
        <v>15</v>
      </c>
      <c r="BB591" s="559">
        <v>0</v>
      </c>
      <c r="BC591" s="546">
        <f t="shared" si="389"/>
        <v>0</v>
      </c>
      <c r="BD591" s="546">
        <f t="shared" si="390"/>
        <v>0</v>
      </c>
      <c r="BE591" s="559">
        <v>0</v>
      </c>
      <c r="BF591" s="546">
        <f t="shared" si="393"/>
        <v>0</v>
      </c>
      <c r="BG591" s="546">
        <f t="shared" si="394"/>
        <v>0</v>
      </c>
      <c r="BH591" s="559">
        <v>0</v>
      </c>
      <c r="BI591" s="637">
        <f t="shared" si="404"/>
        <v>0</v>
      </c>
      <c r="BJ591" s="637">
        <f t="shared" si="405"/>
        <v>0</v>
      </c>
      <c r="BK591" s="642">
        <f t="shared" si="383"/>
        <v>56.644642857142856</v>
      </c>
    </row>
    <row r="592" spans="1:63" x14ac:dyDescent="0.25">
      <c r="A592" s="610">
        <v>40877</v>
      </c>
      <c r="B592" s="613">
        <v>11</v>
      </c>
      <c r="C592" s="611">
        <v>2</v>
      </c>
      <c r="D592" s="612" t="s">
        <v>489</v>
      </c>
      <c r="E592" s="612" t="s">
        <v>265</v>
      </c>
      <c r="F592" s="535">
        <v>3321.03</v>
      </c>
      <c r="G592" s="611">
        <v>59</v>
      </c>
      <c r="H592" s="611">
        <v>0</v>
      </c>
      <c r="I592" s="559">
        <v>0.85416666666666663</v>
      </c>
      <c r="J592" s="559">
        <v>0.85416666666666663</v>
      </c>
      <c r="K592" s="297">
        <v>0.875</v>
      </c>
      <c r="L592" s="565">
        <f t="shared" si="395"/>
        <v>2.083333333333337E-2</v>
      </c>
      <c r="M592" s="297">
        <v>0.88541666666666663</v>
      </c>
      <c r="N592" s="565">
        <f t="shared" si="396"/>
        <v>1.041666666666663E-2</v>
      </c>
      <c r="O592" s="297">
        <v>0.91319444444444453</v>
      </c>
      <c r="P592" s="565">
        <f t="shared" si="397"/>
        <v>2.7777777777777901E-2</v>
      </c>
      <c r="Q592" s="297">
        <v>0.91319444444444453</v>
      </c>
      <c r="R592" s="297">
        <v>0.9145833333333333</v>
      </c>
      <c r="S592" s="9">
        <f t="shared" si="406"/>
        <v>1.3888888888887729E-3</v>
      </c>
      <c r="T592" s="297">
        <v>0.91319444444444453</v>
      </c>
      <c r="U592" s="297">
        <v>0.9145833333333333</v>
      </c>
      <c r="V592" s="9">
        <f t="shared" si="400"/>
        <v>1.3888888888887729E-3</v>
      </c>
      <c r="W592" s="297">
        <v>0.91527777777777775</v>
      </c>
      <c r="X592" s="9">
        <f>W592-O592</f>
        <v>2.0833333333332149E-3</v>
      </c>
      <c r="Y592" s="297">
        <v>0.92291666666666661</v>
      </c>
      <c r="Z592" s="155">
        <f t="shared" si="385"/>
        <v>7.6388888888888618E-3</v>
      </c>
      <c r="AA592" s="297">
        <v>1.05</v>
      </c>
      <c r="AB592" s="565">
        <f t="shared" si="381"/>
        <v>0.12708333333333344</v>
      </c>
      <c r="AC592" s="297">
        <v>1.05</v>
      </c>
      <c r="AD592" s="297">
        <v>1.05</v>
      </c>
      <c r="AE592" s="9">
        <f t="shared" si="401"/>
        <v>0</v>
      </c>
      <c r="AF592" s="297">
        <v>1.0555555555555556</v>
      </c>
      <c r="AG592" s="297">
        <v>1.0590277777777779</v>
      </c>
      <c r="AH592" s="9">
        <f t="shared" si="398"/>
        <v>3.4722222222223209E-3</v>
      </c>
      <c r="AI592" s="154">
        <f t="shared" si="294"/>
        <v>0</v>
      </c>
      <c r="AJ592" s="154">
        <f t="shared" si="295"/>
        <v>5</v>
      </c>
      <c r="AK592" s="297">
        <v>1.0590277777777779</v>
      </c>
      <c r="AL592" s="297">
        <v>1.0625</v>
      </c>
      <c r="AM592" s="9">
        <f t="shared" si="386"/>
        <v>3.4722222222220989E-3</v>
      </c>
      <c r="AN592" s="568">
        <f t="shared" si="399"/>
        <v>0.20833333333333337</v>
      </c>
      <c r="AO592" s="10">
        <f t="shared" si="387"/>
        <v>5</v>
      </c>
      <c r="AP592" s="10">
        <f t="shared" si="388"/>
        <v>0</v>
      </c>
      <c r="AQ592" s="565">
        <f t="shared" si="382"/>
        <v>7.7777777777777876E-2</v>
      </c>
      <c r="AR592" s="10">
        <f t="shared" si="402"/>
        <v>1</v>
      </c>
      <c r="AS592" s="10">
        <f t="shared" si="403"/>
        <v>52</v>
      </c>
      <c r="AT592" s="559">
        <v>0</v>
      </c>
      <c r="AU592" s="559">
        <v>3.125E-2</v>
      </c>
      <c r="AV592" s="559">
        <v>0</v>
      </c>
      <c r="AW592" s="546">
        <f t="shared" si="372"/>
        <v>0</v>
      </c>
      <c r="AX592" s="546">
        <f t="shared" si="349"/>
        <v>0</v>
      </c>
      <c r="AY592" s="559">
        <v>0</v>
      </c>
      <c r="AZ592" s="546">
        <f t="shared" si="373"/>
        <v>0</v>
      </c>
      <c r="BA592" s="546">
        <f t="shared" si="374"/>
        <v>0</v>
      </c>
      <c r="BB592" s="559">
        <v>0</v>
      </c>
      <c r="BC592" s="546">
        <f t="shared" si="389"/>
        <v>0</v>
      </c>
      <c r="BD592" s="546">
        <f t="shared" si="390"/>
        <v>0</v>
      </c>
      <c r="BE592" s="559">
        <v>1.8055555555555557E-2</v>
      </c>
      <c r="BF592" s="546">
        <f t="shared" si="393"/>
        <v>0</v>
      </c>
      <c r="BG592" s="546">
        <f t="shared" si="394"/>
        <v>26</v>
      </c>
      <c r="BH592" s="559">
        <v>0</v>
      </c>
      <c r="BI592" s="637">
        <f t="shared" si="404"/>
        <v>0</v>
      </c>
      <c r="BJ592" s="637">
        <f t="shared" si="405"/>
        <v>0</v>
      </c>
      <c r="BK592" s="642">
        <f t="shared" si="383"/>
        <v>56.288644067796611</v>
      </c>
    </row>
    <row r="593" spans="1:63" x14ac:dyDescent="0.25">
      <c r="A593" s="610">
        <v>40877</v>
      </c>
      <c r="B593" s="613">
        <v>11</v>
      </c>
      <c r="C593" s="611">
        <v>12</v>
      </c>
      <c r="D593" s="612" t="s">
        <v>243</v>
      </c>
      <c r="E593" s="612" t="s">
        <v>484</v>
      </c>
      <c r="F593" s="535">
        <v>3710.71</v>
      </c>
      <c r="G593" s="611">
        <v>59</v>
      </c>
      <c r="H593" s="611">
        <v>0</v>
      </c>
      <c r="I593" s="559">
        <v>0.875</v>
      </c>
      <c r="J593" s="559">
        <v>0.875</v>
      </c>
      <c r="K593" s="297">
        <v>0.88541666666666663</v>
      </c>
      <c r="L593" s="565">
        <f t="shared" si="395"/>
        <v>1.041666666666663E-2</v>
      </c>
      <c r="M593" s="297">
        <v>0.90625</v>
      </c>
      <c r="N593" s="565">
        <f t="shared" si="396"/>
        <v>2.083333333333337E-2</v>
      </c>
      <c r="O593" s="297">
        <v>0.97916666666666663</v>
      </c>
      <c r="P593" s="565">
        <f t="shared" si="397"/>
        <v>7.291666666666663E-2</v>
      </c>
      <c r="Q593" s="297">
        <v>0.97986111111111107</v>
      </c>
      <c r="R593" s="297">
        <v>1.0208333333333333</v>
      </c>
      <c r="S593" s="9">
        <f t="shared" si="406"/>
        <v>4.0972222222222188E-2</v>
      </c>
      <c r="T593" s="297">
        <v>0.97986111111111107</v>
      </c>
      <c r="U593" s="297">
        <v>1.0208333333333333</v>
      </c>
      <c r="V593" s="9">
        <f t="shared" si="400"/>
        <v>4.0972222222222188E-2</v>
      </c>
      <c r="W593" s="297">
        <v>1.0625</v>
      </c>
      <c r="X593" s="9">
        <f>W593-O593</f>
        <v>8.333333333333337E-2</v>
      </c>
      <c r="Y593" s="297">
        <v>1.1138888888888889</v>
      </c>
      <c r="Z593" s="155">
        <f t="shared" si="385"/>
        <v>5.1388888888888928E-2</v>
      </c>
      <c r="AA593" s="297">
        <v>1.1791666666666667</v>
      </c>
      <c r="AB593" s="565">
        <f t="shared" si="381"/>
        <v>6.5277777777777768E-2</v>
      </c>
      <c r="AC593" s="297">
        <v>1.1791666666666667</v>
      </c>
      <c r="AD593" s="297">
        <v>1.1791666666666667</v>
      </c>
      <c r="AE593" s="9">
        <f t="shared" si="401"/>
        <v>0</v>
      </c>
      <c r="AF593" s="297">
        <v>1.1840277777777779</v>
      </c>
      <c r="AG593" s="297">
        <v>1.1861111111111111</v>
      </c>
      <c r="AH593" s="9">
        <f t="shared" si="398"/>
        <v>2.0833333333332149E-3</v>
      </c>
      <c r="AI593" s="154">
        <f t="shared" si="294"/>
        <v>0</v>
      </c>
      <c r="AJ593" s="154">
        <f t="shared" si="295"/>
        <v>3</v>
      </c>
      <c r="AK593" s="297">
        <v>1.1861111111111111</v>
      </c>
      <c r="AL593" s="297">
        <v>1.1875</v>
      </c>
      <c r="AM593" s="9">
        <f t="shared" si="386"/>
        <v>1.388888888888884E-3</v>
      </c>
      <c r="AN593" s="568">
        <f t="shared" si="399"/>
        <v>0.3125</v>
      </c>
      <c r="AO593" s="10">
        <f t="shared" si="387"/>
        <v>7</v>
      </c>
      <c r="AP593" s="10">
        <f t="shared" si="388"/>
        <v>30</v>
      </c>
      <c r="AQ593" s="565">
        <f t="shared" si="382"/>
        <v>5.138888888888888E-2</v>
      </c>
      <c r="AR593" s="10">
        <f t="shared" si="402"/>
        <v>1</v>
      </c>
      <c r="AS593" s="10">
        <f t="shared" si="403"/>
        <v>14</v>
      </c>
      <c r="AT593" s="559">
        <v>0</v>
      </c>
      <c r="AU593" s="559">
        <v>0</v>
      </c>
      <c r="AV593" s="559">
        <v>0</v>
      </c>
      <c r="AW593" s="546">
        <f t="shared" si="372"/>
        <v>0</v>
      </c>
      <c r="AX593" s="546">
        <f t="shared" si="349"/>
        <v>0</v>
      </c>
      <c r="AY593" s="559">
        <v>0</v>
      </c>
      <c r="AZ593" s="546">
        <f t="shared" si="373"/>
        <v>0</v>
      </c>
      <c r="BA593" s="546">
        <f t="shared" si="374"/>
        <v>0</v>
      </c>
      <c r="BB593" s="559">
        <v>6.9444444444444441E-3</v>
      </c>
      <c r="BC593" s="546">
        <f t="shared" si="389"/>
        <v>0</v>
      </c>
      <c r="BD593" s="546">
        <f t="shared" si="390"/>
        <v>10</v>
      </c>
      <c r="BE593" s="559">
        <v>6.9444444444444441E-3</v>
      </c>
      <c r="BF593" s="546">
        <f t="shared" si="393"/>
        <v>0</v>
      </c>
      <c r="BG593" s="546">
        <f t="shared" si="394"/>
        <v>10</v>
      </c>
      <c r="BH593" s="559">
        <v>0</v>
      </c>
      <c r="BI593" s="637">
        <f t="shared" si="404"/>
        <v>0</v>
      </c>
      <c r="BJ593" s="637">
        <f t="shared" si="405"/>
        <v>0</v>
      </c>
      <c r="BK593" s="642">
        <f t="shared" si="383"/>
        <v>62.893389830508475</v>
      </c>
    </row>
    <row r="594" spans="1:63" x14ac:dyDescent="0.25">
      <c r="A594" s="615">
        <v>40878</v>
      </c>
      <c r="B594" s="616">
        <v>12</v>
      </c>
      <c r="C594" s="617">
        <v>1</v>
      </c>
      <c r="D594" s="618" t="s">
        <v>33</v>
      </c>
      <c r="E594" s="618" t="s">
        <v>484</v>
      </c>
      <c r="F594" s="536">
        <v>3787.63</v>
      </c>
      <c r="G594" s="617">
        <v>59</v>
      </c>
      <c r="H594" s="617">
        <v>0</v>
      </c>
      <c r="I594" s="560">
        <v>9.0277777777777776E-2</v>
      </c>
      <c r="J594" s="560">
        <v>9.0277777777777776E-2</v>
      </c>
      <c r="K594" s="342">
        <v>9.7222222222222224E-2</v>
      </c>
      <c r="L594" s="565">
        <f t="shared" si="395"/>
        <v>6.9444444444444475E-3</v>
      </c>
      <c r="M594" s="342">
        <v>0.10416666666666667</v>
      </c>
      <c r="N594" s="565">
        <f t="shared" si="396"/>
        <v>6.9444444444444475E-3</v>
      </c>
      <c r="O594" s="342">
        <v>0.14583333333333334</v>
      </c>
      <c r="P594" s="565">
        <f t="shared" si="397"/>
        <v>4.1666666666666671E-2</v>
      </c>
      <c r="Q594" s="342">
        <v>0.14930555555555555</v>
      </c>
      <c r="R594" s="342">
        <v>0.23958333333333334</v>
      </c>
      <c r="S594" s="9">
        <f t="shared" si="406"/>
        <v>9.027777777777779E-2</v>
      </c>
      <c r="T594" s="342">
        <v>0.14930555555555555</v>
      </c>
      <c r="U594" s="342">
        <v>0.23958333333333334</v>
      </c>
      <c r="V594" s="9">
        <f>U594-T594</f>
        <v>9.027777777777779E-2</v>
      </c>
      <c r="W594" s="342">
        <v>0.24305555555555555</v>
      </c>
      <c r="X594" s="9">
        <f>W594-R594</f>
        <v>3.4722222222222099E-3</v>
      </c>
      <c r="Y594" s="342">
        <v>0.25</v>
      </c>
      <c r="Z594" s="155">
        <f t="shared" si="385"/>
        <v>6.9444444444444475E-3</v>
      </c>
      <c r="AA594" s="342">
        <v>0.42291666666666666</v>
      </c>
      <c r="AB594" s="565">
        <f t="shared" si="381"/>
        <v>0.17291666666666666</v>
      </c>
      <c r="AC594" s="342">
        <v>0.42291666666666666</v>
      </c>
      <c r="AD594" s="342">
        <v>0.42291666666666666</v>
      </c>
      <c r="AE594" s="9">
        <f>AD594-AC594</f>
        <v>0</v>
      </c>
      <c r="AF594" s="342">
        <v>0.43055555555555558</v>
      </c>
      <c r="AG594" s="342">
        <v>0.43402777777777773</v>
      </c>
      <c r="AH594" s="9">
        <f t="shared" si="398"/>
        <v>3.4722222222221544E-3</v>
      </c>
      <c r="AI594" s="154">
        <f t="shared" si="294"/>
        <v>0</v>
      </c>
      <c r="AJ594" s="154">
        <f t="shared" si="295"/>
        <v>5</v>
      </c>
      <c r="AK594" s="342">
        <v>0.43402777777777773</v>
      </c>
      <c r="AL594" s="342">
        <v>0.46527777777777773</v>
      </c>
      <c r="AM594" s="9">
        <f>AL594-AK594</f>
        <v>3.125E-2</v>
      </c>
      <c r="AN594" s="568">
        <f t="shared" si="399"/>
        <v>0.37499999999999994</v>
      </c>
      <c r="AO594" s="10">
        <f>HOUR(AN594)</f>
        <v>9</v>
      </c>
      <c r="AP594" s="10">
        <f>MINUTE(AN594)</f>
        <v>0</v>
      </c>
      <c r="AQ594" s="565">
        <f t="shared" si="382"/>
        <v>0.15</v>
      </c>
      <c r="AR594" s="10">
        <f>HOUR(AQ594)</f>
        <v>3</v>
      </c>
      <c r="AS594" s="10">
        <f>MINUTE(AQ594)</f>
        <v>36</v>
      </c>
      <c r="AT594" s="560">
        <v>0</v>
      </c>
      <c r="AU594" s="560">
        <v>0</v>
      </c>
      <c r="AV594" s="560">
        <v>0</v>
      </c>
      <c r="AW594" s="546">
        <f>HOUR(AV594)</f>
        <v>0</v>
      </c>
      <c r="AX594" s="546">
        <f t="shared" si="349"/>
        <v>0</v>
      </c>
      <c r="AY594" s="560">
        <v>0</v>
      </c>
      <c r="AZ594" s="546">
        <f t="shared" si="373"/>
        <v>0</v>
      </c>
      <c r="BA594" s="546">
        <f t="shared" si="374"/>
        <v>0</v>
      </c>
      <c r="BB594" s="560">
        <v>0</v>
      </c>
      <c r="BC594" s="546">
        <f t="shared" si="389"/>
        <v>0</v>
      </c>
      <c r="BD594" s="546">
        <f t="shared" si="390"/>
        <v>0</v>
      </c>
      <c r="BE594" s="560">
        <v>2.2916666666666669E-2</v>
      </c>
      <c r="BF594" s="546">
        <f t="shared" si="393"/>
        <v>0</v>
      </c>
      <c r="BG594" s="546">
        <f t="shared" si="394"/>
        <v>33</v>
      </c>
      <c r="BH594" s="560">
        <v>9.375E-2</v>
      </c>
      <c r="BI594" s="637">
        <f t="shared" si="404"/>
        <v>2</v>
      </c>
      <c r="BJ594" s="558">
        <f t="shared" si="405"/>
        <v>15</v>
      </c>
      <c r="BK594" s="642">
        <f t="shared" si="383"/>
        <v>64.1971186440678</v>
      </c>
    </row>
    <row r="595" spans="1:63" x14ac:dyDescent="0.25">
      <c r="A595" s="615">
        <v>40878</v>
      </c>
      <c r="B595" s="616">
        <v>12</v>
      </c>
      <c r="C595" s="617">
        <v>2</v>
      </c>
      <c r="D595" s="618" t="s">
        <v>33</v>
      </c>
      <c r="E595" s="618" t="s">
        <v>444</v>
      </c>
      <c r="F595" s="536">
        <v>3662.54</v>
      </c>
      <c r="G595" s="617">
        <v>58</v>
      </c>
      <c r="H595" s="617">
        <v>1</v>
      </c>
      <c r="I595" s="560">
        <v>0.78125</v>
      </c>
      <c r="J595" s="560">
        <v>0.78125</v>
      </c>
      <c r="K595" s="342">
        <v>0.78472222222222221</v>
      </c>
      <c r="L595" s="565">
        <f t="shared" si="395"/>
        <v>3.4722222222222099E-3</v>
      </c>
      <c r="M595" s="342">
        <v>0.79166666666666663</v>
      </c>
      <c r="N595" s="565">
        <f t="shared" si="396"/>
        <v>6.9444444444444198E-3</v>
      </c>
      <c r="O595" s="342">
        <v>0.81944444444444453</v>
      </c>
      <c r="P595" s="565">
        <f t="shared" si="397"/>
        <v>2.7777777777777901E-2</v>
      </c>
      <c r="Q595" s="342">
        <v>0.82291666666666663</v>
      </c>
      <c r="R595" s="342">
        <v>0.83819444444444446</v>
      </c>
      <c r="S595" s="9">
        <f t="shared" si="406"/>
        <v>1.5277777777777835E-2</v>
      </c>
      <c r="T595" s="342">
        <v>0.82291666666666663</v>
      </c>
      <c r="U595" s="342">
        <v>0.83819444444444446</v>
      </c>
      <c r="V595" s="9">
        <f>U595-T595</f>
        <v>1.5277777777777835E-2</v>
      </c>
      <c r="W595" s="342">
        <v>0.84097222222222223</v>
      </c>
      <c r="X595" s="9">
        <f>W595-R595</f>
        <v>2.7777777777777679E-3</v>
      </c>
      <c r="Y595" s="342">
        <v>0.84236111111111101</v>
      </c>
      <c r="Z595" s="155">
        <f t="shared" si="385"/>
        <v>1.3888888888887729E-3</v>
      </c>
      <c r="AA595" s="342">
        <v>1.0583333333333333</v>
      </c>
      <c r="AB595" s="565">
        <f t="shared" si="381"/>
        <v>0.21597222222222234</v>
      </c>
      <c r="AC595" s="342">
        <v>1.0583333333333333</v>
      </c>
      <c r="AD595" s="342">
        <v>1.0583333333333333</v>
      </c>
      <c r="AE595" s="9">
        <f>AD595-AC595</f>
        <v>0</v>
      </c>
      <c r="AF595" s="342">
        <v>1.0659722222222221</v>
      </c>
      <c r="AG595" s="342">
        <v>1.0694444444444444</v>
      </c>
      <c r="AH595" s="9">
        <f t="shared" si="398"/>
        <v>3.4722222222223209E-3</v>
      </c>
      <c r="AI595" s="154">
        <f t="shared" si="294"/>
        <v>0</v>
      </c>
      <c r="AJ595" s="154">
        <f t="shared" si="295"/>
        <v>5</v>
      </c>
      <c r="AK595" s="342">
        <v>1.0694444444444444</v>
      </c>
      <c r="AL595" s="342">
        <v>1.0729166666666667</v>
      </c>
      <c r="AM595" s="9">
        <f>AL595-AK595</f>
        <v>3.4722222222223209E-3</v>
      </c>
      <c r="AN595" s="568">
        <f t="shared" si="399"/>
        <v>0.29166666666666674</v>
      </c>
      <c r="AO595" s="10">
        <f>HOUR(AN595)</f>
        <v>7</v>
      </c>
      <c r="AP595" s="10">
        <f>MINUTE(AN595)</f>
        <v>0</v>
      </c>
      <c r="AQ595" s="565">
        <f t="shared" si="382"/>
        <v>4.5833333333333448E-2</v>
      </c>
      <c r="AR595" s="10">
        <f>HOUR(AQ595)</f>
        <v>1</v>
      </c>
      <c r="AS595" s="10">
        <f>MINUTE(AQ595)</f>
        <v>6</v>
      </c>
      <c r="AT595" s="560">
        <v>0</v>
      </c>
      <c r="AU595" s="560">
        <v>0</v>
      </c>
      <c r="AV595" s="560">
        <v>0</v>
      </c>
      <c r="AW595" s="546">
        <f>HOUR(AV595)</f>
        <v>0</v>
      </c>
      <c r="AX595" s="546">
        <f t="shared" si="349"/>
        <v>0</v>
      </c>
      <c r="AY595" s="560">
        <v>0</v>
      </c>
      <c r="AZ595" s="546">
        <f t="shared" si="373"/>
        <v>0</v>
      </c>
      <c r="BA595" s="546">
        <f t="shared" si="374"/>
        <v>0</v>
      </c>
      <c r="BB595" s="560">
        <v>3.5416666666666666E-2</v>
      </c>
      <c r="BC595" s="546">
        <f t="shared" si="389"/>
        <v>0</v>
      </c>
      <c r="BD595" s="546">
        <f t="shared" si="390"/>
        <v>51</v>
      </c>
      <c r="BE595" s="560">
        <v>0.13472222222222222</v>
      </c>
      <c r="BF595" s="546">
        <f t="shared" si="393"/>
        <v>3</v>
      </c>
      <c r="BG595" s="546">
        <f t="shared" si="394"/>
        <v>14</v>
      </c>
      <c r="BH595" s="560">
        <v>0</v>
      </c>
      <c r="BI595" s="637">
        <f t="shared" si="404"/>
        <v>0</v>
      </c>
      <c r="BJ595" s="558">
        <f t="shared" si="405"/>
        <v>0</v>
      </c>
      <c r="BK595" s="642">
        <f t="shared" si="383"/>
        <v>63.147241379310344</v>
      </c>
    </row>
    <row r="596" spans="1:63" x14ac:dyDescent="0.25">
      <c r="A596" s="615">
        <v>40880</v>
      </c>
      <c r="B596" s="616">
        <v>12</v>
      </c>
      <c r="C596" s="617">
        <v>1</v>
      </c>
      <c r="D596" s="618" t="s">
        <v>454</v>
      </c>
      <c r="E596" s="618" t="s">
        <v>265</v>
      </c>
      <c r="F596" s="536">
        <v>3689.53</v>
      </c>
      <c r="G596" s="617">
        <v>58</v>
      </c>
      <c r="H596" s="617">
        <v>1</v>
      </c>
      <c r="I596" s="560">
        <v>6.25E-2</v>
      </c>
      <c r="J596" s="560">
        <v>6.25E-2</v>
      </c>
      <c r="K596" s="342">
        <v>6.9444444444444434E-2</v>
      </c>
      <c r="L596" s="565">
        <f t="shared" si="395"/>
        <v>6.9444444444444337E-3</v>
      </c>
      <c r="M596" s="342">
        <v>7.6388888888888895E-2</v>
      </c>
      <c r="N596" s="565">
        <f t="shared" si="396"/>
        <v>6.9444444444444614E-3</v>
      </c>
      <c r="O596" s="342">
        <v>9.7222222222222224E-2</v>
      </c>
      <c r="P596" s="565">
        <f t="shared" si="397"/>
        <v>2.0833333333333329E-2</v>
      </c>
      <c r="Q596" s="342">
        <v>9.7222222222222224E-2</v>
      </c>
      <c r="R596" s="342">
        <v>0.125</v>
      </c>
      <c r="S596" s="9">
        <f>R596-Q596</f>
        <v>2.7777777777777776E-2</v>
      </c>
      <c r="T596" s="342">
        <v>9.7222222222222224E-2</v>
      </c>
      <c r="U596" s="342">
        <v>0.125</v>
      </c>
      <c r="V596" s="9">
        <f>U596-T596</f>
        <v>2.7777777777777776E-2</v>
      </c>
      <c r="W596" s="342">
        <v>9.7222222222222224E-2</v>
      </c>
      <c r="X596" s="9">
        <f xml:space="preserve"> W596-O596</f>
        <v>0</v>
      </c>
      <c r="Y596" s="342">
        <v>0.10416666666666667</v>
      </c>
      <c r="Z596" s="155">
        <f t="shared" si="385"/>
        <v>6.9444444444444475E-3</v>
      </c>
      <c r="AA596" s="342">
        <v>0.25</v>
      </c>
      <c r="AB596" s="565">
        <f t="shared" si="381"/>
        <v>0.14583333333333331</v>
      </c>
      <c r="AC596" s="342">
        <v>0.25</v>
      </c>
      <c r="AD596" s="342">
        <v>0.25</v>
      </c>
      <c r="AE596" s="9">
        <f>AD596-AC596</f>
        <v>0</v>
      </c>
      <c r="AF596" s="342">
        <v>0.25694444444444448</v>
      </c>
      <c r="AG596" s="342">
        <v>0.2673611111111111</v>
      </c>
      <c r="AH596" s="9">
        <f t="shared" si="398"/>
        <v>1.041666666666663E-2</v>
      </c>
      <c r="AI596" s="154">
        <f t="shared" si="294"/>
        <v>0</v>
      </c>
      <c r="AJ596" s="154">
        <f t="shared" si="295"/>
        <v>15</v>
      </c>
      <c r="AK596" s="342">
        <v>0.2673611111111111</v>
      </c>
      <c r="AL596" s="342">
        <v>0.27083333333333331</v>
      </c>
      <c r="AM596" s="9">
        <f>AL596-AK596</f>
        <v>3.4722222222222099E-3</v>
      </c>
      <c r="AN596" s="568">
        <f t="shared" si="399"/>
        <v>0.20833333333333331</v>
      </c>
      <c r="AO596" s="10">
        <f>HOUR(AN596)</f>
        <v>5</v>
      </c>
      <c r="AP596" s="10">
        <f>MINUTE(AN596)</f>
        <v>0</v>
      </c>
      <c r="AQ596" s="565">
        <f t="shared" si="382"/>
        <v>0</v>
      </c>
      <c r="AR596" s="10">
        <f>HOUR(AQ596)</f>
        <v>0</v>
      </c>
      <c r="AS596" s="10">
        <f>MINUTE(AQ596)</f>
        <v>0</v>
      </c>
      <c r="AT596" s="560">
        <v>0</v>
      </c>
      <c r="AU596" s="560">
        <v>0</v>
      </c>
      <c r="AV596" s="560">
        <v>0</v>
      </c>
      <c r="AW596" s="546">
        <f>HOUR(AV596)</f>
        <v>0</v>
      </c>
      <c r="AX596" s="546">
        <f t="shared" si="349"/>
        <v>0</v>
      </c>
      <c r="AY596" s="560">
        <v>0.14583333333333334</v>
      </c>
      <c r="AZ596" s="546">
        <f t="shared" si="373"/>
        <v>3</v>
      </c>
      <c r="BA596" s="546">
        <f t="shared" si="374"/>
        <v>30</v>
      </c>
      <c r="BB596" s="560">
        <v>0</v>
      </c>
      <c r="BC596" s="546">
        <f t="shared" si="389"/>
        <v>0</v>
      </c>
      <c r="BD596" s="546">
        <f t="shared" si="390"/>
        <v>0</v>
      </c>
      <c r="BE596" s="560">
        <v>0</v>
      </c>
      <c r="BF596" s="546">
        <f t="shared" si="393"/>
        <v>0</v>
      </c>
      <c r="BG596" s="546">
        <f t="shared" si="394"/>
        <v>0</v>
      </c>
      <c r="BH596" s="560">
        <v>0</v>
      </c>
      <c r="BI596" s="637">
        <f t="shared" si="404"/>
        <v>0</v>
      </c>
      <c r="BJ596" s="558">
        <f t="shared" si="405"/>
        <v>0</v>
      </c>
      <c r="BK596" s="642">
        <f t="shared" si="383"/>
        <v>63.612586206896552</v>
      </c>
    </row>
    <row r="597" spans="1:63" x14ac:dyDescent="0.25">
      <c r="A597" s="615">
        <v>40880</v>
      </c>
      <c r="B597" s="616">
        <v>12</v>
      </c>
      <c r="C597" s="617">
        <v>1</v>
      </c>
      <c r="D597" s="618" t="s">
        <v>243</v>
      </c>
      <c r="E597" s="618" t="s">
        <v>236</v>
      </c>
      <c r="F597" s="536">
        <v>3710.73</v>
      </c>
      <c r="G597" s="617">
        <v>59</v>
      </c>
      <c r="H597" s="617">
        <v>0</v>
      </c>
      <c r="I597" s="560">
        <v>0.13541666666666666</v>
      </c>
      <c r="J597" s="560">
        <v>0.13541666666666666</v>
      </c>
      <c r="K597" s="342">
        <v>0.1423611111111111</v>
      </c>
      <c r="L597" s="565">
        <f t="shared" si="395"/>
        <v>6.9444444444444475E-3</v>
      </c>
      <c r="M597" s="342">
        <v>0.14930555555555555</v>
      </c>
      <c r="N597" s="565">
        <f t="shared" si="396"/>
        <v>6.9444444444444475E-3</v>
      </c>
      <c r="O597" s="342">
        <v>0.17361111111111113</v>
      </c>
      <c r="P597" s="565">
        <f t="shared" si="397"/>
        <v>2.430555555555558E-2</v>
      </c>
      <c r="Q597" s="342">
        <v>0.21527777777777779</v>
      </c>
      <c r="R597" s="342">
        <v>0.26041666666666669</v>
      </c>
      <c r="S597" s="9">
        <f t="shared" si="406"/>
        <v>4.5138888888888895E-2</v>
      </c>
      <c r="T597" s="342">
        <v>0.21527777777777779</v>
      </c>
      <c r="U597" s="342">
        <v>0.26041666666666669</v>
      </c>
      <c r="V597" s="9">
        <f t="shared" ref="V597:V602" si="407">U597-T597</f>
        <v>4.5138888888888895E-2</v>
      </c>
      <c r="W597" s="342">
        <v>0.2673611111111111</v>
      </c>
      <c r="X597" s="9">
        <f>W597-R597</f>
        <v>6.9444444444444198E-3</v>
      </c>
      <c r="Y597" s="342">
        <v>0.27083333333333331</v>
      </c>
      <c r="Z597" s="155">
        <f t="shared" si="385"/>
        <v>3.4722222222222099E-3</v>
      </c>
      <c r="AA597" s="342">
        <v>0.3444444444444445</v>
      </c>
      <c r="AB597" s="565">
        <f t="shared" si="381"/>
        <v>7.3611111111111183E-2</v>
      </c>
      <c r="AC597" s="342">
        <v>0.3444444444444445</v>
      </c>
      <c r="AD597" s="342">
        <v>0.3444444444444445</v>
      </c>
      <c r="AE597" s="9">
        <f t="shared" ref="AE597:AE602" si="408">AD597-AC597</f>
        <v>0</v>
      </c>
      <c r="AF597" s="342">
        <v>0.35416666666666669</v>
      </c>
      <c r="AG597" s="342">
        <v>0.3576388888888889</v>
      </c>
      <c r="AH597" s="9">
        <f t="shared" si="398"/>
        <v>3.4722222222222099E-3</v>
      </c>
      <c r="AI597" s="154">
        <f t="shared" si="294"/>
        <v>0</v>
      </c>
      <c r="AJ597" s="154">
        <f t="shared" si="295"/>
        <v>5</v>
      </c>
      <c r="AK597" s="342">
        <v>0.3576388888888889</v>
      </c>
      <c r="AL597" s="342">
        <v>0.3611111111111111</v>
      </c>
      <c r="AM597" s="9">
        <f t="shared" ref="AM597:AM602" si="409">AL597-AK597</f>
        <v>3.4722222222222099E-3</v>
      </c>
      <c r="AN597" s="568">
        <f t="shared" si="399"/>
        <v>0.22569444444444445</v>
      </c>
      <c r="AO597" s="10">
        <f t="shared" ref="AO597:AO602" si="410">HOUR(AN597)</f>
        <v>5</v>
      </c>
      <c r="AP597" s="10">
        <f t="shared" ref="AP597:AP602" si="411">MINUTE(AN597)</f>
        <v>25</v>
      </c>
      <c r="AQ597" s="565">
        <f t="shared" si="382"/>
        <v>5.1388888888888956E-2</v>
      </c>
      <c r="AR597" s="10">
        <f t="shared" ref="AR597:AR602" si="412">HOUR(AQ597)</f>
        <v>1</v>
      </c>
      <c r="AS597" s="10">
        <f t="shared" ref="AS597:AS602" si="413">MINUTE(AQ597)</f>
        <v>14</v>
      </c>
      <c r="AT597" s="560">
        <v>0</v>
      </c>
      <c r="AU597" s="560">
        <v>0</v>
      </c>
      <c r="AV597" s="560">
        <v>0</v>
      </c>
      <c r="AW597" s="546">
        <f t="shared" ref="AW597:AW606" si="414">HOUR(AV597)</f>
        <v>0</v>
      </c>
      <c r="AX597" s="546">
        <f t="shared" si="349"/>
        <v>0</v>
      </c>
      <c r="AY597" s="560">
        <v>0</v>
      </c>
      <c r="AZ597" s="546">
        <f t="shared" ref="AZ597:AZ611" si="415">HOUR(AY597)</f>
        <v>0</v>
      </c>
      <c r="BA597" s="546">
        <f t="shared" ref="BA597:BA611" si="416">MINUTE(AY597)</f>
        <v>0</v>
      </c>
      <c r="BB597" s="560">
        <v>0</v>
      </c>
      <c r="BC597" s="546">
        <f t="shared" si="389"/>
        <v>0</v>
      </c>
      <c r="BD597" s="546">
        <f t="shared" si="390"/>
        <v>0</v>
      </c>
      <c r="BE597" s="560">
        <v>2.2222222222222223E-2</v>
      </c>
      <c r="BF597" s="546">
        <f t="shared" ref="BF597:BF625" si="417">HOUR(BE597)</f>
        <v>0</v>
      </c>
      <c r="BG597" s="546">
        <f t="shared" ref="BG597:BG625" si="418">MINUTE(BE597)</f>
        <v>32</v>
      </c>
      <c r="BH597" s="560">
        <v>0</v>
      </c>
      <c r="BI597" s="637">
        <f t="shared" si="404"/>
        <v>0</v>
      </c>
      <c r="BJ597" s="637">
        <f t="shared" si="405"/>
        <v>0</v>
      </c>
      <c r="BK597" s="642">
        <f t="shared" si="383"/>
        <v>62.893728813559321</v>
      </c>
    </row>
    <row r="598" spans="1:63" x14ac:dyDescent="0.25">
      <c r="A598" s="615">
        <v>40880</v>
      </c>
      <c r="B598" s="616">
        <v>12</v>
      </c>
      <c r="C598" s="617">
        <v>3</v>
      </c>
      <c r="D598" s="618" t="s">
        <v>33</v>
      </c>
      <c r="E598" s="618" t="s">
        <v>495</v>
      </c>
      <c r="F598" s="536">
        <v>3723.36</v>
      </c>
      <c r="G598" s="617">
        <v>57</v>
      </c>
      <c r="H598" s="617">
        <v>2</v>
      </c>
      <c r="I598" s="560">
        <v>0.19791666666666666</v>
      </c>
      <c r="J598" s="560">
        <v>0.19791666666666666</v>
      </c>
      <c r="K598" s="342">
        <v>0.20833333333333334</v>
      </c>
      <c r="L598" s="565">
        <f t="shared" si="395"/>
        <v>1.0416666666666685E-2</v>
      </c>
      <c r="M598" s="342">
        <v>0.21875</v>
      </c>
      <c r="N598" s="565">
        <f t="shared" si="396"/>
        <v>1.0416666666666657E-2</v>
      </c>
      <c r="O598" s="342">
        <v>0.28125</v>
      </c>
      <c r="P598" s="565">
        <f t="shared" si="397"/>
        <v>6.25E-2</v>
      </c>
      <c r="Q598" s="342">
        <v>0.28472222222222221</v>
      </c>
      <c r="R598" s="342">
        <v>0.33333333333333331</v>
      </c>
      <c r="S598" s="9">
        <f t="shared" ref="S598:S622" si="419">R598-Q598</f>
        <v>4.8611111111111105E-2</v>
      </c>
      <c r="T598" s="342">
        <v>0.28472222222222221</v>
      </c>
      <c r="U598" s="342">
        <v>0.33333333333333331</v>
      </c>
      <c r="V598" s="9">
        <f t="shared" si="407"/>
        <v>4.8611111111111105E-2</v>
      </c>
      <c r="W598" s="342">
        <v>0.35069444444444442</v>
      </c>
      <c r="X598" s="9">
        <f>W598-R598</f>
        <v>1.7361111111111105E-2</v>
      </c>
      <c r="Y598" s="342">
        <v>0.3833333333333333</v>
      </c>
      <c r="Z598" s="155">
        <f t="shared" si="385"/>
        <v>3.2638888888888884E-2</v>
      </c>
      <c r="AA598" s="342">
        <v>0.50416666666666665</v>
      </c>
      <c r="AB598" s="565">
        <f t="shared" si="381"/>
        <v>0.12083333333333335</v>
      </c>
      <c r="AC598" s="342">
        <v>0.50416666666666665</v>
      </c>
      <c r="AD598" s="342">
        <v>0.50416666666666665</v>
      </c>
      <c r="AE598" s="9">
        <f t="shared" si="408"/>
        <v>0</v>
      </c>
      <c r="AF598" s="342">
        <v>0.51388888888888895</v>
      </c>
      <c r="AG598" s="342">
        <v>0.51736111111111105</v>
      </c>
      <c r="AH598" s="9">
        <f t="shared" si="398"/>
        <v>3.4722222222220989E-3</v>
      </c>
      <c r="AI598" s="154">
        <f t="shared" ref="AI598:AI792" si="420">HOUR(AH598)</f>
        <v>0</v>
      </c>
      <c r="AJ598" s="154">
        <f t="shared" ref="AJ598:AJ792" si="421">MINUTE(AH598)</f>
        <v>5</v>
      </c>
      <c r="AK598" s="342">
        <v>0.51736111111111105</v>
      </c>
      <c r="AL598" s="342">
        <v>0.52083333333333337</v>
      </c>
      <c r="AM598" s="9">
        <f t="shared" si="409"/>
        <v>3.4722222222223209E-3</v>
      </c>
      <c r="AN598" s="568">
        <f t="shared" si="399"/>
        <v>0.32291666666666674</v>
      </c>
      <c r="AO598" s="10">
        <f t="shared" si="410"/>
        <v>7</v>
      </c>
      <c r="AP598" s="10">
        <f t="shared" si="411"/>
        <v>45</v>
      </c>
      <c r="AQ598" s="565">
        <f t="shared" si="382"/>
        <v>6.2500000000000028E-2</v>
      </c>
      <c r="AR598" s="10">
        <f t="shared" si="412"/>
        <v>1</v>
      </c>
      <c r="AS598" s="10">
        <f t="shared" si="413"/>
        <v>30</v>
      </c>
      <c r="AT598" s="560">
        <v>0</v>
      </c>
      <c r="AU598" s="560">
        <v>0</v>
      </c>
      <c r="AV598" s="560">
        <v>0</v>
      </c>
      <c r="AW598" s="546">
        <f t="shared" si="414"/>
        <v>0</v>
      </c>
      <c r="AX598" s="546">
        <f t="shared" si="349"/>
        <v>0</v>
      </c>
      <c r="AY598" s="560">
        <v>0</v>
      </c>
      <c r="AZ598" s="546">
        <f t="shared" si="415"/>
        <v>0</v>
      </c>
      <c r="BA598" s="546">
        <f t="shared" si="416"/>
        <v>0</v>
      </c>
      <c r="BB598" s="560">
        <v>0</v>
      </c>
      <c r="BC598" s="546">
        <f t="shared" si="389"/>
        <v>0</v>
      </c>
      <c r="BD598" s="546">
        <f t="shared" si="390"/>
        <v>0</v>
      </c>
      <c r="BE598" s="560">
        <v>5.8333333333333327E-2</v>
      </c>
      <c r="BF598" s="546">
        <f t="shared" si="417"/>
        <v>1</v>
      </c>
      <c r="BG598" s="546">
        <f t="shared" si="418"/>
        <v>24</v>
      </c>
      <c r="BH598" s="560">
        <v>0</v>
      </c>
      <c r="BI598" s="637">
        <f t="shared" ref="BI598:BI603" si="422">HOUR(BH598)</f>
        <v>0</v>
      </c>
      <c r="BJ598" s="637">
        <f t="shared" ref="BJ598:BJ603" si="423">MINUTE(BH598)</f>
        <v>0</v>
      </c>
      <c r="BK598" s="642">
        <f t="shared" si="383"/>
        <v>65.322105263157894</v>
      </c>
    </row>
    <row r="599" spans="1:63" x14ac:dyDescent="0.25">
      <c r="A599" s="615">
        <v>40880</v>
      </c>
      <c r="B599" s="616">
        <v>12</v>
      </c>
      <c r="C599" s="617">
        <v>1</v>
      </c>
      <c r="D599" s="618" t="s">
        <v>355</v>
      </c>
      <c r="E599" s="618" t="s">
        <v>276</v>
      </c>
      <c r="F599" s="536">
        <v>3368.33</v>
      </c>
      <c r="G599" s="617">
        <v>56</v>
      </c>
      <c r="H599" s="617">
        <v>3</v>
      </c>
      <c r="I599" s="560">
        <v>0.3923611111111111</v>
      </c>
      <c r="J599" s="560">
        <v>0.3923611111111111</v>
      </c>
      <c r="K599" s="342">
        <v>0.39583333333333331</v>
      </c>
      <c r="L599" s="565">
        <f t="shared" si="395"/>
        <v>3.4722222222222099E-3</v>
      </c>
      <c r="M599" s="342">
        <v>0.40277777777777773</v>
      </c>
      <c r="N599" s="565">
        <f t="shared" si="396"/>
        <v>6.9444444444444198E-3</v>
      </c>
      <c r="O599" s="342">
        <v>0.43333333333333335</v>
      </c>
      <c r="P599" s="565">
        <f t="shared" si="397"/>
        <v>3.0555555555555614E-2</v>
      </c>
      <c r="Q599" s="342">
        <v>0.4375</v>
      </c>
      <c r="R599" s="342">
        <v>0.49305555555555558</v>
      </c>
      <c r="S599" s="9">
        <f t="shared" si="419"/>
        <v>5.555555555555558E-2</v>
      </c>
      <c r="T599" s="342">
        <v>0.4375</v>
      </c>
      <c r="U599" s="342">
        <v>0.49305555555555558</v>
      </c>
      <c r="V599" s="9">
        <f t="shared" si="407"/>
        <v>5.555555555555558E-2</v>
      </c>
      <c r="W599" s="342">
        <v>0.51736111111111105</v>
      </c>
      <c r="X599" s="9">
        <f>W599-R599</f>
        <v>2.4305555555555469E-2</v>
      </c>
      <c r="Y599" s="342">
        <v>0.51944444444444449</v>
      </c>
      <c r="Z599" s="155">
        <f t="shared" si="385"/>
        <v>2.083333333333437E-3</v>
      </c>
      <c r="AA599" s="342">
        <v>0.6333333333333333</v>
      </c>
      <c r="AB599" s="565">
        <f t="shared" si="381"/>
        <v>0.11388888888888882</v>
      </c>
      <c r="AC599" s="342">
        <v>0.6333333333333333</v>
      </c>
      <c r="AD599" s="342">
        <v>0.6333333333333333</v>
      </c>
      <c r="AE599" s="9">
        <f t="shared" si="408"/>
        <v>0</v>
      </c>
      <c r="AF599" s="342">
        <v>0.63888888888888895</v>
      </c>
      <c r="AG599" s="342">
        <v>0.64097222222222217</v>
      </c>
      <c r="AH599" s="9">
        <f t="shared" si="398"/>
        <v>2.0833333333332149E-3</v>
      </c>
      <c r="AI599" s="154">
        <f t="shared" si="420"/>
        <v>0</v>
      </c>
      <c r="AJ599" s="154">
        <f t="shared" si="421"/>
        <v>3</v>
      </c>
      <c r="AK599" s="342">
        <v>0.64097222222222217</v>
      </c>
      <c r="AL599" s="342">
        <v>0.64236111111111105</v>
      </c>
      <c r="AM599" s="9">
        <f t="shared" si="409"/>
        <v>1.388888888888884E-3</v>
      </c>
      <c r="AN599" s="568">
        <f t="shared" si="399"/>
        <v>0.24999999999999994</v>
      </c>
      <c r="AO599" s="10">
        <f t="shared" si="410"/>
        <v>6</v>
      </c>
      <c r="AP599" s="10">
        <f t="shared" si="411"/>
        <v>0</v>
      </c>
      <c r="AQ599" s="565">
        <f t="shared" si="382"/>
        <v>5.9722222222222156E-2</v>
      </c>
      <c r="AR599" s="10">
        <f t="shared" si="412"/>
        <v>1</v>
      </c>
      <c r="AS599" s="10">
        <f t="shared" si="413"/>
        <v>26</v>
      </c>
      <c r="AT599" s="560">
        <v>0</v>
      </c>
      <c r="AU599" s="560">
        <v>4.7916666666666663E-2</v>
      </c>
      <c r="AV599" s="560">
        <v>0</v>
      </c>
      <c r="AW599" s="546">
        <f t="shared" si="414"/>
        <v>0</v>
      </c>
      <c r="AX599" s="546">
        <f t="shared" si="349"/>
        <v>0</v>
      </c>
      <c r="AY599" s="560">
        <v>0</v>
      </c>
      <c r="AZ599" s="546">
        <f t="shared" si="415"/>
        <v>0</v>
      </c>
      <c r="BA599" s="546">
        <f t="shared" si="416"/>
        <v>0</v>
      </c>
      <c r="BB599" s="560">
        <v>0</v>
      </c>
      <c r="BC599" s="546">
        <f t="shared" si="389"/>
        <v>0</v>
      </c>
      <c r="BD599" s="546">
        <f t="shared" si="390"/>
        <v>0</v>
      </c>
      <c r="BE599" s="560">
        <v>6.2499999999999995E-3</v>
      </c>
      <c r="BF599" s="546">
        <f t="shared" si="417"/>
        <v>0</v>
      </c>
      <c r="BG599" s="546">
        <f t="shared" si="418"/>
        <v>9</v>
      </c>
      <c r="BH599" s="560">
        <v>0</v>
      </c>
      <c r="BI599" s="637">
        <f t="shared" si="422"/>
        <v>0</v>
      </c>
      <c r="BJ599" s="637">
        <f t="shared" si="423"/>
        <v>0</v>
      </c>
      <c r="BK599" s="642">
        <f t="shared" si="383"/>
        <v>60.14875</v>
      </c>
    </row>
    <row r="600" spans="1:63" x14ac:dyDescent="0.25">
      <c r="A600" s="615">
        <v>40880</v>
      </c>
      <c r="B600" s="616">
        <v>12</v>
      </c>
      <c r="C600" s="617">
        <v>1</v>
      </c>
      <c r="D600" s="618" t="s">
        <v>277</v>
      </c>
      <c r="E600" s="618" t="s">
        <v>276</v>
      </c>
      <c r="F600" s="536">
        <v>3453.61</v>
      </c>
      <c r="G600" s="617">
        <v>58</v>
      </c>
      <c r="H600" s="617">
        <v>1</v>
      </c>
      <c r="I600" s="560">
        <v>0.50347222222222221</v>
      </c>
      <c r="J600" s="560">
        <v>0.50347222222222221</v>
      </c>
      <c r="K600" s="342">
        <v>0.50694444444444442</v>
      </c>
      <c r="L600" s="565">
        <f t="shared" si="395"/>
        <v>3.4722222222222099E-3</v>
      </c>
      <c r="M600" s="342">
        <v>0.52777777777777779</v>
      </c>
      <c r="N600" s="565">
        <f t="shared" si="396"/>
        <v>2.083333333333337E-2</v>
      </c>
      <c r="O600" s="342">
        <v>0.55208333333333337</v>
      </c>
      <c r="P600" s="565">
        <f t="shared" si="397"/>
        <v>2.430555555555558E-2</v>
      </c>
      <c r="Q600" s="342">
        <v>0.55555555555555558</v>
      </c>
      <c r="R600" s="342">
        <v>0.58333333333333337</v>
      </c>
      <c r="S600" s="9">
        <f t="shared" si="419"/>
        <v>2.777777777777779E-2</v>
      </c>
      <c r="T600" s="342">
        <v>0.55555555555555558</v>
      </c>
      <c r="U600" s="342">
        <v>0.58333333333333337</v>
      </c>
      <c r="V600" s="9">
        <f t="shared" si="407"/>
        <v>2.777777777777779E-2</v>
      </c>
      <c r="W600" s="342">
        <v>0.66666666666666663</v>
      </c>
      <c r="X600" s="9">
        <f>W600-R600</f>
        <v>8.3333333333333259E-2</v>
      </c>
      <c r="Y600" s="342">
        <v>0.67013888888888884</v>
      </c>
      <c r="Z600" s="155">
        <f t="shared" si="385"/>
        <v>3.4722222222222099E-3</v>
      </c>
      <c r="AA600" s="342">
        <v>0.73611111111111116</v>
      </c>
      <c r="AB600" s="565">
        <f t="shared" si="381"/>
        <v>6.5972222222222321E-2</v>
      </c>
      <c r="AC600" s="342">
        <v>0.73611111111111116</v>
      </c>
      <c r="AD600" s="342">
        <v>0.73611111111111116</v>
      </c>
      <c r="AE600" s="9">
        <f t="shared" si="408"/>
        <v>0</v>
      </c>
      <c r="AF600" s="342">
        <v>0.74444444444444446</v>
      </c>
      <c r="AG600" s="342">
        <v>0.75</v>
      </c>
      <c r="AH600" s="9">
        <f t="shared" si="398"/>
        <v>5.5555555555555358E-3</v>
      </c>
      <c r="AI600" s="154">
        <f t="shared" si="420"/>
        <v>0</v>
      </c>
      <c r="AJ600" s="154">
        <f t="shared" si="421"/>
        <v>8</v>
      </c>
      <c r="AK600" s="342">
        <v>0.75</v>
      </c>
      <c r="AL600" s="342">
        <v>0.75694444444444453</v>
      </c>
      <c r="AM600" s="9">
        <f t="shared" si="409"/>
        <v>6.9444444444445308E-3</v>
      </c>
      <c r="AN600" s="568">
        <f t="shared" si="399"/>
        <v>0.25347222222222232</v>
      </c>
      <c r="AO600" s="10">
        <f t="shared" si="410"/>
        <v>6</v>
      </c>
      <c r="AP600" s="10">
        <f t="shared" si="411"/>
        <v>5</v>
      </c>
      <c r="AQ600" s="565">
        <f t="shared" si="382"/>
        <v>4.3055555555555652E-2</v>
      </c>
      <c r="AR600" s="10">
        <f t="shared" si="412"/>
        <v>1</v>
      </c>
      <c r="AS600" s="10">
        <f t="shared" si="413"/>
        <v>2</v>
      </c>
      <c r="AT600" s="560">
        <v>0</v>
      </c>
      <c r="AU600" s="560">
        <v>0</v>
      </c>
      <c r="AV600" s="560">
        <v>0</v>
      </c>
      <c r="AW600" s="546">
        <f t="shared" si="414"/>
        <v>0</v>
      </c>
      <c r="AX600" s="546">
        <f t="shared" si="349"/>
        <v>0</v>
      </c>
      <c r="AY600" s="560">
        <v>0</v>
      </c>
      <c r="AZ600" s="546">
        <f t="shared" si="415"/>
        <v>0</v>
      </c>
      <c r="BA600" s="546">
        <f t="shared" si="416"/>
        <v>0</v>
      </c>
      <c r="BB600" s="560">
        <v>0</v>
      </c>
      <c r="BC600" s="546">
        <f t="shared" si="389"/>
        <v>0</v>
      </c>
      <c r="BD600" s="546">
        <f t="shared" si="390"/>
        <v>0</v>
      </c>
      <c r="BE600" s="560">
        <v>2.2916666666666669E-2</v>
      </c>
      <c r="BF600" s="546">
        <f t="shared" si="417"/>
        <v>0</v>
      </c>
      <c r="BG600" s="546">
        <f t="shared" si="418"/>
        <v>33</v>
      </c>
      <c r="BH600" s="560">
        <v>0</v>
      </c>
      <c r="BI600" s="637">
        <f t="shared" si="422"/>
        <v>0</v>
      </c>
      <c r="BJ600" s="637">
        <f t="shared" si="423"/>
        <v>0</v>
      </c>
      <c r="BK600" s="642">
        <f t="shared" si="383"/>
        <v>59.545000000000002</v>
      </c>
    </row>
    <row r="601" spans="1:63" ht="45" x14ac:dyDescent="0.25">
      <c r="A601" s="615">
        <v>40880</v>
      </c>
      <c r="B601" s="616">
        <v>12</v>
      </c>
      <c r="C601" s="617">
        <v>4</v>
      </c>
      <c r="D601" s="618" t="s">
        <v>33</v>
      </c>
      <c r="E601" s="618" t="s">
        <v>496</v>
      </c>
      <c r="F601" s="536">
        <v>3488.98</v>
      </c>
      <c r="G601" s="617">
        <v>57</v>
      </c>
      <c r="H601" s="617">
        <v>2</v>
      </c>
      <c r="I601" s="560">
        <v>0.60416666666666663</v>
      </c>
      <c r="J601" s="560">
        <v>0.60416666666666663</v>
      </c>
      <c r="K601" s="342">
        <v>0.625</v>
      </c>
      <c r="L601" s="565">
        <f t="shared" si="395"/>
        <v>2.083333333333337E-2</v>
      </c>
      <c r="M601" s="342">
        <v>0.63541666666666663</v>
      </c>
      <c r="N601" s="565">
        <f t="shared" si="396"/>
        <v>1.041666666666663E-2</v>
      </c>
      <c r="O601" s="342">
        <v>0.68402777777777779</v>
      </c>
      <c r="P601" s="565">
        <f t="shared" si="397"/>
        <v>4.861111111111116E-2</v>
      </c>
      <c r="Q601" s="342">
        <v>0.6875</v>
      </c>
      <c r="R601" s="342">
        <v>0.73958333333333337</v>
      </c>
      <c r="S601" s="9">
        <f t="shared" si="419"/>
        <v>5.208333333333337E-2</v>
      </c>
      <c r="T601" s="342">
        <v>0.6875</v>
      </c>
      <c r="U601" s="342">
        <v>0.73958333333333337</v>
      </c>
      <c r="V601" s="9">
        <f t="shared" si="407"/>
        <v>5.208333333333337E-2</v>
      </c>
      <c r="W601" s="342">
        <v>0.76736111111111116</v>
      </c>
      <c r="X601" s="9">
        <f>W601-R601</f>
        <v>2.777777777777779E-2</v>
      </c>
      <c r="Y601" s="342">
        <v>0.78333333333333333</v>
      </c>
      <c r="Z601" s="155">
        <f t="shared" si="385"/>
        <v>1.5972222222222165E-2</v>
      </c>
      <c r="AA601" s="342">
        <v>0.92708333333333337</v>
      </c>
      <c r="AB601" s="565">
        <f t="shared" si="381"/>
        <v>0.14375000000000004</v>
      </c>
      <c r="AC601" s="342">
        <v>0.92708333333333337</v>
      </c>
      <c r="AD601" s="342">
        <v>0.92708333333333337</v>
      </c>
      <c r="AE601" s="9">
        <f t="shared" si="408"/>
        <v>0</v>
      </c>
      <c r="AF601" s="342">
        <v>0.93402777777777779</v>
      </c>
      <c r="AG601" s="342">
        <v>0.9375</v>
      </c>
      <c r="AH601" s="9">
        <f t="shared" si="398"/>
        <v>3.4722222222222099E-3</v>
      </c>
      <c r="AI601" s="154">
        <f t="shared" si="420"/>
        <v>0</v>
      </c>
      <c r="AJ601" s="154">
        <f t="shared" si="421"/>
        <v>5</v>
      </c>
      <c r="AK601" s="342">
        <v>0.9375</v>
      </c>
      <c r="AL601" s="342">
        <v>0.94097222222222221</v>
      </c>
      <c r="AM601" s="9">
        <f t="shared" si="409"/>
        <v>3.4722222222222099E-3</v>
      </c>
      <c r="AN601" s="568">
        <f t="shared" si="399"/>
        <v>0.33680555555555558</v>
      </c>
      <c r="AO601" s="10">
        <f t="shared" si="410"/>
        <v>8</v>
      </c>
      <c r="AP601" s="10">
        <f t="shared" si="411"/>
        <v>5</v>
      </c>
      <c r="AQ601" s="565">
        <f t="shared" si="382"/>
        <v>6.7361111111111149E-2</v>
      </c>
      <c r="AR601" s="10">
        <f t="shared" si="412"/>
        <v>1</v>
      </c>
      <c r="AS601" s="10">
        <f t="shared" si="413"/>
        <v>37</v>
      </c>
      <c r="AT601" s="560">
        <v>0</v>
      </c>
      <c r="AU601" s="560">
        <v>0</v>
      </c>
      <c r="AV601" s="560">
        <v>0</v>
      </c>
      <c r="AW601" s="546">
        <f t="shared" si="414"/>
        <v>0</v>
      </c>
      <c r="AX601" s="546">
        <f t="shared" si="349"/>
        <v>0</v>
      </c>
      <c r="AY601" s="560">
        <v>0</v>
      </c>
      <c r="AZ601" s="546">
        <f t="shared" si="415"/>
        <v>0</v>
      </c>
      <c r="BA601" s="546">
        <f t="shared" si="416"/>
        <v>0</v>
      </c>
      <c r="BB601" s="560">
        <v>0</v>
      </c>
      <c r="BC601" s="546">
        <f t="shared" si="389"/>
        <v>0</v>
      </c>
      <c r="BD601" s="546">
        <f t="shared" si="390"/>
        <v>0</v>
      </c>
      <c r="BE601" s="560">
        <v>7.6388888888888895E-2</v>
      </c>
      <c r="BF601" s="546">
        <f t="shared" si="417"/>
        <v>1</v>
      </c>
      <c r="BG601" s="546">
        <f t="shared" si="418"/>
        <v>50</v>
      </c>
      <c r="BH601" s="560">
        <v>0</v>
      </c>
      <c r="BI601" s="637">
        <f t="shared" si="422"/>
        <v>0</v>
      </c>
      <c r="BJ601" s="637">
        <f t="shared" si="423"/>
        <v>0</v>
      </c>
      <c r="BK601" s="642">
        <f t="shared" si="383"/>
        <v>61.210175438596494</v>
      </c>
    </row>
    <row r="602" spans="1:63" x14ac:dyDescent="0.25">
      <c r="A602" s="615">
        <v>40880</v>
      </c>
      <c r="B602" s="616">
        <v>12</v>
      </c>
      <c r="C602" s="617">
        <v>1</v>
      </c>
      <c r="D602" s="618" t="s">
        <v>454</v>
      </c>
      <c r="E602" s="618" t="s">
        <v>497</v>
      </c>
      <c r="F602" s="536">
        <v>3524.62</v>
      </c>
      <c r="G602" s="617">
        <v>58</v>
      </c>
      <c r="H602" s="617">
        <v>0</v>
      </c>
      <c r="I602" s="560">
        <v>0.625</v>
      </c>
      <c r="J602" s="560">
        <v>0.625</v>
      </c>
      <c r="K602" s="342">
        <v>0.6875</v>
      </c>
      <c r="L602" s="565">
        <f t="shared" si="395"/>
        <v>6.25E-2</v>
      </c>
      <c r="M602" s="342">
        <v>0.77777777777777779</v>
      </c>
      <c r="N602" s="565">
        <f t="shared" si="396"/>
        <v>9.027777777777779E-2</v>
      </c>
      <c r="O602" s="342">
        <v>0.80208333333333337</v>
      </c>
      <c r="P602" s="565">
        <f t="shared" si="397"/>
        <v>2.430555555555558E-2</v>
      </c>
      <c r="Q602" s="342">
        <v>0.80555555555555547</v>
      </c>
      <c r="R602" s="342">
        <v>0.82638888888888884</v>
      </c>
      <c r="S602" s="9">
        <f t="shared" si="419"/>
        <v>2.083333333333337E-2</v>
      </c>
      <c r="T602" s="342">
        <v>0.80555555555555547</v>
      </c>
      <c r="U602" s="342">
        <v>0.82638888888888884</v>
      </c>
      <c r="V602" s="9">
        <f t="shared" si="407"/>
        <v>2.083333333333337E-2</v>
      </c>
      <c r="W602" s="342">
        <v>0.80555555555555547</v>
      </c>
      <c r="X602" s="9">
        <f>W602-O602</f>
        <v>3.4722222222220989E-3</v>
      </c>
      <c r="Y602" s="342">
        <v>0.83333333333333337</v>
      </c>
      <c r="Z602" s="155">
        <f t="shared" si="385"/>
        <v>2.7777777777777901E-2</v>
      </c>
      <c r="AA602" s="342">
        <v>0.96875</v>
      </c>
      <c r="AB602" s="565">
        <f t="shared" si="381"/>
        <v>0.13541666666666663</v>
      </c>
      <c r="AC602" s="342">
        <v>0.96875</v>
      </c>
      <c r="AD602" s="342">
        <v>0.96875</v>
      </c>
      <c r="AE602" s="9">
        <f t="shared" si="408"/>
        <v>0</v>
      </c>
      <c r="AF602" s="342">
        <v>0.97916666666666663</v>
      </c>
      <c r="AG602" s="342">
        <v>0.98611111111111116</v>
      </c>
      <c r="AH602" s="9">
        <f t="shared" si="398"/>
        <v>6.9444444444445308E-3</v>
      </c>
      <c r="AI602" s="154">
        <f t="shared" si="420"/>
        <v>0</v>
      </c>
      <c r="AJ602" s="154">
        <f t="shared" si="421"/>
        <v>10</v>
      </c>
      <c r="AK602" s="342">
        <v>0.98611111111111116</v>
      </c>
      <c r="AL602" s="342">
        <v>0.98958333333333337</v>
      </c>
      <c r="AM602" s="9">
        <f t="shared" si="409"/>
        <v>3.4722222222222099E-3</v>
      </c>
      <c r="AN602" s="568">
        <f t="shared" si="399"/>
        <v>0.36458333333333337</v>
      </c>
      <c r="AO602" s="10">
        <f t="shared" si="410"/>
        <v>8</v>
      </c>
      <c r="AP602" s="10">
        <f t="shared" si="411"/>
        <v>45</v>
      </c>
      <c r="AQ602" s="565">
        <f t="shared" si="382"/>
        <v>0</v>
      </c>
      <c r="AR602" s="10">
        <f t="shared" si="412"/>
        <v>0</v>
      </c>
      <c r="AS602" s="10">
        <f t="shared" si="413"/>
        <v>0</v>
      </c>
      <c r="AT602" s="560">
        <v>0</v>
      </c>
      <c r="AU602" s="560">
        <v>0</v>
      </c>
      <c r="AV602" s="560">
        <v>0</v>
      </c>
      <c r="AW602" s="546">
        <f t="shared" si="414"/>
        <v>0</v>
      </c>
      <c r="AX602" s="546">
        <f t="shared" si="349"/>
        <v>0</v>
      </c>
      <c r="AY602" s="560">
        <v>0.13541666666666666</v>
      </c>
      <c r="AZ602" s="546">
        <f t="shared" si="415"/>
        <v>3</v>
      </c>
      <c r="BA602" s="546">
        <f t="shared" si="416"/>
        <v>15</v>
      </c>
      <c r="BB602" s="560">
        <v>0</v>
      </c>
      <c r="BC602" s="546">
        <f t="shared" si="389"/>
        <v>0</v>
      </c>
      <c r="BD602" s="546">
        <f t="shared" si="390"/>
        <v>0</v>
      </c>
      <c r="BE602" s="560">
        <v>0</v>
      </c>
      <c r="BF602" s="546">
        <f t="shared" si="417"/>
        <v>0</v>
      </c>
      <c r="BG602" s="546">
        <f t="shared" si="418"/>
        <v>0</v>
      </c>
      <c r="BH602" s="560">
        <v>0</v>
      </c>
      <c r="BI602" s="637">
        <f t="shared" si="422"/>
        <v>0</v>
      </c>
      <c r="BJ602" s="637">
        <f t="shared" si="423"/>
        <v>0</v>
      </c>
      <c r="BK602" s="642">
        <f t="shared" si="383"/>
        <v>60.769310344827588</v>
      </c>
    </row>
    <row r="603" spans="1:63" x14ac:dyDescent="0.25">
      <c r="A603" s="615">
        <v>40881</v>
      </c>
      <c r="B603" s="616">
        <v>12</v>
      </c>
      <c r="C603" s="617">
        <v>2</v>
      </c>
      <c r="D603" s="618" t="s">
        <v>454</v>
      </c>
      <c r="E603" s="618" t="s">
        <v>497</v>
      </c>
      <c r="F603" s="536">
        <v>3139.77</v>
      </c>
      <c r="G603" s="617">
        <v>56</v>
      </c>
      <c r="H603" s="617">
        <v>3</v>
      </c>
      <c r="I603" s="560">
        <v>9.375E-2</v>
      </c>
      <c r="J603" s="560">
        <v>9.375E-2</v>
      </c>
      <c r="K603" s="342">
        <v>9.7222222222222224E-2</v>
      </c>
      <c r="L603" s="565">
        <f t="shared" si="395"/>
        <v>3.4722222222222238E-3</v>
      </c>
      <c r="M603" s="342">
        <v>0.10416666666666667</v>
      </c>
      <c r="N603" s="565">
        <f t="shared" si="396"/>
        <v>6.9444444444444475E-3</v>
      </c>
      <c r="O603" s="342">
        <v>0.13194444444444445</v>
      </c>
      <c r="P603" s="565">
        <f t="shared" si="397"/>
        <v>2.7777777777777776E-2</v>
      </c>
      <c r="Q603" s="342">
        <v>0.13194444444444445</v>
      </c>
      <c r="R603" s="342">
        <v>0.16666666666666666</v>
      </c>
      <c r="S603" s="9">
        <f t="shared" si="419"/>
        <v>3.472222222222221E-2</v>
      </c>
      <c r="T603" s="342">
        <v>0.13194444444444445</v>
      </c>
      <c r="U603" s="342">
        <v>0.16666666666666666</v>
      </c>
      <c r="V603" s="9">
        <f t="shared" ref="V603:V611" si="424">U603-T603</f>
        <v>3.472222222222221E-2</v>
      </c>
      <c r="W603" s="342">
        <v>0.13194444444444445</v>
      </c>
      <c r="X603" s="9">
        <f>W603-O603</f>
        <v>0</v>
      </c>
      <c r="Y603" s="342">
        <v>0.18055555555555555</v>
      </c>
      <c r="Z603" s="155">
        <f t="shared" si="385"/>
        <v>4.8611111111111105E-2</v>
      </c>
      <c r="AA603" s="342">
        <v>0.35416666666666669</v>
      </c>
      <c r="AB603" s="565">
        <f t="shared" si="381"/>
        <v>0.17361111111111113</v>
      </c>
      <c r="AC603" s="342">
        <v>0.35416666666666669</v>
      </c>
      <c r="AD603" s="342">
        <v>0.35416666666666669</v>
      </c>
      <c r="AE603" s="9">
        <f t="shared" ref="AE603:AE611" si="425">AD603-AC603</f>
        <v>0</v>
      </c>
      <c r="AF603" s="342">
        <v>0.3576388888888889</v>
      </c>
      <c r="AG603" s="342">
        <v>0.3611111111111111</v>
      </c>
      <c r="AH603" s="9">
        <f t="shared" si="398"/>
        <v>3.4722222222222099E-3</v>
      </c>
      <c r="AI603" s="154">
        <f t="shared" si="420"/>
        <v>0</v>
      </c>
      <c r="AJ603" s="154">
        <f t="shared" si="421"/>
        <v>5</v>
      </c>
      <c r="AK603" s="342">
        <v>0.3611111111111111</v>
      </c>
      <c r="AL603" s="342">
        <v>0.36458333333333331</v>
      </c>
      <c r="AM603" s="9">
        <f t="shared" ref="AM603:AM611" si="426">AL603-AK603</f>
        <v>3.4722222222222099E-3</v>
      </c>
      <c r="AN603" s="568">
        <f t="shared" si="399"/>
        <v>0.27083333333333331</v>
      </c>
      <c r="AO603" s="10">
        <f t="shared" ref="AO603:AO611" si="427">HOUR(AN603)</f>
        <v>6</v>
      </c>
      <c r="AP603" s="10">
        <f t="shared" ref="AP603:AP611" si="428">MINUTE(AN603)</f>
        <v>30</v>
      </c>
      <c r="AQ603" s="565">
        <f t="shared" si="382"/>
        <v>0</v>
      </c>
      <c r="AR603" s="10">
        <f t="shared" ref="AR603:AR611" si="429">HOUR(AQ603)</f>
        <v>0</v>
      </c>
      <c r="AS603" s="10">
        <f t="shared" ref="AS603:AS611" si="430">MINUTE(AQ603)</f>
        <v>0</v>
      </c>
      <c r="AT603" s="560">
        <v>0</v>
      </c>
      <c r="AU603" s="560">
        <v>0</v>
      </c>
      <c r="AV603" s="560">
        <v>0</v>
      </c>
      <c r="AW603" s="546">
        <f t="shared" si="414"/>
        <v>0</v>
      </c>
      <c r="AX603" s="546">
        <f t="shared" si="349"/>
        <v>0</v>
      </c>
      <c r="AY603" s="560">
        <v>0.17361111111111113</v>
      </c>
      <c r="AZ603" s="546">
        <f t="shared" si="415"/>
        <v>4</v>
      </c>
      <c r="BA603" s="546">
        <f t="shared" si="416"/>
        <v>10</v>
      </c>
      <c r="BB603" s="560">
        <v>0</v>
      </c>
      <c r="BC603" s="546">
        <f t="shared" si="389"/>
        <v>0</v>
      </c>
      <c r="BD603" s="546">
        <f t="shared" si="390"/>
        <v>0</v>
      </c>
      <c r="BE603" s="560">
        <v>0</v>
      </c>
      <c r="BF603" s="546">
        <f t="shared" si="417"/>
        <v>0</v>
      </c>
      <c r="BG603" s="546">
        <f t="shared" si="418"/>
        <v>0</v>
      </c>
      <c r="BH603" s="560">
        <v>0</v>
      </c>
      <c r="BI603" s="637">
        <f t="shared" si="422"/>
        <v>0</v>
      </c>
      <c r="BJ603" s="637">
        <f t="shared" si="423"/>
        <v>0</v>
      </c>
      <c r="BK603" s="642">
        <f t="shared" si="383"/>
        <v>56.067321428571425</v>
      </c>
    </row>
    <row r="604" spans="1:63" x14ac:dyDescent="0.25">
      <c r="A604" s="615">
        <v>40881</v>
      </c>
      <c r="B604" s="616">
        <v>12</v>
      </c>
      <c r="C604" s="617">
        <v>5</v>
      </c>
      <c r="D604" s="618" t="s">
        <v>33</v>
      </c>
      <c r="E604" s="618" t="s">
        <v>307</v>
      </c>
      <c r="F604" s="536">
        <v>3502.43</v>
      </c>
      <c r="G604" s="617">
        <v>56</v>
      </c>
      <c r="H604" s="617">
        <v>3</v>
      </c>
      <c r="I604" s="560">
        <v>0.51388888888888895</v>
      </c>
      <c r="J604" s="560">
        <v>0.51388888888888895</v>
      </c>
      <c r="K604" s="342">
        <v>0.53472222222222221</v>
      </c>
      <c r="L604" s="565">
        <f t="shared" si="395"/>
        <v>2.0833333333333259E-2</v>
      </c>
      <c r="M604" s="342">
        <v>0.54166666666666663</v>
      </c>
      <c r="N604" s="565">
        <f t="shared" si="396"/>
        <v>6.9444444444444198E-3</v>
      </c>
      <c r="O604" s="342">
        <v>0.5708333333333333</v>
      </c>
      <c r="P604" s="565">
        <f t="shared" si="397"/>
        <v>2.9166666666666674E-2</v>
      </c>
      <c r="Q604" s="342">
        <v>0.57291666666666663</v>
      </c>
      <c r="R604" s="342">
        <v>0.68402777777777779</v>
      </c>
      <c r="S604" s="9">
        <f t="shared" si="419"/>
        <v>0.11111111111111116</v>
      </c>
      <c r="T604" s="342">
        <v>0.57291666666666663</v>
      </c>
      <c r="U604" s="342">
        <v>0.68402777777777779</v>
      </c>
      <c r="V604" s="9">
        <f t="shared" si="424"/>
        <v>0.11111111111111116</v>
      </c>
      <c r="W604" s="342">
        <v>0.68888888888888899</v>
      </c>
      <c r="X604" s="9">
        <f t="shared" ref="X604:X621" si="431">W604-R604</f>
        <v>4.8611111111112049E-3</v>
      </c>
      <c r="Y604" s="342">
        <v>0.69027777777777777</v>
      </c>
      <c r="Z604" s="155">
        <f t="shared" si="385"/>
        <v>1.3888888888887729E-3</v>
      </c>
      <c r="AA604" s="342">
        <v>0.80694444444444446</v>
      </c>
      <c r="AB604" s="565">
        <f t="shared" si="381"/>
        <v>0.1166666666666667</v>
      </c>
      <c r="AC604" s="342">
        <v>0.80694444444444446</v>
      </c>
      <c r="AD604" s="342">
        <v>0.80694444444444446</v>
      </c>
      <c r="AE604" s="9">
        <f t="shared" si="425"/>
        <v>0</v>
      </c>
      <c r="AF604" s="342">
        <v>0.81388888888888899</v>
      </c>
      <c r="AG604" s="342">
        <v>0.81944444444444453</v>
      </c>
      <c r="AH604" s="9">
        <f t="shared" si="398"/>
        <v>5.5555555555555358E-3</v>
      </c>
      <c r="AI604" s="154">
        <f t="shared" si="420"/>
        <v>0</v>
      </c>
      <c r="AJ604" s="154">
        <f t="shared" si="421"/>
        <v>8</v>
      </c>
      <c r="AK604" s="342">
        <v>0.81944444444444453</v>
      </c>
      <c r="AL604" s="342">
        <v>0.82291666666666663</v>
      </c>
      <c r="AM604" s="9">
        <f t="shared" si="426"/>
        <v>3.4722222222220989E-3</v>
      </c>
      <c r="AN604" s="568">
        <f t="shared" si="399"/>
        <v>0.30902777777777768</v>
      </c>
      <c r="AO604" s="10">
        <f t="shared" si="427"/>
        <v>7</v>
      </c>
      <c r="AP604" s="10">
        <f t="shared" si="428"/>
        <v>25</v>
      </c>
      <c r="AQ604" s="565">
        <f t="shared" si="382"/>
        <v>4.1666666666666699E-2</v>
      </c>
      <c r="AR604" s="10">
        <f t="shared" si="429"/>
        <v>1</v>
      </c>
      <c r="AS604" s="10">
        <f t="shared" si="430"/>
        <v>0</v>
      </c>
      <c r="AT604" s="560">
        <v>0</v>
      </c>
      <c r="AU604" s="560">
        <v>0</v>
      </c>
      <c r="AV604" s="560">
        <v>0</v>
      </c>
      <c r="AW604" s="546">
        <f t="shared" si="414"/>
        <v>0</v>
      </c>
      <c r="AX604" s="546">
        <f t="shared" si="349"/>
        <v>0</v>
      </c>
      <c r="AY604" s="560">
        <v>0</v>
      </c>
      <c r="AZ604" s="546">
        <f t="shared" si="415"/>
        <v>0</v>
      </c>
      <c r="BA604" s="546">
        <f t="shared" si="416"/>
        <v>0</v>
      </c>
      <c r="BB604" s="560">
        <v>0</v>
      </c>
      <c r="BC604" s="546">
        <f t="shared" si="389"/>
        <v>0</v>
      </c>
      <c r="BD604" s="546">
        <f t="shared" si="390"/>
        <v>0</v>
      </c>
      <c r="BE604" s="560">
        <v>7.4999999999999997E-2</v>
      </c>
      <c r="BF604" s="546">
        <f t="shared" si="417"/>
        <v>1</v>
      </c>
      <c r="BG604" s="546">
        <f t="shared" si="418"/>
        <v>48</v>
      </c>
      <c r="BH604" s="560">
        <v>0</v>
      </c>
      <c r="BI604" s="637">
        <f t="shared" ref="BI604:BI611" si="432">HOUR(BH604)</f>
        <v>0</v>
      </c>
      <c r="BJ604" s="637">
        <f t="shared" ref="BJ604:BJ611" si="433">MINUTE(BH604)</f>
        <v>0</v>
      </c>
      <c r="BK604" s="642">
        <f t="shared" si="383"/>
        <v>62.543392857142855</v>
      </c>
    </row>
    <row r="605" spans="1:63" x14ac:dyDescent="0.25">
      <c r="A605" s="615">
        <v>40881</v>
      </c>
      <c r="B605" s="616">
        <v>12</v>
      </c>
      <c r="C605" s="617">
        <v>1</v>
      </c>
      <c r="D605" s="618" t="s">
        <v>500</v>
      </c>
      <c r="E605" s="618" t="s">
        <v>225</v>
      </c>
      <c r="F605" s="536">
        <v>3576.32</v>
      </c>
      <c r="G605" s="617">
        <v>58</v>
      </c>
      <c r="H605" s="617">
        <v>1</v>
      </c>
      <c r="I605" s="560">
        <v>0.83680555555555547</v>
      </c>
      <c r="J605" s="560">
        <v>0.83680555555555547</v>
      </c>
      <c r="K605" s="342">
        <v>0.85069444444444453</v>
      </c>
      <c r="L605" s="565">
        <f t="shared" si="395"/>
        <v>1.3888888888889062E-2</v>
      </c>
      <c r="M605" s="342">
        <v>0.85763888888888884</v>
      </c>
      <c r="N605" s="565">
        <f t="shared" si="396"/>
        <v>6.9444444444443088E-3</v>
      </c>
      <c r="O605" s="342">
        <v>0.89027777777777783</v>
      </c>
      <c r="P605" s="565">
        <f t="shared" si="397"/>
        <v>3.2638888888888995E-2</v>
      </c>
      <c r="Q605" s="342">
        <v>0.89236111111111116</v>
      </c>
      <c r="R605" s="342">
        <v>0.96180555555555547</v>
      </c>
      <c r="S605" s="9">
        <f t="shared" si="419"/>
        <v>6.9444444444444309E-2</v>
      </c>
      <c r="T605" s="342">
        <v>0.89236111111111116</v>
      </c>
      <c r="U605" s="342">
        <v>0.96180555555555547</v>
      </c>
      <c r="V605" s="9">
        <f t="shared" si="424"/>
        <v>6.9444444444444309E-2</v>
      </c>
      <c r="W605" s="342">
        <v>0.96319444444444446</v>
      </c>
      <c r="X605" s="9">
        <f t="shared" si="431"/>
        <v>1.388888888888995E-3</v>
      </c>
      <c r="Y605" s="342">
        <v>0.96458333333333324</v>
      </c>
      <c r="Z605" s="155">
        <f t="shared" si="385"/>
        <v>1.3888888888887729E-3</v>
      </c>
      <c r="AA605" s="342">
        <v>1.0659722222222221</v>
      </c>
      <c r="AB605" s="565">
        <f t="shared" si="381"/>
        <v>0.10138888888888886</v>
      </c>
      <c r="AC605" s="342">
        <v>1.0659722222222221</v>
      </c>
      <c r="AD605" s="342">
        <v>1.0659722222222221</v>
      </c>
      <c r="AE605" s="9">
        <f t="shared" si="425"/>
        <v>0</v>
      </c>
      <c r="AF605" s="342">
        <v>1.0729166666666667</v>
      </c>
      <c r="AG605" s="342">
        <v>1.0763888888888888</v>
      </c>
      <c r="AH605" s="9">
        <f t="shared" si="398"/>
        <v>3.4722222222220989E-3</v>
      </c>
      <c r="AI605" s="154">
        <f t="shared" si="420"/>
        <v>0</v>
      </c>
      <c r="AJ605" s="154">
        <f t="shared" si="421"/>
        <v>5</v>
      </c>
      <c r="AK605" s="342">
        <v>1.0763888888888888</v>
      </c>
      <c r="AL605" s="342">
        <v>1.0798611111111112</v>
      </c>
      <c r="AM605" s="9">
        <f t="shared" si="426"/>
        <v>3.4722222222223209E-3</v>
      </c>
      <c r="AN605" s="568">
        <f t="shared" si="399"/>
        <v>0.24305555555555569</v>
      </c>
      <c r="AO605" s="10">
        <f t="shared" si="427"/>
        <v>5</v>
      </c>
      <c r="AP605" s="10">
        <f t="shared" si="428"/>
        <v>50</v>
      </c>
      <c r="AQ605" s="565">
        <f t="shared" si="382"/>
        <v>5.9027777777777755E-2</v>
      </c>
      <c r="AR605" s="10">
        <f t="shared" si="429"/>
        <v>1</v>
      </c>
      <c r="AS605" s="10">
        <f t="shared" si="430"/>
        <v>25</v>
      </c>
      <c r="AT605" s="560">
        <v>0</v>
      </c>
      <c r="AU605" s="560">
        <v>0</v>
      </c>
      <c r="AV605" s="560">
        <v>0</v>
      </c>
      <c r="AW605" s="546">
        <f t="shared" si="414"/>
        <v>0</v>
      </c>
      <c r="AX605" s="546">
        <f t="shared" si="349"/>
        <v>0</v>
      </c>
      <c r="AY605" s="560">
        <v>0</v>
      </c>
      <c r="AZ605" s="546">
        <f t="shared" si="415"/>
        <v>0</v>
      </c>
      <c r="BA605" s="546">
        <f t="shared" si="416"/>
        <v>0</v>
      </c>
      <c r="BB605" s="560">
        <v>0</v>
      </c>
      <c r="BC605" s="546">
        <f t="shared" si="389"/>
        <v>0</v>
      </c>
      <c r="BD605" s="546">
        <f t="shared" si="390"/>
        <v>0</v>
      </c>
      <c r="BE605" s="560">
        <v>4.2361111111111106E-2</v>
      </c>
      <c r="BF605" s="546">
        <f t="shared" si="417"/>
        <v>1</v>
      </c>
      <c r="BG605" s="546">
        <f t="shared" si="418"/>
        <v>1</v>
      </c>
      <c r="BH605" s="560">
        <v>0</v>
      </c>
      <c r="BI605" s="637">
        <f t="shared" si="432"/>
        <v>0</v>
      </c>
      <c r="BJ605" s="637">
        <f t="shared" si="433"/>
        <v>0</v>
      </c>
      <c r="BK605" s="642">
        <f t="shared" si="383"/>
        <v>61.660689655172419</v>
      </c>
    </row>
    <row r="606" spans="1:63" x14ac:dyDescent="0.25">
      <c r="A606" s="615">
        <v>40881</v>
      </c>
      <c r="B606" s="616">
        <v>12</v>
      </c>
      <c r="C606" s="617">
        <v>6</v>
      </c>
      <c r="D606" s="618" t="s">
        <v>33</v>
      </c>
      <c r="E606" s="618" t="s">
        <v>251</v>
      </c>
      <c r="F606" s="536">
        <v>3746.64</v>
      </c>
      <c r="G606" s="617">
        <v>59</v>
      </c>
      <c r="H606" s="617">
        <v>0</v>
      </c>
      <c r="I606" s="560">
        <v>0.96875</v>
      </c>
      <c r="J606" s="560">
        <v>0.96875</v>
      </c>
      <c r="K606" s="342">
        <v>0.97569444444444453</v>
      </c>
      <c r="L606" s="565">
        <f t="shared" si="395"/>
        <v>6.9444444444445308E-3</v>
      </c>
      <c r="M606" s="342">
        <v>0.98263888888888884</v>
      </c>
      <c r="N606" s="565">
        <f t="shared" si="396"/>
        <v>6.9444444444443088E-3</v>
      </c>
      <c r="O606" s="342">
        <v>1.0590277777777779</v>
      </c>
      <c r="P606" s="565">
        <f t="shared" si="397"/>
        <v>7.6388888888889062E-2</v>
      </c>
      <c r="Q606" s="342">
        <v>1.0625</v>
      </c>
      <c r="R606" s="342">
        <v>1.1041666666666667</v>
      </c>
      <c r="S606" s="9">
        <f t="shared" si="419"/>
        <v>4.1666666666666741E-2</v>
      </c>
      <c r="T606" s="342">
        <v>1.0625</v>
      </c>
      <c r="U606" s="342">
        <v>1.1041666666666667</v>
      </c>
      <c r="V606" s="9">
        <f t="shared" si="424"/>
        <v>4.1666666666666741E-2</v>
      </c>
      <c r="W606" s="342">
        <v>1.1076388888888888</v>
      </c>
      <c r="X606" s="9">
        <f t="shared" si="431"/>
        <v>3.4722222222220989E-3</v>
      </c>
      <c r="Y606" s="342">
        <v>1.1243055555555557</v>
      </c>
      <c r="Z606" s="155">
        <f t="shared" si="385"/>
        <v>1.6666666666666829E-2</v>
      </c>
      <c r="AA606" s="342">
        <v>1.2361111111111112</v>
      </c>
      <c r="AB606" s="565">
        <f t="shared" si="381"/>
        <v>0.11180555555555549</v>
      </c>
      <c r="AC606" s="342">
        <v>1.2361111111111112</v>
      </c>
      <c r="AD606" s="342">
        <v>1.2361111111111112</v>
      </c>
      <c r="AE606" s="9">
        <f t="shared" si="425"/>
        <v>0</v>
      </c>
      <c r="AF606" s="342">
        <v>1.2430555555555556</v>
      </c>
      <c r="AG606" s="342">
        <v>1.2465277777777779</v>
      </c>
      <c r="AH606" s="9">
        <f t="shared" si="398"/>
        <v>3.4722222222223209E-3</v>
      </c>
      <c r="AI606" s="154">
        <f t="shared" si="420"/>
        <v>0</v>
      </c>
      <c r="AJ606" s="154">
        <f t="shared" si="421"/>
        <v>5</v>
      </c>
      <c r="AK606" s="342">
        <v>1.2465277777777779</v>
      </c>
      <c r="AL606" s="342">
        <v>1.25</v>
      </c>
      <c r="AM606" s="9">
        <f t="shared" si="426"/>
        <v>3.4722222222220989E-3</v>
      </c>
      <c r="AN606" s="568">
        <f t="shared" si="399"/>
        <v>0.28125</v>
      </c>
      <c r="AO606" s="10">
        <f t="shared" si="427"/>
        <v>6</v>
      </c>
      <c r="AP606" s="10">
        <f t="shared" si="428"/>
        <v>45</v>
      </c>
      <c r="AQ606" s="565">
        <f t="shared" si="382"/>
        <v>5.6944444444444381E-2</v>
      </c>
      <c r="AR606" s="10">
        <f t="shared" si="429"/>
        <v>1</v>
      </c>
      <c r="AS606" s="10">
        <f t="shared" si="430"/>
        <v>22</v>
      </c>
      <c r="AT606" s="560">
        <v>0</v>
      </c>
      <c r="AU606" s="560">
        <v>0</v>
      </c>
      <c r="AV606" s="560">
        <v>0</v>
      </c>
      <c r="AW606" s="546">
        <f t="shared" si="414"/>
        <v>0</v>
      </c>
      <c r="AX606" s="546">
        <f t="shared" si="349"/>
        <v>0</v>
      </c>
      <c r="AY606" s="560">
        <v>0</v>
      </c>
      <c r="AZ606" s="546">
        <f t="shared" si="415"/>
        <v>0</v>
      </c>
      <c r="BA606" s="546">
        <f t="shared" si="416"/>
        <v>0</v>
      </c>
      <c r="BB606" s="560">
        <v>0</v>
      </c>
      <c r="BC606" s="546">
        <f t="shared" si="389"/>
        <v>0</v>
      </c>
      <c r="BD606" s="546">
        <f t="shared" si="390"/>
        <v>0</v>
      </c>
      <c r="BE606" s="560">
        <v>5.486111111111111E-2</v>
      </c>
      <c r="BF606" s="546">
        <f t="shared" si="417"/>
        <v>1</v>
      </c>
      <c r="BG606" s="546">
        <f t="shared" si="418"/>
        <v>19</v>
      </c>
      <c r="BH606" s="560">
        <v>0</v>
      </c>
      <c r="BI606" s="637">
        <f t="shared" si="432"/>
        <v>0</v>
      </c>
      <c r="BJ606" s="637">
        <f t="shared" si="433"/>
        <v>0</v>
      </c>
      <c r="BK606" s="642">
        <f t="shared" si="383"/>
        <v>63.502372881355932</v>
      </c>
    </row>
    <row r="607" spans="1:63" x14ac:dyDescent="0.25">
      <c r="A607" s="615">
        <v>40882</v>
      </c>
      <c r="B607" s="616">
        <v>12</v>
      </c>
      <c r="C607" s="617">
        <v>2</v>
      </c>
      <c r="D607" s="618" t="s">
        <v>243</v>
      </c>
      <c r="E607" s="618" t="s">
        <v>260</v>
      </c>
      <c r="F607" s="536">
        <v>3662.24</v>
      </c>
      <c r="G607" s="617">
        <v>58</v>
      </c>
      <c r="H607" s="617">
        <v>0</v>
      </c>
      <c r="I607" s="560">
        <v>7.2916666666666671E-2</v>
      </c>
      <c r="J607" s="560">
        <v>7.2916666666666671E-2</v>
      </c>
      <c r="K607" s="342">
        <v>7.6388888888888895E-2</v>
      </c>
      <c r="L607" s="565">
        <f t="shared" si="395"/>
        <v>3.4722222222222238E-3</v>
      </c>
      <c r="M607" s="342">
        <v>8.3333333333333329E-2</v>
      </c>
      <c r="N607" s="565">
        <f t="shared" si="396"/>
        <v>6.9444444444444337E-3</v>
      </c>
      <c r="O607" s="342">
        <v>0.14583333333333334</v>
      </c>
      <c r="P607" s="565">
        <f t="shared" si="397"/>
        <v>6.2500000000000014E-2</v>
      </c>
      <c r="Q607" s="342">
        <v>0.14930555555555555</v>
      </c>
      <c r="R607" s="342">
        <v>0.17361111111111113</v>
      </c>
      <c r="S607" s="9">
        <f t="shared" si="419"/>
        <v>2.430555555555558E-2</v>
      </c>
      <c r="T607" s="342">
        <v>0.14930555555555555</v>
      </c>
      <c r="U607" s="342">
        <v>0.17361111111111113</v>
      </c>
      <c r="V607" s="9">
        <f t="shared" si="424"/>
        <v>2.430555555555558E-2</v>
      </c>
      <c r="W607" s="342">
        <v>0.22916666666666666</v>
      </c>
      <c r="X607" s="9">
        <f t="shared" si="431"/>
        <v>5.5555555555555525E-2</v>
      </c>
      <c r="Y607" s="342">
        <v>0.25833333333333336</v>
      </c>
      <c r="Z607" s="155">
        <f t="shared" si="385"/>
        <v>2.9166666666666702E-2</v>
      </c>
      <c r="AA607" s="342">
        <v>0.33888888888888885</v>
      </c>
      <c r="AB607" s="565">
        <f t="shared" si="381"/>
        <v>8.0555555555555491E-2</v>
      </c>
      <c r="AC607" s="342">
        <v>0.33888888888888885</v>
      </c>
      <c r="AD607" s="342">
        <v>0.33888888888888885</v>
      </c>
      <c r="AE607" s="9">
        <f t="shared" si="425"/>
        <v>0</v>
      </c>
      <c r="AF607" s="342">
        <v>0.34722222222222227</v>
      </c>
      <c r="AG607" s="342">
        <v>0.35416666666666669</v>
      </c>
      <c r="AH607" s="9">
        <f t="shared" si="398"/>
        <v>6.9444444444444198E-3</v>
      </c>
      <c r="AI607" s="154">
        <f t="shared" si="420"/>
        <v>0</v>
      </c>
      <c r="AJ607" s="154">
        <f t="shared" si="421"/>
        <v>10</v>
      </c>
      <c r="AK607" s="342">
        <v>0.35416666666666669</v>
      </c>
      <c r="AL607" s="342">
        <v>0.3611111111111111</v>
      </c>
      <c r="AM607" s="9">
        <f t="shared" si="426"/>
        <v>6.9444444444444198E-3</v>
      </c>
      <c r="AN607" s="568">
        <f t="shared" si="399"/>
        <v>0.28819444444444442</v>
      </c>
      <c r="AO607" s="10">
        <f t="shared" si="427"/>
        <v>6</v>
      </c>
      <c r="AP607" s="10">
        <f t="shared" si="428"/>
        <v>55</v>
      </c>
      <c r="AQ607" s="565">
        <f t="shared" si="382"/>
        <v>6.5277777777777712E-2</v>
      </c>
      <c r="AR607" s="10">
        <f t="shared" si="429"/>
        <v>1</v>
      </c>
      <c r="AS607" s="10">
        <f t="shared" si="430"/>
        <v>34</v>
      </c>
      <c r="AT607" s="560">
        <v>0</v>
      </c>
      <c r="AU607" s="560">
        <v>0</v>
      </c>
      <c r="AV607" s="560">
        <v>0</v>
      </c>
      <c r="AW607" s="546">
        <f>HOUR(AV607)</f>
        <v>0</v>
      </c>
      <c r="AX607" s="546">
        <f t="shared" si="349"/>
        <v>0</v>
      </c>
      <c r="AY607" s="560">
        <v>0</v>
      </c>
      <c r="AZ607" s="546">
        <f t="shared" si="415"/>
        <v>0</v>
      </c>
      <c r="BA607" s="546">
        <f t="shared" si="416"/>
        <v>0</v>
      </c>
      <c r="BB607" s="560">
        <v>0</v>
      </c>
      <c r="BC607" s="546">
        <f t="shared" si="389"/>
        <v>0</v>
      </c>
      <c r="BD607" s="546">
        <f t="shared" si="390"/>
        <v>0</v>
      </c>
      <c r="BE607" s="560">
        <v>1.5277777777777777E-2</v>
      </c>
      <c r="BF607" s="546">
        <f t="shared" si="417"/>
        <v>0</v>
      </c>
      <c r="BG607" s="546">
        <f t="shared" si="418"/>
        <v>22</v>
      </c>
      <c r="BH607" s="560">
        <v>6.9444444444444441E-3</v>
      </c>
      <c r="BI607" s="637">
        <f t="shared" si="432"/>
        <v>0</v>
      </c>
      <c r="BJ607" s="637">
        <f t="shared" si="433"/>
        <v>10</v>
      </c>
      <c r="BK607" s="642">
        <f t="shared" si="383"/>
        <v>63.14206896551724</v>
      </c>
    </row>
    <row r="608" spans="1:63" ht="30" x14ac:dyDescent="0.25">
      <c r="A608" s="615">
        <v>40882</v>
      </c>
      <c r="B608" s="616">
        <v>12</v>
      </c>
      <c r="C608" s="617">
        <v>7</v>
      </c>
      <c r="D608" s="618" t="s">
        <v>33</v>
      </c>
      <c r="E608" s="618" t="s">
        <v>501</v>
      </c>
      <c r="F608" s="536">
        <v>3568.4</v>
      </c>
      <c r="G608" s="617">
        <v>59</v>
      </c>
      <c r="H608" s="617">
        <v>0</v>
      </c>
      <c r="I608" s="560">
        <v>0.17708333333333334</v>
      </c>
      <c r="J608" s="560">
        <v>0.17708333333333334</v>
      </c>
      <c r="K608" s="342">
        <v>0.18402777777777779</v>
      </c>
      <c r="L608" s="565">
        <f t="shared" si="395"/>
        <v>6.9444444444444475E-3</v>
      </c>
      <c r="M608" s="342">
        <v>0.19097222222222221</v>
      </c>
      <c r="N608" s="565">
        <f t="shared" si="396"/>
        <v>6.9444444444444198E-3</v>
      </c>
      <c r="O608" s="342">
        <v>0.22916666666666666</v>
      </c>
      <c r="P608" s="565">
        <f t="shared" si="397"/>
        <v>3.8194444444444448E-2</v>
      </c>
      <c r="Q608" s="342">
        <v>0.23611111111111113</v>
      </c>
      <c r="R608" s="342">
        <v>0.3125</v>
      </c>
      <c r="S608" s="9">
        <f t="shared" si="419"/>
        <v>7.6388888888888867E-2</v>
      </c>
      <c r="T608" s="342">
        <v>0.23611111111111113</v>
      </c>
      <c r="U608" s="342">
        <v>0.3125</v>
      </c>
      <c r="V608" s="9">
        <f t="shared" si="424"/>
        <v>7.6388888888888867E-2</v>
      </c>
      <c r="W608" s="342">
        <v>0.41597222222222219</v>
      </c>
      <c r="X608" s="9">
        <f t="shared" si="431"/>
        <v>0.10347222222222219</v>
      </c>
      <c r="Y608" s="342">
        <v>0.41666666666666669</v>
      </c>
      <c r="Z608" s="155">
        <f t="shared" si="385"/>
        <v>6.9444444444449749E-4</v>
      </c>
      <c r="AA608" s="342">
        <v>0.56805555555555554</v>
      </c>
      <c r="AB608" s="565">
        <f t="shared" si="381"/>
        <v>0.15138888888888885</v>
      </c>
      <c r="AC608" s="342">
        <v>0.56805555555555554</v>
      </c>
      <c r="AD608" s="342">
        <v>0.56805555555555554</v>
      </c>
      <c r="AE608" s="9">
        <f t="shared" si="425"/>
        <v>0</v>
      </c>
      <c r="AF608" s="342">
        <v>0.57638888888888895</v>
      </c>
      <c r="AG608" s="342">
        <v>0.57986111111111105</v>
      </c>
      <c r="AH608" s="9">
        <f t="shared" si="398"/>
        <v>3.4722222222220989E-3</v>
      </c>
      <c r="AI608" s="154">
        <f t="shared" si="420"/>
        <v>0</v>
      </c>
      <c r="AJ608" s="154">
        <f t="shared" si="421"/>
        <v>5</v>
      </c>
      <c r="AK608" s="342">
        <v>0.57986111111111105</v>
      </c>
      <c r="AL608" s="342">
        <v>0.58333333333333337</v>
      </c>
      <c r="AM608" s="9">
        <f t="shared" si="426"/>
        <v>3.4722222222223209E-3</v>
      </c>
      <c r="AN608" s="568">
        <f t="shared" si="399"/>
        <v>0.40625</v>
      </c>
      <c r="AO608" s="10">
        <f t="shared" si="427"/>
        <v>9</v>
      </c>
      <c r="AP608" s="10">
        <f t="shared" si="428"/>
        <v>45</v>
      </c>
      <c r="AQ608" s="565">
        <f t="shared" si="382"/>
        <v>5.0694444444444417E-2</v>
      </c>
      <c r="AR608" s="10">
        <f t="shared" si="429"/>
        <v>1</v>
      </c>
      <c r="AS608" s="10">
        <f t="shared" si="430"/>
        <v>13</v>
      </c>
      <c r="AT608" s="560">
        <v>0</v>
      </c>
      <c r="AU608" s="560">
        <v>0</v>
      </c>
      <c r="AV608" s="560">
        <v>0</v>
      </c>
      <c r="AW608" s="546">
        <f>HOUR(AV608)</f>
        <v>0</v>
      </c>
      <c r="AX608" s="546">
        <f t="shared" si="349"/>
        <v>0</v>
      </c>
      <c r="AY608" s="560">
        <v>0</v>
      </c>
      <c r="AZ608" s="546">
        <f t="shared" si="415"/>
        <v>0</v>
      </c>
      <c r="BA608" s="546">
        <f t="shared" si="416"/>
        <v>0</v>
      </c>
      <c r="BB608" s="560">
        <v>0</v>
      </c>
      <c r="BC608" s="546">
        <f t="shared" si="389"/>
        <v>0</v>
      </c>
      <c r="BD608" s="546">
        <f t="shared" si="390"/>
        <v>0</v>
      </c>
      <c r="BE608" s="560">
        <v>0.10069444444444443</v>
      </c>
      <c r="BF608" s="546">
        <f t="shared" si="417"/>
        <v>2</v>
      </c>
      <c r="BG608" s="546">
        <f t="shared" si="418"/>
        <v>25</v>
      </c>
      <c r="BH608" s="560">
        <v>0</v>
      </c>
      <c r="BI608" s="637">
        <f t="shared" si="432"/>
        <v>0</v>
      </c>
      <c r="BJ608" s="637">
        <f t="shared" si="433"/>
        <v>0</v>
      </c>
      <c r="BK608" s="642">
        <f t="shared" si="383"/>
        <v>60.481355932203392</v>
      </c>
    </row>
    <row r="609" spans="1:63" x14ac:dyDescent="0.25">
      <c r="A609" s="615">
        <v>40882</v>
      </c>
      <c r="B609" s="616">
        <v>12</v>
      </c>
      <c r="C609" s="617">
        <v>3</v>
      </c>
      <c r="D609" s="618" t="s">
        <v>243</v>
      </c>
      <c r="E609" s="618" t="s">
        <v>484</v>
      </c>
      <c r="F609" s="536">
        <v>3407.62</v>
      </c>
      <c r="G609" s="617">
        <v>53</v>
      </c>
      <c r="H609" s="617">
        <v>6</v>
      </c>
      <c r="I609" s="560">
        <v>0.5625</v>
      </c>
      <c r="J609" s="560">
        <v>0.5625</v>
      </c>
      <c r="K609" s="342">
        <v>0.56597222222222221</v>
      </c>
      <c r="L609" s="565">
        <f t="shared" si="395"/>
        <v>3.4722222222222099E-3</v>
      </c>
      <c r="M609" s="342">
        <v>0.57291666666666663</v>
      </c>
      <c r="N609" s="565">
        <f t="shared" si="396"/>
        <v>6.9444444444444198E-3</v>
      </c>
      <c r="O609" s="342">
        <v>0.59722222222222221</v>
      </c>
      <c r="P609" s="565">
        <f t="shared" si="397"/>
        <v>2.430555555555558E-2</v>
      </c>
      <c r="Q609" s="342">
        <v>0.60069444444444442</v>
      </c>
      <c r="R609" s="342">
        <v>0.6791666666666667</v>
      </c>
      <c r="S609" s="9">
        <f t="shared" si="419"/>
        <v>7.8472222222222276E-2</v>
      </c>
      <c r="T609" s="342">
        <v>0.60069444444444442</v>
      </c>
      <c r="U609" s="342">
        <v>0.6791666666666667</v>
      </c>
      <c r="V609" s="9">
        <f t="shared" si="424"/>
        <v>7.8472222222222276E-2</v>
      </c>
      <c r="W609" s="342">
        <v>0.68055555555555547</v>
      </c>
      <c r="X609" s="9">
        <f t="shared" si="431"/>
        <v>1.3888888888887729E-3</v>
      </c>
      <c r="Y609" s="342">
        <v>0.68194444444444446</v>
      </c>
      <c r="Z609" s="155">
        <f t="shared" si="385"/>
        <v>1.388888888888995E-3</v>
      </c>
      <c r="AA609" s="342">
        <v>0.77430555555555547</v>
      </c>
      <c r="AB609" s="565">
        <f t="shared" si="381"/>
        <v>9.2361111111111005E-2</v>
      </c>
      <c r="AC609" s="342">
        <v>0.77430555555555547</v>
      </c>
      <c r="AD609" s="342">
        <v>0.77430555555555547</v>
      </c>
      <c r="AE609" s="9">
        <f t="shared" si="425"/>
        <v>0</v>
      </c>
      <c r="AF609" s="342">
        <v>0.78125</v>
      </c>
      <c r="AG609" s="342">
        <v>0.78472222222222221</v>
      </c>
      <c r="AH609" s="9">
        <f t="shared" si="398"/>
        <v>3.4722222222222099E-3</v>
      </c>
      <c r="AI609" s="154">
        <f t="shared" si="420"/>
        <v>0</v>
      </c>
      <c r="AJ609" s="154">
        <f t="shared" si="421"/>
        <v>5</v>
      </c>
      <c r="AK609" s="342">
        <v>0.78472222222222221</v>
      </c>
      <c r="AL609" s="342">
        <v>0.78819444444444453</v>
      </c>
      <c r="AM609" s="9">
        <f t="shared" si="426"/>
        <v>3.4722222222223209E-3</v>
      </c>
      <c r="AN609" s="568">
        <f t="shared" si="399"/>
        <v>0.22569444444444453</v>
      </c>
      <c r="AO609" s="10">
        <f t="shared" si="427"/>
        <v>5</v>
      </c>
      <c r="AP609" s="10">
        <f t="shared" si="428"/>
        <v>25</v>
      </c>
      <c r="AQ609" s="565">
        <f t="shared" si="382"/>
        <v>5.2083333333333225E-2</v>
      </c>
      <c r="AR609" s="10">
        <f t="shared" si="429"/>
        <v>1</v>
      </c>
      <c r="AS609" s="10">
        <f t="shared" si="430"/>
        <v>15</v>
      </c>
      <c r="AT609" s="560">
        <v>0</v>
      </c>
      <c r="AU609" s="560">
        <v>0</v>
      </c>
      <c r="AV609" s="560">
        <v>0</v>
      </c>
      <c r="AW609" s="546">
        <f>HOUR(AV609)</f>
        <v>0</v>
      </c>
      <c r="AX609" s="546">
        <f t="shared" si="349"/>
        <v>0</v>
      </c>
      <c r="AY609" s="560">
        <v>0</v>
      </c>
      <c r="AZ609" s="546">
        <f t="shared" si="415"/>
        <v>0</v>
      </c>
      <c r="BA609" s="546">
        <f t="shared" si="416"/>
        <v>0</v>
      </c>
      <c r="BB609" s="560">
        <v>0</v>
      </c>
      <c r="BC609" s="546">
        <f t="shared" si="389"/>
        <v>0</v>
      </c>
      <c r="BD609" s="546">
        <f t="shared" si="390"/>
        <v>0</v>
      </c>
      <c r="BE609" s="560">
        <v>4.027777777777778E-2</v>
      </c>
      <c r="BF609" s="546">
        <f t="shared" si="417"/>
        <v>0</v>
      </c>
      <c r="BG609" s="546">
        <f t="shared" si="418"/>
        <v>58</v>
      </c>
      <c r="BH609" s="560">
        <v>0</v>
      </c>
      <c r="BI609" s="637">
        <f t="shared" si="432"/>
        <v>0</v>
      </c>
      <c r="BJ609" s="637">
        <f t="shared" si="433"/>
        <v>0</v>
      </c>
      <c r="BK609" s="642">
        <f t="shared" si="383"/>
        <v>64.294716981132069</v>
      </c>
    </row>
    <row r="610" spans="1:63" x14ac:dyDescent="0.25">
      <c r="A610" s="615">
        <v>40882</v>
      </c>
      <c r="B610" s="616">
        <v>12</v>
      </c>
      <c r="C610" s="617">
        <v>8</v>
      </c>
      <c r="D610" s="618" t="s">
        <v>33</v>
      </c>
      <c r="E610" s="618" t="s">
        <v>502</v>
      </c>
      <c r="F610" s="536">
        <v>3456.97</v>
      </c>
      <c r="G610" s="617">
        <v>56</v>
      </c>
      <c r="H610" s="617">
        <v>3</v>
      </c>
      <c r="I610" s="560">
        <v>0.59375</v>
      </c>
      <c r="J610" s="560">
        <v>0.59375</v>
      </c>
      <c r="K610" s="342">
        <v>0.60069444444444442</v>
      </c>
      <c r="L610" s="565">
        <f t="shared" si="395"/>
        <v>6.9444444444444198E-3</v>
      </c>
      <c r="M610" s="342">
        <v>0.60763888888888895</v>
      </c>
      <c r="N610" s="565">
        <f t="shared" si="396"/>
        <v>6.9444444444445308E-3</v>
      </c>
      <c r="O610" s="342">
        <v>0.67708333333333337</v>
      </c>
      <c r="P610" s="565">
        <f t="shared" si="397"/>
        <v>6.944444444444442E-2</v>
      </c>
      <c r="Q610" s="342">
        <v>0.68402777777777779</v>
      </c>
      <c r="R610" s="342">
        <v>0.82638888888888884</v>
      </c>
      <c r="S610" s="9">
        <f t="shared" si="419"/>
        <v>0.14236111111111105</v>
      </c>
      <c r="T610" s="342">
        <v>0.68402777777777779</v>
      </c>
      <c r="U610" s="342">
        <v>0.82638888888888884</v>
      </c>
      <c r="V610" s="9">
        <f t="shared" si="424"/>
        <v>0.14236111111111105</v>
      </c>
      <c r="W610" s="342">
        <v>0.82986111111111116</v>
      </c>
      <c r="X610" s="9">
        <f t="shared" si="431"/>
        <v>3.4722222222223209E-3</v>
      </c>
      <c r="Y610" s="342">
        <v>0.8305555555555556</v>
      </c>
      <c r="Z610" s="155">
        <f t="shared" si="385"/>
        <v>6.9444444444444198E-4</v>
      </c>
      <c r="AA610" s="342">
        <v>0.94652777777777775</v>
      </c>
      <c r="AB610" s="565">
        <f t="shared" si="381"/>
        <v>0.11597222222222214</v>
      </c>
      <c r="AC610" s="342">
        <v>0.94652777777777775</v>
      </c>
      <c r="AD610" s="342">
        <v>0.94652777777777775</v>
      </c>
      <c r="AE610" s="9">
        <f t="shared" si="425"/>
        <v>0</v>
      </c>
      <c r="AF610" s="342">
        <v>0.95347222222222217</v>
      </c>
      <c r="AG610" s="342">
        <v>0.95624999999999993</v>
      </c>
      <c r="AH610" s="9">
        <f t="shared" si="398"/>
        <v>2.7777777777777679E-3</v>
      </c>
      <c r="AI610" s="154">
        <f t="shared" si="420"/>
        <v>0</v>
      </c>
      <c r="AJ610" s="154">
        <f t="shared" si="421"/>
        <v>4</v>
      </c>
      <c r="AK610" s="342">
        <v>0.95624999999999993</v>
      </c>
      <c r="AL610" s="342">
        <v>0.95833333333333337</v>
      </c>
      <c r="AM610" s="9">
        <f t="shared" si="426"/>
        <v>2.083333333333437E-3</v>
      </c>
      <c r="AN610" s="568">
        <f t="shared" si="399"/>
        <v>0.36458333333333337</v>
      </c>
      <c r="AO610" s="10">
        <f t="shared" si="427"/>
        <v>8</v>
      </c>
      <c r="AP610" s="10">
        <f t="shared" si="428"/>
        <v>45</v>
      </c>
      <c r="AQ610" s="565">
        <f t="shared" si="382"/>
        <v>5.9722222222222142E-2</v>
      </c>
      <c r="AR610" s="10">
        <f t="shared" si="429"/>
        <v>1</v>
      </c>
      <c r="AS610" s="10">
        <f t="shared" si="430"/>
        <v>26</v>
      </c>
      <c r="AT610" s="560">
        <v>0</v>
      </c>
      <c r="AU610" s="560">
        <v>0</v>
      </c>
      <c r="AV610" s="560">
        <v>0</v>
      </c>
      <c r="AW610" s="546">
        <f>HOUR(AV610)</f>
        <v>0</v>
      </c>
      <c r="AX610" s="546">
        <f t="shared" ref="AX610:AX673" si="434">MINUTE(AV610)</f>
        <v>0</v>
      </c>
      <c r="AY610" s="560">
        <v>0</v>
      </c>
      <c r="AZ610" s="546">
        <f t="shared" si="415"/>
        <v>0</v>
      </c>
      <c r="BA610" s="546">
        <f t="shared" si="416"/>
        <v>0</v>
      </c>
      <c r="BB610" s="560">
        <v>0</v>
      </c>
      <c r="BC610" s="546">
        <f t="shared" si="389"/>
        <v>0</v>
      </c>
      <c r="BD610" s="546">
        <f t="shared" si="390"/>
        <v>0</v>
      </c>
      <c r="BE610" s="560">
        <v>5.6250000000000001E-2</v>
      </c>
      <c r="BF610" s="546">
        <f t="shared" si="417"/>
        <v>1</v>
      </c>
      <c r="BG610" s="546">
        <f t="shared" si="418"/>
        <v>21</v>
      </c>
      <c r="BH610" s="560">
        <v>0</v>
      </c>
      <c r="BI610" s="637">
        <f t="shared" si="432"/>
        <v>0</v>
      </c>
      <c r="BJ610" s="637">
        <f t="shared" si="433"/>
        <v>0</v>
      </c>
      <c r="BK610" s="642">
        <f t="shared" si="383"/>
        <v>61.731607142857136</v>
      </c>
    </row>
    <row r="611" spans="1:63" x14ac:dyDescent="0.25">
      <c r="A611" s="615">
        <v>40882</v>
      </c>
      <c r="B611" s="616">
        <v>12</v>
      </c>
      <c r="C611" s="617">
        <v>2</v>
      </c>
      <c r="D611" s="618" t="s">
        <v>277</v>
      </c>
      <c r="E611" s="618" t="s">
        <v>276</v>
      </c>
      <c r="F611" s="536">
        <v>3566.11</v>
      </c>
      <c r="G611" s="617">
        <v>58</v>
      </c>
      <c r="H611" s="617">
        <v>1</v>
      </c>
      <c r="I611" s="560">
        <v>0.69791666666666663</v>
      </c>
      <c r="J611" s="560">
        <v>0.69791666666666663</v>
      </c>
      <c r="K611" s="342">
        <v>0.70486111111111116</v>
      </c>
      <c r="L611" s="565">
        <f t="shared" si="395"/>
        <v>6.9444444444445308E-3</v>
      </c>
      <c r="M611" s="342">
        <v>0.71180555555555547</v>
      </c>
      <c r="N611" s="565">
        <f t="shared" si="396"/>
        <v>6.9444444444443088E-3</v>
      </c>
      <c r="O611" s="342">
        <v>0.75</v>
      </c>
      <c r="P611" s="565">
        <f t="shared" si="397"/>
        <v>3.8194444444444531E-2</v>
      </c>
      <c r="Q611" s="342">
        <v>0.91666666666666663</v>
      </c>
      <c r="R611" s="342">
        <v>0.97222222222222221</v>
      </c>
      <c r="S611" s="9">
        <f t="shared" si="419"/>
        <v>5.555555555555558E-2</v>
      </c>
      <c r="T611" s="342">
        <v>0.91666666666666663</v>
      </c>
      <c r="U611" s="342">
        <v>0.97222222222222221</v>
      </c>
      <c r="V611" s="9">
        <f t="shared" si="424"/>
        <v>5.555555555555558E-2</v>
      </c>
      <c r="W611" s="342">
        <v>0.97916666666666663</v>
      </c>
      <c r="X611" s="9">
        <f t="shared" si="431"/>
        <v>6.9444444444444198E-3</v>
      </c>
      <c r="Y611" s="342">
        <v>0.9819444444444444</v>
      </c>
      <c r="Z611" s="155">
        <f t="shared" si="385"/>
        <v>2.7777777777777679E-3</v>
      </c>
      <c r="AA611" s="342">
        <v>1.0534722222222224</v>
      </c>
      <c r="AB611" s="565">
        <f t="shared" si="381"/>
        <v>7.1527777777777968E-2</v>
      </c>
      <c r="AC611" s="342">
        <v>1.0534722222222224</v>
      </c>
      <c r="AD611" s="342">
        <v>1.0534722222222224</v>
      </c>
      <c r="AE611" s="9">
        <f t="shared" si="425"/>
        <v>0</v>
      </c>
      <c r="AF611" s="342">
        <v>1.0625</v>
      </c>
      <c r="AG611" s="342">
        <v>1.0659722222222221</v>
      </c>
      <c r="AH611" s="9">
        <f t="shared" si="398"/>
        <v>3.4722222222220989E-3</v>
      </c>
      <c r="AI611" s="154">
        <f t="shared" si="420"/>
        <v>0</v>
      </c>
      <c r="AJ611" s="154">
        <f t="shared" si="421"/>
        <v>5</v>
      </c>
      <c r="AK611" s="342">
        <v>1.0659722222222221</v>
      </c>
      <c r="AL611" s="342">
        <v>1.0694444444444444</v>
      </c>
      <c r="AM611" s="9">
        <f t="shared" si="426"/>
        <v>3.4722222222223209E-3</v>
      </c>
      <c r="AN611" s="568">
        <f t="shared" si="399"/>
        <v>0.37152777777777779</v>
      </c>
      <c r="AO611" s="10">
        <f t="shared" si="427"/>
        <v>8</v>
      </c>
      <c r="AP611" s="10">
        <f t="shared" si="428"/>
        <v>55</v>
      </c>
      <c r="AQ611" s="565">
        <f t="shared" si="382"/>
        <v>6.8055555555555744E-2</v>
      </c>
      <c r="AR611" s="10">
        <f t="shared" si="429"/>
        <v>1</v>
      </c>
      <c r="AS611" s="10">
        <f t="shared" si="430"/>
        <v>38</v>
      </c>
      <c r="AT611" s="560">
        <v>0</v>
      </c>
      <c r="AU611" s="560">
        <v>3.472222222222222E-3</v>
      </c>
      <c r="AV611" s="560">
        <v>0</v>
      </c>
      <c r="AW611" s="546">
        <f>HOUR(AV611)</f>
        <v>0</v>
      </c>
      <c r="AX611" s="546">
        <f t="shared" si="434"/>
        <v>0</v>
      </c>
      <c r="AY611" s="560">
        <v>0</v>
      </c>
      <c r="AZ611" s="546">
        <f t="shared" si="415"/>
        <v>0</v>
      </c>
      <c r="BA611" s="546">
        <f t="shared" si="416"/>
        <v>0</v>
      </c>
      <c r="BB611" s="560">
        <v>0</v>
      </c>
      <c r="BC611" s="546">
        <f t="shared" si="389"/>
        <v>0</v>
      </c>
      <c r="BD611" s="546">
        <f t="shared" si="390"/>
        <v>0</v>
      </c>
      <c r="BE611" s="560">
        <v>0</v>
      </c>
      <c r="BF611" s="546">
        <f t="shared" si="417"/>
        <v>0</v>
      </c>
      <c r="BG611" s="546">
        <f t="shared" si="418"/>
        <v>0</v>
      </c>
      <c r="BH611" s="560">
        <v>0</v>
      </c>
      <c r="BI611" s="637">
        <f t="shared" si="432"/>
        <v>0</v>
      </c>
      <c r="BJ611" s="637">
        <f t="shared" si="433"/>
        <v>0</v>
      </c>
      <c r="BK611" s="642">
        <f t="shared" si="383"/>
        <v>61.484655172413795</v>
      </c>
    </row>
    <row r="612" spans="1:63" x14ac:dyDescent="0.25">
      <c r="A612" s="615">
        <v>40883</v>
      </c>
      <c r="B612" s="616">
        <v>12</v>
      </c>
      <c r="C612" s="617">
        <v>1</v>
      </c>
      <c r="D612" s="618" t="s">
        <v>380</v>
      </c>
      <c r="E612" s="618" t="s">
        <v>276</v>
      </c>
      <c r="F612" s="536">
        <v>3347.1</v>
      </c>
      <c r="G612" s="617">
        <v>58</v>
      </c>
      <c r="H612" s="617">
        <v>1</v>
      </c>
      <c r="I612" s="560">
        <v>4.8611111111111112E-2</v>
      </c>
      <c r="J612" s="560">
        <v>4.8611111111111112E-2</v>
      </c>
      <c r="K612" s="342">
        <v>5.2083333333333336E-2</v>
      </c>
      <c r="L612" s="565">
        <f t="shared" si="395"/>
        <v>3.4722222222222238E-3</v>
      </c>
      <c r="M612" s="342">
        <v>5.9027777777777783E-2</v>
      </c>
      <c r="N612" s="565">
        <f t="shared" si="396"/>
        <v>6.9444444444444475E-3</v>
      </c>
      <c r="O612" s="342">
        <v>7.6388888888888895E-2</v>
      </c>
      <c r="P612" s="565">
        <f t="shared" si="397"/>
        <v>1.7361111111111112E-2</v>
      </c>
      <c r="Q612" s="342">
        <v>8.3333333333333329E-2</v>
      </c>
      <c r="R612" s="342">
        <v>0.13541666666666666</v>
      </c>
      <c r="S612" s="9">
        <f t="shared" si="419"/>
        <v>5.2083333333333329E-2</v>
      </c>
      <c r="T612" s="342">
        <v>8.3333333333333329E-2</v>
      </c>
      <c r="U612" s="342">
        <v>0.13541666666666666</v>
      </c>
      <c r="V612" s="9">
        <f t="shared" ref="V612:V617" si="435">U612-T612</f>
        <v>5.2083333333333329E-2</v>
      </c>
      <c r="W612" s="342">
        <v>0.27430555555555552</v>
      </c>
      <c r="X612" s="9">
        <f t="shared" si="431"/>
        <v>0.13888888888888887</v>
      </c>
      <c r="Y612" s="342">
        <v>0.27638888888888885</v>
      </c>
      <c r="Z612" s="155">
        <f t="shared" si="385"/>
        <v>2.0833333333333259E-3</v>
      </c>
      <c r="AA612" s="342">
        <v>0.44236111111111115</v>
      </c>
      <c r="AB612" s="565">
        <f t="shared" si="381"/>
        <v>0.1659722222222223</v>
      </c>
      <c r="AC612" s="342">
        <v>0.44236111111111115</v>
      </c>
      <c r="AD612" s="342">
        <v>0.44236111111111115</v>
      </c>
      <c r="AE612" s="9">
        <f t="shared" ref="AE612:AE617" si="436">AD612-AC612</f>
        <v>0</v>
      </c>
      <c r="AF612" s="342">
        <v>0.55208333333333337</v>
      </c>
      <c r="AG612" s="342">
        <v>0.55555555555555558</v>
      </c>
      <c r="AH612" s="9">
        <f t="shared" si="398"/>
        <v>3.4722222222222099E-3</v>
      </c>
      <c r="AI612" s="154">
        <f t="shared" si="420"/>
        <v>0</v>
      </c>
      <c r="AJ612" s="154">
        <f t="shared" si="421"/>
        <v>5</v>
      </c>
      <c r="AK612" s="342">
        <v>0.55555555555555558</v>
      </c>
      <c r="AL612" s="342">
        <v>0.5625</v>
      </c>
      <c r="AM612" s="9">
        <f t="shared" ref="AM612:AM617" si="437">AL612-AK612</f>
        <v>6.9444444444444198E-3</v>
      </c>
      <c r="AN612" s="568">
        <f t="shared" si="399"/>
        <v>0.51388888888888884</v>
      </c>
      <c r="AO612" s="10">
        <f t="shared" ref="AO612:AO617" si="438">HOUR(AN612)</f>
        <v>12</v>
      </c>
      <c r="AP612" s="10">
        <f t="shared" ref="AP612:AP617" si="439">MINUTE(AN612)</f>
        <v>20</v>
      </c>
      <c r="AQ612" s="565">
        <f t="shared" si="382"/>
        <v>6.3194444444444511E-2</v>
      </c>
      <c r="AR612" s="10">
        <f t="shared" ref="AR612:AR617" si="440">HOUR(AQ612)</f>
        <v>1</v>
      </c>
      <c r="AS612" s="10">
        <f t="shared" ref="AS612:AS617" si="441">MINUTE(AQ612)</f>
        <v>31</v>
      </c>
      <c r="AT612" s="560">
        <v>0</v>
      </c>
      <c r="AU612" s="560">
        <v>9.2361111111111116E-2</v>
      </c>
      <c r="AV612" s="560">
        <v>0</v>
      </c>
      <c r="AW612" s="546">
        <f t="shared" ref="AW612:AW617" si="442">HOUR(AV612)</f>
        <v>0</v>
      </c>
      <c r="AX612" s="546">
        <f t="shared" si="434"/>
        <v>0</v>
      </c>
      <c r="AY612" s="560">
        <v>0</v>
      </c>
      <c r="AZ612" s="546">
        <f t="shared" ref="AZ612:AZ617" si="443">HOUR(AY612)</f>
        <v>0</v>
      </c>
      <c r="BA612" s="546">
        <f t="shared" ref="BA612:BA617" si="444">MINUTE(AY612)</f>
        <v>0</v>
      </c>
      <c r="BB612" s="560">
        <v>0</v>
      </c>
      <c r="BC612" s="546">
        <f t="shared" ref="BC612:BC625" si="445">HOUR(BB612)</f>
        <v>0</v>
      </c>
      <c r="BD612" s="546">
        <f t="shared" ref="BD612:BD625" si="446">MINUTE(BB612)</f>
        <v>0</v>
      </c>
      <c r="BE612" s="560">
        <v>1.0416666666666666E-2</v>
      </c>
      <c r="BF612" s="546">
        <f t="shared" si="417"/>
        <v>0</v>
      </c>
      <c r="BG612" s="546">
        <f t="shared" si="418"/>
        <v>15</v>
      </c>
      <c r="BH612" s="560">
        <v>0</v>
      </c>
      <c r="BI612" s="637">
        <f t="shared" ref="BI612:BI625" si="447">HOUR(BH612)</f>
        <v>0</v>
      </c>
      <c r="BJ612" s="637">
        <f t="shared" ref="BJ612:BJ625" si="448">MINUTE(BH612)</f>
        <v>0</v>
      </c>
      <c r="BK612" s="642">
        <f t="shared" si="383"/>
        <v>57.70862068965517</v>
      </c>
    </row>
    <row r="613" spans="1:63" x14ac:dyDescent="0.25">
      <c r="A613" s="615">
        <v>40883</v>
      </c>
      <c r="B613" s="616">
        <v>12</v>
      </c>
      <c r="C613" s="617">
        <v>4</v>
      </c>
      <c r="D613" s="618" t="s">
        <v>243</v>
      </c>
      <c r="E613" s="618" t="s">
        <v>236</v>
      </c>
      <c r="F613" s="536">
        <v>3607.18</v>
      </c>
      <c r="G613" s="617">
        <v>59</v>
      </c>
      <c r="H613" s="617">
        <v>0</v>
      </c>
      <c r="I613" s="560">
        <v>0.14583333333333334</v>
      </c>
      <c r="J613" s="560">
        <v>0.14583333333333334</v>
      </c>
      <c r="K613" s="342">
        <v>0.14930555555555555</v>
      </c>
      <c r="L613" s="565">
        <f t="shared" si="395"/>
        <v>3.4722222222222099E-3</v>
      </c>
      <c r="M613" s="342">
        <v>0.15625</v>
      </c>
      <c r="N613" s="565">
        <f t="shared" si="396"/>
        <v>6.9444444444444475E-3</v>
      </c>
      <c r="O613" s="342">
        <v>0.16666666666666666</v>
      </c>
      <c r="P613" s="565">
        <f t="shared" si="397"/>
        <v>1.0416666666666657E-2</v>
      </c>
      <c r="Q613" s="342">
        <v>0.16666666666666666</v>
      </c>
      <c r="R613" s="342">
        <v>0.25</v>
      </c>
      <c r="S613" s="9">
        <f t="shared" si="419"/>
        <v>8.3333333333333343E-2</v>
      </c>
      <c r="T613" s="342">
        <v>0.16666666666666666</v>
      </c>
      <c r="U613" s="342">
        <v>0.25</v>
      </c>
      <c r="V613" s="9">
        <f t="shared" si="435"/>
        <v>8.3333333333333343E-2</v>
      </c>
      <c r="W613" s="342">
        <v>0.25833333333333336</v>
      </c>
      <c r="X613" s="9">
        <f t="shared" si="431"/>
        <v>8.3333333333333592E-3</v>
      </c>
      <c r="Y613" s="342">
        <v>0.25833333333333336</v>
      </c>
      <c r="Z613" s="155">
        <f t="shared" si="385"/>
        <v>0</v>
      </c>
      <c r="AA613" s="342">
        <v>0.37083333333333335</v>
      </c>
      <c r="AB613" s="565">
        <f t="shared" si="381"/>
        <v>0.11249999999999999</v>
      </c>
      <c r="AC613" s="342">
        <v>0.37083333333333335</v>
      </c>
      <c r="AD613" s="342">
        <v>0.37083333333333335</v>
      </c>
      <c r="AE613" s="9">
        <f t="shared" si="436"/>
        <v>0</v>
      </c>
      <c r="AF613" s="342">
        <v>0.37847222222222227</v>
      </c>
      <c r="AG613" s="342">
        <v>0.38194444444444442</v>
      </c>
      <c r="AH613" s="9">
        <f t="shared" si="398"/>
        <v>3.4722222222221544E-3</v>
      </c>
      <c r="AI613" s="154">
        <f t="shared" si="420"/>
        <v>0</v>
      </c>
      <c r="AJ613" s="154">
        <f t="shared" si="421"/>
        <v>5</v>
      </c>
      <c r="AK613" s="342">
        <v>0.38194444444444442</v>
      </c>
      <c r="AL613" s="342">
        <v>0.38541666666666669</v>
      </c>
      <c r="AM613" s="9">
        <f t="shared" si="437"/>
        <v>3.4722222222222654E-3</v>
      </c>
      <c r="AN613" s="568">
        <f t="shared" si="399"/>
        <v>0.23958333333333334</v>
      </c>
      <c r="AO613" s="10">
        <f t="shared" si="438"/>
        <v>5</v>
      </c>
      <c r="AP613" s="10">
        <f t="shared" si="439"/>
        <v>45</v>
      </c>
      <c r="AQ613" s="565">
        <f t="shared" si="382"/>
        <v>5.6249999999999988E-2</v>
      </c>
      <c r="AR613" s="10">
        <f t="shared" si="440"/>
        <v>1</v>
      </c>
      <c r="AS613" s="10">
        <f t="shared" si="441"/>
        <v>21</v>
      </c>
      <c r="AT613" s="560">
        <v>0</v>
      </c>
      <c r="AU613" s="560">
        <v>0</v>
      </c>
      <c r="AV613" s="560">
        <v>0</v>
      </c>
      <c r="AW613" s="546">
        <f t="shared" si="442"/>
        <v>0</v>
      </c>
      <c r="AX613" s="546">
        <f t="shared" si="434"/>
        <v>0</v>
      </c>
      <c r="AY613" s="560">
        <v>0</v>
      </c>
      <c r="AZ613" s="546">
        <f t="shared" si="443"/>
        <v>0</v>
      </c>
      <c r="BA613" s="546">
        <f t="shared" si="444"/>
        <v>0</v>
      </c>
      <c r="BB613" s="560">
        <v>0</v>
      </c>
      <c r="BC613" s="546">
        <f t="shared" si="445"/>
        <v>0</v>
      </c>
      <c r="BD613" s="546">
        <f t="shared" si="446"/>
        <v>0</v>
      </c>
      <c r="BE613" s="560">
        <v>5.6250000000000001E-2</v>
      </c>
      <c r="BF613" s="546">
        <f t="shared" si="417"/>
        <v>1</v>
      </c>
      <c r="BG613" s="546">
        <f t="shared" si="418"/>
        <v>21</v>
      </c>
      <c r="BH613" s="560">
        <v>0</v>
      </c>
      <c r="BI613" s="637">
        <f t="shared" si="447"/>
        <v>0</v>
      </c>
      <c r="BJ613" s="637">
        <f t="shared" si="448"/>
        <v>0</v>
      </c>
      <c r="BK613" s="642">
        <f t="shared" si="383"/>
        <v>61.138644067796605</v>
      </c>
    </row>
    <row r="614" spans="1:63" ht="45" x14ac:dyDescent="0.25">
      <c r="A614" s="615">
        <v>40883</v>
      </c>
      <c r="B614" s="616">
        <v>12</v>
      </c>
      <c r="C614" s="617">
        <v>9</v>
      </c>
      <c r="D614" s="618" t="s">
        <v>33</v>
      </c>
      <c r="E614" s="618" t="s">
        <v>496</v>
      </c>
      <c r="F614" s="536">
        <v>3516.6</v>
      </c>
      <c r="G614" s="617">
        <v>58</v>
      </c>
      <c r="H614" s="617">
        <v>1</v>
      </c>
      <c r="I614" s="560">
        <v>0.20833333333333334</v>
      </c>
      <c r="J614" s="560">
        <v>0.20833333333333334</v>
      </c>
      <c r="K614" s="342">
        <v>0.2638888888888889</v>
      </c>
      <c r="L614" s="565">
        <f t="shared" si="395"/>
        <v>5.5555555555555552E-2</v>
      </c>
      <c r="M614" s="342">
        <v>0.27777777777777779</v>
      </c>
      <c r="N614" s="565">
        <f t="shared" si="396"/>
        <v>1.3888888888888895E-2</v>
      </c>
      <c r="O614" s="342">
        <v>0.30555555555555552</v>
      </c>
      <c r="P614" s="565">
        <f t="shared" si="397"/>
        <v>2.7777777777777735E-2</v>
      </c>
      <c r="Q614" s="342">
        <v>0.3125</v>
      </c>
      <c r="R614" s="342">
        <v>0.41666666666666669</v>
      </c>
      <c r="S614" s="9">
        <f t="shared" si="419"/>
        <v>0.10416666666666669</v>
      </c>
      <c r="T614" s="342">
        <v>0.3125</v>
      </c>
      <c r="U614" s="342">
        <v>0.41666666666666669</v>
      </c>
      <c r="V614" s="9">
        <f t="shared" si="435"/>
        <v>0.10416666666666669</v>
      </c>
      <c r="W614" s="342">
        <v>0.41666666666666669</v>
      </c>
      <c r="X614" s="9">
        <f t="shared" si="431"/>
        <v>0</v>
      </c>
      <c r="Y614" s="342">
        <v>0.4201388888888889</v>
      </c>
      <c r="Z614" s="155">
        <f t="shared" si="385"/>
        <v>3.4722222222222099E-3</v>
      </c>
      <c r="AA614" s="342">
        <v>0.6875</v>
      </c>
      <c r="AB614" s="565">
        <f t="shared" si="381"/>
        <v>0.2673611111111111</v>
      </c>
      <c r="AC614" s="342">
        <v>0.6875</v>
      </c>
      <c r="AD614" s="342">
        <v>0.6875</v>
      </c>
      <c r="AE614" s="9">
        <f t="shared" si="436"/>
        <v>0</v>
      </c>
      <c r="AF614" s="342">
        <v>0.74305555555555547</v>
      </c>
      <c r="AG614" s="342">
        <v>0.74652777777777779</v>
      </c>
      <c r="AH614" s="9">
        <f t="shared" si="398"/>
        <v>3.4722222222223209E-3</v>
      </c>
      <c r="AI614" s="154">
        <f t="shared" si="420"/>
        <v>0</v>
      </c>
      <c r="AJ614" s="154">
        <f t="shared" si="421"/>
        <v>5</v>
      </c>
      <c r="AK614" s="342">
        <v>0.74652777777777779</v>
      </c>
      <c r="AL614" s="342">
        <v>0.75</v>
      </c>
      <c r="AM614" s="9">
        <f t="shared" si="437"/>
        <v>3.4722222222222099E-3</v>
      </c>
      <c r="AN614" s="568">
        <f t="shared" si="399"/>
        <v>0.54166666666666663</v>
      </c>
      <c r="AO614" s="10">
        <f t="shared" si="438"/>
        <v>13</v>
      </c>
      <c r="AP614" s="10">
        <f t="shared" si="439"/>
        <v>0</v>
      </c>
      <c r="AQ614" s="565">
        <f t="shared" si="382"/>
        <v>6.180555555555553E-2</v>
      </c>
      <c r="AR614" s="10">
        <f t="shared" si="440"/>
        <v>1</v>
      </c>
      <c r="AS614" s="10">
        <f t="shared" si="441"/>
        <v>29</v>
      </c>
      <c r="AT614" s="560">
        <v>0</v>
      </c>
      <c r="AU614" s="560">
        <v>0</v>
      </c>
      <c r="AV614" s="560">
        <v>0</v>
      </c>
      <c r="AW614" s="546">
        <f t="shared" si="442"/>
        <v>0</v>
      </c>
      <c r="AX614" s="546">
        <f t="shared" si="434"/>
        <v>0</v>
      </c>
      <c r="AY614" s="560">
        <v>0.15972222222222224</v>
      </c>
      <c r="AZ614" s="546">
        <f t="shared" si="443"/>
        <v>3</v>
      </c>
      <c r="BA614" s="546">
        <f t="shared" si="444"/>
        <v>50</v>
      </c>
      <c r="BB614" s="560">
        <v>0</v>
      </c>
      <c r="BC614" s="546">
        <f t="shared" si="445"/>
        <v>0</v>
      </c>
      <c r="BD614" s="546">
        <f t="shared" si="446"/>
        <v>0</v>
      </c>
      <c r="BE614" s="560">
        <v>4.5833333333333337E-2</v>
      </c>
      <c r="BF614" s="546">
        <f t="shared" si="417"/>
        <v>1</v>
      </c>
      <c r="BG614" s="546">
        <f t="shared" si="418"/>
        <v>6</v>
      </c>
      <c r="BH614" s="560">
        <v>0</v>
      </c>
      <c r="BI614" s="637">
        <f t="shared" si="447"/>
        <v>0</v>
      </c>
      <c r="BJ614" s="637">
        <f t="shared" si="448"/>
        <v>0</v>
      </c>
      <c r="BK614" s="642">
        <f t="shared" si="383"/>
        <v>60.631034482758622</v>
      </c>
    </row>
    <row r="615" spans="1:63" x14ac:dyDescent="0.25">
      <c r="A615" s="615">
        <v>40883</v>
      </c>
      <c r="B615" s="616">
        <v>12</v>
      </c>
      <c r="C615" s="617">
        <v>10</v>
      </c>
      <c r="D615" s="618" t="s">
        <v>33</v>
      </c>
      <c r="E615" s="618" t="s">
        <v>495</v>
      </c>
      <c r="F615" s="536">
        <v>3738.56</v>
      </c>
      <c r="G615" s="617">
        <v>58</v>
      </c>
      <c r="H615" s="617">
        <v>1</v>
      </c>
      <c r="I615" s="560">
        <v>0.46527777777777773</v>
      </c>
      <c r="J615" s="560">
        <v>0.46527777777777773</v>
      </c>
      <c r="K615" s="342">
        <v>0.47222222222222227</v>
      </c>
      <c r="L615" s="565">
        <f t="shared" si="395"/>
        <v>6.9444444444445308E-3</v>
      </c>
      <c r="M615" s="342">
        <v>0.4861111111111111</v>
      </c>
      <c r="N615" s="565">
        <f t="shared" si="396"/>
        <v>1.388888888888884E-2</v>
      </c>
      <c r="O615" s="342">
        <v>0.53125</v>
      </c>
      <c r="P615" s="565">
        <f t="shared" si="397"/>
        <v>4.5138888888888895E-2</v>
      </c>
      <c r="Q615" s="342">
        <v>0.53472222222222221</v>
      </c>
      <c r="R615" s="342">
        <v>0.61458333333333337</v>
      </c>
      <c r="S615" s="9">
        <f t="shared" si="419"/>
        <v>7.986111111111116E-2</v>
      </c>
      <c r="T615" s="342">
        <v>0.53472222222222221</v>
      </c>
      <c r="U615" s="342">
        <v>0.61458333333333337</v>
      </c>
      <c r="V615" s="9">
        <f t="shared" si="435"/>
        <v>7.986111111111116E-2</v>
      </c>
      <c r="W615" s="342">
        <v>0.625</v>
      </c>
      <c r="X615" s="9">
        <f t="shared" si="431"/>
        <v>1.041666666666663E-2</v>
      </c>
      <c r="Y615" s="342">
        <v>0.62569444444444444</v>
      </c>
      <c r="Z615" s="155">
        <f t="shared" si="385"/>
        <v>6.9444444444444198E-4</v>
      </c>
      <c r="AA615" s="342">
        <v>0.81180555555555556</v>
      </c>
      <c r="AB615" s="565">
        <f t="shared" si="381"/>
        <v>0.18611111111111112</v>
      </c>
      <c r="AC615" s="342">
        <v>0.81180555555555556</v>
      </c>
      <c r="AD615" s="342">
        <v>0.81180555555555556</v>
      </c>
      <c r="AE615" s="9">
        <f t="shared" si="436"/>
        <v>0</v>
      </c>
      <c r="AF615" s="342">
        <v>0.81944444444444453</v>
      </c>
      <c r="AG615" s="342">
        <v>0.82291666666666663</v>
      </c>
      <c r="AH615" s="9">
        <f t="shared" si="398"/>
        <v>3.4722222222220989E-3</v>
      </c>
      <c r="AI615" s="154">
        <f t="shared" si="420"/>
        <v>0</v>
      </c>
      <c r="AJ615" s="154">
        <f t="shared" si="421"/>
        <v>5</v>
      </c>
      <c r="AK615" s="342">
        <v>0.82291666666666663</v>
      </c>
      <c r="AL615" s="342">
        <v>0.82638888888888884</v>
      </c>
      <c r="AM615" s="9">
        <f t="shared" si="437"/>
        <v>3.4722222222222099E-3</v>
      </c>
      <c r="AN615" s="568">
        <f t="shared" si="399"/>
        <v>0.3611111111111111</v>
      </c>
      <c r="AO615" s="10">
        <f t="shared" si="438"/>
        <v>8</v>
      </c>
      <c r="AP615" s="10">
        <f t="shared" si="439"/>
        <v>40</v>
      </c>
      <c r="AQ615" s="565">
        <f t="shared" si="382"/>
        <v>9.7222222222222224E-2</v>
      </c>
      <c r="AR615" s="10">
        <f t="shared" si="440"/>
        <v>2</v>
      </c>
      <c r="AS615" s="10">
        <f t="shared" si="441"/>
        <v>20</v>
      </c>
      <c r="AT615" s="560">
        <v>0</v>
      </c>
      <c r="AU615" s="560">
        <v>0</v>
      </c>
      <c r="AV615" s="560">
        <v>0</v>
      </c>
      <c r="AW615" s="546">
        <f t="shared" si="442"/>
        <v>0</v>
      </c>
      <c r="AX615" s="546">
        <f t="shared" si="434"/>
        <v>0</v>
      </c>
      <c r="AY615" s="560">
        <v>0</v>
      </c>
      <c r="AZ615" s="546">
        <f t="shared" si="443"/>
        <v>0</v>
      </c>
      <c r="BA615" s="546">
        <f t="shared" si="444"/>
        <v>0</v>
      </c>
      <c r="BB615" s="560">
        <v>0</v>
      </c>
      <c r="BC615" s="546">
        <f t="shared" si="445"/>
        <v>0</v>
      </c>
      <c r="BD615" s="546">
        <f t="shared" si="446"/>
        <v>0</v>
      </c>
      <c r="BE615" s="560">
        <v>8.8888888888888892E-2</v>
      </c>
      <c r="BF615" s="546">
        <f t="shared" si="417"/>
        <v>2</v>
      </c>
      <c r="BG615" s="546">
        <f t="shared" si="418"/>
        <v>8</v>
      </c>
      <c r="BH615" s="560">
        <v>0</v>
      </c>
      <c r="BI615" s="637">
        <f t="shared" si="447"/>
        <v>0</v>
      </c>
      <c r="BJ615" s="637">
        <f t="shared" si="448"/>
        <v>0</v>
      </c>
      <c r="BK615" s="642">
        <f t="shared" si="383"/>
        <v>64.457931034482755</v>
      </c>
    </row>
    <row r="616" spans="1:63" x14ac:dyDescent="0.25">
      <c r="A616" s="615">
        <v>40883</v>
      </c>
      <c r="B616" s="616">
        <v>12</v>
      </c>
      <c r="C616" s="617">
        <v>2</v>
      </c>
      <c r="D616" s="618" t="s">
        <v>346</v>
      </c>
      <c r="E616" s="618" t="s">
        <v>225</v>
      </c>
      <c r="F616" s="536">
        <v>3638.19</v>
      </c>
      <c r="G616" s="617">
        <v>58</v>
      </c>
      <c r="H616" s="617">
        <v>1</v>
      </c>
      <c r="I616" s="560">
        <v>0.61458333333333337</v>
      </c>
      <c r="J616" s="560">
        <v>0.61458333333333337</v>
      </c>
      <c r="K616" s="342">
        <v>0.62152777777777779</v>
      </c>
      <c r="L616" s="565">
        <f t="shared" si="395"/>
        <v>6.9444444444444198E-3</v>
      </c>
      <c r="M616" s="342">
        <v>0.62847222222222221</v>
      </c>
      <c r="N616" s="565">
        <f t="shared" si="396"/>
        <v>6.9444444444444198E-3</v>
      </c>
      <c r="O616" s="342">
        <v>0.64583333333333337</v>
      </c>
      <c r="P616" s="565">
        <f t="shared" si="397"/>
        <v>1.736111111111116E-2</v>
      </c>
      <c r="Q616" s="342">
        <v>0.64930555555555558</v>
      </c>
      <c r="R616" s="342">
        <v>0.77083333333333337</v>
      </c>
      <c r="S616" s="9">
        <f t="shared" si="419"/>
        <v>0.12152777777777779</v>
      </c>
      <c r="T616" s="342">
        <v>0.64930555555555558</v>
      </c>
      <c r="U616" s="342">
        <v>0.77083333333333337</v>
      </c>
      <c r="V616" s="9">
        <f t="shared" si="435"/>
        <v>0.12152777777777779</v>
      </c>
      <c r="W616" s="342">
        <v>0.8354166666666667</v>
      </c>
      <c r="X616" s="9">
        <f t="shared" si="431"/>
        <v>6.4583333333333326E-2</v>
      </c>
      <c r="Y616" s="342">
        <v>0.84722222222222221</v>
      </c>
      <c r="Z616" s="155">
        <f t="shared" si="385"/>
        <v>1.1805555555555514E-2</v>
      </c>
      <c r="AA616" s="342">
        <v>0.91736111111111107</v>
      </c>
      <c r="AB616" s="565">
        <f t="shared" si="381"/>
        <v>7.0138888888888862E-2</v>
      </c>
      <c r="AC616" s="342">
        <v>0.91736111111111107</v>
      </c>
      <c r="AD616" s="342">
        <v>0.91736111111111107</v>
      </c>
      <c r="AE616" s="9">
        <f t="shared" si="436"/>
        <v>0</v>
      </c>
      <c r="AF616" s="342">
        <v>0.92569444444444438</v>
      </c>
      <c r="AG616" s="342">
        <v>0.93055555555555547</v>
      </c>
      <c r="AH616" s="9">
        <f t="shared" si="398"/>
        <v>4.8611111111110938E-3</v>
      </c>
      <c r="AI616" s="154">
        <f t="shared" si="420"/>
        <v>0</v>
      </c>
      <c r="AJ616" s="154">
        <f t="shared" si="421"/>
        <v>7</v>
      </c>
      <c r="AK616" s="342">
        <v>0.93055555555555547</v>
      </c>
      <c r="AL616" s="342">
        <v>0.93402777777777779</v>
      </c>
      <c r="AM616" s="9">
        <f t="shared" si="437"/>
        <v>3.4722222222223209E-3</v>
      </c>
      <c r="AN616" s="568">
        <f t="shared" si="399"/>
        <v>0.31944444444444442</v>
      </c>
      <c r="AO616" s="10">
        <f t="shared" si="438"/>
        <v>7</v>
      </c>
      <c r="AP616" s="10">
        <f t="shared" si="439"/>
        <v>40</v>
      </c>
      <c r="AQ616" s="565">
        <f t="shared" si="382"/>
        <v>5.4861111111111083E-2</v>
      </c>
      <c r="AR616" s="10">
        <f t="shared" si="440"/>
        <v>1</v>
      </c>
      <c r="AS616" s="10">
        <f t="shared" si="441"/>
        <v>19</v>
      </c>
      <c r="AT616" s="560">
        <v>0</v>
      </c>
      <c r="AU616" s="560">
        <v>0</v>
      </c>
      <c r="AV616" s="560">
        <v>0</v>
      </c>
      <c r="AW616" s="546">
        <f t="shared" si="442"/>
        <v>0</v>
      </c>
      <c r="AX616" s="546">
        <f t="shared" si="434"/>
        <v>0</v>
      </c>
      <c r="AY616" s="560">
        <v>0</v>
      </c>
      <c r="AZ616" s="546">
        <f t="shared" si="443"/>
        <v>0</v>
      </c>
      <c r="BA616" s="546">
        <f t="shared" si="444"/>
        <v>0</v>
      </c>
      <c r="BB616" s="560">
        <v>0</v>
      </c>
      <c r="BC616" s="546">
        <f t="shared" si="445"/>
        <v>0</v>
      </c>
      <c r="BD616" s="546">
        <f t="shared" si="446"/>
        <v>0</v>
      </c>
      <c r="BE616" s="560">
        <v>1.5277777777777777E-2</v>
      </c>
      <c r="BF616" s="546">
        <f t="shared" si="417"/>
        <v>0</v>
      </c>
      <c r="BG616" s="546">
        <f t="shared" si="418"/>
        <v>22</v>
      </c>
      <c r="BH616" s="560">
        <v>0</v>
      </c>
      <c r="BI616" s="637">
        <f t="shared" si="447"/>
        <v>0</v>
      </c>
      <c r="BJ616" s="637">
        <f t="shared" si="448"/>
        <v>0</v>
      </c>
      <c r="BK616" s="642">
        <f t="shared" si="383"/>
        <v>62.727413793103452</v>
      </c>
    </row>
    <row r="617" spans="1:63" ht="30" x14ac:dyDescent="0.25">
      <c r="A617" s="615">
        <v>40883</v>
      </c>
      <c r="B617" s="616">
        <v>12</v>
      </c>
      <c r="C617" s="617">
        <v>5</v>
      </c>
      <c r="D617" s="618" t="s">
        <v>243</v>
      </c>
      <c r="E617" s="618" t="s">
        <v>505</v>
      </c>
      <c r="F617" s="536">
        <v>3591.77</v>
      </c>
      <c r="G617" s="617">
        <v>57</v>
      </c>
      <c r="H617" s="617">
        <v>1</v>
      </c>
      <c r="I617" s="560">
        <v>0.65625</v>
      </c>
      <c r="J617" s="560">
        <v>0.65625</v>
      </c>
      <c r="K617" s="342">
        <v>0.72222222222222221</v>
      </c>
      <c r="L617" s="565">
        <f t="shared" si="395"/>
        <v>6.597222222222221E-2</v>
      </c>
      <c r="M617" s="342">
        <v>0.72916666666666663</v>
      </c>
      <c r="N617" s="565">
        <f t="shared" si="396"/>
        <v>6.9444444444444198E-3</v>
      </c>
      <c r="O617" s="342">
        <v>0.91319444444444453</v>
      </c>
      <c r="P617" s="565">
        <f t="shared" si="397"/>
        <v>0.1840277777777779</v>
      </c>
      <c r="Q617" s="342">
        <v>0.91666666666666663</v>
      </c>
      <c r="R617" s="342">
        <v>0.97222222222222221</v>
      </c>
      <c r="S617" s="9">
        <f t="shared" si="419"/>
        <v>5.555555555555558E-2</v>
      </c>
      <c r="T617" s="342">
        <v>0.91666666666666663</v>
      </c>
      <c r="U617" s="342">
        <v>0.97222222222222221</v>
      </c>
      <c r="V617" s="9">
        <f t="shared" si="435"/>
        <v>5.555555555555558E-2</v>
      </c>
      <c r="W617" s="342">
        <v>0.99791666666666667</v>
      </c>
      <c r="X617" s="9">
        <f t="shared" si="431"/>
        <v>2.5694444444444464E-2</v>
      </c>
      <c r="Y617" s="342">
        <v>0.99930555555555556</v>
      </c>
      <c r="Z617" s="155">
        <f t="shared" si="385"/>
        <v>1.388888888888884E-3</v>
      </c>
      <c r="AA617" s="342">
        <v>1.1006944444444444</v>
      </c>
      <c r="AB617" s="565">
        <f t="shared" si="381"/>
        <v>0.10138888888888886</v>
      </c>
      <c r="AC617" s="342">
        <v>1.1006944444444444</v>
      </c>
      <c r="AD617" s="342">
        <v>1.1006944444444444</v>
      </c>
      <c r="AE617" s="9">
        <f t="shared" si="436"/>
        <v>0</v>
      </c>
      <c r="AF617" s="342">
        <v>1.1076388888888888</v>
      </c>
      <c r="AG617" s="342">
        <v>1.1111111111111112</v>
      </c>
      <c r="AH617" s="9">
        <f t="shared" si="398"/>
        <v>3.4722222222223209E-3</v>
      </c>
      <c r="AI617" s="154">
        <f t="shared" si="420"/>
        <v>0</v>
      </c>
      <c r="AJ617" s="154">
        <f t="shared" si="421"/>
        <v>5</v>
      </c>
      <c r="AK617" s="342">
        <v>1.1111111111111112</v>
      </c>
      <c r="AL617" s="342">
        <v>1.1145833333333333</v>
      </c>
      <c r="AM617" s="9">
        <f t="shared" si="437"/>
        <v>3.4722222222220989E-3</v>
      </c>
      <c r="AN617" s="568">
        <f t="shared" si="399"/>
        <v>0.45833333333333326</v>
      </c>
      <c r="AO617" s="10">
        <f t="shared" si="438"/>
        <v>11</v>
      </c>
      <c r="AP617" s="10">
        <f t="shared" si="439"/>
        <v>0</v>
      </c>
      <c r="AQ617" s="565">
        <f t="shared" si="382"/>
        <v>1.3888888888888853E-2</v>
      </c>
      <c r="AR617" s="10">
        <f t="shared" si="440"/>
        <v>0</v>
      </c>
      <c r="AS617" s="10">
        <f t="shared" si="441"/>
        <v>20</v>
      </c>
      <c r="AT617" s="560">
        <v>0</v>
      </c>
      <c r="AU617" s="560">
        <v>0</v>
      </c>
      <c r="AV617" s="560">
        <v>0</v>
      </c>
      <c r="AW617" s="546">
        <f t="shared" si="442"/>
        <v>0</v>
      </c>
      <c r="AX617" s="546">
        <f t="shared" si="434"/>
        <v>0</v>
      </c>
      <c r="AY617" s="560">
        <v>0</v>
      </c>
      <c r="AZ617" s="546">
        <f t="shared" si="443"/>
        <v>0</v>
      </c>
      <c r="BA617" s="546">
        <f t="shared" si="444"/>
        <v>0</v>
      </c>
      <c r="BB617" s="560">
        <v>0</v>
      </c>
      <c r="BC617" s="546">
        <f t="shared" si="445"/>
        <v>0</v>
      </c>
      <c r="BD617" s="546">
        <f t="shared" si="446"/>
        <v>0</v>
      </c>
      <c r="BE617" s="560">
        <v>8.7500000000000008E-2</v>
      </c>
      <c r="BF617" s="546">
        <f t="shared" si="417"/>
        <v>2</v>
      </c>
      <c r="BG617" s="546">
        <f t="shared" si="418"/>
        <v>6</v>
      </c>
      <c r="BH617" s="560">
        <v>0</v>
      </c>
      <c r="BI617" s="637">
        <f t="shared" si="447"/>
        <v>0</v>
      </c>
      <c r="BJ617" s="637">
        <f t="shared" si="448"/>
        <v>0</v>
      </c>
      <c r="BK617" s="642">
        <f t="shared" si="383"/>
        <v>63.013508771929821</v>
      </c>
    </row>
    <row r="618" spans="1:63" x14ac:dyDescent="0.25">
      <c r="A618" s="615">
        <v>40884</v>
      </c>
      <c r="B618" s="616">
        <v>12</v>
      </c>
      <c r="C618" s="617">
        <v>11</v>
      </c>
      <c r="D618" s="618" t="s">
        <v>33</v>
      </c>
      <c r="E618" s="618" t="s">
        <v>461</v>
      </c>
      <c r="F618" s="536">
        <v>3723.25</v>
      </c>
      <c r="G618" s="617">
        <v>59</v>
      </c>
      <c r="H618" s="617">
        <v>0</v>
      </c>
      <c r="I618" s="560">
        <v>7.6388888888888895E-2</v>
      </c>
      <c r="J618" s="560">
        <v>7.6388888888888895E-2</v>
      </c>
      <c r="K618" s="342">
        <v>8.3333333333333329E-2</v>
      </c>
      <c r="L618" s="565">
        <f t="shared" si="395"/>
        <v>6.9444444444444337E-3</v>
      </c>
      <c r="M618" s="342">
        <v>9.0277777777777776E-2</v>
      </c>
      <c r="N618" s="565">
        <f t="shared" si="396"/>
        <v>6.9444444444444475E-3</v>
      </c>
      <c r="O618" s="342">
        <v>0.11944444444444445</v>
      </c>
      <c r="P618" s="565">
        <f t="shared" si="397"/>
        <v>2.9166666666666674E-2</v>
      </c>
      <c r="Q618" s="342">
        <v>0.12152777777777778</v>
      </c>
      <c r="R618" s="342">
        <v>0.15277777777777776</v>
      </c>
      <c r="S618" s="9">
        <f t="shared" si="419"/>
        <v>3.1249999999999986E-2</v>
      </c>
      <c r="T618" s="342">
        <v>0.12152777777777778</v>
      </c>
      <c r="U618" s="342">
        <v>0.15277777777777776</v>
      </c>
      <c r="V618" s="9">
        <f t="shared" ref="V618:V625" si="449">U618-T618</f>
        <v>3.1249999999999986E-2</v>
      </c>
      <c r="W618" s="342">
        <v>0.15972222222222224</v>
      </c>
      <c r="X618" s="9">
        <f t="shared" si="431"/>
        <v>6.9444444444444753E-3</v>
      </c>
      <c r="Y618" s="342">
        <v>0.16180555555555556</v>
      </c>
      <c r="Z618" s="155">
        <f t="shared" si="385"/>
        <v>2.0833333333333259E-3</v>
      </c>
      <c r="AA618" s="342">
        <v>0.2590277777777778</v>
      </c>
      <c r="AB618" s="565">
        <f t="shared" si="381"/>
        <v>9.7222222222222238E-2</v>
      </c>
      <c r="AC618" s="342">
        <v>0.2590277777777778</v>
      </c>
      <c r="AD618" s="342">
        <v>0.2590277777777778</v>
      </c>
      <c r="AE618" s="9">
        <f t="shared" ref="AE618:AE625" si="450">AD618-AC618</f>
        <v>0</v>
      </c>
      <c r="AF618" s="342">
        <v>0.2673611111111111</v>
      </c>
      <c r="AG618" s="342">
        <v>0.26944444444444443</v>
      </c>
      <c r="AH618" s="9">
        <f t="shared" si="398"/>
        <v>2.0833333333333259E-3</v>
      </c>
      <c r="AI618" s="154">
        <f t="shared" si="420"/>
        <v>0</v>
      </c>
      <c r="AJ618" s="154">
        <f t="shared" si="421"/>
        <v>3</v>
      </c>
      <c r="AK618" s="342">
        <v>0.26944444444444443</v>
      </c>
      <c r="AL618" s="342">
        <v>0.27083333333333331</v>
      </c>
      <c r="AM618" s="9">
        <f t="shared" ref="AM618:AM625" si="451">AL618-AK618</f>
        <v>1.388888888888884E-3</v>
      </c>
      <c r="AN618" s="568">
        <f t="shared" si="399"/>
        <v>0.19444444444444442</v>
      </c>
      <c r="AO618" s="10">
        <f t="shared" ref="AO618:AO625" si="452">HOUR(AN618)</f>
        <v>4</v>
      </c>
      <c r="AP618" s="10">
        <f t="shared" ref="AP618:AP625" si="453">MINUTE(AN618)</f>
        <v>40</v>
      </c>
      <c r="AQ618" s="565">
        <f t="shared" si="382"/>
        <v>5.1388888888888901E-2</v>
      </c>
      <c r="AR618" s="10">
        <f t="shared" ref="AR618:AR625" si="454">HOUR(AQ618)</f>
        <v>1</v>
      </c>
      <c r="AS618" s="10">
        <f t="shared" ref="AS618:AS625" si="455">MINUTE(AQ618)</f>
        <v>14</v>
      </c>
      <c r="AT618" s="560">
        <v>0</v>
      </c>
      <c r="AU618" s="560">
        <v>0</v>
      </c>
      <c r="AV618" s="560">
        <v>0</v>
      </c>
      <c r="AW618" s="546">
        <f t="shared" ref="AW618:AW625" si="456">HOUR(AV618)</f>
        <v>0</v>
      </c>
      <c r="AX618" s="546">
        <f t="shared" si="434"/>
        <v>0</v>
      </c>
      <c r="AY618" s="560">
        <v>0</v>
      </c>
      <c r="AZ618" s="546">
        <f t="shared" ref="AZ618:AZ625" si="457">HOUR(AY618)</f>
        <v>0</v>
      </c>
      <c r="BA618" s="546">
        <f t="shared" ref="BA618:BA625" si="458">MINUTE(AY618)</f>
        <v>0</v>
      </c>
      <c r="BB618" s="560">
        <v>0</v>
      </c>
      <c r="BC618" s="546">
        <f t="shared" si="445"/>
        <v>0</v>
      </c>
      <c r="BD618" s="546">
        <f t="shared" si="446"/>
        <v>0</v>
      </c>
      <c r="BE618" s="560">
        <v>4.5833333333333337E-2</v>
      </c>
      <c r="BF618" s="546">
        <f t="shared" si="417"/>
        <v>1</v>
      </c>
      <c r="BG618" s="546">
        <f t="shared" si="418"/>
        <v>6</v>
      </c>
      <c r="BH618" s="560">
        <v>0</v>
      </c>
      <c r="BI618" s="637">
        <f t="shared" si="447"/>
        <v>0</v>
      </c>
      <c r="BJ618" s="637">
        <f t="shared" si="448"/>
        <v>0</v>
      </c>
      <c r="BK618" s="642">
        <f t="shared" si="383"/>
        <v>63.105932203389834</v>
      </c>
    </row>
    <row r="619" spans="1:63" x14ac:dyDescent="0.25">
      <c r="A619" s="615">
        <v>40884</v>
      </c>
      <c r="B619" s="616">
        <v>12</v>
      </c>
      <c r="C619" s="617">
        <v>6</v>
      </c>
      <c r="D619" s="618" t="s">
        <v>243</v>
      </c>
      <c r="E619" s="618" t="s">
        <v>506</v>
      </c>
      <c r="F619" s="536">
        <v>3626.41</v>
      </c>
      <c r="G619" s="617">
        <v>59</v>
      </c>
      <c r="H619" s="617">
        <v>0</v>
      </c>
      <c r="I619" s="560">
        <v>0.19097222222222221</v>
      </c>
      <c r="J619" s="560">
        <v>0.19097222222222221</v>
      </c>
      <c r="K619" s="342">
        <v>0.20138888888888887</v>
      </c>
      <c r="L619" s="565">
        <f t="shared" si="395"/>
        <v>1.0416666666666657E-2</v>
      </c>
      <c r="M619" s="342">
        <v>0.21180555555555555</v>
      </c>
      <c r="N619" s="565">
        <f t="shared" si="396"/>
        <v>1.0416666666666685E-2</v>
      </c>
      <c r="O619" s="342">
        <v>0.25</v>
      </c>
      <c r="P619" s="565">
        <f t="shared" si="397"/>
        <v>3.8194444444444448E-2</v>
      </c>
      <c r="Q619" s="342">
        <v>0.25</v>
      </c>
      <c r="R619" s="342">
        <v>0.3263888888888889</v>
      </c>
      <c r="S619" s="9">
        <f t="shared" si="419"/>
        <v>7.6388888888888895E-2</v>
      </c>
      <c r="T619" s="342">
        <v>0.25</v>
      </c>
      <c r="U619" s="342">
        <v>0.3263888888888889</v>
      </c>
      <c r="V619" s="9">
        <f t="shared" si="449"/>
        <v>7.6388888888888895E-2</v>
      </c>
      <c r="W619" s="342">
        <v>0.33055555555555555</v>
      </c>
      <c r="X619" s="9">
        <f t="shared" si="431"/>
        <v>4.1666666666666519E-3</v>
      </c>
      <c r="Y619" s="342">
        <v>0.33194444444444443</v>
      </c>
      <c r="Z619" s="155">
        <f t="shared" si="385"/>
        <v>1.388888888888884E-3</v>
      </c>
      <c r="AA619" s="342">
        <v>0.44861111111111113</v>
      </c>
      <c r="AB619" s="565">
        <f t="shared" si="381"/>
        <v>0.1166666666666667</v>
      </c>
      <c r="AC619" s="342">
        <v>0.44861111111111113</v>
      </c>
      <c r="AD619" s="342">
        <v>0.44861111111111113</v>
      </c>
      <c r="AE619" s="9">
        <f t="shared" si="450"/>
        <v>0</v>
      </c>
      <c r="AF619" s="342">
        <v>0.45694444444444443</v>
      </c>
      <c r="AG619" s="342">
        <v>0.46180555555555558</v>
      </c>
      <c r="AH619" s="9">
        <f t="shared" si="398"/>
        <v>4.8611111111111494E-3</v>
      </c>
      <c r="AI619" s="154">
        <f t="shared" si="420"/>
        <v>0</v>
      </c>
      <c r="AJ619" s="154">
        <f t="shared" si="421"/>
        <v>7</v>
      </c>
      <c r="AK619" s="342">
        <v>0.46180555555555558</v>
      </c>
      <c r="AL619" s="342">
        <v>0.46527777777777773</v>
      </c>
      <c r="AM619" s="9">
        <f t="shared" si="451"/>
        <v>3.4722222222221544E-3</v>
      </c>
      <c r="AN619" s="568">
        <f t="shared" si="399"/>
        <v>0.27430555555555552</v>
      </c>
      <c r="AO619" s="10">
        <f t="shared" si="452"/>
        <v>6</v>
      </c>
      <c r="AP619" s="10">
        <f t="shared" si="453"/>
        <v>35</v>
      </c>
      <c r="AQ619" s="565">
        <f t="shared" si="382"/>
        <v>5.3472222222222254E-2</v>
      </c>
      <c r="AR619" s="10">
        <f t="shared" si="454"/>
        <v>1</v>
      </c>
      <c r="AS619" s="10">
        <f t="shared" si="455"/>
        <v>17</v>
      </c>
      <c r="AT619" s="560">
        <v>0</v>
      </c>
      <c r="AU619" s="560">
        <v>0</v>
      </c>
      <c r="AV619" s="560">
        <v>0</v>
      </c>
      <c r="AW619" s="546">
        <f t="shared" si="456"/>
        <v>0</v>
      </c>
      <c r="AX619" s="546">
        <f t="shared" si="434"/>
        <v>0</v>
      </c>
      <c r="AY619" s="560">
        <v>0</v>
      </c>
      <c r="AZ619" s="546">
        <f t="shared" si="457"/>
        <v>0</v>
      </c>
      <c r="BA619" s="546">
        <f t="shared" si="458"/>
        <v>0</v>
      </c>
      <c r="BB619" s="560">
        <v>0</v>
      </c>
      <c r="BC619" s="546">
        <f t="shared" si="445"/>
        <v>0</v>
      </c>
      <c r="BD619" s="546">
        <f t="shared" si="446"/>
        <v>0</v>
      </c>
      <c r="BE619" s="560">
        <v>6.3194444444444442E-2</v>
      </c>
      <c r="BF619" s="546">
        <f t="shared" si="417"/>
        <v>1</v>
      </c>
      <c r="BG619" s="546">
        <f t="shared" si="418"/>
        <v>31</v>
      </c>
      <c r="BH619" s="560">
        <v>0</v>
      </c>
      <c r="BI619" s="637">
        <f t="shared" si="447"/>
        <v>0</v>
      </c>
      <c r="BJ619" s="637">
        <f t="shared" si="448"/>
        <v>0</v>
      </c>
      <c r="BK619" s="642">
        <f t="shared" si="383"/>
        <v>61.464576271186438</v>
      </c>
    </row>
    <row r="620" spans="1:63" ht="30" x14ac:dyDescent="0.25">
      <c r="A620" s="615">
        <v>40884</v>
      </c>
      <c r="B620" s="616">
        <v>12</v>
      </c>
      <c r="C620" s="617">
        <v>12</v>
      </c>
      <c r="D620" s="618" t="s">
        <v>33</v>
      </c>
      <c r="E620" s="618" t="s">
        <v>342</v>
      </c>
      <c r="F620" s="536">
        <v>3570.92</v>
      </c>
      <c r="G620" s="617">
        <v>58</v>
      </c>
      <c r="H620" s="617">
        <v>1</v>
      </c>
      <c r="I620" s="560">
        <v>0.23958333333333334</v>
      </c>
      <c r="J620" s="560">
        <v>0.23958333333333334</v>
      </c>
      <c r="K620" s="342">
        <v>0.24305555555555555</v>
      </c>
      <c r="L620" s="565">
        <f t="shared" si="395"/>
        <v>3.4722222222222099E-3</v>
      </c>
      <c r="M620" s="342">
        <v>0.27083333333333331</v>
      </c>
      <c r="N620" s="565">
        <f t="shared" si="396"/>
        <v>2.7777777777777762E-2</v>
      </c>
      <c r="O620" s="342">
        <v>0.30902777777777779</v>
      </c>
      <c r="P620" s="565">
        <f t="shared" si="397"/>
        <v>3.8194444444444475E-2</v>
      </c>
      <c r="Q620" s="342">
        <v>0.33333333333333331</v>
      </c>
      <c r="R620" s="342">
        <v>0.40625</v>
      </c>
      <c r="S620" s="9">
        <f t="shared" si="419"/>
        <v>7.2916666666666685E-2</v>
      </c>
      <c r="T620" s="342">
        <v>0.33333333333333331</v>
      </c>
      <c r="U620" s="342">
        <v>0.40625</v>
      </c>
      <c r="V620" s="9">
        <f t="shared" si="449"/>
        <v>7.2916666666666685E-2</v>
      </c>
      <c r="W620" s="342">
        <v>0.4145833333333333</v>
      </c>
      <c r="X620" s="9">
        <f t="shared" si="431"/>
        <v>8.3333333333333037E-3</v>
      </c>
      <c r="Y620" s="342">
        <v>0.41875000000000001</v>
      </c>
      <c r="Z620" s="155">
        <f t="shared" si="385"/>
        <v>4.1666666666667074E-3</v>
      </c>
      <c r="AA620" s="342">
        <v>0.79513888888888884</v>
      </c>
      <c r="AB620" s="565">
        <f t="shared" si="381"/>
        <v>0.37638888888888883</v>
      </c>
      <c r="AC620" s="342">
        <v>0.79513888888888884</v>
      </c>
      <c r="AD620" s="342">
        <v>0.79513888888888884</v>
      </c>
      <c r="AE620" s="9">
        <f t="shared" si="450"/>
        <v>0</v>
      </c>
      <c r="AF620" s="342">
        <v>0.79861111111111116</v>
      </c>
      <c r="AG620" s="342">
        <v>0.79999999999999993</v>
      </c>
      <c r="AH620" s="9">
        <f t="shared" si="398"/>
        <v>1.3888888888887729E-3</v>
      </c>
      <c r="AI620" s="154">
        <f t="shared" si="420"/>
        <v>0</v>
      </c>
      <c r="AJ620" s="154">
        <f t="shared" si="421"/>
        <v>2</v>
      </c>
      <c r="AK620" s="342">
        <v>0.79999999999999993</v>
      </c>
      <c r="AL620" s="342">
        <v>0.80208333333333337</v>
      </c>
      <c r="AM620" s="9">
        <f t="shared" si="451"/>
        <v>2.083333333333437E-3</v>
      </c>
      <c r="AN620" s="568">
        <f t="shared" si="399"/>
        <v>0.5625</v>
      </c>
      <c r="AO620" s="10">
        <f t="shared" si="452"/>
        <v>13</v>
      </c>
      <c r="AP620" s="10">
        <f t="shared" si="453"/>
        <v>30</v>
      </c>
      <c r="AQ620" s="565">
        <f t="shared" si="382"/>
        <v>0.11597222222222214</v>
      </c>
      <c r="AR620" s="10">
        <f t="shared" si="454"/>
        <v>2</v>
      </c>
      <c r="AS620" s="10">
        <f t="shared" si="455"/>
        <v>47</v>
      </c>
      <c r="AT620" s="560">
        <v>0</v>
      </c>
      <c r="AU620" s="560">
        <v>0</v>
      </c>
      <c r="AV620" s="560">
        <v>0</v>
      </c>
      <c r="AW620" s="546">
        <f t="shared" si="456"/>
        <v>0</v>
      </c>
      <c r="AX620" s="546">
        <f t="shared" si="434"/>
        <v>0</v>
      </c>
      <c r="AY620" s="560">
        <v>0</v>
      </c>
      <c r="AZ620" s="546">
        <f t="shared" si="457"/>
        <v>0</v>
      </c>
      <c r="BA620" s="546">
        <f t="shared" si="458"/>
        <v>0</v>
      </c>
      <c r="BB620" s="560">
        <v>0</v>
      </c>
      <c r="BC620" s="546">
        <f t="shared" si="445"/>
        <v>0</v>
      </c>
      <c r="BD620" s="546">
        <f t="shared" si="446"/>
        <v>0</v>
      </c>
      <c r="BE620" s="560">
        <v>0.26041666666666669</v>
      </c>
      <c r="BF620" s="546">
        <f t="shared" si="417"/>
        <v>6</v>
      </c>
      <c r="BG620" s="546">
        <f t="shared" si="418"/>
        <v>15</v>
      </c>
      <c r="BH620" s="560">
        <v>1.8055555555555557E-2</v>
      </c>
      <c r="BI620" s="637">
        <f t="shared" si="447"/>
        <v>0</v>
      </c>
      <c r="BJ620" s="637">
        <f t="shared" si="448"/>
        <v>26</v>
      </c>
      <c r="BK620" s="642">
        <f t="shared" si="383"/>
        <v>61.56758620689655</v>
      </c>
    </row>
    <row r="621" spans="1:63" x14ac:dyDescent="0.25">
      <c r="A621" s="615">
        <v>40884</v>
      </c>
      <c r="B621" s="616">
        <v>12</v>
      </c>
      <c r="C621" s="617">
        <v>3</v>
      </c>
      <c r="D621" s="618" t="s">
        <v>277</v>
      </c>
      <c r="E621" s="618" t="s">
        <v>276</v>
      </c>
      <c r="F621" s="536">
        <v>3385.54</v>
      </c>
      <c r="G621" s="617">
        <v>56</v>
      </c>
      <c r="H621" s="617">
        <v>3</v>
      </c>
      <c r="I621" s="560">
        <v>0.3125</v>
      </c>
      <c r="J621" s="560">
        <v>0.3125</v>
      </c>
      <c r="K621" s="342">
        <v>0.32291666666666669</v>
      </c>
      <c r="L621" s="565">
        <f t="shared" si="395"/>
        <v>1.0416666666666685E-2</v>
      </c>
      <c r="M621" s="342">
        <v>0.33333333333333331</v>
      </c>
      <c r="N621" s="565">
        <f t="shared" si="396"/>
        <v>1.041666666666663E-2</v>
      </c>
      <c r="O621" s="342">
        <v>0.44791666666666669</v>
      </c>
      <c r="P621" s="565">
        <f t="shared" si="397"/>
        <v>0.11458333333333337</v>
      </c>
      <c r="Q621" s="342">
        <v>0.44791666666666669</v>
      </c>
      <c r="R621" s="342">
        <v>0.5</v>
      </c>
      <c r="S621" s="9">
        <f t="shared" si="419"/>
        <v>5.2083333333333315E-2</v>
      </c>
      <c r="T621" s="342">
        <v>0.44791666666666669</v>
      </c>
      <c r="U621" s="342">
        <v>0.5</v>
      </c>
      <c r="V621" s="9">
        <f t="shared" si="449"/>
        <v>5.2083333333333315E-2</v>
      </c>
      <c r="W621" s="342">
        <v>0.55902777777777779</v>
      </c>
      <c r="X621" s="9">
        <f t="shared" si="431"/>
        <v>5.902777777777779E-2</v>
      </c>
      <c r="Y621" s="342">
        <v>0.56180555555555556</v>
      </c>
      <c r="Z621" s="155">
        <f t="shared" si="385"/>
        <v>2.7777777777777679E-3</v>
      </c>
      <c r="AA621" s="342">
        <v>0.63680555555555551</v>
      </c>
      <c r="AB621" s="565">
        <f t="shared" si="381"/>
        <v>7.4999999999999956E-2</v>
      </c>
      <c r="AC621" s="342">
        <v>0.63680555555555551</v>
      </c>
      <c r="AD621" s="342">
        <v>0.63680555555555551</v>
      </c>
      <c r="AE621" s="9">
        <f t="shared" si="450"/>
        <v>0</v>
      </c>
      <c r="AF621" s="342">
        <v>0.64236111111111105</v>
      </c>
      <c r="AG621" s="342">
        <v>0.64444444444444449</v>
      </c>
      <c r="AH621" s="9">
        <f t="shared" si="398"/>
        <v>2.083333333333437E-3</v>
      </c>
      <c r="AI621" s="154">
        <f t="shared" si="420"/>
        <v>0</v>
      </c>
      <c r="AJ621" s="154">
        <f t="shared" si="421"/>
        <v>3</v>
      </c>
      <c r="AK621" s="342">
        <v>0.64444444444444449</v>
      </c>
      <c r="AL621" s="342">
        <v>0.64583333333333337</v>
      </c>
      <c r="AM621" s="9">
        <f t="shared" si="451"/>
        <v>1.388888888888884E-3</v>
      </c>
      <c r="AN621" s="568">
        <f t="shared" si="399"/>
        <v>0.33333333333333337</v>
      </c>
      <c r="AO621" s="10">
        <f t="shared" si="452"/>
        <v>8</v>
      </c>
      <c r="AP621" s="10">
        <f t="shared" si="453"/>
        <v>0</v>
      </c>
      <c r="AQ621" s="565">
        <f t="shared" si="382"/>
        <v>6.2499999999999958E-2</v>
      </c>
      <c r="AR621" s="10">
        <f t="shared" si="454"/>
        <v>1</v>
      </c>
      <c r="AS621" s="10">
        <f t="shared" si="455"/>
        <v>30</v>
      </c>
      <c r="AT621" s="560">
        <v>0</v>
      </c>
      <c r="AU621" s="560">
        <v>6.9444444444444441E-3</v>
      </c>
      <c r="AV621" s="560">
        <v>0</v>
      </c>
      <c r="AW621" s="546">
        <f t="shared" si="456"/>
        <v>0</v>
      </c>
      <c r="AX621" s="546">
        <f t="shared" si="434"/>
        <v>0</v>
      </c>
      <c r="AY621" s="560">
        <v>0</v>
      </c>
      <c r="AZ621" s="546">
        <f t="shared" si="457"/>
        <v>0</v>
      </c>
      <c r="BA621" s="546">
        <f t="shared" si="458"/>
        <v>0</v>
      </c>
      <c r="BB621" s="560">
        <v>0</v>
      </c>
      <c r="BC621" s="546">
        <f t="shared" si="445"/>
        <v>0</v>
      </c>
      <c r="BD621" s="546">
        <f t="shared" si="446"/>
        <v>0</v>
      </c>
      <c r="BE621" s="560">
        <v>5.5555555555555558E-3</v>
      </c>
      <c r="BF621" s="546">
        <f t="shared" si="417"/>
        <v>0</v>
      </c>
      <c r="BG621" s="546">
        <f t="shared" si="418"/>
        <v>8</v>
      </c>
      <c r="BH621" s="560">
        <v>0</v>
      </c>
      <c r="BI621" s="637">
        <f t="shared" si="447"/>
        <v>0</v>
      </c>
      <c r="BJ621" s="637">
        <f t="shared" si="448"/>
        <v>0</v>
      </c>
      <c r="BK621" s="642">
        <f t="shared" si="383"/>
        <v>60.456071428571427</v>
      </c>
    </row>
    <row r="622" spans="1:63" x14ac:dyDescent="0.25">
      <c r="A622" s="615">
        <v>40884</v>
      </c>
      <c r="B622" s="616">
        <v>12</v>
      </c>
      <c r="C622" s="617">
        <v>1</v>
      </c>
      <c r="D622" s="618" t="s">
        <v>453</v>
      </c>
      <c r="E622" s="618" t="s">
        <v>265</v>
      </c>
      <c r="F622" s="536">
        <v>1243.96</v>
      </c>
      <c r="G622" s="617">
        <v>25</v>
      </c>
      <c r="H622" s="617">
        <v>0</v>
      </c>
      <c r="I622" s="560">
        <v>0.57291666666666663</v>
      </c>
      <c r="J622" s="560">
        <v>0.57291666666666663</v>
      </c>
      <c r="K622" s="342">
        <v>0.57986111111111105</v>
      </c>
      <c r="L622" s="565">
        <f t="shared" si="395"/>
        <v>6.9444444444444198E-3</v>
      </c>
      <c r="M622" s="342">
        <v>0.58680555555555558</v>
      </c>
      <c r="N622" s="565">
        <f t="shared" si="396"/>
        <v>6.9444444444445308E-3</v>
      </c>
      <c r="O622" s="342">
        <v>0.61458333333333337</v>
      </c>
      <c r="P622" s="565">
        <f t="shared" si="397"/>
        <v>2.777777777777779E-2</v>
      </c>
      <c r="Q622" s="342">
        <v>0.61805555555555558</v>
      </c>
      <c r="R622" s="342">
        <v>0.67708333333333337</v>
      </c>
      <c r="S622" s="9">
        <f t="shared" si="419"/>
        <v>5.902777777777779E-2</v>
      </c>
      <c r="T622" s="342">
        <v>0.61805555555555558</v>
      </c>
      <c r="U622" s="342">
        <v>0.67708333333333337</v>
      </c>
      <c r="V622" s="9">
        <f t="shared" si="449"/>
        <v>5.902777777777779E-2</v>
      </c>
      <c r="W622" s="342">
        <v>0.61458333333333337</v>
      </c>
      <c r="X622" s="9">
        <f>W622-O622</f>
        <v>0</v>
      </c>
      <c r="Y622" s="342">
        <v>0.6875</v>
      </c>
      <c r="Z622" s="155">
        <f>Y622-R622</f>
        <v>1.041666666666663E-2</v>
      </c>
      <c r="AA622" s="342">
        <v>0.88541666666666663</v>
      </c>
      <c r="AB622" s="565">
        <f t="shared" si="381"/>
        <v>0.19791666666666663</v>
      </c>
      <c r="AC622" s="342">
        <v>0.875</v>
      </c>
      <c r="AD622" s="342">
        <v>0.875</v>
      </c>
      <c r="AE622" s="9">
        <f t="shared" si="450"/>
        <v>0</v>
      </c>
      <c r="AF622" s="342">
        <v>0.88888888888888884</v>
      </c>
      <c r="AG622" s="342">
        <v>0.89236111111111116</v>
      </c>
      <c r="AH622" s="9">
        <f t="shared" si="398"/>
        <v>3.4722222222223209E-3</v>
      </c>
      <c r="AI622" s="154">
        <f t="shared" si="420"/>
        <v>0</v>
      </c>
      <c r="AJ622" s="154">
        <f t="shared" si="421"/>
        <v>5</v>
      </c>
      <c r="AK622" s="342">
        <v>0.89236111111111116</v>
      </c>
      <c r="AL622" s="342">
        <v>0.89583333333333337</v>
      </c>
      <c r="AM622" s="9">
        <f t="shared" si="451"/>
        <v>3.4722222222222099E-3</v>
      </c>
      <c r="AN622" s="568">
        <f t="shared" si="399"/>
        <v>0.32291666666666674</v>
      </c>
      <c r="AO622" s="10">
        <f t="shared" si="452"/>
        <v>7</v>
      </c>
      <c r="AP622" s="10">
        <f t="shared" si="453"/>
        <v>45</v>
      </c>
      <c r="AQ622" s="565">
        <f t="shared" si="382"/>
        <v>0</v>
      </c>
      <c r="AR622" s="10">
        <f t="shared" si="454"/>
        <v>0</v>
      </c>
      <c r="AS622" s="10">
        <f t="shared" si="455"/>
        <v>0</v>
      </c>
      <c r="AT622" s="560">
        <v>0</v>
      </c>
      <c r="AU622" s="560">
        <v>0</v>
      </c>
      <c r="AV622" s="560">
        <v>0</v>
      </c>
      <c r="AW622" s="546">
        <f t="shared" si="456"/>
        <v>0</v>
      </c>
      <c r="AX622" s="546">
        <f t="shared" si="434"/>
        <v>0</v>
      </c>
      <c r="AY622" s="560">
        <v>0.19791666666666666</v>
      </c>
      <c r="AZ622" s="546">
        <f t="shared" si="457"/>
        <v>4</v>
      </c>
      <c r="BA622" s="546">
        <f t="shared" si="458"/>
        <v>45</v>
      </c>
      <c r="BB622" s="560">
        <v>0</v>
      </c>
      <c r="BC622" s="546">
        <f t="shared" si="445"/>
        <v>0</v>
      </c>
      <c r="BD622" s="546">
        <f t="shared" si="446"/>
        <v>0</v>
      </c>
      <c r="BE622" s="560">
        <v>0</v>
      </c>
      <c r="BF622" s="546">
        <f t="shared" si="417"/>
        <v>0</v>
      </c>
      <c r="BG622" s="546">
        <f t="shared" si="418"/>
        <v>0</v>
      </c>
      <c r="BH622" s="560">
        <v>0</v>
      </c>
      <c r="BI622" s="637">
        <f t="shared" si="447"/>
        <v>0</v>
      </c>
      <c r="BJ622" s="637">
        <f t="shared" si="448"/>
        <v>0</v>
      </c>
      <c r="BK622" s="642">
        <f t="shared" si="383"/>
        <v>49.758400000000002</v>
      </c>
    </row>
    <row r="623" spans="1:63" x14ac:dyDescent="0.25">
      <c r="A623" s="615">
        <v>40884</v>
      </c>
      <c r="B623" s="616">
        <v>12</v>
      </c>
      <c r="C623" s="617">
        <v>4</v>
      </c>
      <c r="D623" s="618" t="s">
        <v>277</v>
      </c>
      <c r="E623" s="618" t="s">
        <v>276</v>
      </c>
      <c r="F623" s="536">
        <v>3605.3</v>
      </c>
      <c r="G623" s="617">
        <v>59</v>
      </c>
      <c r="H623" s="617">
        <v>0</v>
      </c>
      <c r="I623" s="560">
        <v>0.73263888888888884</v>
      </c>
      <c r="J623" s="560">
        <v>0.73263888888888884</v>
      </c>
      <c r="K623" s="342">
        <v>0.73958333333333337</v>
      </c>
      <c r="L623" s="565">
        <f t="shared" si="395"/>
        <v>6.9444444444445308E-3</v>
      </c>
      <c r="M623" s="342">
        <v>0.75</v>
      </c>
      <c r="N623" s="565">
        <f t="shared" si="396"/>
        <v>1.041666666666663E-2</v>
      </c>
      <c r="O623" s="342">
        <v>0.80555555555555547</v>
      </c>
      <c r="P623" s="565">
        <f t="shared" si="397"/>
        <v>5.5555555555555469E-2</v>
      </c>
      <c r="Q623" s="342">
        <v>0.80694444444444446</v>
      </c>
      <c r="R623" s="342">
        <v>0.85</v>
      </c>
      <c r="S623" s="9">
        <f t="shared" ref="S623:S668" si="459">R623-Q623</f>
        <v>4.3055555555555514E-2</v>
      </c>
      <c r="T623" s="342">
        <v>0.80694444444444446</v>
      </c>
      <c r="U623" s="342">
        <v>0.85</v>
      </c>
      <c r="V623" s="9">
        <f t="shared" si="449"/>
        <v>4.3055555555555514E-2</v>
      </c>
      <c r="W623" s="342">
        <v>0.85416666666666663</v>
      </c>
      <c r="X623" s="9">
        <f t="shared" ref="X623:X630" si="460">W623-R623</f>
        <v>4.1666666666666519E-3</v>
      </c>
      <c r="Y623" s="342">
        <v>0.85763888888888884</v>
      </c>
      <c r="Z623" s="155">
        <f t="shared" ref="Z623:Z639" si="461">Y623-W623</f>
        <v>3.4722222222222099E-3</v>
      </c>
      <c r="AA623" s="342">
        <v>0.92986111111111114</v>
      </c>
      <c r="AB623" s="565">
        <f t="shared" si="381"/>
        <v>7.2222222222222299E-2</v>
      </c>
      <c r="AC623" s="342">
        <v>0.92986111111111114</v>
      </c>
      <c r="AD623" s="342">
        <v>0.92986111111111114</v>
      </c>
      <c r="AE623" s="9">
        <f t="shared" si="450"/>
        <v>0</v>
      </c>
      <c r="AF623" s="342">
        <v>0.93402777777777779</v>
      </c>
      <c r="AG623" s="342">
        <v>0.93541666666666667</v>
      </c>
      <c r="AH623" s="9">
        <f t="shared" si="398"/>
        <v>1.388888888888884E-3</v>
      </c>
      <c r="AI623" s="154">
        <f t="shared" si="420"/>
        <v>0</v>
      </c>
      <c r="AJ623" s="154">
        <f t="shared" si="421"/>
        <v>2</v>
      </c>
      <c r="AK623" s="342">
        <v>0.93541666666666667</v>
      </c>
      <c r="AL623" s="342">
        <v>0.9375</v>
      </c>
      <c r="AM623" s="9">
        <f t="shared" si="451"/>
        <v>2.0833333333333259E-3</v>
      </c>
      <c r="AN623" s="568">
        <f t="shared" si="399"/>
        <v>0.20486111111111116</v>
      </c>
      <c r="AO623" s="10">
        <f t="shared" si="452"/>
        <v>4</v>
      </c>
      <c r="AP623" s="10">
        <f t="shared" si="453"/>
        <v>55</v>
      </c>
      <c r="AQ623" s="565">
        <f t="shared" si="382"/>
        <v>6.4583333333333409E-2</v>
      </c>
      <c r="AR623" s="10">
        <f t="shared" si="454"/>
        <v>1</v>
      </c>
      <c r="AS623" s="10">
        <f t="shared" si="455"/>
        <v>33</v>
      </c>
      <c r="AT623" s="560">
        <v>0</v>
      </c>
      <c r="AU623" s="560">
        <v>0</v>
      </c>
      <c r="AV623" s="560">
        <v>0</v>
      </c>
      <c r="AW623" s="546">
        <f t="shared" si="456"/>
        <v>0</v>
      </c>
      <c r="AX623" s="546">
        <f t="shared" si="434"/>
        <v>0</v>
      </c>
      <c r="AY623" s="560">
        <v>0</v>
      </c>
      <c r="AZ623" s="546">
        <f t="shared" si="457"/>
        <v>0</v>
      </c>
      <c r="BA623" s="546">
        <f t="shared" si="458"/>
        <v>0</v>
      </c>
      <c r="BB623" s="560">
        <v>0</v>
      </c>
      <c r="BC623" s="546">
        <f t="shared" si="445"/>
        <v>0</v>
      </c>
      <c r="BD623" s="546">
        <f t="shared" si="446"/>
        <v>0</v>
      </c>
      <c r="BE623" s="560">
        <v>7.6388888888888886E-3</v>
      </c>
      <c r="BF623" s="546">
        <f t="shared" si="417"/>
        <v>0</v>
      </c>
      <c r="BG623" s="546">
        <f t="shared" si="418"/>
        <v>11</v>
      </c>
      <c r="BH623" s="560">
        <v>0</v>
      </c>
      <c r="BI623" s="637">
        <f t="shared" si="447"/>
        <v>0</v>
      </c>
      <c r="BJ623" s="637">
        <f t="shared" si="448"/>
        <v>0</v>
      </c>
      <c r="BK623" s="642">
        <f t="shared" si="383"/>
        <v>61.106779661016951</v>
      </c>
    </row>
    <row r="624" spans="1:63" x14ac:dyDescent="0.25">
      <c r="A624" s="615">
        <v>40884</v>
      </c>
      <c r="B624" s="616">
        <v>12</v>
      </c>
      <c r="C624" s="617">
        <v>1</v>
      </c>
      <c r="D624" s="618" t="s">
        <v>380</v>
      </c>
      <c r="E624" s="618" t="s">
        <v>276</v>
      </c>
      <c r="F624" s="536">
        <v>3599.35</v>
      </c>
      <c r="G624" s="617">
        <v>58</v>
      </c>
      <c r="H624" s="617">
        <v>1</v>
      </c>
      <c r="I624" s="560">
        <v>0.82291666666666663</v>
      </c>
      <c r="J624" s="560">
        <v>0.82291666666666663</v>
      </c>
      <c r="K624" s="342">
        <v>0.89236111111111116</v>
      </c>
      <c r="L624" s="565">
        <f t="shared" si="395"/>
        <v>6.9444444444444531E-2</v>
      </c>
      <c r="M624" s="342">
        <v>0.90972222222222221</v>
      </c>
      <c r="N624" s="565">
        <f t="shared" si="396"/>
        <v>1.7361111111111049E-2</v>
      </c>
      <c r="O624" s="342">
        <v>0.94444444444444453</v>
      </c>
      <c r="P624" s="565">
        <f t="shared" si="397"/>
        <v>3.4722222222222321E-2</v>
      </c>
      <c r="Q624" s="342">
        <v>0.94791666666666663</v>
      </c>
      <c r="R624" s="342">
        <v>0.96527777777777779</v>
      </c>
      <c r="S624" s="9">
        <f t="shared" si="459"/>
        <v>1.736111111111116E-2</v>
      </c>
      <c r="T624" s="342">
        <v>0.94791666666666663</v>
      </c>
      <c r="U624" s="342">
        <v>0.96527777777777779</v>
      </c>
      <c r="V624" s="9">
        <f t="shared" si="449"/>
        <v>1.736111111111116E-2</v>
      </c>
      <c r="W624" s="342">
        <v>0.96527777777777779</v>
      </c>
      <c r="X624" s="9">
        <f t="shared" si="460"/>
        <v>0</v>
      </c>
      <c r="Y624" s="342">
        <v>0.97569444444444453</v>
      </c>
      <c r="Z624" s="155">
        <f t="shared" si="461"/>
        <v>1.0416666666666741E-2</v>
      </c>
      <c r="AA624" s="342">
        <v>1.0486111111111112</v>
      </c>
      <c r="AB624" s="565">
        <f t="shared" si="381"/>
        <v>7.291666666666663E-2</v>
      </c>
      <c r="AC624" s="342">
        <v>1.0486111111111112</v>
      </c>
      <c r="AD624" s="342">
        <v>1.0486111111111112</v>
      </c>
      <c r="AE624" s="9">
        <f t="shared" si="450"/>
        <v>0</v>
      </c>
      <c r="AF624" s="342">
        <v>1.0555555555555556</v>
      </c>
      <c r="AG624" s="342">
        <v>1.0590277777777779</v>
      </c>
      <c r="AH624" s="9">
        <f t="shared" si="398"/>
        <v>3.4722222222223209E-3</v>
      </c>
      <c r="AI624" s="154">
        <f t="shared" si="420"/>
        <v>0</v>
      </c>
      <c r="AJ624" s="154">
        <f t="shared" si="421"/>
        <v>5</v>
      </c>
      <c r="AK624" s="342">
        <v>1.0590277777777779</v>
      </c>
      <c r="AL624" s="342">
        <v>1.0625</v>
      </c>
      <c r="AM624" s="9">
        <f t="shared" si="451"/>
        <v>3.4722222222220989E-3</v>
      </c>
      <c r="AN624" s="568">
        <f t="shared" si="399"/>
        <v>0.23958333333333337</v>
      </c>
      <c r="AO624" s="10">
        <f t="shared" si="452"/>
        <v>5</v>
      </c>
      <c r="AP624" s="10">
        <f t="shared" si="453"/>
        <v>45</v>
      </c>
      <c r="AQ624" s="565">
        <f t="shared" si="382"/>
        <v>5.9027777777777742E-2</v>
      </c>
      <c r="AR624" s="10">
        <f t="shared" si="454"/>
        <v>1</v>
      </c>
      <c r="AS624" s="10">
        <f t="shared" si="455"/>
        <v>25</v>
      </c>
      <c r="AT624" s="560">
        <v>0</v>
      </c>
      <c r="AU624" s="560">
        <v>4.8611111111111112E-3</v>
      </c>
      <c r="AV624" s="560">
        <v>0</v>
      </c>
      <c r="AW624" s="546">
        <f t="shared" si="456"/>
        <v>0</v>
      </c>
      <c r="AX624" s="546">
        <f t="shared" si="434"/>
        <v>0</v>
      </c>
      <c r="AY624" s="560">
        <v>0</v>
      </c>
      <c r="AZ624" s="546">
        <f t="shared" si="457"/>
        <v>0</v>
      </c>
      <c r="BA624" s="546">
        <f t="shared" si="458"/>
        <v>0</v>
      </c>
      <c r="BB624" s="560">
        <v>9.0277777777777787E-3</v>
      </c>
      <c r="BC624" s="546">
        <f t="shared" si="445"/>
        <v>0</v>
      </c>
      <c r="BD624" s="546">
        <f t="shared" si="446"/>
        <v>13</v>
      </c>
      <c r="BE624" s="560">
        <v>0</v>
      </c>
      <c r="BF624" s="546">
        <f t="shared" si="417"/>
        <v>0</v>
      </c>
      <c r="BG624" s="546">
        <f t="shared" si="418"/>
        <v>0</v>
      </c>
      <c r="BH624" s="560">
        <v>0</v>
      </c>
      <c r="BI624" s="637">
        <f t="shared" si="447"/>
        <v>0</v>
      </c>
      <c r="BJ624" s="637">
        <f t="shared" si="448"/>
        <v>0</v>
      </c>
      <c r="BK624" s="642">
        <f t="shared" si="383"/>
        <v>62.057758620689654</v>
      </c>
    </row>
    <row r="625" spans="1:63" ht="30" x14ac:dyDescent="0.25">
      <c r="A625" s="615">
        <v>40885</v>
      </c>
      <c r="B625" s="616">
        <v>12</v>
      </c>
      <c r="C625" s="617">
        <v>13</v>
      </c>
      <c r="D625" s="618" t="s">
        <v>33</v>
      </c>
      <c r="E625" s="618" t="s">
        <v>501</v>
      </c>
      <c r="F625" s="536">
        <v>3393.54</v>
      </c>
      <c r="G625" s="617">
        <v>53</v>
      </c>
      <c r="H625" s="617">
        <v>5</v>
      </c>
      <c r="I625" s="560">
        <v>1.3888888888888888E-2</v>
      </c>
      <c r="J625" s="560">
        <v>1.3888888888888888E-2</v>
      </c>
      <c r="K625" s="342">
        <v>3.125E-2</v>
      </c>
      <c r="L625" s="565">
        <f t="shared" si="395"/>
        <v>1.7361111111111112E-2</v>
      </c>
      <c r="M625" s="342">
        <v>4.1666666666666664E-2</v>
      </c>
      <c r="N625" s="565">
        <f t="shared" si="396"/>
        <v>1.0416666666666664E-2</v>
      </c>
      <c r="O625" s="342">
        <v>8.3333333333333329E-2</v>
      </c>
      <c r="P625" s="565">
        <f t="shared" si="397"/>
        <v>4.1666666666666664E-2</v>
      </c>
      <c r="Q625" s="342">
        <v>8.3333333333333329E-2</v>
      </c>
      <c r="R625" s="342">
        <v>0.125</v>
      </c>
      <c r="S625" s="9">
        <f t="shared" si="459"/>
        <v>4.1666666666666671E-2</v>
      </c>
      <c r="T625" s="342">
        <v>8.3333333333333329E-2</v>
      </c>
      <c r="U625" s="342">
        <v>0.125</v>
      </c>
      <c r="V625" s="9">
        <f t="shared" si="449"/>
        <v>4.1666666666666671E-2</v>
      </c>
      <c r="W625" s="342">
        <v>0.125</v>
      </c>
      <c r="X625" s="9">
        <f t="shared" si="460"/>
        <v>0</v>
      </c>
      <c r="Y625" s="342">
        <v>0.14097222222222222</v>
      </c>
      <c r="Z625" s="155">
        <f t="shared" si="461"/>
        <v>1.5972222222222221E-2</v>
      </c>
      <c r="AA625" s="342">
        <v>0.26319444444444445</v>
      </c>
      <c r="AB625" s="565">
        <f t="shared" si="381"/>
        <v>0.12222222222222223</v>
      </c>
      <c r="AC625" s="342">
        <v>0.26319444444444445</v>
      </c>
      <c r="AD625" s="342">
        <v>0.26319444444444445</v>
      </c>
      <c r="AE625" s="9">
        <f t="shared" si="450"/>
        <v>0</v>
      </c>
      <c r="AF625" s="342">
        <v>0.27083333333333331</v>
      </c>
      <c r="AG625" s="342">
        <v>0.27430555555555552</v>
      </c>
      <c r="AH625" s="9">
        <f t="shared" si="398"/>
        <v>3.4722222222222099E-3</v>
      </c>
      <c r="AI625" s="154">
        <f t="shared" si="420"/>
        <v>0</v>
      </c>
      <c r="AJ625" s="154">
        <f t="shared" si="421"/>
        <v>5</v>
      </c>
      <c r="AK625" s="342">
        <v>0.27430555555555552</v>
      </c>
      <c r="AL625" s="342">
        <v>0.27777777777777779</v>
      </c>
      <c r="AM625" s="9">
        <f t="shared" si="451"/>
        <v>3.4722222222222654E-3</v>
      </c>
      <c r="AN625" s="568">
        <f t="shared" si="399"/>
        <v>0.2638888888888889</v>
      </c>
      <c r="AO625" s="10">
        <f t="shared" si="452"/>
        <v>6</v>
      </c>
      <c r="AP625" s="10">
        <f t="shared" si="453"/>
        <v>20</v>
      </c>
      <c r="AQ625" s="565">
        <f t="shared" si="382"/>
        <v>7.5694444444444453E-2</v>
      </c>
      <c r="AR625" s="10">
        <f t="shared" si="454"/>
        <v>1</v>
      </c>
      <c r="AS625" s="10">
        <f t="shared" si="455"/>
        <v>49</v>
      </c>
      <c r="AT625" s="560">
        <v>0</v>
      </c>
      <c r="AU625" s="560">
        <v>0</v>
      </c>
      <c r="AV625" s="560">
        <v>0</v>
      </c>
      <c r="AW625" s="546">
        <f t="shared" si="456"/>
        <v>0</v>
      </c>
      <c r="AX625" s="546">
        <f t="shared" si="434"/>
        <v>0</v>
      </c>
      <c r="AY625" s="560">
        <v>0</v>
      </c>
      <c r="AZ625" s="546">
        <f t="shared" si="457"/>
        <v>0</v>
      </c>
      <c r="BA625" s="546">
        <f t="shared" si="458"/>
        <v>0</v>
      </c>
      <c r="BB625" s="560">
        <v>4.1666666666666666E-3</v>
      </c>
      <c r="BC625" s="546">
        <f t="shared" si="445"/>
        <v>0</v>
      </c>
      <c r="BD625" s="546">
        <f t="shared" si="446"/>
        <v>6</v>
      </c>
      <c r="BE625" s="560">
        <v>4.2361111111111106E-2</v>
      </c>
      <c r="BF625" s="546">
        <f t="shared" si="417"/>
        <v>1</v>
      </c>
      <c r="BG625" s="546">
        <f t="shared" si="418"/>
        <v>1</v>
      </c>
      <c r="BH625" s="560">
        <v>0</v>
      </c>
      <c r="BI625" s="637">
        <f t="shared" si="447"/>
        <v>0</v>
      </c>
      <c r="BJ625" s="637">
        <f t="shared" si="448"/>
        <v>0</v>
      </c>
      <c r="BK625" s="642">
        <f t="shared" si="383"/>
        <v>64.029056603773583</v>
      </c>
    </row>
    <row r="626" spans="1:63" x14ac:dyDescent="0.25">
      <c r="A626" s="615">
        <v>40885</v>
      </c>
      <c r="B626" s="616">
        <v>12</v>
      </c>
      <c r="C626" s="617">
        <v>7</v>
      </c>
      <c r="D626" s="618" t="s">
        <v>243</v>
      </c>
      <c r="E626" s="618" t="s">
        <v>507</v>
      </c>
      <c r="F626" s="536">
        <v>3733.96</v>
      </c>
      <c r="G626" s="617">
        <v>58</v>
      </c>
      <c r="H626" s="617">
        <v>1</v>
      </c>
      <c r="I626" s="560">
        <v>0.1875</v>
      </c>
      <c r="J626" s="560">
        <v>0.1875</v>
      </c>
      <c r="K626" s="342">
        <v>0.19444444444444445</v>
      </c>
      <c r="L626" s="565">
        <f t="shared" si="395"/>
        <v>6.9444444444444475E-3</v>
      </c>
      <c r="M626" s="342">
        <v>0.20486111111111113</v>
      </c>
      <c r="N626" s="565">
        <f t="shared" si="396"/>
        <v>1.0416666666666685E-2</v>
      </c>
      <c r="O626" s="342">
        <v>0.25</v>
      </c>
      <c r="P626" s="565">
        <f t="shared" si="397"/>
        <v>4.5138888888888867E-2</v>
      </c>
      <c r="Q626" s="342">
        <v>0.25347222222222221</v>
      </c>
      <c r="R626" s="342">
        <v>0.31597222222222221</v>
      </c>
      <c r="S626" s="9">
        <f t="shared" si="459"/>
        <v>6.25E-2</v>
      </c>
      <c r="T626" s="342">
        <v>0.25347222222222221</v>
      </c>
      <c r="U626" s="342">
        <v>0.31597222222222221</v>
      </c>
      <c r="V626" s="9">
        <f t="shared" ref="V626:V631" si="462">U626-T626</f>
        <v>6.25E-2</v>
      </c>
      <c r="W626" s="342">
        <v>0.31736111111111115</v>
      </c>
      <c r="X626" s="9">
        <f t="shared" si="460"/>
        <v>1.3888888888889395E-3</v>
      </c>
      <c r="Y626" s="342">
        <v>0.31736111111111115</v>
      </c>
      <c r="Z626" s="155">
        <f t="shared" si="461"/>
        <v>0</v>
      </c>
      <c r="AA626" s="342">
        <v>0.43402777777777773</v>
      </c>
      <c r="AB626" s="565">
        <f t="shared" si="381"/>
        <v>0.11666666666666659</v>
      </c>
      <c r="AC626" s="342">
        <v>0.43402777777777773</v>
      </c>
      <c r="AD626" s="342">
        <v>0.43402777777777773</v>
      </c>
      <c r="AE626" s="9">
        <f t="shared" ref="AE626:AE631" si="463">AD626-AC626</f>
        <v>0</v>
      </c>
      <c r="AF626" s="342">
        <v>0.44097222222222227</v>
      </c>
      <c r="AG626" s="342">
        <v>0.44444444444444442</v>
      </c>
      <c r="AH626" s="9">
        <f t="shared" si="398"/>
        <v>3.4722222222221544E-3</v>
      </c>
      <c r="AI626" s="154">
        <f t="shared" si="420"/>
        <v>0</v>
      </c>
      <c r="AJ626" s="154">
        <f t="shared" si="421"/>
        <v>5</v>
      </c>
      <c r="AK626" s="342">
        <v>0.44444444444444442</v>
      </c>
      <c r="AL626" s="342">
        <v>0.44791666666666669</v>
      </c>
      <c r="AM626" s="9">
        <f t="shared" ref="AM626:AM631" si="464">AL626-AK626</f>
        <v>3.4722222222222654E-3</v>
      </c>
      <c r="AN626" s="568">
        <f t="shared" si="399"/>
        <v>0.26041666666666669</v>
      </c>
      <c r="AO626" s="10">
        <f t="shared" ref="AO626:AO631" si="465">HOUR(AN626)</f>
        <v>6</v>
      </c>
      <c r="AP626" s="10">
        <f t="shared" ref="AP626:AP631" si="466">MINUTE(AN626)</f>
        <v>15</v>
      </c>
      <c r="AQ626" s="565">
        <f t="shared" si="382"/>
        <v>5.694444444444436E-2</v>
      </c>
      <c r="AR626" s="10">
        <f t="shared" ref="AR626:AR631" si="467">HOUR(AQ626)</f>
        <v>1</v>
      </c>
      <c r="AS626" s="10">
        <f t="shared" ref="AS626:AS631" si="468">MINUTE(AQ626)</f>
        <v>22</v>
      </c>
      <c r="AT626" s="560">
        <v>0</v>
      </c>
      <c r="AU626" s="560">
        <v>0</v>
      </c>
      <c r="AV626" s="560">
        <v>0</v>
      </c>
      <c r="AW626" s="546">
        <f t="shared" ref="AW626:AW631" si="469">HOUR(AV626)</f>
        <v>0</v>
      </c>
      <c r="AX626" s="546">
        <f t="shared" si="434"/>
        <v>0</v>
      </c>
      <c r="AY626" s="560">
        <v>0</v>
      </c>
      <c r="AZ626" s="546">
        <f t="shared" ref="AZ626:AZ631" si="470">HOUR(AY626)</f>
        <v>0</v>
      </c>
      <c r="BA626" s="546">
        <f t="shared" ref="BA626:BA631" si="471">MINUTE(AY626)</f>
        <v>0</v>
      </c>
      <c r="BB626" s="560">
        <v>0</v>
      </c>
      <c r="BC626" s="546">
        <f t="shared" ref="BC626:BC631" si="472">HOUR(BB626)</f>
        <v>0</v>
      </c>
      <c r="BD626" s="546">
        <f t="shared" ref="BD626:BD631" si="473">MINUTE(BB626)</f>
        <v>0</v>
      </c>
      <c r="BE626" s="560">
        <v>5.9722222222222225E-2</v>
      </c>
      <c r="BF626" s="546">
        <f t="shared" ref="BF626:BF631" si="474">HOUR(BE626)</f>
        <v>1</v>
      </c>
      <c r="BG626" s="546">
        <f t="shared" ref="BG626:BG631" si="475">MINUTE(BE626)</f>
        <v>26</v>
      </c>
      <c r="BH626" s="560">
        <v>0</v>
      </c>
      <c r="BI626" s="637">
        <f t="shared" ref="BI626:BI640" si="476">HOUR(BH626)</f>
        <v>0</v>
      </c>
      <c r="BJ626" s="637">
        <f t="shared" ref="BJ626:BJ640" si="477">MINUTE(BH626)</f>
        <v>0</v>
      </c>
      <c r="BK626" s="642">
        <f t="shared" si="383"/>
        <v>64.378620689655179</v>
      </c>
    </row>
    <row r="627" spans="1:63" x14ac:dyDescent="0.25">
      <c r="A627" s="615">
        <v>40885</v>
      </c>
      <c r="B627" s="616">
        <v>12</v>
      </c>
      <c r="C627" s="617">
        <v>5</v>
      </c>
      <c r="D627" s="618" t="s">
        <v>277</v>
      </c>
      <c r="E627" s="618" t="s">
        <v>276</v>
      </c>
      <c r="F627" s="536">
        <v>3658.58</v>
      </c>
      <c r="G627" s="617">
        <v>59</v>
      </c>
      <c r="H627" s="617">
        <v>0</v>
      </c>
      <c r="I627" s="560">
        <v>0.46875</v>
      </c>
      <c r="J627" s="560">
        <v>0.46875</v>
      </c>
      <c r="K627" s="342">
        <v>0.47916666666666669</v>
      </c>
      <c r="L627" s="565">
        <f t="shared" si="395"/>
        <v>1.0416666666666685E-2</v>
      </c>
      <c r="M627" s="342">
        <v>0.4861111111111111</v>
      </c>
      <c r="N627" s="565">
        <f t="shared" si="396"/>
        <v>6.9444444444444198E-3</v>
      </c>
      <c r="O627" s="342">
        <v>0.52777777777777779</v>
      </c>
      <c r="P627" s="565">
        <f t="shared" si="397"/>
        <v>4.1666666666666685E-2</v>
      </c>
      <c r="Q627" s="342">
        <v>0.53125</v>
      </c>
      <c r="R627" s="342">
        <v>0.57638888888888895</v>
      </c>
      <c r="S627" s="9">
        <f t="shared" si="459"/>
        <v>4.5138888888888951E-2</v>
      </c>
      <c r="T627" s="342">
        <v>0.53125</v>
      </c>
      <c r="U627" s="342">
        <v>0.57638888888888895</v>
      </c>
      <c r="V627" s="9">
        <f t="shared" si="462"/>
        <v>4.5138888888888951E-2</v>
      </c>
      <c r="W627" s="342">
        <v>0.57847222222222217</v>
      </c>
      <c r="X627" s="9">
        <f t="shared" si="460"/>
        <v>2.0833333333332149E-3</v>
      </c>
      <c r="Y627" s="342">
        <v>0.57916666666666672</v>
      </c>
      <c r="Z627" s="155">
        <f t="shared" si="461"/>
        <v>6.94444444444553E-4</v>
      </c>
      <c r="AA627" s="342">
        <v>0.6479166666666667</v>
      </c>
      <c r="AB627" s="565">
        <f t="shared" si="381"/>
        <v>6.8749999999999978E-2</v>
      </c>
      <c r="AC627" s="342">
        <v>0.6479166666666667</v>
      </c>
      <c r="AD627" s="342">
        <v>0.6479166666666667</v>
      </c>
      <c r="AE627" s="9">
        <f t="shared" si="463"/>
        <v>0</v>
      </c>
      <c r="AF627" s="342">
        <v>0.65625</v>
      </c>
      <c r="AG627" s="342">
        <v>0.65972222222222221</v>
      </c>
      <c r="AH627" s="9">
        <f t="shared" si="398"/>
        <v>3.4722222222222099E-3</v>
      </c>
      <c r="AI627" s="154">
        <f t="shared" si="420"/>
        <v>0</v>
      </c>
      <c r="AJ627" s="154">
        <f t="shared" si="421"/>
        <v>5</v>
      </c>
      <c r="AK627" s="342">
        <v>0.65972222222222221</v>
      </c>
      <c r="AL627" s="342">
        <v>0.66319444444444442</v>
      </c>
      <c r="AM627" s="9">
        <f t="shared" si="464"/>
        <v>3.4722222222222099E-3</v>
      </c>
      <c r="AN627" s="568">
        <f t="shared" si="399"/>
        <v>0.19444444444444442</v>
      </c>
      <c r="AO627" s="10">
        <f t="shared" si="465"/>
        <v>4</v>
      </c>
      <c r="AP627" s="10">
        <f t="shared" si="466"/>
        <v>40</v>
      </c>
      <c r="AQ627" s="565">
        <f t="shared" si="382"/>
        <v>5.6249999999999981E-2</v>
      </c>
      <c r="AR627" s="10">
        <f t="shared" si="467"/>
        <v>1</v>
      </c>
      <c r="AS627" s="10">
        <f t="shared" si="468"/>
        <v>21</v>
      </c>
      <c r="AT627" s="560">
        <v>0</v>
      </c>
      <c r="AU627" s="560">
        <v>0</v>
      </c>
      <c r="AV627" s="560">
        <v>0</v>
      </c>
      <c r="AW627" s="546">
        <f t="shared" si="469"/>
        <v>0</v>
      </c>
      <c r="AX627" s="546">
        <f t="shared" si="434"/>
        <v>0</v>
      </c>
      <c r="AY627" s="560">
        <v>0</v>
      </c>
      <c r="AZ627" s="546">
        <f t="shared" si="470"/>
        <v>0</v>
      </c>
      <c r="BA627" s="546">
        <f t="shared" si="471"/>
        <v>0</v>
      </c>
      <c r="BB627" s="560">
        <v>0</v>
      </c>
      <c r="BC627" s="546">
        <f t="shared" si="472"/>
        <v>0</v>
      </c>
      <c r="BD627" s="546">
        <f t="shared" si="473"/>
        <v>0</v>
      </c>
      <c r="BE627" s="560">
        <v>1.2499999999999999E-2</v>
      </c>
      <c r="BF627" s="546">
        <f t="shared" si="474"/>
        <v>0</v>
      </c>
      <c r="BG627" s="546">
        <f t="shared" si="475"/>
        <v>18</v>
      </c>
      <c r="BH627" s="560">
        <v>0</v>
      </c>
      <c r="BI627" s="637">
        <f t="shared" si="476"/>
        <v>0</v>
      </c>
      <c r="BJ627" s="637">
        <f t="shared" si="477"/>
        <v>0</v>
      </c>
      <c r="BK627" s="642">
        <f t="shared" si="383"/>
        <v>62.009830508474572</v>
      </c>
    </row>
    <row r="628" spans="1:63" x14ac:dyDescent="0.25">
      <c r="A628" s="615">
        <v>40885</v>
      </c>
      <c r="B628" s="616">
        <v>12</v>
      </c>
      <c r="C628" s="617">
        <v>3</v>
      </c>
      <c r="D628" s="618" t="s">
        <v>346</v>
      </c>
      <c r="E628" s="618" t="s">
        <v>225</v>
      </c>
      <c r="F628" s="536">
        <v>3589.24</v>
      </c>
      <c r="G628" s="617">
        <v>58</v>
      </c>
      <c r="H628" s="617">
        <v>1</v>
      </c>
      <c r="I628" s="560">
        <v>0.58333333333333337</v>
      </c>
      <c r="J628" s="560">
        <v>0.58333333333333337</v>
      </c>
      <c r="K628" s="342">
        <v>0.58680555555555558</v>
      </c>
      <c r="L628" s="565">
        <f t="shared" si="395"/>
        <v>3.4722222222222099E-3</v>
      </c>
      <c r="M628" s="342">
        <v>0.59375</v>
      </c>
      <c r="N628" s="565">
        <f t="shared" si="396"/>
        <v>6.9444444444444198E-3</v>
      </c>
      <c r="O628" s="342">
        <v>0.63194444444444442</v>
      </c>
      <c r="P628" s="565">
        <f t="shared" si="397"/>
        <v>3.819444444444442E-2</v>
      </c>
      <c r="Q628" s="342">
        <v>0.6333333333333333</v>
      </c>
      <c r="R628" s="342">
        <v>0.6875</v>
      </c>
      <c r="S628" s="9">
        <f t="shared" si="459"/>
        <v>5.4166666666666696E-2</v>
      </c>
      <c r="T628" s="342">
        <v>0.6333333333333333</v>
      </c>
      <c r="U628" s="342">
        <v>0.6875</v>
      </c>
      <c r="V628" s="9">
        <f t="shared" si="462"/>
        <v>5.4166666666666696E-2</v>
      </c>
      <c r="W628" s="342">
        <v>0.68888888888888899</v>
      </c>
      <c r="X628" s="9">
        <f t="shared" si="460"/>
        <v>1.388888888888995E-3</v>
      </c>
      <c r="Y628" s="342">
        <v>0.69097222222222221</v>
      </c>
      <c r="Z628" s="155">
        <f t="shared" si="461"/>
        <v>2.0833333333332149E-3</v>
      </c>
      <c r="AA628" s="342">
        <v>0.77708333333333324</v>
      </c>
      <c r="AB628" s="565">
        <f t="shared" si="381"/>
        <v>8.6111111111111027E-2</v>
      </c>
      <c r="AC628" s="342">
        <v>0.77708333333333324</v>
      </c>
      <c r="AD628" s="342">
        <v>0.77708333333333324</v>
      </c>
      <c r="AE628" s="9">
        <f t="shared" si="463"/>
        <v>0</v>
      </c>
      <c r="AF628" s="342">
        <v>0.78472222222222221</v>
      </c>
      <c r="AG628" s="342">
        <v>0.78819444444444453</v>
      </c>
      <c r="AH628" s="9">
        <f t="shared" si="398"/>
        <v>3.4722222222223209E-3</v>
      </c>
      <c r="AI628" s="154">
        <f t="shared" si="420"/>
        <v>0</v>
      </c>
      <c r="AJ628" s="154">
        <f t="shared" si="421"/>
        <v>5</v>
      </c>
      <c r="AK628" s="342">
        <v>0.78819444444444453</v>
      </c>
      <c r="AL628" s="342">
        <v>0.79166666666666663</v>
      </c>
      <c r="AM628" s="9">
        <f t="shared" si="464"/>
        <v>3.4722222222220989E-3</v>
      </c>
      <c r="AN628" s="568">
        <f t="shared" si="399"/>
        <v>0.20833333333333326</v>
      </c>
      <c r="AO628" s="10">
        <f t="shared" si="465"/>
        <v>5</v>
      </c>
      <c r="AP628" s="10">
        <f t="shared" si="466"/>
        <v>0</v>
      </c>
      <c r="AQ628" s="565">
        <f t="shared" si="382"/>
        <v>6.2499999999999917E-2</v>
      </c>
      <c r="AR628" s="10">
        <f t="shared" si="467"/>
        <v>1</v>
      </c>
      <c r="AS628" s="10">
        <f t="shared" si="468"/>
        <v>30</v>
      </c>
      <c r="AT628" s="560">
        <v>0</v>
      </c>
      <c r="AU628" s="560">
        <v>0</v>
      </c>
      <c r="AV628" s="560">
        <v>0</v>
      </c>
      <c r="AW628" s="546">
        <f t="shared" si="469"/>
        <v>0</v>
      </c>
      <c r="AX628" s="546">
        <f t="shared" si="434"/>
        <v>0</v>
      </c>
      <c r="AY628" s="560">
        <v>0</v>
      </c>
      <c r="AZ628" s="546">
        <f t="shared" si="470"/>
        <v>0</v>
      </c>
      <c r="BA628" s="546">
        <f t="shared" si="471"/>
        <v>0</v>
      </c>
      <c r="BB628" s="560">
        <v>0</v>
      </c>
      <c r="BC628" s="546">
        <f t="shared" si="472"/>
        <v>0</v>
      </c>
      <c r="BD628" s="546">
        <f t="shared" si="473"/>
        <v>0</v>
      </c>
      <c r="BE628" s="560">
        <v>2.361111111111111E-2</v>
      </c>
      <c r="BF628" s="546">
        <f t="shared" si="474"/>
        <v>0</v>
      </c>
      <c r="BG628" s="546">
        <f t="shared" si="475"/>
        <v>34</v>
      </c>
      <c r="BH628" s="560">
        <v>0</v>
      </c>
      <c r="BI628" s="637">
        <f t="shared" si="476"/>
        <v>0</v>
      </c>
      <c r="BJ628" s="637">
        <f t="shared" si="477"/>
        <v>0</v>
      </c>
      <c r="BK628" s="642">
        <f t="shared" si="383"/>
        <v>61.883448275862065</v>
      </c>
    </row>
    <row r="629" spans="1:63" x14ac:dyDescent="0.25">
      <c r="A629" s="615">
        <v>40885</v>
      </c>
      <c r="B629" s="616">
        <v>12</v>
      </c>
      <c r="C629" s="617">
        <v>2</v>
      </c>
      <c r="D629" s="618" t="s">
        <v>380</v>
      </c>
      <c r="E629" s="618" t="s">
        <v>276</v>
      </c>
      <c r="F629" s="536">
        <v>3598.97</v>
      </c>
      <c r="G629" s="617">
        <v>58</v>
      </c>
      <c r="H629" s="617">
        <v>1</v>
      </c>
      <c r="I629" s="560">
        <v>0.6875</v>
      </c>
      <c r="J629" s="560">
        <v>0.6875</v>
      </c>
      <c r="K629" s="342">
        <v>0.69444444444444453</v>
      </c>
      <c r="L629" s="565">
        <f t="shared" si="395"/>
        <v>6.9444444444445308E-3</v>
      </c>
      <c r="M629" s="342">
        <v>0.70138888888888884</v>
      </c>
      <c r="N629" s="565">
        <f t="shared" si="396"/>
        <v>6.9444444444443088E-3</v>
      </c>
      <c r="O629" s="342">
        <v>0.7402777777777777</v>
      </c>
      <c r="P629" s="565">
        <f t="shared" si="397"/>
        <v>3.8888888888888862E-2</v>
      </c>
      <c r="Q629" s="342">
        <v>0.74513888888888891</v>
      </c>
      <c r="R629" s="342">
        <v>0.80972222222222223</v>
      </c>
      <c r="S629" s="9">
        <f t="shared" si="459"/>
        <v>6.4583333333333326E-2</v>
      </c>
      <c r="T629" s="342">
        <v>0.74513888888888891</v>
      </c>
      <c r="U629" s="342">
        <v>0.80972222222222223</v>
      </c>
      <c r="V629" s="9">
        <f t="shared" si="462"/>
        <v>6.4583333333333326E-2</v>
      </c>
      <c r="W629" s="342">
        <v>0.81527777777777777</v>
      </c>
      <c r="X629" s="9">
        <f t="shared" si="460"/>
        <v>5.5555555555555358E-3</v>
      </c>
      <c r="Y629" s="342">
        <v>0.81666666666666676</v>
      </c>
      <c r="Z629" s="155">
        <f t="shared" si="461"/>
        <v>1.388888888888995E-3</v>
      </c>
      <c r="AA629" s="342">
        <v>0.9277777777777777</v>
      </c>
      <c r="AB629" s="565">
        <f t="shared" si="381"/>
        <v>0.11111111111111094</v>
      </c>
      <c r="AC629" s="342">
        <v>0.9277777777777777</v>
      </c>
      <c r="AD629" s="342">
        <v>0.9277777777777777</v>
      </c>
      <c r="AE629" s="9">
        <f t="shared" si="463"/>
        <v>0</v>
      </c>
      <c r="AF629" s="342">
        <v>0.93402777777777779</v>
      </c>
      <c r="AG629" s="342">
        <v>0.9375</v>
      </c>
      <c r="AH629" s="9">
        <f t="shared" si="398"/>
        <v>3.4722222222222099E-3</v>
      </c>
      <c r="AI629" s="154">
        <f t="shared" si="420"/>
        <v>0</v>
      </c>
      <c r="AJ629" s="154">
        <f t="shared" si="421"/>
        <v>5</v>
      </c>
      <c r="AK629" s="342">
        <v>0.9375</v>
      </c>
      <c r="AL629" s="342">
        <v>0.94097222222222221</v>
      </c>
      <c r="AM629" s="9">
        <f t="shared" si="464"/>
        <v>3.4722222222222099E-3</v>
      </c>
      <c r="AN629" s="568">
        <f t="shared" si="399"/>
        <v>0.25347222222222221</v>
      </c>
      <c r="AO629" s="10">
        <f t="shared" si="465"/>
        <v>6</v>
      </c>
      <c r="AP629" s="10">
        <f t="shared" si="466"/>
        <v>5</v>
      </c>
      <c r="AQ629" s="565">
        <f t="shared" si="382"/>
        <v>7.2222222222222049E-2</v>
      </c>
      <c r="AR629" s="10">
        <f t="shared" si="467"/>
        <v>1</v>
      </c>
      <c r="AS629" s="10">
        <f t="shared" si="468"/>
        <v>44</v>
      </c>
      <c r="AT629" s="560">
        <v>0</v>
      </c>
      <c r="AU629" s="560">
        <v>3.2638888888888891E-2</v>
      </c>
      <c r="AV629" s="560">
        <v>0</v>
      </c>
      <c r="AW629" s="546">
        <f t="shared" si="469"/>
        <v>0</v>
      </c>
      <c r="AX629" s="546">
        <f t="shared" si="434"/>
        <v>0</v>
      </c>
      <c r="AY629" s="560">
        <v>0</v>
      </c>
      <c r="AZ629" s="546">
        <f t="shared" si="470"/>
        <v>0</v>
      </c>
      <c r="BA629" s="546">
        <f t="shared" si="471"/>
        <v>0</v>
      </c>
      <c r="BB629" s="560">
        <v>0</v>
      </c>
      <c r="BC629" s="546">
        <f t="shared" si="472"/>
        <v>0</v>
      </c>
      <c r="BD629" s="546">
        <f t="shared" si="473"/>
        <v>0</v>
      </c>
      <c r="BE629" s="560">
        <v>6.2499999999999995E-3</v>
      </c>
      <c r="BF629" s="546">
        <f t="shared" si="474"/>
        <v>0</v>
      </c>
      <c r="BG629" s="546">
        <f t="shared" si="475"/>
        <v>9</v>
      </c>
      <c r="BH629" s="560">
        <v>0</v>
      </c>
      <c r="BI629" s="637">
        <f t="shared" si="476"/>
        <v>0</v>
      </c>
      <c r="BJ629" s="637">
        <f t="shared" si="477"/>
        <v>0</v>
      </c>
      <c r="BK629" s="642">
        <f t="shared" si="383"/>
        <v>62.051206896551719</v>
      </c>
    </row>
    <row r="630" spans="1:63" x14ac:dyDescent="0.25">
      <c r="A630" s="615">
        <v>40885</v>
      </c>
      <c r="B630" s="616">
        <v>12</v>
      </c>
      <c r="C630" s="617">
        <v>1</v>
      </c>
      <c r="D630" s="618" t="s">
        <v>480</v>
      </c>
      <c r="E630" s="618" t="s">
        <v>265</v>
      </c>
      <c r="F630" s="536">
        <v>3351.72</v>
      </c>
      <c r="G630" s="617">
        <v>55</v>
      </c>
      <c r="H630" s="617">
        <v>4</v>
      </c>
      <c r="I630" s="560">
        <v>0.85416666666666663</v>
      </c>
      <c r="J630" s="560">
        <v>0.85416666666666663</v>
      </c>
      <c r="K630" s="342">
        <v>0.85763888888888884</v>
      </c>
      <c r="L630" s="565">
        <f t="shared" si="395"/>
        <v>3.4722222222222099E-3</v>
      </c>
      <c r="M630" s="342">
        <v>0.86458333333333337</v>
      </c>
      <c r="N630" s="565">
        <f t="shared" si="396"/>
        <v>6.9444444444445308E-3</v>
      </c>
      <c r="O630" s="342">
        <v>0.90625</v>
      </c>
      <c r="P630" s="565">
        <f t="shared" si="397"/>
        <v>4.166666666666663E-2</v>
      </c>
      <c r="Q630" s="342">
        <v>0.90833333333333333</v>
      </c>
      <c r="R630" s="342">
        <v>0.96527777777777779</v>
      </c>
      <c r="S630" s="9">
        <f t="shared" si="459"/>
        <v>5.6944444444444464E-2</v>
      </c>
      <c r="T630" s="342">
        <v>0.90833333333333333</v>
      </c>
      <c r="U630" s="342">
        <v>0.96527777777777779</v>
      </c>
      <c r="V630" s="9">
        <f t="shared" si="462"/>
        <v>5.6944444444444464E-2</v>
      </c>
      <c r="W630" s="342">
        <v>0.97569444444444453</v>
      </c>
      <c r="X630" s="9">
        <f t="shared" si="460"/>
        <v>1.0416666666666741E-2</v>
      </c>
      <c r="Y630" s="342">
        <v>0.97777777777777775</v>
      </c>
      <c r="Z630" s="155">
        <f t="shared" si="461"/>
        <v>2.0833333333332149E-3</v>
      </c>
      <c r="AA630" s="342">
        <v>1.125</v>
      </c>
      <c r="AB630" s="565">
        <f t="shared" si="381"/>
        <v>0.14722222222222225</v>
      </c>
      <c r="AC630" s="342">
        <v>1.125</v>
      </c>
      <c r="AD630" s="342">
        <v>1.125</v>
      </c>
      <c r="AE630" s="9">
        <f t="shared" si="463"/>
        <v>0</v>
      </c>
      <c r="AF630" s="342">
        <v>1.1319444444444444</v>
      </c>
      <c r="AG630" s="342">
        <v>1.1354166666666667</v>
      </c>
      <c r="AH630" s="9">
        <f t="shared" si="398"/>
        <v>3.4722222222223209E-3</v>
      </c>
      <c r="AI630" s="154">
        <f t="shared" si="420"/>
        <v>0</v>
      </c>
      <c r="AJ630" s="154">
        <f t="shared" si="421"/>
        <v>5</v>
      </c>
      <c r="AK630" s="342">
        <v>1.1354166666666667</v>
      </c>
      <c r="AL630" s="342">
        <v>1.1388888888888888</v>
      </c>
      <c r="AM630" s="9">
        <f t="shared" si="464"/>
        <v>3.4722222222220989E-3</v>
      </c>
      <c r="AN630" s="568">
        <f t="shared" si="399"/>
        <v>0.28472222222222221</v>
      </c>
      <c r="AO630" s="10">
        <f t="shared" si="465"/>
        <v>6</v>
      </c>
      <c r="AP630" s="10">
        <f t="shared" si="466"/>
        <v>50</v>
      </c>
      <c r="AQ630" s="565">
        <f t="shared" si="382"/>
        <v>7.4305555555555583E-2</v>
      </c>
      <c r="AR630" s="10">
        <f t="shared" si="467"/>
        <v>1</v>
      </c>
      <c r="AS630" s="10">
        <f t="shared" si="468"/>
        <v>47</v>
      </c>
      <c r="AT630" s="560">
        <v>0</v>
      </c>
      <c r="AU630" s="560">
        <v>2.0833333333333332E-2</v>
      </c>
      <c r="AV630" s="560">
        <v>0</v>
      </c>
      <c r="AW630" s="546">
        <f t="shared" si="469"/>
        <v>0</v>
      </c>
      <c r="AX630" s="546">
        <f t="shared" si="434"/>
        <v>0</v>
      </c>
      <c r="AY630" s="560">
        <v>0</v>
      </c>
      <c r="AZ630" s="546">
        <f t="shared" si="470"/>
        <v>0</v>
      </c>
      <c r="BA630" s="546">
        <f t="shared" si="471"/>
        <v>0</v>
      </c>
      <c r="BB630" s="560">
        <v>0</v>
      </c>
      <c r="BC630" s="546">
        <f t="shared" si="472"/>
        <v>0</v>
      </c>
      <c r="BD630" s="546">
        <f t="shared" si="473"/>
        <v>0</v>
      </c>
      <c r="BE630" s="560">
        <v>5.2083333333333336E-2</v>
      </c>
      <c r="BF630" s="546">
        <f t="shared" si="474"/>
        <v>1</v>
      </c>
      <c r="BG630" s="546">
        <f t="shared" si="475"/>
        <v>15</v>
      </c>
      <c r="BH630" s="560">
        <v>0</v>
      </c>
      <c r="BI630" s="637">
        <f t="shared" si="476"/>
        <v>0</v>
      </c>
      <c r="BJ630" s="637">
        <f t="shared" si="477"/>
        <v>0</v>
      </c>
      <c r="BK630" s="642">
        <f t="shared" si="383"/>
        <v>60.940363636363635</v>
      </c>
    </row>
    <row r="631" spans="1:63" x14ac:dyDescent="0.25">
      <c r="A631" s="615">
        <v>40886</v>
      </c>
      <c r="B631" s="616">
        <v>12</v>
      </c>
      <c r="C631" s="617">
        <v>14</v>
      </c>
      <c r="D631" s="618" t="s">
        <v>33</v>
      </c>
      <c r="E631" s="618" t="s">
        <v>307</v>
      </c>
      <c r="F631" s="536">
        <v>3532.21</v>
      </c>
      <c r="G631" s="617">
        <v>55</v>
      </c>
      <c r="H631" s="617">
        <v>4</v>
      </c>
      <c r="I631" s="560">
        <v>0.97222222222222221</v>
      </c>
      <c r="J631" s="560">
        <v>0.97222222222222221</v>
      </c>
      <c r="K631" s="342">
        <v>0.97916666666666663</v>
      </c>
      <c r="L631" s="565">
        <f t="shared" si="395"/>
        <v>6.9444444444444198E-3</v>
      </c>
      <c r="M631" s="342">
        <v>0.98611111111111116</v>
      </c>
      <c r="N631" s="565">
        <f t="shared" si="396"/>
        <v>6.9444444444445308E-3</v>
      </c>
      <c r="O631" s="342">
        <v>1.0138888888888888</v>
      </c>
      <c r="P631" s="565">
        <f t="shared" si="397"/>
        <v>2.7777777777777679E-2</v>
      </c>
      <c r="Q631" s="342">
        <v>1.0173611111111112</v>
      </c>
      <c r="R631" s="342">
        <v>1.0833333333333333</v>
      </c>
      <c r="S631" s="9">
        <f t="shared" si="459"/>
        <v>6.5972222222222099E-2</v>
      </c>
      <c r="T631" s="342">
        <v>1.0173611111111112</v>
      </c>
      <c r="U631" s="342">
        <v>1.0833333333333333</v>
      </c>
      <c r="V631" s="9">
        <f t="shared" si="462"/>
        <v>6.5972222222222099E-2</v>
      </c>
      <c r="W631" s="342">
        <v>1.0465277777777777</v>
      </c>
      <c r="X631" s="9">
        <f>W631-O631</f>
        <v>3.2638888888888884E-2</v>
      </c>
      <c r="Y631" s="342">
        <v>1.0472222222222223</v>
      </c>
      <c r="Z631" s="155">
        <f t="shared" si="461"/>
        <v>6.94444444444553E-4</v>
      </c>
      <c r="AA631" s="342">
        <v>1.2652777777777777</v>
      </c>
      <c r="AB631" s="565">
        <f t="shared" si="381"/>
        <v>0.21805555555555545</v>
      </c>
      <c r="AC631" s="342">
        <v>1.2652777777777777</v>
      </c>
      <c r="AD631" s="342">
        <v>1.2652777777777777</v>
      </c>
      <c r="AE631" s="9">
        <f t="shared" si="463"/>
        <v>0</v>
      </c>
      <c r="AF631" s="342">
        <v>1.2708333333333333</v>
      </c>
      <c r="AG631" s="342">
        <v>1.2743055555555556</v>
      </c>
      <c r="AH631" s="9">
        <f t="shared" si="398"/>
        <v>3.4722222222223209E-3</v>
      </c>
      <c r="AI631" s="154">
        <f t="shared" si="420"/>
        <v>0</v>
      </c>
      <c r="AJ631" s="154">
        <f t="shared" si="421"/>
        <v>5</v>
      </c>
      <c r="AK631" s="342">
        <v>1.2743055555555556</v>
      </c>
      <c r="AL631" s="342">
        <v>1.2777777777777779</v>
      </c>
      <c r="AM631" s="9">
        <f t="shared" si="464"/>
        <v>3.4722222222223209E-3</v>
      </c>
      <c r="AN631" s="568">
        <f t="shared" si="399"/>
        <v>0.30555555555555569</v>
      </c>
      <c r="AO631" s="10">
        <f t="shared" si="465"/>
        <v>7</v>
      </c>
      <c r="AP631" s="10">
        <f t="shared" si="466"/>
        <v>20</v>
      </c>
      <c r="AQ631" s="565">
        <f t="shared" si="382"/>
        <v>9.0972222222222121E-2</v>
      </c>
      <c r="AR631" s="10">
        <f t="shared" si="467"/>
        <v>2</v>
      </c>
      <c r="AS631" s="10">
        <f t="shared" si="468"/>
        <v>11</v>
      </c>
      <c r="AT631" s="560">
        <v>0</v>
      </c>
      <c r="AU631" s="560">
        <v>0</v>
      </c>
      <c r="AV631" s="560">
        <v>0</v>
      </c>
      <c r="AW631" s="546">
        <f t="shared" si="469"/>
        <v>0</v>
      </c>
      <c r="AX631" s="546">
        <f t="shared" si="434"/>
        <v>0</v>
      </c>
      <c r="AY631" s="560">
        <v>0</v>
      </c>
      <c r="AZ631" s="546">
        <f t="shared" si="470"/>
        <v>0</v>
      </c>
      <c r="BA631" s="546">
        <f t="shared" si="471"/>
        <v>0</v>
      </c>
      <c r="BB631" s="560">
        <v>0</v>
      </c>
      <c r="BC631" s="546">
        <f t="shared" si="472"/>
        <v>0</v>
      </c>
      <c r="BD631" s="546">
        <f t="shared" si="473"/>
        <v>0</v>
      </c>
      <c r="BE631" s="560">
        <v>0.12708333333333333</v>
      </c>
      <c r="BF631" s="546">
        <f t="shared" si="474"/>
        <v>3</v>
      </c>
      <c r="BG631" s="546">
        <f t="shared" si="475"/>
        <v>3</v>
      </c>
      <c r="BH631" s="560">
        <v>0</v>
      </c>
      <c r="BI631" s="637">
        <f t="shared" si="476"/>
        <v>0</v>
      </c>
      <c r="BJ631" s="637">
        <f t="shared" si="477"/>
        <v>0</v>
      </c>
      <c r="BK631" s="642">
        <f t="shared" si="383"/>
        <v>64.221999999999994</v>
      </c>
    </row>
    <row r="632" spans="1:63" x14ac:dyDescent="0.25">
      <c r="A632" s="615">
        <v>40886</v>
      </c>
      <c r="B632" s="616">
        <v>12</v>
      </c>
      <c r="C632" s="617">
        <v>6</v>
      </c>
      <c r="D632" s="618" t="s">
        <v>277</v>
      </c>
      <c r="E632" s="618" t="s">
        <v>276</v>
      </c>
      <c r="F632" s="536">
        <v>3354.11</v>
      </c>
      <c r="G632" s="617">
        <v>54</v>
      </c>
      <c r="H632" s="617">
        <v>4</v>
      </c>
      <c r="I632" s="560">
        <v>0.14583333333333334</v>
      </c>
      <c r="J632" s="560">
        <v>0.14583333333333334</v>
      </c>
      <c r="K632" s="342">
        <v>0.15277777777777776</v>
      </c>
      <c r="L632" s="565">
        <f t="shared" si="395"/>
        <v>6.9444444444444198E-3</v>
      </c>
      <c r="M632" s="342">
        <v>0.16666666666666666</v>
      </c>
      <c r="N632" s="565">
        <f t="shared" si="396"/>
        <v>1.3888888888888895E-2</v>
      </c>
      <c r="O632" s="342">
        <v>0.20833333333333334</v>
      </c>
      <c r="P632" s="565">
        <f t="shared" si="397"/>
        <v>4.1666666666666685E-2</v>
      </c>
      <c r="Q632" s="342">
        <v>0.21180555555555555</v>
      </c>
      <c r="R632" s="342">
        <v>0.29166666666666669</v>
      </c>
      <c r="S632" s="9">
        <f t="shared" si="459"/>
        <v>7.9861111111111133E-2</v>
      </c>
      <c r="T632" s="342">
        <v>0.21180555555555555</v>
      </c>
      <c r="U632" s="342">
        <v>0.29166666666666669</v>
      </c>
      <c r="V632" s="9">
        <f t="shared" ref="V632:V665" si="478">U632-T632</f>
        <v>7.9861111111111133E-2</v>
      </c>
      <c r="W632" s="342">
        <v>0.56944444444444442</v>
      </c>
      <c r="X632" s="9">
        <f t="shared" ref="X632:X639" si="479">W632-R632</f>
        <v>0.27777777777777773</v>
      </c>
      <c r="Y632" s="342">
        <v>0.58194444444444449</v>
      </c>
      <c r="Z632" s="155">
        <f t="shared" si="461"/>
        <v>1.2500000000000067E-2</v>
      </c>
      <c r="AA632" s="342">
        <v>0.68680555555555556</v>
      </c>
      <c r="AB632" s="565">
        <f t="shared" si="381"/>
        <v>0.10486111111111107</v>
      </c>
      <c r="AC632" s="342">
        <v>0.68680555555555556</v>
      </c>
      <c r="AD632" s="342">
        <v>0.68680555555555556</v>
      </c>
      <c r="AE632" s="9">
        <f t="shared" ref="AE632:AE665" si="480">AD632-AC632</f>
        <v>0</v>
      </c>
      <c r="AF632" s="342">
        <v>0.69444444444444453</v>
      </c>
      <c r="AG632" s="342">
        <v>0.69791666666666663</v>
      </c>
      <c r="AH632" s="9">
        <f t="shared" si="398"/>
        <v>3.4722222222220989E-3</v>
      </c>
      <c r="AI632" s="154">
        <f t="shared" si="420"/>
        <v>0</v>
      </c>
      <c r="AJ632" s="154">
        <f t="shared" si="421"/>
        <v>5</v>
      </c>
      <c r="AK632" s="342">
        <v>0.69791666666666663</v>
      </c>
      <c r="AL632" s="342">
        <v>0.70138888888888884</v>
      </c>
      <c r="AM632" s="9">
        <f t="shared" ref="AM632:AM640" si="481">AL632-AK632</f>
        <v>3.4722222222222099E-3</v>
      </c>
      <c r="AN632" s="568">
        <f t="shared" si="399"/>
        <v>0.55555555555555547</v>
      </c>
      <c r="AO632" s="10">
        <f t="shared" ref="AO632:AO640" si="482">HOUR(AN632)</f>
        <v>13</v>
      </c>
      <c r="AP632" s="10">
        <f t="shared" ref="AP632:AP640" si="483">MINUTE(AN632)</f>
        <v>20</v>
      </c>
      <c r="AQ632" s="565">
        <f t="shared" si="382"/>
        <v>6.2499999999999965E-2</v>
      </c>
      <c r="AR632" s="10">
        <f t="shared" ref="AR632:AR647" si="484">HOUR(AQ632)</f>
        <v>1</v>
      </c>
      <c r="AS632" s="10">
        <f t="shared" ref="AS632:AS647" si="485">MINUTE(AQ632)</f>
        <v>30</v>
      </c>
      <c r="AT632" s="560">
        <v>0</v>
      </c>
      <c r="AU632" s="560">
        <v>0</v>
      </c>
      <c r="AV632" s="560">
        <v>0</v>
      </c>
      <c r="AW632" s="546">
        <f t="shared" ref="AW632:AW640" si="486">HOUR(AV632)</f>
        <v>0</v>
      </c>
      <c r="AX632" s="546">
        <f t="shared" si="434"/>
        <v>0</v>
      </c>
      <c r="AY632" s="560">
        <v>0</v>
      </c>
      <c r="AZ632" s="546">
        <f t="shared" ref="AZ632:AZ640" si="487">HOUR(AY632)</f>
        <v>0</v>
      </c>
      <c r="BA632" s="546">
        <f t="shared" ref="BA632:BA640" si="488">MINUTE(AY632)</f>
        <v>0</v>
      </c>
      <c r="BB632" s="560">
        <v>0</v>
      </c>
      <c r="BC632" s="546">
        <f t="shared" ref="BC632:BC640" si="489">HOUR(BB632)</f>
        <v>0</v>
      </c>
      <c r="BD632" s="546">
        <f t="shared" ref="BD632:BD640" si="490">MINUTE(BB632)</f>
        <v>0</v>
      </c>
      <c r="BE632" s="560">
        <v>4.2361111111111106E-2</v>
      </c>
      <c r="BF632" s="546">
        <f t="shared" ref="BF632:BF672" si="491">HOUR(BE632)</f>
        <v>1</v>
      </c>
      <c r="BG632" s="546">
        <f t="shared" ref="BG632:BG672" si="492">MINUTE(BE632)</f>
        <v>1</v>
      </c>
      <c r="BH632" s="560">
        <v>0</v>
      </c>
      <c r="BI632" s="637">
        <f t="shared" si="476"/>
        <v>0</v>
      </c>
      <c r="BJ632" s="637">
        <f t="shared" si="477"/>
        <v>0</v>
      </c>
      <c r="BK632" s="642">
        <f t="shared" si="383"/>
        <v>62.113148148148149</v>
      </c>
    </row>
    <row r="633" spans="1:63" x14ac:dyDescent="0.25">
      <c r="A633" s="615">
        <v>40886</v>
      </c>
      <c r="B633" s="616">
        <v>12</v>
      </c>
      <c r="C633" s="617">
        <v>8</v>
      </c>
      <c r="D633" s="618" t="s">
        <v>243</v>
      </c>
      <c r="E633" s="618" t="s">
        <v>506</v>
      </c>
      <c r="F633" s="536">
        <v>3193.62</v>
      </c>
      <c r="G633" s="617">
        <v>51</v>
      </c>
      <c r="H633" s="617">
        <v>7</v>
      </c>
      <c r="I633" s="560">
        <v>0.59722222222222221</v>
      </c>
      <c r="J633" s="560">
        <v>0.59722222222222221</v>
      </c>
      <c r="K633" s="342">
        <v>0.60416666666666663</v>
      </c>
      <c r="L633" s="565">
        <f t="shared" si="395"/>
        <v>6.9444444444444198E-3</v>
      </c>
      <c r="M633" s="342">
        <v>0.61458333333333337</v>
      </c>
      <c r="N633" s="565">
        <f t="shared" si="396"/>
        <v>1.0416666666666741E-2</v>
      </c>
      <c r="O633" s="342">
        <v>0.63541666666666663</v>
      </c>
      <c r="P633" s="565">
        <f t="shared" si="397"/>
        <v>2.0833333333333259E-2</v>
      </c>
      <c r="Q633" s="342">
        <v>0.6430555555555556</v>
      </c>
      <c r="R633" s="342">
        <v>0.65902777777777777</v>
      </c>
      <c r="S633" s="9">
        <f t="shared" si="459"/>
        <v>1.5972222222222165E-2</v>
      </c>
      <c r="T633" s="342">
        <v>0.6430555555555556</v>
      </c>
      <c r="U633" s="342">
        <v>0.65902777777777777</v>
      </c>
      <c r="V633" s="9">
        <f t="shared" si="478"/>
        <v>1.5972222222222165E-2</v>
      </c>
      <c r="W633" s="342">
        <v>0.71527777777777779</v>
      </c>
      <c r="X633" s="9">
        <f t="shared" si="479"/>
        <v>5.6250000000000022E-2</v>
      </c>
      <c r="Y633" s="342">
        <v>0.71597222222222223</v>
      </c>
      <c r="Z633" s="155">
        <f t="shared" si="461"/>
        <v>6.9444444444444198E-4</v>
      </c>
      <c r="AA633" s="342">
        <v>0.82500000000000007</v>
      </c>
      <c r="AB633" s="565">
        <f t="shared" si="381"/>
        <v>0.10902777777777783</v>
      </c>
      <c r="AC633" s="342">
        <v>0.82500000000000007</v>
      </c>
      <c r="AD633" s="342">
        <v>0.82500000000000007</v>
      </c>
      <c r="AE633" s="9">
        <f t="shared" si="480"/>
        <v>0</v>
      </c>
      <c r="AF633" s="342">
        <v>0.83333333333333337</v>
      </c>
      <c r="AG633" s="342">
        <v>0.83680555555555547</v>
      </c>
      <c r="AH633" s="9">
        <f t="shared" si="398"/>
        <v>3.4722222222220989E-3</v>
      </c>
      <c r="AI633" s="154">
        <f t="shared" si="420"/>
        <v>0</v>
      </c>
      <c r="AJ633" s="154">
        <f t="shared" si="421"/>
        <v>5</v>
      </c>
      <c r="AK633" s="342">
        <v>0.83680555555555547</v>
      </c>
      <c r="AL633" s="342">
        <v>0.84027777777777779</v>
      </c>
      <c r="AM633" s="9">
        <f t="shared" si="481"/>
        <v>3.4722222222223209E-3</v>
      </c>
      <c r="AN633" s="568">
        <f t="shared" si="399"/>
        <v>0.24305555555555558</v>
      </c>
      <c r="AO633" s="10">
        <f t="shared" si="482"/>
        <v>5</v>
      </c>
      <c r="AP633" s="10">
        <f t="shared" si="483"/>
        <v>50</v>
      </c>
      <c r="AQ633" s="565">
        <f t="shared" si="382"/>
        <v>5.4861111111111166E-2</v>
      </c>
      <c r="AR633" s="10">
        <f t="shared" si="484"/>
        <v>1</v>
      </c>
      <c r="AS633" s="10">
        <f t="shared" si="485"/>
        <v>19</v>
      </c>
      <c r="AT633" s="560">
        <v>0</v>
      </c>
      <c r="AU633" s="560">
        <v>0</v>
      </c>
      <c r="AV633" s="560">
        <v>0</v>
      </c>
      <c r="AW633" s="546">
        <f t="shared" si="486"/>
        <v>0</v>
      </c>
      <c r="AX633" s="546">
        <f t="shared" si="434"/>
        <v>0</v>
      </c>
      <c r="AY633" s="560">
        <v>0</v>
      </c>
      <c r="AZ633" s="546">
        <f t="shared" si="487"/>
        <v>0</v>
      </c>
      <c r="BA633" s="546">
        <f t="shared" si="488"/>
        <v>0</v>
      </c>
      <c r="BB633" s="560">
        <v>0</v>
      </c>
      <c r="BC633" s="546">
        <f t="shared" si="489"/>
        <v>0</v>
      </c>
      <c r="BD633" s="546">
        <f t="shared" si="490"/>
        <v>0</v>
      </c>
      <c r="BE633" s="560">
        <v>5.4166666666666669E-2</v>
      </c>
      <c r="BF633" s="546">
        <f t="shared" si="491"/>
        <v>1</v>
      </c>
      <c r="BG633" s="546">
        <f t="shared" si="492"/>
        <v>18</v>
      </c>
      <c r="BH633" s="560">
        <v>3.472222222222222E-3</v>
      </c>
      <c r="BI633" s="637">
        <f t="shared" si="476"/>
        <v>0</v>
      </c>
      <c r="BJ633" s="637">
        <f t="shared" si="477"/>
        <v>5</v>
      </c>
      <c r="BK633" s="642">
        <f t="shared" si="383"/>
        <v>62.62</v>
      </c>
    </row>
    <row r="634" spans="1:63" x14ac:dyDescent="0.25">
      <c r="A634" s="615">
        <v>40886</v>
      </c>
      <c r="B634" s="616">
        <v>12</v>
      </c>
      <c r="C634" s="617">
        <v>15</v>
      </c>
      <c r="D634" s="618" t="s">
        <v>33</v>
      </c>
      <c r="E634" s="618" t="s">
        <v>444</v>
      </c>
      <c r="F634" s="536">
        <v>3586.53</v>
      </c>
      <c r="G634" s="617">
        <v>59</v>
      </c>
      <c r="H634" s="617">
        <v>0</v>
      </c>
      <c r="I634" s="560">
        <v>0.66666666666666663</v>
      </c>
      <c r="J634" s="560">
        <v>0.66666666666666663</v>
      </c>
      <c r="K634" s="342">
        <v>0.67708333333333337</v>
      </c>
      <c r="L634" s="565">
        <f t="shared" si="395"/>
        <v>1.0416666666666741E-2</v>
      </c>
      <c r="M634" s="342">
        <v>0.70833333333333337</v>
      </c>
      <c r="N634" s="565">
        <f t="shared" si="396"/>
        <v>3.125E-2</v>
      </c>
      <c r="O634" s="342">
        <v>0.79999999999999993</v>
      </c>
      <c r="P634" s="565">
        <f t="shared" si="397"/>
        <v>9.1666666666666563E-2</v>
      </c>
      <c r="Q634" s="342">
        <v>0.80208333333333337</v>
      </c>
      <c r="R634" s="342">
        <v>0.86805555555555547</v>
      </c>
      <c r="S634" s="9">
        <f t="shared" si="459"/>
        <v>6.5972222222222099E-2</v>
      </c>
      <c r="T634" s="342">
        <v>0.80208333333333337</v>
      </c>
      <c r="U634" s="342">
        <v>0.86805555555555547</v>
      </c>
      <c r="V634" s="9">
        <f t="shared" si="478"/>
        <v>6.5972222222222099E-2</v>
      </c>
      <c r="W634" s="342">
        <v>0.95486111111111116</v>
      </c>
      <c r="X634" s="9">
        <f t="shared" si="479"/>
        <v>8.6805555555555691E-2</v>
      </c>
      <c r="Y634" s="342">
        <v>0.9555555555555556</v>
      </c>
      <c r="Z634" s="155">
        <f t="shared" si="461"/>
        <v>6.9444444444444198E-4</v>
      </c>
      <c r="AA634" s="342">
        <v>1.2395833333333333</v>
      </c>
      <c r="AB634" s="565">
        <f t="shared" si="381"/>
        <v>0.28402777777777766</v>
      </c>
      <c r="AC634" s="342">
        <v>1.2395833333333333</v>
      </c>
      <c r="AD634" s="342">
        <v>1.2395833333333333</v>
      </c>
      <c r="AE634" s="9">
        <f t="shared" si="480"/>
        <v>0</v>
      </c>
      <c r="AF634" s="342">
        <v>1.2465277777777779</v>
      </c>
      <c r="AG634" s="342">
        <v>1.2486111111111111</v>
      </c>
      <c r="AH634" s="9">
        <f t="shared" si="398"/>
        <v>2.0833333333332149E-3</v>
      </c>
      <c r="AI634" s="154">
        <f t="shared" si="420"/>
        <v>0</v>
      </c>
      <c r="AJ634" s="154">
        <f t="shared" si="421"/>
        <v>3</v>
      </c>
      <c r="AK634" s="342">
        <v>1.2486111111111111</v>
      </c>
      <c r="AL634" s="342">
        <v>1.25</v>
      </c>
      <c r="AM634" s="9">
        <f t="shared" si="481"/>
        <v>1.388888888888884E-3</v>
      </c>
      <c r="AN634" s="568">
        <f t="shared" si="399"/>
        <v>0.58333333333333337</v>
      </c>
      <c r="AO634" s="10">
        <f t="shared" si="482"/>
        <v>14</v>
      </c>
      <c r="AP634" s="10">
        <f t="shared" si="483"/>
        <v>0</v>
      </c>
      <c r="AQ634" s="565">
        <f t="shared" si="382"/>
        <v>0.18888888888888877</v>
      </c>
      <c r="AR634" s="10">
        <f t="shared" si="484"/>
        <v>4</v>
      </c>
      <c r="AS634" s="10">
        <f t="shared" si="485"/>
        <v>32</v>
      </c>
      <c r="AT634" s="560">
        <v>0</v>
      </c>
      <c r="AU634" s="560">
        <v>0</v>
      </c>
      <c r="AV634" s="560">
        <v>0</v>
      </c>
      <c r="AW634" s="546">
        <f t="shared" si="486"/>
        <v>0</v>
      </c>
      <c r="AX634" s="546">
        <f t="shared" si="434"/>
        <v>0</v>
      </c>
      <c r="AY634" s="560">
        <v>8.3333333333333329E-2</v>
      </c>
      <c r="AZ634" s="546">
        <f t="shared" si="487"/>
        <v>2</v>
      </c>
      <c r="BA634" s="546">
        <f t="shared" si="488"/>
        <v>0</v>
      </c>
      <c r="BB634" s="560">
        <v>3.472222222222222E-3</v>
      </c>
      <c r="BC634" s="546">
        <f t="shared" si="489"/>
        <v>0</v>
      </c>
      <c r="BD634" s="546">
        <f t="shared" si="490"/>
        <v>5</v>
      </c>
      <c r="BE634" s="560">
        <v>8.3333333333333332E-3</v>
      </c>
      <c r="BF634" s="546">
        <f t="shared" si="491"/>
        <v>0</v>
      </c>
      <c r="BG634" s="546">
        <f t="shared" si="492"/>
        <v>12</v>
      </c>
      <c r="BH634" s="560">
        <v>0</v>
      </c>
      <c r="BI634" s="637">
        <f t="shared" si="476"/>
        <v>0</v>
      </c>
      <c r="BJ634" s="637">
        <f t="shared" si="477"/>
        <v>0</v>
      </c>
      <c r="BK634" s="642">
        <f t="shared" si="383"/>
        <v>60.788644067796611</v>
      </c>
    </row>
    <row r="635" spans="1:63" ht="30" x14ac:dyDescent="0.25">
      <c r="A635" s="615">
        <v>40887</v>
      </c>
      <c r="B635" s="616">
        <v>12</v>
      </c>
      <c r="C635" s="617">
        <v>16</v>
      </c>
      <c r="D635" s="618" t="s">
        <v>33</v>
      </c>
      <c r="E635" s="618" t="s">
        <v>509</v>
      </c>
      <c r="F635" s="536">
        <v>3471.74</v>
      </c>
      <c r="G635" s="617">
        <v>56</v>
      </c>
      <c r="H635" s="617">
        <v>3</v>
      </c>
      <c r="I635" s="560">
        <v>7.2916666666666671E-2</v>
      </c>
      <c r="J635" s="560">
        <v>7.2916666666666671E-2</v>
      </c>
      <c r="K635" s="342">
        <v>7.9861111111111105E-2</v>
      </c>
      <c r="L635" s="565">
        <f t="shared" si="395"/>
        <v>6.9444444444444337E-3</v>
      </c>
      <c r="M635" s="342">
        <v>9.0277777777777776E-2</v>
      </c>
      <c r="N635" s="565">
        <f t="shared" si="396"/>
        <v>1.0416666666666671E-2</v>
      </c>
      <c r="O635" s="342">
        <v>0.11805555555555557</v>
      </c>
      <c r="P635" s="565">
        <f t="shared" si="397"/>
        <v>2.777777777777779E-2</v>
      </c>
      <c r="Q635" s="342">
        <v>0.125</v>
      </c>
      <c r="R635" s="342">
        <v>0.18402777777777779</v>
      </c>
      <c r="S635" s="9">
        <f t="shared" si="459"/>
        <v>5.902777777777779E-2</v>
      </c>
      <c r="T635" s="342">
        <v>0.125</v>
      </c>
      <c r="U635" s="342">
        <v>0.18402777777777779</v>
      </c>
      <c r="V635" s="9">
        <f t="shared" si="478"/>
        <v>5.902777777777779E-2</v>
      </c>
      <c r="W635" s="342">
        <v>0.18958333333333333</v>
      </c>
      <c r="X635" s="9">
        <f t="shared" si="479"/>
        <v>5.5555555555555358E-3</v>
      </c>
      <c r="Y635" s="342">
        <v>0.19097222222222221</v>
      </c>
      <c r="Z635" s="155">
        <f t="shared" si="461"/>
        <v>1.388888888888884E-3</v>
      </c>
      <c r="AA635" s="342">
        <v>0.28263888888888888</v>
      </c>
      <c r="AB635" s="565">
        <f t="shared" si="381"/>
        <v>9.1666666666666674E-2</v>
      </c>
      <c r="AC635" s="342">
        <v>0.28263888888888888</v>
      </c>
      <c r="AD635" s="342">
        <v>0.28263888888888888</v>
      </c>
      <c r="AE635" s="9">
        <f t="shared" si="480"/>
        <v>0</v>
      </c>
      <c r="AF635" s="342">
        <v>0.28819444444444448</v>
      </c>
      <c r="AG635" s="342">
        <v>0.29166666666666669</v>
      </c>
      <c r="AH635" s="9">
        <f t="shared" si="398"/>
        <v>3.4722222222222099E-3</v>
      </c>
      <c r="AI635" s="154">
        <f t="shared" si="420"/>
        <v>0</v>
      </c>
      <c r="AJ635" s="154">
        <f t="shared" si="421"/>
        <v>5</v>
      </c>
      <c r="AK635" s="342">
        <v>0.29166666666666669</v>
      </c>
      <c r="AL635" s="342">
        <v>0.2951388888888889</v>
      </c>
      <c r="AM635" s="9">
        <f t="shared" si="481"/>
        <v>3.4722222222222099E-3</v>
      </c>
      <c r="AN635" s="568">
        <f t="shared" si="399"/>
        <v>0.22222222222222221</v>
      </c>
      <c r="AO635" s="10">
        <f t="shared" si="482"/>
        <v>5</v>
      </c>
      <c r="AP635" s="10">
        <f t="shared" si="483"/>
        <v>20</v>
      </c>
      <c r="AQ635" s="565">
        <f t="shared" si="382"/>
        <v>6.666666666666668E-2</v>
      </c>
      <c r="AR635" s="10">
        <f t="shared" si="484"/>
        <v>1</v>
      </c>
      <c r="AS635" s="10">
        <f t="shared" si="485"/>
        <v>36</v>
      </c>
      <c r="AT635" s="560">
        <v>0</v>
      </c>
      <c r="AU635" s="560">
        <v>1.8749999999999999E-2</v>
      </c>
      <c r="AV635" s="560">
        <v>0</v>
      </c>
      <c r="AW635" s="546">
        <f t="shared" si="486"/>
        <v>0</v>
      </c>
      <c r="AX635" s="546">
        <f t="shared" si="434"/>
        <v>0</v>
      </c>
      <c r="AY635" s="560">
        <v>0</v>
      </c>
      <c r="AZ635" s="546">
        <f t="shared" si="487"/>
        <v>0</v>
      </c>
      <c r="BA635" s="546">
        <f t="shared" si="488"/>
        <v>0</v>
      </c>
      <c r="BB635" s="560">
        <v>1.3888888888888889E-3</v>
      </c>
      <c r="BC635" s="546">
        <f t="shared" si="489"/>
        <v>0</v>
      </c>
      <c r="BD635" s="546">
        <f t="shared" si="490"/>
        <v>2</v>
      </c>
      <c r="BE635" s="560">
        <v>4.8611111111111112E-3</v>
      </c>
      <c r="BF635" s="546">
        <f t="shared" si="491"/>
        <v>0</v>
      </c>
      <c r="BG635" s="546">
        <f t="shared" si="492"/>
        <v>7</v>
      </c>
      <c r="BH635" s="560">
        <v>0</v>
      </c>
      <c r="BI635" s="637">
        <f t="shared" si="476"/>
        <v>0</v>
      </c>
      <c r="BJ635" s="637">
        <f t="shared" si="477"/>
        <v>0</v>
      </c>
      <c r="BK635" s="642">
        <f t="shared" si="383"/>
        <v>61.995357142857138</v>
      </c>
    </row>
    <row r="636" spans="1:63" x14ac:dyDescent="0.25">
      <c r="A636" s="615">
        <v>40887</v>
      </c>
      <c r="B636" s="616">
        <v>12</v>
      </c>
      <c r="C636" s="617">
        <v>1</v>
      </c>
      <c r="D636" s="618" t="s">
        <v>224</v>
      </c>
      <c r="E636" s="618" t="s">
        <v>225</v>
      </c>
      <c r="F636" s="536">
        <v>3569.79</v>
      </c>
      <c r="G636" s="617">
        <v>57</v>
      </c>
      <c r="H636" s="617">
        <v>1</v>
      </c>
      <c r="I636" s="560">
        <v>0.80555555555555547</v>
      </c>
      <c r="J636" s="560">
        <v>0.80555555555555547</v>
      </c>
      <c r="K636" s="342">
        <v>0.8125</v>
      </c>
      <c r="L636" s="565">
        <f t="shared" si="395"/>
        <v>6.9444444444445308E-3</v>
      </c>
      <c r="M636" s="342">
        <v>0.82291666666666663</v>
      </c>
      <c r="N636" s="565">
        <f t="shared" si="396"/>
        <v>1.041666666666663E-2</v>
      </c>
      <c r="O636" s="342">
        <v>0.85416666666666663</v>
      </c>
      <c r="P636" s="565">
        <f t="shared" si="397"/>
        <v>3.125E-2</v>
      </c>
      <c r="Q636" s="342">
        <v>0.85763888888888884</v>
      </c>
      <c r="R636" s="342">
        <v>0.89930555555555547</v>
      </c>
      <c r="S636" s="9">
        <f t="shared" si="459"/>
        <v>4.166666666666663E-2</v>
      </c>
      <c r="T636" s="342">
        <v>0.85763888888888884</v>
      </c>
      <c r="U636" s="342">
        <v>0.89930555555555547</v>
      </c>
      <c r="V636" s="9">
        <f t="shared" si="478"/>
        <v>4.166666666666663E-2</v>
      </c>
      <c r="W636" s="342">
        <v>0.9</v>
      </c>
      <c r="X636" s="9">
        <f t="shared" si="479"/>
        <v>6.94444444444553E-4</v>
      </c>
      <c r="Y636" s="342">
        <v>0.9</v>
      </c>
      <c r="Z636" s="155">
        <f t="shared" si="461"/>
        <v>0</v>
      </c>
      <c r="AA636" s="342">
        <v>0.96388888888888891</v>
      </c>
      <c r="AB636" s="565">
        <f t="shared" si="381"/>
        <v>6.3888888888888884E-2</v>
      </c>
      <c r="AC636" s="342">
        <v>0.96388888888888891</v>
      </c>
      <c r="AD636" s="342">
        <v>0.96388888888888891</v>
      </c>
      <c r="AE636" s="9">
        <f t="shared" si="480"/>
        <v>0</v>
      </c>
      <c r="AF636" s="342">
        <v>0.96875</v>
      </c>
      <c r="AG636" s="342">
        <v>0.97083333333333333</v>
      </c>
      <c r="AH636" s="9">
        <f t="shared" si="398"/>
        <v>2.0833333333333259E-3</v>
      </c>
      <c r="AI636" s="154">
        <f t="shared" si="420"/>
        <v>0</v>
      </c>
      <c r="AJ636" s="154">
        <f t="shared" si="421"/>
        <v>3</v>
      </c>
      <c r="AK636" s="342">
        <v>0.97083333333333333</v>
      </c>
      <c r="AL636" s="342">
        <v>0.97222222222222221</v>
      </c>
      <c r="AM636" s="9">
        <f t="shared" si="481"/>
        <v>1.388888888888884E-3</v>
      </c>
      <c r="AN636" s="568">
        <f t="shared" si="399"/>
        <v>0.16666666666666674</v>
      </c>
      <c r="AO636" s="10">
        <f t="shared" si="482"/>
        <v>4</v>
      </c>
      <c r="AP636" s="10">
        <f t="shared" si="483"/>
        <v>0</v>
      </c>
      <c r="AQ636" s="565">
        <f t="shared" si="382"/>
        <v>5.5555555555555552E-2</v>
      </c>
      <c r="AR636" s="10">
        <f t="shared" si="484"/>
        <v>1</v>
      </c>
      <c r="AS636" s="10">
        <f t="shared" si="485"/>
        <v>20</v>
      </c>
      <c r="AT636" s="560">
        <v>0</v>
      </c>
      <c r="AU636" s="560">
        <v>0</v>
      </c>
      <c r="AV636" s="560">
        <v>0</v>
      </c>
      <c r="AW636" s="546">
        <f t="shared" si="486"/>
        <v>0</v>
      </c>
      <c r="AX636" s="546">
        <f t="shared" si="434"/>
        <v>0</v>
      </c>
      <c r="AY636" s="560">
        <v>0</v>
      </c>
      <c r="AZ636" s="546">
        <f t="shared" si="487"/>
        <v>0</v>
      </c>
      <c r="BA636" s="546">
        <f t="shared" si="488"/>
        <v>0</v>
      </c>
      <c r="BB636" s="560">
        <v>3.472222222222222E-3</v>
      </c>
      <c r="BC636" s="546">
        <f t="shared" si="489"/>
        <v>0</v>
      </c>
      <c r="BD636" s="546">
        <f t="shared" si="490"/>
        <v>5</v>
      </c>
      <c r="BE636" s="560">
        <v>4.8611111111111112E-3</v>
      </c>
      <c r="BF636" s="546">
        <f t="shared" si="491"/>
        <v>0</v>
      </c>
      <c r="BG636" s="546">
        <f t="shared" si="492"/>
        <v>7</v>
      </c>
      <c r="BH636" s="560">
        <v>0</v>
      </c>
      <c r="BI636" s="637">
        <f t="shared" si="476"/>
        <v>0</v>
      </c>
      <c r="BJ636" s="637">
        <f t="shared" si="477"/>
        <v>0</v>
      </c>
      <c r="BK636" s="642">
        <f t="shared" si="383"/>
        <v>62.627894736842102</v>
      </c>
    </row>
    <row r="637" spans="1:63" x14ac:dyDescent="0.25">
      <c r="A637" s="615">
        <v>40888</v>
      </c>
      <c r="B637" s="616">
        <v>12</v>
      </c>
      <c r="C637" s="617">
        <v>9</v>
      </c>
      <c r="D637" s="618" t="s">
        <v>243</v>
      </c>
      <c r="E637" s="618" t="s">
        <v>506</v>
      </c>
      <c r="F637" s="536">
        <v>3439.46</v>
      </c>
      <c r="G637" s="617">
        <v>56</v>
      </c>
      <c r="H637" s="617">
        <v>2</v>
      </c>
      <c r="I637" s="560">
        <v>0.4826388888888889</v>
      </c>
      <c r="J637" s="560">
        <v>0.4826388888888889</v>
      </c>
      <c r="K637" s="342">
        <v>0.49652777777777773</v>
      </c>
      <c r="L637" s="565">
        <f t="shared" si="395"/>
        <v>1.388888888888884E-2</v>
      </c>
      <c r="M637" s="342">
        <v>0.50347222222222221</v>
      </c>
      <c r="N637" s="565">
        <f t="shared" si="396"/>
        <v>6.9444444444444753E-3</v>
      </c>
      <c r="O637" s="342">
        <v>0.55555555555555558</v>
      </c>
      <c r="P637" s="565">
        <f t="shared" si="397"/>
        <v>5.208333333333337E-2</v>
      </c>
      <c r="Q637" s="342">
        <v>0.55555555555555558</v>
      </c>
      <c r="R637" s="342">
        <v>0.58333333333333337</v>
      </c>
      <c r="S637" s="9">
        <f t="shared" si="459"/>
        <v>2.777777777777779E-2</v>
      </c>
      <c r="T637" s="342">
        <v>0.55555555555555558</v>
      </c>
      <c r="U637" s="342">
        <v>0.58333333333333337</v>
      </c>
      <c r="V637" s="9">
        <f t="shared" si="478"/>
        <v>2.777777777777779E-2</v>
      </c>
      <c r="W637" s="342">
        <v>0.58680555555555558</v>
      </c>
      <c r="X637" s="9">
        <f t="shared" si="479"/>
        <v>3.4722222222222099E-3</v>
      </c>
      <c r="Y637" s="342">
        <v>0.58680555555555558</v>
      </c>
      <c r="Z637" s="155">
        <f t="shared" si="461"/>
        <v>0</v>
      </c>
      <c r="AA637" s="342">
        <v>0.65972222222222221</v>
      </c>
      <c r="AB637" s="565">
        <f t="shared" si="381"/>
        <v>7.291666666666663E-2</v>
      </c>
      <c r="AC637" s="342">
        <v>0.65972222222222221</v>
      </c>
      <c r="AD637" s="342">
        <v>0.65972222222222221</v>
      </c>
      <c r="AE637" s="9">
        <f t="shared" si="480"/>
        <v>0</v>
      </c>
      <c r="AF637" s="342">
        <v>0.66666666666666663</v>
      </c>
      <c r="AG637" s="342">
        <v>0.67013888888888884</v>
      </c>
      <c r="AH637" s="9">
        <f t="shared" si="398"/>
        <v>3.4722222222222099E-3</v>
      </c>
      <c r="AI637" s="154">
        <f t="shared" si="420"/>
        <v>0</v>
      </c>
      <c r="AJ637" s="154">
        <f t="shared" si="421"/>
        <v>5</v>
      </c>
      <c r="AK637" s="342">
        <v>0.67013888888888884</v>
      </c>
      <c r="AL637" s="342">
        <v>0.67361111111111116</v>
      </c>
      <c r="AM637" s="9">
        <f t="shared" si="481"/>
        <v>3.4722222222223209E-3</v>
      </c>
      <c r="AN637" s="568">
        <f t="shared" si="399"/>
        <v>0.19097222222222227</v>
      </c>
      <c r="AO637" s="10">
        <f t="shared" si="482"/>
        <v>4</v>
      </c>
      <c r="AP637" s="10">
        <f t="shared" si="483"/>
        <v>35</v>
      </c>
      <c r="AQ637" s="565">
        <f t="shared" si="382"/>
        <v>5.4166666666666627E-2</v>
      </c>
      <c r="AR637" s="10">
        <f t="shared" si="484"/>
        <v>1</v>
      </c>
      <c r="AS637" s="10">
        <f t="shared" si="485"/>
        <v>18</v>
      </c>
      <c r="AT637" s="560">
        <v>0</v>
      </c>
      <c r="AU637" s="560">
        <v>0</v>
      </c>
      <c r="AV637" s="560">
        <v>0</v>
      </c>
      <c r="AW637" s="546">
        <f t="shared" si="486"/>
        <v>0</v>
      </c>
      <c r="AX637" s="546">
        <f t="shared" si="434"/>
        <v>0</v>
      </c>
      <c r="AY637" s="560">
        <v>0</v>
      </c>
      <c r="AZ637" s="546">
        <f t="shared" si="487"/>
        <v>0</v>
      </c>
      <c r="BA637" s="546">
        <f t="shared" si="488"/>
        <v>0</v>
      </c>
      <c r="BB637" s="560">
        <v>0</v>
      </c>
      <c r="BC637" s="546">
        <f t="shared" si="489"/>
        <v>0</v>
      </c>
      <c r="BD637" s="546">
        <f t="shared" si="490"/>
        <v>0</v>
      </c>
      <c r="BE637" s="560">
        <v>1.8749999999999999E-2</v>
      </c>
      <c r="BF637" s="546">
        <f t="shared" si="491"/>
        <v>0</v>
      </c>
      <c r="BG637" s="546">
        <f t="shared" si="492"/>
        <v>27</v>
      </c>
      <c r="BH637" s="560">
        <v>0</v>
      </c>
      <c r="BI637" s="637">
        <f t="shared" si="476"/>
        <v>0</v>
      </c>
      <c r="BJ637" s="637">
        <f t="shared" si="477"/>
        <v>0</v>
      </c>
      <c r="BK637" s="642">
        <f t="shared" si="383"/>
        <v>61.418928571428573</v>
      </c>
    </row>
    <row r="638" spans="1:63" ht="45" x14ac:dyDescent="0.25">
      <c r="A638" s="615">
        <v>40888</v>
      </c>
      <c r="B638" s="616">
        <v>12</v>
      </c>
      <c r="C638" s="617">
        <v>17</v>
      </c>
      <c r="D638" s="618" t="s">
        <v>33</v>
      </c>
      <c r="E638" s="618" t="s">
        <v>510</v>
      </c>
      <c r="F638" s="536">
        <v>3247.63</v>
      </c>
      <c r="G638" s="617">
        <v>55</v>
      </c>
      <c r="H638" s="617">
        <v>4</v>
      </c>
      <c r="I638" s="560">
        <v>0.5625</v>
      </c>
      <c r="J638" s="560">
        <v>0.5625</v>
      </c>
      <c r="K638" s="342">
        <v>0.60416666666666663</v>
      </c>
      <c r="L638" s="565">
        <f t="shared" si="395"/>
        <v>4.166666666666663E-2</v>
      </c>
      <c r="M638" s="342">
        <v>0.64583333333333337</v>
      </c>
      <c r="N638" s="565">
        <f t="shared" si="396"/>
        <v>4.1666666666666741E-2</v>
      </c>
      <c r="O638" s="342">
        <v>0.69791666666666663</v>
      </c>
      <c r="P638" s="565">
        <f t="shared" si="397"/>
        <v>5.2083333333333259E-2</v>
      </c>
      <c r="Q638" s="342">
        <v>0.70138888888888884</v>
      </c>
      <c r="R638" s="342">
        <v>0.74305555555555547</v>
      </c>
      <c r="S638" s="9">
        <f t="shared" si="459"/>
        <v>4.166666666666663E-2</v>
      </c>
      <c r="T638" s="342">
        <v>0.70138888888888884</v>
      </c>
      <c r="U638" s="342">
        <v>0.74305555555555547</v>
      </c>
      <c r="V638" s="9">
        <f t="shared" si="478"/>
        <v>4.166666666666663E-2</v>
      </c>
      <c r="W638" s="342">
        <v>0.87152777777777779</v>
      </c>
      <c r="X638" s="9">
        <f t="shared" si="479"/>
        <v>0.12847222222222232</v>
      </c>
      <c r="Y638" s="342">
        <v>0.76041666666666663</v>
      </c>
      <c r="Z638" s="155">
        <f t="shared" si="461"/>
        <v>-0.11111111111111116</v>
      </c>
      <c r="AA638" s="342">
        <v>0.93055555555555547</v>
      </c>
      <c r="AB638" s="565">
        <f t="shared" si="381"/>
        <v>0.17013888888888884</v>
      </c>
      <c r="AC638" s="342">
        <v>0.93055555555555547</v>
      </c>
      <c r="AD638" s="342">
        <v>0.93055555555555547</v>
      </c>
      <c r="AE638" s="9">
        <f t="shared" si="480"/>
        <v>0</v>
      </c>
      <c r="AF638" s="342">
        <v>0.9375</v>
      </c>
      <c r="AG638" s="342">
        <v>0.94097222222222221</v>
      </c>
      <c r="AH638" s="9">
        <f t="shared" si="398"/>
        <v>3.4722222222222099E-3</v>
      </c>
      <c r="AI638" s="154">
        <f t="shared" si="420"/>
        <v>0</v>
      </c>
      <c r="AJ638" s="154">
        <f t="shared" si="421"/>
        <v>5</v>
      </c>
      <c r="AK638" s="342">
        <v>0.94097222222222221</v>
      </c>
      <c r="AL638" s="342">
        <v>0.94444444444444453</v>
      </c>
      <c r="AM638" s="9">
        <f t="shared" si="481"/>
        <v>3.4722222222223209E-3</v>
      </c>
      <c r="AN638" s="568">
        <f t="shared" si="399"/>
        <v>0.38194444444444453</v>
      </c>
      <c r="AO638" s="10">
        <f t="shared" si="482"/>
        <v>9</v>
      </c>
      <c r="AP638" s="10">
        <f t="shared" si="483"/>
        <v>10</v>
      </c>
      <c r="AQ638" s="565">
        <f t="shared" si="382"/>
        <v>6.9444444444444392E-2</v>
      </c>
      <c r="AR638" s="10">
        <f t="shared" si="484"/>
        <v>1</v>
      </c>
      <c r="AS638" s="10">
        <f t="shared" si="485"/>
        <v>40</v>
      </c>
      <c r="AT638" s="560">
        <v>0</v>
      </c>
      <c r="AU638" s="560">
        <v>0</v>
      </c>
      <c r="AV638" s="560">
        <v>0</v>
      </c>
      <c r="AW638" s="546">
        <f t="shared" si="486"/>
        <v>0</v>
      </c>
      <c r="AX638" s="546">
        <f t="shared" si="434"/>
        <v>0</v>
      </c>
      <c r="AY638" s="560">
        <v>9.375E-2</v>
      </c>
      <c r="AZ638" s="546">
        <f t="shared" si="487"/>
        <v>2</v>
      </c>
      <c r="BA638" s="546">
        <f t="shared" si="488"/>
        <v>15</v>
      </c>
      <c r="BB638" s="560">
        <v>0</v>
      </c>
      <c r="BC638" s="546">
        <f t="shared" si="489"/>
        <v>0</v>
      </c>
      <c r="BD638" s="546">
        <f t="shared" si="490"/>
        <v>0</v>
      </c>
      <c r="BE638" s="560">
        <v>6.9444444444444441E-3</v>
      </c>
      <c r="BF638" s="546">
        <f t="shared" si="491"/>
        <v>0</v>
      </c>
      <c r="BG638" s="546">
        <f t="shared" si="492"/>
        <v>10</v>
      </c>
      <c r="BH638" s="560">
        <v>0</v>
      </c>
      <c r="BI638" s="637">
        <f t="shared" si="476"/>
        <v>0</v>
      </c>
      <c r="BJ638" s="637">
        <f t="shared" si="477"/>
        <v>0</v>
      </c>
      <c r="BK638" s="642">
        <f t="shared" si="383"/>
        <v>59.047818181818187</v>
      </c>
    </row>
    <row r="639" spans="1:63" ht="30" x14ac:dyDescent="0.25">
      <c r="A639" s="615">
        <v>40888</v>
      </c>
      <c r="B639" s="616">
        <v>12</v>
      </c>
      <c r="C639" s="617">
        <v>18</v>
      </c>
      <c r="D639" s="618" t="s">
        <v>33</v>
      </c>
      <c r="E639" s="618" t="s">
        <v>511</v>
      </c>
      <c r="F639" s="536">
        <v>3491.34</v>
      </c>
      <c r="G639" s="617">
        <v>56</v>
      </c>
      <c r="H639" s="617">
        <v>2</v>
      </c>
      <c r="I639" s="560">
        <v>0.67361111111111116</v>
      </c>
      <c r="J639" s="560">
        <v>0.67361111111111116</v>
      </c>
      <c r="K639" s="342">
        <v>0.70833333333333337</v>
      </c>
      <c r="L639" s="565">
        <f t="shared" si="395"/>
        <v>3.472222222222221E-2</v>
      </c>
      <c r="M639" s="342">
        <v>0.72916666666666663</v>
      </c>
      <c r="N639" s="565">
        <f t="shared" si="396"/>
        <v>2.0833333333333259E-2</v>
      </c>
      <c r="O639" s="342">
        <v>0.74305555555555547</v>
      </c>
      <c r="P639" s="565">
        <f t="shared" si="397"/>
        <v>1.388888888888884E-2</v>
      </c>
      <c r="Q639" s="342">
        <v>0.78819444444444453</v>
      </c>
      <c r="R639" s="342">
        <v>0.86805555555555547</v>
      </c>
      <c r="S639" s="9">
        <f t="shared" si="459"/>
        <v>7.9861111111110938E-2</v>
      </c>
      <c r="T639" s="342">
        <v>0.78819444444444453</v>
      </c>
      <c r="U639" s="342">
        <v>0.86805555555555547</v>
      </c>
      <c r="V639" s="9">
        <f t="shared" si="478"/>
        <v>7.9861111111110938E-2</v>
      </c>
      <c r="W639" s="342">
        <v>0.87430555555555556</v>
      </c>
      <c r="X639" s="9">
        <f t="shared" si="479"/>
        <v>6.2500000000000888E-3</v>
      </c>
      <c r="Y639" s="342">
        <v>0.875</v>
      </c>
      <c r="Z639" s="155">
        <f t="shared" si="461"/>
        <v>6.9444444444444198E-4</v>
      </c>
      <c r="AA639" s="342">
        <v>0.99236111111111114</v>
      </c>
      <c r="AB639" s="565">
        <f t="shared" si="381"/>
        <v>0.11736111111111114</v>
      </c>
      <c r="AC639" s="342">
        <v>0.99236111111111114</v>
      </c>
      <c r="AD639" s="342">
        <v>0.99236111111111114</v>
      </c>
      <c r="AE639" s="9">
        <f t="shared" si="480"/>
        <v>0</v>
      </c>
      <c r="AF639" s="342">
        <v>1</v>
      </c>
      <c r="AG639" s="342">
        <v>1.0034722222222221</v>
      </c>
      <c r="AH639" s="9">
        <f t="shared" si="398"/>
        <v>3.4722222222220989E-3</v>
      </c>
      <c r="AI639" s="154">
        <f t="shared" si="420"/>
        <v>0</v>
      </c>
      <c r="AJ639" s="154">
        <f t="shared" si="421"/>
        <v>5</v>
      </c>
      <c r="AK639" s="342">
        <v>1.0034722222222221</v>
      </c>
      <c r="AL639" s="342">
        <v>1.0069444444444444</v>
      </c>
      <c r="AM639" s="9">
        <f t="shared" si="481"/>
        <v>3.4722222222223209E-3</v>
      </c>
      <c r="AN639" s="568">
        <f t="shared" si="399"/>
        <v>0.33333333333333326</v>
      </c>
      <c r="AO639" s="10">
        <f t="shared" si="482"/>
        <v>8</v>
      </c>
      <c r="AP639" s="10">
        <f t="shared" si="483"/>
        <v>0</v>
      </c>
      <c r="AQ639" s="565">
        <f t="shared" si="382"/>
        <v>5.8333333333333355E-2</v>
      </c>
      <c r="AR639" s="10">
        <f t="shared" si="484"/>
        <v>1</v>
      </c>
      <c r="AS639" s="10">
        <f t="shared" si="485"/>
        <v>24</v>
      </c>
      <c r="AT639" s="560">
        <v>0</v>
      </c>
      <c r="AU639" s="560">
        <v>0</v>
      </c>
      <c r="AV639" s="560">
        <v>0</v>
      </c>
      <c r="AW639" s="546">
        <f t="shared" si="486"/>
        <v>0</v>
      </c>
      <c r="AX639" s="546">
        <f t="shared" si="434"/>
        <v>0</v>
      </c>
      <c r="AY639" s="560">
        <v>0</v>
      </c>
      <c r="AZ639" s="546">
        <f t="shared" si="487"/>
        <v>0</v>
      </c>
      <c r="BA639" s="546">
        <f t="shared" si="488"/>
        <v>0</v>
      </c>
      <c r="BB639" s="560">
        <v>0</v>
      </c>
      <c r="BC639" s="546">
        <f t="shared" si="489"/>
        <v>0</v>
      </c>
      <c r="BD639" s="546">
        <f t="shared" si="490"/>
        <v>0</v>
      </c>
      <c r="BE639" s="560">
        <v>5.9027777777777783E-2</v>
      </c>
      <c r="BF639" s="546">
        <f t="shared" si="491"/>
        <v>1</v>
      </c>
      <c r="BG639" s="546">
        <f t="shared" si="492"/>
        <v>25</v>
      </c>
      <c r="BH639" s="560">
        <v>0</v>
      </c>
      <c r="BI639" s="637">
        <f t="shared" si="476"/>
        <v>0</v>
      </c>
      <c r="BJ639" s="637">
        <f t="shared" si="477"/>
        <v>0</v>
      </c>
      <c r="BK639" s="642">
        <f t="shared" si="383"/>
        <v>62.345357142857146</v>
      </c>
    </row>
    <row r="640" spans="1:63" x14ac:dyDescent="0.25">
      <c r="A640" s="615">
        <v>40888</v>
      </c>
      <c r="B640" s="616">
        <v>12</v>
      </c>
      <c r="C640" s="617">
        <v>10</v>
      </c>
      <c r="D640" s="618" t="s">
        <v>243</v>
      </c>
      <c r="E640" s="618" t="s">
        <v>506</v>
      </c>
      <c r="F640" s="536">
        <v>3642.79</v>
      </c>
      <c r="G640" s="617">
        <v>59</v>
      </c>
      <c r="H640" s="617">
        <v>0</v>
      </c>
      <c r="I640" s="560">
        <v>0.23958333333333334</v>
      </c>
      <c r="J640" s="560">
        <v>0.23958333333333334</v>
      </c>
      <c r="K640" s="342">
        <v>0.24305555555555555</v>
      </c>
      <c r="L640" s="565">
        <f t="shared" si="395"/>
        <v>3.4722222222222099E-3</v>
      </c>
      <c r="M640" s="342">
        <v>0.35416666666666669</v>
      </c>
      <c r="N640" s="565">
        <f t="shared" si="396"/>
        <v>0.11111111111111113</v>
      </c>
      <c r="O640" s="342">
        <v>1.0055555555555555</v>
      </c>
      <c r="P640" s="565">
        <f t="shared" si="397"/>
        <v>0.6513888888888888</v>
      </c>
      <c r="Q640" s="342">
        <v>1.0069444444444444</v>
      </c>
      <c r="R640" s="342">
        <v>1.0333333333333334</v>
      </c>
      <c r="S640" s="9">
        <f t="shared" si="459"/>
        <v>2.6388888888889017E-2</v>
      </c>
      <c r="T640" s="342">
        <v>1.0069444444444444</v>
      </c>
      <c r="U640" s="342">
        <v>1.0333333333333334</v>
      </c>
      <c r="V640" s="9">
        <f t="shared" si="478"/>
        <v>2.6388888888889017E-2</v>
      </c>
      <c r="W640" s="342">
        <v>1.0055555555555555</v>
      </c>
      <c r="X640" s="9">
        <f>W640-O640</f>
        <v>0</v>
      </c>
      <c r="Y640" s="342">
        <v>1.0493055555555555</v>
      </c>
      <c r="Z640" s="155">
        <f>Y640-U640</f>
        <v>1.5972222222222054E-2</v>
      </c>
      <c r="AA640" s="342">
        <v>1.1375</v>
      </c>
      <c r="AB640" s="565">
        <f t="shared" si="381"/>
        <v>8.8194444444444464E-2</v>
      </c>
      <c r="AC640" s="342">
        <v>1.1375</v>
      </c>
      <c r="AD640" s="342">
        <v>1.1375</v>
      </c>
      <c r="AE640" s="9">
        <f t="shared" si="480"/>
        <v>0</v>
      </c>
      <c r="AF640" s="342">
        <v>1.1458333333333333</v>
      </c>
      <c r="AG640" s="342">
        <v>1.1493055555555556</v>
      </c>
      <c r="AH640" s="9">
        <f t="shared" si="398"/>
        <v>3.4722222222223209E-3</v>
      </c>
      <c r="AI640" s="154">
        <f t="shared" si="420"/>
        <v>0</v>
      </c>
      <c r="AJ640" s="154">
        <f t="shared" si="421"/>
        <v>5</v>
      </c>
      <c r="AK640" s="342">
        <v>1.1493055555555556</v>
      </c>
      <c r="AL640" s="342">
        <v>1.1527777777777779</v>
      </c>
      <c r="AM640" s="9">
        <f t="shared" si="481"/>
        <v>3.4722222222223209E-3</v>
      </c>
      <c r="AN640" s="568">
        <f t="shared" si="399"/>
        <v>0.91319444444444453</v>
      </c>
      <c r="AO640" s="10">
        <f t="shared" si="482"/>
        <v>21</v>
      </c>
      <c r="AP640" s="10">
        <f t="shared" si="483"/>
        <v>55</v>
      </c>
      <c r="AQ640" s="565">
        <f t="shared" si="382"/>
        <v>4.9305555555555575E-2</v>
      </c>
      <c r="AR640" s="10">
        <f t="shared" si="484"/>
        <v>1</v>
      </c>
      <c r="AS640" s="10">
        <f t="shared" si="485"/>
        <v>11</v>
      </c>
      <c r="AT640" s="560">
        <v>0</v>
      </c>
      <c r="AU640" s="560">
        <v>0</v>
      </c>
      <c r="AV640" s="560">
        <v>0</v>
      </c>
      <c r="AW640" s="546">
        <f t="shared" si="486"/>
        <v>0</v>
      </c>
      <c r="AX640" s="546">
        <f t="shared" si="434"/>
        <v>0</v>
      </c>
      <c r="AY640" s="560">
        <v>0</v>
      </c>
      <c r="AZ640" s="546">
        <f t="shared" si="487"/>
        <v>0</v>
      </c>
      <c r="BA640" s="546">
        <f t="shared" si="488"/>
        <v>0</v>
      </c>
      <c r="BB640" s="560">
        <v>0</v>
      </c>
      <c r="BC640" s="546">
        <f t="shared" si="489"/>
        <v>0</v>
      </c>
      <c r="BD640" s="546">
        <f t="shared" si="490"/>
        <v>0</v>
      </c>
      <c r="BE640" s="560">
        <v>3.888888888888889E-2</v>
      </c>
      <c r="BF640" s="546">
        <f t="shared" si="491"/>
        <v>0</v>
      </c>
      <c r="BG640" s="546">
        <f t="shared" si="492"/>
        <v>56</v>
      </c>
      <c r="BH640" s="560">
        <v>0</v>
      </c>
      <c r="BI640" s="637">
        <f t="shared" si="476"/>
        <v>0</v>
      </c>
      <c r="BJ640" s="637">
        <f t="shared" si="477"/>
        <v>0</v>
      </c>
      <c r="BK640" s="642">
        <f t="shared" si="383"/>
        <v>61.742203389830507</v>
      </c>
    </row>
    <row r="641" spans="1:63" ht="30" x14ac:dyDescent="0.25">
      <c r="A641" s="615">
        <v>40889</v>
      </c>
      <c r="B641" s="616">
        <v>12</v>
      </c>
      <c r="C641" s="617">
        <v>19</v>
      </c>
      <c r="D641" s="618" t="s">
        <v>33</v>
      </c>
      <c r="E641" s="618" t="s">
        <v>511</v>
      </c>
      <c r="F641" s="536">
        <v>3433.51</v>
      </c>
      <c r="G641" s="617">
        <v>54</v>
      </c>
      <c r="H641" s="617">
        <v>5</v>
      </c>
      <c r="I641" s="560">
        <v>0.77777777777777779</v>
      </c>
      <c r="J641" s="560">
        <v>0.77777777777777779</v>
      </c>
      <c r="K641" s="342">
        <v>1.0208333333333333</v>
      </c>
      <c r="L641" s="565">
        <f t="shared" si="395"/>
        <v>0.24305555555555547</v>
      </c>
      <c r="M641" s="342">
        <v>1.0555555555555556</v>
      </c>
      <c r="N641" s="565">
        <f t="shared" si="396"/>
        <v>3.4722222222222321E-2</v>
      </c>
      <c r="O641" s="342">
        <v>1.0868055555555556</v>
      </c>
      <c r="P641" s="565">
        <f t="shared" si="397"/>
        <v>3.125E-2</v>
      </c>
      <c r="Q641" s="342">
        <v>1.0881944444444445</v>
      </c>
      <c r="R641" s="342">
        <v>1.1319444444444444</v>
      </c>
      <c r="S641" s="9">
        <f t="shared" si="459"/>
        <v>4.3749999999999956E-2</v>
      </c>
      <c r="T641" s="342">
        <v>1.0881944444444445</v>
      </c>
      <c r="U641" s="342">
        <v>1.1319444444444444</v>
      </c>
      <c r="V641" s="9">
        <f t="shared" si="478"/>
        <v>4.3749999999999956E-2</v>
      </c>
      <c r="W641" s="342">
        <v>1.1770833333333333</v>
      </c>
      <c r="X641" s="9">
        <f t="shared" ref="X641:X666" si="493">W641-R641</f>
        <v>4.513888888888884E-2</v>
      </c>
      <c r="Y641" s="342">
        <v>1.1791666666666667</v>
      </c>
      <c r="Z641" s="155">
        <f t="shared" ref="Z641:Z666" si="494">Y641-W641</f>
        <v>2.083333333333437E-3</v>
      </c>
      <c r="AA641" s="342">
        <v>1.3236111111111111</v>
      </c>
      <c r="AB641" s="565">
        <f t="shared" si="381"/>
        <v>0.14444444444444438</v>
      </c>
      <c r="AC641" s="342">
        <v>1.3236111111111111</v>
      </c>
      <c r="AD641" s="342">
        <v>1.3236111111111111</v>
      </c>
      <c r="AE641" s="9">
        <f t="shared" si="480"/>
        <v>0</v>
      </c>
      <c r="AF641" s="342">
        <v>1.3298611111111112</v>
      </c>
      <c r="AG641" s="342">
        <v>1.3333333333333333</v>
      </c>
      <c r="AH641" s="9">
        <f t="shared" si="398"/>
        <v>3.4722222222220989E-3</v>
      </c>
      <c r="AI641" s="154">
        <f t="shared" si="420"/>
        <v>0</v>
      </c>
      <c r="AJ641" s="154">
        <f t="shared" si="421"/>
        <v>5</v>
      </c>
      <c r="AK641" s="342">
        <v>1.3333333333333333</v>
      </c>
      <c r="AL641" s="342">
        <v>1.3611111111111109</v>
      </c>
      <c r="AM641" s="9">
        <f t="shared" ref="AM641:AM675" si="495">AL641-AK641</f>
        <v>2.7777777777777679E-2</v>
      </c>
      <c r="AN641" s="568">
        <f t="shared" si="399"/>
        <v>0.58333333333333315</v>
      </c>
      <c r="AO641" s="10">
        <f t="shared" ref="AO641:AO675" si="496">HOUR(AN641)</f>
        <v>14</v>
      </c>
      <c r="AP641" s="10">
        <f t="shared" ref="AP641:AP675" si="497">MINUTE(AN641)</f>
        <v>0</v>
      </c>
      <c r="AQ641" s="565">
        <f t="shared" si="382"/>
        <v>9.2361111111111033E-2</v>
      </c>
      <c r="AR641" s="10">
        <f t="shared" si="484"/>
        <v>2</v>
      </c>
      <c r="AS641" s="10">
        <f t="shared" si="485"/>
        <v>13</v>
      </c>
      <c r="AT641" s="560">
        <v>0</v>
      </c>
      <c r="AU641" s="560">
        <v>0</v>
      </c>
      <c r="AV641" s="560">
        <v>0</v>
      </c>
      <c r="AW641" s="546">
        <f t="shared" ref="AW641:AW665" si="498">HOUR(AV641)</f>
        <v>0</v>
      </c>
      <c r="AX641" s="546">
        <f t="shared" si="434"/>
        <v>0</v>
      </c>
      <c r="AY641" s="560">
        <v>0</v>
      </c>
      <c r="AZ641" s="546">
        <f t="shared" ref="AZ641:AZ653" si="499">HOUR(AY641)</f>
        <v>0</v>
      </c>
      <c r="BA641" s="546">
        <f t="shared" ref="BA641:BA653" si="500">MINUTE(AY641)</f>
        <v>0</v>
      </c>
      <c r="BB641" s="560">
        <v>0</v>
      </c>
      <c r="BC641" s="546">
        <f t="shared" ref="BC641:BC647" si="501">HOUR(BB641)</f>
        <v>0</v>
      </c>
      <c r="BD641" s="546">
        <f t="shared" ref="BD641:BD647" si="502">MINUTE(BB641)</f>
        <v>0</v>
      </c>
      <c r="BE641" s="560">
        <v>5.2083333333333336E-2</v>
      </c>
      <c r="BF641" s="546">
        <f t="shared" si="491"/>
        <v>1</v>
      </c>
      <c r="BG641" s="546">
        <f t="shared" si="492"/>
        <v>15</v>
      </c>
      <c r="BH641" s="560">
        <v>0</v>
      </c>
      <c r="BI641" s="637">
        <f t="shared" ref="BI641:BI647" si="503">HOUR(BH641)</f>
        <v>0</v>
      </c>
      <c r="BJ641" s="637">
        <f t="shared" ref="BJ641:BJ647" si="504">MINUTE(BH641)</f>
        <v>0</v>
      </c>
      <c r="BK641" s="642">
        <f t="shared" si="383"/>
        <v>63.583518518518524</v>
      </c>
    </row>
    <row r="642" spans="1:63" x14ac:dyDescent="0.25">
      <c r="A642" s="615">
        <v>40889</v>
      </c>
      <c r="B642" s="616">
        <v>12</v>
      </c>
      <c r="C642" s="617">
        <v>4</v>
      </c>
      <c r="D642" s="618" t="s">
        <v>346</v>
      </c>
      <c r="E642" s="618" t="s">
        <v>225</v>
      </c>
      <c r="F642" s="536">
        <v>3155.74</v>
      </c>
      <c r="G642" s="617">
        <v>51</v>
      </c>
      <c r="H642" s="617">
        <v>8</v>
      </c>
      <c r="I642" s="560">
        <v>0.85416666666666663</v>
      </c>
      <c r="J642" s="560">
        <v>0.85416666666666663</v>
      </c>
      <c r="K642" s="342">
        <v>1.3055555555555556</v>
      </c>
      <c r="L642" s="565">
        <f t="shared" si="395"/>
        <v>0.45138888888888895</v>
      </c>
      <c r="M642" s="342">
        <v>1.3229166666666667</v>
      </c>
      <c r="N642" s="565">
        <f t="shared" si="396"/>
        <v>1.736111111111116E-2</v>
      </c>
      <c r="O642" s="342">
        <v>1.3472222222222223</v>
      </c>
      <c r="P642" s="565">
        <f t="shared" si="397"/>
        <v>2.430555555555558E-2</v>
      </c>
      <c r="Q642" s="342">
        <v>1.3472222222222223</v>
      </c>
      <c r="R642" s="342">
        <v>1.4236111111111109</v>
      </c>
      <c r="S642" s="9">
        <f t="shared" si="459"/>
        <v>7.6388888888888618E-2</v>
      </c>
      <c r="T642" s="342">
        <v>1.3472222222222223</v>
      </c>
      <c r="U642" s="342">
        <v>1.4236111111111109</v>
      </c>
      <c r="V642" s="9">
        <f t="shared" si="478"/>
        <v>7.6388888888888618E-2</v>
      </c>
      <c r="W642" s="342">
        <v>1.4826388888888891</v>
      </c>
      <c r="X642" s="9">
        <f t="shared" si="493"/>
        <v>5.9027777777778123E-2</v>
      </c>
      <c r="Y642" s="342">
        <v>1.5659722222222223</v>
      </c>
      <c r="Z642" s="155">
        <f t="shared" si="494"/>
        <v>8.3333333333333259E-2</v>
      </c>
      <c r="AA642" s="342">
        <v>1.653472222222222</v>
      </c>
      <c r="AB642" s="565">
        <f t="shared" ref="AB642:AB705" si="505">AA642-Y642</f>
        <v>8.7499999999999689E-2</v>
      </c>
      <c r="AC642" s="342">
        <v>1.653472222222222</v>
      </c>
      <c r="AD642" s="342">
        <v>1.653472222222222</v>
      </c>
      <c r="AE642" s="9">
        <f t="shared" si="480"/>
        <v>0</v>
      </c>
      <c r="AF642" s="342">
        <v>1.6666666666666667</v>
      </c>
      <c r="AG642" s="342">
        <v>1.6770833333333333</v>
      </c>
      <c r="AH642" s="9">
        <f t="shared" si="398"/>
        <v>1.0416666666666519E-2</v>
      </c>
      <c r="AI642" s="154">
        <f t="shared" si="420"/>
        <v>0</v>
      </c>
      <c r="AJ642" s="154">
        <f t="shared" si="421"/>
        <v>15</v>
      </c>
      <c r="AK642" s="342">
        <v>1.6770833333333333</v>
      </c>
      <c r="AL642" s="342">
        <v>1.6875</v>
      </c>
      <c r="AM642" s="9">
        <f t="shared" si="495"/>
        <v>1.0416666666666741E-2</v>
      </c>
      <c r="AN642" s="568">
        <f t="shared" si="399"/>
        <v>0.83333333333333337</v>
      </c>
      <c r="AO642" s="10">
        <f t="shared" si="496"/>
        <v>20</v>
      </c>
      <c r="AP642" s="10">
        <f t="shared" si="497"/>
        <v>0</v>
      </c>
      <c r="AQ642" s="565">
        <f t="shared" ref="AQ642:AQ705" si="506">AB642-(AT642+AU642+AV642+AY642+BB642+BE642)</f>
        <v>4.9305555555555249E-2</v>
      </c>
      <c r="AR642" s="10">
        <f t="shared" si="484"/>
        <v>1</v>
      </c>
      <c r="AS642" s="10">
        <f t="shared" si="485"/>
        <v>11</v>
      </c>
      <c r="AT642" s="560">
        <v>0</v>
      </c>
      <c r="AU642" s="560">
        <v>0</v>
      </c>
      <c r="AV642" s="560">
        <v>0</v>
      </c>
      <c r="AW642" s="546">
        <f t="shared" si="498"/>
        <v>0</v>
      </c>
      <c r="AX642" s="546">
        <f t="shared" si="434"/>
        <v>0</v>
      </c>
      <c r="AY642" s="560">
        <v>0</v>
      </c>
      <c r="AZ642" s="546">
        <f t="shared" si="499"/>
        <v>0</v>
      </c>
      <c r="BA642" s="546">
        <f t="shared" si="500"/>
        <v>0</v>
      </c>
      <c r="BB642" s="560">
        <v>0</v>
      </c>
      <c r="BC642" s="546">
        <f t="shared" si="501"/>
        <v>0</v>
      </c>
      <c r="BD642" s="546">
        <f t="shared" si="502"/>
        <v>0</v>
      </c>
      <c r="BE642" s="560">
        <v>3.8194444444444441E-2</v>
      </c>
      <c r="BF642" s="546">
        <f t="shared" si="491"/>
        <v>0</v>
      </c>
      <c r="BG642" s="546">
        <f t="shared" si="492"/>
        <v>55</v>
      </c>
      <c r="BH642" s="560">
        <v>0</v>
      </c>
      <c r="BI642" s="637">
        <f t="shared" si="503"/>
        <v>0</v>
      </c>
      <c r="BJ642" s="637">
        <f t="shared" si="504"/>
        <v>0</v>
      </c>
      <c r="BK642" s="642">
        <f t="shared" ref="BK642:BK705" si="507" xml:space="preserve"> F642/G642</f>
        <v>61.877254901960782</v>
      </c>
    </row>
    <row r="643" spans="1:63" x14ac:dyDescent="0.25">
      <c r="A643" s="615">
        <v>40889</v>
      </c>
      <c r="B643" s="616">
        <v>12</v>
      </c>
      <c r="C643" s="617">
        <v>11</v>
      </c>
      <c r="D643" s="618" t="s">
        <v>243</v>
      </c>
      <c r="E643" s="618" t="s">
        <v>512</v>
      </c>
      <c r="F643" s="536">
        <v>3673.37</v>
      </c>
      <c r="G643" s="617">
        <v>57</v>
      </c>
      <c r="H643" s="617">
        <v>2</v>
      </c>
      <c r="I643" s="560">
        <v>0.99305555555555547</v>
      </c>
      <c r="J643" s="560">
        <v>0.99305555555555547</v>
      </c>
      <c r="K643" s="342">
        <v>1.4166666666666667</v>
      </c>
      <c r="L643" s="565">
        <f t="shared" si="395"/>
        <v>0.42361111111111127</v>
      </c>
      <c r="M643" s="342">
        <v>1.4583333333333333</v>
      </c>
      <c r="N643" s="565">
        <f t="shared" si="396"/>
        <v>4.1666666666666519E-2</v>
      </c>
      <c r="O643" s="342">
        <v>1.4895833333333333</v>
      </c>
      <c r="P643" s="565">
        <f t="shared" si="397"/>
        <v>3.125E-2</v>
      </c>
      <c r="Q643" s="342">
        <v>1.4930555555555556</v>
      </c>
      <c r="R643" s="342">
        <v>1.6458333333333333</v>
      </c>
      <c r="S643" s="9">
        <f t="shared" si="459"/>
        <v>0.15277777777777768</v>
      </c>
      <c r="T643" s="342">
        <v>1.4930555555555556</v>
      </c>
      <c r="U643" s="342">
        <v>1.6458333333333333</v>
      </c>
      <c r="V643" s="9">
        <f t="shared" si="478"/>
        <v>0.15277777777777768</v>
      </c>
      <c r="W643" s="342">
        <v>1.6722222222222223</v>
      </c>
      <c r="X643" s="9">
        <f t="shared" si="493"/>
        <v>2.6388888888889017E-2</v>
      </c>
      <c r="Y643" s="342">
        <v>1.6930555555555555</v>
      </c>
      <c r="Z643" s="155">
        <f t="shared" si="494"/>
        <v>2.0833333333333259E-2</v>
      </c>
      <c r="AA643" s="342">
        <v>1.8506944444444444</v>
      </c>
      <c r="AB643" s="565">
        <f t="shared" si="505"/>
        <v>0.15763888888888888</v>
      </c>
      <c r="AC643" s="342">
        <v>1.8506944444444444</v>
      </c>
      <c r="AD643" s="342">
        <v>1.8506944444444444</v>
      </c>
      <c r="AE643" s="9">
        <f t="shared" si="480"/>
        <v>0</v>
      </c>
      <c r="AF643" s="342">
        <v>1.8576388888888891</v>
      </c>
      <c r="AG643" s="342">
        <v>1.8611111111111109</v>
      </c>
      <c r="AH643" s="9">
        <f t="shared" si="398"/>
        <v>3.4722222222218768E-3</v>
      </c>
      <c r="AI643" s="154">
        <f t="shared" si="420"/>
        <v>0</v>
      </c>
      <c r="AJ643" s="154">
        <f t="shared" si="421"/>
        <v>5</v>
      </c>
      <c r="AK643" s="342">
        <v>1.8611111111111109</v>
      </c>
      <c r="AL643" s="342">
        <v>1.8645833333333333</v>
      </c>
      <c r="AM643" s="9">
        <f t="shared" si="495"/>
        <v>3.4722222222223209E-3</v>
      </c>
      <c r="AN643" s="568">
        <f t="shared" si="399"/>
        <v>0.87152777777777779</v>
      </c>
      <c r="AO643" s="10">
        <f t="shared" si="496"/>
        <v>20</v>
      </c>
      <c r="AP643" s="10">
        <f t="shared" si="497"/>
        <v>55</v>
      </c>
      <c r="AQ643" s="565">
        <f t="shared" si="506"/>
        <v>8.819444444444445E-2</v>
      </c>
      <c r="AR643" s="10">
        <f t="shared" si="484"/>
        <v>2</v>
      </c>
      <c r="AS643" s="10">
        <f t="shared" si="485"/>
        <v>7</v>
      </c>
      <c r="AT643" s="560">
        <v>0</v>
      </c>
      <c r="AU643" s="560">
        <v>0</v>
      </c>
      <c r="AV643" s="560">
        <v>0</v>
      </c>
      <c r="AW643" s="546">
        <f t="shared" si="498"/>
        <v>0</v>
      </c>
      <c r="AX643" s="546">
        <f t="shared" si="434"/>
        <v>0</v>
      </c>
      <c r="AY643" s="560">
        <v>0</v>
      </c>
      <c r="AZ643" s="546">
        <f t="shared" si="499"/>
        <v>0</v>
      </c>
      <c r="BA643" s="546">
        <f t="shared" si="500"/>
        <v>0</v>
      </c>
      <c r="BB643" s="560">
        <v>0</v>
      </c>
      <c r="BC643" s="546">
        <f t="shared" si="501"/>
        <v>0</v>
      </c>
      <c r="BD643" s="546">
        <f t="shared" si="502"/>
        <v>0</v>
      </c>
      <c r="BE643" s="560">
        <v>6.9444444444444434E-2</v>
      </c>
      <c r="BF643" s="546">
        <f t="shared" si="491"/>
        <v>1</v>
      </c>
      <c r="BG643" s="546">
        <f t="shared" si="492"/>
        <v>40</v>
      </c>
      <c r="BH643" s="560">
        <v>0</v>
      </c>
      <c r="BI643" s="637">
        <f t="shared" si="503"/>
        <v>0</v>
      </c>
      <c r="BJ643" s="637">
        <f t="shared" si="504"/>
        <v>0</v>
      </c>
      <c r="BK643" s="642">
        <f t="shared" si="507"/>
        <v>64.445087719298243</v>
      </c>
    </row>
    <row r="644" spans="1:63" x14ac:dyDescent="0.25">
      <c r="A644" s="615">
        <v>40889</v>
      </c>
      <c r="B644" s="616">
        <v>12</v>
      </c>
      <c r="C644" s="617">
        <v>7</v>
      </c>
      <c r="D644" s="618" t="s">
        <v>277</v>
      </c>
      <c r="E644" s="618" t="s">
        <v>276</v>
      </c>
      <c r="F644" s="536">
        <v>3366.37</v>
      </c>
      <c r="G644" s="617">
        <v>55</v>
      </c>
      <c r="H644" s="617">
        <v>2</v>
      </c>
      <c r="I644" s="560">
        <v>0.875</v>
      </c>
      <c r="J644" s="560">
        <v>0.875</v>
      </c>
      <c r="K644" s="342">
        <v>0.87847222222222221</v>
      </c>
      <c r="L644" s="565">
        <f t="shared" si="395"/>
        <v>3.4722222222222099E-3</v>
      </c>
      <c r="M644" s="342">
        <v>0.88541666666666663</v>
      </c>
      <c r="N644" s="565">
        <f t="shared" si="396"/>
        <v>6.9444444444444198E-3</v>
      </c>
      <c r="O644" s="342">
        <v>0.95277777777777783</v>
      </c>
      <c r="P644" s="565">
        <f t="shared" si="397"/>
        <v>6.7361111111111205E-2</v>
      </c>
      <c r="Q644" s="342">
        <v>0.95486111111111116</v>
      </c>
      <c r="R644" s="342">
        <v>1.0138888888888888</v>
      </c>
      <c r="S644" s="9">
        <f t="shared" si="459"/>
        <v>5.9027777777777679E-2</v>
      </c>
      <c r="T644" s="342">
        <v>0.95486111111111116</v>
      </c>
      <c r="U644" s="342">
        <v>1.0138888888888888</v>
      </c>
      <c r="V644" s="9">
        <f t="shared" si="478"/>
        <v>5.9027777777777679E-2</v>
      </c>
      <c r="W644" s="342">
        <v>1.0208333333333333</v>
      </c>
      <c r="X644" s="9">
        <f t="shared" si="493"/>
        <v>6.9444444444444198E-3</v>
      </c>
      <c r="Y644" s="342">
        <v>1.0243055555555556</v>
      </c>
      <c r="Z644" s="155">
        <f t="shared" si="494"/>
        <v>3.4722222222223209E-3</v>
      </c>
      <c r="AA644" s="342">
        <v>1.1701388888888888</v>
      </c>
      <c r="AB644" s="565">
        <f t="shared" si="505"/>
        <v>0.14583333333333326</v>
      </c>
      <c r="AC644" s="342">
        <v>1.1701388888888888</v>
      </c>
      <c r="AD644" s="342">
        <v>1.1701388888888888</v>
      </c>
      <c r="AE644" s="9">
        <f t="shared" si="480"/>
        <v>0</v>
      </c>
      <c r="AF644" s="342">
        <v>1.1770833333333333</v>
      </c>
      <c r="AG644" s="342">
        <v>1.1805555555555556</v>
      </c>
      <c r="AH644" s="9">
        <f t="shared" si="398"/>
        <v>3.4722222222223209E-3</v>
      </c>
      <c r="AI644" s="154">
        <f t="shared" si="420"/>
        <v>0</v>
      </c>
      <c r="AJ644" s="154">
        <f t="shared" si="421"/>
        <v>5</v>
      </c>
      <c r="AK644" s="342">
        <v>1.1805555555555556</v>
      </c>
      <c r="AL644" s="342">
        <v>1.1840277777777779</v>
      </c>
      <c r="AM644" s="9">
        <f t="shared" si="495"/>
        <v>3.4722222222223209E-3</v>
      </c>
      <c r="AN644" s="568">
        <f t="shared" si="399"/>
        <v>0.3090277777777779</v>
      </c>
      <c r="AO644" s="10">
        <f t="shared" si="496"/>
        <v>7</v>
      </c>
      <c r="AP644" s="10">
        <f t="shared" si="497"/>
        <v>25</v>
      </c>
      <c r="AQ644" s="565">
        <f t="shared" si="506"/>
        <v>7.569444444444437E-2</v>
      </c>
      <c r="AR644" s="10">
        <f t="shared" si="484"/>
        <v>1</v>
      </c>
      <c r="AS644" s="10">
        <f t="shared" si="485"/>
        <v>49</v>
      </c>
      <c r="AT644" s="560">
        <v>0</v>
      </c>
      <c r="AU644" s="560">
        <v>0</v>
      </c>
      <c r="AV644" s="560">
        <v>0</v>
      </c>
      <c r="AW644" s="546">
        <f t="shared" si="498"/>
        <v>0</v>
      </c>
      <c r="AX644" s="546">
        <f t="shared" si="434"/>
        <v>0</v>
      </c>
      <c r="AY644" s="560">
        <v>0</v>
      </c>
      <c r="AZ644" s="546">
        <f t="shared" si="499"/>
        <v>0</v>
      </c>
      <c r="BA644" s="546">
        <f t="shared" si="500"/>
        <v>0</v>
      </c>
      <c r="BB644" s="560">
        <v>0</v>
      </c>
      <c r="BC644" s="546">
        <f t="shared" si="501"/>
        <v>0</v>
      </c>
      <c r="BD644" s="546">
        <f t="shared" si="502"/>
        <v>0</v>
      </c>
      <c r="BE644" s="560">
        <v>7.013888888888889E-2</v>
      </c>
      <c r="BF644" s="546">
        <f t="shared" si="491"/>
        <v>1</v>
      </c>
      <c r="BG644" s="546">
        <f t="shared" si="492"/>
        <v>41</v>
      </c>
      <c r="BH644" s="560">
        <v>0</v>
      </c>
      <c r="BI644" s="637">
        <f t="shared" si="503"/>
        <v>0</v>
      </c>
      <c r="BJ644" s="637">
        <f t="shared" si="504"/>
        <v>0</v>
      </c>
      <c r="BK644" s="642">
        <f t="shared" si="507"/>
        <v>61.206727272727271</v>
      </c>
    </row>
    <row r="645" spans="1:63" ht="30" x14ac:dyDescent="0.25">
      <c r="A645" s="615">
        <v>40890</v>
      </c>
      <c r="B645" s="616">
        <v>12</v>
      </c>
      <c r="C645" s="617">
        <v>20</v>
      </c>
      <c r="D645" s="618" t="s">
        <v>33</v>
      </c>
      <c r="E645" s="618" t="s">
        <v>337</v>
      </c>
      <c r="F645" s="536">
        <v>3534.38</v>
      </c>
      <c r="G645" s="617">
        <v>57</v>
      </c>
      <c r="H645" s="617">
        <v>2</v>
      </c>
      <c r="I645" s="560">
        <v>3.125E-2</v>
      </c>
      <c r="J645" s="560">
        <v>3.125E-2</v>
      </c>
      <c r="K645" s="342">
        <v>3.8194444444444441E-2</v>
      </c>
      <c r="L645" s="565">
        <f t="shared" si="395"/>
        <v>6.9444444444444406E-3</v>
      </c>
      <c r="M645" s="342">
        <v>4.8611111111111112E-2</v>
      </c>
      <c r="N645" s="565">
        <f t="shared" si="396"/>
        <v>1.0416666666666671E-2</v>
      </c>
      <c r="O645" s="342">
        <v>7.0833333333333331E-2</v>
      </c>
      <c r="P645" s="565">
        <f t="shared" si="397"/>
        <v>2.222222222222222E-2</v>
      </c>
      <c r="Q645" s="342">
        <v>7.2916666666666671E-2</v>
      </c>
      <c r="R645" s="342">
        <v>0.11458333333333333</v>
      </c>
      <c r="S645" s="9">
        <f t="shared" si="459"/>
        <v>4.1666666666666657E-2</v>
      </c>
      <c r="T645" s="342">
        <v>7.2916666666666671E-2</v>
      </c>
      <c r="U645" s="342">
        <v>0.11458333333333333</v>
      </c>
      <c r="V645" s="9">
        <f t="shared" si="478"/>
        <v>4.1666666666666657E-2</v>
      </c>
      <c r="W645" s="342">
        <v>0.14583333333333334</v>
      </c>
      <c r="X645" s="9">
        <f t="shared" si="493"/>
        <v>3.1250000000000014E-2</v>
      </c>
      <c r="Y645" s="342">
        <v>0.14722222222222223</v>
      </c>
      <c r="Z645" s="155">
        <f t="shared" si="494"/>
        <v>1.388888888888884E-3</v>
      </c>
      <c r="AA645" s="342">
        <v>0.29166666666666669</v>
      </c>
      <c r="AB645" s="565">
        <f t="shared" si="505"/>
        <v>0.14444444444444446</v>
      </c>
      <c r="AC645" s="342">
        <v>0.29166666666666669</v>
      </c>
      <c r="AD645" s="342">
        <v>0.29166666666666669</v>
      </c>
      <c r="AE645" s="9">
        <f t="shared" si="480"/>
        <v>0</v>
      </c>
      <c r="AF645" s="342">
        <v>0.2951388888888889</v>
      </c>
      <c r="AG645" s="342">
        <v>0.2986111111111111</v>
      </c>
      <c r="AH645" s="9">
        <f t="shared" si="398"/>
        <v>3.4722222222222099E-3</v>
      </c>
      <c r="AI645" s="154">
        <f t="shared" si="420"/>
        <v>0</v>
      </c>
      <c r="AJ645" s="154">
        <f t="shared" si="421"/>
        <v>5</v>
      </c>
      <c r="AK645" s="342">
        <v>0.2986111111111111</v>
      </c>
      <c r="AL645" s="342">
        <v>0.30208333333333331</v>
      </c>
      <c r="AM645" s="9">
        <f t="shared" si="495"/>
        <v>3.4722222222222099E-3</v>
      </c>
      <c r="AN645" s="568">
        <f t="shared" si="399"/>
        <v>0.27083333333333331</v>
      </c>
      <c r="AO645" s="10">
        <f t="shared" si="496"/>
        <v>6</v>
      </c>
      <c r="AP645" s="10">
        <f t="shared" si="497"/>
        <v>30</v>
      </c>
      <c r="AQ645" s="565">
        <f t="shared" si="506"/>
        <v>3.6111111111111122E-2</v>
      </c>
      <c r="AR645" s="10">
        <f t="shared" si="484"/>
        <v>0</v>
      </c>
      <c r="AS645" s="10">
        <f t="shared" si="485"/>
        <v>52</v>
      </c>
      <c r="AT645" s="560">
        <v>0</v>
      </c>
      <c r="AU645" s="560">
        <v>1.4583333333333332E-2</v>
      </c>
      <c r="AV645" s="560">
        <v>0</v>
      </c>
      <c r="AW645" s="546">
        <f t="shared" si="498"/>
        <v>0</v>
      </c>
      <c r="AX645" s="546">
        <f t="shared" si="434"/>
        <v>0</v>
      </c>
      <c r="AY645" s="560">
        <v>9.375E-2</v>
      </c>
      <c r="AZ645" s="546">
        <f t="shared" si="499"/>
        <v>2</v>
      </c>
      <c r="BA645" s="546">
        <f t="shared" si="500"/>
        <v>15</v>
      </c>
      <c r="BB645" s="560">
        <v>0</v>
      </c>
      <c r="BC645" s="546">
        <f t="shared" si="501"/>
        <v>0</v>
      </c>
      <c r="BD645" s="546">
        <f t="shared" si="502"/>
        <v>0</v>
      </c>
      <c r="BE645" s="560">
        <v>0</v>
      </c>
      <c r="BF645" s="546">
        <f t="shared" si="491"/>
        <v>0</v>
      </c>
      <c r="BG645" s="546">
        <f t="shared" si="492"/>
        <v>0</v>
      </c>
      <c r="BH645" s="560">
        <v>0</v>
      </c>
      <c r="BI645" s="637">
        <f t="shared" si="503"/>
        <v>0</v>
      </c>
      <c r="BJ645" s="637">
        <f t="shared" si="504"/>
        <v>0</v>
      </c>
      <c r="BK645" s="642">
        <f t="shared" si="507"/>
        <v>62.006666666666668</v>
      </c>
    </row>
    <row r="646" spans="1:63" x14ac:dyDescent="0.25">
      <c r="A646" s="615">
        <v>40890</v>
      </c>
      <c r="B646" s="616">
        <v>12</v>
      </c>
      <c r="C646" s="617">
        <v>3</v>
      </c>
      <c r="D646" s="618" t="s">
        <v>355</v>
      </c>
      <c r="E646" s="618" t="s">
        <v>276</v>
      </c>
      <c r="F646" s="536">
        <v>3700.53</v>
      </c>
      <c r="G646" s="617">
        <v>59</v>
      </c>
      <c r="H646" s="617">
        <v>0</v>
      </c>
      <c r="I646" s="560">
        <v>0.3923611111111111</v>
      </c>
      <c r="J646" s="560">
        <v>0.3923611111111111</v>
      </c>
      <c r="K646" s="342">
        <v>0.39930555555555558</v>
      </c>
      <c r="L646" s="565">
        <f t="shared" si="395"/>
        <v>6.9444444444444753E-3</v>
      </c>
      <c r="M646" s="342">
        <v>0.41319444444444442</v>
      </c>
      <c r="N646" s="565">
        <f t="shared" si="396"/>
        <v>1.388888888888884E-2</v>
      </c>
      <c r="O646" s="342">
        <v>0.79166666666666663</v>
      </c>
      <c r="P646" s="565">
        <f t="shared" si="397"/>
        <v>0.37847222222222221</v>
      </c>
      <c r="Q646" s="342">
        <v>0.80902777777777779</v>
      </c>
      <c r="R646" s="342">
        <v>0.86458333333333337</v>
      </c>
      <c r="S646" s="9">
        <f t="shared" si="459"/>
        <v>5.555555555555558E-2</v>
      </c>
      <c r="T646" s="342">
        <v>0.80902777777777779</v>
      </c>
      <c r="U646" s="342">
        <v>0.86458333333333337</v>
      </c>
      <c r="V646" s="9">
        <f t="shared" si="478"/>
        <v>5.555555555555558E-2</v>
      </c>
      <c r="W646" s="342">
        <v>0.86597222222222225</v>
      </c>
      <c r="X646" s="9">
        <f t="shared" si="493"/>
        <v>1.388888888888884E-3</v>
      </c>
      <c r="Y646" s="342">
        <v>0.8666666666666667</v>
      </c>
      <c r="Z646" s="155">
        <f t="shared" si="494"/>
        <v>6.9444444444444198E-4</v>
      </c>
      <c r="AA646" s="342">
        <v>1.1527777777777779</v>
      </c>
      <c r="AB646" s="565">
        <f t="shared" si="505"/>
        <v>0.2861111111111112</v>
      </c>
      <c r="AC646" s="342">
        <v>1.1527777777777779</v>
      </c>
      <c r="AD646" s="342">
        <v>1.1527777777777779</v>
      </c>
      <c r="AE646" s="9">
        <f t="shared" si="480"/>
        <v>0</v>
      </c>
      <c r="AF646" s="342">
        <v>1.1597222222222221</v>
      </c>
      <c r="AG646" s="342">
        <v>1.1631944444444444</v>
      </c>
      <c r="AH646" s="9">
        <f t="shared" si="398"/>
        <v>3.4722222222223209E-3</v>
      </c>
      <c r="AI646" s="154">
        <f t="shared" si="420"/>
        <v>0</v>
      </c>
      <c r="AJ646" s="154">
        <f t="shared" si="421"/>
        <v>5</v>
      </c>
      <c r="AK646" s="342">
        <v>1.1631944444444444</v>
      </c>
      <c r="AL646" s="342">
        <v>1.1666666666666667</v>
      </c>
      <c r="AM646" s="9">
        <f t="shared" si="495"/>
        <v>3.4722222222223209E-3</v>
      </c>
      <c r="AN646" s="568">
        <f t="shared" si="399"/>
        <v>0.77430555555555558</v>
      </c>
      <c r="AO646" s="10">
        <f t="shared" si="496"/>
        <v>18</v>
      </c>
      <c r="AP646" s="10">
        <f t="shared" si="497"/>
        <v>35</v>
      </c>
      <c r="AQ646" s="565">
        <f t="shared" si="506"/>
        <v>5.6944444444444547E-2</v>
      </c>
      <c r="AR646" s="10">
        <f t="shared" si="484"/>
        <v>1</v>
      </c>
      <c r="AS646" s="10">
        <f t="shared" si="485"/>
        <v>22</v>
      </c>
      <c r="AT646" s="560">
        <v>0</v>
      </c>
      <c r="AU646" s="560">
        <v>0</v>
      </c>
      <c r="AV646" s="560">
        <v>0</v>
      </c>
      <c r="AW646" s="546">
        <f t="shared" si="498"/>
        <v>0</v>
      </c>
      <c r="AX646" s="546">
        <f t="shared" si="434"/>
        <v>0</v>
      </c>
      <c r="AY646" s="560">
        <v>0</v>
      </c>
      <c r="AZ646" s="546">
        <f t="shared" si="499"/>
        <v>0</v>
      </c>
      <c r="BA646" s="546">
        <f t="shared" si="500"/>
        <v>0</v>
      </c>
      <c r="BB646" s="560">
        <v>0</v>
      </c>
      <c r="BC646" s="546">
        <f t="shared" si="501"/>
        <v>0</v>
      </c>
      <c r="BD646" s="546">
        <f t="shared" si="502"/>
        <v>0</v>
      </c>
      <c r="BE646" s="560">
        <v>0.22916666666666666</v>
      </c>
      <c r="BF646" s="546">
        <f t="shared" si="491"/>
        <v>5</v>
      </c>
      <c r="BG646" s="546">
        <f t="shared" si="492"/>
        <v>30</v>
      </c>
      <c r="BH646" s="560">
        <v>0</v>
      </c>
      <c r="BI646" s="637">
        <f t="shared" si="503"/>
        <v>0</v>
      </c>
      <c r="BJ646" s="637">
        <f t="shared" si="504"/>
        <v>0</v>
      </c>
      <c r="BK646" s="642">
        <f t="shared" si="507"/>
        <v>62.720847457627123</v>
      </c>
    </row>
    <row r="647" spans="1:63" x14ac:dyDescent="0.25">
      <c r="A647" s="615">
        <v>40890</v>
      </c>
      <c r="B647" s="616">
        <v>12</v>
      </c>
      <c r="C647" s="617">
        <v>21</v>
      </c>
      <c r="D647" s="618" t="s">
        <v>33</v>
      </c>
      <c r="E647" s="618" t="s">
        <v>236</v>
      </c>
      <c r="F647" s="536">
        <v>3631.06</v>
      </c>
      <c r="G647" s="617">
        <v>59</v>
      </c>
      <c r="H647" s="617">
        <v>0</v>
      </c>
      <c r="I647" s="560">
        <v>0.52083333333333337</v>
      </c>
      <c r="J647" s="560">
        <v>0.52083333333333337</v>
      </c>
      <c r="K647" s="342">
        <v>0.53472222222222221</v>
      </c>
      <c r="L647" s="565">
        <f t="shared" si="395"/>
        <v>1.388888888888884E-2</v>
      </c>
      <c r="M647" s="342">
        <v>0.54861111111111105</v>
      </c>
      <c r="N647" s="565">
        <f t="shared" si="396"/>
        <v>1.388888888888884E-2</v>
      </c>
      <c r="O647" s="342">
        <v>0.5625</v>
      </c>
      <c r="P647" s="565">
        <f t="shared" si="397"/>
        <v>1.3888888888888951E-2</v>
      </c>
      <c r="Q647" s="342">
        <v>0.56597222222222221</v>
      </c>
      <c r="R647" s="342">
        <v>0.63541666666666663</v>
      </c>
      <c r="S647" s="9">
        <f t="shared" si="459"/>
        <v>6.944444444444442E-2</v>
      </c>
      <c r="T647" s="342">
        <v>0.56597222222222221</v>
      </c>
      <c r="U647" s="342">
        <v>0.63541666666666663</v>
      </c>
      <c r="V647" s="9">
        <f t="shared" si="478"/>
        <v>6.944444444444442E-2</v>
      </c>
      <c r="W647" s="342">
        <v>0.63680555555555551</v>
      </c>
      <c r="X647" s="9">
        <f t="shared" si="493"/>
        <v>1.388888888888884E-3</v>
      </c>
      <c r="Y647" s="342">
        <v>0.63750000000000007</v>
      </c>
      <c r="Z647" s="155">
        <f t="shared" si="494"/>
        <v>6.94444444444553E-4</v>
      </c>
      <c r="AA647" s="342">
        <v>0.70347222222222217</v>
      </c>
      <c r="AB647" s="565">
        <f t="shared" si="505"/>
        <v>6.5972222222222099E-2</v>
      </c>
      <c r="AC647" s="342">
        <v>0.70347222222222217</v>
      </c>
      <c r="AD647" s="342">
        <v>0.70347222222222217</v>
      </c>
      <c r="AE647" s="9">
        <f t="shared" si="480"/>
        <v>0</v>
      </c>
      <c r="AF647" s="342">
        <v>0.71180555555555547</v>
      </c>
      <c r="AG647" s="342">
        <v>0.71527777777777779</v>
      </c>
      <c r="AH647" s="9">
        <f t="shared" si="398"/>
        <v>3.4722222222223209E-3</v>
      </c>
      <c r="AI647" s="154">
        <f t="shared" si="420"/>
        <v>0</v>
      </c>
      <c r="AJ647" s="154">
        <f t="shared" si="421"/>
        <v>5</v>
      </c>
      <c r="AK647" s="342">
        <v>0.71527777777777779</v>
      </c>
      <c r="AL647" s="342">
        <v>0.71875</v>
      </c>
      <c r="AM647" s="9">
        <f t="shared" si="495"/>
        <v>3.4722222222222099E-3</v>
      </c>
      <c r="AN647" s="568">
        <f t="shared" si="399"/>
        <v>0.19791666666666663</v>
      </c>
      <c r="AO647" s="10">
        <f t="shared" si="496"/>
        <v>4</v>
      </c>
      <c r="AP647" s="10">
        <f t="shared" si="497"/>
        <v>45</v>
      </c>
      <c r="AQ647" s="565">
        <f t="shared" si="506"/>
        <v>5.3472222222222102E-2</v>
      </c>
      <c r="AR647" s="10">
        <f t="shared" si="484"/>
        <v>1</v>
      </c>
      <c r="AS647" s="10">
        <f t="shared" si="485"/>
        <v>17</v>
      </c>
      <c r="AT647" s="560">
        <v>0</v>
      </c>
      <c r="AU647" s="560">
        <v>4.8611111111111112E-3</v>
      </c>
      <c r="AV647" s="560">
        <v>0</v>
      </c>
      <c r="AW647" s="546">
        <f t="shared" si="498"/>
        <v>0</v>
      </c>
      <c r="AX647" s="546">
        <f t="shared" si="434"/>
        <v>0</v>
      </c>
      <c r="AY647" s="560">
        <v>0</v>
      </c>
      <c r="AZ647" s="546">
        <f t="shared" si="499"/>
        <v>0</v>
      </c>
      <c r="BA647" s="546">
        <f t="shared" si="500"/>
        <v>0</v>
      </c>
      <c r="BB647" s="560">
        <v>0</v>
      </c>
      <c r="BC647" s="546">
        <f t="shared" si="501"/>
        <v>0</v>
      </c>
      <c r="BD647" s="546">
        <f t="shared" si="502"/>
        <v>0</v>
      </c>
      <c r="BE647" s="560">
        <v>7.6388888888888886E-3</v>
      </c>
      <c r="BF647" s="546">
        <f t="shared" si="491"/>
        <v>0</v>
      </c>
      <c r="BG647" s="546">
        <f t="shared" si="492"/>
        <v>11</v>
      </c>
      <c r="BH647" s="560">
        <v>0</v>
      </c>
      <c r="BI647" s="637">
        <f t="shared" si="503"/>
        <v>0</v>
      </c>
      <c r="BJ647" s="637">
        <f t="shared" si="504"/>
        <v>0</v>
      </c>
      <c r="BK647" s="642">
        <f t="shared" si="507"/>
        <v>61.543389830508474</v>
      </c>
    </row>
    <row r="648" spans="1:63" x14ac:dyDescent="0.25">
      <c r="A648" s="615">
        <v>40891</v>
      </c>
      <c r="B648" s="616">
        <v>12</v>
      </c>
      <c r="C648" s="617">
        <v>1</v>
      </c>
      <c r="D648" s="618" t="s">
        <v>298</v>
      </c>
      <c r="E648" s="618" t="s">
        <v>225</v>
      </c>
      <c r="F648" s="536">
        <v>3541.99</v>
      </c>
      <c r="G648" s="617">
        <v>57</v>
      </c>
      <c r="H648" s="617">
        <v>2</v>
      </c>
      <c r="I648" s="560">
        <v>0.83333333333333337</v>
      </c>
      <c r="J648" s="560">
        <v>0.83333333333333337</v>
      </c>
      <c r="K648" s="342">
        <v>0.83680555555555547</v>
      </c>
      <c r="L648" s="565">
        <f t="shared" si="395"/>
        <v>3.4722222222220989E-3</v>
      </c>
      <c r="M648" s="342">
        <v>0.84722222222222221</v>
      </c>
      <c r="N648" s="565">
        <f t="shared" si="396"/>
        <v>1.0416666666666741E-2</v>
      </c>
      <c r="O648" s="342">
        <v>0.875</v>
      </c>
      <c r="P648" s="565">
        <f t="shared" si="397"/>
        <v>2.777777777777779E-2</v>
      </c>
      <c r="Q648" s="342">
        <v>0.88194444444444453</v>
      </c>
      <c r="R648" s="342">
        <v>0.98611111111111116</v>
      </c>
      <c r="S648" s="9">
        <f t="shared" si="459"/>
        <v>0.10416666666666663</v>
      </c>
      <c r="T648" s="342">
        <v>0.88194444444444453</v>
      </c>
      <c r="U648" s="342">
        <v>0.98611111111111116</v>
      </c>
      <c r="V648" s="9">
        <f t="shared" si="478"/>
        <v>0.10416666666666663</v>
      </c>
      <c r="W648" s="342">
        <v>1.1944444444444444</v>
      </c>
      <c r="X648" s="9">
        <f t="shared" si="493"/>
        <v>0.20833333333333326</v>
      </c>
      <c r="Y648" s="342">
        <v>1.1958333333333333</v>
      </c>
      <c r="Z648" s="155">
        <f t="shared" si="494"/>
        <v>1.388888888888884E-3</v>
      </c>
      <c r="AA648" s="342">
        <v>1.2659722222222223</v>
      </c>
      <c r="AB648" s="565">
        <f t="shared" si="505"/>
        <v>7.0138888888888973E-2</v>
      </c>
      <c r="AC648" s="342">
        <v>1.2659722222222223</v>
      </c>
      <c r="AD648" s="342">
        <v>1.2659722222222223</v>
      </c>
      <c r="AE648" s="9">
        <f t="shared" si="480"/>
        <v>0</v>
      </c>
      <c r="AF648" s="342">
        <v>1.2743055555555556</v>
      </c>
      <c r="AG648" s="342">
        <v>1.2777777777777779</v>
      </c>
      <c r="AH648" s="9">
        <f t="shared" si="398"/>
        <v>3.4722222222223209E-3</v>
      </c>
      <c r="AI648" s="154">
        <f t="shared" si="420"/>
        <v>0</v>
      </c>
      <c r="AJ648" s="154">
        <f t="shared" si="421"/>
        <v>5</v>
      </c>
      <c r="AK648" s="342">
        <v>1.2777777777777779</v>
      </c>
      <c r="AL648" s="342">
        <v>1.28125</v>
      </c>
      <c r="AM648" s="9">
        <f t="shared" si="495"/>
        <v>3.4722222222220989E-3</v>
      </c>
      <c r="AN648" s="568">
        <f t="shared" si="399"/>
        <v>0.44791666666666663</v>
      </c>
      <c r="AO648" s="10">
        <f t="shared" si="496"/>
        <v>10</v>
      </c>
      <c r="AP648" s="10">
        <f t="shared" si="497"/>
        <v>45</v>
      </c>
      <c r="AQ648" s="565">
        <f t="shared" si="506"/>
        <v>5.2777777777777861E-2</v>
      </c>
      <c r="AR648" s="10">
        <f t="shared" ref="AR648:AR653" si="508">HOUR(AQ648)</f>
        <v>1</v>
      </c>
      <c r="AS648" s="10">
        <f t="shared" ref="AS648:AS653" si="509">MINUTE(AQ648)</f>
        <v>16</v>
      </c>
      <c r="AT648" s="560">
        <v>0</v>
      </c>
      <c r="AU648" s="560">
        <v>5.5555555555555558E-3</v>
      </c>
      <c r="AV648" s="560">
        <v>0</v>
      </c>
      <c r="AW648" s="546">
        <f t="shared" si="498"/>
        <v>0</v>
      </c>
      <c r="AX648" s="546">
        <f t="shared" si="434"/>
        <v>0</v>
      </c>
      <c r="AY648" s="560">
        <v>0</v>
      </c>
      <c r="AZ648" s="546">
        <f t="shared" si="499"/>
        <v>0</v>
      </c>
      <c r="BA648" s="546">
        <f t="shared" si="500"/>
        <v>0</v>
      </c>
      <c r="BB648" s="560">
        <v>0</v>
      </c>
      <c r="BC648" s="546">
        <f t="shared" ref="BC648:BC653" si="510">HOUR(BB648)</f>
        <v>0</v>
      </c>
      <c r="BD648" s="546">
        <f t="shared" ref="BD648:BD653" si="511">MINUTE(BB648)</f>
        <v>0</v>
      </c>
      <c r="BE648" s="560">
        <v>1.1805555555555555E-2</v>
      </c>
      <c r="BF648" s="546">
        <f t="shared" si="491"/>
        <v>0</v>
      </c>
      <c r="BG648" s="546">
        <f t="shared" si="492"/>
        <v>17</v>
      </c>
      <c r="BH648" s="560">
        <v>0</v>
      </c>
      <c r="BI648" s="637">
        <f t="shared" ref="BI648:BI665" si="512">HOUR(BH648)</f>
        <v>0</v>
      </c>
      <c r="BJ648" s="637">
        <f t="shared" ref="BJ648:BJ665" si="513">MINUTE(BH648)</f>
        <v>0</v>
      </c>
      <c r="BK648" s="642">
        <f t="shared" si="507"/>
        <v>62.140175438596486</v>
      </c>
    </row>
    <row r="649" spans="1:63" ht="30" x14ac:dyDescent="0.25">
      <c r="A649" s="615">
        <v>40891</v>
      </c>
      <c r="B649" s="616">
        <v>12</v>
      </c>
      <c r="C649" s="617">
        <v>22</v>
      </c>
      <c r="D649" s="618" t="s">
        <v>33</v>
      </c>
      <c r="E649" s="618" t="s">
        <v>335</v>
      </c>
      <c r="F649" s="536">
        <v>3198.36</v>
      </c>
      <c r="G649" s="617">
        <v>52</v>
      </c>
      <c r="H649" s="617">
        <v>7</v>
      </c>
      <c r="I649" s="560">
        <v>2.0833333333333332E-2</v>
      </c>
      <c r="J649" s="560">
        <v>2.0833333333333332E-2</v>
      </c>
      <c r="K649" s="342">
        <v>2.7777777777777776E-2</v>
      </c>
      <c r="L649" s="565">
        <f t="shared" si="395"/>
        <v>6.9444444444444441E-3</v>
      </c>
      <c r="M649" s="342">
        <v>4.5138888888888888E-2</v>
      </c>
      <c r="N649" s="565">
        <f t="shared" si="396"/>
        <v>1.7361111111111112E-2</v>
      </c>
      <c r="O649" s="342">
        <v>0.14583333333333334</v>
      </c>
      <c r="P649" s="565">
        <f t="shared" si="397"/>
        <v>0.10069444444444445</v>
      </c>
      <c r="Q649" s="342">
        <v>0.14930555555555555</v>
      </c>
      <c r="R649" s="342">
        <v>0.25</v>
      </c>
      <c r="S649" s="9">
        <f t="shared" si="459"/>
        <v>0.10069444444444445</v>
      </c>
      <c r="T649" s="342">
        <v>0.14930555555555555</v>
      </c>
      <c r="U649" s="342">
        <v>0.25</v>
      </c>
      <c r="V649" s="9">
        <f t="shared" si="478"/>
        <v>0.10069444444444445</v>
      </c>
      <c r="W649" s="342">
        <v>0.28333333333333333</v>
      </c>
      <c r="X649" s="9">
        <f t="shared" si="493"/>
        <v>3.3333333333333326E-2</v>
      </c>
      <c r="Y649" s="342">
        <v>0.28819444444444448</v>
      </c>
      <c r="Z649" s="155">
        <f t="shared" si="494"/>
        <v>4.8611111111111494E-3</v>
      </c>
      <c r="AA649" s="342">
        <v>0.39166666666666666</v>
      </c>
      <c r="AB649" s="565">
        <f t="shared" si="505"/>
        <v>0.10347222222222219</v>
      </c>
      <c r="AC649" s="342">
        <v>0.39166666666666666</v>
      </c>
      <c r="AD649" s="342">
        <v>0.39166666666666666</v>
      </c>
      <c r="AE649" s="9">
        <f t="shared" si="480"/>
        <v>0</v>
      </c>
      <c r="AF649" s="342">
        <v>0.39930555555555558</v>
      </c>
      <c r="AG649" s="342">
        <v>0.40277777777777773</v>
      </c>
      <c r="AH649" s="9">
        <f t="shared" si="398"/>
        <v>3.4722222222221544E-3</v>
      </c>
      <c r="AI649" s="154">
        <f t="shared" si="420"/>
        <v>0</v>
      </c>
      <c r="AJ649" s="154">
        <f t="shared" si="421"/>
        <v>5</v>
      </c>
      <c r="AK649" s="342">
        <v>0.40277777777777773</v>
      </c>
      <c r="AL649" s="342">
        <v>0.40625</v>
      </c>
      <c r="AM649" s="9">
        <f t="shared" si="495"/>
        <v>3.4722222222222654E-3</v>
      </c>
      <c r="AN649" s="568">
        <f t="shared" si="399"/>
        <v>0.38541666666666669</v>
      </c>
      <c r="AO649" s="10">
        <f t="shared" si="496"/>
        <v>9</v>
      </c>
      <c r="AP649" s="10">
        <f t="shared" si="497"/>
        <v>15</v>
      </c>
      <c r="AQ649" s="565">
        <f t="shared" si="506"/>
        <v>5.2083333333333294E-2</v>
      </c>
      <c r="AR649" s="10">
        <f t="shared" si="508"/>
        <v>1</v>
      </c>
      <c r="AS649" s="10">
        <f t="shared" si="509"/>
        <v>15</v>
      </c>
      <c r="AT649" s="560">
        <v>0</v>
      </c>
      <c r="AU649" s="560">
        <v>0</v>
      </c>
      <c r="AV649" s="560">
        <v>0</v>
      </c>
      <c r="AW649" s="546">
        <f t="shared" si="498"/>
        <v>0</v>
      </c>
      <c r="AX649" s="546">
        <f t="shared" si="434"/>
        <v>0</v>
      </c>
      <c r="AY649" s="560">
        <v>0</v>
      </c>
      <c r="AZ649" s="546">
        <f t="shared" si="499"/>
        <v>0</v>
      </c>
      <c r="BA649" s="546">
        <f t="shared" si="500"/>
        <v>0</v>
      </c>
      <c r="BB649" s="560">
        <v>0</v>
      </c>
      <c r="BC649" s="546">
        <f t="shared" si="510"/>
        <v>0</v>
      </c>
      <c r="BD649" s="546">
        <f t="shared" si="511"/>
        <v>0</v>
      </c>
      <c r="BE649" s="560">
        <v>5.1388888888888894E-2</v>
      </c>
      <c r="BF649" s="546">
        <f t="shared" si="491"/>
        <v>1</v>
      </c>
      <c r="BG649" s="546">
        <f t="shared" si="492"/>
        <v>14</v>
      </c>
      <c r="BH649" s="560">
        <v>0</v>
      </c>
      <c r="BI649" s="637">
        <f t="shared" si="512"/>
        <v>0</v>
      </c>
      <c r="BJ649" s="637">
        <f t="shared" si="513"/>
        <v>0</v>
      </c>
      <c r="BK649" s="642">
        <f t="shared" si="507"/>
        <v>61.50692307692308</v>
      </c>
    </row>
    <row r="650" spans="1:63" x14ac:dyDescent="0.25">
      <c r="A650" s="615">
        <v>40891</v>
      </c>
      <c r="B650" s="616">
        <v>12</v>
      </c>
      <c r="C650" s="617">
        <v>5</v>
      </c>
      <c r="D650" s="618" t="s">
        <v>346</v>
      </c>
      <c r="E650" s="618" t="s">
        <v>225</v>
      </c>
      <c r="F650" s="536">
        <v>3604.27</v>
      </c>
      <c r="G650" s="617">
        <v>59</v>
      </c>
      <c r="H650" s="617">
        <v>0</v>
      </c>
      <c r="I650" s="560">
        <v>0.86805555555555547</v>
      </c>
      <c r="J650" s="560">
        <v>0.86805555555555547</v>
      </c>
      <c r="K650" s="342">
        <v>0.87152777777777779</v>
      </c>
      <c r="L650" s="565">
        <f t="shared" ref="L650:L713" si="514">K650-J650</f>
        <v>3.4722222222223209E-3</v>
      </c>
      <c r="M650" s="342">
        <v>0.875</v>
      </c>
      <c r="N650" s="565">
        <f t="shared" ref="N650:N713" si="515">M650-K650</f>
        <v>3.4722222222222099E-3</v>
      </c>
      <c r="O650" s="342">
        <v>0.89583333333333337</v>
      </c>
      <c r="P650" s="565">
        <f t="shared" ref="P650:P713" si="516">O650-M650</f>
        <v>2.083333333333337E-2</v>
      </c>
      <c r="Q650" s="342">
        <v>0.89930555555555547</v>
      </c>
      <c r="R650" s="342">
        <v>0.98611111111111116</v>
      </c>
      <c r="S650" s="9">
        <f t="shared" si="459"/>
        <v>8.6805555555555691E-2</v>
      </c>
      <c r="T650" s="342">
        <v>0.89930555555555547</v>
      </c>
      <c r="U650" s="342">
        <v>0.98611111111111116</v>
      </c>
      <c r="V650" s="9">
        <f t="shared" si="478"/>
        <v>8.6805555555555691E-2</v>
      </c>
      <c r="W650" s="342">
        <v>0.99513888888888891</v>
      </c>
      <c r="X650" s="9">
        <f t="shared" si="493"/>
        <v>9.0277777777777457E-3</v>
      </c>
      <c r="Y650" s="342">
        <v>0.99652777777777779</v>
      </c>
      <c r="Z650" s="155">
        <f t="shared" si="494"/>
        <v>1.388888888888884E-3</v>
      </c>
      <c r="AA650" s="342">
        <v>1.1270833333333334</v>
      </c>
      <c r="AB650" s="565">
        <f t="shared" si="505"/>
        <v>0.13055555555555565</v>
      </c>
      <c r="AC650" s="342">
        <v>1.1270833333333334</v>
      </c>
      <c r="AD650" s="342">
        <v>1.1270833333333334</v>
      </c>
      <c r="AE650" s="9">
        <f t="shared" si="480"/>
        <v>0</v>
      </c>
      <c r="AF650" s="342">
        <v>1.1354166666666667</v>
      </c>
      <c r="AG650" s="342">
        <v>1.1388888888888888</v>
      </c>
      <c r="AH650" s="9">
        <f t="shared" ref="AH650:AH713" si="517">AG650-AF650</f>
        <v>3.4722222222220989E-3</v>
      </c>
      <c r="AI650" s="154">
        <f t="shared" si="420"/>
        <v>0</v>
      </c>
      <c r="AJ650" s="154">
        <f t="shared" si="421"/>
        <v>5</v>
      </c>
      <c r="AK650" s="342">
        <v>1.1388888888888888</v>
      </c>
      <c r="AL650" s="342">
        <v>1.1458333333333333</v>
      </c>
      <c r="AM650" s="9">
        <f t="shared" si="495"/>
        <v>6.9444444444444198E-3</v>
      </c>
      <c r="AN650" s="568">
        <f t="shared" ref="AN650:AN713" si="518">AL650-I650</f>
        <v>0.27777777777777779</v>
      </c>
      <c r="AO650" s="10">
        <f t="shared" si="496"/>
        <v>6</v>
      </c>
      <c r="AP650" s="10">
        <f t="shared" si="497"/>
        <v>40</v>
      </c>
      <c r="AQ650" s="565">
        <f t="shared" si="506"/>
        <v>5.4861111111111208E-2</v>
      </c>
      <c r="AR650" s="10">
        <f t="shared" si="508"/>
        <v>1</v>
      </c>
      <c r="AS650" s="10">
        <f t="shared" si="509"/>
        <v>19</v>
      </c>
      <c r="AT650" s="560">
        <v>0</v>
      </c>
      <c r="AU650" s="560">
        <v>0</v>
      </c>
      <c r="AV650" s="560">
        <v>0</v>
      </c>
      <c r="AW650" s="546">
        <f t="shared" si="498"/>
        <v>0</v>
      </c>
      <c r="AX650" s="546">
        <f t="shared" si="434"/>
        <v>0</v>
      </c>
      <c r="AY650" s="560">
        <v>0</v>
      </c>
      <c r="AZ650" s="546">
        <f t="shared" si="499"/>
        <v>0</v>
      </c>
      <c r="BA650" s="546">
        <f t="shared" si="500"/>
        <v>0</v>
      </c>
      <c r="BB650" s="560">
        <v>0</v>
      </c>
      <c r="BC650" s="546">
        <f t="shared" si="510"/>
        <v>0</v>
      </c>
      <c r="BD650" s="546">
        <f t="shared" si="511"/>
        <v>0</v>
      </c>
      <c r="BE650" s="560">
        <v>7.5694444444444439E-2</v>
      </c>
      <c r="BF650" s="546">
        <f t="shared" si="491"/>
        <v>1</v>
      </c>
      <c r="BG650" s="546">
        <f t="shared" si="492"/>
        <v>49</v>
      </c>
      <c r="BH650" s="560">
        <v>0</v>
      </c>
      <c r="BI650" s="637">
        <f t="shared" si="512"/>
        <v>0</v>
      </c>
      <c r="BJ650" s="637">
        <f t="shared" si="513"/>
        <v>0</v>
      </c>
      <c r="BK650" s="642">
        <f t="shared" si="507"/>
        <v>61.089322033898306</v>
      </c>
    </row>
    <row r="651" spans="1:63" x14ac:dyDescent="0.25">
      <c r="A651" s="615">
        <v>40892</v>
      </c>
      <c r="B651" s="616">
        <v>12</v>
      </c>
      <c r="C651" s="617">
        <v>2</v>
      </c>
      <c r="D651" s="618" t="s">
        <v>298</v>
      </c>
      <c r="E651" s="618" t="s">
        <v>225</v>
      </c>
      <c r="F651" s="536">
        <v>3586.27</v>
      </c>
      <c r="G651" s="617">
        <v>59</v>
      </c>
      <c r="H651" s="617">
        <v>0</v>
      </c>
      <c r="I651" s="560">
        <v>0.30208333333333331</v>
      </c>
      <c r="J651" s="560">
        <v>0.30208333333333331</v>
      </c>
      <c r="K651" s="342">
        <v>0.30555555555555552</v>
      </c>
      <c r="L651" s="565">
        <f t="shared" si="514"/>
        <v>3.4722222222222099E-3</v>
      </c>
      <c r="M651" s="342">
        <v>0.31597222222222221</v>
      </c>
      <c r="N651" s="565">
        <f t="shared" si="515"/>
        <v>1.0416666666666685E-2</v>
      </c>
      <c r="O651" s="342">
        <v>0.33333333333333331</v>
      </c>
      <c r="P651" s="565">
        <f t="shared" si="516"/>
        <v>1.7361111111111105E-2</v>
      </c>
      <c r="Q651" s="342">
        <v>0.33680555555555558</v>
      </c>
      <c r="R651" s="342">
        <v>0.37152777777777773</v>
      </c>
      <c r="S651" s="9">
        <f t="shared" si="459"/>
        <v>3.4722222222222154E-2</v>
      </c>
      <c r="T651" s="342">
        <v>0.33680555555555558</v>
      </c>
      <c r="U651" s="342">
        <v>0.37152777777777773</v>
      </c>
      <c r="V651" s="9">
        <f t="shared" si="478"/>
        <v>3.4722222222222154E-2</v>
      </c>
      <c r="W651" s="342">
        <v>0.37847222222222227</v>
      </c>
      <c r="X651" s="9">
        <f t="shared" si="493"/>
        <v>6.9444444444445308E-3</v>
      </c>
      <c r="Y651" s="342">
        <v>0.37847222222222227</v>
      </c>
      <c r="Z651" s="155">
        <f t="shared" si="494"/>
        <v>0</v>
      </c>
      <c r="AA651" s="342">
        <v>0.49722222222222223</v>
      </c>
      <c r="AB651" s="565">
        <f t="shared" si="505"/>
        <v>0.11874999999999997</v>
      </c>
      <c r="AC651" s="342">
        <v>0.49722222222222223</v>
      </c>
      <c r="AD651" s="342">
        <v>0.49722222222222223</v>
      </c>
      <c r="AE651" s="9">
        <f t="shared" si="480"/>
        <v>0</v>
      </c>
      <c r="AF651" s="342">
        <v>0.54166666666666663</v>
      </c>
      <c r="AG651" s="342">
        <v>0.54513888888888895</v>
      </c>
      <c r="AH651" s="9">
        <f t="shared" si="517"/>
        <v>3.4722222222223209E-3</v>
      </c>
      <c r="AI651" s="154">
        <f t="shared" si="420"/>
        <v>0</v>
      </c>
      <c r="AJ651" s="154">
        <f t="shared" si="421"/>
        <v>5</v>
      </c>
      <c r="AK651" s="342">
        <v>0.54513888888888895</v>
      </c>
      <c r="AL651" s="342">
        <v>0.54861111111111105</v>
      </c>
      <c r="AM651" s="9">
        <f t="shared" si="495"/>
        <v>3.4722222222220989E-3</v>
      </c>
      <c r="AN651" s="568">
        <f t="shared" si="518"/>
        <v>0.24652777777777773</v>
      </c>
      <c r="AO651" s="10">
        <f t="shared" si="496"/>
        <v>5</v>
      </c>
      <c r="AP651" s="10">
        <f t="shared" si="497"/>
        <v>55</v>
      </c>
      <c r="AQ651" s="565">
        <f t="shared" si="506"/>
        <v>5.7638888888888851E-2</v>
      </c>
      <c r="AR651" s="10">
        <f t="shared" si="508"/>
        <v>1</v>
      </c>
      <c r="AS651" s="10">
        <f t="shared" si="509"/>
        <v>23</v>
      </c>
      <c r="AT651" s="560">
        <v>0</v>
      </c>
      <c r="AU651" s="560">
        <v>0</v>
      </c>
      <c r="AV651" s="560">
        <v>6.9444444444444441E-3</v>
      </c>
      <c r="AW651" s="546">
        <f t="shared" si="498"/>
        <v>0</v>
      </c>
      <c r="AX651" s="546">
        <f t="shared" si="434"/>
        <v>10</v>
      </c>
      <c r="AY651" s="560">
        <v>0</v>
      </c>
      <c r="AZ651" s="546">
        <f t="shared" si="499"/>
        <v>0</v>
      </c>
      <c r="BA651" s="546">
        <f t="shared" si="500"/>
        <v>0</v>
      </c>
      <c r="BB651" s="560">
        <v>0</v>
      </c>
      <c r="BC651" s="546">
        <f t="shared" si="510"/>
        <v>0</v>
      </c>
      <c r="BD651" s="546">
        <f t="shared" si="511"/>
        <v>0</v>
      </c>
      <c r="BE651" s="560">
        <v>5.4166666666666669E-2</v>
      </c>
      <c r="BF651" s="546">
        <f t="shared" si="491"/>
        <v>1</v>
      </c>
      <c r="BG651" s="546">
        <f t="shared" si="492"/>
        <v>18</v>
      </c>
      <c r="BH651" s="560">
        <v>0</v>
      </c>
      <c r="BI651" s="637">
        <f t="shared" si="512"/>
        <v>0</v>
      </c>
      <c r="BJ651" s="637">
        <f t="shared" si="513"/>
        <v>0</v>
      </c>
      <c r="BK651" s="642">
        <f t="shared" si="507"/>
        <v>60.784237288135593</v>
      </c>
    </row>
    <row r="652" spans="1:63" x14ac:dyDescent="0.25">
      <c r="A652" s="615">
        <v>40892</v>
      </c>
      <c r="B652" s="616">
        <v>12</v>
      </c>
      <c r="C652" s="617">
        <v>8</v>
      </c>
      <c r="D652" s="618" t="s">
        <v>277</v>
      </c>
      <c r="E652" s="618" t="s">
        <v>276</v>
      </c>
      <c r="F652" s="536">
        <v>3500.95</v>
      </c>
      <c r="G652" s="617">
        <v>58</v>
      </c>
      <c r="H652" s="617">
        <v>0</v>
      </c>
      <c r="I652" s="560">
        <v>0.76041666666666663</v>
      </c>
      <c r="J652" s="560">
        <v>0.76041666666666663</v>
      </c>
      <c r="K652" s="342">
        <v>0.76388888888888884</v>
      </c>
      <c r="L652" s="565">
        <f t="shared" si="514"/>
        <v>3.4722222222222099E-3</v>
      </c>
      <c r="M652" s="342">
        <v>0.76736111111111116</v>
      </c>
      <c r="N652" s="565">
        <f t="shared" si="515"/>
        <v>3.4722222222223209E-3</v>
      </c>
      <c r="O652" s="342">
        <v>0.79166666666666663</v>
      </c>
      <c r="P652" s="565">
        <f t="shared" si="516"/>
        <v>2.4305555555555469E-2</v>
      </c>
      <c r="Q652" s="342">
        <v>0.79305555555555562</v>
      </c>
      <c r="R652" s="342">
        <v>0.83680555555555547</v>
      </c>
      <c r="S652" s="9">
        <f t="shared" si="459"/>
        <v>4.3749999999999845E-2</v>
      </c>
      <c r="T652" s="342">
        <v>0.79305555555555562</v>
      </c>
      <c r="U652" s="342">
        <v>0.83680555555555547</v>
      </c>
      <c r="V652" s="9">
        <f t="shared" si="478"/>
        <v>4.3749999999999845E-2</v>
      </c>
      <c r="W652" s="342">
        <v>0.84375</v>
      </c>
      <c r="X652" s="9">
        <f t="shared" si="493"/>
        <v>6.9444444444445308E-3</v>
      </c>
      <c r="Y652" s="342">
        <v>0.85</v>
      </c>
      <c r="Z652" s="155">
        <f t="shared" si="494"/>
        <v>6.2499999999999778E-3</v>
      </c>
      <c r="AA652" s="342">
        <v>0.90902777777777777</v>
      </c>
      <c r="AB652" s="565">
        <f t="shared" si="505"/>
        <v>5.902777777777779E-2</v>
      </c>
      <c r="AC652" s="342">
        <v>0.90902777777777777</v>
      </c>
      <c r="AD652" s="342">
        <v>0.90902777777777777</v>
      </c>
      <c r="AE652" s="9">
        <f t="shared" si="480"/>
        <v>0</v>
      </c>
      <c r="AF652" s="342">
        <v>0.91666666666666663</v>
      </c>
      <c r="AG652" s="342">
        <v>0.92013888888888884</v>
      </c>
      <c r="AH652" s="9">
        <f t="shared" si="517"/>
        <v>3.4722222222222099E-3</v>
      </c>
      <c r="AI652" s="154">
        <f t="shared" si="420"/>
        <v>0</v>
      </c>
      <c r="AJ652" s="154">
        <f t="shared" si="421"/>
        <v>5</v>
      </c>
      <c r="AK652" s="342">
        <v>0.92013888888888884</v>
      </c>
      <c r="AL652" s="342">
        <v>0.92361111111111116</v>
      </c>
      <c r="AM652" s="9">
        <f t="shared" si="495"/>
        <v>3.4722222222223209E-3</v>
      </c>
      <c r="AN652" s="568">
        <f t="shared" si="518"/>
        <v>0.16319444444444453</v>
      </c>
      <c r="AO652" s="10">
        <f t="shared" si="496"/>
        <v>3</v>
      </c>
      <c r="AP652" s="10">
        <f t="shared" si="497"/>
        <v>55</v>
      </c>
      <c r="AQ652" s="565">
        <f t="shared" si="506"/>
        <v>5.6944444444444457E-2</v>
      </c>
      <c r="AR652" s="10">
        <f t="shared" si="508"/>
        <v>1</v>
      </c>
      <c r="AS652" s="10">
        <f t="shared" si="509"/>
        <v>22</v>
      </c>
      <c r="AT652" s="560">
        <v>0</v>
      </c>
      <c r="AU652" s="560">
        <v>0</v>
      </c>
      <c r="AV652" s="560">
        <v>0</v>
      </c>
      <c r="AW652" s="546">
        <f t="shared" si="498"/>
        <v>0</v>
      </c>
      <c r="AX652" s="546">
        <f t="shared" si="434"/>
        <v>0</v>
      </c>
      <c r="AY652" s="560">
        <v>0</v>
      </c>
      <c r="AZ652" s="546">
        <f t="shared" si="499"/>
        <v>0</v>
      </c>
      <c r="BA652" s="546">
        <f t="shared" si="500"/>
        <v>0</v>
      </c>
      <c r="BB652" s="560">
        <v>0</v>
      </c>
      <c r="BC652" s="546">
        <f t="shared" si="510"/>
        <v>0</v>
      </c>
      <c r="BD652" s="546">
        <f t="shared" si="511"/>
        <v>0</v>
      </c>
      <c r="BE652" s="560">
        <v>2.0833333333333333E-3</v>
      </c>
      <c r="BF652" s="546">
        <f t="shared" si="491"/>
        <v>0</v>
      </c>
      <c r="BG652" s="546">
        <f t="shared" si="492"/>
        <v>3</v>
      </c>
      <c r="BH652" s="560">
        <v>0</v>
      </c>
      <c r="BI652" s="637">
        <f t="shared" si="512"/>
        <v>0</v>
      </c>
      <c r="BJ652" s="637">
        <f t="shared" si="513"/>
        <v>0</v>
      </c>
      <c r="BK652" s="642">
        <f t="shared" si="507"/>
        <v>60.361206896551721</v>
      </c>
    </row>
    <row r="653" spans="1:63" x14ac:dyDescent="0.25">
      <c r="A653" s="615">
        <v>40893</v>
      </c>
      <c r="B653" s="616">
        <v>12</v>
      </c>
      <c r="C653" s="617">
        <v>12</v>
      </c>
      <c r="D653" s="618" t="s">
        <v>243</v>
      </c>
      <c r="E653" s="618" t="s">
        <v>512</v>
      </c>
      <c r="F653" s="536">
        <v>3656.92</v>
      </c>
      <c r="G653" s="617">
        <v>58</v>
      </c>
      <c r="H653" s="617">
        <v>1</v>
      </c>
      <c r="I653" s="560">
        <v>0.10416666666666667</v>
      </c>
      <c r="J653" s="560">
        <v>0.10416666666666667</v>
      </c>
      <c r="K653" s="342">
        <v>0.1076388888888889</v>
      </c>
      <c r="L653" s="565">
        <f t="shared" si="514"/>
        <v>3.4722222222222238E-3</v>
      </c>
      <c r="M653" s="342">
        <v>0.11805555555555557</v>
      </c>
      <c r="N653" s="565">
        <f t="shared" si="515"/>
        <v>1.0416666666666671E-2</v>
      </c>
      <c r="O653" s="342">
        <v>0.1423611111111111</v>
      </c>
      <c r="P653" s="565">
        <f t="shared" si="516"/>
        <v>2.4305555555555539E-2</v>
      </c>
      <c r="Q653" s="342">
        <v>0.14583333333333334</v>
      </c>
      <c r="R653" s="342">
        <v>0.16319444444444445</v>
      </c>
      <c r="S653" s="9">
        <f t="shared" si="459"/>
        <v>1.7361111111111105E-2</v>
      </c>
      <c r="T653" s="342">
        <v>0.14583333333333334</v>
      </c>
      <c r="U653" s="342">
        <v>0.16319444444444445</v>
      </c>
      <c r="V653" s="9">
        <f t="shared" si="478"/>
        <v>1.7361111111111105E-2</v>
      </c>
      <c r="W653" s="342">
        <v>0.16666666666666666</v>
      </c>
      <c r="X653" s="9">
        <f t="shared" si="493"/>
        <v>3.4722222222222099E-3</v>
      </c>
      <c r="Y653" s="342">
        <v>0.1673611111111111</v>
      </c>
      <c r="Z653" s="155">
        <f t="shared" si="494"/>
        <v>6.9444444444444198E-4</v>
      </c>
      <c r="AA653" s="342">
        <v>0.2673611111111111</v>
      </c>
      <c r="AB653" s="565">
        <f t="shared" si="505"/>
        <v>0.1</v>
      </c>
      <c r="AC653" s="342">
        <v>0.2673611111111111</v>
      </c>
      <c r="AD653" s="342">
        <v>0.2673611111111111</v>
      </c>
      <c r="AE653" s="9">
        <f t="shared" si="480"/>
        <v>0</v>
      </c>
      <c r="AF653" s="342">
        <v>0.27430555555555552</v>
      </c>
      <c r="AG653" s="342">
        <v>0.27777777777777779</v>
      </c>
      <c r="AH653" s="9">
        <f t="shared" si="517"/>
        <v>3.4722222222222654E-3</v>
      </c>
      <c r="AI653" s="154">
        <f t="shared" si="420"/>
        <v>0</v>
      </c>
      <c r="AJ653" s="154">
        <f t="shared" si="421"/>
        <v>5</v>
      </c>
      <c r="AK653" s="342">
        <v>0.27777777777777779</v>
      </c>
      <c r="AL653" s="342">
        <v>0.28125</v>
      </c>
      <c r="AM653" s="9">
        <f t="shared" si="495"/>
        <v>3.4722222222222099E-3</v>
      </c>
      <c r="AN653" s="568">
        <f t="shared" si="518"/>
        <v>0.17708333333333331</v>
      </c>
      <c r="AO653" s="10">
        <f t="shared" si="496"/>
        <v>4</v>
      </c>
      <c r="AP653" s="10">
        <f t="shared" si="497"/>
        <v>15</v>
      </c>
      <c r="AQ653" s="565">
        <f t="shared" si="506"/>
        <v>4.9305555555555561E-2</v>
      </c>
      <c r="AR653" s="10">
        <f t="shared" si="508"/>
        <v>1</v>
      </c>
      <c r="AS653" s="10">
        <f t="shared" si="509"/>
        <v>11</v>
      </c>
      <c r="AT653" s="560">
        <v>0</v>
      </c>
      <c r="AU653" s="560">
        <v>0</v>
      </c>
      <c r="AV653" s="560">
        <v>0</v>
      </c>
      <c r="AW653" s="546">
        <f t="shared" si="498"/>
        <v>0</v>
      </c>
      <c r="AX653" s="546">
        <f t="shared" si="434"/>
        <v>0</v>
      </c>
      <c r="AY653" s="560">
        <v>6.2499999999999995E-3</v>
      </c>
      <c r="AZ653" s="546">
        <f t="shared" si="499"/>
        <v>0</v>
      </c>
      <c r="BA653" s="546">
        <f t="shared" si="500"/>
        <v>9</v>
      </c>
      <c r="BB653" s="560">
        <v>0</v>
      </c>
      <c r="BC653" s="546">
        <f t="shared" si="510"/>
        <v>0</v>
      </c>
      <c r="BD653" s="546">
        <f t="shared" si="511"/>
        <v>0</v>
      </c>
      <c r="BE653" s="560">
        <v>4.4444444444444446E-2</v>
      </c>
      <c r="BF653" s="546">
        <f t="shared" si="491"/>
        <v>1</v>
      </c>
      <c r="BG653" s="546">
        <f t="shared" si="492"/>
        <v>4</v>
      </c>
      <c r="BH653" s="560">
        <v>0</v>
      </c>
      <c r="BI653" s="637">
        <f t="shared" si="512"/>
        <v>0</v>
      </c>
      <c r="BJ653" s="637">
        <f t="shared" si="513"/>
        <v>0</v>
      </c>
      <c r="BK653" s="642">
        <f t="shared" si="507"/>
        <v>63.050344827586208</v>
      </c>
    </row>
    <row r="654" spans="1:63" x14ac:dyDescent="0.25">
      <c r="A654" s="615">
        <v>40893</v>
      </c>
      <c r="B654" s="616">
        <v>12</v>
      </c>
      <c r="C654" s="617">
        <v>1</v>
      </c>
      <c r="D654" s="618" t="s">
        <v>480</v>
      </c>
      <c r="E654" s="618" t="s">
        <v>265</v>
      </c>
      <c r="F654" s="536">
        <v>2781.48</v>
      </c>
      <c r="G654" s="617">
        <v>46</v>
      </c>
      <c r="H654" s="617">
        <v>13</v>
      </c>
      <c r="I654" s="560">
        <v>0.44444444444444442</v>
      </c>
      <c r="J654" s="560">
        <v>0.44444444444444442</v>
      </c>
      <c r="K654" s="342">
        <v>0.46180555555555558</v>
      </c>
      <c r="L654" s="565">
        <f t="shared" si="514"/>
        <v>1.736111111111116E-2</v>
      </c>
      <c r="M654" s="342">
        <v>0.47222222222222227</v>
      </c>
      <c r="N654" s="565">
        <f t="shared" si="515"/>
        <v>1.0416666666666685E-2</v>
      </c>
      <c r="O654" s="342">
        <v>0.48819444444444443</v>
      </c>
      <c r="P654" s="565">
        <f t="shared" si="516"/>
        <v>1.5972222222222165E-2</v>
      </c>
      <c r="Q654" s="342">
        <v>0.48958333333333331</v>
      </c>
      <c r="R654" s="342">
        <v>0.59027777777777779</v>
      </c>
      <c r="S654" s="9">
        <f t="shared" si="459"/>
        <v>0.10069444444444448</v>
      </c>
      <c r="T654" s="342">
        <v>0.48958333333333331</v>
      </c>
      <c r="U654" s="342">
        <v>0.59027777777777779</v>
      </c>
      <c r="V654" s="9">
        <f t="shared" si="478"/>
        <v>0.10069444444444448</v>
      </c>
      <c r="W654" s="342">
        <v>0.59444444444444444</v>
      </c>
      <c r="X654" s="9">
        <f t="shared" si="493"/>
        <v>4.1666666666666519E-3</v>
      </c>
      <c r="Y654" s="342">
        <v>0.59791666666666665</v>
      </c>
      <c r="Z654" s="155">
        <f t="shared" si="494"/>
        <v>3.4722222222222099E-3</v>
      </c>
      <c r="AA654" s="342">
        <v>0.7402777777777777</v>
      </c>
      <c r="AB654" s="565">
        <f t="shared" si="505"/>
        <v>0.14236111111111105</v>
      </c>
      <c r="AC654" s="342">
        <v>0.7402777777777777</v>
      </c>
      <c r="AD654" s="342">
        <v>0.7402777777777777</v>
      </c>
      <c r="AE654" s="9">
        <f t="shared" si="480"/>
        <v>0</v>
      </c>
      <c r="AF654" s="342">
        <v>0.74652777777777779</v>
      </c>
      <c r="AG654" s="342">
        <v>0.75</v>
      </c>
      <c r="AH654" s="9">
        <f t="shared" si="517"/>
        <v>3.4722222222222099E-3</v>
      </c>
      <c r="AI654" s="154">
        <f t="shared" si="420"/>
        <v>0</v>
      </c>
      <c r="AJ654" s="154">
        <f t="shared" si="421"/>
        <v>5</v>
      </c>
      <c r="AK654" s="342">
        <v>0.75</v>
      </c>
      <c r="AL654" s="342">
        <v>0.75347222222222221</v>
      </c>
      <c r="AM654" s="9">
        <f t="shared" si="495"/>
        <v>3.4722222222222099E-3</v>
      </c>
      <c r="AN654" s="568">
        <f t="shared" si="518"/>
        <v>0.30902777777777779</v>
      </c>
      <c r="AO654" s="10">
        <f t="shared" si="496"/>
        <v>7</v>
      </c>
      <c r="AP654" s="10">
        <f t="shared" si="497"/>
        <v>25</v>
      </c>
      <c r="AQ654" s="565">
        <f t="shared" si="506"/>
        <v>8.2638888888888817E-2</v>
      </c>
      <c r="AR654" s="10">
        <f t="shared" ref="AR654:AR665" si="519">HOUR(AQ654)</f>
        <v>1</v>
      </c>
      <c r="AS654" s="10">
        <f t="shared" ref="AS654:AS665" si="520">MINUTE(AQ654)</f>
        <v>59</v>
      </c>
      <c r="AT654" s="560">
        <v>0</v>
      </c>
      <c r="AU654" s="560">
        <v>4.6527777777777779E-2</v>
      </c>
      <c r="AV654" s="560">
        <v>0</v>
      </c>
      <c r="AW654" s="546">
        <f t="shared" si="498"/>
        <v>0</v>
      </c>
      <c r="AX654" s="546">
        <f t="shared" si="434"/>
        <v>0</v>
      </c>
      <c r="AY654" s="560">
        <v>0</v>
      </c>
      <c r="AZ654" s="546">
        <f>HOUR(AY654)</f>
        <v>0</v>
      </c>
      <c r="BA654" s="546">
        <f>MINUTE(AY654)</f>
        <v>0</v>
      </c>
      <c r="BB654" s="560">
        <v>0</v>
      </c>
      <c r="BC654" s="546">
        <f>HOUR(BB654)</f>
        <v>0</v>
      </c>
      <c r="BD654" s="546">
        <f>MINUTE(BB654)</f>
        <v>0</v>
      </c>
      <c r="BE654" s="560">
        <v>1.3194444444444444E-2</v>
      </c>
      <c r="BF654" s="546">
        <f t="shared" si="491"/>
        <v>0</v>
      </c>
      <c r="BG654" s="546">
        <f t="shared" si="492"/>
        <v>19</v>
      </c>
      <c r="BH654" s="560">
        <v>0</v>
      </c>
      <c r="BI654" s="637">
        <f t="shared" si="512"/>
        <v>0</v>
      </c>
      <c r="BJ654" s="637">
        <f t="shared" si="513"/>
        <v>0</v>
      </c>
      <c r="BK654" s="642">
        <f t="shared" si="507"/>
        <v>60.466956521739128</v>
      </c>
    </row>
    <row r="655" spans="1:63" x14ac:dyDescent="0.25">
      <c r="A655" s="615">
        <v>40893</v>
      </c>
      <c r="B655" s="616">
        <v>12</v>
      </c>
      <c r="C655" s="617">
        <v>23</v>
      </c>
      <c r="D655" s="618" t="s">
        <v>33</v>
      </c>
      <c r="E655" s="618" t="s">
        <v>307</v>
      </c>
      <c r="F655" s="536">
        <v>3730.12</v>
      </c>
      <c r="G655" s="617">
        <v>59</v>
      </c>
      <c r="H655" s="617">
        <v>0</v>
      </c>
      <c r="I655" s="560">
        <v>0.4548611111111111</v>
      </c>
      <c r="J655" s="560">
        <v>0.4548611111111111</v>
      </c>
      <c r="K655" s="342">
        <v>0.46875</v>
      </c>
      <c r="L655" s="565">
        <f t="shared" si="514"/>
        <v>1.3888888888888895E-2</v>
      </c>
      <c r="M655" s="342">
        <v>0.47916666666666669</v>
      </c>
      <c r="N655" s="565">
        <f t="shared" si="515"/>
        <v>1.0416666666666685E-2</v>
      </c>
      <c r="O655" s="342">
        <v>0.59375</v>
      </c>
      <c r="P655" s="565">
        <f t="shared" si="516"/>
        <v>0.11458333333333331</v>
      </c>
      <c r="Q655" s="342">
        <v>0.59722222222222221</v>
      </c>
      <c r="R655" s="342">
        <v>0.64583333333333337</v>
      </c>
      <c r="S655" s="9">
        <f t="shared" si="459"/>
        <v>4.861111111111116E-2</v>
      </c>
      <c r="T655" s="342">
        <v>0.59722222222222221</v>
      </c>
      <c r="U655" s="342">
        <v>0.64583333333333337</v>
      </c>
      <c r="V655" s="9">
        <f t="shared" si="478"/>
        <v>4.861111111111116E-2</v>
      </c>
      <c r="W655" s="342">
        <v>0.66666666666666663</v>
      </c>
      <c r="X655" s="9">
        <f t="shared" si="493"/>
        <v>2.0833333333333259E-2</v>
      </c>
      <c r="Y655" s="342">
        <v>0.67361111111111116</v>
      </c>
      <c r="Z655" s="155">
        <f t="shared" si="494"/>
        <v>6.9444444444445308E-3</v>
      </c>
      <c r="AA655" s="342">
        <v>0.87430555555555556</v>
      </c>
      <c r="AB655" s="565">
        <f t="shared" si="505"/>
        <v>0.2006944444444444</v>
      </c>
      <c r="AC655" s="342">
        <v>0.87430555555555556</v>
      </c>
      <c r="AD655" s="342">
        <v>0.87430555555555556</v>
      </c>
      <c r="AE655" s="9">
        <f t="shared" si="480"/>
        <v>0</v>
      </c>
      <c r="AF655" s="342">
        <v>0.88194444444444453</v>
      </c>
      <c r="AG655" s="342">
        <v>0.88541666666666663</v>
      </c>
      <c r="AH655" s="9">
        <f t="shared" si="517"/>
        <v>3.4722222222220989E-3</v>
      </c>
      <c r="AI655" s="154">
        <f t="shared" si="420"/>
        <v>0</v>
      </c>
      <c r="AJ655" s="154">
        <f t="shared" si="421"/>
        <v>5</v>
      </c>
      <c r="AK655" s="342">
        <v>0.88541666666666663</v>
      </c>
      <c r="AL655" s="342">
        <v>0.88888888888888884</v>
      </c>
      <c r="AM655" s="9">
        <f t="shared" si="495"/>
        <v>3.4722222222222099E-3</v>
      </c>
      <c r="AN655" s="568">
        <f t="shared" si="518"/>
        <v>0.43402777777777773</v>
      </c>
      <c r="AO655" s="10">
        <f t="shared" si="496"/>
        <v>10</v>
      </c>
      <c r="AP655" s="10">
        <f t="shared" si="497"/>
        <v>25</v>
      </c>
      <c r="AQ655" s="565">
        <f t="shared" si="506"/>
        <v>4.7222222222222165E-2</v>
      </c>
      <c r="AR655" s="10">
        <f t="shared" si="519"/>
        <v>1</v>
      </c>
      <c r="AS655" s="10">
        <f t="shared" si="520"/>
        <v>8</v>
      </c>
      <c r="AT655" s="560">
        <v>0</v>
      </c>
      <c r="AU655" s="560">
        <v>0</v>
      </c>
      <c r="AV655" s="560">
        <v>0</v>
      </c>
      <c r="AW655" s="546">
        <f t="shared" si="498"/>
        <v>0</v>
      </c>
      <c r="AX655" s="546">
        <f t="shared" si="434"/>
        <v>0</v>
      </c>
      <c r="AY655" s="560">
        <v>0</v>
      </c>
      <c r="AZ655" s="546">
        <f>HOUR(AY655)</f>
        <v>0</v>
      </c>
      <c r="BA655" s="546">
        <f>MINUTE(AY655)</f>
        <v>0</v>
      </c>
      <c r="BB655" s="560">
        <v>0</v>
      </c>
      <c r="BC655" s="546">
        <f>HOUR(BB655)</f>
        <v>0</v>
      </c>
      <c r="BD655" s="546">
        <f>MINUTE(BB655)</f>
        <v>0</v>
      </c>
      <c r="BE655" s="560">
        <v>0.15347222222222223</v>
      </c>
      <c r="BF655" s="546">
        <f t="shared" si="491"/>
        <v>3</v>
      </c>
      <c r="BG655" s="546">
        <f t="shared" si="492"/>
        <v>41</v>
      </c>
      <c r="BH655" s="560">
        <v>0</v>
      </c>
      <c r="BI655" s="637">
        <f t="shared" si="512"/>
        <v>0</v>
      </c>
      <c r="BJ655" s="637">
        <f t="shared" si="513"/>
        <v>0</v>
      </c>
      <c r="BK655" s="642">
        <f t="shared" si="507"/>
        <v>63.22237288135593</v>
      </c>
    </row>
    <row r="656" spans="1:63" x14ac:dyDescent="0.25">
      <c r="A656" s="615">
        <v>40893</v>
      </c>
      <c r="B656" s="616">
        <v>12</v>
      </c>
      <c r="C656" s="617">
        <v>2</v>
      </c>
      <c r="D656" s="618" t="s">
        <v>224</v>
      </c>
      <c r="E656" s="618" t="s">
        <v>225</v>
      </c>
      <c r="F656" s="536">
        <v>3737.09</v>
      </c>
      <c r="G656" s="617">
        <v>59</v>
      </c>
      <c r="H656" s="617">
        <v>0</v>
      </c>
      <c r="I656" s="560">
        <v>0.73263888888888884</v>
      </c>
      <c r="J656" s="560">
        <v>0.73263888888888884</v>
      </c>
      <c r="K656" s="342">
        <v>0.73611111111111116</v>
      </c>
      <c r="L656" s="565">
        <f t="shared" si="514"/>
        <v>3.4722222222223209E-3</v>
      </c>
      <c r="M656" s="342">
        <v>0.75</v>
      </c>
      <c r="N656" s="565">
        <f t="shared" si="515"/>
        <v>1.388888888888884E-2</v>
      </c>
      <c r="O656" s="342">
        <v>0.78472222222222221</v>
      </c>
      <c r="P656" s="565">
        <f t="shared" si="516"/>
        <v>3.472222222222221E-2</v>
      </c>
      <c r="Q656" s="342">
        <v>0.78819444444444453</v>
      </c>
      <c r="R656" s="342">
        <v>0.84375</v>
      </c>
      <c r="S656" s="9">
        <f t="shared" si="459"/>
        <v>5.5555555555555469E-2</v>
      </c>
      <c r="T656" s="342">
        <v>0.78819444444444453</v>
      </c>
      <c r="U656" s="342">
        <v>0.84375</v>
      </c>
      <c r="V656" s="9">
        <f t="shared" si="478"/>
        <v>5.5555555555555469E-2</v>
      </c>
      <c r="W656" s="342">
        <v>0.90277777777777779</v>
      </c>
      <c r="X656" s="9">
        <f t="shared" si="493"/>
        <v>5.902777777777779E-2</v>
      </c>
      <c r="Y656" s="342">
        <v>0.90625</v>
      </c>
      <c r="Z656" s="155">
        <f t="shared" si="494"/>
        <v>3.4722222222222099E-3</v>
      </c>
      <c r="AA656" s="342">
        <v>1.0381944444444444</v>
      </c>
      <c r="AB656" s="565">
        <f t="shared" si="505"/>
        <v>0.13194444444444442</v>
      </c>
      <c r="AC656" s="342">
        <v>1.0381944444444444</v>
      </c>
      <c r="AD656" s="342">
        <v>1.0381944444444444</v>
      </c>
      <c r="AE656" s="9">
        <f t="shared" si="480"/>
        <v>0</v>
      </c>
      <c r="AF656" s="342">
        <v>1.0451388888888888</v>
      </c>
      <c r="AG656" s="342">
        <v>1.0486111111111112</v>
      </c>
      <c r="AH656" s="9">
        <f t="shared" si="517"/>
        <v>3.4722222222223209E-3</v>
      </c>
      <c r="AI656" s="154">
        <f t="shared" si="420"/>
        <v>0</v>
      </c>
      <c r="AJ656" s="154">
        <f t="shared" si="421"/>
        <v>5</v>
      </c>
      <c r="AK656" s="342">
        <v>1.0486111111111112</v>
      </c>
      <c r="AL656" s="342">
        <v>1.0520833333333333</v>
      </c>
      <c r="AM656" s="9">
        <f t="shared" si="495"/>
        <v>3.4722222222220989E-3</v>
      </c>
      <c r="AN656" s="568">
        <f t="shared" si="518"/>
        <v>0.31944444444444442</v>
      </c>
      <c r="AO656" s="10">
        <f t="shared" si="496"/>
        <v>7</v>
      </c>
      <c r="AP656" s="10">
        <f t="shared" si="497"/>
        <v>40</v>
      </c>
      <c r="AQ656" s="565">
        <f t="shared" si="506"/>
        <v>6.4583333333333312E-2</v>
      </c>
      <c r="AR656" s="10">
        <f t="shared" si="519"/>
        <v>1</v>
      </c>
      <c r="AS656" s="10">
        <f t="shared" si="520"/>
        <v>33</v>
      </c>
      <c r="AT656" s="560">
        <v>0</v>
      </c>
      <c r="AU656" s="560">
        <v>0</v>
      </c>
      <c r="AV656" s="560">
        <v>0</v>
      </c>
      <c r="AW656" s="546">
        <f t="shared" si="498"/>
        <v>0</v>
      </c>
      <c r="AX656" s="546">
        <f t="shared" si="434"/>
        <v>0</v>
      </c>
      <c r="AY656" s="560">
        <v>0</v>
      </c>
      <c r="AZ656" s="546">
        <f>HOUR(AY656)</f>
        <v>0</v>
      </c>
      <c r="BA656" s="546">
        <f>MINUTE(AY656)</f>
        <v>0</v>
      </c>
      <c r="BB656" s="560">
        <v>0</v>
      </c>
      <c r="BC656" s="546">
        <f>HOUR(BB656)</f>
        <v>0</v>
      </c>
      <c r="BD656" s="546">
        <f>MINUTE(BB656)</f>
        <v>0</v>
      </c>
      <c r="BE656" s="560">
        <v>6.7361111111111108E-2</v>
      </c>
      <c r="BF656" s="546">
        <f t="shared" si="491"/>
        <v>1</v>
      </c>
      <c r="BG656" s="546">
        <f t="shared" si="492"/>
        <v>37</v>
      </c>
      <c r="BH656" s="560">
        <v>0</v>
      </c>
      <c r="BI656" s="637">
        <f t="shared" si="512"/>
        <v>0</v>
      </c>
      <c r="BJ656" s="637">
        <f t="shared" si="513"/>
        <v>0</v>
      </c>
      <c r="BK656" s="642">
        <f t="shared" si="507"/>
        <v>63.340508474576275</v>
      </c>
    </row>
    <row r="657" spans="1:63" x14ac:dyDescent="0.25">
      <c r="A657" s="615">
        <v>40894</v>
      </c>
      <c r="B657" s="616">
        <v>12</v>
      </c>
      <c r="C657" s="617">
        <v>13</v>
      </c>
      <c r="D657" s="618" t="s">
        <v>243</v>
      </c>
      <c r="E657" s="618" t="s">
        <v>512</v>
      </c>
      <c r="F657" s="536">
        <v>3731.29</v>
      </c>
      <c r="G657" s="617">
        <v>59</v>
      </c>
      <c r="H657" s="617">
        <v>0</v>
      </c>
      <c r="I657" s="560">
        <v>0.81944444444444453</v>
      </c>
      <c r="J657" s="560">
        <v>0.81944444444444453</v>
      </c>
      <c r="K657" s="342">
        <v>0.82291666666666663</v>
      </c>
      <c r="L657" s="565">
        <f t="shared" si="514"/>
        <v>3.4722222222220989E-3</v>
      </c>
      <c r="M657" s="342">
        <v>0.84375</v>
      </c>
      <c r="N657" s="565">
        <f t="shared" si="515"/>
        <v>2.083333333333337E-2</v>
      </c>
      <c r="O657" s="342">
        <v>0.97222222222222221</v>
      </c>
      <c r="P657" s="565">
        <f t="shared" si="516"/>
        <v>0.12847222222222221</v>
      </c>
      <c r="Q657" s="342">
        <v>0.97222222222222221</v>
      </c>
      <c r="R657" s="342">
        <v>0.98611111111111116</v>
      </c>
      <c r="S657" s="9">
        <f t="shared" si="459"/>
        <v>1.3888888888888951E-2</v>
      </c>
      <c r="T657" s="342">
        <v>0.97222222222222221</v>
      </c>
      <c r="U657" s="342">
        <v>0.98611111111111116</v>
      </c>
      <c r="V657" s="9">
        <f t="shared" si="478"/>
        <v>1.3888888888888951E-2</v>
      </c>
      <c r="W657" s="342">
        <v>1.0625</v>
      </c>
      <c r="X657" s="9">
        <f t="shared" si="493"/>
        <v>7.638888888888884E-2</v>
      </c>
      <c r="Y657" s="342">
        <v>1.0756944444444445</v>
      </c>
      <c r="Z657" s="155">
        <f t="shared" si="494"/>
        <v>1.3194444444444509E-2</v>
      </c>
      <c r="AA657" s="342">
        <v>1.2611111111111111</v>
      </c>
      <c r="AB657" s="565">
        <f t="shared" si="505"/>
        <v>0.18541666666666656</v>
      </c>
      <c r="AC657" s="342">
        <v>1.2611111111111111</v>
      </c>
      <c r="AD657" s="342">
        <v>1.2611111111111111</v>
      </c>
      <c r="AE657" s="9">
        <f t="shared" si="480"/>
        <v>0</v>
      </c>
      <c r="AF657" s="342">
        <v>1.2673611111111112</v>
      </c>
      <c r="AG657" s="342">
        <v>1.2708333333333333</v>
      </c>
      <c r="AH657" s="9">
        <f t="shared" si="517"/>
        <v>3.4722222222220989E-3</v>
      </c>
      <c r="AI657" s="154">
        <f t="shared" si="420"/>
        <v>0</v>
      </c>
      <c r="AJ657" s="154">
        <f t="shared" si="421"/>
        <v>5</v>
      </c>
      <c r="AK657" s="342">
        <v>1.2708333333333333</v>
      </c>
      <c r="AL657" s="342">
        <v>1.2743055555555556</v>
      </c>
      <c r="AM657" s="9">
        <f t="shared" si="495"/>
        <v>3.4722222222223209E-3</v>
      </c>
      <c r="AN657" s="568">
        <f t="shared" si="518"/>
        <v>0.45486111111111105</v>
      </c>
      <c r="AO657" s="10">
        <f t="shared" si="496"/>
        <v>10</v>
      </c>
      <c r="AP657" s="10">
        <f t="shared" si="497"/>
        <v>55</v>
      </c>
      <c r="AQ657" s="565">
        <f t="shared" si="506"/>
        <v>6.944444444444435E-2</v>
      </c>
      <c r="AR657" s="10">
        <f t="shared" si="519"/>
        <v>1</v>
      </c>
      <c r="AS657" s="10">
        <f t="shared" si="520"/>
        <v>40</v>
      </c>
      <c r="AT657" s="560">
        <v>0</v>
      </c>
      <c r="AU657" s="560">
        <v>0</v>
      </c>
      <c r="AV657" s="560">
        <v>0</v>
      </c>
      <c r="AW657" s="546">
        <f t="shared" si="498"/>
        <v>0</v>
      </c>
      <c r="AX657" s="546">
        <f t="shared" si="434"/>
        <v>0</v>
      </c>
      <c r="AY657" s="560">
        <v>0</v>
      </c>
      <c r="AZ657" s="546">
        <f>HOUR(AY657)</f>
        <v>0</v>
      </c>
      <c r="BA657" s="546">
        <f>MINUTE(AY657)</f>
        <v>0</v>
      </c>
      <c r="BB657" s="560">
        <v>0</v>
      </c>
      <c r="BC657" s="546">
        <f>HOUR(BB657)</f>
        <v>0</v>
      </c>
      <c r="BD657" s="546">
        <f>MINUTE(BB657)</f>
        <v>0</v>
      </c>
      <c r="BE657" s="560">
        <v>0.11597222222222221</v>
      </c>
      <c r="BF657" s="546">
        <f t="shared" si="491"/>
        <v>2</v>
      </c>
      <c r="BG657" s="546">
        <f t="shared" si="492"/>
        <v>47</v>
      </c>
      <c r="BH657" s="560">
        <v>0</v>
      </c>
      <c r="BI657" s="637">
        <f t="shared" si="512"/>
        <v>0</v>
      </c>
      <c r="BJ657" s="637">
        <f t="shared" si="513"/>
        <v>0</v>
      </c>
      <c r="BK657" s="642">
        <f t="shared" si="507"/>
        <v>63.242203389830507</v>
      </c>
    </row>
    <row r="658" spans="1:63" ht="30" x14ac:dyDescent="0.25">
      <c r="A658" s="615">
        <v>40894</v>
      </c>
      <c r="B658" s="616">
        <v>12</v>
      </c>
      <c r="C658" s="617">
        <v>24</v>
      </c>
      <c r="D658" s="618" t="s">
        <v>33</v>
      </c>
      <c r="E658" s="618" t="s">
        <v>516</v>
      </c>
      <c r="F658" s="536">
        <v>3673.46</v>
      </c>
      <c r="G658" s="617">
        <v>58</v>
      </c>
      <c r="H658" s="617">
        <v>1</v>
      </c>
      <c r="I658" s="560">
        <v>0.86458333333333337</v>
      </c>
      <c r="J658" s="560">
        <v>0.86458333333333337</v>
      </c>
      <c r="K658" s="342">
        <v>1.1354166666666667</v>
      </c>
      <c r="L658" s="565">
        <f t="shared" si="514"/>
        <v>0.27083333333333337</v>
      </c>
      <c r="M658" s="342">
        <v>1.1493055555555556</v>
      </c>
      <c r="N658" s="565">
        <f t="shared" si="515"/>
        <v>1.388888888888884E-2</v>
      </c>
      <c r="O658" s="342">
        <v>1.1770833333333333</v>
      </c>
      <c r="P658" s="565">
        <f t="shared" si="516"/>
        <v>2.7777777777777679E-2</v>
      </c>
      <c r="Q658" s="342">
        <v>0.18055555555555555</v>
      </c>
      <c r="R658" s="342">
        <v>0.22222222222222221</v>
      </c>
      <c r="S658" s="9">
        <f t="shared" si="459"/>
        <v>4.1666666666666657E-2</v>
      </c>
      <c r="T658" s="342">
        <v>0.18055555555555555</v>
      </c>
      <c r="U658" s="342">
        <v>0.22222222222222221</v>
      </c>
      <c r="V658" s="9">
        <f t="shared" si="478"/>
        <v>4.1666666666666657E-2</v>
      </c>
      <c r="W658" s="342">
        <v>1.2763888888888888</v>
      </c>
      <c r="X658" s="9">
        <f t="shared" si="493"/>
        <v>1.0541666666666667</v>
      </c>
      <c r="Y658" s="342">
        <v>1.2791666666666666</v>
      </c>
      <c r="Z658" s="155">
        <f t="shared" si="494"/>
        <v>2.7777777777777679E-3</v>
      </c>
      <c r="AA658" s="342">
        <v>1.46875</v>
      </c>
      <c r="AB658" s="565">
        <f t="shared" si="505"/>
        <v>0.18958333333333344</v>
      </c>
      <c r="AC658" s="342">
        <v>1.46875</v>
      </c>
      <c r="AD658" s="342">
        <v>1.46875</v>
      </c>
      <c r="AE658" s="9">
        <f t="shared" si="480"/>
        <v>0</v>
      </c>
      <c r="AF658" s="342">
        <v>1.4791666666666667</v>
      </c>
      <c r="AG658" s="342">
        <v>1.4826388888888891</v>
      </c>
      <c r="AH658" s="9">
        <f t="shared" si="517"/>
        <v>3.4722222222223209E-3</v>
      </c>
      <c r="AI658" s="154">
        <f t="shared" si="420"/>
        <v>0</v>
      </c>
      <c r="AJ658" s="154">
        <f t="shared" si="421"/>
        <v>5</v>
      </c>
      <c r="AK658" s="342">
        <v>1.4826388888888891</v>
      </c>
      <c r="AL658" s="342">
        <v>1.4861111111111109</v>
      </c>
      <c r="AM658" s="9">
        <f t="shared" si="495"/>
        <v>3.4722222222218768E-3</v>
      </c>
      <c r="AN658" s="568">
        <f t="shared" si="518"/>
        <v>0.62152777777777757</v>
      </c>
      <c r="AO658" s="10">
        <f t="shared" si="496"/>
        <v>14</v>
      </c>
      <c r="AP658" s="10">
        <f t="shared" si="497"/>
        <v>55</v>
      </c>
      <c r="AQ658" s="565">
        <f t="shared" si="506"/>
        <v>7.361111111111121E-2</v>
      </c>
      <c r="AR658" s="10">
        <f t="shared" si="519"/>
        <v>1</v>
      </c>
      <c r="AS658" s="10">
        <f t="shared" si="520"/>
        <v>46</v>
      </c>
      <c r="AT658" s="560">
        <v>0</v>
      </c>
      <c r="AU658" s="560">
        <v>3.472222222222222E-3</v>
      </c>
      <c r="AV658" s="560">
        <v>0</v>
      </c>
      <c r="AW658" s="546">
        <f t="shared" si="498"/>
        <v>0</v>
      </c>
      <c r="AX658" s="546">
        <f t="shared" si="434"/>
        <v>0</v>
      </c>
      <c r="AY658" s="560">
        <v>0</v>
      </c>
      <c r="AZ658" s="546">
        <f t="shared" ref="AZ658:AZ663" si="521">HOUR(AY658)</f>
        <v>0</v>
      </c>
      <c r="BA658" s="546">
        <f t="shared" ref="BA658:BA663" si="522">MINUTE(AY658)</f>
        <v>0</v>
      </c>
      <c r="BB658" s="560">
        <v>0</v>
      </c>
      <c r="BC658" s="546">
        <f t="shared" ref="BC658:BC663" si="523">HOUR(BB658)</f>
        <v>0</v>
      </c>
      <c r="BD658" s="546">
        <f t="shared" ref="BD658:BD663" si="524">MINUTE(BB658)</f>
        <v>0</v>
      </c>
      <c r="BE658" s="560">
        <v>0.1125</v>
      </c>
      <c r="BF658" s="546">
        <f t="shared" si="491"/>
        <v>2</v>
      </c>
      <c r="BG658" s="546">
        <f t="shared" si="492"/>
        <v>42</v>
      </c>
      <c r="BH658" s="560">
        <v>0</v>
      </c>
      <c r="BI658" s="637">
        <f t="shared" si="512"/>
        <v>0</v>
      </c>
      <c r="BJ658" s="637">
        <f t="shared" si="513"/>
        <v>0</v>
      </c>
      <c r="BK658" s="642">
        <f t="shared" si="507"/>
        <v>63.335517241379314</v>
      </c>
    </row>
    <row r="659" spans="1:63" x14ac:dyDescent="0.25">
      <c r="A659" s="615">
        <v>40894</v>
      </c>
      <c r="B659" s="616">
        <v>12</v>
      </c>
      <c r="C659" s="617">
        <v>14</v>
      </c>
      <c r="D659" s="618" t="s">
        <v>243</v>
      </c>
      <c r="E659" s="618" t="s">
        <v>507</v>
      </c>
      <c r="F659" s="536">
        <v>3633.74</v>
      </c>
      <c r="G659" s="617">
        <v>59</v>
      </c>
      <c r="H659" s="617">
        <v>0</v>
      </c>
      <c r="I659" s="560">
        <v>1.0416666666666666E-2</v>
      </c>
      <c r="J659" s="560">
        <v>1.0416666666666666E-2</v>
      </c>
      <c r="K659" s="342">
        <v>2.0833333333333332E-2</v>
      </c>
      <c r="L659" s="565">
        <f t="shared" si="514"/>
        <v>1.0416666666666666E-2</v>
      </c>
      <c r="M659" s="342">
        <v>3.4722222222222224E-2</v>
      </c>
      <c r="N659" s="565">
        <f t="shared" si="515"/>
        <v>1.3888888888888892E-2</v>
      </c>
      <c r="O659" s="342">
        <v>0.51041666666666663</v>
      </c>
      <c r="P659" s="565">
        <f t="shared" si="516"/>
        <v>0.47569444444444442</v>
      </c>
      <c r="Q659" s="342">
        <v>0.51388888888888895</v>
      </c>
      <c r="R659" s="342">
        <v>0.57291666666666663</v>
      </c>
      <c r="S659" s="9">
        <f t="shared" si="459"/>
        <v>5.9027777777777679E-2</v>
      </c>
      <c r="T659" s="342">
        <v>0.51388888888888895</v>
      </c>
      <c r="U659" s="342">
        <v>0.57291666666666663</v>
      </c>
      <c r="V659" s="9">
        <f t="shared" si="478"/>
        <v>5.9027777777777679E-2</v>
      </c>
      <c r="W659" s="342">
        <v>0.62083333333333335</v>
      </c>
      <c r="X659" s="9">
        <f t="shared" si="493"/>
        <v>4.7916666666666718E-2</v>
      </c>
      <c r="Y659" s="342">
        <v>0.62291666666666667</v>
      </c>
      <c r="Z659" s="155">
        <f t="shared" si="494"/>
        <v>2.0833333333333259E-3</v>
      </c>
      <c r="AA659" s="342">
        <v>0.73749999999999993</v>
      </c>
      <c r="AB659" s="565">
        <f t="shared" si="505"/>
        <v>0.11458333333333326</v>
      </c>
      <c r="AC659" s="342">
        <v>0.73749999999999993</v>
      </c>
      <c r="AD659" s="342">
        <v>0.73749999999999993</v>
      </c>
      <c r="AE659" s="9">
        <f t="shared" si="480"/>
        <v>0</v>
      </c>
      <c r="AF659" s="342">
        <v>0.74652777777777779</v>
      </c>
      <c r="AG659" s="342">
        <v>0.75</v>
      </c>
      <c r="AH659" s="9">
        <f t="shared" si="517"/>
        <v>3.4722222222222099E-3</v>
      </c>
      <c r="AI659" s="154">
        <f t="shared" si="420"/>
        <v>0</v>
      </c>
      <c r="AJ659" s="154">
        <f t="shared" si="421"/>
        <v>5</v>
      </c>
      <c r="AK659" s="342">
        <v>0.75</v>
      </c>
      <c r="AL659" s="342">
        <v>0.75347222222222221</v>
      </c>
      <c r="AM659" s="9">
        <f t="shared" si="495"/>
        <v>3.4722222222222099E-3</v>
      </c>
      <c r="AN659" s="568">
        <f t="shared" si="518"/>
        <v>0.74305555555555558</v>
      </c>
      <c r="AO659" s="10">
        <f t="shared" si="496"/>
        <v>17</v>
      </c>
      <c r="AP659" s="10">
        <f t="shared" si="497"/>
        <v>50</v>
      </c>
      <c r="AQ659" s="565">
        <f t="shared" si="506"/>
        <v>6.5277777777777712E-2</v>
      </c>
      <c r="AR659" s="10">
        <f t="shared" si="519"/>
        <v>1</v>
      </c>
      <c r="AS659" s="10">
        <f t="shared" si="520"/>
        <v>34</v>
      </c>
      <c r="AT659" s="560">
        <v>0</v>
      </c>
      <c r="AU659" s="560">
        <v>0</v>
      </c>
      <c r="AV659" s="560">
        <v>0</v>
      </c>
      <c r="AW659" s="546">
        <f t="shared" si="498"/>
        <v>0</v>
      </c>
      <c r="AX659" s="546">
        <f t="shared" si="434"/>
        <v>0</v>
      </c>
      <c r="AY659" s="560">
        <v>0</v>
      </c>
      <c r="AZ659" s="546">
        <f t="shared" si="521"/>
        <v>0</v>
      </c>
      <c r="BA659" s="546">
        <f t="shared" si="522"/>
        <v>0</v>
      </c>
      <c r="BB659" s="560">
        <v>0</v>
      </c>
      <c r="BC659" s="546">
        <f t="shared" si="523"/>
        <v>0</v>
      </c>
      <c r="BD659" s="546">
        <f t="shared" si="524"/>
        <v>0</v>
      </c>
      <c r="BE659" s="560">
        <v>4.9305555555555554E-2</v>
      </c>
      <c r="BF659" s="546">
        <f t="shared" si="491"/>
        <v>1</v>
      </c>
      <c r="BG659" s="546">
        <f t="shared" si="492"/>
        <v>11</v>
      </c>
      <c r="BH659" s="560">
        <v>0</v>
      </c>
      <c r="BI659" s="637">
        <f t="shared" si="512"/>
        <v>0</v>
      </c>
      <c r="BJ659" s="637">
        <f t="shared" si="513"/>
        <v>0</v>
      </c>
      <c r="BK659" s="642">
        <f t="shared" si="507"/>
        <v>61.588813559322027</v>
      </c>
    </row>
    <row r="660" spans="1:63" x14ac:dyDescent="0.25">
      <c r="A660" s="615">
        <v>40894</v>
      </c>
      <c r="B660" s="616">
        <v>12</v>
      </c>
      <c r="C660" s="617">
        <v>1</v>
      </c>
      <c r="D660" s="618" t="s">
        <v>226</v>
      </c>
      <c r="E660" s="618" t="s">
        <v>225</v>
      </c>
      <c r="F660" s="536">
        <v>3778.1</v>
      </c>
      <c r="G660" s="617">
        <v>59</v>
      </c>
      <c r="H660" s="617">
        <v>0</v>
      </c>
      <c r="I660" s="560">
        <v>0.3125</v>
      </c>
      <c r="J660" s="560">
        <v>0.3125</v>
      </c>
      <c r="K660" s="342">
        <v>0.36805555555555558</v>
      </c>
      <c r="L660" s="565">
        <f t="shared" si="514"/>
        <v>5.555555555555558E-2</v>
      </c>
      <c r="M660" s="342">
        <v>0.375</v>
      </c>
      <c r="N660" s="565">
        <f t="shared" si="515"/>
        <v>6.9444444444444198E-3</v>
      </c>
      <c r="O660" s="342">
        <v>0.38541666666666669</v>
      </c>
      <c r="P660" s="565">
        <f t="shared" si="516"/>
        <v>1.0416666666666685E-2</v>
      </c>
      <c r="Q660" s="342">
        <v>0.38541666666666669</v>
      </c>
      <c r="R660" s="342">
        <v>0.47916666666666669</v>
      </c>
      <c r="S660" s="9">
        <f t="shared" si="459"/>
        <v>9.375E-2</v>
      </c>
      <c r="T660" s="342">
        <v>0.38541666666666669</v>
      </c>
      <c r="U660" s="342">
        <v>0.47916666666666669</v>
      </c>
      <c r="V660" s="9">
        <f t="shared" si="478"/>
        <v>9.375E-2</v>
      </c>
      <c r="W660" s="342">
        <v>0.49861111111111112</v>
      </c>
      <c r="X660" s="9">
        <f t="shared" si="493"/>
        <v>1.9444444444444431E-2</v>
      </c>
      <c r="Y660" s="342">
        <v>0.50138888888888888</v>
      </c>
      <c r="Z660" s="155">
        <f t="shared" si="494"/>
        <v>2.7777777777777679E-3</v>
      </c>
      <c r="AA660" s="342">
        <v>0.58194444444444449</v>
      </c>
      <c r="AB660" s="565">
        <f t="shared" si="505"/>
        <v>8.0555555555555602E-2</v>
      </c>
      <c r="AC660" s="342">
        <v>0.58194444444444449</v>
      </c>
      <c r="AD660" s="342">
        <v>0.58194444444444449</v>
      </c>
      <c r="AE660" s="9">
        <f t="shared" si="480"/>
        <v>0</v>
      </c>
      <c r="AF660" s="342">
        <v>0.59027777777777779</v>
      </c>
      <c r="AG660" s="342">
        <v>0.59375</v>
      </c>
      <c r="AH660" s="9">
        <f t="shared" si="517"/>
        <v>3.4722222222222099E-3</v>
      </c>
      <c r="AI660" s="154">
        <f t="shared" si="420"/>
        <v>0</v>
      </c>
      <c r="AJ660" s="154">
        <f t="shared" si="421"/>
        <v>5</v>
      </c>
      <c r="AK660" s="342">
        <v>0.59375</v>
      </c>
      <c r="AL660" s="342">
        <v>0.59722222222222221</v>
      </c>
      <c r="AM660" s="9">
        <f t="shared" si="495"/>
        <v>3.4722222222222099E-3</v>
      </c>
      <c r="AN660" s="568">
        <f t="shared" si="518"/>
        <v>0.28472222222222221</v>
      </c>
      <c r="AO660" s="10">
        <f t="shared" si="496"/>
        <v>6</v>
      </c>
      <c r="AP660" s="10">
        <f t="shared" si="497"/>
        <v>50</v>
      </c>
      <c r="AQ660" s="565">
        <f t="shared" si="506"/>
        <v>6.2500000000000056E-2</v>
      </c>
      <c r="AR660" s="10">
        <f t="shared" si="519"/>
        <v>1</v>
      </c>
      <c r="AS660" s="10">
        <f t="shared" si="520"/>
        <v>30</v>
      </c>
      <c r="AT660" s="560">
        <v>0</v>
      </c>
      <c r="AU660" s="560">
        <v>1.2499999999999999E-2</v>
      </c>
      <c r="AV660" s="560">
        <v>0</v>
      </c>
      <c r="AW660" s="546">
        <f t="shared" si="498"/>
        <v>0</v>
      </c>
      <c r="AX660" s="546">
        <f t="shared" si="434"/>
        <v>0</v>
      </c>
      <c r="AY660" s="560">
        <v>0</v>
      </c>
      <c r="AZ660" s="546">
        <f t="shared" si="521"/>
        <v>0</v>
      </c>
      <c r="BA660" s="546">
        <f t="shared" si="522"/>
        <v>0</v>
      </c>
      <c r="BB660" s="560">
        <v>0</v>
      </c>
      <c r="BC660" s="546">
        <f t="shared" si="523"/>
        <v>0</v>
      </c>
      <c r="BD660" s="546">
        <f t="shared" si="524"/>
        <v>0</v>
      </c>
      <c r="BE660" s="560">
        <v>5.5555555555555558E-3</v>
      </c>
      <c r="BF660" s="546">
        <f t="shared" si="491"/>
        <v>0</v>
      </c>
      <c r="BG660" s="546">
        <f t="shared" si="492"/>
        <v>8</v>
      </c>
      <c r="BH660" s="560">
        <v>0</v>
      </c>
      <c r="BI660" s="637">
        <f t="shared" si="512"/>
        <v>0</v>
      </c>
      <c r="BJ660" s="637">
        <f t="shared" si="513"/>
        <v>0</v>
      </c>
      <c r="BK660" s="642">
        <f t="shared" si="507"/>
        <v>64.035593220338981</v>
      </c>
    </row>
    <row r="661" spans="1:63" ht="30" x14ac:dyDescent="0.25">
      <c r="A661" s="615">
        <v>40894</v>
      </c>
      <c r="B661" s="616">
        <v>12</v>
      </c>
      <c r="C661" s="617">
        <v>25</v>
      </c>
      <c r="D661" s="618" t="s">
        <v>33</v>
      </c>
      <c r="E661" s="618" t="s">
        <v>511</v>
      </c>
      <c r="F661" s="536">
        <v>3309.33</v>
      </c>
      <c r="G661" s="617">
        <v>52</v>
      </c>
      <c r="H661" s="617">
        <v>7</v>
      </c>
      <c r="I661" s="560">
        <v>0.76041666666666663</v>
      </c>
      <c r="J661" s="560">
        <v>0.76041666666666663</v>
      </c>
      <c r="K661" s="342">
        <v>0.76736111111111116</v>
      </c>
      <c r="L661" s="565">
        <f t="shared" si="514"/>
        <v>6.9444444444445308E-3</v>
      </c>
      <c r="M661" s="342">
        <v>0.78125</v>
      </c>
      <c r="N661" s="565">
        <f t="shared" si="515"/>
        <v>1.388888888888884E-2</v>
      </c>
      <c r="O661" s="342">
        <v>0.83680555555555547</v>
      </c>
      <c r="P661" s="565">
        <f t="shared" si="516"/>
        <v>5.5555555555555469E-2</v>
      </c>
      <c r="Q661" s="342">
        <v>0.84027777777777779</v>
      </c>
      <c r="R661" s="342">
        <v>0.89930555555555547</v>
      </c>
      <c r="S661" s="9">
        <f t="shared" si="459"/>
        <v>5.9027777777777679E-2</v>
      </c>
      <c r="T661" s="342">
        <v>0.84027777777777779</v>
      </c>
      <c r="U661" s="342">
        <v>0.89930555555555547</v>
      </c>
      <c r="V661" s="9">
        <f t="shared" si="478"/>
        <v>5.9027777777777679E-2</v>
      </c>
      <c r="W661" s="342">
        <v>0.90416666666666667</v>
      </c>
      <c r="X661" s="9">
        <f t="shared" si="493"/>
        <v>4.8611111111112049E-3</v>
      </c>
      <c r="Y661" s="342">
        <v>0.90555555555555556</v>
      </c>
      <c r="Z661" s="155">
        <f t="shared" si="494"/>
        <v>1.388888888888884E-3</v>
      </c>
      <c r="AA661" s="342">
        <v>0.99513888888888891</v>
      </c>
      <c r="AB661" s="565">
        <f t="shared" si="505"/>
        <v>8.9583333333333348E-2</v>
      </c>
      <c r="AC661" s="342">
        <v>0.99513888888888891</v>
      </c>
      <c r="AD661" s="342">
        <v>0.99513888888888891</v>
      </c>
      <c r="AE661" s="9">
        <f t="shared" si="480"/>
        <v>0</v>
      </c>
      <c r="AF661" s="342">
        <v>1.0034722222222221</v>
      </c>
      <c r="AG661" s="342">
        <v>1.0069444444444444</v>
      </c>
      <c r="AH661" s="9">
        <f t="shared" si="517"/>
        <v>3.4722222222223209E-3</v>
      </c>
      <c r="AI661" s="154">
        <f t="shared" si="420"/>
        <v>0</v>
      </c>
      <c r="AJ661" s="154">
        <f t="shared" si="421"/>
        <v>5</v>
      </c>
      <c r="AK661" s="342">
        <v>1.0069444444444444</v>
      </c>
      <c r="AL661" s="342">
        <v>1.0104166666666667</v>
      </c>
      <c r="AM661" s="9">
        <f t="shared" si="495"/>
        <v>3.4722222222223209E-3</v>
      </c>
      <c r="AN661" s="568">
        <f t="shared" si="518"/>
        <v>0.25000000000000011</v>
      </c>
      <c r="AO661" s="10">
        <f t="shared" si="496"/>
        <v>6</v>
      </c>
      <c r="AP661" s="10">
        <f t="shared" si="497"/>
        <v>0</v>
      </c>
      <c r="AQ661" s="565">
        <f t="shared" si="506"/>
        <v>5.4166666666666682E-2</v>
      </c>
      <c r="AR661" s="10">
        <f t="shared" si="519"/>
        <v>1</v>
      </c>
      <c r="AS661" s="10">
        <f t="shared" si="520"/>
        <v>18</v>
      </c>
      <c r="AT661" s="560">
        <v>0</v>
      </c>
      <c r="AU661" s="560">
        <v>0</v>
      </c>
      <c r="AV661" s="560">
        <v>0</v>
      </c>
      <c r="AW661" s="546">
        <f t="shared" si="498"/>
        <v>0</v>
      </c>
      <c r="AX661" s="546">
        <f t="shared" si="434"/>
        <v>0</v>
      </c>
      <c r="AY661" s="560">
        <v>0</v>
      </c>
      <c r="AZ661" s="546">
        <f t="shared" si="521"/>
        <v>0</v>
      </c>
      <c r="BA661" s="546">
        <f t="shared" si="522"/>
        <v>0</v>
      </c>
      <c r="BB661" s="560">
        <v>0</v>
      </c>
      <c r="BC661" s="546">
        <f t="shared" si="523"/>
        <v>0</v>
      </c>
      <c r="BD661" s="546">
        <f t="shared" si="524"/>
        <v>0</v>
      </c>
      <c r="BE661" s="560">
        <v>3.5416666666666666E-2</v>
      </c>
      <c r="BF661" s="546">
        <f t="shared" si="491"/>
        <v>0</v>
      </c>
      <c r="BG661" s="546">
        <f t="shared" si="492"/>
        <v>51</v>
      </c>
      <c r="BH661" s="560">
        <v>0</v>
      </c>
      <c r="BI661" s="637">
        <f t="shared" si="512"/>
        <v>0</v>
      </c>
      <c r="BJ661" s="637">
        <f t="shared" si="513"/>
        <v>0</v>
      </c>
      <c r="BK661" s="642">
        <f t="shared" si="507"/>
        <v>63.640961538461539</v>
      </c>
    </row>
    <row r="662" spans="1:63" x14ac:dyDescent="0.25">
      <c r="A662" s="615">
        <v>40895</v>
      </c>
      <c r="B662" s="616">
        <v>12</v>
      </c>
      <c r="C662" s="617">
        <v>26</v>
      </c>
      <c r="D662" s="618" t="s">
        <v>33</v>
      </c>
      <c r="E662" s="618" t="s">
        <v>251</v>
      </c>
      <c r="F662" s="536">
        <v>3851.14</v>
      </c>
      <c r="G662" s="617">
        <v>59</v>
      </c>
      <c r="H662" s="617">
        <v>0</v>
      </c>
      <c r="I662" s="560">
        <v>0.85416666666666663</v>
      </c>
      <c r="J662" s="560">
        <v>0.85416666666666663</v>
      </c>
      <c r="K662" s="342">
        <v>0.89583333333333337</v>
      </c>
      <c r="L662" s="565">
        <f t="shared" si="514"/>
        <v>4.1666666666666741E-2</v>
      </c>
      <c r="M662" s="342">
        <v>0.91666666666666663</v>
      </c>
      <c r="N662" s="565">
        <f t="shared" si="515"/>
        <v>2.0833333333333259E-2</v>
      </c>
      <c r="O662" s="342">
        <v>1.3125</v>
      </c>
      <c r="P662" s="565">
        <f t="shared" si="516"/>
        <v>0.39583333333333337</v>
      </c>
      <c r="Q662" s="342">
        <v>0.31597222222222221</v>
      </c>
      <c r="R662" s="342">
        <v>0.36805555555555558</v>
      </c>
      <c r="S662" s="9">
        <f t="shared" si="459"/>
        <v>5.208333333333337E-2</v>
      </c>
      <c r="T662" s="342">
        <v>0.31597222222222221</v>
      </c>
      <c r="U662" s="342">
        <v>0.36805555555555558</v>
      </c>
      <c r="V662" s="9">
        <f t="shared" si="478"/>
        <v>5.208333333333337E-2</v>
      </c>
      <c r="W662" s="342">
        <v>1.4895833333333333</v>
      </c>
      <c r="X662" s="9">
        <f t="shared" si="493"/>
        <v>1.1215277777777777</v>
      </c>
      <c r="Y662" s="342">
        <v>1.6909722222222223</v>
      </c>
      <c r="Z662" s="155">
        <f t="shared" si="494"/>
        <v>0.20138888888888906</v>
      </c>
      <c r="AA662" s="342">
        <v>1.7986111111111109</v>
      </c>
      <c r="AB662" s="565">
        <f t="shared" si="505"/>
        <v>0.10763888888888862</v>
      </c>
      <c r="AC662" s="342">
        <v>1.7986111111111109</v>
      </c>
      <c r="AD662" s="342">
        <v>1.7986111111111109</v>
      </c>
      <c r="AE662" s="9">
        <f t="shared" si="480"/>
        <v>0</v>
      </c>
      <c r="AF662" s="342">
        <v>1.8055555555555556</v>
      </c>
      <c r="AG662" s="342">
        <v>1.8090277777777777</v>
      </c>
      <c r="AH662" s="9">
        <f t="shared" si="517"/>
        <v>3.4722222222220989E-3</v>
      </c>
      <c r="AI662" s="154">
        <f t="shared" si="420"/>
        <v>0</v>
      </c>
      <c r="AJ662" s="154">
        <f t="shared" si="421"/>
        <v>5</v>
      </c>
      <c r="AK662" s="342">
        <v>1.8090277777777777</v>
      </c>
      <c r="AL662" s="342">
        <v>1.8125</v>
      </c>
      <c r="AM662" s="9">
        <f t="shared" si="495"/>
        <v>3.4722222222223209E-3</v>
      </c>
      <c r="AN662" s="568">
        <f t="shared" si="518"/>
        <v>0.95833333333333337</v>
      </c>
      <c r="AO662" s="10">
        <f t="shared" si="496"/>
        <v>23</v>
      </c>
      <c r="AP662" s="10">
        <f t="shared" si="497"/>
        <v>0</v>
      </c>
      <c r="AQ662" s="565">
        <f t="shared" si="506"/>
        <v>3.611111111111083E-2</v>
      </c>
      <c r="AR662" s="10">
        <f t="shared" si="519"/>
        <v>0</v>
      </c>
      <c r="AS662" s="10">
        <f t="shared" si="520"/>
        <v>52</v>
      </c>
      <c r="AT662" s="560">
        <v>0</v>
      </c>
      <c r="AU662" s="560">
        <v>0</v>
      </c>
      <c r="AV662" s="560">
        <v>2.013888888888889E-2</v>
      </c>
      <c r="AW662" s="546">
        <f t="shared" si="498"/>
        <v>0</v>
      </c>
      <c r="AX662" s="546">
        <f t="shared" si="434"/>
        <v>29</v>
      </c>
      <c r="AY662" s="560">
        <v>0</v>
      </c>
      <c r="AZ662" s="546">
        <f>HOUR(AY662)</f>
        <v>0</v>
      </c>
      <c r="BA662" s="546">
        <f>MINUTE(AY662)</f>
        <v>0</v>
      </c>
      <c r="BB662" s="560">
        <v>0</v>
      </c>
      <c r="BC662" s="546">
        <f t="shared" si="523"/>
        <v>0</v>
      </c>
      <c r="BD662" s="546">
        <f t="shared" si="524"/>
        <v>0</v>
      </c>
      <c r="BE662" s="560">
        <v>5.1388888888888894E-2</v>
      </c>
      <c r="BF662" s="546">
        <f t="shared" si="491"/>
        <v>1</v>
      </c>
      <c r="BG662" s="546">
        <f t="shared" si="492"/>
        <v>14</v>
      </c>
      <c r="BH662" s="560">
        <v>0</v>
      </c>
      <c r="BI662" s="637">
        <f t="shared" si="512"/>
        <v>0</v>
      </c>
      <c r="BJ662" s="637">
        <f t="shared" si="513"/>
        <v>0</v>
      </c>
      <c r="BK662" s="642">
        <f t="shared" si="507"/>
        <v>65.27355932203389</v>
      </c>
    </row>
    <row r="663" spans="1:63" x14ac:dyDescent="0.25">
      <c r="A663" s="615">
        <v>40895</v>
      </c>
      <c r="B663" s="616">
        <v>12</v>
      </c>
      <c r="C663" s="617">
        <v>3</v>
      </c>
      <c r="D663" s="618" t="s">
        <v>298</v>
      </c>
      <c r="E663" s="618" t="s">
        <v>225</v>
      </c>
      <c r="F663" s="536">
        <v>2860.62</v>
      </c>
      <c r="G663" s="617">
        <v>46</v>
      </c>
      <c r="H663" s="617">
        <v>13</v>
      </c>
      <c r="I663" s="560">
        <v>0.99652777777777779</v>
      </c>
      <c r="J663" s="560">
        <v>0.99652777777777779</v>
      </c>
      <c r="K663" s="342">
        <v>1.0034722222222221</v>
      </c>
      <c r="L663" s="565">
        <f t="shared" si="514"/>
        <v>6.9444444444443088E-3</v>
      </c>
      <c r="M663" s="342">
        <v>1.0069444444444444</v>
      </c>
      <c r="N663" s="565">
        <f t="shared" si="515"/>
        <v>3.4722222222223209E-3</v>
      </c>
      <c r="O663" s="342">
        <v>1.0416666666666667</v>
      </c>
      <c r="P663" s="565">
        <f t="shared" si="516"/>
        <v>3.4722222222222321E-2</v>
      </c>
      <c r="Q663" s="342">
        <v>1.0451388888888888</v>
      </c>
      <c r="R663" s="342">
        <v>1.1041666666666667</v>
      </c>
      <c r="S663" s="9">
        <f t="shared" si="459"/>
        <v>5.9027777777777901E-2</v>
      </c>
      <c r="T663" s="342">
        <v>1.0451388888888888</v>
      </c>
      <c r="U663" s="342">
        <v>1.1041666666666667</v>
      </c>
      <c r="V663" s="9">
        <f t="shared" si="478"/>
        <v>5.9027777777777901E-2</v>
      </c>
      <c r="W663" s="342">
        <v>1.1145833333333333</v>
      </c>
      <c r="X663" s="9">
        <f t="shared" si="493"/>
        <v>1.0416666666666519E-2</v>
      </c>
      <c r="Y663" s="342">
        <v>1.14375</v>
      </c>
      <c r="Z663" s="155">
        <f t="shared" si="494"/>
        <v>2.9166666666666785E-2</v>
      </c>
      <c r="AA663" s="342">
        <v>1.2631944444444445</v>
      </c>
      <c r="AB663" s="565">
        <f t="shared" si="505"/>
        <v>0.11944444444444446</v>
      </c>
      <c r="AC663" s="342">
        <v>1.2631944444444445</v>
      </c>
      <c r="AD663" s="342">
        <v>1.2631944444444445</v>
      </c>
      <c r="AE663" s="9">
        <f t="shared" si="480"/>
        <v>0</v>
      </c>
      <c r="AF663" s="342">
        <v>1.2694444444444444</v>
      </c>
      <c r="AG663" s="342">
        <v>1.2743055555555556</v>
      </c>
      <c r="AH663" s="9">
        <f t="shared" si="517"/>
        <v>4.8611111111112049E-3</v>
      </c>
      <c r="AI663" s="154">
        <f t="shared" si="420"/>
        <v>0</v>
      </c>
      <c r="AJ663" s="154">
        <f t="shared" si="421"/>
        <v>7</v>
      </c>
      <c r="AK663" s="342">
        <v>1.2743055555555556</v>
      </c>
      <c r="AL663" s="342">
        <v>1.28125</v>
      </c>
      <c r="AM663" s="9">
        <f t="shared" si="495"/>
        <v>6.9444444444444198E-3</v>
      </c>
      <c r="AN663" s="568">
        <f t="shared" si="518"/>
        <v>0.28472222222222221</v>
      </c>
      <c r="AO663" s="10">
        <f t="shared" si="496"/>
        <v>6</v>
      </c>
      <c r="AP663" s="10">
        <f t="shared" si="497"/>
        <v>50</v>
      </c>
      <c r="AQ663" s="565">
        <f t="shared" si="506"/>
        <v>6.9444444444444475E-2</v>
      </c>
      <c r="AR663" s="10">
        <f t="shared" si="519"/>
        <v>1</v>
      </c>
      <c r="AS663" s="10">
        <f t="shared" si="520"/>
        <v>40</v>
      </c>
      <c r="AT663" s="560">
        <v>0</v>
      </c>
      <c r="AU663" s="560">
        <v>0</v>
      </c>
      <c r="AV663" s="560">
        <v>4.9999999999999996E-2</v>
      </c>
      <c r="AW663" s="546">
        <f t="shared" si="498"/>
        <v>1</v>
      </c>
      <c r="AX663" s="546">
        <f t="shared" si="434"/>
        <v>12</v>
      </c>
      <c r="AY663" s="560">
        <v>0</v>
      </c>
      <c r="AZ663" s="546">
        <f t="shared" si="521"/>
        <v>0</v>
      </c>
      <c r="BA663" s="546">
        <f t="shared" si="522"/>
        <v>0</v>
      </c>
      <c r="BB663" s="560">
        <v>0</v>
      </c>
      <c r="BC663" s="546">
        <f t="shared" si="523"/>
        <v>0</v>
      </c>
      <c r="BD663" s="546">
        <f t="shared" si="524"/>
        <v>0</v>
      </c>
      <c r="BE663" s="560">
        <v>0</v>
      </c>
      <c r="BF663" s="546">
        <f t="shared" si="491"/>
        <v>0</v>
      </c>
      <c r="BG663" s="546">
        <f t="shared" si="492"/>
        <v>0</v>
      </c>
      <c r="BH663" s="560">
        <v>0</v>
      </c>
      <c r="BI663" s="637">
        <f t="shared" si="512"/>
        <v>0</v>
      </c>
      <c r="BJ663" s="637">
        <f t="shared" si="513"/>
        <v>0</v>
      </c>
      <c r="BK663" s="642">
        <f t="shared" si="507"/>
        <v>62.187391304347827</v>
      </c>
    </row>
    <row r="664" spans="1:63" x14ac:dyDescent="0.25">
      <c r="A664" s="615">
        <v>40895</v>
      </c>
      <c r="B664" s="616">
        <v>12</v>
      </c>
      <c r="C664" s="617">
        <v>27</v>
      </c>
      <c r="D664" s="618" t="s">
        <v>33</v>
      </c>
      <c r="E664" s="618" t="s">
        <v>236</v>
      </c>
      <c r="F664" s="536">
        <v>3726.14</v>
      </c>
      <c r="G664" s="617">
        <v>58</v>
      </c>
      <c r="H664" s="617">
        <v>1</v>
      </c>
      <c r="I664" s="560">
        <v>0.51041666666666663</v>
      </c>
      <c r="J664" s="560">
        <v>0.51041666666666663</v>
      </c>
      <c r="K664" s="342">
        <v>0.55208333333333337</v>
      </c>
      <c r="L664" s="565">
        <f t="shared" si="514"/>
        <v>4.1666666666666741E-2</v>
      </c>
      <c r="M664" s="342">
        <v>0.57986111111111105</v>
      </c>
      <c r="N664" s="565">
        <f t="shared" si="515"/>
        <v>2.7777777777777679E-2</v>
      </c>
      <c r="O664" s="342">
        <v>0.60416666666666663</v>
      </c>
      <c r="P664" s="565">
        <f t="shared" si="516"/>
        <v>2.430555555555558E-2</v>
      </c>
      <c r="Q664" s="342">
        <v>0.77083333333333337</v>
      </c>
      <c r="R664" s="342">
        <v>0.92013888888888884</v>
      </c>
      <c r="S664" s="9">
        <f t="shared" si="459"/>
        <v>0.14930555555555547</v>
      </c>
      <c r="T664" s="342">
        <v>0.77083333333333337</v>
      </c>
      <c r="U664" s="342">
        <v>0.92013888888888884</v>
      </c>
      <c r="V664" s="9">
        <f t="shared" si="478"/>
        <v>0.14930555555555547</v>
      </c>
      <c r="W664" s="342">
        <v>0.92013888888888884</v>
      </c>
      <c r="X664" s="9">
        <f t="shared" si="493"/>
        <v>0</v>
      </c>
      <c r="Y664" s="342">
        <v>1.0201388888888889</v>
      </c>
      <c r="Z664" s="155">
        <f t="shared" si="494"/>
        <v>0.10000000000000009</v>
      </c>
      <c r="AA664" s="342">
        <v>1.1194444444444445</v>
      </c>
      <c r="AB664" s="565">
        <f t="shared" si="505"/>
        <v>9.9305555555555536E-2</v>
      </c>
      <c r="AC664" s="342">
        <v>1.1194444444444445</v>
      </c>
      <c r="AD664" s="342">
        <v>1.1194444444444445</v>
      </c>
      <c r="AE664" s="9">
        <f t="shared" si="480"/>
        <v>0</v>
      </c>
      <c r="AF664" s="342">
        <v>1.125</v>
      </c>
      <c r="AG664" s="342">
        <v>1.1284722222222221</v>
      </c>
      <c r="AH664" s="9">
        <f t="shared" si="517"/>
        <v>3.4722222222220989E-3</v>
      </c>
      <c r="AI664" s="154">
        <f t="shared" si="420"/>
        <v>0</v>
      </c>
      <c r="AJ664" s="154">
        <f t="shared" si="421"/>
        <v>5</v>
      </c>
      <c r="AK664" s="342">
        <v>1.1284722222222221</v>
      </c>
      <c r="AL664" s="342">
        <v>1.1319444444444444</v>
      </c>
      <c r="AM664" s="9">
        <f t="shared" si="495"/>
        <v>3.4722222222223209E-3</v>
      </c>
      <c r="AN664" s="568">
        <f t="shared" si="518"/>
        <v>0.62152777777777779</v>
      </c>
      <c r="AO664" s="10">
        <f t="shared" si="496"/>
        <v>14</v>
      </c>
      <c r="AP664" s="10">
        <f t="shared" si="497"/>
        <v>55</v>
      </c>
      <c r="AQ664" s="565">
        <f t="shared" si="506"/>
        <v>4.5833333333333316E-2</v>
      </c>
      <c r="AR664" s="10">
        <f t="shared" si="519"/>
        <v>1</v>
      </c>
      <c r="AS664" s="10">
        <f t="shared" si="520"/>
        <v>6</v>
      </c>
      <c r="AT664" s="560">
        <v>0</v>
      </c>
      <c r="AU664" s="560">
        <v>0</v>
      </c>
      <c r="AV664" s="560">
        <v>0</v>
      </c>
      <c r="AW664" s="546">
        <f t="shared" si="498"/>
        <v>0</v>
      </c>
      <c r="AX664" s="546">
        <f t="shared" si="434"/>
        <v>0</v>
      </c>
      <c r="AY664" s="560">
        <v>0</v>
      </c>
      <c r="AZ664" s="546">
        <f>HOUR(AY664)</f>
        <v>0</v>
      </c>
      <c r="BA664" s="546">
        <f>MINUTE(AY664)</f>
        <v>0</v>
      </c>
      <c r="BB664" s="560">
        <v>0</v>
      </c>
      <c r="BC664" s="546">
        <f>HOUR(BB664)</f>
        <v>0</v>
      </c>
      <c r="BD664" s="546">
        <f>MINUTE(BB664)</f>
        <v>0</v>
      </c>
      <c r="BE664" s="560">
        <v>5.347222222222222E-2</v>
      </c>
      <c r="BF664" s="546">
        <f t="shared" si="491"/>
        <v>1</v>
      </c>
      <c r="BG664" s="546">
        <f t="shared" si="492"/>
        <v>17</v>
      </c>
      <c r="BH664" s="560">
        <v>0</v>
      </c>
      <c r="BI664" s="637">
        <f t="shared" si="512"/>
        <v>0</v>
      </c>
      <c r="BJ664" s="637">
        <f t="shared" si="513"/>
        <v>0</v>
      </c>
      <c r="BK664" s="642">
        <f t="shared" si="507"/>
        <v>64.243793103448269</v>
      </c>
    </row>
    <row r="665" spans="1:63" x14ac:dyDescent="0.25">
      <c r="A665" s="615">
        <v>40896</v>
      </c>
      <c r="B665" s="616">
        <v>12</v>
      </c>
      <c r="C665" s="617">
        <v>4</v>
      </c>
      <c r="D665" s="618" t="s">
        <v>298</v>
      </c>
      <c r="E665" s="618" t="s">
        <v>225</v>
      </c>
      <c r="F665" s="536">
        <v>3665.08</v>
      </c>
      <c r="G665" s="617">
        <v>59</v>
      </c>
      <c r="H665" s="617">
        <v>0</v>
      </c>
      <c r="I665" s="560">
        <v>0.70833333333333337</v>
      </c>
      <c r="J665" s="560">
        <v>0.70833333333333337</v>
      </c>
      <c r="K665" s="342">
        <v>0.89236111111111116</v>
      </c>
      <c r="L665" s="565">
        <f t="shared" si="514"/>
        <v>0.18402777777777779</v>
      </c>
      <c r="M665" s="342">
        <v>0.90277777777777779</v>
      </c>
      <c r="N665" s="565">
        <f t="shared" si="515"/>
        <v>1.041666666666663E-2</v>
      </c>
      <c r="O665" s="342">
        <v>0.93402777777777779</v>
      </c>
      <c r="P665" s="565">
        <f t="shared" si="516"/>
        <v>3.125E-2</v>
      </c>
      <c r="Q665" s="342">
        <v>0.98611111111111116</v>
      </c>
      <c r="R665" s="342">
        <v>1.1347222222222222</v>
      </c>
      <c r="S665" s="9">
        <f t="shared" si="459"/>
        <v>0.14861111111111103</v>
      </c>
      <c r="T665" s="342">
        <v>0.98611111111111116</v>
      </c>
      <c r="U665" s="342">
        <v>1.1347222222222222</v>
      </c>
      <c r="V665" s="9">
        <f t="shared" si="478"/>
        <v>0.14861111111111103</v>
      </c>
      <c r="W665" s="342">
        <v>1.1347222222222222</v>
      </c>
      <c r="X665" s="9">
        <f t="shared" si="493"/>
        <v>0</v>
      </c>
      <c r="Y665" s="342">
        <v>1.1631944444444444</v>
      </c>
      <c r="Z665" s="155">
        <f t="shared" si="494"/>
        <v>2.8472222222222232E-2</v>
      </c>
      <c r="AA665" s="342">
        <v>1.2618055555555556</v>
      </c>
      <c r="AB665" s="565">
        <f t="shared" si="505"/>
        <v>9.8611111111111205E-2</v>
      </c>
      <c r="AC665" s="342">
        <v>1.2618055555555556</v>
      </c>
      <c r="AD665" s="342">
        <v>1.2618055555555556</v>
      </c>
      <c r="AE665" s="9">
        <f t="shared" si="480"/>
        <v>0</v>
      </c>
      <c r="AF665" s="342">
        <v>1.26875</v>
      </c>
      <c r="AG665" s="342">
        <v>1.2722222222222224</v>
      </c>
      <c r="AH665" s="9">
        <f t="shared" si="517"/>
        <v>3.4722222222223209E-3</v>
      </c>
      <c r="AI665" s="154">
        <f t="shared" si="420"/>
        <v>0</v>
      </c>
      <c r="AJ665" s="154">
        <f t="shared" si="421"/>
        <v>5</v>
      </c>
      <c r="AK665" s="342">
        <v>1.2722222222222224</v>
      </c>
      <c r="AL665" s="342">
        <v>1.2743055555555556</v>
      </c>
      <c r="AM665" s="9">
        <f t="shared" si="495"/>
        <v>2.0833333333332149E-3</v>
      </c>
      <c r="AN665" s="568">
        <f t="shared" si="518"/>
        <v>0.56597222222222221</v>
      </c>
      <c r="AO665" s="10">
        <f t="shared" si="496"/>
        <v>13</v>
      </c>
      <c r="AP665" s="10">
        <f t="shared" si="497"/>
        <v>35</v>
      </c>
      <c r="AQ665" s="565">
        <f t="shared" si="506"/>
        <v>6.3888888888888981E-2</v>
      </c>
      <c r="AR665" s="10">
        <f t="shared" si="519"/>
        <v>1</v>
      </c>
      <c r="AS665" s="10">
        <f t="shared" si="520"/>
        <v>32</v>
      </c>
      <c r="AT665" s="560">
        <v>0</v>
      </c>
      <c r="AU665" s="560">
        <v>0</v>
      </c>
      <c r="AV665" s="560">
        <v>0</v>
      </c>
      <c r="AW665" s="546">
        <f t="shared" si="498"/>
        <v>0</v>
      </c>
      <c r="AX665" s="546">
        <f t="shared" si="434"/>
        <v>0</v>
      </c>
      <c r="AY665" s="560">
        <v>0</v>
      </c>
      <c r="AZ665" s="546">
        <f>HOUR(AY665)</f>
        <v>0</v>
      </c>
      <c r="BA665" s="546">
        <f>MINUTE(AY665)</f>
        <v>0</v>
      </c>
      <c r="BB665" s="560">
        <v>0</v>
      </c>
      <c r="BC665" s="546">
        <f>HOUR(BB665)</f>
        <v>0</v>
      </c>
      <c r="BD665" s="546">
        <f>MINUTE(BB665)</f>
        <v>0</v>
      </c>
      <c r="BE665" s="560">
        <v>3.4722222222222224E-2</v>
      </c>
      <c r="BF665" s="546">
        <f t="shared" si="491"/>
        <v>0</v>
      </c>
      <c r="BG665" s="546">
        <f t="shared" si="492"/>
        <v>50</v>
      </c>
      <c r="BH665" s="560">
        <v>0</v>
      </c>
      <c r="BI665" s="637">
        <f t="shared" si="512"/>
        <v>0</v>
      </c>
      <c r="BJ665" s="637">
        <f t="shared" si="513"/>
        <v>0</v>
      </c>
      <c r="BK665" s="642">
        <f t="shared" si="507"/>
        <v>62.12</v>
      </c>
    </row>
    <row r="666" spans="1:63" x14ac:dyDescent="0.25">
      <c r="A666" s="615">
        <v>40896</v>
      </c>
      <c r="B666" s="616">
        <v>12</v>
      </c>
      <c r="C666" s="617">
        <v>15</v>
      </c>
      <c r="D666" s="618" t="s">
        <v>243</v>
      </c>
      <c r="E666" s="618" t="s">
        <v>507</v>
      </c>
      <c r="F666" s="536">
        <v>3638.92</v>
      </c>
      <c r="G666" s="617">
        <v>56</v>
      </c>
      <c r="H666" s="617">
        <v>3</v>
      </c>
      <c r="I666" s="560">
        <v>0.76388888888888884</v>
      </c>
      <c r="J666" s="560">
        <v>0.76388888888888884</v>
      </c>
      <c r="K666" s="342">
        <v>1.1805555555555556</v>
      </c>
      <c r="L666" s="565">
        <f t="shared" si="514"/>
        <v>0.41666666666666674</v>
      </c>
      <c r="M666" s="342">
        <v>1.1979166666666667</v>
      </c>
      <c r="N666" s="565">
        <f t="shared" si="515"/>
        <v>1.736111111111116E-2</v>
      </c>
      <c r="O666" s="342">
        <v>1.2361111111111112</v>
      </c>
      <c r="P666" s="565">
        <f t="shared" si="516"/>
        <v>3.819444444444442E-2</v>
      </c>
      <c r="Q666" s="342">
        <v>1.2395833333333333</v>
      </c>
      <c r="R666" s="342">
        <v>1.2986111111111112</v>
      </c>
      <c r="S666" s="9">
        <f t="shared" si="459"/>
        <v>5.9027777777777901E-2</v>
      </c>
      <c r="T666" s="342">
        <v>1.2395833333333333</v>
      </c>
      <c r="U666" s="342">
        <v>1.2986111111111112</v>
      </c>
      <c r="V666" s="9">
        <f t="shared" ref="V666:V671" si="525">U666-T666</f>
        <v>5.9027777777777901E-2</v>
      </c>
      <c r="W666" s="342">
        <v>1.3013888888888889</v>
      </c>
      <c r="X666" s="9">
        <f t="shared" si="493"/>
        <v>2.7777777777777679E-3</v>
      </c>
      <c r="Y666" s="342">
        <v>1.3034722222222224</v>
      </c>
      <c r="Z666" s="155">
        <f t="shared" si="494"/>
        <v>2.083333333333437E-3</v>
      </c>
      <c r="AA666" s="342">
        <v>1.4131944444444444</v>
      </c>
      <c r="AB666" s="565">
        <f t="shared" si="505"/>
        <v>0.10972222222222205</v>
      </c>
      <c r="AC666" s="342">
        <v>1.4131944444444444</v>
      </c>
      <c r="AD666" s="342">
        <v>1.4131944444444444</v>
      </c>
      <c r="AE666" s="9">
        <f t="shared" ref="AE666:AE671" si="526">AD666-AC666</f>
        <v>0</v>
      </c>
      <c r="AF666" s="342">
        <v>1.4201388888888891</v>
      </c>
      <c r="AG666" s="342">
        <v>1.4236111111111109</v>
      </c>
      <c r="AH666" s="9">
        <f t="shared" si="517"/>
        <v>3.4722222222218768E-3</v>
      </c>
      <c r="AI666" s="154">
        <f t="shared" si="420"/>
        <v>0</v>
      </c>
      <c r="AJ666" s="154">
        <f t="shared" si="421"/>
        <v>5</v>
      </c>
      <c r="AK666" s="342">
        <v>1.4236111111111109</v>
      </c>
      <c r="AL666" s="342">
        <v>1.4305555555555556</v>
      </c>
      <c r="AM666" s="9">
        <f t="shared" si="495"/>
        <v>6.9444444444446418E-3</v>
      </c>
      <c r="AN666" s="568">
        <f t="shared" si="518"/>
        <v>0.66666666666666674</v>
      </c>
      <c r="AO666" s="10">
        <f t="shared" si="496"/>
        <v>16</v>
      </c>
      <c r="AP666" s="10">
        <f t="shared" si="497"/>
        <v>0</v>
      </c>
      <c r="AQ666" s="565">
        <f t="shared" si="506"/>
        <v>7.7777777777777612E-2</v>
      </c>
      <c r="AR666" s="10">
        <f t="shared" ref="AR666:AR671" si="527">HOUR(AQ666)</f>
        <v>1</v>
      </c>
      <c r="AS666" s="10">
        <f t="shared" ref="AS666:AS671" si="528">MINUTE(AQ666)</f>
        <v>52</v>
      </c>
      <c r="AT666" s="560">
        <v>0</v>
      </c>
      <c r="AU666" s="560">
        <v>3.472222222222222E-3</v>
      </c>
      <c r="AV666" s="560">
        <v>0</v>
      </c>
      <c r="AW666" s="546">
        <f t="shared" ref="AW666:AW671" si="529">HOUR(AV666)</f>
        <v>0</v>
      </c>
      <c r="AX666" s="546">
        <f t="shared" si="434"/>
        <v>0</v>
      </c>
      <c r="AY666" s="560">
        <v>0</v>
      </c>
      <c r="AZ666" s="546">
        <f t="shared" ref="AZ666:AZ676" si="530">HOUR(AY666)</f>
        <v>0</v>
      </c>
      <c r="BA666" s="546">
        <f t="shared" ref="BA666:BA676" si="531">MINUTE(AY666)</f>
        <v>0</v>
      </c>
      <c r="BB666" s="560">
        <v>0</v>
      </c>
      <c r="BC666" s="546">
        <f t="shared" ref="BC666:BC671" si="532">HOUR(BB666)</f>
        <v>0</v>
      </c>
      <c r="BD666" s="546">
        <f t="shared" ref="BD666:BD671" si="533">MINUTE(BB666)</f>
        <v>0</v>
      </c>
      <c r="BE666" s="560">
        <v>2.8472222222222222E-2</v>
      </c>
      <c r="BF666" s="546">
        <f t="shared" si="491"/>
        <v>0</v>
      </c>
      <c r="BG666" s="546">
        <f t="shared" si="492"/>
        <v>41</v>
      </c>
      <c r="BH666" s="560">
        <v>0</v>
      </c>
      <c r="BI666" s="637">
        <f t="shared" ref="BI666:BI671" si="534">HOUR(BH666)</f>
        <v>0</v>
      </c>
      <c r="BJ666" s="637">
        <f t="shared" ref="BJ666:BJ671" si="535">MINUTE(BH666)</f>
        <v>0</v>
      </c>
      <c r="BK666" s="642">
        <f t="shared" si="507"/>
        <v>64.980714285714285</v>
      </c>
    </row>
    <row r="667" spans="1:63" x14ac:dyDescent="0.25">
      <c r="A667" s="615">
        <v>40896</v>
      </c>
      <c r="B667" s="616">
        <v>12</v>
      </c>
      <c r="C667" s="617">
        <v>1</v>
      </c>
      <c r="D667" s="618" t="s">
        <v>520</v>
      </c>
      <c r="E667" s="618" t="s">
        <v>419</v>
      </c>
      <c r="F667" s="536">
        <v>3380.95</v>
      </c>
      <c r="G667" s="617">
        <v>59</v>
      </c>
      <c r="H667" s="617">
        <v>0</v>
      </c>
      <c r="I667" s="560">
        <v>0.92708333333333337</v>
      </c>
      <c r="J667" s="560">
        <v>0.92708333333333337</v>
      </c>
      <c r="K667" s="342">
        <v>1.3125</v>
      </c>
      <c r="L667" s="565">
        <f t="shared" si="514"/>
        <v>0.38541666666666663</v>
      </c>
      <c r="M667" s="342">
        <v>1.3194444444444444</v>
      </c>
      <c r="N667" s="565">
        <f t="shared" si="515"/>
        <v>6.9444444444444198E-3</v>
      </c>
      <c r="O667" s="342">
        <v>1.3888888888888891</v>
      </c>
      <c r="P667" s="565">
        <f t="shared" si="516"/>
        <v>6.9444444444444642E-2</v>
      </c>
      <c r="Q667" s="342">
        <v>1.3958333333333333</v>
      </c>
      <c r="R667" s="342">
        <v>1.4583333333333333</v>
      </c>
      <c r="S667" s="9">
        <f t="shared" si="459"/>
        <v>6.25E-2</v>
      </c>
      <c r="T667" s="342">
        <v>1.3958333333333333</v>
      </c>
      <c r="U667" s="342">
        <v>1.4583333333333333</v>
      </c>
      <c r="V667" s="9">
        <f t="shared" si="525"/>
        <v>6.25E-2</v>
      </c>
      <c r="W667" s="342">
        <v>1.3888888888888891</v>
      </c>
      <c r="X667" s="9">
        <f>W667-O667</f>
        <v>0</v>
      </c>
      <c r="Y667" s="342">
        <v>1.4027777777777777</v>
      </c>
      <c r="Z667" s="155">
        <f>Y667-Q667</f>
        <v>6.9444444444444198E-3</v>
      </c>
      <c r="AA667" s="342">
        <v>1.6493055555555556</v>
      </c>
      <c r="AB667" s="565">
        <f t="shared" si="505"/>
        <v>0.2465277777777779</v>
      </c>
      <c r="AC667" s="342">
        <v>1.6493055555555556</v>
      </c>
      <c r="AD667" s="342">
        <v>1.6493055555555556</v>
      </c>
      <c r="AE667" s="9">
        <f t="shared" si="526"/>
        <v>0</v>
      </c>
      <c r="AF667" s="342">
        <v>1.6666666666666667</v>
      </c>
      <c r="AG667" s="342">
        <v>1.6701388888888891</v>
      </c>
      <c r="AH667" s="9">
        <f t="shared" si="517"/>
        <v>3.4722222222223209E-3</v>
      </c>
      <c r="AI667" s="154">
        <f t="shared" si="420"/>
        <v>0</v>
      </c>
      <c r="AJ667" s="154">
        <f t="shared" si="421"/>
        <v>5</v>
      </c>
      <c r="AK667" s="342">
        <v>1.6701388888888891</v>
      </c>
      <c r="AL667" s="342">
        <v>1.6770833333333333</v>
      </c>
      <c r="AM667" s="9">
        <f t="shared" si="495"/>
        <v>6.9444444444441977E-3</v>
      </c>
      <c r="AN667" s="568">
        <f t="shared" si="518"/>
        <v>0.74999999999999989</v>
      </c>
      <c r="AO667" s="10">
        <f t="shared" si="496"/>
        <v>18</v>
      </c>
      <c r="AP667" s="10">
        <f t="shared" si="497"/>
        <v>0</v>
      </c>
      <c r="AQ667" s="565">
        <f t="shared" si="506"/>
        <v>0</v>
      </c>
      <c r="AR667" s="10">
        <f t="shared" si="527"/>
        <v>0</v>
      </c>
      <c r="AS667" s="10">
        <f t="shared" si="528"/>
        <v>0</v>
      </c>
      <c r="AT667" s="560">
        <v>0</v>
      </c>
      <c r="AU667" s="560">
        <v>0</v>
      </c>
      <c r="AV667" s="560">
        <v>0</v>
      </c>
      <c r="AW667" s="546">
        <f t="shared" si="529"/>
        <v>0</v>
      </c>
      <c r="AX667" s="546">
        <f t="shared" si="434"/>
        <v>0</v>
      </c>
      <c r="AY667" s="560">
        <v>0.24652777777777779</v>
      </c>
      <c r="AZ667" s="546">
        <f t="shared" si="530"/>
        <v>5</v>
      </c>
      <c r="BA667" s="546">
        <f t="shared" si="531"/>
        <v>55</v>
      </c>
      <c r="BB667" s="560">
        <v>0</v>
      </c>
      <c r="BC667" s="546">
        <f t="shared" si="532"/>
        <v>0</v>
      </c>
      <c r="BD667" s="546">
        <f t="shared" si="533"/>
        <v>0</v>
      </c>
      <c r="BE667" s="560">
        <v>0</v>
      </c>
      <c r="BF667" s="546">
        <f t="shared" si="491"/>
        <v>0</v>
      </c>
      <c r="BG667" s="546">
        <f t="shared" si="492"/>
        <v>0</v>
      </c>
      <c r="BH667" s="560">
        <v>0</v>
      </c>
      <c r="BI667" s="637">
        <f t="shared" si="534"/>
        <v>0</v>
      </c>
      <c r="BJ667" s="637">
        <f t="shared" si="535"/>
        <v>0</v>
      </c>
      <c r="BK667" s="642">
        <f t="shared" si="507"/>
        <v>57.304237288135589</v>
      </c>
    </row>
    <row r="668" spans="1:63" x14ac:dyDescent="0.25">
      <c r="A668" s="615">
        <v>40896</v>
      </c>
      <c r="B668" s="616">
        <v>12</v>
      </c>
      <c r="C668" s="617">
        <v>28</v>
      </c>
      <c r="D668" s="618" t="s">
        <v>33</v>
      </c>
      <c r="E668" s="618" t="s">
        <v>507</v>
      </c>
      <c r="F668" s="536">
        <v>3519.74</v>
      </c>
      <c r="G668" s="617">
        <v>55</v>
      </c>
      <c r="H668" s="617">
        <v>4</v>
      </c>
      <c r="I668" s="560">
        <v>0.13541666666666666</v>
      </c>
      <c r="J668" s="560">
        <v>0.13541666666666666</v>
      </c>
      <c r="K668" s="342">
        <v>0.48958333333333331</v>
      </c>
      <c r="L668" s="565">
        <f t="shared" si="514"/>
        <v>0.35416666666666663</v>
      </c>
      <c r="M668" s="342">
        <v>0.51041666666666663</v>
      </c>
      <c r="N668" s="565">
        <f t="shared" si="515"/>
        <v>2.0833333333333315E-2</v>
      </c>
      <c r="O668" s="342">
        <v>0.54166666666666663</v>
      </c>
      <c r="P668" s="565">
        <f t="shared" si="516"/>
        <v>3.125E-2</v>
      </c>
      <c r="Q668" s="342">
        <v>0.54166666666666663</v>
      </c>
      <c r="R668" s="342">
        <v>0.56944444444444442</v>
      </c>
      <c r="S668" s="9">
        <f t="shared" si="459"/>
        <v>2.777777777777779E-2</v>
      </c>
      <c r="T668" s="342">
        <v>0.54166666666666663</v>
      </c>
      <c r="U668" s="342">
        <v>0.56944444444444442</v>
      </c>
      <c r="V668" s="9">
        <f t="shared" si="525"/>
        <v>2.777777777777779E-2</v>
      </c>
      <c r="W668" s="342">
        <v>0.57222222222222219</v>
      </c>
      <c r="X668" s="9">
        <f>W668-R668</f>
        <v>2.7777777777777679E-3</v>
      </c>
      <c r="Y668" s="342">
        <v>0.57222222222222219</v>
      </c>
      <c r="Z668" s="155">
        <f>Y668-W668</f>
        <v>0</v>
      </c>
      <c r="AA668" s="342">
        <v>0.6958333333333333</v>
      </c>
      <c r="AB668" s="565">
        <f t="shared" si="505"/>
        <v>0.12361111111111112</v>
      </c>
      <c r="AC668" s="342">
        <v>0.6958333333333333</v>
      </c>
      <c r="AD668" s="342">
        <v>0.6958333333333333</v>
      </c>
      <c r="AE668" s="9">
        <f t="shared" si="526"/>
        <v>0</v>
      </c>
      <c r="AF668" s="342">
        <v>0.70277777777777783</v>
      </c>
      <c r="AG668" s="342">
        <v>0.70833333333333337</v>
      </c>
      <c r="AH668" s="9">
        <f t="shared" si="517"/>
        <v>5.5555555555555358E-3</v>
      </c>
      <c r="AI668" s="154">
        <f t="shared" si="420"/>
        <v>0</v>
      </c>
      <c r="AJ668" s="154">
        <f t="shared" si="421"/>
        <v>8</v>
      </c>
      <c r="AK668" s="342">
        <v>0.70833333333333337</v>
      </c>
      <c r="AL668" s="342">
        <v>0.71875</v>
      </c>
      <c r="AM668" s="9">
        <f t="shared" si="495"/>
        <v>1.041666666666663E-2</v>
      </c>
      <c r="AN668" s="568">
        <f t="shared" si="518"/>
        <v>0.58333333333333337</v>
      </c>
      <c r="AO668" s="10">
        <f t="shared" si="496"/>
        <v>14</v>
      </c>
      <c r="AP668" s="10">
        <f t="shared" si="497"/>
        <v>0</v>
      </c>
      <c r="AQ668" s="565">
        <f t="shared" si="506"/>
        <v>6.1111111111111116E-2</v>
      </c>
      <c r="AR668" s="10">
        <f t="shared" si="527"/>
        <v>1</v>
      </c>
      <c r="AS668" s="10">
        <f t="shared" si="528"/>
        <v>28</v>
      </c>
      <c r="AT668" s="560">
        <v>0</v>
      </c>
      <c r="AU668" s="560">
        <v>0</v>
      </c>
      <c r="AV668" s="560">
        <v>0</v>
      </c>
      <c r="AW668" s="546">
        <f t="shared" si="529"/>
        <v>0</v>
      </c>
      <c r="AX668" s="546">
        <f t="shared" si="434"/>
        <v>0</v>
      </c>
      <c r="AY668" s="560">
        <v>0</v>
      </c>
      <c r="AZ668" s="546">
        <f t="shared" si="530"/>
        <v>0</v>
      </c>
      <c r="BA668" s="546">
        <f t="shared" si="531"/>
        <v>0</v>
      </c>
      <c r="BB668" s="560">
        <v>0</v>
      </c>
      <c r="BC668" s="546">
        <f t="shared" si="532"/>
        <v>0</v>
      </c>
      <c r="BD668" s="546">
        <f t="shared" si="533"/>
        <v>0</v>
      </c>
      <c r="BE668" s="560">
        <v>6.25E-2</v>
      </c>
      <c r="BF668" s="546">
        <f t="shared" si="491"/>
        <v>1</v>
      </c>
      <c r="BG668" s="546">
        <f t="shared" si="492"/>
        <v>30</v>
      </c>
      <c r="BH668" s="560">
        <v>0</v>
      </c>
      <c r="BI668" s="637">
        <f t="shared" si="534"/>
        <v>0</v>
      </c>
      <c r="BJ668" s="637">
        <f t="shared" si="535"/>
        <v>0</v>
      </c>
      <c r="BK668" s="642">
        <f t="shared" si="507"/>
        <v>63.99527272727272</v>
      </c>
    </row>
    <row r="669" spans="1:63" x14ac:dyDescent="0.25">
      <c r="A669" s="615">
        <v>40896</v>
      </c>
      <c r="B669" s="616">
        <v>12</v>
      </c>
      <c r="C669" s="617">
        <v>5</v>
      </c>
      <c r="D669" s="618" t="s">
        <v>298</v>
      </c>
      <c r="E669" s="618" t="s">
        <v>225</v>
      </c>
      <c r="F669" s="536">
        <v>3697.54</v>
      </c>
      <c r="G669" s="617">
        <v>59</v>
      </c>
      <c r="H669" s="617">
        <v>0</v>
      </c>
      <c r="I669" s="560">
        <v>0.4861111111111111</v>
      </c>
      <c r="J669" s="560">
        <v>0.4861111111111111</v>
      </c>
      <c r="K669" s="342">
        <v>0.70833333333333337</v>
      </c>
      <c r="L669" s="565">
        <f t="shared" si="514"/>
        <v>0.22222222222222227</v>
      </c>
      <c r="M669" s="342">
        <v>0.73611111111111116</v>
      </c>
      <c r="N669" s="565">
        <f t="shared" si="515"/>
        <v>2.777777777777779E-2</v>
      </c>
      <c r="O669" s="342">
        <v>0.75347222222222221</v>
      </c>
      <c r="P669" s="565">
        <f t="shared" si="516"/>
        <v>1.7361111111111049E-2</v>
      </c>
      <c r="Q669" s="342">
        <v>0.75694444444444453</v>
      </c>
      <c r="R669" s="342">
        <v>0.79166666666666663</v>
      </c>
      <c r="S669" s="9">
        <f>R669-Q669</f>
        <v>3.4722222222222099E-2</v>
      </c>
      <c r="T669" s="342">
        <v>0.75694444444444453</v>
      </c>
      <c r="U669" s="342">
        <v>0.79166666666666663</v>
      </c>
      <c r="V669" s="9">
        <f>U669-T669</f>
        <v>3.4722222222222099E-2</v>
      </c>
      <c r="W669" s="342">
        <v>0.8041666666666667</v>
      </c>
      <c r="X669" s="9">
        <f>W669-R669</f>
        <v>1.2500000000000067E-2</v>
      </c>
      <c r="Y669" s="342">
        <v>0.80486111111111114</v>
      </c>
      <c r="Z669" s="155">
        <f>Y669-W669</f>
        <v>6.9444444444444198E-4</v>
      </c>
      <c r="AA669" s="342">
        <v>0.88263888888888886</v>
      </c>
      <c r="AB669" s="565">
        <f t="shared" si="505"/>
        <v>7.7777777777777724E-2</v>
      </c>
      <c r="AC669" s="342">
        <v>0.88263888888888886</v>
      </c>
      <c r="AD669" s="342">
        <v>0.88263888888888886</v>
      </c>
      <c r="AE669" s="9">
        <f>AD669-AC669</f>
        <v>0</v>
      </c>
      <c r="AF669" s="342">
        <v>0.88750000000000007</v>
      </c>
      <c r="AG669" s="342">
        <v>0.89097222222222217</v>
      </c>
      <c r="AH669" s="9">
        <f t="shared" si="517"/>
        <v>3.4722222222220989E-3</v>
      </c>
      <c r="AI669" s="154">
        <f>HOUR(AH669)</f>
        <v>0</v>
      </c>
      <c r="AJ669" s="154">
        <f>MINUTE(AH669)</f>
        <v>5</v>
      </c>
      <c r="AK669" s="342">
        <v>0.89097222222222217</v>
      </c>
      <c r="AL669" s="342">
        <v>0.89236111111111116</v>
      </c>
      <c r="AM669" s="9">
        <f>AL669-AK669</f>
        <v>1.388888888888995E-3</v>
      </c>
      <c r="AN669" s="568">
        <f t="shared" si="518"/>
        <v>0.40625000000000006</v>
      </c>
      <c r="AO669" s="10">
        <f>HOUR(AN669)</f>
        <v>9</v>
      </c>
      <c r="AP669" s="10">
        <f>MINUTE(AN669)</f>
        <v>45</v>
      </c>
      <c r="AQ669" s="565">
        <f t="shared" si="506"/>
        <v>5.0694444444444389E-2</v>
      </c>
      <c r="AR669" s="10">
        <f>HOUR(AQ669)</f>
        <v>1</v>
      </c>
      <c r="AS669" s="10">
        <f>MINUTE(AQ669)</f>
        <v>13</v>
      </c>
      <c r="AT669" s="560">
        <v>0</v>
      </c>
      <c r="AU669" s="560">
        <v>0</v>
      </c>
      <c r="AV669" s="560">
        <v>0</v>
      </c>
      <c r="AW669" s="546">
        <f>HOUR(AV669)</f>
        <v>0</v>
      </c>
      <c r="AX669" s="546">
        <f t="shared" si="434"/>
        <v>0</v>
      </c>
      <c r="AY669" s="560">
        <v>0</v>
      </c>
      <c r="AZ669" s="546">
        <f>HOUR(AY669)</f>
        <v>0</v>
      </c>
      <c r="BA669" s="546">
        <f>MINUTE(AY669)</f>
        <v>0</v>
      </c>
      <c r="BB669" s="560">
        <v>0</v>
      </c>
      <c r="BC669" s="546">
        <f>HOUR(BB669)</f>
        <v>0</v>
      </c>
      <c r="BD669" s="546">
        <f>MINUTE(BB669)</f>
        <v>0</v>
      </c>
      <c r="BE669" s="560">
        <v>2.7083333333333334E-2</v>
      </c>
      <c r="BF669" s="546">
        <f>HOUR(BE669)</f>
        <v>0</v>
      </c>
      <c r="BG669" s="546">
        <f>MINUTE(BE669)</f>
        <v>39</v>
      </c>
      <c r="BH669" s="560">
        <v>0</v>
      </c>
      <c r="BI669" s="637">
        <f>HOUR(BH669)</f>
        <v>0</v>
      </c>
      <c r="BJ669" s="637">
        <f>MINUTE(BH669)</f>
        <v>0</v>
      </c>
      <c r="BK669" s="642">
        <f t="shared" si="507"/>
        <v>62.670169491525421</v>
      </c>
    </row>
    <row r="670" spans="1:63" ht="30" x14ac:dyDescent="0.25">
      <c r="A670" s="615">
        <v>40896</v>
      </c>
      <c r="B670" s="616">
        <v>12</v>
      </c>
      <c r="C670" s="617">
        <v>29</v>
      </c>
      <c r="D670" s="618" t="s">
        <v>33</v>
      </c>
      <c r="E670" s="618" t="s">
        <v>323</v>
      </c>
      <c r="F670" s="536">
        <v>3297.06</v>
      </c>
      <c r="G670" s="617">
        <v>58</v>
      </c>
      <c r="H670" s="617">
        <v>1</v>
      </c>
      <c r="I670" s="560">
        <v>0.59722222222222221</v>
      </c>
      <c r="J670" s="560">
        <v>0.59722222222222221</v>
      </c>
      <c r="K670" s="342">
        <v>0.77083333333333337</v>
      </c>
      <c r="L670" s="565">
        <f t="shared" si="514"/>
        <v>0.17361111111111116</v>
      </c>
      <c r="M670" s="342">
        <v>0.79166666666666663</v>
      </c>
      <c r="N670" s="565">
        <f t="shared" si="515"/>
        <v>2.0833333333333259E-2</v>
      </c>
      <c r="O670" s="342">
        <v>0.83333333333333337</v>
      </c>
      <c r="P670" s="565">
        <f t="shared" si="516"/>
        <v>4.1666666666666741E-2</v>
      </c>
      <c r="Q670" s="342">
        <v>0.84375</v>
      </c>
      <c r="R670" s="342">
        <v>0.89583333333333337</v>
      </c>
      <c r="S670" s="9">
        <f t="shared" ref="S670:S695" si="536">R670-Q670</f>
        <v>5.208333333333337E-2</v>
      </c>
      <c r="T670" s="342">
        <v>0.84375</v>
      </c>
      <c r="U670" s="342">
        <v>0.89583333333333337</v>
      </c>
      <c r="V670" s="9">
        <f t="shared" si="525"/>
        <v>5.208333333333337E-2</v>
      </c>
      <c r="W670" s="342">
        <v>0.83333333333333337</v>
      </c>
      <c r="X670" s="9">
        <f>W670-O670</f>
        <v>0</v>
      </c>
      <c r="Y670" s="342">
        <v>0.85416666666666663</v>
      </c>
      <c r="Z670" s="155">
        <f>Y670-Q670</f>
        <v>1.041666666666663E-2</v>
      </c>
      <c r="AA670" s="342">
        <v>0.95833333333333337</v>
      </c>
      <c r="AB670" s="565">
        <f t="shared" si="505"/>
        <v>0.10416666666666674</v>
      </c>
      <c r="AC670" s="342">
        <v>0.95833333333333337</v>
      </c>
      <c r="AD670" s="342">
        <v>0.95833333333333337</v>
      </c>
      <c r="AE670" s="9">
        <f t="shared" si="526"/>
        <v>0</v>
      </c>
      <c r="AF670" s="342">
        <v>0.96180555555555547</v>
      </c>
      <c r="AG670" s="342">
        <v>0.96875</v>
      </c>
      <c r="AH670" s="9">
        <f t="shared" si="517"/>
        <v>6.9444444444445308E-3</v>
      </c>
      <c r="AI670" s="154">
        <f t="shared" si="420"/>
        <v>0</v>
      </c>
      <c r="AJ670" s="154">
        <f t="shared" si="421"/>
        <v>10</v>
      </c>
      <c r="AK670" s="342">
        <v>0.96875</v>
      </c>
      <c r="AL670" s="342">
        <v>0.97916666666666663</v>
      </c>
      <c r="AM670" s="9">
        <f t="shared" si="495"/>
        <v>1.041666666666663E-2</v>
      </c>
      <c r="AN670" s="568">
        <f t="shared" si="518"/>
        <v>0.38194444444444442</v>
      </c>
      <c r="AO670" s="10">
        <f t="shared" si="496"/>
        <v>9</v>
      </c>
      <c r="AP670" s="10">
        <f t="shared" si="497"/>
        <v>10</v>
      </c>
      <c r="AQ670" s="565">
        <f t="shared" si="506"/>
        <v>0</v>
      </c>
      <c r="AR670" s="10">
        <f t="shared" si="527"/>
        <v>0</v>
      </c>
      <c r="AS670" s="10">
        <f t="shared" si="528"/>
        <v>0</v>
      </c>
      <c r="AT670" s="560">
        <v>0</v>
      </c>
      <c r="AU670" s="560">
        <v>0</v>
      </c>
      <c r="AV670" s="560">
        <v>0</v>
      </c>
      <c r="AW670" s="546">
        <f t="shared" si="529"/>
        <v>0</v>
      </c>
      <c r="AX670" s="546">
        <f t="shared" si="434"/>
        <v>0</v>
      </c>
      <c r="AY670" s="560">
        <v>0.10416666666666667</v>
      </c>
      <c r="AZ670" s="546">
        <f t="shared" si="530"/>
        <v>2</v>
      </c>
      <c r="BA670" s="546">
        <f t="shared" si="531"/>
        <v>30</v>
      </c>
      <c r="BB670" s="560">
        <v>0</v>
      </c>
      <c r="BC670" s="546">
        <f t="shared" si="532"/>
        <v>0</v>
      </c>
      <c r="BD670" s="546">
        <f t="shared" si="533"/>
        <v>0</v>
      </c>
      <c r="BE670" s="560">
        <v>0</v>
      </c>
      <c r="BF670" s="546">
        <f t="shared" si="491"/>
        <v>0</v>
      </c>
      <c r="BG670" s="546">
        <f t="shared" si="492"/>
        <v>0</v>
      </c>
      <c r="BH670" s="560">
        <v>0</v>
      </c>
      <c r="BI670" s="637">
        <f t="shared" si="534"/>
        <v>0</v>
      </c>
      <c r="BJ670" s="637">
        <f t="shared" si="535"/>
        <v>0</v>
      </c>
      <c r="BK670" s="642">
        <f t="shared" si="507"/>
        <v>56.845862068965516</v>
      </c>
    </row>
    <row r="671" spans="1:63" ht="30" x14ac:dyDescent="0.25">
      <c r="A671" s="615">
        <v>40896</v>
      </c>
      <c r="B671" s="616">
        <v>12</v>
      </c>
      <c r="C671" s="617">
        <v>30</v>
      </c>
      <c r="D671" s="618" t="s">
        <v>33</v>
      </c>
      <c r="E671" s="618" t="s">
        <v>339</v>
      </c>
      <c r="F671" s="536">
        <v>3510.99</v>
      </c>
      <c r="G671" s="617">
        <v>56</v>
      </c>
      <c r="H671" s="617">
        <v>3</v>
      </c>
      <c r="I671" s="560">
        <v>0.61458333333333337</v>
      </c>
      <c r="J671" s="560">
        <v>0.61458333333333337</v>
      </c>
      <c r="K671" s="342">
        <v>0.94444444444444453</v>
      </c>
      <c r="L671" s="565">
        <f t="shared" si="514"/>
        <v>0.32986111111111116</v>
      </c>
      <c r="M671" s="342">
        <v>0.95486111111111116</v>
      </c>
      <c r="N671" s="565">
        <f t="shared" si="515"/>
        <v>1.041666666666663E-2</v>
      </c>
      <c r="O671" s="342">
        <v>1</v>
      </c>
      <c r="P671" s="565">
        <f t="shared" si="516"/>
        <v>4.513888888888884E-2</v>
      </c>
      <c r="Q671" s="342">
        <v>1</v>
      </c>
      <c r="R671" s="342">
        <v>1.0798611111111112</v>
      </c>
      <c r="S671" s="9">
        <f t="shared" si="536"/>
        <v>7.986111111111116E-2</v>
      </c>
      <c r="T671" s="342">
        <v>1</v>
      </c>
      <c r="U671" s="342">
        <v>1.0798611111111112</v>
      </c>
      <c r="V671" s="9">
        <f t="shared" si="525"/>
        <v>7.986111111111116E-2</v>
      </c>
      <c r="W671" s="342">
        <v>1.0833333333333333</v>
      </c>
      <c r="X671" s="9">
        <f>W671-R671</f>
        <v>3.4722222222220989E-3</v>
      </c>
      <c r="Y671" s="342">
        <v>1.0847222222222224</v>
      </c>
      <c r="Z671" s="155">
        <f>Y671-W671</f>
        <v>1.388888888889106E-3</v>
      </c>
      <c r="AA671" s="342">
        <v>1.1861111111111111</v>
      </c>
      <c r="AB671" s="565">
        <f t="shared" si="505"/>
        <v>0.10138888888888875</v>
      </c>
      <c r="AC671" s="342">
        <v>1.1861111111111111</v>
      </c>
      <c r="AD671" s="342">
        <v>1.1861111111111111</v>
      </c>
      <c r="AE671" s="9">
        <f t="shared" si="526"/>
        <v>0</v>
      </c>
      <c r="AF671" s="342">
        <v>1.1930555555555555</v>
      </c>
      <c r="AG671" s="342">
        <v>1.1944444444444444</v>
      </c>
      <c r="AH671" s="9">
        <f t="shared" si="517"/>
        <v>1.388888888888884E-3</v>
      </c>
      <c r="AI671" s="154">
        <f t="shared" si="420"/>
        <v>0</v>
      </c>
      <c r="AJ671" s="154">
        <f t="shared" si="421"/>
        <v>2</v>
      </c>
      <c r="AK671" s="342">
        <v>1.1944444444444444</v>
      </c>
      <c r="AL671" s="342">
        <v>1.2291666666666667</v>
      </c>
      <c r="AM671" s="9">
        <f t="shared" si="495"/>
        <v>3.4722222222222321E-2</v>
      </c>
      <c r="AN671" s="568">
        <f t="shared" si="518"/>
        <v>0.61458333333333337</v>
      </c>
      <c r="AO671" s="10">
        <f t="shared" si="496"/>
        <v>14</v>
      </c>
      <c r="AP671" s="10">
        <f t="shared" si="497"/>
        <v>45</v>
      </c>
      <c r="AQ671" s="565">
        <f t="shared" si="506"/>
        <v>5.4861111111110965E-2</v>
      </c>
      <c r="AR671" s="10">
        <f t="shared" si="527"/>
        <v>1</v>
      </c>
      <c r="AS671" s="10">
        <f t="shared" si="528"/>
        <v>19</v>
      </c>
      <c r="AT671" s="560">
        <v>0</v>
      </c>
      <c r="AU671" s="560">
        <v>0</v>
      </c>
      <c r="AV671" s="560">
        <v>0</v>
      </c>
      <c r="AW671" s="546">
        <f t="shared" si="529"/>
        <v>0</v>
      </c>
      <c r="AX671" s="546">
        <f t="shared" si="434"/>
        <v>0</v>
      </c>
      <c r="AY671" s="560">
        <v>0</v>
      </c>
      <c r="AZ671" s="546">
        <f t="shared" si="530"/>
        <v>0</v>
      </c>
      <c r="BA671" s="546">
        <f t="shared" si="531"/>
        <v>0</v>
      </c>
      <c r="BB671" s="560">
        <v>3.472222222222222E-3</v>
      </c>
      <c r="BC671" s="546">
        <f t="shared" si="532"/>
        <v>0</v>
      </c>
      <c r="BD671" s="546">
        <f t="shared" si="533"/>
        <v>5</v>
      </c>
      <c r="BE671" s="560">
        <v>4.3055555555555562E-2</v>
      </c>
      <c r="BF671" s="546">
        <f t="shared" si="491"/>
        <v>1</v>
      </c>
      <c r="BG671" s="546">
        <f t="shared" si="492"/>
        <v>2</v>
      </c>
      <c r="BH671" s="560">
        <v>0</v>
      </c>
      <c r="BI671" s="637">
        <f t="shared" si="534"/>
        <v>0</v>
      </c>
      <c r="BJ671" s="637">
        <f t="shared" si="535"/>
        <v>0</v>
      </c>
      <c r="BK671" s="642">
        <f t="shared" si="507"/>
        <v>62.696249999999999</v>
      </c>
    </row>
    <row r="672" spans="1:63" x14ac:dyDescent="0.25">
      <c r="A672" s="615">
        <v>40897</v>
      </c>
      <c r="B672" s="616">
        <v>12</v>
      </c>
      <c r="C672" s="617">
        <v>1</v>
      </c>
      <c r="D672" s="618" t="s">
        <v>480</v>
      </c>
      <c r="E672" s="618" t="s">
        <v>276</v>
      </c>
      <c r="F672" s="536">
        <v>2747.82</v>
      </c>
      <c r="G672" s="617">
        <v>46</v>
      </c>
      <c r="H672" s="617">
        <v>13</v>
      </c>
      <c r="I672" s="560">
        <v>0.97916666666666663</v>
      </c>
      <c r="J672" s="560">
        <v>0.97916666666666663</v>
      </c>
      <c r="K672" s="342">
        <v>1.1944444444444444</v>
      </c>
      <c r="L672" s="565">
        <f t="shared" si="514"/>
        <v>0.21527777777777779</v>
      </c>
      <c r="M672" s="342">
        <v>1.2013888888888888</v>
      </c>
      <c r="N672" s="565">
        <f t="shared" si="515"/>
        <v>6.9444444444444198E-3</v>
      </c>
      <c r="O672" s="342">
        <v>1.2986111111111112</v>
      </c>
      <c r="P672" s="565">
        <f t="shared" si="516"/>
        <v>9.7222222222222321E-2</v>
      </c>
      <c r="Q672" s="342">
        <v>1.3333333333333333</v>
      </c>
      <c r="R672" s="342">
        <v>1.3784722222222223</v>
      </c>
      <c r="S672" s="9">
        <f t="shared" si="536"/>
        <v>4.5138888888889062E-2</v>
      </c>
      <c r="T672" s="342">
        <v>1.3333333333333333</v>
      </c>
      <c r="U672" s="342">
        <v>1.3784722222222223</v>
      </c>
      <c r="V672" s="9">
        <f t="shared" ref="V672:V706" si="537">U672-T672</f>
        <v>4.5138888888889062E-2</v>
      </c>
      <c r="W672" s="342">
        <v>1.3819444444444444</v>
      </c>
      <c r="X672" s="9">
        <f>W672-R672</f>
        <v>3.4722222222220989E-3</v>
      </c>
      <c r="Y672" s="342">
        <v>1.3826388888888888</v>
      </c>
      <c r="Z672" s="155">
        <f>Y672-W672</f>
        <v>6.9444444444433095E-4</v>
      </c>
      <c r="AA672" s="342">
        <v>1.6631944444444444</v>
      </c>
      <c r="AB672" s="565">
        <f t="shared" si="505"/>
        <v>0.28055555555555567</v>
      </c>
      <c r="AC672" s="342">
        <v>1.6631944444444444</v>
      </c>
      <c r="AD672" s="342">
        <v>1.6631944444444444</v>
      </c>
      <c r="AE672" s="9">
        <f t="shared" ref="AE672:AE692" si="538">AD672-AC672</f>
        <v>0</v>
      </c>
      <c r="AF672" s="342">
        <v>1.6736111111111109</v>
      </c>
      <c r="AG672" s="342">
        <v>1.6770833333333333</v>
      </c>
      <c r="AH672" s="9">
        <f t="shared" si="517"/>
        <v>3.4722222222223209E-3</v>
      </c>
      <c r="AI672" s="154">
        <f t="shared" si="420"/>
        <v>0</v>
      </c>
      <c r="AJ672" s="154">
        <f t="shared" si="421"/>
        <v>5</v>
      </c>
      <c r="AK672" s="342">
        <v>1.6770833333333333</v>
      </c>
      <c r="AL672" s="342">
        <v>1.6805555555555556</v>
      </c>
      <c r="AM672" s="9">
        <f t="shared" si="495"/>
        <v>3.4722222222223209E-3</v>
      </c>
      <c r="AN672" s="568">
        <f t="shared" si="518"/>
        <v>0.70138888888888895</v>
      </c>
      <c r="AO672" s="10">
        <f t="shared" si="496"/>
        <v>16</v>
      </c>
      <c r="AP672" s="10">
        <f t="shared" si="497"/>
        <v>50</v>
      </c>
      <c r="AQ672" s="565">
        <f t="shared" si="506"/>
        <v>5.9027777777777901E-2</v>
      </c>
      <c r="AR672" s="10">
        <f t="shared" ref="AR672:AR706" si="539">HOUR(AQ672)</f>
        <v>1</v>
      </c>
      <c r="AS672" s="10">
        <f t="shared" ref="AS672:AS706" si="540">MINUTE(AQ672)</f>
        <v>25</v>
      </c>
      <c r="AT672" s="560">
        <v>0</v>
      </c>
      <c r="AU672" s="560">
        <v>0.22152777777777777</v>
      </c>
      <c r="AV672" s="560">
        <v>0</v>
      </c>
      <c r="AW672" s="546">
        <f t="shared" ref="AW672:AW679" si="541">HOUR(AV672)</f>
        <v>0</v>
      </c>
      <c r="AX672" s="546">
        <f t="shared" si="434"/>
        <v>0</v>
      </c>
      <c r="AY672" s="560">
        <v>0</v>
      </c>
      <c r="AZ672" s="546">
        <f t="shared" si="530"/>
        <v>0</v>
      </c>
      <c r="BA672" s="546">
        <f t="shared" si="531"/>
        <v>0</v>
      </c>
      <c r="BB672" s="560">
        <v>0</v>
      </c>
      <c r="BC672" s="546">
        <f t="shared" ref="BC672:BC679" si="542">HOUR(BB672)</f>
        <v>0</v>
      </c>
      <c r="BD672" s="546">
        <f t="shared" ref="BD672:BD679" si="543">MINUTE(BB672)</f>
        <v>0</v>
      </c>
      <c r="BE672" s="560">
        <v>0</v>
      </c>
      <c r="BF672" s="546">
        <f t="shared" si="491"/>
        <v>0</v>
      </c>
      <c r="BG672" s="546">
        <f t="shared" si="492"/>
        <v>0</v>
      </c>
      <c r="BH672" s="560">
        <v>0</v>
      </c>
      <c r="BI672" s="637">
        <f>HOUR(BH672)</f>
        <v>0</v>
      </c>
      <c r="BJ672" s="637">
        <f>MINUTE(BH672)</f>
        <v>0</v>
      </c>
      <c r="BK672" s="642">
        <f t="shared" si="507"/>
        <v>59.735217391304353</v>
      </c>
    </row>
    <row r="673" spans="1:63" x14ac:dyDescent="0.25">
      <c r="A673" s="615">
        <v>40897</v>
      </c>
      <c r="B673" s="616">
        <v>12</v>
      </c>
      <c r="C673" s="617">
        <v>16</v>
      </c>
      <c r="D673" s="618" t="s">
        <v>243</v>
      </c>
      <c r="E673" s="618" t="s">
        <v>506</v>
      </c>
      <c r="F673" s="536">
        <v>3543.16</v>
      </c>
      <c r="G673" s="617">
        <v>58</v>
      </c>
      <c r="H673" s="617">
        <v>1</v>
      </c>
      <c r="I673" s="560">
        <v>0.125</v>
      </c>
      <c r="J673" s="560">
        <v>0.125</v>
      </c>
      <c r="K673" s="342">
        <v>0.40277777777777773</v>
      </c>
      <c r="L673" s="565">
        <f t="shared" si="514"/>
        <v>0.27777777777777773</v>
      </c>
      <c r="M673" s="342">
        <v>0.41666666666666669</v>
      </c>
      <c r="N673" s="565">
        <f t="shared" si="515"/>
        <v>1.3888888888888951E-2</v>
      </c>
      <c r="O673" s="342">
        <v>0.4375</v>
      </c>
      <c r="P673" s="565">
        <f t="shared" si="516"/>
        <v>2.0833333333333315E-2</v>
      </c>
      <c r="Q673" s="342">
        <v>0.44097222222222227</v>
      </c>
      <c r="R673" s="342">
        <v>0.51388888888888895</v>
      </c>
      <c r="S673" s="9">
        <f t="shared" si="536"/>
        <v>7.2916666666666685E-2</v>
      </c>
      <c r="T673" s="342">
        <v>0.44097222222222227</v>
      </c>
      <c r="U673" s="342">
        <v>0.51388888888888895</v>
      </c>
      <c r="V673" s="9">
        <f t="shared" si="537"/>
        <v>7.2916666666666685E-2</v>
      </c>
      <c r="W673" s="342">
        <v>0.52083333333333337</v>
      </c>
      <c r="X673" s="9">
        <f>W673-R673</f>
        <v>6.9444444444444198E-3</v>
      </c>
      <c r="Y673" s="342">
        <v>0.68888888888888899</v>
      </c>
      <c r="Z673" s="155">
        <f>Y673-W673</f>
        <v>0.16805555555555562</v>
      </c>
      <c r="AA673" s="342">
        <v>0.81666666666666676</v>
      </c>
      <c r="AB673" s="565">
        <f t="shared" si="505"/>
        <v>0.12777777777777777</v>
      </c>
      <c r="AC673" s="342">
        <v>0.81666666666666676</v>
      </c>
      <c r="AD673" s="342">
        <v>0.81666666666666676</v>
      </c>
      <c r="AE673" s="9">
        <f t="shared" si="538"/>
        <v>0</v>
      </c>
      <c r="AF673" s="342">
        <v>0.82361111111111107</v>
      </c>
      <c r="AG673" s="342">
        <v>0.82638888888888884</v>
      </c>
      <c r="AH673" s="9">
        <f t="shared" si="517"/>
        <v>2.7777777777777679E-3</v>
      </c>
      <c r="AI673" s="154">
        <f t="shared" si="420"/>
        <v>0</v>
      </c>
      <c r="AJ673" s="154">
        <f t="shared" si="421"/>
        <v>4</v>
      </c>
      <c r="AK673" s="342">
        <v>0.82638888888888884</v>
      </c>
      <c r="AL673" s="342">
        <v>0.82986111111111116</v>
      </c>
      <c r="AM673" s="9">
        <f t="shared" si="495"/>
        <v>3.4722222222223209E-3</v>
      </c>
      <c r="AN673" s="568">
        <f t="shared" si="518"/>
        <v>0.70486111111111116</v>
      </c>
      <c r="AO673" s="10">
        <f t="shared" si="496"/>
        <v>16</v>
      </c>
      <c r="AP673" s="10">
        <f t="shared" si="497"/>
        <v>55</v>
      </c>
      <c r="AQ673" s="565">
        <f t="shared" si="506"/>
        <v>5.5555555555555539E-2</v>
      </c>
      <c r="AR673" s="10">
        <f t="shared" si="539"/>
        <v>1</v>
      </c>
      <c r="AS673" s="10">
        <f t="shared" si="540"/>
        <v>20</v>
      </c>
      <c r="AT673" s="560">
        <v>0</v>
      </c>
      <c r="AU673" s="560">
        <v>0</v>
      </c>
      <c r="AV673" s="560">
        <v>0</v>
      </c>
      <c r="AW673" s="546">
        <f t="shared" si="541"/>
        <v>0</v>
      </c>
      <c r="AX673" s="546">
        <f t="shared" si="434"/>
        <v>0</v>
      </c>
      <c r="AY673" s="560">
        <v>0</v>
      </c>
      <c r="AZ673" s="546">
        <f t="shared" si="530"/>
        <v>0</v>
      </c>
      <c r="BA673" s="546">
        <f t="shared" si="531"/>
        <v>0</v>
      </c>
      <c r="BB673" s="560">
        <v>0</v>
      </c>
      <c r="BC673" s="546">
        <f t="shared" si="542"/>
        <v>0</v>
      </c>
      <c r="BD673" s="546">
        <f t="shared" si="543"/>
        <v>0</v>
      </c>
      <c r="BE673" s="560">
        <v>7.2222222222222229E-2</v>
      </c>
      <c r="BF673" s="546">
        <f t="shared" ref="BF673:BF683" si="544">HOUR(BE673)</f>
        <v>1</v>
      </c>
      <c r="BG673" s="546">
        <f t="shared" ref="BG673:BG683" si="545">MINUTE(BE673)</f>
        <v>44</v>
      </c>
      <c r="BH673" s="560">
        <v>0</v>
      </c>
      <c r="BI673" s="637">
        <f>HOUR(BH673)</f>
        <v>0</v>
      </c>
      <c r="BJ673" s="637">
        <f>MINUTE(BH673)</f>
        <v>0</v>
      </c>
      <c r="BK673" s="642">
        <f t="shared" si="507"/>
        <v>61.088965517241377</v>
      </c>
    </row>
    <row r="674" spans="1:63" ht="30" x14ac:dyDescent="0.25">
      <c r="A674" s="615">
        <v>40897</v>
      </c>
      <c r="B674" s="616">
        <v>12</v>
      </c>
      <c r="C674" s="617">
        <v>31</v>
      </c>
      <c r="D674" s="618" t="s">
        <v>33</v>
      </c>
      <c r="E674" s="618" t="s">
        <v>521</v>
      </c>
      <c r="F674" s="536">
        <v>3396.96</v>
      </c>
      <c r="G674" s="617">
        <v>58</v>
      </c>
      <c r="H674" s="617">
        <v>1</v>
      </c>
      <c r="I674" s="560">
        <v>0.38541666666666669</v>
      </c>
      <c r="J674" s="560">
        <v>0.38541666666666669</v>
      </c>
      <c r="K674" s="342">
        <v>0.3923611111111111</v>
      </c>
      <c r="L674" s="565">
        <f t="shared" si="514"/>
        <v>6.9444444444444198E-3</v>
      </c>
      <c r="M674" s="342">
        <v>0.39583333333333331</v>
      </c>
      <c r="N674" s="565">
        <f t="shared" si="515"/>
        <v>3.4722222222222099E-3</v>
      </c>
      <c r="O674" s="342">
        <v>2</v>
      </c>
      <c r="P674" s="630">
        <f t="shared" si="516"/>
        <v>1.6041666666666667</v>
      </c>
      <c r="Q674" s="342">
        <v>2.25</v>
      </c>
      <c r="R674" s="342">
        <v>2.3263888888888888</v>
      </c>
      <c r="S674" s="9">
        <f t="shared" si="536"/>
        <v>7.638888888888884E-2</v>
      </c>
      <c r="T674" s="342">
        <v>2.25</v>
      </c>
      <c r="U674" s="342">
        <v>2.3263888888888888</v>
      </c>
      <c r="V674" s="9">
        <f t="shared" si="537"/>
        <v>7.638888888888884E-2</v>
      </c>
      <c r="W674" s="342">
        <v>2</v>
      </c>
      <c r="X674" s="9">
        <f>W674-O674</f>
        <v>0</v>
      </c>
      <c r="Y674" s="342">
        <v>2.3541666666666665</v>
      </c>
      <c r="Z674" s="155">
        <f>Y674-R674</f>
        <v>2.7777777777777679E-2</v>
      </c>
      <c r="AA674" s="342">
        <v>2.6875</v>
      </c>
      <c r="AB674" s="565">
        <f t="shared" si="505"/>
        <v>0.33333333333333348</v>
      </c>
      <c r="AC674" s="342">
        <v>2.6875</v>
      </c>
      <c r="AD674" s="342">
        <v>2.6875</v>
      </c>
      <c r="AE674" s="9">
        <f t="shared" si="538"/>
        <v>0</v>
      </c>
      <c r="AF674" s="342">
        <v>2.6944444444444446</v>
      </c>
      <c r="AG674" s="342">
        <v>2.6979166666666665</v>
      </c>
      <c r="AH674" s="9">
        <f t="shared" si="517"/>
        <v>3.4722222222218768E-3</v>
      </c>
      <c r="AI674" s="154">
        <f t="shared" si="420"/>
        <v>0</v>
      </c>
      <c r="AJ674" s="154">
        <f t="shared" si="421"/>
        <v>5</v>
      </c>
      <c r="AK674" s="342">
        <v>0.69791666666666663</v>
      </c>
      <c r="AL674" s="342">
        <v>0.70486111111111116</v>
      </c>
      <c r="AM674" s="9">
        <f t="shared" si="495"/>
        <v>6.9444444444445308E-3</v>
      </c>
      <c r="AN674" s="568">
        <f t="shared" si="518"/>
        <v>0.31944444444444448</v>
      </c>
      <c r="AO674" s="10">
        <f t="shared" si="496"/>
        <v>7</v>
      </c>
      <c r="AP674" s="10">
        <f t="shared" si="497"/>
        <v>40</v>
      </c>
      <c r="AQ674" s="565">
        <f t="shared" si="506"/>
        <v>0</v>
      </c>
      <c r="AR674" s="10">
        <f t="shared" si="539"/>
        <v>0</v>
      </c>
      <c r="AS674" s="10">
        <f t="shared" si="540"/>
        <v>0</v>
      </c>
      <c r="AT674" s="560">
        <v>0</v>
      </c>
      <c r="AU674" s="560">
        <v>0</v>
      </c>
      <c r="AV674" s="560">
        <v>0</v>
      </c>
      <c r="AW674" s="546">
        <f t="shared" si="541"/>
        <v>0</v>
      </c>
      <c r="AX674" s="546">
        <f t="shared" ref="AX674:AX737" si="546">MINUTE(AV674)</f>
        <v>0</v>
      </c>
      <c r="AY674" s="560">
        <v>0.33333333333333331</v>
      </c>
      <c r="AZ674" s="546">
        <f t="shared" si="530"/>
        <v>8</v>
      </c>
      <c r="BA674" s="546">
        <f t="shared" si="531"/>
        <v>0</v>
      </c>
      <c r="BB674" s="560">
        <v>0</v>
      </c>
      <c r="BC674" s="546">
        <f t="shared" si="542"/>
        <v>0</v>
      </c>
      <c r="BD674" s="546">
        <f t="shared" si="543"/>
        <v>0</v>
      </c>
      <c r="BE674" s="560">
        <v>0</v>
      </c>
      <c r="BF674" s="546">
        <f t="shared" si="544"/>
        <v>0</v>
      </c>
      <c r="BG674" s="546">
        <f t="shared" si="545"/>
        <v>0</v>
      </c>
      <c r="BH674" s="560">
        <v>0</v>
      </c>
      <c r="BI674" s="637">
        <f>HOUR(BH674)</f>
        <v>0</v>
      </c>
      <c r="BJ674" s="637">
        <f>MINUTE(BH674)</f>
        <v>0</v>
      </c>
      <c r="BK674" s="642">
        <f t="shared" si="507"/>
        <v>58.568275862068965</v>
      </c>
    </row>
    <row r="675" spans="1:63" ht="30" x14ac:dyDescent="0.25">
      <c r="A675" s="615">
        <v>40897</v>
      </c>
      <c r="B675" s="616">
        <v>12</v>
      </c>
      <c r="C675" s="617">
        <v>32</v>
      </c>
      <c r="D675" s="618" t="s">
        <v>33</v>
      </c>
      <c r="E675" s="618" t="s">
        <v>337</v>
      </c>
      <c r="F675" s="536">
        <v>3751.22</v>
      </c>
      <c r="G675" s="617">
        <v>58</v>
      </c>
      <c r="H675" s="617">
        <v>1</v>
      </c>
      <c r="I675" s="560">
        <v>0.67708333333333337</v>
      </c>
      <c r="J675" s="560">
        <v>0.67708333333333337</v>
      </c>
      <c r="K675" s="342">
        <v>0.76736111111111116</v>
      </c>
      <c r="L675" s="565">
        <f t="shared" si="514"/>
        <v>9.027777777777779E-2</v>
      </c>
      <c r="M675" s="342">
        <v>0.78125</v>
      </c>
      <c r="N675" s="565">
        <f t="shared" si="515"/>
        <v>1.388888888888884E-2</v>
      </c>
      <c r="O675" s="342">
        <v>0.81597222222222221</v>
      </c>
      <c r="P675" s="565">
        <f t="shared" si="516"/>
        <v>3.472222222222221E-2</v>
      </c>
      <c r="Q675" s="342">
        <v>0.81944444444444453</v>
      </c>
      <c r="R675" s="342">
        <v>0.88194444444444453</v>
      </c>
      <c r="S675" s="9">
        <f t="shared" si="536"/>
        <v>6.25E-2</v>
      </c>
      <c r="T675" s="342">
        <v>0.81944444444444453</v>
      </c>
      <c r="U675" s="342">
        <v>0.88194444444444453</v>
      </c>
      <c r="V675" s="9">
        <f t="shared" si="537"/>
        <v>6.25E-2</v>
      </c>
      <c r="W675" s="342">
        <v>1.0680555555555555</v>
      </c>
      <c r="X675" s="9">
        <f>W675-R675</f>
        <v>0.18611111111111101</v>
      </c>
      <c r="Y675" s="342">
        <v>0.88194444444444453</v>
      </c>
      <c r="Z675" s="155">
        <f>Y675-R675</f>
        <v>0</v>
      </c>
      <c r="AA675" s="342">
        <v>1.0895833333333333</v>
      </c>
      <c r="AB675" s="565">
        <f t="shared" si="505"/>
        <v>0.20763888888888882</v>
      </c>
      <c r="AC675" s="342">
        <v>1.0895833333333333</v>
      </c>
      <c r="AD675" s="342">
        <v>1.0895833333333333</v>
      </c>
      <c r="AE675" s="9">
        <f t="shared" si="538"/>
        <v>0</v>
      </c>
      <c r="AF675" s="342">
        <v>1.0972222222222221</v>
      </c>
      <c r="AG675" s="342">
        <v>1.1006944444444444</v>
      </c>
      <c r="AH675" s="9">
        <f t="shared" si="517"/>
        <v>3.4722222222223209E-3</v>
      </c>
      <c r="AI675" s="154">
        <f t="shared" si="420"/>
        <v>0</v>
      </c>
      <c r="AJ675" s="154">
        <f t="shared" si="421"/>
        <v>5</v>
      </c>
      <c r="AK675" s="342">
        <v>1.1006944444444444</v>
      </c>
      <c r="AL675" s="342">
        <v>1.1041666666666667</v>
      </c>
      <c r="AM675" s="9">
        <f t="shared" si="495"/>
        <v>3.4722222222223209E-3</v>
      </c>
      <c r="AN675" s="568">
        <f t="shared" si="518"/>
        <v>0.42708333333333337</v>
      </c>
      <c r="AO675" s="10">
        <f t="shared" si="496"/>
        <v>10</v>
      </c>
      <c r="AP675" s="10">
        <f t="shared" si="497"/>
        <v>15</v>
      </c>
      <c r="AQ675" s="565">
        <f t="shared" si="506"/>
        <v>2.0833333333333259E-2</v>
      </c>
      <c r="AR675" s="10">
        <f t="shared" si="539"/>
        <v>0</v>
      </c>
      <c r="AS675" s="10">
        <f t="shared" si="540"/>
        <v>30</v>
      </c>
      <c r="AT675" s="560">
        <v>0</v>
      </c>
      <c r="AU675" s="560">
        <v>0</v>
      </c>
      <c r="AV675" s="560">
        <v>0</v>
      </c>
      <c r="AW675" s="546">
        <f t="shared" si="541"/>
        <v>0</v>
      </c>
      <c r="AX675" s="546">
        <f t="shared" si="546"/>
        <v>0</v>
      </c>
      <c r="AY675" s="560">
        <v>0.18680555555555556</v>
      </c>
      <c r="AZ675" s="546">
        <f t="shared" si="530"/>
        <v>4</v>
      </c>
      <c r="BA675" s="546">
        <f t="shared" si="531"/>
        <v>29</v>
      </c>
      <c r="BB675" s="560">
        <v>0</v>
      </c>
      <c r="BC675" s="546">
        <f t="shared" si="542"/>
        <v>0</v>
      </c>
      <c r="BD675" s="546">
        <f t="shared" si="543"/>
        <v>0</v>
      </c>
      <c r="BE675" s="560">
        <v>0</v>
      </c>
      <c r="BF675" s="546">
        <f t="shared" si="544"/>
        <v>0</v>
      </c>
      <c r="BG675" s="546">
        <f t="shared" si="545"/>
        <v>0</v>
      </c>
      <c r="BH675" s="560">
        <v>0</v>
      </c>
      <c r="BI675" s="637">
        <f>HOUR(BH675)</f>
        <v>0</v>
      </c>
      <c r="BJ675" s="637">
        <f>MINUTE(BH675)</f>
        <v>0</v>
      </c>
      <c r="BK675" s="642">
        <f t="shared" si="507"/>
        <v>64.676206896551719</v>
      </c>
    </row>
    <row r="676" spans="1:63" x14ac:dyDescent="0.25">
      <c r="A676" s="615">
        <v>40898</v>
      </c>
      <c r="B676" s="616">
        <v>12</v>
      </c>
      <c r="C676" s="617">
        <v>2</v>
      </c>
      <c r="D676" s="618" t="s">
        <v>520</v>
      </c>
      <c r="E676" s="618" t="s">
        <v>419</v>
      </c>
      <c r="F676" s="536">
        <v>3784.63</v>
      </c>
      <c r="G676" s="617">
        <v>59</v>
      </c>
      <c r="H676" s="617">
        <v>0</v>
      </c>
      <c r="I676" s="560">
        <v>0.20833333333333334</v>
      </c>
      <c r="J676" s="560">
        <v>0.20833333333333334</v>
      </c>
      <c r="K676" s="342">
        <v>0.875</v>
      </c>
      <c r="L676" s="565">
        <f t="shared" si="514"/>
        <v>0.66666666666666663</v>
      </c>
      <c r="M676" s="342">
        <v>0.90972222222222221</v>
      </c>
      <c r="N676" s="565">
        <f t="shared" si="515"/>
        <v>3.472222222222221E-2</v>
      </c>
      <c r="O676" s="342">
        <v>1.0104166666666667</v>
      </c>
      <c r="P676" s="565">
        <f t="shared" si="516"/>
        <v>0.10069444444444453</v>
      </c>
      <c r="Q676" s="342">
        <v>1.0138888888888888</v>
      </c>
      <c r="R676" s="342">
        <v>1.0625</v>
      </c>
      <c r="S676" s="9">
        <f t="shared" si="536"/>
        <v>4.861111111111116E-2</v>
      </c>
      <c r="T676" s="342">
        <v>1.0138888888888888</v>
      </c>
      <c r="U676" s="342">
        <v>1.0625</v>
      </c>
      <c r="V676" s="9">
        <f t="shared" si="537"/>
        <v>4.861111111111116E-2</v>
      </c>
      <c r="W676" s="342">
        <v>1.0104166666666667</v>
      </c>
      <c r="X676" s="9">
        <f>W676-O676</f>
        <v>0</v>
      </c>
      <c r="Y676" s="342">
        <v>1.0694444444444444</v>
      </c>
      <c r="Z676" s="155">
        <f>Y676-R676</f>
        <v>6.9444444444444198E-3</v>
      </c>
      <c r="AA676" s="342">
        <v>1.53125</v>
      </c>
      <c r="AB676" s="565">
        <f t="shared" si="505"/>
        <v>0.46180555555555558</v>
      </c>
      <c r="AC676" s="342">
        <v>1.53125</v>
      </c>
      <c r="AD676" s="342">
        <v>1.53125</v>
      </c>
      <c r="AE676" s="9">
        <f t="shared" si="538"/>
        <v>0</v>
      </c>
      <c r="AF676" s="342">
        <v>1.5381944444444444</v>
      </c>
      <c r="AG676" s="342">
        <v>1.5416666666666667</v>
      </c>
      <c r="AH676" s="9">
        <f t="shared" si="517"/>
        <v>3.4722222222223209E-3</v>
      </c>
      <c r="AI676" s="154">
        <f t="shared" si="420"/>
        <v>0</v>
      </c>
      <c r="AJ676" s="154">
        <f t="shared" si="421"/>
        <v>5</v>
      </c>
      <c r="AK676" s="342">
        <v>0.54166666666666663</v>
      </c>
      <c r="AL676" s="342">
        <v>0.54513888888888895</v>
      </c>
      <c r="AM676" s="9">
        <f t="shared" ref="AM676:AM757" si="547">AL676-AK676</f>
        <v>3.4722222222223209E-3</v>
      </c>
      <c r="AN676" s="568">
        <f t="shared" si="518"/>
        <v>0.33680555555555558</v>
      </c>
      <c r="AO676" s="10">
        <f t="shared" ref="AO676:AO716" si="548">HOUR(AN676)</f>
        <v>8</v>
      </c>
      <c r="AP676" s="10">
        <f t="shared" ref="AP676:AP716" si="549">MINUTE(AN676)</f>
        <v>5</v>
      </c>
      <c r="AQ676" s="565">
        <f t="shared" si="506"/>
        <v>0</v>
      </c>
      <c r="AR676" s="10">
        <f t="shared" si="539"/>
        <v>0</v>
      </c>
      <c r="AS676" s="10">
        <f t="shared" si="540"/>
        <v>0</v>
      </c>
      <c r="AT676" s="560">
        <v>0</v>
      </c>
      <c r="AU676" s="560">
        <v>0</v>
      </c>
      <c r="AV676" s="560">
        <v>0</v>
      </c>
      <c r="AW676" s="546">
        <f t="shared" si="541"/>
        <v>0</v>
      </c>
      <c r="AX676" s="546">
        <f t="shared" si="546"/>
        <v>0</v>
      </c>
      <c r="AY676" s="560">
        <v>0.46180555555555558</v>
      </c>
      <c r="AZ676" s="546">
        <f t="shared" si="530"/>
        <v>11</v>
      </c>
      <c r="BA676" s="546">
        <f t="shared" si="531"/>
        <v>5</v>
      </c>
      <c r="BB676" s="560">
        <v>0</v>
      </c>
      <c r="BC676" s="546">
        <f t="shared" si="542"/>
        <v>0</v>
      </c>
      <c r="BD676" s="546">
        <f t="shared" si="543"/>
        <v>0</v>
      </c>
      <c r="BE676" s="560">
        <v>0</v>
      </c>
      <c r="BF676" s="546">
        <f t="shared" si="544"/>
        <v>0</v>
      </c>
      <c r="BG676" s="546">
        <f t="shared" si="545"/>
        <v>0</v>
      </c>
      <c r="BH676" s="560">
        <v>0</v>
      </c>
      <c r="BI676" s="637">
        <f t="shared" ref="BI676:BI682" si="550">HOUR(BH676)</f>
        <v>0</v>
      </c>
      <c r="BJ676" s="637">
        <f t="shared" ref="BJ676:BJ682" si="551">MINUTE(BH676)</f>
        <v>0</v>
      </c>
      <c r="BK676" s="642">
        <f t="shared" si="507"/>
        <v>64.146271186440686</v>
      </c>
    </row>
    <row r="677" spans="1:63" x14ac:dyDescent="0.25">
      <c r="A677" s="615">
        <v>40898</v>
      </c>
      <c r="B677" s="616">
        <v>12</v>
      </c>
      <c r="C677" s="617">
        <v>6</v>
      </c>
      <c r="D677" s="618" t="s">
        <v>346</v>
      </c>
      <c r="E677" s="618" t="s">
        <v>225</v>
      </c>
      <c r="F677" s="536">
        <v>3786.64</v>
      </c>
      <c r="G677" s="617">
        <v>59</v>
      </c>
      <c r="H677" s="617">
        <v>0</v>
      </c>
      <c r="I677" s="560">
        <v>0.5625</v>
      </c>
      <c r="J677" s="560">
        <v>0.5625</v>
      </c>
      <c r="K677" s="342">
        <v>0.68402777777777779</v>
      </c>
      <c r="L677" s="565">
        <f t="shared" si="514"/>
        <v>0.12152777777777779</v>
      </c>
      <c r="M677" s="342">
        <v>0.69097222222222221</v>
      </c>
      <c r="N677" s="565">
        <f t="shared" si="515"/>
        <v>6.9444444444444198E-3</v>
      </c>
      <c r="O677" s="342">
        <v>1.3194444444444444</v>
      </c>
      <c r="P677" s="565">
        <f t="shared" si="516"/>
        <v>0.62847222222222221</v>
      </c>
      <c r="Q677" s="342">
        <v>1.3541666666666667</v>
      </c>
      <c r="R677" s="342">
        <v>1.4340277777777777</v>
      </c>
      <c r="S677" s="9">
        <f t="shared" si="536"/>
        <v>7.9861111111110938E-2</v>
      </c>
      <c r="T677" s="342">
        <v>1.3541666666666667</v>
      </c>
      <c r="U677" s="342">
        <v>1.4340277777777777</v>
      </c>
      <c r="V677" s="9">
        <f t="shared" si="537"/>
        <v>7.9861111111110938E-2</v>
      </c>
      <c r="W677" s="342">
        <v>1.4368055555555557</v>
      </c>
      <c r="X677" s="9">
        <f>W677-R677</f>
        <v>2.77777777777799E-3</v>
      </c>
      <c r="Y677" s="342">
        <v>1.4381944444444443</v>
      </c>
      <c r="Z677" s="155">
        <f>Y677-W677</f>
        <v>1.3888888888886619E-3</v>
      </c>
      <c r="AA677" s="342">
        <v>1.6145833333333333</v>
      </c>
      <c r="AB677" s="565">
        <f t="shared" si="505"/>
        <v>0.17638888888888893</v>
      </c>
      <c r="AC677" s="342">
        <v>1.6145833333333333</v>
      </c>
      <c r="AD677" s="342">
        <v>1.6145833333333333</v>
      </c>
      <c r="AE677" s="9">
        <f t="shared" si="538"/>
        <v>0</v>
      </c>
      <c r="AF677" s="342">
        <v>1.6215277777777777</v>
      </c>
      <c r="AG677" s="342">
        <v>1.625</v>
      </c>
      <c r="AH677" s="9">
        <f t="shared" si="517"/>
        <v>3.4722222222223209E-3</v>
      </c>
      <c r="AI677" s="154">
        <f t="shared" si="420"/>
        <v>0</v>
      </c>
      <c r="AJ677" s="154">
        <f t="shared" si="421"/>
        <v>5</v>
      </c>
      <c r="AK677" s="342">
        <v>1.625</v>
      </c>
      <c r="AL677" s="342">
        <v>1.6284722222222223</v>
      </c>
      <c r="AM677" s="9">
        <f t="shared" si="547"/>
        <v>3.4722222222223209E-3</v>
      </c>
      <c r="AN677" s="568">
        <f t="shared" si="518"/>
        <v>1.0659722222222223</v>
      </c>
      <c r="AO677" s="10">
        <f t="shared" si="548"/>
        <v>1</v>
      </c>
      <c r="AP677" s="10">
        <f t="shared" si="549"/>
        <v>35</v>
      </c>
      <c r="AQ677" s="565">
        <f t="shared" si="506"/>
        <v>5.208333333333337E-2</v>
      </c>
      <c r="AR677" s="10">
        <f t="shared" si="539"/>
        <v>1</v>
      </c>
      <c r="AS677" s="10">
        <f t="shared" si="540"/>
        <v>15</v>
      </c>
      <c r="AT677" s="560">
        <v>0</v>
      </c>
      <c r="AU677" s="560">
        <v>0</v>
      </c>
      <c r="AV677" s="560">
        <v>0</v>
      </c>
      <c r="AW677" s="546">
        <f t="shared" si="541"/>
        <v>0</v>
      </c>
      <c r="AX677" s="546">
        <f t="shared" si="546"/>
        <v>0</v>
      </c>
      <c r="AY677" s="560">
        <v>0</v>
      </c>
      <c r="AZ677" s="546">
        <f t="shared" ref="AZ677:AZ683" si="552">HOUR(AY677)</f>
        <v>0</v>
      </c>
      <c r="BA677" s="546">
        <f t="shared" ref="BA677:BA683" si="553">MINUTE(AY677)</f>
        <v>0</v>
      </c>
      <c r="BB677" s="560">
        <v>2.6388888888888889E-2</v>
      </c>
      <c r="BC677" s="546">
        <f t="shared" si="542"/>
        <v>0</v>
      </c>
      <c r="BD677" s="546">
        <f t="shared" si="543"/>
        <v>38</v>
      </c>
      <c r="BE677" s="560">
        <v>9.7916666666666666E-2</v>
      </c>
      <c r="BF677" s="546">
        <f t="shared" si="544"/>
        <v>2</v>
      </c>
      <c r="BG677" s="546">
        <f t="shared" si="545"/>
        <v>21</v>
      </c>
      <c r="BH677" s="560">
        <v>0</v>
      </c>
      <c r="BI677" s="637">
        <f t="shared" si="550"/>
        <v>0</v>
      </c>
      <c r="BJ677" s="637">
        <f t="shared" si="551"/>
        <v>0</v>
      </c>
      <c r="BK677" s="642">
        <f t="shared" si="507"/>
        <v>64.180338983050845</v>
      </c>
    </row>
    <row r="678" spans="1:63" x14ac:dyDescent="0.25">
      <c r="A678" s="615">
        <v>40898</v>
      </c>
      <c r="B678" s="616">
        <v>12</v>
      </c>
      <c r="C678" s="617">
        <v>17</v>
      </c>
      <c r="D678" s="618" t="s">
        <v>243</v>
      </c>
      <c r="E678" s="618" t="s">
        <v>484</v>
      </c>
      <c r="F678" s="536">
        <v>3734.33</v>
      </c>
      <c r="G678" s="617">
        <v>57</v>
      </c>
      <c r="H678" s="617">
        <v>2</v>
      </c>
      <c r="I678" s="560">
        <v>0.9375</v>
      </c>
      <c r="J678" s="560">
        <v>0.9375</v>
      </c>
      <c r="K678" s="342">
        <v>1.0833333333333333</v>
      </c>
      <c r="L678" s="565">
        <f t="shared" si="514"/>
        <v>0.14583333333333326</v>
      </c>
      <c r="M678" s="342">
        <v>1.0868055555555556</v>
      </c>
      <c r="N678" s="565">
        <f t="shared" si="515"/>
        <v>3.4722222222223209E-3</v>
      </c>
      <c r="O678" s="342">
        <v>1.2395833333333333</v>
      </c>
      <c r="P678" s="565">
        <f t="shared" si="516"/>
        <v>0.15277777777777768</v>
      </c>
      <c r="Q678" s="342">
        <v>1.2430555555555556</v>
      </c>
      <c r="R678" s="342">
        <v>1.4895833333333333</v>
      </c>
      <c r="S678" s="9">
        <f t="shared" si="536"/>
        <v>0.24652777777777768</v>
      </c>
      <c r="T678" s="342">
        <v>1.2430555555555556</v>
      </c>
      <c r="U678" s="342">
        <v>1.4895833333333333</v>
      </c>
      <c r="V678" s="9">
        <f t="shared" si="537"/>
        <v>0.24652777777777768</v>
      </c>
      <c r="W678" s="342">
        <v>1.3541666666666667</v>
      </c>
      <c r="X678" s="9">
        <f>W678-O678</f>
        <v>0.11458333333333348</v>
      </c>
      <c r="Y678" s="342">
        <v>1.3555555555555554</v>
      </c>
      <c r="Z678" s="155">
        <f>Y678-W678</f>
        <v>1.3888888888886619E-3</v>
      </c>
      <c r="AA678" s="342">
        <v>1.7243055555555555</v>
      </c>
      <c r="AB678" s="565">
        <f t="shared" si="505"/>
        <v>0.36875000000000013</v>
      </c>
      <c r="AC678" s="342">
        <v>1.7243055555555555</v>
      </c>
      <c r="AD678" s="342">
        <v>1.7243055555555555</v>
      </c>
      <c r="AE678" s="9">
        <f t="shared" si="538"/>
        <v>0</v>
      </c>
      <c r="AF678" s="342">
        <v>1.73125</v>
      </c>
      <c r="AG678" s="342">
        <v>1.7361111111111109</v>
      </c>
      <c r="AH678" s="9">
        <f t="shared" si="517"/>
        <v>4.8611111111109828E-3</v>
      </c>
      <c r="AI678" s="154">
        <f t="shared" si="420"/>
        <v>0</v>
      </c>
      <c r="AJ678" s="154">
        <f t="shared" si="421"/>
        <v>7</v>
      </c>
      <c r="AK678" s="342">
        <v>1.7361111111111109</v>
      </c>
      <c r="AL678" s="342">
        <v>1.7395833333333333</v>
      </c>
      <c r="AM678" s="9">
        <f t="shared" si="547"/>
        <v>3.4722222222223209E-3</v>
      </c>
      <c r="AN678" s="568">
        <f t="shared" si="518"/>
        <v>0.80208333333333326</v>
      </c>
      <c r="AO678" s="10">
        <f t="shared" si="548"/>
        <v>19</v>
      </c>
      <c r="AP678" s="10">
        <f t="shared" si="549"/>
        <v>15</v>
      </c>
      <c r="AQ678" s="565">
        <f t="shared" si="506"/>
        <v>0.11527777777777792</v>
      </c>
      <c r="AR678" s="10">
        <f t="shared" si="539"/>
        <v>2</v>
      </c>
      <c r="AS678" s="10">
        <f t="shared" si="540"/>
        <v>46</v>
      </c>
      <c r="AT678" s="560">
        <v>0</v>
      </c>
      <c r="AU678" s="560">
        <v>0</v>
      </c>
      <c r="AV678" s="560">
        <v>0</v>
      </c>
      <c r="AW678" s="546">
        <f t="shared" si="541"/>
        <v>0</v>
      </c>
      <c r="AX678" s="546">
        <f t="shared" si="546"/>
        <v>0</v>
      </c>
      <c r="AY678" s="560">
        <v>0</v>
      </c>
      <c r="AZ678" s="546">
        <f t="shared" si="552"/>
        <v>0</v>
      </c>
      <c r="BA678" s="546">
        <f t="shared" si="553"/>
        <v>0</v>
      </c>
      <c r="BB678" s="560">
        <v>0</v>
      </c>
      <c r="BC678" s="546">
        <f t="shared" si="542"/>
        <v>0</v>
      </c>
      <c r="BD678" s="546">
        <f t="shared" si="543"/>
        <v>0</v>
      </c>
      <c r="BE678" s="560">
        <v>0.25347222222222221</v>
      </c>
      <c r="BF678" s="546">
        <f t="shared" si="544"/>
        <v>6</v>
      </c>
      <c r="BG678" s="546">
        <f t="shared" si="545"/>
        <v>5</v>
      </c>
      <c r="BH678" s="560">
        <v>0</v>
      </c>
      <c r="BI678" s="637">
        <f t="shared" si="550"/>
        <v>0</v>
      </c>
      <c r="BJ678" s="637">
        <f t="shared" si="551"/>
        <v>0</v>
      </c>
      <c r="BK678" s="642">
        <f t="shared" si="507"/>
        <v>65.514561403508765</v>
      </c>
    </row>
    <row r="679" spans="1:63" ht="45" x14ac:dyDescent="0.25">
      <c r="A679" s="615">
        <v>40898</v>
      </c>
      <c r="B679" s="616">
        <v>12</v>
      </c>
      <c r="C679" s="617">
        <v>33</v>
      </c>
      <c r="D679" s="618" t="s">
        <v>33</v>
      </c>
      <c r="E679" s="618" t="s">
        <v>340</v>
      </c>
      <c r="F679" s="536">
        <v>3566.84</v>
      </c>
      <c r="G679" s="617">
        <v>56</v>
      </c>
      <c r="H679" s="617">
        <v>3</v>
      </c>
      <c r="I679" s="560">
        <v>5.9027777777777783E-2</v>
      </c>
      <c r="J679" s="560">
        <v>5.9027777777777783E-2</v>
      </c>
      <c r="K679" s="342">
        <v>0.57291666666666663</v>
      </c>
      <c r="L679" s="565">
        <f t="shared" si="514"/>
        <v>0.51388888888888884</v>
      </c>
      <c r="M679" s="342">
        <v>0.60416666666666663</v>
      </c>
      <c r="N679" s="565">
        <f t="shared" si="515"/>
        <v>3.125E-2</v>
      </c>
      <c r="O679" s="342">
        <v>0.70833333333333337</v>
      </c>
      <c r="P679" s="565">
        <f t="shared" si="516"/>
        <v>0.10416666666666674</v>
      </c>
      <c r="Q679" s="342">
        <v>0.71180555555555547</v>
      </c>
      <c r="R679" s="342">
        <v>0.73611111111111116</v>
      </c>
      <c r="S679" s="9">
        <f t="shared" si="536"/>
        <v>2.4305555555555691E-2</v>
      </c>
      <c r="T679" s="342">
        <v>0.71180555555555547</v>
      </c>
      <c r="U679" s="342">
        <v>0.73611111111111116</v>
      </c>
      <c r="V679" s="9">
        <f t="shared" si="537"/>
        <v>2.4305555555555691E-2</v>
      </c>
      <c r="W679" s="342">
        <v>0.91666666666666663</v>
      </c>
      <c r="X679" s="9">
        <f>W679-R679</f>
        <v>0.18055555555555547</v>
      </c>
      <c r="Y679" s="342">
        <v>0.74305555555555547</v>
      </c>
      <c r="Z679" s="155">
        <f>Y679-R679</f>
        <v>6.9444444444443088E-3</v>
      </c>
      <c r="AA679" s="342">
        <v>0.96597222222222223</v>
      </c>
      <c r="AB679" s="565">
        <f t="shared" si="505"/>
        <v>0.22291666666666676</v>
      </c>
      <c r="AC679" s="342">
        <v>0.96597222222222223</v>
      </c>
      <c r="AD679" s="342">
        <v>0.96597222222222223</v>
      </c>
      <c r="AE679" s="9">
        <f t="shared" si="538"/>
        <v>0</v>
      </c>
      <c r="AF679" s="342">
        <v>0.97291666666666676</v>
      </c>
      <c r="AG679" s="342">
        <v>0.97569444444444453</v>
      </c>
      <c r="AH679" s="9">
        <f t="shared" si="517"/>
        <v>2.7777777777777679E-3</v>
      </c>
      <c r="AI679" s="154">
        <f t="shared" si="420"/>
        <v>0</v>
      </c>
      <c r="AJ679" s="154">
        <f t="shared" si="421"/>
        <v>4</v>
      </c>
      <c r="AK679" s="342">
        <v>0.97569444444444453</v>
      </c>
      <c r="AL679" s="342">
        <v>0.97916666666666663</v>
      </c>
      <c r="AM679" s="9">
        <f t="shared" si="547"/>
        <v>3.4722222222220989E-3</v>
      </c>
      <c r="AN679" s="568">
        <f t="shared" si="518"/>
        <v>0.92013888888888884</v>
      </c>
      <c r="AO679" s="10">
        <f t="shared" si="548"/>
        <v>22</v>
      </c>
      <c r="AP679" s="10">
        <f t="shared" si="549"/>
        <v>5</v>
      </c>
      <c r="AQ679" s="565">
        <f t="shared" si="506"/>
        <v>4.9305555555555658E-2</v>
      </c>
      <c r="AR679" s="10">
        <f t="shared" si="539"/>
        <v>1</v>
      </c>
      <c r="AS679" s="10">
        <f t="shared" si="540"/>
        <v>11</v>
      </c>
      <c r="AT679" s="560">
        <v>0</v>
      </c>
      <c r="AU679" s="560">
        <v>6.9444444444444441E-3</v>
      </c>
      <c r="AV679" s="560">
        <v>0</v>
      </c>
      <c r="AW679" s="546">
        <f t="shared" si="541"/>
        <v>0</v>
      </c>
      <c r="AX679" s="546">
        <f t="shared" si="546"/>
        <v>0</v>
      </c>
      <c r="AY679" s="560">
        <v>0.16666666666666666</v>
      </c>
      <c r="AZ679" s="546">
        <f t="shared" si="552"/>
        <v>4</v>
      </c>
      <c r="BA679" s="546">
        <f t="shared" si="553"/>
        <v>0</v>
      </c>
      <c r="BB679" s="560">
        <v>0</v>
      </c>
      <c r="BC679" s="546">
        <f t="shared" si="542"/>
        <v>0</v>
      </c>
      <c r="BD679" s="546">
        <f t="shared" si="543"/>
        <v>0</v>
      </c>
      <c r="BE679" s="560">
        <v>0</v>
      </c>
      <c r="BF679" s="546">
        <f t="shared" si="544"/>
        <v>0</v>
      </c>
      <c r="BG679" s="546">
        <f t="shared" si="545"/>
        <v>0</v>
      </c>
      <c r="BH679" s="560">
        <v>0</v>
      </c>
      <c r="BI679" s="637">
        <f t="shared" si="550"/>
        <v>0</v>
      </c>
      <c r="BJ679" s="637">
        <f t="shared" si="551"/>
        <v>0</v>
      </c>
      <c r="BK679" s="642">
        <f t="shared" si="507"/>
        <v>63.693571428571431</v>
      </c>
    </row>
    <row r="680" spans="1:63" ht="45" x14ac:dyDescent="0.25">
      <c r="A680" s="615">
        <v>40899</v>
      </c>
      <c r="B680" s="616">
        <v>12</v>
      </c>
      <c r="C680" s="617">
        <v>34</v>
      </c>
      <c r="D680" s="618" t="s">
        <v>33</v>
      </c>
      <c r="E680" s="618" t="s">
        <v>340</v>
      </c>
      <c r="F680" s="536">
        <v>3275.5</v>
      </c>
      <c r="G680" s="617">
        <v>51</v>
      </c>
      <c r="H680" s="617">
        <v>8</v>
      </c>
      <c r="I680" s="560">
        <v>0.10416666666666667</v>
      </c>
      <c r="J680" s="560">
        <v>0.10416666666666667</v>
      </c>
      <c r="K680" s="342">
        <v>0.1111111111111111</v>
      </c>
      <c r="L680" s="565">
        <f t="shared" si="514"/>
        <v>6.9444444444444337E-3</v>
      </c>
      <c r="M680" s="342">
        <v>0.11805555555555557</v>
      </c>
      <c r="N680" s="565">
        <f t="shared" si="515"/>
        <v>6.9444444444444614E-3</v>
      </c>
      <c r="O680" s="342">
        <v>0.16874999999999998</v>
      </c>
      <c r="P680" s="565">
        <f t="shared" si="516"/>
        <v>5.0694444444444417E-2</v>
      </c>
      <c r="Q680" s="342">
        <v>0.17152777777777775</v>
      </c>
      <c r="R680" s="342">
        <v>0.23958333333333334</v>
      </c>
      <c r="S680" s="9">
        <f t="shared" si="536"/>
        <v>6.8055555555555591E-2</v>
      </c>
      <c r="T680" s="342">
        <v>0.17152777777777775</v>
      </c>
      <c r="U680" s="342">
        <v>0.23958333333333334</v>
      </c>
      <c r="V680" s="9">
        <f t="shared" si="537"/>
        <v>6.8055555555555591E-2</v>
      </c>
      <c r="W680" s="342">
        <v>0.17013888888888887</v>
      </c>
      <c r="X680" s="9">
        <f t="shared" ref="X680:X687" si="554">W680-O680</f>
        <v>1.388888888888884E-3</v>
      </c>
      <c r="Y680" s="342">
        <v>0.24236111111111111</v>
      </c>
      <c r="Z680" s="155">
        <f>Y680-R680</f>
        <v>2.7777777777777679E-3</v>
      </c>
      <c r="AA680" s="342">
        <v>0.46875</v>
      </c>
      <c r="AB680" s="565">
        <f t="shared" si="505"/>
        <v>0.22638888888888889</v>
      </c>
      <c r="AC680" s="342">
        <v>0.46875</v>
      </c>
      <c r="AD680" s="342">
        <v>0.46875</v>
      </c>
      <c r="AE680" s="9">
        <f t="shared" si="538"/>
        <v>0</v>
      </c>
      <c r="AF680" s="342">
        <v>0.47222222222222227</v>
      </c>
      <c r="AG680" s="342">
        <v>0.47569444444444442</v>
      </c>
      <c r="AH680" s="9">
        <f t="shared" si="517"/>
        <v>3.4722222222221544E-3</v>
      </c>
      <c r="AI680" s="154">
        <f t="shared" si="420"/>
        <v>0</v>
      </c>
      <c r="AJ680" s="154">
        <f t="shared" si="421"/>
        <v>5</v>
      </c>
      <c r="AK680" s="342">
        <v>0.47569444444444442</v>
      </c>
      <c r="AL680" s="342">
        <v>0.47916666666666669</v>
      </c>
      <c r="AM680" s="9">
        <f t="shared" si="547"/>
        <v>3.4722222222222654E-3</v>
      </c>
      <c r="AN680" s="568">
        <f t="shared" si="518"/>
        <v>0.375</v>
      </c>
      <c r="AO680" s="10">
        <f t="shared" si="548"/>
        <v>9</v>
      </c>
      <c r="AP680" s="10">
        <f t="shared" si="549"/>
        <v>0</v>
      </c>
      <c r="AQ680" s="565">
        <f t="shared" si="506"/>
        <v>7.013888888888889E-2</v>
      </c>
      <c r="AR680" s="10">
        <f t="shared" si="539"/>
        <v>1</v>
      </c>
      <c r="AS680" s="10">
        <f t="shared" si="540"/>
        <v>41</v>
      </c>
      <c r="AT680" s="560">
        <v>0</v>
      </c>
      <c r="AU680" s="560">
        <v>0</v>
      </c>
      <c r="AV680" s="560">
        <v>0</v>
      </c>
      <c r="AW680" s="546">
        <f t="shared" ref="AW680:AW687" si="555">HOUR(AV680)</f>
        <v>0</v>
      </c>
      <c r="AX680" s="546">
        <f t="shared" si="546"/>
        <v>0</v>
      </c>
      <c r="AY680" s="560">
        <v>0.15625</v>
      </c>
      <c r="AZ680" s="546">
        <f t="shared" si="552"/>
        <v>3</v>
      </c>
      <c r="BA680" s="546">
        <f t="shared" si="553"/>
        <v>45</v>
      </c>
      <c r="BB680" s="560">
        <v>0</v>
      </c>
      <c r="BC680" s="546">
        <f t="shared" ref="BC680:BC687" si="556">HOUR(BB680)</f>
        <v>0</v>
      </c>
      <c r="BD680" s="546">
        <f t="shared" ref="BD680:BD687" si="557">MINUTE(BB680)</f>
        <v>0</v>
      </c>
      <c r="BE680" s="560">
        <v>0</v>
      </c>
      <c r="BF680" s="546">
        <f t="shared" si="544"/>
        <v>0</v>
      </c>
      <c r="BG680" s="546">
        <f t="shared" si="545"/>
        <v>0</v>
      </c>
      <c r="BH680" s="560">
        <v>0</v>
      </c>
      <c r="BI680" s="637">
        <f t="shared" si="550"/>
        <v>0</v>
      </c>
      <c r="BJ680" s="637">
        <f t="shared" si="551"/>
        <v>0</v>
      </c>
      <c r="BK680" s="642">
        <f t="shared" si="507"/>
        <v>64.225490196078425</v>
      </c>
    </row>
    <row r="681" spans="1:63" x14ac:dyDescent="0.25">
      <c r="A681" s="615">
        <v>40899</v>
      </c>
      <c r="B681" s="616">
        <v>12</v>
      </c>
      <c r="C681" s="617">
        <v>18</v>
      </c>
      <c r="D681" s="618" t="s">
        <v>243</v>
      </c>
      <c r="E681" s="618" t="s">
        <v>507</v>
      </c>
      <c r="F681" s="536">
        <v>3781.32</v>
      </c>
      <c r="G681" s="617">
        <v>59</v>
      </c>
      <c r="H681" s="617">
        <v>0</v>
      </c>
      <c r="I681" s="560">
        <v>0.71875</v>
      </c>
      <c r="J681" s="560">
        <v>0.71875</v>
      </c>
      <c r="K681" s="342">
        <v>0.72222222222222221</v>
      </c>
      <c r="L681" s="565">
        <f t="shared" si="514"/>
        <v>3.4722222222222099E-3</v>
      </c>
      <c r="M681" s="342">
        <v>0.77777777777777779</v>
      </c>
      <c r="N681" s="565">
        <f t="shared" si="515"/>
        <v>5.555555555555558E-2</v>
      </c>
      <c r="O681" s="342">
        <v>0.80069444444444438</v>
      </c>
      <c r="P681" s="565">
        <f t="shared" si="516"/>
        <v>2.2916666666666585E-2</v>
      </c>
      <c r="Q681" s="342">
        <v>0.80555555555555547</v>
      </c>
      <c r="R681" s="342">
        <v>0.83263888888888893</v>
      </c>
      <c r="S681" s="9">
        <f t="shared" si="536"/>
        <v>2.7083333333333459E-2</v>
      </c>
      <c r="T681" s="342">
        <v>0.80555555555555547</v>
      </c>
      <c r="U681" s="342">
        <v>0.83263888888888893</v>
      </c>
      <c r="V681" s="9">
        <f t="shared" si="537"/>
        <v>2.7083333333333459E-2</v>
      </c>
      <c r="W681" s="342">
        <v>0.80208333333333337</v>
      </c>
      <c r="X681" s="9">
        <f t="shared" si="554"/>
        <v>1.388888888888995E-3</v>
      </c>
      <c r="Y681" s="342">
        <v>0.83333333333333337</v>
      </c>
      <c r="Z681" s="155">
        <f>Y681-R681</f>
        <v>6.9444444444444198E-4</v>
      </c>
      <c r="AA681" s="342">
        <v>0.92083333333333339</v>
      </c>
      <c r="AB681" s="565">
        <f t="shared" si="505"/>
        <v>8.7500000000000022E-2</v>
      </c>
      <c r="AC681" s="342">
        <v>0.92083333333333339</v>
      </c>
      <c r="AD681" s="342">
        <v>0.92083333333333339</v>
      </c>
      <c r="AE681" s="9">
        <f t="shared" si="538"/>
        <v>0</v>
      </c>
      <c r="AF681" s="342">
        <v>0.95833333333333337</v>
      </c>
      <c r="AG681" s="342">
        <v>0.96180555555555547</v>
      </c>
      <c r="AH681" s="9">
        <f t="shared" si="517"/>
        <v>3.4722222222220989E-3</v>
      </c>
      <c r="AI681" s="154">
        <f t="shared" si="420"/>
        <v>0</v>
      </c>
      <c r="AJ681" s="154">
        <f t="shared" si="421"/>
        <v>5</v>
      </c>
      <c r="AK681" s="342">
        <v>0.96180555555555547</v>
      </c>
      <c r="AL681" s="342">
        <v>0.96875</v>
      </c>
      <c r="AM681" s="9">
        <f t="shared" si="547"/>
        <v>6.9444444444445308E-3</v>
      </c>
      <c r="AN681" s="568">
        <f t="shared" si="518"/>
        <v>0.25</v>
      </c>
      <c r="AO681" s="10">
        <f t="shared" si="548"/>
        <v>6</v>
      </c>
      <c r="AP681" s="10">
        <f t="shared" si="549"/>
        <v>0</v>
      </c>
      <c r="AQ681" s="565">
        <f t="shared" si="506"/>
        <v>6.2500000000000028E-2</v>
      </c>
      <c r="AR681" s="10">
        <f t="shared" si="539"/>
        <v>1</v>
      </c>
      <c r="AS681" s="10">
        <f t="shared" si="540"/>
        <v>30</v>
      </c>
      <c r="AT681" s="560">
        <v>0</v>
      </c>
      <c r="AU681" s="560">
        <v>0</v>
      </c>
      <c r="AV681" s="560">
        <v>0</v>
      </c>
      <c r="AW681" s="546">
        <f t="shared" si="555"/>
        <v>0</v>
      </c>
      <c r="AX681" s="546">
        <f t="shared" si="546"/>
        <v>0</v>
      </c>
      <c r="AY681" s="560">
        <v>0</v>
      </c>
      <c r="AZ681" s="546">
        <f t="shared" si="552"/>
        <v>0</v>
      </c>
      <c r="BA681" s="546">
        <f t="shared" si="553"/>
        <v>0</v>
      </c>
      <c r="BB681" s="560">
        <v>0</v>
      </c>
      <c r="BC681" s="546">
        <f t="shared" si="556"/>
        <v>0</v>
      </c>
      <c r="BD681" s="546">
        <f t="shared" si="557"/>
        <v>0</v>
      </c>
      <c r="BE681" s="560">
        <v>2.4999999999999998E-2</v>
      </c>
      <c r="BF681" s="546">
        <f t="shared" si="544"/>
        <v>0</v>
      </c>
      <c r="BG681" s="546">
        <f t="shared" si="545"/>
        <v>36</v>
      </c>
      <c r="BH681" s="560">
        <v>2.7777777777777779E-3</v>
      </c>
      <c r="BI681" s="637">
        <f t="shared" si="550"/>
        <v>0</v>
      </c>
      <c r="BJ681" s="637">
        <f t="shared" si="551"/>
        <v>4</v>
      </c>
      <c r="BK681" s="642">
        <f t="shared" si="507"/>
        <v>64.09016949152543</v>
      </c>
    </row>
    <row r="682" spans="1:63" x14ac:dyDescent="0.25">
      <c r="A682" s="615">
        <v>40899</v>
      </c>
      <c r="B682" s="616">
        <v>12</v>
      </c>
      <c r="C682" s="617">
        <v>2</v>
      </c>
      <c r="D682" s="618" t="s">
        <v>480</v>
      </c>
      <c r="E682" s="618" t="s">
        <v>276</v>
      </c>
      <c r="F682" s="536">
        <v>3461.94</v>
      </c>
      <c r="G682" s="617">
        <v>57</v>
      </c>
      <c r="H682" s="617">
        <v>2</v>
      </c>
      <c r="I682" s="560">
        <v>0.94791666666666663</v>
      </c>
      <c r="J682" s="560">
        <v>0.94791666666666663</v>
      </c>
      <c r="K682" s="342">
        <v>0.95486111111111116</v>
      </c>
      <c r="L682" s="565">
        <f t="shared" si="514"/>
        <v>6.9444444444445308E-3</v>
      </c>
      <c r="M682" s="342">
        <v>0.96875</v>
      </c>
      <c r="N682" s="565">
        <f t="shared" si="515"/>
        <v>1.388888888888884E-2</v>
      </c>
      <c r="O682" s="342">
        <v>0.99791666666666667</v>
      </c>
      <c r="P682" s="565">
        <f t="shared" si="516"/>
        <v>2.9166666666666674E-2</v>
      </c>
      <c r="Q682" s="342">
        <v>1</v>
      </c>
      <c r="R682" s="342">
        <v>1.03125</v>
      </c>
      <c r="S682" s="9">
        <f t="shared" si="536"/>
        <v>3.125E-2</v>
      </c>
      <c r="T682" s="342">
        <v>1</v>
      </c>
      <c r="U682" s="342">
        <v>1.03125</v>
      </c>
      <c r="V682" s="9">
        <f t="shared" si="537"/>
        <v>3.125E-2</v>
      </c>
      <c r="W682" s="342">
        <v>0.99791666666666667</v>
      </c>
      <c r="X682" s="9">
        <f t="shared" si="554"/>
        <v>0</v>
      </c>
      <c r="Y682" s="342">
        <v>1.0256944444444445</v>
      </c>
      <c r="Z682" s="155">
        <f>Y682-W682</f>
        <v>2.777777777777779E-2</v>
      </c>
      <c r="AA682" s="342">
        <v>1.1277777777777778</v>
      </c>
      <c r="AB682" s="565">
        <f t="shared" si="505"/>
        <v>0.1020833333333333</v>
      </c>
      <c r="AC682" s="342">
        <v>1.1277777777777778</v>
      </c>
      <c r="AD682" s="342">
        <v>1.1277777777777778</v>
      </c>
      <c r="AE682" s="9">
        <f t="shared" si="538"/>
        <v>0</v>
      </c>
      <c r="AF682" s="342">
        <v>1.1388888888888888</v>
      </c>
      <c r="AG682" s="342">
        <v>1.1458333333333333</v>
      </c>
      <c r="AH682" s="9">
        <f t="shared" si="517"/>
        <v>6.9444444444444198E-3</v>
      </c>
      <c r="AI682" s="154">
        <f t="shared" si="420"/>
        <v>0</v>
      </c>
      <c r="AJ682" s="154">
        <f t="shared" si="421"/>
        <v>10</v>
      </c>
      <c r="AK682" s="342">
        <v>1.1458333333333333</v>
      </c>
      <c r="AL682" s="342">
        <v>1.15625</v>
      </c>
      <c r="AM682" s="9">
        <f t="shared" si="547"/>
        <v>1.0416666666666741E-2</v>
      </c>
      <c r="AN682" s="568">
        <f t="shared" si="518"/>
        <v>0.20833333333333337</v>
      </c>
      <c r="AO682" s="10">
        <f t="shared" si="548"/>
        <v>5</v>
      </c>
      <c r="AP682" s="10">
        <f t="shared" si="549"/>
        <v>0</v>
      </c>
      <c r="AQ682" s="565">
        <f t="shared" si="506"/>
        <v>6.736111111111108E-2</v>
      </c>
      <c r="AR682" s="10">
        <f t="shared" si="539"/>
        <v>1</v>
      </c>
      <c r="AS682" s="10">
        <f t="shared" si="540"/>
        <v>37</v>
      </c>
      <c r="AT682" s="560">
        <v>0</v>
      </c>
      <c r="AU682" s="560">
        <v>1.1805555555555555E-2</v>
      </c>
      <c r="AV682" s="560">
        <v>0</v>
      </c>
      <c r="AW682" s="546">
        <f t="shared" si="555"/>
        <v>0</v>
      </c>
      <c r="AX682" s="546">
        <f t="shared" si="546"/>
        <v>0</v>
      </c>
      <c r="AY682" s="560">
        <v>0</v>
      </c>
      <c r="AZ682" s="546">
        <f t="shared" si="552"/>
        <v>0</v>
      </c>
      <c r="BA682" s="546">
        <f t="shared" si="553"/>
        <v>0</v>
      </c>
      <c r="BB682" s="560">
        <v>0</v>
      </c>
      <c r="BC682" s="546">
        <f t="shared" si="556"/>
        <v>0</v>
      </c>
      <c r="BD682" s="546">
        <f t="shared" si="557"/>
        <v>0</v>
      </c>
      <c r="BE682" s="560">
        <v>2.2916666666666669E-2</v>
      </c>
      <c r="BF682" s="546">
        <f t="shared" si="544"/>
        <v>0</v>
      </c>
      <c r="BG682" s="546">
        <f t="shared" si="545"/>
        <v>33</v>
      </c>
      <c r="BH682" s="560">
        <v>0</v>
      </c>
      <c r="BI682" s="637">
        <f t="shared" si="550"/>
        <v>0</v>
      </c>
      <c r="BJ682" s="637">
        <f t="shared" si="551"/>
        <v>0</v>
      </c>
      <c r="BK682" s="642">
        <f t="shared" si="507"/>
        <v>60.735789473684214</v>
      </c>
    </row>
    <row r="683" spans="1:63" x14ac:dyDescent="0.25">
      <c r="A683" s="615">
        <v>40900</v>
      </c>
      <c r="B683" s="616">
        <v>12</v>
      </c>
      <c r="C683" s="617">
        <v>3</v>
      </c>
      <c r="D683" s="618" t="s">
        <v>224</v>
      </c>
      <c r="E683" s="618" t="s">
        <v>225</v>
      </c>
      <c r="F683" s="536">
        <v>3600.93</v>
      </c>
      <c r="G683" s="617">
        <v>58</v>
      </c>
      <c r="H683" s="617">
        <v>0</v>
      </c>
      <c r="I683" s="560">
        <v>6.25E-2</v>
      </c>
      <c r="J683" s="560">
        <v>6.25E-2</v>
      </c>
      <c r="K683" s="342">
        <v>6.25E-2</v>
      </c>
      <c r="L683" s="565">
        <f t="shared" si="514"/>
        <v>0</v>
      </c>
      <c r="M683" s="342">
        <v>7.6388888888888895E-2</v>
      </c>
      <c r="N683" s="565">
        <f t="shared" si="515"/>
        <v>1.3888888888888895E-2</v>
      </c>
      <c r="O683" s="342">
        <v>0.10416666666666667</v>
      </c>
      <c r="P683" s="565">
        <f t="shared" si="516"/>
        <v>2.7777777777777776E-2</v>
      </c>
      <c r="Q683" s="342">
        <v>0.1076388888888889</v>
      </c>
      <c r="R683" s="342">
        <v>0.15625</v>
      </c>
      <c r="S683" s="9">
        <f t="shared" si="536"/>
        <v>4.8611111111111105E-2</v>
      </c>
      <c r="T683" s="342">
        <v>0.1076388888888889</v>
      </c>
      <c r="U683" s="342">
        <v>0.15625</v>
      </c>
      <c r="V683" s="9">
        <f t="shared" si="537"/>
        <v>4.8611111111111105E-2</v>
      </c>
      <c r="W683" s="342">
        <v>0.27499999999999997</v>
      </c>
      <c r="X683" s="9">
        <f t="shared" si="554"/>
        <v>0.17083333333333328</v>
      </c>
      <c r="Y683" s="342">
        <v>0.27638888888888885</v>
      </c>
      <c r="Z683" s="155">
        <f>Y683-W683</f>
        <v>1.388888888888884E-3</v>
      </c>
      <c r="AA683" s="342">
        <v>0.65486111111111112</v>
      </c>
      <c r="AB683" s="565">
        <f t="shared" si="505"/>
        <v>0.37847222222222227</v>
      </c>
      <c r="AC683" s="342">
        <v>0.65486111111111112</v>
      </c>
      <c r="AD683" s="342">
        <v>0.65486111111111112</v>
      </c>
      <c r="AE683" s="9">
        <f t="shared" si="538"/>
        <v>0</v>
      </c>
      <c r="AF683" s="342">
        <v>0.66666666666666663</v>
      </c>
      <c r="AG683" s="342">
        <v>0.67361111111111116</v>
      </c>
      <c r="AH683" s="9">
        <f t="shared" si="517"/>
        <v>6.9444444444445308E-3</v>
      </c>
      <c r="AI683" s="154">
        <f t="shared" si="420"/>
        <v>0</v>
      </c>
      <c r="AJ683" s="154">
        <f t="shared" si="421"/>
        <v>10</v>
      </c>
      <c r="AK683" s="342">
        <v>0.67361111111111116</v>
      </c>
      <c r="AL683" s="342">
        <v>0.68402777777777779</v>
      </c>
      <c r="AM683" s="9">
        <f t="shared" si="547"/>
        <v>1.041666666666663E-2</v>
      </c>
      <c r="AN683" s="568">
        <f t="shared" si="518"/>
        <v>0.62152777777777779</v>
      </c>
      <c r="AO683" s="10">
        <f t="shared" si="548"/>
        <v>14</v>
      </c>
      <c r="AP683" s="10">
        <f t="shared" si="549"/>
        <v>55</v>
      </c>
      <c r="AQ683" s="565">
        <f t="shared" si="506"/>
        <v>6.5277777777777823E-2</v>
      </c>
      <c r="AR683" s="10">
        <f t="shared" si="539"/>
        <v>1</v>
      </c>
      <c r="AS683" s="10">
        <f t="shared" si="540"/>
        <v>34</v>
      </c>
      <c r="AT683" s="560">
        <v>0</v>
      </c>
      <c r="AU683" s="560">
        <v>0</v>
      </c>
      <c r="AV683" s="560">
        <v>0</v>
      </c>
      <c r="AW683" s="546">
        <f t="shared" si="555"/>
        <v>0</v>
      </c>
      <c r="AX683" s="546">
        <f t="shared" si="546"/>
        <v>0</v>
      </c>
      <c r="AY683" s="560">
        <v>0</v>
      </c>
      <c r="AZ683" s="546">
        <f t="shared" si="552"/>
        <v>0</v>
      </c>
      <c r="BA683" s="546">
        <f t="shared" si="553"/>
        <v>0</v>
      </c>
      <c r="BB683" s="560">
        <v>0</v>
      </c>
      <c r="BC683" s="546">
        <f t="shared" si="556"/>
        <v>0</v>
      </c>
      <c r="BD683" s="546">
        <f t="shared" si="557"/>
        <v>0</v>
      </c>
      <c r="BE683" s="560">
        <v>0.31319444444444444</v>
      </c>
      <c r="BF683" s="546">
        <f t="shared" si="544"/>
        <v>7</v>
      </c>
      <c r="BG683" s="546">
        <f t="shared" si="545"/>
        <v>31</v>
      </c>
      <c r="BH683" s="560">
        <v>0</v>
      </c>
      <c r="BI683" s="637">
        <f t="shared" ref="BI683:BI706" si="558">HOUR(BH683)</f>
        <v>0</v>
      </c>
      <c r="BJ683" s="637">
        <f t="shared" ref="BJ683:BJ706" si="559">MINUTE(BH683)</f>
        <v>0</v>
      </c>
      <c r="BK683" s="642">
        <f t="shared" si="507"/>
        <v>62.084999999999994</v>
      </c>
    </row>
    <row r="684" spans="1:63" x14ac:dyDescent="0.25">
      <c r="A684" s="615">
        <v>40900</v>
      </c>
      <c r="B684" s="616">
        <v>12</v>
      </c>
      <c r="C684" s="617">
        <v>4</v>
      </c>
      <c r="D684" s="618" t="s">
        <v>355</v>
      </c>
      <c r="E684" s="618" t="s">
        <v>265</v>
      </c>
      <c r="F684" s="536">
        <v>3500.65</v>
      </c>
      <c r="G684" s="617">
        <v>55</v>
      </c>
      <c r="H684" s="617">
        <v>4</v>
      </c>
      <c r="I684" s="560">
        <v>0.11458333333333333</v>
      </c>
      <c r="J684" s="560">
        <v>0.11458333333333333</v>
      </c>
      <c r="K684" s="342">
        <v>0.12152777777777778</v>
      </c>
      <c r="L684" s="565">
        <f t="shared" si="514"/>
        <v>6.9444444444444475E-3</v>
      </c>
      <c r="M684" s="342">
        <v>0.13541666666666666</v>
      </c>
      <c r="N684" s="565">
        <f t="shared" si="515"/>
        <v>1.3888888888888881E-2</v>
      </c>
      <c r="O684" s="342">
        <v>0.15625</v>
      </c>
      <c r="P684" s="565">
        <f t="shared" si="516"/>
        <v>2.0833333333333343E-2</v>
      </c>
      <c r="Q684" s="342">
        <v>0.15972222222222224</v>
      </c>
      <c r="R684" s="342">
        <v>0.22916666666666666</v>
      </c>
      <c r="S684" s="9">
        <f t="shared" si="536"/>
        <v>6.944444444444442E-2</v>
      </c>
      <c r="T684" s="342">
        <v>0.15972222222222224</v>
      </c>
      <c r="U684" s="342">
        <v>0.22916666666666666</v>
      </c>
      <c r="V684" s="9">
        <f t="shared" si="537"/>
        <v>6.944444444444442E-2</v>
      </c>
      <c r="W684" s="342">
        <v>0.44722222222222219</v>
      </c>
      <c r="X684" s="9">
        <f t="shared" si="554"/>
        <v>0.29097222222222219</v>
      </c>
      <c r="Y684" s="342">
        <v>0.44861111111111113</v>
      </c>
      <c r="Z684" s="155">
        <f>Y684-W684</f>
        <v>1.3888888888889395E-3</v>
      </c>
      <c r="AA684" s="342">
        <v>0.55763888888888891</v>
      </c>
      <c r="AB684" s="565">
        <f t="shared" si="505"/>
        <v>0.10902777777777778</v>
      </c>
      <c r="AC684" s="342">
        <v>0.55763888888888891</v>
      </c>
      <c r="AD684" s="342">
        <v>0.55763888888888891</v>
      </c>
      <c r="AE684" s="9">
        <f t="shared" si="538"/>
        <v>0</v>
      </c>
      <c r="AF684" s="342">
        <v>0.56597222222222221</v>
      </c>
      <c r="AG684" s="342">
        <v>0.56944444444444442</v>
      </c>
      <c r="AH684" s="9">
        <f t="shared" si="517"/>
        <v>3.4722222222222099E-3</v>
      </c>
      <c r="AI684" s="154">
        <f t="shared" si="420"/>
        <v>0</v>
      </c>
      <c r="AJ684" s="154">
        <f t="shared" si="421"/>
        <v>5</v>
      </c>
      <c r="AK684" s="342">
        <v>0.56944444444444442</v>
      </c>
      <c r="AL684" s="342">
        <v>0.57291666666666663</v>
      </c>
      <c r="AM684" s="9">
        <f t="shared" si="547"/>
        <v>3.4722222222222099E-3</v>
      </c>
      <c r="AN684" s="568">
        <f t="shared" si="518"/>
        <v>0.45833333333333331</v>
      </c>
      <c r="AO684" s="10">
        <f t="shared" si="548"/>
        <v>11</v>
      </c>
      <c r="AP684" s="10">
        <f t="shared" si="549"/>
        <v>0</v>
      </c>
      <c r="AQ684" s="565">
        <f t="shared" si="506"/>
        <v>6.1805555555555558E-2</v>
      </c>
      <c r="AR684" s="10">
        <f t="shared" si="539"/>
        <v>1</v>
      </c>
      <c r="AS684" s="10">
        <f t="shared" si="540"/>
        <v>29</v>
      </c>
      <c r="AT684" s="560">
        <v>0</v>
      </c>
      <c r="AU684" s="560">
        <v>4.7222222222222221E-2</v>
      </c>
      <c r="AV684" s="560">
        <v>0</v>
      </c>
      <c r="AW684" s="546">
        <f t="shared" si="555"/>
        <v>0</v>
      </c>
      <c r="AX684" s="546">
        <f t="shared" si="546"/>
        <v>0</v>
      </c>
      <c r="AY684" s="560">
        <v>0</v>
      </c>
      <c r="AZ684" s="546">
        <f t="shared" ref="AZ684:AZ692" si="560">HOUR(AY684)</f>
        <v>0</v>
      </c>
      <c r="BA684" s="546">
        <f t="shared" ref="BA684:BA692" si="561">MINUTE(AY684)</f>
        <v>0</v>
      </c>
      <c r="BB684" s="560">
        <v>0</v>
      </c>
      <c r="BC684" s="546">
        <f t="shared" si="556"/>
        <v>0</v>
      </c>
      <c r="BD684" s="546">
        <f t="shared" si="557"/>
        <v>0</v>
      </c>
      <c r="BE684" s="560">
        <v>0</v>
      </c>
      <c r="BF684" s="546">
        <f t="shared" ref="BF684:BF707" si="562">HOUR(BE684)</f>
        <v>0</v>
      </c>
      <c r="BG684" s="546">
        <f t="shared" ref="BG684:BG707" si="563">MINUTE(BE684)</f>
        <v>0</v>
      </c>
      <c r="BH684" s="560">
        <v>0</v>
      </c>
      <c r="BI684" s="637">
        <f t="shared" si="558"/>
        <v>0</v>
      </c>
      <c r="BJ684" s="637">
        <f t="shared" si="559"/>
        <v>0</v>
      </c>
      <c r="BK684" s="642">
        <f t="shared" si="507"/>
        <v>63.648181818181818</v>
      </c>
    </row>
    <row r="685" spans="1:63" x14ac:dyDescent="0.25">
      <c r="A685" s="615">
        <v>40900</v>
      </c>
      <c r="B685" s="616">
        <v>12</v>
      </c>
      <c r="C685" s="617">
        <v>35</v>
      </c>
      <c r="D685" s="618" t="s">
        <v>33</v>
      </c>
      <c r="E685" s="618" t="s">
        <v>529</v>
      </c>
      <c r="F685" s="536">
        <v>3329.27</v>
      </c>
      <c r="G685" s="617">
        <v>53</v>
      </c>
      <c r="H685" s="617">
        <v>5</v>
      </c>
      <c r="I685" s="560">
        <v>0.23958333333333334</v>
      </c>
      <c r="J685" s="560">
        <v>0.23958333333333334</v>
      </c>
      <c r="K685" s="342">
        <v>0.25</v>
      </c>
      <c r="L685" s="565">
        <f t="shared" si="514"/>
        <v>1.0416666666666657E-2</v>
      </c>
      <c r="M685" s="342">
        <v>0.50694444444444442</v>
      </c>
      <c r="N685" s="565">
        <f t="shared" si="515"/>
        <v>0.25694444444444442</v>
      </c>
      <c r="O685" s="342">
        <v>0.54166666666666663</v>
      </c>
      <c r="P685" s="565">
        <f t="shared" si="516"/>
        <v>3.472222222222221E-2</v>
      </c>
      <c r="Q685" s="342">
        <v>0.54513888888888895</v>
      </c>
      <c r="R685" s="342">
        <v>0.64583333333333337</v>
      </c>
      <c r="S685" s="9">
        <f t="shared" si="536"/>
        <v>0.10069444444444442</v>
      </c>
      <c r="T685" s="342">
        <v>0.54513888888888895</v>
      </c>
      <c r="U685" s="342">
        <v>0.64583333333333337</v>
      </c>
      <c r="V685" s="9">
        <f t="shared" si="537"/>
        <v>0.10069444444444442</v>
      </c>
      <c r="W685" s="342">
        <v>0.81180555555555556</v>
      </c>
      <c r="X685" s="9">
        <f t="shared" si="554"/>
        <v>0.27013888888888893</v>
      </c>
      <c r="Y685" s="342">
        <v>0.65277777777777779</v>
      </c>
      <c r="Z685" s="155">
        <f>Y685-R685</f>
        <v>6.9444444444444198E-3</v>
      </c>
      <c r="AA685" s="342">
        <v>0.84166666666666667</v>
      </c>
      <c r="AB685" s="565">
        <f t="shared" si="505"/>
        <v>0.18888888888888888</v>
      </c>
      <c r="AC685" s="342">
        <v>0.84166666666666667</v>
      </c>
      <c r="AD685" s="342">
        <v>0.84166666666666667</v>
      </c>
      <c r="AE685" s="9">
        <f t="shared" si="538"/>
        <v>0</v>
      </c>
      <c r="AF685" s="342">
        <v>0.84722222222222221</v>
      </c>
      <c r="AG685" s="342">
        <v>0.85069444444444453</v>
      </c>
      <c r="AH685" s="9">
        <f t="shared" si="517"/>
        <v>3.4722222222223209E-3</v>
      </c>
      <c r="AI685" s="154">
        <f t="shared" si="420"/>
        <v>0</v>
      </c>
      <c r="AJ685" s="154">
        <f t="shared" si="421"/>
        <v>5</v>
      </c>
      <c r="AK685" s="342">
        <v>0.85069444444444453</v>
      </c>
      <c r="AL685" s="342">
        <v>0.85416666666666663</v>
      </c>
      <c r="AM685" s="9">
        <f t="shared" si="547"/>
        <v>3.4722222222220989E-3</v>
      </c>
      <c r="AN685" s="568">
        <f t="shared" si="518"/>
        <v>0.61458333333333326</v>
      </c>
      <c r="AO685" s="10">
        <f t="shared" si="548"/>
        <v>14</v>
      </c>
      <c r="AP685" s="10">
        <f t="shared" si="549"/>
        <v>45</v>
      </c>
      <c r="AQ685" s="565">
        <f t="shared" si="506"/>
        <v>3.1944444444444442E-2</v>
      </c>
      <c r="AR685" s="10">
        <f t="shared" si="539"/>
        <v>0</v>
      </c>
      <c r="AS685" s="10">
        <f t="shared" si="540"/>
        <v>46</v>
      </c>
      <c r="AT685" s="560">
        <v>0</v>
      </c>
      <c r="AU685" s="560">
        <v>0</v>
      </c>
      <c r="AV685" s="560">
        <v>0</v>
      </c>
      <c r="AW685" s="546">
        <f t="shared" si="555"/>
        <v>0</v>
      </c>
      <c r="AX685" s="546">
        <f t="shared" si="546"/>
        <v>0</v>
      </c>
      <c r="AY685" s="560">
        <v>0.15277777777777776</v>
      </c>
      <c r="AZ685" s="546">
        <f t="shared" si="560"/>
        <v>3</v>
      </c>
      <c r="BA685" s="546">
        <f t="shared" si="561"/>
        <v>40</v>
      </c>
      <c r="BB685" s="560">
        <v>0</v>
      </c>
      <c r="BC685" s="546">
        <f t="shared" si="556"/>
        <v>0</v>
      </c>
      <c r="BD685" s="546">
        <f t="shared" si="557"/>
        <v>0</v>
      </c>
      <c r="BE685" s="560">
        <v>4.1666666666666666E-3</v>
      </c>
      <c r="BF685" s="546">
        <f t="shared" si="562"/>
        <v>0</v>
      </c>
      <c r="BG685" s="546">
        <f t="shared" si="563"/>
        <v>6</v>
      </c>
      <c r="BH685" s="560">
        <v>0</v>
      </c>
      <c r="BI685" s="637">
        <f t="shared" si="558"/>
        <v>0</v>
      </c>
      <c r="BJ685" s="637">
        <f t="shared" si="559"/>
        <v>0</v>
      </c>
      <c r="BK685" s="642">
        <f t="shared" si="507"/>
        <v>62.816415094339625</v>
      </c>
    </row>
    <row r="686" spans="1:63" x14ac:dyDescent="0.25">
      <c r="A686" s="615">
        <v>40900</v>
      </c>
      <c r="B686" s="616">
        <v>12</v>
      </c>
      <c r="C686" s="617">
        <v>2</v>
      </c>
      <c r="D686" s="618" t="s">
        <v>530</v>
      </c>
      <c r="E686" s="618" t="s">
        <v>265</v>
      </c>
      <c r="F686" s="536">
        <v>3567.88</v>
      </c>
      <c r="G686" s="617">
        <v>59</v>
      </c>
      <c r="H686" s="617">
        <v>0</v>
      </c>
      <c r="I686" s="560">
        <v>0.8125</v>
      </c>
      <c r="J686" s="560">
        <v>0.8125</v>
      </c>
      <c r="K686" s="342">
        <v>0.82291666666666663</v>
      </c>
      <c r="L686" s="565">
        <f t="shared" si="514"/>
        <v>1.041666666666663E-2</v>
      </c>
      <c r="M686" s="342">
        <v>0.83333333333333337</v>
      </c>
      <c r="N686" s="565">
        <f t="shared" si="515"/>
        <v>1.0416666666666741E-2</v>
      </c>
      <c r="O686" s="342">
        <v>0.87152777777777779</v>
      </c>
      <c r="P686" s="565">
        <f t="shared" si="516"/>
        <v>3.819444444444442E-2</v>
      </c>
      <c r="Q686" s="342">
        <v>0.875</v>
      </c>
      <c r="R686" s="342">
        <v>0.91666666666666663</v>
      </c>
      <c r="S686" s="9">
        <f t="shared" si="536"/>
        <v>4.166666666666663E-2</v>
      </c>
      <c r="T686" s="342">
        <v>0.875</v>
      </c>
      <c r="U686" s="342">
        <v>0.91666666666666663</v>
      </c>
      <c r="V686" s="9">
        <f t="shared" si="537"/>
        <v>4.166666666666663E-2</v>
      </c>
      <c r="W686" s="342">
        <v>0.875</v>
      </c>
      <c r="X686" s="9">
        <f t="shared" si="554"/>
        <v>3.4722222222222099E-3</v>
      </c>
      <c r="Y686" s="342">
        <v>0.92152777777777783</v>
      </c>
      <c r="Z686" s="155">
        <f t="shared" ref="Z686:Z693" si="564">Y686-W686</f>
        <v>4.6527777777777835E-2</v>
      </c>
      <c r="AA686" s="342">
        <v>1.1444444444444444</v>
      </c>
      <c r="AB686" s="565">
        <f t="shared" si="505"/>
        <v>0.22291666666666654</v>
      </c>
      <c r="AC686" s="342">
        <v>1.1444444444444444</v>
      </c>
      <c r="AD686" s="342">
        <v>1.1444444444444444</v>
      </c>
      <c r="AE686" s="9">
        <f t="shared" si="538"/>
        <v>0</v>
      </c>
      <c r="AF686" s="342">
        <v>1.1527777777777779</v>
      </c>
      <c r="AG686" s="342">
        <v>1.15625</v>
      </c>
      <c r="AH686" s="9">
        <f t="shared" si="517"/>
        <v>3.4722222222220989E-3</v>
      </c>
      <c r="AI686" s="154">
        <f t="shared" si="420"/>
        <v>0</v>
      </c>
      <c r="AJ686" s="154">
        <f t="shared" si="421"/>
        <v>5</v>
      </c>
      <c r="AK686" s="342">
        <v>1.15625</v>
      </c>
      <c r="AL686" s="342">
        <v>1.1597222222222221</v>
      </c>
      <c r="AM686" s="9">
        <f t="shared" si="547"/>
        <v>3.4722222222220989E-3</v>
      </c>
      <c r="AN686" s="568">
        <f t="shared" si="518"/>
        <v>0.3472222222222221</v>
      </c>
      <c r="AO686" s="10">
        <f t="shared" si="548"/>
        <v>8</v>
      </c>
      <c r="AP686" s="10">
        <f t="shared" si="549"/>
        <v>20</v>
      </c>
      <c r="AQ686" s="565">
        <f t="shared" si="506"/>
        <v>8.6111111111110972E-2</v>
      </c>
      <c r="AR686" s="10">
        <f t="shared" si="539"/>
        <v>2</v>
      </c>
      <c r="AS686" s="10">
        <f t="shared" si="540"/>
        <v>4</v>
      </c>
      <c r="AT686" s="560">
        <v>0</v>
      </c>
      <c r="AU686" s="560">
        <v>0</v>
      </c>
      <c r="AV686" s="560">
        <v>5.5555555555555558E-3</v>
      </c>
      <c r="AW686" s="546">
        <f t="shared" si="555"/>
        <v>0</v>
      </c>
      <c r="AX686" s="546">
        <f t="shared" si="546"/>
        <v>8</v>
      </c>
      <c r="AY686" s="560">
        <v>0</v>
      </c>
      <c r="AZ686" s="546">
        <f t="shared" si="560"/>
        <v>0</v>
      </c>
      <c r="BA686" s="546">
        <f t="shared" si="561"/>
        <v>0</v>
      </c>
      <c r="BB686" s="560">
        <v>0</v>
      </c>
      <c r="BC686" s="546">
        <f t="shared" si="556"/>
        <v>0</v>
      </c>
      <c r="BD686" s="546">
        <f t="shared" si="557"/>
        <v>0</v>
      </c>
      <c r="BE686" s="560">
        <v>0.13125000000000001</v>
      </c>
      <c r="BF686" s="546">
        <f t="shared" si="562"/>
        <v>3</v>
      </c>
      <c r="BG686" s="546">
        <f t="shared" si="563"/>
        <v>9</v>
      </c>
      <c r="BH686" s="560">
        <v>0</v>
      </c>
      <c r="BI686" s="637">
        <f t="shared" si="558"/>
        <v>0</v>
      </c>
      <c r="BJ686" s="637">
        <f t="shared" si="559"/>
        <v>0</v>
      </c>
      <c r="BK686" s="642">
        <f t="shared" si="507"/>
        <v>60.472542372881357</v>
      </c>
    </row>
    <row r="687" spans="1:63" x14ac:dyDescent="0.25">
      <c r="A687" s="615">
        <v>40900</v>
      </c>
      <c r="B687" s="616">
        <v>12</v>
      </c>
      <c r="C687" s="617">
        <v>19</v>
      </c>
      <c r="D687" s="618" t="s">
        <v>33</v>
      </c>
      <c r="E687" s="618" t="s">
        <v>506</v>
      </c>
      <c r="F687" s="536">
        <v>3761.06</v>
      </c>
      <c r="G687" s="617">
        <v>59</v>
      </c>
      <c r="H687" s="617">
        <v>0</v>
      </c>
      <c r="I687" s="560">
        <v>0.83333333333333337</v>
      </c>
      <c r="J687" s="560">
        <v>0.83333333333333337</v>
      </c>
      <c r="K687" s="342">
        <v>0.83680555555555547</v>
      </c>
      <c r="L687" s="565">
        <f t="shared" si="514"/>
        <v>3.4722222222220989E-3</v>
      </c>
      <c r="M687" s="342">
        <v>0.85416666666666663</v>
      </c>
      <c r="N687" s="565">
        <f t="shared" si="515"/>
        <v>1.736111111111116E-2</v>
      </c>
      <c r="O687" s="342">
        <v>0.95833333333333337</v>
      </c>
      <c r="P687" s="565">
        <f t="shared" si="516"/>
        <v>0.10416666666666674</v>
      </c>
      <c r="Q687" s="342">
        <v>0.96180555555555547</v>
      </c>
      <c r="R687" s="342">
        <v>0.99652777777777779</v>
      </c>
      <c r="S687" s="9">
        <f t="shared" si="536"/>
        <v>3.4722222222222321E-2</v>
      </c>
      <c r="T687" s="342">
        <v>0.96180555555555547</v>
      </c>
      <c r="U687" s="342">
        <v>0.99652777777777779</v>
      </c>
      <c r="V687" s="9">
        <f t="shared" si="537"/>
        <v>3.4722222222222321E-2</v>
      </c>
      <c r="W687" s="342">
        <v>1.0006944444444443</v>
      </c>
      <c r="X687" s="9">
        <f t="shared" si="554"/>
        <v>4.2361111111110961E-2</v>
      </c>
      <c r="Y687" s="342">
        <v>1.0006944444444443</v>
      </c>
      <c r="Z687" s="155">
        <f t="shared" si="564"/>
        <v>0</v>
      </c>
      <c r="AA687" s="342">
        <v>1.0791666666666666</v>
      </c>
      <c r="AB687" s="565">
        <f t="shared" si="505"/>
        <v>7.8472222222222276E-2</v>
      </c>
      <c r="AC687" s="342">
        <v>1.0791666666666666</v>
      </c>
      <c r="AD687" s="342">
        <v>1.0791666666666666</v>
      </c>
      <c r="AE687" s="9">
        <f t="shared" si="538"/>
        <v>0</v>
      </c>
      <c r="AF687" s="342">
        <v>1.0868055555555556</v>
      </c>
      <c r="AG687" s="342">
        <v>1.0902777777777779</v>
      </c>
      <c r="AH687" s="9">
        <f t="shared" si="517"/>
        <v>3.4722222222223209E-3</v>
      </c>
      <c r="AI687" s="154">
        <f t="shared" si="420"/>
        <v>0</v>
      </c>
      <c r="AJ687" s="154">
        <f t="shared" si="421"/>
        <v>5</v>
      </c>
      <c r="AK687" s="342">
        <v>1.0902777777777779</v>
      </c>
      <c r="AL687" s="342">
        <v>1.09375</v>
      </c>
      <c r="AM687" s="9">
        <f t="shared" si="547"/>
        <v>3.4722222222220989E-3</v>
      </c>
      <c r="AN687" s="568">
        <f t="shared" si="518"/>
        <v>0.26041666666666663</v>
      </c>
      <c r="AO687" s="10">
        <f t="shared" si="548"/>
        <v>6</v>
      </c>
      <c r="AP687" s="10">
        <f t="shared" si="549"/>
        <v>15</v>
      </c>
      <c r="AQ687" s="565">
        <f t="shared" si="506"/>
        <v>5.1388888888888942E-2</v>
      </c>
      <c r="AR687" s="10">
        <f t="shared" si="539"/>
        <v>1</v>
      </c>
      <c r="AS687" s="10">
        <f t="shared" si="540"/>
        <v>14</v>
      </c>
      <c r="AT687" s="560">
        <v>0</v>
      </c>
      <c r="AU687" s="560">
        <v>0</v>
      </c>
      <c r="AV687" s="560">
        <v>0</v>
      </c>
      <c r="AW687" s="546">
        <f t="shared" si="555"/>
        <v>0</v>
      </c>
      <c r="AX687" s="546">
        <f t="shared" si="546"/>
        <v>0</v>
      </c>
      <c r="AY687" s="560">
        <v>0</v>
      </c>
      <c r="AZ687" s="546">
        <f t="shared" si="560"/>
        <v>0</v>
      </c>
      <c r="BA687" s="546">
        <f t="shared" si="561"/>
        <v>0</v>
      </c>
      <c r="BB687" s="560">
        <v>0</v>
      </c>
      <c r="BC687" s="546">
        <f t="shared" si="556"/>
        <v>0</v>
      </c>
      <c r="BD687" s="546">
        <f t="shared" si="557"/>
        <v>0</v>
      </c>
      <c r="BE687" s="560">
        <v>2.7083333333333334E-2</v>
      </c>
      <c r="BF687" s="546">
        <f t="shared" si="562"/>
        <v>0</v>
      </c>
      <c r="BG687" s="546">
        <f t="shared" si="563"/>
        <v>39</v>
      </c>
      <c r="BH687" s="560">
        <v>0</v>
      </c>
      <c r="BI687" s="637">
        <f t="shared" si="558"/>
        <v>0</v>
      </c>
      <c r="BJ687" s="637">
        <f t="shared" si="559"/>
        <v>0</v>
      </c>
      <c r="BK687" s="642">
        <f t="shared" si="507"/>
        <v>63.746779661016951</v>
      </c>
    </row>
    <row r="688" spans="1:63" x14ac:dyDescent="0.25">
      <c r="A688" s="615">
        <v>40901</v>
      </c>
      <c r="B688" s="616">
        <v>12</v>
      </c>
      <c r="C688" s="617">
        <v>2</v>
      </c>
      <c r="D688" s="618" t="s">
        <v>327</v>
      </c>
      <c r="E688" s="618" t="s">
        <v>276</v>
      </c>
      <c r="F688" s="536">
        <v>3465.44</v>
      </c>
      <c r="G688" s="617">
        <v>57</v>
      </c>
      <c r="H688" s="617">
        <v>2</v>
      </c>
      <c r="I688" s="560">
        <v>0.85416666666666663</v>
      </c>
      <c r="J688" s="560">
        <v>0.85416666666666663</v>
      </c>
      <c r="K688" s="342">
        <v>0.89583333333333337</v>
      </c>
      <c r="L688" s="565">
        <f t="shared" si="514"/>
        <v>4.1666666666666741E-2</v>
      </c>
      <c r="M688" s="342">
        <v>0.90972222222222221</v>
      </c>
      <c r="N688" s="565">
        <f t="shared" si="515"/>
        <v>1.388888888888884E-2</v>
      </c>
      <c r="O688" s="342">
        <v>1.0069444444444444</v>
      </c>
      <c r="P688" s="565">
        <f t="shared" si="516"/>
        <v>9.722222222222221E-2</v>
      </c>
      <c r="Q688" s="342">
        <v>1.0104166666666667</v>
      </c>
      <c r="R688" s="342">
        <v>1.0625</v>
      </c>
      <c r="S688" s="9">
        <f t="shared" si="536"/>
        <v>5.2083333333333259E-2</v>
      </c>
      <c r="T688" s="342">
        <v>1.0104166666666667</v>
      </c>
      <c r="U688" s="342">
        <v>1.0625</v>
      </c>
      <c r="V688" s="9">
        <f t="shared" si="537"/>
        <v>5.2083333333333259E-2</v>
      </c>
      <c r="W688" s="342">
        <v>1.1618055555555555</v>
      </c>
      <c r="X688" s="9">
        <f t="shared" ref="X688:X704" si="565">W688-R688</f>
        <v>9.9305555555555536E-2</v>
      </c>
      <c r="Y688" s="342">
        <v>1.1631944444444444</v>
      </c>
      <c r="Z688" s="155">
        <f t="shared" si="564"/>
        <v>1.388888888888884E-3</v>
      </c>
      <c r="AA688" s="342">
        <v>1.3090277777777779</v>
      </c>
      <c r="AB688" s="565">
        <f t="shared" si="505"/>
        <v>0.14583333333333348</v>
      </c>
      <c r="AC688" s="342">
        <v>1.3090277777777779</v>
      </c>
      <c r="AD688" s="342">
        <v>1.3090277777777779</v>
      </c>
      <c r="AE688" s="9">
        <f t="shared" si="538"/>
        <v>0</v>
      </c>
      <c r="AF688" s="342">
        <v>1.3159722222222221</v>
      </c>
      <c r="AG688" s="342">
        <v>1.3194444444444444</v>
      </c>
      <c r="AH688" s="9">
        <f t="shared" si="517"/>
        <v>3.4722222222223209E-3</v>
      </c>
      <c r="AI688" s="154">
        <f t="shared" si="420"/>
        <v>0</v>
      </c>
      <c r="AJ688" s="154">
        <f t="shared" si="421"/>
        <v>5</v>
      </c>
      <c r="AK688" s="342">
        <v>1.3194444444444444</v>
      </c>
      <c r="AL688" s="342">
        <v>1.3229166666666667</v>
      </c>
      <c r="AM688" s="9">
        <f t="shared" si="547"/>
        <v>3.4722222222223209E-3</v>
      </c>
      <c r="AN688" s="568">
        <f t="shared" si="518"/>
        <v>0.46875000000000011</v>
      </c>
      <c r="AO688" s="10">
        <f t="shared" si="548"/>
        <v>11</v>
      </c>
      <c r="AP688" s="10">
        <f t="shared" si="549"/>
        <v>15</v>
      </c>
      <c r="AQ688" s="565">
        <f t="shared" si="506"/>
        <v>6.0416666666666827E-2</v>
      </c>
      <c r="AR688" s="10">
        <f t="shared" si="539"/>
        <v>1</v>
      </c>
      <c r="AS688" s="10">
        <f t="shared" si="540"/>
        <v>27</v>
      </c>
      <c r="AT688" s="560">
        <v>0</v>
      </c>
      <c r="AU688" s="560">
        <v>0</v>
      </c>
      <c r="AV688" s="560">
        <v>0</v>
      </c>
      <c r="AW688" s="546">
        <f t="shared" ref="AW688:AW706" si="566">HOUR(AV688)</f>
        <v>0</v>
      </c>
      <c r="AX688" s="546">
        <f t="shared" si="546"/>
        <v>0</v>
      </c>
      <c r="AY688" s="560">
        <v>0</v>
      </c>
      <c r="AZ688" s="546">
        <f t="shared" si="560"/>
        <v>0</v>
      </c>
      <c r="BA688" s="546">
        <f t="shared" si="561"/>
        <v>0</v>
      </c>
      <c r="BB688" s="560">
        <v>0</v>
      </c>
      <c r="BC688" s="546">
        <f t="shared" ref="BC688:BC697" si="567">HOUR(BB688)</f>
        <v>0</v>
      </c>
      <c r="BD688" s="546">
        <f t="shared" ref="BD688:BD697" si="568">MINUTE(BB688)</f>
        <v>0</v>
      </c>
      <c r="BE688" s="560">
        <v>8.5416666666666655E-2</v>
      </c>
      <c r="BF688" s="546">
        <f t="shared" si="562"/>
        <v>2</v>
      </c>
      <c r="BG688" s="546">
        <f t="shared" si="563"/>
        <v>3</v>
      </c>
      <c r="BH688" s="560">
        <v>0</v>
      </c>
      <c r="BI688" s="637">
        <f t="shared" si="558"/>
        <v>0</v>
      </c>
      <c r="BJ688" s="637">
        <f t="shared" si="559"/>
        <v>0</v>
      </c>
      <c r="BK688" s="642">
        <f t="shared" si="507"/>
        <v>60.797192982456139</v>
      </c>
    </row>
    <row r="689" spans="1:63" x14ac:dyDescent="0.25">
      <c r="A689" s="615">
        <v>40901</v>
      </c>
      <c r="B689" s="616">
        <v>12</v>
      </c>
      <c r="C689" s="617">
        <v>2</v>
      </c>
      <c r="D689" s="618" t="s">
        <v>327</v>
      </c>
      <c r="E689" s="618" t="s">
        <v>276</v>
      </c>
      <c r="F689" s="536">
        <v>3385.5</v>
      </c>
      <c r="G689" s="617">
        <v>55</v>
      </c>
      <c r="H689" s="617">
        <v>2</v>
      </c>
      <c r="I689" s="560">
        <v>0.875</v>
      </c>
      <c r="J689" s="560">
        <v>0.875</v>
      </c>
      <c r="K689" s="342">
        <v>0.88888888888888884</v>
      </c>
      <c r="L689" s="565">
        <f t="shared" si="514"/>
        <v>1.388888888888884E-2</v>
      </c>
      <c r="M689" s="342">
        <v>0.90277777777777779</v>
      </c>
      <c r="N689" s="565">
        <f t="shared" si="515"/>
        <v>1.3888888888888951E-2</v>
      </c>
      <c r="O689" s="342">
        <v>1.3055555555555556</v>
      </c>
      <c r="P689" s="565">
        <f t="shared" si="516"/>
        <v>0.40277777777777779</v>
      </c>
      <c r="Q689" s="342">
        <v>1.3090277777777779</v>
      </c>
      <c r="R689" s="342">
        <v>1.3402777777777777</v>
      </c>
      <c r="S689" s="9">
        <f t="shared" si="536"/>
        <v>3.1249999999999778E-2</v>
      </c>
      <c r="T689" s="342">
        <v>1.3090277777777779</v>
      </c>
      <c r="U689" s="342">
        <v>1.3402777777777777</v>
      </c>
      <c r="V689" s="9">
        <f t="shared" si="537"/>
        <v>3.1249999999999778E-2</v>
      </c>
      <c r="W689" s="342">
        <v>1.3472222222222223</v>
      </c>
      <c r="X689" s="9">
        <f t="shared" si="565"/>
        <v>6.9444444444446418E-3</v>
      </c>
      <c r="Y689" s="342">
        <v>1.3486111111111112</v>
      </c>
      <c r="Z689" s="155">
        <f t="shared" si="564"/>
        <v>1.388888888888884E-3</v>
      </c>
      <c r="AA689" s="342">
        <v>1.4736111111111112</v>
      </c>
      <c r="AB689" s="565">
        <f t="shared" si="505"/>
        <v>0.125</v>
      </c>
      <c r="AC689" s="342">
        <v>1.4736111111111112</v>
      </c>
      <c r="AD689" s="342">
        <v>1.4736111111111112</v>
      </c>
      <c r="AE689" s="9">
        <f t="shared" si="538"/>
        <v>0</v>
      </c>
      <c r="AF689" s="342">
        <v>1.4770833333333335</v>
      </c>
      <c r="AG689" s="342">
        <v>1.4791666666666667</v>
      </c>
      <c r="AH689" s="9">
        <f t="shared" si="517"/>
        <v>2.0833333333332149E-3</v>
      </c>
      <c r="AI689" s="154">
        <f t="shared" si="420"/>
        <v>0</v>
      </c>
      <c r="AJ689" s="154">
        <f t="shared" si="421"/>
        <v>3</v>
      </c>
      <c r="AK689" s="342">
        <v>1.4791666666666667</v>
      </c>
      <c r="AL689" s="342">
        <v>1.4826388888888891</v>
      </c>
      <c r="AM689" s="9">
        <f t="shared" si="547"/>
        <v>3.4722222222223209E-3</v>
      </c>
      <c r="AN689" s="568">
        <f t="shared" si="518"/>
        <v>0.60763888888888906</v>
      </c>
      <c r="AO689" s="10">
        <f t="shared" si="548"/>
        <v>14</v>
      </c>
      <c r="AP689" s="10">
        <f t="shared" si="549"/>
        <v>35</v>
      </c>
      <c r="AQ689" s="565">
        <f t="shared" si="506"/>
        <v>6.1111111111111116E-2</v>
      </c>
      <c r="AR689" s="10">
        <f t="shared" si="539"/>
        <v>1</v>
      </c>
      <c r="AS689" s="10">
        <f t="shared" si="540"/>
        <v>28</v>
      </c>
      <c r="AT689" s="560">
        <v>0</v>
      </c>
      <c r="AU689" s="560">
        <v>2.7777777777777776E-2</v>
      </c>
      <c r="AV689" s="560">
        <v>0</v>
      </c>
      <c r="AW689" s="546">
        <f t="shared" si="566"/>
        <v>0</v>
      </c>
      <c r="AX689" s="546">
        <f t="shared" si="546"/>
        <v>0</v>
      </c>
      <c r="AY689" s="560">
        <v>0</v>
      </c>
      <c r="AZ689" s="546">
        <f t="shared" si="560"/>
        <v>0</v>
      </c>
      <c r="BA689" s="546">
        <f t="shared" si="561"/>
        <v>0</v>
      </c>
      <c r="BB689" s="560">
        <v>0</v>
      </c>
      <c r="BC689" s="546">
        <f t="shared" si="567"/>
        <v>0</v>
      </c>
      <c r="BD689" s="546">
        <f t="shared" si="568"/>
        <v>0</v>
      </c>
      <c r="BE689" s="560">
        <v>3.6111111111111115E-2</v>
      </c>
      <c r="BF689" s="546">
        <f t="shared" si="562"/>
        <v>0</v>
      </c>
      <c r="BG689" s="546">
        <f t="shared" si="563"/>
        <v>52</v>
      </c>
      <c r="BH689" s="560">
        <v>0</v>
      </c>
      <c r="BI689" s="637">
        <f t="shared" si="558"/>
        <v>0</v>
      </c>
      <c r="BJ689" s="637">
        <f t="shared" si="559"/>
        <v>0</v>
      </c>
      <c r="BK689" s="642">
        <f t="shared" si="507"/>
        <v>61.554545454545455</v>
      </c>
    </row>
    <row r="690" spans="1:63" x14ac:dyDescent="0.25">
      <c r="A690" s="615">
        <v>40901</v>
      </c>
      <c r="B690" s="616">
        <v>12</v>
      </c>
      <c r="C690" s="617">
        <v>20</v>
      </c>
      <c r="D690" s="618" t="s">
        <v>243</v>
      </c>
      <c r="E690" s="618" t="s">
        <v>507</v>
      </c>
      <c r="F690" s="536">
        <v>3860.29</v>
      </c>
      <c r="G690" s="617">
        <v>58</v>
      </c>
      <c r="H690" s="617">
        <v>1</v>
      </c>
      <c r="I690" s="560">
        <v>0.21875</v>
      </c>
      <c r="J690" s="560">
        <v>0.21875</v>
      </c>
      <c r="K690" s="342">
        <v>0.25</v>
      </c>
      <c r="L690" s="565">
        <f t="shared" si="514"/>
        <v>3.125E-2</v>
      </c>
      <c r="M690" s="342">
        <v>0.26041666666666669</v>
      </c>
      <c r="N690" s="565">
        <f t="shared" si="515"/>
        <v>1.0416666666666685E-2</v>
      </c>
      <c r="O690" s="342">
        <v>0.3298611111111111</v>
      </c>
      <c r="P690" s="565">
        <f t="shared" si="516"/>
        <v>6.944444444444442E-2</v>
      </c>
      <c r="Q690" s="342">
        <v>1.3430555555555557</v>
      </c>
      <c r="R690" s="342">
        <v>1.4027777777777777</v>
      </c>
      <c r="S690" s="9">
        <f t="shared" si="536"/>
        <v>5.972222222222201E-2</v>
      </c>
      <c r="T690" s="342">
        <v>1.3430555555555557</v>
      </c>
      <c r="U690" s="342">
        <v>1.4027777777777777</v>
      </c>
      <c r="V690" s="9">
        <f t="shared" si="537"/>
        <v>5.972222222222201E-2</v>
      </c>
      <c r="W690" s="342">
        <v>1.4791666666666667</v>
      </c>
      <c r="X690" s="9">
        <f t="shared" si="565"/>
        <v>7.6388888888889062E-2</v>
      </c>
      <c r="Y690" s="342">
        <v>1.4958333333333333</v>
      </c>
      <c r="Z690" s="155">
        <f t="shared" si="564"/>
        <v>1.6666666666666607E-2</v>
      </c>
      <c r="AA690" s="342">
        <v>1.5784722222222223</v>
      </c>
      <c r="AB690" s="565">
        <f t="shared" si="505"/>
        <v>8.2638888888888928E-2</v>
      </c>
      <c r="AC690" s="342">
        <v>0.57847222222222217</v>
      </c>
      <c r="AD690" s="342">
        <v>0.57847222222222217</v>
      </c>
      <c r="AE690" s="9">
        <f t="shared" si="538"/>
        <v>0</v>
      </c>
      <c r="AF690" s="342">
        <v>0.58333333333333337</v>
      </c>
      <c r="AG690" s="342">
        <v>0.58680555555555558</v>
      </c>
      <c r="AH690" s="9">
        <f t="shared" si="517"/>
        <v>3.4722222222222099E-3</v>
      </c>
      <c r="AI690" s="154">
        <f t="shared" si="420"/>
        <v>0</v>
      </c>
      <c r="AJ690" s="154">
        <f t="shared" si="421"/>
        <v>5</v>
      </c>
      <c r="AK690" s="342">
        <v>0.58680555555555558</v>
      </c>
      <c r="AL690" s="342">
        <v>0.59375</v>
      </c>
      <c r="AM690" s="9">
        <f t="shared" si="547"/>
        <v>6.9444444444444198E-3</v>
      </c>
      <c r="AN690" s="568">
        <f t="shared" si="518"/>
        <v>0.375</v>
      </c>
      <c r="AO690" s="10">
        <f t="shared" si="548"/>
        <v>9</v>
      </c>
      <c r="AP690" s="10">
        <f t="shared" si="549"/>
        <v>0</v>
      </c>
      <c r="AQ690" s="565">
        <f t="shared" si="506"/>
        <v>4.9305555555555595E-2</v>
      </c>
      <c r="AR690" s="10">
        <f t="shared" si="539"/>
        <v>1</v>
      </c>
      <c r="AS690" s="10">
        <f t="shared" si="540"/>
        <v>11</v>
      </c>
      <c r="AT690" s="560">
        <v>0</v>
      </c>
      <c r="AU690" s="560">
        <v>0</v>
      </c>
      <c r="AV690" s="560">
        <v>0</v>
      </c>
      <c r="AW690" s="546">
        <f t="shared" si="566"/>
        <v>0</v>
      </c>
      <c r="AX690" s="546">
        <f t="shared" si="546"/>
        <v>0</v>
      </c>
      <c r="AY690" s="560">
        <v>0</v>
      </c>
      <c r="AZ690" s="546">
        <f t="shared" si="560"/>
        <v>0</v>
      </c>
      <c r="BA690" s="546">
        <f t="shared" si="561"/>
        <v>0</v>
      </c>
      <c r="BB690" s="560">
        <v>7.6388888888888886E-3</v>
      </c>
      <c r="BC690" s="546">
        <f t="shared" si="567"/>
        <v>0</v>
      </c>
      <c r="BD690" s="546">
        <f t="shared" si="568"/>
        <v>11</v>
      </c>
      <c r="BE690" s="560">
        <v>2.5694444444444447E-2</v>
      </c>
      <c r="BF690" s="546">
        <f t="shared" si="562"/>
        <v>0</v>
      </c>
      <c r="BG690" s="546">
        <f t="shared" si="563"/>
        <v>37</v>
      </c>
      <c r="BH690" s="560">
        <v>0</v>
      </c>
      <c r="BI690" s="637">
        <f t="shared" si="558"/>
        <v>0</v>
      </c>
      <c r="BJ690" s="637">
        <f t="shared" si="559"/>
        <v>0</v>
      </c>
      <c r="BK690" s="642">
        <f t="shared" si="507"/>
        <v>66.556724137931027</v>
      </c>
    </row>
    <row r="691" spans="1:63" x14ac:dyDescent="0.25">
      <c r="A691" s="615">
        <v>40901</v>
      </c>
      <c r="B691" s="616">
        <v>12</v>
      </c>
      <c r="C691" s="617">
        <v>1</v>
      </c>
      <c r="D691" s="618" t="s">
        <v>298</v>
      </c>
      <c r="E691" s="618" t="s">
        <v>225</v>
      </c>
      <c r="F691" s="536">
        <v>3710.41</v>
      </c>
      <c r="G691" s="617">
        <v>59</v>
      </c>
      <c r="H691" s="617">
        <v>0</v>
      </c>
      <c r="I691" s="560">
        <v>0.61458333333333337</v>
      </c>
      <c r="J691" s="560">
        <v>0.61458333333333337</v>
      </c>
      <c r="K691" s="342">
        <v>0.61805555555555558</v>
      </c>
      <c r="L691" s="565">
        <f t="shared" si="514"/>
        <v>3.4722222222222099E-3</v>
      </c>
      <c r="M691" s="342">
        <v>0.66666666666666663</v>
      </c>
      <c r="N691" s="565">
        <f t="shared" si="515"/>
        <v>4.8611111111111049E-2</v>
      </c>
      <c r="O691" s="342">
        <v>0.70138888888888884</v>
      </c>
      <c r="P691" s="565">
        <f t="shared" si="516"/>
        <v>3.472222222222221E-2</v>
      </c>
      <c r="Q691" s="342">
        <v>0.70486111111111116</v>
      </c>
      <c r="R691" s="342">
        <v>0.74652777777777779</v>
      </c>
      <c r="S691" s="9">
        <f t="shared" si="536"/>
        <v>4.166666666666663E-2</v>
      </c>
      <c r="T691" s="342">
        <v>0.70486111111111116</v>
      </c>
      <c r="U691" s="342">
        <v>0.74652777777777779</v>
      </c>
      <c r="V691" s="9">
        <f t="shared" si="537"/>
        <v>4.166666666666663E-2</v>
      </c>
      <c r="W691" s="342">
        <v>0.74930555555555556</v>
      </c>
      <c r="X691" s="9">
        <f t="shared" si="565"/>
        <v>2.7777777777777679E-3</v>
      </c>
      <c r="Y691" s="342">
        <v>0.77361111111111114</v>
      </c>
      <c r="Z691" s="155">
        <f t="shared" si="564"/>
        <v>2.430555555555558E-2</v>
      </c>
      <c r="AA691" s="342">
        <v>0.93888888888888899</v>
      </c>
      <c r="AB691" s="565">
        <f t="shared" si="505"/>
        <v>0.16527777777777786</v>
      </c>
      <c r="AC691" s="342">
        <v>0.93888888888888899</v>
      </c>
      <c r="AD691" s="342">
        <v>0.93888888888888899</v>
      </c>
      <c r="AE691" s="9">
        <f t="shared" si="538"/>
        <v>0</v>
      </c>
      <c r="AF691" s="342">
        <v>0.94444444444444453</v>
      </c>
      <c r="AG691" s="342">
        <v>0.94791666666666663</v>
      </c>
      <c r="AH691" s="9">
        <f t="shared" si="517"/>
        <v>3.4722222222220989E-3</v>
      </c>
      <c r="AI691" s="154">
        <f t="shared" si="420"/>
        <v>0</v>
      </c>
      <c r="AJ691" s="154">
        <f t="shared" si="421"/>
        <v>5</v>
      </c>
      <c r="AK691" s="342">
        <v>0.94791666666666663</v>
      </c>
      <c r="AL691" s="342">
        <v>0.95138888888888884</v>
      </c>
      <c r="AM691" s="9">
        <f t="shared" si="547"/>
        <v>3.4722222222222099E-3</v>
      </c>
      <c r="AN691" s="568">
        <f t="shared" si="518"/>
        <v>0.33680555555555547</v>
      </c>
      <c r="AO691" s="10">
        <f t="shared" si="548"/>
        <v>8</v>
      </c>
      <c r="AP691" s="10">
        <f t="shared" si="549"/>
        <v>5</v>
      </c>
      <c r="AQ691" s="565">
        <f t="shared" si="506"/>
        <v>8.4722222222222296E-2</v>
      </c>
      <c r="AR691" s="10">
        <f t="shared" si="539"/>
        <v>2</v>
      </c>
      <c r="AS691" s="10">
        <f t="shared" si="540"/>
        <v>2</v>
      </c>
      <c r="AT691" s="560">
        <v>0</v>
      </c>
      <c r="AU691" s="560">
        <v>0</v>
      </c>
      <c r="AV691" s="560">
        <v>0</v>
      </c>
      <c r="AW691" s="546">
        <f t="shared" si="566"/>
        <v>0</v>
      </c>
      <c r="AX691" s="546">
        <f t="shared" si="546"/>
        <v>0</v>
      </c>
      <c r="AY691" s="560">
        <v>0</v>
      </c>
      <c r="AZ691" s="546">
        <f t="shared" si="560"/>
        <v>0</v>
      </c>
      <c r="BA691" s="546">
        <f t="shared" si="561"/>
        <v>0</v>
      </c>
      <c r="BB691" s="560">
        <v>0</v>
      </c>
      <c r="BC691" s="546">
        <f t="shared" si="567"/>
        <v>0</v>
      </c>
      <c r="BD691" s="546">
        <f t="shared" si="568"/>
        <v>0</v>
      </c>
      <c r="BE691" s="560">
        <v>8.0555555555555561E-2</v>
      </c>
      <c r="BF691" s="546">
        <f t="shared" si="562"/>
        <v>1</v>
      </c>
      <c r="BG691" s="546">
        <f t="shared" si="563"/>
        <v>56</v>
      </c>
      <c r="BH691" s="560">
        <v>0</v>
      </c>
      <c r="BI691" s="637">
        <f t="shared" si="558"/>
        <v>0</v>
      </c>
      <c r="BJ691" s="637">
        <f t="shared" si="559"/>
        <v>0</v>
      </c>
      <c r="BK691" s="642">
        <f t="shared" si="507"/>
        <v>62.88830508474576</v>
      </c>
    </row>
    <row r="692" spans="1:63" x14ac:dyDescent="0.25">
      <c r="A692" s="615">
        <v>40901</v>
      </c>
      <c r="B692" s="616">
        <v>12</v>
      </c>
      <c r="C692" s="617">
        <v>1</v>
      </c>
      <c r="D692" s="618" t="s">
        <v>327</v>
      </c>
      <c r="E692" s="618" t="s">
        <v>276</v>
      </c>
      <c r="F692" s="536">
        <v>3622.49</v>
      </c>
      <c r="G692" s="617">
        <v>59</v>
      </c>
      <c r="H692" s="617">
        <v>0</v>
      </c>
      <c r="I692" s="560">
        <v>0.71875</v>
      </c>
      <c r="J692" s="560">
        <v>0.71875</v>
      </c>
      <c r="K692" s="342">
        <v>0.72916666666666663</v>
      </c>
      <c r="L692" s="565">
        <f t="shared" si="514"/>
        <v>1.041666666666663E-2</v>
      </c>
      <c r="M692" s="342">
        <v>0.73958333333333337</v>
      </c>
      <c r="N692" s="565">
        <f t="shared" si="515"/>
        <v>1.0416666666666741E-2</v>
      </c>
      <c r="O692" s="342">
        <v>0.76388888888888884</v>
      </c>
      <c r="P692" s="565">
        <f t="shared" si="516"/>
        <v>2.4305555555555469E-2</v>
      </c>
      <c r="Q692" s="342">
        <v>0.76736111111111116</v>
      </c>
      <c r="R692" s="342">
        <v>0.81597222222222221</v>
      </c>
      <c r="S692" s="9">
        <f t="shared" si="536"/>
        <v>4.8611111111111049E-2</v>
      </c>
      <c r="T692" s="342">
        <v>0.76736111111111116</v>
      </c>
      <c r="U692" s="342">
        <v>0.81597222222222221</v>
      </c>
      <c r="V692" s="9">
        <f t="shared" si="537"/>
        <v>4.8611111111111049E-2</v>
      </c>
      <c r="W692" s="342">
        <v>0.96527777777777779</v>
      </c>
      <c r="X692" s="9">
        <f t="shared" si="565"/>
        <v>0.14930555555555558</v>
      </c>
      <c r="Y692" s="342">
        <v>0.98611111111111116</v>
      </c>
      <c r="Z692" s="155">
        <f t="shared" si="564"/>
        <v>2.083333333333337E-2</v>
      </c>
      <c r="AA692" s="342">
        <v>1.05</v>
      </c>
      <c r="AB692" s="565">
        <f t="shared" si="505"/>
        <v>6.3888888888888884E-2</v>
      </c>
      <c r="AC692" s="342">
        <v>1.05</v>
      </c>
      <c r="AD692" s="342">
        <v>1.05</v>
      </c>
      <c r="AE692" s="9">
        <f t="shared" si="538"/>
        <v>0</v>
      </c>
      <c r="AF692" s="342">
        <v>1.0569444444444445</v>
      </c>
      <c r="AG692" s="342">
        <v>1.0604166666666666</v>
      </c>
      <c r="AH692" s="9">
        <f t="shared" si="517"/>
        <v>3.4722222222220989E-3</v>
      </c>
      <c r="AI692" s="154">
        <f t="shared" si="420"/>
        <v>0</v>
      </c>
      <c r="AJ692" s="154">
        <f t="shared" si="421"/>
        <v>5</v>
      </c>
      <c r="AK692" s="342">
        <v>1.0604166666666666</v>
      </c>
      <c r="AL692" s="342">
        <v>1.0625</v>
      </c>
      <c r="AM692" s="9">
        <f t="shared" si="547"/>
        <v>2.083333333333437E-3</v>
      </c>
      <c r="AN692" s="568">
        <f t="shared" si="518"/>
        <v>0.34375</v>
      </c>
      <c r="AO692" s="10">
        <f t="shared" si="548"/>
        <v>8</v>
      </c>
      <c r="AP692" s="10">
        <f t="shared" si="549"/>
        <v>15</v>
      </c>
      <c r="AQ692" s="565">
        <f t="shared" si="506"/>
        <v>5.9027777777777776E-2</v>
      </c>
      <c r="AR692" s="10">
        <f t="shared" si="539"/>
        <v>1</v>
      </c>
      <c r="AS692" s="10">
        <f t="shared" si="540"/>
        <v>25</v>
      </c>
      <c r="AT692" s="560">
        <v>0</v>
      </c>
      <c r="AU692" s="560">
        <v>0</v>
      </c>
      <c r="AV692" s="560">
        <v>0</v>
      </c>
      <c r="AW692" s="546">
        <f t="shared" si="566"/>
        <v>0</v>
      </c>
      <c r="AX692" s="546">
        <f t="shared" si="546"/>
        <v>0</v>
      </c>
      <c r="AY692" s="560">
        <v>0</v>
      </c>
      <c r="AZ692" s="546">
        <f t="shared" si="560"/>
        <v>0</v>
      </c>
      <c r="BA692" s="546">
        <f t="shared" si="561"/>
        <v>0</v>
      </c>
      <c r="BB692" s="560">
        <v>0</v>
      </c>
      <c r="BC692" s="546">
        <f t="shared" si="567"/>
        <v>0</v>
      </c>
      <c r="BD692" s="546">
        <f t="shared" si="568"/>
        <v>0</v>
      </c>
      <c r="BE692" s="560">
        <v>4.8611111111111112E-3</v>
      </c>
      <c r="BF692" s="546">
        <f t="shared" si="562"/>
        <v>0</v>
      </c>
      <c r="BG692" s="546">
        <f t="shared" si="563"/>
        <v>7</v>
      </c>
      <c r="BH692" s="560">
        <v>0</v>
      </c>
      <c r="BI692" s="637">
        <f t="shared" si="558"/>
        <v>0</v>
      </c>
      <c r="BJ692" s="637">
        <f t="shared" si="559"/>
        <v>0</v>
      </c>
      <c r="BK692" s="642">
        <f t="shared" si="507"/>
        <v>61.398135593220339</v>
      </c>
    </row>
    <row r="693" spans="1:63" x14ac:dyDescent="0.25">
      <c r="A693" s="615">
        <v>40902</v>
      </c>
      <c r="B693" s="616">
        <v>12</v>
      </c>
      <c r="C693" s="617">
        <v>3</v>
      </c>
      <c r="D693" s="618" t="s">
        <v>480</v>
      </c>
      <c r="E693" s="618" t="s">
        <v>276</v>
      </c>
      <c r="F693" s="536">
        <v>3465.44</v>
      </c>
      <c r="G693" s="617">
        <v>59</v>
      </c>
      <c r="H693" s="617">
        <v>0</v>
      </c>
      <c r="I693" s="560">
        <v>0.875</v>
      </c>
      <c r="J693" s="560">
        <v>0.875</v>
      </c>
      <c r="K693" s="342">
        <v>0.88888888888888884</v>
      </c>
      <c r="L693" s="565">
        <f t="shared" si="514"/>
        <v>1.388888888888884E-2</v>
      </c>
      <c r="M693" s="342">
        <v>0.89583333333333337</v>
      </c>
      <c r="N693" s="565">
        <f t="shared" si="515"/>
        <v>6.9444444444445308E-3</v>
      </c>
      <c r="O693" s="342">
        <v>1.0138888888888888</v>
      </c>
      <c r="P693" s="565">
        <f t="shared" si="516"/>
        <v>0.11805555555555547</v>
      </c>
      <c r="Q693" s="342">
        <v>1.0173611111111112</v>
      </c>
      <c r="R693" s="342">
        <v>1.0486111111111112</v>
      </c>
      <c r="S693" s="9">
        <f t="shared" si="536"/>
        <v>3.125E-2</v>
      </c>
      <c r="T693" s="342">
        <v>1.0173611111111112</v>
      </c>
      <c r="U693" s="342">
        <v>1.0486111111111112</v>
      </c>
      <c r="V693" s="9">
        <f t="shared" si="537"/>
        <v>3.125E-2</v>
      </c>
      <c r="W693" s="342">
        <v>1.1138888888888889</v>
      </c>
      <c r="X693" s="9">
        <f t="shared" si="565"/>
        <v>6.5277777777777768E-2</v>
      </c>
      <c r="Y693" s="342">
        <v>1.1145833333333333</v>
      </c>
      <c r="Z693" s="155">
        <f t="shared" si="564"/>
        <v>6.9444444444433095E-4</v>
      </c>
      <c r="AA693" s="342">
        <v>1.2680555555555555</v>
      </c>
      <c r="AB693" s="565">
        <f t="shared" si="505"/>
        <v>0.15347222222222223</v>
      </c>
      <c r="AC693" s="342">
        <v>1.2680555555555555</v>
      </c>
      <c r="AD693" s="342">
        <v>1.2680555555555555</v>
      </c>
      <c r="AE693" s="9">
        <f t="shared" ref="AE693:AE698" si="569">AD693-AC693</f>
        <v>0</v>
      </c>
      <c r="AF693" s="342">
        <v>1.2743055555555556</v>
      </c>
      <c r="AG693" s="342">
        <v>1.2777777777777779</v>
      </c>
      <c r="AH693" s="9">
        <f t="shared" si="517"/>
        <v>3.4722222222223209E-3</v>
      </c>
      <c r="AI693" s="154">
        <f t="shared" si="420"/>
        <v>0</v>
      </c>
      <c r="AJ693" s="154">
        <f t="shared" si="421"/>
        <v>5</v>
      </c>
      <c r="AK693" s="342">
        <v>1.2777777777777779</v>
      </c>
      <c r="AL693" s="342">
        <v>1.2916666666666667</v>
      </c>
      <c r="AM693" s="9">
        <f t="shared" si="547"/>
        <v>1.388888888888884E-2</v>
      </c>
      <c r="AN693" s="568">
        <f t="shared" si="518"/>
        <v>0.41666666666666674</v>
      </c>
      <c r="AO693" s="10">
        <f t="shared" si="548"/>
        <v>10</v>
      </c>
      <c r="AP693" s="10">
        <f t="shared" si="549"/>
        <v>0</v>
      </c>
      <c r="AQ693" s="565">
        <f t="shared" si="506"/>
        <v>7.7083333333333337E-2</v>
      </c>
      <c r="AR693" s="10">
        <f t="shared" si="539"/>
        <v>1</v>
      </c>
      <c r="AS693" s="10">
        <f t="shared" si="540"/>
        <v>51</v>
      </c>
      <c r="AT693" s="560">
        <v>0</v>
      </c>
      <c r="AU693" s="560">
        <v>5.347222222222222E-2</v>
      </c>
      <c r="AV693" s="560">
        <v>0</v>
      </c>
      <c r="AW693" s="546">
        <f t="shared" si="566"/>
        <v>0</v>
      </c>
      <c r="AX693" s="546">
        <f t="shared" si="546"/>
        <v>0</v>
      </c>
      <c r="AY693" s="560">
        <v>0</v>
      </c>
      <c r="AZ693" s="546">
        <f t="shared" ref="AZ693:AZ702" si="570">HOUR(AY693)</f>
        <v>0</v>
      </c>
      <c r="BA693" s="546">
        <f t="shared" ref="BA693:BA702" si="571">MINUTE(AY693)</f>
        <v>0</v>
      </c>
      <c r="BB693" s="560">
        <v>0</v>
      </c>
      <c r="BC693" s="546">
        <f t="shared" si="567"/>
        <v>0</v>
      </c>
      <c r="BD693" s="546">
        <f t="shared" si="568"/>
        <v>0</v>
      </c>
      <c r="BE693" s="560">
        <v>2.2916666666666669E-2</v>
      </c>
      <c r="BF693" s="546">
        <f t="shared" si="562"/>
        <v>0</v>
      </c>
      <c r="BG693" s="546">
        <f t="shared" si="563"/>
        <v>33</v>
      </c>
      <c r="BH693" s="560">
        <v>0</v>
      </c>
      <c r="BI693" s="637">
        <f t="shared" si="558"/>
        <v>0</v>
      </c>
      <c r="BJ693" s="637">
        <f t="shared" si="559"/>
        <v>0</v>
      </c>
      <c r="BK693" s="642">
        <f t="shared" si="507"/>
        <v>58.736271186440682</v>
      </c>
    </row>
    <row r="694" spans="1:63" x14ac:dyDescent="0.25">
      <c r="A694" s="615">
        <v>40902</v>
      </c>
      <c r="B694" s="616">
        <v>12</v>
      </c>
      <c r="C694" s="617">
        <v>36</v>
      </c>
      <c r="D694" s="618" t="s">
        <v>33</v>
      </c>
      <c r="E694" s="618" t="s">
        <v>532</v>
      </c>
      <c r="F694" s="536">
        <v>3502.08</v>
      </c>
      <c r="G694" s="617">
        <v>57</v>
      </c>
      <c r="H694" s="617">
        <v>2</v>
      </c>
      <c r="I694" s="560">
        <v>0.125</v>
      </c>
      <c r="J694" s="560">
        <v>0.125</v>
      </c>
      <c r="K694" s="342">
        <v>0.13194444444444445</v>
      </c>
      <c r="L694" s="565">
        <f t="shared" si="514"/>
        <v>6.9444444444444475E-3</v>
      </c>
      <c r="M694" s="342">
        <v>0.1423611111111111</v>
      </c>
      <c r="N694" s="565">
        <f t="shared" si="515"/>
        <v>1.0416666666666657E-2</v>
      </c>
      <c r="O694" s="342">
        <v>0.16666666666666666</v>
      </c>
      <c r="P694" s="565">
        <f t="shared" si="516"/>
        <v>2.4305555555555552E-2</v>
      </c>
      <c r="Q694" s="342">
        <v>0.17361111111111113</v>
      </c>
      <c r="R694" s="342">
        <v>0.31944444444444448</v>
      </c>
      <c r="S694" s="9">
        <f t="shared" si="536"/>
        <v>0.14583333333333334</v>
      </c>
      <c r="T694" s="342">
        <v>0.17361111111111113</v>
      </c>
      <c r="U694" s="342">
        <v>0.31944444444444448</v>
      </c>
      <c r="V694" s="9">
        <f t="shared" si="537"/>
        <v>0.14583333333333334</v>
      </c>
      <c r="W694" s="342">
        <v>0.36805555555555558</v>
      </c>
      <c r="X694" s="9">
        <f t="shared" si="565"/>
        <v>4.8611111111111105E-2</v>
      </c>
      <c r="Y694" s="342">
        <v>0.32291666666666669</v>
      </c>
      <c r="Z694" s="155">
        <f>Y694-R694</f>
        <v>3.4722222222222099E-3</v>
      </c>
      <c r="AA694" s="342">
        <v>0.55555555555555558</v>
      </c>
      <c r="AB694" s="565">
        <f t="shared" si="505"/>
        <v>0.2326388888888889</v>
      </c>
      <c r="AC694" s="342">
        <v>0.55902777777777779</v>
      </c>
      <c r="AD694" s="342">
        <v>0.55902777777777779</v>
      </c>
      <c r="AE694" s="9">
        <f t="shared" si="569"/>
        <v>0</v>
      </c>
      <c r="AF694" s="342">
        <v>0.56597222222222221</v>
      </c>
      <c r="AG694" s="342">
        <v>0.56944444444444442</v>
      </c>
      <c r="AH694" s="9">
        <f t="shared" si="517"/>
        <v>3.4722222222222099E-3</v>
      </c>
      <c r="AI694" s="154">
        <f t="shared" si="420"/>
        <v>0</v>
      </c>
      <c r="AJ694" s="154">
        <f t="shared" si="421"/>
        <v>5</v>
      </c>
      <c r="AK694" s="342">
        <v>0.56944444444444442</v>
      </c>
      <c r="AL694" s="342">
        <v>0.57638888888888895</v>
      </c>
      <c r="AM694" s="9">
        <f t="shared" si="547"/>
        <v>6.9444444444445308E-3</v>
      </c>
      <c r="AN694" s="568">
        <f t="shared" si="518"/>
        <v>0.45138888888888895</v>
      </c>
      <c r="AO694" s="10">
        <f t="shared" si="548"/>
        <v>10</v>
      </c>
      <c r="AP694" s="10">
        <f t="shared" si="549"/>
        <v>50</v>
      </c>
      <c r="AQ694" s="565">
        <f t="shared" si="506"/>
        <v>4.3750000000000011E-2</v>
      </c>
      <c r="AR694" s="10">
        <f t="shared" si="539"/>
        <v>1</v>
      </c>
      <c r="AS694" s="10">
        <f t="shared" si="540"/>
        <v>3</v>
      </c>
      <c r="AT694" s="560">
        <v>0</v>
      </c>
      <c r="AU694" s="560">
        <v>0</v>
      </c>
      <c r="AV694" s="560">
        <v>0</v>
      </c>
      <c r="AW694" s="546">
        <f t="shared" si="566"/>
        <v>0</v>
      </c>
      <c r="AX694" s="546">
        <f t="shared" si="546"/>
        <v>0</v>
      </c>
      <c r="AY694" s="560">
        <v>0.18055555555555555</v>
      </c>
      <c r="AZ694" s="546">
        <f t="shared" si="570"/>
        <v>4</v>
      </c>
      <c r="BA694" s="546">
        <f t="shared" si="571"/>
        <v>20</v>
      </c>
      <c r="BB694" s="560">
        <v>0</v>
      </c>
      <c r="BC694" s="546">
        <f t="shared" si="567"/>
        <v>0</v>
      </c>
      <c r="BD694" s="546">
        <f t="shared" si="568"/>
        <v>0</v>
      </c>
      <c r="BE694" s="560">
        <v>8.3333333333333332E-3</v>
      </c>
      <c r="BF694" s="546">
        <f t="shared" si="562"/>
        <v>0</v>
      </c>
      <c r="BG694" s="546">
        <f t="shared" si="563"/>
        <v>12</v>
      </c>
      <c r="BH694" s="560">
        <v>0</v>
      </c>
      <c r="BI694" s="637">
        <f t="shared" si="558"/>
        <v>0</v>
      </c>
      <c r="BJ694" s="637">
        <f t="shared" si="559"/>
        <v>0</v>
      </c>
      <c r="BK694" s="642">
        <f t="shared" si="507"/>
        <v>61.44</v>
      </c>
    </row>
    <row r="695" spans="1:63" ht="45" x14ac:dyDescent="0.25">
      <c r="A695" s="615">
        <v>40902</v>
      </c>
      <c r="B695" s="616">
        <v>12</v>
      </c>
      <c r="C695" s="617">
        <v>37</v>
      </c>
      <c r="D695" s="618" t="s">
        <v>33</v>
      </c>
      <c r="E695" s="618" t="s">
        <v>314</v>
      </c>
      <c r="F695" s="536">
        <v>3593.83</v>
      </c>
      <c r="G695" s="617">
        <v>59</v>
      </c>
      <c r="H695" s="617">
        <v>0</v>
      </c>
      <c r="I695" s="560">
        <v>0.1875</v>
      </c>
      <c r="J695" s="560">
        <v>0.1875</v>
      </c>
      <c r="K695" s="342">
        <v>0.19444444444444445</v>
      </c>
      <c r="L695" s="565">
        <f t="shared" si="514"/>
        <v>6.9444444444444475E-3</v>
      </c>
      <c r="M695" s="342">
        <v>0.20138888888888887</v>
      </c>
      <c r="N695" s="565">
        <f t="shared" si="515"/>
        <v>6.9444444444444198E-3</v>
      </c>
      <c r="O695" s="342">
        <v>0.25</v>
      </c>
      <c r="P695" s="565">
        <f t="shared" si="516"/>
        <v>4.8611111111111133E-2</v>
      </c>
      <c r="Q695" s="342">
        <v>0.35416666666666669</v>
      </c>
      <c r="R695" s="342">
        <v>0.40277777777777773</v>
      </c>
      <c r="S695" s="9">
        <f t="shared" si="536"/>
        <v>4.8611111111111049E-2</v>
      </c>
      <c r="T695" s="342">
        <v>0.35416666666666669</v>
      </c>
      <c r="U695" s="342">
        <v>0.40277777777777773</v>
      </c>
      <c r="V695" s="9">
        <f t="shared" si="537"/>
        <v>4.8611111111111049E-2</v>
      </c>
      <c r="W695" s="342">
        <v>0.70833333333333337</v>
      </c>
      <c r="X695" s="9">
        <f t="shared" si="565"/>
        <v>0.30555555555555564</v>
      </c>
      <c r="Y695" s="342">
        <v>0.375</v>
      </c>
      <c r="Z695" s="155">
        <f>Y695-O695</f>
        <v>0.125</v>
      </c>
      <c r="AA695" s="342">
        <v>0.74097222222222225</v>
      </c>
      <c r="AB695" s="565">
        <f t="shared" si="505"/>
        <v>0.36597222222222225</v>
      </c>
      <c r="AC695" s="342">
        <v>0.74097222222222225</v>
      </c>
      <c r="AD695" s="342">
        <v>0.74097222222222225</v>
      </c>
      <c r="AE695" s="9">
        <f t="shared" si="569"/>
        <v>0</v>
      </c>
      <c r="AF695" s="342">
        <v>0.75</v>
      </c>
      <c r="AG695" s="342">
        <v>0.75347222222222221</v>
      </c>
      <c r="AH695" s="9">
        <f t="shared" si="517"/>
        <v>3.4722222222222099E-3</v>
      </c>
      <c r="AI695" s="154">
        <f t="shared" si="420"/>
        <v>0</v>
      </c>
      <c r="AJ695" s="154">
        <f t="shared" si="421"/>
        <v>5</v>
      </c>
      <c r="AK695" s="342">
        <v>0.75347222222222221</v>
      </c>
      <c r="AL695" s="342">
        <v>0.76736111111111116</v>
      </c>
      <c r="AM695" s="9">
        <f t="shared" si="547"/>
        <v>1.3888888888888951E-2</v>
      </c>
      <c r="AN695" s="568">
        <f t="shared" si="518"/>
        <v>0.57986111111111116</v>
      </c>
      <c r="AO695" s="10">
        <f t="shared" si="548"/>
        <v>13</v>
      </c>
      <c r="AP695" s="10">
        <f t="shared" si="549"/>
        <v>55</v>
      </c>
      <c r="AQ695" s="565">
        <f t="shared" si="506"/>
        <v>3.8194444444444475E-2</v>
      </c>
      <c r="AR695" s="10">
        <f t="shared" si="539"/>
        <v>0</v>
      </c>
      <c r="AS695" s="10">
        <f t="shared" si="540"/>
        <v>55</v>
      </c>
      <c r="AT695" s="560">
        <v>0</v>
      </c>
      <c r="AU695" s="560">
        <v>0</v>
      </c>
      <c r="AV695" s="560">
        <v>0</v>
      </c>
      <c r="AW695" s="546">
        <f t="shared" si="566"/>
        <v>0</v>
      </c>
      <c r="AX695" s="546">
        <f t="shared" si="546"/>
        <v>0</v>
      </c>
      <c r="AY695" s="560">
        <v>0.32291666666666669</v>
      </c>
      <c r="AZ695" s="546">
        <f t="shared" si="570"/>
        <v>7</v>
      </c>
      <c r="BA695" s="546">
        <f t="shared" si="571"/>
        <v>45</v>
      </c>
      <c r="BB695" s="560">
        <v>0</v>
      </c>
      <c r="BC695" s="546">
        <f t="shared" si="567"/>
        <v>0</v>
      </c>
      <c r="BD695" s="546">
        <f t="shared" si="568"/>
        <v>0</v>
      </c>
      <c r="BE695" s="560">
        <v>4.8611111111111112E-3</v>
      </c>
      <c r="BF695" s="546">
        <f t="shared" si="562"/>
        <v>0</v>
      </c>
      <c r="BG695" s="546">
        <f t="shared" si="563"/>
        <v>7</v>
      </c>
      <c r="BH695" s="560">
        <v>0</v>
      </c>
      <c r="BI695" s="637">
        <f t="shared" si="558"/>
        <v>0</v>
      </c>
      <c r="BJ695" s="637">
        <f t="shared" si="559"/>
        <v>0</v>
      </c>
      <c r="BK695" s="642">
        <f t="shared" si="507"/>
        <v>60.912372881355928</v>
      </c>
    </row>
    <row r="696" spans="1:63" x14ac:dyDescent="0.25">
      <c r="A696" s="615">
        <v>40902</v>
      </c>
      <c r="B696" s="616">
        <v>12</v>
      </c>
      <c r="C696" s="617">
        <v>7</v>
      </c>
      <c r="D696" s="618" t="s">
        <v>346</v>
      </c>
      <c r="E696" s="618" t="s">
        <v>225</v>
      </c>
      <c r="F696" s="536">
        <v>3655.2</v>
      </c>
      <c r="G696" s="617">
        <v>58</v>
      </c>
      <c r="H696" s="617">
        <v>1</v>
      </c>
      <c r="I696" s="560">
        <v>0.45833333333333331</v>
      </c>
      <c r="J696" s="560">
        <v>0.45833333333333331</v>
      </c>
      <c r="K696" s="342">
        <v>0.46527777777777773</v>
      </c>
      <c r="L696" s="565">
        <f t="shared" si="514"/>
        <v>6.9444444444444198E-3</v>
      </c>
      <c r="M696" s="342">
        <v>0.4861111111111111</v>
      </c>
      <c r="N696" s="565">
        <f t="shared" si="515"/>
        <v>2.083333333333337E-2</v>
      </c>
      <c r="O696" s="342">
        <v>0.57291666666666663</v>
      </c>
      <c r="P696" s="565">
        <f t="shared" si="516"/>
        <v>8.6805555555555525E-2</v>
      </c>
      <c r="Q696" s="342">
        <v>0.57500000000000007</v>
      </c>
      <c r="R696" s="342">
        <v>0.72222222222222221</v>
      </c>
      <c r="S696" s="9">
        <f t="shared" ref="S696:S721" si="572">R696-Q696</f>
        <v>0.14722222222222214</v>
      </c>
      <c r="T696" s="342">
        <v>0.57500000000000007</v>
      </c>
      <c r="U696" s="342">
        <v>0.72222222222222221</v>
      </c>
      <c r="V696" s="9">
        <f t="shared" si="537"/>
        <v>0.14722222222222214</v>
      </c>
      <c r="W696" s="342">
        <v>0.75</v>
      </c>
      <c r="X696" s="9">
        <f t="shared" si="565"/>
        <v>2.777777777777779E-2</v>
      </c>
      <c r="Y696" s="342">
        <v>0.75347222222222221</v>
      </c>
      <c r="Z696" s="155">
        <f>Y696-W696</f>
        <v>3.4722222222222099E-3</v>
      </c>
      <c r="AA696" s="342">
        <v>0.8125</v>
      </c>
      <c r="AB696" s="565">
        <f t="shared" si="505"/>
        <v>5.902777777777779E-2</v>
      </c>
      <c r="AC696" s="342">
        <v>0.8125</v>
      </c>
      <c r="AD696" s="342">
        <v>0.8125</v>
      </c>
      <c r="AE696" s="9">
        <f t="shared" si="569"/>
        <v>0</v>
      </c>
      <c r="AF696" s="342">
        <v>0.81944444444444453</v>
      </c>
      <c r="AG696" s="342">
        <v>0.82638888888888884</v>
      </c>
      <c r="AH696" s="9">
        <f t="shared" si="517"/>
        <v>6.9444444444443088E-3</v>
      </c>
      <c r="AI696" s="154">
        <f t="shared" si="420"/>
        <v>0</v>
      </c>
      <c r="AJ696" s="154">
        <f t="shared" si="421"/>
        <v>10</v>
      </c>
      <c r="AK696" s="342">
        <v>0.82638888888888884</v>
      </c>
      <c r="AL696" s="342">
        <v>0.83333333333333337</v>
      </c>
      <c r="AM696" s="9">
        <f t="shared" si="547"/>
        <v>6.9444444444445308E-3</v>
      </c>
      <c r="AN696" s="568">
        <f t="shared" si="518"/>
        <v>0.37500000000000006</v>
      </c>
      <c r="AO696" s="10">
        <f t="shared" si="548"/>
        <v>9</v>
      </c>
      <c r="AP696" s="10">
        <f t="shared" si="549"/>
        <v>0</v>
      </c>
      <c r="AQ696" s="565">
        <f t="shared" si="506"/>
        <v>5.2083333333333343E-2</v>
      </c>
      <c r="AR696" s="10">
        <f t="shared" si="539"/>
        <v>1</v>
      </c>
      <c r="AS696" s="10">
        <f t="shared" si="540"/>
        <v>15</v>
      </c>
      <c r="AT696" s="560">
        <v>0</v>
      </c>
      <c r="AU696" s="560">
        <v>0</v>
      </c>
      <c r="AV696" s="560">
        <v>0</v>
      </c>
      <c r="AW696" s="546">
        <f t="shared" si="566"/>
        <v>0</v>
      </c>
      <c r="AX696" s="546">
        <f t="shared" si="546"/>
        <v>0</v>
      </c>
      <c r="AY696" s="560">
        <v>0</v>
      </c>
      <c r="AZ696" s="546">
        <f t="shared" si="570"/>
        <v>0</v>
      </c>
      <c r="BA696" s="546">
        <f t="shared" si="571"/>
        <v>0</v>
      </c>
      <c r="BB696" s="560">
        <v>0</v>
      </c>
      <c r="BC696" s="546">
        <f t="shared" si="567"/>
        <v>0</v>
      </c>
      <c r="BD696" s="546">
        <f t="shared" si="568"/>
        <v>0</v>
      </c>
      <c r="BE696" s="560">
        <v>6.9444444444444441E-3</v>
      </c>
      <c r="BF696" s="546">
        <f t="shared" si="562"/>
        <v>0</v>
      </c>
      <c r="BG696" s="546">
        <f t="shared" si="563"/>
        <v>10</v>
      </c>
      <c r="BH696" s="560">
        <v>0</v>
      </c>
      <c r="BI696" s="637">
        <f t="shared" si="558"/>
        <v>0</v>
      </c>
      <c r="BJ696" s="637">
        <f t="shared" si="559"/>
        <v>0</v>
      </c>
      <c r="BK696" s="642">
        <f t="shared" si="507"/>
        <v>63.020689655172411</v>
      </c>
    </row>
    <row r="697" spans="1:63" x14ac:dyDescent="0.25">
      <c r="A697" s="615">
        <v>40903</v>
      </c>
      <c r="B697" s="616">
        <v>12</v>
      </c>
      <c r="C697" s="617">
        <v>21</v>
      </c>
      <c r="D697" s="618" t="s">
        <v>243</v>
      </c>
      <c r="E697" s="618" t="s">
        <v>531</v>
      </c>
      <c r="F697" s="536">
        <v>3645.68</v>
      </c>
      <c r="G697" s="617">
        <v>57</v>
      </c>
      <c r="H697" s="617">
        <v>2</v>
      </c>
      <c r="I697" s="560">
        <v>0.86458333333333337</v>
      </c>
      <c r="J697" s="560">
        <v>0.86458333333333337</v>
      </c>
      <c r="K697" s="342">
        <v>0.87152777777777779</v>
      </c>
      <c r="L697" s="565">
        <f t="shared" si="514"/>
        <v>6.9444444444444198E-3</v>
      </c>
      <c r="M697" s="342">
        <v>0.91319444444444453</v>
      </c>
      <c r="N697" s="565">
        <f t="shared" si="515"/>
        <v>4.1666666666666741E-2</v>
      </c>
      <c r="O697" s="342">
        <v>0.92013888888888884</v>
      </c>
      <c r="P697" s="565">
        <f t="shared" si="516"/>
        <v>6.9444444444443088E-3</v>
      </c>
      <c r="Q697" s="342">
        <v>0.96527777777777779</v>
      </c>
      <c r="R697" s="342">
        <v>1.0486111111111112</v>
      </c>
      <c r="S697" s="9">
        <f t="shared" si="572"/>
        <v>8.333333333333337E-2</v>
      </c>
      <c r="T697" s="342">
        <v>0.96527777777777779</v>
      </c>
      <c r="U697" s="342">
        <v>1.0486111111111112</v>
      </c>
      <c r="V697" s="9">
        <f t="shared" si="537"/>
        <v>8.333333333333337E-2</v>
      </c>
      <c r="W697" s="342">
        <v>1.0583333333333333</v>
      </c>
      <c r="X697" s="9">
        <f t="shared" si="565"/>
        <v>9.7222222222221877E-3</v>
      </c>
      <c r="Y697" s="342">
        <v>1.0590277777777779</v>
      </c>
      <c r="Z697" s="155">
        <f>Y697-W697</f>
        <v>6.94444444444553E-4</v>
      </c>
      <c r="AA697" s="342">
        <v>1.2548611111111112</v>
      </c>
      <c r="AB697" s="565">
        <f t="shared" si="505"/>
        <v>0.1958333333333333</v>
      </c>
      <c r="AC697" s="342">
        <v>1.2548611111111112</v>
      </c>
      <c r="AD697" s="342">
        <v>1.2548611111111112</v>
      </c>
      <c r="AE697" s="9">
        <f t="shared" si="569"/>
        <v>0</v>
      </c>
      <c r="AF697" s="342">
        <v>1.2618055555555556</v>
      </c>
      <c r="AG697" s="342">
        <v>1.2673611111111112</v>
      </c>
      <c r="AH697" s="9">
        <f t="shared" si="517"/>
        <v>5.5555555555555358E-3</v>
      </c>
      <c r="AI697" s="154">
        <f t="shared" si="420"/>
        <v>0</v>
      </c>
      <c r="AJ697" s="154">
        <f t="shared" si="421"/>
        <v>8</v>
      </c>
      <c r="AK697" s="342">
        <v>1.2673611111111112</v>
      </c>
      <c r="AL697" s="342">
        <v>1.2708333333333333</v>
      </c>
      <c r="AM697" s="9">
        <f t="shared" si="547"/>
        <v>3.4722222222220989E-3</v>
      </c>
      <c r="AN697" s="568">
        <f t="shared" si="518"/>
        <v>0.40624999999999989</v>
      </c>
      <c r="AO697" s="10">
        <f t="shared" si="548"/>
        <v>9</v>
      </c>
      <c r="AP697" s="10">
        <f t="shared" si="549"/>
        <v>45</v>
      </c>
      <c r="AQ697" s="565">
        <f t="shared" si="506"/>
        <v>9.861111111111108E-2</v>
      </c>
      <c r="AR697" s="10">
        <f t="shared" si="539"/>
        <v>2</v>
      </c>
      <c r="AS697" s="10">
        <f t="shared" si="540"/>
        <v>22</v>
      </c>
      <c r="AT697" s="560">
        <v>0</v>
      </c>
      <c r="AU697" s="560">
        <v>0</v>
      </c>
      <c r="AV697" s="560">
        <v>0</v>
      </c>
      <c r="AW697" s="546">
        <f t="shared" si="566"/>
        <v>0</v>
      </c>
      <c r="AX697" s="546">
        <f t="shared" si="546"/>
        <v>0</v>
      </c>
      <c r="AY697" s="560">
        <v>0</v>
      </c>
      <c r="AZ697" s="546">
        <f t="shared" si="570"/>
        <v>0</v>
      </c>
      <c r="BA697" s="546">
        <f t="shared" si="571"/>
        <v>0</v>
      </c>
      <c r="BB697" s="560">
        <v>0</v>
      </c>
      <c r="BC697" s="546">
        <f t="shared" si="567"/>
        <v>0</v>
      </c>
      <c r="BD697" s="546">
        <f t="shared" si="568"/>
        <v>0</v>
      </c>
      <c r="BE697" s="560">
        <v>9.7222222222222224E-2</v>
      </c>
      <c r="BF697" s="546">
        <f t="shared" si="562"/>
        <v>2</v>
      </c>
      <c r="BG697" s="546">
        <f t="shared" si="563"/>
        <v>20</v>
      </c>
      <c r="BH697" s="560">
        <v>0</v>
      </c>
      <c r="BI697" s="637">
        <f t="shared" si="558"/>
        <v>0</v>
      </c>
      <c r="BJ697" s="637">
        <f t="shared" si="559"/>
        <v>0</v>
      </c>
      <c r="BK697" s="642">
        <f t="shared" si="507"/>
        <v>63.959298245614029</v>
      </c>
    </row>
    <row r="698" spans="1:63" x14ac:dyDescent="0.25">
      <c r="A698" s="615">
        <v>40903</v>
      </c>
      <c r="B698" s="616">
        <v>12</v>
      </c>
      <c r="C698" s="617">
        <v>2</v>
      </c>
      <c r="D698" s="618" t="s">
        <v>298</v>
      </c>
      <c r="E698" s="618" t="s">
        <v>225</v>
      </c>
      <c r="F698" s="536">
        <v>3565.94</v>
      </c>
      <c r="G698" s="617">
        <v>57</v>
      </c>
      <c r="H698" s="617">
        <v>2</v>
      </c>
      <c r="I698" s="560">
        <v>0.46875</v>
      </c>
      <c r="J698" s="560">
        <v>0.46875</v>
      </c>
      <c r="K698" s="342">
        <v>0.78472222222222221</v>
      </c>
      <c r="L698" s="565">
        <f t="shared" si="514"/>
        <v>0.31597222222222221</v>
      </c>
      <c r="M698" s="342">
        <v>0.79861111111111116</v>
      </c>
      <c r="N698" s="565">
        <f t="shared" si="515"/>
        <v>1.3888888888888951E-2</v>
      </c>
      <c r="O698" s="342">
        <v>0.88888888888888884</v>
      </c>
      <c r="P698" s="565">
        <f t="shared" si="516"/>
        <v>9.0277777777777679E-2</v>
      </c>
      <c r="Q698" s="342">
        <v>0.89583333333333337</v>
      </c>
      <c r="R698" s="342">
        <v>0.95833333333333337</v>
      </c>
      <c r="S698" s="9">
        <f t="shared" si="572"/>
        <v>6.25E-2</v>
      </c>
      <c r="T698" s="342">
        <v>0.89583333333333337</v>
      </c>
      <c r="U698" s="342">
        <v>0.95833333333333337</v>
      </c>
      <c r="V698" s="9">
        <f t="shared" si="537"/>
        <v>6.25E-2</v>
      </c>
      <c r="W698" s="342">
        <v>0.96388888888888891</v>
      </c>
      <c r="X698" s="9">
        <f t="shared" si="565"/>
        <v>5.5555555555555358E-3</v>
      </c>
      <c r="Y698" s="342">
        <v>0.96875</v>
      </c>
      <c r="Z698" s="155">
        <f>Y698-W698</f>
        <v>4.8611111111110938E-3</v>
      </c>
      <c r="AA698" s="342">
        <v>1.4097222222222223</v>
      </c>
      <c r="AB698" s="565">
        <f t="shared" si="505"/>
        <v>0.44097222222222232</v>
      </c>
      <c r="AC698" s="342">
        <v>1.4097222222222223</v>
      </c>
      <c r="AD698" s="342">
        <v>1.4097222222222223</v>
      </c>
      <c r="AE698" s="9">
        <f t="shared" si="569"/>
        <v>0</v>
      </c>
      <c r="AF698" s="342">
        <v>1.4166666666666667</v>
      </c>
      <c r="AG698" s="342">
        <v>1.4201388888888891</v>
      </c>
      <c r="AH698" s="9">
        <f t="shared" si="517"/>
        <v>3.4722222222223209E-3</v>
      </c>
      <c r="AI698" s="154">
        <f t="shared" si="420"/>
        <v>0</v>
      </c>
      <c r="AJ698" s="154">
        <f t="shared" si="421"/>
        <v>5</v>
      </c>
      <c r="AK698" s="342">
        <v>1.4201388888888891</v>
      </c>
      <c r="AL698" s="342">
        <v>1.4236111111111109</v>
      </c>
      <c r="AM698" s="9">
        <f t="shared" si="547"/>
        <v>3.4722222222218768E-3</v>
      </c>
      <c r="AN698" s="568">
        <f t="shared" si="518"/>
        <v>0.95486111111111094</v>
      </c>
      <c r="AO698" s="10">
        <f t="shared" si="548"/>
        <v>22</v>
      </c>
      <c r="AP698" s="10">
        <f t="shared" si="549"/>
        <v>55</v>
      </c>
      <c r="AQ698" s="565">
        <f t="shared" si="506"/>
        <v>6.4583333333333437E-2</v>
      </c>
      <c r="AR698" s="10">
        <f t="shared" si="539"/>
        <v>1</v>
      </c>
      <c r="AS698" s="10">
        <f t="shared" si="540"/>
        <v>33</v>
      </c>
      <c r="AT698" s="560">
        <v>0</v>
      </c>
      <c r="AU698" s="560">
        <v>0</v>
      </c>
      <c r="AV698" s="560">
        <v>0</v>
      </c>
      <c r="AW698" s="546">
        <f t="shared" si="566"/>
        <v>0</v>
      </c>
      <c r="AX698" s="546">
        <f t="shared" si="546"/>
        <v>0</v>
      </c>
      <c r="AY698" s="560">
        <v>0</v>
      </c>
      <c r="AZ698" s="546">
        <f t="shared" si="570"/>
        <v>0</v>
      </c>
      <c r="BA698" s="546">
        <f t="shared" si="571"/>
        <v>0</v>
      </c>
      <c r="BB698" s="560">
        <v>0</v>
      </c>
      <c r="BC698" s="546">
        <f t="shared" ref="BC698:BC706" si="573">HOUR(BB698)</f>
        <v>0</v>
      </c>
      <c r="BD698" s="546">
        <f t="shared" ref="BD698:BD706" si="574">MINUTE(BB698)</f>
        <v>0</v>
      </c>
      <c r="BE698" s="560">
        <v>0.37638888888888888</v>
      </c>
      <c r="BF698" s="546">
        <f t="shared" si="562"/>
        <v>9</v>
      </c>
      <c r="BG698" s="546">
        <f t="shared" si="563"/>
        <v>2</v>
      </c>
      <c r="BH698" s="560">
        <v>0</v>
      </c>
      <c r="BI698" s="637">
        <f t="shared" si="558"/>
        <v>0</v>
      </c>
      <c r="BJ698" s="637">
        <f t="shared" si="559"/>
        <v>0</v>
      </c>
      <c r="BK698" s="642">
        <f t="shared" si="507"/>
        <v>62.560350877192981</v>
      </c>
    </row>
    <row r="699" spans="1:63" x14ac:dyDescent="0.25">
      <c r="A699" s="615">
        <v>40903</v>
      </c>
      <c r="B699" s="616">
        <v>12</v>
      </c>
      <c r="C699" s="617">
        <v>38</v>
      </c>
      <c r="D699" s="618" t="s">
        <v>33</v>
      </c>
      <c r="E699" s="618" t="s">
        <v>444</v>
      </c>
      <c r="F699" s="536">
        <v>3285.16</v>
      </c>
      <c r="G699" s="617">
        <v>57</v>
      </c>
      <c r="H699" s="617">
        <v>2</v>
      </c>
      <c r="I699" s="560">
        <v>0.88541666666666663</v>
      </c>
      <c r="J699" s="560">
        <v>0.88541666666666663</v>
      </c>
      <c r="K699" s="342">
        <v>1.28125</v>
      </c>
      <c r="L699" s="565">
        <f t="shared" si="514"/>
        <v>0.39583333333333337</v>
      </c>
      <c r="M699" s="342">
        <v>1.2916666666666667</v>
      </c>
      <c r="N699" s="565">
        <f t="shared" si="515"/>
        <v>1.0416666666666741E-2</v>
      </c>
      <c r="O699" s="342">
        <v>1.3159722222222221</v>
      </c>
      <c r="P699" s="565">
        <f t="shared" si="516"/>
        <v>2.4305555555555358E-2</v>
      </c>
      <c r="Q699" s="342">
        <v>1.3194444444444444</v>
      </c>
      <c r="R699" s="342">
        <v>1.3854166666666667</v>
      </c>
      <c r="S699" s="9">
        <f t="shared" si="572"/>
        <v>6.5972222222222321E-2</v>
      </c>
      <c r="T699" s="342">
        <v>1.3194444444444444</v>
      </c>
      <c r="U699" s="342">
        <v>1.3854166666666667</v>
      </c>
      <c r="V699" s="9">
        <f t="shared" si="537"/>
        <v>6.5972222222222321E-2</v>
      </c>
      <c r="W699" s="342">
        <v>1.5104166666666667</v>
      </c>
      <c r="X699" s="9">
        <f t="shared" si="565"/>
        <v>0.125</v>
      </c>
      <c r="Y699" s="342">
        <v>1.5166666666666666</v>
      </c>
      <c r="Z699" s="155">
        <f>Y699-W699</f>
        <v>6.2499999999998668E-3</v>
      </c>
      <c r="AA699" s="342">
        <v>1.5854166666666665</v>
      </c>
      <c r="AB699" s="565">
        <f t="shared" si="505"/>
        <v>6.8749999999999867E-2</v>
      </c>
      <c r="AC699" s="342">
        <v>1.5854166666666665</v>
      </c>
      <c r="AD699" s="342">
        <v>1.5854166666666665</v>
      </c>
      <c r="AE699" s="9">
        <f t="shared" ref="AE699:AE706" si="575">AD699-AC699</f>
        <v>0</v>
      </c>
      <c r="AF699" s="342">
        <v>1.59375</v>
      </c>
      <c r="AG699" s="342">
        <v>1.5972222222222223</v>
      </c>
      <c r="AH699" s="9">
        <f t="shared" si="517"/>
        <v>3.4722222222223209E-3</v>
      </c>
      <c r="AI699" s="154">
        <f t="shared" si="420"/>
        <v>0</v>
      </c>
      <c r="AJ699" s="154">
        <f t="shared" si="421"/>
        <v>5</v>
      </c>
      <c r="AK699" s="342">
        <v>1.5972222222222223</v>
      </c>
      <c r="AL699" s="342">
        <v>1.6041666666666667</v>
      </c>
      <c r="AM699" s="9">
        <f t="shared" si="547"/>
        <v>6.9444444444444198E-3</v>
      </c>
      <c r="AN699" s="568">
        <f t="shared" si="518"/>
        <v>0.71875000000000011</v>
      </c>
      <c r="AO699" s="10">
        <f t="shared" si="548"/>
        <v>17</v>
      </c>
      <c r="AP699" s="10">
        <f t="shared" si="549"/>
        <v>15</v>
      </c>
      <c r="AQ699" s="565">
        <f t="shared" si="506"/>
        <v>4.7916666666666538E-2</v>
      </c>
      <c r="AR699" s="10">
        <f t="shared" si="539"/>
        <v>1</v>
      </c>
      <c r="AS699" s="10">
        <f t="shared" si="540"/>
        <v>9</v>
      </c>
      <c r="AT699" s="560">
        <v>0</v>
      </c>
      <c r="AU699" s="560">
        <v>0</v>
      </c>
      <c r="AV699" s="560">
        <v>0</v>
      </c>
      <c r="AW699" s="546">
        <f t="shared" si="566"/>
        <v>0</v>
      </c>
      <c r="AX699" s="546">
        <f t="shared" si="546"/>
        <v>0</v>
      </c>
      <c r="AY699" s="560">
        <v>0</v>
      </c>
      <c r="AZ699" s="546">
        <f t="shared" si="570"/>
        <v>0</v>
      </c>
      <c r="BA699" s="546">
        <f t="shared" si="571"/>
        <v>0</v>
      </c>
      <c r="BB699" s="560">
        <v>0</v>
      </c>
      <c r="BC699" s="546">
        <f t="shared" si="573"/>
        <v>0</v>
      </c>
      <c r="BD699" s="546">
        <f t="shared" si="574"/>
        <v>0</v>
      </c>
      <c r="BE699" s="560">
        <v>2.0833333333333332E-2</v>
      </c>
      <c r="BF699" s="546">
        <f t="shared" si="562"/>
        <v>0</v>
      </c>
      <c r="BG699" s="546">
        <f t="shared" si="563"/>
        <v>30</v>
      </c>
      <c r="BH699" s="560">
        <v>0</v>
      </c>
      <c r="BI699" s="637">
        <f t="shared" si="558"/>
        <v>0</v>
      </c>
      <c r="BJ699" s="637">
        <f t="shared" si="559"/>
        <v>0</v>
      </c>
      <c r="BK699" s="642">
        <f t="shared" si="507"/>
        <v>57.634385964912276</v>
      </c>
    </row>
    <row r="700" spans="1:63" x14ac:dyDescent="0.25">
      <c r="A700" s="615">
        <v>40903</v>
      </c>
      <c r="B700" s="616">
        <v>12</v>
      </c>
      <c r="C700" s="617">
        <v>39</v>
      </c>
      <c r="D700" s="618" t="s">
        <v>33</v>
      </c>
      <c r="E700" s="618" t="s">
        <v>532</v>
      </c>
      <c r="F700" s="536">
        <v>3626.3</v>
      </c>
      <c r="G700" s="617">
        <v>53</v>
      </c>
      <c r="H700" s="617">
        <v>6</v>
      </c>
      <c r="I700" s="560">
        <v>0.5625</v>
      </c>
      <c r="J700" s="560">
        <v>0.5625</v>
      </c>
      <c r="K700" s="342">
        <v>0.59375</v>
      </c>
      <c r="L700" s="565">
        <f t="shared" si="514"/>
        <v>3.125E-2</v>
      </c>
      <c r="M700" s="342">
        <v>0.61111111111111105</v>
      </c>
      <c r="N700" s="565">
        <f t="shared" si="515"/>
        <v>1.7361111111111049E-2</v>
      </c>
      <c r="O700" s="342">
        <v>1.375</v>
      </c>
      <c r="P700" s="565">
        <f t="shared" si="516"/>
        <v>0.76388888888888895</v>
      </c>
      <c r="Q700" s="342">
        <v>1.3958333333333333</v>
      </c>
      <c r="R700" s="342">
        <v>1.4583333333333333</v>
      </c>
      <c r="S700" s="9">
        <f t="shared" si="572"/>
        <v>6.25E-2</v>
      </c>
      <c r="T700" s="342">
        <v>1.3958333333333333</v>
      </c>
      <c r="U700" s="342">
        <v>1.4583333333333333</v>
      </c>
      <c r="V700" s="9">
        <f t="shared" si="537"/>
        <v>6.25E-2</v>
      </c>
      <c r="W700" s="342">
        <v>1.5520833333333333</v>
      </c>
      <c r="X700" s="9">
        <f t="shared" si="565"/>
        <v>9.375E-2</v>
      </c>
      <c r="Y700" s="342">
        <v>1.4583333333333333</v>
      </c>
      <c r="Z700" s="155">
        <f>Y700-R700</f>
        <v>0</v>
      </c>
      <c r="AA700" s="342">
        <v>1.7673611111111109</v>
      </c>
      <c r="AB700" s="565">
        <f t="shared" si="505"/>
        <v>0.30902777777777768</v>
      </c>
      <c r="AC700" s="342">
        <v>1.7673611111111109</v>
      </c>
      <c r="AD700" s="342">
        <v>1.7673611111111109</v>
      </c>
      <c r="AE700" s="9">
        <f t="shared" si="575"/>
        <v>0</v>
      </c>
      <c r="AF700" s="342">
        <v>1.7743055555555556</v>
      </c>
      <c r="AG700" s="342">
        <v>1.7777777777777777</v>
      </c>
      <c r="AH700" s="9">
        <f t="shared" si="517"/>
        <v>3.4722222222220989E-3</v>
      </c>
      <c r="AI700" s="154">
        <f t="shared" si="420"/>
        <v>0</v>
      </c>
      <c r="AJ700" s="154">
        <f t="shared" si="421"/>
        <v>5</v>
      </c>
      <c r="AK700" s="342">
        <v>1.7777777777777777</v>
      </c>
      <c r="AL700" s="342">
        <v>1.78125</v>
      </c>
      <c r="AM700" s="9">
        <f t="shared" si="547"/>
        <v>3.4722222222223209E-3</v>
      </c>
      <c r="AN700" s="568">
        <f t="shared" si="518"/>
        <v>1.21875</v>
      </c>
      <c r="AO700" s="10">
        <f t="shared" si="548"/>
        <v>5</v>
      </c>
      <c r="AP700" s="10">
        <f t="shared" si="549"/>
        <v>15</v>
      </c>
      <c r="AQ700" s="565">
        <f t="shared" si="506"/>
        <v>0.18749999999999992</v>
      </c>
      <c r="AR700" s="10">
        <f t="shared" si="539"/>
        <v>4</v>
      </c>
      <c r="AS700" s="10">
        <f t="shared" si="540"/>
        <v>30</v>
      </c>
      <c r="AT700" s="560">
        <v>0</v>
      </c>
      <c r="AU700" s="560">
        <v>0</v>
      </c>
      <c r="AV700" s="560">
        <v>0</v>
      </c>
      <c r="AW700" s="546">
        <f t="shared" si="566"/>
        <v>0</v>
      </c>
      <c r="AX700" s="546">
        <f t="shared" si="546"/>
        <v>0</v>
      </c>
      <c r="AY700" s="560">
        <v>8.3333333333333329E-2</v>
      </c>
      <c r="AZ700" s="546">
        <f t="shared" si="570"/>
        <v>2</v>
      </c>
      <c r="BA700" s="546">
        <f t="shared" si="571"/>
        <v>0</v>
      </c>
      <c r="BB700" s="560">
        <v>0</v>
      </c>
      <c r="BC700" s="546">
        <f t="shared" si="573"/>
        <v>0</v>
      </c>
      <c r="BD700" s="546">
        <f t="shared" si="574"/>
        <v>0</v>
      </c>
      <c r="BE700" s="560">
        <v>3.8194444444444441E-2</v>
      </c>
      <c r="BF700" s="546">
        <f t="shared" si="562"/>
        <v>0</v>
      </c>
      <c r="BG700" s="546">
        <f t="shared" si="563"/>
        <v>55</v>
      </c>
      <c r="BH700" s="560">
        <v>0</v>
      </c>
      <c r="BI700" s="637">
        <f t="shared" si="558"/>
        <v>0</v>
      </c>
      <c r="BJ700" s="637">
        <f t="shared" si="559"/>
        <v>0</v>
      </c>
      <c r="BK700" s="642">
        <f t="shared" si="507"/>
        <v>68.420754716981136</v>
      </c>
    </row>
    <row r="701" spans="1:63" x14ac:dyDescent="0.25">
      <c r="A701" s="615">
        <v>40903</v>
      </c>
      <c r="B701" s="616">
        <v>12</v>
      </c>
      <c r="C701" s="617">
        <v>1</v>
      </c>
      <c r="D701" s="618" t="s">
        <v>480</v>
      </c>
      <c r="E701" s="618" t="s">
        <v>276</v>
      </c>
      <c r="F701" s="536">
        <v>3522.87</v>
      </c>
      <c r="G701" s="617">
        <v>59</v>
      </c>
      <c r="H701" s="617">
        <v>0</v>
      </c>
      <c r="I701" s="560">
        <v>0.62152777777777779</v>
      </c>
      <c r="J701" s="560">
        <v>0.62152777777777779</v>
      </c>
      <c r="K701" s="342">
        <v>0.625</v>
      </c>
      <c r="L701" s="565">
        <f t="shared" si="514"/>
        <v>3.4722222222222099E-3</v>
      </c>
      <c r="M701" s="342">
        <v>0.63194444444444442</v>
      </c>
      <c r="N701" s="565">
        <f t="shared" si="515"/>
        <v>6.9444444444444198E-3</v>
      </c>
      <c r="O701" s="342">
        <v>0.66666666666666663</v>
      </c>
      <c r="P701" s="565">
        <f t="shared" si="516"/>
        <v>3.472222222222221E-2</v>
      </c>
      <c r="Q701" s="342">
        <v>0.67708333333333337</v>
      </c>
      <c r="R701" s="342">
        <v>0.77083333333333337</v>
      </c>
      <c r="S701" s="9">
        <f t="shared" si="572"/>
        <v>9.375E-2</v>
      </c>
      <c r="T701" s="342">
        <v>0.67708333333333337</v>
      </c>
      <c r="U701" s="342">
        <v>0.77083333333333337</v>
      </c>
      <c r="V701" s="9">
        <f t="shared" si="537"/>
        <v>9.375E-2</v>
      </c>
      <c r="W701" s="342">
        <v>0.8125</v>
      </c>
      <c r="X701" s="9">
        <f t="shared" si="565"/>
        <v>4.166666666666663E-2</v>
      </c>
      <c r="Y701" s="342">
        <v>0.84097222222222223</v>
      </c>
      <c r="Z701" s="155">
        <f t="shared" ref="Z701:Z706" si="576">Y701-W701</f>
        <v>2.8472222222222232E-2</v>
      </c>
      <c r="AA701" s="342">
        <v>1.0201388888888889</v>
      </c>
      <c r="AB701" s="565">
        <f t="shared" si="505"/>
        <v>0.1791666666666667</v>
      </c>
      <c r="AC701" s="342">
        <v>1.0201388888888889</v>
      </c>
      <c r="AD701" s="342">
        <v>1.0201388888888889</v>
      </c>
      <c r="AE701" s="9">
        <f t="shared" si="575"/>
        <v>0</v>
      </c>
      <c r="AF701" s="342">
        <v>1.0270833333333333</v>
      </c>
      <c r="AG701" s="342">
        <v>1.0340277777777778</v>
      </c>
      <c r="AH701" s="9">
        <f t="shared" si="517"/>
        <v>6.9444444444444198E-3</v>
      </c>
      <c r="AI701" s="154">
        <f t="shared" si="420"/>
        <v>0</v>
      </c>
      <c r="AJ701" s="154">
        <f t="shared" si="421"/>
        <v>10</v>
      </c>
      <c r="AK701" s="342">
        <v>1.0340277777777778</v>
      </c>
      <c r="AL701" s="342">
        <v>1.0381944444444444</v>
      </c>
      <c r="AM701" s="9">
        <f t="shared" si="547"/>
        <v>4.1666666666666519E-3</v>
      </c>
      <c r="AN701" s="568">
        <f t="shared" si="518"/>
        <v>0.41666666666666663</v>
      </c>
      <c r="AO701" s="10">
        <f t="shared" si="548"/>
        <v>10</v>
      </c>
      <c r="AP701" s="10">
        <f t="shared" si="549"/>
        <v>0</v>
      </c>
      <c r="AQ701" s="565">
        <f t="shared" si="506"/>
        <v>0.13750000000000004</v>
      </c>
      <c r="AR701" s="10">
        <f t="shared" si="539"/>
        <v>3</v>
      </c>
      <c r="AS701" s="10">
        <f t="shared" si="540"/>
        <v>18</v>
      </c>
      <c r="AT701" s="560">
        <v>0</v>
      </c>
      <c r="AU701" s="560">
        <v>3.125E-2</v>
      </c>
      <c r="AV701" s="560">
        <v>0</v>
      </c>
      <c r="AW701" s="546">
        <f t="shared" si="566"/>
        <v>0</v>
      </c>
      <c r="AX701" s="546">
        <f t="shared" si="546"/>
        <v>0</v>
      </c>
      <c r="AY701" s="560">
        <v>0</v>
      </c>
      <c r="AZ701" s="546">
        <f t="shared" si="570"/>
        <v>0</v>
      </c>
      <c r="BA701" s="546">
        <f t="shared" si="571"/>
        <v>0</v>
      </c>
      <c r="BB701" s="560">
        <v>0</v>
      </c>
      <c r="BC701" s="546">
        <f t="shared" si="573"/>
        <v>0</v>
      </c>
      <c r="BD701" s="546">
        <f t="shared" si="574"/>
        <v>0</v>
      </c>
      <c r="BE701" s="560">
        <v>1.0416666666666666E-2</v>
      </c>
      <c r="BF701" s="546">
        <f t="shared" si="562"/>
        <v>0</v>
      </c>
      <c r="BG701" s="546">
        <f t="shared" si="563"/>
        <v>15</v>
      </c>
      <c r="BH701" s="560">
        <v>4.8611111111111112E-3</v>
      </c>
      <c r="BI701" s="637">
        <f t="shared" si="558"/>
        <v>0</v>
      </c>
      <c r="BJ701" s="637">
        <f t="shared" si="559"/>
        <v>7</v>
      </c>
      <c r="BK701" s="642">
        <f t="shared" si="507"/>
        <v>59.709661016949148</v>
      </c>
    </row>
    <row r="702" spans="1:63" x14ac:dyDescent="0.25">
      <c r="A702" s="615">
        <v>40903</v>
      </c>
      <c r="B702" s="616">
        <v>12</v>
      </c>
      <c r="C702" s="617">
        <v>9</v>
      </c>
      <c r="D702" s="618" t="s">
        <v>277</v>
      </c>
      <c r="E702" s="618" t="s">
        <v>276</v>
      </c>
      <c r="F702" s="536">
        <v>3813.87</v>
      </c>
      <c r="G702" s="617">
        <v>59</v>
      </c>
      <c r="H702" s="617">
        <v>0</v>
      </c>
      <c r="I702" s="560">
        <v>0.875</v>
      </c>
      <c r="J702" s="560">
        <v>0.875</v>
      </c>
      <c r="K702" s="342">
        <v>0.88541666666666663</v>
      </c>
      <c r="L702" s="565">
        <f t="shared" si="514"/>
        <v>1.041666666666663E-2</v>
      </c>
      <c r="M702" s="342">
        <v>0.90625</v>
      </c>
      <c r="N702" s="565">
        <f t="shared" si="515"/>
        <v>2.083333333333337E-2</v>
      </c>
      <c r="O702" s="342">
        <v>0.99652777777777779</v>
      </c>
      <c r="P702" s="565">
        <f t="shared" si="516"/>
        <v>9.027777777777779E-2</v>
      </c>
      <c r="Q702" s="342">
        <v>1</v>
      </c>
      <c r="R702" s="342">
        <v>1.0694444444444444</v>
      </c>
      <c r="S702" s="9">
        <f t="shared" si="572"/>
        <v>6.944444444444442E-2</v>
      </c>
      <c r="T702" s="342">
        <v>1</v>
      </c>
      <c r="U702" s="342">
        <v>1.0694444444444444</v>
      </c>
      <c r="V702" s="9">
        <f t="shared" si="537"/>
        <v>6.944444444444442E-2</v>
      </c>
      <c r="W702" s="342">
        <v>1.0833333333333333</v>
      </c>
      <c r="X702" s="9">
        <f t="shared" si="565"/>
        <v>1.388888888888884E-2</v>
      </c>
      <c r="Y702" s="342">
        <v>1.0847222222222224</v>
      </c>
      <c r="Z702" s="155">
        <f t="shared" si="576"/>
        <v>1.388888888889106E-3</v>
      </c>
      <c r="AA702" s="342">
        <v>1.1472222222222224</v>
      </c>
      <c r="AB702" s="565">
        <f t="shared" si="505"/>
        <v>6.25E-2</v>
      </c>
      <c r="AC702" s="342">
        <v>1.1472222222222224</v>
      </c>
      <c r="AD702" s="342">
        <v>1.1472222222222224</v>
      </c>
      <c r="AE702" s="9">
        <f t="shared" si="575"/>
        <v>0</v>
      </c>
      <c r="AF702" s="342">
        <v>1.1541666666666666</v>
      </c>
      <c r="AG702" s="342">
        <v>1.1569444444444443</v>
      </c>
      <c r="AH702" s="9">
        <f t="shared" si="517"/>
        <v>2.7777777777777679E-3</v>
      </c>
      <c r="AI702" s="154">
        <f t="shared" si="420"/>
        <v>0</v>
      </c>
      <c r="AJ702" s="154">
        <f t="shared" si="421"/>
        <v>4</v>
      </c>
      <c r="AK702" s="342">
        <v>1.1569444444444443</v>
      </c>
      <c r="AL702" s="342">
        <v>1.1597222222222221</v>
      </c>
      <c r="AM702" s="9">
        <f t="shared" si="547"/>
        <v>2.7777777777777679E-3</v>
      </c>
      <c r="AN702" s="568">
        <f t="shared" si="518"/>
        <v>0.2847222222222221</v>
      </c>
      <c r="AO702" s="10">
        <f t="shared" si="548"/>
        <v>6</v>
      </c>
      <c r="AP702" s="10">
        <f t="shared" si="549"/>
        <v>50</v>
      </c>
      <c r="AQ702" s="565">
        <f t="shared" si="506"/>
        <v>6.25E-2</v>
      </c>
      <c r="AR702" s="10">
        <f t="shared" si="539"/>
        <v>1</v>
      </c>
      <c r="AS702" s="10">
        <f t="shared" si="540"/>
        <v>30</v>
      </c>
      <c r="AT702" s="560">
        <v>0</v>
      </c>
      <c r="AU702" s="560">
        <v>0</v>
      </c>
      <c r="AV702" s="560">
        <v>0</v>
      </c>
      <c r="AW702" s="546">
        <f t="shared" si="566"/>
        <v>0</v>
      </c>
      <c r="AX702" s="546">
        <f t="shared" si="546"/>
        <v>0</v>
      </c>
      <c r="AY702" s="560">
        <v>0</v>
      </c>
      <c r="AZ702" s="546">
        <f t="shared" si="570"/>
        <v>0</v>
      </c>
      <c r="BA702" s="546">
        <f t="shared" si="571"/>
        <v>0</v>
      </c>
      <c r="BB702" s="560">
        <v>0</v>
      </c>
      <c r="BC702" s="546">
        <f t="shared" si="573"/>
        <v>0</v>
      </c>
      <c r="BD702" s="546">
        <f t="shared" si="574"/>
        <v>0</v>
      </c>
      <c r="BE702" s="560">
        <v>0</v>
      </c>
      <c r="BF702" s="546">
        <f t="shared" si="562"/>
        <v>0</v>
      </c>
      <c r="BG702" s="546">
        <f t="shared" si="563"/>
        <v>0</v>
      </c>
      <c r="BH702" s="560">
        <v>0</v>
      </c>
      <c r="BI702" s="637">
        <f t="shared" si="558"/>
        <v>0</v>
      </c>
      <c r="BJ702" s="637">
        <f t="shared" si="559"/>
        <v>0</v>
      </c>
      <c r="BK702" s="642">
        <f t="shared" si="507"/>
        <v>64.641864406779661</v>
      </c>
    </row>
    <row r="703" spans="1:63" ht="30" x14ac:dyDescent="0.25">
      <c r="A703" s="615">
        <v>40904</v>
      </c>
      <c r="B703" s="616">
        <v>12</v>
      </c>
      <c r="C703" s="617">
        <v>22</v>
      </c>
      <c r="D703" s="618" t="s">
        <v>243</v>
      </c>
      <c r="E703" s="618" t="s">
        <v>537</v>
      </c>
      <c r="F703" s="536">
        <v>3662.7</v>
      </c>
      <c r="G703" s="617">
        <v>59</v>
      </c>
      <c r="H703" s="617">
        <v>0</v>
      </c>
      <c r="I703" s="560">
        <v>0.98958333333333337</v>
      </c>
      <c r="J703" s="560">
        <v>0.98958333333333337</v>
      </c>
      <c r="K703" s="342">
        <v>1.0416666666666667</v>
      </c>
      <c r="L703" s="565">
        <f t="shared" si="514"/>
        <v>5.208333333333337E-2</v>
      </c>
      <c r="M703" s="342">
        <v>1.0451388888888888</v>
      </c>
      <c r="N703" s="565">
        <f t="shared" si="515"/>
        <v>3.4722222222220989E-3</v>
      </c>
      <c r="O703" s="342">
        <v>1.1041666666666667</v>
      </c>
      <c r="P703" s="565">
        <f t="shared" si="516"/>
        <v>5.9027777777777901E-2</v>
      </c>
      <c r="Q703" s="342">
        <v>1.1076388888888888</v>
      </c>
      <c r="R703" s="342">
        <v>1.1493055555555556</v>
      </c>
      <c r="S703" s="9">
        <f t="shared" si="572"/>
        <v>4.1666666666666741E-2</v>
      </c>
      <c r="T703" s="342">
        <v>1.1076388888888888</v>
      </c>
      <c r="U703" s="342">
        <v>1.1493055555555556</v>
      </c>
      <c r="V703" s="9">
        <f t="shared" si="537"/>
        <v>4.1666666666666741E-2</v>
      </c>
      <c r="W703" s="342">
        <v>1.2048611111111112</v>
      </c>
      <c r="X703" s="9">
        <f t="shared" si="565"/>
        <v>5.555555555555558E-2</v>
      </c>
      <c r="Y703" s="342">
        <v>1.2083333333333333</v>
      </c>
      <c r="Z703" s="155">
        <f t="shared" si="576"/>
        <v>3.4722222222220989E-3</v>
      </c>
      <c r="AA703" s="342">
        <v>1.4902777777777778</v>
      </c>
      <c r="AB703" s="565">
        <f t="shared" si="505"/>
        <v>0.28194444444444455</v>
      </c>
      <c r="AC703" s="342">
        <v>1.4902777777777778</v>
      </c>
      <c r="AD703" s="342">
        <v>1.4902777777777778</v>
      </c>
      <c r="AE703" s="9">
        <f t="shared" si="575"/>
        <v>0</v>
      </c>
      <c r="AF703" s="342">
        <v>1.4965277777777777</v>
      </c>
      <c r="AG703" s="342">
        <v>1.5</v>
      </c>
      <c r="AH703" s="9">
        <f t="shared" si="517"/>
        <v>3.4722222222223209E-3</v>
      </c>
      <c r="AI703" s="154">
        <f t="shared" si="420"/>
        <v>0</v>
      </c>
      <c r="AJ703" s="154">
        <f t="shared" si="421"/>
        <v>5</v>
      </c>
      <c r="AK703" s="342">
        <v>1.5</v>
      </c>
      <c r="AL703" s="342">
        <v>1.5034722222222223</v>
      </c>
      <c r="AM703" s="9">
        <f t="shared" si="547"/>
        <v>3.4722222222223209E-3</v>
      </c>
      <c r="AN703" s="568">
        <f t="shared" si="518"/>
        <v>0.51388888888888895</v>
      </c>
      <c r="AO703" s="10">
        <f t="shared" si="548"/>
        <v>12</v>
      </c>
      <c r="AP703" s="10">
        <f t="shared" si="549"/>
        <v>20</v>
      </c>
      <c r="AQ703" s="565">
        <f t="shared" si="506"/>
        <v>7.9166666666666746E-2</v>
      </c>
      <c r="AR703" s="10">
        <f t="shared" si="539"/>
        <v>1</v>
      </c>
      <c r="AS703" s="10">
        <f t="shared" si="540"/>
        <v>54</v>
      </c>
      <c r="AT703" s="560">
        <v>0</v>
      </c>
      <c r="AU703" s="560">
        <v>0</v>
      </c>
      <c r="AV703" s="560">
        <v>0</v>
      </c>
      <c r="AW703" s="546">
        <f t="shared" si="566"/>
        <v>0</v>
      </c>
      <c r="AX703" s="546">
        <f t="shared" si="546"/>
        <v>0</v>
      </c>
      <c r="AY703" s="560">
        <v>0</v>
      </c>
      <c r="AZ703" s="546">
        <f>HOUR(AY703)</f>
        <v>0</v>
      </c>
      <c r="BA703" s="546">
        <f>MINUTE(AY703)</f>
        <v>0</v>
      </c>
      <c r="BB703" s="560">
        <v>0</v>
      </c>
      <c r="BC703" s="546">
        <f t="shared" si="573"/>
        <v>0</v>
      </c>
      <c r="BD703" s="546">
        <f t="shared" si="574"/>
        <v>0</v>
      </c>
      <c r="BE703" s="560">
        <v>0.20277777777777781</v>
      </c>
      <c r="BF703" s="546">
        <f t="shared" si="562"/>
        <v>4</v>
      </c>
      <c r="BG703" s="546">
        <f t="shared" si="563"/>
        <v>52</v>
      </c>
      <c r="BH703" s="560">
        <v>0</v>
      </c>
      <c r="BI703" s="637">
        <f t="shared" si="558"/>
        <v>0</v>
      </c>
      <c r="BJ703" s="637">
        <f t="shared" si="559"/>
        <v>0</v>
      </c>
      <c r="BK703" s="642">
        <f t="shared" si="507"/>
        <v>62.079661016949153</v>
      </c>
    </row>
    <row r="704" spans="1:63" x14ac:dyDescent="0.25">
      <c r="A704" s="615">
        <v>40904</v>
      </c>
      <c r="B704" s="616">
        <v>12</v>
      </c>
      <c r="C704" s="617">
        <v>1</v>
      </c>
      <c r="D704" s="618" t="s">
        <v>233</v>
      </c>
      <c r="E704" s="618" t="s">
        <v>225</v>
      </c>
      <c r="F704" s="536">
        <v>3693.73</v>
      </c>
      <c r="G704" s="617">
        <v>59</v>
      </c>
      <c r="H704" s="617">
        <v>0</v>
      </c>
      <c r="I704" s="560">
        <v>0.70833333333333337</v>
      </c>
      <c r="J704" s="560">
        <v>0.70833333333333337</v>
      </c>
      <c r="K704" s="342">
        <v>0.71875</v>
      </c>
      <c r="L704" s="565">
        <f t="shared" si="514"/>
        <v>1.041666666666663E-2</v>
      </c>
      <c r="M704" s="342">
        <v>0.72916666666666663</v>
      </c>
      <c r="N704" s="565">
        <f t="shared" si="515"/>
        <v>1.041666666666663E-2</v>
      </c>
      <c r="O704" s="342">
        <v>1.15625</v>
      </c>
      <c r="P704" s="565">
        <f t="shared" si="516"/>
        <v>0.42708333333333337</v>
      </c>
      <c r="Q704" s="342">
        <v>1.1597222222222221</v>
      </c>
      <c r="R704" s="342">
        <v>1.3229166666666667</v>
      </c>
      <c r="S704" s="9">
        <f t="shared" si="572"/>
        <v>0.16319444444444464</v>
      </c>
      <c r="T704" s="342">
        <v>1.1597222222222221</v>
      </c>
      <c r="U704" s="342">
        <v>1.3229166666666667</v>
      </c>
      <c r="V704" s="9">
        <f t="shared" si="537"/>
        <v>0.16319444444444464</v>
      </c>
      <c r="W704" s="342">
        <v>1.3298611111111112</v>
      </c>
      <c r="X704" s="9">
        <f t="shared" si="565"/>
        <v>6.9444444444444198E-3</v>
      </c>
      <c r="Y704" s="342">
        <v>1.3361111111111112</v>
      </c>
      <c r="Z704" s="155">
        <f t="shared" si="576"/>
        <v>6.2500000000000888E-3</v>
      </c>
      <c r="AA704" s="342">
        <v>1.3861111111111111</v>
      </c>
      <c r="AB704" s="565">
        <f t="shared" si="505"/>
        <v>4.9999999999999822E-2</v>
      </c>
      <c r="AC704" s="342">
        <v>1.3861111111111111</v>
      </c>
      <c r="AD704" s="342">
        <v>1.3861111111111111</v>
      </c>
      <c r="AE704" s="9">
        <f t="shared" si="575"/>
        <v>0</v>
      </c>
      <c r="AF704" s="342">
        <v>1.3923611111111109</v>
      </c>
      <c r="AG704" s="342">
        <v>1.3958333333333333</v>
      </c>
      <c r="AH704" s="9">
        <f t="shared" si="517"/>
        <v>3.4722222222223209E-3</v>
      </c>
      <c r="AI704" s="154">
        <f t="shared" si="420"/>
        <v>0</v>
      </c>
      <c r="AJ704" s="154">
        <f t="shared" si="421"/>
        <v>5</v>
      </c>
      <c r="AK704" s="342">
        <v>1.3958333333333333</v>
      </c>
      <c r="AL704" s="342">
        <v>1.3993055555555556</v>
      </c>
      <c r="AM704" s="9">
        <f t="shared" si="547"/>
        <v>3.4722222222223209E-3</v>
      </c>
      <c r="AN704" s="568">
        <f t="shared" si="518"/>
        <v>0.69097222222222221</v>
      </c>
      <c r="AO704" s="10">
        <f t="shared" si="548"/>
        <v>16</v>
      </c>
      <c r="AP704" s="10">
        <f t="shared" si="549"/>
        <v>35</v>
      </c>
      <c r="AQ704" s="565">
        <f t="shared" si="506"/>
        <v>3.7499999999999825E-2</v>
      </c>
      <c r="AR704" s="10">
        <f t="shared" si="539"/>
        <v>0</v>
      </c>
      <c r="AS704" s="10">
        <f t="shared" si="540"/>
        <v>54</v>
      </c>
      <c r="AT704" s="560">
        <v>0</v>
      </c>
      <c r="AU704" s="560">
        <v>0</v>
      </c>
      <c r="AV704" s="560">
        <v>6.2499999999999995E-3</v>
      </c>
      <c r="AW704" s="546">
        <f t="shared" si="566"/>
        <v>0</v>
      </c>
      <c r="AX704" s="546">
        <f t="shared" si="546"/>
        <v>9</v>
      </c>
      <c r="AY704" s="560">
        <v>0</v>
      </c>
      <c r="AZ704" s="546">
        <f>HOUR(AY704)</f>
        <v>0</v>
      </c>
      <c r="BA704" s="546">
        <f>MINUTE(AY704)</f>
        <v>0</v>
      </c>
      <c r="BB704" s="560">
        <v>0</v>
      </c>
      <c r="BC704" s="546">
        <f t="shared" si="573"/>
        <v>0</v>
      </c>
      <c r="BD704" s="546">
        <f t="shared" si="574"/>
        <v>0</v>
      </c>
      <c r="BE704" s="560">
        <v>6.2499999999999995E-3</v>
      </c>
      <c r="BF704" s="546">
        <f t="shared" si="562"/>
        <v>0</v>
      </c>
      <c r="BG704" s="546">
        <f t="shared" si="563"/>
        <v>9</v>
      </c>
      <c r="BH704" s="560">
        <v>0</v>
      </c>
      <c r="BI704" s="637">
        <f t="shared" si="558"/>
        <v>0</v>
      </c>
      <c r="BJ704" s="637">
        <f t="shared" si="559"/>
        <v>0</v>
      </c>
      <c r="BK704" s="642">
        <f t="shared" si="507"/>
        <v>62.605593220338982</v>
      </c>
    </row>
    <row r="705" spans="1:63" ht="30" x14ac:dyDescent="0.25">
      <c r="A705" s="615">
        <v>40904</v>
      </c>
      <c r="B705" s="616">
        <v>12</v>
      </c>
      <c r="C705" s="617">
        <v>40</v>
      </c>
      <c r="D705" s="618" t="s">
        <v>33</v>
      </c>
      <c r="E705" s="618" t="s">
        <v>538</v>
      </c>
      <c r="F705" s="536">
        <v>3277.09</v>
      </c>
      <c r="G705" s="617">
        <v>52</v>
      </c>
      <c r="H705" s="617">
        <v>7</v>
      </c>
      <c r="I705" s="560">
        <v>0.82291666666666663</v>
      </c>
      <c r="J705" s="560">
        <v>0.82291666666666663</v>
      </c>
      <c r="K705" s="342">
        <v>0.83333333333333337</v>
      </c>
      <c r="L705" s="565">
        <f t="shared" si="514"/>
        <v>1.0416666666666741E-2</v>
      </c>
      <c r="M705" s="342">
        <v>0.83680555555555547</v>
      </c>
      <c r="N705" s="565">
        <f t="shared" si="515"/>
        <v>3.4722222222220989E-3</v>
      </c>
      <c r="O705" s="342">
        <v>0.91319444444444453</v>
      </c>
      <c r="P705" s="565">
        <f t="shared" si="516"/>
        <v>7.6388888888889062E-2</v>
      </c>
      <c r="Q705" s="342">
        <v>0.92013888888888884</v>
      </c>
      <c r="R705" s="342">
        <v>1.0104166666666667</v>
      </c>
      <c r="S705" s="9">
        <f t="shared" si="572"/>
        <v>9.0277777777777901E-2</v>
      </c>
      <c r="T705" s="342">
        <v>0.92013888888888884</v>
      </c>
      <c r="U705" s="342">
        <v>1.0104166666666667</v>
      </c>
      <c r="V705" s="9">
        <f t="shared" si="537"/>
        <v>9.0277777777777901E-2</v>
      </c>
      <c r="W705" s="342">
        <v>0.91666666666666663</v>
      </c>
      <c r="X705" s="9">
        <f>W705-O705</f>
        <v>3.4722222222220989E-3</v>
      </c>
      <c r="Y705" s="342">
        <v>1.0145833333333334</v>
      </c>
      <c r="Z705" s="155">
        <f t="shared" si="576"/>
        <v>9.7916666666666763E-2</v>
      </c>
      <c r="AA705" s="342">
        <v>1.1333333333333333</v>
      </c>
      <c r="AB705" s="565">
        <f t="shared" si="505"/>
        <v>0.11874999999999991</v>
      </c>
      <c r="AC705" s="342">
        <v>1.1333333333333333</v>
      </c>
      <c r="AD705" s="342">
        <v>1.1333333333333333</v>
      </c>
      <c r="AE705" s="9">
        <f t="shared" si="575"/>
        <v>0</v>
      </c>
      <c r="AF705" s="342">
        <v>1.1388888888888888</v>
      </c>
      <c r="AG705" s="342">
        <v>1.1423611111111112</v>
      </c>
      <c r="AH705" s="9">
        <f t="shared" si="517"/>
        <v>3.4722222222223209E-3</v>
      </c>
      <c r="AI705" s="154">
        <f t="shared" si="420"/>
        <v>0</v>
      </c>
      <c r="AJ705" s="154">
        <f t="shared" si="421"/>
        <v>5</v>
      </c>
      <c r="AK705" s="342">
        <v>1.1423611111111112</v>
      </c>
      <c r="AL705" s="342">
        <v>1.1458333333333333</v>
      </c>
      <c r="AM705" s="9">
        <f t="shared" si="547"/>
        <v>3.4722222222220989E-3</v>
      </c>
      <c r="AN705" s="568">
        <f t="shared" si="518"/>
        <v>0.32291666666666663</v>
      </c>
      <c r="AO705" s="10">
        <f t="shared" si="548"/>
        <v>7</v>
      </c>
      <c r="AP705" s="10">
        <f t="shared" si="549"/>
        <v>45</v>
      </c>
      <c r="AQ705" s="565">
        <f t="shared" si="506"/>
        <v>7.2222222222222132E-2</v>
      </c>
      <c r="AR705" s="10">
        <f t="shared" si="539"/>
        <v>1</v>
      </c>
      <c r="AS705" s="10">
        <f t="shared" si="540"/>
        <v>44</v>
      </c>
      <c r="AT705" s="560">
        <v>0</v>
      </c>
      <c r="AU705" s="560">
        <v>0</v>
      </c>
      <c r="AV705" s="560">
        <v>0</v>
      </c>
      <c r="AW705" s="546">
        <f t="shared" si="566"/>
        <v>0</v>
      </c>
      <c r="AX705" s="546">
        <f t="shared" si="546"/>
        <v>0</v>
      </c>
      <c r="AY705" s="560">
        <v>0</v>
      </c>
      <c r="AZ705" s="546">
        <f>HOUR(AY705)</f>
        <v>0</v>
      </c>
      <c r="BA705" s="546">
        <f>MINUTE(AY705)</f>
        <v>0</v>
      </c>
      <c r="BB705" s="560">
        <v>0</v>
      </c>
      <c r="BC705" s="546">
        <f t="shared" si="573"/>
        <v>0</v>
      </c>
      <c r="BD705" s="546">
        <f t="shared" si="574"/>
        <v>0</v>
      </c>
      <c r="BE705" s="560">
        <v>4.6527777777777779E-2</v>
      </c>
      <c r="BF705" s="546">
        <f t="shared" si="562"/>
        <v>1</v>
      </c>
      <c r="BG705" s="546">
        <f t="shared" si="563"/>
        <v>7</v>
      </c>
      <c r="BH705" s="560">
        <v>0</v>
      </c>
      <c r="BI705" s="637">
        <f t="shared" si="558"/>
        <v>0</v>
      </c>
      <c r="BJ705" s="637">
        <f t="shared" si="559"/>
        <v>0</v>
      </c>
      <c r="BK705" s="642">
        <f t="shared" si="507"/>
        <v>63.020961538461542</v>
      </c>
    </row>
    <row r="706" spans="1:63" x14ac:dyDescent="0.25">
      <c r="A706" s="615">
        <v>40905</v>
      </c>
      <c r="B706" s="616">
        <v>12</v>
      </c>
      <c r="C706" s="617">
        <v>41</v>
      </c>
      <c r="D706" s="618" t="s">
        <v>33</v>
      </c>
      <c r="E706" s="618" t="s">
        <v>512</v>
      </c>
      <c r="F706" s="536">
        <v>3399.75</v>
      </c>
      <c r="G706" s="617">
        <v>53</v>
      </c>
      <c r="H706" s="617">
        <v>6</v>
      </c>
      <c r="I706" s="560">
        <v>0.86805555555555547</v>
      </c>
      <c r="J706" s="560">
        <v>0.86805555555555547</v>
      </c>
      <c r="K706" s="342">
        <v>0.89930555555555547</v>
      </c>
      <c r="L706" s="565">
        <f t="shared" si="514"/>
        <v>3.125E-2</v>
      </c>
      <c r="M706" s="342">
        <v>0.90625</v>
      </c>
      <c r="N706" s="565">
        <f t="shared" si="515"/>
        <v>6.9444444444445308E-3</v>
      </c>
      <c r="O706" s="342">
        <v>0.97222222222222221</v>
      </c>
      <c r="P706" s="565">
        <f t="shared" si="516"/>
        <v>6.597222222222221E-2</v>
      </c>
      <c r="Q706" s="342">
        <v>1.0138888888888888</v>
      </c>
      <c r="R706" s="342">
        <v>1.0972222222222221</v>
      </c>
      <c r="S706" s="9">
        <f t="shared" si="572"/>
        <v>8.3333333333333259E-2</v>
      </c>
      <c r="T706" s="342">
        <v>1.0138888888888888</v>
      </c>
      <c r="U706" s="342">
        <v>1.0972222222222221</v>
      </c>
      <c r="V706" s="9">
        <f t="shared" si="537"/>
        <v>8.3333333333333259E-2</v>
      </c>
      <c r="W706" s="342">
        <v>1.1423611111111112</v>
      </c>
      <c r="X706" s="9">
        <f>W706-R706</f>
        <v>4.5138888888889062E-2</v>
      </c>
      <c r="Y706" s="342">
        <v>1.14375</v>
      </c>
      <c r="Z706" s="155">
        <f t="shared" si="576"/>
        <v>1.388888888888884E-3</v>
      </c>
      <c r="AA706" s="342">
        <v>1.2611111111111111</v>
      </c>
      <c r="AB706" s="565">
        <f t="shared" ref="AB706:AB769" si="577">AA706-Y706</f>
        <v>0.11736111111111103</v>
      </c>
      <c r="AC706" s="342">
        <v>1.2611111111111111</v>
      </c>
      <c r="AD706" s="342">
        <v>1.2611111111111111</v>
      </c>
      <c r="AE706" s="9">
        <f t="shared" si="575"/>
        <v>0</v>
      </c>
      <c r="AF706" s="342">
        <v>1.2673611111111112</v>
      </c>
      <c r="AG706" s="342">
        <v>1.2708333333333333</v>
      </c>
      <c r="AH706" s="9">
        <f t="shared" si="517"/>
        <v>3.4722222222220989E-3</v>
      </c>
      <c r="AI706" s="154">
        <f t="shared" si="420"/>
        <v>0</v>
      </c>
      <c r="AJ706" s="154">
        <f t="shared" si="421"/>
        <v>5</v>
      </c>
      <c r="AK706" s="342">
        <v>1.2708333333333333</v>
      </c>
      <c r="AL706" s="342">
        <v>1.2743055555555556</v>
      </c>
      <c r="AM706" s="9">
        <f t="shared" si="547"/>
        <v>3.4722222222223209E-3</v>
      </c>
      <c r="AN706" s="568">
        <f t="shared" si="518"/>
        <v>0.40625000000000011</v>
      </c>
      <c r="AO706" s="10">
        <f t="shared" si="548"/>
        <v>9</v>
      </c>
      <c r="AP706" s="10">
        <f t="shared" si="549"/>
        <v>45</v>
      </c>
      <c r="AQ706" s="565">
        <f t="shared" ref="AQ706:AQ769" si="578">AB706-(AT706+AU706+AV706+AY706+BB706+BE706)</f>
        <v>7.0138888888888806E-2</v>
      </c>
      <c r="AR706" s="10">
        <f t="shared" si="539"/>
        <v>1</v>
      </c>
      <c r="AS706" s="10">
        <f t="shared" si="540"/>
        <v>41</v>
      </c>
      <c r="AT706" s="560">
        <v>0</v>
      </c>
      <c r="AU706" s="560">
        <v>8.3333333333333332E-3</v>
      </c>
      <c r="AV706" s="560">
        <v>0</v>
      </c>
      <c r="AW706" s="546">
        <f t="shared" si="566"/>
        <v>0</v>
      </c>
      <c r="AX706" s="546">
        <f t="shared" si="546"/>
        <v>0</v>
      </c>
      <c r="AY706" s="560">
        <v>0</v>
      </c>
      <c r="AZ706" s="546">
        <f>HOUR(AY706)</f>
        <v>0</v>
      </c>
      <c r="BA706" s="546">
        <f>MINUTE(AY706)</f>
        <v>0</v>
      </c>
      <c r="BB706" s="560">
        <v>0</v>
      </c>
      <c r="BC706" s="546">
        <f t="shared" si="573"/>
        <v>0</v>
      </c>
      <c r="BD706" s="546">
        <f t="shared" si="574"/>
        <v>0</v>
      </c>
      <c r="BE706" s="560">
        <v>3.888888888888889E-2</v>
      </c>
      <c r="BF706" s="546">
        <f t="shared" si="562"/>
        <v>0</v>
      </c>
      <c r="BG706" s="546">
        <f t="shared" si="563"/>
        <v>56</v>
      </c>
      <c r="BH706" s="560">
        <v>0</v>
      </c>
      <c r="BI706" s="637">
        <f t="shared" si="558"/>
        <v>0</v>
      </c>
      <c r="BJ706" s="637">
        <f t="shared" si="559"/>
        <v>0</v>
      </c>
      <c r="BK706" s="642">
        <f t="shared" ref="BK706:BK769" si="579" xml:space="preserve"> F706/G706</f>
        <v>64.146226415094333</v>
      </c>
    </row>
    <row r="707" spans="1:63" x14ac:dyDescent="0.25">
      <c r="A707" s="615">
        <v>40905</v>
      </c>
      <c r="B707" s="616">
        <v>12</v>
      </c>
      <c r="C707" s="617">
        <v>3</v>
      </c>
      <c r="D707" s="618" t="s">
        <v>264</v>
      </c>
      <c r="E707" s="618" t="s">
        <v>265</v>
      </c>
      <c r="F707" s="536">
        <v>1845</v>
      </c>
      <c r="G707" s="617">
        <v>43</v>
      </c>
      <c r="H707" s="617">
        <v>2</v>
      </c>
      <c r="I707" s="560">
        <v>0.84722222222222221</v>
      </c>
      <c r="J707" s="560">
        <v>0.84722222222222221</v>
      </c>
      <c r="K707" s="342">
        <v>0.87847222222222221</v>
      </c>
      <c r="L707" s="565">
        <f t="shared" si="514"/>
        <v>3.125E-2</v>
      </c>
      <c r="M707" s="342">
        <v>0.88888888888888884</v>
      </c>
      <c r="N707" s="565">
        <f t="shared" si="515"/>
        <v>1.041666666666663E-2</v>
      </c>
      <c r="O707" s="342">
        <v>0.92013888888888884</v>
      </c>
      <c r="P707" s="565">
        <f t="shared" si="516"/>
        <v>3.125E-2</v>
      </c>
      <c r="Q707" s="342">
        <v>0.92708333333333337</v>
      </c>
      <c r="R707" s="342">
        <v>0.98958333333333337</v>
      </c>
      <c r="S707" s="9">
        <f t="shared" si="572"/>
        <v>6.25E-2</v>
      </c>
      <c r="T707" s="342">
        <v>0.92708333333333337</v>
      </c>
      <c r="U707" s="342">
        <v>0.98958333333333337</v>
      </c>
      <c r="V707" s="9">
        <f t="shared" ref="V707:V712" si="580">U707-T707</f>
        <v>6.25E-2</v>
      </c>
      <c r="W707" s="342">
        <v>0.92013888888888884</v>
      </c>
      <c r="X707" s="9">
        <f>W707-O707</f>
        <v>0</v>
      </c>
      <c r="Y707" s="342">
        <v>0.95833333333333337</v>
      </c>
      <c r="Z707" s="155">
        <f>Y707-Q707</f>
        <v>3.125E-2</v>
      </c>
      <c r="AA707" s="342">
        <v>1.40625</v>
      </c>
      <c r="AB707" s="565">
        <f t="shared" si="577"/>
        <v>0.44791666666666663</v>
      </c>
      <c r="AC707" s="342">
        <v>1.40625</v>
      </c>
      <c r="AD707" s="342">
        <v>1.40625</v>
      </c>
      <c r="AE707" s="9">
        <f t="shared" ref="AE707:AE712" si="581">AD707-AC707</f>
        <v>0</v>
      </c>
      <c r="AF707" s="342">
        <v>1.4076388888888889</v>
      </c>
      <c r="AG707" s="342">
        <v>1.4131944444444444</v>
      </c>
      <c r="AH707" s="9">
        <f t="shared" si="517"/>
        <v>5.5555555555555358E-3</v>
      </c>
      <c r="AI707" s="154">
        <f t="shared" si="420"/>
        <v>0</v>
      </c>
      <c r="AJ707" s="154">
        <f t="shared" si="421"/>
        <v>8</v>
      </c>
      <c r="AK707" s="342">
        <v>0.41319444444444442</v>
      </c>
      <c r="AL707" s="342">
        <v>1.4166666666666667</v>
      </c>
      <c r="AM707" s="9">
        <f t="shared" si="547"/>
        <v>1.0034722222222223</v>
      </c>
      <c r="AN707" s="568">
        <f t="shared" si="518"/>
        <v>0.56944444444444453</v>
      </c>
      <c r="AO707" s="10">
        <f t="shared" si="548"/>
        <v>13</v>
      </c>
      <c r="AP707" s="10">
        <f t="shared" si="549"/>
        <v>40</v>
      </c>
      <c r="AQ707" s="565">
        <f t="shared" si="578"/>
        <v>0</v>
      </c>
      <c r="AR707" s="10">
        <f t="shared" ref="AR707:AR712" si="582">HOUR(AQ707)</f>
        <v>0</v>
      </c>
      <c r="AS707" s="10">
        <f t="shared" ref="AS707:AS712" si="583">MINUTE(AQ707)</f>
        <v>0</v>
      </c>
      <c r="AT707" s="560">
        <v>0</v>
      </c>
      <c r="AU707" s="560">
        <v>0</v>
      </c>
      <c r="AV707" s="560">
        <v>0</v>
      </c>
      <c r="AW707" s="546">
        <f t="shared" ref="AW707:AW715" si="584">HOUR(AV707)</f>
        <v>0</v>
      </c>
      <c r="AX707" s="546">
        <f t="shared" si="546"/>
        <v>0</v>
      </c>
      <c r="AY707" s="560">
        <v>0.44791666666666669</v>
      </c>
      <c r="AZ707" s="546">
        <f>HOUR(AY707)</f>
        <v>10</v>
      </c>
      <c r="BA707" s="546">
        <f>MINUTE(AY707)</f>
        <v>45</v>
      </c>
      <c r="BB707" s="560">
        <v>0</v>
      </c>
      <c r="BC707" s="546">
        <f t="shared" ref="BC707:BC715" si="585">HOUR(BB707)</f>
        <v>0</v>
      </c>
      <c r="BD707" s="546">
        <f t="shared" ref="BD707:BD715" si="586">MINUTE(BB707)</f>
        <v>0</v>
      </c>
      <c r="BE707" s="560">
        <v>0</v>
      </c>
      <c r="BF707" s="546">
        <f t="shared" si="562"/>
        <v>0</v>
      </c>
      <c r="BG707" s="546">
        <f t="shared" si="563"/>
        <v>0</v>
      </c>
      <c r="BH707" s="560">
        <v>0</v>
      </c>
      <c r="BI707" s="637">
        <f t="shared" ref="BI707:BI712" si="587">HOUR(BH707)</f>
        <v>0</v>
      </c>
      <c r="BJ707" s="637">
        <f t="shared" ref="BJ707:BJ712" si="588">MINUTE(BH707)</f>
        <v>0</v>
      </c>
      <c r="BK707" s="642">
        <f t="shared" si="579"/>
        <v>42.906976744186046</v>
      </c>
    </row>
    <row r="708" spans="1:63" x14ac:dyDescent="0.25">
      <c r="A708" s="615">
        <v>40905</v>
      </c>
      <c r="B708" s="616">
        <v>12</v>
      </c>
      <c r="C708" s="617">
        <v>2</v>
      </c>
      <c r="D708" s="618" t="s">
        <v>480</v>
      </c>
      <c r="E708" s="618" t="s">
        <v>276</v>
      </c>
      <c r="F708" s="536">
        <v>3571</v>
      </c>
      <c r="G708" s="617">
        <v>59</v>
      </c>
      <c r="H708" s="617">
        <v>0</v>
      </c>
      <c r="I708" s="560">
        <v>6.25E-2</v>
      </c>
      <c r="J708" s="560">
        <v>6.25E-2</v>
      </c>
      <c r="K708" s="342">
        <v>0.1875</v>
      </c>
      <c r="L708" s="565">
        <f t="shared" si="514"/>
        <v>0.125</v>
      </c>
      <c r="M708" s="342">
        <v>0.19444444444444445</v>
      </c>
      <c r="N708" s="565">
        <f t="shared" si="515"/>
        <v>6.9444444444444475E-3</v>
      </c>
      <c r="O708" s="342">
        <v>0.23958333333333334</v>
      </c>
      <c r="P708" s="565">
        <f t="shared" si="516"/>
        <v>4.5138888888888895E-2</v>
      </c>
      <c r="Q708" s="342">
        <v>0.2638888888888889</v>
      </c>
      <c r="R708" s="342">
        <v>0.3888888888888889</v>
      </c>
      <c r="S708" s="9">
        <f t="shared" si="572"/>
        <v>0.125</v>
      </c>
      <c r="T708" s="342">
        <v>0.2638888888888889</v>
      </c>
      <c r="U708" s="342">
        <v>0.3888888888888889</v>
      </c>
      <c r="V708" s="9">
        <f t="shared" si="580"/>
        <v>0.125</v>
      </c>
      <c r="W708" s="342">
        <v>0.3888888888888889</v>
      </c>
      <c r="X708" s="9">
        <f t="shared" ref="X708:X727" si="589">W708-R708</f>
        <v>0</v>
      </c>
      <c r="Y708" s="342">
        <v>0.39097222222222222</v>
      </c>
      <c r="Z708" s="155">
        <f>Y708-W708</f>
        <v>2.0833333333333259E-3</v>
      </c>
      <c r="AA708" s="342">
        <v>0.49791666666666662</v>
      </c>
      <c r="AB708" s="565">
        <f t="shared" si="577"/>
        <v>0.1069444444444444</v>
      </c>
      <c r="AC708" s="342">
        <v>0.49791666666666662</v>
      </c>
      <c r="AD708" s="342">
        <v>0.49791666666666662</v>
      </c>
      <c r="AE708" s="9">
        <f t="shared" si="581"/>
        <v>0</v>
      </c>
      <c r="AF708" s="342">
        <v>0.50347222222222221</v>
      </c>
      <c r="AG708" s="342">
        <v>0.50694444444444442</v>
      </c>
      <c r="AH708" s="9">
        <f t="shared" si="517"/>
        <v>3.4722222222222099E-3</v>
      </c>
      <c r="AI708" s="154">
        <f t="shared" si="420"/>
        <v>0</v>
      </c>
      <c r="AJ708" s="154">
        <f t="shared" si="421"/>
        <v>5</v>
      </c>
      <c r="AK708" s="342">
        <v>0.50694444444444442</v>
      </c>
      <c r="AL708" s="342">
        <v>0.51041666666666663</v>
      </c>
      <c r="AM708" s="9">
        <f t="shared" si="547"/>
        <v>3.4722222222222099E-3</v>
      </c>
      <c r="AN708" s="568">
        <f t="shared" si="518"/>
        <v>0.44791666666666663</v>
      </c>
      <c r="AO708" s="10">
        <f t="shared" si="548"/>
        <v>10</v>
      </c>
      <c r="AP708" s="10">
        <f t="shared" si="549"/>
        <v>45</v>
      </c>
      <c r="AQ708" s="565">
        <f t="shared" si="578"/>
        <v>6.3194444444444386E-2</v>
      </c>
      <c r="AR708" s="10">
        <f t="shared" si="582"/>
        <v>1</v>
      </c>
      <c r="AS708" s="10">
        <f t="shared" si="583"/>
        <v>31</v>
      </c>
      <c r="AT708" s="560">
        <v>0</v>
      </c>
      <c r="AU708" s="560">
        <v>4.3750000000000004E-2</v>
      </c>
      <c r="AV708" s="560">
        <v>0</v>
      </c>
      <c r="AW708" s="546">
        <f t="shared" si="584"/>
        <v>0</v>
      </c>
      <c r="AX708" s="546">
        <f t="shared" si="546"/>
        <v>0</v>
      </c>
      <c r="AY708" s="560">
        <v>0</v>
      </c>
      <c r="AZ708" s="546">
        <f t="shared" ref="AZ708:AZ715" si="590">HOUR(AY708)</f>
        <v>0</v>
      </c>
      <c r="BA708" s="546">
        <f t="shared" ref="BA708:BA715" si="591">MINUTE(AY708)</f>
        <v>0</v>
      </c>
      <c r="BB708" s="560">
        <v>0</v>
      </c>
      <c r="BC708" s="546">
        <f t="shared" si="585"/>
        <v>0</v>
      </c>
      <c r="BD708" s="546">
        <f t="shared" si="586"/>
        <v>0</v>
      </c>
      <c r="BE708" s="560">
        <v>0</v>
      </c>
      <c r="BF708" s="546">
        <f t="shared" ref="BF708:BF769" si="592">HOUR(BE708)</f>
        <v>0</v>
      </c>
      <c r="BG708" s="546">
        <f t="shared" ref="BG708:BG769" si="593">MINUTE(BE708)</f>
        <v>0</v>
      </c>
      <c r="BH708" s="560">
        <v>0</v>
      </c>
      <c r="BI708" s="637">
        <f t="shared" si="587"/>
        <v>0</v>
      </c>
      <c r="BJ708" s="637">
        <f t="shared" si="588"/>
        <v>0</v>
      </c>
      <c r="BK708" s="642">
        <f t="shared" si="579"/>
        <v>60.525423728813557</v>
      </c>
    </row>
    <row r="709" spans="1:63" x14ac:dyDescent="0.25">
      <c r="A709" s="615">
        <v>40905</v>
      </c>
      <c r="B709" s="616">
        <v>12</v>
      </c>
      <c r="C709" s="617">
        <v>4</v>
      </c>
      <c r="D709" s="618" t="s">
        <v>327</v>
      </c>
      <c r="E709" s="618" t="s">
        <v>276</v>
      </c>
      <c r="F709" s="536">
        <v>3415.42</v>
      </c>
      <c r="G709" s="617">
        <v>56</v>
      </c>
      <c r="H709" s="617">
        <v>3</v>
      </c>
      <c r="I709" s="560">
        <v>0.14583333333333334</v>
      </c>
      <c r="J709" s="560">
        <v>0.14583333333333334</v>
      </c>
      <c r="K709" s="342">
        <v>0.29166666666666669</v>
      </c>
      <c r="L709" s="565">
        <f t="shared" si="514"/>
        <v>0.14583333333333334</v>
      </c>
      <c r="M709" s="342">
        <v>0.30208333333333331</v>
      </c>
      <c r="N709" s="565">
        <f t="shared" si="515"/>
        <v>1.041666666666663E-2</v>
      </c>
      <c r="O709" s="342">
        <v>0.3576388888888889</v>
      </c>
      <c r="P709" s="565">
        <f t="shared" si="516"/>
        <v>5.555555555555558E-2</v>
      </c>
      <c r="Q709" s="342">
        <v>0.39583333333333331</v>
      </c>
      <c r="R709" s="342">
        <v>0.44791666666666669</v>
      </c>
      <c r="S709" s="9">
        <f t="shared" si="572"/>
        <v>5.208333333333337E-2</v>
      </c>
      <c r="T709" s="342">
        <v>0.39583333333333331</v>
      </c>
      <c r="U709" s="342">
        <v>0.44791666666666669</v>
      </c>
      <c r="V709" s="9">
        <f t="shared" si="580"/>
        <v>5.208333333333337E-2</v>
      </c>
      <c r="W709" s="342">
        <v>0.54513888888888895</v>
      </c>
      <c r="X709" s="9">
        <f t="shared" si="589"/>
        <v>9.7222222222222265E-2</v>
      </c>
      <c r="Y709" s="342">
        <v>0.55277777777777781</v>
      </c>
      <c r="Z709" s="155">
        <f>Y709-W709</f>
        <v>7.6388888888888618E-3</v>
      </c>
      <c r="AA709" s="342">
        <v>0.6875</v>
      </c>
      <c r="AB709" s="565">
        <f t="shared" si="577"/>
        <v>0.13472222222222219</v>
      </c>
      <c r="AC709" s="342">
        <v>0.6875</v>
      </c>
      <c r="AD709" s="342">
        <v>0.6875</v>
      </c>
      <c r="AE709" s="9">
        <f t="shared" si="581"/>
        <v>0</v>
      </c>
      <c r="AF709" s="342">
        <v>0.69444444444444453</v>
      </c>
      <c r="AG709" s="342">
        <v>0.69791666666666663</v>
      </c>
      <c r="AH709" s="9">
        <f t="shared" si="517"/>
        <v>3.4722222222220989E-3</v>
      </c>
      <c r="AI709" s="154">
        <f t="shared" si="420"/>
        <v>0</v>
      </c>
      <c r="AJ709" s="154">
        <f t="shared" si="421"/>
        <v>5</v>
      </c>
      <c r="AK709" s="342">
        <v>0.69791666666666663</v>
      </c>
      <c r="AL709" s="342">
        <v>0.70138888888888884</v>
      </c>
      <c r="AM709" s="9">
        <f t="shared" si="547"/>
        <v>3.4722222222222099E-3</v>
      </c>
      <c r="AN709" s="568">
        <f t="shared" si="518"/>
        <v>0.55555555555555547</v>
      </c>
      <c r="AO709" s="10">
        <f t="shared" si="548"/>
        <v>13</v>
      </c>
      <c r="AP709" s="10">
        <f t="shared" si="549"/>
        <v>20</v>
      </c>
      <c r="AQ709" s="565">
        <f t="shared" si="578"/>
        <v>6.3888888888888856E-2</v>
      </c>
      <c r="AR709" s="10">
        <f t="shared" si="582"/>
        <v>1</v>
      </c>
      <c r="AS709" s="10">
        <f t="shared" si="583"/>
        <v>32</v>
      </c>
      <c r="AT709" s="560">
        <v>0</v>
      </c>
      <c r="AU709" s="560">
        <v>0</v>
      </c>
      <c r="AV709" s="560">
        <v>0</v>
      </c>
      <c r="AW709" s="546">
        <f t="shared" si="584"/>
        <v>0</v>
      </c>
      <c r="AX709" s="546">
        <f t="shared" si="546"/>
        <v>0</v>
      </c>
      <c r="AY709" s="560">
        <v>0</v>
      </c>
      <c r="AZ709" s="546">
        <f t="shared" si="590"/>
        <v>0</v>
      </c>
      <c r="BA709" s="546">
        <f t="shared" si="591"/>
        <v>0</v>
      </c>
      <c r="BB709" s="560">
        <v>0</v>
      </c>
      <c r="BC709" s="546">
        <f t="shared" si="585"/>
        <v>0</v>
      </c>
      <c r="BD709" s="546">
        <f t="shared" si="586"/>
        <v>0</v>
      </c>
      <c r="BE709" s="560">
        <v>7.0833333333333331E-2</v>
      </c>
      <c r="BF709" s="546">
        <f t="shared" si="592"/>
        <v>1</v>
      </c>
      <c r="BG709" s="546">
        <f t="shared" si="593"/>
        <v>42</v>
      </c>
      <c r="BH709" s="560">
        <v>0</v>
      </c>
      <c r="BI709" s="637">
        <f t="shared" si="587"/>
        <v>0</v>
      </c>
      <c r="BJ709" s="637">
        <f t="shared" si="588"/>
        <v>0</v>
      </c>
      <c r="BK709" s="642">
        <f t="shared" si="579"/>
        <v>60.989642857142861</v>
      </c>
    </row>
    <row r="710" spans="1:63" x14ac:dyDescent="0.25">
      <c r="A710" s="615">
        <v>40905</v>
      </c>
      <c r="B710" s="616">
        <v>12</v>
      </c>
      <c r="C710" s="617">
        <v>1</v>
      </c>
      <c r="D710" s="618" t="s">
        <v>524</v>
      </c>
      <c r="E710" s="618" t="s">
        <v>265</v>
      </c>
      <c r="F710" s="536">
        <v>3619</v>
      </c>
      <c r="G710" s="617">
        <v>59</v>
      </c>
      <c r="H710" s="617">
        <v>0</v>
      </c>
      <c r="I710" s="560">
        <v>0.47916666666666669</v>
      </c>
      <c r="J710" s="560">
        <v>0.47916666666666669</v>
      </c>
      <c r="K710" s="342">
        <v>0.4826388888888889</v>
      </c>
      <c r="L710" s="565">
        <f t="shared" si="514"/>
        <v>3.4722222222222099E-3</v>
      </c>
      <c r="M710" s="342">
        <v>0.48958333333333331</v>
      </c>
      <c r="N710" s="565">
        <f t="shared" si="515"/>
        <v>6.9444444444444198E-3</v>
      </c>
      <c r="O710" s="342">
        <v>0.51388888888888895</v>
      </c>
      <c r="P710" s="565">
        <f t="shared" si="516"/>
        <v>2.4305555555555636E-2</v>
      </c>
      <c r="Q710" s="342">
        <v>0.52083333333333337</v>
      </c>
      <c r="R710" s="342">
        <v>0.625</v>
      </c>
      <c r="S710" s="9">
        <f t="shared" si="572"/>
        <v>0.10416666666666663</v>
      </c>
      <c r="T710" s="342">
        <v>0.52083333333333337</v>
      </c>
      <c r="U710" s="342">
        <v>0.625</v>
      </c>
      <c r="V710" s="9">
        <f t="shared" si="580"/>
        <v>0.10416666666666663</v>
      </c>
      <c r="W710" s="342">
        <v>0.69791666666666663</v>
      </c>
      <c r="X710" s="9">
        <f t="shared" si="589"/>
        <v>7.291666666666663E-2</v>
      </c>
      <c r="Y710" s="342">
        <v>0.8208333333333333</v>
      </c>
      <c r="Z710" s="155">
        <f>Y710-W710</f>
        <v>0.12291666666666667</v>
      </c>
      <c r="AA710" s="342">
        <v>0.91041666666666676</v>
      </c>
      <c r="AB710" s="565">
        <f t="shared" si="577"/>
        <v>8.9583333333333459E-2</v>
      </c>
      <c r="AC710" s="342">
        <v>0.91041666666666676</v>
      </c>
      <c r="AD710" s="342">
        <v>0.91041666666666676</v>
      </c>
      <c r="AE710" s="9">
        <f t="shared" si="581"/>
        <v>0</v>
      </c>
      <c r="AF710" s="342">
        <v>0.91666666666666663</v>
      </c>
      <c r="AG710" s="342">
        <v>0.92013888888888884</v>
      </c>
      <c r="AH710" s="9">
        <f t="shared" si="517"/>
        <v>3.4722222222222099E-3</v>
      </c>
      <c r="AI710" s="154">
        <f t="shared" si="420"/>
        <v>0</v>
      </c>
      <c r="AJ710" s="154">
        <f t="shared" si="421"/>
        <v>5</v>
      </c>
      <c r="AK710" s="342">
        <v>0.92013888888888884</v>
      </c>
      <c r="AL710" s="342">
        <v>0.92361111111111116</v>
      </c>
      <c r="AM710" s="9">
        <f t="shared" si="547"/>
        <v>3.4722222222223209E-3</v>
      </c>
      <c r="AN710" s="568">
        <f t="shared" si="518"/>
        <v>0.44444444444444448</v>
      </c>
      <c r="AO710" s="10">
        <f t="shared" si="548"/>
        <v>10</v>
      </c>
      <c r="AP710" s="10">
        <f t="shared" si="549"/>
        <v>40</v>
      </c>
      <c r="AQ710" s="565">
        <f t="shared" si="578"/>
        <v>6.875000000000013E-2</v>
      </c>
      <c r="AR710" s="10">
        <f t="shared" si="582"/>
        <v>1</v>
      </c>
      <c r="AS710" s="10">
        <f t="shared" si="583"/>
        <v>39</v>
      </c>
      <c r="AT710" s="560">
        <v>0</v>
      </c>
      <c r="AU710" s="560">
        <v>0</v>
      </c>
      <c r="AV710" s="560">
        <v>0</v>
      </c>
      <c r="AW710" s="546">
        <f t="shared" si="584"/>
        <v>0</v>
      </c>
      <c r="AX710" s="546">
        <f t="shared" si="546"/>
        <v>0</v>
      </c>
      <c r="AY710" s="560">
        <v>0</v>
      </c>
      <c r="AZ710" s="546">
        <f t="shared" si="590"/>
        <v>0</v>
      </c>
      <c r="BA710" s="546">
        <f t="shared" si="591"/>
        <v>0</v>
      </c>
      <c r="BB710" s="560">
        <v>0</v>
      </c>
      <c r="BC710" s="546">
        <f t="shared" si="585"/>
        <v>0</v>
      </c>
      <c r="BD710" s="546">
        <f t="shared" si="586"/>
        <v>0</v>
      </c>
      <c r="BE710" s="560">
        <v>2.0833333333333332E-2</v>
      </c>
      <c r="BF710" s="546">
        <f t="shared" si="592"/>
        <v>0</v>
      </c>
      <c r="BG710" s="546">
        <f t="shared" si="593"/>
        <v>30</v>
      </c>
      <c r="BH710" s="560">
        <v>0</v>
      </c>
      <c r="BI710" s="637">
        <f t="shared" si="587"/>
        <v>0</v>
      </c>
      <c r="BJ710" s="637">
        <f t="shared" si="588"/>
        <v>0</v>
      </c>
      <c r="BK710" s="642">
        <f t="shared" si="579"/>
        <v>61.33898305084746</v>
      </c>
    </row>
    <row r="711" spans="1:63" ht="30" x14ac:dyDescent="0.25">
      <c r="A711" s="615">
        <v>40905</v>
      </c>
      <c r="B711" s="616">
        <v>12</v>
      </c>
      <c r="C711" s="617">
        <v>23</v>
      </c>
      <c r="D711" s="618" t="s">
        <v>243</v>
      </c>
      <c r="E711" s="618" t="s">
        <v>537</v>
      </c>
      <c r="F711" s="536">
        <v>3869</v>
      </c>
      <c r="G711" s="617">
        <v>58</v>
      </c>
      <c r="H711" s="617">
        <v>1</v>
      </c>
      <c r="I711" s="560">
        <v>0.48958333333333331</v>
      </c>
      <c r="J711" s="560">
        <v>0.48958333333333331</v>
      </c>
      <c r="K711" s="342">
        <v>0.54513888888888895</v>
      </c>
      <c r="L711" s="565">
        <f t="shared" si="514"/>
        <v>5.5555555555555636E-2</v>
      </c>
      <c r="M711" s="342">
        <v>0.56944444444444442</v>
      </c>
      <c r="N711" s="565">
        <f t="shared" si="515"/>
        <v>2.4305555555555469E-2</v>
      </c>
      <c r="O711" s="342">
        <v>0.69791666666666663</v>
      </c>
      <c r="P711" s="565">
        <f t="shared" si="516"/>
        <v>0.12847222222222221</v>
      </c>
      <c r="Q711" s="342">
        <v>0.70138888888888884</v>
      </c>
      <c r="R711" s="342">
        <v>0.74305555555555547</v>
      </c>
      <c r="S711" s="9">
        <f t="shared" si="572"/>
        <v>4.166666666666663E-2</v>
      </c>
      <c r="T711" s="342">
        <v>0.70138888888888884</v>
      </c>
      <c r="U711" s="342">
        <v>0.74305555555555547</v>
      </c>
      <c r="V711" s="9">
        <f t="shared" si="580"/>
        <v>4.166666666666663E-2</v>
      </c>
      <c r="W711" s="342">
        <v>0.94236111111111109</v>
      </c>
      <c r="X711" s="9">
        <f t="shared" si="589"/>
        <v>0.19930555555555562</v>
      </c>
      <c r="Y711" s="342">
        <v>0.94305555555555554</v>
      </c>
      <c r="Z711" s="155">
        <f>Y711-W711</f>
        <v>6.9444444444444198E-4</v>
      </c>
      <c r="AA711" s="342">
        <v>1.2284722222222222</v>
      </c>
      <c r="AB711" s="565">
        <f t="shared" si="577"/>
        <v>0.28541666666666665</v>
      </c>
      <c r="AC711" s="342">
        <v>1.2284722222222222</v>
      </c>
      <c r="AD711" s="342">
        <v>1.2284722222222222</v>
      </c>
      <c r="AE711" s="9">
        <f t="shared" si="581"/>
        <v>0</v>
      </c>
      <c r="AF711" s="342">
        <v>1.2361111111111112</v>
      </c>
      <c r="AG711" s="342">
        <v>1.2395833333333333</v>
      </c>
      <c r="AH711" s="9">
        <f t="shared" si="517"/>
        <v>3.4722222222220989E-3</v>
      </c>
      <c r="AI711" s="154">
        <f t="shared" si="420"/>
        <v>0</v>
      </c>
      <c r="AJ711" s="154">
        <f t="shared" si="421"/>
        <v>5</v>
      </c>
      <c r="AK711" s="342">
        <v>1.2395833333333333</v>
      </c>
      <c r="AL711" s="342">
        <v>1.2430555555555556</v>
      </c>
      <c r="AM711" s="9">
        <f t="shared" si="547"/>
        <v>3.4722222222223209E-3</v>
      </c>
      <c r="AN711" s="568">
        <f t="shared" si="518"/>
        <v>0.75347222222222232</v>
      </c>
      <c r="AO711" s="10">
        <f t="shared" si="548"/>
        <v>18</v>
      </c>
      <c r="AP711" s="10">
        <f t="shared" si="549"/>
        <v>5</v>
      </c>
      <c r="AQ711" s="565">
        <f t="shared" si="578"/>
        <v>5.7638888888888878E-2</v>
      </c>
      <c r="AR711" s="10">
        <f t="shared" si="582"/>
        <v>1</v>
      </c>
      <c r="AS711" s="10">
        <f t="shared" si="583"/>
        <v>23</v>
      </c>
      <c r="AT711" s="560">
        <v>0</v>
      </c>
      <c r="AU711" s="560">
        <v>0</v>
      </c>
      <c r="AV711" s="560">
        <v>0</v>
      </c>
      <c r="AW711" s="546">
        <f t="shared" si="584"/>
        <v>0</v>
      </c>
      <c r="AX711" s="546">
        <f t="shared" si="546"/>
        <v>0</v>
      </c>
      <c r="AY711" s="560">
        <v>0</v>
      </c>
      <c r="AZ711" s="546">
        <f t="shared" si="590"/>
        <v>0</v>
      </c>
      <c r="BA711" s="546">
        <f t="shared" si="591"/>
        <v>0</v>
      </c>
      <c r="BB711" s="560">
        <v>0</v>
      </c>
      <c r="BC711" s="546">
        <f t="shared" si="585"/>
        <v>0</v>
      </c>
      <c r="BD711" s="546">
        <f t="shared" si="586"/>
        <v>0</v>
      </c>
      <c r="BE711" s="560">
        <v>0.22777777777777777</v>
      </c>
      <c r="BF711" s="546">
        <f t="shared" si="592"/>
        <v>5</v>
      </c>
      <c r="BG711" s="546">
        <f t="shared" si="593"/>
        <v>28</v>
      </c>
      <c r="BH711" s="560">
        <v>0</v>
      </c>
      <c r="BI711" s="637">
        <f t="shared" si="587"/>
        <v>0</v>
      </c>
      <c r="BJ711" s="637">
        <f t="shared" si="588"/>
        <v>0</v>
      </c>
      <c r="BK711" s="642">
        <f t="shared" si="579"/>
        <v>66.706896551724142</v>
      </c>
    </row>
    <row r="712" spans="1:63" x14ac:dyDescent="0.25">
      <c r="A712" s="615">
        <v>40905</v>
      </c>
      <c r="B712" s="616">
        <v>12</v>
      </c>
      <c r="C712" s="617">
        <v>42</v>
      </c>
      <c r="D712" s="618" t="s">
        <v>33</v>
      </c>
      <c r="E712" s="618" t="s">
        <v>236</v>
      </c>
      <c r="F712" s="536">
        <v>3704</v>
      </c>
      <c r="G712" s="617">
        <v>59</v>
      </c>
      <c r="H712" s="617">
        <v>0</v>
      </c>
      <c r="I712" s="560">
        <v>0.63194444444444442</v>
      </c>
      <c r="J712" s="560">
        <v>0.63194444444444442</v>
      </c>
      <c r="K712" s="342">
        <v>0.75</v>
      </c>
      <c r="L712" s="565">
        <f t="shared" si="514"/>
        <v>0.11805555555555558</v>
      </c>
      <c r="M712" s="342">
        <v>0.76736111111111116</v>
      </c>
      <c r="N712" s="565">
        <f t="shared" si="515"/>
        <v>1.736111111111116E-2</v>
      </c>
      <c r="O712" s="342">
        <v>0.91319444444444453</v>
      </c>
      <c r="P712" s="565">
        <f t="shared" si="516"/>
        <v>0.14583333333333337</v>
      </c>
      <c r="Q712" s="342">
        <v>0.91666666666666663</v>
      </c>
      <c r="R712" s="342">
        <v>0.97222222222222221</v>
      </c>
      <c r="S712" s="9">
        <f t="shared" si="572"/>
        <v>5.555555555555558E-2</v>
      </c>
      <c r="T712" s="342">
        <v>0.91666666666666663</v>
      </c>
      <c r="U712" s="342">
        <v>0.97222222222222221</v>
      </c>
      <c r="V712" s="9">
        <f t="shared" si="580"/>
        <v>5.555555555555558E-2</v>
      </c>
      <c r="W712" s="342">
        <v>1.0208333333333333</v>
      </c>
      <c r="X712" s="9">
        <f t="shared" si="589"/>
        <v>4.8611111111111049E-2</v>
      </c>
      <c r="Y712" s="342">
        <v>1.023611111111111</v>
      </c>
      <c r="Z712" s="155">
        <f>Y712-W712</f>
        <v>2.7777777777777679E-3</v>
      </c>
      <c r="AA712" s="342">
        <v>1.1520833333333333</v>
      </c>
      <c r="AB712" s="565">
        <f t="shared" si="577"/>
        <v>0.12847222222222232</v>
      </c>
      <c r="AC712" s="342">
        <v>1.1520833333333333</v>
      </c>
      <c r="AD712" s="342">
        <v>1.1520833333333333</v>
      </c>
      <c r="AE712" s="9">
        <f t="shared" si="581"/>
        <v>0</v>
      </c>
      <c r="AF712" s="342">
        <v>1.1597222222222221</v>
      </c>
      <c r="AG712" s="342">
        <v>1.1631944444444444</v>
      </c>
      <c r="AH712" s="9">
        <f t="shared" si="517"/>
        <v>3.4722222222223209E-3</v>
      </c>
      <c r="AI712" s="154">
        <f t="shared" si="420"/>
        <v>0</v>
      </c>
      <c r="AJ712" s="154">
        <f t="shared" si="421"/>
        <v>5</v>
      </c>
      <c r="AK712" s="342">
        <v>1.1631944444444444</v>
      </c>
      <c r="AL712" s="342">
        <v>1.1666666666666667</v>
      </c>
      <c r="AM712" s="9">
        <f t="shared" si="547"/>
        <v>3.4722222222223209E-3</v>
      </c>
      <c r="AN712" s="568">
        <f t="shared" si="518"/>
        <v>0.53472222222222232</v>
      </c>
      <c r="AO712" s="10">
        <f t="shared" si="548"/>
        <v>12</v>
      </c>
      <c r="AP712" s="10">
        <f t="shared" si="549"/>
        <v>50</v>
      </c>
      <c r="AQ712" s="565">
        <f t="shared" si="578"/>
        <v>6.5972222222222321E-2</v>
      </c>
      <c r="AR712" s="10">
        <f t="shared" si="582"/>
        <v>1</v>
      </c>
      <c r="AS712" s="10">
        <f t="shared" si="583"/>
        <v>35</v>
      </c>
      <c r="AT712" s="560">
        <v>0</v>
      </c>
      <c r="AU712" s="560">
        <v>0</v>
      </c>
      <c r="AV712" s="560">
        <v>0</v>
      </c>
      <c r="AW712" s="546">
        <f t="shared" si="584"/>
        <v>0</v>
      </c>
      <c r="AX712" s="546">
        <f t="shared" si="546"/>
        <v>0</v>
      </c>
      <c r="AY712" s="560">
        <v>0</v>
      </c>
      <c r="AZ712" s="546">
        <f t="shared" si="590"/>
        <v>0</v>
      </c>
      <c r="BA712" s="546">
        <f t="shared" si="591"/>
        <v>0</v>
      </c>
      <c r="BB712" s="560">
        <v>3.472222222222222E-3</v>
      </c>
      <c r="BC712" s="546">
        <f t="shared" si="585"/>
        <v>0</v>
      </c>
      <c r="BD712" s="546">
        <f t="shared" si="586"/>
        <v>5</v>
      </c>
      <c r="BE712" s="560">
        <v>5.9027777777777783E-2</v>
      </c>
      <c r="BF712" s="546">
        <f t="shared" si="592"/>
        <v>1</v>
      </c>
      <c r="BG712" s="546">
        <f t="shared" si="593"/>
        <v>25</v>
      </c>
      <c r="BH712" s="560">
        <v>0</v>
      </c>
      <c r="BI712" s="637">
        <f t="shared" si="587"/>
        <v>0</v>
      </c>
      <c r="BJ712" s="637">
        <f t="shared" si="588"/>
        <v>0</v>
      </c>
      <c r="BK712" s="642">
        <f t="shared" si="579"/>
        <v>62.779661016949156</v>
      </c>
    </row>
    <row r="713" spans="1:63" x14ac:dyDescent="0.25">
      <c r="A713" s="615">
        <v>40906</v>
      </c>
      <c r="B713" s="616">
        <v>12</v>
      </c>
      <c r="C713" s="617">
        <v>1</v>
      </c>
      <c r="D713" s="618" t="s">
        <v>524</v>
      </c>
      <c r="E713" s="618" t="s">
        <v>276</v>
      </c>
      <c r="F713" s="536">
        <v>3584</v>
      </c>
      <c r="G713" s="617">
        <v>59</v>
      </c>
      <c r="H713" s="617">
        <v>0</v>
      </c>
      <c r="I713" s="560">
        <v>0.875</v>
      </c>
      <c r="J713" s="560">
        <v>0.875</v>
      </c>
      <c r="K713" s="342">
        <v>0.89583333333333337</v>
      </c>
      <c r="L713" s="565">
        <f t="shared" si="514"/>
        <v>2.083333333333337E-2</v>
      </c>
      <c r="M713" s="342">
        <v>0.90625</v>
      </c>
      <c r="N713" s="565">
        <f t="shared" si="515"/>
        <v>1.041666666666663E-2</v>
      </c>
      <c r="O713" s="342">
        <v>1.1180555555555556</v>
      </c>
      <c r="P713" s="565">
        <f t="shared" si="516"/>
        <v>0.21180555555555558</v>
      </c>
      <c r="Q713" s="342">
        <v>1.125</v>
      </c>
      <c r="R713" s="342">
        <v>1.2916666666666667</v>
      </c>
      <c r="S713" s="9">
        <f t="shared" si="572"/>
        <v>0.16666666666666674</v>
      </c>
      <c r="T713" s="342">
        <v>1.125</v>
      </c>
      <c r="U713" s="342">
        <v>1.2916666666666667</v>
      </c>
      <c r="V713" s="9">
        <f t="shared" ref="V713:V751" si="594">U713-T713</f>
        <v>0.16666666666666674</v>
      </c>
      <c r="W713" s="342">
        <v>1.375</v>
      </c>
      <c r="X713" s="9">
        <f t="shared" si="589"/>
        <v>8.3333333333333259E-2</v>
      </c>
      <c r="Y713" s="342">
        <v>1.2986111111111112</v>
      </c>
      <c r="Z713" s="155">
        <f>Y713-R713</f>
        <v>6.9444444444444198E-3</v>
      </c>
      <c r="AA713" s="342">
        <v>1.4652777777777777</v>
      </c>
      <c r="AB713" s="565">
        <f t="shared" si="577"/>
        <v>0.16666666666666652</v>
      </c>
      <c r="AC713" s="342">
        <v>1.4652777777777777</v>
      </c>
      <c r="AD713" s="342">
        <v>1.4652777777777777</v>
      </c>
      <c r="AE713" s="9">
        <f t="shared" ref="AE713:AE751" si="595">AD713-AC713</f>
        <v>0</v>
      </c>
      <c r="AF713" s="342">
        <v>1.4722222222222223</v>
      </c>
      <c r="AG713" s="342">
        <v>1.4756944444444444</v>
      </c>
      <c r="AH713" s="9">
        <f t="shared" si="517"/>
        <v>3.4722222222220989E-3</v>
      </c>
      <c r="AI713" s="154">
        <f t="shared" si="420"/>
        <v>0</v>
      </c>
      <c r="AJ713" s="154">
        <f t="shared" si="421"/>
        <v>5</v>
      </c>
      <c r="AK713" s="342">
        <v>1.4756944444444444</v>
      </c>
      <c r="AL713" s="342">
        <v>1.4791666666666667</v>
      </c>
      <c r="AM713" s="9">
        <f t="shared" si="547"/>
        <v>3.4722222222223209E-3</v>
      </c>
      <c r="AN713" s="568">
        <f t="shared" si="518"/>
        <v>0.60416666666666674</v>
      </c>
      <c r="AO713" s="10">
        <f t="shared" si="548"/>
        <v>14</v>
      </c>
      <c r="AP713" s="10">
        <f t="shared" si="549"/>
        <v>30</v>
      </c>
      <c r="AQ713" s="565">
        <f t="shared" si="578"/>
        <v>5.9027777777777624E-2</v>
      </c>
      <c r="AR713" s="10">
        <f t="shared" ref="AR713:AR751" si="596">HOUR(AQ713)</f>
        <v>1</v>
      </c>
      <c r="AS713" s="10">
        <f t="shared" ref="AS713:AS751" si="597">MINUTE(AQ713)</f>
        <v>25</v>
      </c>
      <c r="AT713" s="560">
        <v>0</v>
      </c>
      <c r="AU713" s="560">
        <v>1.7361111111111112E-2</v>
      </c>
      <c r="AV713" s="560">
        <v>0</v>
      </c>
      <c r="AW713" s="546">
        <f t="shared" si="584"/>
        <v>0</v>
      </c>
      <c r="AX713" s="546">
        <f t="shared" si="546"/>
        <v>0</v>
      </c>
      <c r="AY713" s="560">
        <v>8.3333333333333329E-2</v>
      </c>
      <c r="AZ713" s="546">
        <f t="shared" si="590"/>
        <v>2</v>
      </c>
      <c r="BA713" s="546">
        <f t="shared" si="591"/>
        <v>0</v>
      </c>
      <c r="BB713" s="560">
        <v>0</v>
      </c>
      <c r="BC713" s="546">
        <f t="shared" si="585"/>
        <v>0</v>
      </c>
      <c r="BD713" s="546">
        <f t="shared" si="586"/>
        <v>0</v>
      </c>
      <c r="BE713" s="560">
        <v>6.9444444444444441E-3</v>
      </c>
      <c r="BF713" s="546">
        <f t="shared" si="592"/>
        <v>0</v>
      </c>
      <c r="BG713" s="546">
        <f t="shared" si="593"/>
        <v>10</v>
      </c>
      <c r="BH713" s="560">
        <v>0</v>
      </c>
      <c r="BI713" s="637">
        <f t="shared" ref="BI713:BI751" si="598">HOUR(BH713)</f>
        <v>0</v>
      </c>
      <c r="BJ713" s="637">
        <f t="shared" ref="BJ713:BJ751" si="599">MINUTE(BH713)</f>
        <v>0</v>
      </c>
      <c r="BK713" s="642">
        <f t="shared" si="579"/>
        <v>60.745762711864408</v>
      </c>
    </row>
    <row r="714" spans="1:63" x14ac:dyDescent="0.25">
      <c r="A714" s="615">
        <v>40906</v>
      </c>
      <c r="B714" s="616">
        <v>12</v>
      </c>
      <c r="C714" s="617">
        <v>24</v>
      </c>
      <c r="D714" s="618" t="s">
        <v>243</v>
      </c>
      <c r="E714" s="618" t="s">
        <v>419</v>
      </c>
      <c r="F714" s="536">
        <v>3613</v>
      </c>
      <c r="G714" s="617">
        <v>57</v>
      </c>
      <c r="H714" s="617">
        <v>2</v>
      </c>
      <c r="I714" s="560">
        <v>2.7777777777777776E-2</v>
      </c>
      <c r="J714" s="560">
        <v>2.7777777777777776E-2</v>
      </c>
      <c r="K714" s="342">
        <v>0.20138888888888887</v>
      </c>
      <c r="L714" s="565">
        <f t="shared" ref="L714:L777" si="600">K714-J714</f>
        <v>0.1736111111111111</v>
      </c>
      <c r="M714" s="342">
        <v>0.21875</v>
      </c>
      <c r="N714" s="565">
        <f t="shared" ref="N714:N777" si="601">M714-K714</f>
        <v>1.7361111111111133E-2</v>
      </c>
      <c r="O714" s="342">
        <v>0.2673611111111111</v>
      </c>
      <c r="P714" s="565">
        <f t="shared" ref="P714:P777" si="602">O714-M714</f>
        <v>4.8611111111111105E-2</v>
      </c>
      <c r="Q714" s="342">
        <v>0.33333333333333331</v>
      </c>
      <c r="R714" s="342">
        <v>0.38194444444444442</v>
      </c>
      <c r="S714" s="9">
        <f t="shared" si="572"/>
        <v>4.8611111111111105E-2</v>
      </c>
      <c r="T714" s="342">
        <v>0.33333333333333331</v>
      </c>
      <c r="U714" s="342">
        <v>0.38194444444444442</v>
      </c>
      <c r="V714" s="9">
        <f t="shared" si="594"/>
        <v>4.8611111111111105E-2</v>
      </c>
      <c r="W714" s="342">
        <v>0.48958333333333331</v>
      </c>
      <c r="X714" s="9">
        <f t="shared" si="589"/>
        <v>0.1076388888888889</v>
      </c>
      <c r="Y714" s="342">
        <v>0.49583333333333335</v>
      </c>
      <c r="Z714" s="155">
        <f t="shared" ref="Z714:Z722" si="603">Y714-W714</f>
        <v>6.2500000000000333E-3</v>
      </c>
      <c r="AA714" s="342">
        <v>0.56597222222222221</v>
      </c>
      <c r="AB714" s="565">
        <f t="shared" si="577"/>
        <v>7.0138888888888862E-2</v>
      </c>
      <c r="AC714" s="342">
        <v>0.56597222222222221</v>
      </c>
      <c r="AD714" s="342">
        <v>0.56597222222222221</v>
      </c>
      <c r="AE714" s="9">
        <f t="shared" si="595"/>
        <v>0</v>
      </c>
      <c r="AF714" s="342">
        <v>0.57291666666666663</v>
      </c>
      <c r="AG714" s="342">
        <v>0.57638888888888895</v>
      </c>
      <c r="AH714" s="9">
        <f t="shared" ref="AH714:AH777" si="604">AG714-AF714</f>
        <v>3.4722222222223209E-3</v>
      </c>
      <c r="AI714" s="154">
        <f t="shared" si="420"/>
        <v>0</v>
      </c>
      <c r="AJ714" s="154">
        <f t="shared" si="421"/>
        <v>5</v>
      </c>
      <c r="AK714" s="342">
        <v>0.57638888888888895</v>
      </c>
      <c r="AL714" s="342">
        <v>0.57986111111111105</v>
      </c>
      <c r="AM714" s="9">
        <f t="shared" si="547"/>
        <v>3.4722222222220989E-3</v>
      </c>
      <c r="AN714" s="568">
        <f t="shared" ref="AN714:AN777" si="605">AL714-I714</f>
        <v>0.55208333333333326</v>
      </c>
      <c r="AO714" s="10">
        <f t="shared" si="548"/>
        <v>13</v>
      </c>
      <c r="AP714" s="10">
        <f t="shared" si="549"/>
        <v>15</v>
      </c>
      <c r="AQ714" s="565">
        <f t="shared" si="578"/>
        <v>5.5555555555555532E-2</v>
      </c>
      <c r="AR714" s="10">
        <f t="shared" si="596"/>
        <v>1</v>
      </c>
      <c r="AS714" s="10">
        <f t="shared" si="597"/>
        <v>20</v>
      </c>
      <c r="AT714" s="560">
        <v>0</v>
      </c>
      <c r="AU714" s="560">
        <v>0</v>
      </c>
      <c r="AV714" s="560">
        <v>2.0833333333333333E-3</v>
      </c>
      <c r="AW714" s="546">
        <f t="shared" si="584"/>
        <v>0</v>
      </c>
      <c r="AX714" s="546">
        <f t="shared" si="546"/>
        <v>3</v>
      </c>
      <c r="AY714" s="560">
        <v>0</v>
      </c>
      <c r="AZ714" s="546">
        <f t="shared" si="590"/>
        <v>0</v>
      </c>
      <c r="BA714" s="546">
        <f t="shared" si="591"/>
        <v>0</v>
      </c>
      <c r="BB714" s="560">
        <v>0</v>
      </c>
      <c r="BC714" s="546">
        <f t="shared" si="585"/>
        <v>0</v>
      </c>
      <c r="BD714" s="546">
        <f t="shared" si="586"/>
        <v>0</v>
      </c>
      <c r="BE714" s="560">
        <v>1.2499999999999999E-2</v>
      </c>
      <c r="BF714" s="546">
        <f t="shared" si="592"/>
        <v>0</v>
      </c>
      <c r="BG714" s="546">
        <f t="shared" si="593"/>
        <v>18</v>
      </c>
      <c r="BH714" s="560">
        <v>0</v>
      </c>
      <c r="BI714" s="637">
        <f t="shared" si="598"/>
        <v>0</v>
      </c>
      <c r="BJ714" s="637">
        <f t="shared" si="599"/>
        <v>0</v>
      </c>
      <c r="BK714" s="642">
        <f t="shared" si="579"/>
        <v>63.385964912280699</v>
      </c>
    </row>
    <row r="715" spans="1:63" x14ac:dyDescent="0.25">
      <c r="A715" s="615">
        <v>40906</v>
      </c>
      <c r="B715" s="616">
        <v>12</v>
      </c>
      <c r="C715" s="617">
        <v>43</v>
      </c>
      <c r="D715" s="618" t="s">
        <v>33</v>
      </c>
      <c r="E715" s="618" t="s">
        <v>444</v>
      </c>
      <c r="F715" s="536">
        <v>3152</v>
      </c>
      <c r="G715" s="617">
        <v>49</v>
      </c>
      <c r="H715" s="617">
        <v>9</v>
      </c>
      <c r="I715" s="560">
        <v>0.78125</v>
      </c>
      <c r="J715" s="560">
        <v>0.78125</v>
      </c>
      <c r="K715" s="342">
        <v>0.78472222222222221</v>
      </c>
      <c r="L715" s="565">
        <f t="shared" si="600"/>
        <v>3.4722222222222099E-3</v>
      </c>
      <c r="M715" s="342">
        <v>0.79166666666666663</v>
      </c>
      <c r="N715" s="565">
        <f t="shared" si="601"/>
        <v>6.9444444444444198E-3</v>
      </c>
      <c r="O715" s="342">
        <v>0.81597222222222221</v>
      </c>
      <c r="P715" s="565">
        <f t="shared" si="602"/>
        <v>2.430555555555558E-2</v>
      </c>
      <c r="Q715" s="342">
        <v>0.81944444444444453</v>
      </c>
      <c r="R715" s="342">
        <v>0.87152777777777779</v>
      </c>
      <c r="S715" s="9">
        <f t="shared" si="572"/>
        <v>5.2083333333333259E-2</v>
      </c>
      <c r="T715" s="342">
        <v>0.81944444444444453</v>
      </c>
      <c r="U715" s="342">
        <v>0.87152777777777779</v>
      </c>
      <c r="V715" s="9">
        <f t="shared" si="594"/>
        <v>5.2083333333333259E-2</v>
      </c>
      <c r="W715" s="342">
        <v>0.87291666666666667</v>
      </c>
      <c r="X715" s="9">
        <f t="shared" si="589"/>
        <v>1.388888888888884E-3</v>
      </c>
      <c r="Y715" s="342">
        <v>0.87361111111111101</v>
      </c>
      <c r="Z715" s="155">
        <f t="shared" si="603"/>
        <v>6.9444444444433095E-4</v>
      </c>
      <c r="AA715" s="342">
        <v>0.95763888888888893</v>
      </c>
      <c r="AB715" s="565">
        <f t="shared" si="577"/>
        <v>8.4027777777777923E-2</v>
      </c>
      <c r="AC715" s="342">
        <v>0.95763888888888893</v>
      </c>
      <c r="AD715" s="342">
        <v>0.95763888888888893</v>
      </c>
      <c r="AE715" s="9">
        <f t="shared" si="595"/>
        <v>0</v>
      </c>
      <c r="AF715" s="342">
        <v>0.96527777777777779</v>
      </c>
      <c r="AG715" s="342">
        <v>0.96875</v>
      </c>
      <c r="AH715" s="9">
        <f t="shared" si="604"/>
        <v>3.4722222222222099E-3</v>
      </c>
      <c r="AI715" s="154">
        <f t="shared" si="420"/>
        <v>0</v>
      </c>
      <c r="AJ715" s="154">
        <f t="shared" si="421"/>
        <v>5</v>
      </c>
      <c r="AK715" s="342">
        <v>0.96875</v>
      </c>
      <c r="AL715" s="342">
        <v>0.97222222222222221</v>
      </c>
      <c r="AM715" s="9">
        <f t="shared" si="547"/>
        <v>3.4722222222222099E-3</v>
      </c>
      <c r="AN715" s="568">
        <f t="shared" si="605"/>
        <v>0.19097222222222221</v>
      </c>
      <c r="AO715" s="10">
        <f t="shared" si="548"/>
        <v>4</v>
      </c>
      <c r="AP715" s="10">
        <f t="shared" si="549"/>
        <v>35</v>
      </c>
      <c r="AQ715" s="565">
        <f t="shared" si="578"/>
        <v>4.3055555555555701E-2</v>
      </c>
      <c r="AR715" s="10">
        <f t="shared" si="596"/>
        <v>1</v>
      </c>
      <c r="AS715" s="10">
        <f t="shared" si="597"/>
        <v>2</v>
      </c>
      <c r="AT715" s="560">
        <v>0</v>
      </c>
      <c r="AU715" s="560">
        <v>0</v>
      </c>
      <c r="AV715" s="560">
        <v>0</v>
      </c>
      <c r="AW715" s="546">
        <f t="shared" si="584"/>
        <v>0</v>
      </c>
      <c r="AX715" s="546">
        <f t="shared" si="546"/>
        <v>0</v>
      </c>
      <c r="AY715" s="560">
        <v>0</v>
      </c>
      <c r="AZ715" s="546">
        <f t="shared" si="590"/>
        <v>0</v>
      </c>
      <c r="BA715" s="546">
        <f t="shared" si="591"/>
        <v>0</v>
      </c>
      <c r="BB715" s="560">
        <v>0</v>
      </c>
      <c r="BC715" s="546">
        <f t="shared" si="585"/>
        <v>0</v>
      </c>
      <c r="BD715" s="546">
        <f t="shared" si="586"/>
        <v>0</v>
      </c>
      <c r="BE715" s="560">
        <v>4.0972222222222222E-2</v>
      </c>
      <c r="BF715" s="546">
        <f t="shared" si="592"/>
        <v>0</v>
      </c>
      <c r="BG715" s="546">
        <f t="shared" si="593"/>
        <v>59</v>
      </c>
      <c r="BH715" s="560">
        <v>0</v>
      </c>
      <c r="BI715" s="637">
        <f t="shared" si="598"/>
        <v>0</v>
      </c>
      <c r="BJ715" s="637">
        <f t="shared" si="599"/>
        <v>0</v>
      </c>
      <c r="BK715" s="642">
        <f t="shared" si="579"/>
        <v>64.326530612244895</v>
      </c>
    </row>
    <row r="716" spans="1:63" x14ac:dyDescent="0.25">
      <c r="A716" s="615">
        <v>40907</v>
      </c>
      <c r="B716" s="616">
        <v>12</v>
      </c>
      <c r="C716" s="617">
        <v>44</v>
      </c>
      <c r="D716" s="618" t="s">
        <v>33</v>
      </c>
      <c r="E716" s="618" t="s">
        <v>236</v>
      </c>
      <c r="F716" s="536">
        <v>3633.49</v>
      </c>
      <c r="G716" s="617">
        <v>57</v>
      </c>
      <c r="H716" s="617">
        <v>1</v>
      </c>
      <c r="I716" s="560">
        <v>0.85416666666666663</v>
      </c>
      <c r="J716" s="560">
        <v>0.85416666666666663</v>
      </c>
      <c r="K716" s="342">
        <v>0.85763888888888884</v>
      </c>
      <c r="L716" s="565">
        <f t="shared" si="600"/>
        <v>3.4722222222222099E-3</v>
      </c>
      <c r="M716" s="342">
        <v>0.86458333333333337</v>
      </c>
      <c r="N716" s="565">
        <f t="shared" si="601"/>
        <v>6.9444444444445308E-3</v>
      </c>
      <c r="O716" s="342">
        <v>0.91666666666666663</v>
      </c>
      <c r="P716" s="565">
        <f t="shared" si="602"/>
        <v>5.2083333333333259E-2</v>
      </c>
      <c r="Q716" s="342">
        <v>0.93055555555555547</v>
      </c>
      <c r="R716" s="342">
        <v>1.0520833333333333</v>
      </c>
      <c r="S716" s="9">
        <f t="shared" si="572"/>
        <v>0.12152777777777779</v>
      </c>
      <c r="T716" s="342">
        <v>0.93055555555555547</v>
      </c>
      <c r="U716" s="342">
        <v>1.0520833333333333</v>
      </c>
      <c r="V716" s="9">
        <f t="shared" si="594"/>
        <v>0.12152777777777779</v>
      </c>
      <c r="W716" s="342">
        <v>1.0541666666666667</v>
      </c>
      <c r="X716" s="9">
        <f t="shared" si="589"/>
        <v>2.083333333333437E-3</v>
      </c>
      <c r="Y716" s="342">
        <v>1.0541666666666667</v>
      </c>
      <c r="Z716" s="155">
        <f t="shared" si="603"/>
        <v>0</v>
      </c>
      <c r="AA716" s="342">
        <v>1.148611111111111</v>
      </c>
      <c r="AB716" s="565">
        <f t="shared" si="577"/>
        <v>9.4444444444444331E-2</v>
      </c>
      <c r="AC716" s="342">
        <v>1.148611111111111</v>
      </c>
      <c r="AD716" s="342">
        <v>1.148611111111111</v>
      </c>
      <c r="AE716" s="9">
        <f t="shared" si="595"/>
        <v>0</v>
      </c>
      <c r="AF716" s="342">
        <v>1.15625</v>
      </c>
      <c r="AG716" s="342">
        <v>1.1597222222222221</v>
      </c>
      <c r="AH716" s="9">
        <f t="shared" si="604"/>
        <v>3.4722222222220989E-3</v>
      </c>
      <c r="AI716" s="154">
        <f t="shared" si="420"/>
        <v>0</v>
      </c>
      <c r="AJ716" s="154">
        <f t="shared" si="421"/>
        <v>5</v>
      </c>
      <c r="AK716" s="342">
        <v>1.1597222222222221</v>
      </c>
      <c r="AL716" s="342">
        <v>1.1631944444444444</v>
      </c>
      <c r="AM716" s="9">
        <f t="shared" si="547"/>
        <v>3.4722222222223209E-3</v>
      </c>
      <c r="AN716" s="568">
        <f t="shared" si="605"/>
        <v>0.30902777777777779</v>
      </c>
      <c r="AO716" s="10">
        <f t="shared" si="548"/>
        <v>7</v>
      </c>
      <c r="AP716" s="10">
        <f t="shared" si="549"/>
        <v>25</v>
      </c>
      <c r="AQ716" s="565">
        <f t="shared" si="578"/>
        <v>5.2083333333333225E-2</v>
      </c>
      <c r="AR716" s="10">
        <f t="shared" si="596"/>
        <v>1</v>
      </c>
      <c r="AS716" s="10">
        <f t="shared" si="597"/>
        <v>15</v>
      </c>
      <c r="AT716" s="560">
        <v>0</v>
      </c>
      <c r="AU716" s="560">
        <v>0</v>
      </c>
      <c r="AV716" s="560">
        <v>0</v>
      </c>
      <c r="AW716" s="546">
        <f>HOUR(AV716)</f>
        <v>0</v>
      </c>
      <c r="AX716" s="546">
        <f t="shared" si="546"/>
        <v>0</v>
      </c>
      <c r="AY716" s="560">
        <v>0</v>
      </c>
      <c r="AZ716" s="546">
        <f t="shared" ref="AZ716:AZ762" si="606">HOUR(AY716)</f>
        <v>0</v>
      </c>
      <c r="BA716" s="546">
        <f t="shared" ref="BA716:BA762" si="607">MINUTE(AY716)</f>
        <v>0</v>
      </c>
      <c r="BB716" s="560">
        <v>0</v>
      </c>
      <c r="BC716" s="546">
        <f t="shared" ref="BC716:BC751" si="608">HOUR(BB716)</f>
        <v>0</v>
      </c>
      <c r="BD716" s="546">
        <f t="shared" ref="BD716:BD751" si="609">MINUTE(BB716)</f>
        <v>0</v>
      </c>
      <c r="BE716" s="560">
        <v>4.2361111111111106E-2</v>
      </c>
      <c r="BF716" s="546">
        <f t="shared" si="592"/>
        <v>1</v>
      </c>
      <c r="BG716" s="546">
        <f t="shared" si="593"/>
        <v>1</v>
      </c>
      <c r="BH716" s="560">
        <v>0</v>
      </c>
      <c r="BI716" s="637">
        <f t="shared" si="598"/>
        <v>0</v>
      </c>
      <c r="BJ716" s="637">
        <f t="shared" si="599"/>
        <v>0</v>
      </c>
      <c r="BK716" s="642">
        <f t="shared" si="579"/>
        <v>63.745438596491226</v>
      </c>
    </row>
    <row r="717" spans="1:63" x14ac:dyDescent="0.25">
      <c r="A717" s="615">
        <v>40908</v>
      </c>
      <c r="B717" s="616">
        <v>12</v>
      </c>
      <c r="C717" s="617">
        <v>45</v>
      </c>
      <c r="D717" s="618" t="s">
        <v>33</v>
      </c>
      <c r="E717" s="618" t="s">
        <v>236</v>
      </c>
      <c r="F717" s="536">
        <v>2685.38</v>
      </c>
      <c r="G717" s="617">
        <v>45</v>
      </c>
      <c r="H717" s="617">
        <v>0</v>
      </c>
      <c r="I717" s="560">
        <v>0.8125</v>
      </c>
      <c r="J717" s="560">
        <v>0.8125</v>
      </c>
      <c r="K717" s="342">
        <v>0.81944444444444453</v>
      </c>
      <c r="L717" s="565">
        <f t="shared" si="600"/>
        <v>6.9444444444445308E-3</v>
      </c>
      <c r="M717" s="342">
        <v>0.82986111111111116</v>
      </c>
      <c r="N717" s="565">
        <f t="shared" si="601"/>
        <v>1.041666666666663E-2</v>
      </c>
      <c r="O717" s="342">
        <v>0.875</v>
      </c>
      <c r="P717" s="565">
        <f t="shared" si="602"/>
        <v>4.513888888888884E-2</v>
      </c>
      <c r="Q717" s="342">
        <v>0.87847222222222221</v>
      </c>
      <c r="R717" s="342">
        <v>0.96111111111111114</v>
      </c>
      <c r="S717" s="9">
        <f t="shared" si="572"/>
        <v>8.2638888888888928E-2</v>
      </c>
      <c r="T717" s="342">
        <v>0.87847222222222221</v>
      </c>
      <c r="U717" s="342">
        <v>0.96111111111111114</v>
      </c>
      <c r="V717" s="9">
        <f t="shared" si="594"/>
        <v>8.2638888888888928E-2</v>
      </c>
      <c r="W717" s="342">
        <v>0.96458333333333324</v>
      </c>
      <c r="X717" s="9">
        <f t="shared" si="589"/>
        <v>3.4722222222220989E-3</v>
      </c>
      <c r="Y717" s="342">
        <v>0.96527777777777779</v>
      </c>
      <c r="Z717" s="155">
        <f t="shared" si="603"/>
        <v>6.94444444444553E-4</v>
      </c>
      <c r="AA717" s="342">
        <v>1.0486111111111112</v>
      </c>
      <c r="AB717" s="565">
        <f t="shared" si="577"/>
        <v>8.333333333333337E-2</v>
      </c>
      <c r="AC717" s="342">
        <v>1.0486111111111112</v>
      </c>
      <c r="AD717" s="342">
        <v>1.0486111111111112</v>
      </c>
      <c r="AE717" s="9">
        <f t="shared" si="595"/>
        <v>0</v>
      </c>
      <c r="AF717" s="342">
        <v>1.0555555555555556</v>
      </c>
      <c r="AG717" s="342">
        <v>1.0590277777777779</v>
      </c>
      <c r="AH717" s="9">
        <f t="shared" si="604"/>
        <v>3.4722222222223209E-3</v>
      </c>
      <c r="AI717" s="154">
        <f t="shared" si="420"/>
        <v>0</v>
      </c>
      <c r="AJ717" s="154">
        <f t="shared" si="421"/>
        <v>5</v>
      </c>
      <c r="AK717" s="342">
        <v>1.0590277777777779</v>
      </c>
      <c r="AL717" s="342">
        <v>1.0625</v>
      </c>
      <c r="AM717" s="9">
        <f t="shared" si="547"/>
        <v>3.4722222222220989E-3</v>
      </c>
      <c r="AN717" s="568">
        <f t="shared" si="605"/>
        <v>0.25</v>
      </c>
      <c r="AO717" s="10">
        <f>HOUR(AN717)</f>
        <v>6</v>
      </c>
      <c r="AP717" s="10">
        <f>MINUTE(AN717)</f>
        <v>0</v>
      </c>
      <c r="AQ717" s="565">
        <f t="shared" si="578"/>
        <v>3.8194444444444482E-2</v>
      </c>
      <c r="AR717" s="10">
        <f t="shared" si="596"/>
        <v>0</v>
      </c>
      <c r="AS717" s="10">
        <f t="shared" si="597"/>
        <v>55</v>
      </c>
      <c r="AT717" s="560">
        <v>0</v>
      </c>
      <c r="AU717" s="560">
        <v>8.3333333333333332E-3</v>
      </c>
      <c r="AV717" s="560">
        <v>0</v>
      </c>
      <c r="AW717" s="546">
        <f t="shared" ref="AW717:AW723" si="610">HOUR(AV717)</f>
        <v>0</v>
      </c>
      <c r="AX717" s="546">
        <f t="shared" si="546"/>
        <v>0</v>
      </c>
      <c r="AY717" s="560">
        <v>0</v>
      </c>
      <c r="AZ717" s="546">
        <f t="shared" si="606"/>
        <v>0</v>
      </c>
      <c r="BA717" s="546">
        <f t="shared" si="607"/>
        <v>0</v>
      </c>
      <c r="BB717" s="560">
        <v>0</v>
      </c>
      <c r="BC717" s="546">
        <f t="shared" si="608"/>
        <v>0</v>
      </c>
      <c r="BD717" s="546">
        <f t="shared" si="609"/>
        <v>0</v>
      </c>
      <c r="BE717" s="560">
        <v>3.6805555555555557E-2</v>
      </c>
      <c r="BF717" s="546">
        <f t="shared" si="592"/>
        <v>0</v>
      </c>
      <c r="BG717" s="546">
        <f t="shared" si="593"/>
        <v>53</v>
      </c>
      <c r="BH717" s="560">
        <v>0</v>
      </c>
      <c r="BI717" s="637">
        <f t="shared" si="598"/>
        <v>0</v>
      </c>
      <c r="BJ717" s="637">
        <f t="shared" si="599"/>
        <v>0</v>
      </c>
      <c r="BK717" s="642">
        <f t="shared" si="579"/>
        <v>59.675111111111114</v>
      </c>
    </row>
    <row r="718" spans="1:63" ht="30" x14ac:dyDescent="0.25">
      <c r="A718" s="615">
        <v>40908</v>
      </c>
      <c r="B718" s="616">
        <v>12</v>
      </c>
      <c r="C718" s="617">
        <v>25</v>
      </c>
      <c r="D718" s="618" t="s">
        <v>243</v>
      </c>
      <c r="E718" s="618" t="s">
        <v>537</v>
      </c>
      <c r="F718" s="536">
        <v>3607.86</v>
      </c>
      <c r="G718" s="617">
        <v>57</v>
      </c>
      <c r="H718" s="617">
        <v>2</v>
      </c>
      <c r="I718" s="560">
        <v>0.98958333333333337</v>
      </c>
      <c r="J718" s="560">
        <v>0.98958333333333337</v>
      </c>
      <c r="K718" s="342">
        <v>0.99305555555555547</v>
      </c>
      <c r="L718" s="565">
        <f t="shared" si="600"/>
        <v>3.4722222222220989E-3</v>
      </c>
      <c r="M718" s="342">
        <v>1.0034722222222221</v>
      </c>
      <c r="N718" s="565">
        <f t="shared" si="601"/>
        <v>1.041666666666663E-2</v>
      </c>
      <c r="O718" s="342">
        <v>1.0381944444444444</v>
      </c>
      <c r="P718" s="565">
        <f t="shared" si="602"/>
        <v>3.4722222222222321E-2</v>
      </c>
      <c r="Q718" s="342">
        <v>1.0451388888888888</v>
      </c>
      <c r="R718" s="342">
        <v>1.1076388888888888</v>
      </c>
      <c r="S718" s="9">
        <f t="shared" si="572"/>
        <v>6.25E-2</v>
      </c>
      <c r="T718" s="342">
        <v>1.0451388888888888</v>
      </c>
      <c r="U718" s="342">
        <v>1.1076388888888888</v>
      </c>
      <c r="V718" s="9">
        <f t="shared" si="594"/>
        <v>6.25E-2</v>
      </c>
      <c r="W718" s="342">
        <v>1.1097222222222223</v>
      </c>
      <c r="X718" s="9">
        <f t="shared" si="589"/>
        <v>2.083333333333437E-3</v>
      </c>
      <c r="Y718" s="342">
        <v>1.1104166666666666</v>
      </c>
      <c r="Z718" s="155">
        <f t="shared" si="603"/>
        <v>6.9444444444433095E-4</v>
      </c>
      <c r="AA718" s="342">
        <v>1.211111111111111</v>
      </c>
      <c r="AB718" s="565">
        <f t="shared" si="577"/>
        <v>0.10069444444444442</v>
      </c>
      <c r="AC718" s="342">
        <v>1.211111111111111</v>
      </c>
      <c r="AD718" s="342">
        <v>1.211111111111111</v>
      </c>
      <c r="AE718" s="9">
        <f t="shared" si="595"/>
        <v>0</v>
      </c>
      <c r="AF718" s="342">
        <v>1.21875</v>
      </c>
      <c r="AG718" s="342">
        <v>1.2222222222222221</v>
      </c>
      <c r="AH718" s="9">
        <f t="shared" si="604"/>
        <v>3.4722222222220989E-3</v>
      </c>
      <c r="AI718" s="154">
        <f t="shared" si="420"/>
        <v>0</v>
      </c>
      <c r="AJ718" s="154">
        <f t="shared" si="421"/>
        <v>5</v>
      </c>
      <c r="AK718" s="342">
        <v>1.2222222222222221</v>
      </c>
      <c r="AL718" s="342">
        <v>1.2256944444444444</v>
      </c>
      <c r="AM718" s="9">
        <f t="shared" si="547"/>
        <v>3.4722222222223209E-3</v>
      </c>
      <c r="AN718" s="568">
        <f t="shared" si="605"/>
        <v>0.23611111111111105</v>
      </c>
      <c r="AO718" s="10">
        <f>HOUR(AN718)</f>
        <v>5</v>
      </c>
      <c r="AP718" s="10">
        <f>MINUTE(AN718)</f>
        <v>40</v>
      </c>
      <c r="AQ718" s="565">
        <f t="shared" si="578"/>
        <v>6.8749999999999978E-2</v>
      </c>
      <c r="AR718" s="10">
        <f t="shared" si="596"/>
        <v>1</v>
      </c>
      <c r="AS718" s="10">
        <f t="shared" si="597"/>
        <v>39</v>
      </c>
      <c r="AT718" s="560">
        <v>0</v>
      </c>
      <c r="AU718" s="560">
        <v>4.8611111111111112E-3</v>
      </c>
      <c r="AV718" s="560">
        <v>0</v>
      </c>
      <c r="AW718" s="546">
        <f t="shared" si="610"/>
        <v>0</v>
      </c>
      <c r="AX718" s="546">
        <f t="shared" si="546"/>
        <v>0</v>
      </c>
      <c r="AY718" s="560">
        <v>0</v>
      </c>
      <c r="AZ718" s="546">
        <f t="shared" si="606"/>
        <v>0</v>
      </c>
      <c r="BA718" s="546">
        <f t="shared" si="607"/>
        <v>0</v>
      </c>
      <c r="BB718" s="560">
        <v>0</v>
      </c>
      <c r="BC718" s="546">
        <f t="shared" si="608"/>
        <v>0</v>
      </c>
      <c r="BD718" s="546">
        <f t="shared" si="609"/>
        <v>0</v>
      </c>
      <c r="BE718" s="560">
        <v>2.7083333333333334E-2</v>
      </c>
      <c r="BF718" s="546">
        <f t="shared" si="592"/>
        <v>0</v>
      </c>
      <c r="BG718" s="546">
        <f t="shared" si="593"/>
        <v>39</v>
      </c>
      <c r="BH718" s="560">
        <v>0</v>
      </c>
      <c r="BI718" s="637">
        <f t="shared" si="598"/>
        <v>0</v>
      </c>
      <c r="BJ718" s="637">
        <f t="shared" si="599"/>
        <v>0</v>
      </c>
      <c r="BK718" s="642">
        <f t="shared" si="579"/>
        <v>63.295789473684209</v>
      </c>
    </row>
    <row r="719" spans="1:63" x14ac:dyDescent="0.25">
      <c r="A719" s="581">
        <v>40909</v>
      </c>
      <c r="B719" s="619">
        <v>1</v>
      </c>
      <c r="C719" s="582">
        <v>1</v>
      </c>
      <c r="D719" s="583" t="s">
        <v>346</v>
      </c>
      <c r="E719" s="583" t="s">
        <v>225</v>
      </c>
      <c r="F719" s="526">
        <v>3508.7</v>
      </c>
      <c r="G719" s="582">
        <v>57</v>
      </c>
      <c r="H719" s="582">
        <v>0</v>
      </c>
      <c r="I719" s="550">
        <v>5.2083333333333336E-2</v>
      </c>
      <c r="J719" s="550">
        <v>5.2083333333333336E-2</v>
      </c>
      <c r="K719" s="160">
        <v>0.10069444444444443</v>
      </c>
      <c r="L719" s="565">
        <f t="shared" si="600"/>
        <v>4.8611111111111098E-2</v>
      </c>
      <c r="M719" s="160">
        <v>0.11458333333333333</v>
      </c>
      <c r="N719" s="565">
        <f t="shared" si="601"/>
        <v>1.3888888888888895E-2</v>
      </c>
      <c r="O719" s="160">
        <v>0.1423611111111111</v>
      </c>
      <c r="P719" s="565">
        <f t="shared" si="602"/>
        <v>2.7777777777777776E-2</v>
      </c>
      <c r="Q719" s="160">
        <v>0.14583333333333334</v>
      </c>
      <c r="R719" s="160">
        <v>0.23263888888888887</v>
      </c>
      <c r="S719" s="9">
        <f t="shared" si="572"/>
        <v>8.6805555555555525E-2</v>
      </c>
      <c r="T719" s="160">
        <v>0.14583333333333334</v>
      </c>
      <c r="U719" s="160">
        <v>0.23263888888888887</v>
      </c>
      <c r="V719" s="9">
        <f t="shared" si="594"/>
        <v>8.6805555555555525E-2</v>
      </c>
      <c r="W719" s="160">
        <v>0.23611111111111113</v>
      </c>
      <c r="X719" s="9">
        <f t="shared" si="589"/>
        <v>3.4722222222222654E-3</v>
      </c>
      <c r="Y719" s="160">
        <v>0.24513888888888888</v>
      </c>
      <c r="Z719" s="155">
        <f t="shared" si="603"/>
        <v>9.0277777777777457E-3</v>
      </c>
      <c r="AA719" s="160">
        <v>0.33333333333333331</v>
      </c>
      <c r="AB719" s="565">
        <f t="shared" si="577"/>
        <v>8.8194444444444436E-2</v>
      </c>
      <c r="AC719" s="160">
        <v>0.33333333333333331</v>
      </c>
      <c r="AD719" s="160">
        <v>0.33333333333333331</v>
      </c>
      <c r="AE719" s="9">
        <f t="shared" si="595"/>
        <v>0</v>
      </c>
      <c r="AF719" s="160">
        <v>0.34027777777777773</v>
      </c>
      <c r="AG719" s="160">
        <v>0.34236111111111112</v>
      </c>
      <c r="AH719" s="9">
        <f t="shared" si="604"/>
        <v>2.0833333333333814E-3</v>
      </c>
      <c r="AI719" s="154">
        <f t="shared" si="420"/>
        <v>0</v>
      </c>
      <c r="AJ719" s="154">
        <f t="shared" si="421"/>
        <v>3</v>
      </c>
      <c r="AK719" s="160">
        <v>0.34236111111111112</v>
      </c>
      <c r="AL719" s="160">
        <v>0.34375</v>
      </c>
      <c r="AM719" s="9">
        <f t="shared" si="547"/>
        <v>1.388888888888884E-3</v>
      </c>
      <c r="AN719" s="568">
        <f t="shared" si="605"/>
        <v>0.29166666666666669</v>
      </c>
      <c r="AO719" s="10">
        <f>HOUR(AN719)</f>
        <v>7</v>
      </c>
      <c r="AP719" s="10">
        <f>MINUTE(AN719)</f>
        <v>0</v>
      </c>
      <c r="AQ719" s="565">
        <f t="shared" si="578"/>
        <v>4.583333333333333E-2</v>
      </c>
      <c r="AR719" s="10">
        <f t="shared" si="596"/>
        <v>1</v>
      </c>
      <c r="AS719" s="10">
        <f t="shared" si="597"/>
        <v>6</v>
      </c>
      <c r="AT719" s="550">
        <v>0</v>
      </c>
      <c r="AU719" s="550">
        <v>0</v>
      </c>
      <c r="AV719" s="550">
        <v>0</v>
      </c>
      <c r="AW719" s="546">
        <f t="shared" si="610"/>
        <v>0</v>
      </c>
      <c r="AX719" s="546">
        <f t="shared" si="546"/>
        <v>0</v>
      </c>
      <c r="AY719" s="550">
        <v>0</v>
      </c>
      <c r="AZ719" s="546">
        <f t="shared" si="606"/>
        <v>0</v>
      </c>
      <c r="BA719" s="546">
        <f t="shared" si="607"/>
        <v>0</v>
      </c>
      <c r="BB719" s="550">
        <v>0</v>
      </c>
      <c r="BC719" s="546">
        <f t="shared" si="608"/>
        <v>0</v>
      </c>
      <c r="BD719" s="546">
        <f t="shared" si="609"/>
        <v>0</v>
      </c>
      <c r="BE719" s="550">
        <v>4.2361111111111106E-2</v>
      </c>
      <c r="BF719" s="546">
        <f t="shared" si="592"/>
        <v>1</v>
      </c>
      <c r="BG719" s="546">
        <f t="shared" si="593"/>
        <v>1</v>
      </c>
      <c r="BH719" s="550">
        <v>0</v>
      </c>
      <c r="BI719" s="637">
        <f t="shared" si="598"/>
        <v>0</v>
      </c>
      <c r="BJ719" s="637">
        <f t="shared" si="599"/>
        <v>0</v>
      </c>
      <c r="BK719" s="642">
        <f t="shared" si="579"/>
        <v>61.556140350877193</v>
      </c>
    </row>
    <row r="720" spans="1:63" x14ac:dyDescent="0.25">
      <c r="A720" s="581">
        <v>40909</v>
      </c>
      <c r="B720" s="619">
        <v>1</v>
      </c>
      <c r="C720" s="582">
        <v>1</v>
      </c>
      <c r="D720" s="583" t="s">
        <v>224</v>
      </c>
      <c r="E720" s="583" t="s">
        <v>225</v>
      </c>
      <c r="F720" s="526">
        <v>3764.55</v>
      </c>
      <c r="G720" s="582">
        <v>58</v>
      </c>
      <c r="H720" s="582">
        <v>1</v>
      </c>
      <c r="I720" s="550">
        <v>0.85416666666666663</v>
      </c>
      <c r="J720" s="550">
        <v>0.85416666666666663</v>
      </c>
      <c r="K720" s="160">
        <v>0.86111111111111116</v>
      </c>
      <c r="L720" s="565">
        <f t="shared" si="600"/>
        <v>6.9444444444445308E-3</v>
      </c>
      <c r="M720" s="160">
        <v>0.87152777777777779</v>
      </c>
      <c r="N720" s="565">
        <f t="shared" si="601"/>
        <v>1.041666666666663E-2</v>
      </c>
      <c r="O720" s="160">
        <v>0.95486111111111116</v>
      </c>
      <c r="P720" s="565">
        <f t="shared" si="602"/>
        <v>8.333333333333337E-2</v>
      </c>
      <c r="Q720" s="160">
        <v>0.95833333333333337</v>
      </c>
      <c r="R720" s="160">
        <v>0.99652777777777779</v>
      </c>
      <c r="S720" s="9">
        <f t="shared" si="572"/>
        <v>3.819444444444442E-2</v>
      </c>
      <c r="T720" s="160">
        <v>0.95833333333333337</v>
      </c>
      <c r="U720" s="160">
        <v>0.99652777777777779</v>
      </c>
      <c r="V720" s="9">
        <f t="shared" si="594"/>
        <v>3.819444444444442E-2</v>
      </c>
      <c r="W720" s="160">
        <v>1</v>
      </c>
      <c r="X720" s="9">
        <f t="shared" si="589"/>
        <v>3.4722222222222099E-3</v>
      </c>
      <c r="Y720" s="160">
        <v>1.0013888888888889</v>
      </c>
      <c r="Z720" s="155">
        <f t="shared" si="603"/>
        <v>1.388888888888884E-3</v>
      </c>
      <c r="AA720" s="160">
        <v>1.2402777777777778</v>
      </c>
      <c r="AB720" s="565">
        <f t="shared" si="577"/>
        <v>0.23888888888888893</v>
      </c>
      <c r="AC720" s="160">
        <v>1.2402777777777778</v>
      </c>
      <c r="AD720" s="160">
        <v>1.2402777777777778</v>
      </c>
      <c r="AE720" s="9">
        <f t="shared" si="595"/>
        <v>0</v>
      </c>
      <c r="AF720" s="160">
        <v>1.2458333333333333</v>
      </c>
      <c r="AG720" s="160">
        <v>1.2486111111111111</v>
      </c>
      <c r="AH720" s="9">
        <f t="shared" si="604"/>
        <v>2.7777777777777679E-3</v>
      </c>
      <c r="AI720" s="154">
        <f t="shared" si="420"/>
        <v>0</v>
      </c>
      <c r="AJ720" s="154">
        <f t="shared" si="421"/>
        <v>4</v>
      </c>
      <c r="AK720" s="160">
        <v>1.2486111111111111</v>
      </c>
      <c r="AL720" s="160">
        <v>1.25</v>
      </c>
      <c r="AM720" s="9">
        <f t="shared" si="547"/>
        <v>1.388888888888884E-3</v>
      </c>
      <c r="AN720" s="568">
        <f t="shared" si="605"/>
        <v>0.39583333333333337</v>
      </c>
      <c r="AO720" s="10">
        <f>HOUR(AN720)</f>
        <v>9</v>
      </c>
      <c r="AP720" s="10">
        <f>MINUTE(AN720)</f>
        <v>30</v>
      </c>
      <c r="AQ720" s="565">
        <f t="shared" si="578"/>
        <v>5.1388888888888928E-2</v>
      </c>
      <c r="AR720" s="10">
        <f t="shared" si="596"/>
        <v>1</v>
      </c>
      <c r="AS720" s="10">
        <f t="shared" si="597"/>
        <v>14</v>
      </c>
      <c r="AT720" s="550">
        <v>0</v>
      </c>
      <c r="AU720" s="550">
        <v>0</v>
      </c>
      <c r="AV720" s="550">
        <v>0</v>
      </c>
      <c r="AW720" s="546">
        <f t="shared" si="610"/>
        <v>0</v>
      </c>
      <c r="AX720" s="546">
        <f t="shared" si="546"/>
        <v>0</v>
      </c>
      <c r="AY720" s="550">
        <v>0</v>
      </c>
      <c r="AZ720" s="546">
        <f t="shared" si="606"/>
        <v>0</v>
      </c>
      <c r="BA720" s="546">
        <f t="shared" si="607"/>
        <v>0</v>
      </c>
      <c r="BB720" s="550">
        <v>0</v>
      </c>
      <c r="BC720" s="546">
        <f t="shared" si="608"/>
        <v>0</v>
      </c>
      <c r="BD720" s="546">
        <f t="shared" si="609"/>
        <v>0</v>
      </c>
      <c r="BE720" s="550">
        <v>0.1875</v>
      </c>
      <c r="BF720" s="546">
        <f t="shared" si="592"/>
        <v>4</v>
      </c>
      <c r="BG720" s="546">
        <f t="shared" si="593"/>
        <v>30</v>
      </c>
      <c r="BH720" s="550">
        <v>3.472222222222222E-3</v>
      </c>
      <c r="BI720" s="637">
        <f t="shared" si="598"/>
        <v>0</v>
      </c>
      <c r="BJ720" s="637">
        <f t="shared" si="599"/>
        <v>5</v>
      </c>
      <c r="BK720" s="642">
        <f t="shared" si="579"/>
        <v>64.906034482758628</v>
      </c>
    </row>
    <row r="721" spans="1:63" x14ac:dyDescent="0.25">
      <c r="A721" s="581">
        <v>40909</v>
      </c>
      <c r="B721" s="619">
        <v>1</v>
      </c>
      <c r="C721" s="582">
        <v>1</v>
      </c>
      <c r="D721" s="583" t="s">
        <v>33</v>
      </c>
      <c r="E721" s="583" t="s">
        <v>251</v>
      </c>
      <c r="F721" s="526">
        <v>3625.94</v>
      </c>
      <c r="G721" s="582">
        <v>58</v>
      </c>
      <c r="H721" s="582">
        <v>1</v>
      </c>
      <c r="I721" s="550">
        <v>0.875</v>
      </c>
      <c r="J721" s="550">
        <v>0.875</v>
      </c>
      <c r="K721" s="160">
        <v>0.88194444444444453</v>
      </c>
      <c r="L721" s="565">
        <f t="shared" si="600"/>
        <v>6.9444444444445308E-3</v>
      </c>
      <c r="M721" s="160">
        <v>0.89236111111111116</v>
      </c>
      <c r="N721" s="565">
        <f t="shared" si="601"/>
        <v>1.041666666666663E-2</v>
      </c>
      <c r="O721" s="160">
        <v>0.99652777777777779</v>
      </c>
      <c r="P721" s="565">
        <f t="shared" si="602"/>
        <v>0.10416666666666663</v>
      </c>
      <c r="Q721" s="160">
        <v>1.0034722222222221</v>
      </c>
      <c r="R721" s="160">
        <v>1.0486111111111112</v>
      </c>
      <c r="S721" s="9">
        <f t="shared" si="572"/>
        <v>4.5138888888889062E-2</v>
      </c>
      <c r="T721" s="160">
        <v>1.0034722222222221</v>
      </c>
      <c r="U721" s="160">
        <v>1.0486111111111112</v>
      </c>
      <c r="V721" s="9">
        <f t="shared" si="594"/>
        <v>4.5138888888889062E-2</v>
      </c>
      <c r="W721" s="160">
        <v>1.0520833333333333</v>
      </c>
      <c r="X721" s="9">
        <f t="shared" si="589"/>
        <v>3.4722222222220989E-3</v>
      </c>
      <c r="Y721" s="160">
        <v>1.0527777777777778</v>
      </c>
      <c r="Z721" s="155">
        <f t="shared" si="603"/>
        <v>6.94444444444553E-4</v>
      </c>
      <c r="AA721" s="160">
        <v>1.1673611111111111</v>
      </c>
      <c r="AB721" s="565">
        <f t="shared" si="577"/>
        <v>0.11458333333333326</v>
      </c>
      <c r="AC721" s="160">
        <v>1.1673611111111111</v>
      </c>
      <c r="AD721" s="160">
        <v>1.1673611111111111</v>
      </c>
      <c r="AE721" s="9">
        <f t="shared" si="595"/>
        <v>0</v>
      </c>
      <c r="AF721" s="160">
        <v>1.1736111111111112</v>
      </c>
      <c r="AG721" s="160">
        <v>1.1770833333333333</v>
      </c>
      <c r="AH721" s="9">
        <f t="shared" si="604"/>
        <v>3.4722222222220989E-3</v>
      </c>
      <c r="AI721" s="154">
        <f t="shared" si="420"/>
        <v>0</v>
      </c>
      <c r="AJ721" s="154">
        <f t="shared" si="421"/>
        <v>5</v>
      </c>
      <c r="AK721" s="160">
        <v>1.1770833333333333</v>
      </c>
      <c r="AL721" s="160">
        <v>1.1805555555555556</v>
      </c>
      <c r="AM721" s="9">
        <f t="shared" si="547"/>
        <v>3.4722222222223209E-3</v>
      </c>
      <c r="AN721" s="568">
        <f t="shared" si="605"/>
        <v>0.30555555555555558</v>
      </c>
      <c r="AO721" s="10">
        <f>HOUR(AN721)</f>
        <v>7</v>
      </c>
      <c r="AP721" s="10">
        <f>MINUTE(AN721)</f>
        <v>20</v>
      </c>
      <c r="AQ721" s="565">
        <f t="shared" si="578"/>
        <v>2.6388888888888809E-2</v>
      </c>
      <c r="AR721" s="10">
        <f t="shared" si="596"/>
        <v>0</v>
      </c>
      <c r="AS721" s="10">
        <f t="shared" si="597"/>
        <v>38</v>
      </c>
      <c r="AT721" s="550">
        <v>0</v>
      </c>
      <c r="AU721" s="550">
        <v>0</v>
      </c>
      <c r="AV721" s="550">
        <v>0</v>
      </c>
      <c r="AW721" s="546">
        <f t="shared" si="610"/>
        <v>0</v>
      </c>
      <c r="AX721" s="546">
        <f t="shared" si="546"/>
        <v>0</v>
      </c>
      <c r="AY721" s="550">
        <v>0</v>
      </c>
      <c r="AZ721" s="546">
        <f t="shared" si="606"/>
        <v>0</v>
      </c>
      <c r="BA721" s="546">
        <f t="shared" si="607"/>
        <v>0</v>
      </c>
      <c r="BB721" s="550">
        <v>0</v>
      </c>
      <c r="BC721" s="546">
        <f t="shared" si="608"/>
        <v>0</v>
      </c>
      <c r="BD721" s="546">
        <f t="shared" si="609"/>
        <v>0</v>
      </c>
      <c r="BE721" s="550">
        <v>8.819444444444445E-2</v>
      </c>
      <c r="BF721" s="546">
        <f t="shared" si="592"/>
        <v>2</v>
      </c>
      <c r="BG721" s="546">
        <f t="shared" si="593"/>
        <v>7</v>
      </c>
      <c r="BH721" s="550">
        <v>0</v>
      </c>
      <c r="BI721" s="637">
        <f t="shared" si="598"/>
        <v>0</v>
      </c>
      <c r="BJ721" s="637">
        <f t="shared" si="599"/>
        <v>0</v>
      </c>
      <c r="BK721" s="642">
        <f t="shared" si="579"/>
        <v>62.516206896551722</v>
      </c>
    </row>
    <row r="722" spans="1:63" x14ac:dyDescent="0.25">
      <c r="A722" s="581">
        <v>40910</v>
      </c>
      <c r="B722" s="619">
        <v>1</v>
      </c>
      <c r="C722" s="582">
        <v>1</v>
      </c>
      <c r="D722" s="583" t="s">
        <v>524</v>
      </c>
      <c r="E722" s="583" t="s">
        <v>276</v>
      </c>
      <c r="F722" s="526">
        <v>3828</v>
      </c>
      <c r="G722" s="582">
        <v>58</v>
      </c>
      <c r="H722" s="582">
        <v>0</v>
      </c>
      <c r="I722" s="550">
        <v>0.51388888888888895</v>
      </c>
      <c r="J722" s="550">
        <v>0.51388888888888895</v>
      </c>
      <c r="K722" s="160">
        <v>0.52083333333333337</v>
      </c>
      <c r="L722" s="565">
        <f t="shared" si="600"/>
        <v>6.9444444444444198E-3</v>
      </c>
      <c r="M722" s="160">
        <v>0.52777777777777779</v>
      </c>
      <c r="N722" s="565">
        <f t="shared" si="601"/>
        <v>6.9444444444444198E-3</v>
      </c>
      <c r="O722" s="160">
        <v>0.5625</v>
      </c>
      <c r="P722" s="565">
        <f t="shared" si="602"/>
        <v>3.472222222222221E-2</v>
      </c>
      <c r="Q722" s="160">
        <v>0.57291666666666663</v>
      </c>
      <c r="R722" s="160">
        <v>0.63888888888888895</v>
      </c>
      <c r="S722" s="9">
        <f t="shared" ref="S722:S796" si="611">R722-Q722</f>
        <v>6.5972222222222321E-2</v>
      </c>
      <c r="T722" s="160">
        <v>0.57291666666666663</v>
      </c>
      <c r="U722" s="160">
        <v>0.63888888888888895</v>
      </c>
      <c r="V722" s="9">
        <f t="shared" si="594"/>
        <v>6.5972222222222321E-2</v>
      </c>
      <c r="W722" s="160">
        <v>0.64166666666666672</v>
      </c>
      <c r="X722" s="9">
        <f t="shared" si="589"/>
        <v>2.7777777777777679E-3</v>
      </c>
      <c r="Y722" s="160">
        <v>0.64166666666666672</v>
      </c>
      <c r="Z722" s="155">
        <f t="shared" si="603"/>
        <v>0</v>
      </c>
      <c r="AA722" s="160">
        <v>0.75</v>
      </c>
      <c r="AB722" s="565">
        <f t="shared" si="577"/>
        <v>0.10833333333333328</v>
      </c>
      <c r="AC722" s="160">
        <v>0.75</v>
      </c>
      <c r="AD722" s="160">
        <v>0.75</v>
      </c>
      <c r="AE722" s="9">
        <f t="shared" si="595"/>
        <v>0</v>
      </c>
      <c r="AF722" s="160">
        <v>0.75694444444444453</v>
      </c>
      <c r="AG722" s="160">
        <v>0.76041666666666663</v>
      </c>
      <c r="AH722" s="9">
        <f t="shared" si="604"/>
        <v>3.4722222222220989E-3</v>
      </c>
      <c r="AI722" s="154">
        <f t="shared" si="420"/>
        <v>0</v>
      </c>
      <c r="AJ722" s="154">
        <f t="shared" si="421"/>
        <v>5</v>
      </c>
      <c r="AK722" s="160">
        <v>0.76041666666666663</v>
      </c>
      <c r="AL722" s="160">
        <v>0.76388888888888884</v>
      </c>
      <c r="AM722" s="9">
        <f t="shared" si="547"/>
        <v>3.4722222222222099E-3</v>
      </c>
      <c r="AN722" s="568">
        <f t="shared" si="605"/>
        <v>0.24999999999999989</v>
      </c>
      <c r="AO722" s="10">
        <f t="shared" ref="AO722:AO757" si="612">HOUR(AN722)</f>
        <v>6</v>
      </c>
      <c r="AP722" s="10">
        <f t="shared" ref="AP722:AP757" si="613">MINUTE(AN722)</f>
        <v>0</v>
      </c>
      <c r="AQ722" s="565">
        <f t="shared" si="578"/>
        <v>8.6805555555555497E-2</v>
      </c>
      <c r="AR722" s="10">
        <f t="shared" si="596"/>
        <v>2</v>
      </c>
      <c r="AS722" s="10">
        <f t="shared" si="597"/>
        <v>5</v>
      </c>
      <c r="AT722" s="550">
        <v>0</v>
      </c>
      <c r="AU722" s="550">
        <v>0</v>
      </c>
      <c r="AV722" s="550">
        <v>2.0833333333333333E-3</v>
      </c>
      <c r="AW722" s="546">
        <f t="shared" si="610"/>
        <v>0</v>
      </c>
      <c r="AX722" s="546">
        <f t="shared" si="546"/>
        <v>3</v>
      </c>
      <c r="AY722" s="550">
        <v>0</v>
      </c>
      <c r="AZ722" s="546">
        <f t="shared" si="606"/>
        <v>0</v>
      </c>
      <c r="BA722" s="546">
        <f t="shared" si="607"/>
        <v>0</v>
      </c>
      <c r="BB722" s="550">
        <v>0</v>
      </c>
      <c r="BC722" s="546">
        <f t="shared" si="608"/>
        <v>0</v>
      </c>
      <c r="BD722" s="546">
        <f t="shared" si="609"/>
        <v>0</v>
      </c>
      <c r="BE722" s="550">
        <v>1.9444444444444445E-2</v>
      </c>
      <c r="BF722" s="546">
        <f t="shared" si="592"/>
        <v>0</v>
      </c>
      <c r="BG722" s="546">
        <f t="shared" si="593"/>
        <v>28</v>
      </c>
      <c r="BH722" s="550">
        <v>3.6111111111111115E-2</v>
      </c>
      <c r="BI722" s="637">
        <f t="shared" si="598"/>
        <v>0</v>
      </c>
      <c r="BJ722" s="637">
        <f t="shared" si="599"/>
        <v>52</v>
      </c>
      <c r="BK722" s="642">
        <f t="shared" si="579"/>
        <v>66</v>
      </c>
    </row>
    <row r="723" spans="1:63" x14ac:dyDescent="0.25">
      <c r="A723" s="581">
        <v>40910</v>
      </c>
      <c r="B723" s="619">
        <v>1</v>
      </c>
      <c r="C723" s="582">
        <v>2</v>
      </c>
      <c r="D723" s="583" t="s">
        <v>33</v>
      </c>
      <c r="E723" s="583" t="s">
        <v>551</v>
      </c>
      <c r="F723" s="526">
        <v>3235</v>
      </c>
      <c r="G723" s="582">
        <v>51</v>
      </c>
      <c r="H723" s="582">
        <v>8</v>
      </c>
      <c r="I723" s="550">
        <v>0.65625</v>
      </c>
      <c r="J723" s="550">
        <v>0.65625</v>
      </c>
      <c r="K723" s="160">
        <v>0.65972222222222221</v>
      </c>
      <c r="L723" s="565">
        <f t="shared" si="600"/>
        <v>3.4722222222222099E-3</v>
      </c>
      <c r="M723" s="160">
        <v>0.66666666666666663</v>
      </c>
      <c r="N723" s="565">
        <f t="shared" si="601"/>
        <v>6.9444444444444198E-3</v>
      </c>
      <c r="O723" s="160">
        <v>0.72916666666666663</v>
      </c>
      <c r="P723" s="565">
        <f t="shared" si="602"/>
        <v>6.25E-2</v>
      </c>
      <c r="Q723" s="160">
        <v>0.73263888888888884</v>
      </c>
      <c r="R723" s="160">
        <v>0.81597222222222221</v>
      </c>
      <c r="S723" s="9">
        <f t="shared" si="611"/>
        <v>8.333333333333337E-2</v>
      </c>
      <c r="T723" s="160">
        <v>0.73263888888888884</v>
      </c>
      <c r="U723" s="160">
        <v>0.81597222222222221</v>
      </c>
      <c r="V723" s="9">
        <f t="shared" si="594"/>
        <v>8.333333333333337E-2</v>
      </c>
      <c r="W723" s="160">
        <v>0.97430555555555554</v>
      </c>
      <c r="X723" s="9">
        <f t="shared" si="589"/>
        <v>0.15833333333333333</v>
      </c>
      <c r="Y723" s="160">
        <v>0.82291666666666663</v>
      </c>
      <c r="Z723" s="155">
        <f>Y723-R723</f>
        <v>6.9444444444444198E-3</v>
      </c>
      <c r="AA723" s="160">
        <v>1.0888888888888888</v>
      </c>
      <c r="AB723" s="565">
        <f t="shared" si="577"/>
        <v>0.26597222222222217</v>
      </c>
      <c r="AC723" s="160">
        <v>1.0888888888888888</v>
      </c>
      <c r="AD723" s="160">
        <v>1.0888888888888888</v>
      </c>
      <c r="AE723" s="9">
        <f t="shared" si="595"/>
        <v>0</v>
      </c>
      <c r="AF723" s="160">
        <v>1.0972222222222221</v>
      </c>
      <c r="AG723" s="160">
        <v>1.1006944444444444</v>
      </c>
      <c r="AH723" s="9">
        <f t="shared" si="604"/>
        <v>3.4722222222223209E-3</v>
      </c>
      <c r="AI723" s="154">
        <f t="shared" si="420"/>
        <v>0</v>
      </c>
      <c r="AJ723" s="154">
        <f t="shared" si="421"/>
        <v>5</v>
      </c>
      <c r="AK723" s="160">
        <v>1.1006944444444444</v>
      </c>
      <c r="AL723" s="160">
        <v>1.1041666666666667</v>
      </c>
      <c r="AM723" s="9">
        <f t="shared" si="547"/>
        <v>3.4722222222223209E-3</v>
      </c>
      <c r="AN723" s="568">
        <f t="shared" si="605"/>
        <v>0.44791666666666674</v>
      </c>
      <c r="AO723" s="10">
        <f t="shared" si="612"/>
        <v>10</v>
      </c>
      <c r="AP723" s="10">
        <f t="shared" si="613"/>
        <v>45</v>
      </c>
      <c r="AQ723" s="565">
        <f t="shared" si="578"/>
        <v>4.2361111111111016E-2</v>
      </c>
      <c r="AR723" s="10">
        <f t="shared" si="596"/>
        <v>1</v>
      </c>
      <c r="AS723" s="10">
        <f t="shared" si="597"/>
        <v>1</v>
      </c>
      <c r="AT723" s="550">
        <v>0</v>
      </c>
      <c r="AU723" s="550">
        <v>0</v>
      </c>
      <c r="AV723" s="550">
        <v>0</v>
      </c>
      <c r="AW723" s="546">
        <f t="shared" si="610"/>
        <v>0</v>
      </c>
      <c r="AX723" s="546">
        <f t="shared" si="546"/>
        <v>0</v>
      </c>
      <c r="AY723" s="550">
        <v>0.14583333333333334</v>
      </c>
      <c r="AZ723" s="546">
        <f t="shared" si="606"/>
        <v>3</v>
      </c>
      <c r="BA723" s="546">
        <f t="shared" si="607"/>
        <v>30</v>
      </c>
      <c r="BB723" s="550">
        <v>4.1666666666666666E-3</v>
      </c>
      <c r="BC723" s="546">
        <f t="shared" si="608"/>
        <v>0</v>
      </c>
      <c r="BD723" s="546">
        <f t="shared" si="609"/>
        <v>6</v>
      </c>
      <c r="BE723" s="550">
        <v>7.3611111111111113E-2</v>
      </c>
      <c r="BF723" s="546">
        <f t="shared" si="592"/>
        <v>1</v>
      </c>
      <c r="BG723" s="546">
        <f t="shared" si="593"/>
        <v>46</v>
      </c>
      <c r="BH723" s="550">
        <v>0</v>
      </c>
      <c r="BI723" s="637">
        <f t="shared" si="598"/>
        <v>0</v>
      </c>
      <c r="BJ723" s="637">
        <f t="shared" si="599"/>
        <v>0</v>
      </c>
      <c r="BK723" s="642">
        <f t="shared" si="579"/>
        <v>63.431372549019606</v>
      </c>
    </row>
    <row r="724" spans="1:63" x14ac:dyDescent="0.25">
      <c r="A724" s="581">
        <v>40910</v>
      </c>
      <c r="B724" s="619">
        <v>1</v>
      </c>
      <c r="C724" s="582">
        <v>3</v>
      </c>
      <c r="D724" s="583" t="s">
        <v>33</v>
      </c>
      <c r="E724" s="583" t="s">
        <v>236</v>
      </c>
      <c r="F724" s="526">
        <v>3486</v>
      </c>
      <c r="G724" s="582">
        <v>55</v>
      </c>
      <c r="H724" s="582">
        <v>4</v>
      </c>
      <c r="I724" s="550">
        <v>0.79166666666666663</v>
      </c>
      <c r="J724" s="550">
        <v>0.79166666666666663</v>
      </c>
      <c r="K724" s="160">
        <v>0.80208333333333337</v>
      </c>
      <c r="L724" s="565">
        <f t="shared" si="600"/>
        <v>1.0416666666666741E-2</v>
      </c>
      <c r="M724" s="160">
        <v>0.8125</v>
      </c>
      <c r="N724" s="565">
        <f t="shared" si="601"/>
        <v>1.041666666666663E-2</v>
      </c>
      <c r="O724" s="160">
        <v>0.85763888888888884</v>
      </c>
      <c r="P724" s="565">
        <f t="shared" si="602"/>
        <v>4.513888888888884E-2</v>
      </c>
      <c r="Q724" s="160">
        <v>0.86111111111111116</v>
      </c>
      <c r="R724" s="160">
        <v>0.92013888888888884</v>
      </c>
      <c r="S724" s="9">
        <f t="shared" si="611"/>
        <v>5.9027777777777679E-2</v>
      </c>
      <c r="T724" s="160">
        <v>0.86111111111111116</v>
      </c>
      <c r="U724" s="160">
        <v>0.92013888888888884</v>
      </c>
      <c r="V724" s="9">
        <f t="shared" si="594"/>
        <v>5.9027777777777679E-2</v>
      </c>
      <c r="W724" s="160">
        <v>0.95000000000000007</v>
      </c>
      <c r="X724" s="9">
        <f t="shared" si="589"/>
        <v>2.9861111111111227E-2</v>
      </c>
      <c r="Y724" s="160">
        <v>0.95277777777777783</v>
      </c>
      <c r="Z724" s="155">
        <f t="shared" ref="Z724:Z733" si="614">Y724-W724</f>
        <v>2.7777777777777679E-3</v>
      </c>
      <c r="AA724" s="160">
        <v>1.0569444444444445</v>
      </c>
      <c r="AB724" s="565">
        <f t="shared" si="577"/>
        <v>0.10416666666666663</v>
      </c>
      <c r="AC724" s="160">
        <v>1.0569444444444445</v>
      </c>
      <c r="AD724" s="160">
        <v>1.0569444444444445</v>
      </c>
      <c r="AE724" s="9">
        <f t="shared" si="595"/>
        <v>0</v>
      </c>
      <c r="AF724" s="160">
        <v>1.0625</v>
      </c>
      <c r="AG724" s="160">
        <v>1.0659722222222221</v>
      </c>
      <c r="AH724" s="9">
        <f t="shared" si="604"/>
        <v>3.4722222222220989E-3</v>
      </c>
      <c r="AI724" s="154">
        <f t="shared" si="420"/>
        <v>0</v>
      </c>
      <c r="AJ724" s="154">
        <f t="shared" si="421"/>
        <v>5</v>
      </c>
      <c r="AK724" s="160">
        <v>1.0659722222222221</v>
      </c>
      <c r="AL724" s="160">
        <v>1.0694444444444444</v>
      </c>
      <c r="AM724" s="9">
        <f t="shared" si="547"/>
        <v>3.4722222222223209E-3</v>
      </c>
      <c r="AN724" s="568">
        <f t="shared" si="605"/>
        <v>0.27777777777777779</v>
      </c>
      <c r="AO724" s="10">
        <f t="shared" si="612"/>
        <v>6</v>
      </c>
      <c r="AP724" s="10">
        <f t="shared" si="613"/>
        <v>40</v>
      </c>
      <c r="AQ724" s="565">
        <f t="shared" si="578"/>
        <v>5.069444444444441E-2</v>
      </c>
      <c r="AR724" s="10">
        <f t="shared" si="596"/>
        <v>1</v>
      </c>
      <c r="AS724" s="10">
        <f t="shared" si="597"/>
        <v>13</v>
      </c>
      <c r="AT724" s="550">
        <v>0</v>
      </c>
      <c r="AU724" s="550">
        <v>0</v>
      </c>
      <c r="AV724" s="550">
        <v>0</v>
      </c>
      <c r="AW724" s="546">
        <f t="shared" ref="AW724:AW730" si="615">HOUR(AV724)</f>
        <v>0</v>
      </c>
      <c r="AX724" s="546">
        <f t="shared" si="546"/>
        <v>0</v>
      </c>
      <c r="AY724" s="550">
        <v>0</v>
      </c>
      <c r="AZ724" s="546">
        <f t="shared" si="606"/>
        <v>0</v>
      </c>
      <c r="BA724" s="546">
        <f t="shared" si="607"/>
        <v>0</v>
      </c>
      <c r="BB724" s="550">
        <v>1.1805555555555555E-2</v>
      </c>
      <c r="BC724" s="546">
        <f t="shared" si="608"/>
        <v>0</v>
      </c>
      <c r="BD724" s="546">
        <f t="shared" si="609"/>
        <v>17</v>
      </c>
      <c r="BE724" s="550">
        <v>4.1666666666666664E-2</v>
      </c>
      <c r="BF724" s="546">
        <f t="shared" si="592"/>
        <v>1</v>
      </c>
      <c r="BG724" s="546">
        <f t="shared" si="593"/>
        <v>0</v>
      </c>
      <c r="BH724" s="550">
        <v>0</v>
      </c>
      <c r="BI724" s="637">
        <f t="shared" si="598"/>
        <v>0</v>
      </c>
      <c r="BJ724" s="637">
        <f t="shared" si="599"/>
        <v>0</v>
      </c>
      <c r="BK724" s="642">
        <f t="shared" si="579"/>
        <v>63.381818181818183</v>
      </c>
    </row>
    <row r="725" spans="1:63" ht="30" x14ac:dyDescent="0.25">
      <c r="A725" s="581">
        <v>40910</v>
      </c>
      <c r="B725" s="619">
        <v>1</v>
      </c>
      <c r="C725" s="582">
        <v>1</v>
      </c>
      <c r="D725" s="583" t="s">
        <v>243</v>
      </c>
      <c r="E725" s="583" t="s">
        <v>537</v>
      </c>
      <c r="F725" s="526">
        <v>3688</v>
      </c>
      <c r="G725" s="582">
        <v>59</v>
      </c>
      <c r="H725" s="582">
        <v>0</v>
      </c>
      <c r="I725" s="550">
        <v>0.875</v>
      </c>
      <c r="J725" s="550">
        <v>0.875</v>
      </c>
      <c r="K725" s="160">
        <v>0.90277777777777779</v>
      </c>
      <c r="L725" s="565">
        <f t="shared" si="600"/>
        <v>2.777777777777779E-2</v>
      </c>
      <c r="M725" s="160">
        <v>0.90972222222222221</v>
      </c>
      <c r="N725" s="565">
        <f t="shared" si="601"/>
        <v>6.9444444444444198E-3</v>
      </c>
      <c r="O725" s="160">
        <v>1.0486111111111112</v>
      </c>
      <c r="P725" s="565">
        <f t="shared" si="602"/>
        <v>0.13888888888888895</v>
      </c>
      <c r="Q725" s="160">
        <v>5.2083333333333336E-2</v>
      </c>
      <c r="R725" s="160">
        <v>9.0277777777777776E-2</v>
      </c>
      <c r="S725" s="9">
        <f t="shared" si="611"/>
        <v>3.8194444444444441E-2</v>
      </c>
      <c r="T725" s="160">
        <v>5.2083333333333336E-2</v>
      </c>
      <c r="U725" s="160">
        <v>9.0277777777777776E-2</v>
      </c>
      <c r="V725" s="9">
        <f t="shared" si="594"/>
        <v>3.8194444444444441E-2</v>
      </c>
      <c r="W725" s="160">
        <v>1.1111111111111112</v>
      </c>
      <c r="X725" s="9">
        <f t="shared" si="589"/>
        <v>1.0208333333333335</v>
      </c>
      <c r="Y725" s="160">
        <v>1.132638888888889</v>
      </c>
      <c r="Z725" s="155">
        <f t="shared" si="614"/>
        <v>2.1527777777777812E-2</v>
      </c>
      <c r="AA725" s="160">
        <v>1.2222222222222221</v>
      </c>
      <c r="AB725" s="630">
        <f t="shared" si="577"/>
        <v>8.9583333333333126E-2</v>
      </c>
      <c r="AC725" s="160">
        <v>1.2222222222222221</v>
      </c>
      <c r="AD725" s="160">
        <v>1.2222222222222221</v>
      </c>
      <c r="AE725" s="9">
        <f t="shared" si="595"/>
        <v>0</v>
      </c>
      <c r="AF725" s="160">
        <v>1.2256944444444444</v>
      </c>
      <c r="AG725" s="160">
        <v>1.2291666666666667</v>
      </c>
      <c r="AH725" s="9">
        <f t="shared" si="604"/>
        <v>3.4722222222223209E-3</v>
      </c>
      <c r="AI725" s="154">
        <f t="shared" si="420"/>
        <v>0</v>
      </c>
      <c r="AJ725" s="154">
        <f t="shared" si="421"/>
        <v>5</v>
      </c>
      <c r="AK725" s="160">
        <v>1.2291666666666667</v>
      </c>
      <c r="AL725" s="160">
        <v>1.2326388888888888</v>
      </c>
      <c r="AM725" s="9">
        <f t="shared" si="547"/>
        <v>3.4722222222220989E-3</v>
      </c>
      <c r="AN725" s="568">
        <f t="shared" si="605"/>
        <v>0.35763888888888884</v>
      </c>
      <c r="AO725" s="10">
        <f t="shared" si="612"/>
        <v>8</v>
      </c>
      <c r="AP725" s="10">
        <f t="shared" si="613"/>
        <v>35</v>
      </c>
      <c r="AQ725" s="565">
        <f t="shared" si="578"/>
        <v>5.416666666666646E-2</v>
      </c>
      <c r="AR725" s="10">
        <f t="shared" si="596"/>
        <v>1</v>
      </c>
      <c r="AS725" s="10">
        <f t="shared" si="597"/>
        <v>18</v>
      </c>
      <c r="AT725" s="550">
        <v>0</v>
      </c>
      <c r="AU725" s="550">
        <v>0</v>
      </c>
      <c r="AV725" s="550">
        <v>0</v>
      </c>
      <c r="AW725" s="546">
        <f t="shared" si="615"/>
        <v>0</v>
      </c>
      <c r="AX725" s="546">
        <f t="shared" si="546"/>
        <v>0</v>
      </c>
      <c r="AY725" s="550">
        <v>0</v>
      </c>
      <c r="AZ725" s="546">
        <f t="shared" si="606"/>
        <v>0</v>
      </c>
      <c r="BA725" s="546">
        <f t="shared" si="607"/>
        <v>0</v>
      </c>
      <c r="BB725" s="550">
        <v>0</v>
      </c>
      <c r="BC725" s="546">
        <f t="shared" si="608"/>
        <v>0</v>
      </c>
      <c r="BD725" s="546">
        <f t="shared" si="609"/>
        <v>0</v>
      </c>
      <c r="BE725" s="550">
        <v>3.5416666666666666E-2</v>
      </c>
      <c r="BF725" s="546">
        <f t="shared" si="592"/>
        <v>0</v>
      </c>
      <c r="BG725" s="546">
        <f t="shared" si="593"/>
        <v>51</v>
      </c>
      <c r="BH725" s="550">
        <v>0</v>
      </c>
      <c r="BI725" s="637">
        <f t="shared" si="598"/>
        <v>0</v>
      </c>
      <c r="BJ725" s="637">
        <f t="shared" si="599"/>
        <v>0</v>
      </c>
      <c r="BK725" s="642">
        <f t="shared" si="579"/>
        <v>62.508474576271183</v>
      </c>
    </row>
    <row r="726" spans="1:63" ht="30" x14ac:dyDescent="0.25">
      <c r="A726" s="581">
        <v>40911</v>
      </c>
      <c r="B726" s="619">
        <v>1</v>
      </c>
      <c r="C726" s="582">
        <v>2</v>
      </c>
      <c r="D726" s="583" t="s">
        <v>243</v>
      </c>
      <c r="E726" s="583" t="s">
        <v>537</v>
      </c>
      <c r="F726" s="526">
        <v>3661</v>
      </c>
      <c r="G726" s="582">
        <v>58</v>
      </c>
      <c r="H726" s="582">
        <v>1</v>
      </c>
      <c r="I726" s="550">
        <v>0.98958333333333337</v>
      </c>
      <c r="J726" s="550">
        <v>0.98958333333333337</v>
      </c>
      <c r="K726" s="160">
        <v>1.125</v>
      </c>
      <c r="L726" s="565">
        <f t="shared" si="600"/>
        <v>0.13541666666666663</v>
      </c>
      <c r="M726" s="160">
        <v>1.1597222222222221</v>
      </c>
      <c r="N726" s="565">
        <f t="shared" si="601"/>
        <v>3.4722222222222099E-2</v>
      </c>
      <c r="O726" s="160">
        <v>1.1770833333333333</v>
      </c>
      <c r="P726" s="565">
        <f t="shared" si="602"/>
        <v>1.736111111111116E-2</v>
      </c>
      <c r="Q726" s="160">
        <v>1.1847222222222222</v>
      </c>
      <c r="R726" s="160">
        <v>1.2013888888888888</v>
      </c>
      <c r="S726" s="9">
        <f t="shared" si="611"/>
        <v>1.6666666666666607E-2</v>
      </c>
      <c r="T726" s="160">
        <v>1.1847222222222222</v>
      </c>
      <c r="U726" s="160">
        <v>1.2013888888888888</v>
      </c>
      <c r="V726" s="9">
        <f t="shared" si="594"/>
        <v>1.6666666666666607E-2</v>
      </c>
      <c r="W726" s="160">
        <v>1.2368055555555555</v>
      </c>
      <c r="X726" s="9">
        <f t="shared" si="589"/>
        <v>3.5416666666666652E-2</v>
      </c>
      <c r="Y726" s="160">
        <v>1.2375</v>
      </c>
      <c r="Z726" s="155">
        <f t="shared" si="614"/>
        <v>6.94444444444553E-4</v>
      </c>
      <c r="AA726" s="160">
        <v>1.33125</v>
      </c>
      <c r="AB726" s="565">
        <f t="shared" si="577"/>
        <v>9.375E-2</v>
      </c>
      <c r="AC726" s="160">
        <v>1.33125</v>
      </c>
      <c r="AD726" s="160">
        <v>1.33125</v>
      </c>
      <c r="AE726" s="9">
        <f t="shared" si="595"/>
        <v>0</v>
      </c>
      <c r="AF726" s="160">
        <v>1.3402777777777777</v>
      </c>
      <c r="AG726" s="160">
        <v>1.34375</v>
      </c>
      <c r="AH726" s="9">
        <f t="shared" si="604"/>
        <v>3.4722222222223209E-3</v>
      </c>
      <c r="AI726" s="154">
        <f t="shared" si="420"/>
        <v>0</v>
      </c>
      <c r="AJ726" s="154">
        <f t="shared" si="421"/>
        <v>5</v>
      </c>
      <c r="AK726" s="160">
        <v>1.34375</v>
      </c>
      <c r="AL726" s="160">
        <v>1.3472222222222223</v>
      </c>
      <c r="AM726" s="9">
        <f t="shared" si="547"/>
        <v>3.4722222222223209E-3</v>
      </c>
      <c r="AN726" s="568">
        <f t="shared" si="605"/>
        <v>0.35763888888888895</v>
      </c>
      <c r="AO726" s="10">
        <f t="shared" si="612"/>
        <v>8</v>
      </c>
      <c r="AP726" s="10">
        <f t="shared" si="613"/>
        <v>35</v>
      </c>
      <c r="AQ726" s="565">
        <f t="shared" si="578"/>
        <v>6.5277777777777782E-2</v>
      </c>
      <c r="AR726" s="10">
        <f t="shared" si="596"/>
        <v>1</v>
      </c>
      <c r="AS726" s="10">
        <f t="shared" si="597"/>
        <v>34</v>
      </c>
      <c r="AT726" s="550">
        <v>0</v>
      </c>
      <c r="AU726" s="550">
        <v>0</v>
      </c>
      <c r="AV726" s="550">
        <v>0</v>
      </c>
      <c r="AW726" s="546">
        <f t="shared" si="615"/>
        <v>0</v>
      </c>
      <c r="AX726" s="546">
        <f t="shared" si="546"/>
        <v>0</v>
      </c>
      <c r="AY726" s="550">
        <v>0</v>
      </c>
      <c r="AZ726" s="546">
        <f t="shared" si="606"/>
        <v>0</v>
      </c>
      <c r="BA726" s="546">
        <f t="shared" si="607"/>
        <v>0</v>
      </c>
      <c r="BB726" s="550">
        <v>0</v>
      </c>
      <c r="BC726" s="546">
        <f t="shared" si="608"/>
        <v>0</v>
      </c>
      <c r="BD726" s="546">
        <f t="shared" si="609"/>
        <v>0</v>
      </c>
      <c r="BE726" s="550">
        <v>2.8472222222222222E-2</v>
      </c>
      <c r="BF726" s="546">
        <f t="shared" si="592"/>
        <v>0</v>
      </c>
      <c r="BG726" s="546">
        <f t="shared" si="593"/>
        <v>41</v>
      </c>
      <c r="BH726" s="550">
        <v>0</v>
      </c>
      <c r="BI726" s="637">
        <f t="shared" si="598"/>
        <v>0</v>
      </c>
      <c r="BJ726" s="637">
        <f t="shared" si="599"/>
        <v>0</v>
      </c>
      <c r="BK726" s="642">
        <f t="shared" si="579"/>
        <v>63.120689655172413</v>
      </c>
    </row>
    <row r="727" spans="1:63" x14ac:dyDescent="0.25">
      <c r="A727" s="581">
        <v>40911</v>
      </c>
      <c r="B727" s="619">
        <v>1</v>
      </c>
      <c r="C727" s="582">
        <v>4</v>
      </c>
      <c r="D727" s="583" t="s">
        <v>33</v>
      </c>
      <c r="E727" s="583" t="s">
        <v>553</v>
      </c>
      <c r="F727" s="526">
        <v>2769</v>
      </c>
      <c r="G727" s="582">
        <v>45</v>
      </c>
      <c r="H727" s="582">
        <v>0</v>
      </c>
      <c r="I727" s="550">
        <v>0.27430555555555552</v>
      </c>
      <c r="J727" s="550">
        <v>0.27430555555555552</v>
      </c>
      <c r="K727" s="160">
        <v>0.27777777777777779</v>
      </c>
      <c r="L727" s="565">
        <f t="shared" si="600"/>
        <v>3.4722222222222654E-3</v>
      </c>
      <c r="M727" s="160">
        <v>0.28819444444444448</v>
      </c>
      <c r="N727" s="565">
        <f t="shared" si="601"/>
        <v>1.0416666666666685E-2</v>
      </c>
      <c r="O727" s="160">
        <v>0.31597222222222221</v>
      </c>
      <c r="P727" s="565">
        <f t="shared" si="602"/>
        <v>2.7777777777777735E-2</v>
      </c>
      <c r="Q727" s="160">
        <v>0.31944444444444448</v>
      </c>
      <c r="R727" s="160">
        <v>0.3888888888888889</v>
      </c>
      <c r="S727" s="9">
        <f t="shared" si="611"/>
        <v>6.944444444444442E-2</v>
      </c>
      <c r="T727" s="160">
        <v>0.31944444444444448</v>
      </c>
      <c r="U727" s="160">
        <v>0.3888888888888889</v>
      </c>
      <c r="V727" s="9">
        <f t="shared" si="594"/>
        <v>6.944444444444442E-2</v>
      </c>
      <c r="W727" s="160">
        <v>0.39444444444444443</v>
      </c>
      <c r="X727" s="9">
        <f t="shared" si="589"/>
        <v>5.5555555555555358E-3</v>
      </c>
      <c r="Y727" s="160">
        <v>0.39444444444444443</v>
      </c>
      <c r="Z727" s="155">
        <f t="shared" si="614"/>
        <v>0</v>
      </c>
      <c r="AA727" s="160">
        <v>0.73958333333333337</v>
      </c>
      <c r="AB727" s="565">
        <f t="shared" si="577"/>
        <v>0.34513888888888894</v>
      </c>
      <c r="AC727" s="160">
        <v>0.73958333333333337</v>
      </c>
      <c r="AD727" s="160">
        <v>0.73958333333333337</v>
      </c>
      <c r="AE727" s="9">
        <f t="shared" si="595"/>
        <v>0</v>
      </c>
      <c r="AF727" s="160">
        <v>0.74305555555555547</v>
      </c>
      <c r="AG727" s="160">
        <v>0.74652777777777779</v>
      </c>
      <c r="AH727" s="9">
        <f t="shared" si="604"/>
        <v>3.4722222222223209E-3</v>
      </c>
      <c r="AI727" s="154">
        <f t="shared" si="420"/>
        <v>0</v>
      </c>
      <c r="AJ727" s="154">
        <f t="shared" si="421"/>
        <v>5</v>
      </c>
      <c r="AK727" s="160">
        <v>0.74652777777777779</v>
      </c>
      <c r="AL727" s="160">
        <v>0.75</v>
      </c>
      <c r="AM727" s="9">
        <f t="shared" si="547"/>
        <v>3.4722222222222099E-3</v>
      </c>
      <c r="AN727" s="568">
        <f t="shared" si="605"/>
        <v>0.47569444444444448</v>
      </c>
      <c r="AO727" s="10">
        <f t="shared" si="612"/>
        <v>11</v>
      </c>
      <c r="AP727" s="10">
        <f t="shared" si="613"/>
        <v>25</v>
      </c>
      <c r="AQ727" s="565">
        <f t="shared" si="578"/>
        <v>2.2222222222222254E-2</v>
      </c>
      <c r="AR727" s="10">
        <f t="shared" si="596"/>
        <v>0</v>
      </c>
      <c r="AS727" s="10">
        <f t="shared" si="597"/>
        <v>32</v>
      </c>
      <c r="AT727" s="550">
        <v>0</v>
      </c>
      <c r="AU727" s="550">
        <v>0</v>
      </c>
      <c r="AV727" s="550">
        <v>0</v>
      </c>
      <c r="AW727" s="546">
        <f t="shared" si="615"/>
        <v>0</v>
      </c>
      <c r="AX727" s="546">
        <f t="shared" si="546"/>
        <v>0</v>
      </c>
      <c r="AY727" s="550">
        <v>0.32291666666666669</v>
      </c>
      <c r="AZ727" s="546">
        <f t="shared" si="606"/>
        <v>7</v>
      </c>
      <c r="BA727" s="546">
        <f t="shared" si="607"/>
        <v>45</v>
      </c>
      <c r="BB727" s="550">
        <v>0</v>
      </c>
      <c r="BC727" s="546">
        <f t="shared" si="608"/>
        <v>0</v>
      </c>
      <c r="BD727" s="546">
        <f t="shared" si="609"/>
        <v>0</v>
      </c>
      <c r="BE727" s="550">
        <v>0</v>
      </c>
      <c r="BF727" s="546">
        <f t="shared" si="592"/>
        <v>0</v>
      </c>
      <c r="BG727" s="546">
        <f t="shared" si="593"/>
        <v>0</v>
      </c>
      <c r="BH727" s="550">
        <v>0</v>
      </c>
      <c r="BI727" s="637">
        <f t="shared" si="598"/>
        <v>0</v>
      </c>
      <c r="BJ727" s="637">
        <f t="shared" si="599"/>
        <v>0</v>
      </c>
      <c r="BK727" s="642">
        <f t="shared" si="579"/>
        <v>61.533333333333331</v>
      </c>
    </row>
    <row r="728" spans="1:63" x14ac:dyDescent="0.25">
      <c r="A728" s="581">
        <v>40911</v>
      </c>
      <c r="B728" s="619">
        <v>1</v>
      </c>
      <c r="C728" s="582">
        <v>1</v>
      </c>
      <c r="D728" s="583" t="s">
        <v>524</v>
      </c>
      <c r="E728" s="583" t="s">
        <v>276</v>
      </c>
      <c r="F728" s="526">
        <v>3641.5</v>
      </c>
      <c r="G728" s="582">
        <v>58</v>
      </c>
      <c r="H728" s="582">
        <v>0</v>
      </c>
      <c r="I728" s="550">
        <v>0.48958333333333331</v>
      </c>
      <c r="J728" s="550">
        <v>0.48958333333333331</v>
      </c>
      <c r="K728" s="160">
        <v>0.51041666666666663</v>
      </c>
      <c r="L728" s="565">
        <f t="shared" si="600"/>
        <v>2.0833333333333315E-2</v>
      </c>
      <c r="M728" s="160">
        <v>0.52430555555555558</v>
      </c>
      <c r="N728" s="565">
        <f t="shared" si="601"/>
        <v>1.3888888888888951E-2</v>
      </c>
      <c r="O728" s="160">
        <v>0.56944444444444442</v>
      </c>
      <c r="P728" s="565">
        <f t="shared" si="602"/>
        <v>4.513888888888884E-2</v>
      </c>
      <c r="Q728" s="160">
        <v>0.57291666666666663</v>
      </c>
      <c r="R728" s="160">
        <v>0.71180555555555547</v>
      </c>
      <c r="S728" s="9">
        <f t="shared" si="611"/>
        <v>0.13888888888888884</v>
      </c>
      <c r="T728" s="160">
        <v>0.57291666666666663</v>
      </c>
      <c r="U728" s="160">
        <v>0.71180555555555547</v>
      </c>
      <c r="V728" s="9">
        <f t="shared" si="594"/>
        <v>0.13888888888888884</v>
      </c>
      <c r="W728" s="160">
        <v>0.69791666666666663</v>
      </c>
      <c r="X728" s="9">
        <f>W728-Q728</f>
        <v>0.125</v>
      </c>
      <c r="Y728" s="160">
        <v>0.69861111111111107</v>
      </c>
      <c r="Z728" s="155">
        <f t="shared" si="614"/>
        <v>6.9444444444444198E-4</v>
      </c>
      <c r="AA728" s="160">
        <v>0.75347222222222221</v>
      </c>
      <c r="AB728" s="565">
        <f t="shared" si="577"/>
        <v>5.4861111111111138E-2</v>
      </c>
      <c r="AC728" s="160">
        <v>0.75347222222222221</v>
      </c>
      <c r="AD728" s="160">
        <v>0.75347222222222221</v>
      </c>
      <c r="AE728" s="9">
        <f t="shared" si="595"/>
        <v>0</v>
      </c>
      <c r="AF728" s="160">
        <v>0.76041666666666663</v>
      </c>
      <c r="AG728" s="160">
        <v>0.76388888888888884</v>
      </c>
      <c r="AH728" s="9">
        <f t="shared" si="604"/>
        <v>3.4722222222222099E-3</v>
      </c>
      <c r="AI728" s="154">
        <f t="shared" si="420"/>
        <v>0</v>
      </c>
      <c r="AJ728" s="154">
        <f t="shared" si="421"/>
        <v>5</v>
      </c>
      <c r="AK728" s="160">
        <v>0.76388888888888884</v>
      </c>
      <c r="AL728" s="160">
        <v>0.76736111111111116</v>
      </c>
      <c r="AM728" s="9">
        <f t="shared" si="547"/>
        <v>3.4722222222223209E-3</v>
      </c>
      <c r="AN728" s="568">
        <f t="shared" si="605"/>
        <v>0.27777777777777785</v>
      </c>
      <c r="AO728" s="10">
        <f t="shared" si="612"/>
        <v>6</v>
      </c>
      <c r="AP728" s="10">
        <f t="shared" si="613"/>
        <v>40</v>
      </c>
      <c r="AQ728" s="565">
        <f t="shared" si="578"/>
        <v>4.5833333333333358E-2</v>
      </c>
      <c r="AR728" s="10">
        <f t="shared" si="596"/>
        <v>1</v>
      </c>
      <c r="AS728" s="10">
        <f t="shared" si="597"/>
        <v>6</v>
      </c>
      <c r="AT728" s="550">
        <v>0</v>
      </c>
      <c r="AU728" s="550">
        <v>0</v>
      </c>
      <c r="AV728" s="550">
        <v>0</v>
      </c>
      <c r="AW728" s="546">
        <f t="shared" si="615"/>
        <v>0</v>
      </c>
      <c r="AX728" s="546">
        <f t="shared" si="546"/>
        <v>0</v>
      </c>
      <c r="AY728" s="550">
        <v>0</v>
      </c>
      <c r="AZ728" s="546">
        <f t="shared" si="606"/>
        <v>0</v>
      </c>
      <c r="BA728" s="546">
        <f t="shared" si="607"/>
        <v>0</v>
      </c>
      <c r="BB728" s="550">
        <v>0</v>
      </c>
      <c r="BC728" s="546">
        <f t="shared" si="608"/>
        <v>0</v>
      </c>
      <c r="BD728" s="546">
        <f t="shared" si="609"/>
        <v>0</v>
      </c>
      <c r="BE728" s="550">
        <v>9.0277777777777787E-3</v>
      </c>
      <c r="BF728" s="546">
        <f t="shared" si="592"/>
        <v>0</v>
      </c>
      <c r="BG728" s="546">
        <f t="shared" si="593"/>
        <v>13</v>
      </c>
      <c r="BH728" s="550">
        <v>0</v>
      </c>
      <c r="BI728" s="637">
        <f t="shared" si="598"/>
        <v>0</v>
      </c>
      <c r="BJ728" s="637">
        <f t="shared" si="599"/>
        <v>0</v>
      </c>
      <c r="BK728" s="642">
        <f t="shared" si="579"/>
        <v>62.78448275862069</v>
      </c>
    </row>
    <row r="729" spans="1:63" x14ac:dyDescent="0.25">
      <c r="A729" s="581">
        <v>40911</v>
      </c>
      <c r="B729" s="619">
        <v>1</v>
      </c>
      <c r="C729" s="582">
        <v>1</v>
      </c>
      <c r="D729" s="583" t="s">
        <v>524</v>
      </c>
      <c r="E729" s="583" t="s">
        <v>276</v>
      </c>
      <c r="F729" s="526">
        <v>3661</v>
      </c>
      <c r="G729" s="582">
        <v>59</v>
      </c>
      <c r="H729" s="582">
        <v>0</v>
      </c>
      <c r="I729" s="550">
        <v>0.79166666666666663</v>
      </c>
      <c r="J729" s="550">
        <v>0.79166666666666663</v>
      </c>
      <c r="K729" s="160">
        <v>0.82638888888888884</v>
      </c>
      <c r="L729" s="565">
        <f t="shared" si="600"/>
        <v>3.472222222222221E-2</v>
      </c>
      <c r="M729" s="160">
        <v>0.83333333333333337</v>
      </c>
      <c r="N729" s="565">
        <f t="shared" si="601"/>
        <v>6.9444444444445308E-3</v>
      </c>
      <c r="O729" s="160">
        <v>0.85763888888888884</v>
      </c>
      <c r="P729" s="565">
        <f t="shared" si="602"/>
        <v>2.4305555555555469E-2</v>
      </c>
      <c r="Q729" s="160">
        <v>0.85763888888888884</v>
      </c>
      <c r="R729" s="160">
        <v>0.90625</v>
      </c>
      <c r="S729" s="9">
        <f t="shared" si="611"/>
        <v>4.861111111111116E-2</v>
      </c>
      <c r="T729" s="160">
        <v>0.85763888888888884</v>
      </c>
      <c r="U729" s="160">
        <v>0.90625</v>
      </c>
      <c r="V729" s="9">
        <f t="shared" si="594"/>
        <v>4.861111111111116E-2</v>
      </c>
      <c r="W729" s="160">
        <v>0.90833333333333333</v>
      </c>
      <c r="X729" s="9">
        <f>W729-R729</f>
        <v>2.0833333333333259E-3</v>
      </c>
      <c r="Y729" s="160">
        <v>0.90833333333333333</v>
      </c>
      <c r="Z729" s="155">
        <f t="shared" si="614"/>
        <v>0</v>
      </c>
      <c r="AA729" s="160">
        <v>1.0319444444444443</v>
      </c>
      <c r="AB729" s="565">
        <f t="shared" si="577"/>
        <v>0.12361111111111101</v>
      </c>
      <c r="AC729" s="160">
        <v>1.0319444444444443</v>
      </c>
      <c r="AD729" s="160">
        <v>1.0319444444444443</v>
      </c>
      <c r="AE729" s="9">
        <f t="shared" si="595"/>
        <v>0</v>
      </c>
      <c r="AF729" s="160">
        <v>1.0381944444444444</v>
      </c>
      <c r="AG729" s="160">
        <v>1.0416666666666667</v>
      </c>
      <c r="AH729" s="9">
        <f t="shared" si="604"/>
        <v>3.4722222222223209E-3</v>
      </c>
      <c r="AI729" s="154">
        <f t="shared" si="420"/>
        <v>0</v>
      </c>
      <c r="AJ729" s="154">
        <f t="shared" si="421"/>
        <v>5</v>
      </c>
      <c r="AK729" s="160">
        <v>1.0416666666666667</v>
      </c>
      <c r="AL729" s="160">
        <v>1.0451388888888888</v>
      </c>
      <c r="AM729" s="9">
        <f t="shared" si="547"/>
        <v>3.4722222222220989E-3</v>
      </c>
      <c r="AN729" s="568">
        <f t="shared" si="605"/>
        <v>0.25347222222222221</v>
      </c>
      <c r="AO729" s="10">
        <f t="shared" si="612"/>
        <v>6</v>
      </c>
      <c r="AP729" s="10">
        <f t="shared" si="613"/>
        <v>5</v>
      </c>
      <c r="AQ729" s="565">
        <f t="shared" si="578"/>
        <v>5.6249999999999883E-2</v>
      </c>
      <c r="AR729" s="10">
        <f t="shared" si="596"/>
        <v>1</v>
      </c>
      <c r="AS729" s="10">
        <f t="shared" si="597"/>
        <v>21</v>
      </c>
      <c r="AT729" s="550">
        <v>0</v>
      </c>
      <c r="AU729" s="550">
        <v>4.027777777777778E-2</v>
      </c>
      <c r="AV729" s="550">
        <v>0</v>
      </c>
      <c r="AW729" s="546">
        <f t="shared" si="615"/>
        <v>0</v>
      </c>
      <c r="AX729" s="546">
        <f t="shared" si="546"/>
        <v>0</v>
      </c>
      <c r="AY729" s="550">
        <v>0</v>
      </c>
      <c r="AZ729" s="546">
        <f t="shared" si="606"/>
        <v>0</v>
      </c>
      <c r="BA729" s="546">
        <f t="shared" si="607"/>
        <v>0</v>
      </c>
      <c r="BB729" s="550">
        <v>0</v>
      </c>
      <c r="BC729" s="546">
        <f t="shared" si="608"/>
        <v>0</v>
      </c>
      <c r="BD729" s="546">
        <f t="shared" si="609"/>
        <v>0</v>
      </c>
      <c r="BE729" s="550">
        <v>2.7083333333333334E-2</v>
      </c>
      <c r="BF729" s="546">
        <f t="shared" si="592"/>
        <v>0</v>
      </c>
      <c r="BG729" s="546">
        <f t="shared" si="593"/>
        <v>39</v>
      </c>
      <c r="BH729" s="550">
        <v>0</v>
      </c>
      <c r="BI729" s="637">
        <f t="shared" si="598"/>
        <v>0</v>
      </c>
      <c r="BJ729" s="637">
        <f t="shared" si="599"/>
        <v>0</v>
      </c>
      <c r="BK729" s="642">
        <f t="shared" si="579"/>
        <v>62.050847457627121</v>
      </c>
    </row>
    <row r="730" spans="1:63" x14ac:dyDescent="0.25">
      <c r="A730" s="581">
        <v>40911</v>
      </c>
      <c r="B730" s="619">
        <v>1</v>
      </c>
      <c r="C730" s="582">
        <v>1</v>
      </c>
      <c r="D730" s="583" t="s">
        <v>226</v>
      </c>
      <c r="E730" s="583" t="s">
        <v>225</v>
      </c>
      <c r="F730" s="526">
        <v>3752</v>
      </c>
      <c r="G730" s="582">
        <v>58</v>
      </c>
      <c r="H730" s="582">
        <v>1</v>
      </c>
      <c r="I730" s="550">
        <v>0.4375</v>
      </c>
      <c r="J730" s="550">
        <v>0.4375</v>
      </c>
      <c r="K730" s="160">
        <v>0.44444444444444442</v>
      </c>
      <c r="L730" s="565">
        <f t="shared" si="600"/>
        <v>6.9444444444444198E-3</v>
      </c>
      <c r="M730" s="160">
        <v>0.47916666666666669</v>
      </c>
      <c r="N730" s="565">
        <f t="shared" si="601"/>
        <v>3.4722222222222265E-2</v>
      </c>
      <c r="O730" s="160">
        <v>0.87847222222222221</v>
      </c>
      <c r="P730" s="565">
        <f t="shared" si="602"/>
        <v>0.39930555555555552</v>
      </c>
      <c r="Q730" s="160">
        <v>0.9375</v>
      </c>
      <c r="R730" s="160">
        <v>1.0520833333333333</v>
      </c>
      <c r="S730" s="9">
        <f t="shared" si="611"/>
        <v>0.11458333333333326</v>
      </c>
      <c r="T730" s="160">
        <v>0.9375</v>
      </c>
      <c r="U730" s="160">
        <v>1.0520833333333333</v>
      </c>
      <c r="V730" s="9">
        <f t="shared" si="594"/>
        <v>0.11458333333333326</v>
      </c>
      <c r="W730" s="160">
        <v>1.054861111111111</v>
      </c>
      <c r="X730" s="9">
        <f>W730-R730</f>
        <v>2.7777777777777679E-3</v>
      </c>
      <c r="Y730" s="160">
        <v>1.054861111111111</v>
      </c>
      <c r="Z730" s="155">
        <f t="shared" si="614"/>
        <v>0</v>
      </c>
      <c r="AA730" s="160">
        <v>1.1201388888888888</v>
      </c>
      <c r="AB730" s="565">
        <f t="shared" si="577"/>
        <v>6.5277777777777768E-2</v>
      </c>
      <c r="AC730" s="160">
        <v>1.1201388888888888</v>
      </c>
      <c r="AD730" s="160">
        <v>1.1201388888888888</v>
      </c>
      <c r="AE730" s="9">
        <f t="shared" si="595"/>
        <v>0</v>
      </c>
      <c r="AF730" s="160">
        <v>1.125</v>
      </c>
      <c r="AG730" s="160">
        <v>1.1284722222222221</v>
      </c>
      <c r="AH730" s="9">
        <f t="shared" si="604"/>
        <v>3.4722222222220989E-3</v>
      </c>
      <c r="AI730" s="154">
        <f t="shared" si="420"/>
        <v>0</v>
      </c>
      <c r="AJ730" s="154">
        <f t="shared" si="421"/>
        <v>5</v>
      </c>
      <c r="AK730" s="160">
        <v>1.1284722222222221</v>
      </c>
      <c r="AL730" s="160">
        <v>1.1319444444444444</v>
      </c>
      <c r="AM730" s="9">
        <f t="shared" si="547"/>
        <v>3.4722222222223209E-3</v>
      </c>
      <c r="AN730" s="568">
        <f t="shared" si="605"/>
        <v>0.69444444444444442</v>
      </c>
      <c r="AO730" s="10">
        <f t="shared" si="612"/>
        <v>16</v>
      </c>
      <c r="AP730" s="10">
        <f t="shared" si="613"/>
        <v>40</v>
      </c>
      <c r="AQ730" s="565">
        <f t="shared" si="578"/>
        <v>4.4444444444444439E-2</v>
      </c>
      <c r="AR730" s="10">
        <f t="shared" si="596"/>
        <v>1</v>
      </c>
      <c r="AS730" s="10">
        <f t="shared" si="597"/>
        <v>4</v>
      </c>
      <c r="AT730" s="550">
        <v>0</v>
      </c>
      <c r="AU730" s="550">
        <v>8.3333333333333332E-3</v>
      </c>
      <c r="AV730" s="550">
        <v>0</v>
      </c>
      <c r="AW730" s="546">
        <f t="shared" si="615"/>
        <v>0</v>
      </c>
      <c r="AX730" s="546">
        <f t="shared" si="546"/>
        <v>0</v>
      </c>
      <c r="AY730" s="550">
        <v>0</v>
      </c>
      <c r="AZ730" s="546">
        <f t="shared" si="606"/>
        <v>0</v>
      </c>
      <c r="BA730" s="546">
        <f t="shared" si="607"/>
        <v>0</v>
      </c>
      <c r="BB730" s="550">
        <v>0</v>
      </c>
      <c r="BC730" s="546">
        <f t="shared" si="608"/>
        <v>0</v>
      </c>
      <c r="BD730" s="546">
        <f t="shared" si="609"/>
        <v>0</v>
      </c>
      <c r="BE730" s="550">
        <v>1.2499999999999999E-2</v>
      </c>
      <c r="BF730" s="546">
        <f t="shared" si="592"/>
        <v>0</v>
      </c>
      <c r="BG730" s="546">
        <f t="shared" si="593"/>
        <v>18</v>
      </c>
      <c r="BH730" s="550">
        <v>0</v>
      </c>
      <c r="BI730" s="637">
        <f t="shared" si="598"/>
        <v>0</v>
      </c>
      <c r="BJ730" s="637">
        <f t="shared" si="599"/>
        <v>0</v>
      </c>
      <c r="BK730" s="642">
        <f t="shared" si="579"/>
        <v>64.689655172413794</v>
      </c>
    </row>
    <row r="731" spans="1:63" x14ac:dyDescent="0.25">
      <c r="A731" s="581">
        <v>40912</v>
      </c>
      <c r="B731" s="619">
        <v>1</v>
      </c>
      <c r="C731" s="582">
        <v>5</v>
      </c>
      <c r="D731" s="583" t="s">
        <v>33</v>
      </c>
      <c r="E731" s="583" t="s">
        <v>307</v>
      </c>
      <c r="F731" s="526">
        <v>3674.19</v>
      </c>
      <c r="G731" s="582">
        <v>58</v>
      </c>
      <c r="H731" s="582">
        <v>0</v>
      </c>
      <c r="I731" s="550">
        <v>7.2916666666666671E-2</v>
      </c>
      <c r="J731" s="550">
        <v>7.2916666666666671E-2</v>
      </c>
      <c r="K731" s="160">
        <v>7.9861111111111105E-2</v>
      </c>
      <c r="L731" s="565">
        <f t="shared" si="600"/>
        <v>6.9444444444444337E-3</v>
      </c>
      <c r="M731" s="160">
        <v>8.3333333333333329E-2</v>
      </c>
      <c r="N731" s="565">
        <f t="shared" si="601"/>
        <v>3.4722222222222238E-3</v>
      </c>
      <c r="O731" s="160">
        <v>0.12847222222222224</v>
      </c>
      <c r="P731" s="565">
        <f t="shared" si="602"/>
        <v>4.5138888888888909E-2</v>
      </c>
      <c r="Q731" s="160">
        <v>0.13194444444444445</v>
      </c>
      <c r="R731" s="160">
        <v>0.2638888888888889</v>
      </c>
      <c r="S731" s="9">
        <f t="shared" si="611"/>
        <v>0.13194444444444445</v>
      </c>
      <c r="T731" s="160">
        <v>0.13194444444444445</v>
      </c>
      <c r="U731" s="160">
        <v>0.2638888888888889</v>
      </c>
      <c r="V731" s="9">
        <f t="shared" si="594"/>
        <v>0.13194444444444445</v>
      </c>
      <c r="W731" s="160">
        <v>0.2638888888888889</v>
      </c>
      <c r="X731" s="9">
        <f>W731-R731</f>
        <v>0</v>
      </c>
      <c r="Y731" s="160">
        <v>0.26458333333333334</v>
      </c>
      <c r="Z731" s="155">
        <f t="shared" si="614"/>
        <v>6.9444444444444198E-4</v>
      </c>
      <c r="AA731" s="160">
        <v>0.40208333333333335</v>
      </c>
      <c r="AB731" s="565">
        <f t="shared" si="577"/>
        <v>0.13750000000000001</v>
      </c>
      <c r="AC731" s="160">
        <v>0.40208333333333335</v>
      </c>
      <c r="AD731" s="160">
        <v>0.40208333333333335</v>
      </c>
      <c r="AE731" s="9">
        <f t="shared" si="595"/>
        <v>0</v>
      </c>
      <c r="AF731" s="160">
        <v>0.40902777777777777</v>
      </c>
      <c r="AG731" s="160">
        <v>0.41319444444444442</v>
      </c>
      <c r="AH731" s="9">
        <f t="shared" si="604"/>
        <v>4.1666666666666519E-3</v>
      </c>
      <c r="AI731" s="154">
        <f t="shared" si="420"/>
        <v>0</v>
      </c>
      <c r="AJ731" s="154">
        <f t="shared" si="421"/>
        <v>6</v>
      </c>
      <c r="AK731" s="160">
        <v>0.41319444444444442</v>
      </c>
      <c r="AL731" s="160">
        <v>0.41666666666666669</v>
      </c>
      <c r="AM731" s="9">
        <f t="shared" si="547"/>
        <v>3.4722222222222654E-3</v>
      </c>
      <c r="AN731" s="568">
        <f t="shared" si="605"/>
        <v>0.34375</v>
      </c>
      <c r="AO731" s="10">
        <f t="shared" si="612"/>
        <v>8</v>
      </c>
      <c r="AP731" s="10">
        <f t="shared" si="613"/>
        <v>15</v>
      </c>
      <c r="AQ731" s="565">
        <f t="shared" si="578"/>
        <v>4.5138888888888895E-2</v>
      </c>
      <c r="AR731" s="10">
        <f t="shared" si="596"/>
        <v>1</v>
      </c>
      <c r="AS731" s="10">
        <f t="shared" si="597"/>
        <v>5</v>
      </c>
      <c r="AT731" s="550">
        <v>0</v>
      </c>
      <c r="AU731" s="550">
        <v>0</v>
      </c>
      <c r="AV731" s="550">
        <v>0</v>
      </c>
      <c r="AW731" s="546">
        <f t="shared" ref="AW731:AW736" si="616">HOUR(AV731)</f>
        <v>0</v>
      </c>
      <c r="AX731" s="546">
        <f t="shared" si="546"/>
        <v>0</v>
      </c>
      <c r="AY731" s="550">
        <v>0</v>
      </c>
      <c r="AZ731" s="546">
        <f t="shared" si="606"/>
        <v>0</v>
      </c>
      <c r="BA731" s="546">
        <f t="shared" si="607"/>
        <v>0</v>
      </c>
      <c r="BB731" s="550">
        <v>0</v>
      </c>
      <c r="BC731" s="546">
        <f t="shared" si="608"/>
        <v>0</v>
      </c>
      <c r="BD731" s="546">
        <f t="shared" si="609"/>
        <v>0</v>
      </c>
      <c r="BE731" s="550">
        <v>9.2361111111111116E-2</v>
      </c>
      <c r="BF731" s="546">
        <f t="shared" si="592"/>
        <v>2</v>
      </c>
      <c r="BG731" s="546">
        <f t="shared" si="593"/>
        <v>13</v>
      </c>
      <c r="BH731" s="550">
        <v>0</v>
      </c>
      <c r="BI731" s="637">
        <f t="shared" si="598"/>
        <v>0</v>
      </c>
      <c r="BJ731" s="637">
        <f t="shared" si="599"/>
        <v>0</v>
      </c>
      <c r="BK731" s="642">
        <f t="shared" si="579"/>
        <v>63.348103448275864</v>
      </c>
    </row>
    <row r="732" spans="1:63" x14ac:dyDescent="0.25">
      <c r="A732" s="581">
        <v>40912</v>
      </c>
      <c r="B732" s="619">
        <v>1</v>
      </c>
      <c r="C732" s="582">
        <v>6</v>
      </c>
      <c r="D732" s="583" t="s">
        <v>33</v>
      </c>
      <c r="E732" s="583" t="s">
        <v>236</v>
      </c>
      <c r="F732" s="526">
        <v>3477.15</v>
      </c>
      <c r="G732" s="582">
        <v>56</v>
      </c>
      <c r="H732" s="582">
        <v>3</v>
      </c>
      <c r="I732" s="550">
        <v>0.57291666666666663</v>
      </c>
      <c r="J732" s="550">
        <v>0.57291666666666663</v>
      </c>
      <c r="K732" s="160">
        <v>0.57638888888888895</v>
      </c>
      <c r="L732" s="565">
        <f t="shared" si="600"/>
        <v>3.4722222222223209E-3</v>
      </c>
      <c r="M732" s="160">
        <v>0.58680555555555558</v>
      </c>
      <c r="N732" s="565">
        <f t="shared" si="601"/>
        <v>1.041666666666663E-2</v>
      </c>
      <c r="O732" s="160">
        <v>0.62847222222222221</v>
      </c>
      <c r="P732" s="565">
        <f t="shared" si="602"/>
        <v>4.166666666666663E-2</v>
      </c>
      <c r="Q732" s="160">
        <v>0.63194444444444442</v>
      </c>
      <c r="R732" s="160">
        <v>0.68055555555555547</v>
      </c>
      <c r="S732" s="9">
        <f t="shared" si="611"/>
        <v>4.8611111111111049E-2</v>
      </c>
      <c r="T732" s="160">
        <v>0.63194444444444442</v>
      </c>
      <c r="U732" s="160">
        <v>0.68055555555555547</v>
      </c>
      <c r="V732" s="9">
        <f t="shared" si="594"/>
        <v>4.8611111111111049E-2</v>
      </c>
      <c r="W732" s="160">
        <v>0.72777777777777775</v>
      </c>
      <c r="X732" s="9">
        <f>W732-R732</f>
        <v>4.7222222222222276E-2</v>
      </c>
      <c r="Y732" s="160">
        <v>0.72986111111111107</v>
      </c>
      <c r="Z732" s="155">
        <f t="shared" si="614"/>
        <v>2.0833333333333259E-3</v>
      </c>
      <c r="AA732" s="160">
        <v>0.84097222222222223</v>
      </c>
      <c r="AB732" s="565">
        <f t="shared" si="577"/>
        <v>0.11111111111111116</v>
      </c>
      <c r="AC732" s="160">
        <v>0.84097222222222223</v>
      </c>
      <c r="AD732" s="160">
        <v>0.84097222222222223</v>
      </c>
      <c r="AE732" s="9">
        <f t="shared" si="595"/>
        <v>0</v>
      </c>
      <c r="AF732" s="160">
        <v>0.84722222222222221</v>
      </c>
      <c r="AG732" s="160">
        <v>0.85069444444444453</v>
      </c>
      <c r="AH732" s="9">
        <f t="shared" si="604"/>
        <v>3.4722222222223209E-3</v>
      </c>
      <c r="AI732" s="154">
        <f t="shared" si="420"/>
        <v>0</v>
      </c>
      <c r="AJ732" s="154">
        <f t="shared" si="421"/>
        <v>5</v>
      </c>
      <c r="AK732" s="160">
        <v>0.85069444444444453</v>
      </c>
      <c r="AL732" s="160">
        <v>0.85416666666666663</v>
      </c>
      <c r="AM732" s="9">
        <f t="shared" si="547"/>
        <v>3.4722222222220989E-3</v>
      </c>
      <c r="AN732" s="568">
        <f t="shared" si="605"/>
        <v>0.28125</v>
      </c>
      <c r="AO732" s="10">
        <f t="shared" si="612"/>
        <v>6</v>
      </c>
      <c r="AP732" s="10">
        <f t="shared" si="613"/>
        <v>45</v>
      </c>
      <c r="AQ732" s="565">
        <f t="shared" si="578"/>
        <v>4.3055555555555611E-2</v>
      </c>
      <c r="AR732" s="10">
        <f t="shared" si="596"/>
        <v>1</v>
      </c>
      <c r="AS732" s="10">
        <f t="shared" si="597"/>
        <v>2</v>
      </c>
      <c r="AT732" s="550">
        <v>0</v>
      </c>
      <c r="AU732" s="550">
        <v>0</v>
      </c>
      <c r="AV732" s="550">
        <v>1.1111111111111112E-2</v>
      </c>
      <c r="AW732" s="546">
        <f t="shared" si="616"/>
        <v>0</v>
      </c>
      <c r="AX732" s="546">
        <f t="shared" si="546"/>
        <v>16</v>
      </c>
      <c r="AY732" s="550">
        <v>0</v>
      </c>
      <c r="AZ732" s="546">
        <f t="shared" si="606"/>
        <v>0</v>
      </c>
      <c r="BA732" s="546">
        <f t="shared" si="607"/>
        <v>0</v>
      </c>
      <c r="BB732" s="550">
        <v>0</v>
      </c>
      <c r="BC732" s="546">
        <f t="shared" si="608"/>
        <v>0</v>
      </c>
      <c r="BD732" s="546">
        <f t="shared" si="609"/>
        <v>0</v>
      </c>
      <c r="BE732" s="550">
        <v>5.6944444444444443E-2</v>
      </c>
      <c r="BF732" s="546">
        <f t="shared" si="592"/>
        <v>1</v>
      </c>
      <c r="BG732" s="546">
        <f t="shared" si="593"/>
        <v>22</v>
      </c>
      <c r="BH732" s="550">
        <v>0</v>
      </c>
      <c r="BI732" s="637">
        <f t="shared" si="598"/>
        <v>0</v>
      </c>
      <c r="BJ732" s="637">
        <f t="shared" si="599"/>
        <v>0</v>
      </c>
      <c r="BK732" s="642">
        <f t="shared" si="579"/>
        <v>62.09196428571429</v>
      </c>
    </row>
    <row r="733" spans="1:63" x14ac:dyDescent="0.25">
      <c r="A733" s="581">
        <v>40912</v>
      </c>
      <c r="B733" s="619">
        <v>1</v>
      </c>
      <c r="C733" s="582">
        <v>2</v>
      </c>
      <c r="D733" s="583" t="s">
        <v>224</v>
      </c>
      <c r="E733" s="583" t="s">
        <v>225</v>
      </c>
      <c r="F733" s="526">
        <v>3673.53</v>
      </c>
      <c r="G733" s="582">
        <v>59</v>
      </c>
      <c r="H733" s="582">
        <v>0</v>
      </c>
      <c r="I733" s="550">
        <v>0.42708333333333331</v>
      </c>
      <c r="J733" s="550">
        <v>0.42708333333333331</v>
      </c>
      <c r="K733" s="160">
        <v>0.43055555555555558</v>
      </c>
      <c r="L733" s="565">
        <f t="shared" si="600"/>
        <v>3.4722222222222654E-3</v>
      </c>
      <c r="M733" s="160">
        <v>0.44444444444444442</v>
      </c>
      <c r="N733" s="565">
        <f t="shared" si="601"/>
        <v>1.388888888888884E-2</v>
      </c>
      <c r="O733" s="160">
        <v>0.87847222222222221</v>
      </c>
      <c r="P733" s="565">
        <f t="shared" si="602"/>
        <v>0.43402777777777779</v>
      </c>
      <c r="Q733" s="160">
        <v>0.88194444444444453</v>
      </c>
      <c r="R733" s="160">
        <v>1.0270833333333333</v>
      </c>
      <c r="S733" s="9">
        <f t="shared" si="611"/>
        <v>0.14513888888888882</v>
      </c>
      <c r="T733" s="160">
        <v>0.88194444444444453</v>
      </c>
      <c r="U733" s="160">
        <v>1.0270833333333333</v>
      </c>
      <c r="V733" s="9">
        <f t="shared" si="594"/>
        <v>0.14513888888888882</v>
      </c>
      <c r="W733" s="160">
        <v>0.97777777777777775</v>
      </c>
      <c r="X733" s="9">
        <f>W733-Q733</f>
        <v>9.5833333333333215E-2</v>
      </c>
      <c r="Y733" s="160">
        <v>0.97777777777777775</v>
      </c>
      <c r="Z733" s="155">
        <f t="shared" si="614"/>
        <v>0</v>
      </c>
      <c r="AA733" s="160">
        <v>1.0534722222222224</v>
      </c>
      <c r="AB733" s="565">
        <f t="shared" si="577"/>
        <v>7.569444444444462E-2</v>
      </c>
      <c r="AC733" s="160">
        <v>1.0534722222222224</v>
      </c>
      <c r="AD733" s="160">
        <v>1.0534722222222224</v>
      </c>
      <c r="AE733" s="9">
        <f t="shared" si="595"/>
        <v>0</v>
      </c>
      <c r="AF733" s="160">
        <v>1.0604166666666666</v>
      </c>
      <c r="AG733" s="160">
        <v>1.0638888888888889</v>
      </c>
      <c r="AH733" s="9">
        <f t="shared" si="604"/>
        <v>3.4722222222223209E-3</v>
      </c>
      <c r="AI733" s="154">
        <f t="shared" si="420"/>
        <v>0</v>
      </c>
      <c r="AJ733" s="154">
        <f t="shared" si="421"/>
        <v>5</v>
      </c>
      <c r="AK733" s="160">
        <v>1.0638888888888889</v>
      </c>
      <c r="AL733" s="160">
        <v>1.0659722222222221</v>
      </c>
      <c r="AM733" s="9">
        <f t="shared" si="547"/>
        <v>2.0833333333332149E-3</v>
      </c>
      <c r="AN733" s="568">
        <f t="shared" si="605"/>
        <v>0.63888888888888884</v>
      </c>
      <c r="AO733" s="10">
        <f t="shared" si="612"/>
        <v>15</v>
      </c>
      <c r="AP733" s="10">
        <f t="shared" si="613"/>
        <v>20</v>
      </c>
      <c r="AQ733" s="565">
        <f t="shared" si="578"/>
        <v>5.4166666666666835E-2</v>
      </c>
      <c r="AR733" s="10">
        <f t="shared" si="596"/>
        <v>1</v>
      </c>
      <c r="AS733" s="10">
        <f t="shared" si="597"/>
        <v>18</v>
      </c>
      <c r="AT733" s="550">
        <v>0</v>
      </c>
      <c r="AU733" s="550">
        <v>0</v>
      </c>
      <c r="AV733" s="550">
        <v>0</v>
      </c>
      <c r="AW733" s="546">
        <f t="shared" si="616"/>
        <v>0</v>
      </c>
      <c r="AX733" s="546">
        <f t="shared" si="546"/>
        <v>0</v>
      </c>
      <c r="AY733" s="550">
        <v>0</v>
      </c>
      <c r="AZ733" s="546">
        <f t="shared" si="606"/>
        <v>0</v>
      </c>
      <c r="BA733" s="546">
        <f t="shared" si="607"/>
        <v>0</v>
      </c>
      <c r="BB733" s="550">
        <v>0</v>
      </c>
      <c r="BC733" s="546">
        <f t="shared" si="608"/>
        <v>0</v>
      </c>
      <c r="BD733" s="546">
        <f t="shared" si="609"/>
        <v>0</v>
      </c>
      <c r="BE733" s="550">
        <v>2.1527777777777781E-2</v>
      </c>
      <c r="BF733" s="546">
        <f t="shared" si="592"/>
        <v>0</v>
      </c>
      <c r="BG733" s="546">
        <f t="shared" si="593"/>
        <v>31</v>
      </c>
      <c r="BH733" s="550">
        <v>0</v>
      </c>
      <c r="BI733" s="637">
        <f t="shared" si="598"/>
        <v>0</v>
      </c>
      <c r="BJ733" s="637">
        <f t="shared" si="599"/>
        <v>0</v>
      </c>
      <c r="BK733" s="642">
        <f t="shared" si="579"/>
        <v>62.263220338983054</v>
      </c>
    </row>
    <row r="734" spans="1:63" x14ac:dyDescent="0.25">
      <c r="A734" s="581">
        <v>40913</v>
      </c>
      <c r="B734" s="619">
        <v>1</v>
      </c>
      <c r="C734" s="582">
        <v>7</v>
      </c>
      <c r="D734" s="583" t="s">
        <v>33</v>
      </c>
      <c r="E734" s="583" t="s">
        <v>558</v>
      </c>
      <c r="F734" s="526">
        <v>3624</v>
      </c>
      <c r="G734" s="582">
        <v>57</v>
      </c>
      <c r="H734" s="582">
        <v>2</v>
      </c>
      <c r="I734" s="550">
        <v>1.0416666666666666E-2</v>
      </c>
      <c r="J734" s="550">
        <v>1.0416666666666666E-2</v>
      </c>
      <c r="K734" s="160">
        <v>1.3888888888888888E-2</v>
      </c>
      <c r="L734" s="565">
        <f t="shared" si="600"/>
        <v>3.472222222222222E-3</v>
      </c>
      <c r="M734" s="160">
        <v>2.0833333333333332E-2</v>
      </c>
      <c r="N734" s="565">
        <f t="shared" si="601"/>
        <v>6.9444444444444441E-3</v>
      </c>
      <c r="O734" s="160">
        <v>9.375E-2</v>
      </c>
      <c r="P734" s="565">
        <f t="shared" si="602"/>
        <v>7.2916666666666671E-2</v>
      </c>
      <c r="Q734" s="160">
        <v>0.10069444444444443</v>
      </c>
      <c r="R734" s="160">
        <v>0.1423611111111111</v>
      </c>
      <c r="S734" s="9">
        <f t="shared" si="611"/>
        <v>4.1666666666666671E-2</v>
      </c>
      <c r="T734" s="160">
        <v>0.10069444444444443</v>
      </c>
      <c r="U734" s="160">
        <v>0.1423611111111111</v>
      </c>
      <c r="V734" s="9">
        <f t="shared" si="594"/>
        <v>4.1666666666666671E-2</v>
      </c>
      <c r="W734" s="160">
        <v>0.24652777777777779</v>
      </c>
      <c r="X734" s="9">
        <f>W734-R734</f>
        <v>0.10416666666666669</v>
      </c>
      <c r="Y734" s="160">
        <v>0.11805555555555557</v>
      </c>
      <c r="Z734" s="155">
        <f>Y734-Q734</f>
        <v>1.7361111111111133E-2</v>
      </c>
      <c r="AA734" s="160">
        <v>0.3611111111111111</v>
      </c>
      <c r="AB734" s="565">
        <f t="shared" si="577"/>
        <v>0.24305555555555552</v>
      </c>
      <c r="AC734" s="160">
        <v>0.3611111111111111</v>
      </c>
      <c r="AD734" s="160">
        <v>0.3611111111111111</v>
      </c>
      <c r="AE734" s="9">
        <f t="shared" si="595"/>
        <v>0</v>
      </c>
      <c r="AF734" s="160">
        <v>0.36805555555555558</v>
      </c>
      <c r="AG734" s="160">
        <v>0.37152777777777773</v>
      </c>
      <c r="AH734" s="9">
        <f t="shared" si="604"/>
        <v>3.4722222222221544E-3</v>
      </c>
      <c r="AI734" s="154">
        <f t="shared" si="420"/>
        <v>0</v>
      </c>
      <c r="AJ734" s="154">
        <f t="shared" si="421"/>
        <v>5</v>
      </c>
      <c r="AK734" s="160">
        <v>0.37152777777777773</v>
      </c>
      <c r="AL734" s="160">
        <v>0.375</v>
      </c>
      <c r="AM734" s="9">
        <f t="shared" si="547"/>
        <v>3.4722222222222654E-3</v>
      </c>
      <c r="AN734" s="568">
        <f t="shared" si="605"/>
        <v>0.36458333333333331</v>
      </c>
      <c r="AO734" s="10">
        <f t="shared" si="612"/>
        <v>8</v>
      </c>
      <c r="AP734" s="10">
        <f t="shared" si="613"/>
        <v>45</v>
      </c>
      <c r="AQ734" s="565">
        <f t="shared" si="578"/>
        <v>6.8055555555555508E-2</v>
      </c>
      <c r="AR734" s="10">
        <f t="shared" si="596"/>
        <v>1</v>
      </c>
      <c r="AS734" s="10">
        <f t="shared" si="597"/>
        <v>38</v>
      </c>
      <c r="AT734" s="550">
        <v>0</v>
      </c>
      <c r="AU734" s="550">
        <v>0</v>
      </c>
      <c r="AV734" s="550">
        <v>0</v>
      </c>
      <c r="AW734" s="546">
        <f t="shared" si="616"/>
        <v>0</v>
      </c>
      <c r="AX734" s="546">
        <f t="shared" si="546"/>
        <v>0</v>
      </c>
      <c r="AY734" s="550">
        <v>0.12847222222222224</v>
      </c>
      <c r="AZ734" s="546">
        <f t="shared" si="606"/>
        <v>3</v>
      </c>
      <c r="BA734" s="546">
        <f t="shared" si="607"/>
        <v>5</v>
      </c>
      <c r="BB734" s="550">
        <v>0</v>
      </c>
      <c r="BC734" s="546">
        <f t="shared" si="608"/>
        <v>0</v>
      </c>
      <c r="BD734" s="546">
        <f t="shared" si="609"/>
        <v>0</v>
      </c>
      <c r="BE734" s="550">
        <v>4.6527777777777779E-2</v>
      </c>
      <c r="BF734" s="546">
        <f t="shared" si="592"/>
        <v>1</v>
      </c>
      <c r="BG734" s="546">
        <f t="shared" si="593"/>
        <v>7</v>
      </c>
      <c r="BH734" s="550">
        <v>0</v>
      </c>
      <c r="BI734" s="637">
        <f t="shared" si="598"/>
        <v>0</v>
      </c>
      <c r="BJ734" s="637">
        <f t="shared" si="599"/>
        <v>0</v>
      </c>
      <c r="BK734" s="642">
        <f t="shared" si="579"/>
        <v>63.578947368421055</v>
      </c>
    </row>
    <row r="735" spans="1:63" x14ac:dyDescent="0.25">
      <c r="A735" s="581">
        <v>40913</v>
      </c>
      <c r="B735" s="619">
        <v>1</v>
      </c>
      <c r="C735" s="582">
        <v>2</v>
      </c>
      <c r="D735" s="583" t="s">
        <v>346</v>
      </c>
      <c r="E735" s="583" t="s">
        <v>225</v>
      </c>
      <c r="F735" s="526">
        <v>3901</v>
      </c>
      <c r="G735" s="582">
        <v>59</v>
      </c>
      <c r="H735" s="582">
        <v>0</v>
      </c>
      <c r="I735" s="550">
        <v>0.1875</v>
      </c>
      <c r="J735" s="550">
        <v>0.1875</v>
      </c>
      <c r="K735" s="160">
        <v>0.19444444444444445</v>
      </c>
      <c r="L735" s="565">
        <f t="shared" si="600"/>
        <v>6.9444444444444475E-3</v>
      </c>
      <c r="M735" s="160">
        <v>0.20138888888888887</v>
      </c>
      <c r="N735" s="565">
        <f t="shared" si="601"/>
        <v>6.9444444444444198E-3</v>
      </c>
      <c r="O735" s="160">
        <v>0.29166666666666669</v>
      </c>
      <c r="P735" s="565">
        <f t="shared" si="602"/>
        <v>9.0277777777777818E-2</v>
      </c>
      <c r="Q735" s="160">
        <v>0.2951388888888889</v>
      </c>
      <c r="R735" s="160">
        <v>0.39583333333333331</v>
      </c>
      <c r="S735" s="9">
        <f t="shared" si="611"/>
        <v>0.10069444444444442</v>
      </c>
      <c r="T735" s="160">
        <v>0.2951388888888889</v>
      </c>
      <c r="U735" s="160">
        <v>0.39583333333333331</v>
      </c>
      <c r="V735" s="9">
        <f t="shared" si="594"/>
        <v>0.10069444444444442</v>
      </c>
      <c r="W735" s="160">
        <v>0.39930555555555558</v>
      </c>
      <c r="X735" s="9">
        <f>W735-R735</f>
        <v>3.4722222222222654E-3</v>
      </c>
      <c r="Y735" s="160">
        <v>0.39930555555555558</v>
      </c>
      <c r="Z735" s="155">
        <f t="shared" ref="Z735:Z743" si="617">Y735-W735</f>
        <v>0</v>
      </c>
      <c r="AA735" s="160">
        <v>0.5708333333333333</v>
      </c>
      <c r="AB735" s="565">
        <f t="shared" si="577"/>
        <v>0.17152777777777772</v>
      </c>
      <c r="AC735" s="160">
        <v>0.5708333333333333</v>
      </c>
      <c r="AD735" s="160">
        <v>0.5708333333333333</v>
      </c>
      <c r="AE735" s="9">
        <f t="shared" si="595"/>
        <v>0</v>
      </c>
      <c r="AF735" s="160">
        <v>0.58333333333333337</v>
      </c>
      <c r="AG735" s="160">
        <v>0.58680555555555558</v>
      </c>
      <c r="AH735" s="9">
        <f t="shared" si="604"/>
        <v>3.4722222222222099E-3</v>
      </c>
      <c r="AI735" s="154">
        <f t="shared" si="420"/>
        <v>0</v>
      </c>
      <c r="AJ735" s="154">
        <f t="shared" si="421"/>
        <v>5</v>
      </c>
      <c r="AK735" s="160">
        <v>0.58680555555555558</v>
      </c>
      <c r="AL735" s="160">
        <v>0.59027777777777779</v>
      </c>
      <c r="AM735" s="9">
        <f t="shared" si="547"/>
        <v>3.4722222222222099E-3</v>
      </c>
      <c r="AN735" s="568">
        <f t="shared" si="605"/>
        <v>0.40277777777777779</v>
      </c>
      <c r="AO735" s="10">
        <f t="shared" si="612"/>
        <v>9</v>
      </c>
      <c r="AP735" s="10">
        <f t="shared" si="613"/>
        <v>40</v>
      </c>
      <c r="AQ735" s="565">
        <f t="shared" si="578"/>
        <v>0.1291666666666666</v>
      </c>
      <c r="AR735" s="10">
        <f t="shared" si="596"/>
        <v>3</v>
      </c>
      <c r="AS735" s="10">
        <f t="shared" si="597"/>
        <v>6</v>
      </c>
      <c r="AT735" s="550">
        <v>0</v>
      </c>
      <c r="AU735" s="550">
        <v>0</v>
      </c>
      <c r="AV735" s="550">
        <v>1.5277777777777777E-2</v>
      </c>
      <c r="AW735" s="546">
        <f t="shared" si="616"/>
        <v>0</v>
      </c>
      <c r="AX735" s="546">
        <f t="shared" si="546"/>
        <v>22</v>
      </c>
      <c r="AY735" s="550">
        <v>0</v>
      </c>
      <c r="AZ735" s="546">
        <f t="shared" si="606"/>
        <v>0</v>
      </c>
      <c r="BA735" s="546">
        <f t="shared" si="607"/>
        <v>0</v>
      </c>
      <c r="BB735" s="550">
        <v>0</v>
      </c>
      <c r="BC735" s="546">
        <f t="shared" si="608"/>
        <v>0</v>
      </c>
      <c r="BD735" s="546">
        <f t="shared" si="609"/>
        <v>0</v>
      </c>
      <c r="BE735" s="550">
        <v>2.7083333333333334E-2</v>
      </c>
      <c r="BF735" s="546">
        <f t="shared" si="592"/>
        <v>0</v>
      </c>
      <c r="BG735" s="546">
        <f t="shared" si="593"/>
        <v>39</v>
      </c>
      <c r="BH735" s="550">
        <v>7.013888888888889E-2</v>
      </c>
      <c r="BI735" s="637">
        <f t="shared" si="598"/>
        <v>1</v>
      </c>
      <c r="BJ735" s="637">
        <f t="shared" si="599"/>
        <v>41</v>
      </c>
      <c r="BK735" s="642">
        <f t="shared" si="579"/>
        <v>66.118644067796609</v>
      </c>
    </row>
    <row r="736" spans="1:63" x14ac:dyDescent="0.25">
      <c r="A736" s="581">
        <v>40913</v>
      </c>
      <c r="B736" s="619">
        <v>1</v>
      </c>
      <c r="C736" s="582">
        <v>1</v>
      </c>
      <c r="D736" s="583" t="s">
        <v>327</v>
      </c>
      <c r="E736" s="583" t="s">
        <v>276</v>
      </c>
      <c r="F736" s="526">
        <v>3627</v>
      </c>
      <c r="G736" s="582">
        <v>59</v>
      </c>
      <c r="H736" s="582">
        <v>0</v>
      </c>
      <c r="I736" s="550">
        <v>0.30902777777777779</v>
      </c>
      <c r="J736" s="550">
        <v>0.30902777777777779</v>
      </c>
      <c r="K736" s="160">
        <v>0.40972222222222227</v>
      </c>
      <c r="L736" s="565">
        <f t="shared" si="600"/>
        <v>0.10069444444444448</v>
      </c>
      <c r="M736" s="160">
        <v>0.4236111111111111</v>
      </c>
      <c r="N736" s="565">
        <f t="shared" si="601"/>
        <v>1.388888888888884E-2</v>
      </c>
      <c r="O736" s="160">
        <v>0.70833333333333337</v>
      </c>
      <c r="P736" s="565">
        <f t="shared" si="602"/>
        <v>0.28472222222222227</v>
      </c>
      <c r="Q736" s="160">
        <v>0.71180555555555547</v>
      </c>
      <c r="R736" s="160">
        <v>0.79305555555555562</v>
      </c>
      <c r="S736" s="9">
        <f t="shared" si="611"/>
        <v>8.1250000000000155E-2</v>
      </c>
      <c r="T736" s="160">
        <v>0.71180555555555547</v>
      </c>
      <c r="U736" s="160">
        <v>0.79305555555555562</v>
      </c>
      <c r="V736" s="9">
        <f t="shared" si="594"/>
        <v>8.1250000000000155E-2</v>
      </c>
      <c r="W736" s="160">
        <v>0.77013888888888893</v>
      </c>
      <c r="X736" s="9">
        <v>2.0833333333333333E-3</v>
      </c>
      <c r="Y736" s="160">
        <v>0.77083333333333337</v>
      </c>
      <c r="Z736" s="155">
        <f t="shared" si="617"/>
        <v>6.9444444444444198E-4</v>
      </c>
      <c r="AA736" s="160">
        <v>0.84097222222222223</v>
      </c>
      <c r="AB736" s="565">
        <f t="shared" si="577"/>
        <v>7.0138888888888862E-2</v>
      </c>
      <c r="AC736" s="160">
        <v>0.84097222222222223</v>
      </c>
      <c r="AD736" s="160">
        <v>0.84097222222222223</v>
      </c>
      <c r="AE736" s="9">
        <f t="shared" si="595"/>
        <v>0</v>
      </c>
      <c r="AF736" s="160">
        <v>0.84722222222222221</v>
      </c>
      <c r="AG736" s="160">
        <v>0.85069444444444453</v>
      </c>
      <c r="AH736" s="9">
        <f t="shared" si="604"/>
        <v>3.4722222222223209E-3</v>
      </c>
      <c r="AI736" s="154">
        <f t="shared" si="420"/>
        <v>0</v>
      </c>
      <c r="AJ736" s="154">
        <f t="shared" si="421"/>
        <v>5</v>
      </c>
      <c r="AK736" s="160">
        <v>0.85069444444444453</v>
      </c>
      <c r="AL736" s="160">
        <v>0.85416666666666663</v>
      </c>
      <c r="AM736" s="9">
        <f t="shared" si="547"/>
        <v>3.4722222222220989E-3</v>
      </c>
      <c r="AN736" s="568">
        <f t="shared" si="605"/>
        <v>0.54513888888888884</v>
      </c>
      <c r="AO736" s="10">
        <f t="shared" si="612"/>
        <v>13</v>
      </c>
      <c r="AP736" s="10">
        <f t="shared" si="613"/>
        <v>5</v>
      </c>
      <c r="AQ736" s="565">
        <f t="shared" si="578"/>
        <v>4.513888888888886E-2</v>
      </c>
      <c r="AR736" s="10">
        <f t="shared" si="596"/>
        <v>1</v>
      </c>
      <c r="AS736" s="10">
        <f t="shared" si="597"/>
        <v>5</v>
      </c>
      <c r="AT736" s="550">
        <v>0</v>
      </c>
      <c r="AU736" s="550">
        <v>1.1111111111111112E-2</v>
      </c>
      <c r="AV736" s="550">
        <v>0</v>
      </c>
      <c r="AW736" s="546">
        <f t="shared" si="616"/>
        <v>0</v>
      </c>
      <c r="AX736" s="546">
        <f t="shared" si="546"/>
        <v>0</v>
      </c>
      <c r="AY736" s="550">
        <v>0</v>
      </c>
      <c r="AZ736" s="546">
        <f t="shared" si="606"/>
        <v>0</v>
      </c>
      <c r="BA736" s="546">
        <f t="shared" si="607"/>
        <v>0</v>
      </c>
      <c r="BB736" s="550">
        <v>0</v>
      </c>
      <c r="BC736" s="546">
        <f t="shared" si="608"/>
        <v>0</v>
      </c>
      <c r="BD736" s="546">
        <f t="shared" si="609"/>
        <v>0</v>
      </c>
      <c r="BE736" s="550">
        <v>1.3888888888888888E-2</v>
      </c>
      <c r="BF736" s="546">
        <f t="shared" si="592"/>
        <v>0</v>
      </c>
      <c r="BG736" s="546">
        <f t="shared" si="593"/>
        <v>20</v>
      </c>
      <c r="BH736" s="550">
        <v>0</v>
      </c>
      <c r="BI736" s="637">
        <f t="shared" si="598"/>
        <v>0</v>
      </c>
      <c r="BJ736" s="637">
        <f t="shared" si="599"/>
        <v>0</v>
      </c>
      <c r="BK736" s="642">
        <f t="shared" si="579"/>
        <v>61.474576271186443</v>
      </c>
    </row>
    <row r="737" spans="1:63" x14ac:dyDescent="0.25">
      <c r="A737" s="581">
        <v>40913</v>
      </c>
      <c r="B737" s="619">
        <v>1</v>
      </c>
      <c r="C737" s="582">
        <v>8</v>
      </c>
      <c r="D737" s="583" t="s">
        <v>33</v>
      </c>
      <c r="E737" s="583" t="s">
        <v>251</v>
      </c>
      <c r="F737" s="526">
        <v>3849</v>
      </c>
      <c r="G737" s="582">
        <v>59</v>
      </c>
      <c r="H737" s="582">
        <v>0</v>
      </c>
      <c r="I737" s="550">
        <v>0.67708333333333337</v>
      </c>
      <c r="J737" s="550">
        <v>0.67708333333333337</v>
      </c>
      <c r="K737" s="160">
        <v>0.69444444444444453</v>
      </c>
      <c r="L737" s="565">
        <f t="shared" si="600"/>
        <v>1.736111111111116E-2</v>
      </c>
      <c r="M737" s="160">
        <v>0.70486111111111116</v>
      </c>
      <c r="N737" s="565">
        <f t="shared" si="601"/>
        <v>1.041666666666663E-2</v>
      </c>
      <c r="O737" s="160">
        <v>0.76041666666666663</v>
      </c>
      <c r="P737" s="565">
        <f t="shared" si="602"/>
        <v>5.5555555555555469E-2</v>
      </c>
      <c r="Q737" s="160">
        <v>0.82291666666666663</v>
      </c>
      <c r="R737" s="160">
        <v>0.86458333333333337</v>
      </c>
      <c r="S737" s="9">
        <f t="shared" si="611"/>
        <v>4.1666666666666741E-2</v>
      </c>
      <c r="T737" s="160">
        <v>0.82291666666666663</v>
      </c>
      <c r="U737" s="160">
        <v>0.86458333333333337</v>
      </c>
      <c r="V737" s="9">
        <f t="shared" si="594"/>
        <v>4.1666666666666741E-2</v>
      </c>
      <c r="W737" s="160">
        <v>0.8666666666666667</v>
      </c>
      <c r="X737" s="9">
        <f t="shared" ref="X737:X743" si="618">W737-R737</f>
        <v>2.0833333333333259E-3</v>
      </c>
      <c r="Y737" s="160">
        <v>0.86805555555555547</v>
      </c>
      <c r="Z737" s="155">
        <f t="shared" si="617"/>
        <v>1.3888888888887729E-3</v>
      </c>
      <c r="AA737" s="160">
        <v>0.91666666666666663</v>
      </c>
      <c r="AB737" s="565">
        <f t="shared" si="577"/>
        <v>4.861111111111116E-2</v>
      </c>
      <c r="AC737" s="160">
        <v>0.91666666666666663</v>
      </c>
      <c r="AD737" s="160">
        <v>0.91666666666666663</v>
      </c>
      <c r="AE737" s="9">
        <f t="shared" si="595"/>
        <v>0</v>
      </c>
      <c r="AF737" s="160">
        <v>0.92361111111111116</v>
      </c>
      <c r="AG737" s="160">
        <v>0.92708333333333337</v>
      </c>
      <c r="AH737" s="9">
        <f t="shared" si="604"/>
        <v>3.4722222222222099E-3</v>
      </c>
      <c r="AI737" s="154">
        <f t="shared" si="420"/>
        <v>0</v>
      </c>
      <c r="AJ737" s="154">
        <f t="shared" si="421"/>
        <v>5</v>
      </c>
      <c r="AK737" s="160">
        <v>0.92708333333333337</v>
      </c>
      <c r="AL737" s="160">
        <v>0.93055555555555547</v>
      </c>
      <c r="AM737" s="9">
        <f t="shared" si="547"/>
        <v>3.4722222222220989E-3</v>
      </c>
      <c r="AN737" s="568">
        <f t="shared" si="605"/>
        <v>0.2534722222222221</v>
      </c>
      <c r="AO737" s="10">
        <f t="shared" si="612"/>
        <v>6</v>
      </c>
      <c r="AP737" s="10">
        <f t="shared" si="613"/>
        <v>5</v>
      </c>
      <c r="AQ737" s="565">
        <f t="shared" si="578"/>
        <v>2.5000000000000046E-2</v>
      </c>
      <c r="AR737" s="10">
        <f t="shared" si="596"/>
        <v>0</v>
      </c>
      <c r="AS737" s="10">
        <f t="shared" si="597"/>
        <v>36</v>
      </c>
      <c r="AT737" s="550">
        <v>0</v>
      </c>
      <c r="AU737" s="550">
        <v>0</v>
      </c>
      <c r="AV737" s="550">
        <v>0</v>
      </c>
      <c r="AW737" s="546">
        <f t="shared" ref="AW737:AW742" si="619">HOUR(AV737)</f>
        <v>0</v>
      </c>
      <c r="AX737" s="546">
        <f t="shared" si="546"/>
        <v>0</v>
      </c>
      <c r="AY737" s="550">
        <v>0</v>
      </c>
      <c r="AZ737" s="546">
        <f t="shared" si="606"/>
        <v>0</v>
      </c>
      <c r="BA737" s="546">
        <f t="shared" si="607"/>
        <v>0</v>
      </c>
      <c r="BB737" s="550">
        <v>7.6388888888888886E-3</v>
      </c>
      <c r="BC737" s="546">
        <f t="shared" si="608"/>
        <v>0</v>
      </c>
      <c r="BD737" s="546">
        <f t="shared" si="609"/>
        <v>11</v>
      </c>
      <c r="BE737" s="550">
        <v>1.5972222222222224E-2</v>
      </c>
      <c r="BF737" s="546">
        <f t="shared" si="592"/>
        <v>0</v>
      </c>
      <c r="BG737" s="546">
        <f t="shared" si="593"/>
        <v>23</v>
      </c>
      <c r="BH737" s="550">
        <v>0</v>
      </c>
      <c r="BI737" s="637">
        <f t="shared" si="598"/>
        <v>0</v>
      </c>
      <c r="BJ737" s="637">
        <f t="shared" si="599"/>
        <v>0</v>
      </c>
      <c r="BK737" s="642">
        <f t="shared" si="579"/>
        <v>65.237288135593218</v>
      </c>
    </row>
    <row r="738" spans="1:63" x14ac:dyDescent="0.25">
      <c r="A738" s="581">
        <v>40913</v>
      </c>
      <c r="B738" s="619">
        <v>1</v>
      </c>
      <c r="C738" s="582">
        <v>9</v>
      </c>
      <c r="D738" s="583" t="s">
        <v>33</v>
      </c>
      <c r="E738" s="583" t="s">
        <v>236</v>
      </c>
      <c r="F738" s="526">
        <v>3342</v>
      </c>
      <c r="G738" s="582">
        <v>53</v>
      </c>
      <c r="H738" s="582">
        <v>6</v>
      </c>
      <c r="I738" s="550">
        <v>0.72916666666666663</v>
      </c>
      <c r="J738" s="550">
        <v>0.72916666666666663</v>
      </c>
      <c r="K738" s="160">
        <v>0.89583333333333337</v>
      </c>
      <c r="L738" s="565">
        <f t="shared" si="600"/>
        <v>0.16666666666666674</v>
      </c>
      <c r="M738" s="160">
        <v>0.91666666666666663</v>
      </c>
      <c r="N738" s="565">
        <f t="shared" si="601"/>
        <v>2.0833333333333259E-2</v>
      </c>
      <c r="O738" s="160">
        <v>0.98958333333333337</v>
      </c>
      <c r="P738" s="565">
        <f t="shared" si="602"/>
        <v>7.2916666666666741E-2</v>
      </c>
      <c r="Q738" s="160">
        <v>0.99305555555555547</v>
      </c>
      <c r="R738" s="160">
        <v>1.0416666666666667</v>
      </c>
      <c r="S738" s="9">
        <f t="shared" si="611"/>
        <v>4.8611111111111271E-2</v>
      </c>
      <c r="T738" s="160">
        <v>0.99305555555555547</v>
      </c>
      <c r="U738" s="160">
        <v>1.0416666666666667</v>
      </c>
      <c r="V738" s="9">
        <f t="shared" si="594"/>
        <v>4.8611111111111271E-2</v>
      </c>
      <c r="W738" s="160">
        <v>1.0458333333333334</v>
      </c>
      <c r="X738" s="9">
        <f t="shared" si="618"/>
        <v>4.1666666666666519E-3</v>
      </c>
      <c r="Y738" s="160">
        <v>1.0458333333333334</v>
      </c>
      <c r="Z738" s="155">
        <f t="shared" si="617"/>
        <v>0</v>
      </c>
      <c r="AA738" s="160">
        <v>1.1430555555555555</v>
      </c>
      <c r="AB738" s="565">
        <f t="shared" si="577"/>
        <v>9.7222222222222099E-2</v>
      </c>
      <c r="AC738" s="160">
        <v>1.1430555555555555</v>
      </c>
      <c r="AD738" s="160">
        <v>1.1430555555555555</v>
      </c>
      <c r="AE738" s="9">
        <f t="shared" si="595"/>
        <v>0</v>
      </c>
      <c r="AF738" s="160">
        <v>1.1493055555555556</v>
      </c>
      <c r="AG738" s="160">
        <v>1.1527777777777779</v>
      </c>
      <c r="AH738" s="9">
        <f t="shared" si="604"/>
        <v>3.4722222222223209E-3</v>
      </c>
      <c r="AI738" s="154">
        <f t="shared" si="420"/>
        <v>0</v>
      </c>
      <c r="AJ738" s="154">
        <f t="shared" si="421"/>
        <v>5</v>
      </c>
      <c r="AK738" s="160">
        <v>1.1527777777777779</v>
      </c>
      <c r="AL738" s="160">
        <v>1.15625</v>
      </c>
      <c r="AM738" s="9">
        <f t="shared" si="547"/>
        <v>3.4722222222220989E-3</v>
      </c>
      <c r="AN738" s="568">
        <f t="shared" si="605"/>
        <v>0.42708333333333337</v>
      </c>
      <c r="AO738" s="10">
        <f t="shared" si="612"/>
        <v>10</v>
      </c>
      <c r="AP738" s="10">
        <f t="shared" si="613"/>
        <v>15</v>
      </c>
      <c r="AQ738" s="565">
        <f t="shared" si="578"/>
        <v>6.2499999999999875E-2</v>
      </c>
      <c r="AR738" s="10">
        <f t="shared" si="596"/>
        <v>1</v>
      </c>
      <c r="AS738" s="10">
        <f t="shared" si="597"/>
        <v>30</v>
      </c>
      <c r="AT738" s="550">
        <v>0</v>
      </c>
      <c r="AU738" s="550">
        <v>0</v>
      </c>
      <c r="AV738" s="550">
        <v>0</v>
      </c>
      <c r="AW738" s="546">
        <f t="shared" si="619"/>
        <v>0</v>
      </c>
      <c r="AX738" s="546">
        <f t="shared" ref="AX738:AX801" si="620">MINUTE(AV738)</f>
        <v>0</v>
      </c>
      <c r="AY738" s="550">
        <v>0</v>
      </c>
      <c r="AZ738" s="546">
        <f t="shared" si="606"/>
        <v>0</v>
      </c>
      <c r="BA738" s="546">
        <f t="shared" si="607"/>
        <v>0</v>
      </c>
      <c r="BB738" s="550">
        <v>1.3888888888888888E-2</v>
      </c>
      <c r="BC738" s="546">
        <f t="shared" si="608"/>
        <v>0</v>
      </c>
      <c r="BD738" s="546">
        <f t="shared" si="609"/>
        <v>20</v>
      </c>
      <c r="BE738" s="550">
        <v>2.0833333333333332E-2</v>
      </c>
      <c r="BF738" s="546">
        <f t="shared" si="592"/>
        <v>0</v>
      </c>
      <c r="BG738" s="546">
        <f t="shared" si="593"/>
        <v>30</v>
      </c>
      <c r="BH738" s="550">
        <v>0</v>
      </c>
      <c r="BI738" s="637">
        <f t="shared" si="598"/>
        <v>0</v>
      </c>
      <c r="BJ738" s="637">
        <f t="shared" si="599"/>
        <v>0</v>
      </c>
      <c r="BK738" s="642">
        <f t="shared" si="579"/>
        <v>63.056603773584904</v>
      </c>
    </row>
    <row r="739" spans="1:63" x14ac:dyDescent="0.25">
      <c r="A739" s="581">
        <v>40914</v>
      </c>
      <c r="B739" s="619">
        <v>1</v>
      </c>
      <c r="C739" s="582">
        <v>1</v>
      </c>
      <c r="D739" s="583" t="s">
        <v>480</v>
      </c>
      <c r="E739" s="583" t="s">
        <v>276</v>
      </c>
      <c r="F739" s="526">
        <v>3583</v>
      </c>
      <c r="G739" s="582">
        <v>59</v>
      </c>
      <c r="H739" s="582">
        <v>0</v>
      </c>
      <c r="I739" s="550">
        <v>1.0416666666666666E-2</v>
      </c>
      <c r="J739" s="550">
        <v>1.0416666666666666E-2</v>
      </c>
      <c r="K739" s="160">
        <v>8.3333333333333329E-2</v>
      </c>
      <c r="L739" s="565">
        <f t="shared" si="600"/>
        <v>7.2916666666666657E-2</v>
      </c>
      <c r="M739" s="160">
        <v>8.6805555555555566E-2</v>
      </c>
      <c r="N739" s="565">
        <f t="shared" si="601"/>
        <v>3.4722222222222376E-3</v>
      </c>
      <c r="O739" s="160">
        <v>0.1076388888888889</v>
      </c>
      <c r="P739" s="565">
        <f t="shared" si="602"/>
        <v>2.0833333333333329E-2</v>
      </c>
      <c r="Q739" s="160">
        <v>0.1111111111111111</v>
      </c>
      <c r="R739" s="160">
        <v>0.14583333333333334</v>
      </c>
      <c r="S739" s="9">
        <f t="shared" si="611"/>
        <v>3.4722222222222238E-2</v>
      </c>
      <c r="T739" s="160">
        <v>0.1111111111111111</v>
      </c>
      <c r="U739" s="160">
        <v>0.14583333333333334</v>
      </c>
      <c r="V739" s="9">
        <f t="shared" si="594"/>
        <v>3.4722222222222238E-2</v>
      </c>
      <c r="W739" s="160">
        <v>0.18055555555555555</v>
      </c>
      <c r="X739" s="9">
        <f t="shared" si="618"/>
        <v>3.472222222222221E-2</v>
      </c>
      <c r="Y739" s="160">
        <v>0.22500000000000001</v>
      </c>
      <c r="Z739" s="155">
        <f t="shared" si="617"/>
        <v>4.4444444444444453E-2</v>
      </c>
      <c r="AA739" s="160">
        <v>0.40416666666666662</v>
      </c>
      <c r="AB739" s="565">
        <f t="shared" si="577"/>
        <v>0.17916666666666661</v>
      </c>
      <c r="AC739" s="160">
        <v>0.40416666666666662</v>
      </c>
      <c r="AD739" s="160">
        <v>0.40416666666666662</v>
      </c>
      <c r="AE739" s="9">
        <f t="shared" si="595"/>
        <v>0</v>
      </c>
      <c r="AF739" s="160">
        <v>0.40972222222222227</v>
      </c>
      <c r="AG739" s="160">
        <v>0.41319444444444442</v>
      </c>
      <c r="AH739" s="9">
        <f t="shared" si="604"/>
        <v>3.4722222222221544E-3</v>
      </c>
      <c r="AI739" s="154">
        <f t="shared" si="420"/>
        <v>0</v>
      </c>
      <c r="AJ739" s="154">
        <f t="shared" si="421"/>
        <v>5</v>
      </c>
      <c r="AK739" s="160">
        <v>0.41319444444444442</v>
      </c>
      <c r="AL739" s="160">
        <v>0.41666666666666669</v>
      </c>
      <c r="AM739" s="9">
        <f t="shared" si="547"/>
        <v>3.4722222222222654E-3</v>
      </c>
      <c r="AN739" s="568">
        <f t="shared" si="605"/>
        <v>0.40625</v>
      </c>
      <c r="AO739" s="10">
        <f t="shared" si="612"/>
        <v>9</v>
      </c>
      <c r="AP739" s="10">
        <f t="shared" si="613"/>
        <v>45</v>
      </c>
      <c r="AQ739" s="565">
        <f t="shared" si="578"/>
        <v>6.6666666666666596E-2</v>
      </c>
      <c r="AR739" s="10">
        <f t="shared" si="596"/>
        <v>1</v>
      </c>
      <c r="AS739" s="10">
        <f t="shared" si="597"/>
        <v>36</v>
      </c>
      <c r="AT739" s="550">
        <v>0</v>
      </c>
      <c r="AU739" s="550">
        <v>4.0972222222222222E-2</v>
      </c>
      <c r="AV739" s="550">
        <v>0</v>
      </c>
      <c r="AW739" s="546">
        <f t="shared" si="619"/>
        <v>0</v>
      </c>
      <c r="AX739" s="546">
        <f t="shared" si="620"/>
        <v>0</v>
      </c>
      <c r="AY739" s="550">
        <v>0</v>
      </c>
      <c r="AZ739" s="546">
        <f t="shared" si="606"/>
        <v>0</v>
      </c>
      <c r="BA739" s="546">
        <f t="shared" si="607"/>
        <v>0</v>
      </c>
      <c r="BB739" s="550">
        <v>0</v>
      </c>
      <c r="BC739" s="546">
        <f t="shared" si="608"/>
        <v>0</v>
      </c>
      <c r="BD739" s="546">
        <f t="shared" si="609"/>
        <v>0</v>
      </c>
      <c r="BE739" s="550">
        <v>7.1527777777777787E-2</v>
      </c>
      <c r="BF739" s="546">
        <f t="shared" si="592"/>
        <v>1</v>
      </c>
      <c r="BG739" s="546">
        <f t="shared" si="593"/>
        <v>43</v>
      </c>
      <c r="BH739" s="550">
        <v>0</v>
      </c>
      <c r="BI739" s="637">
        <f t="shared" si="598"/>
        <v>0</v>
      </c>
      <c r="BJ739" s="637">
        <f t="shared" si="599"/>
        <v>0</v>
      </c>
      <c r="BK739" s="642">
        <f t="shared" si="579"/>
        <v>60.728813559322035</v>
      </c>
    </row>
    <row r="740" spans="1:63" x14ac:dyDescent="0.25">
      <c r="A740" s="581">
        <v>40914</v>
      </c>
      <c r="B740" s="619">
        <v>1</v>
      </c>
      <c r="C740" s="582">
        <v>10</v>
      </c>
      <c r="D740" s="583" t="s">
        <v>33</v>
      </c>
      <c r="E740" s="583" t="s">
        <v>236</v>
      </c>
      <c r="F740" s="526">
        <v>3393</v>
      </c>
      <c r="G740" s="582">
        <v>55</v>
      </c>
      <c r="H740" s="582">
        <v>4</v>
      </c>
      <c r="I740" s="550">
        <v>0.40625</v>
      </c>
      <c r="J740" s="550">
        <v>0.40625</v>
      </c>
      <c r="K740" s="160">
        <v>0.40972222222222227</v>
      </c>
      <c r="L740" s="565">
        <f t="shared" si="600"/>
        <v>3.4722222222222654E-3</v>
      </c>
      <c r="M740" s="160">
        <v>0.4236111111111111</v>
      </c>
      <c r="N740" s="565">
        <f t="shared" si="601"/>
        <v>1.388888888888884E-2</v>
      </c>
      <c r="O740" s="160">
        <v>0.44444444444444442</v>
      </c>
      <c r="P740" s="565">
        <f t="shared" si="602"/>
        <v>2.0833333333333315E-2</v>
      </c>
      <c r="Q740" s="160">
        <v>0.45833333333333331</v>
      </c>
      <c r="R740" s="160">
        <v>0.51736111111111105</v>
      </c>
      <c r="S740" s="9">
        <f t="shared" si="611"/>
        <v>5.9027777777777735E-2</v>
      </c>
      <c r="T740" s="160">
        <v>0.45833333333333331</v>
      </c>
      <c r="U740" s="160">
        <v>0.51736111111111105</v>
      </c>
      <c r="V740" s="9">
        <f t="shared" si="594"/>
        <v>5.9027777777777735E-2</v>
      </c>
      <c r="W740" s="160">
        <v>0.5180555555555556</v>
      </c>
      <c r="X740" s="9">
        <f t="shared" si="618"/>
        <v>6.94444444444553E-4</v>
      </c>
      <c r="Y740" s="160">
        <v>0.51944444444444449</v>
      </c>
      <c r="Z740" s="155">
        <f t="shared" si="617"/>
        <v>1.388888888888884E-3</v>
      </c>
      <c r="AA740" s="160">
        <v>0.58750000000000002</v>
      </c>
      <c r="AB740" s="565">
        <f t="shared" si="577"/>
        <v>6.8055555555555536E-2</v>
      </c>
      <c r="AC740" s="160">
        <v>0.58750000000000002</v>
      </c>
      <c r="AD740" s="160">
        <v>0.58750000000000002</v>
      </c>
      <c r="AE740" s="9">
        <f t="shared" si="595"/>
        <v>0</v>
      </c>
      <c r="AF740" s="160">
        <v>0.59375</v>
      </c>
      <c r="AG740" s="160">
        <v>0.59722222222222221</v>
      </c>
      <c r="AH740" s="9">
        <f t="shared" si="604"/>
        <v>3.4722222222222099E-3</v>
      </c>
      <c r="AI740" s="154">
        <f t="shared" si="420"/>
        <v>0</v>
      </c>
      <c r="AJ740" s="154">
        <f t="shared" si="421"/>
        <v>5</v>
      </c>
      <c r="AK740" s="160">
        <v>0.59722222222222221</v>
      </c>
      <c r="AL740" s="160">
        <v>0.60069444444444442</v>
      </c>
      <c r="AM740" s="9">
        <f t="shared" si="547"/>
        <v>3.4722222222222099E-3</v>
      </c>
      <c r="AN740" s="568">
        <f t="shared" si="605"/>
        <v>0.19444444444444442</v>
      </c>
      <c r="AO740" s="10">
        <f t="shared" si="612"/>
        <v>4</v>
      </c>
      <c r="AP740" s="10">
        <f t="shared" si="613"/>
        <v>40</v>
      </c>
      <c r="AQ740" s="565">
        <f t="shared" si="578"/>
        <v>5.4166666666666648E-2</v>
      </c>
      <c r="AR740" s="10">
        <f t="shared" si="596"/>
        <v>1</v>
      </c>
      <c r="AS740" s="10">
        <f t="shared" si="597"/>
        <v>18</v>
      </c>
      <c r="AT740" s="550">
        <v>0</v>
      </c>
      <c r="AU740" s="550">
        <v>0</v>
      </c>
      <c r="AV740" s="550">
        <v>0</v>
      </c>
      <c r="AW740" s="546">
        <f t="shared" si="619"/>
        <v>0</v>
      </c>
      <c r="AX740" s="546">
        <f t="shared" si="620"/>
        <v>0</v>
      </c>
      <c r="AY740" s="550">
        <v>0</v>
      </c>
      <c r="AZ740" s="546">
        <f t="shared" si="606"/>
        <v>0</v>
      </c>
      <c r="BA740" s="546">
        <f t="shared" si="607"/>
        <v>0</v>
      </c>
      <c r="BB740" s="550">
        <v>0</v>
      </c>
      <c r="BC740" s="546">
        <f t="shared" si="608"/>
        <v>0</v>
      </c>
      <c r="BD740" s="546">
        <f t="shared" si="609"/>
        <v>0</v>
      </c>
      <c r="BE740" s="550">
        <v>1.3888888888888888E-2</v>
      </c>
      <c r="BF740" s="546">
        <f t="shared" si="592"/>
        <v>0</v>
      </c>
      <c r="BG740" s="546">
        <f t="shared" si="593"/>
        <v>20</v>
      </c>
      <c r="BH740" s="550">
        <v>0</v>
      </c>
      <c r="BI740" s="637">
        <f t="shared" si="598"/>
        <v>0</v>
      </c>
      <c r="BJ740" s="637">
        <f t="shared" si="599"/>
        <v>0</v>
      </c>
      <c r="BK740" s="642">
        <f t="shared" si="579"/>
        <v>61.690909090909088</v>
      </c>
    </row>
    <row r="741" spans="1:63" ht="30" x14ac:dyDescent="0.25">
      <c r="A741" s="581">
        <v>40914</v>
      </c>
      <c r="B741" s="619">
        <v>1</v>
      </c>
      <c r="C741" s="582">
        <v>3</v>
      </c>
      <c r="D741" s="583" t="s">
        <v>243</v>
      </c>
      <c r="E741" s="583" t="s">
        <v>517</v>
      </c>
      <c r="F741" s="526">
        <v>3741</v>
      </c>
      <c r="G741" s="582">
        <v>59</v>
      </c>
      <c r="H741" s="582">
        <v>0</v>
      </c>
      <c r="I741" s="550">
        <v>0.45833333333333331</v>
      </c>
      <c r="J741" s="550">
        <v>0.45833333333333331</v>
      </c>
      <c r="K741" s="160">
        <v>0.47569444444444442</v>
      </c>
      <c r="L741" s="565">
        <f t="shared" si="600"/>
        <v>1.7361111111111105E-2</v>
      </c>
      <c r="M741" s="160">
        <v>0.49305555555555558</v>
      </c>
      <c r="N741" s="565">
        <f t="shared" si="601"/>
        <v>1.736111111111116E-2</v>
      </c>
      <c r="O741" s="160">
        <v>0.91319444444444453</v>
      </c>
      <c r="P741" s="565">
        <f t="shared" si="602"/>
        <v>0.42013888888888895</v>
      </c>
      <c r="Q741" s="160">
        <v>0.91666666666666663</v>
      </c>
      <c r="R741" s="160">
        <v>1.0381944444444444</v>
      </c>
      <c r="S741" s="9">
        <f t="shared" si="611"/>
        <v>0.12152777777777779</v>
      </c>
      <c r="T741" s="160">
        <v>0.91666666666666663</v>
      </c>
      <c r="U741" s="160">
        <v>1.0381944444444444</v>
      </c>
      <c r="V741" s="9">
        <f t="shared" si="594"/>
        <v>0.12152777777777779</v>
      </c>
      <c r="W741" s="160">
        <v>1.0402777777777776</v>
      </c>
      <c r="X741" s="9">
        <f t="shared" si="618"/>
        <v>2.0833333333332149E-3</v>
      </c>
      <c r="Y741" s="160">
        <v>1.0402777777777776</v>
      </c>
      <c r="Z741" s="155">
        <f t="shared" si="617"/>
        <v>0</v>
      </c>
      <c r="AA741" s="160">
        <v>1.1569444444444443</v>
      </c>
      <c r="AB741" s="565">
        <f t="shared" si="577"/>
        <v>0.1166666666666667</v>
      </c>
      <c r="AC741" s="160">
        <v>1.1569444444444443</v>
      </c>
      <c r="AD741" s="160">
        <v>1.1569444444444443</v>
      </c>
      <c r="AE741" s="9">
        <f t="shared" si="595"/>
        <v>0</v>
      </c>
      <c r="AF741" s="160">
        <v>1.1666666666666667</v>
      </c>
      <c r="AG741" s="160">
        <v>1.1701388888888888</v>
      </c>
      <c r="AH741" s="9">
        <f t="shared" si="604"/>
        <v>3.4722222222220989E-3</v>
      </c>
      <c r="AI741" s="154">
        <f t="shared" si="420"/>
        <v>0</v>
      </c>
      <c r="AJ741" s="154">
        <f t="shared" si="421"/>
        <v>5</v>
      </c>
      <c r="AK741" s="160">
        <v>1.1701388888888888</v>
      </c>
      <c r="AL741" s="160">
        <v>1.1736111111111112</v>
      </c>
      <c r="AM741" s="9">
        <f t="shared" si="547"/>
        <v>3.4722222222223209E-3</v>
      </c>
      <c r="AN741" s="568">
        <f t="shared" si="605"/>
        <v>0.7152777777777779</v>
      </c>
      <c r="AO741" s="10">
        <f t="shared" si="612"/>
        <v>17</v>
      </c>
      <c r="AP741" s="10">
        <f t="shared" si="613"/>
        <v>10</v>
      </c>
      <c r="AQ741" s="565">
        <f t="shared" si="578"/>
        <v>7.9861111111111133E-2</v>
      </c>
      <c r="AR741" s="10">
        <f t="shared" si="596"/>
        <v>1</v>
      </c>
      <c r="AS741" s="10">
        <f t="shared" si="597"/>
        <v>55</v>
      </c>
      <c r="AT741" s="550">
        <v>0</v>
      </c>
      <c r="AU741" s="550">
        <v>0</v>
      </c>
      <c r="AV741" s="550">
        <v>0</v>
      </c>
      <c r="AW741" s="546">
        <f t="shared" si="619"/>
        <v>0</v>
      </c>
      <c r="AX741" s="546">
        <f t="shared" si="620"/>
        <v>0</v>
      </c>
      <c r="AY741" s="550">
        <v>0</v>
      </c>
      <c r="AZ741" s="546">
        <f t="shared" si="606"/>
        <v>0</v>
      </c>
      <c r="BA741" s="546">
        <f t="shared" si="607"/>
        <v>0</v>
      </c>
      <c r="BB741" s="550">
        <v>0</v>
      </c>
      <c r="BC741" s="546">
        <f t="shared" si="608"/>
        <v>0</v>
      </c>
      <c r="BD741" s="546">
        <f t="shared" si="609"/>
        <v>0</v>
      </c>
      <c r="BE741" s="550">
        <v>3.6805555555555557E-2</v>
      </c>
      <c r="BF741" s="546">
        <f t="shared" si="592"/>
        <v>0</v>
      </c>
      <c r="BG741" s="546">
        <f t="shared" si="593"/>
        <v>53</v>
      </c>
      <c r="BH741" s="550">
        <v>0</v>
      </c>
      <c r="BI741" s="637">
        <f t="shared" si="598"/>
        <v>0</v>
      </c>
      <c r="BJ741" s="637">
        <f t="shared" si="599"/>
        <v>0</v>
      </c>
      <c r="BK741" s="642">
        <f t="shared" si="579"/>
        <v>63.406779661016948</v>
      </c>
    </row>
    <row r="742" spans="1:63" x14ac:dyDescent="0.25">
      <c r="A742" s="581">
        <v>40914</v>
      </c>
      <c r="B742" s="619">
        <v>1</v>
      </c>
      <c r="C742" s="582">
        <v>1</v>
      </c>
      <c r="D742" s="583" t="s">
        <v>355</v>
      </c>
      <c r="E742" s="583" t="s">
        <v>267</v>
      </c>
      <c r="F742" s="526">
        <v>3807</v>
      </c>
      <c r="G742" s="582">
        <v>59</v>
      </c>
      <c r="H742" s="582">
        <v>0</v>
      </c>
      <c r="I742" s="550">
        <v>0.52083333333333337</v>
      </c>
      <c r="J742" s="550">
        <v>0.52083333333333337</v>
      </c>
      <c r="K742" s="160">
        <v>0.63541666666666663</v>
      </c>
      <c r="L742" s="565">
        <f t="shared" si="600"/>
        <v>0.11458333333333326</v>
      </c>
      <c r="M742" s="160">
        <v>0.65972222222222221</v>
      </c>
      <c r="N742" s="565">
        <f t="shared" si="601"/>
        <v>2.430555555555558E-2</v>
      </c>
      <c r="O742" s="160">
        <v>0.6875</v>
      </c>
      <c r="P742" s="565">
        <f t="shared" si="602"/>
        <v>2.777777777777779E-2</v>
      </c>
      <c r="Q742" s="160">
        <v>0.69097222222222221</v>
      </c>
      <c r="R742" s="160">
        <v>0.73958333333333337</v>
      </c>
      <c r="S742" s="9">
        <f t="shared" si="611"/>
        <v>4.861111111111116E-2</v>
      </c>
      <c r="T742" s="160">
        <v>0.69097222222222221</v>
      </c>
      <c r="U742" s="160">
        <v>0.73958333333333337</v>
      </c>
      <c r="V742" s="9">
        <f t="shared" si="594"/>
        <v>4.861111111111116E-2</v>
      </c>
      <c r="W742" s="160">
        <v>0.74305555555555547</v>
      </c>
      <c r="X742" s="9">
        <f t="shared" si="618"/>
        <v>3.4722222222220989E-3</v>
      </c>
      <c r="Y742" s="160">
        <v>0.75</v>
      </c>
      <c r="Z742" s="155">
        <f t="shared" si="617"/>
        <v>6.9444444444445308E-3</v>
      </c>
      <c r="AA742" s="160">
        <v>0.83194444444444438</v>
      </c>
      <c r="AB742" s="565">
        <f t="shared" si="577"/>
        <v>8.1944444444444375E-2</v>
      </c>
      <c r="AC742" s="160">
        <v>0.83194444444444438</v>
      </c>
      <c r="AD742" s="160">
        <v>0.83194444444444438</v>
      </c>
      <c r="AE742" s="9">
        <f t="shared" si="595"/>
        <v>0</v>
      </c>
      <c r="AF742" s="160">
        <v>0.84027777777777779</v>
      </c>
      <c r="AG742" s="160">
        <v>0.84375</v>
      </c>
      <c r="AH742" s="9">
        <f t="shared" si="604"/>
        <v>3.4722222222222099E-3</v>
      </c>
      <c r="AI742" s="154">
        <f t="shared" si="420"/>
        <v>0</v>
      </c>
      <c r="AJ742" s="154">
        <f t="shared" si="421"/>
        <v>5</v>
      </c>
      <c r="AK742" s="160">
        <v>0.84375</v>
      </c>
      <c r="AL742" s="160">
        <v>0.84722222222222221</v>
      </c>
      <c r="AM742" s="9">
        <f t="shared" si="547"/>
        <v>3.4722222222222099E-3</v>
      </c>
      <c r="AN742" s="568">
        <f t="shared" si="605"/>
        <v>0.32638888888888884</v>
      </c>
      <c r="AO742" s="10">
        <f t="shared" si="612"/>
        <v>7</v>
      </c>
      <c r="AP742" s="10">
        <f t="shared" si="613"/>
        <v>50</v>
      </c>
      <c r="AQ742" s="565">
        <f t="shared" si="578"/>
        <v>6.5972222222222154E-2</v>
      </c>
      <c r="AR742" s="10">
        <f t="shared" si="596"/>
        <v>1</v>
      </c>
      <c r="AS742" s="10">
        <f t="shared" si="597"/>
        <v>35</v>
      </c>
      <c r="AT742" s="550">
        <v>0</v>
      </c>
      <c r="AU742" s="550">
        <v>0</v>
      </c>
      <c r="AV742" s="550">
        <v>0</v>
      </c>
      <c r="AW742" s="546">
        <f t="shared" si="619"/>
        <v>0</v>
      </c>
      <c r="AX742" s="546">
        <f t="shared" si="620"/>
        <v>0</v>
      </c>
      <c r="AY742" s="550">
        <v>0</v>
      </c>
      <c r="AZ742" s="546">
        <f t="shared" si="606"/>
        <v>0</v>
      </c>
      <c r="BA742" s="546">
        <f t="shared" si="607"/>
        <v>0</v>
      </c>
      <c r="BB742" s="550">
        <v>2.7777777777777779E-3</v>
      </c>
      <c r="BC742" s="546">
        <f t="shared" si="608"/>
        <v>0</v>
      </c>
      <c r="BD742" s="546">
        <f t="shared" si="609"/>
        <v>4</v>
      </c>
      <c r="BE742" s="550">
        <v>1.3194444444444444E-2</v>
      </c>
      <c r="BF742" s="546">
        <f t="shared" si="592"/>
        <v>0</v>
      </c>
      <c r="BG742" s="546">
        <f t="shared" si="593"/>
        <v>19</v>
      </c>
      <c r="BH742" s="550">
        <v>0</v>
      </c>
      <c r="BI742" s="637">
        <f t="shared" si="598"/>
        <v>0</v>
      </c>
      <c r="BJ742" s="637">
        <f t="shared" si="599"/>
        <v>0</v>
      </c>
      <c r="BK742" s="642">
        <f t="shared" si="579"/>
        <v>64.525423728813564</v>
      </c>
    </row>
    <row r="743" spans="1:63" x14ac:dyDescent="0.25">
      <c r="A743" s="581">
        <v>40915</v>
      </c>
      <c r="B743" s="619">
        <v>1</v>
      </c>
      <c r="C743" s="582">
        <v>1</v>
      </c>
      <c r="D743" s="583" t="s">
        <v>277</v>
      </c>
      <c r="E743" s="583" t="s">
        <v>276</v>
      </c>
      <c r="F743" s="526">
        <v>3692</v>
      </c>
      <c r="G743" s="582">
        <v>59</v>
      </c>
      <c r="H743" s="582">
        <v>0</v>
      </c>
      <c r="I743" s="550">
        <v>0.92708333333333337</v>
      </c>
      <c r="J743" s="550">
        <v>0.92708333333333337</v>
      </c>
      <c r="K743" s="160">
        <v>0.96180555555555547</v>
      </c>
      <c r="L743" s="565">
        <f t="shared" si="600"/>
        <v>3.4722222222222099E-2</v>
      </c>
      <c r="M743" s="160">
        <v>0.96875</v>
      </c>
      <c r="N743" s="565">
        <f t="shared" si="601"/>
        <v>6.9444444444445308E-3</v>
      </c>
      <c r="O743" s="160">
        <v>1.0083333333333333</v>
      </c>
      <c r="P743" s="565">
        <f t="shared" si="602"/>
        <v>3.9583333333333304E-2</v>
      </c>
      <c r="Q743" s="160">
        <v>1.0451388888888888</v>
      </c>
      <c r="R743" s="160">
        <v>1.1006944444444444</v>
      </c>
      <c r="S743" s="9">
        <f t="shared" si="611"/>
        <v>5.555555555555558E-2</v>
      </c>
      <c r="T743" s="160">
        <v>1.0451388888888888</v>
      </c>
      <c r="U743" s="160">
        <v>1.1006944444444444</v>
      </c>
      <c r="V743" s="9">
        <f t="shared" si="594"/>
        <v>5.555555555555558E-2</v>
      </c>
      <c r="W743" s="160">
        <v>1.2472222222222222</v>
      </c>
      <c r="X743" s="9">
        <f t="shared" si="618"/>
        <v>0.14652777777777781</v>
      </c>
      <c r="Y743" s="160">
        <v>1.2479166666666666</v>
      </c>
      <c r="Z743" s="155">
        <f t="shared" si="617"/>
        <v>6.9444444444433095E-4</v>
      </c>
      <c r="AA743" s="160">
        <v>1.5826388888888889</v>
      </c>
      <c r="AB743" s="565">
        <f t="shared" si="577"/>
        <v>0.33472222222222237</v>
      </c>
      <c r="AC743" s="160">
        <v>1.5826388888888889</v>
      </c>
      <c r="AD743" s="160">
        <v>1.5826388888888889</v>
      </c>
      <c r="AE743" s="9">
        <f t="shared" si="595"/>
        <v>0</v>
      </c>
      <c r="AF743" s="160">
        <v>1.5902777777777777</v>
      </c>
      <c r="AG743" s="160">
        <v>1.5916666666666668</v>
      </c>
      <c r="AH743" s="9">
        <f t="shared" si="604"/>
        <v>1.388888888889106E-3</v>
      </c>
      <c r="AI743" s="154">
        <f t="shared" si="420"/>
        <v>0</v>
      </c>
      <c r="AJ743" s="154">
        <f t="shared" si="421"/>
        <v>2</v>
      </c>
      <c r="AK743" s="160">
        <v>1.5916666666666668</v>
      </c>
      <c r="AL743" s="160">
        <v>1.59375</v>
      </c>
      <c r="AM743" s="9">
        <f t="shared" si="547"/>
        <v>2.0833333333332149E-3</v>
      </c>
      <c r="AN743" s="568">
        <f t="shared" si="605"/>
        <v>0.66666666666666663</v>
      </c>
      <c r="AO743" s="10">
        <f t="shared" si="612"/>
        <v>16</v>
      </c>
      <c r="AP743" s="10">
        <f t="shared" si="613"/>
        <v>0</v>
      </c>
      <c r="AQ743" s="565">
        <f t="shared" si="578"/>
        <v>6.388888888888905E-2</v>
      </c>
      <c r="AR743" s="10">
        <f t="shared" si="596"/>
        <v>1</v>
      </c>
      <c r="AS743" s="10">
        <f t="shared" si="597"/>
        <v>32</v>
      </c>
      <c r="AT743" s="550">
        <v>0</v>
      </c>
      <c r="AU743" s="550">
        <v>0</v>
      </c>
      <c r="AV743" s="550">
        <v>0</v>
      </c>
      <c r="AW743" s="546">
        <f t="shared" ref="AW743:AW749" si="621">HOUR(AV743)</f>
        <v>0</v>
      </c>
      <c r="AX743" s="546">
        <f t="shared" si="620"/>
        <v>0</v>
      </c>
      <c r="AY743" s="550">
        <v>0</v>
      </c>
      <c r="AZ743" s="546">
        <f t="shared" si="606"/>
        <v>0</v>
      </c>
      <c r="BA743" s="546">
        <f t="shared" si="607"/>
        <v>0</v>
      </c>
      <c r="BB743" s="550">
        <v>0</v>
      </c>
      <c r="BC743" s="546">
        <f t="shared" si="608"/>
        <v>0</v>
      </c>
      <c r="BD743" s="546">
        <f t="shared" si="609"/>
        <v>0</v>
      </c>
      <c r="BE743" s="550">
        <v>0.27083333333333331</v>
      </c>
      <c r="BF743" s="546">
        <f t="shared" si="592"/>
        <v>6</v>
      </c>
      <c r="BG743" s="546">
        <f t="shared" si="593"/>
        <v>30</v>
      </c>
      <c r="BH743" s="550">
        <v>0</v>
      </c>
      <c r="BI743" s="637">
        <f t="shared" si="598"/>
        <v>0</v>
      </c>
      <c r="BJ743" s="637">
        <f t="shared" si="599"/>
        <v>0</v>
      </c>
      <c r="BK743" s="642">
        <f t="shared" si="579"/>
        <v>62.576271186440678</v>
      </c>
    </row>
    <row r="744" spans="1:63" x14ac:dyDescent="0.25">
      <c r="A744" s="581">
        <v>40915</v>
      </c>
      <c r="B744" s="619">
        <v>1</v>
      </c>
      <c r="C744" s="582">
        <v>1</v>
      </c>
      <c r="D744" s="583" t="s">
        <v>520</v>
      </c>
      <c r="E744" s="583" t="s">
        <v>419</v>
      </c>
      <c r="F744" s="526">
        <v>3652</v>
      </c>
      <c r="G744" s="582">
        <v>59</v>
      </c>
      <c r="H744" s="582">
        <v>0</v>
      </c>
      <c r="I744" s="550">
        <v>0.125</v>
      </c>
      <c r="J744" s="550">
        <v>0.125</v>
      </c>
      <c r="K744" s="160">
        <v>0.25</v>
      </c>
      <c r="L744" s="565">
        <f t="shared" si="600"/>
        <v>0.125</v>
      </c>
      <c r="M744" s="160">
        <v>0.26041666666666669</v>
      </c>
      <c r="N744" s="565">
        <f t="shared" si="601"/>
        <v>1.0416666666666685E-2</v>
      </c>
      <c r="O744" s="160">
        <v>0.29166666666666669</v>
      </c>
      <c r="P744" s="565">
        <f t="shared" si="602"/>
        <v>3.125E-2</v>
      </c>
      <c r="Q744" s="160">
        <v>0.2986111111111111</v>
      </c>
      <c r="R744" s="160">
        <v>0.34722222222222227</v>
      </c>
      <c r="S744" s="9">
        <f t="shared" si="611"/>
        <v>4.861111111111116E-2</v>
      </c>
      <c r="T744" s="160">
        <v>0.2986111111111111</v>
      </c>
      <c r="U744" s="160">
        <v>0.34722222222222227</v>
      </c>
      <c r="V744" s="9">
        <f t="shared" si="594"/>
        <v>4.861111111111116E-2</v>
      </c>
      <c r="W744" s="160">
        <v>0.29166666666666669</v>
      </c>
      <c r="X744" s="9">
        <f>W744-O744</f>
        <v>0</v>
      </c>
      <c r="Y744" s="160">
        <v>0.31597222222222221</v>
      </c>
      <c r="Z744" s="155">
        <f>Y744-Q744</f>
        <v>1.7361111111111105E-2</v>
      </c>
      <c r="AA744" s="160">
        <v>0.77083333333333337</v>
      </c>
      <c r="AB744" s="565">
        <f t="shared" si="577"/>
        <v>0.45486111111111116</v>
      </c>
      <c r="AC744" s="160">
        <v>0.77083333333333337</v>
      </c>
      <c r="AD744" s="160">
        <v>0.77083333333333337</v>
      </c>
      <c r="AE744" s="9">
        <f t="shared" si="595"/>
        <v>0</v>
      </c>
      <c r="AF744" s="160">
        <v>0.77222222222222225</v>
      </c>
      <c r="AG744" s="160">
        <v>0.77430555555555547</v>
      </c>
      <c r="AH744" s="9">
        <f t="shared" si="604"/>
        <v>2.0833333333332149E-3</v>
      </c>
      <c r="AI744" s="154">
        <f t="shared" si="420"/>
        <v>0</v>
      </c>
      <c r="AJ744" s="154">
        <f t="shared" si="421"/>
        <v>3</v>
      </c>
      <c r="AK744" s="160">
        <v>0.77430555555555547</v>
      </c>
      <c r="AL744" s="160">
        <v>0.77777777777777779</v>
      </c>
      <c r="AM744" s="9">
        <f t="shared" si="547"/>
        <v>3.4722222222223209E-3</v>
      </c>
      <c r="AN744" s="568">
        <f t="shared" si="605"/>
        <v>0.65277777777777779</v>
      </c>
      <c r="AO744" s="10">
        <f t="shared" si="612"/>
        <v>15</v>
      </c>
      <c r="AP744" s="10">
        <f t="shared" si="613"/>
        <v>40</v>
      </c>
      <c r="AQ744" s="565">
        <f t="shared" si="578"/>
        <v>0</v>
      </c>
      <c r="AR744" s="10">
        <f t="shared" si="596"/>
        <v>0</v>
      </c>
      <c r="AS744" s="10">
        <f t="shared" si="597"/>
        <v>0</v>
      </c>
      <c r="AT744" s="550">
        <v>0</v>
      </c>
      <c r="AU744" s="550">
        <v>0</v>
      </c>
      <c r="AV744" s="550">
        <v>0</v>
      </c>
      <c r="AW744" s="546">
        <f t="shared" si="621"/>
        <v>0</v>
      </c>
      <c r="AX744" s="546">
        <f t="shared" si="620"/>
        <v>0</v>
      </c>
      <c r="AY744" s="550">
        <v>0.4548611111111111</v>
      </c>
      <c r="AZ744" s="546">
        <f t="shared" si="606"/>
        <v>10</v>
      </c>
      <c r="BA744" s="546">
        <f t="shared" si="607"/>
        <v>55</v>
      </c>
      <c r="BB744" s="550">
        <v>0</v>
      </c>
      <c r="BC744" s="546">
        <f t="shared" si="608"/>
        <v>0</v>
      </c>
      <c r="BD744" s="546">
        <f t="shared" si="609"/>
        <v>0</v>
      </c>
      <c r="BE744" s="550">
        <v>0</v>
      </c>
      <c r="BF744" s="546">
        <f t="shared" si="592"/>
        <v>0</v>
      </c>
      <c r="BG744" s="546">
        <f t="shared" si="593"/>
        <v>0</v>
      </c>
      <c r="BH744" s="550">
        <v>0</v>
      </c>
      <c r="BI744" s="637">
        <f t="shared" si="598"/>
        <v>0</v>
      </c>
      <c r="BJ744" s="637">
        <f t="shared" si="599"/>
        <v>0</v>
      </c>
      <c r="BK744" s="642">
        <f t="shared" si="579"/>
        <v>61.898305084745765</v>
      </c>
    </row>
    <row r="745" spans="1:63" x14ac:dyDescent="0.25">
      <c r="A745" s="581">
        <v>40915</v>
      </c>
      <c r="B745" s="619">
        <v>1</v>
      </c>
      <c r="C745" s="582">
        <v>1</v>
      </c>
      <c r="D745" s="583" t="s">
        <v>298</v>
      </c>
      <c r="E745" s="583" t="s">
        <v>225</v>
      </c>
      <c r="F745" s="526">
        <v>3349</v>
      </c>
      <c r="G745" s="582">
        <v>53</v>
      </c>
      <c r="H745" s="582">
        <v>6</v>
      </c>
      <c r="I745" s="550">
        <v>0.82291666666666663</v>
      </c>
      <c r="J745" s="550">
        <v>0.82291666666666663</v>
      </c>
      <c r="K745" s="160">
        <v>0.82986111111111116</v>
      </c>
      <c r="L745" s="565">
        <f t="shared" si="600"/>
        <v>6.9444444444445308E-3</v>
      </c>
      <c r="M745" s="160">
        <v>0.83680555555555547</v>
      </c>
      <c r="N745" s="565">
        <f t="shared" si="601"/>
        <v>6.9444444444443088E-3</v>
      </c>
      <c r="O745" s="160">
        <v>0.87152777777777779</v>
      </c>
      <c r="P745" s="565">
        <f t="shared" si="602"/>
        <v>3.4722222222222321E-2</v>
      </c>
      <c r="Q745" s="160">
        <v>0.88541666666666663</v>
      </c>
      <c r="R745" s="160">
        <v>0.95833333333333337</v>
      </c>
      <c r="S745" s="9">
        <f t="shared" si="611"/>
        <v>7.2916666666666741E-2</v>
      </c>
      <c r="T745" s="160">
        <v>0.88541666666666663</v>
      </c>
      <c r="U745" s="160">
        <v>0.95833333333333337</v>
      </c>
      <c r="V745" s="9">
        <f t="shared" si="594"/>
        <v>7.2916666666666741E-2</v>
      </c>
      <c r="W745" s="160">
        <v>0.97222222222222221</v>
      </c>
      <c r="X745" s="9">
        <f t="shared" ref="X745:X761" si="622">W745-R745</f>
        <v>1.388888888888884E-2</v>
      </c>
      <c r="Y745" s="160">
        <v>0.99791666666666667</v>
      </c>
      <c r="Z745" s="155">
        <f t="shared" ref="Z745:Z785" si="623">Y745-W745</f>
        <v>2.5694444444444464E-2</v>
      </c>
      <c r="AA745" s="160">
        <v>1.0833333333333333</v>
      </c>
      <c r="AB745" s="565">
        <f t="shared" si="577"/>
        <v>8.5416666666666585E-2</v>
      </c>
      <c r="AC745" s="160">
        <v>1.0833333333333333</v>
      </c>
      <c r="AD745" s="160">
        <v>1.0833333333333333</v>
      </c>
      <c r="AE745" s="9">
        <f t="shared" si="595"/>
        <v>0</v>
      </c>
      <c r="AF745" s="160">
        <v>1.0902777777777779</v>
      </c>
      <c r="AG745" s="160">
        <v>1.09375</v>
      </c>
      <c r="AH745" s="9">
        <f t="shared" si="604"/>
        <v>3.4722222222220989E-3</v>
      </c>
      <c r="AI745" s="154">
        <f t="shared" si="420"/>
        <v>0</v>
      </c>
      <c r="AJ745" s="154">
        <f t="shared" si="421"/>
        <v>5</v>
      </c>
      <c r="AK745" s="160">
        <v>1.09375</v>
      </c>
      <c r="AL745" s="160">
        <v>1.0972222222222221</v>
      </c>
      <c r="AM745" s="9">
        <f t="shared" si="547"/>
        <v>3.4722222222220989E-3</v>
      </c>
      <c r="AN745" s="568">
        <f t="shared" si="605"/>
        <v>0.27430555555555547</v>
      </c>
      <c r="AO745" s="10">
        <f t="shared" si="612"/>
        <v>6</v>
      </c>
      <c r="AP745" s="10">
        <f t="shared" si="613"/>
        <v>35</v>
      </c>
      <c r="AQ745" s="565">
        <f t="shared" si="578"/>
        <v>6.597222222222214E-2</v>
      </c>
      <c r="AR745" s="10">
        <f t="shared" si="596"/>
        <v>1</v>
      </c>
      <c r="AS745" s="10">
        <f t="shared" si="597"/>
        <v>35</v>
      </c>
      <c r="AT745" s="550">
        <v>0</v>
      </c>
      <c r="AU745" s="550">
        <v>0</v>
      </c>
      <c r="AV745" s="550">
        <v>0</v>
      </c>
      <c r="AW745" s="546">
        <f t="shared" si="621"/>
        <v>0</v>
      </c>
      <c r="AX745" s="546">
        <f t="shared" si="620"/>
        <v>0</v>
      </c>
      <c r="AY745" s="550">
        <v>0</v>
      </c>
      <c r="AZ745" s="546">
        <f t="shared" si="606"/>
        <v>0</v>
      </c>
      <c r="BA745" s="546">
        <f t="shared" si="607"/>
        <v>0</v>
      </c>
      <c r="BB745" s="550">
        <v>0</v>
      </c>
      <c r="BC745" s="546">
        <f t="shared" si="608"/>
        <v>0</v>
      </c>
      <c r="BD745" s="546">
        <f t="shared" si="609"/>
        <v>0</v>
      </c>
      <c r="BE745" s="550">
        <v>1.9444444444444445E-2</v>
      </c>
      <c r="BF745" s="546">
        <f t="shared" si="592"/>
        <v>0</v>
      </c>
      <c r="BG745" s="546">
        <f t="shared" si="593"/>
        <v>28</v>
      </c>
      <c r="BH745" s="550">
        <v>0</v>
      </c>
      <c r="BI745" s="637">
        <f t="shared" si="598"/>
        <v>0</v>
      </c>
      <c r="BJ745" s="637">
        <f t="shared" si="599"/>
        <v>0</v>
      </c>
      <c r="BK745" s="642">
        <f t="shared" si="579"/>
        <v>63.188679245283019</v>
      </c>
    </row>
    <row r="746" spans="1:63" ht="30" x14ac:dyDescent="0.25">
      <c r="A746" s="581">
        <v>40915</v>
      </c>
      <c r="B746" s="619">
        <v>1</v>
      </c>
      <c r="C746" s="582">
        <v>4</v>
      </c>
      <c r="D746" s="583" t="s">
        <v>243</v>
      </c>
      <c r="E746" s="583" t="s">
        <v>517</v>
      </c>
      <c r="F746" s="526">
        <v>3817</v>
      </c>
      <c r="G746" s="582">
        <v>59</v>
      </c>
      <c r="H746" s="582">
        <v>0</v>
      </c>
      <c r="I746" s="550">
        <v>0.32291666666666669</v>
      </c>
      <c r="J746" s="550">
        <v>0.32291666666666669</v>
      </c>
      <c r="K746" s="160">
        <v>0.64583333333333337</v>
      </c>
      <c r="L746" s="565">
        <f t="shared" si="600"/>
        <v>0.32291666666666669</v>
      </c>
      <c r="M746" s="160">
        <v>0.65625</v>
      </c>
      <c r="N746" s="565">
        <f t="shared" si="601"/>
        <v>1.041666666666663E-2</v>
      </c>
      <c r="O746" s="160">
        <v>1.0069444444444444</v>
      </c>
      <c r="P746" s="565">
        <f t="shared" si="602"/>
        <v>0.35069444444444442</v>
      </c>
      <c r="Q746" s="160">
        <v>1.0104166666666667</v>
      </c>
      <c r="R746" s="160">
        <v>1.1006944444444444</v>
      </c>
      <c r="S746" s="9">
        <f t="shared" si="611"/>
        <v>9.0277777777777679E-2</v>
      </c>
      <c r="T746" s="160">
        <v>1.0104166666666667</v>
      </c>
      <c r="U746" s="160">
        <v>1.1006944444444444</v>
      </c>
      <c r="V746" s="9">
        <f t="shared" si="594"/>
        <v>9.0277777777777679E-2</v>
      </c>
      <c r="W746" s="160">
        <v>1.1076388888888888</v>
      </c>
      <c r="X746" s="9">
        <f t="shared" si="622"/>
        <v>6.9444444444444198E-3</v>
      </c>
      <c r="Y746" s="160">
        <v>1.1145833333333333</v>
      </c>
      <c r="Z746" s="155">
        <f t="shared" si="623"/>
        <v>6.9444444444444198E-3</v>
      </c>
      <c r="AA746" s="160">
        <v>1.2291666666666667</v>
      </c>
      <c r="AB746" s="565">
        <f t="shared" si="577"/>
        <v>0.11458333333333348</v>
      </c>
      <c r="AC746" s="160">
        <v>1.2291666666666667</v>
      </c>
      <c r="AD746" s="160">
        <v>1.2291666666666667</v>
      </c>
      <c r="AE746" s="9">
        <f t="shared" si="595"/>
        <v>0</v>
      </c>
      <c r="AF746" s="160">
        <v>1.2361111111111112</v>
      </c>
      <c r="AG746" s="160">
        <v>1.2395833333333333</v>
      </c>
      <c r="AH746" s="9">
        <f t="shared" si="604"/>
        <v>3.4722222222220989E-3</v>
      </c>
      <c r="AI746" s="154">
        <f t="shared" si="420"/>
        <v>0</v>
      </c>
      <c r="AJ746" s="154">
        <f t="shared" si="421"/>
        <v>5</v>
      </c>
      <c r="AK746" s="160">
        <v>1.2395833333333333</v>
      </c>
      <c r="AL746" s="160">
        <v>1.2430555555555556</v>
      </c>
      <c r="AM746" s="9">
        <f t="shared" si="547"/>
        <v>3.4722222222223209E-3</v>
      </c>
      <c r="AN746" s="568">
        <f t="shared" si="605"/>
        <v>0.92013888888888884</v>
      </c>
      <c r="AO746" s="10">
        <f t="shared" si="612"/>
        <v>22</v>
      </c>
      <c r="AP746" s="10">
        <f t="shared" si="613"/>
        <v>5</v>
      </c>
      <c r="AQ746" s="565">
        <f t="shared" si="578"/>
        <v>5.833333333333348E-2</v>
      </c>
      <c r="AR746" s="10">
        <f t="shared" si="596"/>
        <v>1</v>
      </c>
      <c r="AS746" s="10">
        <f t="shared" si="597"/>
        <v>24</v>
      </c>
      <c r="AT746" s="550">
        <v>0</v>
      </c>
      <c r="AU746" s="550">
        <v>0</v>
      </c>
      <c r="AV746" s="550">
        <v>0</v>
      </c>
      <c r="AW746" s="546">
        <f t="shared" si="621"/>
        <v>0</v>
      </c>
      <c r="AX746" s="546">
        <f t="shared" si="620"/>
        <v>0</v>
      </c>
      <c r="AY746" s="550">
        <v>0</v>
      </c>
      <c r="AZ746" s="546">
        <f t="shared" si="606"/>
        <v>0</v>
      </c>
      <c r="BA746" s="546">
        <f t="shared" si="607"/>
        <v>0</v>
      </c>
      <c r="BB746" s="550">
        <v>0</v>
      </c>
      <c r="BC746" s="546">
        <f t="shared" si="608"/>
        <v>0</v>
      </c>
      <c r="BD746" s="546">
        <f t="shared" si="609"/>
        <v>0</v>
      </c>
      <c r="BE746" s="550">
        <v>5.6250000000000001E-2</v>
      </c>
      <c r="BF746" s="546">
        <f t="shared" si="592"/>
        <v>1</v>
      </c>
      <c r="BG746" s="546">
        <f t="shared" si="593"/>
        <v>21</v>
      </c>
      <c r="BH746" s="550">
        <v>0</v>
      </c>
      <c r="BI746" s="637">
        <f t="shared" si="598"/>
        <v>0</v>
      </c>
      <c r="BJ746" s="637">
        <f t="shared" si="599"/>
        <v>0</v>
      </c>
      <c r="BK746" s="642">
        <f t="shared" si="579"/>
        <v>64.694915254237287</v>
      </c>
    </row>
    <row r="747" spans="1:63" ht="30" x14ac:dyDescent="0.25">
      <c r="A747" s="581">
        <v>40916</v>
      </c>
      <c r="B747" s="619">
        <v>1</v>
      </c>
      <c r="C747" s="582">
        <v>11</v>
      </c>
      <c r="D747" s="583" t="s">
        <v>33</v>
      </c>
      <c r="E747" s="583" t="s">
        <v>511</v>
      </c>
      <c r="F747" s="526">
        <v>3589</v>
      </c>
      <c r="G747" s="582">
        <v>56</v>
      </c>
      <c r="H747" s="582">
        <v>3</v>
      </c>
      <c r="I747" s="550">
        <v>0.875</v>
      </c>
      <c r="J747" s="550">
        <v>0.875</v>
      </c>
      <c r="K747" s="160">
        <v>1.1597222222222221</v>
      </c>
      <c r="L747" s="565">
        <f t="shared" si="600"/>
        <v>0.2847222222222221</v>
      </c>
      <c r="M747" s="160">
        <v>1.1770833333333333</v>
      </c>
      <c r="N747" s="565">
        <f t="shared" si="601"/>
        <v>1.736111111111116E-2</v>
      </c>
      <c r="O747" s="160">
        <v>1.1909722222222221</v>
      </c>
      <c r="P747" s="565">
        <f t="shared" si="602"/>
        <v>1.388888888888884E-2</v>
      </c>
      <c r="Q747" s="160">
        <v>1.1944444444444444</v>
      </c>
      <c r="R747" s="160">
        <v>1.2326388888888888</v>
      </c>
      <c r="S747" s="9">
        <f t="shared" si="611"/>
        <v>3.819444444444442E-2</v>
      </c>
      <c r="T747" s="160">
        <v>1.1944444444444444</v>
      </c>
      <c r="U747" s="160">
        <v>1.2326388888888888</v>
      </c>
      <c r="V747" s="9">
        <f t="shared" si="594"/>
        <v>3.819444444444442E-2</v>
      </c>
      <c r="W747" s="160">
        <v>1.2548611111111112</v>
      </c>
      <c r="X747" s="9">
        <f t="shared" si="622"/>
        <v>2.2222222222222365E-2</v>
      </c>
      <c r="Y747" s="160">
        <v>1.2666666666666666</v>
      </c>
      <c r="Z747" s="155">
        <f t="shared" si="623"/>
        <v>1.1805555555555403E-2</v>
      </c>
      <c r="AA747" s="160">
        <v>1.5250000000000001</v>
      </c>
      <c r="AB747" s="565">
        <f t="shared" si="577"/>
        <v>0.25833333333333353</v>
      </c>
      <c r="AC747" s="160">
        <v>1.5250000000000001</v>
      </c>
      <c r="AD747" s="160">
        <v>1.5250000000000001</v>
      </c>
      <c r="AE747" s="9">
        <f t="shared" si="595"/>
        <v>0</v>
      </c>
      <c r="AF747" s="160">
        <v>1.53125</v>
      </c>
      <c r="AG747" s="160">
        <v>1.5347222222222223</v>
      </c>
      <c r="AH747" s="9">
        <f t="shared" si="604"/>
        <v>3.4722222222223209E-3</v>
      </c>
      <c r="AI747" s="154">
        <f t="shared" si="420"/>
        <v>0</v>
      </c>
      <c r="AJ747" s="154">
        <f t="shared" si="421"/>
        <v>5</v>
      </c>
      <c r="AK747" s="160">
        <v>1.5347222222222223</v>
      </c>
      <c r="AL747" s="160">
        <v>1.5416666666666667</v>
      </c>
      <c r="AM747" s="9">
        <f t="shared" si="547"/>
        <v>6.9444444444444198E-3</v>
      </c>
      <c r="AN747" s="568">
        <f t="shared" si="605"/>
        <v>0.66666666666666674</v>
      </c>
      <c r="AO747" s="10">
        <f t="shared" si="612"/>
        <v>16</v>
      </c>
      <c r="AP747" s="10">
        <f t="shared" si="613"/>
        <v>0</v>
      </c>
      <c r="AQ747" s="565">
        <f t="shared" si="578"/>
        <v>7.4305555555555736E-2</v>
      </c>
      <c r="AR747" s="10">
        <f t="shared" si="596"/>
        <v>1</v>
      </c>
      <c r="AS747" s="10">
        <f t="shared" si="597"/>
        <v>47</v>
      </c>
      <c r="AT747" s="550">
        <v>0</v>
      </c>
      <c r="AU747" s="550">
        <v>0</v>
      </c>
      <c r="AV747" s="550">
        <v>0</v>
      </c>
      <c r="AW747" s="546">
        <f t="shared" si="621"/>
        <v>0</v>
      </c>
      <c r="AX747" s="546">
        <f t="shared" si="620"/>
        <v>0</v>
      </c>
      <c r="AY747" s="550">
        <v>0</v>
      </c>
      <c r="AZ747" s="546">
        <f t="shared" si="606"/>
        <v>0</v>
      </c>
      <c r="BA747" s="546">
        <f t="shared" si="607"/>
        <v>0</v>
      </c>
      <c r="BB747" s="550">
        <v>0</v>
      </c>
      <c r="BC747" s="546">
        <f t="shared" si="608"/>
        <v>0</v>
      </c>
      <c r="BD747" s="546">
        <f t="shared" si="609"/>
        <v>0</v>
      </c>
      <c r="BE747" s="550">
        <v>0.18402777777777779</v>
      </c>
      <c r="BF747" s="546">
        <f t="shared" si="592"/>
        <v>4</v>
      </c>
      <c r="BG747" s="546">
        <f t="shared" si="593"/>
        <v>25</v>
      </c>
      <c r="BH747" s="550">
        <v>0</v>
      </c>
      <c r="BI747" s="637">
        <f t="shared" si="598"/>
        <v>0</v>
      </c>
      <c r="BJ747" s="637">
        <f t="shared" si="599"/>
        <v>0</v>
      </c>
      <c r="BK747" s="642">
        <f t="shared" si="579"/>
        <v>64.089285714285708</v>
      </c>
    </row>
    <row r="748" spans="1:63" ht="30" x14ac:dyDescent="0.25">
      <c r="A748" s="581">
        <v>40916</v>
      </c>
      <c r="B748" s="619">
        <v>1</v>
      </c>
      <c r="C748" s="582">
        <v>12</v>
      </c>
      <c r="D748" s="583" t="s">
        <v>33</v>
      </c>
      <c r="E748" s="583" t="s">
        <v>566</v>
      </c>
      <c r="F748" s="526">
        <v>3671</v>
      </c>
      <c r="G748" s="582">
        <v>57</v>
      </c>
      <c r="H748" s="582">
        <v>2</v>
      </c>
      <c r="I748" s="550">
        <v>0.22916666666666666</v>
      </c>
      <c r="J748" s="550">
        <v>0.22916666666666666</v>
      </c>
      <c r="K748" s="160">
        <v>0.3263888888888889</v>
      </c>
      <c r="L748" s="565">
        <f t="shared" si="600"/>
        <v>9.7222222222222238E-2</v>
      </c>
      <c r="M748" s="160">
        <v>0.34375</v>
      </c>
      <c r="N748" s="565">
        <f t="shared" si="601"/>
        <v>1.7361111111111105E-2</v>
      </c>
      <c r="O748" s="160">
        <v>0.375</v>
      </c>
      <c r="P748" s="565">
        <f t="shared" si="602"/>
        <v>3.125E-2</v>
      </c>
      <c r="Q748" s="160">
        <v>0.40277777777777773</v>
      </c>
      <c r="R748" s="160">
        <v>0.51041666666666663</v>
      </c>
      <c r="S748" s="9">
        <f t="shared" si="611"/>
        <v>0.1076388888888889</v>
      </c>
      <c r="T748" s="160">
        <v>0.40277777777777773</v>
      </c>
      <c r="U748" s="160">
        <v>0.51041666666666663</v>
      </c>
      <c r="V748" s="9">
        <f t="shared" si="594"/>
        <v>0.1076388888888889</v>
      </c>
      <c r="W748" s="160">
        <v>0.65763888888888888</v>
      </c>
      <c r="X748" s="9">
        <f t="shared" si="622"/>
        <v>0.14722222222222225</v>
      </c>
      <c r="Y748" s="160">
        <v>0.65833333333333333</v>
      </c>
      <c r="Z748" s="155">
        <f t="shared" si="623"/>
        <v>6.9444444444444198E-4</v>
      </c>
      <c r="AA748" s="160">
        <v>0.81041666666666667</v>
      </c>
      <c r="AB748" s="565">
        <f t="shared" si="577"/>
        <v>0.15208333333333335</v>
      </c>
      <c r="AC748" s="160">
        <v>0.81041666666666667</v>
      </c>
      <c r="AD748" s="160">
        <v>0.81041666666666667</v>
      </c>
      <c r="AE748" s="9">
        <f t="shared" si="595"/>
        <v>0</v>
      </c>
      <c r="AF748" s="160">
        <v>0.81736111111111109</v>
      </c>
      <c r="AG748" s="160">
        <v>0.82291666666666663</v>
      </c>
      <c r="AH748" s="9">
        <f t="shared" si="604"/>
        <v>5.5555555555555358E-3</v>
      </c>
      <c r="AI748" s="154">
        <f t="shared" si="420"/>
        <v>0</v>
      </c>
      <c r="AJ748" s="154">
        <f t="shared" si="421"/>
        <v>8</v>
      </c>
      <c r="AK748" s="160">
        <v>0.82291666666666663</v>
      </c>
      <c r="AL748" s="160">
        <v>0.82638888888888884</v>
      </c>
      <c r="AM748" s="9">
        <f t="shared" si="547"/>
        <v>3.4722222222222099E-3</v>
      </c>
      <c r="AN748" s="568">
        <f t="shared" si="605"/>
        <v>0.59722222222222221</v>
      </c>
      <c r="AO748" s="10">
        <f t="shared" si="612"/>
        <v>14</v>
      </c>
      <c r="AP748" s="10">
        <f t="shared" si="613"/>
        <v>20</v>
      </c>
      <c r="AQ748" s="565">
        <f t="shared" si="578"/>
        <v>3.9583333333333359E-2</v>
      </c>
      <c r="AR748" s="10">
        <f t="shared" si="596"/>
        <v>0</v>
      </c>
      <c r="AS748" s="10">
        <f t="shared" si="597"/>
        <v>57</v>
      </c>
      <c r="AT748" s="550">
        <v>0</v>
      </c>
      <c r="AU748" s="550">
        <v>0</v>
      </c>
      <c r="AV748" s="550">
        <v>1.1805555555555555E-2</v>
      </c>
      <c r="AW748" s="546">
        <f t="shared" si="621"/>
        <v>0</v>
      </c>
      <c r="AX748" s="546">
        <f t="shared" si="620"/>
        <v>17</v>
      </c>
      <c r="AY748" s="550">
        <v>0</v>
      </c>
      <c r="AZ748" s="546">
        <f t="shared" si="606"/>
        <v>0</v>
      </c>
      <c r="BA748" s="546">
        <f t="shared" si="607"/>
        <v>0</v>
      </c>
      <c r="BB748" s="550">
        <v>0</v>
      </c>
      <c r="BC748" s="546">
        <f t="shared" si="608"/>
        <v>0</v>
      </c>
      <c r="BD748" s="546">
        <f t="shared" si="609"/>
        <v>0</v>
      </c>
      <c r="BE748" s="550">
        <v>0.10069444444444443</v>
      </c>
      <c r="BF748" s="546">
        <f t="shared" si="592"/>
        <v>2</v>
      </c>
      <c r="BG748" s="546">
        <f t="shared" si="593"/>
        <v>25</v>
      </c>
      <c r="BH748" s="550">
        <v>0</v>
      </c>
      <c r="BI748" s="637">
        <f t="shared" si="598"/>
        <v>0</v>
      </c>
      <c r="BJ748" s="637">
        <f t="shared" si="599"/>
        <v>0</v>
      </c>
      <c r="BK748" s="642">
        <f t="shared" si="579"/>
        <v>64.403508771929822</v>
      </c>
    </row>
    <row r="749" spans="1:63" x14ac:dyDescent="0.25">
      <c r="A749" s="581">
        <v>40916</v>
      </c>
      <c r="B749" s="619">
        <v>1</v>
      </c>
      <c r="C749" s="582">
        <v>2</v>
      </c>
      <c r="D749" s="583" t="s">
        <v>277</v>
      </c>
      <c r="E749" s="583" t="s">
        <v>276</v>
      </c>
      <c r="F749" s="526">
        <v>3637</v>
      </c>
      <c r="G749" s="582">
        <v>58</v>
      </c>
      <c r="H749" s="582">
        <v>1</v>
      </c>
      <c r="I749" s="550">
        <v>0.40972222222222227</v>
      </c>
      <c r="J749" s="550">
        <v>0.40972222222222227</v>
      </c>
      <c r="K749" s="160">
        <v>0.45833333333333331</v>
      </c>
      <c r="L749" s="565">
        <f t="shared" si="600"/>
        <v>4.8611111111111049E-2</v>
      </c>
      <c r="M749" s="160">
        <v>0.46527777777777773</v>
      </c>
      <c r="N749" s="565">
        <f t="shared" si="601"/>
        <v>6.9444444444444198E-3</v>
      </c>
      <c r="O749" s="160">
        <v>0.9375</v>
      </c>
      <c r="P749" s="565">
        <f t="shared" si="602"/>
        <v>0.47222222222222227</v>
      </c>
      <c r="Q749" s="160">
        <v>0.94097222222222221</v>
      </c>
      <c r="R749" s="160">
        <v>1.03125</v>
      </c>
      <c r="S749" s="9">
        <f t="shared" si="611"/>
        <v>9.027777777777779E-2</v>
      </c>
      <c r="T749" s="160">
        <v>0.94097222222222221</v>
      </c>
      <c r="U749" s="160">
        <v>1.03125</v>
      </c>
      <c r="V749" s="9">
        <f t="shared" si="594"/>
        <v>9.027777777777779E-2</v>
      </c>
      <c r="W749" s="160">
        <v>1.0409722222222222</v>
      </c>
      <c r="X749" s="9">
        <f t="shared" si="622"/>
        <v>9.7222222222221877E-3</v>
      </c>
      <c r="Y749" s="160">
        <v>1.0409722222222222</v>
      </c>
      <c r="Z749" s="155">
        <f t="shared" si="623"/>
        <v>0</v>
      </c>
      <c r="AA749" s="160">
        <v>1.1090277777777777</v>
      </c>
      <c r="AB749" s="565">
        <f t="shared" si="577"/>
        <v>6.8055555555555536E-2</v>
      </c>
      <c r="AC749" s="160">
        <v>1.1090277777777777</v>
      </c>
      <c r="AD749" s="160">
        <v>1.1090277777777777</v>
      </c>
      <c r="AE749" s="9">
        <f t="shared" si="595"/>
        <v>0</v>
      </c>
      <c r="AF749" s="160">
        <v>1.1145833333333333</v>
      </c>
      <c r="AG749" s="160">
        <v>1.1180555555555556</v>
      </c>
      <c r="AH749" s="9">
        <f t="shared" si="604"/>
        <v>3.4722222222223209E-3</v>
      </c>
      <c r="AI749" s="154">
        <f t="shared" si="420"/>
        <v>0</v>
      </c>
      <c r="AJ749" s="154">
        <f t="shared" si="421"/>
        <v>5</v>
      </c>
      <c r="AK749" s="160">
        <v>1.1180555555555556</v>
      </c>
      <c r="AL749" s="160">
        <v>1.1215277777777779</v>
      </c>
      <c r="AM749" s="9">
        <f t="shared" si="547"/>
        <v>3.4722222222223209E-3</v>
      </c>
      <c r="AN749" s="568">
        <f t="shared" si="605"/>
        <v>0.71180555555555558</v>
      </c>
      <c r="AO749" s="10">
        <f t="shared" si="612"/>
        <v>17</v>
      </c>
      <c r="AP749" s="10">
        <f t="shared" si="613"/>
        <v>5</v>
      </c>
      <c r="AQ749" s="565">
        <f t="shared" si="578"/>
        <v>5.6249999999999981E-2</v>
      </c>
      <c r="AR749" s="10">
        <f t="shared" si="596"/>
        <v>1</v>
      </c>
      <c r="AS749" s="10">
        <f t="shared" si="597"/>
        <v>21</v>
      </c>
      <c r="AT749" s="550">
        <v>0</v>
      </c>
      <c r="AU749" s="550">
        <v>0</v>
      </c>
      <c r="AV749" s="550">
        <v>0</v>
      </c>
      <c r="AW749" s="546">
        <f t="shared" si="621"/>
        <v>0</v>
      </c>
      <c r="AX749" s="546">
        <f t="shared" si="620"/>
        <v>0</v>
      </c>
      <c r="AY749" s="550">
        <v>0</v>
      </c>
      <c r="AZ749" s="546">
        <f t="shared" si="606"/>
        <v>0</v>
      </c>
      <c r="BA749" s="546">
        <f t="shared" si="607"/>
        <v>0</v>
      </c>
      <c r="BB749" s="550">
        <v>0</v>
      </c>
      <c r="BC749" s="546">
        <f t="shared" si="608"/>
        <v>0</v>
      </c>
      <c r="BD749" s="546">
        <f t="shared" si="609"/>
        <v>0</v>
      </c>
      <c r="BE749" s="550">
        <v>1.1805555555555555E-2</v>
      </c>
      <c r="BF749" s="546">
        <f t="shared" si="592"/>
        <v>0</v>
      </c>
      <c r="BG749" s="546">
        <f t="shared" si="593"/>
        <v>17</v>
      </c>
      <c r="BH749" s="550">
        <v>0</v>
      </c>
      <c r="BI749" s="637">
        <f t="shared" si="598"/>
        <v>0</v>
      </c>
      <c r="BJ749" s="637">
        <f t="shared" si="599"/>
        <v>0</v>
      </c>
      <c r="BK749" s="642">
        <f t="shared" si="579"/>
        <v>62.706896551724135</v>
      </c>
    </row>
    <row r="750" spans="1:63" ht="30" x14ac:dyDescent="0.25">
      <c r="A750" s="581">
        <v>40917</v>
      </c>
      <c r="B750" s="619">
        <v>1</v>
      </c>
      <c r="C750" s="582">
        <v>13</v>
      </c>
      <c r="D750" s="583" t="s">
        <v>33</v>
      </c>
      <c r="E750" s="583" t="s">
        <v>511</v>
      </c>
      <c r="F750" s="526">
        <v>3534</v>
      </c>
      <c r="G750" s="582">
        <v>55</v>
      </c>
      <c r="H750" s="582">
        <v>4</v>
      </c>
      <c r="I750" s="550">
        <v>0.8125</v>
      </c>
      <c r="J750" s="550">
        <v>0.8125</v>
      </c>
      <c r="K750" s="160">
        <v>1.1666666666666667</v>
      </c>
      <c r="L750" s="565">
        <f t="shared" si="600"/>
        <v>0.35416666666666674</v>
      </c>
      <c r="M750" s="160">
        <v>1.1875</v>
      </c>
      <c r="N750" s="565">
        <f t="shared" si="601"/>
        <v>2.0833333333333259E-2</v>
      </c>
      <c r="O750" s="160">
        <v>1.2256944444444444</v>
      </c>
      <c r="P750" s="565">
        <f t="shared" si="602"/>
        <v>3.819444444444442E-2</v>
      </c>
      <c r="Q750" s="160">
        <v>0.22916666666666666</v>
      </c>
      <c r="R750" s="160">
        <v>0.28472222222222221</v>
      </c>
      <c r="S750" s="9">
        <f t="shared" si="611"/>
        <v>5.5555555555555552E-2</v>
      </c>
      <c r="T750" s="160">
        <v>0.22916666666666666</v>
      </c>
      <c r="U750" s="160">
        <v>0.28472222222222221</v>
      </c>
      <c r="V750" s="9">
        <f t="shared" si="594"/>
        <v>5.5555555555555552E-2</v>
      </c>
      <c r="W750" s="160">
        <v>1.2993055555555555</v>
      </c>
      <c r="X750" s="9">
        <f t="shared" si="622"/>
        <v>1.0145833333333334</v>
      </c>
      <c r="Y750" s="160">
        <v>1.3062500000000001</v>
      </c>
      <c r="Z750" s="155">
        <f t="shared" si="623"/>
        <v>6.9444444444446418E-3</v>
      </c>
      <c r="AA750" s="160">
        <v>1.5763888888888891</v>
      </c>
      <c r="AB750" s="565">
        <f t="shared" si="577"/>
        <v>0.27013888888888893</v>
      </c>
      <c r="AC750" s="160">
        <v>1.5763888888888891</v>
      </c>
      <c r="AD750" s="160">
        <v>1.5763888888888891</v>
      </c>
      <c r="AE750" s="9">
        <f t="shared" si="595"/>
        <v>0</v>
      </c>
      <c r="AF750" s="160">
        <v>1.5833333333333333</v>
      </c>
      <c r="AG750" s="160">
        <v>1.5868055555555556</v>
      </c>
      <c r="AH750" s="9">
        <f t="shared" si="604"/>
        <v>3.4722222222223209E-3</v>
      </c>
      <c r="AI750" s="154">
        <f t="shared" si="420"/>
        <v>0</v>
      </c>
      <c r="AJ750" s="154">
        <f t="shared" si="421"/>
        <v>5</v>
      </c>
      <c r="AK750" s="160">
        <v>1.5868055555555556</v>
      </c>
      <c r="AL750" s="160">
        <v>1.5902777777777777</v>
      </c>
      <c r="AM750" s="9">
        <f t="shared" si="547"/>
        <v>3.4722222222220989E-3</v>
      </c>
      <c r="AN750" s="568">
        <f t="shared" si="605"/>
        <v>0.77777777777777768</v>
      </c>
      <c r="AO750" s="10">
        <f t="shared" si="612"/>
        <v>18</v>
      </c>
      <c r="AP750" s="10">
        <f t="shared" si="613"/>
        <v>40</v>
      </c>
      <c r="AQ750" s="565">
        <f t="shared" si="578"/>
        <v>5.4861111111111138E-2</v>
      </c>
      <c r="AR750" s="10">
        <f t="shared" si="596"/>
        <v>1</v>
      </c>
      <c r="AS750" s="10">
        <f t="shared" si="597"/>
        <v>19</v>
      </c>
      <c r="AT750" s="550">
        <v>0</v>
      </c>
      <c r="AU750" s="550">
        <v>0</v>
      </c>
      <c r="AV750" s="550">
        <v>0</v>
      </c>
      <c r="AW750" s="546">
        <f>HOUR(AV750)</f>
        <v>0</v>
      </c>
      <c r="AX750" s="546">
        <f t="shared" si="620"/>
        <v>0</v>
      </c>
      <c r="AY750" s="550">
        <v>0</v>
      </c>
      <c r="AZ750" s="546">
        <f t="shared" si="606"/>
        <v>0</v>
      </c>
      <c r="BA750" s="546">
        <f t="shared" si="607"/>
        <v>0</v>
      </c>
      <c r="BB750" s="550">
        <v>0</v>
      </c>
      <c r="BC750" s="546">
        <f t="shared" si="608"/>
        <v>0</v>
      </c>
      <c r="BD750" s="546">
        <f t="shared" si="609"/>
        <v>0</v>
      </c>
      <c r="BE750" s="550">
        <v>0.21527777777777779</v>
      </c>
      <c r="BF750" s="546">
        <f t="shared" si="592"/>
        <v>5</v>
      </c>
      <c r="BG750" s="546">
        <f t="shared" si="593"/>
        <v>10</v>
      </c>
      <c r="BH750" s="550">
        <v>0</v>
      </c>
      <c r="BI750" s="637">
        <f t="shared" si="598"/>
        <v>0</v>
      </c>
      <c r="BJ750" s="637">
        <f t="shared" si="599"/>
        <v>0</v>
      </c>
      <c r="BK750" s="642">
        <f t="shared" si="579"/>
        <v>64.25454545454545</v>
      </c>
    </row>
    <row r="751" spans="1:63" x14ac:dyDescent="0.25">
      <c r="A751" s="581">
        <v>40917</v>
      </c>
      <c r="B751" s="619">
        <v>1</v>
      </c>
      <c r="C751" s="582">
        <v>2</v>
      </c>
      <c r="D751" s="583" t="s">
        <v>298</v>
      </c>
      <c r="E751" s="583" t="s">
        <v>225</v>
      </c>
      <c r="F751" s="526">
        <v>3780</v>
      </c>
      <c r="G751" s="582">
        <v>58</v>
      </c>
      <c r="H751" s="582">
        <v>0</v>
      </c>
      <c r="I751" s="550">
        <v>0.60416666666666663</v>
      </c>
      <c r="J751" s="550">
        <v>0.60416666666666663</v>
      </c>
      <c r="K751" s="160">
        <v>0.61805555555555558</v>
      </c>
      <c r="L751" s="565">
        <f t="shared" si="600"/>
        <v>1.3888888888888951E-2</v>
      </c>
      <c r="M751" s="160">
        <v>0.63194444444444442</v>
      </c>
      <c r="N751" s="565">
        <f t="shared" si="601"/>
        <v>1.388888888888884E-2</v>
      </c>
      <c r="O751" s="160">
        <v>0.84027777777777779</v>
      </c>
      <c r="P751" s="565">
        <f t="shared" si="602"/>
        <v>0.20833333333333337</v>
      </c>
      <c r="Q751" s="160">
        <v>0.84027777777777779</v>
      </c>
      <c r="R751" s="160">
        <v>0.88541666666666663</v>
      </c>
      <c r="S751" s="9">
        <f t="shared" si="611"/>
        <v>4.513888888888884E-2</v>
      </c>
      <c r="T751" s="160">
        <v>0.84027777777777779</v>
      </c>
      <c r="U751" s="160">
        <v>0.88541666666666663</v>
      </c>
      <c r="V751" s="9">
        <f t="shared" si="594"/>
        <v>4.513888888888884E-2</v>
      </c>
      <c r="W751" s="160">
        <v>0.88541666666666663</v>
      </c>
      <c r="X751" s="9">
        <f t="shared" si="622"/>
        <v>0</v>
      </c>
      <c r="Y751" s="160">
        <v>0.8881944444444444</v>
      </c>
      <c r="Z751" s="155">
        <f t="shared" si="623"/>
        <v>2.7777777777777679E-3</v>
      </c>
      <c r="AA751" s="160">
        <v>0.98333333333333339</v>
      </c>
      <c r="AB751" s="565">
        <f t="shared" si="577"/>
        <v>9.5138888888888995E-2</v>
      </c>
      <c r="AC751" s="160">
        <v>0.98333333333333339</v>
      </c>
      <c r="AD751" s="160">
        <v>0.98333333333333339</v>
      </c>
      <c r="AE751" s="9">
        <f t="shared" si="595"/>
        <v>0</v>
      </c>
      <c r="AF751" s="160">
        <v>0.98958333333333337</v>
      </c>
      <c r="AG751" s="160">
        <v>0.99305555555555547</v>
      </c>
      <c r="AH751" s="9">
        <f t="shared" si="604"/>
        <v>3.4722222222220989E-3</v>
      </c>
      <c r="AI751" s="154">
        <f t="shared" si="420"/>
        <v>0</v>
      </c>
      <c r="AJ751" s="154">
        <f t="shared" si="421"/>
        <v>5</v>
      </c>
      <c r="AK751" s="160">
        <v>0.99305555555555547</v>
      </c>
      <c r="AL751" s="160">
        <v>0.99652777777777779</v>
      </c>
      <c r="AM751" s="9">
        <f t="shared" si="547"/>
        <v>3.4722222222223209E-3</v>
      </c>
      <c r="AN751" s="568">
        <f t="shared" si="605"/>
        <v>0.39236111111111116</v>
      </c>
      <c r="AO751" s="10">
        <f t="shared" si="612"/>
        <v>9</v>
      </c>
      <c r="AP751" s="10">
        <f t="shared" si="613"/>
        <v>25</v>
      </c>
      <c r="AQ751" s="565">
        <f t="shared" si="578"/>
        <v>7.6388888888888992E-2</v>
      </c>
      <c r="AR751" s="10">
        <f t="shared" si="596"/>
        <v>1</v>
      </c>
      <c r="AS751" s="10">
        <f t="shared" si="597"/>
        <v>50</v>
      </c>
      <c r="AT751" s="550">
        <v>0</v>
      </c>
      <c r="AU751" s="550">
        <v>0</v>
      </c>
      <c r="AV751" s="550">
        <v>0</v>
      </c>
      <c r="AW751" s="546">
        <f>HOUR(AV751)</f>
        <v>0</v>
      </c>
      <c r="AX751" s="546">
        <f t="shared" si="620"/>
        <v>0</v>
      </c>
      <c r="AY751" s="550">
        <v>0</v>
      </c>
      <c r="AZ751" s="546">
        <f t="shared" si="606"/>
        <v>0</v>
      </c>
      <c r="BA751" s="546">
        <f t="shared" si="607"/>
        <v>0</v>
      </c>
      <c r="BB751" s="550">
        <v>3.472222222222222E-3</v>
      </c>
      <c r="BC751" s="546">
        <f t="shared" si="608"/>
        <v>0</v>
      </c>
      <c r="BD751" s="546">
        <f t="shared" si="609"/>
        <v>5</v>
      </c>
      <c r="BE751" s="550">
        <v>1.5277777777777777E-2</v>
      </c>
      <c r="BF751" s="546">
        <f t="shared" si="592"/>
        <v>0</v>
      </c>
      <c r="BG751" s="546">
        <f t="shared" si="593"/>
        <v>22</v>
      </c>
      <c r="BH751" s="550">
        <v>5.5555555555555558E-3</v>
      </c>
      <c r="BI751" s="637">
        <f t="shared" si="598"/>
        <v>0</v>
      </c>
      <c r="BJ751" s="637">
        <f t="shared" si="599"/>
        <v>8</v>
      </c>
      <c r="BK751" s="642">
        <f t="shared" si="579"/>
        <v>65.172413793103445</v>
      </c>
    </row>
    <row r="752" spans="1:63" ht="30" x14ac:dyDescent="0.25">
      <c r="A752" s="581">
        <v>40918</v>
      </c>
      <c r="B752" s="619">
        <v>1</v>
      </c>
      <c r="C752" s="582">
        <v>5</v>
      </c>
      <c r="D752" s="583" t="s">
        <v>243</v>
      </c>
      <c r="E752" s="583" t="s">
        <v>537</v>
      </c>
      <c r="F752" s="526">
        <v>3585</v>
      </c>
      <c r="G752" s="582">
        <v>56</v>
      </c>
      <c r="H752" s="582">
        <v>3</v>
      </c>
      <c r="I752" s="550">
        <v>0.33333333333333331</v>
      </c>
      <c r="J752" s="550">
        <v>0.33333333333333331</v>
      </c>
      <c r="K752" s="160">
        <v>0.39930555555555558</v>
      </c>
      <c r="L752" s="565">
        <f t="shared" si="600"/>
        <v>6.5972222222222265E-2</v>
      </c>
      <c r="M752" s="160">
        <v>0.41319444444444442</v>
      </c>
      <c r="N752" s="565">
        <f t="shared" si="601"/>
        <v>1.388888888888884E-2</v>
      </c>
      <c r="O752" s="160">
        <v>0.78472222222222221</v>
      </c>
      <c r="P752" s="565">
        <f t="shared" si="602"/>
        <v>0.37152777777777779</v>
      </c>
      <c r="Q752" s="160">
        <v>0.79166666666666663</v>
      </c>
      <c r="R752" s="160">
        <v>1.0208333333333333</v>
      </c>
      <c r="S752" s="9">
        <f t="shared" si="611"/>
        <v>0.22916666666666663</v>
      </c>
      <c r="T752" s="160">
        <v>0.79166666666666663</v>
      </c>
      <c r="U752" s="160">
        <v>1.0208333333333333</v>
      </c>
      <c r="V752" s="9">
        <f t="shared" ref="V752:V757" si="624">U752-T752</f>
        <v>0.22916666666666663</v>
      </c>
      <c r="W752" s="160">
        <v>1.0847222222222224</v>
      </c>
      <c r="X752" s="9">
        <f t="shared" si="622"/>
        <v>6.3888888888889106E-2</v>
      </c>
      <c r="Y752" s="160">
        <v>1.0868055555555556</v>
      </c>
      <c r="Z752" s="155">
        <f t="shared" si="623"/>
        <v>2.0833333333332149E-3</v>
      </c>
      <c r="AA752" s="160">
        <v>1.3333333333333333</v>
      </c>
      <c r="AB752" s="565">
        <f t="shared" si="577"/>
        <v>0.24652777777777768</v>
      </c>
      <c r="AC752" s="160">
        <v>1.3333333333333333</v>
      </c>
      <c r="AD752" s="160">
        <v>1.3333333333333333</v>
      </c>
      <c r="AE752" s="9">
        <f t="shared" ref="AE752:AE757" si="625">AD752-AC752</f>
        <v>0</v>
      </c>
      <c r="AF752" s="160">
        <v>1.3402777777777777</v>
      </c>
      <c r="AG752" s="160">
        <v>1.34375</v>
      </c>
      <c r="AH752" s="9">
        <f t="shared" si="604"/>
        <v>3.4722222222223209E-3</v>
      </c>
      <c r="AI752" s="154">
        <f t="shared" si="420"/>
        <v>0</v>
      </c>
      <c r="AJ752" s="154">
        <f t="shared" si="421"/>
        <v>5</v>
      </c>
      <c r="AK752" s="160">
        <v>1.34375</v>
      </c>
      <c r="AL752" s="160">
        <v>1.3472222222222223</v>
      </c>
      <c r="AM752" s="9">
        <f t="shared" si="547"/>
        <v>3.4722222222223209E-3</v>
      </c>
      <c r="AN752" s="568">
        <f t="shared" si="605"/>
        <v>1.0138888888888891</v>
      </c>
      <c r="AO752" s="10">
        <f t="shared" si="612"/>
        <v>0</v>
      </c>
      <c r="AP752" s="10">
        <f t="shared" si="613"/>
        <v>20</v>
      </c>
      <c r="AQ752" s="565">
        <f t="shared" si="578"/>
        <v>6.2499999999999889E-2</v>
      </c>
      <c r="AR752" s="10">
        <f t="shared" ref="AR752:AR757" si="626">HOUR(AQ752)</f>
        <v>1</v>
      </c>
      <c r="AS752" s="10">
        <f t="shared" ref="AS752:AS757" si="627">MINUTE(AQ752)</f>
        <v>30</v>
      </c>
      <c r="AT752" s="550">
        <v>0</v>
      </c>
      <c r="AU752" s="550">
        <v>0</v>
      </c>
      <c r="AV752" s="550">
        <v>0</v>
      </c>
      <c r="AW752" s="546">
        <f t="shared" ref="AW752:AW757" si="628">HOUR(AV752)</f>
        <v>0</v>
      </c>
      <c r="AX752" s="546">
        <f t="shared" si="620"/>
        <v>0</v>
      </c>
      <c r="AY752" s="550">
        <v>0.15625</v>
      </c>
      <c r="AZ752" s="546">
        <f t="shared" si="606"/>
        <v>3</v>
      </c>
      <c r="BA752" s="546">
        <f t="shared" si="607"/>
        <v>45</v>
      </c>
      <c r="BB752" s="550">
        <v>0</v>
      </c>
      <c r="BC752" s="546">
        <f t="shared" ref="BC752:BC762" si="629">HOUR(BB752)</f>
        <v>0</v>
      </c>
      <c r="BD752" s="546">
        <f t="shared" ref="BD752:BD762" si="630">MINUTE(BB752)</f>
        <v>0</v>
      </c>
      <c r="BE752" s="550">
        <v>2.7777777777777776E-2</v>
      </c>
      <c r="BF752" s="546">
        <f t="shared" si="592"/>
        <v>0</v>
      </c>
      <c r="BG752" s="546">
        <f t="shared" si="593"/>
        <v>40</v>
      </c>
      <c r="BH752" s="550">
        <v>0</v>
      </c>
      <c r="BI752" s="637">
        <f t="shared" ref="BI752:BI757" si="631">HOUR(BH752)</f>
        <v>0</v>
      </c>
      <c r="BJ752" s="637">
        <f t="shared" ref="BJ752:BJ757" si="632">MINUTE(BH752)</f>
        <v>0</v>
      </c>
      <c r="BK752" s="642">
        <f t="shared" si="579"/>
        <v>64.017857142857139</v>
      </c>
    </row>
    <row r="753" spans="1:63" x14ac:dyDescent="0.25">
      <c r="A753" s="581">
        <v>40918</v>
      </c>
      <c r="B753" s="619">
        <v>1</v>
      </c>
      <c r="C753" s="582">
        <v>14</v>
      </c>
      <c r="D753" s="583" t="s">
        <v>33</v>
      </c>
      <c r="E753" s="583" t="s">
        <v>273</v>
      </c>
      <c r="F753" s="526">
        <v>3608</v>
      </c>
      <c r="G753" s="582">
        <v>59</v>
      </c>
      <c r="H753" s="582">
        <v>0</v>
      </c>
      <c r="I753" s="550">
        <v>0.6875</v>
      </c>
      <c r="J753" s="550">
        <v>0.6875</v>
      </c>
      <c r="K753" s="160">
        <v>1.0416666666666667</v>
      </c>
      <c r="L753" s="565">
        <f t="shared" si="600"/>
        <v>0.35416666666666674</v>
      </c>
      <c r="M753" s="160">
        <v>1.0520833333333333</v>
      </c>
      <c r="N753" s="565">
        <f t="shared" si="601"/>
        <v>1.0416666666666519E-2</v>
      </c>
      <c r="O753" s="160">
        <v>1.0694444444444444</v>
      </c>
      <c r="P753" s="565">
        <f t="shared" si="602"/>
        <v>1.736111111111116E-2</v>
      </c>
      <c r="Q753" s="160">
        <v>1.0729166666666667</v>
      </c>
      <c r="R753" s="160">
        <v>1.125</v>
      </c>
      <c r="S753" s="9">
        <f t="shared" si="611"/>
        <v>5.2083333333333259E-2</v>
      </c>
      <c r="T753" s="160">
        <v>1.0729166666666667</v>
      </c>
      <c r="U753" s="160">
        <v>1.125</v>
      </c>
      <c r="V753" s="9">
        <f t="shared" si="624"/>
        <v>5.2083333333333259E-2</v>
      </c>
      <c r="W753" s="160">
        <v>1.1875</v>
      </c>
      <c r="X753" s="9">
        <f t="shared" si="622"/>
        <v>6.25E-2</v>
      </c>
      <c r="Y753" s="160">
        <v>1.1895833333333334</v>
      </c>
      <c r="Z753" s="155">
        <f t="shared" si="623"/>
        <v>2.083333333333437E-3</v>
      </c>
      <c r="AA753" s="160">
        <v>1.4201388888888891</v>
      </c>
      <c r="AB753" s="565">
        <f t="shared" si="577"/>
        <v>0.23055555555555562</v>
      </c>
      <c r="AC753" s="160">
        <v>1.4201388888888891</v>
      </c>
      <c r="AD753" s="160">
        <v>1.4201388888888891</v>
      </c>
      <c r="AE753" s="9">
        <f t="shared" si="625"/>
        <v>0</v>
      </c>
      <c r="AF753" s="160">
        <v>1.4270833333333333</v>
      </c>
      <c r="AG753" s="160">
        <v>1.4305555555555556</v>
      </c>
      <c r="AH753" s="9">
        <f t="shared" si="604"/>
        <v>3.4722222222223209E-3</v>
      </c>
      <c r="AI753" s="154">
        <f t="shared" si="420"/>
        <v>0</v>
      </c>
      <c r="AJ753" s="154">
        <f t="shared" si="421"/>
        <v>5</v>
      </c>
      <c r="AK753" s="160">
        <v>1.4305555555555556</v>
      </c>
      <c r="AL753" s="160">
        <v>1.4340277777777777</v>
      </c>
      <c r="AM753" s="9">
        <f t="shared" si="547"/>
        <v>3.4722222222220989E-3</v>
      </c>
      <c r="AN753" s="568">
        <f t="shared" si="605"/>
        <v>0.74652777777777768</v>
      </c>
      <c r="AO753" s="10">
        <f t="shared" si="612"/>
        <v>17</v>
      </c>
      <c r="AP753" s="10">
        <f t="shared" si="613"/>
        <v>55</v>
      </c>
      <c r="AQ753" s="565">
        <f t="shared" si="578"/>
        <v>8.2638888888888956E-2</v>
      </c>
      <c r="AR753" s="10">
        <f t="shared" si="626"/>
        <v>1</v>
      </c>
      <c r="AS753" s="10">
        <f t="shared" si="627"/>
        <v>59</v>
      </c>
      <c r="AT753" s="550">
        <v>0</v>
      </c>
      <c r="AU753" s="550">
        <v>0</v>
      </c>
      <c r="AV753" s="550">
        <v>0</v>
      </c>
      <c r="AW753" s="546">
        <f t="shared" si="628"/>
        <v>0</v>
      </c>
      <c r="AX753" s="546">
        <f t="shared" si="620"/>
        <v>0</v>
      </c>
      <c r="AY753" s="550">
        <v>0</v>
      </c>
      <c r="AZ753" s="546">
        <f t="shared" si="606"/>
        <v>0</v>
      </c>
      <c r="BA753" s="546">
        <f t="shared" si="607"/>
        <v>0</v>
      </c>
      <c r="BB753" s="550">
        <v>0</v>
      </c>
      <c r="BC753" s="546">
        <f t="shared" si="629"/>
        <v>0</v>
      </c>
      <c r="BD753" s="546">
        <f t="shared" si="630"/>
        <v>0</v>
      </c>
      <c r="BE753" s="550">
        <v>0.14791666666666667</v>
      </c>
      <c r="BF753" s="546">
        <f t="shared" si="592"/>
        <v>3</v>
      </c>
      <c r="BG753" s="546">
        <f t="shared" si="593"/>
        <v>33</v>
      </c>
      <c r="BH753" s="550">
        <v>0</v>
      </c>
      <c r="BI753" s="637">
        <f t="shared" si="631"/>
        <v>0</v>
      </c>
      <c r="BJ753" s="637">
        <f t="shared" si="632"/>
        <v>0</v>
      </c>
      <c r="BK753" s="642">
        <f t="shared" si="579"/>
        <v>61.152542372881356</v>
      </c>
    </row>
    <row r="754" spans="1:63" x14ac:dyDescent="0.25">
      <c r="A754" s="581">
        <v>40918</v>
      </c>
      <c r="B754" s="619">
        <v>1</v>
      </c>
      <c r="C754" s="582">
        <v>2</v>
      </c>
      <c r="D754" s="583" t="s">
        <v>355</v>
      </c>
      <c r="E754" s="583" t="s">
        <v>276</v>
      </c>
      <c r="F754" s="526">
        <v>3831</v>
      </c>
      <c r="G754" s="582">
        <v>55</v>
      </c>
      <c r="H754" s="582">
        <v>4</v>
      </c>
      <c r="I754" s="550">
        <v>2.4305555555555556E-2</v>
      </c>
      <c r="J754" s="550">
        <v>2.4305555555555556E-2</v>
      </c>
      <c r="K754" s="160">
        <v>9.7222222222222224E-2</v>
      </c>
      <c r="L754" s="565">
        <f t="shared" si="600"/>
        <v>7.2916666666666671E-2</v>
      </c>
      <c r="M754" s="160">
        <v>0.15277777777777776</v>
      </c>
      <c r="N754" s="565">
        <f t="shared" si="601"/>
        <v>5.5555555555555539E-2</v>
      </c>
      <c r="O754" s="160">
        <v>0.22916666666666666</v>
      </c>
      <c r="P754" s="565">
        <f t="shared" si="602"/>
        <v>7.6388888888888895E-2</v>
      </c>
      <c r="Q754" s="160">
        <v>0.23611111111111113</v>
      </c>
      <c r="R754" s="160">
        <v>0.31944444444444448</v>
      </c>
      <c r="S754" s="9">
        <f t="shared" si="611"/>
        <v>8.3333333333333343E-2</v>
      </c>
      <c r="T754" s="160">
        <v>0.23611111111111113</v>
      </c>
      <c r="U754" s="160">
        <v>0.31944444444444448</v>
      </c>
      <c r="V754" s="9">
        <f t="shared" si="624"/>
        <v>8.3333333333333343E-2</v>
      </c>
      <c r="W754" s="160">
        <v>0.45833333333333331</v>
      </c>
      <c r="X754" s="9">
        <f t="shared" si="622"/>
        <v>0.13888888888888884</v>
      </c>
      <c r="Y754" s="160">
        <v>0.48541666666666666</v>
      </c>
      <c r="Z754" s="155">
        <f t="shared" si="623"/>
        <v>2.7083333333333348E-2</v>
      </c>
      <c r="AA754" s="160">
        <v>0.55555555555555558</v>
      </c>
      <c r="AB754" s="565">
        <f t="shared" si="577"/>
        <v>7.0138888888888917E-2</v>
      </c>
      <c r="AC754" s="160">
        <v>0.55555555555555558</v>
      </c>
      <c r="AD754" s="160">
        <v>0.55555555555555558</v>
      </c>
      <c r="AE754" s="9">
        <f t="shared" si="625"/>
        <v>0</v>
      </c>
      <c r="AF754" s="160">
        <v>0.5625</v>
      </c>
      <c r="AG754" s="160">
        <v>0.56597222222222221</v>
      </c>
      <c r="AH754" s="9">
        <f t="shared" si="604"/>
        <v>3.4722222222222099E-3</v>
      </c>
      <c r="AI754" s="154">
        <f t="shared" si="420"/>
        <v>0</v>
      </c>
      <c r="AJ754" s="154">
        <f t="shared" si="421"/>
        <v>5</v>
      </c>
      <c r="AK754" s="160">
        <v>1.5659722222222223</v>
      </c>
      <c r="AL754" s="160">
        <v>1.5694444444444444</v>
      </c>
      <c r="AM754" s="9">
        <f t="shared" si="547"/>
        <v>3.4722222222220989E-3</v>
      </c>
      <c r="AN754" s="568">
        <f t="shared" si="605"/>
        <v>1.5451388888888888</v>
      </c>
      <c r="AO754" s="10">
        <f t="shared" si="612"/>
        <v>13</v>
      </c>
      <c r="AP754" s="10">
        <f t="shared" si="613"/>
        <v>5</v>
      </c>
      <c r="AQ754" s="565">
        <f t="shared" si="578"/>
        <v>5.9722222222222253E-2</v>
      </c>
      <c r="AR754" s="10">
        <f t="shared" si="626"/>
        <v>1</v>
      </c>
      <c r="AS754" s="10">
        <f t="shared" si="627"/>
        <v>26</v>
      </c>
      <c r="AT754" s="550">
        <v>0</v>
      </c>
      <c r="AU754" s="550">
        <v>1.0416666666666666E-2</v>
      </c>
      <c r="AV754" s="550">
        <v>0</v>
      </c>
      <c r="AW754" s="546">
        <f t="shared" si="628"/>
        <v>0</v>
      </c>
      <c r="AX754" s="546">
        <f t="shared" si="620"/>
        <v>0</v>
      </c>
      <c r="AY754" s="550">
        <v>0</v>
      </c>
      <c r="AZ754" s="546">
        <f t="shared" si="606"/>
        <v>0</v>
      </c>
      <c r="BA754" s="546">
        <f t="shared" si="607"/>
        <v>0</v>
      </c>
      <c r="BB754" s="550">
        <v>0</v>
      </c>
      <c r="BC754" s="546">
        <f t="shared" si="629"/>
        <v>0</v>
      </c>
      <c r="BD754" s="546">
        <f t="shared" si="630"/>
        <v>0</v>
      </c>
      <c r="BE754" s="550">
        <v>0</v>
      </c>
      <c r="BF754" s="546">
        <f t="shared" si="592"/>
        <v>0</v>
      </c>
      <c r="BG754" s="546">
        <f t="shared" si="593"/>
        <v>0</v>
      </c>
      <c r="BH754" s="550">
        <v>0</v>
      </c>
      <c r="BI754" s="637">
        <f t="shared" si="631"/>
        <v>0</v>
      </c>
      <c r="BJ754" s="637">
        <f t="shared" si="632"/>
        <v>0</v>
      </c>
      <c r="BK754" s="642">
        <f t="shared" si="579"/>
        <v>69.654545454545456</v>
      </c>
    </row>
    <row r="755" spans="1:63" x14ac:dyDescent="0.25">
      <c r="A755" s="581">
        <v>40918</v>
      </c>
      <c r="B755" s="619">
        <v>1</v>
      </c>
      <c r="C755" s="582">
        <v>15</v>
      </c>
      <c r="D755" s="583" t="s">
        <v>33</v>
      </c>
      <c r="E755" s="583" t="s">
        <v>567</v>
      </c>
      <c r="F755" s="526">
        <v>3525</v>
      </c>
      <c r="G755" s="582">
        <v>56</v>
      </c>
      <c r="H755" s="582">
        <v>3</v>
      </c>
      <c r="I755" s="550">
        <v>0.5</v>
      </c>
      <c r="J755" s="550">
        <v>0.5</v>
      </c>
      <c r="K755" s="160">
        <v>0.50347222222222221</v>
      </c>
      <c r="L755" s="565">
        <f t="shared" si="600"/>
        <v>3.4722222222222099E-3</v>
      </c>
      <c r="M755" s="160">
        <v>0.50694444444444442</v>
      </c>
      <c r="N755" s="565">
        <f t="shared" si="601"/>
        <v>3.4722222222222099E-3</v>
      </c>
      <c r="O755" s="160">
        <v>0.52430555555555558</v>
      </c>
      <c r="P755" s="565">
        <f t="shared" si="602"/>
        <v>1.736111111111116E-2</v>
      </c>
      <c r="Q755" s="160">
        <v>0.53472222222222221</v>
      </c>
      <c r="R755" s="160">
        <v>0.625</v>
      </c>
      <c r="S755" s="9">
        <f t="shared" si="611"/>
        <v>9.027777777777779E-2</v>
      </c>
      <c r="T755" s="160">
        <v>0.53472222222222221</v>
      </c>
      <c r="U755" s="160">
        <v>0.625</v>
      </c>
      <c r="V755" s="9">
        <f t="shared" si="624"/>
        <v>9.027777777777779E-2</v>
      </c>
      <c r="W755" s="160">
        <v>0.63680555555555551</v>
      </c>
      <c r="X755" s="9">
        <f t="shared" si="622"/>
        <v>1.1805555555555514E-2</v>
      </c>
      <c r="Y755" s="160">
        <v>0.63680555555555551</v>
      </c>
      <c r="Z755" s="155">
        <f t="shared" si="623"/>
        <v>0</v>
      </c>
      <c r="AA755" s="160">
        <v>0.85763888888888884</v>
      </c>
      <c r="AB755" s="565">
        <f t="shared" si="577"/>
        <v>0.22083333333333333</v>
      </c>
      <c r="AC755" s="160">
        <v>0.85763888888888884</v>
      </c>
      <c r="AD755" s="160">
        <v>0.85763888888888884</v>
      </c>
      <c r="AE755" s="9">
        <f t="shared" si="625"/>
        <v>0</v>
      </c>
      <c r="AF755" s="160">
        <v>0.86458333333333337</v>
      </c>
      <c r="AG755" s="160">
        <v>0.86805555555555547</v>
      </c>
      <c r="AH755" s="9">
        <f t="shared" si="604"/>
        <v>3.4722222222220989E-3</v>
      </c>
      <c r="AI755" s="154">
        <f t="shared" si="420"/>
        <v>0</v>
      </c>
      <c r="AJ755" s="154">
        <f t="shared" si="421"/>
        <v>5</v>
      </c>
      <c r="AK755" s="160">
        <v>0.86805555555555547</v>
      </c>
      <c r="AL755" s="160">
        <v>0.875</v>
      </c>
      <c r="AM755" s="9">
        <f t="shared" si="547"/>
        <v>6.9444444444445308E-3</v>
      </c>
      <c r="AN755" s="568">
        <f t="shared" si="605"/>
        <v>0.375</v>
      </c>
      <c r="AO755" s="10">
        <f t="shared" si="612"/>
        <v>9</v>
      </c>
      <c r="AP755" s="10">
        <f t="shared" si="613"/>
        <v>0</v>
      </c>
      <c r="AQ755" s="565">
        <f t="shared" si="578"/>
        <v>9.2361111111111088E-2</v>
      </c>
      <c r="AR755" s="10">
        <f t="shared" si="626"/>
        <v>2</v>
      </c>
      <c r="AS755" s="10">
        <f t="shared" si="627"/>
        <v>13</v>
      </c>
      <c r="AT755" s="550">
        <v>0</v>
      </c>
      <c r="AU755" s="550">
        <v>0</v>
      </c>
      <c r="AV755" s="550">
        <v>0</v>
      </c>
      <c r="AW755" s="546">
        <f t="shared" si="628"/>
        <v>0</v>
      </c>
      <c r="AX755" s="546">
        <f t="shared" si="620"/>
        <v>0</v>
      </c>
      <c r="AY755" s="550">
        <v>0</v>
      </c>
      <c r="AZ755" s="546">
        <f t="shared" si="606"/>
        <v>0</v>
      </c>
      <c r="BA755" s="546">
        <f t="shared" si="607"/>
        <v>0</v>
      </c>
      <c r="BB755" s="550">
        <v>0</v>
      </c>
      <c r="BC755" s="546">
        <f t="shared" si="629"/>
        <v>0</v>
      </c>
      <c r="BD755" s="546">
        <f t="shared" si="630"/>
        <v>0</v>
      </c>
      <c r="BE755" s="550">
        <v>0.12847222222222224</v>
      </c>
      <c r="BF755" s="546">
        <f t="shared" si="592"/>
        <v>3</v>
      </c>
      <c r="BG755" s="546">
        <f t="shared" si="593"/>
        <v>5</v>
      </c>
      <c r="BH755" s="550">
        <v>0</v>
      </c>
      <c r="BI755" s="637">
        <f t="shared" si="631"/>
        <v>0</v>
      </c>
      <c r="BJ755" s="637">
        <f t="shared" si="632"/>
        <v>0</v>
      </c>
      <c r="BK755" s="642">
        <f t="shared" si="579"/>
        <v>62.946428571428569</v>
      </c>
    </row>
    <row r="756" spans="1:63" x14ac:dyDescent="0.25">
      <c r="A756" s="581">
        <v>40918</v>
      </c>
      <c r="B756" s="619">
        <v>1</v>
      </c>
      <c r="C756" s="582">
        <v>3</v>
      </c>
      <c r="D756" s="583" t="s">
        <v>346</v>
      </c>
      <c r="E756" s="583" t="s">
        <v>276</v>
      </c>
      <c r="F756" s="526">
        <v>3831</v>
      </c>
      <c r="G756" s="582">
        <v>58</v>
      </c>
      <c r="H756" s="582">
        <v>1</v>
      </c>
      <c r="I756" s="550">
        <v>0.36458333333333331</v>
      </c>
      <c r="J756" s="550">
        <v>0.36458333333333331</v>
      </c>
      <c r="K756" s="160">
        <v>0.38541666666666669</v>
      </c>
      <c r="L756" s="565">
        <f t="shared" si="600"/>
        <v>2.083333333333337E-2</v>
      </c>
      <c r="M756" s="160">
        <v>0.42708333333333331</v>
      </c>
      <c r="N756" s="565">
        <f t="shared" si="601"/>
        <v>4.166666666666663E-2</v>
      </c>
      <c r="O756" s="160">
        <v>0.73611111111111116</v>
      </c>
      <c r="P756" s="565">
        <f t="shared" si="602"/>
        <v>0.30902777777777785</v>
      </c>
      <c r="Q756" s="160">
        <v>0.73958333333333337</v>
      </c>
      <c r="R756" s="160">
        <v>0.8930555555555556</v>
      </c>
      <c r="S756" s="9">
        <f t="shared" si="611"/>
        <v>0.15347222222222223</v>
      </c>
      <c r="T756" s="160">
        <v>0.73958333333333337</v>
      </c>
      <c r="U756" s="160">
        <v>0.8930555555555556</v>
      </c>
      <c r="V756" s="9">
        <f t="shared" si="624"/>
        <v>0.15347222222222223</v>
      </c>
      <c r="W756" s="160">
        <v>0.8930555555555556</v>
      </c>
      <c r="X756" s="9">
        <f t="shared" si="622"/>
        <v>0</v>
      </c>
      <c r="Y756" s="160">
        <v>0.8930555555555556</v>
      </c>
      <c r="Z756" s="155">
        <f t="shared" si="623"/>
        <v>0</v>
      </c>
      <c r="AA756" s="160">
        <v>1.0618055555555557</v>
      </c>
      <c r="AB756" s="565">
        <f t="shared" si="577"/>
        <v>0.16875000000000007</v>
      </c>
      <c r="AC756" s="160">
        <v>1.0618055555555557</v>
      </c>
      <c r="AD756" s="160">
        <v>1.0618055555555557</v>
      </c>
      <c r="AE756" s="9">
        <f t="shared" si="625"/>
        <v>0</v>
      </c>
      <c r="AF756" s="160">
        <v>1.0694444444444444</v>
      </c>
      <c r="AG756" s="160">
        <v>1.0729166666666667</v>
      </c>
      <c r="AH756" s="9">
        <f t="shared" si="604"/>
        <v>3.4722222222223209E-3</v>
      </c>
      <c r="AI756" s="154">
        <f t="shared" si="420"/>
        <v>0</v>
      </c>
      <c r="AJ756" s="154">
        <f t="shared" si="421"/>
        <v>5</v>
      </c>
      <c r="AK756" s="160">
        <v>1.0729166666666667</v>
      </c>
      <c r="AL756" s="160">
        <v>1.0763888888888888</v>
      </c>
      <c r="AM756" s="9">
        <f t="shared" si="547"/>
        <v>3.4722222222220989E-3</v>
      </c>
      <c r="AN756" s="568">
        <f t="shared" si="605"/>
        <v>0.71180555555555558</v>
      </c>
      <c r="AO756" s="10">
        <f t="shared" si="612"/>
        <v>17</v>
      </c>
      <c r="AP756" s="10">
        <f t="shared" si="613"/>
        <v>5</v>
      </c>
      <c r="AQ756" s="565">
        <f t="shared" si="578"/>
        <v>6.041666666666673E-2</v>
      </c>
      <c r="AR756" s="10">
        <f t="shared" si="626"/>
        <v>1</v>
      </c>
      <c r="AS756" s="10">
        <f t="shared" si="627"/>
        <v>27</v>
      </c>
      <c r="AT756" s="550">
        <v>0</v>
      </c>
      <c r="AU756" s="550">
        <v>0</v>
      </c>
      <c r="AV756" s="550">
        <v>0</v>
      </c>
      <c r="AW756" s="546">
        <f t="shared" si="628"/>
        <v>0</v>
      </c>
      <c r="AX756" s="546">
        <f t="shared" si="620"/>
        <v>0</v>
      </c>
      <c r="AY756" s="550">
        <v>0</v>
      </c>
      <c r="AZ756" s="546">
        <f t="shared" si="606"/>
        <v>0</v>
      </c>
      <c r="BA756" s="546">
        <f t="shared" si="607"/>
        <v>0</v>
      </c>
      <c r="BB756" s="550">
        <v>0</v>
      </c>
      <c r="BC756" s="546">
        <f t="shared" si="629"/>
        <v>0</v>
      </c>
      <c r="BD756" s="546">
        <f t="shared" si="630"/>
        <v>0</v>
      </c>
      <c r="BE756" s="550">
        <v>0.10833333333333334</v>
      </c>
      <c r="BF756" s="546">
        <f t="shared" si="592"/>
        <v>2</v>
      </c>
      <c r="BG756" s="546">
        <f t="shared" si="593"/>
        <v>36</v>
      </c>
      <c r="BH756" s="550">
        <v>0</v>
      </c>
      <c r="BI756" s="637">
        <f t="shared" si="631"/>
        <v>0</v>
      </c>
      <c r="BJ756" s="637">
        <f t="shared" si="632"/>
        <v>0</v>
      </c>
      <c r="BK756" s="642">
        <f t="shared" si="579"/>
        <v>66.051724137931032</v>
      </c>
    </row>
    <row r="757" spans="1:63" x14ac:dyDescent="0.25">
      <c r="A757" s="581">
        <v>40919</v>
      </c>
      <c r="B757" s="619">
        <v>1</v>
      </c>
      <c r="C757" s="582">
        <v>6</v>
      </c>
      <c r="D757" s="583" t="s">
        <v>243</v>
      </c>
      <c r="E757" s="583" t="s">
        <v>260</v>
      </c>
      <c r="F757" s="526">
        <v>3608</v>
      </c>
      <c r="G757" s="582">
        <v>56</v>
      </c>
      <c r="H757" s="582">
        <v>3</v>
      </c>
      <c r="I757" s="550">
        <v>0.83333333333333337</v>
      </c>
      <c r="J757" s="550">
        <v>0.83333333333333337</v>
      </c>
      <c r="K757" s="160">
        <v>0.89930555555555547</v>
      </c>
      <c r="L757" s="565">
        <f t="shared" si="600"/>
        <v>6.5972222222222099E-2</v>
      </c>
      <c r="M757" s="160">
        <v>0.91319444444444453</v>
      </c>
      <c r="N757" s="565">
        <f t="shared" si="601"/>
        <v>1.3888888888889062E-2</v>
      </c>
      <c r="O757" s="160">
        <v>0.9375</v>
      </c>
      <c r="P757" s="565">
        <f t="shared" si="602"/>
        <v>2.4305555555555469E-2</v>
      </c>
      <c r="Q757" s="160">
        <v>1.03125</v>
      </c>
      <c r="R757" s="160">
        <v>1.1145833333333333</v>
      </c>
      <c r="S757" s="9">
        <f t="shared" si="611"/>
        <v>8.3333333333333259E-2</v>
      </c>
      <c r="T757" s="160">
        <v>1.03125</v>
      </c>
      <c r="U757" s="160">
        <v>1.1145833333333333</v>
      </c>
      <c r="V757" s="9">
        <f t="shared" si="624"/>
        <v>8.3333333333333259E-2</v>
      </c>
      <c r="W757" s="160">
        <v>1.1145833333333333</v>
      </c>
      <c r="X757" s="9">
        <f t="shared" si="622"/>
        <v>0</v>
      </c>
      <c r="Y757" s="160">
        <v>1.1145833333333333</v>
      </c>
      <c r="Z757" s="155">
        <f t="shared" si="623"/>
        <v>0</v>
      </c>
      <c r="AA757" s="160">
        <v>1.2541666666666667</v>
      </c>
      <c r="AB757" s="565">
        <f t="shared" si="577"/>
        <v>0.13958333333333339</v>
      </c>
      <c r="AC757" s="160">
        <v>1.2541666666666667</v>
      </c>
      <c r="AD757" s="160">
        <v>1.2541666666666667</v>
      </c>
      <c r="AE757" s="9">
        <f t="shared" si="625"/>
        <v>0</v>
      </c>
      <c r="AF757" s="160">
        <v>1.2604166666666667</v>
      </c>
      <c r="AG757" s="160">
        <v>1.2638888888888888</v>
      </c>
      <c r="AH757" s="9">
        <f t="shared" si="604"/>
        <v>3.4722222222220989E-3</v>
      </c>
      <c r="AI757" s="154">
        <f t="shared" si="420"/>
        <v>0</v>
      </c>
      <c r="AJ757" s="154">
        <f t="shared" si="421"/>
        <v>5</v>
      </c>
      <c r="AK757" s="160">
        <v>1.2638888888888888</v>
      </c>
      <c r="AL757" s="160">
        <v>1.2673611111111112</v>
      </c>
      <c r="AM757" s="9">
        <f t="shared" si="547"/>
        <v>3.4722222222223209E-3</v>
      </c>
      <c r="AN757" s="568">
        <f t="shared" si="605"/>
        <v>0.43402777777777779</v>
      </c>
      <c r="AO757" s="10">
        <f t="shared" si="612"/>
        <v>10</v>
      </c>
      <c r="AP757" s="10">
        <f t="shared" si="613"/>
        <v>25</v>
      </c>
      <c r="AQ757" s="565">
        <f t="shared" si="578"/>
        <v>5.486111111111118E-2</v>
      </c>
      <c r="AR757" s="10">
        <f t="shared" si="626"/>
        <v>1</v>
      </c>
      <c r="AS757" s="10">
        <f t="shared" si="627"/>
        <v>19</v>
      </c>
      <c r="AT757" s="550">
        <v>0</v>
      </c>
      <c r="AU757" s="550">
        <v>0</v>
      </c>
      <c r="AV757" s="550">
        <v>0</v>
      </c>
      <c r="AW757" s="546">
        <f t="shared" si="628"/>
        <v>0</v>
      </c>
      <c r="AX757" s="546">
        <f t="shared" si="620"/>
        <v>0</v>
      </c>
      <c r="AY757" s="550">
        <v>0</v>
      </c>
      <c r="AZ757" s="546">
        <f t="shared" si="606"/>
        <v>0</v>
      </c>
      <c r="BA757" s="546">
        <f t="shared" si="607"/>
        <v>0</v>
      </c>
      <c r="BB757" s="550">
        <v>0</v>
      </c>
      <c r="BC757" s="546">
        <f t="shared" si="629"/>
        <v>0</v>
      </c>
      <c r="BD757" s="546">
        <f t="shared" si="630"/>
        <v>0</v>
      </c>
      <c r="BE757" s="550">
        <v>8.4722222222222213E-2</v>
      </c>
      <c r="BF757" s="546">
        <f t="shared" si="592"/>
        <v>2</v>
      </c>
      <c r="BG757" s="546">
        <f t="shared" si="593"/>
        <v>2</v>
      </c>
      <c r="BH757" s="550">
        <v>0</v>
      </c>
      <c r="BI757" s="637">
        <f t="shared" si="631"/>
        <v>0</v>
      </c>
      <c r="BJ757" s="637">
        <f t="shared" si="632"/>
        <v>0</v>
      </c>
      <c r="BK757" s="642">
        <f t="shared" si="579"/>
        <v>64.428571428571431</v>
      </c>
    </row>
    <row r="758" spans="1:63" x14ac:dyDescent="0.25">
      <c r="A758" s="581">
        <v>40919</v>
      </c>
      <c r="B758" s="619">
        <v>1</v>
      </c>
      <c r="C758" s="582">
        <v>1</v>
      </c>
      <c r="D758" s="583" t="s">
        <v>327</v>
      </c>
      <c r="E758" s="583" t="s">
        <v>276</v>
      </c>
      <c r="F758" s="526">
        <v>3614</v>
      </c>
      <c r="G758" s="582">
        <v>59</v>
      </c>
      <c r="H758" s="582">
        <v>0</v>
      </c>
      <c r="I758" s="550">
        <v>0.95138888888888884</v>
      </c>
      <c r="J758" s="550">
        <v>0.95138888888888884</v>
      </c>
      <c r="K758" s="160">
        <v>0.97569444444444453</v>
      </c>
      <c r="L758" s="565">
        <f t="shared" si="600"/>
        <v>2.4305555555555691E-2</v>
      </c>
      <c r="M758" s="160">
        <v>0.98263888888888884</v>
      </c>
      <c r="N758" s="565">
        <f t="shared" si="601"/>
        <v>6.9444444444443088E-3</v>
      </c>
      <c r="O758" s="160">
        <v>1.125</v>
      </c>
      <c r="P758" s="565">
        <f t="shared" si="602"/>
        <v>0.14236111111111116</v>
      </c>
      <c r="Q758" s="160">
        <v>1.1354166666666667</v>
      </c>
      <c r="R758" s="160">
        <v>1.1736111111111112</v>
      </c>
      <c r="S758" s="9">
        <f t="shared" si="611"/>
        <v>3.819444444444442E-2</v>
      </c>
      <c r="T758" s="160">
        <v>1.1354166666666667</v>
      </c>
      <c r="U758" s="160">
        <v>1.1736111111111112</v>
      </c>
      <c r="V758" s="9">
        <f t="shared" ref="V758:V775" si="633">U758-T758</f>
        <v>3.819444444444442E-2</v>
      </c>
      <c r="W758" s="160">
        <v>1.2916666666666667</v>
      </c>
      <c r="X758" s="9">
        <f t="shared" si="622"/>
        <v>0.11805555555555558</v>
      </c>
      <c r="Y758" s="160">
        <v>1.2930555555555556</v>
      </c>
      <c r="Z758" s="155">
        <f t="shared" si="623"/>
        <v>1.388888888888884E-3</v>
      </c>
      <c r="AA758" s="160">
        <v>1.4375</v>
      </c>
      <c r="AB758" s="565">
        <f t="shared" si="577"/>
        <v>0.14444444444444438</v>
      </c>
      <c r="AC758" s="160">
        <v>1.4375</v>
      </c>
      <c r="AD758" s="160">
        <v>1.4375</v>
      </c>
      <c r="AE758" s="9">
        <f>AD758-AC758</f>
        <v>0</v>
      </c>
      <c r="AF758" s="160">
        <v>1.4444444444444444</v>
      </c>
      <c r="AG758" s="160">
        <v>1.4479166666666667</v>
      </c>
      <c r="AH758" s="9">
        <f t="shared" si="604"/>
        <v>3.4722222222223209E-3</v>
      </c>
      <c r="AI758" s="154">
        <f t="shared" si="420"/>
        <v>0</v>
      </c>
      <c r="AJ758" s="154">
        <f t="shared" si="421"/>
        <v>5</v>
      </c>
      <c r="AK758" s="160">
        <v>1.4479166666666667</v>
      </c>
      <c r="AL758" s="160">
        <v>1.4513888888888891</v>
      </c>
      <c r="AM758" s="9">
        <f t="shared" ref="AM758:AM791" si="634">AL758-AK758</f>
        <v>3.4722222222223209E-3</v>
      </c>
      <c r="AN758" s="568">
        <f t="shared" si="605"/>
        <v>0.50000000000000022</v>
      </c>
      <c r="AO758" s="10">
        <f t="shared" ref="AO758:AO770" si="635">HOUR(AN758)</f>
        <v>12</v>
      </c>
      <c r="AP758" s="10">
        <f t="shared" ref="AP758:AP770" si="636">MINUTE(AN758)</f>
        <v>0</v>
      </c>
      <c r="AQ758" s="565">
        <f t="shared" si="578"/>
        <v>6.1111111111111047E-2</v>
      </c>
      <c r="AR758" s="10">
        <f t="shared" ref="AR758:AR775" si="637">HOUR(AQ758)</f>
        <v>1</v>
      </c>
      <c r="AS758" s="10">
        <f t="shared" ref="AS758:AS775" si="638">MINUTE(AQ758)</f>
        <v>28</v>
      </c>
      <c r="AT758" s="550">
        <v>0</v>
      </c>
      <c r="AU758" s="550">
        <v>8.3333333333333332E-3</v>
      </c>
      <c r="AV758" s="550">
        <v>0</v>
      </c>
      <c r="AW758" s="546">
        <f>HOUR(AV758)</f>
        <v>0</v>
      </c>
      <c r="AX758" s="546">
        <f t="shared" si="620"/>
        <v>0</v>
      </c>
      <c r="AY758" s="550">
        <v>0</v>
      </c>
      <c r="AZ758" s="546">
        <f t="shared" si="606"/>
        <v>0</v>
      </c>
      <c r="BA758" s="546">
        <f t="shared" si="607"/>
        <v>0</v>
      </c>
      <c r="BB758" s="550">
        <v>0</v>
      </c>
      <c r="BC758" s="546">
        <f t="shared" si="629"/>
        <v>0</v>
      </c>
      <c r="BD758" s="546">
        <f t="shared" si="630"/>
        <v>0</v>
      </c>
      <c r="BE758" s="550">
        <v>7.4999999999999997E-2</v>
      </c>
      <c r="BF758" s="546">
        <f t="shared" si="592"/>
        <v>1</v>
      </c>
      <c r="BG758" s="546">
        <f t="shared" si="593"/>
        <v>48</v>
      </c>
      <c r="BH758" s="550">
        <v>0</v>
      </c>
      <c r="BI758" s="637">
        <f>HOUR(BH758)</f>
        <v>0</v>
      </c>
      <c r="BJ758" s="637">
        <f>MINUTE(BH758)</f>
        <v>0</v>
      </c>
      <c r="BK758" s="642">
        <f t="shared" si="579"/>
        <v>61.254237288135592</v>
      </c>
    </row>
    <row r="759" spans="1:63" x14ac:dyDescent="0.25">
      <c r="A759" s="581">
        <v>40919</v>
      </c>
      <c r="B759" s="619">
        <v>1</v>
      </c>
      <c r="C759" s="582">
        <v>16</v>
      </c>
      <c r="D759" s="583" t="s">
        <v>33</v>
      </c>
      <c r="E759" s="583" t="s">
        <v>567</v>
      </c>
      <c r="F759" s="526">
        <v>3288</v>
      </c>
      <c r="G759" s="582">
        <v>51</v>
      </c>
      <c r="H759" s="582">
        <v>8</v>
      </c>
      <c r="I759" s="550">
        <v>6.25E-2</v>
      </c>
      <c r="J759" s="550">
        <v>6.25E-2</v>
      </c>
      <c r="K759" s="160">
        <v>0.13541666666666666</v>
      </c>
      <c r="L759" s="565">
        <f t="shared" si="600"/>
        <v>7.2916666666666657E-2</v>
      </c>
      <c r="M759" s="160">
        <v>0.15625</v>
      </c>
      <c r="N759" s="565">
        <f t="shared" si="601"/>
        <v>2.0833333333333343E-2</v>
      </c>
      <c r="O759" s="160">
        <v>0.28472222222222221</v>
      </c>
      <c r="P759" s="565">
        <f t="shared" si="602"/>
        <v>0.12847222222222221</v>
      </c>
      <c r="Q759" s="160">
        <v>0.29166666666666669</v>
      </c>
      <c r="R759" s="160">
        <v>0.375</v>
      </c>
      <c r="S759" s="9">
        <f t="shared" si="611"/>
        <v>8.3333333333333315E-2</v>
      </c>
      <c r="T759" s="160">
        <v>0.29166666666666669</v>
      </c>
      <c r="U759" s="160">
        <v>0.375</v>
      </c>
      <c r="V759" s="9">
        <f t="shared" si="633"/>
        <v>8.3333333333333315E-2</v>
      </c>
      <c r="W759" s="160">
        <v>0.49305555555555558</v>
      </c>
      <c r="X759" s="9">
        <f t="shared" si="622"/>
        <v>0.11805555555555558</v>
      </c>
      <c r="Y759" s="160">
        <v>0.54861111111111105</v>
      </c>
      <c r="Z759" s="155">
        <f t="shared" si="623"/>
        <v>5.5555555555555469E-2</v>
      </c>
      <c r="AA759" s="160">
        <v>0.71736111111111101</v>
      </c>
      <c r="AB759" s="565">
        <f t="shared" si="577"/>
        <v>0.16874999999999996</v>
      </c>
      <c r="AC759" s="160">
        <v>0.71736111111111101</v>
      </c>
      <c r="AD759" s="160">
        <v>0.71736111111111101</v>
      </c>
      <c r="AE759" s="9">
        <f>AD759-AC759</f>
        <v>0</v>
      </c>
      <c r="AF759" s="160">
        <v>0.72569444444444453</v>
      </c>
      <c r="AG759" s="160">
        <v>0.72916666666666663</v>
      </c>
      <c r="AH759" s="9">
        <f t="shared" si="604"/>
        <v>3.4722222222220989E-3</v>
      </c>
      <c r="AI759" s="154">
        <f t="shared" si="420"/>
        <v>0</v>
      </c>
      <c r="AJ759" s="154">
        <f t="shared" si="421"/>
        <v>5</v>
      </c>
      <c r="AK759" s="160">
        <v>0.72916666666666663</v>
      </c>
      <c r="AL759" s="160">
        <v>0.73263888888888884</v>
      </c>
      <c r="AM759" s="9">
        <f t="shared" si="634"/>
        <v>3.4722222222222099E-3</v>
      </c>
      <c r="AN759" s="568">
        <f t="shared" si="605"/>
        <v>0.67013888888888884</v>
      </c>
      <c r="AO759" s="10">
        <f t="shared" si="635"/>
        <v>16</v>
      </c>
      <c r="AP759" s="10">
        <f t="shared" si="636"/>
        <v>5</v>
      </c>
      <c r="AQ759" s="565">
        <f t="shared" si="578"/>
        <v>8.1944444444444403E-2</v>
      </c>
      <c r="AR759" s="10">
        <f t="shared" si="637"/>
        <v>1</v>
      </c>
      <c r="AS759" s="10">
        <f t="shared" si="638"/>
        <v>58</v>
      </c>
      <c r="AT759" s="550">
        <v>0</v>
      </c>
      <c r="AU759" s="550">
        <v>0</v>
      </c>
      <c r="AV759" s="550">
        <v>0</v>
      </c>
      <c r="AW759" s="546">
        <f>HOUR(AV759)</f>
        <v>0</v>
      </c>
      <c r="AX759" s="546">
        <f t="shared" si="620"/>
        <v>0</v>
      </c>
      <c r="AY759" s="550">
        <v>6.5972222222222224E-2</v>
      </c>
      <c r="AZ759" s="546">
        <f t="shared" si="606"/>
        <v>1</v>
      </c>
      <c r="BA759" s="546">
        <f t="shared" si="607"/>
        <v>35</v>
      </c>
      <c r="BB759" s="550">
        <v>0</v>
      </c>
      <c r="BC759" s="546">
        <f t="shared" si="629"/>
        <v>0</v>
      </c>
      <c r="BD759" s="546">
        <f t="shared" si="630"/>
        <v>0</v>
      </c>
      <c r="BE759" s="550">
        <v>2.0833333333333332E-2</v>
      </c>
      <c r="BF759" s="546">
        <f t="shared" si="592"/>
        <v>0</v>
      </c>
      <c r="BG759" s="546">
        <f t="shared" si="593"/>
        <v>30</v>
      </c>
      <c r="BH759" s="550">
        <v>0</v>
      </c>
      <c r="BI759" s="637">
        <f>HOUR(BH759)</f>
        <v>0</v>
      </c>
      <c r="BJ759" s="637">
        <f>MINUTE(BH759)</f>
        <v>0</v>
      </c>
      <c r="BK759" s="642">
        <f t="shared" si="579"/>
        <v>64.470588235294116</v>
      </c>
    </row>
    <row r="760" spans="1:63" x14ac:dyDescent="0.25">
      <c r="A760" s="581">
        <v>40919</v>
      </c>
      <c r="B760" s="619">
        <v>1</v>
      </c>
      <c r="C760" s="582">
        <v>2</v>
      </c>
      <c r="D760" s="583" t="s">
        <v>524</v>
      </c>
      <c r="E760" s="583" t="s">
        <v>276</v>
      </c>
      <c r="F760" s="526">
        <v>3809.28</v>
      </c>
      <c r="G760" s="582">
        <v>58</v>
      </c>
      <c r="H760" s="582">
        <v>0</v>
      </c>
      <c r="I760" s="550">
        <v>0.52777777777777779</v>
      </c>
      <c r="J760" s="550">
        <v>0.52777777777777779</v>
      </c>
      <c r="K760" s="160">
        <v>0.53125</v>
      </c>
      <c r="L760" s="565">
        <f t="shared" si="600"/>
        <v>3.4722222222222099E-3</v>
      </c>
      <c r="M760" s="160">
        <v>0.53472222222222221</v>
      </c>
      <c r="N760" s="565">
        <f t="shared" si="601"/>
        <v>3.4722222222222099E-3</v>
      </c>
      <c r="O760" s="160">
        <v>0.54166666666666663</v>
      </c>
      <c r="P760" s="565">
        <f t="shared" si="602"/>
        <v>6.9444444444444198E-3</v>
      </c>
      <c r="Q760" s="160">
        <v>0.58333333333333337</v>
      </c>
      <c r="R760" s="160">
        <v>0.62847222222222221</v>
      </c>
      <c r="S760" s="9">
        <f t="shared" si="611"/>
        <v>4.513888888888884E-2</v>
      </c>
      <c r="T760" s="160">
        <v>0.58333333333333337</v>
      </c>
      <c r="U760" s="160">
        <v>0.62847222222222221</v>
      </c>
      <c r="V760" s="9">
        <f t="shared" si="633"/>
        <v>4.513888888888884E-2</v>
      </c>
      <c r="W760" s="160">
        <v>0.63888888888888895</v>
      </c>
      <c r="X760" s="9">
        <f t="shared" si="622"/>
        <v>1.0416666666666741E-2</v>
      </c>
      <c r="Y760" s="160">
        <v>0.68194444444444446</v>
      </c>
      <c r="Z760" s="155">
        <f t="shared" si="623"/>
        <v>4.3055555555555514E-2</v>
      </c>
      <c r="AA760" s="160">
        <v>0.7944444444444444</v>
      </c>
      <c r="AB760" s="565">
        <f t="shared" si="577"/>
        <v>0.11249999999999993</v>
      </c>
      <c r="AC760" s="160">
        <v>0.7944444444444444</v>
      </c>
      <c r="AD760" s="160">
        <v>0.7944444444444444</v>
      </c>
      <c r="AE760" s="9">
        <f>AD760-AC760</f>
        <v>0</v>
      </c>
      <c r="AF760" s="160">
        <v>0.80208333333333337</v>
      </c>
      <c r="AG760" s="160">
        <v>0.80555555555555547</v>
      </c>
      <c r="AH760" s="9">
        <f t="shared" si="604"/>
        <v>3.4722222222220989E-3</v>
      </c>
      <c r="AI760" s="154">
        <f t="shared" si="420"/>
        <v>0</v>
      </c>
      <c r="AJ760" s="154">
        <f t="shared" si="421"/>
        <v>5</v>
      </c>
      <c r="AK760" s="160">
        <v>0.80555555555555547</v>
      </c>
      <c r="AL760" s="160">
        <v>0.80902777777777779</v>
      </c>
      <c r="AM760" s="9">
        <f t="shared" si="634"/>
        <v>3.4722222222223209E-3</v>
      </c>
      <c r="AN760" s="568">
        <f t="shared" si="605"/>
        <v>0.28125</v>
      </c>
      <c r="AO760" s="10">
        <f t="shared" si="635"/>
        <v>6</v>
      </c>
      <c r="AP760" s="10">
        <f t="shared" si="636"/>
        <v>45</v>
      </c>
      <c r="AQ760" s="565">
        <f t="shared" si="578"/>
        <v>5.9722222222222156E-2</v>
      </c>
      <c r="AR760" s="10">
        <f t="shared" si="637"/>
        <v>1</v>
      </c>
      <c r="AS760" s="10">
        <f t="shared" si="638"/>
        <v>26</v>
      </c>
      <c r="AT760" s="550">
        <v>0</v>
      </c>
      <c r="AU760" s="550">
        <v>0</v>
      </c>
      <c r="AV760" s="550">
        <v>0</v>
      </c>
      <c r="AW760" s="546">
        <f>HOUR(AV760)</f>
        <v>0</v>
      </c>
      <c r="AX760" s="546">
        <f t="shared" si="620"/>
        <v>0</v>
      </c>
      <c r="AY760" s="550">
        <v>0</v>
      </c>
      <c r="AZ760" s="546">
        <f t="shared" si="606"/>
        <v>0</v>
      </c>
      <c r="BA760" s="546">
        <f t="shared" si="607"/>
        <v>0</v>
      </c>
      <c r="BB760" s="550">
        <v>0</v>
      </c>
      <c r="BC760" s="546">
        <f t="shared" si="629"/>
        <v>0</v>
      </c>
      <c r="BD760" s="546">
        <f t="shared" si="630"/>
        <v>0</v>
      </c>
      <c r="BE760" s="550">
        <v>5.2777777777777778E-2</v>
      </c>
      <c r="BF760" s="546">
        <f t="shared" si="592"/>
        <v>1</v>
      </c>
      <c r="BG760" s="546">
        <f t="shared" si="593"/>
        <v>16</v>
      </c>
      <c r="BH760" s="550">
        <v>0</v>
      </c>
      <c r="BI760" s="637">
        <f>HOUR(BH760)</f>
        <v>0</v>
      </c>
      <c r="BJ760" s="637">
        <f>MINUTE(BH760)</f>
        <v>0</v>
      </c>
      <c r="BK760" s="642">
        <f t="shared" si="579"/>
        <v>65.677241379310345</v>
      </c>
    </row>
    <row r="761" spans="1:63" x14ac:dyDescent="0.25">
      <c r="A761" s="581">
        <v>40919</v>
      </c>
      <c r="B761" s="619">
        <v>1</v>
      </c>
      <c r="C761" s="582">
        <v>1</v>
      </c>
      <c r="D761" s="583" t="s">
        <v>524</v>
      </c>
      <c r="E761" s="583" t="s">
        <v>276</v>
      </c>
      <c r="F761" s="526">
        <v>3799.49</v>
      </c>
      <c r="G761" s="582">
        <v>58</v>
      </c>
      <c r="H761" s="582">
        <v>0</v>
      </c>
      <c r="I761" s="550">
        <v>0.67708333333333337</v>
      </c>
      <c r="J761" s="550">
        <v>0.67708333333333337</v>
      </c>
      <c r="K761" s="160">
        <v>0.68055555555555547</v>
      </c>
      <c r="L761" s="565">
        <f t="shared" si="600"/>
        <v>3.4722222222220989E-3</v>
      </c>
      <c r="M761" s="160">
        <v>0.6875</v>
      </c>
      <c r="N761" s="565">
        <f t="shared" si="601"/>
        <v>6.9444444444445308E-3</v>
      </c>
      <c r="O761" s="160">
        <v>0.70138888888888884</v>
      </c>
      <c r="P761" s="565">
        <f t="shared" si="602"/>
        <v>1.388888888888884E-2</v>
      </c>
      <c r="Q761" s="160">
        <v>0.70833333333333337</v>
      </c>
      <c r="R761" s="160">
        <v>0.76388888888888884</v>
      </c>
      <c r="S761" s="9">
        <f t="shared" si="611"/>
        <v>5.5555555555555469E-2</v>
      </c>
      <c r="T761" s="160">
        <v>0.70833333333333337</v>
      </c>
      <c r="U761" s="160">
        <v>0.76388888888888884</v>
      </c>
      <c r="V761" s="9">
        <f t="shared" si="633"/>
        <v>5.5555555555555469E-2</v>
      </c>
      <c r="W761" s="160">
        <v>0.8125</v>
      </c>
      <c r="X761" s="9">
        <f t="shared" si="622"/>
        <v>4.861111111111116E-2</v>
      </c>
      <c r="Y761" s="160">
        <v>0.81388888888888899</v>
      </c>
      <c r="Z761" s="155">
        <f t="shared" si="623"/>
        <v>1.388888888888995E-3</v>
      </c>
      <c r="AA761" s="160">
        <v>1.0402777777777776</v>
      </c>
      <c r="AB761" s="565">
        <f t="shared" si="577"/>
        <v>0.22638888888888864</v>
      </c>
      <c r="AC761" s="160">
        <v>1.0402777777777776</v>
      </c>
      <c r="AD761" s="160">
        <v>1.0402777777777776</v>
      </c>
      <c r="AE761" s="9">
        <f>AD761-AC761</f>
        <v>0</v>
      </c>
      <c r="AF761" s="160">
        <v>1.0451388888888888</v>
      </c>
      <c r="AG761" s="160">
        <v>1.0486111111111112</v>
      </c>
      <c r="AH761" s="9">
        <f t="shared" si="604"/>
        <v>3.4722222222223209E-3</v>
      </c>
      <c r="AI761" s="154">
        <f t="shared" si="420"/>
        <v>0</v>
      </c>
      <c r="AJ761" s="154">
        <f t="shared" si="421"/>
        <v>5</v>
      </c>
      <c r="AK761" s="160">
        <v>1.0486111111111112</v>
      </c>
      <c r="AL761" s="160">
        <v>1.0520833333333333</v>
      </c>
      <c r="AM761" s="9">
        <f t="shared" si="634"/>
        <v>3.4722222222220989E-3</v>
      </c>
      <c r="AN761" s="568">
        <f t="shared" si="605"/>
        <v>0.37499999999999989</v>
      </c>
      <c r="AO761" s="10">
        <f t="shared" si="635"/>
        <v>9</v>
      </c>
      <c r="AP761" s="10">
        <f t="shared" si="636"/>
        <v>0</v>
      </c>
      <c r="AQ761" s="565">
        <f t="shared" si="578"/>
        <v>4.3055555555555292E-2</v>
      </c>
      <c r="AR761" s="10">
        <f t="shared" si="637"/>
        <v>1</v>
      </c>
      <c r="AS761" s="10">
        <f t="shared" si="638"/>
        <v>2</v>
      </c>
      <c r="AT761" s="550">
        <v>0</v>
      </c>
      <c r="AU761" s="550">
        <v>0</v>
      </c>
      <c r="AV761" s="550">
        <v>0</v>
      </c>
      <c r="AW761" s="546">
        <f>HOUR(AV761)</f>
        <v>0</v>
      </c>
      <c r="AX761" s="546">
        <f t="shared" si="620"/>
        <v>0</v>
      </c>
      <c r="AY761" s="550">
        <v>0</v>
      </c>
      <c r="AZ761" s="546">
        <f t="shared" si="606"/>
        <v>0</v>
      </c>
      <c r="BA761" s="546">
        <f t="shared" si="607"/>
        <v>0</v>
      </c>
      <c r="BB761" s="550">
        <v>4.3750000000000004E-2</v>
      </c>
      <c r="BC761" s="546">
        <f t="shared" si="629"/>
        <v>1</v>
      </c>
      <c r="BD761" s="546">
        <f t="shared" si="630"/>
        <v>3</v>
      </c>
      <c r="BE761" s="550">
        <v>0.13958333333333334</v>
      </c>
      <c r="BF761" s="546">
        <f t="shared" si="592"/>
        <v>3</v>
      </c>
      <c r="BG761" s="546">
        <f t="shared" si="593"/>
        <v>21</v>
      </c>
      <c r="BH761" s="550">
        <v>0</v>
      </c>
      <c r="BI761" s="637">
        <f>HOUR(BH761)</f>
        <v>0</v>
      </c>
      <c r="BJ761" s="637">
        <f>MINUTE(BH761)</f>
        <v>0</v>
      </c>
      <c r="BK761" s="642">
        <f t="shared" si="579"/>
        <v>65.508448275862065</v>
      </c>
    </row>
    <row r="762" spans="1:63" x14ac:dyDescent="0.25">
      <c r="A762" s="581">
        <v>40919</v>
      </c>
      <c r="B762" s="619">
        <v>1</v>
      </c>
      <c r="C762" s="582">
        <v>3</v>
      </c>
      <c r="D762" s="583" t="s">
        <v>298</v>
      </c>
      <c r="E762" s="583" t="s">
        <v>225</v>
      </c>
      <c r="F762" s="526">
        <v>3652</v>
      </c>
      <c r="G762" s="582">
        <v>57</v>
      </c>
      <c r="H762" s="582">
        <v>2</v>
      </c>
      <c r="I762" s="550">
        <v>0.875</v>
      </c>
      <c r="J762" s="550">
        <v>0.875</v>
      </c>
      <c r="K762" s="160">
        <v>0.88194444444444453</v>
      </c>
      <c r="L762" s="565">
        <f t="shared" si="600"/>
        <v>6.9444444444445308E-3</v>
      </c>
      <c r="M762" s="160">
        <v>0.89583333333333337</v>
      </c>
      <c r="N762" s="565">
        <f t="shared" si="601"/>
        <v>1.388888888888884E-2</v>
      </c>
      <c r="O762" s="160">
        <v>0.96875</v>
      </c>
      <c r="P762" s="565">
        <f t="shared" si="602"/>
        <v>7.291666666666663E-2</v>
      </c>
      <c r="Q762" s="160">
        <v>0.97569444444444453</v>
      </c>
      <c r="R762" s="160">
        <v>1.1180555555555556</v>
      </c>
      <c r="S762" s="9">
        <f t="shared" si="611"/>
        <v>0.14236111111111105</v>
      </c>
      <c r="T762" s="160">
        <v>0.97569444444444453</v>
      </c>
      <c r="U762" s="160">
        <v>1.1180555555555556</v>
      </c>
      <c r="V762" s="9">
        <f t="shared" si="633"/>
        <v>0.14236111111111105</v>
      </c>
      <c r="W762" s="160">
        <v>1.0798611111111112</v>
      </c>
      <c r="X762" s="9">
        <v>3.472222222222222E-3</v>
      </c>
      <c r="Y762" s="160">
        <v>1.0826388888888889</v>
      </c>
      <c r="Z762" s="155">
        <f t="shared" si="623"/>
        <v>2.7777777777777679E-3</v>
      </c>
      <c r="AA762" s="160">
        <v>1.1729166666666666</v>
      </c>
      <c r="AB762" s="565">
        <f t="shared" si="577"/>
        <v>9.0277777777777679E-2</v>
      </c>
      <c r="AC762" s="160">
        <v>1.1729166666666666</v>
      </c>
      <c r="AD762" s="160">
        <v>1.1729166666666666</v>
      </c>
      <c r="AE762" s="9">
        <f>AD762-AC762</f>
        <v>0</v>
      </c>
      <c r="AF762" s="160">
        <v>1.1805555555555556</v>
      </c>
      <c r="AG762" s="160">
        <v>1.1840277777777779</v>
      </c>
      <c r="AH762" s="9">
        <f t="shared" si="604"/>
        <v>3.4722222222223209E-3</v>
      </c>
      <c r="AI762" s="154">
        <f t="shared" si="420"/>
        <v>0</v>
      </c>
      <c r="AJ762" s="154">
        <f t="shared" si="421"/>
        <v>5</v>
      </c>
      <c r="AK762" s="160">
        <v>1.1840277777777779</v>
      </c>
      <c r="AL762" s="160">
        <v>1.1875</v>
      </c>
      <c r="AM762" s="9">
        <f t="shared" si="634"/>
        <v>3.4722222222220989E-3</v>
      </c>
      <c r="AN762" s="568">
        <f t="shared" si="605"/>
        <v>0.3125</v>
      </c>
      <c r="AO762" s="10">
        <f t="shared" si="635"/>
        <v>7</v>
      </c>
      <c r="AP762" s="10">
        <f t="shared" si="636"/>
        <v>30</v>
      </c>
      <c r="AQ762" s="565">
        <f t="shared" si="578"/>
        <v>8.1944444444444348E-2</v>
      </c>
      <c r="AR762" s="10">
        <f t="shared" si="637"/>
        <v>1</v>
      </c>
      <c r="AS762" s="10">
        <f t="shared" si="638"/>
        <v>58</v>
      </c>
      <c r="AT762" s="550">
        <v>0</v>
      </c>
      <c r="AU762" s="550">
        <v>0</v>
      </c>
      <c r="AV762" s="550">
        <v>0</v>
      </c>
      <c r="AW762" s="546">
        <f>HOUR(AV762)</f>
        <v>0</v>
      </c>
      <c r="AX762" s="546">
        <f t="shared" si="620"/>
        <v>0</v>
      </c>
      <c r="AY762" s="550">
        <v>0</v>
      </c>
      <c r="AZ762" s="546">
        <f t="shared" si="606"/>
        <v>0</v>
      </c>
      <c r="BA762" s="546">
        <f t="shared" si="607"/>
        <v>0</v>
      </c>
      <c r="BB762" s="550">
        <v>0</v>
      </c>
      <c r="BC762" s="546">
        <f t="shared" si="629"/>
        <v>0</v>
      </c>
      <c r="BD762" s="546">
        <f t="shared" si="630"/>
        <v>0</v>
      </c>
      <c r="BE762" s="550">
        <v>8.3333333333333332E-3</v>
      </c>
      <c r="BF762" s="546">
        <f t="shared" si="592"/>
        <v>0</v>
      </c>
      <c r="BG762" s="546">
        <f t="shared" si="593"/>
        <v>12</v>
      </c>
      <c r="BH762" s="550">
        <v>0</v>
      </c>
      <c r="BI762" s="637">
        <f>HOUR(BH762)</f>
        <v>0</v>
      </c>
      <c r="BJ762" s="637">
        <f>MINUTE(BH762)</f>
        <v>0</v>
      </c>
      <c r="BK762" s="642">
        <f t="shared" si="579"/>
        <v>64.070175438596493</v>
      </c>
    </row>
    <row r="763" spans="1:63" x14ac:dyDescent="0.25">
      <c r="A763" s="581">
        <v>40920</v>
      </c>
      <c r="B763" s="619">
        <v>1</v>
      </c>
      <c r="C763" s="582">
        <v>3</v>
      </c>
      <c r="D763" s="583" t="s">
        <v>524</v>
      </c>
      <c r="E763" s="583" t="s">
        <v>276</v>
      </c>
      <c r="F763" s="526">
        <v>3559</v>
      </c>
      <c r="G763" s="582">
        <v>59</v>
      </c>
      <c r="H763" s="582">
        <v>0</v>
      </c>
      <c r="I763" s="550">
        <v>0.8125</v>
      </c>
      <c r="J763" s="550">
        <v>0.8125</v>
      </c>
      <c r="K763" s="160">
        <v>0.81597222222222221</v>
      </c>
      <c r="L763" s="565">
        <f t="shared" si="600"/>
        <v>3.4722222222222099E-3</v>
      </c>
      <c r="M763" s="160">
        <v>0.82291666666666663</v>
      </c>
      <c r="N763" s="565">
        <f t="shared" si="601"/>
        <v>6.9444444444444198E-3</v>
      </c>
      <c r="O763" s="160">
        <v>0.87152777777777779</v>
      </c>
      <c r="P763" s="565">
        <f t="shared" si="602"/>
        <v>4.861111111111116E-2</v>
      </c>
      <c r="Q763" s="160">
        <v>0.875</v>
      </c>
      <c r="R763" s="160">
        <v>0.96875</v>
      </c>
      <c r="S763" s="9">
        <f t="shared" si="611"/>
        <v>9.375E-2</v>
      </c>
      <c r="T763" s="160">
        <v>0.875</v>
      </c>
      <c r="U763" s="160">
        <v>0.96875</v>
      </c>
      <c r="V763" s="9">
        <f t="shared" si="633"/>
        <v>9.375E-2</v>
      </c>
      <c r="W763" s="160">
        <v>1.211111111111111</v>
      </c>
      <c r="X763" s="9">
        <f t="shared" ref="X763:X772" si="639">W763-R763</f>
        <v>0.24236111111111103</v>
      </c>
      <c r="Y763" s="160">
        <v>1.2125000000000001</v>
      </c>
      <c r="Z763" s="155">
        <f t="shared" si="623"/>
        <v>1.388888888889106E-3</v>
      </c>
      <c r="AA763" s="160">
        <v>1.3208333333333333</v>
      </c>
      <c r="AB763" s="565">
        <f t="shared" si="577"/>
        <v>0.10833333333333317</v>
      </c>
      <c r="AC763" s="160">
        <v>1.3208333333333333</v>
      </c>
      <c r="AD763" s="160">
        <v>1.3208333333333333</v>
      </c>
      <c r="AE763" s="9">
        <f t="shared" ref="AE763:AE770" si="640">AD763-AC763</f>
        <v>0</v>
      </c>
      <c r="AF763" s="160">
        <v>1.3263888888888888</v>
      </c>
      <c r="AG763" s="160">
        <v>1.3298611111111112</v>
      </c>
      <c r="AH763" s="9">
        <f t="shared" si="604"/>
        <v>3.4722222222223209E-3</v>
      </c>
      <c r="AI763" s="154">
        <f t="shared" si="420"/>
        <v>0</v>
      </c>
      <c r="AJ763" s="154">
        <f t="shared" si="421"/>
        <v>5</v>
      </c>
      <c r="AK763" s="160">
        <v>1.3298611111111112</v>
      </c>
      <c r="AL763" s="160">
        <v>1.3333333333333333</v>
      </c>
      <c r="AM763" s="9">
        <f t="shared" si="634"/>
        <v>3.4722222222220989E-3</v>
      </c>
      <c r="AN763" s="568">
        <f t="shared" si="605"/>
        <v>0.52083333333333326</v>
      </c>
      <c r="AO763" s="10">
        <f t="shared" si="635"/>
        <v>12</v>
      </c>
      <c r="AP763" s="10">
        <f t="shared" si="636"/>
        <v>30</v>
      </c>
      <c r="AQ763" s="565">
        <f t="shared" si="578"/>
        <v>4.9999999999999843E-2</v>
      </c>
      <c r="AR763" s="10">
        <f t="shared" si="637"/>
        <v>1</v>
      </c>
      <c r="AS763" s="10">
        <f t="shared" si="638"/>
        <v>12</v>
      </c>
      <c r="AT763" s="550">
        <v>0</v>
      </c>
      <c r="AU763" s="550">
        <v>0</v>
      </c>
      <c r="AV763" s="550">
        <v>0</v>
      </c>
      <c r="AW763" s="546">
        <f t="shared" ref="AW763:AW768" si="641">HOUR(AV763)</f>
        <v>0</v>
      </c>
      <c r="AX763" s="546">
        <f t="shared" si="620"/>
        <v>0</v>
      </c>
      <c r="AY763" s="550">
        <v>0</v>
      </c>
      <c r="AZ763" s="546">
        <f t="shared" ref="AZ763:AZ768" si="642">HOUR(AY763)</f>
        <v>0</v>
      </c>
      <c r="BA763" s="546">
        <f t="shared" ref="BA763:BA768" si="643">MINUTE(AY763)</f>
        <v>0</v>
      </c>
      <c r="BB763" s="550">
        <v>0</v>
      </c>
      <c r="BC763" s="546">
        <f t="shared" ref="BC763:BC768" si="644">HOUR(BB763)</f>
        <v>0</v>
      </c>
      <c r="BD763" s="546">
        <f t="shared" ref="BD763:BD768" si="645">MINUTE(BB763)</f>
        <v>0</v>
      </c>
      <c r="BE763" s="550">
        <v>5.8333333333333327E-2</v>
      </c>
      <c r="BF763" s="546">
        <f t="shared" si="592"/>
        <v>1</v>
      </c>
      <c r="BG763" s="546">
        <f t="shared" si="593"/>
        <v>24</v>
      </c>
      <c r="BH763" s="550">
        <v>0</v>
      </c>
      <c r="BI763" s="637">
        <f t="shared" ref="BI763:BI768" si="646">HOUR(BH763)</f>
        <v>0</v>
      </c>
      <c r="BJ763" s="637">
        <f t="shared" ref="BJ763:BJ768" si="647">MINUTE(BH763)</f>
        <v>0</v>
      </c>
      <c r="BK763" s="642">
        <f t="shared" si="579"/>
        <v>60.322033898305087</v>
      </c>
    </row>
    <row r="764" spans="1:63" x14ac:dyDescent="0.25">
      <c r="A764" s="581">
        <v>40920</v>
      </c>
      <c r="B764" s="619">
        <v>1</v>
      </c>
      <c r="C764" s="582">
        <v>17</v>
      </c>
      <c r="D764" s="583" t="s">
        <v>33</v>
      </c>
      <c r="E764" s="583" t="s">
        <v>273</v>
      </c>
      <c r="F764" s="526">
        <v>3457</v>
      </c>
      <c r="G764" s="582">
        <v>53</v>
      </c>
      <c r="H764" s="582">
        <v>6</v>
      </c>
      <c r="I764" s="550">
        <v>0.125</v>
      </c>
      <c r="J764" s="550">
        <v>0.125</v>
      </c>
      <c r="K764" s="160">
        <v>0.13194444444444445</v>
      </c>
      <c r="L764" s="565">
        <f t="shared" si="600"/>
        <v>6.9444444444444475E-3</v>
      </c>
      <c r="M764" s="160">
        <v>0.1423611111111111</v>
      </c>
      <c r="N764" s="565">
        <f t="shared" si="601"/>
        <v>1.0416666666666657E-2</v>
      </c>
      <c r="O764" s="160">
        <v>0.16666666666666666</v>
      </c>
      <c r="P764" s="565">
        <f t="shared" si="602"/>
        <v>2.4305555555555552E-2</v>
      </c>
      <c r="Q764" s="160">
        <v>0.17013888888888887</v>
      </c>
      <c r="R764" s="160">
        <v>0.24305555555555555</v>
      </c>
      <c r="S764" s="9">
        <f t="shared" si="611"/>
        <v>7.2916666666666685E-2</v>
      </c>
      <c r="T764" s="160">
        <v>0.17013888888888887</v>
      </c>
      <c r="U764" s="160">
        <v>0.24305555555555555</v>
      </c>
      <c r="V764" s="9">
        <f t="shared" si="633"/>
        <v>7.2916666666666685E-2</v>
      </c>
      <c r="W764" s="160">
        <v>0.34583333333333338</v>
      </c>
      <c r="X764" s="9">
        <f t="shared" si="639"/>
        <v>0.10277777777777783</v>
      </c>
      <c r="Y764" s="160">
        <v>0.35000000000000003</v>
      </c>
      <c r="Z764" s="155">
        <f t="shared" si="623"/>
        <v>4.1666666666666519E-3</v>
      </c>
      <c r="AA764" s="160">
        <v>0.42291666666666666</v>
      </c>
      <c r="AB764" s="565">
        <f t="shared" si="577"/>
        <v>7.291666666666663E-2</v>
      </c>
      <c r="AC764" s="160">
        <v>0.42291666666666666</v>
      </c>
      <c r="AD764" s="160">
        <v>0.42291666666666666</v>
      </c>
      <c r="AE764" s="9">
        <f t="shared" si="640"/>
        <v>0</v>
      </c>
      <c r="AF764" s="160">
        <v>0.43055555555555558</v>
      </c>
      <c r="AG764" s="160">
        <v>0.43402777777777773</v>
      </c>
      <c r="AH764" s="9">
        <f t="shared" si="604"/>
        <v>3.4722222222221544E-3</v>
      </c>
      <c r="AI764" s="154">
        <f t="shared" si="420"/>
        <v>0</v>
      </c>
      <c r="AJ764" s="154">
        <f t="shared" si="421"/>
        <v>5</v>
      </c>
      <c r="AK764" s="160">
        <v>0.43402777777777773</v>
      </c>
      <c r="AL764" s="160">
        <v>0.4375</v>
      </c>
      <c r="AM764" s="9">
        <f t="shared" si="634"/>
        <v>3.4722222222222654E-3</v>
      </c>
      <c r="AN764" s="568">
        <f t="shared" si="605"/>
        <v>0.3125</v>
      </c>
      <c r="AO764" s="10">
        <f t="shared" si="635"/>
        <v>7</v>
      </c>
      <c r="AP764" s="10">
        <f t="shared" si="636"/>
        <v>30</v>
      </c>
      <c r="AQ764" s="565">
        <f t="shared" si="578"/>
        <v>5.4166666666666627E-2</v>
      </c>
      <c r="AR764" s="10">
        <f t="shared" si="637"/>
        <v>1</v>
      </c>
      <c r="AS764" s="10">
        <f t="shared" si="638"/>
        <v>18</v>
      </c>
      <c r="AT764" s="550">
        <v>0</v>
      </c>
      <c r="AU764" s="550">
        <v>0</v>
      </c>
      <c r="AV764" s="550">
        <v>0</v>
      </c>
      <c r="AW764" s="546">
        <f t="shared" si="641"/>
        <v>0</v>
      </c>
      <c r="AX764" s="546">
        <f t="shared" si="620"/>
        <v>0</v>
      </c>
      <c r="AY764" s="550">
        <v>0</v>
      </c>
      <c r="AZ764" s="546">
        <f t="shared" si="642"/>
        <v>0</v>
      </c>
      <c r="BA764" s="546">
        <f t="shared" si="643"/>
        <v>0</v>
      </c>
      <c r="BB764" s="550">
        <v>0</v>
      </c>
      <c r="BC764" s="546">
        <f t="shared" si="644"/>
        <v>0</v>
      </c>
      <c r="BD764" s="546">
        <f t="shared" si="645"/>
        <v>0</v>
      </c>
      <c r="BE764" s="550">
        <v>1.8749999999999999E-2</v>
      </c>
      <c r="BF764" s="546">
        <f t="shared" si="592"/>
        <v>0</v>
      </c>
      <c r="BG764" s="546">
        <f t="shared" si="593"/>
        <v>27</v>
      </c>
      <c r="BH764" s="550">
        <v>0</v>
      </c>
      <c r="BI764" s="637">
        <f t="shared" si="646"/>
        <v>0</v>
      </c>
      <c r="BJ764" s="637">
        <f t="shared" si="647"/>
        <v>0</v>
      </c>
      <c r="BK764" s="642">
        <f t="shared" si="579"/>
        <v>65.226415094339629</v>
      </c>
    </row>
    <row r="765" spans="1:63" x14ac:dyDescent="0.25">
      <c r="A765" s="581">
        <v>40920</v>
      </c>
      <c r="B765" s="619">
        <v>1</v>
      </c>
      <c r="C765" s="582">
        <v>7</v>
      </c>
      <c r="D765" s="583" t="s">
        <v>243</v>
      </c>
      <c r="E765" s="583" t="s">
        <v>260</v>
      </c>
      <c r="F765" s="526">
        <v>3875</v>
      </c>
      <c r="G765" s="582">
        <v>59</v>
      </c>
      <c r="H765" s="582">
        <v>0</v>
      </c>
      <c r="I765" s="550">
        <v>0.17708333333333334</v>
      </c>
      <c r="J765" s="550">
        <v>0.17708333333333334</v>
      </c>
      <c r="K765" s="160">
        <v>0.21527777777777779</v>
      </c>
      <c r="L765" s="565">
        <f t="shared" si="600"/>
        <v>3.8194444444444448E-2</v>
      </c>
      <c r="M765" s="160">
        <v>0.22222222222222221</v>
      </c>
      <c r="N765" s="565">
        <f t="shared" si="601"/>
        <v>6.9444444444444198E-3</v>
      </c>
      <c r="O765" s="160">
        <v>0.27430555555555552</v>
      </c>
      <c r="P765" s="565">
        <f t="shared" si="602"/>
        <v>5.2083333333333315E-2</v>
      </c>
      <c r="Q765" s="160">
        <v>0.27777777777777779</v>
      </c>
      <c r="R765" s="160">
        <v>0.31944444444444448</v>
      </c>
      <c r="S765" s="9">
        <f t="shared" si="611"/>
        <v>4.1666666666666685E-2</v>
      </c>
      <c r="T765" s="160">
        <v>0.27777777777777779</v>
      </c>
      <c r="U765" s="160">
        <v>0.31944444444444448</v>
      </c>
      <c r="V765" s="9">
        <f t="shared" si="633"/>
        <v>4.1666666666666685E-2</v>
      </c>
      <c r="W765" s="160">
        <v>0.4375</v>
      </c>
      <c r="X765" s="9">
        <f t="shared" si="639"/>
        <v>0.11805555555555552</v>
      </c>
      <c r="Y765" s="160">
        <v>0.4548611111111111</v>
      </c>
      <c r="Z765" s="155">
        <f t="shared" si="623"/>
        <v>1.7361111111111105E-2</v>
      </c>
      <c r="AA765" s="160">
        <v>0.54791666666666672</v>
      </c>
      <c r="AB765" s="565">
        <f t="shared" si="577"/>
        <v>9.3055555555555614E-2</v>
      </c>
      <c r="AC765" s="160">
        <v>0.54791666666666672</v>
      </c>
      <c r="AD765" s="160">
        <v>0.54791666666666672</v>
      </c>
      <c r="AE765" s="9">
        <f t="shared" si="640"/>
        <v>0</v>
      </c>
      <c r="AF765" s="160">
        <v>0.55555555555555558</v>
      </c>
      <c r="AG765" s="160">
        <v>0.55902777777777779</v>
      </c>
      <c r="AH765" s="9">
        <f t="shared" si="604"/>
        <v>3.4722222222222099E-3</v>
      </c>
      <c r="AI765" s="154">
        <f t="shared" si="420"/>
        <v>0</v>
      </c>
      <c r="AJ765" s="154">
        <f t="shared" si="421"/>
        <v>5</v>
      </c>
      <c r="AK765" s="160">
        <v>0.55902777777777779</v>
      </c>
      <c r="AL765" s="160">
        <v>0.5625</v>
      </c>
      <c r="AM765" s="9">
        <f t="shared" si="634"/>
        <v>3.4722222222222099E-3</v>
      </c>
      <c r="AN765" s="568">
        <f t="shared" si="605"/>
        <v>0.38541666666666663</v>
      </c>
      <c r="AO765" s="10">
        <f t="shared" si="635"/>
        <v>9</v>
      </c>
      <c r="AP765" s="10">
        <f t="shared" si="636"/>
        <v>15</v>
      </c>
      <c r="AQ765" s="565">
        <f t="shared" si="578"/>
        <v>5.9722222222222281E-2</v>
      </c>
      <c r="AR765" s="10">
        <f t="shared" si="637"/>
        <v>1</v>
      </c>
      <c r="AS765" s="10">
        <f t="shared" si="638"/>
        <v>26</v>
      </c>
      <c r="AT765" s="550">
        <v>0</v>
      </c>
      <c r="AU765" s="550">
        <v>0</v>
      </c>
      <c r="AV765" s="550">
        <v>0</v>
      </c>
      <c r="AW765" s="546">
        <f t="shared" si="641"/>
        <v>0</v>
      </c>
      <c r="AX765" s="546">
        <f t="shared" si="620"/>
        <v>0</v>
      </c>
      <c r="AY765" s="550">
        <v>0</v>
      </c>
      <c r="AZ765" s="546">
        <f t="shared" si="642"/>
        <v>0</v>
      </c>
      <c r="BA765" s="546">
        <f t="shared" si="643"/>
        <v>0</v>
      </c>
      <c r="BB765" s="550">
        <v>0</v>
      </c>
      <c r="BC765" s="546">
        <f t="shared" si="644"/>
        <v>0</v>
      </c>
      <c r="BD765" s="546">
        <f t="shared" si="645"/>
        <v>0</v>
      </c>
      <c r="BE765" s="550">
        <v>3.3333333333333333E-2</v>
      </c>
      <c r="BF765" s="546">
        <f t="shared" si="592"/>
        <v>0</v>
      </c>
      <c r="BG765" s="546">
        <f t="shared" si="593"/>
        <v>48</v>
      </c>
      <c r="BH765" s="550">
        <v>0</v>
      </c>
      <c r="BI765" s="637">
        <f t="shared" si="646"/>
        <v>0</v>
      </c>
      <c r="BJ765" s="637">
        <f t="shared" si="647"/>
        <v>0</v>
      </c>
      <c r="BK765" s="642">
        <f t="shared" si="579"/>
        <v>65.677966101694921</v>
      </c>
    </row>
    <row r="766" spans="1:63" x14ac:dyDescent="0.25">
      <c r="A766" s="581">
        <v>40920</v>
      </c>
      <c r="B766" s="619">
        <v>1</v>
      </c>
      <c r="C766" s="582">
        <v>3</v>
      </c>
      <c r="D766" s="583" t="s">
        <v>355</v>
      </c>
      <c r="E766" s="583" t="s">
        <v>251</v>
      </c>
      <c r="F766" s="526">
        <v>3683</v>
      </c>
      <c r="G766" s="582">
        <v>56</v>
      </c>
      <c r="H766" s="582">
        <v>3</v>
      </c>
      <c r="I766" s="550">
        <v>0.47916666666666669</v>
      </c>
      <c r="J766" s="550">
        <v>0.47916666666666669</v>
      </c>
      <c r="K766" s="160">
        <v>0.4826388888888889</v>
      </c>
      <c r="L766" s="565">
        <f t="shared" si="600"/>
        <v>3.4722222222222099E-3</v>
      </c>
      <c r="M766" s="160">
        <v>0.48958333333333331</v>
      </c>
      <c r="N766" s="565">
        <f t="shared" si="601"/>
        <v>6.9444444444444198E-3</v>
      </c>
      <c r="O766" s="160">
        <v>0.52777777777777779</v>
      </c>
      <c r="P766" s="565">
        <f t="shared" si="602"/>
        <v>3.8194444444444475E-2</v>
      </c>
      <c r="Q766" s="160">
        <v>0.54166666666666663</v>
      </c>
      <c r="R766" s="160">
        <v>0.68055555555555547</v>
      </c>
      <c r="S766" s="9">
        <f t="shared" si="611"/>
        <v>0.13888888888888884</v>
      </c>
      <c r="T766" s="160">
        <v>0.54166666666666663</v>
      </c>
      <c r="U766" s="160">
        <v>0.68055555555555547</v>
      </c>
      <c r="V766" s="9">
        <f t="shared" si="633"/>
        <v>0.13888888888888884</v>
      </c>
      <c r="W766" s="160">
        <v>0.6958333333333333</v>
      </c>
      <c r="X766" s="9">
        <f t="shared" si="639"/>
        <v>1.5277777777777835E-2</v>
      </c>
      <c r="Y766" s="160">
        <v>0.6972222222222223</v>
      </c>
      <c r="Z766" s="155">
        <f t="shared" si="623"/>
        <v>1.388888888888995E-3</v>
      </c>
      <c r="AA766" s="160">
        <v>0.8125</v>
      </c>
      <c r="AB766" s="565">
        <f t="shared" si="577"/>
        <v>0.1152777777777777</v>
      </c>
      <c r="AC766" s="160">
        <v>0.8125</v>
      </c>
      <c r="AD766" s="160">
        <v>0.8125</v>
      </c>
      <c r="AE766" s="9">
        <f t="shared" si="640"/>
        <v>0</v>
      </c>
      <c r="AF766" s="160">
        <v>0.81944444444444453</v>
      </c>
      <c r="AG766" s="160">
        <v>0.82291666666666663</v>
      </c>
      <c r="AH766" s="9">
        <f t="shared" si="604"/>
        <v>3.4722222222220989E-3</v>
      </c>
      <c r="AI766" s="154">
        <f t="shared" si="420"/>
        <v>0</v>
      </c>
      <c r="AJ766" s="154">
        <f t="shared" si="421"/>
        <v>5</v>
      </c>
      <c r="AK766" s="160">
        <v>0.82291666666666663</v>
      </c>
      <c r="AL766" s="160">
        <v>0.82638888888888884</v>
      </c>
      <c r="AM766" s="9">
        <f t="shared" si="634"/>
        <v>3.4722222222222099E-3</v>
      </c>
      <c r="AN766" s="568">
        <f t="shared" si="605"/>
        <v>0.34722222222222215</v>
      </c>
      <c r="AO766" s="10">
        <f t="shared" si="635"/>
        <v>8</v>
      </c>
      <c r="AP766" s="10">
        <f t="shared" si="636"/>
        <v>20</v>
      </c>
      <c r="AQ766" s="565">
        <f t="shared" si="578"/>
        <v>0.10208333333333326</v>
      </c>
      <c r="AR766" s="10">
        <f t="shared" si="637"/>
        <v>2</v>
      </c>
      <c r="AS766" s="10">
        <f t="shared" si="638"/>
        <v>27</v>
      </c>
      <c r="AT766" s="550">
        <v>0</v>
      </c>
      <c r="AU766" s="550">
        <v>0</v>
      </c>
      <c r="AV766" s="550">
        <v>0</v>
      </c>
      <c r="AW766" s="546">
        <f t="shared" si="641"/>
        <v>0</v>
      </c>
      <c r="AX766" s="546">
        <f t="shared" si="620"/>
        <v>0</v>
      </c>
      <c r="AY766" s="550">
        <v>0</v>
      </c>
      <c r="AZ766" s="546">
        <f t="shared" si="642"/>
        <v>0</v>
      </c>
      <c r="BA766" s="546">
        <f t="shared" si="643"/>
        <v>0</v>
      </c>
      <c r="BB766" s="550">
        <v>0</v>
      </c>
      <c r="BC766" s="546">
        <f t="shared" si="644"/>
        <v>0</v>
      </c>
      <c r="BD766" s="546">
        <f t="shared" si="645"/>
        <v>0</v>
      </c>
      <c r="BE766" s="550">
        <v>1.3194444444444444E-2</v>
      </c>
      <c r="BF766" s="546">
        <f t="shared" si="592"/>
        <v>0</v>
      </c>
      <c r="BG766" s="546">
        <f t="shared" si="593"/>
        <v>19</v>
      </c>
      <c r="BH766" s="550">
        <v>0</v>
      </c>
      <c r="BI766" s="637">
        <f t="shared" si="646"/>
        <v>0</v>
      </c>
      <c r="BJ766" s="637">
        <f t="shared" si="647"/>
        <v>0</v>
      </c>
      <c r="BK766" s="642">
        <f t="shared" si="579"/>
        <v>65.767857142857139</v>
      </c>
    </row>
    <row r="767" spans="1:63" x14ac:dyDescent="0.25">
      <c r="A767" s="581">
        <v>40921</v>
      </c>
      <c r="B767" s="619">
        <v>1</v>
      </c>
      <c r="C767" s="582">
        <v>8</v>
      </c>
      <c r="D767" s="583" t="s">
        <v>243</v>
      </c>
      <c r="E767" s="583" t="s">
        <v>260</v>
      </c>
      <c r="F767" s="526">
        <v>3886</v>
      </c>
      <c r="G767" s="582">
        <v>59</v>
      </c>
      <c r="H767" s="582">
        <v>0</v>
      </c>
      <c r="I767" s="550">
        <v>0.4375</v>
      </c>
      <c r="J767" s="550">
        <v>0.4375</v>
      </c>
      <c r="K767" s="160">
        <v>0.44097222222222227</v>
      </c>
      <c r="L767" s="565">
        <f t="shared" si="600"/>
        <v>3.4722222222222654E-3</v>
      </c>
      <c r="M767" s="160">
        <v>0.44444444444444442</v>
      </c>
      <c r="N767" s="565">
        <f t="shared" si="601"/>
        <v>3.4722222222221544E-3</v>
      </c>
      <c r="O767" s="160">
        <v>0.46527777777777773</v>
      </c>
      <c r="P767" s="565">
        <f t="shared" si="602"/>
        <v>2.0833333333333315E-2</v>
      </c>
      <c r="Q767" s="160">
        <v>0.46527777777777773</v>
      </c>
      <c r="R767" s="160">
        <v>0.52083333333333337</v>
      </c>
      <c r="S767" s="9">
        <f t="shared" si="611"/>
        <v>5.5555555555555636E-2</v>
      </c>
      <c r="T767" s="160">
        <v>0.46527777777777773</v>
      </c>
      <c r="U767" s="160">
        <v>0.52083333333333337</v>
      </c>
      <c r="V767" s="9">
        <f t="shared" si="633"/>
        <v>5.5555555555555636E-2</v>
      </c>
      <c r="W767" s="160">
        <v>0.52986111111111112</v>
      </c>
      <c r="X767" s="9">
        <f t="shared" si="639"/>
        <v>9.0277777777777457E-3</v>
      </c>
      <c r="Y767" s="160">
        <v>0.53055555555555556</v>
      </c>
      <c r="Z767" s="155">
        <f t="shared" si="623"/>
        <v>6.9444444444444198E-4</v>
      </c>
      <c r="AA767" s="160">
        <v>0.59513888888888888</v>
      </c>
      <c r="AB767" s="565">
        <f t="shared" si="577"/>
        <v>6.4583333333333326E-2</v>
      </c>
      <c r="AC767" s="160">
        <v>0.59513888888888888</v>
      </c>
      <c r="AD767" s="160">
        <v>0.59513888888888888</v>
      </c>
      <c r="AE767" s="9">
        <f t="shared" si="640"/>
        <v>0</v>
      </c>
      <c r="AF767" s="160">
        <v>0.60069444444444442</v>
      </c>
      <c r="AG767" s="160">
        <v>0.60277777777777775</v>
      </c>
      <c r="AH767" s="9">
        <f t="shared" si="604"/>
        <v>2.0833333333333259E-3</v>
      </c>
      <c r="AI767" s="154">
        <f t="shared" si="420"/>
        <v>0</v>
      </c>
      <c r="AJ767" s="154">
        <f t="shared" si="421"/>
        <v>3</v>
      </c>
      <c r="AK767" s="160">
        <v>0.60277777777777775</v>
      </c>
      <c r="AL767" s="160">
        <v>0.60625000000000007</v>
      </c>
      <c r="AM767" s="9">
        <f t="shared" si="634"/>
        <v>3.4722222222223209E-3</v>
      </c>
      <c r="AN767" s="568">
        <f t="shared" si="605"/>
        <v>0.16875000000000007</v>
      </c>
      <c r="AO767" s="10">
        <f t="shared" si="635"/>
        <v>4</v>
      </c>
      <c r="AP767" s="10">
        <f t="shared" si="636"/>
        <v>3</v>
      </c>
      <c r="AQ767" s="565">
        <f t="shared" si="578"/>
        <v>6.4583333333333326E-2</v>
      </c>
      <c r="AR767" s="10">
        <f t="shared" si="637"/>
        <v>1</v>
      </c>
      <c r="AS767" s="10">
        <f t="shared" si="638"/>
        <v>33</v>
      </c>
      <c r="AT767" s="550">
        <v>0</v>
      </c>
      <c r="AU767" s="550">
        <v>0</v>
      </c>
      <c r="AV767" s="550">
        <v>0</v>
      </c>
      <c r="AW767" s="546">
        <f t="shared" si="641"/>
        <v>0</v>
      </c>
      <c r="AX767" s="546">
        <f t="shared" si="620"/>
        <v>0</v>
      </c>
      <c r="AY767" s="550">
        <v>0</v>
      </c>
      <c r="AZ767" s="546">
        <f t="shared" si="642"/>
        <v>0</v>
      </c>
      <c r="BA767" s="546">
        <f t="shared" si="643"/>
        <v>0</v>
      </c>
      <c r="BB767" s="550">
        <v>0</v>
      </c>
      <c r="BC767" s="546">
        <f t="shared" si="644"/>
        <v>0</v>
      </c>
      <c r="BD767" s="546">
        <f t="shared" si="645"/>
        <v>0</v>
      </c>
      <c r="BE767" s="550">
        <v>0</v>
      </c>
      <c r="BF767" s="546">
        <f t="shared" si="592"/>
        <v>0</v>
      </c>
      <c r="BG767" s="546">
        <f t="shared" si="593"/>
        <v>0</v>
      </c>
      <c r="BH767" s="550">
        <v>0</v>
      </c>
      <c r="BI767" s="637">
        <f t="shared" si="646"/>
        <v>0</v>
      </c>
      <c r="BJ767" s="637">
        <f t="shared" si="647"/>
        <v>0</v>
      </c>
      <c r="BK767" s="642">
        <f t="shared" si="579"/>
        <v>65.86440677966101</v>
      </c>
    </row>
    <row r="768" spans="1:63" x14ac:dyDescent="0.25">
      <c r="A768" s="581">
        <v>40921</v>
      </c>
      <c r="B768" s="619">
        <v>1</v>
      </c>
      <c r="C768" s="582">
        <v>1</v>
      </c>
      <c r="D768" s="583" t="s">
        <v>233</v>
      </c>
      <c r="E768" s="583" t="s">
        <v>225</v>
      </c>
      <c r="F768" s="526">
        <v>3729</v>
      </c>
      <c r="G768" s="582">
        <v>59</v>
      </c>
      <c r="H768" s="582">
        <v>0</v>
      </c>
      <c r="I768" s="550">
        <v>0.60416666666666663</v>
      </c>
      <c r="J768" s="550">
        <v>0.60416666666666663</v>
      </c>
      <c r="K768" s="160">
        <v>0.60763888888888895</v>
      </c>
      <c r="L768" s="565">
        <f t="shared" si="600"/>
        <v>3.4722222222223209E-3</v>
      </c>
      <c r="M768" s="160">
        <v>0.61458333333333337</v>
      </c>
      <c r="N768" s="565">
        <f t="shared" si="601"/>
        <v>6.9444444444444198E-3</v>
      </c>
      <c r="O768" s="160">
        <v>0.62847222222222221</v>
      </c>
      <c r="P768" s="565">
        <f t="shared" si="602"/>
        <v>1.388888888888884E-2</v>
      </c>
      <c r="Q768" s="160">
        <v>0.63888888888888895</v>
      </c>
      <c r="R768" s="160">
        <v>0.72916666666666663</v>
      </c>
      <c r="S768" s="9">
        <f t="shared" si="611"/>
        <v>9.0277777777777679E-2</v>
      </c>
      <c r="T768" s="160">
        <v>0.63888888888888895</v>
      </c>
      <c r="U768" s="160">
        <v>0.72916666666666663</v>
      </c>
      <c r="V768" s="9">
        <f t="shared" si="633"/>
        <v>9.0277777777777679E-2</v>
      </c>
      <c r="W768" s="160">
        <v>0.74652777777777779</v>
      </c>
      <c r="X768" s="9">
        <f t="shared" si="639"/>
        <v>1.736111111111116E-2</v>
      </c>
      <c r="Y768" s="160">
        <v>0.74791666666666667</v>
      </c>
      <c r="Z768" s="155">
        <f t="shared" si="623"/>
        <v>1.388888888888884E-3</v>
      </c>
      <c r="AA768" s="160">
        <v>0.8041666666666667</v>
      </c>
      <c r="AB768" s="565">
        <f t="shared" si="577"/>
        <v>5.6250000000000022E-2</v>
      </c>
      <c r="AC768" s="160">
        <v>0.8041666666666667</v>
      </c>
      <c r="AD768" s="160">
        <v>0.8041666666666667</v>
      </c>
      <c r="AE768" s="9">
        <f t="shared" si="640"/>
        <v>0</v>
      </c>
      <c r="AF768" s="160">
        <v>0.80902777777777779</v>
      </c>
      <c r="AG768" s="160">
        <v>0.8125</v>
      </c>
      <c r="AH768" s="9">
        <f t="shared" si="604"/>
        <v>3.4722222222222099E-3</v>
      </c>
      <c r="AI768" s="154">
        <f t="shared" si="420"/>
        <v>0</v>
      </c>
      <c r="AJ768" s="154">
        <f t="shared" si="421"/>
        <v>5</v>
      </c>
      <c r="AK768" s="160">
        <v>0.8125</v>
      </c>
      <c r="AL768" s="160">
        <v>0.81597222222222221</v>
      </c>
      <c r="AM768" s="9">
        <f t="shared" si="634"/>
        <v>3.4722222222222099E-3</v>
      </c>
      <c r="AN768" s="568">
        <f t="shared" si="605"/>
        <v>0.21180555555555558</v>
      </c>
      <c r="AO768" s="10">
        <f t="shared" si="635"/>
        <v>5</v>
      </c>
      <c r="AP768" s="10">
        <f t="shared" si="636"/>
        <v>5</v>
      </c>
      <c r="AQ768" s="565">
        <f t="shared" si="578"/>
        <v>5.1388888888888914E-2</v>
      </c>
      <c r="AR768" s="10">
        <f t="shared" si="637"/>
        <v>1</v>
      </c>
      <c r="AS768" s="10">
        <f t="shared" si="638"/>
        <v>14</v>
      </c>
      <c r="AT768" s="550">
        <v>0</v>
      </c>
      <c r="AU768" s="550">
        <v>0</v>
      </c>
      <c r="AV768" s="550">
        <v>0</v>
      </c>
      <c r="AW768" s="546">
        <f t="shared" si="641"/>
        <v>0</v>
      </c>
      <c r="AX768" s="546">
        <f t="shared" si="620"/>
        <v>0</v>
      </c>
      <c r="AY768" s="550">
        <v>0</v>
      </c>
      <c r="AZ768" s="546">
        <f t="shared" si="642"/>
        <v>0</v>
      </c>
      <c r="BA768" s="546">
        <f t="shared" si="643"/>
        <v>0</v>
      </c>
      <c r="BB768" s="550">
        <v>0</v>
      </c>
      <c r="BC768" s="546">
        <f t="shared" si="644"/>
        <v>0</v>
      </c>
      <c r="BD768" s="546">
        <f t="shared" si="645"/>
        <v>0</v>
      </c>
      <c r="BE768" s="550">
        <v>4.8611111111111112E-3</v>
      </c>
      <c r="BF768" s="546">
        <f t="shared" si="592"/>
        <v>0</v>
      </c>
      <c r="BG768" s="546">
        <f t="shared" si="593"/>
        <v>7</v>
      </c>
      <c r="BH768" s="550">
        <v>0</v>
      </c>
      <c r="BI768" s="637">
        <f t="shared" si="646"/>
        <v>0</v>
      </c>
      <c r="BJ768" s="637">
        <f t="shared" si="647"/>
        <v>0</v>
      </c>
      <c r="BK768" s="642">
        <f t="shared" si="579"/>
        <v>63.203389830508478</v>
      </c>
    </row>
    <row r="769" spans="1:63" x14ac:dyDescent="0.25">
      <c r="A769" s="581">
        <v>40921</v>
      </c>
      <c r="B769" s="619">
        <v>1</v>
      </c>
      <c r="C769" s="582">
        <v>18</v>
      </c>
      <c r="D769" s="583" t="s">
        <v>33</v>
      </c>
      <c r="E769" s="583" t="s">
        <v>273</v>
      </c>
      <c r="F769" s="526">
        <v>3547</v>
      </c>
      <c r="G769" s="582">
        <v>54</v>
      </c>
      <c r="H769" s="582">
        <v>5</v>
      </c>
      <c r="I769" s="550">
        <v>0.64583333333333337</v>
      </c>
      <c r="J769" s="550">
        <v>0.64583333333333337</v>
      </c>
      <c r="K769" s="160">
        <v>0.65277777777777779</v>
      </c>
      <c r="L769" s="565">
        <f t="shared" si="600"/>
        <v>6.9444444444444198E-3</v>
      </c>
      <c r="M769" s="160">
        <v>0.66319444444444442</v>
      </c>
      <c r="N769" s="565">
        <f t="shared" si="601"/>
        <v>1.041666666666663E-2</v>
      </c>
      <c r="O769" s="160">
        <v>0.72916666666666663</v>
      </c>
      <c r="P769" s="565">
        <f t="shared" si="602"/>
        <v>6.597222222222221E-2</v>
      </c>
      <c r="Q769" s="160">
        <v>0.73611111111111116</v>
      </c>
      <c r="R769" s="160">
        <v>0.79166666666666663</v>
      </c>
      <c r="S769" s="9">
        <f t="shared" si="611"/>
        <v>5.5555555555555469E-2</v>
      </c>
      <c r="T769" s="160">
        <v>0.73611111111111116</v>
      </c>
      <c r="U769" s="160">
        <v>0.79166666666666663</v>
      </c>
      <c r="V769" s="9">
        <f t="shared" si="633"/>
        <v>5.5555555555555469E-2</v>
      </c>
      <c r="W769" s="160">
        <v>0.91666666666666663</v>
      </c>
      <c r="X769" s="9">
        <f t="shared" si="639"/>
        <v>0.125</v>
      </c>
      <c r="Y769" s="160">
        <v>0.9243055555555556</v>
      </c>
      <c r="Z769" s="155">
        <f t="shared" si="623"/>
        <v>7.6388888888889728E-3</v>
      </c>
      <c r="AA769" s="160">
        <v>0.99444444444444446</v>
      </c>
      <c r="AB769" s="565">
        <f t="shared" si="577"/>
        <v>7.0138888888888862E-2</v>
      </c>
      <c r="AC769" s="160">
        <v>0.99444444444444446</v>
      </c>
      <c r="AD769" s="160">
        <v>0.99444444444444446</v>
      </c>
      <c r="AE769" s="9">
        <f t="shared" si="640"/>
        <v>0</v>
      </c>
      <c r="AF769" s="160">
        <v>0.99791666666666667</v>
      </c>
      <c r="AG769" s="160">
        <v>1.0013888888888889</v>
      </c>
      <c r="AH769" s="9">
        <f t="shared" si="604"/>
        <v>3.4722222222222099E-3</v>
      </c>
      <c r="AI769" s="154">
        <f t="shared" si="420"/>
        <v>0</v>
      </c>
      <c r="AJ769" s="154">
        <f t="shared" si="421"/>
        <v>5</v>
      </c>
      <c r="AK769" s="160">
        <v>1.0013888888888889</v>
      </c>
      <c r="AL769" s="160">
        <v>1.0048611111111112</v>
      </c>
      <c r="AM769" s="9">
        <f t="shared" si="634"/>
        <v>3.4722222222223209E-3</v>
      </c>
      <c r="AN769" s="568">
        <f t="shared" si="605"/>
        <v>0.35902777777777783</v>
      </c>
      <c r="AO769" s="10">
        <f t="shared" si="635"/>
        <v>8</v>
      </c>
      <c r="AP769" s="10">
        <f t="shared" si="636"/>
        <v>37</v>
      </c>
      <c r="AQ769" s="565">
        <f t="shared" si="578"/>
        <v>6.3194444444444414E-2</v>
      </c>
      <c r="AR769" s="10">
        <f t="shared" si="637"/>
        <v>1</v>
      </c>
      <c r="AS769" s="10">
        <f t="shared" si="638"/>
        <v>31</v>
      </c>
      <c r="AT769" s="550">
        <v>0</v>
      </c>
      <c r="AU769" s="550">
        <v>0</v>
      </c>
      <c r="AV769" s="550">
        <v>0</v>
      </c>
      <c r="AW769" s="546">
        <f t="shared" ref="AW769:AW775" si="648">HOUR(AV769)</f>
        <v>0</v>
      </c>
      <c r="AX769" s="546">
        <f t="shared" si="620"/>
        <v>0</v>
      </c>
      <c r="AY769" s="550">
        <v>0</v>
      </c>
      <c r="AZ769" s="546">
        <f t="shared" ref="AZ769:AZ775" si="649">HOUR(AY769)</f>
        <v>0</v>
      </c>
      <c r="BA769" s="546">
        <f t="shared" ref="BA769:BA775" si="650">MINUTE(AY769)</f>
        <v>0</v>
      </c>
      <c r="BB769" s="550">
        <v>0</v>
      </c>
      <c r="BC769" s="546">
        <f t="shared" ref="BC769:BC775" si="651">HOUR(BB769)</f>
        <v>0</v>
      </c>
      <c r="BD769" s="546">
        <f t="shared" ref="BD769:BD775" si="652">MINUTE(BB769)</f>
        <v>0</v>
      </c>
      <c r="BE769" s="550">
        <v>6.9444444444444441E-3</v>
      </c>
      <c r="BF769" s="546">
        <f t="shared" si="592"/>
        <v>0</v>
      </c>
      <c r="BG769" s="546">
        <f t="shared" si="593"/>
        <v>10</v>
      </c>
      <c r="BH769" s="550">
        <v>0</v>
      </c>
      <c r="BI769" s="637">
        <f t="shared" ref="BI769:BI775" si="653">HOUR(BH769)</f>
        <v>0</v>
      </c>
      <c r="BJ769" s="637">
        <f t="shared" ref="BJ769:BJ775" si="654">MINUTE(BH769)</f>
        <v>0</v>
      </c>
      <c r="BK769" s="642">
        <f t="shared" si="579"/>
        <v>65.68518518518519</v>
      </c>
    </row>
    <row r="770" spans="1:63" x14ac:dyDescent="0.25">
      <c r="A770" s="581">
        <v>40921</v>
      </c>
      <c r="B770" s="619">
        <v>1</v>
      </c>
      <c r="C770" s="582">
        <v>4</v>
      </c>
      <c r="D770" s="583" t="s">
        <v>346</v>
      </c>
      <c r="E770" s="583" t="s">
        <v>572</v>
      </c>
      <c r="F770" s="526">
        <v>3540</v>
      </c>
      <c r="G770" s="582">
        <v>59</v>
      </c>
      <c r="H770" s="582">
        <v>0</v>
      </c>
      <c r="I770" s="550">
        <v>0.69791666666666663</v>
      </c>
      <c r="J770" s="550">
        <v>0.69791666666666663</v>
      </c>
      <c r="K770" s="160">
        <v>0.85069444444444453</v>
      </c>
      <c r="L770" s="565">
        <f t="shared" si="600"/>
        <v>0.1527777777777779</v>
      </c>
      <c r="M770" s="160">
        <v>0.85763888888888884</v>
      </c>
      <c r="N770" s="565">
        <f t="shared" si="601"/>
        <v>6.9444444444443088E-3</v>
      </c>
      <c r="O770" s="160">
        <v>0.89583333333333337</v>
      </c>
      <c r="P770" s="565">
        <f t="shared" si="602"/>
        <v>3.8194444444444531E-2</v>
      </c>
      <c r="Q770" s="160">
        <v>0.89930555555555547</v>
      </c>
      <c r="R770" s="160">
        <v>0.95833333333333337</v>
      </c>
      <c r="S770" s="9">
        <f t="shared" si="611"/>
        <v>5.9027777777777901E-2</v>
      </c>
      <c r="T770" s="160">
        <v>0.89930555555555547</v>
      </c>
      <c r="U770" s="160">
        <v>0.95833333333333337</v>
      </c>
      <c r="V770" s="9">
        <f t="shared" si="633"/>
        <v>5.9027777777777901E-2</v>
      </c>
      <c r="W770" s="160">
        <v>1.038888888888889</v>
      </c>
      <c r="X770" s="9">
        <f t="shared" si="639"/>
        <v>8.0555555555555602E-2</v>
      </c>
      <c r="Y770" s="160">
        <v>1.0402777777777776</v>
      </c>
      <c r="Z770" s="155">
        <f t="shared" si="623"/>
        <v>1.3888888888886619E-3</v>
      </c>
      <c r="AA770" s="160">
        <v>1.1902777777777778</v>
      </c>
      <c r="AB770" s="565">
        <f t="shared" ref="AB770:AB833" si="655">AA770-Y770</f>
        <v>0.15000000000000013</v>
      </c>
      <c r="AC770" s="160">
        <v>1.1902777777777778</v>
      </c>
      <c r="AD770" s="160">
        <v>1.1902777777777778</v>
      </c>
      <c r="AE770" s="9">
        <f t="shared" si="640"/>
        <v>0</v>
      </c>
      <c r="AF770" s="160">
        <v>1.195138888888889</v>
      </c>
      <c r="AG770" s="160">
        <v>1.1986111111111111</v>
      </c>
      <c r="AH770" s="9">
        <f t="shared" si="604"/>
        <v>3.4722222222220989E-3</v>
      </c>
      <c r="AI770" s="154">
        <f t="shared" si="420"/>
        <v>0</v>
      </c>
      <c r="AJ770" s="154">
        <f t="shared" si="421"/>
        <v>5</v>
      </c>
      <c r="AK770" s="160">
        <v>1.1986111111111111</v>
      </c>
      <c r="AL770" s="160">
        <v>1.2013888888888888</v>
      </c>
      <c r="AM770" s="9">
        <f t="shared" si="634"/>
        <v>2.7777777777777679E-3</v>
      </c>
      <c r="AN770" s="568">
        <f t="shared" si="605"/>
        <v>0.50347222222222221</v>
      </c>
      <c r="AO770" s="10">
        <f t="shared" si="635"/>
        <v>12</v>
      </c>
      <c r="AP770" s="10">
        <f t="shared" si="636"/>
        <v>5</v>
      </c>
      <c r="AQ770" s="565">
        <f t="shared" ref="AQ770:AQ776" si="656">AB770-(AT770+AU770+AV770+AY770+BB770+BE770)</f>
        <v>5.0694444444444584E-2</v>
      </c>
      <c r="AR770" s="10">
        <f t="shared" si="637"/>
        <v>1</v>
      </c>
      <c r="AS770" s="10">
        <f t="shared" si="638"/>
        <v>13</v>
      </c>
      <c r="AT770" s="550">
        <v>0</v>
      </c>
      <c r="AU770" s="550">
        <v>0</v>
      </c>
      <c r="AV770" s="550">
        <v>0</v>
      </c>
      <c r="AW770" s="546">
        <f t="shared" si="648"/>
        <v>0</v>
      </c>
      <c r="AX770" s="546">
        <f t="shared" si="620"/>
        <v>0</v>
      </c>
      <c r="AY770" s="550">
        <v>0</v>
      </c>
      <c r="AZ770" s="546">
        <f t="shared" si="649"/>
        <v>0</v>
      </c>
      <c r="BA770" s="546">
        <f t="shared" si="650"/>
        <v>0</v>
      </c>
      <c r="BB770" s="550">
        <v>0</v>
      </c>
      <c r="BC770" s="546">
        <f t="shared" si="651"/>
        <v>0</v>
      </c>
      <c r="BD770" s="546">
        <f t="shared" si="652"/>
        <v>0</v>
      </c>
      <c r="BE770" s="550">
        <v>9.930555555555555E-2</v>
      </c>
      <c r="BF770" s="546">
        <f>HOUR(BE770)</f>
        <v>2</v>
      </c>
      <c r="BG770" s="546">
        <f>MINUTE(BE770)</f>
        <v>23</v>
      </c>
      <c r="BH770" s="550">
        <v>0</v>
      </c>
      <c r="BI770" s="637">
        <f t="shared" si="653"/>
        <v>0</v>
      </c>
      <c r="BJ770" s="637">
        <f t="shared" si="654"/>
        <v>0</v>
      </c>
      <c r="BK770" s="642">
        <f t="shared" ref="BK770:BK833" si="657" xml:space="preserve"> F770/G770</f>
        <v>60</v>
      </c>
    </row>
    <row r="771" spans="1:63" x14ac:dyDescent="0.25">
      <c r="A771" s="581">
        <v>40922</v>
      </c>
      <c r="B771" s="619">
        <v>1</v>
      </c>
      <c r="C771" s="582">
        <v>1</v>
      </c>
      <c r="D771" s="583" t="s">
        <v>327</v>
      </c>
      <c r="E771" s="583" t="s">
        <v>276</v>
      </c>
      <c r="F771" s="526">
        <v>3619</v>
      </c>
      <c r="G771" s="582">
        <v>59</v>
      </c>
      <c r="H771" s="582">
        <v>0</v>
      </c>
      <c r="I771" s="550">
        <v>1.0416666666666666E-2</v>
      </c>
      <c r="J771" s="550">
        <v>1.0416666666666666E-2</v>
      </c>
      <c r="K771" s="160">
        <v>3.8194444444444441E-2</v>
      </c>
      <c r="L771" s="565">
        <f t="shared" si="600"/>
        <v>2.7777777777777776E-2</v>
      </c>
      <c r="M771" s="160">
        <v>4.5138888888888888E-2</v>
      </c>
      <c r="N771" s="565">
        <f t="shared" si="601"/>
        <v>6.9444444444444475E-3</v>
      </c>
      <c r="O771" s="160">
        <v>8.6805555555555566E-2</v>
      </c>
      <c r="P771" s="565">
        <f t="shared" si="602"/>
        <v>4.1666666666666678E-2</v>
      </c>
      <c r="Q771" s="160">
        <v>9.0277777777777776E-2</v>
      </c>
      <c r="R771" s="160">
        <v>0.125</v>
      </c>
      <c r="S771" s="9">
        <f t="shared" si="611"/>
        <v>3.4722222222222224E-2</v>
      </c>
      <c r="T771" s="160">
        <v>9.0277777777777776E-2</v>
      </c>
      <c r="U771" s="160">
        <v>0.125</v>
      </c>
      <c r="V771" s="9">
        <f t="shared" si="633"/>
        <v>3.4722222222222224E-2</v>
      </c>
      <c r="W771" s="160">
        <v>0.22222222222222221</v>
      </c>
      <c r="X771" s="9">
        <f t="shared" si="639"/>
        <v>9.722222222222221E-2</v>
      </c>
      <c r="Y771" s="160">
        <v>0.22500000000000001</v>
      </c>
      <c r="Z771" s="155">
        <f t="shared" si="623"/>
        <v>2.7777777777777957E-3</v>
      </c>
      <c r="AA771" s="160">
        <v>0.31111111111111112</v>
      </c>
      <c r="AB771" s="565">
        <f t="shared" si="655"/>
        <v>8.611111111111111E-2</v>
      </c>
      <c r="AC771" s="160">
        <v>0.31111111111111112</v>
      </c>
      <c r="AD771" s="160">
        <v>0.31111111111111112</v>
      </c>
      <c r="AE771" s="9">
        <f>AD771-AC771</f>
        <v>0</v>
      </c>
      <c r="AF771" s="160">
        <v>0.31597222222222221</v>
      </c>
      <c r="AG771" s="160">
        <v>0.31944444444444448</v>
      </c>
      <c r="AH771" s="9">
        <f t="shared" si="604"/>
        <v>3.4722222222222654E-3</v>
      </c>
      <c r="AI771" s="154">
        <f t="shared" si="420"/>
        <v>0</v>
      </c>
      <c r="AJ771" s="154">
        <f t="shared" si="421"/>
        <v>5</v>
      </c>
      <c r="AK771" s="160">
        <v>0.31944444444444448</v>
      </c>
      <c r="AL771" s="160">
        <v>0.32291666666666669</v>
      </c>
      <c r="AM771" s="9">
        <f t="shared" si="634"/>
        <v>3.4722222222222099E-3</v>
      </c>
      <c r="AN771" s="568">
        <f t="shared" si="605"/>
        <v>0.3125</v>
      </c>
      <c r="AO771" s="10">
        <f>HOUR(AN771)</f>
        <v>7</v>
      </c>
      <c r="AP771" s="10">
        <f>MINUTE(AN771)</f>
        <v>30</v>
      </c>
      <c r="AQ771" s="565">
        <f t="shared" si="656"/>
        <v>7.0833333333333331E-2</v>
      </c>
      <c r="AR771" s="10">
        <f t="shared" si="637"/>
        <v>1</v>
      </c>
      <c r="AS771" s="10">
        <f t="shared" si="638"/>
        <v>42</v>
      </c>
      <c r="AT771" s="550">
        <v>0</v>
      </c>
      <c r="AU771" s="550">
        <v>1.5277777777777777E-2</v>
      </c>
      <c r="AV771" s="550">
        <v>0</v>
      </c>
      <c r="AW771" s="546">
        <f t="shared" si="648"/>
        <v>0</v>
      </c>
      <c r="AX771" s="546">
        <f t="shared" si="620"/>
        <v>0</v>
      </c>
      <c r="AY771" s="550">
        <v>0</v>
      </c>
      <c r="AZ771" s="546">
        <f t="shared" si="649"/>
        <v>0</v>
      </c>
      <c r="BA771" s="546">
        <f t="shared" si="650"/>
        <v>0</v>
      </c>
      <c r="BB771" s="550">
        <v>0</v>
      </c>
      <c r="BC771" s="546">
        <f t="shared" si="651"/>
        <v>0</v>
      </c>
      <c r="BD771" s="546">
        <f t="shared" si="652"/>
        <v>0</v>
      </c>
      <c r="BE771" s="550">
        <v>0</v>
      </c>
      <c r="BF771" s="546">
        <f>HOUR(BE771)</f>
        <v>0</v>
      </c>
      <c r="BG771" s="546">
        <f>MINUTE(BE771)</f>
        <v>0</v>
      </c>
      <c r="BH771" s="550">
        <v>0</v>
      </c>
      <c r="BI771" s="637">
        <f t="shared" si="653"/>
        <v>0</v>
      </c>
      <c r="BJ771" s="637">
        <f t="shared" si="654"/>
        <v>0</v>
      </c>
      <c r="BK771" s="642">
        <f t="shared" si="657"/>
        <v>61.33898305084746</v>
      </c>
    </row>
    <row r="772" spans="1:63" x14ac:dyDescent="0.25">
      <c r="A772" s="581">
        <v>40922</v>
      </c>
      <c r="B772" s="619">
        <v>1</v>
      </c>
      <c r="C772" s="582">
        <v>19</v>
      </c>
      <c r="D772" s="583" t="s">
        <v>33</v>
      </c>
      <c r="E772" s="583" t="s">
        <v>273</v>
      </c>
      <c r="F772" s="526">
        <v>3693</v>
      </c>
      <c r="G772" s="582">
        <v>56</v>
      </c>
      <c r="H772" s="582">
        <v>3</v>
      </c>
      <c r="I772" s="550">
        <v>0.10416666666666667</v>
      </c>
      <c r="J772" s="550">
        <v>0.10416666666666667</v>
      </c>
      <c r="K772" s="160">
        <v>0.24305555555555555</v>
      </c>
      <c r="L772" s="565">
        <f t="shared" si="600"/>
        <v>0.1388888888888889</v>
      </c>
      <c r="M772" s="160">
        <v>0.25</v>
      </c>
      <c r="N772" s="565">
        <f t="shared" si="601"/>
        <v>6.9444444444444475E-3</v>
      </c>
      <c r="O772" s="160">
        <v>0.28819444444444448</v>
      </c>
      <c r="P772" s="565">
        <f t="shared" si="602"/>
        <v>3.8194444444444475E-2</v>
      </c>
      <c r="Q772" s="160">
        <v>0.29166666666666669</v>
      </c>
      <c r="R772" s="160">
        <v>0.32291666666666669</v>
      </c>
      <c r="S772" s="9">
        <f t="shared" si="611"/>
        <v>3.125E-2</v>
      </c>
      <c r="T772" s="160">
        <v>0.29166666666666669</v>
      </c>
      <c r="U772" s="160">
        <v>0.32291666666666669</v>
      </c>
      <c r="V772" s="9">
        <f t="shared" si="633"/>
        <v>3.125E-2</v>
      </c>
      <c r="W772" s="160">
        <v>0.38194444444444442</v>
      </c>
      <c r="X772" s="9">
        <f t="shared" si="639"/>
        <v>5.9027777777777735E-2</v>
      </c>
      <c r="Y772" s="160">
        <v>0.38750000000000001</v>
      </c>
      <c r="Z772" s="155">
        <f t="shared" si="623"/>
        <v>5.5555555555555913E-3</v>
      </c>
      <c r="AA772" s="160">
        <v>0.47986111111111113</v>
      </c>
      <c r="AB772" s="565">
        <f t="shared" si="655"/>
        <v>9.2361111111111116E-2</v>
      </c>
      <c r="AC772" s="160">
        <v>0.47986111111111113</v>
      </c>
      <c r="AD772" s="160">
        <v>0.47986111111111113</v>
      </c>
      <c r="AE772" s="9">
        <f>AD772-AC772</f>
        <v>0</v>
      </c>
      <c r="AF772" s="160">
        <v>0.4861111111111111</v>
      </c>
      <c r="AG772" s="160">
        <v>0.48958333333333331</v>
      </c>
      <c r="AH772" s="9">
        <f t="shared" si="604"/>
        <v>3.4722222222222099E-3</v>
      </c>
      <c r="AI772" s="154">
        <f t="shared" si="420"/>
        <v>0</v>
      </c>
      <c r="AJ772" s="154">
        <f t="shared" si="421"/>
        <v>5</v>
      </c>
      <c r="AK772" s="160">
        <v>0.48958333333333331</v>
      </c>
      <c r="AL772" s="160">
        <v>0.49305555555555558</v>
      </c>
      <c r="AM772" s="9">
        <f t="shared" si="634"/>
        <v>3.4722222222222654E-3</v>
      </c>
      <c r="AN772" s="568">
        <f t="shared" si="605"/>
        <v>0.3888888888888889</v>
      </c>
      <c r="AO772" s="10">
        <f>HOUR(AN772)</f>
        <v>9</v>
      </c>
      <c r="AP772" s="10">
        <f>MINUTE(AN772)</f>
        <v>20</v>
      </c>
      <c r="AQ772" s="565">
        <f t="shared" si="656"/>
        <v>4.5138888888888895E-2</v>
      </c>
      <c r="AR772" s="10">
        <f t="shared" si="637"/>
        <v>1</v>
      </c>
      <c r="AS772" s="10">
        <f t="shared" si="638"/>
        <v>5</v>
      </c>
      <c r="AT772" s="550">
        <v>0</v>
      </c>
      <c r="AU772" s="550">
        <v>0</v>
      </c>
      <c r="AV772" s="550">
        <v>0</v>
      </c>
      <c r="AW772" s="546">
        <f t="shared" si="648"/>
        <v>0</v>
      </c>
      <c r="AX772" s="546">
        <f t="shared" si="620"/>
        <v>0</v>
      </c>
      <c r="AY772" s="550">
        <v>0</v>
      </c>
      <c r="AZ772" s="546">
        <f t="shared" si="649"/>
        <v>0</v>
      </c>
      <c r="BA772" s="546">
        <f t="shared" si="650"/>
        <v>0</v>
      </c>
      <c r="BB772" s="550">
        <v>0</v>
      </c>
      <c r="BC772" s="546">
        <f t="shared" si="651"/>
        <v>0</v>
      </c>
      <c r="BD772" s="546">
        <f t="shared" si="652"/>
        <v>0</v>
      </c>
      <c r="BE772" s="550">
        <v>4.7222222222222221E-2</v>
      </c>
      <c r="BF772" s="546">
        <f t="shared" ref="BF772:BF783" si="658">HOUR(BE772)</f>
        <v>1</v>
      </c>
      <c r="BG772" s="546">
        <f t="shared" ref="BG772:BG783" si="659">MINUTE(BE772)</f>
        <v>8</v>
      </c>
      <c r="BH772" s="550">
        <v>0</v>
      </c>
      <c r="BI772" s="637">
        <f t="shared" si="653"/>
        <v>0</v>
      </c>
      <c r="BJ772" s="637">
        <f t="shared" si="654"/>
        <v>0</v>
      </c>
      <c r="BK772" s="642">
        <f t="shared" si="657"/>
        <v>65.946428571428569</v>
      </c>
    </row>
    <row r="773" spans="1:63" x14ac:dyDescent="0.25">
      <c r="A773" s="581">
        <v>40922</v>
      </c>
      <c r="B773" s="619">
        <v>1</v>
      </c>
      <c r="C773" s="582">
        <v>2</v>
      </c>
      <c r="D773" s="583" t="s">
        <v>524</v>
      </c>
      <c r="E773" s="583" t="s">
        <v>276</v>
      </c>
      <c r="F773" s="526">
        <v>3580</v>
      </c>
      <c r="G773" s="582">
        <v>59</v>
      </c>
      <c r="H773" s="582">
        <v>0</v>
      </c>
      <c r="I773" s="550">
        <v>0.67361111111111116</v>
      </c>
      <c r="J773" s="550">
        <v>0.67361111111111116</v>
      </c>
      <c r="K773" s="160">
        <v>0.68055555555555547</v>
      </c>
      <c r="L773" s="565">
        <f t="shared" si="600"/>
        <v>6.9444444444443088E-3</v>
      </c>
      <c r="M773" s="160">
        <v>0.69444444444444453</v>
      </c>
      <c r="N773" s="565">
        <f t="shared" si="601"/>
        <v>1.3888888888889062E-2</v>
      </c>
      <c r="O773" s="160">
        <v>0.71527777777777779</v>
      </c>
      <c r="P773" s="565">
        <f t="shared" si="602"/>
        <v>2.0833333333333259E-2</v>
      </c>
      <c r="Q773" s="160">
        <v>0.71875</v>
      </c>
      <c r="R773" s="160">
        <v>0.83333333333333337</v>
      </c>
      <c r="S773" s="9">
        <f t="shared" si="611"/>
        <v>0.11458333333333337</v>
      </c>
      <c r="T773" s="160">
        <v>0.71875</v>
      </c>
      <c r="U773" s="160">
        <v>0.83333333333333337</v>
      </c>
      <c r="V773" s="9">
        <f t="shared" si="633"/>
        <v>0.11458333333333337</v>
      </c>
      <c r="W773" s="160">
        <v>0.79861111111111116</v>
      </c>
      <c r="X773" s="9">
        <v>2.0833333333333333E-3</v>
      </c>
      <c r="Y773" s="160">
        <v>0.80069444444444438</v>
      </c>
      <c r="Z773" s="155">
        <f t="shared" si="623"/>
        <v>2.0833333333332149E-3</v>
      </c>
      <c r="AA773" s="160">
        <v>0.875</v>
      </c>
      <c r="AB773" s="565">
        <f t="shared" si="655"/>
        <v>7.4305555555555625E-2</v>
      </c>
      <c r="AC773" s="160">
        <v>0.875</v>
      </c>
      <c r="AD773" s="160">
        <v>0.875</v>
      </c>
      <c r="AE773" s="9">
        <f>AD773-AC773</f>
        <v>0</v>
      </c>
      <c r="AF773" s="160">
        <v>0.88194444444444453</v>
      </c>
      <c r="AG773" s="160">
        <v>0.88541666666666663</v>
      </c>
      <c r="AH773" s="9">
        <f t="shared" si="604"/>
        <v>3.4722222222220989E-3</v>
      </c>
      <c r="AI773" s="154">
        <f t="shared" si="420"/>
        <v>0</v>
      </c>
      <c r="AJ773" s="154">
        <f t="shared" si="421"/>
        <v>5</v>
      </c>
      <c r="AK773" s="160">
        <v>0.88541666666666663</v>
      </c>
      <c r="AL773" s="160">
        <v>0.88888888888888884</v>
      </c>
      <c r="AM773" s="9">
        <f t="shared" si="634"/>
        <v>3.4722222222222099E-3</v>
      </c>
      <c r="AN773" s="568">
        <f t="shared" si="605"/>
        <v>0.21527777777777768</v>
      </c>
      <c r="AO773" s="10">
        <f>HOUR(AN773)</f>
        <v>5</v>
      </c>
      <c r="AP773" s="10">
        <f>MINUTE(AN773)</f>
        <v>10</v>
      </c>
      <c r="AQ773" s="565">
        <f t="shared" si="656"/>
        <v>5.3472222222222296E-2</v>
      </c>
      <c r="AR773" s="10">
        <f t="shared" si="637"/>
        <v>1</v>
      </c>
      <c r="AS773" s="10">
        <f t="shared" si="638"/>
        <v>17</v>
      </c>
      <c r="AT773" s="550">
        <v>0</v>
      </c>
      <c r="AU773" s="550">
        <v>0</v>
      </c>
      <c r="AV773" s="550">
        <v>0</v>
      </c>
      <c r="AW773" s="546">
        <f t="shared" si="648"/>
        <v>0</v>
      </c>
      <c r="AX773" s="546">
        <f t="shared" si="620"/>
        <v>0</v>
      </c>
      <c r="AY773" s="550">
        <v>0</v>
      </c>
      <c r="AZ773" s="546">
        <f t="shared" si="649"/>
        <v>0</v>
      </c>
      <c r="BA773" s="546">
        <f t="shared" si="650"/>
        <v>0</v>
      </c>
      <c r="BB773" s="550">
        <v>0</v>
      </c>
      <c r="BC773" s="546">
        <f t="shared" si="651"/>
        <v>0</v>
      </c>
      <c r="BD773" s="546">
        <f t="shared" si="652"/>
        <v>0</v>
      </c>
      <c r="BE773" s="550">
        <v>2.0833333333333332E-2</v>
      </c>
      <c r="BF773" s="546">
        <f t="shared" si="658"/>
        <v>0</v>
      </c>
      <c r="BG773" s="546">
        <f t="shared" si="659"/>
        <v>30</v>
      </c>
      <c r="BH773" s="550">
        <v>0</v>
      </c>
      <c r="BI773" s="637">
        <f t="shared" si="653"/>
        <v>0</v>
      </c>
      <c r="BJ773" s="637">
        <f t="shared" si="654"/>
        <v>0</v>
      </c>
      <c r="BK773" s="642">
        <f t="shared" si="657"/>
        <v>60.677966101694913</v>
      </c>
    </row>
    <row r="774" spans="1:63" ht="30" x14ac:dyDescent="0.25">
      <c r="A774" s="581">
        <v>40922</v>
      </c>
      <c r="B774" s="619">
        <v>1</v>
      </c>
      <c r="C774" s="582">
        <v>9</v>
      </c>
      <c r="D774" s="583" t="s">
        <v>243</v>
      </c>
      <c r="E774" s="583" t="s">
        <v>517</v>
      </c>
      <c r="F774" s="526">
        <v>3395</v>
      </c>
      <c r="G774" s="582">
        <v>54</v>
      </c>
      <c r="H774" s="582">
        <v>4</v>
      </c>
      <c r="I774" s="550">
        <v>0.92361111111111116</v>
      </c>
      <c r="J774" s="550">
        <v>0.92361111111111116</v>
      </c>
      <c r="K774" s="160">
        <v>0.93402777777777779</v>
      </c>
      <c r="L774" s="565">
        <f t="shared" si="600"/>
        <v>1.041666666666663E-2</v>
      </c>
      <c r="M774" s="160">
        <v>0.9375</v>
      </c>
      <c r="N774" s="565">
        <f t="shared" si="601"/>
        <v>3.4722222222222099E-3</v>
      </c>
      <c r="O774" s="160">
        <v>0.97569444444444453</v>
      </c>
      <c r="P774" s="565">
        <f t="shared" si="602"/>
        <v>3.8194444444444531E-2</v>
      </c>
      <c r="Q774" s="160">
        <v>0.97916666666666663</v>
      </c>
      <c r="R774" s="160">
        <v>1.03125</v>
      </c>
      <c r="S774" s="9">
        <f t="shared" si="611"/>
        <v>5.208333333333337E-2</v>
      </c>
      <c r="T774" s="160">
        <v>0.97916666666666663</v>
      </c>
      <c r="U774" s="160">
        <v>1.03125</v>
      </c>
      <c r="V774" s="9">
        <f t="shared" si="633"/>
        <v>5.208333333333337E-2</v>
      </c>
      <c r="W774" s="160">
        <v>1.0111111111111111</v>
      </c>
      <c r="X774" s="9">
        <v>1.3888888888888889E-3</v>
      </c>
      <c r="Y774" s="160">
        <v>1.0111111111111111</v>
      </c>
      <c r="Z774" s="155">
        <f t="shared" si="623"/>
        <v>0</v>
      </c>
      <c r="AA774" s="160">
        <v>1.0944444444444443</v>
      </c>
      <c r="AB774" s="565">
        <f t="shared" si="655"/>
        <v>8.3333333333333259E-2</v>
      </c>
      <c r="AC774" s="160">
        <v>1.0944444444444443</v>
      </c>
      <c r="AD774" s="160">
        <v>1.0944444444444443</v>
      </c>
      <c r="AE774" s="9">
        <f>AD774-AC774</f>
        <v>0</v>
      </c>
      <c r="AF774" s="160">
        <v>1.1006944444444444</v>
      </c>
      <c r="AG774" s="160">
        <v>1.1041666666666667</v>
      </c>
      <c r="AH774" s="9">
        <f t="shared" si="604"/>
        <v>3.4722222222223209E-3</v>
      </c>
      <c r="AI774" s="154">
        <f t="shared" si="420"/>
        <v>0</v>
      </c>
      <c r="AJ774" s="154">
        <f t="shared" si="421"/>
        <v>5</v>
      </c>
      <c r="AK774" s="160">
        <v>1.1041666666666667</v>
      </c>
      <c r="AL774" s="160">
        <v>1.1076388888888888</v>
      </c>
      <c r="AM774" s="9">
        <f t="shared" si="634"/>
        <v>3.4722222222220989E-3</v>
      </c>
      <c r="AN774" s="568">
        <f t="shared" si="605"/>
        <v>0.18402777777777768</v>
      </c>
      <c r="AO774" s="10">
        <f>HOUR(AN774)</f>
        <v>4</v>
      </c>
      <c r="AP774" s="10">
        <f>MINUTE(AN774)</f>
        <v>25</v>
      </c>
      <c r="AQ774" s="565">
        <f t="shared" si="656"/>
        <v>6.4583333333333257E-2</v>
      </c>
      <c r="AR774" s="10">
        <f t="shared" si="637"/>
        <v>1</v>
      </c>
      <c r="AS774" s="10">
        <f t="shared" si="638"/>
        <v>33</v>
      </c>
      <c r="AT774" s="550">
        <v>0</v>
      </c>
      <c r="AU774" s="550">
        <v>0</v>
      </c>
      <c r="AV774" s="550">
        <v>0</v>
      </c>
      <c r="AW774" s="546">
        <f t="shared" si="648"/>
        <v>0</v>
      </c>
      <c r="AX774" s="546">
        <f t="shared" si="620"/>
        <v>0</v>
      </c>
      <c r="AY774" s="550">
        <v>0</v>
      </c>
      <c r="AZ774" s="546">
        <f t="shared" si="649"/>
        <v>0</v>
      </c>
      <c r="BA774" s="546">
        <f t="shared" si="650"/>
        <v>0</v>
      </c>
      <c r="BB774" s="550">
        <v>0</v>
      </c>
      <c r="BC774" s="546">
        <f t="shared" si="651"/>
        <v>0</v>
      </c>
      <c r="BD774" s="546">
        <f t="shared" si="652"/>
        <v>0</v>
      </c>
      <c r="BE774" s="550">
        <v>1.8749999999999999E-2</v>
      </c>
      <c r="BF774" s="546">
        <f t="shared" si="658"/>
        <v>0</v>
      </c>
      <c r="BG774" s="546">
        <f t="shared" si="659"/>
        <v>27</v>
      </c>
      <c r="BH774" s="550">
        <v>0</v>
      </c>
      <c r="BI774" s="637">
        <f t="shared" si="653"/>
        <v>0</v>
      </c>
      <c r="BJ774" s="637">
        <f t="shared" si="654"/>
        <v>0</v>
      </c>
      <c r="BK774" s="642">
        <f t="shared" si="657"/>
        <v>62.870370370370374</v>
      </c>
    </row>
    <row r="775" spans="1:63" x14ac:dyDescent="0.25">
      <c r="A775" s="581">
        <v>40923</v>
      </c>
      <c r="B775" s="619">
        <v>1</v>
      </c>
      <c r="C775" s="582">
        <v>4</v>
      </c>
      <c r="D775" s="583" t="s">
        <v>355</v>
      </c>
      <c r="E775" s="583" t="s">
        <v>265</v>
      </c>
      <c r="F775" s="526">
        <v>3616</v>
      </c>
      <c r="G775" s="582">
        <v>59</v>
      </c>
      <c r="H775" s="582">
        <v>0</v>
      </c>
      <c r="I775" s="550">
        <v>0.97916666666666663</v>
      </c>
      <c r="J775" s="550">
        <v>0.97916666666666663</v>
      </c>
      <c r="K775" s="160">
        <v>0.98958333333333337</v>
      </c>
      <c r="L775" s="565">
        <f t="shared" si="600"/>
        <v>1.0416666666666741E-2</v>
      </c>
      <c r="M775" s="160">
        <v>1</v>
      </c>
      <c r="N775" s="565">
        <f t="shared" si="601"/>
        <v>1.041666666666663E-2</v>
      </c>
      <c r="O775" s="160">
        <v>1.0243055555555556</v>
      </c>
      <c r="P775" s="565">
        <f t="shared" si="602"/>
        <v>2.430555555555558E-2</v>
      </c>
      <c r="Q775" s="160">
        <v>1.0381944444444444</v>
      </c>
      <c r="R775" s="160">
        <v>1.0659722222222221</v>
      </c>
      <c r="S775" s="9">
        <f t="shared" si="611"/>
        <v>2.7777777777777679E-2</v>
      </c>
      <c r="T775" s="160">
        <v>1.0381944444444444</v>
      </c>
      <c r="U775" s="160">
        <v>1.0659722222222221</v>
      </c>
      <c r="V775" s="9">
        <f t="shared" si="633"/>
        <v>2.7777777777777679E-2</v>
      </c>
      <c r="W775" s="160">
        <v>1.1041666666666667</v>
      </c>
      <c r="X775" s="9">
        <f t="shared" ref="X775:X806" si="660">W775-R775</f>
        <v>3.8194444444444642E-2</v>
      </c>
      <c r="Y775" s="160">
        <v>1.1500000000000001</v>
      </c>
      <c r="Z775" s="155">
        <f t="shared" si="623"/>
        <v>4.5833333333333393E-2</v>
      </c>
      <c r="AA775" s="160">
        <v>1.2368055555555555</v>
      </c>
      <c r="AB775" s="565">
        <f t="shared" si="655"/>
        <v>8.6805555555555358E-2</v>
      </c>
      <c r="AC775" s="160">
        <v>1.2368055555555555</v>
      </c>
      <c r="AD775" s="160">
        <v>1.2368055555555555</v>
      </c>
      <c r="AE775" s="9">
        <f>AD775-AC775</f>
        <v>0</v>
      </c>
      <c r="AF775" s="160">
        <v>1.4618055555555556</v>
      </c>
      <c r="AG775" s="160">
        <v>1.4652777777777777</v>
      </c>
      <c r="AH775" s="9">
        <f t="shared" si="604"/>
        <v>3.4722222222220989E-3</v>
      </c>
      <c r="AI775" s="154">
        <f t="shared" si="420"/>
        <v>0</v>
      </c>
      <c r="AJ775" s="154">
        <f t="shared" si="421"/>
        <v>5</v>
      </c>
      <c r="AK775" s="160">
        <v>1.4652777777777777</v>
      </c>
      <c r="AL775" s="160">
        <v>1.46875</v>
      </c>
      <c r="AM775" s="9">
        <f t="shared" si="634"/>
        <v>3.4722222222223209E-3</v>
      </c>
      <c r="AN775" s="568">
        <f t="shared" si="605"/>
        <v>0.48958333333333337</v>
      </c>
      <c r="AO775" s="10">
        <f>HOUR(AN775)</f>
        <v>11</v>
      </c>
      <c r="AP775" s="10">
        <f>MINUTE(AN775)</f>
        <v>45</v>
      </c>
      <c r="AQ775" s="565">
        <f t="shared" si="656"/>
        <v>7.1527777777777579E-2</v>
      </c>
      <c r="AR775" s="10">
        <f t="shared" si="637"/>
        <v>1</v>
      </c>
      <c r="AS775" s="10">
        <f t="shared" si="638"/>
        <v>43</v>
      </c>
      <c r="AT775" s="550">
        <v>0</v>
      </c>
      <c r="AU775" s="550">
        <v>1.5277777777777777E-2</v>
      </c>
      <c r="AV775" s="550">
        <v>0</v>
      </c>
      <c r="AW775" s="546">
        <f t="shared" si="648"/>
        <v>0</v>
      </c>
      <c r="AX775" s="546">
        <f t="shared" si="620"/>
        <v>0</v>
      </c>
      <c r="AY775" s="550">
        <v>0</v>
      </c>
      <c r="AZ775" s="546">
        <f t="shared" si="649"/>
        <v>0</v>
      </c>
      <c r="BA775" s="546">
        <f t="shared" si="650"/>
        <v>0</v>
      </c>
      <c r="BB775" s="550">
        <v>0</v>
      </c>
      <c r="BC775" s="546">
        <f t="shared" si="651"/>
        <v>0</v>
      </c>
      <c r="BD775" s="546">
        <f t="shared" si="652"/>
        <v>0</v>
      </c>
      <c r="BE775" s="550">
        <v>0</v>
      </c>
      <c r="BF775" s="546">
        <f t="shared" si="658"/>
        <v>0</v>
      </c>
      <c r="BG775" s="546">
        <f t="shared" si="659"/>
        <v>0</v>
      </c>
      <c r="BH775" s="550">
        <v>0</v>
      </c>
      <c r="BI775" s="637">
        <f t="shared" si="653"/>
        <v>0</v>
      </c>
      <c r="BJ775" s="637">
        <f t="shared" si="654"/>
        <v>0</v>
      </c>
      <c r="BK775" s="642">
        <f t="shared" si="657"/>
        <v>61.288135593220339</v>
      </c>
    </row>
    <row r="776" spans="1:63" x14ac:dyDescent="0.25">
      <c r="A776" s="581">
        <v>40923</v>
      </c>
      <c r="B776" s="619">
        <v>1</v>
      </c>
      <c r="C776" s="582">
        <v>20</v>
      </c>
      <c r="D776" s="583" t="s">
        <v>33</v>
      </c>
      <c r="E776" s="583" t="s">
        <v>273</v>
      </c>
      <c r="F776" s="526">
        <v>2719</v>
      </c>
      <c r="G776" s="582">
        <v>45</v>
      </c>
      <c r="H776" s="582">
        <v>0</v>
      </c>
      <c r="I776" s="550">
        <v>0.125</v>
      </c>
      <c r="J776" s="550">
        <v>0.125</v>
      </c>
      <c r="K776" s="160">
        <v>0.1388888888888889</v>
      </c>
      <c r="L776" s="565">
        <f t="shared" si="600"/>
        <v>1.3888888888888895E-2</v>
      </c>
      <c r="M776" s="160">
        <v>0.14583333333333334</v>
      </c>
      <c r="N776" s="565">
        <f t="shared" si="601"/>
        <v>6.9444444444444475E-3</v>
      </c>
      <c r="O776" s="160">
        <v>0.18055555555555555</v>
      </c>
      <c r="P776" s="565">
        <f t="shared" si="602"/>
        <v>3.472222222222221E-2</v>
      </c>
      <c r="Q776" s="160">
        <v>0.1875</v>
      </c>
      <c r="R776" s="160">
        <v>0.2638888888888889</v>
      </c>
      <c r="S776" s="9">
        <f t="shared" si="611"/>
        <v>7.6388888888888895E-2</v>
      </c>
      <c r="T776" s="160">
        <v>0.1875</v>
      </c>
      <c r="U776" s="160">
        <v>0.2638888888888889</v>
      </c>
      <c r="V776" s="9">
        <f t="shared" ref="V776:V781" si="661">U776-T776</f>
        <v>7.6388888888888895E-2</v>
      </c>
      <c r="W776" s="160">
        <v>0.29305555555555557</v>
      </c>
      <c r="X776" s="9">
        <f t="shared" si="660"/>
        <v>2.9166666666666674E-2</v>
      </c>
      <c r="Y776" s="160">
        <v>0.29305555555555557</v>
      </c>
      <c r="Z776" s="155">
        <f t="shared" si="623"/>
        <v>0</v>
      </c>
      <c r="AA776" s="160">
        <v>0.39374999999999999</v>
      </c>
      <c r="AB776" s="565">
        <f t="shared" si="655"/>
        <v>0.10069444444444442</v>
      </c>
      <c r="AC776" s="160">
        <v>0.39374999999999999</v>
      </c>
      <c r="AD776" s="160">
        <v>0.39374999999999999</v>
      </c>
      <c r="AE776" s="9">
        <f t="shared" ref="AE776:AE781" si="662">AD776-AC776</f>
        <v>0</v>
      </c>
      <c r="AF776" s="160">
        <v>0.40277777777777773</v>
      </c>
      <c r="AG776" s="160">
        <v>0.40625</v>
      </c>
      <c r="AH776" s="9">
        <f t="shared" si="604"/>
        <v>3.4722222222222654E-3</v>
      </c>
      <c r="AI776" s="154">
        <f t="shared" si="420"/>
        <v>0</v>
      </c>
      <c r="AJ776" s="154">
        <f t="shared" si="421"/>
        <v>5</v>
      </c>
      <c r="AK776" s="160">
        <v>0.40625</v>
      </c>
      <c r="AL776" s="160">
        <v>0.41666666666666669</v>
      </c>
      <c r="AM776" s="9">
        <f t="shared" si="634"/>
        <v>1.0416666666666685E-2</v>
      </c>
      <c r="AN776" s="568">
        <f t="shared" si="605"/>
        <v>0.29166666666666669</v>
      </c>
      <c r="AO776" s="10">
        <f t="shared" ref="AO776:AO791" si="663">HOUR(AN776)</f>
        <v>7</v>
      </c>
      <c r="AP776" s="10">
        <f t="shared" ref="AP776:AP791" si="664">MINUTE(AN776)</f>
        <v>0</v>
      </c>
      <c r="AQ776" s="565">
        <f t="shared" si="656"/>
        <v>6.7361111111111094E-2</v>
      </c>
      <c r="AR776" s="10">
        <f t="shared" ref="AR776:AR781" si="665">HOUR(AQ776)</f>
        <v>1</v>
      </c>
      <c r="AS776" s="10">
        <f t="shared" ref="AS776:AS781" si="666">MINUTE(AQ776)</f>
        <v>37</v>
      </c>
      <c r="AT776" s="550">
        <v>0</v>
      </c>
      <c r="AU776" s="550">
        <v>1.9444444444444445E-2</v>
      </c>
      <c r="AV776" s="550">
        <v>0</v>
      </c>
      <c r="AW776" s="546">
        <f t="shared" ref="AW776:AW781" si="667">HOUR(AV776)</f>
        <v>0</v>
      </c>
      <c r="AX776" s="546">
        <f t="shared" si="620"/>
        <v>0</v>
      </c>
      <c r="AY776" s="550">
        <v>0</v>
      </c>
      <c r="AZ776" s="546">
        <f t="shared" ref="AZ776:AZ781" si="668">HOUR(AY776)</f>
        <v>0</v>
      </c>
      <c r="BA776" s="546">
        <f t="shared" ref="BA776:BA781" si="669">MINUTE(AY776)</f>
        <v>0</v>
      </c>
      <c r="BB776" s="550">
        <v>0</v>
      </c>
      <c r="BC776" s="546">
        <f t="shared" ref="BC776:BC781" si="670">HOUR(BB776)</f>
        <v>0</v>
      </c>
      <c r="BD776" s="546">
        <f t="shared" ref="BD776:BD781" si="671">MINUTE(BB776)</f>
        <v>0</v>
      </c>
      <c r="BE776" s="550">
        <v>1.3888888888888888E-2</v>
      </c>
      <c r="BF776" s="546">
        <f t="shared" si="658"/>
        <v>0</v>
      </c>
      <c r="BG776" s="546">
        <f t="shared" si="659"/>
        <v>20</v>
      </c>
      <c r="BH776" s="550">
        <v>0</v>
      </c>
      <c r="BI776" s="637">
        <f t="shared" ref="BI776:BI781" si="672">HOUR(BH776)</f>
        <v>0</v>
      </c>
      <c r="BJ776" s="637">
        <f t="shared" ref="BJ776:BJ781" si="673">MINUTE(BH776)</f>
        <v>0</v>
      </c>
      <c r="BK776" s="642">
        <f t="shared" si="657"/>
        <v>60.422222222222224</v>
      </c>
    </row>
    <row r="777" spans="1:63" x14ac:dyDescent="0.25">
      <c r="A777" s="581">
        <v>40923</v>
      </c>
      <c r="B777" s="619">
        <v>1</v>
      </c>
      <c r="C777" s="582">
        <v>21</v>
      </c>
      <c r="D777" s="583" t="s">
        <v>33</v>
      </c>
      <c r="E777" s="583" t="s">
        <v>251</v>
      </c>
      <c r="F777" s="526">
        <v>3713</v>
      </c>
      <c r="G777" s="582">
        <v>58</v>
      </c>
      <c r="H777" s="582">
        <v>1</v>
      </c>
      <c r="I777" s="550">
        <v>0.22916666666666666</v>
      </c>
      <c r="J777" s="550">
        <v>0.22916666666666666</v>
      </c>
      <c r="K777" s="160">
        <v>0.39583333333333331</v>
      </c>
      <c r="L777" s="565">
        <f t="shared" si="600"/>
        <v>0.16666666666666666</v>
      </c>
      <c r="M777" s="160">
        <v>0.42708333333333331</v>
      </c>
      <c r="N777" s="565">
        <f t="shared" si="601"/>
        <v>3.125E-2</v>
      </c>
      <c r="O777" s="160">
        <v>0.44791666666666669</v>
      </c>
      <c r="P777" s="565">
        <f t="shared" si="602"/>
        <v>2.083333333333337E-2</v>
      </c>
      <c r="Q777" s="160">
        <v>0.4513888888888889</v>
      </c>
      <c r="R777" s="160">
        <v>0.48958333333333331</v>
      </c>
      <c r="S777" s="9">
        <f t="shared" si="611"/>
        <v>3.819444444444442E-2</v>
      </c>
      <c r="T777" s="160">
        <v>0.4513888888888889</v>
      </c>
      <c r="U777" s="160">
        <v>0.48958333333333331</v>
      </c>
      <c r="V777" s="9">
        <f t="shared" si="661"/>
        <v>3.819444444444442E-2</v>
      </c>
      <c r="W777" s="160">
        <v>0.52430555555555558</v>
      </c>
      <c r="X777" s="9">
        <f t="shared" si="660"/>
        <v>3.4722222222222265E-2</v>
      </c>
      <c r="Y777" s="160">
        <v>0.52430555555555558</v>
      </c>
      <c r="Z777" s="155">
        <f t="shared" si="623"/>
        <v>0</v>
      </c>
      <c r="AA777" s="160">
        <v>0.64236111111111105</v>
      </c>
      <c r="AB777" s="565">
        <f t="shared" si="655"/>
        <v>0.11805555555555547</v>
      </c>
      <c r="AC777" s="160">
        <v>0.64236111111111105</v>
      </c>
      <c r="AD777" s="160">
        <v>0.64236111111111105</v>
      </c>
      <c r="AE777" s="9">
        <f t="shared" si="662"/>
        <v>0</v>
      </c>
      <c r="AF777" s="160">
        <v>0.64930555555555558</v>
      </c>
      <c r="AG777" s="160">
        <v>0.65277777777777779</v>
      </c>
      <c r="AH777" s="9">
        <f t="shared" si="604"/>
        <v>3.4722222222222099E-3</v>
      </c>
      <c r="AI777" s="154">
        <f t="shared" si="420"/>
        <v>0</v>
      </c>
      <c r="AJ777" s="154">
        <f t="shared" si="421"/>
        <v>5</v>
      </c>
      <c r="AK777" s="160">
        <v>0.65277777777777779</v>
      </c>
      <c r="AL777" s="160">
        <v>0.65625</v>
      </c>
      <c r="AM777" s="9">
        <f t="shared" si="634"/>
        <v>3.4722222222222099E-3</v>
      </c>
      <c r="AN777" s="568">
        <f t="shared" si="605"/>
        <v>0.42708333333333337</v>
      </c>
      <c r="AO777" s="10">
        <f t="shared" si="663"/>
        <v>10</v>
      </c>
      <c r="AP777" s="10">
        <f t="shared" si="664"/>
        <v>15</v>
      </c>
      <c r="AQ777" s="565">
        <f>AB777-(AT777+AU777+AV777+AY777+BB777+BE777 + BH777)</f>
        <v>5.0694444444444348E-2</v>
      </c>
      <c r="AR777" s="10">
        <f t="shared" si="665"/>
        <v>1</v>
      </c>
      <c r="AS777" s="10">
        <f t="shared" si="666"/>
        <v>13</v>
      </c>
      <c r="AT777" s="550">
        <v>0</v>
      </c>
      <c r="AU777" s="550">
        <v>0</v>
      </c>
      <c r="AV777" s="550">
        <v>0</v>
      </c>
      <c r="AW777" s="546">
        <f t="shared" si="667"/>
        <v>0</v>
      </c>
      <c r="AX777" s="546">
        <f t="shared" si="620"/>
        <v>0</v>
      </c>
      <c r="AY777" s="550">
        <v>0</v>
      </c>
      <c r="AZ777" s="546">
        <f t="shared" si="668"/>
        <v>0</v>
      </c>
      <c r="BA777" s="546">
        <f t="shared" si="669"/>
        <v>0</v>
      </c>
      <c r="BB777" s="550">
        <v>0</v>
      </c>
      <c r="BC777" s="546">
        <f t="shared" si="670"/>
        <v>0</v>
      </c>
      <c r="BD777" s="546">
        <f t="shared" si="671"/>
        <v>0</v>
      </c>
      <c r="BE777" s="550">
        <v>3.4722222222222224E-2</v>
      </c>
      <c r="BF777" s="546">
        <f t="shared" si="658"/>
        <v>0</v>
      </c>
      <c r="BG777" s="546">
        <f t="shared" si="659"/>
        <v>50</v>
      </c>
      <c r="BH777" s="550">
        <v>3.2638888888888891E-2</v>
      </c>
      <c r="BI777" s="637">
        <f t="shared" si="672"/>
        <v>0</v>
      </c>
      <c r="BJ777" s="637">
        <f t="shared" si="673"/>
        <v>47</v>
      </c>
      <c r="BK777" s="642">
        <f t="shared" si="657"/>
        <v>64.017241379310349</v>
      </c>
    </row>
    <row r="778" spans="1:63" x14ac:dyDescent="0.25">
      <c r="A778" s="581">
        <v>40923</v>
      </c>
      <c r="B778" s="619">
        <v>1</v>
      </c>
      <c r="C778" s="582">
        <v>1</v>
      </c>
      <c r="D778" s="583" t="s">
        <v>264</v>
      </c>
      <c r="E778" s="583" t="s">
        <v>265</v>
      </c>
      <c r="F778" s="526">
        <v>3963</v>
      </c>
      <c r="G778" s="582">
        <v>59</v>
      </c>
      <c r="H778" s="582">
        <v>0</v>
      </c>
      <c r="I778" s="550">
        <v>0.40625</v>
      </c>
      <c r="J778" s="550">
        <v>0.40625</v>
      </c>
      <c r="K778" s="160">
        <v>0.47222222222222227</v>
      </c>
      <c r="L778" s="565">
        <f t="shared" ref="L778:L841" si="674">K778-J778</f>
        <v>6.5972222222222265E-2</v>
      </c>
      <c r="M778" s="160">
        <v>0.4826388888888889</v>
      </c>
      <c r="N778" s="565">
        <f t="shared" ref="N778:N841" si="675">M778-K778</f>
        <v>1.041666666666663E-2</v>
      </c>
      <c r="O778" s="160">
        <v>0.54166666666666663</v>
      </c>
      <c r="P778" s="565">
        <f t="shared" ref="P778:P841" si="676">O778-M778</f>
        <v>5.9027777777777735E-2</v>
      </c>
      <c r="Q778" s="160">
        <v>0.54513888888888895</v>
      </c>
      <c r="R778" s="160">
        <v>0.58333333333333337</v>
      </c>
      <c r="S778" s="9">
        <f t="shared" si="611"/>
        <v>3.819444444444442E-2</v>
      </c>
      <c r="T778" s="160">
        <v>0.54513888888888895</v>
      </c>
      <c r="U778" s="160">
        <v>0.58333333333333337</v>
      </c>
      <c r="V778" s="9">
        <f t="shared" si="661"/>
        <v>3.819444444444442E-2</v>
      </c>
      <c r="W778" s="160">
        <v>0.69444444444444453</v>
      </c>
      <c r="X778" s="9">
        <f t="shared" si="660"/>
        <v>0.11111111111111116</v>
      </c>
      <c r="Y778" s="160">
        <v>0.6958333333333333</v>
      </c>
      <c r="Z778" s="155">
        <f t="shared" si="623"/>
        <v>1.3888888888887729E-3</v>
      </c>
      <c r="AA778" s="160">
        <v>0.90972222222222221</v>
      </c>
      <c r="AB778" s="565">
        <f t="shared" si="655"/>
        <v>0.21388888888888891</v>
      </c>
      <c r="AC778" s="160">
        <v>0.90972222222222221</v>
      </c>
      <c r="AD778" s="160">
        <v>0.90972222222222221</v>
      </c>
      <c r="AE778" s="9">
        <f t="shared" si="662"/>
        <v>0</v>
      </c>
      <c r="AF778" s="160">
        <v>0.91666666666666663</v>
      </c>
      <c r="AG778" s="160">
        <v>0.92013888888888884</v>
      </c>
      <c r="AH778" s="9">
        <f t="shared" ref="AH778:AH841" si="677">AG778-AF778</f>
        <v>3.4722222222222099E-3</v>
      </c>
      <c r="AI778" s="154">
        <f t="shared" si="420"/>
        <v>0</v>
      </c>
      <c r="AJ778" s="154">
        <f t="shared" si="421"/>
        <v>5</v>
      </c>
      <c r="AK778" s="160">
        <v>0.92013888888888884</v>
      </c>
      <c r="AL778" s="160">
        <v>0.92361111111111116</v>
      </c>
      <c r="AM778" s="9">
        <f t="shared" si="634"/>
        <v>3.4722222222223209E-3</v>
      </c>
      <c r="AN778" s="568">
        <f t="shared" ref="AN778:AN841" si="678">AL778-I778</f>
        <v>0.51736111111111116</v>
      </c>
      <c r="AO778" s="10">
        <f t="shared" si="663"/>
        <v>12</v>
      </c>
      <c r="AP778" s="10">
        <f t="shared" si="664"/>
        <v>25</v>
      </c>
      <c r="AQ778" s="565">
        <f t="shared" ref="AQ778:AQ789" si="679">AB778-(AT778+AU778+AV778+AY778+BB778+BE778)</f>
        <v>5.0694444444444459E-2</v>
      </c>
      <c r="AR778" s="10">
        <f t="shared" si="665"/>
        <v>1</v>
      </c>
      <c r="AS778" s="10">
        <f t="shared" si="666"/>
        <v>13</v>
      </c>
      <c r="AT778" s="550">
        <v>0</v>
      </c>
      <c r="AU778" s="550">
        <v>0</v>
      </c>
      <c r="AV778" s="550">
        <v>0</v>
      </c>
      <c r="AW778" s="546">
        <f t="shared" si="667"/>
        <v>0</v>
      </c>
      <c r="AX778" s="546">
        <f t="shared" si="620"/>
        <v>0</v>
      </c>
      <c r="AY778" s="550">
        <v>0</v>
      </c>
      <c r="AZ778" s="546">
        <f t="shared" si="668"/>
        <v>0</v>
      </c>
      <c r="BA778" s="546">
        <f t="shared" si="669"/>
        <v>0</v>
      </c>
      <c r="BB778" s="550">
        <v>0</v>
      </c>
      <c r="BC778" s="546">
        <f t="shared" si="670"/>
        <v>0</v>
      </c>
      <c r="BD778" s="546">
        <f t="shared" si="671"/>
        <v>0</v>
      </c>
      <c r="BE778" s="550">
        <v>0.16319444444444445</v>
      </c>
      <c r="BF778" s="546">
        <f t="shared" si="658"/>
        <v>3</v>
      </c>
      <c r="BG778" s="546">
        <f t="shared" si="659"/>
        <v>55</v>
      </c>
      <c r="BH778" s="550">
        <v>0</v>
      </c>
      <c r="BI778" s="637">
        <f t="shared" si="672"/>
        <v>0</v>
      </c>
      <c r="BJ778" s="637">
        <f t="shared" si="673"/>
        <v>0</v>
      </c>
      <c r="BK778" s="642">
        <f t="shared" si="657"/>
        <v>67.169491525423723</v>
      </c>
    </row>
    <row r="779" spans="1:63" x14ac:dyDescent="0.25">
      <c r="A779" s="581">
        <v>40923</v>
      </c>
      <c r="B779" s="619">
        <v>1</v>
      </c>
      <c r="C779" s="582">
        <v>5</v>
      </c>
      <c r="D779" s="583" t="s">
        <v>346</v>
      </c>
      <c r="E779" s="583" t="s">
        <v>572</v>
      </c>
      <c r="F779" s="526">
        <v>3444</v>
      </c>
      <c r="G779" s="582">
        <v>59</v>
      </c>
      <c r="H779" s="582">
        <v>0</v>
      </c>
      <c r="I779" s="550">
        <v>0.49305555555555558</v>
      </c>
      <c r="J779" s="550">
        <v>0.49305555555555558</v>
      </c>
      <c r="K779" s="160">
        <v>0.68055555555555547</v>
      </c>
      <c r="L779" s="565">
        <f t="shared" si="674"/>
        <v>0.18749999999999989</v>
      </c>
      <c r="M779" s="160">
        <v>0.70486111111111116</v>
      </c>
      <c r="N779" s="565">
        <f t="shared" si="675"/>
        <v>2.4305555555555691E-2</v>
      </c>
      <c r="O779" s="160">
        <v>0.72222222222222221</v>
      </c>
      <c r="P779" s="565">
        <f t="shared" si="676"/>
        <v>1.7361111111111049E-2</v>
      </c>
      <c r="Q779" s="160">
        <v>0.72569444444444453</v>
      </c>
      <c r="R779" s="160">
        <v>0.74305555555555547</v>
      </c>
      <c r="S779" s="9">
        <f t="shared" si="611"/>
        <v>1.7361111111110938E-2</v>
      </c>
      <c r="T779" s="160">
        <v>0.72569444444444453</v>
      </c>
      <c r="U779" s="160">
        <v>0.74305555555555547</v>
      </c>
      <c r="V779" s="9">
        <f t="shared" si="661"/>
        <v>1.7361111111110938E-2</v>
      </c>
      <c r="W779" s="160">
        <v>0.7680555555555556</v>
      </c>
      <c r="X779" s="9">
        <f t="shared" si="660"/>
        <v>2.5000000000000133E-2</v>
      </c>
      <c r="Y779" s="160">
        <v>0.76944444444444438</v>
      </c>
      <c r="Z779" s="155">
        <f t="shared" si="623"/>
        <v>1.3888888888887729E-3</v>
      </c>
      <c r="AA779" s="160">
        <v>0.83263888888888893</v>
      </c>
      <c r="AB779" s="565">
        <f t="shared" si="655"/>
        <v>6.3194444444444553E-2</v>
      </c>
      <c r="AC779" s="160">
        <v>0.83263888888888893</v>
      </c>
      <c r="AD779" s="160">
        <v>0.83263888888888893</v>
      </c>
      <c r="AE779" s="9">
        <f t="shared" si="662"/>
        <v>0</v>
      </c>
      <c r="AF779" s="160">
        <v>0.84027777777777779</v>
      </c>
      <c r="AG779" s="160">
        <v>0.84375</v>
      </c>
      <c r="AH779" s="9">
        <f t="shared" si="677"/>
        <v>3.4722222222222099E-3</v>
      </c>
      <c r="AI779" s="154">
        <f t="shared" si="420"/>
        <v>0</v>
      </c>
      <c r="AJ779" s="154">
        <f t="shared" si="421"/>
        <v>5</v>
      </c>
      <c r="AK779" s="160">
        <v>0.84375</v>
      </c>
      <c r="AL779" s="160">
        <v>0.84722222222222221</v>
      </c>
      <c r="AM779" s="9">
        <f t="shared" si="634"/>
        <v>3.4722222222222099E-3</v>
      </c>
      <c r="AN779" s="568">
        <f t="shared" si="678"/>
        <v>0.35416666666666663</v>
      </c>
      <c r="AO779" s="10">
        <f t="shared" si="663"/>
        <v>8</v>
      </c>
      <c r="AP779" s="10">
        <f t="shared" si="664"/>
        <v>30</v>
      </c>
      <c r="AQ779" s="565">
        <f t="shared" si="679"/>
        <v>5.208333333333344E-2</v>
      </c>
      <c r="AR779" s="10">
        <f t="shared" si="665"/>
        <v>1</v>
      </c>
      <c r="AS779" s="10">
        <f t="shared" si="666"/>
        <v>15</v>
      </c>
      <c r="AT779" s="550">
        <v>0</v>
      </c>
      <c r="AU779" s="550">
        <v>0</v>
      </c>
      <c r="AV779" s="550">
        <v>0</v>
      </c>
      <c r="AW779" s="546">
        <f t="shared" si="667"/>
        <v>0</v>
      </c>
      <c r="AX779" s="546">
        <f t="shared" si="620"/>
        <v>0</v>
      </c>
      <c r="AY779" s="550">
        <v>0</v>
      </c>
      <c r="AZ779" s="546">
        <f t="shared" si="668"/>
        <v>0</v>
      </c>
      <c r="BA779" s="546">
        <f t="shared" si="669"/>
        <v>0</v>
      </c>
      <c r="BB779" s="550">
        <v>0</v>
      </c>
      <c r="BC779" s="546">
        <f t="shared" si="670"/>
        <v>0</v>
      </c>
      <c r="BD779" s="546">
        <f t="shared" si="671"/>
        <v>0</v>
      </c>
      <c r="BE779" s="550">
        <v>1.1111111111111112E-2</v>
      </c>
      <c r="BF779" s="546">
        <f t="shared" si="658"/>
        <v>0</v>
      </c>
      <c r="BG779" s="546">
        <f t="shared" si="659"/>
        <v>16</v>
      </c>
      <c r="BH779" s="550">
        <v>0</v>
      </c>
      <c r="BI779" s="637">
        <f t="shared" si="672"/>
        <v>0</v>
      </c>
      <c r="BJ779" s="637">
        <f t="shared" si="673"/>
        <v>0</v>
      </c>
      <c r="BK779" s="642">
        <f t="shared" si="657"/>
        <v>58.372881355932201</v>
      </c>
    </row>
    <row r="780" spans="1:63" ht="30" x14ac:dyDescent="0.25">
      <c r="A780" s="581">
        <v>40923</v>
      </c>
      <c r="B780" s="619">
        <v>1</v>
      </c>
      <c r="C780" s="582">
        <v>22</v>
      </c>
      <c r="D780" s="583" t="s">
        <v>33</v>
      </c>
      <c r="E780" s="583" t="s">
        <v>573</v>
      </c>
      <c r="F780" s="526">
        <v>3771</v>
      </c>
      <c r="G780" s="582">
        <v>58</v>
      </c>
      <c r="H780" s="582">
        <v>1</v>
      </c>
      <c r="I780" s="550">
        <v>0.72916666666666663</v>
      </c>
      <c r="J780" s="550">
        <v>0.72916666666666663</v>
      </c>
      <c r="K780" s="160">
        <v>0.87152777777777779</v>
      </c>
      <c r="L780" s="565">
        <f t="shared" si="674"/>
        <v>0.14236111111111116</v>
      </c>
      <c r="M780" s="160">
        <v>0.87847222222222221</v>
      </c>
      <c r="N780" s="565">
        <f t="shared" si="675"/>
        <v>6.9444444444444198E-3</v>
      </c>
      <c r="O780" s="160">
        <v>0.91666666666666663</v>
      </c>
      <c r="P780" s="565">
        <f t="shared" si="676"/>
        <v>3.819444444444442E-2</v>
      </c>
      <c r="Q780" s="160">
        <v>0.92361111111111116</v>
      </c>
      <c r="R780" s="160">
        <v>0.97569444444444453</v>
      </c>
      <c r="S780" s="9">
        <f t="shared" si="611"/>
        <v>5.208333333333337E-2</v>
      </c>
      <c r="T780" s="160">
        <v>0.92361111111111116</v>
      </c>
      <c r="U780" s="160">
        <v>0.97569444444444453</v>
      </c>
      <c r="V780" s="9">
        <f t="shared" si="661"/>
        <v>5.208333333333337E-2</v>
      </c>
      <c r="W780" s="160">
        <v>0.98611111111111116</v>
      </c>
      <c r="X780" s="9">
        <f t="shared" si="660"/>
        <v>1.041666666666663E-2</v>
      </c>
      <c r="Y780" s="160">
        <v>0.98888888888888893</v>
      </c>
      <c r="Z780" s="155">
        <f t="shared" si="623"/>
        <v>2.7777777777777679E-3</v>
      </c>
      <c r="AA780" s="160">
        <v>1.1208333333333333</v>
      </c>
      <c r="AB780" s="565">
        <f t="shared" si="655"/>
        <v>0.13194444444444442</v>
      </c>
      <c r="AC780" s="160">
        <v>1.1208333333333333</v>
      </c>
      <c r="AD780" s="160">
        <v>1.1208333333333333</v>
      </c>
      <c r="AE780" s="9">
        <f t="shared" si="662"/>
        <v>0</v>
      </c>
      <c r="AF780" s="160">
        <v>1.1284722222222221</v>
      </c>
      <c r="AG780" s="160">
        <v>1.1319444444444444</v>
      </c>
      <c r="AH780" s="9">
        <f t="shared" si="677"/>
        <v>3.4722222222223209E-3</v>
      </c>
      <c r="AI780" s="154">
        <f t="shared" si="420"/>
        <v>0</v>
      </c>
      <c r="AJ780" s="154">
        <f t="shared" si="421"/>
        <v>5</v>
      </c>
      <c r="AK780" s="160">
        <v>1.1319444444444444</v>
      </c>
      <c r="AL780" s="160">
        <v>1.1354166666666667</v>
      </c>
      <c r="AM780" s="9">
        <f t="shared" si="634"/>
        <v>3.4722222222223209E-3</v>
      </c>
      <c r="AN780" s="568">
        <f t="shared" si="678"/>
        <v>0.40625000000000011</v>
      </c>
      <c r="AO780" s="10">
        <f t="shared" si="663"/>
        <v>9</v>
      </c>
      <c r="AP780" s="10">
        <f t="shared" si="664"/>
        <v>45</v>
      </c>
      <c r="AQ780" s="565">
        <f t="shared" si="679"/>
        <v>8.6111111111111083E-2</v>
      </c>
      <c r="AR780" s="10">
        <f t="shared" si="665"/>
        <v>2</v>
      </c>
      <c r="AS780" s="10">
        <f t="shared" si="666"/>
        <v>4</v>
      </c>
      <c r="AT780" s="550">
        <v>0</v>
      </c>
      <c r="AU780" s="550">
        <v>0</v>
      </c>
      <c r="AV780" s="550">
        <v>0</v>
      </c>
      <c r="AW780" s="546">
        <f t="shared" si="667"/>
        <v>0</v>
      </c>
      <c r="AX780" s="546">
        <f t="shared" si="620"/>
        <v>0</v>
      </c>
      <c r="AY780" s="550">
        <v>0</v>
      </c>
      <c r="AZ780" s="546">
        <f t="shared" si="668"/>
        <v>0</v>
      </c>
      <c r="BA780" s="546">
        <f t="shared" si="669"/>
        <v>0</v>
      </c>
      <c r="BB780" s="550">
        <v>0</v>
      </c>
      <c r="BC780" s="546">
        <f t="shared" si="670"/>
        <v>0</v>
      </c>
      <c r="BD780" s="546">
        <f t="shared" si="671"/>
        <v>0</v>
      </c>
      <c r="BE780" s="550">
        <v>4.5833333333333337E-2</v>
      </c>
      <c r="BF780" s="546">
        <f t="shared" si="658"/>
        <v>1</v>
      </c>
      <c r="BG780" s="546">
        <f t="shared" si="659"/>
        <v>6</v>
      </c>
      <c r="BH780" s="550">
        <v>0</v>
      </c>
      <c r="BI780" s="637">
        <f t="shared" si="672"/>
        <v>0</v>
      </c>
      <c r="BJ780" s="637">
        <f t="shared" si="673"/>
        <v>0</v>
      </c>
      <c r="BK780" s="642">
        <f t="shared" si="657"/>
        <v>65.017241379310349</v>
      </c>
    </row>
    <row r="781" spans="1:63" x14ac:dyDescent="0.25">
      <c r="A781" s="581">
        <v>40924</v>
      </c>
      <c r="B781" s="619">
        <v>1</v>
      </c>
      <c r="C781" s="582">
        <v>1</v>
      </c>
      <c r="D781" s="583" t="s">
        <v>524</v>
      </c>
      <c r="E781" s="583" t="s">
        <v>265</v>
      </c>
      <c r="F781" s="526">
        <v>3487</v>
      </c>
      <c r="G781" s="582">
        <v>59</v>
      </c>
      <c r="H781" s="582">
        <v>0</v>
      </c>
      <c r="I781" s="550">
        <v>2.7777777777777776E-2</v>
      </c>
      <c r="J781" s="550">
        <v>2.7777777777777776E-2</v>
      </c>
      <c r="K781" s="160">
        <v>4.1666666666666664E-2</v>
      </c>
      <c r="L781" s="565">
        <f t="shared" si="674"/>
        <v>1.3888888888888888E-2</v>
      </c>
      <c r="M781" s="160">
        <v>4.8611111111111112E-2</v>
      </c>
      <c r="N781" s="565">
        <f t="shared" si="675"/>
        <v>6.9444444444444475E-3</v>
      </c>
      <c r="O781" s="160">
        <v>8.6805555555555566E-2</v>
      </c>
      <c r="P781" s="565">
        <f t="shared" si="676"/>
        <v>3.8194444444444454E-2</v>
      </c>
      <c r="Q781" s="160">
        <v>9.0277777777777776E-2</v>
      </c>
      <c r="R781" s="160">
        <v>0.11458333333333333</v>
      </c>
      <c r="S781" s="9">
        <f t="shared" si="611"/>
        <v>2.4305555555555552E-2</v>
      </c>
      <c r="T781" s="160">
        <v>9.0277777777777776E-2</v>
      </c>
      <c r="U781" s="160">
        <v>0.11458333333333333</v>
      </c>
      <c r="V781" s="9">
        <f t="shared" si="661"/>
        <v>2.4305555555555552E-2</v>
      </c>
      <c r="W781" s="160">
        <v>0.17361111111111113</v>
      </c>
      <c r="X781" s="9">
        <f t="shared" si="660"/>
        <v>5.9027777777777804E-2</v>
      </c>
      <c r="Y781" s="160">
        <v>0.1763888888888889</v>
      </c>
      <c r="Z781" s="155">
        <f t="shared" si="623"/>
        <v>2.7777777777777679E-3</v>
      </c>
      <c r="AA781" s="160">
        <v>0.25833333333333336</v>
      </c>
      <c r="AB781" s="565">
        <f t="shared" si="655"/>
        <v>8.1944444444444459E-2</v>
      </c>
      <c r="AC781" s="160">
        <v>0.25833333333333336</v>
      </c>
      <c r="AD781" s="160">
        <v>0.25833333333333336</v>
      </c>
      <c r="AE781" s="9">
        <f t="shared" si="662"/>
        <v>0</v>
      </c>
      <c r="AF781" s="160">
        <v>0.26527777777777778</v>
      </c>
      <c r="AG781" s="160">
        <v>0.26874999999999999</v>
      </c>
      <c r="AH781" s="9">
        <f t="shared" si="677"/>
        <v>3.4722222222222099E-3</v>
      </c>
      <c r="AI781" s="154">
        <f t="shared" si="420"/>
        <v>0</v>
      </c>
      <c r="AJ781" s="154">
        <f t="shared" si="421"/>
        <v>5</v>
      </c>
      <c r="AK781" s="160">
        <v>0.26874999999999999</v>
      </c>
      <c r="AL781" s="160">
        <v>0.27083333333333331</v>
      </c>
      <c r="AM781" s="9">
        <f t="shared" si="634"/>
        <v>2.0833333333333259E-3</v>
      </c>
      <c r="AN781" s="568">
        <f t="shared" si="678"/>
        <v>0.24305555555555552</v>
      </c>
      <c r="AO781" s="10">
        <f t="shared" si="663"/>
        <v>5</v>
      </c>
      <c r="AP781" s="10">
        <f t="shared" si="664"/>
        <v>50</v>
      </c>
      <c r="AQ781" s="565">
        <f t="shared" si="679"/>
        <v>5.4861111111111124E-2</v>
      </c>
      <c r="AR781" s="10">
        <f t="shared" si="665"/>
        <v>1</v>
      </c>
      <c r="AS781" s="10">
        <f t="shared" si="666"/>
        <v>19</v>
      </c>
      <c r="AT781" s="550">
        <v>0</v>
      </c>
      <c r="AU781" s="550">
        <v>7.6388888888888886E-3</v>
      </c>
      <c r="AV781" s="550">
        <v>0</v>
      </c>
      <c r="AW781" s="546">
        <f t="shared" si="667"/>
        <v>0</v>
      </c>
      <c r="AX781" s="546">
        <f t="shared" si="620"/>
        <v>0</v>
      </c>
      <c r="AY781" s="550">
        <v>0</v>
      </c>
      <c r="AZ781" s="546">
        <f t="shared" si="668"/>
        <v>0</v>
      </c>
      <c r="BA781" s="546">
        <f t="shared" si="669"/>
        <v>0</v>
      </c>
      <c r="BB781" s="550">
        <v>0</v>
      </c>
      <c r="BC781" s="546">
        <f t="shared" si="670"/>
        <v>0</v>
      </c>
      <c r="BD781" s="546">
        <f t="shared" si="671"/>
        <v>0</v>
      </c>
      <c r="BE781" s="550">
        <v>1.9444444444444445E-2</v>
      </c>
      <c r="BF781" s="546">
        <f t="shared" si="658"/>
        <v>0</v>
      </c>
      <c r="BG781" s="546">
        <f t="shared" si="659"/>
        <v>28</v>
      </c>
      <c r="BH781" s="550">
        <v>0</v>
      </c>
      <c r="BI781" s="637">
        <f t="shared" si="672"/>
        <v>0</v>
      </c>
      <c r="BJ781" s="637">
        <f t="shared" si="673"/>
        <v>0</v>
      </c>
      <c r="BK781" s="642">
        <f t="shared" si="657"/>
        <v>59.101694915254235</v>
      </c>
    </row>
    <row r="782" spans="1:63" x14ac:dyDescent="0.25">
      <c r="A782" s="581">
        <v>40924</v>
      </c>
      <c r="B782" s="619">
        <v>1</v>
      </c>
      <c r="C782" s="582">
        <v>2</v>
      </c>
      <c r="D782" s="583" t="s">
        <v>480</v>
      </c>
      <c r="E782" s="583" t="s">
        <v>276</v>
      </c>
      <c r="F782" s="526">
        <v>3603</v>
      </c>
      <c r="G782" s="582">
        <v>59</v>
      </c>
      <c r="H782" s="582">
        <v>0</v>
      </c>
      <c r="I782" s="550">
        <v>0.5</v>
      </c>
      <c r="J782" s="550">
        <v>0.5</v>
      </c>
      <c r="K782" s="160">
        <v>0.71875</v>
      </c>
      <c r="L782" s="565">
        <f t="shared" si="674"/>
        <v>0.21875</v>
      </c>
      <c r="M782" s="160">
        <v>0.72916666666666663</v>
      </c>
      <c r="N782" s="565">
        <f t="shared" si="675"/>
        <v>1.041666666666663E-2</v>
      </c>
      <c r="O782" s="160">
        <v>1.0069444444444444</v>
      </c>
      <c r="P782" s="565">
        <f t="shared" si="676"/>
        <v>0.27777777777777779</v>
      </c>
      <c r="Q782" s="160">
        <v>1.0104166666666667</v>
      </c>
      <c r="R782" s="160">
        <v>1.0694444444444444</v>
      </c>
      <c r="S782" s="9">
        <f t="shared" si="611"/>
        <v>5.9027777777777679E-2</v>
      </c>
      <c r="T782" s="160">
        <v>1.0104166666666667</v>
      </c>
      <c r="U782" s="160">
        <v>1.0694444444444444</v>
      </c>
      <c r="V782" s="9">
        <f>U782-T782</f>
        <v>5.9027777777777679E-2</v>
      </c>
      <c r="W782" s="160">
        <v>1.4680555555555557</v>
      </c>
      <c r="X782" s="9">
        <f t="shared" si="660"/>
        <v>0.39861111111111125</v>
      </c>
      <c r="Y782" s="160">
        <v>1.46875</v>
      </c>
      <c r="Z782" s="155">
        <f t="shared" si="623"/>
        <v>6.9444444444433095E-4</v>
      </c>
      <c r="AA782" s="160">
        <v>1.7381944444444446</v>
      </c>
      <c r="AB782" s="565">
        <f t="shared" si="655"/>
        <v>0.2694444444444446</v>
      </c>
      <c r="AC782" s="160">
        <v>0.73819444444444438</v>
      </c>
      <c r="AD782" s="160">
        <v>0.73819444444444438</v>
      </c>
      <c r="AE782" s="9">
        <f>AD782-AC782</f>
        <v>0</v>
      </c>
      <c r="AF782" s="160">
        <v>1.7638888888888891</v>
      </c>
      <c r="AG782" s="160">
        <v>1.7673611111111109</v>
      </c>
      <c r="AH782" s="9">
        <f t="shared" si="677"/>
        <v>3.4722222222218768E-3</v>
      </c>
      <c r="AI782" s="154">
        <f t="shared" si="420"/>
        <v>0</v>
      </c>
      <c r="AJ782" s="154">
        <f t="shared" si="421"/>
        <v>5</v>
      </c>
      <c r="AK782" s="160">
        <v>1.7673611111111109</v>
      </c>
      <c r="AL782" s="160">
        <v>1.7708333333333333</v>
      </c>
      <c r="AM782" s="9">
        <f t="shared" si="634"/>
        <v>3.4722222222223209E-3</v>
      </c>
      <c r="AN782" s="568">
        <f t="shared" si="678"/>
        <v>1.2708333333333333</v>
      </c>
      <c r="AO782" s="10">
        <f t="shared" si="663"/>
        <v>6</v>
      </c>
      <c r="AP782" s="10">
        <f t="shared" si="664"/>
        <v>30</v>
      </c>
      <c r="AQ782" s="565">
        <f t="shared" si="679"/>
        <v>5.6250000000000133E-2</v>
      </c>
      <c r="AR782" s="10">
        <f>HOUR(AQ782)</f>
        <v>1</v>
      </c>
      <c r="AS782" s="10">
        <f>MINUTE(AQ782)</f>
        <v>21</v>
      </c>
      <c r="AT782" s="550">
        <v>0</v>
      </c>
      <c r="AU782" s="550">
        <v>5.2083333333333336E-2</v>
      </c>
      <c r="AV782" s="550">
        <v>0</v>
      </c>
      <c r="AW782" s="546">
        <f>HOUR(AV782)</f>
        <v>0</v>
      </c>
      <c r="AX782" s="546">
        <f t="shared" si="620"/>
        <v>0</v>
      </c>
      <c r="AY782" s="550">
        <v>1.7361111111111112E-2</v>
      </c>
      <c r="AZ782" s="546">
        <f>HOUR(AY782)</f>
        <v>0</v>
      </c>
      <c r="BA782" s="546">
        <f>MINUTE(AY782)</f>
        <v>25</v>
      </c>
      <c r="BB782" s="550">
        <v>0</v>
      </c>
      <c r="BC782" s="546">
        <f>HOUR(BB782)</f>
        <v>0</v>
      </c>
      <c r="BD782" s="546">
        <f>MINUTE(BB782)</f>
        <v>0</v>
      </c>
      <c r="BE782" s="550">
        <v>0.14375000000000002</v>
      </c>
      <c r="BF782" s="546">
        <f t="shared" si="658"/>
        <v>3</v>
      </c>
      <c r="BG782" s="546">
        <f t="shared" si="659"/>
        <v>27</v>
      </c>
      <c r="BH782" s="550">
        <v>0</v>
      </c>
      <c r="BI782" s="637">
        <f>HOUR(BH782)</f>
        <v>0</v>
      </c>
      <c r="BJ782" s="637">
        <f>MINUTE(BH782)</f>
        <v>0</v>
      </c>
      <c r="BK782" s="642">
        <f t="shared" si="657"/>
        <v>61.067796610169495</v>
      </c>
    </row>
    <row r="783" spans="1:63" x14ac:dyDescent="0.25">
      <c r="A783" s="581">
        <v>40924</v>
      </c>
      <c r="B783" s="619">
        <v>1</v>
      </c>
      <c r="C783" s="582">
        <v>23</v>
      </c>
      <c r="D783" s="583" t="s">
        <v>33</v>
      </c>
      <c r="E783" s="583" t="s">
        <v>273</v>
      </c>
      <c r="F783" s="526">
        <v>3913</v>
      </c>
      <c r="G783" s="582">
        <v>59</v>
      </c>
      <c r="H783" s="582">
        <v>0</v>
      </c>
      <c r="I783" s="550">
        <v>0.19791666666666666</v>
      </c>
      <c r="J783" s="550">
        <v>0.19791666666666666</v>
      </c>
      <c r="K783" s="160">
        <v>0.21180555555555555</v>
      </c>
      <c r="L783" s="565">
        <f t="shared" si="674"/>
        <v>1.3888888888888895E-2</v>
      </c>
      <c r="M783" s="160">
        <v>0.21875</v>
      </c>
      <c r="N783" s="565">
        <f t="shared" si="675"/>
        <v>6.9444444444444475E-3</v>
      </c>
      <c r="O783" s="160">
        <v>0.22916666666666666</v>
      </c>
      <c r="P783" s="565">
        <f t="shared" si="676"/>
        <v>1.0416666666666657E-2</v>
      </c>
      <c r="Q783" s="160">
        <v>0.22916666666666666</v>
      </c>
      <c r="R783" s="160">
        <v>0.28125</v>
      </c>
      <c r="S783" s="9">
        <f t="shared" si="611"/>
        <v>5.2083333333333343E-2</v>
      </c>
      <c r="T783" s="160">
        <v>0.18055555555555555</v>
      </c>
      <c r="U783" s="160">
        <v>0.25</v>
      </c>
      <c r="V783" s="9">
        <f>U783-T783</f>
        <v>6.9444444444444448E-2</v>
      </c>
      <c r="W783" s="160">
        <v>0.51944444444444449</v>
      </c>
      <c r="X783" s="9">
        <f t="shared" si="660"/>
        <v>0.23819444444444449</v>
      </c>
      <c r="Y783" s="160">
        <v>0.51944444444444449</v>
      </c>
      <c r="Z783" s="155">
        <f t="shared" si="623"/>
        <v>0</v>
      </c>
      <c r="AA783" s="160">
        <v>0.59791666666666665</v>
      </c>
      <c r="AB783" s="565">
        <f t="shared" si="655"/>
        <v>7.8472222222222165E-2</v>
      </c>
      <c r="AC783" s="160">
        <v>0.59791666666666665</v>
      </c>
      <c r="AD783" s="160">
        <v>0.59791666666666665</v>
      </c>
      <c r="AE783" s="9">
        <f>AD783-AC783</f>
        <v>0</v>
      </c>
      <c r="AF783" s="160">
        <v>0.60416666666666663</v>
      </c>
      <c r="AG783" s="160">
        <v>0.60763888888888895</v>
      </c>
      <c r="AH783" s="9">
        <f t="shared" si="677"/>
        <v>3.4722222222223209E-3</v>
      </c>
      <c r="AI783" s="154">
        <f t="shared" si="420"/>
        <v>0</v>
      </c>
      <c r="AJ783" s="154">
        <f t="shared" si="421"/>
        <v>5</v>
      </c>
      <c r="AK783" s="160">
        <v>0.60763888888888895</v>
      </c>
      <c r="AL783" s="160">
        <v>0.61458333333333337</v>
      </c>
      <c r="AM783" s="9">
        <f t="shared" si="634"/>
        <v>6.9444444444444198E-3</v>
      </c>
      <c r="AN783" s="568">
        <f t="shared" si="678"/>
        <v>0.41666666666666674</v>
      </c>
      <c r="AO783" s="10">
        <f t="shared" si="663"/>
        <v>10</v>
      </c>
      <c r="AP783" s="10">
        <f t="shared" si="664"/>
        <v>0</v>
      </c>
      <c r="AQ783" s="565">
        <f t="shared" si="679"/>
        <v>4.3749999999999942E-2</v>
      </c>
      <c r="AR783" s="10">
        <f>HOUR(AQ783)</f>
        <v>1</v>
      </c>
      <c r="AS783" s="10">
        <f>MINUTE(AQ783)</f>
        <v>3</v>
      </c>
      <c r="AT783" s="550">
        <v>0</v>
      </c>
      <c r="AU783" s="550">
        <v>0</v>
      </c>
      <c r="AV783" s="550">
        <v>0</v>
      </c>
      <c r="AW783" s="546">
        <f>HOUR(AV783)</f>
        <v>0</v>
      </c>
      <c r="AX783" s="546">
        <f t="shared" si="620"/>
        <v>0</v>
      </c>
      <c r="AY783" s="550">
        <v>0</v>
      </c>
      <c r="AZ783" s="546">
        <f>HOUR(AY783)</f>
        <v>0</v>
      </c>
      <c r="BA783" s="546">
        <f>MINUTE(AY783)</f>
        <v>0</v>
      </c>
      <c r="BB783" s="550">
        <v>0</v>
      </c>
      <c r="BC783" s="546">
        <f>HOUR(BB783)</f>
        <v>0</v>
      </c>
      <c r="BD783" s="546">
        <f>MINUTE(BB783)</f>
        <v>0</v>
      </c>
      <c r="BE783" s="550">
        <v>3.4722222222222224E-2</v>
      </c>
      <c r="BF783" s="546">
        <f t="shared" si="658"/>
        <v>0</v>
      </c>
      <c r="BG783" s="546">
        <f t="shared" si="659"/>
        <v>50</v>
      </c>
      <c r="BH783" s="550">
        <v>0</v>
      </c>
      <c r="BI783" s="637">
        <f>HOUR(BH783)</f>
        <v>0</v>
      </c>
      <c r="BJ783" s="637">
        <f>MINUTE(BH783)</f>
        <v>0</v>
      </c>
      <c r="BK783" s="642">
        <f t="shared" si="657"/>
        <v>66.322033898305079</v>
      </c>
    </row>
    <row r="784" spans="1:63" x14ac:dyDescent="0.25">
      <c r="A784" s="581">
        <v>40924</v>
      </c>
      <c r="B784" s="619">
        <v>1</v>
      </c>
      <c r="C784" s="582">
        <v>2</v>
      </c>
      <c r="D784" s="583" t="s">
        <v>524</v>
      </c>
      <c r="E784" s="583" t="s">
        <v>265</v>
      </c>
      <c r="F784" s="526">
        <v>3551</v>
      </c>
      <c r="G784" s="582">
        <v>59</v>
      </c>
      <c r="H784" s="582">
        <v>0</v>
      </c>
      <c r="I784" s="550">
        <v>0.8125</v>
      </c>
      <c r="J784" s="550">
        <v>0.8125</v>
      </c>
      <c r="K784" s="160">
        <v>0.82291666666666663</v>
      </c>
      <c r="L784" s="565">
        <f t="shared" si="674"/>
        <v>1.041666666666663E-2</v>
      </c>
      <c r="M784" s="160">
        <v>0.83333333333333337</v>
      </c>
      <c r="N784" s="565">
        <f t="shared" si="675"/>
        <v>1.0416666666666741E-2</v>
      </c>
      <c r="O784" s="160">
        <v>0.99652777777777779</v>
      </c>
      <c r="P784" s="565">
        <f t="shared" si="676"/>
        <v>0.16319444444444442</v>
      </c>
      <c r="Q784" s="160">
        <v>0.99652777777777779</v>
      </c>
      <c r="R784" s="160">
        <v>1.0451388888888888</v>
      </c>
      <c r="S784" s="9">
        <f t="shared" si="611"/>
        <v>4.8611111111111049E-2</v>
      </c>
      <c r="T784" s="160">
        <v>0.99652777777777779</v>
      </c>
      <c r="U784" s="160">
        <v>1.0451388888888888</v>
      </c>
      <c r="V784" s="9">
        <f>U784-T784</f>
        <v>4.8611111111111049E-2</v>
      </c>
      <c r="W784" s="160">
        <v>1.0458333333333334</v>
      </c>
      <c r="X784" s="9">
        <f t="shared" si="660"/>
        <v>6.94444444444553E-4</v>
      </c>
      <c r="Y784" s="160">
        <v>1.0458333333333334</v>
      </c>
      <c r="Z784" s="155">
        <f t="shared" si="623"/>
        <v>0</v>
      </c>
      <c r="AA784" s="160">
        <v>1.1500000000000001</v>
      </c>
      <c r="AB784" s="565">
        <f t="shared" si="655"/>
        <v>0.10416666666666674</v>
      </c>
      <c r="AC784" s="160">
        <v>1.1500000000000001</v>
      </c>
      <c r="AD784" s="160">
        <v>1.1500000000000001</v>
      </c>
      <c r="AE784" s="9">
        <f>AD784-AC784</f>
        <v>0</v>
      </c>
      <c r="AF784" s="160">
        <v>1.15625</v>
      </c>
      <c r="AG784" s="160">
        <v>1.1597222222222221</v>
      </c>
      <c r="AH784" s="9">
        <f t="shared" si="677"/>
        <v>3.4722222222220989E-3</v>
      </c>
      <c r="AI784" s="154">
        <f t="shared" si="420"/>
        <v>0</v>
      </c>
      <c r="AJ784" s="154">
        <f t="shared" si="421"/>
        <v>5</v>
      </c>
      <c r="AK784" s="160">
        <v>1.1597222222222221</v>
      </c>
      <c r="AL784" s="160">
        <v>1.1631944444444444</v>
      </c>
      <c r="AM784" s="9">
        <f t="shared" si="634"/>
        <v>3.4722222222223209E-3</v>
      </c>
      <c r="AN784" s="568">
        <f t="shared" si="678"/>
        <v>0.35069444444444442</v>
      </c>
      <c r="AO784" s="10">
        <f t="shared" si="663"/>
        <v>8</v>
      </c>
      <c r="AP784" s="10">
        <f t="shared" si="664"/>
        <v>25</v>
      </c>
      <c r="AQ784" s="565">
        <f t="shared" si="679"/>
        <v>6.3888888888888967E-2</v>
      </c>
      <c r="AR784" s="10">
        <f>HOUR(AQ784)</f>
        <v>1</v>
      </c>
      <c r="AS784" s="10">
        <f>MINUTE(AQ784)</f>
        <v>32</v>
      </c>
      <c r="AT784" s="550">
        <v>0</v>
      </c>
      <c r="AU784" s="550">
        <v>2.9166666666666664E-2</v>
      </c>
      <c r="AV784" s="550">
        <v>0</v>
      </c>
      <c r="AW784" s="546">
        <f>HOUR(AV784)</f>
        <v>0</v>
      </c>
      <c r="AX784" s="546">
        <f t="shared" si="620"/>
        <v>0</v>
      </c>
      <c r="AY784" s="550">
        <v>0</v>
      </c>
      <c r="AZ784" s="546">
        <f>HOUR(AY784)</f>
        <v>0</v>
      </c>
      <c r="BA784" s="546">
        <f>MINUTE(AY784)</f>
        <v>0</v>
      </c>
      <c r="BB784" s="550">
        <v>0</v>
      </c>
      <c r="BC784" s="546">
        <f>HOUR(BB784)</f>
        <v>0</v>
      </c>
      <c r="BD784" s="546">
        <f>MINUTE(BB784)</f>
        <v>0</v>
      </c>
      <c r="BE784" s="550">
        <v>1.1111111111111112E-2</v>
      </c>
      <c r="BF784" s="546">
        <f t="shared" ref="BF784:BF791" si="680">HOUR(BE784)</f>
        <v>0</v>
      </c>
      <c r="BG784" s="546">
        <f t="shared" ref="BG784:BG791" si="681">MINUTE(BE784)</f>
        <v>16</v>
      </c>
      <c r="BH784" s="550">
        <v>0</v>
      </c>
      <c r="BI784" s="637">
        <f>HOUR(BH784)</f>
        <v>0</v>
      </c>
      <c r="BJ784" s="637">
        <f>MINUTE(BH784)</f>
        <v>0</v>
      </c>
      <c r="BK784" s="642">
        <f t="shared" si="657"/>
        <v>60.186440677966104</v>
      </c>
    </row>
    <row r="785" spans="1:63" ht="30" x14ac:dyDescent="0.25">
      <c r="A785" s="581">
        <v>40925</v>
      </c>
      <c r="B785" s="619">
        <v>1</v>
      </c>
      <c r="C785" s="582">
        <v>24</v>
      </c>
      <c r="D785" s="583" t="s">
        <v>33</v>
      </c>
      <c r="E785" s="583" t="s">
        <v>579</v>
      </c>
      <c r="F785" s="526">
        <v>3522</v>
      </c>
      <c r="G785" s="582">
        <v>55</v>
      </c>
      <c r="H785" s="582">
        <v>4</v>
      </c>
      <c r="I785" s="550">
        <v>7.2916666666666671E-2</v>
      </c>
      <c r="J785" s="550">
        <v>7.2916666666666671E-2</v>
      </c>
      <c r="K785" s="160">
        <v>7.6388888888888895E-2</v>
      </c>
      <c r="L785" s="565">
        <f t="shared" si="674"/>
        <v>3.4722222222222238E-3</v>
      </c>
      <c r="M785" s="160">
        <v>8.3333333333333329E-2</v>
      </c>
      <c r="N785" s="565">
        <f t="shared" si="675"/>
        <v>6.9444444444444337E-3</v>
      </c>
      <c r="O785" s="160">
        <v>0.10416666666666667</v>
      </c>
      <c r="P785" s="565">
        <f t="shared" si="676"/>
        <v>2.0833333333333343E-2</v>
      </c>
      <c r="Q785" s="160">
        <v>0.1076388888888889</v>
      </c>
      <c r="R785" s="160">
        <v>0.14930555555555555</v>
      </c>
      <c r="S785" s="9">
        <f t="shared" si="611"/>
        <v>4.1666666666666657E-2</v>
      </c>
      <c r="T785" s="160">
        <v>0.1076388888888889</v>
      </c>
      <c r="U785" s="160">
        <v>0.14930555555555555</v>
      </c>
      <c r="V785" s="9">
        <f t="shared" ref="V785:V820" si="682">U785-T785</f>
        <v>4.1666666666666657E-2</v>
      </c>
      <c r="W785" s="160">
        <v>0.20277777777777781</v>
      </c>
      <c r="X785" s="9">
        <f t="shared" si="660"/>
        <v>5.3472222222222254E-2</v>
      </c>
      <c r="Y785" s="160">
        <v>0.20347222222222219</v>
      </c>
      <c r="Z785" s="155">
        <f t="shared" si="623"/>
        <v>6.9444444444438647E-4</v>
      </c>
      <c r="AA785" s="160">
        <v>0.36527777777777781</v>
      </c>
      <c r="AB785" s="565">
        <f t="shared" si="655"/>
        <v>0.16180555555555562</v>
      </c>
      <c r="AC785" s="160">
        <v>0.36527777777777781</v>
      </c>
      <c r="AD785" s="160">
        <v>0.36527777777777781</v>
      </c>
      <c r="AE785" s="9">
        <f t="shared" ref="AE785:AE825" si="683">AD785-AC785</f>
        <v>0</v>
      </c>
      <c r="AF785" s="160">
        <v>0.37152777777777773</v>
      </c>
      <c r="AG785" s="160">
        <v>0.375</v>
      </c>
      <c r="AH785" s="9">
        <f t="shared" si="677"/>
        <v>3.4722222222222654E-3</v>
      </c>
      <c r="AI785" s="154">
        <f t="shared" si="420"/>
        <v>0</v>
      </c>
      <c r="AJ785" s="154">
        <f t="shared" si="421"/>
        <v>5</v>
      </c>
      <c r="AK785" s="160">
        <v>0.375</v>
      </c>
      <c r="AL785" s="160">
        <v>0.37847222222222227</v>
      </c>
      <c r="AM785" s="9">
        <f t="shared" si="634"/>
        <v>3.4722222222222654E-3</v>
      </c>
      <c r="AN785" s="568">
        <f t="shared" si="678"/>
        <v>0.30555555555555558</v>
      </c>
      <c r="AO785" s="10">
        <f t="shared" si="663"/>
        <v>7</v>
      </c>
      <c r="AP785" s="10">
        <f t="shared" si="664"/>
        <v>20</v>
      </c>
      <c r="AQ785" s="565">
        <f t="shared" si="679"/>
        <v>4.3750000000000053E-2</v>
      </c>
      <c r="AR785" s="10">
        <f t="shared" ref="AR785:AR791" si="684">HOUR(AQ785)</f>
        <v>1</v>
      </c>
      <c r="AS785" s="10">
        <f t="shared" ref="AS785:AS791" si="685">MINUTE(AQ785)</f>
        <v>3</v>
      </c>
      <c r="AT785" s="550">
        <v>0</v>
      </c>
      <c r="AU785" s="550">
        <v>0</v>
      </c>
      <c r="AV785" s="550">
        <v>0</v>
      </c>
      <c r="AW785" s="546">
        <f t="shared" ref="AW785:AW791" si="686">HOUR(AV785)</f>
        <v>0</v>
      </c>
      <c r="AX785" s="546">
        <f t="shared" si="620"/>
        <v>0</v>
      </c>
      <c r="AY785" s="550">
        <v>0</v>
      </c>
      <c r="AZ785" s="546">
        <f t="shared" ref="AZ785:AZ791" si="687">HOUR(AY785)</f>
        <v>0</v>
      </c>
      <c r="BA785" s="546">
        <f t="shared" ref="BA785:BA791" si="688">MINUTE(AY785)</f>
        <v>0</v>
      </c>
      <c r="BB785" s="550">
        <v>0</v>
      </c>
      <c r="BC785" s="546">
        <f t="shared" ref="BC785:BC791" si="689">HOUR(BB785)</f>
        <v>0</v>
      </c>
      <c r="BD785" s="546">
        <f t="shared" ref="BD785:BD791" si="690">MINUTE(BB785)</f>
        <v>0</v>
      </c>
      <c r="BE785" s="550">
        <v>0.11805555555555557</v>
      </c>
      <c r="BF785" s="546">
        <f t="shared" si="680"/>
        <v>2</v>
      </c>
      <c r="BG785" s="546">
        <f t="shared" si="681"/>
        <v>50</v>
      </c>
      <c r="BH785" s="550">
        <v>0</v>
      </c>
      <c r="BI785" s="637">
        <f t="shared" ref="BI785:BI827" si="691">HOUR(BH785)</f>
        <v>0</v>
      </c>
      <c r="BJ785" s="637">
        <f t="shared" ref="BJ785:BJ827" si="692">MINUTE(BH785)</f>
        <v>0</v>
      </c>
      <c r="BK785" s="642">
        <f t="shared" si="657"/>
        <v>64.036363636363632</v>
      </c>
    </row>
    <row r="786" spans="1:63" x14ac:dyDescent="0.25">
      <c r="A786" s="581">
        <v>40925</v>
      </c>
      <c r="B786" s="619">
        <v>1</v>
      </c>
      <c r="C786" s="582">
        <v>1</v>
      </c>
      <c r="D786" s="583" t="s">
        <v>309</v>
      </c>
      <c r="E786" s="583" t="s">
        <v>265</v>
      </c>
      <c r="F786" s="526">
        <v>3482</v>
      </c>
      <c r="G786" s="582">
        <v>59</v>
      </c>
      <c r="H786" s="582">
        <v>0</v>
      </c>
      <c r="I786" s="550">
        <v>0.11805555555555557</v>
      </c>
      <c r="J786" s="550">
        <v>0.11805555555555557</v>
      </c>
      <c r="K786" s="160">
        <v>0.16666666666666666</v>
      </c>
      <c r="L786" s="565">
        <f t="shared" si="674"/>
        <v>4.8611111111111091E-2</v>
      </c>
      <c r="M786" s="160">
        <v>0.17708333333333334</v>
      </c>
      <c r="N786" s="565">
        <f t="shared" si="675"/>
        <v>1.0416666666666685E-2</v>
      </c>
      <c r="O786" s="160">
        <v>0.24652777777777779</v>
      </c>
      <c r="P786" s="565">
        <f t="shared" si="676"/>
        <v>6.9444444444444448E-2</v>
      </c>
      <c r="Q786" s="160">
        <v>0.25</v>
      </c>
      <c r="R786" s="160">
        <v>0.3125</v>
      </c>
      <c r="S786" s="9">
        <f t="shared" si="611"/>
        <v>6.25E-2</v>
      </c>
      <c r="T786" s="160">
        <v>0.25</v>
      </c>
      <c r="U786" s="160">
        <v>0.3125</v>
      </c>
      <c r="V786" s="9">
        <f t="shared" si="682"/>
        <v>6.25E-2</v>
      </c>
      <c r="W786" s="160">
        <v>0.42708333333333331</v>
      </c>
      <c r="X786" s="9">
        <f t="shared" si="660"/>
        <v>0.11458333333333331</v>
      </c>
      <c r="Y786" s="160">
        <v>0.29166666666666669</v>
      </c>
      <c r="Z786" s="155">
        <f>Y786-Q786</f>
        <v>4.1666666666666685E-2</v>
      </c>
      <c r="AA786" s="160">
        <v>0.56527777777777777</v>
      </c>
      <c r="AB786" s="565">
        <f t="shared" si="655"/>
        <v>0.27361111111111108</v>
      </c>
      <c r="AC786" s="160">
        <v>0.56527777777777777</v>
      </c>
      <c r="AD786" s="160">
        <v>0.56527777777777777</v>
      </c>
      <c r="AE786" s="9">
        <f t="shared" si="683"/>
        <v>0</v>
      </c>
      <c r="AF786" s="160">
        <v>0.56666666666666665</v>
      </c>
      <c r="AG786" s="160">
        <v>0.56944444444444442</v>
      </c>
      <c r="AH786" s="9">
        <f t="shared" si="677"/>
        <v>2.7777777777777679E-3</v>
      </c>
      <c r="AI786" s="154">
        <f t="shared" si="420"/>
        <v>0</v>
      </c>
      <c r="AJ786" s="154">
        <f t="shared" si="421"/>
        <v>4</v>
      </c>
      <c r="AK786" s="160">
        <v>0.56944444444444442</v>
      </c>
      <c r="AL786" s="160">
        <v>0.57291666666666663</v>
      </c>
      <c r="AM786" s="9">
        <f t="shared" si="634"/>
        <v>3.4722222222222099E-3</v>
      </c>
      <c r="AN786" s="568">
        <f t="shared" si="678"/>
        <v>0.45486111111111105</v>
      </c>
      <c r="AO786" s="10">
        <f t="shared" si="663"/>
        <v>10</v>
      </c>
      <c r="AP786" s="10">
        <f t="shared" si="664"/>
        <v>55</v>
      </c>
      <c r="AQ786" s="565">
        <f t="shared" si="679"/>
        <v>0</v>
      </c>
      <c r="AR786" s="10">
        <f t="shared" si="684"/>
        <v>0</v>
      </c>
      <c r="AS786" s="10">
        <f t="shared" si="685"/>
        <v>0</v>
      </c>
      <c r="AT786" s="550">
        <v>0</v>
      </c>
      <c r="AU786" s="550">
        <v>0</v>
      </c>
      <c r="AV786" s="550">
        <v>0</v>
      </c>
      <c r="AW786" s="546">
        <f t="shared" si="686"/>
        <v>0</v>
      </c>
      <c r="AX786" s="546">
        <f t="shared" si="620"/>
        <v>0</v>
      </c>
      <c r="AY786" s="550">
        <v>0.27361111111111108</v>
      </c>
      <c r="AZ786" s="546">
        <f t="shared" si="687"/>
        <v>6</v>
      </c>
      <c r="BA786" s="546">
        <f t="shared" si="688"/>
        <v>34</v>
      </c>
      <c r="BB786" s="550">
        <v>0</v>
      </c>
      <c r="BC786" s="546">
        <f t="shared" si="689"/>
        <v>0</v>
      </c>
      <c r="BD786" s="546">
        <f t="shared" si="690"/>
        <v>0</v>
      </c>
      <c r="BE786" s="550">
        <v>0</v>
      </c>
      <c r="BF786" s="546">
        <f t="shared" si="680"/>
        <v>0</v>
      </c>
      <c r="BG786" s="546">
        <f t="shared" si="681"/>
        <v>0</v>
      </c>
      <c r="BH786" s="550">
        <v>0</v>
      </c>
      <c r="BI786" s="637">
        <f t="shared" si="691"/>
        <v>0</v>
      </c>
      <c r="BJ786" s="637">
        <f t="shared" si="692"/>
        <v>0</v>
      </c>
      <c r="BK786" s="642">
        <f t="shared" si="657"/>
        <v>59.016949152542374</v>
      </c>
    </row>
    <row r="787" spans="1:63" x14ac:dyDescent="0.25">
      <c r="A787" s="581">
        <v>40925</v>
      </c>
      <c r="B787" s="619">
        <v>1</v>
      </c>
      <c r="C787" s="582">
        <v>5</v>
      </c>
      <c r="D787" s="583" t="s">
        <v>355</v>
      </c>
      <c r="E787" s="583" t="s">
        <v>265</v>
      </c>
      <c r="F787" s="526">
        <v>3460</v>
      </c>
      <c r="G787" s="582">
        <v>59</v>
      </c>
      <c r="H787" s="582">
        <v>0</v>
      </c>
      <c r="I787" s="550">
        <v>0.25</v>
      </c>
      <c r="J787" s="550">
        <v>0.25</v>
      </c>
      <c r="K787" s="160">
        <v>0.41666666666666669</v>
      </c>
      <c r="L787" s="565">
        <f t="shared" si="674"/>
        <v>0.16666666666666669</v>
      </c>
      <c r="M787" s="160">
        <v>0.45833333333333331</v>
      </c>
      <c r="N787" s="565">
        <f t="shared" si="675"/>
        <v>4.166666666666663E-2</v>
      </c>
      <c r="O787" s="160">
        <v>0.4861111111111111</v>
      </c>
      <c r="P787" s="565">
        <f t="shared" si="676"/>
        <v>2.777777777777779E-2</v>
      </c>
      <c r="Q787" s="160">
        <v>0.48958333333333331</v>
      </c>
      <c r="R787" s="160">
        <v>0.54861111111111105</v>
      </c>
      <c r="S787" s="9">
        <f t="shared" si="611"/>
        <v>5.9027777777777735E-2</v>
      </c>
      <c r="T787" s="160">
        <v>0.48958333333333331</v>
      </c>
      <c r="U787" s="160">
        <v>0.54861111111111105</v>
      </c>
      <c r="V787" s="9">
        <f t="shared" si="682"/>
        <v>5.9027777777777735E-2</v>
      </c>
      <c r="W787" s="160">
        <v>0.6</v>
      </c>
      <c r="X787" s="9">
        <f t="shared" si="660"/>
        <v>5.1388888888888928E-2</v>
      </c>
      <c r="Y787" s="160">
        <v>0.60138888888888886</v>
      </c>
      <c r="Z787" s="155">
        <f xml:space="preserve"> Y787 - W787</f>
        <v>1.388888888888884E-3</v>
      </c>
      <c r="AA787" s="160">
        <v>0.68541666666666667</v>
      </c>
      <c r="AB787" s="565">
        <f t="shared" si="655"/>
        <v>8.4027777777777812E-2</v>
      </c>
      <c r="AC787" s="160">
        <v>0.68541666666666667</v>
      </c>
      <c r="AD787" s="160">
        <v>0.68541666666666667</v>
      </c>
      <c r="AE787" s="9">
        <f t="shared" si="683"/>
        <v>0</v>
      </c>
      <c r="AF787" s="160">
        <v>0.69444444444444453</v>
      </c>
      <c r="AG787" s="160">
        <v>0.69791666666666663</v>
      </c>
      <c r="AH787" s="9">
        <f t="shared" si="677"/>
        <v>3.4722222222220989E-3</v>
      </c>
      <c r="AI787" s="154">
        <f t="shared" si="420"/>
        <v>0</v>
      </c>
      <c r="AJ787" s="154">
        <f t="shared" si="421"/>
        <v>5</v>
      </c>
      <c r="AK787" s="160">
        <v>0.69791666666666663</v>
      </c>
      <c r="AL787" s="160">
        <v>0.70138888888888884</v>
      </c>
      <c r="AM787" s="9">
        <f t="shared" si="634"/>
        <v>3.4722222222222099E-3</v>
      </c>
      <c r="AN787" s="568">
        <f t="shared" si="678"/>
        <v>0.45138888888888884</v>
      </c>
      <c r="AO787" s="10">
        <f t="shared" si="663"/>
        <v>10</v>
      </c>
      <c r="AP787" s="10">
        <f t="shared" si="664"/>
        <v>50</v>
      </c>
      <c r="AQ787" s="565">
        <f t="shared" si="679"/>
        <v>5.8333333333333362E-2</v>
      </c>
      <c r="AR787" s="10">
        <f t="shared" si="684"/>
        <v>1</v>
      </c>
      <c r="AS787" s="10">
        <f t="shared" si="685"/>
        <v>24</v>
      </c>
      <c r="AT787" s="550">
        <v>0</v>
      </c>
      <c r="AU787" s="550">
        <v>9.7222222222222224E-3</v>
      </c>
      <c r="AV787" s="550">
        <v>0</v>
      </c>
      <c r="AW787" s="546">
        <f t="shared" si="686"/>
        <v>0</v>
      </c>
      <c r="AX787" s="546">
        <f t="shared" si="620"/>
        <v>0</v>
      </c>
      <c r="AY787" s="550">
        <v>0</v>
      </c>
      <c r="AZ787" s="546">
        <f t="shared" si="687"/>
        <v>0</v>
      </c>
      <c r="BA787" s="546">
        <f t="shared" si="688"/>
        <v>0</v>
      </c>
      <c r="BB787" s="550">
        <v>0</v>
      </c>
      <c r="BC787" s="546">
        <f t="shared" si="689"/>
        <v>0</v>
      </c>
      <c r="BD787" s="546">
        <f t="shared" si="690"/>
        <v>0</v>
      </c>
      <c r="BE787" s="550">
        <v>1.5972222222222224E-2</v>
      </c>
      <c r="BF787" s="546">
        <f t="shared" si="680"/>
        <v>0</v>
      </c>
      <c r="BG787" s="546">
        <f t="shared" si="681"/>
        <v>23</v>
      </c>
      <c r="BH787" s="550">
        <v>0</v>
      </c>
      <c r="BI787" s="637">
        <f t="shared" si="691"/>
        <v>0</v>
      </c>
      <c r="BJ787" s="637">
        <f t="shared" si="692"/>
        <v>0</v>
      </c>
      <c r="BK787" s="642">
        <f t="shared" si="657"/>
        <v>58.644067796610166</v>
      </c>
    </row>
    <row r="788" spans="1:63" x14ac:dyDescent="0.25">
      <c r="A788" s="581">
        <v>40925</v>
      </c>
      <c r="B788" s="619">
        <v>1</v>
      </c>
      <c r="C788" s="582">
        <v>25</v>
      </c>
      <c r="D788" s="583" t="s">
        <v>33</v>
      </c>
      <c r="E788" s="583" t="s">
        <v>273</v>
      </c>
      <c r="F788" s="526">
        <v>3575</v>
      </c>
      <c r="G788" s="582">
        <v>54</v>
      </c>
      <c r="H788" s="582">
        <v>5</v>
      </c>
      <c r="I788" s="550">
        <v>0.5</v>
      </c>
      <c r="J788" s="550">
        <v>0.5</v>
      </c>
      <c r="K788" s="160">
        <v>0.50694444444444442</v>
      </c>
      <c r="L788" s="565">
        <f t="shared" si="674"/>
        <v>6.9444444444444198E-3</v>
      </c>
      <c r="M788" s="160">
        <v>0.52083333333333337</v>
      </c>
      <c r="N788" s="565">
        <f t="shared" si="675"/>
        <v>1.3888888888888951E-2</v>
      </c>
      <c r="O788" s="160">
        <v>0.53819444444444442</v>
      </c>
      <c r="P788" s="565">
        <f t="shared" si="676"/>
        <v>1.7361111111111049E-2</v>
      </c>
      <c r="Q788" s="160">
        <v>0.54166666666666663</v>
      </c>
      <c r="R788" s="160">
        <v>0.57916666666666672</v>
      </c>
      <c r="S788" s="9">
        <f t="shared" si="611"/>
        <v>3.7500000000000089E-2</v>
      </c>
      <c r="T788" s="160">
        <v>0.54166666666666663</v>
      </c>
      <c r="U788" s="160">
        <v>0.57916666666666672</v>
      </c>
      <c r="V788" s="9">
        <f t="shared" si="682"/>
        <v>3.7500000000000089E-2</v>
      </c>
      <c r="W788" s="160">
        <v>0.70833333333333337</v>
      </c>
      <c r="X788" s="9">
        <f t="shared" si="660"/>
        <v>0.12916666666666665</v>
      </c>
      <c r="Y788" s="160">
        <v>0.7104166666666667</v>
      </c>
      <c r="Z788" s="155">
        <f t="shared" ref="Z788:Z851" si="693">Y788-W788</f>
        <v>2.0833333333333259E-3</v>
      </c>
      <c r="AA788" s="160">
        <v>0.77222222222222225</v>
      </c>
      <c r="AB788" s="565">
        <f t="shared" si="655"/>
        <v>6.1805555555555558E-2</v>
      </c>
      <c r="AC788" s="160">
        <v>0.77222222222222225</v>
      </c>
      <c r="AD788" s="160">
        <v>0.77222222222222225</v>
      </c>
      <c r="AE788" s="9">
        <f t="shared" si="683"/>
        <v>0</v>
      </c>
      <c r="AF788" s="160">
        <v>0.77777777777777779</v>
      </c>
      <c r="AG788" s="160">
        <v>0.78125</v>
      </c>
      <c r="AH788" s="9">
        <f t="shared" si="677"/>
        <v>3.4722222222222099E-3</v>
      </c>
      <c r="AI788" s="154">
        <f t="shared" si="420"/>
        <v>0</v>
      </c>
      <c r="AJ788" s="154">
        <f t="shared" si="421"/>
        <v>5</v>
      </c>
      <c r="AK788" s="160">
        <v>0.78125</v>
      </c>
      <c r="AL788" s="160">
        <v>0.78472222222222221</v>
      </c>
      <c r="AM788" s="9">
        <f t="shared" si="634"/>
        <v>3.4722222222222099E-3</v>
      </c>
      <c r="AN788" s="568">
        <f t="shared" si="678"/>
        <v>0.28472222222222221</v>
      </c>
      <c r="AO788" s="10">
        <f t="shared" si="663"/>
        <v>6</v>
      </c>
      <c r="AP788" s="10">
        <f t="shared" si="664"/>
        <v>50</v>
      </c>
      <c r="AQ788" s="565">
        <f t="shared" si="679"/>
        <v>4.791666666666667E-2</v>
      </c>
      <c r="AR788" s="10">
        <f t="shared" si="684"/>
        <v>1</v>
      </c>
      <c r="AS788" s="10">
        <f t="shared" si="685"/>
        <v>9</v>
      </c>
      <c r="AT788" s="550">
        <v>0</v>
      </c>
      <c r="AU788" s="550">
        <v>0</v>
      </c>
      <c r="AV788" s="550">
        <v>0</v>
      </c>
      <c r="AW788" s="546">
        <f t="shared" si="686"/>
        <v>0</v>
      </c>
      <c r="AX788" s="546">
        <f t="shared" si="620"/>
        <v>0</v>
      </c>
      <c r="AY788" s="550">
        <v>0</v>
      </c>
      <c r="AZ788" s="546">
        <f t="shared" si="687"/>
        <v>0</v>
      </c>
      <c r="BA788" s="546">
        <f t="shared" si="688"/>
        <v>0</v>
      </c>
      <c r="BB788" s="550">
        <v>0</v>
      </c>
      <c r="BC788" s="546">
        <f t="shared" si="689"/>
        <v>0</v>
      </c>
      <c r="BD788" s="546">
        <f t="shared" si="690"/>
        <v>0</v>
      </c>
      <c r="BE788" s="550">
        <v>1.3888888888888888E-2</v>
      </c>
      <c r="BF788" s="546">
        <f t="shared" si="680"/>
        <v>0</v>
      </c>
      <c r="BG788" s="546">
        <f t="shared" si="681"/>
        <v>20</v>
      </c>
      <c r="BH788" s="550">
        <v>0</v>
      </c>
      <c r="BI788" s="637">
        <f t="shared" si="691"/>
        <v>0</v>
      </c>
      <c r="BJ788" s="637">
        <f t="shared" si="692"/>
        <v>0</v>
      </c>
      <c r="BK788" s="642">
        <f t="shared" si="657"/>
        <v>66.203703703703709</v>
      </c>
    </row>
    <row r="789" spans="1:63" x14ac:dyDescent="0.25">
      <c r="A789" s="581">
        <v>40925</v>
      </c>
      <c r="B789" s="619">
        <v>1</v>
      </c>
      <c r="C789" s="582">
        <v>26</v>
      </c>
      <c r="D789" s="583" t="s">
        <v>33</v>
      </c>
      <c r="E789" s="583" t="s">
        <v>574</v>
      </c>
      <c r="F789" s="526">
        <v>3692</v>
      </c>
      <c r="G789" s="582">
        <v>58</v>
      </c>
      <c r="H789" s="582">
        <v>1</v>
      </c>
      <c r="I789" s="550">
        <v>0.51041666666666663</v>
      </c>
      <c r="J789" s="550">
        <v>0.51041666666666663</v>
      </c>
      <c r="K789" s="160">
        <v>0.72222222222222221</v>
      </c>
      <c r="L789" s="565">
        <f t="shared" si="674"/>
        <v>0.21180555555555558</v>
      </c>
      <c r="M789" s="160">
        <v>0.74305555555555547</v>
      </c>
      <c r="N789" s="565">
        <f t="shared" si="675"/>
        <v>2.0833333333333259E-2</v>
      </c>
      <c r="O789" s="160">
        <v>0.77083333333333337</v>
      </c>
      <c r="P789" s="565">
        <f t="shared" si="676"/>
        <v>2.7777777777777901E-2</v>
      </c>
      <c r="Q789" s="160">
        <v>0.7715277777777777</v>
      </c>
      <c r="R789" s="160">
        <v>0.80902777777777779</v>
      </c>
      <c r="S789" s="9">
        <f t="shared" si="611"/>
        <v>3.7500000000000089E-2</v>
      </c>
      <c r="T789" s="160">
        <v>0.7715277777777777</v>
      </c>
      <c r="U789" s="160">
        <v>0.80902777777777779</v>
      </c>
      <c r="V789" s="9">
        <f t="shared" si="682"/>
        <v>3.7500000000000089E-2</v>
      </c>
      <c r="W789" s="160">
        <v>0.81944444444444453</v>
      </c>
      <c r="X789" s="9">
        <f t="shared" si="660"/>
        <v>1.0416666666666741E-2</v>
      </c>
      <c r="Y789" s="160">
        <v>0.82638888888888884</v>
      </c>
      <c r="Z789" s="155">
        <f t="shared" si="693"/>
        <v>6.9444444444443088E-3</v>
      </c>
      <c r="AA789" s="160">
        <v>0.9472222222222223</v>
      </c>
      <c r="AB789" s="565">
        <f t="shared" si="655"/>
        <v>0.12083333333333346</v>
      </c>
      <c r="AC789" s="160">
        <v>0.9472222222222223</v>
      </c>
      <c r="AD789" s="160">
        <v>0.9472222222222223</v>
      </c>
      <c r="AE789" s="9">
        <f t="shared" si="683"/>
        <v>0</v>
      </c>
      <c r="AF789" s="160">
        <v>0.95486111111111116</v>
      </c>
      <c r="AG789" s="160">
        <v>0.95833333333333337</v>
      </c>
      <c r="AH789" s="9">
        <f t="shared" si="677"/>
        <v>3.4722222222222099E-3</v>
      </c>
      <c r="AI789" s="154">
        <f t="shared" si="420"/>
        <v>0</v>
      </c>
      <c r="AJ789" s="154">
        <f t="shared" si="421"/>
        <v>5</v>
      </c>
      <c r="AK789" s="160">
        <v>0.95833333333333337</v>
      </c>
      <c r="AL789" s="160">
        <v>0.96180555555555547</v>
      </c>
      <c r="AM789" s="9">
        <f t="shared" si="634"/>
        <v>3.4722222222220989E-3</v>
      </c>
      <c r="AN789" s="568">
        <f t="shared" si="678"/>
        <v>0.45138888888888884</v>
      </c>
      <c r="AO789" s="10">
        <f t="shared" si="663"/>
        <v>10</v>
      </c>
      <c r="AP789" s="10">
        <f t="shared" si="664"/>
        <v>50</v>
      </c>
      <c r="AQ789" s="565">
        <f t="shared" si="679"/>
        <v>6.2500000000000125E-2</v>
      </c>
      <c r="AR789" s="10">
        <f t="shared" si="684"/>
        <v>1</v>
      </c>
      <c r="AS789" s="10">
        <f t="shared" si="685"/>
        <v>30</v>
      </c>
      <c r="AT789" s="550">
        <v>0</v>
      </c>
      <c r="AU789" s="550">
        <v>4.1666666666666664E-2</v>
      </c>
      <c r="AV789" s="550">
        <v>0</v>
      </c>
      <c r="AW789" s="546">
        <f t="shared" si="686"/>
        <v>0</v>
      </c>
      <c r="AX789" s="546">
        <f t="shared" si="620"/>
        <v>0</v>
      </c>
      <c r="AY789" s="550">
        <v>0</v>
      </c>
      <c r="AZ789" s="546">
        <f t="shared" si="687"/>
        <v>0</v>
      </c>
      <c r="BA789" s="546">
        <f t="shared" si="688"/>
        <v>0</v>
      </c>
      <c r="BB789" s="550">
        <v>0</v>
      </c>
      <c r="BC789" s="546">
        <f t="shared" si="689"/>
        <v>0</v>
      </c>
      <c r="BD789" s="546">
        <f t="shared" si="690"/>
        <v>0</v>
      </c>
      <c r="BE789" s="550">
        <v>1.6666666666666666E-2</v>
      </c>
      <c r="BF789" s="546">
        <f t="shared" si="680"/>
        <v>0</v>
      </c>
      <c r="BG789" s="546">
        <f t="shared" si="681"/>
        <v>24</v>
      </c>
      <c r="BH789" s="550">
        <v>0</v>
      </c>
      <c r="BI789" s="637">
        <f t="shared" si="691"/>
        <v>0</v>
      </c>
      <c r="BJ789" s="637">
        <f t="shared" si="692"/>
        <v>0</v>
      </c>
      <c r="BK789" s="642">
        <f t="shared" si="657"/>
        <v>63.655172413793103</v>
      </c>
    </row>
    <row r="790" spans="1:63" x14ac:dyDescent="0.25">
      <c r="A790" s="581">
        <v>40925</v>
      </c>
      <c r="B790" s="619">
        <v>1</v>
      </c>
      <c r="C790" s="582">
        <v>3</v>
      </c>
      <c r="D790" s="583" t="s">
        <v>224</v>
      </c>
      <c r="E790" s="583" t="s">
        <v>572</v>
      </c>
      <c r="F790" s="526">
        <v>3516</v>
      </c>
      <c r="G790" s="582">
        <v>57</v>
      </c>
      <c r="H790" s="582">
        <v>2</v>
      </c>
      <c r="I790" s="550">
        <v>0.63541666666666663</v>
      </c>
      <c r="J790" s="550">
        <v>0.63541666666666663</v>
      </c>
      <c r="K790" s="160">
        <v>0.81597222222222221</v>
      </c>
      <c r="L790" s="565">
        <f t="shared" si="674"/>
        <v>0.18055555555555558</v>
      </c>
      <c r="M790" s="160">
        <v>0.83333333333333337</v>
      </c>
      <c r="N790" s="565">
        <f t="shared" si="675"/>
        <v>1.736111111111116E-2</v>
      </c>
      <c r="O790" s="160">
        <v>0.86111111111111116</v>
      </c>
      <c r="P790" s="565">
        <f t="shared" si="676"/>
        <v>2.777777777777779E-2</v>
      </c>
      <c r="Q790" s="160">
        <v>0.87152777777777779</v>
      </c>
      <c r="R790" s="160">
        <v>1.0208333333333333</v>
      </c>
      <c r="S790" s="9">
        <f t="shared" si="611"/>
        <v>0.14930555555555547</v>
      </c>
      <c r="T790" s="160">
        <v>0.87152777777777779</v>
      </c>
      <c r="U790" s="160">
        <v>1.0208333333333333</v>
      </c>
      <c r="V790" s="9">
        <f t="shared" si="682"/>
        <v>0.14930555555555547</v>
      </c>
      <c r="W790" s="160">
        <v>1.0229166666666667</v>
      </c>
      <c r="X790" s="9">
        <f t="shared" si="660"/>
        <v>2.083333333333437E-3</v>
      </c>
      <c r="Y790" s="160">
        <v>1.0243055555555556</v>
      </c>
      <c r="Z790" s="155">
        <f t="shared" si="693"/>
        <v>1.388888888888884E-3</v>
      </c>
      <c r="AA790" s="160">
        <v>1.1902777777777778</v>
      </c>
      <c r="AB790" s="565">
        <f t="shared" si="655"/>
        <v>0.16597222222222219</v>
      </c>
      <c r="AC790" s="160">
        <v>1.1902777777777778</v>
      </c>
      <c r="AD790" s="160">
        <v>1.1902777777777778</v>
      </c>
      <c r="AE790" s="9">
        <f t="shared" si="683"/>
        <v>0</v>
      </c>
      <c r="AF790" s="160">
        <v>1.1979166666666667</v>
      </c>
      <c r="AG790" s="160">
        <v>1.2013888888888888</v>
      </c>
      <c r="AH790" s="9">
        <f t="shared" si="677"/>
        <v>3.4722222222220989E-3</v>
      </c>
      <c r="AI790" s="154">
        <f t="shared" si="420"/>
        <v>0</v>
      </c>
      <c r="AJ790" s="154">
        <f t="shared" si="421"/>
        <v>5</v>
      </c>
      <c r="AK790" s="160">
        <v>1.2013888888888888</v>
      </c>
      <c r="AL790" s="160">
        <v>1.2048611111111112</v>
      </c>
      <c r="AM790" s="9">
        <f t="shared" si="634"/>
        <v>3.4722222222223209E-3</v>
      </c>
      <c r="AN790" s="568">
        <f t="shared" si="678"/>
        <v>0.56944444444444453</v>
      </c>
      <c r="AO790" s="10">
        <f t="shared" si="663"/>
        <v>13</v>
      </c>
      <c r="AP790" s="10">
        <f t="shared" si="664"/>
        <v>40</v>
      </c>
      <c r="AQ790" s="565">
        <f>AB790-(AT790+AU790+AV790+AY790+BB790+BE790 + BH790)</f>
        <v>6.0416666666666632E-2</v>
      </c>
      <c r="AR790" s="10">
        <f t="shared" si="684"/>
        <v>1</v>
      </c>
      <c r="AS790" s="10">
        <f t="shared" si="685"/>
        <v>27</v>
      </c>
      <c r="AT790" s="550">
        <v>0</v>
      </c>
      <c r="AU790" s="550">
        <v>0</v>
      </c>
      <c r="AV790" s="550">
        <v>0</v>
      </c>
      <c r="AW790" s="546">
        <f t="shared" si="686"/>
        <v>0</v>
      </c>
      <c r="AX790" s="546">
        <f t="shared" si="620"/>
        <v>0</v>
      </c>
      <c r="AY790" s="550">
        <v>0</v>
      </c>
      <c r="AZ790" s="546">
        <f t="shared" si="687"/>
        <v>0</v>
      </c>
      <c r="BA790" s="546">
        <f t="shared" si="688"/>
        <v>0</v>
      </c>
      <c r="BB790" s="550">
        <v>0</v>
      </c>
      <c r="BC790" s="546">
        <f t="shared" si="689"/>
        <v>0</v>
      </c>
      <c r="BD790" s="546">
        <f t="shared" si="690"/>
        <v>0</v>
      </c>
      <c r="BE790" s="550">
        <v>0</v>
      </c>
      <c r="BF790" s="546">
        <f t="shared" si="680"/>
        <v>0</v>
      </c>
      <c r="BG790" s="546">
        <f t="shared" si="681"/>
        <v>0</v>
      </c>
      <c r="BH790" s="550">
        <v>0.10555555555555556</v>
      </c>
      <c r="BI790" s="637">
        <f t="shared" si="691"/>
        <v>2</v>
      </c>
      <c r="BJ790" s="637">
        <f t="shared" si="692"/>
        <v>32</v>
      </c>
      <c r="BK790" s="642">
        <f t="shared" si="657"/>
        <v>61.684210526315788</v>
      </c>
    </row>
    <row r="791" spans="1:63" x14ac:dyDescent="0.25">
      <c r="A791" s="581">
        <v>40925</v>
      </c>
      <c r="B791" s="619">
        <v>1</v>
      </c>
      <c r="C791" s="582">
        <v>10</v>
      </c>
      <c r="D791" s="583" t="s">
        <v>243</v>
      </c>
      <c r="E791" s="583" t="s">
        <v>260</v>
      </c>
      <c r="F791" s="526">
        <v>3830</v>
      </c>
      <c r="G791" s="582">
        <v>58</v>
      </c>
      <c r="H791" s="582">
        <v>1</v>
      </c>
      <c r="I791" s="550">
        <v>0.80555555555555547</v>
      </c>
      <c r="J791" s="550">
        <v>0.80555555555555547</v>
      </c>
      <c r="K791" s="160">
        <v>0.8125</v>
      </c>
      <c r="L791" s="565">
        <f t="shared" si="674"/>
        <v>6.9444444444445308E-3</v>
      </c>
      <c r="M791" s="160">
        <v>0.81944444444444453</v>
      </c>
      <c r="N791" s="565">
        <f t="shared" si="675"/>
        <v>6.9444444444445308E-3</v>
      </c>
      <c r="O791" s="160">
        <v>1.09375</v>
      </c>
      <c r="P791" s="565">
        <f t="shared" si="676"/>
        <v>0.27430555555555547</v>
      </c>
      <c r="Q791" s="160">
        <v>1.0972222222222221</v>
      </c>
      <c r="R791" s="160">
        <v>1.1215277777777779</v>
      </c>
      <c r="S791" s="9">
        <f t="shared" si="611"/>
        <v>2.4305555555555802E-2</v>
      </c>
      <c r="T791" s="160">
        <v>1.0972222222222221</v>
      </c>
      <c r="U791" s="160">
        <v>1.1215277777777779</v>
      </c>
      <c r="V791" s="9">
        <f t="shared" si="682"/>
        <v>2.4305555555555802E-2</v>
      </c>
      <c r="W791" s="160">
        <v>1.1590277777777778</v>
      </c>
      <c r="X791" s="9">
        <f t="shared" si="660"/>
        <v>3.7499999999999867E-2</v>
      </c>
      <c r="Y791" s="160">
        <v>1.1597222222222221</v>
      </c>
      <c r="Z791" s="155">
        <f t="shared" si="693"/>
        <v>6.9444444444433095E-4</v>
      </c>
      <c r="AA791" s="160">
        <v>1.2416666666666667</v>
      </c>
      <c r="AB791" s="565">
        <f t="shared" si="655"/>
        <v>8.1944444444444597E-2</v>
      </c>
      <c r="AC791" s="160">
        <v>1.2416666666666667</v>
      </c>
      <c r="AD791" s="160">
        <v>1.2416666666666667</v>
      </c>
      <c r="AE791" s="9">
        <f t="shared" si="683"/>
        <v>0</v>
      </c>
      <c r="AF791" s="160">
        <v>1.2465277777777779</v>
      </c>
      <c r="AG791" s="160">
        <v>1.2486111111111111</v>
      </c>
      <c r="AH791" s="9">
        <f t="shared" si="677"/>
        <v>2.0833333333332149E-3</v>
      </c>
      <c r="AI791" s="154">
        <f t="shared" si="420"/>
        <v>0</v>
      </c>
      <c r="AJ791" s="154">
        <f t="shared" si="421"/>
        <v>3</v>
      </c>
      <c r="AK791" s="160">
        <v>1.2486111111111111</v>
      </c>
      <c r="AL791" s="160">
        <v>1.25</v>
      </c>
      <c r="AM791" s="9">
        <f t="shared" si="634"/>
        <v>1.388888888888884E-3</v>
      </c>
      <c r="AN791" s="568">
        <f t="shared" si="678"/>
        <v>0.44444444444444453</v>
      </c>
      <c r="AO791" s="10">
        <f t="shared" si="663"/>
        <v>10</v>
      </c>
      <c r="AP791" s="10">
        <f t="shared" si="664"/>
        <v>40</v>
      </c>
      <c r="AQ791" s="565">
        <f t="shared" ref="AQ791:AQ814" si="694">AB791-(AT791+AU791+AV791+AY791+BB791+BE791)</f>
        <v>6.8055555555555702E-2</v>
      </c>
      <c r="AR791" s="10">
        <f t="shared" si="684"/>
        <v>1</v>
      </c>
      <c r="AS791" s="10">
        <f t="shared" si="685"/>
        <v>38</v>
      </c>
      <c r="AT791" s="550">
        <v>0</v>
      </c>
      <c r="AU791" s="550">
        <v>7.6388888888888886E-3</v>
      </c>
      <c r="AV791" s="550">
        <v>0</v>
      </c>
      <c r="AW791" s="546">
        <f t="shared" si="686"/>
        <v>0</v>
      </c>
      <c r="AX791" s="546">
        <f t="shared" si="620"/>
        <v>0</v>
      </c>
      <c r="AY791" s="550">
        <v>0</v>
      </c>
      <c r="AZ791" s="546">
        <f t="shared" si="687"/>
        <v>0</v>
      </c>
      <c r="BA791" s="546">
        <f t="shared" si="688"/>
        <v>0</v>
      </c>
      <c r="BB791" s="550">
        <v>0</v>
      </c>
      <c r="BC791" s="546">
        <f t="shared" si="689"/>
        <v>0</v>
      </c>
      <c r="BD791" s="546">
        <f t="shared" si="690"/>
        <v>0</v>
      </c>
      <c r="BE791" s="550">
        <v>6.2499999999999995E-3</v>
      </c>
      <c r="BF791" s="546">
        <f t="shared" si="680"/>
        <v>0</v>
      </c>
      <c r="BG791" s="546">
        <f t="shared" si="681"/>
        <v>9</v>
      </c>
      <c r="BH791" s="550">
        <v>0</v>
      </c>
      <c r="BI791" s="637">
        <f t="shared" si="691"/>
        <v>0</v>
      </c>
      <c r="BJ791" s="637">
        <f t="shared" si="692"/>
        <v>0</v>
      </c>
      <c r="BK791" s="642">
        <f t="shared" si="657"/>
        <v>66.034482758620683</v>
      </c>
    </row>
    <row r="792" spans="1:63" x14ac:dyDescent="0.25">
      <c r="A792" s="581">
        <v>40926</v>
      </c>
      <c r="B792" s="619">
        <v>1</v>
      </c>
      <c r="C792" s="582">
        <v>3</v>
      </c>
      <c r="D792" s="583" t="s">
        <v>480</v>
      </c>
      <c r="E792" s="583" t="s">
        <v>276</v>
      </c>
      <c r="F792" s="526">
        <v>3588.24</v>
      </c>
      <c r="G792" s="582">
        <v>58</v>
      </c>
      <c r="H792" s="582">
        <v>1</v>
      </c>
      <c r="I792" s="550">
        <v>7.2916666666666671E-2</v>
      </c>
      <c r="J792" s="550">
        <v>7.2916666666666671E-2</v>
      </c>
      <c r="K792" s="160">
        <v>0.2986111111111111</v>
      </c>
      <c r="L792" s="565">
        <f t="shared" si="674"/>
        <v>0.22569444444444442</v>
      </c>
      <c r="M792" s="160">
        <v>0.3</v>
      </c>
      <c r="N792" s="565">
        <f t="shared" si="675"/>
        <v>1.388888888888884E-3</v>
      </c>
      <c r="O792" s="160">
        <v>0.31944444444444448</v>
      </c>
      <c r="P792" s="565">
        <f t="shared" si="676"/>
        <v>1.9444444444444486E-2</v>
      </c>
      <c r="Q792" s="160">
        <v>0.32291666666666669</v>
      </c>
      <c r="R792" s="160">
        <v>0.37152777777777773</v>
      </c>
      <c r="S792" s="9">
        <f t="shared" si="611"/>
        <v>4.8611111111111049E-2</v>
      </c>
      <c r="T792" s="160">
        <v>0.32291666666666669</v>
      </c>
      <c r="U792" s="160">
        <v>0.37152777777777773</v>
      </c>
      <c r="V792" s="9">
        <f t="shared" si="682"/>
        <v>4.8611111111111049E-2</v>
      </c>
      <c r="W792" s="160">
        <v>0.375</v>
      </c>
      <c r="X792" s="9">
        <f t="shared" si="660"/>
        <v>3.4722222222222654E-3</v>
      </c>
      <c r="Y792" s="160">
        <v>0.38055555555555554</v>
      </c>
      <c r="Z792" s="155">
        <f t="shared" si="693"/>
        <v>5.5555555555555358E-3</v>
      </c>
      <c r="AA792" s="160">
        <v>0.53125</v>
      </c>
      <c r="AB792" s="565">
        <f t="shared" si="655"/>
        <v>0.15069444444444446</v>
      </c>
      <c r="AC792" s="160">
        <v>0.53125</v>
      </c>
      <c r="AD792" s="160">
        <v>0.53125</v>
      </c>
      <c r="AE792" s="9">
        <f t="shared" si="683"/>
        <v>0</v>
      </c>
      <c r="AF792" s="160">
        <v>0.54166666666666663</v>
      </c>
      <c r="AG792" s="160">
        <v>0.59375</v>
      </c>
      <c r="AH792" s="9">
        <f t="shared" si="677"/>
        <v>5.208333333333337E-2</v>
      </c>
      <c r="AI792" s="154">
        <f t="shared" si="420"/>
        <v>1</v>
      </c>
      <c r="AJ792" s="154">
        <f t="shared" si="421"/>
        <v>15</v>
      </c>
      <c r="AK792" s="160">
        <v>0.59375</v>
      </c>
      <c r="AL792" s="160">
        <v>0.59375</v>
      </c>
      <c r="AM792" s="9">
        <f t="shared" ref="AM792:AM827" si="695">AL792-AK792</f>
        <v>0</v>
      </c>
      <c r="AN792" s="568">
        <f t="shared" si="678"/>
        <v>0.52083333333333337</v>
      </c>
      <c r="AO792" s="10">
        <f t="shared" ref="AO792:AO803" si="696">HOUR(AN792)</f>
        <v>12</v>
      </c>
      <c r="AP792" s="10">
        <f t="shared" ref="AP792:AP803" si="697">MINUTE(AN792)</f>
        <v>30</v>
      </c>
      <c r="AQ792" s="565">
        <f t="shared" si="694"/>
        <v>5.763888888888892E-2</v>
      </c>
      <c r="AR792" s="10">
        <f t="shared" ref="AR792:AR803" si="698">HOUR(AQ792)</f>
        <v>1</v>
      </c>
      <c r="AS792" s="10">
        <f t="shared" ref="AS792:AS803" si="699">MINUTE(AQ792)</f>
        <v>23</v>
      </c>
      <c r="AT792" s="550">
        <v>0</v>
      </c>
      <c r="AU792" s="550">
        <v>9.0277777777777787E-3</v>
      </c>
      <c r="AV792" s="550">
        <v>0</v>
      </c>
      <c r="AW792" s="546">
        <f t="shared" ref="AW792:AW803" si="700">HOUR(AV792)</f>
        <v>0</v>
      </c>
      <c r="AX792" s="546">
        <f t="shared" si="620"/>
        <v>0</v>
      </c>
      <c r="AY792" s="550">
        <v>0</v>
      </c>
      <c r="AZ792" s="546">
        <f t="shared" ref="AZ792:AZ803" si="701">HOUR(AY792)</f>
        <v>0</v>
      </c>
      <c r="BA792" s="546">
        <f t="shared" ref="BA792:BA803" si="702">MINUTE(AY792)</f>
        <v>0</v>
      </c>
      <c r="BB792" s="550">
        <v>0</v>
      </c>
      <c r="BC792" s="546">
        <f t="shared" ref="BC792:BC803" si="703">HOUR(BB792)</f>
        <v>0</v>
      </c>
      <c r="BD792" s="546">
        <f t="shared" ref="BD792:BD803" si="704">MINUTE(BB792)</f>
        <v>0</v>
      </c>
      <c r="BE792" s="550">
        <v>8.4027777777777771E-2</v>
      </c>
      <c r="BF792" s="546">
        <f t="shared" ref="BF792:BF803" si="705">HOUR(BE792)</f>
        <v>2</v>
      </c>
      <c r="BG792" s="546">
        <f t="shared" ref="BG792:BG803" si="706">MINUTE(BE792)</f>
        <v>1</v>
      </c>
      <c r="BH792" s="550">
        <v>0</v>
      </c>
      <c r="BI792" s="637">
        <f t="shared" si="691"/>
        <v>0</v>
      </c>
      <c r="BJ792" s="637">
        <f t="shared" si="692"/>
        <v>0</v>
      </c>
      <c r="BK792" s="642">
        <f t="shared" si="657"/>
        <v>61.866206896551724</v>
      </c>
    </row>
    <row r="793" spans="1:63" x14ac:dyDescent="0.25">
      <c r="A793" s="581">
        <v>40926</v>
      </c>
      <c r="B793" s="619">
        <v>1</v>
      </c>
      <c r="C793" s="582">
        <v>2</v>
      </c>
      <c r="D793" s="583" t="s">
        <v>264</v>
      </c>
      <c r="E793" s="583" t="s">
        <v>265</v>
      </c>
      <c r="F793" s="526">
        <v>3694.72</v>
      </c>
      <c r="G793" s="582">
        <v>56</v>
      </c>
      <c r="H793" s="582">
        <v>3</v>
      </c>
      <c r="I793" s="550">
        <v>0.1875</v>
      </c>
      <c r="J793" s="550">
        <v>0.1875</v>
      </c>
      <c r="K793" s="160">
        <v>0.3298611111111111</v>
      </c>
      <c r="L793" s="565">
        <f t="shared" si="674"/>
        <v>0.1423611111111111</v>
      </c>
      <c r="M793" s="160">
        <v>0.3298611111111111</v>
      </c>
      <c r="N793" s="565">
        <f t="shared" si="675"/>
        <v>0</v>
      </c>
      <c r="O793" s="160">
        <v>0.34722222222222227</v>
      </c>
      <c r="P793" s="565">
        <f t="shared" si="676"/>
        <v>1.736111111111116E-2</v>
      </c>
      <c r="Q793" s="160">
        <v>0.3923611111111111</v>
      </c>
      <c r="R793" s="160">
        <v>0.46319444444444446</v>
      </c>
      <c r="S793" s="9">
        <f t="shared" si="611"/>
        <v>7.0833333333333359E-2</v>
      </c>
      <c r="T793" s="160">
        <v>0.3923611111111111</v>
      </c>
      <c r="U793" s="160">
        <v>0.46319444444444446</v>
      </c>
      <c r="V793" s="9">
        <f t="shared" si="682"/>
        <v>7.0833333333333359E-2</v>
      </c>
      <c r="W793" s="160">
        <v>0.60069444444444442</v>
      </c>
      <c r="X793" s="9">
        <f t="shared" si="660"/>
        <v>0.13749999999999996</v>
      </c>
      <c r="Y793" s="160">
        <v>0.6020833333333333</v>
      </c>
      <c r="Z793" s="155">
        <f t="shared" si="693"/>
        <v>1.388888888888884E-3</v>
      </c>
      <c r="AA793" s="160">
        <v>0.73749999999999993</v>
      </c>
      <c r="AB793" s="565">
        <f t="shared" si="655"/>
        <v>0.13541666666666663</v>
      </c>
      <c r="AC793" s="160">
        <v>0.73749999999999993</v>
      </c>
      <c r="AD793" s="160">
        <v>0.73749999999999993</v>
      </c>
      <c r="AE793" s="9">
        <f t="shared" si="683"/>
        <v>0</v>
      </c>
      <c r="AF793" s="160">
        <v>0.75</v>
      </c>
      <c r="AG793" s="160">
        <v>0.77083333333333337</v>
      </c>
      <c r="AH793" s="9">
        <f t="shared" si="677"/>
        <v>2.083333333333337E-2</v>
      </c>
      <c r="AI793" s="154">
        <f t="shared" ref="AI793:AI803" si="707">HOUR(AH793)</f>
        <v>0</v>
      </c>
      <c r="AJ793" s="154">
        <f t="shared" ref="AJ793:AJ803" si="708">MINUTE(AH793)</f>
        <v>30</v>
      </c>
      <c r="AK793" s="160">
        <v>0.77083333333333337</v>
      </c>
      <c r="AL793" s="160">
        <v>0.77083333333333337</v>
      </c>
      <c r="AM793" s="9">
        <f t="shared" si="695"/>
        <v>0</v>
      </c>
      <c r="AN793" s="568">
        <f t="shared" si="678"/>
        <v>0.58333333333333337</v>
      </c>
      <c r="AO793" s="10">
        <f t="shared" si="696"/>
        <v>14</v>
      </c>
      <c r="AP793" s="10">
        <f t="shared" si="697"/>
        <v>0</v>
      </c>
      <c r="AQ793" s="565">
        <f t="shared" si="694"/>
        <v>3.8194444444444406E-2</v>
      </c>
      <c r="AR793" s="10">
        <f t="shared" si="698"/>
        <v>0</v>
      </c>
      <c r="AS793" s="10">
        <f t="shared" si="699"/>
        <v>55</v>
      </c>
      <c r="AT793" s="550">
        <v>0</v>
      </c>
      <c r="AU793" s="550">
        <v>0</v>
      </c>
      <c r="AV793" s="550">
        <v>0</v>
      </c>
      <c r="AW793" s="546">
        <f t="shared" si="700"/>
        <v>0</v>
      </c>
      <c r="AX793" s="546">
        <f t="shared" si="620"/>
        <v>0</v>
      </c>
      <c r="AY793" s="550">
        <v>0</v>
      </c>
      <c r="AZ793" s="546">
        <f t="shared" si="701"/>
        <v>0</v>
      </c>
      <c r="BA793" s="546">
        <f t="shared" si="702"/>
        <v>0</v>
      </c>
      <c r="BB793" s="550">
        <v>0</v>
      </c>
      <c r="BC793" s="546">
        <f t="shared" si="703"/>
        <v>0</v>
      </c>
      <c r="BD793" s="546">
        <f t="shared" si="704"/>
        <v>0</v>
      </c>
      <c r="BE793" s="550">
        <v>9.7222222222222224E-2</v>
      </c>
      <c r="BF793" s="546">
        <f t="shared" si="705"/>
        <v>2</v>
      </c>
      <c r="BG793" s="546">
        <f t="shared" si="706"/>
        <v>20</v>
      </c>
      <c r="BH793" s="550">
        <v>0</v>
      </c>
      <c r="BI793" s="637">
        <f t="shared" si="691"/>
        <v>0</v>
      </c>
      <c r="BJ793" s="637">
        <f t="shared" si="692"/>
        <v>0</v>
      </c>
      <c r="BK793" s="642">
        <f t="shared" si="657"/>
        <v>65.977142857142852</v>
      </c>
    </row>
    <row r="794" spans="1:63" x14ac:dyDescent="0.25">
      <c r="A794" s="581">
        <v>40926</v>
      </c>
      <c r="B794" s="619">
        <v>1</v>
      </c>
      <c r="C794" s="582">
        <v>27</v>
      </c>
      <c r="D794" s="583" t="s">
        <v>33</v>
      </c>
      <c r="E794" s="583" t="s">
        <v>574</v>
      </c>
      <c r="F794" s="526">
        <v>3723.48</v>
      </c>
      <c r="G794" s="582">
        <v>58</v>
      </c>
      <c r="H794" s="582">
        <v>1</v>
      </c>
      <c r="I794" s="550">
        <v>0.30208333333333331</v>
      </c>
      <c r="J794" s="550">
        <v>0.30208333333333331</v>
      </c>
      <c r="K794" s="160">
        <v>0.65625</v>
      </c>
      <c r="L794" s="565">
        <f t="shared" si="674"/>
        <v>0.35416666666666669</v>
      </c>
      <c r="M794" s="160">
        <v>0.65625</v>
      </c>
      <c r="N794" s="565">
        <f t="shared" si="675"/>
        <v>0</v>
      </c>
      <c r="O794" s="160">
        <v>0.67152777777777783</v>
      </c>
      <c r="P794" s="565">
        <f t="shared" si="676"/>
        <v>1.5277777777777835E-2</v>
      </c>
      <c r="Q794" s="160">
        <v>0.67361111111111116</v>
      </c>
      <c r="R794" s="160">
        <v>0.69791666666666663</v>
      </c>
      <c r="S794" s="9">
        <f t="shared" si="611"/>
        <v>2.4305555555555469E-2</v>
      </c>
      <c r="T794" s="160">
        <v>0.67361111111111116</v>
      </c>
      <c r="U794" s="160">
        <v>0.69791666666666663</v>
      </c>
      <c r="V794" s="9">
        <f t="shared" si="682"/>
        <v>2.4305555555555469E-2</v>
      </c>
      <c r="W794" s="160">
        <v>0.77083333333333337</v>
      </c>
      <c r="X794" s="9">
        <f t="shared" si="660"/>
        <v>7.2916666666666741E-2</v>
      </c>
      <c r="Y794" s="160">
        <v>0.77986111111111101</v>
      </c>
      <c r="Z794" s="155">
        <f t="shared" si="693"/>
        <v>9.0277777777776347E-3</v>
      </c>
      <c r="AA794" s="160">
        <v>0.89097222222222217</v>
      </c>
      <c r="AB794" s="565">
        <f t="shared" si="655"/>
        <v>0.11111111111111116</v>
      </c>
      <c r="AC794" s="160">
        <v>0.89097222222222217</v>
      </c>
      <c r="AD794" s="160">
        <v>0.89097222222222217</v>
      </c>
      <c r="AE794" s="9">
        <f t="shared" si="683"/>
        <v>0</v>
      </c>
      <c r="AF794" s="160">
        <v>0.89444444444444438</v>
      </c>
      <c r="AG794" s="160">
        <v>0.89583333333333337</v>
      </c>
      <c r="AH794" s="9">
        <f t="shared" si="677"/>
        <v>1.388888888888995E-3</v>
      </c>
      <c r="AI794" s="154">
        <f t="shared" si="707"/>
        <v>0</v>
      </c>
      <c r="AJ794" s="154">
        <f t="shared" si="708"/>
        <v>2</v>
      </c>
      <c r="AK794" s="160">
        <v>0.89583333333333337</v>
      </c>
      <c r="AL794" s="160">
        <v>0.89583333333333337</v>
      </c>
      <c r="AM794" s="9">
        <f t="shared" si="695"/>
        <v>0</v>
      </c>
      <c r="AN794" s="568">
        <f t="shared" si="678"/>
        <v>0.59375</v>
      </c>
      <c r="AO794" s="10">
        <f t="shared" si="696"/>
        <v>14</v>
      </c>
      <c r="AP794" s="10">
        <f t="shared" si="697"/>
        <v>15</v>
      </c>
      <c r="AQ794" s="565">
        <f t="shared" si="694"/>
        <v>5.3472222222222275E-2</v>
      </c>
      <c r="AR794" s="10">
        <f t="shared" si="698"/>
        <v>1</v>
      </c>
      <c r="AS794" s="10">
        <f t="shared" si="699"/>
        <v>17</v>
      </c>
      <c r="AT794" s="550">
        <v>0</v>
      </c>
      <c r="AU794" s="550">
        <v>0</v>
      </c>
      <c r="AV794" s="550">
        <v>0</v>
      </c>
      <c r="AW794" s="546">
        <f t="shared" si="700"/>
        <v>0</v>
      </c>
      <c r="AX794" s="546">
        <f t="shared" si="620"/>
        <v>0</v>
      </c>
      <c r="AY794" s="550">
        <v>0</v>
      </c>
      <c r="AZ794" s="546">
        <f t="shared" si="701"/>
        <v>0</v>
      </c>
      <c r="BA794" s="546">
        <f t="shared" si="702"/>
        <v>0</v>
      </c>
      <c r="BB794" s="550">
        <v>0</v>
      </c>
      <c r="BC794" s="546">
        <f t="shared" si="703"/>
        <v>0</v>
      </c>
      <c r="BD794" s="546">
        <f t="shared" si="704"/>
        <v>0</v>
      </c>
      <c r="BE794" s="550">
        <v>5.7638888888888885E-2</v>
      </c>
      <c r="BF794" s="546">
        <f t="shared" si="705"/>
        <v>1</v>
      </c>
      <c r="BG794" s="546">
        <f t="shared" si="706"/>
        <v>23</v>
      </c>
      <c r="BH794" s="550">
        <v>0</v>
      </c>
      <c r="BI794" s="637">
        <f t="shared" si="691"/>
        <v>0</v>
      </c>
      <c r="BJ794" s="637">
        <f t="shared" si="692"/>
        <v>0</v>
      </c>
      <c r="BK794" s="642">
        <f t="shared" si="657"/>
        <v>64.197931034482764</v>
      </c>
    </row>
    <row r="795" spans="1:63" ht="30" x14ac:dyDescent="0.25">
      <c r="A795" s="581">
        <v>40926</v>
      </c>
      <c r="B795" s="619">
        <v>1</v>
      </c>
      <c r="C795" s="582">
        <v>11</v>
      </c>
      <c r="D795" s="583" t="s">
        <v>243</v>
      </c>
      <c r="E795" s="583" t="s">
        <v>292</v>
      </c>
      <c r="F795" s="526">
        <v>3784.53</v>
      </c>
      <c r="G795" s="582">
        <v>59</v>
      </c>
      <c r="H795" s="582">
        <v>0</v>
      </c>
      <c r="I795" s="550">
        <v>0.5625</v>
      </c>
      <c r="J795" s="550">
        <v>0.5625</v>
      </c>
      <c r="K795" s="160">
        <v>0.83333333333333337</v>
      </c>
      <c r="L795" s="565">
        <f t="shared" si="674"/>
        <v>0.27083333333333337</v>
      </c>
      <c r="M795" s="160">
        <v>0.83333333333333337</v>
      </c>
      <c r="N795" s="565">
        <f t="shared" si="675"/>
        <v>0</v>
      </c>
      <c r="O795" s="160">
        <v>0.85069444444444453</v>
      </c>
      <c r="P795" s="565">
        <f t="shared" si="676"/>
        <v>1.736111111111116E-2</v>
      </c>
      <c r="Q795" s="160">
        <v>0.85416666666666663</v>
      </c>
      <c r="R795" s="160">
        <v>0.89583333333333337</v>
      </c>
      <c r="S795" s="9">
        <f t="shared" si="611"/>
        <v>4.1666666666666741E-2</v>
      </c>
      <c r="T795" s="160">
        <v>0.85416666666666663</v>
      </c>
      <c r="U795" s="160">
        <v>0.89583333333333337</v>
      </c>
      <c r="V795" s="9">
        <f t="shared" si="682"/>
        <v>4.1666666666666741E-2</v>
      </c>
      <c r="W795" s="160">
        <v>0.96527777777777779</v>
      </c>
      <c r="X795" s="9">
        <f t="shared" si="660"/>
        <v>6.944444444444442E-2</v>
      </c>
      <c r="Y795" s="160">
        <v>0.96875</v>
      </c>
      <c r="Z795" s="155">
        <f t="shared" si="693"/>
        <v>3.4722222222222099E-3</v>
      </c>
      <c r="AA795" s="160">
        <v>1.075</v>
      </c>
      <c r="AB795" s="565">
        <f t="shared" si="655"/>
        <v>0.10624999999999996</v>
      </c>
      <c r="AC795" s="160">
        <v>1.075</v>
      </c>
      <c r="AD795" s="160">
        <v>1.075</v>
      </c>
      <c r="AE795" s="9">
        <f t="shared" si="683"/>
        <v>0</v>
      </c>
      <c r="AF795" s="160">
        <v>1.0798611111111112</v>
      </c>
      <c r="AG795" s="160">
        <v>1.0833333333333333</v>
      </c>
      <c r="AH795" s="9">
        <f t="shared" si="677"/>
        <v>3.4722222222220989E-3</v>
      </c>
      <c r="AI795" s="154">
        <f t="shared" si="707"/>
        <v>0</v>
      </c>
      <c r="AJ795" s="154">
        <f t="shared" si="708"/>
        <v>5</v>
      </c>
      <c r="AK795" s="160">
        <v>1.0833333333333333</v>
      </c>
      <c r="AL795" s="160">
        <v>1.0833333333333333</v>
      </c>
      <c r="AM795" s="9">
        <f t="shared" si="695"/>
        <v>0</v>
      </c>
      <c r="AN795" s="568">
        <f t="shared" si="678"/>
        <v>0.52083333333333326</v>
      </c>
      <c r="AO795" s="10">
        <f t="shared" si="696"/>
        <v>12</v>
      </c>
      <c r="AP795" s="10">
        <f t="shared" si="697"/>
        <v>30</v>
      </c>
      <c r="AQ795" s="565">
        <f t="shared" si="694"/>
        <v>5.6944444444444402E-2</v>
      </c>
      <c r="AR795" s="10">
        <f t="shared" si="698"/>
        <v>1</v>
      </c>
      <c r="AS795" s="10">
        <f t="shared" si="699"/>
        <v>22</v>
      </c>
      <c r="AT795" s="550">
        <v>0</v>
      </c>
      <c r="AU795" s="550">
        <v>0</v>
      </c>
      <c r="AV795" s="550">
        <v>0</v>
      </c>
      <c r="AW795" s="546">
        <f t="shared" si="700"/>
        <v>0</v>
      </c>
      <c r="AX795" s="546">
        <f t="shared" si="620"/>
        <v>0</v>
      </c>
      <c r="AY795" s="550">
        <v>0</v>
      </c>
      <c r="AZ795" s="546">
        <f t="shared" si="701"/>
        <v>0</v>
      </c>
      <c r="BA795" s="546">
        <f t="shared" si="702"/>
        <v>0</v>
      </c>
      <c r="BB795" s="550">
        <v>0</v>
      </c>
      <c r="BC795" s="546">
        <f t="shared" si="703"/>
        <v>0</v>
      </c>
      <c r="BD795" s="546">
        <f t="shared" si="704"/>
        <v>0</v>
      </c>
      <c r="BE795" s="550">
        <v>4.9305555555555554E-2</v>
      </c>
      <c r="BF795" s="546">
        <f t="shared" si="705"/>
        <v>1</v>
      </c>
      <c r="BG795" s="546">
        <f t="shared" si="706"/>
        <v>11</v>
      </c>
      <c r="BH795" s="550">
        <v>0</v>
      </c>
      <c r="BI795" s="637">
        <f t="shared" si="691"/>
        <v>0</v>
      </c>
      <c r="BJ795" s="637">
        <f t="shared" si="692"/>
        <v>0</v>
      </c>
      <c r="BK795" s="642">
        <f t="shared" si="657"/>
        <v>64.144576271186438</v>
      </c>
    </row>
    <row r="796" spans="1:63" x14ac:dyDescent="0.25">
      <c r="A796" s="581">
        <v>40926</v>
      </c>
      <c r="B796" s="619">
        <v>1</v>
      </c>
      <c r="C796" s="582">
        <v>6</v>
      </c>
      <c r="D796" s="583" t="s">
        <v>355</v>
      </c>
      <c r="E796" s="583" t="s">
        <v>265</v>
      </c>
      <c r="F796" s="526">
        <v>3559.47</v>
      </c>
      <c r="G796" s="582">
        <v>58</v>
      </c>
      <c r="H796" s="582">
        <v>1</v>
      </c>
      <c r="I796" s="550">
        <v>0.66666666666666663</v>
      </c>
      <c r="J796" s="550">
        <v>0.66666666666666663</v>
      </c>
      <c r="K796" s="160">
        <v>0.95833333333333337</v>
      </c>
      <c r="L796" s="565">
        <f t="shared" si="674"/>
        <v>0.29166666666666674</v>
      </c>
      <c r="M796" s="160">
        <v>0.95833333333333337</v>
      </c>
      <c r="N796" s="565">
        <f t="shared" si="675"/>
        <v>0</v>
      </c>
      <c r="O796" s="160">
        <v>0.97569444444444453</v>
      </c>
      <c r="P796" s="565">
        <f t="shared" si="676"/>
        <v>1.736111111111116E-2</v>
      </c>
      <c r="Q796" s="160">
        <v>0.97916666666666663</v>
      </c>
      <c r="R796" s="160">
        <v>1.0763888888888888</v>
      </c>
      <c r="S796" s="9">
        <f t="shared" si="611"/>
        <v>9.722222222222221E-2</v>
      </c>
      <c r="T796" s="160">
        <v>0.97916666666666663</v>
      </c>
      <c r="U796" s="160">
        <v>1.0763888888888888</v>
      </c>
      <c r="V796" s="9">
        <f t="shared" si="682"/>
        <v>9.722222222222221E-2</v>
      </c>
      <c r="W796" s="160">
        <v>1.1333333333333333</v>
      </c>
      <c r="X796" s="9">
        <f t="shared" si="660"/>
        <v>5.6944444444444464E-2</v>
      </c>
      <c r="Y796" s="160">
        <v>1.1333333333333333</v>
      </c>
      <c r="Z796" s="155">
        <f t="shared" si="693"/>
        <v>0</v>
      </c>
      <c r="AA796" s="160">
        <v>1.2208333333333334</v>
      </c>
      <c r="AB796" s="565">
        <f t="shared" si="655"/>
        <v>8.7500000000000133E-2</v>
      </c>
      <c r="AC796" s="160">
        <v>1.2208333333333334</v>
      </c>
      <c r="AD796" s="160">
        <v>1.2208333333333334</v>
      </c>
      <c r="AE796" s="9">
        <f t="shared" si="683"/>
        <v>0</v>
      </c>
      <c r="AF796" s="160">
        <v>1.2256944444444444</v>
      </c>
      <c r="AG796" s="160">
        <v>1.2291666666666667</v>
      </c>
      <c r="AH796" s="9">
        <f t="shared" si="677"/>
        <v>3.4722222222223209E-3</v>
      </c>
      <c r="AI796" s="154">
        <f t="shared" si="707"/>
        <v>0</v>
      </c>
      <c r="AJ796" s="154">
        <f t="shared" si="708"/>
        <v>5</v>
      </c>
      <c r="AK796" s="160">
        <v>1.2291666666666667</v>
      </c>
      <c r="AL796" s="160">
        <v>1.2291666666666667</v>
      </c>
      <c r="AM796" s="9">
        <f t="shared" si="695"/>
        <v>0</v>
      </c>
      <c r="AN796" s="568">
        <f t="shared" si="678"/>
        <v>0.56250000000000011</v>
      </c>
      <c r="AO796" s="10">
        <f t="shared" si="696"/>
        <v>13</v>
      </c>
      <c r="AP796" s="10">
        <f t="shared" si="697"/>
        <v>30</v>
      </c>
      <c r="AQ796" s="565">
        <f t="shared" si="694"/>
        <v>6.1111111111111241E-2</v>
      </c>
      <c r="AR796" s="10">
        <f t="shared" si="698"/>
        <v>1</v>
      </c>
      <c r="AS796" s="10">
        <f t="shared" si="699"/>
        <v>28</v>
      </c>
      <c r="AT796" s="550">
        <v>0</v>
      </c>
      <c r="AU796" s="550">
        <v>2.6388888888888889E-2</v>
      </c>
      <c r="AV796" s="550">
        <v>0</v>
      </c>
      <c r="AW796" s="546">
        <f t="shared" si="700"/>
        <v>0</v>
      </c>
      <c r="AX796" s="546">
        <f t="shared" si="620"/>
        <v>0</v>
      </c>
      <c r="AY796" s="550">
        <v>0</v>
      </c>
      <c r="AZ796" s="546">
        <f t="shared" si="701"/>
        <v>0</v>
      </c>
      <c r="BA796" s="546">
        <f t="shared" si="702"/>
        <v>0</v>
      </c>
      <c r="BB796" s="550">
        <v>0</v>
      </c>
      <c r="BC796" s="546">
        <f t="shared" si="703"/>
        <v>0</v>
      </c>
      <c r="BD796" s="546">
        <f t="shared" si="704"/>
        <v>0</v>
      </c>
      <c r="BE796" s="550">
        <v>0</v>
      </c>
      <c r="BF796" s="546">
        <f t="shared" si="705"/>
        <v>0</v>
      </c>
      <c r="BG796" s="546">
        <f t="shared" si="706"/>
        <v>0</v>
      </c>
      <c r="BH796" s="550">
        <v>0</v>
      </c>
      <c r="BI796" s="637">
        <f t="shared" si="691"/>
        <v>0</v>
      </c>
      <c r="BJ796" s="637">
        <f t="shared" si="692"/>
        <v>0</v>
      </c>
      <c r="BK796" s="642">
        <f t="shared" si="657"/>
        <v>61.3701724137931</v>
      </c>
    </row>
    <row r="797" spans="1:63" x14ac:dyDescent="0.25">
      <c r="A797" s="581">
        <v>40927</v>
      </c>
      <c r="B797" s="619">
        <v>1</v>
      </c>
      <c r="C797" s="582">
        <v>28</v>
      </c>
      <c r="D797" s="583" t="s">
        <v>33</v>
      </c>
      <c r="E797" s="583" t="s">
        <v>273</v>
      </c>
      <c r="F797" s="526">
        <v>3674.47</v>
      </c>
      <c r="G797" s="582">
        <v>56</v>
      </c>
      <c r="H797" s="582">
        <v>3</v>
      </c>
      <c r="I797" s="550">
        <v>0.11458333333333333</v>
      </c>
      <c r="J797" s="550">
        <v>0.11458333333333333</v>
      </c>
      <c r="K797" s="160">
        <v>0.16666666666666666</v>
      </c>
      <c r="L797" s="565">
        <f t="shared" si="674"/>
        <v>5.2083333333333329E-2</v>
      </c>
      <c r="M797" s="160">
        <v>0.16666666666666666</v>
      </c>
      <c r="N797" s="565">
        <f t="shared" si="675"/>
        <v>0</v>
      </c>
      <c r="O797" s="160">
        <v>0.19791666666666666</v>
      </c>
      <c r="P797" s="565">
        <f t="shared" si="676"/>
        <v>3.125E-2</v>
      </c>
      <c r="Q797" s="160">
        <v>0.20138888888888887</v>
      </c>
      <c r="R797" s="160">
        <v>0.23611111111111113</v>
      </c>
      <c r="S797" s="9">
        <f t="shared" ref="S797:S889" si="709">R797-Q797</f>
        <v>3.4722222222222265E-2</v>
      </c>
      <c r="T797" s="160">
        <v>0.20138888888888887</v>
      </c>
      <c r="U797" s="160">
        <v>0.23611111111111113</v>
      </c>
      <c r="V797" s="9">
        <f t="shared" si="682"/>
        <v>3.4722222222222265E-2</v>
      </c>
      <c r="W797" s="160">
        <v>0.28472222222222221</v>
      </c>
      <c r="X797" s="9">
        <f t="shared" si="660"/>
        <v>4.8611111111111077E-2</v>
      </c>
      <c r="Y797" s="160">
        <v>0.28541666666666665</v>
      </c>
      <c r="Z797" s="155">
        <f t="shared" si="693"/>
        <v>6.9444444444444198E-4</v>
      </c>
      <c r="AA797" s="160">
        <v>0.42222222222222222</v>
      </c>
      <c r="AB797" s="565">
        <f t="shared" si="655"/>
        <v>0.13680555555555557</v>
      </c>
      <c r="AC797" s="160">
        <v>0.42222222222222222</v>
      </c>
      <c r="AD797" s="160">
        <v>0.42222222222222222</v>
      </c>
      <c r="AE797" s="9">
        <f t="shared" si="683"/>
        <v>0</v>
      </c>
      <c r="AF797" s="160">
        <v>0.42708333333333331</v>
      </c>
      <c r="AG797" s="160">
        <v>0.4375</v>
      </c>
      <c r="AH797" s="9">
        <f t="shared" si="677"/>
        <v>1.0416666666666685E-2</v>
      </c>
      <c r="AI797" s="154">
        <f t="shared" si="707"/>
        <v>0</v>
      </c>
      <c r="AJ797" s="154">
        <f t="shared" si="708"/>
        <v>15</v>
      </c>
      <c r="AK797" s="160">
        <v>0.4375</v>
      </c>
      <c r="AL797" s="160">
        <v>0.4375</v>
      </c>
      <c r="AM797" s="9">
        <f t="shared" si="695"/>
        <v>0</v>
      </c>
      <c r="AN797" s="568">
        <f t="shared" si="678"/>
        <v>0.32291666666666669</v>
      </c>
      <c r="AO797" s="10">
        <f t="shared" si="696"/>
        <v>7</v>
      </c>
      <c r="AP797" s="10">
        <f t="shared" si="697"/>
        <v>45</v>
      </c>
      <c r="AQ797" s="565">
        <f t="shared" si="694"/>
        <v>5.2777777777777785E-2</v>
      </c>
      <c r="AR797" s="10">
        <f t="shared" si="698"/>
        <v>1</v>
      </c>
      <c r="AS797" s="10">
        <f t="shared" si="699"/>
        <v>16</v>
      </c>
      <c r="AT797" s="550">
        <v>0</v>
      </c>
      <c r="AU797" s="550">
        <v>3.472222222222222E-3</v>
      </c>
      <c r="AV797" s="550">
        <v>0</v>
      </c>
      <c r="AW797" s="546">
        <f t="shared" si="700"/>
        <v>0</v>
      </c>
      <c r="AX797" s="546">
        <f t="shared" si="620"/>
        <v>0</v>
      </c>
      <c r="AY797" s="550">
        <v>0</v>
      </c>
      <c r="AZ797" s="546">
        <f t="shared" si="701"/>
        <v>0</v>
      </c>
      <c r="BA797" s="546">
        <f t="shared" si="702"/>
        <v>0</v>
      </c>
      <c r="BB797" s="550">
        <v>0</v>
      </c>
      <c r="BC797" s="546">
        <f t="shared" si="703"/>
        <v>0</v>
      </c>
      <c r="BD797" s="546">
        <f t="shared" si="704"/>
        <v>0</v>
      </c>
      <c r="BE797" s="550">
        <v>8.0555555555555561E-2</v>
      </c>
      <c r="BF797" s="546">
        <f t="shared" si="705"/>
        <v>1</v>
      </c>
      <c r="BG797" s="546">
        <f t="shared" si="706"/>
        <v>56</v>
      </c>
      <c r="BH797" s="550"/>
      <c r="BI797" s="637">
        <f t="shared" si="691"/>
        <v>0</v>
      </c>
      <c r="BJ797" s="637">
        <f t="shared" si="692"/>
        <v>0</v>
      </c>
      <c r="BK797" s="642">
        <f t="shared" si="657"/>
        <v>65.615535714285713</v>
      </c>
    </row>
    <row r="798" spans="1:63" x14ac:dyDescent="0.25">
      <c r="A798" s="581">
        <v>40927</v>
      </c>
      <c r="B798" s="619">
        <v>1</v>
      </c>
      <c r="C798" s="582">
        <v>2</v>
      </c>
      <c r="D798" s="583" t="s">
        <v>309</v>
      </c>
      <c r="E798" s="583" t="s">
        <v>265</v>
      </c>
      <c r="F798" s="526">
        <v>3617.62</v>
      </c>
      <c r="G798" s="582">
        <v>59</v>
      </c>
      <c r="H798" s="582">
        <v>0</v>
      </c>
      <c r="I798" s="550">
        <v>0.48958333333333331</v>
      </c>
      <c r="J798" s="550">
        <v>0.48958333333333331</v>
      </c>
      <c r="K798" s="160">
        <v>0.52083333333333337</v>
      </c>
      <c r="L798" s="565">
        <f t="shared" si="674"/>
        <v>3.1250000000000056E-2</v>
      </c>
      <c r="M798" s="160">
        <v>0.52083333333333337</v>
      </c>
      <c r="N798" s="565">
        <f t="shared" si="675"/>
        <v>0</v>
      </c>
      <c r="O798" s="160">
        <v>0.54166666666666663</v>
      </c>
      <c r="P798" s="565">
        <f t="shared" si="676"/>
        <v>2.0833333333333259E-2</v>
      </c>
      <c r="Q798" s="160">
        <v>0.54861111111111105</v>
      </c>
      <c r="R798" s="160">
        <v>0.59027777777777779</v>
      </c>
      <c r="S798" s="9">
        <f t="shared" si="709"/>
        <v>4.1666666666666741E-2</v>
      </c>
      <c r="T798" s="160">
        <v>0.54861111111111105</v>
      </c>
      <c r="U798" s="160">
        <v>0.59027777777777779</v>
      </c>
      <c r="V798" s="9">
        <f t="shared" si="682"/>
        <v>4.1666666666666741E-2</v>
      </c>
      <c r="W798" s="160">
        <v>0.65555555555555556</v>
      </c>
      <c r="X798" s="9">
        <f t="shared" si="660"/>
        <v>6.5277777777777768E-2</v>
      </c>
      <c r="Y798" s="160">
        <v>0.65833333333333333</v>
      </c>
      <c r="Z798" s="155">
        <f t="shared" si="693"/>
        <v>2.7777777777777679E-3</v>
      </c>
      <c r="AA798" s="160">
        <v>0.74652777777777779</v>
      </c>
      <c r="AB798" s="565">
        <f t="shared" si="655"/>
        <v>8.8194444444444464E-2</v>
      </c>
      <c r="AC798" s="160">
        <v>0.74652777777777779</v>
      </c>
      <c r="AD798" s="160">
        <v>0.74652777777777779</v>
      </c>
      <c r="AE798" s="9">
        <f t="shared" si="683"/>
        <v>0</v>
      </c>
      <c r="AF798" s="160">
        <v>0.75347222222222221</v>
      </c>
      <c r="AG798" s="160">
        <v>0.76041666666666663</v>
      </c>
      <c r="AH798" s="9">
        <f t="shared" si="677"/>
        <v>6.9444444444444198E-3</v>
      </c>
      <c r="AI798" s="154">
        <f t="shared" si="707"/>
        <v>0</v>
      </c>
      <c r="AJ798" s="154">
        <f t="shared" si="708"/>
        <v>10</v>
      </c>
      <c r="AK798" s="160">
        <v>0.76041666666666663</v>
      </c>
      <c r="AL798" s="160">
        <v>0.76041666666666663</v>
      </c>
      <c r="AM798" s="9">
        <f t="shared" si="695"/>
        <v>0</v>
      </c>
      <c r="AN798" s="568">
        <f t="shared" si="678"/>
        <v>0.27083333333333331</v>
      </c>
      <c r="AO798" s="10">
        <f t="shared" si="696"/>
        <v>6</v>
      </c>
      <c r="AP798" s="10">
        <f t="shared" si="697"/>
        <v>30</v>
      </c>
      <c r="AQ798" s="565">
        <f t="shared" si="694"/>
        <v>5.1388888888888908E-2</v>
      </c>
      <c r="AR798" s="10">
        <f t="shared" si="698"/>
        <v>1</v>
      </c>
      <c r="AS798" s="10">
        <f t="shared" si="699"/>
        <v>14</v>
      </c>
      <c r="AT798" s="550">
        <v>0</v>
      </c>
      <c r="AU798" s="550">
        <v>2.4305555555555556E-2</v>
      </c>
      <c r="AV798" s="550">
        <v>0</v>
      </c>
      <c r="AW798" s="546">
        <f t="shared" si="700"/>
        <v>0</v>
      </c>
      <c r="AX798" s="546">
        <f t="shared" si="620"/>
        <v>0</v>
      </c>
      <c r="AY798" s="550">
        <v>0</v>
      </c>
      <c r="AZ798" s="546">
        <f t="shared" si="701"/>
        <v>0</v>
      </c>
      <c r="BA798" s="546">
        <f t="shared" si="702"/>
        <v>0</v>
      </c>
      <c r="BB798" s="550">
        <v>0</v>
      </c>
      <c r="BC798" s="546">
        <f t="shared" si="703"/>
        <v>0</v>
      </c>
      <c r="BD798" s="546">
        <f t="shared" si="704"/>
        <v>0</v>
      </c>
      <c r="BE798" s="550">
        <v>1.2499999999999999E-2</v>
      </c>
      <c r="BF798" s="546">
        <f t="shared" si="705"/>
        <v>0</v>
      </c>
      <c r="BG798" s="546">
        <f t="shared" si="706"/>
        <v>18</v>
      </c>
      <c r="BH798" s="550">
        <v>3.0555555555555555E-2</v>
      </c>
      <c r="BI798" s="637">
        <f t="shared" si="691"/>
        <v>0</v>
      </c>
      <c r="BJ798" s="637">
        <f t="shared" si="692"/>
        <v>44</v>
      </c>
      <c r="BK798" s="642">
        <f t="shared" si="657"/>
        <v>61.315593220338982</v>
      </c>
    </row>
    <row r="799" spans="1:63" x14ac:dyDescent="0.25">
      <c r="A799" s="581">
        <v>40927</v>
      </c>
      <c r="B799" s="619">
        <v>1</v>
      </c>
      <c r="C799" s="582">
        <v>7</v>
      </c>
      <c r="D799" s="583" t="s">
        <v>355</v>
      </c>
      <c r="E799" s="583" t="s">
        <v>304</v>
      </c>
      <c r="F799" s="526">
        <v>3854.24</v>
      </c>
      <c r="G799" s="582">
        <v>59</v>
      </c>
      <c r="H799" s="582">
        <v>0</v>
      </c>
      <c r="I799" s="550">
        <v>0.6875</v>
      </c>
      <c r="J799" s="550">
        <v>0.6875</v>
      </c>
      <c r="K799" s="160">
        <v>0.70833333333333337</v>
      </c>
      <c r="L799" s="565">
        <f t="shared" si="674"/>
        <v>2.083333333333337E-2</v>
      </c>
      <c r="M799" s="160">
        <v>0.70833333333333337</v>
      </c>
      <c r="N799" s="565">
        <f t="shared" si="675"/>
        <v>0</v>
      </c>
      <c r="O799" s="160">
        <v>0.72013888888888899</v>
      </c>
      <c r="P799" s="565">
        <f t="shared" si="676"/>
        <v>1.1805555555555625E-2</v>
      </c>
      <c r="Q799" s="160">
        <v>0.72222222222222221</v>
      </c>
      <c r="R799" s="160">
        <v>0.82291666666666663</v>
      </c>
      <c r="S799" s="9">
        <f t="shared" si="709"/>
        <v>0.10069444444444442</v>
      </c>
      <c r="T799" s="160">
        <v>0.72222222222222221</v>
      </c>
      <c r="U799" s="160">
        <v>0.82291666666666663</v>
      </c>
      <c r="V799" s="9">
        <f t="shared" si="682"/>
        <v>0.10069444444444442</v>
      </c>
      <c r="W799" s="160">
        <v>0.82986111111111116</v>
      </c>
      <c r="X799" s="9">
        <f t="shared" si="660"/>
        <v>6.9444444444445308E-3</v>
      </c>
      <c r="Y799" s="160">
        <v>0.8354166666666667</v>
      </c>
      <c r="Z799" s="155">
        <f t="shared" si="693"/>
        <v>5.5555555555555358E-3</v>
      </c>
      <c r="AA799" s="160">
        <v>0.90277777777777779</v>
      </c>
      <c r="AB799" s="565">
        <f t="shared" si="655"/>
        <v>6.7361111111111094E-2</v>
      </c>
      <c r="AC799" s="160">
        <v>0.90277777777777779</v>
      </c>
      <c r="AD799" s="160">
        <v>0.90277777777777779</v>
      </c>
      <c r="AE799" s="9">
        <f t="shared" si="683"/>
        <v>0</v>
      </c>
      <c r="AF799" s="160">
        <v>0.90625</v>
      </c>
      <c r="AG799" s="160">
        <v>0.90972222222222221</v>
      </c>
      <c r="AH799" s="9">
        <f t="shared" si="677"/>
        <v>3.4722222222222099E-3</v>
      </c>
      <c r="AI799" s="154">
        <f t="shared" si="707"/>
        <v>0</v>
      </c>
      <c r="AJ799" s="154">
        <f t="shared" si="708"/>
        <v>5</v>
      </c>
      <c r="AK799" s="160">
        <v>0.90972222222222221</v>
      </c>
      <c r="AL799" s="160">
        <v>0.90972222222222221</v>
      </c>
      <c r="AM799" s="9">
        <f t="shared" si="695"/>
        <v>0</v>
      </c>
      <c r="AN799" s="568">
        <f t="shared" si="678"/>
        <v>0.22222222222222221</v>
      </c>
      <c r="AO799" s="10">
        <f t="shared" si="696"/>
        <v>5</v>
      </c>
      <c r="AP799" s="10">
        <f t="shared" si="697"/>
        <v>20</v>
      </c>
      <c r="AQ799" s="565">
        <f t="shared" si="694"/>
        <v>2.5694444444444429E-2</v>
      </c>
      <c r="AR799" s="10">
        <f t="shared" si="698"/>
        <v>0</v>
      </c>
      <c r="AS799" s="10">
        <f t="shared" si="699"/>
        <v>37</v>
      </c>
      <c r="AT799" s="550">
        <v>0</v>
      </c>
      <c r="AU799" s="550">
        <v>1.3888888888888888E-2</v>
      </c>
      <c r="AV799" s="550">
        <v>0</v>
      </c>
      <c r="AW799" s="546">
        <f t="shared" si="700"/>
        <v>0</v>
      </c>
      <c r="AX799" s="546">
        <f t="shared" si="620"/>
        <v>0</v>
      </c>
      <c r="AY799" s="550">
        <v>0</v>
      </c>
      <c r="AZ799" s="546">
        <f t="shared" si="701"/>
        <v>0</v>
      </c>
      <c r="BA799" s="546">
        <f t="shared" si="702"/>
        <v>0</v>
      </c>
      <c r="BB799" s="550">
        <v>0</v>
      </c>
      <c r="BC799" s="546">
        <f t="shared" si="703"/>
        <v>0</v>
      </c>
      <c r="BD799" s="546">
        <f t="shared" si="704"/>
        <v>0</v>
      </c>
      <c r="BE799" s="550">
        <v>2.7777777777777776E-2</v>
      </c>
      <c r="BF799" s="546">
        <f t="shared" si="705"/>
        <v>0</v>
      </c>
      <c r="BG799" s="546">
        <f t="shared" si="706"/>
        <v>40</v>
      </c>
      <c r="BH799" s="550"/>
      <c r="BI799" s="637">
        <f t="shared" si="691"/>
        <v>0</v>
      </c>
      <c r="BJ799" s="637">
        <f t="shared" si="692"/>
        <v>0</v>
      </c>
      <c r="BK799" s="642">
        <f t="shared" si="657"/>
        <v>65.326101694915252</v>
      </c>
    </row>
    <row r="800" spans="1:63" x14ac:dyDescent="0.25">
      <c r="A800" s="581">
        <v>40927</v>
      </c>
      <c r="B800" s="619">
        <v>1</v>
      </c>
      <c r="C800" s="582">
        <v>2</v>
      </c>
      <c r="D800" s="583" t="s">
        <v>327</v>
      </c>
      <c r="E800" s="583" t="s">
        <v>276</v>
      </c>
      <c r="F800" s="526">
        <v>3453.58</v>
      </c>
      <c r="G800" s="582">
        <v>59</v>
      </c>
      <c r="H800" s="582">
        <v>0</v>
      </c>
      <c r="I800" s="550">
        <v>0.95833333333333337</v>
      </c>
      <c r="J800" s="550">
        <v>0.95833333333333337</v>
      </c>
      <c r="K800" s="160">
        <v>0.99305555555555547</v>
      </c>
      <c r="L800" s="565">
        <f t="shared" si="674"/>
        <v>3.4722222222222099E-2</v>
      </c>
      <c r="M800" s="160">
        <v>0.99652777777777779</v>
      </c>
      <c r="N800" s="565">
        <f t="shared" si="675"/>
        <v>3.4722222222223209E-3</v>
      </c>
      <c r="O800" s="160">
        <v>1.0104166666666667</v>
      </c>
      <c r="P800" s="565">
        <f t="shared" si="676"/>
        <v>1.3888888888888951E-2</v>
      </c>
      <c r="Q800" s="160">
        <v>1.0138888888888888</v>
      </c>
      <c r="R800" s="160">
        <v>1.0590277777777779</v>
      </c>
      <c r="S800" s="9">
        <f t="shared" si="709"/>
        <v>4.5138888888889062E-2</v>
      </c>
      <c r="T800" s="160">
        <v>1.0138888888888888</v>
      </c>
      <c r="U800" s="160">
        <v>1.0590277777777779</v>
      </c>
      <c r="V800" s="9">
        <f t="shared" si="682"/>
        <v>4.5138888888889062E-2</v>
      </c>
      <c r="W800" s="160">
        <v>1.0659722222222221</v>
      </c>
      <c r="X800" s="9">
        <f t="shared" si="660"/>
        <v>6.9444444444441977E-3</v>
      </c>
      <c r="Y800" s="160">
        <v>1.0666666666666667</v>
      </c>
      <c r="Z800" s="155">
        <f t="shared" si="693"/>
        <v>6.94444444444553E-4</v>
      </c>
      <c r="AA800" s="160">
        <v>1.2069444444444444</v>
      </c>
      <c r="AB800" s="565">
        <f t="shared" si="655"/>
        <v>0.14027777777777772</v>
      </c>
      <c r="AC800" s="160">
        <v>1.2069444444444444</v>
      </c>
      <c r="AD800" s="160">
        <v>1.2069444444444444</v>
      </c>
      <c r="AE800" s="9">
        <f t="shared" si="683"/>
        <v>0</v>
      </c>
      <c r="AF800" s="160">
        <v>1.21875</v>
      </c>
      <c r="AG800" s="160">
        <v>1.2395833333333333</v>
      </c>
      <c r="AH800" s="9">
        <f t="shared" si="677"/>
        <v>2.0833333333333259E-2</v>
      </c>
      <c r="AI800" s="154">
        <f t="shared" si="707"/>
        <v>0</v>
      </c>
      <c r="AJ800" s="154">
        <f t="shared" si="708"/>
        <v>30</v>
      </c>
      <c r="AK800" s="160">
        <v>1.2395833333333333</v>
      </c>
      <c r="AL800" s="160">
        <v>1.2395833333333333</v>
      </c>
      <c r="AM800" s="9">
        <f t="shared" si="695"/>
        <v>0</v>
      </c>
      <c r="AN800" s="568">
        <f t="shared" si="678"/>
        <v>0.28124999999999989</v>
      </c>
      <c r="AO800" s="10">
        <f t="shared" si="696"/>
        <v>6</v>
      </c>
      <c r="AP800" s="10">
        <f t="shared" si="697"/>
        <v>45</v>
      </c>
      <c r="AQ800" s="565">
        <f t="shared" si="694"/>
        <v>6.0416666666666619E-2</v>
      </c>
      <c r="AR800" s="10">
        <f t="shared" si="698"/>
        <v>1</v>
      </c>
      <c r="AS800" s="10">
        <f t="shared" si="699"/>
        <v>27</v>
      </c>
      <c r="AT800" s="550">
        <v>0</v>
      </c>
      <c r="AU800" s="550">
        <v>0</v>
      </c>
      <c r="AV800" s="550">
        <v>0</v>
      </c>
      <c r="AW800" s="546">
        <f t="shared" si="700"/>
        <v>0</v>
      </c>
      <c r="AX800" s="546">
        <f t="shared" si="620"/>
        <v>0</v>
      </c>
      <c r="AY800" s="550">
        <v>0</v>
      </c>
      <c r="AZ800" s="546">
        <f t="shared" si="701"/>
        <v>0</v>
      </c>
      <c r="BA800" s="546">
        <f t="shared" si="702"/>
        <v>0</v>
      </c>
      <c r="BB800" s="550">
        <v>0</v>
      </c>
      <c r="BC800" s="546">
        <f t="shared" si="703"/>
        <v>0</v>
      </c>
      <c r="BD800" s="546">
        <f t="shared" si="704"/>
        <v>0</v>
      </c>
      <c r="BE800" s="550">
        <v>7.9861111111111105E-2</v>
      </c>
      <c r="BF800" s="546">
        <f t="shared" si="705"/>
        <v>1</v>
      </c>
      <c r="BG800" s="546">
        <f t="shared" si="706"/>
        <v>55</v>
      </c>
      <c r="BH800" s="550"/>
      <c r="BI800" s="637">
        <f t="shared" si="691"/>
        <v>0</v>
      </c>
      <c r="BJ800" s="637">
        <f t="shared" si="692"/>
        <v>0</v>
      </c>
      <c r="BK800" s="642">
        <f t="shared" si="657"/>
        <v>58.535254237288136</v>
      </c>
    </row>
    <row r="801" spans="1:63" ht="30" x14ac:dyDescent="0.25">
      <c r="A801" s="581">
        <v>40928</v>
      </c>
      <c r="B801" s="619">
        <v>1</v>
      </c>
      <c r="C801" s="582">
        <v>4</v>
      </c>
      <c r="D801" s="583" t="s">
        <v>298</v>
      </c>
      <c r="E801" s="583" t="s">
        <v>581</v>
      </c>
      <c r="F801" s="526">
        <v>3696.3</v>
      </c>
      <c r="G801" s="582">
        <v>59</v>
      </c>
      <c r="H801" s="582">
        <v>0</v>
      </c>
      <c r="I801" s="550">
        <v>7.6388888888888895E-2</v>
      </c>
      <c r="J801" s="550">
        <v>7.6388888888888895E-2</v>
      </c>
      <c r="K801" s="160">
        <v>0.10416666666666667</v>
      </c>
      <c r="L801" s="565">
        <f t="shared" si="674"/>
        <v>2.7777777777777776E-2</v>
      </c>
      <c r="M801" s="160">
        <v>0.10416666666666667</v>
      </c>
      <c r="N801" s="565">
        <f t="shared" si="675"/>
        <v>0</v>
      </c>
      <c r="O801" s="160">
        <v>0.125</v>
      </c>
      <c r="P801" s="565">
        <f t="shared" si="676"/>
        <v>2.0833333333333329E-2</v>
      </c>
      <c r="Q801" s="160">
        <v>0.13194444444444445</v>
      </c>
      <c r="R801" s="160">
        <v>0.1875</v>
      </c>
      <c r="S801" s="9">
        <f t="shared" si="709"/>
        <v>5.5555555555555552E-2</v>
      </c>
      <c r="T801" s="160">
        <v>0.13194444444444445</v>
      </c>
      <c r="U801" s="160">
        <v>0.1875</v>
      </c>
      <c r="V801" s="9">
        <f t="shared" si="682"/>
        <v>5.5555555555555552E-2</v>
      </c>
      <c r="W801" s="160">
        <v>0.29236111111111113</v>
      </c>
      <c r="X801" s="9">
        <f t="shared" si="660"/>
        <v>0.10486111111111113</v>
      </c>
      <c r="Y801" s="160">
        <v>0.29375000000000001</v>
      </c>
      <c r="Z801" s="155">
        <f t="shared" si="693"/>
        <v>1.388888888888884E-3</v>
      </c>
      <c r="AA801" s="160">
        <v>0.37291666666666662</v>
      </c>
      <c r="AB801" s="565">
        <f t="shared" si="655"/>
        <v>7.9166666666666607E-2</v>
      </c>
      <c r="AC801" s="160">
        <v>0.37291666666666662</v>
      </c>
      <c r="AD801" s="160">
        <v>0.37291666666666662</v>
      </c>
      <c r="AE801" s="9">
        <f t="shared" si="683"/>
        <v>0</v>
      </c>
      <c r="AF801" s="160">
        <v>0.37847222222222227</v>
      </c>
      <c r="AG801" s="160">
        <v>0.38541666666666669</v>
      </c>
      <c r="AH801" s="9">
        <f t="shared" si="677"/>
        <v>6.9444444444444198E-3</v>
      </c>
      <c r="AI801" s="154">
        <f t="shared" si="707"/>
        <v>0</v>
      </c>
      <c r="AJ801" s="154">
        <f t="shared" si="708"/>
        <v>10</v>
      </c>
      <c r="AK801" s="160">
        <v>0.38541666666666669</v>
      </c>
      <c r="AL801" s="160">
        <v>0.38541666666666669</v>
      </c>
      <c r="AM801" s="9">
        <f t="shared" si="695"/>
        <v>0</v>
      </c>
      <c r="AN801" s="568">
        <f t="shared" si="678"/>
        <v>0.30902777777777779</v>
      </c>
      <c r="AO801" s="10">
        <f t="shared" si="696"/>
        <v>7</v>
      </c>
      <c r="AP801" s="10">
        <f t="shared" si="697"/>
        <v>25</v>
      </c>
      <c r="AQ801" s="565">
        <f t="shared" si="694"/>
        <v>6.2499999999999944E-2</v>
      </c>
      <c r="AR801" s="10">
        <f t="shared" si="698"/>
        <v>1</v>
      </c>
      <c r="AS801" s="10">
        <f t="shared" si="699"/>
        <v>30</v>
      </c>
      <c r="AT801" s="550">
        <v>0</v>
      </c>
      <c r="AU801" s="550">
        <v>4.8611111111111112E-3</v>
      </c>
      <c r="AV801" s="550">
        <v>0</v>
      </c>
      <c r="AW801" s="546">
        <f t="shared" si="700"/>
        <v>0</v>
      </c>
      <c r="AX801" s="546">
        <f t="shared" si="620"/>
        <v>0</v>
      </c>
      <c r="AY801" s="550">
        <v>0</v>
      </c>
      <c r="AZ801" s="546">
        <f t="shared" si="701"/>
        <v>0</v>
      </c>
      <c r="BA801" s="546">
        <f t="shared" si="702"/>
        <v>0</v>
      </c>
      <c r="BB801" s="550">
        <v>0</v>
      </c>
      <c r="BC801" s="546">
        <f t="shared" si="703"/>
        <v>0</v>
      </c>
      <c r="BD801" s="546">
        <f t="shared" si="704"/>
        <v>0</v>
      </c>
      <c r="BE801" s="550">
        <v>1.1805555555555555E-2</v>
      </c>
      <c r="BF801" s="546">
        <f t="shared" si="705"/>
        <v>0</v>
      </c>
      <c r="BG801" s="546">
        <f t="shared" si="706"/>
        <v>17</v>
      </c>
      <c r="BH801" s="550">
        <v>0</v>
      </c>
      <c r="BI801" s="637">
        <f t="shared" si="691"/>
        <v>0</v>
      </c>
      <c r="BJ801" s="637">
        <f t="shared" si="692"/>
        <v>0</v>
      </c>
      <c r="BK801" s="642">
        <f t="shared" si="657"/>
        <v>62.649152542372882</v>
      </c>
    </row>
    <row r="802" spans="1:63" x14ac:dyDescent="0.25">
      <c r="A802" s="581">
        <v>40928</v>
      </c>
      <c r="B802" s="619">
        <v>1</v>
      </c>
      <c r="C802" s="582">
        <v>29</v>
      </c>
      <c r="D802" s="583" t="s">
        <v>33</v>
      </c>
      <c r="E802" s="583" t="s">
        <v>574</v>
      </c>
      <c r="F802" s="526">
        <v>3297.6</v>
      </c>
      <c r="G802" s="582">
        <v>56</v>
      </c>
      <c r="H802" s="582">
        <v>3</v>
      </c>
      <c r="I802" s="550">
        <v>0.36805555555555558</v>
      </c>
      <c r="J802" s="550">
        <v>0.36805555555555558</v>
      </c>
      <c r="K802" s="160">
        <v>0.375</v>
      </c>
      <c r="L802" s="565">
        <f t="shared" si="674"/>
        <v>6.9444444444444198E-3</v>
      </c>
      <c r="M802" s="160">
        <v>0.375</v>
      </c>
      <c r="N802" s="565">
        <f t="shared" si="675"/>
        <v>0</v>
      </c>
      <c r="O802" s="160">
        <v>0.40138888888888885</v>
      </c>
      <c r="P802" s="565">
        <f t="shared" si="676"/>
        <v>2.6388888888888851E-2</v>
      </c>
      <c r="Q802" s="160">
        <v>0.40277777777777773</v>
      </c>
      <c r="R802" s="160">
        <v>0.44444444444444442</v>
      </c>
      <c r="S802" s="9">
        <f t="shared" si="709"/>
        <v>4.1666666666666685E-2</v>
      </c>
      <c r="T802" s="160">
        <v>0.40277777777777773</v>
      </c>
      <c r="U802" s="160">
        <v>0.44444444444444442</v>
      </c>
      <c r="V802" s="9">
        <f t="shared" si="682"/>
        <v>4.1666666666666685E-2</v>
      </c>
      <c r="W802" s="160">
        <v>0.44722222222222219</v>
      </c>
      <c r="X802" s="9">
        <f t="shared" si="660"/>
        <v>2.7777777777777679E-3</v>
      </c>
      <c r="Y802" s="160">
        <v>0.44861111111111113</v>
      </c>
      <c r="Z802" s="155">
        <f t="shared" si="693"/>
        <v>1.3888888888889395E-3</v>
      </c>
      <c r="AA802" s="160">
        <v>0.53472222222222221</v>
      </c>
      <c r="AB802" s="565">
        <f t="shared" si="655"/>
        <v>8.6111111111111083E-2</v>
      </c>
      <c r="AC802" s="160">
        <v>0.53472222222222221</v>
      </c>
      <c r="AD802" s="160">
        <v>0.53472222222222221</v>
      </c>
      <c r="AE802" s="9">
        <f t="shared" si="683"/>
        <v>0</v>
      </c>
      <c r="AF802" s="160">
        <v>0.53819444444444442</v>
      </c>
      <c r="AG802" s="160">
        <v>0.54166666666666663</v>
      </c>
      <c r="AH802" s="9">
        <f t="shared" si="677"/>
        <v>3.4722222222222099E-3</v>
      </c>
      <c r="AI802" s="154">
        <f t="shared" si="707"/>
        <v>0</v>
      </c>
      <c r="AJ802" s="154">
        <f t="shared" si="708"/>
        <v>5</v>
      </c>
      <c r="AK802" s="160">
        <v>0.54166666666666663</v>
      </c>
      <c r="AL802" s="160">
        <v>0.54166666666666663</v>
      </c>
      <c r="AM802" s="9">
        <f t="shared" si="695"/>
        <v>0</v>
      </c>
      <c r="AN802" s="568">
        <f t="shared" si="678"/>
        <v>0.17361111111111105</v>
      </c>
      <c r="AO802" s="10">
        <f t="shared" si="696"/>
        <v>4</v>
      </c>
      <c r="AP802" s="10">
        <f t="shared" si="697"/>
        <v>10</v>
      </c>
      <c r="AQ802" s="565">
        <f t="shared" si="694"/>
        <v>5.972222222222219E-2</v>
      </c>
      <c r="AR802" s="10">
        <f t="shared" si="698"/>
        <v>1</v>
      </c>
      <c r="AS802" s="10">
        <f t="shared" si="699"/>
        <v>26</v>
      </c>
      <c r="AT802" s="550">
        <v>0</v>
      </c>
      <c r="AU802" s="550">
        <v>0</v>
      </c>
      <c r="AV802" s="550">
        <v>0</v>
      </c>
      <c r="AW802" s="546">
        <f t="shared" si="700"/>
        <v>0</v>
      </c>
      <c r="AX802" s="546">
        <f t="shared" ref="AX802:AX865" si="710">MINUTE(AV802)</f>
        <v>0</v>
      </c>
      <c r="AY802" s="550">
        <v>0</v>
      </c>
      <c r="AZ802" s="546">
        <f t="shared" si="701"/>
        <v>0</v>
      </c>
      <c r="BA802" s="546">
        <f t="shared" si="702"/>
        <v>0</v>
      </c>
      <c r="BB802" s="550">
        <v>0</v>
      </c>
      <c r="BC802" s="546">
        <f t="shared" si="703"/>
        <v>0</v>
      </c>
      <c r="BD802" s="546">
        <f t="shared" si="704"/>
        <v>0</v>
      </c>
      <c r="BE802" s="550">
        <v>2.6388888888888889E-2</v>
      </c>
      <c r="BF802" s="546">
        <f t="shared" si="705"/>
        <v>0</v>
      </c>
      <c r="BG802" s="546">
        <f t="shared" si="706"/>
        <v>38</v>
      </c>
      <c r="BH802" s="550">
        <v>0</v>
      </c>
      <c r="BI802" s="637">
        <f t="shared" si="691"/>
        <v>0</v>
      </c>
      <c r="BJ802" s="637">
        <f t="shared" si="692"/>
        <v>0</v>
      </c>
      <c r="BK802" s="642">
        <f t="shared" si="657"/>
        <v>58.885714285714286</v>
      </c>
    </row>
    <row r="803" spans="1:63" ht="30" x14ac:dyDescent="0.25">
      <c r="A803" s="581">
        <v>40928</v>
      </c>
      <c r="B803" s="619">
        <v>1</v>
      </c>
      <c r="C803" s="582">
        <v>5</v>
      </c>
      <c r="D803" s="583" t="s">
        <v>298</v>
      </c>
      <c r="E803" s="583" t="s">
        <v>582</v>
      </c>
      <c r="F803" s="526">
        <v>3602.07</v>
      </c>
      <c r="G803" s="582">
        <v>56</v>
      </c>
      <c r="H803" s="582">
        <v>3</v>
      </c>
      <c r="I803" s="550">
        <v>0.875</v>
      </c>
      <c r="J803" s="550">
        <v>0.875</v>
      </c>
      <c r="K803" s="160">
        <v>0.90972222222222221</v>
      </c>
      <c r="L803" s="565">
        <f t="shared" si="674"/>
        <v>3.472222222222221E-2</v>
      </c>
      <c r="M803" s="160">
        <v>0.90972222222222221</v>
      </c>
      <c r="N803" s="565">
        <f t="shared" si="675"/>
        <v>0</v>
      </c>
      <c r="O803" s="160">
        <v>0.92361111111111116</v>
      </c>
      <c r="P803" s="565">
        <f t="shared" si="676"/>
        <v>1.3888888888888951E-2</v>
      </c>
      <c r="Q803" s="160">
        <v>0.92708333333333337</v>
      </c>
      <c r="R803" s="160">
        <v>0.98958333333333337</v>
      </c>
      <c r="S803" s="9">
        <f t="shared" si="709"/>
        <v>6.25E-2</v>
      </c>
      <c r="T803" s="160">
        <v>0.92708333333333337</v>
      </c>
      <c r="U803" s="160">
        <v>0.98958333333333337</v>
      </c>
      <c r="V803" s="9">
        <f t="shared" si="682"/>
        <v>6.25E-2</v>
      </c>
      <c r="W803" s="160">
        <v>0.99930555555555556</v>
      </c>
      <c r="X803" s="9">
        <f t="shared" si="660"/>
        <v>9.7222222222221877E-3</v>
      </c>
      <c r="Y803" s="160">
        <v>0.99930555555555556</v>
      </c>
      <c r="Z803" s="155">
        <f t="shared" si="693"/>
        <v>0</v>
      </c>
      <c r="AA803" s="160">
        <v>1.0743055555555556</v>
      </c>
      <c r="AB803" s="565">
        <f t="shared" si="655"/>
        <v>7.5000000000000067E-2</v>
      </c>
      <c r="AC803" s="160">
        <v>1.0743055555555556</v>
      </c>
      <c r="AD803" s="160">
        <v>1.0743055555555556</v>
      </c>
      <c r="AE803" s="9">
        <f t="shared" si="683"/>
        <v>0</v>
      </c>
      <c r="AF803" s="160">
        <v>1.0798611111111112</v>
      </c>
      <c r="AG803" s="160">
        <v>1.0833333333333333</v>
      </c>
      <c r="AH803" s="9">
        <f t="shared" si="677"/>
        <v>3.4722222222220989E-3</v>
      </c>
      <c r="AI803" s="154">
        <f t="shared" si="707"/>
        <v>0</v>
      </c>
      <c r="AJ803" s="154">
        <f t="shared" si="708"/>
        <v>5</v>
      </c>
      <c r="AK803" s="160">
        <v>1.0833333333333333</v>
      </c>
      <c r="AL803" s="160">
        <v>1.0833333333333333</v>
      </c>
      <c r="AM803" s="9">
        <f t="shared" si="695"/>
        <v>0</v>
      </c>
      <c r="AN803" s="568">
        <f t="shared" si="678"/>
        <v>0.20833333333333326</v>
      </c>
      <c r="AO803" s="10">
        <f t="shared" si="696"/>
        <v>5</v>
      </c>
      <c r="AP803" s="10">
        <f t="shared" si="697"/>
        <v>0</v>
      </c>
      <c r="AQ803" s="565">
        <f t="shared" si="694"/>
        <v>6.3888888888888953E-2</v>
      </c>
      <c r="AR803" s="10">
        <f t="shared" si="698"/>
        <v>1</v>
      </c>
      <c r="AS803" s="10">
        <f t="shared" si="699"/>
        <v>32</v>
      </c>
      <c r="AT803" s="550">
        <v>0</v>
      </c>
      <c r="AU803" s="550">
        <v>0</v>
      </c>
      <c r="AV803" s="550">
        <v>0</v>
      </c>
      <c r="AW803" s="546">
        <f t="shared" si="700"/>
        <v>0</v>
      </c>
      <c r="AX803" s="546">
        <f t="shared" si="710"/>
        <v>0</v>
      </c>
      <c r="AY803" s="550">
        <v>0</v>
      </c>
      <c r="AZ803" s="546">
        <f t="shared" si="701"/>
        <v>0</v>
      </c>
      <c r="BA803" s="546">
        <f t="shared" si="702"/>
        <v>0</v>
      </c>
      <c r="BB803" s="550">
        <v>0</v>
      </c>
      <c r="BC803" s="546">
        <f t="shared" si="703"/>
        <v>0</v>
      </c>
      <c r="BD803" s="546">
        <f t="shared" si="704"/>
        <v>0</v>
      </c>
      <c r="BE803" s="550">
        <v>1.1111111111111112E-2</v>
      </c>
      <c r="BF803" s="546">
        <f t="shared" si="705"/>
        <v>0</v>
      </c>
      <c r="BG803" s="546">
        <f t="shared" si="706"/>
        <v>16</v>
      </c>
      <c r="BH803" s="550">
        <v>0</v>
      </c>
      <c r="BI803" s="637">
        <f t="shared" si="691"/>
        <v>0</v>
      </c>
      <c r="BJ803" s="637">
        <f t="shared" si="692"/>
        <v>0</v>
      </c>
      <c r="BK803" s="642">
        <f t="shared" si="657"/>
        <v>64.322678571428568</v>
      </c>
    </row>
    <row r="804" spans="1:63" x14ac:dyDescent="0.25">
      <c r="A804" s="581">
        <v>40929</v>
      </c>
      <c r="B804" s="619">
        <v>1</v>
      </c>
      <c r="C804" s="582">
        <v>12</v>
      </c>
      <c r="D804" s="583" t="s">
        <v>33</v>
      </c>
      <c r="E804" s="583" t="s">
        <v>423</v>
      </c>
      <c r="F804" s="526">
        <v>3694.42</v>
      </c>
      <c r="G804" s="582">
        <v>58</v>
      </c>
      <c r="H804" s="582">
        <v>1</v>
      </c>
      <c r="I804" s="550">
        <v>1.0104166666666667</v>
      </c>
      <c r="J804" s="550">
        <v>1.0104166666666667</v>
      </c>
      <c r="K804" s="160">
        <v>1.0347222222222221</v>
      </c>
      <c r="L804" s="565">
        <f t="shared" si="674"/>
        <v>2.4305555555555358E-2</v>
      </c>
      <c r="M804" s="160">
        <v>1.0381944444444444</v>
      </c>
      <c r="N804" s="565">
        <f t="shared" si="675"/>
        <v>3.4722222222223209E-3</v>
      </c>
      <c r="O804" s="160">
        <v>1.0555555555555556</v>
      </c>
      <c r="P804" s="565">
        <f t="shared" si="676"/>
        <v>1.736111111111116E-2</v>
      </c>
      <c r="Q804" s="160">
        <v>1.0590277777777779</v>
      </c>
      <c r="R804" s="160">
        <v>1.0902777777777779</v>
      </c>
      <c r="S804" s="9">
        <f t="shared" si="709"/>
        <v>3.125E-2</v>
      </c>
      <c r="T804" s="160">
        <v>1.0590277777777779</v>
      </c>
      <c r="U804" s="160">
        <v>1.0902777777777779</v>
      </c>
      <c r="V804" s="9">
        <f t="shared" si="682"/>
        <v>3.125E-2</v>
      </c>
      <c r="W804" s="160">
        <v>1.1159722222222224</v>
      </c>
      <c r="X804" s="9">
        <f t="shared" si="660"/>
        <v>2.5694444444444464E-2</v>
      </c>
      <c r="Y804" s="160">
        <v>1.1159722222222224</v>
      </c>
      <c r="Z804" s="155">
        <f t="shared" si="693"/>
        <v>0</v>
      </c>
      <c r="AA804" s="160">
        <v>1.3541666666666667</v>
      </c>
      <c r="AB804" s="565">
        <f t="shared" si="655"/>
        <v>0.23819444444444438</v>
      </c>
      <c r="AC804" s="160">
        <v>1.3541666666666667</v>
      </c>
      <c r="AD804" s="160">
        <v>1.3541666666666667</v>
      </c>
      <c r="AE804" s="9">
        <f t="shared" si="683"/>
        <v>0</v>
      </c>
      <c r="AF804" s="160">
        <v>1.3576388888888891</v>
      </c>
      <c r="AG804" s="160">
        <v>1.3680555555555556</v>
      </c>
      <c r="AH804" s="9">
        <f t="shared" si="677"/>
        <v>1.0416666666666519E-2</v>
      </c>
      <c r="AI804" s="154">
        <f t="shared" ref="AI804:AI939" si="711">HOUR(AH804)</f>
        <v>0</v>
      </c>
      <c r="AJ804" s="154">
        <f t="shared" ref="AJ804:AJ939" si="712">MINUTE(AH804)</f>
        <v>15</v>
      </c>
      <c r="AK804" s="160">
        <v>1.3680555555555556</v>
      </c>
      <c r="AL804" s="160">
        <v>1.375</v>
      </c>
      <c r="AM804" s="9">
        <f t="shared" si="695"/>
        <v>6.9444444444444198E-3</v>
      </c>
      <c r="AN804" s="568">
        <f t="shared" si="678"/>
        <v>0.36458333333333326</v>
      </c>
      <c r="AO804" s="10">
        <f t="shared" ref="AO804:AO827" si="713">HOUR(AN804)</f>
        <v>8</v>
      </c>
      <c r="AP804" s="10">
        <f t="shared" ref="AP804:AP824" si="714">MINUTE(AN804)</f>
        <v>45</v>
      </c>
      <c r="AQ804" s="565">
        <f t="shared" si="694"/>
        <v>6.458333333333327E-2</v>
      </c>
      <c r="AR804" s="10">
        <f t="shared" ref="AR804:AR826" si="715">HOUR(AQ804)</f>
        <v>1</v>
      </c>
      <c r="AS804" s="10">
        <f t="shared" ref="AS804:AS824" si="716">MINUTE(AQ804)</f>
        <v>33</v>
      </c>
      <c r="AT804" s="550">
        <v>0</v>
      </c>
      <c r="AU804" s="550">
        <v>0</v>
      </c>
      <c r="AV804" s="550">
        <v>5.2083333333333336E-2</v>
      </c>
      <c r="AW804" s="546">
        <f t="shared" ref="AW804:AW811" si="717">HOUR(AV804)</f>
        <v>1</v>
      </c>
      <c r="AX804" s="546">
        <f t="shared" si="710"/>
        <v>15</v>
      </c>
      <c r="AY804" s="550">
        <v>0.11458333333333333</v>
      </c>
      <c r="AZ804" s="546">
        <f t="shared" ref="AZ804:AZ811" si="718">HOUR(AY804)</f>
        <v>2</v>
      </c>
      <c r="BA804" s="546">
        <f t="shared" ref="BA804:BA811" si="719">MINUTE(AY804)</f>
        <v>45</v>
      </c>
      <c r="BB804" s="550">
        <v>0</v>
      </c>
      <c r="BC804" s="546">
        <f t="shared" ref="BC804:BC826" si="720">HOUR(BB804)</f>
        <v>0</v>
      </c>
      <c r="BD804" s="546">
        <f t="shared" ref="BD804:BD826" si="721">MINUTE(BB804)</f>
        <v>0</v>
      </c>
      <c r="BE804" s="550">
        <v>6.9444444444444441E-3</v>
      </c>
      <c r="BF804" s="546">
        <f t="shared" ref="BF804:BF826" si="722">HOUR(BE804)</f>
        <v>0</v>
      </c>
      <c r="BG804" s="546">
        <f t="shared" ref="BG804:BG826" si="723">MINUTE(BE804)</f>
        <v>10</v>
      </c>
      <c r="BH804" s="550">
        <v>0</v>
      </c>
      <c r="BI804" s="637">
        <f t="shared" si="691"/>
        <v>0</v>
      </c>
      <c r="BJ804" s="637">
        <f t="shared" si="692"/>
        <v>0</v>
      </c>
      <c r="BK804" s="642">
        <f t="shared" si="657"/>
        <v>63.696896551724137</v>
      </c>
    </row>
    <row r="805" spans="1:63" x14ac:dyDescent="0.25">
      <c r="A805" s="581">
        <v>40929</v>
      </c>
      <c r="B805" s="619">
        <v>1</v>
      </c>
      <c r="C805" s="582">
        <v>3</v>
      </c>
      <c r="D805" s="583" t="s">
        <v>264</v>
      </c>
      <c r="E805" s="583" t="s">
        <v>265</v>
      </c>
      <c r="F805" s="526">
        <v>3931.32</v>
      </c>
      <c r="G805" s="582">
        <v>59</v>
      </c>
      <c r="H805" s="582">
        <v>0</v>
      </c>
      <c r="I805" s="550">
        <v>0.64583333333333337</v>
      </c>
      <c r="J805" s="550">
        <v>0.64583333333333337</v>
      </c>
      <c r="K805" s="160">
        <v>0.64583333333333337</v>
      </c>
      <c r="L805" s="565">
        <f t="shared" si="674"/>
        <v>0</v>
      </c>
      <c r="M805" s="160">
        <v>0.64583333333333337</v>
      </c>
      <c r="N805" s="565">
        <f t="shared" si="675"/>
        <v>0</v>
      </c>
      <c r="O805" s="160">
        <v>0.64930555555555558</v>
      </c>
      <c r="P805" s="565">
        <f t="shared" si="676"/>
        <v>3.4722222222222099E-3</v>
      </c>
      <c r="Q805" s="160">
        <v>0.57291666666666663</v>
      </c>
      <c r="R805" s="160">
        <v>0.68055555555555547</v>
      </c>
      <c r="S805" s="9">
        <f t="shared" si="709"/>
        <v>0.10763888888888884</v>
      </c>
      <c r="T805" s="160">
        <v>0.57291666666666663</v>
      </c>
      <c r="U805" s="160">
        <v>0.68055555555555547</v>
      </c>
      <c r="V805" s="9">
        <f t="shared" si="682"/>
        <v>0.10763888888888884</v>
      </c>
      <c r="W805" s="160">
        <v>0.70277777777777783</v>
      </c>
      <c r="X805" s="9">
        <f t="shared" si="660"/>
        <v>2.2222222222222365E-2</v>
      </c>
      <c r="Y805" s="160">
        <v>0.70277777777777783</v>
      </c>
      <c r="Z805" s="155">
        <f t="shared" si="693"/>
        <v>0</v>
      </c>
      <c r="AA805" s="160">
        <v>0.79375000000000007</v>
      </c>
      <c r="AB805" s="565">
        <f t="shared" si="655"/>
        <v>9.0972222222222232E-2</v>
      </c>
      <c r="AC805" s="160">
        <v>0.79375000000000007</v>
      </c>
      <c r="AD805" s="160">
        <v>0.79375000000000007</v>
      </c>
      <c r="AE805" s="9">
        <f t="shared" si="683"/>
        <v>0</v>
      </c>
      <c r="AF805" s="160">
        <v>0.80208333333333337</v>
      </c>
      <c r="AG805" s="160">
        <v>0.80902777777777779</v>
      </c>
      <c r="AH805" s="9">
        <f t="shared" si="677"/>
        <v>6.9444444444444198E-3</v>
      </c>
      <c r="AI805" s="154">
        <f t="shared" si="711"/>
        <v>0</v>
      </c>
      <c r="AJ805" s="154">
        <f t="shared" si="712"/>
        <v>10</v>
      </c>
      <c r="AK805" s="160">
        <v>0.81944444444444453</v>
      </c>
      <c r="AL805" s="160">
        <v>0.82291666666666663</v>
      </c>
      <c r="AM805" s="9">
        <f t="shared" si="695"/>
        <v>3.4722222222220989E-3</v>
      </c>
      <c r="AN805" s="568">
        <f t="shared" si="678"/>
        <v>0.17708333333333326</v>
      </c>
      <c r="AO805" s="10">
        <f t="shared" si="713"/>
        <v>4</v>
      </c>
      <c r="AP805" s="10">
        <f t="shared" si="714"/>
        <v>15</v>
      </c>
      <c r="AQ805" s="565">
        <f t="shared" si="694"/>
        <v>3.4027777777777789E-2</v>
      </c>
      <c r="AR805" s="10">
        <f t="shared" si="715"/>
        <v>0</v>
      </c>
      <c r="AS805" s="10">
        <f t="shared" si="716"/>
        <v>49</v>
      </c>
      <c r="AT805" s="550">
        <v>0</v>
      </c>
      <c r="AU805" s="550">
        <v>0</v>
      </c>
      <c r="AV805" s="550">
        <v>0</v>
      </c>
      <c r="AW805" s="546">
        <f t="shared" si="717"/>
        <v>0</v>
      </c>
      <c r="AX805" s="546">
        <f t="shared" si="710"/>
        <v>0</v>
      </c>
      <c r="AY805" s="550">
        <v>0</v>
      </c>
      <c r="AZ805" s="546">
        <f t="shared" si="718"/>
        <v>0</v>
      </c>
      <c r="BA805" s="546">
        <f t="shared" si="719"/>
        <v>0</v>
      </c>
      <c r="BB805" s="550">
        <v>0</v>
      </c>
      <c r="BC805" s="546">
        <f t="shared" si="720"/>
        <v>0</v>
      </c>
      <c r="BD805" s="546">
        <f t="shared" si="721"/>
        <v>0</v>
      </c>
      <c r="BE805" s="550">
        <v>5.6944444444444443E-2</v>
      </c>
      <c r="BF805" s="546">
        <f t="shared" si="722"/>
        <v>1</v>
      </c>
      <c r="BG805" s="546">
        <f t="shared" si="723"/>
        <v>22</v>
      </c>
      <c r="BH805" s="550">
        <v>0</v>
      </c>
      <c r="BI805" s="637">
        <f t="shared" si="691"/>
        <v>0</v>
      </c>
      <c r="BJ805" s="637">
        <f t="shared" si="692"/>
        <v>0</v>
      </c>
      <c r="BK805" s="642">
        <f t="shared" si="657"/>
        <v>66.63254237288136</v>
      </c>
    </row>
    <row r="806" spans="1:63" x14ac:dyDescent="0.25">
      <c r="A806" s="581">
        <v>40929</v>
      </c>
      <c r="B806" s="619">
        <v>1</v>
      </c>
      <c r="C806" s="582">
        <v>1</v>
      </c>
      <c r="D806" s="583" t="s">
        <v>271</v>
      </c>
      <c r="E806" s="583" t="s">
        <v>265</v>
      </c>
      <c r="F806" s="526">
        <v>3873.12</v>
      </c>
      <c r="G806" s="582">
        <v>58</v>
      </c>
      <c r="H806" s="582">
        <v>1</v>
      </c>
      <c r="I806" s="550">
        <v>0.64583333333333337</v>
      </c>
      <c r="J806" s="550">
        <v>0.64583333333333337</v>
      </c>
      <c r="K806" s="160">
        <v>0.6875</v>
      </c>
      <c r="L806" s="565">
        <f t="shared" si="674"/>
        <v>4.166666666666663E-2</v>
      </c>
      <c r="M806" s="160">
        <v>0.69097222222222221</v>
      </c>
      <c r="N806" s="565">
        <f t="shared" si="675"/>
        <v>3.4722222222222099E-3</v>
      </c>
      <c r="O806" s="160">
        <v>0.70833333333333337</v>
      </c>
      <c r="P806" s="565">
        <f t="shared" si="676"/>
        <v>1.736111111111116E-2</v>
      </c>
      <c r="Q806" s="160">
        <v>0.70833333333333337</v>
      </c>
      <c r="R806" s="160">
        <v>0.73958333333333337</v>
      </c>
      <c r="S806" s="9">
        <f t="shared" si="709"/>
        <v>3.125E-2</v>
      </c>
      <c r="T806" s="160">
        <v>0.70833333333333337</v>
      </c>
      <c r="U806" s="160">
        <v>0.73958333333333337</v>
      </c>
      <c r="V806" s="9">
        <f t="shared" si="682"/>
        <v>3.125E-2</v>
      </c>
      <c r="W806" s="160">
        <v>0.84930555555555554</v>
      </c>
      <c r="X806" s="9">
        <f t="shared" si="660"/>
        <v>0.10972222222222217</v>
      </c>
      <c r="Y806" s="160">
        <v>0.84930555555555554</v>
      </c>
      <c r="Z806" s="155">
        <f t="shared" si="693"/>
        <v>0</v>
      </c>
      <c r="AA806" s="160">
        <v>0.91666666666666663</v>
      </c>
      <c r="AB806" s="565">
        <f t="shared" si="655"/>
        <v>6.7361111111111094E-2</v>
      </c>
      <c r="AC806" s="160">
        <v>0.91666666666666663</v>
      </c>
      <c r="AD806" s="160">
        <v>0.91666666666666663</v>
      </c>
      <c r="AE806" s="9">
        <f t="shared" si="683"/>
        <v>0</v>
      </c>
      <c r="AF806" s="160">
        <v>0.92708333333333337</v>
      </c>
      <c r="AG806" s="160">
        <v>0.93402777777777779</v>
      </c>
      <c r="AH806" s="9">
        <f t="shared" si="677"/>
        <v>6.9444444444444198E-3</v>
      </c>
      <c r="AI806" s="154">
        <f t="shared" si="711"/>
        <v>0</v>
      </c>
      <c r="AJ806" s="154">
        <f t="shared" si="712"/>
        <v>10</v>
      </c>
      <c r="AK806" s="160">
        <v>0.93402777777777779</v>
      </c>
      <c r="AL806" s="160">
        <v>0.9375</v>
      </c>
      <c r="AM806" s="9">
        <f t="shared" si="695"/>
        <v>3.4722222222222099E-3</v>
      </c>
      <c r="AN806" s="568">
        <f t="shared" si="678"/>
        <v>0.29166666666666663</v>
      </c>
      <c r="AO806" s="10">
        <f t="shared" si="713"/>
        <v>7</v>
      </c>
      <c r="AP806" s="10">
        <f t="shared" si="714"/>
        <v>0</v>
      </c>
      <c r="AQ806" s="565">
        <f t="shared" si="694"/>
        <v>5.6944444444444429E-2</v>
      </c>
      <c r="AR806" s="10">
        <f t="shared" si="715"/>
        <v>1</v>
      </c>
      <c r="AS806" s="10">
        <f t="shared" si="716"/>
        <v>22</v>
      </c>
      <c r="AT806" s="550">
        <v>0</v>
      </c>
      <c r="AU806" s="550">
        <v>6.9444444444444441E-3</v>
      </c>
      <c r="AV806" s="550">
        <v>0</v>
      </c>
      <c r="AW806" s="546">
        <f t="shared" si="717"/>
        <v>0</v>
      </c>
      <c r="AX806" s="546">
        <f t="shared" si="710"/>
        <v>0</v>
      </c>
      <c r="AY806" s="550">
        <v>0</v>
      </c>
      <c r="AZ806" s="546">
        <f t="shared" si="718"/>
        <v>0</v>
      </c>
      <c r="BA806" s="546">
        <f t="shared" si="719"/>
        <v>0</v>
      </c>
      <c r="BB806" s="550">
        <v>0</v>
      </c>
      <c r="BC806" s="546">
        <f t="shared" si="720"/>
        <v>0</v>
      </c>
      <c r="BD806" s="546">
        <f t="shared" si="721"/>
        <v>0</v>
      </c>
      <c r="BE806" s="550">
        <v>3.472222222222222E-3</v>
      </c>
      <c r="BF806" s="546">
        <f t="shared" si="722"/>
        <v>0</v>
      </c>
      <c r="BG806" s="546">
        <f t="shared" si="723"/>
        <v>5</v>
      </c>
      <c r="BH806" s="550">
        <v>0</v>
      </c>
      <c r="BI806" s="637">
        <f t="shared" si="691"/>
        <v>0</v>
      </c>
      <c r="BJ806" s="637">
        <f t="shared" si="692"/>
        <v>0</v>
      </c>
      <c r="BK806" s="642">
        <f t="shared" si="657"/>
        <v>66.777931034482762</v>
      </c>
    </row>
    <row r="807" spans="1:63" x14ac:dyDescent="0.25">
      <c r="A807" s="581">
        <v>40929</v>
      </c>
      <c r="B807" s="619">
        <v>1</v>
      </c>
      <c r="C807" s="582">
        <v>8</v>
      </c>
      <c r="D807" s="583" t="s">
        <v>355</v>
      </c>
      <c r="E807" s="583" t="s">
        <v>265</v>
      </c>
      <c r="F807" s="526">
        <v>3577.8</v>
      </c>
      <c r="G807" s="582">
        <v>59</v>
      </c>
      <c r="H807" s="582">
        <v>0</v>
      </c>
      <c r="I807" s="550">
        <v>0.95833333333333337</v>
      </c>
      <c r="J807" s="550">
        <v>0.95833333333333337</v>
      </c>
      <c r="K807" s="160">
        <v>1.0069444444444444</v>
      </c>
      <c r="L807" s="565">
        <f t="shared" si="674"/>
        <v>4.8611111111111049E-2</v>
      </c>
      <c r="M807" s="160">
        <v>1.0069444444444444</v>
      </c>
      <c r="N807" s="565">
        <f t="shared" si="675"/>
        <v>0</v>
      </c>
      <c r="O807" s="160">
        <v>1.0243055555555556</v>
      </c>
      <c r="P807" s="565">
        <f t="shared" si="676"/>
        <v>1.736111111111116E-2</v>
      </c>
      <c r="Q807" s="160">
        <v>1.0347222222222221</v>
      </c>
      <c r="R807" s="160">
        <v>1.1354166666666667</v>
      </c>
      <c r="S807" s="9">
        <f t="shared" si="709"/>
        <v>0.10069444444444464</v>
      </c>
      <c r="T807" s="160">
        <v>1.0347222222222221</v>
      </c>
      <c r="U807" s="160">
        <v>1.1354166666666667</v>
      </c>
      <c r="V807" s="9">
        <f t="shared" si="682"/>
        <v>0.10069444444444464</v>
      </c>
      <c r="W807" s="160">
        <v>1.1375</v>
      </c>
      <c r="X807" s="9">
        <f t="shared" ref="X807:X838" si="724">W807-R807</f>
        <v>2.0833333333332149E-3</v>
      </c>
      <c r="Y807" s="160">
        <v>1.1381944444444445</v>
      </c>
      <c r="Z807" s="155">
        <f t="shared" si="693"/>
        <v>6.94444444444553E-4</v>
      </c>
      <c r="AA807" s="160">
        <v>1.226388888888889</v>
      </c>
      <c r="AB807" s="565">
        <f t="shared" si="655"/>
        <v>8.8194444444444464E-2</v>
      </c>
      <c r="AC807" s="160">
        <v>1.226388888888889</v>
      </c>
      <c r="AD807" s="160">
        <v>1.226388888888889</v>
      </c>
      <c r="AE807" s="9">
        <f t="shared" si="683"/>
        <v>0</v>
      </c>
      <c r="AF807" s="160">
        <v>1.2326388888888888</v>
      </c>
      <c r="AG807" s="160">
        <v>1.2395833333333333</v>
      </c>
      <c r="AH807" s="9">
        <f t="shared" si="677"/>
        <v>6.9444444444444198E-3</v>
      </c>
      <c r="AI807" s="154">
        <f t="shared" si="711"/>
        <v>0</v>
      </c>
      <c r="AJ807" s="154">
        <f t="shared" si="712"/>
        <v>10</v>
      </c>
      <c r="AK807" s="160">
        <v>1.2395833333333333</v>
      </c>
      <c r="AL807" s="160">
        <v>1.2430555555555556</v>
      </c>
      <c r="AM807" s="9">
        <f t="shared" si="695"/>
        <v>3.4722222222223209E-3</v>
      </c>
      <c r="AN807" s="568">
        <f t="shared" si="678"/>
        <v>0.28472222222222221</v>
      </c>
      <c r="AO807" s="10">
        <f t="shared" si="713"/>
        <v>6</v>
      </c>
      <c r="AP807" s="10">
        <f t="shared" si="714"/>
        <v>50</v>
      </c>
      <c r="AQ807" s="565">
        <f t="shared" si="694"/>
        <v>7.0833333333333359E-2</v>
      </c>
      <c r="AR807" s="10">
        <f t="shared" si="715"/>
        <v>1</v>
      </c>
      <c r="AS807" s="10">
        <f t="shared" si="716"/>
        <v>42</v>
      </c>
      <c r="AT807" s="550">
        <v>0</v>
      </c>
      <c r="AU807" s="550">
        <v>6.9444444444444441E-3</v>
      </c>
      <c r="AV807" s="550">
        <v>0</v>
      </c>
      <c r="AW807" s="546">
        <f t="shared" si="717"/>
        <v>0</v>
      </c>
      <c r="AX807" s="546">
        <f t="shared" si="710"/>
        <v>0</v>
      </c>
      <c r="AY807" s="550">
        <v>0</v>
      </c>
      <c r="AZ807" s="546">
        <f t="shared" si="718"/>
        <v>0</v>
      </c>
      <c r="BA807" s="546">
        <f t="shared" si="719"/>
        <v>0</v>
      </c>
      <c r="BB807" s="550">
        <v>0</v>
      </c>
      <c r="BC807" s="546">
        <f t="shared" si="720"/>
        <v>0</v>
      </c>
      <c r="BD807" s="546">
        <f t="shared" si="721"/>
        <v>0</v>
      </c>
      <c r="BE807" s="550">
        <v>1.0416666666666666E-2</v>
      </c>
      <c r="BF807" s="546">
        <f t="shared" si="722"/>
        <v>0</v>
      </c>
      <c r="BG807" s="546">
        <f t="shared" si="723"/>
        <v>15</v>
      </c>
      <c r="BH807" s="550">
        <v>0</v>
      </c>
      <c r="BI807" s="637">
        <f t="shared" si="691"/>
        <v>0</v>
      </c>
      <c r="BJ807" s="637">
        <f t="shared" si="692"/>
        <v>0</v>
      </c>
      <c r="BK807" s="642">
        <f t="shared" si="657"/>
        <v>60.640677966101698</v>
      </c>
    </row>
    <row r="808" spans="1:63" x14ac:dyDescent="0.25">
      <c r="A808" s="581">
        <v>40930</v>
      </c>
      <c r="B808" s="619">
        <v>1</v>
      </c>
      <c r="C808" s="582">
        <v>1</v>
      </c>
      <c r="D808" s="583" t="s">
        <v>609</v>
      </c>
      <c r="E808" s="583" t="s">
        <v>265</v>
      </c>
      <c r="F808" s="526">
        <v>3494.64</v>
      </c>
      <c r="G808" s="582">
        <v>58</v>
      </c>
      <c r="H808" s="582">
        <v>1</v>
      </c>
      <c r="I808" s="550">
        <v>0.71666666666666667</v>
      </c>
      <c r="J808" s="550">
        <v>0.71666666666666667</v>
      </c>
      <c r="K808" s="160">
        <v>0.90625</v>
      </c>
      <c r="L808" s="565">
        <f t="shared" si="674"/>
        <v>0.18958333333333333</v>
      </c>
      <c r="M808" s="160">
        <v>0.90625</v>
      </c>
      <c r="N808" s="565">
        <f t="shared" si="675"/>
        <v>0</v>
      </c>
      <c r="O808" s="160">
        <v>0.90972222222222221</v>
      </c>
      <c r="P808" s="565">
        <f t="shared" si="676"/>
        <v>3.4722222222222099E-3</v>
      </c>
      <c r="Q808" s="160">
        <v>0.91319444444444453</v>
      </c>
      <c r="R808" s="160">
        <v>0.99652777777777779</v>
      </c>
      <c r="S808" s="9">
        <f t="shared" si="709"/>
        <v>8.3333333333333259E-2</v>
      </c>
      <c r="T808" s="160">
        <v>0.91319444444444453</v>
      </c>
      <c r="U808" s="160">
        <v>0.99652777777777779</v>
      </c>
      <c r="V808" s="9">
        <f t="shared" si="682"/>
        <v>8.3333333333333259E-2</v>
      </c>
      <c r="W808" s="160">
        <v>1.0104166666666667</v>
      </c>
      <c r="X808" s="9">
        <f t="shared" si="724"/>
        <v>1.3888888888888951E-2</v>
      </c>
      <c r="Y808" s="160">
        <v>1.0104166666666667</v>
      </c>
      <c r="Z808" s="155">
        <f t="shared" si="693"/>
        <v>0</v>
      </c>
      <c r="AA808" s="160">
        <v>1.3666666666666665</v>
      </c>
      <c r="AB808" s="565">
        <f t="shared" si="655"/>
        <v>0.35624999999999973</v>
      </c>
      <c r="AC808" s="160">
        <v>1.3666666666666665</v>
      </c>
      <c r="AD808" s="160">
        <v>1.3666666666666665</v>
      </c>
      <c r="AE808" s="9">
        <f t="shared" si="683"/>
        <v>0</v>
      </c>
      <c r="AF808" s="160">
        <v>1.3715277777777777</v>
      </c>
      <c r="AG808" s="160">
        <v>1.375</v>
      </c>
      <c r="AH808" s="9">
        <f t="shared" si="677"/>
        <v>3.4722222222223209E-3</v>
      </c>
      <c r="AI808" s="154">
        <f t="shared" si="711"/>
        <v>0</v>
      </c>
      <c r="AJ808" s="154">
        <f t="shared" si="712"/>
        <v>5</v>
      </c>
      <c r="AK808" s="160">
        <v>1.375</v>
      </c>
      <c r="AL808" s="160">
        <v>1.375</v>
      </c>
      <c r="AM808" s="9">
        <f t="shared" si="695"/>
        <v>0</v>
      </c>
      <c r="AN808" s="568">
        <f t="shared" si="678"/>
        <v>0.65833333333333333</v>
      </c>
      <c r="AO808" s="10">
        <f t="shared" si="713"/>
        <v>15</v>
      </c>
      <c r="AP808" s="10">
        <f t="shared" si="714"/>
        <v>48</v>
      </c>
      <c r="AQ808" s="565">
        <f t="shared" si="694"/>
        <v>6.527777777777749E-2</v>
      </c>
      <c r="AR808" s="10">
        <f t="shared" si="715"/>
        <v>1</v>
      </c>
      <c r="AS808" s="10">
        <f t="shared" si="716"/>
        <v>34</v>
      </c>
      <c r="AT808" s="550">
        <v>0</v>
      </c>
      <c r="AU808" s="550">
        <v>0.10694444444444444</v>
      </c>
      <c r="AV808" s="550">
        <v>0</v>
      </c>
      <c r="AW808" s="546">
        <f t="shared" si="717"/>
        <v>0</v>
      </c>
      <c r="AX808" s="546">
        <f t="shared" si="710"/>
        <v>0</v>
      </c>
      <c r="AY808" s="550">
        <v>0</v>
      </c>
      <c r="AZ808" s="546">
        <f t="shared" si="718"/>
        <v>0</v>
      </c>
      <c r="BA808" s="546">
        <f t="shared" si="719"/>
        <v>0</v>
      </c>
      <c r="BB808" s="550">
        <v>0</v>
      </c>
      <c r="BC808" s="546">
        <f t="shared" si="720"/>
        <v>0</v>
      </c>
      <c r="BD808" s="546">
        <f t="shared" si="721"/>
        <v>0</v>
      </c>
      <c r="BE808" s="550">
        <v>0.18402777777777779</v>
      </c>
      <c r="BF808" s="546">
        <f t="shared" si="722"/>
        <v>4</v>
      </c>
      <c r="BG808" s="546">
        <f t="shared" si="723"/>
        <v>25</v>
      </c>
      <c r="BH808" s="550">
        <v>0</v>
      </c>
      <c r="BI808" s="637">
        <f t="shared" si="691"/>
        <v>0</v>
      </c>
      <c r="BJ808" s="637">
        <f t="shared" si="692"/>
        <v>0</v>
      </c>
      <c r="BK808" s="642">
        <f t="shared" si="657"/>
        <v>60.252413793103443</v>
      </c>
    </row>
    <row r="809" spans="1:63" x14ac:dyDescent="0.25">
      <c r="A809" s="581">
        <v>40930</v>
      </c>
      <c r="B809" s="619">
        <v>1</v>
      </c>
      <c r="C809" s="582">
        <v>30</v>
      </c>
      <c r="D809" s="583" t="s">
        <v>33</v>
      </c>
      <c r="E809" s="583" t="s">
        <v>273</v>
      </c>
      <c r="F809" s="526">
        <v>3691.65</v>
      </c>
      <c r="G809" s="582">
        <v>56</v>
      </c>
      <c r="H809" s="582">
        <v>3</v>
      </c>
      <c r="I809" s="550">
        <v>0.51041666666666663</v>
      </c>
      <c r="J809" s="550">
        <v>0.51041666666666663</v>
      </c>
      <c r="K809" s="160">
        <v>0.54166666666666663</v>
      </c>
      <c r="L809" s="565">
        <f t="shared" si="674"/>
        <v>3.125E-2</v>
      </c>
      <c r="M809" s="160">
        <v>0.54166666666666663</v>
      </c>
      <c r="N809" s="565">
        <f t="shared" si="675"/>
        <v>0</v>
      </c>
      <c r="O809" s="160">
        <v>0.55902777777777779</v>
      </c>
      <c r="P809" s="565">
        <f t="shared" si="676"/>
        <v>1.736111111111116E-2</v>
      </c>
      <c r="Q809" s="160">
        <v>0.5625</v>
      </c>
      <c r="R809" s="160">
        <v>0.59305555555555556</v>
      </c>
      <c r="S809" s="9">
        <f t="shared" si="709"/>
        <v>3.0555555555555558E-2</v>
      </c>
      <c r="T809" s="160">
        <v>0.5625</v>
      </c>
      <c r="U809" s="160">
        <v>0.59305555555555556</v>
      </c>
      <c r="V809" s="9">
        <f t="shared" si="682"/>
        <v>3.0555555555555558E-2</v>
      </c>
      <c r="W809" s="160">
        <v>0.68541666666666667</v>
      </c>
      <c r="X809" s="9">
        <f t="shared" si="724"/>
        <v>9.2361111111111116E-2</v>
      </c>
      <c r="Y809" s="160">
        <v>0.68611111111111101</v>
      </c>
      <c r="Z809" s="155">
        <f t="shared" si="693"/>
        <v>6.9444444444433095E-4</v>
      </c>
      <c r="AA809" s="160">
        <v>0.80833333333333324</v>
      </c>
      <c r="AB809" s="565">
        <f t="shared" si="655"/>
        <v>0.12222222222222223</v>
      </c>
      <c r="AC809" s="160">
        <v>0.80833333333333324</v>
      </c>
      <c r="AD809" s="160">
        <v>0.80833333333333324</v>
      </c>
      <c r="AE809" s="9">
        <f t="shared" si="683"/>
        <v>0</v>
      </c>
      <c r="AF809" s="160">
        <v>0.8125</v>
      </c>
      <c r="AG809" s="160">
        <v>0.81944444444444453</v>
      </c>
      <c r="AH809" s="9">
        <f t="shared" si="677"/>
        <v>6.9444444444445308E-3</v>
      </c>
      <c r="AI809" s="154">
        <f t="shared" si="711"/>
        <v>0</v>
      </c>
      <c r="AJ809" s="154">
        <f t="shared" si="712"/>
        <v>10</v>
      </c>
      <c r="AK809" s="160">
        <v>0.81944444444444453</v>
      </c>
      <c r="AL809" s="160">
        <v>0.81944444444444453</v>
      </c>
      <c r="AM809" s="9">
        <f t="shared" si="695"/>
        <v>0</v>
      </c>
      <c r="AN809" s="568">
        <f t="shared" si="678"/>
        <v>0.3090277777777779</v>
      </c>
      <c r="AO809" s="10">
        <f t="shared" si="713"/>
        <v>7</v>
      </c>
      <c r="AP809" s="10">
        <f t="shared" si="714"/>
        <v>25</v>
      </c>
      <c r="AQ809" s="565">
        <f t="shared" si="694"/>
        <v>4.7916666666666677E-2</v>
      </c>
      <c r="AR809" s="10">
        <f t="shared" si="715"/>
        <v>1</v>
      </c>
      <c r="AS809" s="10">
        <f t="shared" si="716"/>
        <v>9</v>
      </c>
      <c r="AT809" s="550">
        <v>0</v>
      </c>
      <c r="AU809" s="550">
        <v>0</v>
      </c>
      <c r="AV809" s="550">
        <v>0</v>
      </c>
      <c r="AW809" s="546">
        <f t="shared" si="717"/>
        <v>0</v>
      </c>
      <c r="AX809" s="546">
        <f t="shared" si="710"/>
        <v>0</v>
      </c>
      <c r="AY809" s="550">
        <v>0</v>
      </c>
      <c r="AZ809" s="546">
        <f t="shared" si="718"/>
        <v>0</v>
      </c>
      <c r="BA809" s="546">
        <f t="shared" si="719"/>
        <v>0</v>
      </c>
      <c r="BB809" s="550">
        <v>0</v>
      </c>
      <c r="BC809" s="546">
        <f t="shared" si="720"/>
        <v>0</v>
      </c>
      <c r="BD809" s="546">
        <f t="shared" si="721"/>
        <v>0</v>
      </c>
      <c r="BE809" s="550">
        <v>7.4305555555555555E-2</v>
      </c>
      <c r="BF809" s="546">
        <f t="shared" si="722"/>
        <v>1</v>
      </c>
      <c r="BG809" s="546">
        <f t="shared" si="723"/>
        <v>47</v>
      </c>
      <c r="BH809" s="550">
        <v>0</v>
      </c>
      <c r="BI809" s="637">
        <f t="shared" si="691"/>
        <v>0</v>
      </c>
      <c r="BJ809" s="637">
        <f t="shared" si="692"/>
        <v>0</v>
      </c>
      <c r="BK809" s="642">
        <f t="shared" si="657"/>
        <v>65.922321428571436</v>
      </c>
    </row>
    <row r="810" spans="1:63" x14ac:dyDescent="0.25">
      <c r="A810" s="581">
        <v>40930</v>
      </c>
      <c r="B810" s="619">
        <v>1</v>
      </c>
      <c r="C810" s="582">
        <v>2</v>
      </c>
      <c r="D810" s="583" t="s">
        <v>524</v>
      </c>
      <c r="E810" s="583" t="s">
        <v>265</v>
      </c>
      <c r="F810" s="526">
        <v>3919.68</v>
      </c>
      <c r="G810" s="582">
        <v>59</v>
      </c>
      <c r="H810" s="582">
        <v>0</v>
      </c>
      <c r="I810" s="550">
        <v>0.61111111111111105</v>
      </c>
      <c r="J810" s="550">
        <v>0.61111111111111105</v>
      </c>
      <c r="K810" s="160">
        <v>0.71666666666666667</v>
      </c>
      <c r="L810" s="565">
        <f t="shared" si="674"/>
        <v>0.10555555555555562</v>
      </c>
      <c r="M810" s="160">
        <v>0.72916666666666663</v>
      </c>
      <c r="N810" s="565">
        <f t="shared" si="675"/>
        <v>1.2499999999999956E-2</v>
      </c>
      <c r="O810" s="160">
        <v>0.75</v>
      </c>
      <c r="P810" s="565">
        <f t="shared" si="676"/>
        <v>2.083333333333337E-2</v>
      </c>
      <c r="Q810" s="160">
        <v>0.75347222222222221</v>
      </c>
      <c r="R810" s="160">
        <v>0.82986111111111116</v>
      </c>
      <c r="S810" s="9">
        <f t="shared" si="709"/>
        <v>7.6388888888888951E-2</v>
      </c>
      <c r="T810" s="160">
        <v>0.75347222222222221</v>
      </c>
      <c r="U810" s="160">
        <v>0.82986111111111116</v>
      </c>
      <c r="V810" s="9">
        <f t="shared" si="682"/>
        <v>7.6388888888888951E-2</v>
      </c>
      <c r="W810" s="160">
        <v>0.84027777777777779</v>
      </c>
      <c r="X810" s="9">
        <f t="shared" si="724"/>
        <v>1.041666666666663E-2</v>
      </c>
      <c r="Y810" s="160">
        <v>0.84236111111111101</v>
      </c>
      <c r="Z810" s="155">
        <f t="shared" si="693"/>
        <v>2.0833333333332149E-3</v>
      </c>
      <c r="AA810" s="160">
        <v>0.90277777777777779</v>
      </c>
      <c r="AB810" s="565">
        <f t="shared" si="655"/>
        <v>6.0416666666666785E-2</v>
      </c>
      <c r="AC810" s="160">
        <v>0.90277777777777779</v>
      </c>
      <c r="AD810" s="160">
        <v>0.90277777777777779</v>
      </c>
      <c r="AE810" s="9">
        <f t="shared" si="683"/>
        <v>0</v>
      </c>
      <c r="AF810" s="160">
        <v>0.90625</v>
      </c>
      <c r="AG810" s="160">
        <v>0.91319444444444453</v>
      </c>
      <c r="AH810" s="9">
        <f t="shared" si="677"/>
        <v>6.9444444444445308E-3</v>
      </c>
      <c r="AI810" s="154">
        <f t="shared" si="711"/>
        <v>0</v>
      </c>
      <c r="AJ810" s="154">
        <f t="shared" si="712"/>
        <v>10</v>
      </c>
      <c r="AK810" s="160">
        <v>0.91319444444444453</v>
      </c>
      <c r="AL810" s="160">
        <v>0.91319444444444453</v>
      </c>
      <c r="AM810" s="9">
        <f t="shared" si="695"/>
        <v>0</v>
      </c>
      <c r="AN810" s="568">
        <f t="shared" si="678"/>
        <v>0.30208333333333348</v>
      </c>
      <c r="AO810" s="10">
        <f t="shared" si="713"/>
        <v>7</v>
      </c>
      <c r="AP810" s="10">
        <f t="shared" si="714"/>
        <v>15</v>
      </c>
      <c r="AQ810" s="565">
        <f t="shared" si="694"/>
        <v>3.6111111111111233E-2</v>
      </c>
      <c r="AR810" s="10">
        <f t="shared" si="715"/>
        <v>0</v>
      </c>
      <c r="AS810" s="10">
        <f t="shared" si="716"/>
        <v>52</v>
      </c>
      <c r="AT810" s="550">
        <v>0</v>
      </c>
      <c r="AU810" s="550">
        <v>0</v>
      </c>
      <c r="AV810" s="550">
        <v>0</v>
      </c>
      <c r="AW810" s="546">
        <f t="shared" si="717"/>
        <v>0</v>
      </c>
      <c r="AX810" s="546">
        <f t="shared" si="710"/>
        <v>0</v>
      </c>
      <c r="AY810" s="550">
        <v>0</v>
      </c>
      <c r="AZ810" s="546">
        <f t="shared" si="718"/>
        <v>0</v>
      </c>
      <c r="BA810" s="546">
        <f t="shared" si="719"/>
        <v>0</v>
      </c>
      <c r="BB810" s="550">
        <v>0</v>
      </c>
      <c r="BC810" s="546">
        <f t="shared" si="720"/>
        <v>0</v>
      </c>
      <c r="BD810" s="546">
        <f t="shared" si="721"/>
        <v>0</v>
      </c>
      <c r="BE810" s="550">
        <v>2.4305555555555556E-2</v>
      </c>
      <c r="BF810" s="546">
        <f t="shared" si="722"/>
        <v>0</v>
      </c>
      <c r="BG810" s="546">
        <f t="shared" si="723"/>
        <v>35</v>
      </c>
      <c r="BH810" s="550">
        <v>0</v>
      </c>
      <c r="BI810" s="637">
        <f t="shared" si="691"/>
        <v>0</v>
      </c>
      <c r="BJ810" s="637">
        <f t="shared" si="692"/>
        <v>0</v>
      </c>
      <c r="BK810" s="642">
        <f t="shared" si="657"/>
        <v>66.435254237288135</v>
      </c>
    </row>
    <row r="811" spans="1:63" x14ac:dyDescent="0.25">
      <c r="A811" s="581">
        <v>40930</v>
      </c>
      <c r="B811" s="619">
        <v>1</v>
      </c>
      <c r="C811" s="582">
        <v>9</v>
      </c>
      <c r="D811" s="583" t="s">
        <v>355</v>
      </c>
      <c r="E811" s="583" t="s">
        <v>304</v>
      </c>
      <c r="F811" s="526">
        <v>3555</v>
      </c>
      <c r="G811" s="582">
        <v>55</v>
      </c>
      <c r="H811" s="582">
        <v>4</v>
      </c>
      <c r="I811" s="550">
        <v>0.77083333333333337</v>
      </c>
      <c r="J811" s="550">
        <v>0.77083333333333337</v>
      </c>
      <c r="K811" s="160">
        <v>0.87152777777777779</v>
      </c>
      <c r="L811" s="565">
        <f t="shared" si="674"/>
        <v>0.10069444444444442</v>
      </c>
      <c r="M811" s="160">
        <v>0.87152777777777779</v>
      </c>
      <c r="N811" s="565">
        <f t="shared" si="675"/>
        <v>0</v>
      </c>
      <c r="O811" s="160">
        <v>0.88888888888888884</v>
      </c>
      <c r="P811" s="565">
        <f t="shared" si="676"/>
        <v>1.7361111111111049E-2</v>
      </c>
      <c r="Q811" s="160">
        <v>0.89236111111111116</v>
      </c>
      <c r="R811" s="160">
        <v>0.98611111111111116</v>
      </c>
      <c r="S811" s="9">
        <f t="shared" si="709"/>
        <v>9.375E-2</v>
      </c>
      <c r="T811" s="160">
        <v>0.89236111111111116</v>
      </c>
      <c r="U811" s="160">
        <v>0.98611111111111116</v>
      </c>
      <c r="V811" s="9">
        <f t="shared" si="682"/>
        <v>9.375E-2</v>
      </c>
      <c r="W811" s="160">
        <v>0.98819444444444438</v>
      </c>
      <c r="X811" s="9">
        <f t="shared" si="724"/>
        <v>2.0833333333332149E-3</v>
      </c>
      <c r="Y811" s="160">
        <v>0.9902777777777777</v>
      </c>
      <c r="Z811" s="155">
        <f t="shared" si="693"/>
        <v>2.0833333333333259E-3</v>
      </c>
      <c r="AA811" s="160">
        <v>1.0395833333333333</v>
      </c>
      <c r="AB811" s="565">
        <f t="shared" si="655"/>
        <v>4.9305555555555602E-2</v>
      </c>
      <c r="AC811" s="160">
        <v>1.0395833333333333</v>
      </c>
      <c r="AD811" s="160">
        <v>1.0395833333333333</v>
      </c>
      <c r="AE811" s="9">
        <f t="shared" si="683"/>
        <v>0</v>
      </c>
      <c r="AF811" s="160">
        <v>1.0486111111111112</v>
      </c>
      <c r="AG811" s="160">
        <v>1.0555555555555556</v>
      </c>
      <c r="AH811" s="9">
        <f t="shared" si="677"/>
        <v>6.9444444444444198E-3</v>
      </c>
      <c r="AI811" s="154">
        <f t="shared" si="711"/>
        <v>0</v>
      </c>
      <c r="AJ811" s="154">
        <f t="shared" si="712"/>
        <v>10</v>
      </c>
      <c r="AK811" s="160">
        <v>1.0555555555555556</v>
      </c>
      <c r="AL811" s="160">
        <v>1.0555555555555556</v>
      </c>
      <c r="AM811" s="9">
        <f t="shared" si="695"/>
        <v>0</v>
      </c>
      <c r="AN811" s="568">
        <f t="shared" si="678"/>
        <v>0.28472222222222221</v>
      </c>
      <c r="AO811" s="10">
        <f t="shared" si="713"/>
        <v>6</v>
      </c>
      <c r="AP811" s="10">
        <f t="shared" si="714"/>
        <v>50</v>
      </c>
      <c r="AQ811" s="565">
        <f t="shared" si="694"/>
        <v>3.2638888888888939E-2</v>
      </c>
      <c r="AR811" s="10">
        <f t="shared" si="715"/>
        <v>0</v>
      </c>
      <c r="AS811" s="10">
        <f t="shared" si="716"/>
        <v>47</v>
      </c>
      <c r="AT811" s="550">
        <v>0</v>
      </c>
      <c r="AU811" s="550">
        <v>0</v>
      </c>
      <c r="AV811" s="550">
        <v>0</v>
      </c>
      <c r="AW811" s="546">
        <f t="shared" si="717"/>
        <v>0</v>
      </c>
      <c r="AX811" s="546">
        <f t="shared" si="710"/>
        <v>0</v>
      </c>
      <c r="AY811" s="550">
        <v>0</v>
      </c>
      <c r="AZ811" s="546">
        <f t="shared" si="718"/>
        <v>0</v>
      </c>
      <c r="BA811" s="546">
        <f t="shared" si="719"/>
        <v>0</v>
      </c>
      <c r="BB811" s="550">
        <v>0</v>
      </c>
      <c r="BC811" s="546">
        <f t="shared" si="720"/>
        <v>0</v>
      </c>
      <c r="BD811" s="546">
        <f t="shared" si="721"/>
        <v>0</v>
      </c>
      <c r="BE811" s="550">
        <v>1.6666666666666666E-2</v>
      </c>
      <c r="BF811" s="546">
        <f t="shared" si="722"/>
        <v>0</v>
      </c>
      <c r="BG811" s="546">
        <f t="shared" si="723"/>
        <v>24</v>
      </c>
      <c r="BH811" s="550">
        <v>0</v>
      </c>
      <c r="BI811" s="637">
        <f t="shared" si="691"/>
        <v>0</v>
      </c>
      <c r="BJ811" s="637">
        <f t="shared" si="692"/>
        <v>0</v>
      </c>
      <c r="BK811" s="642">
        <f t="shared" si="657"/>
        <v>64.63636363636364</v>
      </c>
    </row>
    <row r="812" spans="1:63" x14ac:dyDescent="0.25">
      <c r="A812" s="581">
        <v>40931</v>
      </c>
      <c r="B812" s="619">
        <v>1</v>
      </c>
      <c r="C812" s="582">
        <v>4</v>
      </c>
      <c r="D812" s="583" t="s">
        <v>480</v>
      </c>
      <c r="E812" s="583" t="s">
        <v>276</v>
      </c>
      <c r="F812" s="526">
        <v>3703.61</v>
      </c>
      <c r="G812" s="582">
        <v>59</v>
      </c>
      <c r="H812" s="582">
        <v>0</v>
      </c>
      <c r="I812" s="550">
        <v>1.0625</v>
      </c>
      <c r="J812" s="550">
        <v>1.0625</v>
      </c>
      <c r="K812" s="160">
        <v>1.1284722222222221</v>
      </c>
      <c r="L812" s="565">
        <f t="shared" si="674"/>
        <v>6.5972222222222099E-2</v>
      </c>
      <c r="M812" s="160">
        <v>1.1319444444444444</v>
      </c>
      <c r="N812" s="565">
        <f t="shared" si="675"/>
        <v>3.4722222222223209E-3</v>
      </c>
      <c r="O812" s="160">
        <v>1.1527777777777779</v>
      </c>
      <c r="P812" s="565">
        <f t="shared" si="676"/>
        <v>2.0833333333333481E-2</v>
      </c>
      <c r="Q812" s="160">
        <v>1.15625</v>
      </c>
      <c r="R812" s="160">
        <v>1.2083333333333333</v>
      </c>
      <c r="S812" s="9">
        <f t="shared" si="709"/>
        <v>5.2083333333333259E-2</v>
      </c>
      <c r="T812" s="160">
        <v>1.15625</v>
      </c>
      <c r="U812" s="160">
        <v>1.2083333333333333</v>
      </c>
      <c r="V812" s="9">
        <f t="shared" si="682"/>
        <v>5.2083333333333259E-2</v>
      </c>
      <c r="W812" s="160">
        <v>1.15625</v>
      </c>
      <c r="X812" s="9">
        <f t="shared" si="724"/>
        <v>-5.2083333333333259E-2</v>
      </c>
      <c r="Y812" s="160">
        <v>1.1597222222222221</v>
      </c>
      <c r="Z812" s="155">
        <f t="shared" si="693"/>
        <v>3.4722222222220989E-3</v>
      </c>
      <c r="AA812" s="160">
        <v>1.4375</v>
      </c>
      <c r="AB812" s="565">
        <f t="shared" si="655"/>
        <v>0.2777777777777779</v>
      </c>
      <c r="AC812" s="160">
        <v>1.4375</v>
      </c>
      <c r="AD812" s="160">
        <v>1.4375</v>
      </c>
      <c r="AE812" s="9">
        <f t="shared" si="683"/>
        <v>0</v>
      </c>
      <c r="AF812" s="160">
        <v>1.4444444444444444</v>
      </c>
      <c r="AG812" s="160">
        <v>1.4479166666666667</v>
      </c>
      <c r="AH812" s="9">
        <f t="shared" si="677"/>
        <v>3.4722222222223209E-3</v>
      </c>
      <c r="AI812" s="154">
        <f t="shared" si="711"/>
        <v>0</v>
      </c>
      <c r="AJ812" s="154">
        <f t="shared" si="712"/>
        <v>5</v>
      </c>
      <c r="AK812" s="160">
        <v>1.4479166666666667</v>
      </c>
      <c r="AL812" s="160">
        <v>1.4479166666666667</v>
      </c>
      <c r="AM812" s="9">
        <f t="shared" si="695"/>
        <v>0</v>
      </c>
      <c r="AN812" s="568">
        <f t="shared" si="678"/>
        <v>0.38541666666666674</v>
      </c>
      <c r="AO812" s="10">
        <f t="shared" si="713"/>
        <v>9</v>
      </c>
      <c r="AP812" s="10">
        <f t="shared" si="714"/>
        <v>15</v>
      </c>
      <c r="AQ812" s="565">
        <f t="shared" si="694"/>
        <v>0</v>
      </c>
      <c r="AR812" s="10">
        <f t="shared" si="715"/>
        <v>0</v>
      </c>
      <c r="AS812" s="10">
        <f t="shared" si="716"/>
        <v>0</v>
      </c>
      <c r="AT812" s="550">
        <v>0</v>
      </c>
      <c r="AU812" s="550">
        <v>0</v>
      </c>
      <c r="AV812" s="550">
        <v>0</v>
      </c>
      <c r="AW812" s="546">
        <f t="shared" ref="AW812:AW832" si="725">HOUR(AV812)</f>
        <v>0</v>
      </c>
      <c r="AX812" s="546">
        <f t="shared" si="710"/>
        <v>0</v>
      </c>
      <c r="AY812" s="550">
        <v>0.27777777777777779</v>
      </c>
      <c r="AZ812" s="546">
        <f t="shared" ref="AZ812:AZ836" si="726">HOUR(AY812)</f>
        <v>6</v>
      </c>
      <c r="BA812" s="546">
        <f t="shared" ref="BA812:BA836" si="727">MINUTE(AY812)</f>
        <v>40</v>
      </c>
      <c r="BB812" s="550">
        <v>0</v>
      </c>
      <c r="BC812" s="546">
        <f t="shared" si="720"/>
        <v>0</v>
      </c>
      <c r="BD812" s="546">
        <f t="shared" si="721"/>
        <v>0</v>
      </c>
      <c r="BE812" s="550">
        <v>0</v>
      </c>
      <c r="BF812" s="546">
        <f t="shared" si="722"/>
        <v>0</v>
      </c>
      <c r="BG812" s="546">
        <f t="shared" si="723"/>
        <v>0</v>
      </c>
      <c r="BH812" s="550">
        <v>0</v>
      </c>
      <c r="BI812" s="637">
        <f t="shared" si="691"/>
        <v>0</v>
      </c>
      <c r="BJ812" s="637">
        <f t="shared" si="692"/>
        <v>0</v>
      </c>
      <c r="BK812" s="642">
        <f t="shared" si="657"/>
        <v>62.773050847457633</v>
      </c>
    </row>
    <row r="813" spans="1:63" x14ac:dyDescent="0.25">
      <c r="A813" s="581">
        <v>40931</v>
      </c>
      <c r="B813" s="619">
        <v>1</v>
      </c>
      <c r="C813" s="582">
        <v>31</v>
      </c>
      <c r="D813" s="583" t="s">
        <v>33</v>
      </c>
      <c r="E813" s="583" t="s">
        <v>332</v>
      </c>
      <c r="F813" s="526">
        <v>3838.84</v>
      </c>
      <c r="G813" s="582">
        <v>59</v>
      </c>
      <c r="H813" s="582">
        <v>0</v>
      </c>
      <c r="I813" s="550">
        <v>0.4375</v>
      </c>
      <c r="J813" s="550">
        <v>0.4375</v>
      </c>
      <c r="K813" s="160">
        <v>0.4548611111111111</v>
      </c>
      <c r="L813" s="565">
        <f t="shared" si="674"/>
        <v>1.7361111111111105E-2</v>
      </c>
      <c r="M813" s="160">
        <v>0.45833333333333331</v>
      </c>
      <c r="N813" s="565">
        <f t="shared" si="675"/>
        <v>3.4722222222222099E-3</v>
      </c>
      <c r="O813" s="160">
        <v>0.46875</v>
      </c>
      <c r="P813" s="565">
        <f t="shared" si="676"/>
        <v>1.0416666666666685E-2</v>
      </c>
      <c r="Q813" s="160">
        <v>0.47222222222222227</v>
      </c>
      <c r="R813" s="160">
        <v>0.58333333333333337</v>
      </c>
      <c r="S813" s="9">
        <f t="shared" si="709"/>
        <v>0.1111111111111111</v>
      </c>
      <c r="T813" s="160">
        <v>0.47222222222222227</v>
      </c>
      <c r="U813" s="160">
        <v>0.58333333333333337</v>
      </c>
      <c r="V813" s="9">
        <f t="shared" si="682"/>
        <v>0.1111111111111111</v>
      </c>
      <c r="W813" s="160">
        <v>0.59583333333333333</v>
      </c>
      <c r="X813" s="9">
        <f t="shared" si="724"/>
        <v>1.2499999999999956E-2</v>
      </c>
      <c r="Y813" s="160">
        <v>0.59583333333333333</v>
      </c>
      <c r="Z813" s="155">
        <f t="shared" si="693"/>
        <v>0</v>
      </c>
      <c r="AA813" s="160">
        <v>0.66111111111111109</v>
      </c>
      <c r="AB813" s="565">
        <f t="shared" si="655"/>
        <v>6.5277777777777768E-2</v>
      </c>
      <c r="AC813" s="160">
        <v>0.66111111111111109</v>
      </c>
      <c r="AD813" s="160">
        <v>0.66111111111111109</v>
      </c>
      <c r="AE813" s="9">
        <f t="shared" si="683"/>
        <v>0</v>
      </c>
      <c r="AF813" s="160">
        <v>0.66666666666666663</v>
      </c>
      <c r="AG813" s="160">
        <v>0.67361111111111116</v>
      </c>
      <c r="AH813" s="9">
        <f t="shared" si="677"/>
        <v>6.9444444444445308E-3</v>
      </c>
      <c r="AI813" s="154">
        <f t="shared" si="711"/>
        <v>0</v>
      </c>
      <c r="AJ813" s="154">
        <f t="shared" si="712"/>
        <v>10</v>
      </c>
      <c r="AK813" s="160">
        <v>0.67361111111111116</v>
      </c>
      <c r="AL813" s="160">
        <v>0.67361111111111116</v>
      </c>
      <c r="AM813" s="9">
        <f t="shared" si="695"/>
        <v>0</v>
      </c>
      <c r="AN813" s="568">
        <f t="shared" si="678"/>
        <v>0.23611111111111116</v>
      </c>
      <c r="AO813" s="10">
        <f t="shared" si="713"/>
        <v>5</v>
      </c>
      <c r="AP813" s="10">
        <f t="shared" si="714"/>
        <v>40</v>
      </c>
      <c r="AQ813" s="565">
        <f t="shared" si="694"/>
        <v>4.4444444444444439E-2</v>
      </c>
      <c r="AR813" s="10">
        <f t="shared" si="715"/>
        <v>1</v>
      </c>
      <c r="AS813" s="10">
        <f t="shared" si="716"/>
        <v>4</v>
      </c>
      <c r="AT813" s="550">
        <v>0</v>
      </c>
      <c r="AU813" s="550">
        <v>0</v>
      </c>
      <c r="AV813" s="550">
        <v>0</v>
      </c>
      <c r="AW813" s="546">
        <f t="shared" si="725"/>
        <v>0</v>
      </c>
      <c r="AX813" s="546">
        <f t="shared" si="710"/>
        <v>0</v>
      </c>
      <c r="AY813" s="550">
        <v>0</v>
      </c>
      <c r="AZ813" s="546">
        <f t="shared" si="726"/>
        <v>0</v>
      </c>
      <c r="BA813" s="546">
        <f t="shared" si="727"/>
        <v>0</v>
      </c>
      <c r="BB813" s="550">
        <v>0</v>
      </c>
      <c r="BC813" s="546">
        <f t="shared" si="720"/>
        <v>0</v>
      </c>
      <c r="BD813" s="546">
        <f t="shared" si="721"/>
        <v>0</v>
      </c>
      <c r="BE813" s="550">
        <v>2.0833333333333332E-2</v>
      </c>
      <c r="BF813" s="546">
        <f t="shared" si="722"/>
        <v>0</v>
      </c>
      <c r="BG813" s="546">
        <f t="shared" si="723"/>
        <v>30</v>
      </c>
      <c r="BH813" s="550">
        <v>0</v>
      </c>
      <c r="BI813" s="637">
        <f t="shared" si="691"/>
        <v>0</v>
      </c>
      <c r="BJ813" s="637">
        <f t="shared" si="692"/>
        <v>0</v>
      </c>
      <c r="BK813" s="642">
        <f t="shared" si="657"/>
        <v>65.065084745762718</v>
      </c>
    </row>
    <row r="814" spans="1:63" ht="30" x14ac:dyDescent="0.25">
      <c r="A814" s="581">
        <v>40931</v>
      </c>
      <c r="B814" s="619">
        <v>1</v>
      </c>
      <c r="C814" s="582">
        <v>32</v>
      </c>
      <c r="D814" s="583" t="s">
        <v>33</v>
      </c>
      <c r="E814" s="583" t="s">
        <v>611</v>
      </c>
      <c r="F814" s="526">
        <v>3779.32</v>
      </c>
      <c r="G814" s="582">
        <v>59</v>
      </c>
      <c r="H814" s="582">
        <v>0</v>
      </c>
      <c r="I814" s="550">
        <v>0.69444444444444453</v>
      </c>
      <c r="J814" s="550">
        <v>0.69444444444444453</v>
      </c>
      <c r="K814" s="160">
        <v>0.72222222222222221</v>
      </c>
      <c r="L814" s="565">
        <f t="shared" si="674"/>
        <v>2.7777777777777679E-2</v>
      </c>
      <c r="M814" s="160">
        <v>0.72569444444444453</v>
      </c>
      <c r="N814" s="565">
        <f t="shared" si="675"/>
        <v>3.4722222222223209E-3</v>
      </c>
      <c r="O814" s="160">
        <v>0.73611111111111116</v>
      </c>
      <c r="P814" s="565">
        <f t="shared" si="676"/>
        <v>1.041666666666663E-2</v>
      </c>
      <c r="Q814" s="160">
        <v>0.73958333333333337</v>
      </c>
      <c r="R814" s="160">
        <v>0.8125</v>
      </c>
      <c r="S814" s="9">
        <f t="shared" si="709"/>
        <v>7.291666666666663E-2</v>
      </c>
      <c r="T814" s="160">
        <v>0.73958333333333337</v>
      </c>
      <c r="U814" s="160">
        <v>0.8125</v>
      </c>
      <c r="V814" s="9">
        <f t="shared" si="682"/>
        <v>7.291666666666663E-2</v>
      </c>
      <c r="W814" s="160">
        <v>0.84166666666666667</v>
      </c>
      <c r="X814" s="9">
        <f t="shared" si="724"/>
        <v>2.9166666666666674E-2</v>
      </c>
      <c r="Y814" s="160">
        <v>0.84305555555555556</v>
      </c>
      <c r="Z814" s="155">
        <f t="shared" si="693"/>
        <v>1.388888888888884E-3</v>
      </c>
      <c r="AA814" s="160">
        <v>0.93958333333333333</v>
      </c>
      <c r="AB814" s="565">
        <f t="shared" si="655"/>
        <v>9.6527777777777768E-2</v>
      </c>
      <c r="AC814" s="160">
        <v>0.93958333333333333</v>
      </c>
      <c r="AD814" s="160">
        <v>0.93958333333333333</v>
      </c>
      <c r="AE814" s="9">
        <f t="shared" si="683"/>
        <v>0</v>
      </c>
      <c r="AF814" s="160">
        <v>0.94444444444444453</v>
      </c>
      <c r="AG814" s="160">
        <v>0.95138888888888884</v>
      </c>
      <c r="AH814" s="9">
        <f t="shared" si="677"/>
        <v>6.9444444444443088E-3</v>
      </c>
      <c r="AI814" s="154">
        <f t="shared" si="711"/>
        <v>0</v>
      </c>
      <c r="AJ814" s="154">
        <f t="shared" si="712"/>
        <v>10</v>
      </c>
      <c r="AK814" s="160">
        <v>0.95138888888888884</v>
      </c>
      <c r="AL814" s="160">
        <v>0.95138888888888884</v>
      </c>
      <c r="AM814" s="9">
        <f t="shared" si="695"/>
        <v>0</v>
      </c>
      <c r="AN814" s="568">
        <f t="shared" si="678"/>
        <v>0.25694444444444431</v>
      </c>
      <c r="AO814" s="10">
        <f t="shared" si="713"/>
        <v>6</v>
      </c>
      <c r="AP814" s="10">
        <f t="shared" si="714"/>
        <v>10</v>
      </c>
      <c r="AQ814" s="565">
        <f t="shared" si="694"/>
        <v>4.7222222222222214E-2</v>
      </c>
      <c r="AR814" s="10">
        <f t="shared" si="715"/>
        <v>1</v>
      </c>
      <c r="AS814" s="10">
        <f t="shared" si="716"/>
        <v>8</v>
      </c>
      <c r="AT814" s="550">
        <v>0</v>
      </c>
      <c r="AU814" s="550">
        <v>0</v>
      </c>
      <c r="AV814" s="550">
        <v>0</v>
      </c>
      <c r="AW814" s="546">
        <f t="shared" si="725"/>
        <v>0</v>
      </c>
      <c r="AX814" s="546">
        <f t="shared" si="710"/>
        <v>0</v>
      </c>
      <c r="AY814" s="550">
        <v>0</v>
      </c>
      <c r="AZ814" s="546">
        <f t="shared" si="726"/>
        <v>0</v>
      </c>
      <c r="BA814" s="546">
        <f t="shared" si="727"/>
        <v>0</v>
      </c>
      <c r="BB814" s="550">
        <v>0</v>
      </c>
      <c r="BC814" s="546">
        <f t="shared" si="720"/>
        <v>0</v>
      </c>
      <c r="BD814" s="546">
        <f t="shared" si="721"/>
        <v>0</v>
      </c>
      <c r="BE814" s="550">
        <v>4.9305555555555554E-2</v>
      </c>
      <c r="BF814" s="546">
        <f t="shared" si="722"/>
        <v>1</v>
      </c>
      <c r="BG814" s="546">
        <f t="shared" si="723"/>
        <v>11</v>
      </c>
      <c r="BH814" s="550">
        <v>0</v>
      </c>
      <c r="BI814" s="637">
        <f t="shared" si="691"/>
        <v>0</v>
      </c>
      <c r="BJ814" s="637">
        <f t="shared" si="692"/>
        <v>0</v>
      </c>
      <c r="BK814" s="642">
        <f t="shared" si="657"/>
        <v>64.056271186440682</v>
      </c>
    </row>
    <row r="815" spans="1:63" x14ac:dyDescent="0.25">
      <c r="A815" s="581">
        <v>40931</v>
      </c>
      <c r="B815" s="619">
        <v>1</v>
      </c>
      <c r="C815" s="582">
        <v>2</v>
      </c>
      <c r="D815" s="583" t="s">
        <v>226</v>
      </c>
      <c r="E815" s="583" t="s">
        <v>225</v>
      </c>
      <c r="F815" s="526">
        <v>3712.74</v>
      </c>
      <c r="G815" s="582">
        <v>58</v>
      </c>
      <c r="H815" s="582">
        <v>1</v>
      </c>
      <c r="I815" s="550">
        <v>0.72916666666666663</v>
      </c>
      <c r="J815" s="550">
        <v>0.72916666666666663</v>
      </c>
      <c r="K815" s="160">
        <v>0.84027777777777779</v>
      </c>
      <c r="L815" s="565">
        <f t="shared" si="674"/>
        <v>0.11111111111111116</v>
      </c>
      <c r="M815" s="160">
        <v>0.84375</v>
      </c>
      <c r="N815" s="565">
        <f t="shared" si="675"/>
        <v>3.4722222222222099E-3</v>
      </c>
      <c r="O815" s="160">
        <v>0.86111111111111116</v>
      </c>
      <c r="P815" s="565">
        <f t="shared" si="676"/>
        <v>1.736111111111116E-2</v>
      </c>
      <c r="Q815" s="160">
        <v>0.87152777777777779</v>
      </c>
      <c r="R815" s="160">
        <v>0.96527777777777779</v>
      </c>
      <c r="S815" s="9">
        <f t="shared" si="709"/>
        <v>9.375E-2</v>
      </c>
      <c r="T815" s="160">
        <v>0.87152777777777779</v>
      </c>
      <c r="U815" s="160">
        <v>0.96527777777777779</v>
      </c>
      <c r="V815" s="9">
        <f t="shared" si="682"/>
        <v>9.375E-2</v>
      </c>
      <c r="W815" s="160">
        <v>1.023611111111111</v>
      </c>
      <c r="X815" s="9">
        <f t="shared" si="724"/>
        <v>5.8333333333333237E-2</v>
      </c>
      <c r="Y815" s="160">
        <v>0.89583333333333337</v>
      </c>
      <c r="Z815" s="155">
        <f t="shared" si="693"/>
        <v>-0.12777777777777766</v>
      </c>
      <c r="AA815" s="160">
        <v>1.0763888888888888</v>
      </c>
      <c r="AB815" s="565">
        <f t="shared" si="655"/>
        <v>0.18055555555555547</v>
      </c>
      <c r="AC815" s="160">
        <v>1.0763888888888888</v>
      </c>
      <c r="AD815" s="160">
        <v>1.0763888888888888</v>
      </c>
      <c r="AE815" s="9">
        <f t="shared" si="683"/>
        <v>0</v>
      </c>
      <c r="AF815" s="160">
        <v>1.0868055555555556</v>
      </c>
      <c r="AG815" s="160">
        <v>1.09375</v>
      </c>
      <c r="AH815" s="9">
        <f t="shared" si="677"/>
        <v>6.9444444444444198E-3</v>
      </c>
      <c r="AI815" s="154">
        <f t="shared" si="711"/>
        <v>0</v>
      </c>
      <c r="AJ815" s="154">
        <f t="shared" si="712"/>
        <v>10</v>
      </c>
      <c r="AK815" s="160">
        <v>1.09375</v>
      </c>
      <c r="AL815" s="160">
        <v>1.09375</v>
      </c>
      <c r="AM815" s="9">
        <f t="shared" si="695"/>
        <v>0</v>
      </c>
      <c r="AN815" s="568">
        <f t="shared" si="678"/>
        <v>0.36458333333333337</v>
      </c>
      <c r="AO815" s="10">
        <f t="shared" si="713"/>
        <v>8</v>
      </c>
      <c r="AP815" s="10">
        <f t="shared" si="714"/>
        <v>45</v>
      </c>
      <c r="AQ815" s="565">
        <f>AB815-(AT815+AU815+AV815+AY815+BB815+BE815+BH815)</f>
        <v>3.8194444444444364E-2</v>
      </c>
      <c r="AR815" s="10">
        <f>HOUR(AQ815)</f>
        <v>0</v>
      </c>
      <c r="AS815" s="10">
        <f>MINUTE(AQ815)</f>
        <v>55</v>
      </c>
      <c r="AT815" s="550">
        <v>0</v>
      </c>
      <c r="AU815" s="550">
        <v>0</v>
      </c>
      <c r="AV815" s="550">
        <v>0</v>
      </c>
      <c r="AW815" s="546">
        <f t="shared" si="725"/>
        <v>0</v>
      </c>
      <c r="AX815" s="546">
        <f t="shared" si="710"/>
        <v>0</v>
      </c>
      <c r="AY815" s="550">
        <v>0.11458333333333333</v>
      </c>
      <c r="AZ815" s="546">
        <f t="shared" si="726"/>
        <v>2</v>
      </c>
      <c r="BA815" s="546">
        <f t="shared" si="727"/>
        <v>45</v>
      </c>
      <c r="BB815" s="550">
        <v>0</v>
      </c>
      <c r="BC815" s="546">
        <f t="shared" si="720"/>
        <v>0</v>
      </c>
      <c r="BD815" s="546">
        <f t="shared" si="721"/>
        <v>0</v>
      </c>
      <c r="BE815" s="550">
        <v>1.3194444444444444E-2</v>
      </c>
      <c r="BF815" s="546">
        <f t="shared" si="722"/>
        <v>0</v>
      </c>
      <c r="BG815" s="546">
        <f t="shared" si="723"/>
        <v>19</v>
      </c>
      <c r="BH815" s="550">
        <v>1.4583333333333332E-2</v>
      </c>
      <c r="BI815" s="637">
        <f t="shared" si="691"/>
        <v>0</v>
      </c>
      <c r="BJ815" s="637">
        <f t="shared" si="692"/>
        <v>21</v>
      </c>
      <c r="BK815" s="642">
        <f t="shared" si="657"/>
        <v>64.012758620689652</v>
      </c>
    </row>
    <row r="816" spans="1:63" x14ac:dyDescent="0.25">
      <c r="A816" s="581">
        <v>40932</v>
      </c>
      <c r="B816" s="619">
        <v>1</v>
      </c>
      <c r="C816" s="582">
        <v>5</v>
      </c>
      <c r="D816" s="583" t="s">
        <v>480</v>
      </c>
      <c r="E816" s="583" t="s">
        <v>276</v>
      </c>
      <c r="F816" s="526">
        <v>3600.42</v>
      </c>
      <c r="G816" s="582">
        <v>58</v>
      </c>
      <c r="H816" s="582">
        <v>1</v>
      </c>
      <c r="I816" s="550">
        <v>7.2916666666666671E-2</v>
      </c>
      <c r="J816" s="550">
        <v>7.2916666666666671E-2</v>
      </c>
      <c r="K816" s="160">
        <v>8.3333333333333329E-2</v>
      </c>
      <c r="L816" s="565">
        <f t="shared" si="674"/>
        <v>1.0416666666666657E-2</v>
      </c>
      <c r="M816" s="160">
        <v>8.3333333333333329E-2</v>
      </c>
      <c r="N816" s="565">
        <f t="shared" si="675"/>
        <v>0</v>
      </c>
      <c r="O816" s="160">
        <v>0.10416666666666667</v>
      </c>
      <c r="P816" s="565">
        <f t="shared" si="676"/>
        <v>2.0833333333333343E-2</v>
      </c>
      <c r="Q816" s="160">
        <v>0.1076388888888889</v>
      </c>
      <c r="R816" s="160">
        <v>0.1423611111111111</v>
      </c>
      <c r="S816" s="9">
        <f t="shared" si="709"/>
        <v>3.472222222222221E-2</v>
      </c>
      <c r="T816" s="160">
        <v>0.1076388888888889</v>
      </c>
      <c r="U816" s="160">
        <v>0.1423611111111111</v>
      </c>
      <c r="V816" s="9">
        <f t="shared" si="682"/>
        <v>3.472222222222221E-2</v>
      </c>
      <c r="W816" s="160">
        <v>0.1076388888888889</v>
      </c>
      <c r="X816" s="9">
        <f t="shared" si="724"/>
        <v>-3.472222222222221E-2</v>
      </c>
      <c r="Y816" s="160">
        <v>0.11805555555555557</v>
      </c>
      <c r="Z816" s="155">
        <f t="shared" si="693"/>
        <v>1.0416666666666671E-2</v>
      </c>
      <c r="AA816" s="160">
        <v>0.48958333333333331</v>
      </c>
      <c r="AB816" s="565">
        <f t="shared" si="655"/>
        <v>0.37152777777777773</v>
      </c>
      <c r="AC816" s="160">
        <v>0.48958333333333331</v>
      </c>
      <c r="AD816" s="160">
        <v>0.48958333333333331</v>
      </c>
      <c r="AE816" s="9">
        <f t="shared" si="683"/>
        <v>0</v>
      </c>
      <c r="AF816" s="160">
        <v>0.5</v>
      </c>
      <c r="AG816" s="160">
        <v>0.51041666666666663</v>
      </c>
      <c r="AH816" s="9">
        <f t="shared" si="677"/>
        <v>1.041666666666663E-2</v>
      </c>
      <c r="AI816" s="154">
        <f t="shared" si="711"/>
        <v>0</v>
      </c>
      <c r="AJ816" s="154">
        <f t="shared" si="712"/>
        <v>15</v>
      </c>
      <c r="AK816" s="160">
        <v>0.51041666666666663</v>
      </c>
      <c r="AL816" s="160">
        <v>0.51041666666666663</v>
      </c>
      <c r="AM816" s="9">
        <f t="shared" si="695"/>
        <v>0</v>
      </c>
      <c r="AN816" s="568">
        <f t="shared" si="678"/>
        <v>0.43749999999999994</v>
      </c>
      <c r="AO816" s="10">
        <f t="shared" si="713"/>
        <v>10</v>
      </c>
      <c r="AP816" s="10">
        <f t="shared" si="714"/>
        <v>30</v>
      </c>
      <c r="AQ816" s="565">
        <f t="shared" ref="AQ816:AQ847" si="728">AB816-(AT816+AU816+AV816+AY816+BB816+BE816)</f>
        <v>0</v>
      </c>
      <c r="AR816" s="10">
        <f t="shared" si="715"/>
        <v>0</v>
      </c>
      <c r="AS816" s="10">
        <f t="shared" si="716"/>
        <v>0</v>
      </c>
      <c r="AT816" s="550">
        <v>0</v>
      </c>
      <c r="AU816" s="550">
        <v>0</v>
      </c>
      <c r="AV816" s="550">
        <v>0</v>
      </c>
      <c r="AW816" s="546">
        <f t="shared" si="725"/>
        <v>0</v>
      </c>
      <c r="AX816" s="546">
        <f t="shared" si="710"/>
        <v>0</v>
      </c>
      <c r="AY816" s="550">
        <v>0.37152777777777773</v>
      </c>
      <c r="AZ816" s="546">
        <f t="shared" si="726"/>
        <v>8</v>
      </c>
      <c r="BA816" s="546">
        <f t="shared" si="727"/>
        <v>55</v>
      </c>
      <c r="BB816" s="550">
        <v>0</v>
      </c>
      <c r="BC816" s="546">
        <f t="shared" si="720"/>
        <v>0</v>
      </c>
      <c r="BD816" s="546">
        <f t="shared" si="721"/>
        <v>0</v>
      </c>
      <c r="BE816" s="550">
        <v>0</v>
      </c>
      <c r="BF816" s="546">
        <f t="shared" si="722"/>
        <v>0</v>
      </c>
      <c r="BG816" s="546">
        <f t="shared" si="723"/>
        <v>0</v>
      </c>
      <c r="BH816" s="550">
        <v>0</v>
      </c>
      <c r="BI816" s="637">
        <f t="shared" si="691"/>
        <v>0</v>
      </c>
      <c r="BJ816" s="637">
        <f t="shared" si="692"/>
        <v>0</v>
      </c>
      <c r="BK816" s="642">
        <f t="shared" si="657"/>
        <v>62.076206896551724</v>
      </c>
    </row>
    <row r="817" spans="1:63" x14ac:dyDescent="0.25">
      <c r="A817" s="581">
        <v>40932</v>
      </c>
      <c r="B817" s="619">
        <v>1</v>
      </c>
      <c r="C817" s="582">
        <v>33</v>
      </c>
      <c r="D817" s="583" t="s">
        <v>33</v>
      </c>
      <c r="E817" s="583" t="s">
        <v>574</v>
      </c>
      <c r="F817" s="526">
        <v>3854.61</v>
      </c>
      <c r="G817" s="582">
        <v>60</v>
      </c>
      <c r="H817" s="582">
        <v>0</v>
      </c>
      <c r="I817" s="550">
        <v>0.4375</v>
      </c>
      <c r="J817" s="550">
        <v>0.4375</v>
      </c>
      <c r="K817" s="160">
        <v>0.44791666666666669</v>
      </c>
      <c r="L817" s="565">
        <f t="shared" si="674"/>
        <v>1.0416666666666685E-2</v>
      </c>
      <c r="M817" s="160">
        <v>0.44791666666666669</v>
      </c>
      <c r="N817" s="565">
        <f t="shared" si="675"/>
        <v>0</v>
      </c>
      <c r="O817" s="160">
        <v>0.47222222222222227</v>
      </c>
      <c r="P817" s="565">
        <f t="shared" si="676"/>
        <v>2.430555555555558E-2</v>
      </c>
      <c r="Q817" s="160">
        <v>0.47222222222222227</v>
      </c>
      <c r="R817" s="160">
        <v>0.4826388888888889</v>
      </c>
      <c r="S817" s="9">
        <f t="shared" si="709"/>
        <v>1.041666666666663E-2</v>
      </c>
      <c r="T817" s="160">
        <v>0.47222222222222227</v>
      </c>
      <c r="U817" s="160">
        <v>0.4826388888888889</v>
      </c>
      <c r="V817" s="9">
        <f t="shared" si="682"/>
        <v>1.041666666666663E-2</v>
      </c>
      <c r="W817" s="160">
        <v>0.53819444444444442</v>
      </c>
      <c r="X817" s="9">
        <f t="shared" si="724"/>
        <v>5.5555555555555525E-2</v>
      </c>
      <c r="Y817" s="160">
        <v>0.53819444444444442</v>
      </c>
      <c r="Z817" s="155">
        <f t="shared" si="693"/>
        <v>0</v>
      </c>
      <c r="AA817" s="160">
        <v>0.61805555555555558</v>
      </c>
      <c r="AB817" s="565">
        <f t="shared" si="655"/>
        <v>7.986111111111116E-2</v>
      </c>
      <c r="AC817" s="160">
        <v>0.61805555555555558</v>
      </c>
      <c r="AD817" s="160">
        <v>0.61805555555555558</v>
      </c>
      <c r="AE817" s="9">
        <f t="shared" si="683"/>
        <v>0</v>
      </c>
      <c r="AF817" s="160">
        <v>0.63194444444444442</v>
      </c>
      <c r="AG817" s="160">
        <v>0.65972222222222221</v>
      </c>
      <c r="AH817" s="9">
        <f t="shared" si="677"/>
        <v>2.777777777777779E-2</v>
      </c>
      <c r="AI817" s="154">
        <f t="shared" si="711"/>
        <v>0</v>
      </c>
      <c r="AJ817" s="154">
        <f t="shared" si="712"/>
        <v>40</v>
      </c>
      <c r="AK817" s="160">
        <v>0.65972222222222221</v>
      </c>
      <c r="AL817" s="160">
        <v>0.65972222222222221</v>
      </c>
      <c r="AM817" s="9">
        <f t="shared" si="695"/>
        <v>0</v>
      </c>
      <c r="AN817" s="568">
        <f t="shared" si="678"/>
        <v>0.22222222222222221</v>
      </c>
      <c r="AO817" s="10">
        <f t="shared" si="713"/>
        <v>5</v>
      </c>
      <c r="AP817" s="10">
        <f t="shared" si="714"/>
        <v>20</v>
      </c>
      <c r="AQ817" s="565">
        <f t="shared" si="728"/>
        <v>6.9444444444444489E-2</v>
      </c>
      <c r="AR817" s="10">
        <f t="shared" si="715"/>
        <v>1</v>
      </c>
      <c r="AS817" s="10">
        <f t="shared" si="716"/>
        <v>40</v>
      </c>
      <c r="AT817" s="550">
        <v>0</v>
      </c>
      <c r="AU817" s="550">
        <v>0</v>
      </c>
      <c r="AV817" s="550">
        <v>0</v>
      </c>
      <c r="AW817" s="546">
        <f t="shared" si="725"/>
        <v>0</v>
      </c>
      <c r="AX817" s="546">
        <f t="shared" si="710"/>
        <v>0</v>
      </c>
      <c r="AY817" s="550">
        <v>0</v>
      </c>
      <c r="AZ817" s="546">
        <f t="shared" si="726"/>
        <v>0</v>
      </c>
      <c r="BA817" s="546">
        <f t="shared" si="727"/>
        <v>0</v>
      </c>
      <c r="BB817" s="550">
        <v>0</v>
      </c>
      <c r="BC817" s="546">
        <f t="shared" si="720"/>
        <v>0</v>
      </c>
      <c r="BD817" s="546">
        <f t="shared" si="721"/>
        <v>0</v>
      </c>
      <c r="BE817" s="550">
        <v>1.0416666666666666E-2</v>
      </c>
      <c r="BF817" s="546">
        <f t="shared" si="722"/>
        <v>0</v>
      </c>
      <c r="BG817" s="546">
        <f t="shared" si="723"/>
        <v>15</v>
      </c>
      <c r="BH817" s="550">
        <v>0</v>
      </c>
      <c r="BI817" s="637">
        <f t="shared" si="691"/>
        <v>0</v>
      </c>
      <c r="BJ817" s="637">
        <f t="shared" si="692"/>
        <v>0</v>
      </c>
      <c r="BK817" s="642">
        <f t="shared" si="657"/>
        <v>64.243499999999997</v>
      </c>
    </row>
    <row r="818" spans="1:63" x14ac:dyDescent="0.25">
      <c r="A818" s="581">
        <v>40932</v>
      </c>
      <c r="B818" s="619">
        <v>1</v>
      </c>
      <c r="C818" s="582">
        <v>13</v>
      </c>
      <c r="D818" s="583" t="s">
        <v>243</v>
      </c>
      <c r="E818" s="583" t="s">
        <v>423</v>
      </c>
      <c r="F818" s="526">
        <v>3775.4</v>
      </c>
      <c r="G818" s="582">
        <v>59</v>
      </c>
      <c r="H818" s="582">
        <v>0</v>
      </c>
      <c r="I818" s="550">
        <v>0.54166666666666663</v>
      </c>
      <c r="J818" s="550">
        <v>0.54166666666666663</v>
      </c>
      <c r="K818" s="160">
        <v>0.55555555555555558</v>
      </c>
      <c r="L818" s="565">
        <f t="shared" si="674"/>
        <v>1.3888888888888951E-2</v>
      </c>
      <c r="M818" s="160">
        <v>0.55555555555555558</v>
      </c>
      <c r="N818" s="565">
        <f t="shared" si="675"/>
        <v>0</v>
      </c>
      <c r="O818" s="160">
        <v>0.57638888888888895</v>
      </c>
      <c r="P818" s="565">
        <f t="shared" si="676"/>
        <v>2.083333333333337E-2</v>
      </c>
      <c r="Q818" s="160">
        <v>0.58333333333333337</v>
      </c>
      <c r="R818" s="160">
        <v>0.64583333333333337</v>
      </c>
      <c r="S818" s="9">
        <f t="shared" si="709"/>
        <v>6.25E-2</v>
      </c>
      <c r="T818" s="160">
        <v>0.58333333333333337</v>
      </c>
      <c r="U818" s="160">
        <v>0.64583333333333337</v>
      </c>
      <c r="V818" s="9">
        <f t="shared" si="682"/>
        <v>6.25E-2</v>
      </c>
      <c r="W818" s="160">
        <v>0.70624999999999993</v>
      </c>
      <c r="X818" s="9">
        <f t="shared" si="724"/>
        <v>6.0416666666666563E-2</v>
      </c>
      <c r="Y818" s="160">
        <v>0.70694444444444438</v>
      </c>
      <c r="Z818" s="155">
        <f t="shared" si="693"/>
        <v>6.9444444444444198E-4</v>
      </c>
      <c r="AA818" s="160">
        <v>0.91666666666666663</v>
      </c>
      <c r="AB818" s="565">
        <f t="shared" si="655"/>
        <v>0.20972222222222225</v>
      </c>
      <c r="AC818" s="160">
        <v>0.75902777777777775</v>
      </c>
      <c r="AD818" s="160">
        <v>0.75902777777777775</v>
      </c>
      <c r="AE818" s="9">
        <f t="shared" si="683"/>
        <v>0</v>
      </c>
      <c r="AF818" s="160">
        <v>0.77083333333333337</v>
      </c>
      <c r="AG818" s="160">
        <v>0.78125</v>
      </c>
      <c r="AH818" s="9">
        <f t="shared" si="677"/>
        <v>1.041666666666663E-2</v>
      </c>
      <c r="AI818" s="154">
        <f t="shared" si="711"/>
        <v>0</v>
      </c>
      <c r="AJ818" s="154">
        <f t="shared" si="712"/>
        <v>15</v>
      </c>
      <c r="AK818" s="160">
        <v>0.94791666666666663</v>
      </c>
      <c r="AL818" s="160">
        <v>0.94791666666666663</v>
      </c>
      <c r="AM818" s="9">
        <f t="shared" si="695"/>
        <v>0</v>
      </c>
      <c r="AN818" s="568">
        <f t="shared" si="678"/>
        <v>0.40625</v>
      </c>
      <c r="AO818" s="10">
        <f t="shared" si="713"/>
        <v>9</v>
      </c>
      <c r="AP818" s="10">
        <f t="shared" si="714"/>
        <v>45</v>
      </c>
      <c r="AQ818" s="565">
        <f t="shared" si="728"/>
        <v>2.5000000000000022E-2</v>
      </c>
      <c r="AR818" s="10">
        <f t="shared" si="715"/>
        <v>0</v>
      </c>
      <c r="AS818" s="10">
        <f t="shared" si="716"/>
        <v>36</v>
      </c>
      <c r="AT818" s="550">
        <v>0</v>
      </c>
      <c r="AU818" s="550">
        <v>0</v>
      </c>
      <c r="AV818" s="550">
        <v>0</v>
      </c>
      <c r="AW818" s="546">
        <f t="shared" si="725"/>
        <v>0</v>
      </c>
      <c r="AX818" s="546">
        <f t="shared" si="710"/>
        <v>0</v>
      </c>
      <c r="AY818" s="550">
        <v>0.16319444444444445</v>
      </c>
      <c r="AZ818" s="546">
        <f t="shared" si="726"/>
        <v>3</v>
      </c>
      <c r="BA818" s="546">
        <f t="shared" si="727"/>
        <v>55</v>
      </c>
      <c r="BB818" s="550">
        <v>0</v>
      </c>
      <c r="BC818" s="546">
        <f t="shared" si="720"/>
        <v>0</v>
      </c>
      <c r="BD818" s="546">
        <f t="shared" si="721"/>
        <v>0</v>
      </c>
      <c r="BE818" s="550">
        <v>2.1527777777777781E-2</v>
      </c>
      <c r="BF818" s="546">
        <f t="shared" si="722"/>
        <v>0</v>
      </c>
      <c r="BG818" s="546">
        <f t="shared" si="723"/>
        <v>31</v>
      </c>
      <c r="BH818" s="550">
        <v>0</v>
      </c>
      <c r="BI818" s="637">
        <f t="shared" si="691"/>
        <v>0</v>
      </c>
      <c r="BJ818" s="637">
        <f t="shared" si="692"/>
        <v>0</v>
      </c>
      <c r="BK818" s="642">
        <f t="shared" si="657"/>
        <v>63.989830508474576</v>
      </c>
    </row>
    <row r="819" spans="1:63" x14ac:dyDescent="0.25">
      <c r="A819" s="581">
        <v>40932</v>
      </c>
      <c r="B819" s="619">
        <v>1</v>
      </c>
      <c r="C819" s="582">
        <v>1</v>
      </c>
      <c r="D819" s="583" t="s">
        <v>524</v>
      </c>
      <c r="E819" s="583" t="s">
        <v>265</v>
      </c>
      <c r="F819" s="526">
        <v>3653.18</v>
      </c>
      <c r="G819" s="582">
        <v>57</v>
      </c>
      <c r="H819" s="582">
        <v>2</v>
      </c>
      <c r="I819" s="550">
        <v>0.625</v>
      </c>
      <c r="J819" s="550">
        <v>0.625</v>
      </c>
      <c r="K819" s="160">
        <v>0.70833333333333337</v>
      </c>
      <c r="L819" s="565">
        <f t="shared" si="674"/>
        <v>8.333333333333337E-2</v>
      </c>
      <c r="M819" s="160">
        <v>0.70833333333333337</v>
      </c>
      <c r="N819" s="565">
        <f t="shared" si="675"/>
        <v>0</v>
      </c>
      <c r="O819" s="160">
        <v>0.72569444444444453</v>
      </c>
      <c r="P819" s="565">
        <f t="shared" si="676"/>
        <v>1.736111111111116E-2</v>
      </c>
      <c r="Q819" s="160">
        <v>0.72916666666666663</v>
      </c>
      <c r="R819" s="160">
        <v>0.76736111111111116</v>
      </c>
      <c r="S819" s="9">
        <f t="shared" si="709"/>
        <v>3.8194444444444531E-2</v>
      </c>
      <c r="T819" s="160">
        <v>0.72916666666666663</v>
      </c>
      <c r="U819" s="160">
        <v>0.76736111111111116</v>
      </c>
      <c r="V819" s="9">
        <f t="shared" si="682"/>
        <v>3.8194444444444531E-2</v>
      </c>
      <c r="W819" s="160">
        <v>0.8354166666666667</v>
      </c>
      <c r="X819" s="9">
        <f t="shared" si="724"/>
        <v>6.8055555555555536E-2</v>
      </c>
      <c r="Y819" s="160">
        <v>0.83958333333333324</v>
      </c>
      <c r="Z819" s="155">
        <f t="shared" si="693"/>
        <v>4.1666666666665408E-3</v>
      </c>
      <c r="AA819" s="160">
        <v>0.98819444444444438</v>
      </c>
      <c r="AB819" s="565">
        <f t="shared" si="655"/>
        <v>0.14861111111111114</v>
      </c>
      <c r="AC819" s="160">
        <v>0.98819444444444438</v>
      </c>
      <c r="AD819" s="160">
        <v>0.98819444444444438</v>
      </c>
      <c r="AE819" s="9">
        <f t="shared" si="683"/>
        <v>0</v>
      </c>
      <c r="AF819" s="160">
        <v>1</v>
      </c>
      <c r="AG819" s="160">
        <v>1.0104166666666667</v>
      </c>
      <c r="AH819" s="9">
        <f t="shared" si="677"/>
        <v>1.0416666666666741E-2</v>
      </c>
      <c r="AI819" s="154">
        <f t="shared" si="711"/>
        <v>0</v>
      </c>
      <c r="AJ819" s="154">
        <f t="shared" si="712"/>
        <v>15</v>
      </c>
      <c r="AK819" s="160">
        <v>1.0416666666666667</v>
      </c>
      <c r="AL819" s="160">
        <v>1.0416666666666667</v>
      </c>
      <c r="AM819" s="9">
        <f t="shared" si="695"/>
        <v>0</v>
      </c>
      <c r="AN819" s="568">
        <f t="shared" si="678"/>
        <v>0.41666666666666674</v>
      </c>
      <c r="AO819" s="10">
        <f t="shared" si="713"/>
        <v>10</v>
      </c>
      <c r="AP819" s="10">
        <f t="shared" si="714"/>
        <v>0</v>
      </c>
      <c r="AQ819" s="565">
        <f t="shared" si="728"/>
        <v>5.208333333333337E-2</v>
      </c>
      <c r="AR819" s="10">
        <f t="shared" si="715"/>
        <v>1</v>
      </c>
      <c r="AS819" s="10">
        <f t="shared" si="716"/>
        <v>15</v>
      </c>
      <c r="AT819" s="550">
        <v>0</v>
      </c>
      <c r="AU819" s="550">
        <v>0</v>
      </c>
      <c r="AV819" s="550">
        <v>0</v>
      </c>
      <c r="AW819" s="546">
        <f t="shared" si="725"/>
        <v>0</v>
      </c>
      <c r="AX819" s="546">
        <f t="shared" si="710"/>
        <v>0</v>
      </c>
      <c r="AY819" s="550">
        <v>0</v>
      </c>
      <c r="AZ819" s="546">
        <f t="shared" si="726"/>
        <v>0</v>
      </c>
      <c r="BA819" s="546">
        <f t="shared" si="727"/>
        <v>0</v>
      </c>
      <c r="BB819" s="550">
        <v>0</v>
      </c>
      <c r="BC819" s="546">
        <f t="shared" si="720"/>
        <v>0</v>
      </c>
      <c r="BD819" s="546">
        <f t="shared" si="721"/>
        <v>0</v>
      </c>
      <c r="BE819" s="550">
        <v>9.6527777777777768E-2</v>
      </c>
      <c r="BF819" s="546">
        <f t="shared" si="722"/>
        <v>2</v>
      </c>
      <c r="BG819" s="546">
        <f t="shared" si="723"/>
        <v>19</v>
      </c>
      <c r="BH819" s="550">
        <v>0</v>
      </c>
      <c r="BI819" s="637">
        <f t="shared" si="691"/>
        <v>0</v>
      </c>
      <c r="BJ819" s="637">
        <f t="shared" si="692"/>
        <v>0</v>
      </c>
      <c r="BK819" s="642">
        <f t="shared" si="657"/>
        <v>64.090877192982447</v>
      </c>
    </row>
    <row r="820" spans="1:63" ht="30" x14ac:dyDescent="0.25">
      <c r="A820" s="581">
        <v>40933</v>
      </c>
      <c r="B820" s="619">
        <v>1</v>
      </c>
      <c r="C820" s="582">
        <v>6</v>
      </c>
      <c r="D820" s="583" t="s">
        <v>298</v>
      </c>
      <c r="E820" s="583" t="s">
        <v>582</v>
      </c>
      <c r="F820" s="526">
        <v>3632.91</v>
      </c>
      <c r="G820" s="582">
        <v>56</v>
      </c>
      <c r="H820" s="582">
        <v>3</v>
      </c>
      <c r="I820" s="550">
        <v>0.14583333333333334</v>
      </c>
      <c r="J820" s="550">
        <v>0.14583333333333334</v>
      </c>
      <c r="K820" s="160">
        <v>0.14930555555555555</v>
      </c>
      <c r="L820" s="565">
        <f t="shared" si="674"/>
        <v>3.4722222222222099E-3</v>
      </c>
      <c r="M820" s="160">
        <v>0.15625</v>
      </c>
      <c r="N820" s="565">
        <f t="shared" si="675"/>
        <v>6.9444444444444475E-3</v>
      </c>
      <c r="O820" s="160">
        <v>0.17361111111111113</v>
      </c>
      <c r="P820" s="565">
        <f t="shared" si="676"/>
        <v>1.7361111111111133E-2</v>
      </c>
      <c r="Q820" s="160">
        <v>0.17708333333333334</v>
      </c>
      <c r="R820" s="160">
        <v>0.33333333333333331</v>
      </c>
      <c r="S820" s="9">
        <f t="shared" si="709"/>
        <v>0.15624999999999997</v>
      </c>
      <c r="T820" s="160">
        <v>0.17708333333333334</v>
      </c>
      <c r="U820" s="160">
        <v>0.33333333333333331</v>
      </c>
      <c r="V820" s="9">
        <f t="shared" si="682"/>
        <v>0.15624999999999997</v>
      </c>
      <c r="W820" s="160">
        <v>0.26944444444444443</v>
      </c>
      <c r="X820" s="9">
        <f t="shared" si="724"/>
        <v>-6.3888888888888884E-2</v>
      </c>
      <c r="Y820" s="160">
        <v>0.26944444444444443</v>
      </c>
      <c r="Z820" s="155">
        <f t="shared" si="693"/>
        <v>0</v>
      </c>
      <c r="AA820" s="160">
        <v>0.3611111111111111</v>
      </c>
      <c r="AB820" s="565">
        <f t="shared" si="655"/>
        <v>9.1666666666666674E-2</v>
      </c>
      <c r="AC820" s="160">
        <v>0.3611111111111111</v>
      </c>
      <c r="AD820" s="160">
        <v>0.3611111111111111</v>
      </c>
      <c r="AE820" s="9">
        <f t="shared" si="683"/>
        <v>0</v>
      </c>
      <c r="AF820" s="160">
        <v>0.37152777777777773</v>
      </c>
      <c r="AG820" s="160">
        <v>0.375</v>
      </c>
      <c r="AH820" s="9">
        <f t="shared" si="677"/>
        <v>3.4722222222222654E-3</v>
      </c>
      <c r="AI820" s="154">
        <f t="shared" si="711"/>
        <v>0</v>
      </c>
      <c r="AJ820" s="154">
        <f t="shared" si="712"/>
        <v>5</v>
      </c>
      <c r="AK820" s="160">
        <v>0.37847222222222227</v>
      </c>
      <c r="AL820" s="160">
        <v>0.38194444444444442</v>
      </c>
      <c r="AM820" s="9">
        <f t="shared" si="695"/>
        <v>3.4722222222221544E-3</v>
      </c>
      <c r="AN820" s="568">
        <f t="shared" si="678"/>
        <v>0.23611111111111108</v>
      </c>
      <c r="AO820" s="10">
        <f t="shared" si="713"/>
        <v>5</v>
      </c>
      <c r="AP820" s="10">
        <f t="shared" si="714"/>
        <v>40</v>
      </c>
      <c r="AQ820" s="565">
        <f t="shared" si="728"/>
        <v>7.7083333333333337E-2</v>
      </c>
      <c r="AR820" s="10">
        <f t="shared" si="715"/>
        <v>1</v>
      </c>
      <c r="AS820" s="10">
        <f t="shared" si="716"/>
        <v>51</v>
      </c>
      <c r="AT820" s="550">
        <v>0</v>
      </c>
      <c r="AU820" s="550">
        <v>0</v>
      </c>
      <c r="AV820" s="550">
        <v>0</v>
      </c>
      <c r="AW820" s="546">
        <f t="shared" si="725"/>
        <v>0</v>
      </c>
      <c r="AX820" s="546">
        <f t="shared" si="710"/>
        <v>0</v>
      </c>
      <c r="AY820" s="550">
        <v>0</v>
      </c>
      <c r="AZ820" s="546">
        <f t="shared" si="726"/>
        <v>0</v>
      </c>
      <c r="BA820" s="546">
        <f t="shared" si="727"/>
        <v>0</v>
      </c>
      <c r="BB820" s="550">
        <v>0</v>
      </c>
      <c r="BC820" s="546">
        <f t="shared" si="720"/>
        <v>0</v>
      </c>
      <c r="BD820" s="546">
        <f t="shared" si="721"/>
        <v>0</v>
      </c>
      <c r="BE820" s="550">
        <v>1.4583333333333332E-2</v>
      </c>
      <c r="BF820" s="546">
        <f t="shared" si="722"/>
        <v>0</v>
      </c>
      <c r="BG820" s="546">
        <f t="shared" si="723"/>
        <v>21</v>
      </c>
      <c r="BH820" s="550">
        <v>0</v>
      </c>
      <c r="BI820" s="637">
        <f t="shared" si="691"/>
        <v>0</v>
      </c>
      <c r="BJ820" s="637">
        <f t="shared" si="692"/>
        <v>0</v>
      </c>
      <c r="BK820" s="642">
        <f t="shared" si="657"/>
        <v>64.873392857142861</v>
      </c>
    </row>
    <row r="821" spans="1:63" x14ac:dyDescent="0.25">
      <c r="A821" s="581">
        <v>40933</v>
      </c>
      <c r="B821" s="619">
        <v>1</v>
      </c>
      <c r="C821" s="582">
        <v>2</v>
      </c>
      <c r="D821" s="583" t="s">
        <v>327</v>
      </c>
      <c r="E821" s="583" t="s">
        <v>619</v>
      </c>
      <c r="F821" s="526">
        <v>3526.61</v>
      </c>
      <c r="G821" s="582">
        <v>58</v>
      </c>
      <c r="H821" s="582">
        <v>1</v>
      </c>
      <c r="I821" s="550">
        <v>0.39583333333333331</v>
      </c>
      <c r="J821" s="550">
        <v>0.39583333333333331</v>
      </c>
      <c r="K821" s="160">
        <v>0.39930555555555558</v>
      </c>
      <c r="L821" s="565">
        <f t="shared" si="674"/>
        <v>3.4722222222222654E-3</v>
      </c>
      <c r="M821" s="160">
        <v>0.40277777777777773</v>
      </c>
      <c r="N821" s="565">
        <f t="shared" si="675"/>
        <v>3.4722222222221544E-3</v>
      </c>
      <c r="O821" s="160">
        <v>0.42708333333333331</v>
      </c>
      <c r="P821" s="565">
        <f t="shared" si="676"/>
        <v>2.430555555555558E-2</v>
      </c>
      <c r="Q821" s="160">
        <v>0.43055555555555558</v>
      </c>
      <c r="R821" s="160">
        <v>0.45833333333333331</v>
      </c>
      <c r="S821" s="9">
        <f t="shared" si="709"/>
        <v>2.7777777777777735E-2</v>
      </c>
      <c r="T821" s="160">
        <v>0.43055555555555558</v>
      </c>
      <c r="U821" s="160">
        <v>0.45833333333333331</v>
      </c>
      <c r="V821" s="9">
        <f t="shared" ref="V821:V827" si="729">U821-T821</f>
        <v>2.7777777777777735E-2</v>
      </c>
      <c r="W821" s="160">
        <v>0.45902777777777781</v>
      </c>
      <c r="X821" s="9">
        <f t="shared" si="724"/>
        <v>6.9444444444449749E-4</v>
      </c>
      <c r="Y821" s="160">
        <v>0.45902777777777781</v>
      </c>
      <c r="Z821" s="155">
        <f t="shared" si="693"/>
        <v>0</v>
      </c>
      <c r="AA821" s="160">
        <v>0.55625000000000002</v>
      </c>
      <c r="AB821" s="565">
        <f t="shared" si="655"/>
        <v>9.722222222222221E-2</v>
      </c>
      <c r="AC821" s="160">
        <v>0.55625000000000002</v>
      </c>
      <c r="AD821" s="160">
        <v>0.55625000000000002</v>
      </c>
      <c r="AE821" s="9">
        <f t="shared" si="683"/>
        <v>0</v>
      </c>
      <c r="AF821" s="160">
        <v>0.5625</v>
      </c>
      <c r="AG821" s="160">
        <v>0.56944444444444442</v>
      </c>
      <c r="AH821" s="9">
        <f t="shared" si="677"/>
        <v>6.9444444444444198E-3</v>
      </c>
      <c r="AI821" s="154">
        <f t="shared" si="711"/>
        <v>0</v>
      </c>
      <c r="AJ821" s="154">
        <f t="shared" si="712"/>
        <v>10</v>
      </c>
      <c r="AK821" s="160">
        <v>0.56944444444444442</v>
      </c>
      <c r="AL821" s="160">
        <v>0.57291666666666663</v>
      </c>
      <c r="AM821" s="9">
        <f t="shared" si="695"/>
        <v>3.4722222222222099E-3</v>
      </c>
      <c r="AN821" s="568">
        <f t="shared" si="678"/>
        <v>0.17708333333333331</v>
      </c>
      <c r="AO821" s="10">
        <f t="shared" si="713"/>
        <v>4</v>
      </c>
      <c r="AP821" s="10">
        <f t="shared" si="714"/>
        <v>15</v>
      </c>
      <c r="AQ821" s="565">
        <f t="shared" si="728"/>
        <v>5.833333333333332E-2</v>
      </c>
      <c r="AR821" s="10">
        <f t="shared" si="715"/>
        <v>1</v>
      </c>
      <c r="AS821" s="10">
        <f t="shared" si="716"/>
        <v>24</v>
      </c>
      <c r="AT821" s="550">
        <v>0</v>
      </c>
      <c r="AU821" s="550">
        <v>0</v>
      </c>
      <c r="AV821" s="550">
        <v>0</v>
      </c>
      <c r="AW821" s="546">
        <f t="shared" si="725"/>
        <v>0</v>
      </c>
      <c r="AX821" s="546">
        <f t="shared" si="710"/>
        <v>0</v>
      </c>
      <c r="AY821" s="550">
        <v>0</v>
      </c>
      <c r="AZ821" s="546">
        <f t="shared" si="726"/>
        <v>0</v>
      </c>
      <c r="BA821" s="546">
        <f t="shared" si="727"/>
        <v>0</v>
      </c>
      <c r="BB821" s="550">
        <v>0</v>
      </c>
      <c r="BC821" s="546">
        <f t="shared" si="720"/>
        <v>0</v>
      </c>
      <c r="BD821" s="546">
        <f t="shared" si="721"/>
        <v>0</v>
      </c>
      <c r="BE821" s="550">
        <v>3.888888888888889E-2</v>
      </c>
      <c r="BF821" s="546">
        <f t="shared" si="722"/>
        <v>0</v>
      </c>
      <c r="BG821" s="546">
        <f t="shared" si="723"/>
        <v>56</v>
      </c>
      <c r="BH821" s="550">
        <v>0</v>
      </c>
      <c r="BI821" s="637">
        <f t="shared" si="691"/>
        <v>0</v>
      </c>
      <c r="BJ821" s="637">
        <f t="shared" si="692"/>
        <v>0</v>
      </c>
      <c r="BK821" s="642">
        <f t="shared" si="657"/>
        <v>60.803620689655176</v>
      </c>
    </row>
    <row r="822" spans="1:63" x14ac:dyDescent="0.25">
      <c r="A822" s="581">
        <v>40933</v>
      </c>
      <c r="B822" s="619">
        <v>1</v>
      </c>
      <c r="C822" s="582">
        <v>34</v>
      </c>
      <c r="D822" s="583" t="s">
        <v>33</v>
      </c>
      <c r="E822" s="583" t="s">
        <v>251</v>
      </c>
      <c r="F822" s="526">
        <v>3717.78</v>
      </c>
      <c r="G822" s="582">
        <v>57</v>
      </c>
      <c r="H822" s="582">
        <v>2</v>
      </c>
      <c r="I822" s="550">
        <v>0.25</v>
      </c>
      <c r="J822" s="550">
        <v>0.25</v>
      </c>
      <c r="K822" s="160">
        <v>0.25347222222222221</v>
      </c>
      <c r="L822" s="565">
        <f t="shared" si="674"/>
        <v>3.4722222222222099E-3</v>
      </c>
      <c r="M822" s="160">
        <v>0.26041666666666669</v>
      </c>
      <c r="N822" s="565">
        <f t="shared" si="675"/>
        <v>6.9444444444444753E-3</v>
      </c>
      <c r="O822" s="160">
        <v>0.28333333333333333</v>
      </c>
      <c r="P822" s="565">
        <f t="shared" si="676"/>
        <v>2.2916666666666641E-2</v>
      </c>
      <c r="Q822" s="160">
        <v>0.29166666666666669</v>
      </c>
      <c r="R822" s="160">
        <v>0.35416666666666669</v>
      </c>
      <c r="S822" s="9">
        <f t="shared" si="709"/>
        <v>6.25E-2</v>
      </c>
      <c r="T822" s="160">
        <v>0.29166666666666669</v>
      </c>
      <c r="U822" s="160">
        <v>0.35416666666666669</v>
      </c>
      <c r="V822" s="9">
        <f t="shared" si="729"/>
        <v>6.25E-2</v>
      </c>
      <c r="W822" s="160">
        <v>0.61805555555555558</v>
      </c>
      <c r="X822" s="9">
        <f t="shared" si="724"/>
        <v>0.2638888888888889</v>
      </c>
      <c r="Y822" s="160">
        <v>0.62361111111111112</v>
      </c>
      <c r="Z822" s="155">
        <f t="shared" si="693"/>
        <v>5.5555555555555358E-3</v>
      </c>
      <c r="AA822" s="160">
        <v>0.71388888888888891</v>
      </c>
      <c r="AB822" s="565">
        <f t="shared" si="655"/>
        <v>9.027777777777779E-2</v>
      </c>
      <c r="AC822" s="160">
        <v>0.71388888888888891</v>
      </c>
      <c r="AD822" s="160">
        <v>0.71388888888888891</v>
      </c>
      <c r="AE822" s="9">
        <f t="shared" si="683"/>
        <v>0</v>
      </c>
      <c r="AF822" s="160">
        <v>0.72083333333333333</v>
      </c>
      <c r="AG822" s="160">
        <v>0.72430555555555554</v>
      </c>
      <c r="AH822" s="9">
        <f t="shared" si="677"/>
        <v>3.4722222222222099E-3</v>
      </c>
      <c r="AI822" s="154">
        <f t="shared" si="711"/>
        <v>0</v>
      </c>
      <c r="AJ822" s="154">
        <f t="shared" si="712"/>
        <v>5</v>
      </c>
      <c r="AK822" s="160">
        <v>0.72430555555555554</v>
      </c>
      <c r="AL822" s="160">
        <v>0.72777777777777775</v>
      </c>
      <c r="AM822" s="9">
        <f t="shared" si="695"/>
        <v>3.4722222222222099E-3</v>
      </c>
      <c r="AN822" s="568">
        <f t="shared" si="678"/>
        <v>0.47777777777777775</v>
      </c>
      <c r="AO822" s="10">
        <f t="shared" si="713"/>
        <v>11</v>
      </c>
      <c r="AP822" s="10">
        <f t="shared" si="714"/>
        <v>28</v>
      </c>
      <c r="AQ822" s="565">
        <f t="shared" si="728"/>
        <v>3.9583333333333338E-2</v>
      </c>
      <c r="AR822" s="10">
        <f t="shared" si="715"/>
        <v>0</v>
      </c>
      <c r="AS822" s="10">
        <f t="shared" si="716"/>
        <v>57</v>
      </c>
      <c r="AT822" s="550">
        <v>0</v>
      </c>
      <c r="AU822" s="550">
        <v>0</v>
      </c>
      <c r="AV822" s="550">
        <v>0</v>
      </c>
      <c r="AW822" s="546">
        <f t="shared" si="725"/>
        <v>0</v>
      </c>
      <c r="AX822" s="546">
        <f t="shared" si="710"/>
        <v>0</v>
      </c>
      <c r="AY822" s="550">
        <v>0</v>
      </c>
      <c r="AZ822" s="546">
        <f t="shared" si="726"/>
        <v>0</v>
      </c>
      <c r="BA822" s="546">
        <f t="shared" si="727"/>
        <v>0</v>
      </c>
      <c r="BB822" s="550">
        <v>0</v>
      </c>
      <c r="BC822" s="546">
        <f t="shared" si="720"/>
        <v>0</v>
      </c>
      <c r="BD822" s="546">
        <f t="shared" si="721"/>
        <v>0</v>
      </c>
      <c r="BE822" s="550">
        <v>5.0694444444444452E-2</v>
      </c>
      <c r="BF822" s="546">
        <f t="shared" si="722"/>
        <v>1</v>
      </c>
      <c r="BG822" s="546">
        <f t="shared" si="723"/>
        <v>13</v>
      </c>
      <c r="BH822" s="550">
        <v>0</v>
      </c>
      <c r="BI822" s="637">
        <f t="shared" si="691"/>
        <v>0</v>
      </c>
      <c r="BJ822" s="637">
        <f t="shared" si="692"/>
        <v>0</v>
      </c>
      <c r="BK822" s="642">
        <f t="shared" si="657"/>
        <v>65.224210526315787</v>
      </c>
    </row>
    <row r="823" spans="1:63" ht="30" x14ac:dyDescent="0.25">
      <c r="A823" s="581">
        <v>40933</v>
      </c>
      <c r="B823" s="619">
        <v>1</v>
      </c>
      <c r="C823" s="582">
        <v>35</v>
      </c>
      <c r="D823" s="583" t="s">
        <v>33</v>
      </c>
      <c r="E823" s="583" t="s">
        <v>388</v>
      </c>
      <c r="F823" s="526">
        <v>1661.08</v>
      </c>
      <c r="G823" s="582">
        <v>45</v>
      </c>
      <c r="H823" s="582">
        <v>0</v>
      </c>
      <c r="I823" s="550">
        <v>0.875</v>
      </c>
      <c r="J823" s="550">
        <v>0.875</v>
      </c>
      <c r="K823" s="160">
        <v>0.87847222222222221</v>
      </c>
      <c r="L823" s="565">
        <f t="shared" si="674"/>
        <v>3.4722222222222099E-3</v>
      </c>
      <c r="M823" s="160">
        <v>0.88541666666666663</v>
      </c>
      <c r="N823" s="565">
        <f t="shared" si="675"/>
        <v>6.9444444444444198E-3</v>
      </c>
      <c r="O823" s="160">
        <v>0.90277777777777779</v>
      </c>
      <c r="P823" s="565">
        <f t="shared" si="676"/>
        <v>1.736111111111116E-2</v>
      </c>
      <c r="Q823" s="160">
        <v>0.90625</v>
      </c>
      <c r="R823" s="160">
        <v>0.92708333333333337</v>
      </c>
      <c r="S823" s="9">
        <f t="shared" si="709"/>
        <v>2.083333333333337E-2</v>
      </c>
      <c r="T823" s="160">
        <v>0.90625</v>
      </c>
      <c r="U823" s="160">
        <v>0.92708333333333337</v>
      </c>
      <c r="V823" s="9">
        <f t="shared" si="729"/>
        <v>2.083333333333337E-2</v>
      </c>
      <c r="W823" s="160">
        <v>0.93055555555555547</v>
      </c>
      <c r="X823" s="9">
        <f t="shared" si="724"/>
        <v>3.4722222222220989E-3</v>
      </c>
      <c r="Y823" s="160">
        <v>0.93263888888888891</v>
      </c>
      <c r="Z823" s="155">
        <f t="shared" si="693"/>
        <v>2.083333333333437E-3</v>
      </c>
      <c r="AA823" s="160">
        <v>0.98055555555555562</v>
      </c>
      <c r="AB823" s="565">
        <f t="shared" si="655"/>
        <v>4.7916666666666718E-2</v>
      </c>
      <c r="AC823" s="160">
        <v>0.98055555555555562</v>
      </c>
      <c r="AD823" s="160">
        <v>0.98055555555555562</v>
      </c>
      <c r="AE823" s="9">
        <f t="shared" si="683"/>
        <v>0</v>
      </c>
      <c r="AF823" s="160">
        <v>0.98402777777777783</v>
      </c>
      <c r="AG823" s="160">
        <v>0.98611111111111116</v>
      </c>
      <c r="AH823" s="9">
        <f t="shared" si="677"/>
        <v>2.0833333333333259E-3</v>
      </c>
      <c r="AI823" s="154">
        <f t="shared" si="711"/>
        <v>0</v>
      </c>
      <c r="AJ823" s="154">
        <f t="shared" si="712"/>
        <v>3</v>
      </c>
      <c r="AK823" s="160">
        <v>0.98611111111111116</v>
      </c>
      <c r="AL823" s="160">
        <v>0.98888888888888893</v>
      </c>
      <c r="AM823" s="9">
        <f t="shared" si="695"/>
        <v>2.7777777777777679E-3</v>
      </c>
      <c r="AN823" s="568">
        <f t="shared" si="678"/>
        <v>0.11388888888888893</v>
      </c>
      <c r="AO823" s="10">
        <f t="shared" si="713"/>
        <v>2</v>
      </c>
      <c r="AP823" s="10">
        <f t="shared" si="714"/>
        <v>44</v>
      </c>
      <c r="AQ823" s="565">
        <f t="shared" si="728"/>
        <v>3.3333333333333388E-2</v>
      </c>
      <c r="AR823" s="10">
        <f t="shared" si="715"/>
        <v>0</v>
      </c>
      <c r="AS823" s="10">
        <f t="shared" si="716"/>
        <v>48</v>
      </c>
      <c r="AT823" s="550">
        <v>0</v>
      </c>
      <c r="AU823" s="550">
        <v>0</v>
      </c>
      <c r="AV823" s="550">
        <v>0</v>
      </c>
      <c r="AW823" s="546">
        <f t="shared" si="725"/>
        <v>0</v>
      </c>
      <c r="AX823" s="546">
        <f t="shared" si="710"/>
        <v>0</v>
      </c>
      <c r="AY823" s="550">
        <v>0</v>
      </c>
      <c r="AZ823" s="546">
        <f t="shared" si="726"/>
        <v>0</v>
      </c>
      <c r="BA823" s="546">
        <f t="shared" si="727"/>
        <v>0</v>
      </c>
      <c r="BB823" s="550">
        <v>0</v>
      </c>
      <c r="BC823" s="546">
        <f t="shared" si="720"/>
        <v>0</v>
      </c>
      <c r="BD823" s="546">
        <f t="shared" si="721"/>
        <v>0</v>
      </c>
      <c r="BE823" s="550">
        <v>1.4583333333333332E-2</v>
      </c>
      <c r="BF823" s="546">
        <f t="shared" si="722"/>
        <v>0</v>
      </c>
      <c r="BG823" s="546">
        <f t="shared" si="723"/>
        <v>21</v>
      </c>
      <c r="BH823" s="550">
        <v>0</v>
      </c>
      <c r="BI823" s="637">
        <f t="shared" si="691"/>
        <v>0</v>
      </c>
      <c r="BJ823" s="637">
        <f t="shared" si="692"/>
        <v>0</v>
      </c>
      <c r="BK823" s="642">
        <f t="shared" si="657"/>
        <v>36.912888888888887</v>
      </c>
    </row>
    <row r="824" spans="1:63" ht="30" x14ac:dyDescent="0.25">
      <c r="A824" s="581">
        <v>40933</v>
      </c>
      <c r="B824" s="619">
        <v>1</v>
      </c>
      <c r="C824" s="582">
        <v>1</v>
      </c>
      <c r="D824" s="583" t="s">
        <v>298</v>
      </c>
      <c r="E824" s="583" t="s">
        <v>582</v>
      </c>
      <c r="F824" s="526">
        <v>3686.86</v>
      </c>
      <c r="G824" s="582">
        <v>58</v>
      </c>
      <c r="H824" s="582">
        <v>1</v>
      </c>
      <c r="I824" s="550">
        <v>0.98263888888888884</v>
      </c>
      <c r="J824" s="550">
        <v>0.98263888888888884</v>
      </c>
      <c r="K824" s="160">
        <v>0.98611111111111116</v>
      </c>
      <c r="L824" s="565">
        <f t="shared" si="674"/>
        <v>3.4722222222223209E-3</v>
      </c>
      <c r="M824" s="160">
        <v>0.99305555555555547</v>
      </c>
      <c r="N824" s="565">
        <f t="shared" si="675"/>
        <v>6.9444444444443088E-3</v>
      </c>
      <c r="O824" s="160">
        <v>1.0347222222222221</v>
      </c>
      <c r="P824" s="565">
        <f t="shared" si="676"/>
        <v>4.166666666666663E-2</v>
      </c>
      <c r="Q824" s="160">
        <v>1.0347222222222221</v>
      </c>
      <c r="R824" s="160">
        <v>1.0694444444444444</v>
      </c>
      <c r="S824" s="9">
        <f t="shared" si="709"/>
        <v>3.4722222222222321E-2</v>
      </c>
      <c r="T824" s="160">
        <v>1.0347222222222221</v>
      </c>
      <c r="U824" s="160">
        <v>1.0694444444444444</v>
      </c>
      <c r="V824" s="9">
        <f t="shared" si="729"/>
        <v>3.4722222222222321E-2</v>
      </c>
      <c r="W824" s="160">
        <v>1.0729166666666667</v>
      </c>
      <c r="X824" s="9">
        <f t="shared" si="724"/>
        <v>3.4722222222223209E-3</v>
      </c>
      <c r="Y824" s="160">
        <v>1.0743055555555556</v>
      </c>
      <c r="Z824" s="155">
        <f t="shared" si="693"/>
        <v>1.388888888888884E-3</v>
      </c>
      <c r="AA824" s="160">
        <v>1.1347222222222222</v>
      </c>
      <c r="AB824" s="565">
        <f t="shared" si="655"/>
        <v>6.0416666666666563E-2</v>
      </c>
      <c r="AC824" s="160">
        <v>1.1347222222222222</v>
      </c>
      <c r="AD824" s="160">
        <v>1.1347222222222222</v>
      </c>
      <c r="AE824" s="9">
        <f t="shared" si="683"/>
        <v>0</v>
      </c>
      <c r="AF824" s="160">
        <v>1.1409722222222223</v>
      </c>
      <c r="AG824" s="160">
        <v>1.1493055555555556</v>
      </c>
      <c r="AH824" s="9">
        <f t="shared" si="677"/>
        <v>8.3333333333333037E-3</v>
      </c>
      <c r="AI824" s="154">
        <f t="shared" si="711"/>
        <v>0</v>
      </c>
      <c r="AJ824" s="154">
        <f t="shared" si="712"/>
        <v>12</v>
      </c>
      <c r="AK824" s="160">
        <v>1.1506944444444445</v>
      </c>
      <c r="AL824" s="160">
        <v>1.15625</v>
      </c>
      <c r="AM824" s="9">
        <f t="shared" si="695"/>
        <v>5.5555555555555358E-3</v>
      </c>
      <c r="AN824" s="568">
        <f t="shared" si="678"/>
        <v>0.17361111111111116</v>
      </c>
      <c r="AO824" s="10">
        <f t="shared" si="713"/>
        <v>4</v>
      </c>
      <c r="AP824" s="10">
        <f t="shared" si="714"/>
        <v>10</v>
      </c>
      <c r="AQ824" s="565">
        <f t="shared" si="728"/>
        <v>6.0416666666666563E-2</v>
      </c>
      <c r="AR824" s="10">
        <f t="shared" si="715"/>
        <v>1</v>
      </c>
      <c r="AS824" s="10">
        <f t="shared" si="716"/>
        <v>27</v>
      </c>
      <c r="AT824" s="550">
        <v>0</v>
      </c>
      <c r="AU824" s="550">
        <v>0</v>
      </c>
      <c r="AV824" s="550">
        <v>0</v>
      </c>
      <c r="AW824" s="546">
        <f t="shared" si="725"/>
        <v>0</v>
      </c>
      <c r="AX824" s="546">
        <f t="shared" si="710"/>
        <v>0</v>
      </c>
      <c r="AY824" s="550">
        <v>0</v>
      </c>
      <c r="AZ824" s="546">
        <f t="shared" si="726"/>
        <v>0</v>
      </c>
      <c r="BA824" s="546">
        <f t="shared" si="727"/>
        <v>0</v>
      </c>
      <c r="BB824" s="550">
        <v>0</v>
      </c>
      <c r="BC824" s="546">
        <f t="shared" si="720"/>
        <v>0</v>
      </c>
      <c r="BD824" s="546">
        <f t="shared" si="721"/>
        <v>0</v>
      </c>
      <c r="BE824" s="550">
        <v>0</v>
      </c>
      <c r="BF824" s="546">
        <f t="shared" si="722"/>
        <v>0</v>
      </c>
      <c r="BG824" s="546">
        <f t="shared" si="723"/>
        <v>0</v>
      </c>
      <c r="BH824" s="550">
        <v>0</v>
      </c>
      <c r="BI824" s="637">
        <f t="shared" si="691"/>
        <v>0</v>
      </c>
      <c r="BJ824" s="637">
        <f t="shared" si="692"/>
        <v>0</v>
      </c>
      <c r="BK824" s="642">
        <f t="shared" si="657"/>
        <v>63.566551724137931</v>
      </c>
    </row>
    <row r="825" spans="1:63" x14ac:dyDescent="0.25">
      <c r="A825" s="581">
        <v>40934</v>
      </c>
      <c r="B825" s="619">
        <v>1</v>
      </c>
      <c r="C825" s="582">
        <v>1</v>
      </c>
      <c r="D825" s="583" t="s">
        <v>327</v>
      </c>
      <c r="E825" s="583" t="s">
        <v>265</v>
      </c>
      <c r="F825" s="526">
        <v>3677.5</v>
      </c>
      <c r="G825" s="582">
        <v>59</v>
      </c>
      <c r="H825" s="582">
        <v>0</v>
      </c>
      <c r="I825" s="550">
        <v>0.25</v>
      </c>
      <c r="J825" s="550">
        <v>0.25</v>
      </c>
      <c r="K825" s="160">
        <v>0.27430555555555552</v>
      </c>
      <c r="L825" s="565">
        <f t="shared" si="674"/>
        <v>2.4305555555555525E-2</v>
      </c>
      <c r="M825" s="160">
        <v>0.28125</v>
      </c>
      <c r="N825" s="565">
        <f t="shared" si="675"/>
        <v>6.9444444444444753E-3</v>
      </c>
      <c r="O825" s="160">
        <v>0.30208333333333331</v>
      </c>
      <c r="P825" s="565">
        <f t="shared" si="676"/>
        <v>2.0833333333333315E-2</v>
      </c>
      <c r="Q825" s="160">
        <v>0.30555555555555552</v>
      </c>
      <c r="R825" s="160">
        <v>0.33333333333333331</v>
      </c>
      <c r="S825" s="9">
        <f t="shared" si="709"/>
        <v>2.777777777777779E-2</v>
      </c>
      <c r="T825" s="160">
        <v>0.30555555555555552</v>
      </c>
      <c r="U825" s="160">
        <v>0.33333333333333331</v>
      </c>
      <c r="V825" s="9">
        <f t="shared" si="729"/>
        <v>2.777777777777779E-2</v>
      </c>
      <c r="W825" s="160">
        <v>0.34097222222222223</v>
      </c>
      <c r="X825" s="9">
        <f t="shared" si="724"/>
        <v>7.6388888888889173E-3</v>
      </c>
      <c r="Y825" s="160">
        <v>0.34166666666666662</v>
      </c>
      <c r="Z825" s="155">
        <f t="shared" si="693"/>
        <v>6.9444444444438647E-4</v>
      </c>
      <c r="AA825" s="160">
        <v>0.4604166666666667</v>
      </c>
      <c r="AB825" s="565">
        <f t="shared" si="655"/>
        <v>0.11875000000000008</v>
      </c>
      <c r="AC825" s="160">
        <v>0.4604166666666667</v>
      </c>
      <c r="AD825" s="160">
        <v>0.4604166666666667</v>
      </c>
      <c r="AE825" s="9">
        <f t="shared" si="683"/>
        <v>0</v>
      </c>
      <c r="AF825" s="160">
        <v>0.46527777777777773</v>
      </c>
      <c r="AG825" s="160">
        <v>0.46875</v>
      </c>
      <c r="AH825" s="9">
        <f t="shared" si="677"/>
        <v>3.4722222222222654E-3</v>
      </c>
      <c r="AI825" s="154">
        <f t="shared" si="711"/>
        <v>0</v>
      </c>
      <c r="AJ825" s="154">
        <f t="shared" si="712"/>
        <v>5</v>
      </c>
      <c r="AK825" s="160">
        <v>0.47013888888888888</v>
      </c>
      <c r="AL825" s="160">
        <v>0.47569444444444442</v>
      </c>
      <c r="AM825" s="9">
        <f t="shared" si="695"/>
        <v>5.5555555555555358E-3</v>
      </c>
      <c r="AN825" s="568">
        <f t="shared" si="678"/>
        <v>0.22569444444444442</v>
      </c>
      <c r="AO825" s="10">
        <f t="shared" si="713"/>
        <v>5</v>
      </c>
      <c r="AP825" s="10">
        <f>MINUTE(AN825)</f>
        <v>25</v>
      </c>
      <c r="AQ825" s="565">
        <f t="shared" si="728"/>
        <v>0.10833333333333341</v>
      </c>
      <c r="AR825" s="10">
        <f t="shared" si="715"/>
        <v>2</v>
      </c>
      <c r="AS825" s="10">
        <f t="shared" ref="AS825:AS872" si="730">MINUTE(AQ825)</f>
        <v>36</v>
      </c>
      <c r="AT825" s="550">
        <v>0</v>
      </c>
      <c r="AU825" s="550">
        <v>1.0416666666666666E-2</v>
      </c>
      <c r="AV825" s="550">
        <v>0</v>
      </c>
      <c r="AW825" s="546">
        <f t="shared" si="725"/>
        <v>0</v>
      </c>
      <c r="AX825" s="546">
        <f t="shared" si="710"/>
        <v>0</v>
      </c>
      <c r="AY825" s="550">
        <v>0</v>
      </c>
      <c r="AZ825" s="546">
        <f t="shared" si="726"/>
        <v>0</v>
      </c>
      <c r="BA825" s="546">
        <f t="shared" si="727"/>
        <v>0</v>
      </c>
      <c r="BB825" s="550">
        <v>0</v>
      </c>
      <c r="BC825" s="546">
        <f t="shared" si="720"/>
        <v>0</v>
      </c>
      <c r="BD825" s="546">
        <f t="shared" si="721"/>
        <v>0</v>
      </c>
      <c r="BE825" s="550">
        <v>0</v>
      </c>
      <c r="BF825" s="546">
        <f t="shared" si="722"/>
        <v>0</v>
      </c>
      <c r="BG825" s="546">
        <f t="shared" si="723"/>
        <v>0</v>
      </c>
      <c r="BH825" s="550">
        <v>0</v>
      </c>
      <c r="BI825" s="637">
        <f t="shared" si="691"/>
        <v>0</v>
      </c>
      <c r="BJ825" s="637">
        <f t="shared" si="692"/>
        <v>0</v>
      </c>
      <c r="BK825" s="642">
        <f t="shared" si="657"/>
        <v>62.33050847457627</v>
      </c>
    </row>
    <row r="826" spans="1:63" x14ac:dyDescent="0.25">
      <c r="A826" s="581">
        <v>40934</v>
      </c>
      <c r="B826" s="619">
        <v>1</v>
      </c>
      <c r="C826" s="582">
        <v>36</v>
      </c>
      <c r="D826" s="583" t="s">
        <v>33</v>
      </c>
      <c r="E826" s="583" t="s">
        <v>623</v>
      </c>
      <c r="F826" s="526">
        <v>2815.03</v>
      </c>
      <c r="G826" s="582">
        <v>45</v>
      </c>
      <c r="H826" s="582">
        <v>0</v>
      </c>
      <c r="I826" s="550">
        <v>0.55208333333333337</v>
      </c>
      <c r="J826" s="550">
        <v>0.55208333333333337</v>
      </c>
      <c r="K826" s="160">
        <v>0.55555555555555558</v>
      </c>
      <c r="L826" s="565">
        <f t="shared" si="674"/>
        <v>3.4722222222222099E-3</v>
      </c>
      <c r="M826" s="160">
        <v>0.5625</v>
      </c>
      <c r="N826" s="565">
        <f t="shared" si="675"/>
        <v>6.9444444444444198E-3</v>
      </c>
      <c r="O826" s="160">
        <v>0.57291666666666663</v>
      </c>
      <c r="P826" s="565">
        <f t="shared" si="676"/>
        <v>1.041666666666663E-2</v>
      </c>
      <c r="Q826" s="160">
        <v>0.57638888888888895</v>
      </c>
      <c r="R826" s="160">
        <v>0.64583333333333337</v>
      </c>
      <c r="S826" s="9">
        <f t="shared" si="709"/>
        <v>6.944444444444442E-2</v>
      </c>
      <c r="T826" s="160">
        <v>0.57638888888888895</v>
      </c>
      <c r="U826" s="160">
        <v>0.64583333333333337</v>
      </c>
      <c r="V826" s="9">
        <f t="shared" si="729"/>
        <v>6.944444444444442E-2</v>
      </c>
      <c r="W826" s="160">
        <v>0.64861111111111114</v>
      </c>
      <c r="X826" s="9">
        <f t="shared" si="724"/>
        <v>2.7777777777777679E-3</v>
      </c>
      <c r="Y826" s="160">
        <v>0.64930555555555558</v>
      </c>
      <c r="Z826" s="155">
        <f t="shared" si="693"/>
        <v>6.9444444444444198E-4</v>
      </c>
      <c r="AA826" s="160">
        <v>0.6958333333333333</v>
      </c>
      <c r="AB826" s="565">
        <f t="shared" si="655"/>
        <v>4.6527777777777724E-2</v>
      </c>
      <c r="AC826" s="160">
        <v>0.6958333333333333</v>
      </c>
      <c r="AD826" s="160">
        <v>0.6958333333333333</v>
      </c>
      <c r="AE826" s="9">
        <f t="shared" ref="AE826:AE872" si="731">AD826-AC826</f>
        <v>0</v>
      </c>
      <c r="AF826" s="160">
        <v>0.70138888888888884</v>
      </c>
      <c r="AG826" s="160">
        <v>0.71180555555555547</v>
      </c>
      <c r="AH826" s="9">
        <f t="shared" si="677"/>
        <v>1.041666666666663E-2</v>
      </c>
      <c r="AI826" s="154">
        <f t="shared" si="711"/>
        <v>0</v>
      </c>
      <c r="AJ826" s="154">
        <f t="shared" si="712"/>
        <v>15</v>
      </c>
      <c r="AK826" s="160">
        <v>0.71250000000000002</v>
      </c>
      <c r="AL826" s="160">
        <v>0.71666666666666667</v>
      </c>
      <c r="AM826" s="9">
        <f t="shared" si="695"/>
        <v>4.1666666666666519E-3</v>
      </c>
      <c r="AN826" s="568">
        <f t="shared" si="678"/>
        <v>0.1645833333333333</v>
      </c>
      <c r="AO826" s="10">
        <f t="shared" si="713"/>
        <v>3</v>
      </c>
      <c r="AP826" s="10">
        <f>MINUTE(AN826)</f>
        <v>57</v>
      </c>
      <c r="AQ826" s="565">
        <f t="shared" si="728"/>
        <v>3.541666666666661E-2</v>
      </c>
      <c r="AR826" s="10">
        <f t="shared" si="715"/>
        <v>0</v>
      </c>
      <c r="AS826" s="10">
        <f t="shared" si="730"/>
        <v>51</v>
      </c>
      <c r="AT826" s="550">
        <v>0</v>
      </c>
      <c r="AU826" s="550">
        <v>0</v>
      </c>
      <c r="AV826" s="550">
        <v>0</v>
      </c>
      <c r="AW826" s="546">
        <f t="shared" si="725"/>
        <v>0</v>
      </c>
      <c r="AX826" s="546">
        <f t="shared" si="710"/>
        <v>0</v>
      </c>
      <c r="AY826" s="550">
        <v>0</v>
      </c>
      <c r="AZ826" s="546">
        <f t="shared" si="726"/>
        <v>0</v>
      </c>
      <c r="BA826" s="546">
        <f t="shared" si="727"/>
        <v>0</v>
      </c>
      <c r="BB826" s="550">
        <v>0</v>
      </c>
      <c r="BC826" s="546">
        <f t="shared" si="720"/>
        <v>0</v>
      </c>
      <c r="BD826" s="546">
        <f t="shared" si="721"/>
        <v>0</v>
      </c>
      <c r="BE826" s="550">
        <v>1.1111111111111112E-2</v>
      </c>
      <c r="BF826" s="546">
        <f t="shared" si="722"/>
        <v>0</v>
      </c>
      <c r="BG826" s="546">
        <f t="shared" si="723"/>
        <v>16</v>
      </c>
      <c r="BH826" s="550">
        <v>0</v>
      </c>
      <c r="BI826" s="637">
        <f t="shared" si="691"/>
        <v>0</v>
      </c>
      <c r="BJ826" s="637">
        <f t="shared" si="692"/>
        <v>0</v>
      </c>
      <c r="BK826" s="642">
        <f t="shared" si="657"/>
        <v>62.556222222222225</v>
      </c>
    </row>
    <row r="827" spans="1:63" x14ac:dyDescent="0.25">
      <c r="A827" s="581">
        <v>40934</v>
      </c>
      <c r="B827" s="619">
        <v>1</v>
      </c>
      <c r="C827" s="582">
        <v>10</v>
      </c>
      <c r="D827" s="583" t="s">
        <v>355</v>
      </c>
      <c r="E827" s="583" t="s">
        <v>265</v>
      </c>
      <c r="F827" s="526">
        <v>3517.7</v>
      </c>
      <c r="G827" s="582">
        <v>59</v>
      </c>
      <c r="H827" s="582">
        <v>0</v>
      </c>
      <c r="I827" s="550">
        <v>0.65625</v>
      </c>
      <c r="J827" s="550">
        <v>0.65625</v>
      </c>
      <c r="K827" s="160">
        <v>0.65972222222222221</v>
      </c>
      <c r="L827" s="565">
        <f t="shared" si="674"/>
        <v>3.4722222222222099E-3</v>
      </c>
      <c r="M827" s="160">
        <v>0.67361111111111116</v>
      </c>
      <c r="N827" s="565">
        <f t="shared" si="675"/>
        <v>1.3888888888888951E-2</v>
      </c>
      <c r="O827" s="160">
        <v>0.69791666666666663</v>
      </c>
      <c r="P827" s="565">
        <f t="shared" si="676"/>
        <v>2.4305555555555469E-2</v>
      </c>
      <c r="Q827" s="160">
        <v>0.70138888888888884</v>
      </c>
      <c r="R827" s="160">
        <v>0.74305555555555547</v>
      </c>
      <c r="S827" s="9">
        <f t="shared" si="709"/>
        <v>4.166666666666663E-2</v>
      </c>
      <c r="T827" s="160">
        <v>0.70138888888888884</v>
      </c>
      <c r="U827" s="160">
        <v>0.74305555555555547</v>
      </c>
      <c r="V827" s="9">
        <f t="shared" si="729"/>
        <v>4.166666666666663E-2</v>
      </c>
      <c r="W827" s="160">
        <v>0.76666666666666661</v>
      </c>
      <c r="X827" s="9">
        <f t="shared" si="724"/>
        <v>2.3611111111111138E-2</v>
      </c>
      <c r="Y827" s="160">
        <v>0.76736111111111116</v>
      </c>
      <c r="Z827" s="155">
        <f t="shared" si="693"/>
        <v>6.94444444444553E-4</v>
      </c>
      <c r="AA827" s="160">
        <v>0.85625000000000007</v>
      </c>
      <c r="AB827" s="565">
        <f t="shared" si="655"/>
        <v>8.8888888888888906E-2</v>
      </c>
      <c r="AC827" s="160">
        <v>0.85625000000000007</v>
      </c>
      <c r="AD827" s="160">
        <v>0.85625000000000007</v>
      </c>
      <c r="AE827" s="9">
        <f t="shared" si="731"/>
        <v>0</v>
      </c>
      <c r="AF827" s="160">
        <v>0.86111111111111116</v>
      </c>
      <c r="AG827" s="160">
        <v>0.90277777777777779</v>
      </c>
      <c r="AH827" s="9">
        <f t="shared" si="677"/>
        <v>4.166666666666663E-2</v>
      </c>
      <c r="AI827" s="154">
        <f t="shared" si="711"/>
        <v>1</v>
      </c>
      <c r="AJ827" s="154">
        <f t="shared" si="712"/>
        <v>0</v>
      </c>
      <c r="AK827" s="160">
        <v>0.90277777777777779</v>
      </c>
      <c r="AL827" s="160">
        <v>0.90625</v>
      </c>
      <c r="AM827" s="9">
        <f t="shared" si="695"/>
        <v>3.4722222222222099E-3</v>
      </c>
      <c r="AN827" s="568">
        <f t="shared" si="678"/>
        <v>0.25</v>
      </c>
      <c r="AO827" s="10">
        <f t="shared" si="713"/>
        <v>6</v>
      </c>
      <c r="AP827" s="10">
        <f>MINUTE(AN827)</f>
        <v>0</v>
      </c>
      <c r="AQ827" s="565">
        <f t="shared" si="728"/>
        <v>6.8055555555555577E-2</v>
      </c>
      <c r="AR827" s="10">
        <f t="shared" ref="AR827:AR872" si="732">HOUR(AQ827)</f>
        <v>1</v>
      </c>
      <c r="AS827" s="10">
        <f t="shared" si="730"/>
        <v>38</v>
      </c>
      <c r="AT827" s="550">
        <v>0</v>
      </c>
      <c r="AU827" s="550">
        <v>2.0833333333333332E-2</v>
      </c>
      <c r="AV827" s="550">
        <v>0</v>
      </c>
      <c r="AW827" s="546">
        <f t="shared" si="725"/>
        <v>0</v>
      </c>
      <c r="AX827" s="546">
        <f t="shared" si="710"/>
        <v>0</v>
      </c>
      <c r="AY827" s="550">
        <v>0</v>
      </c>
      <c r="AZ827" s="546">
        <f t="shared" si="726"/>
        <v>0</v>
      </c>
      <c r="BA827" s="546">
        <f t="shared" si="727"/>
        <v>0</v>
      </c>
      <c r="BB827" s="550">
        <v>0</v>
      </c>
      <c r="BC827" s="546">
        <f>HOUR(BB827)</f>
        <v>0</v>
      </c>
      <c r="BD827" s="546">
        <f>MINUTE(BB827)</f>
        <v>0</v>
      </c>
      <c r="BE827" s="550">
        <v>0</v>
      </c>
      <c r="BF827" s="546">
        <f>HOUR(BE827)</f>
        <v>0</v>
      </c>
      <c r="BG827" s="546">
        <f>MINUTE(BE827)</f>
        <v>0</v>
      </c>
      <c r="BH827" s="550">
        <v>2.361111111111111E-2</v>
      </c>
      <c r="BI827" s="637">
        <f t="shared" si="691"/>
        <v>0</v>
      </c>
      <c r="BJ827" s="637">
        <f t="shared" si="692"/>
        <v>34</v>
      </c>
      <c r="BK827" s="642">
        <f t="shared" si="657"/>
        <v>59.622033898305084</v>
      </c>
    </row>
    <row r="828" spans="1:63" x14ac:dyDescent="0.25">
      <c r="A828" s="581">
        <v>40934</v>
      </c>
      <c r="B828" s="619">
        <v>1</v>
      </c>
      <c r="C828" s="582">
        <v>37</v>
      </c>
      <c r="D828" s="583" t="s">
        <v>33</v>
      </c>
      <c r="E828" s="583" t="s">
        <v>553</v>
      </c>
      <c r="F828" s="526">
        <v>3623.88</v>
      </c>
      <c r="G828" s="582">
        <v>56</v>
      </c>
      <c r="H828" s="582">
        <v>3</v>
      </c>
      <c r="I828" s="550">
        <v>0.79166666666666663</v>
      </c>
      <c r="J828" s="550">
        <v>0.79166666666666663</v>
      </c>
      <c r="K828" s="160">
        <v>0.79513888888888884</v>
      </c>
      <c r="L828" s="565">
        <f t="shared" si="674"/>
        <v>3.4722222222222099E-3</v>
      </c>
      <c r="M828" s="160">
        <v>0.80208333333333337</v>
      </c>
      <c r="N828" s="565">
        <f t="shared" si="675"/>
        <v>6.9444444444445308E-3</v>
      </c>
      <c r="O828" s="160">
        <v>0.81597222222222221</v>
      </c>
      <c r="P828" s="565">
        <f t="shared" si="676"/>
        <v>1.388888888888884E-2</v>
      </c>
      <c r="Q828" s="160">
        <v>0.81944444444444453</v>
      </c>
      <c r="R828" s="160">
        <v>0.84444444444444444</v>
      </c>
      <c r="S828" s="9">
        <f t="shared" si="709"/>
        <v>2.4999999999999911E-2</v>
      </c>
      <c r="T828" s="160">
        <v>0.81944444444444453</v>
      </c>
      <c r="U828" s="160">
        <v>0.84444444444444444</v>
      </c>
      <c r="V828" s="9">
        <f t="shared" ref="V828:V872" si="733">U828-T828</f>
        <v>2.4999999999999911E-2</v>
      </c>
      <c r="W828" s="160">
        <v>0.90138888888888891</v>
      </c>
      <c r="X828" s="9">
        <f t="shared" si="724"/>
        <v>5.6944444444444464E-2</v>
      </c>
      <c r="Y828" s="160">
        <v>0.90208333333333324</v>
      </c>
      <c r="Z828" s="155">
        <f t="shared" si="693"/>
        <v>6.9444444444433095E-4</v>
      </c>
      <c r="AA828" s="160">
        <v>0.9916666666666667</v>
      </c>
      <c r="AB828" s="565">
        <f t="shared" si="655"/>
        <v>8.9583333333333459E-2</v>
      </c>
      <c r="AC828" s="160">
        <v>0.9916666666666667</v>
      </c>
      <c r="AD828" s="160">
        <v>0.9916666666666667</v>
      </c>
      <c r="AE828" s="9">
        <f t="shared" si="731"/>
        <v>0</v>
      </c>
      <c r="AF828" s="160">
        <v>0.99513888888888891</v>
      </c>
      <c r="AG828" s="160">
        <v>0.99861111111111101</v>
      </c>
      <c r="AH828" s="9">
        <f t="shared" si="677"/>
        <v>3.4722222222220989E-3</v>
      </c>
      <c r="AI828" s="154">
        <f t="shared" si="711"/>
        <v>0</v>
      </c>
      <c r="AJ828" s="154">
        <f t="shared" si="712"/>
        <v>5</v>
      </c>
      <c r="AK828" s="160">
        <v>0.99861111111111101</v>
      </c>
      <c r="AL828" s="160">
        <v>0.99930555555555556</v>
      </c>
      <c r="AM828" s="9">
        <f>AL828-AK828</f>
        <v>6.94444444444553E-4</v>
      </c>
      <c r="AN828" s="568">
        <f t="shared" si="678"/>
        <v>0.20763888888888893</v>
      </c>
      <c r="AO828" s="10">
        <f>HOUR(AN828)</f>
        <v>4</v>
      </c>
      <c r="AP828" s="10">
        <f>MINUTE(AN828)</f>
        <v>59</v>
      </c>
      <c r="AQ828" s="565">
        <f t="shared" si="728"/>
        <v>3.9583333333333463E-2</v>
      </c>
      <c r="AR828" s="10">
        <f t="shared" si="732"/>
        <v>0</v>
      </c>
      <c r="AS828" s="10">
        <f t="shared" si="730"/>
        <v>57</v>
      </c>
      <c r="AT828" s="550">
        <v>0</v>
      </c>
      <c r="AU828" s="550">
        <v>0</v>
      </c>
      <c r="AV828" s="550">
        <v>0</v>
      </c>
      <c r="AW828" s="546">
        <f t="shared" si="725"/>
        <v>0</v>
      </c>
      <c r="AX828" s="546">
        <f t="shared" si="710"/>
        <v>0</v>
      </c>
      <c r="AY828" s="550">
        <v>0</v>
      </c>
      <c r="AZ828" s="546">
        <f t="shared" si="726"/>
        <v>0</v>
      </c>
      <c r="BA828" s="546">
        <f t="shared" si="727"/>
        <v>0</v>
      </c>
      <c r="BB828" s="550">
        <v>0</v>
      </c>
      <c r="BC828" s="546">
        <f>HOUR(BB828)</f>
        <v>0</v>
      </c>
      <c r="BD828" s="546">
        <f>MINUTE(BB828)</f>
        <v>0</v>
      </c>
      <c r="BE828" s="550">
        <v>4.9999999999999996E-2</v>
      </c>
      <c r="BF828" s="546">
        <f>HOUR(BE828)</f>
        <v>1</v>
      </c>
      <c r="BG828" s="546">
        <f>MINUTE(BE828)</f>
        <v>12</v>
      </c>
      <c r="BH828" s="550">
        <v>0</v>
      </c>
      <c r="BI828" s="637">
        <f t="shared" ref="BI828:BI872" si="734">HOUR(BH828)</f>
        <v>0</v>
      </c>
      <c r="BJ828" s="637">
        <f t="shared" ref="BJ828:BJ872" si="735">MINUTE(BH828)</f>
        <v>0</v>
      </c>
      <c r="BK828" s="642">
        <f t="shared" si="657"/>
        <v>64.712142857142865</v>
      </c>
    </row>
    <row r="829" spans="1:63" x14ac:dyDescent="0.25">
      <c r="A829" s="581">
        <v>40934</v>
      </c>
      <c r="B829" s="619">
        <v>1</v>
      </c>
      <c r="C829" s="582">
        <v>1</v>
      </c>
      <c r="D829" s="583" t="s">
        <v>524</v>
      </c>
      <c r="E829" s="583" t="s">
        <v>276</v>
      </c>
      <c r="F829" s="526">
        <v>3712.07</v>
      </c>
      <c r="G829" s="582">
        <v>57</v>
      </c>
      <c r="H829" s="582">
        <v>1</v>
      </c>
      <c r="I829" s="550">
        <v>0.84375</v>
      </c>
      <c r="J829" s="550">
        <v>0.84375</v>
      </c>
      <c r="K829" s="160">
        <v>0.84722222222222221</v>
      </c>
      <c r="L829" s="565">
        <f t="shared" si="674"/>
        <v>3.4722222222222099E-3</v>
      </c>
      <c r="M829" s="160">
        <v>0.85416666666666663</v>
      </c>
      <c r="N829" s="565">
        <f t="shared" si="675"/>
        <v>6.9444444444444198E-3</v>
      </c>
      <c r="O829" s="160">
        <v>0.88541666666666663</v>
      </c>
      <c r="P829" s="565">
        <f t="shared" si="676"/>
        <v>3.125E-2</v>
      </c>
      <c r="Q829" s="160">
        <v>0.88888888888888884</v>
      </c>
      <c r="R829" s="160">
        <v>0.94444444444444453</v>
      </c>
      <c r="S829" s="9">
        <f t="shared" si="709"/>
        <v>5.5555555555555691E-2</v>
      </c>
      <c r="T829" s="160">
        <v>0.88888888888888884</v>
      </c>
      <c r="U829" s="160">
        <v>0.94444444444444453</v>
      </c>
      <c r="V829" s="9">
        <f t="shared" si="733"/>
        <v>5.5555555555555691E-2</v>
      </c>
      <c r="W829" s="160">
        <v>1.0381944444444444</v>
      </c>
      <c r="X829" s="9">
        <f t="shared" si="724"/>
        <v>9.3749999999999889E-2</v>
      </c>
      <c r="Y829" s="160">
        <v>1.038888888888889</v>
      </c>
      <c r="Z829" s="155">
        <f t="shared" si="693"/>
        <v>6.94444444444553E-4</v>
      </c>
      <c r="AA829" s="160">
        <v>1.1284722222222221</v>
      </c>
      <c r="AB829" s="565">
        <f t="shared" si="655"/>
        <v>8.9583333333333126E-2</v>
      </c>
      <c r="AC829" s="160">
        <v>1.1284722222222221</v>
      </c>
      <c r="AD829" s="160">
        <v>1.1284722222222221</v>
      </c>
      <c r="AE829" s="9">
        <f t="shared" si="731"/>
        <v>0</v>
      </c>
      <c r="AF829" s="160">
        <v>1.1354166666666667</v>
      </c>
      <c r="AG829" s="160">
        <v>1.1423611111111112</v>
      </c>
      <c r="AH829" s="9">
        <f t="shared" si="677"/>
        <v>6.9444444444444198E-3</v>
      </c>
      <c r="AI829" s="154">
        <f t="shared" si="711"/>
        <v>0</v>
      </c>
      <c r="AJ829" s="154">
        <f t="shared" si="712"/>
        <v>10</v>
      </c>
      <c r="AK829" s="160">
        <v>1.14375</v>
      </c>
      <c r="AL829" s="160">
        <v>1.1527777777777779</v>
      </c>
      <c r="AM829" s="9">
        <f t="shared" ref="AM829:AM899" si="736">AL829-AK829</f>
        <v>9.0277777777778567E-3</v>
      </c>
      <c r="AN829" s="568">
        <f t="shared" si="678"/>
        <v>0.3090277777777779</v>
      </c>
      <c r="AO829" s="10">
        <f t="shared" ref="AO829:AO844" si="737">HOUR(AN829)</f>
        <v>7</v>
      </c>
      <c r="AP829" s="10">
        <f t="shared" ref="AP829:AP844" si="738">MINUTE(AN829)</f>
        <v>25</v>
      </c>
      <c r="AQ829" s="565">
        <f t="shared" si="728"/>
        <v>4.1666666666666463E-2</v>
      </c>
      <c r="AR829" s="10">
        <f t="shared" si="732"/>
        <v>1</v>
      </c>
      <c r="AS829" s="10">
        <f t="shared" si="730"/>
        <v>0</v>
      </c>
      <c r="AT829" s="550">
        <v>0</v>
      </c>
      <c r="AU829" s="550">
        <v>0</v>
      </c>
      <c r="AV829" s="550">
        <v>0</v>
      </c>
      <c r="AW829" s="546">
        <f t="shared" si="725"/>
        <v>0</v>
      </c>
      <c r="AX829" s="546">
        <f t="shared" si="710"/>
        <v>0</v>
      </c>
      <c r="AY829" s="550">
        <v>0</v>
      </c>
      <c r="AZ829" s="546">
        <f t="shared" si="726"/>
        <v>0</v>
      </c>
      <c r="BA829" s="546">
        <f t="shared" si="727"/>
        <v>0</v>
      </c>
      <c r="BB829" s="550">
        <v>1.4583333333333332E-2</v>
      </c>
      <c r="BC829" s="546">
        <f>HOUR(BB829)</f>
        <v>0</v>
      </c>
      <c r="BD829" s="546">
        <f>MINUTE(BB829)</f>
        <v>21</v>
      </c>
      <c r="BE829" s="550">
        <v>3.3333333333333333E-2</v>
      </c>
      <c r="BF829" s="546">
        <f t="shared" ref="BF829:BF857" si="739">HOUR(BE829)</f>
        <v>0</v>
      </c>
      <c r="BG829" s="546">
        <f t="shared" ref="BG829:BG857" si="740">MINUTE(BE829)</f>
        <v>48</v>
      </c>
      <c r="BH829" s="550">
        <v>0</v>
      </c>
      <c r="BI829" s="637">
        <f t="shared" si="734"/>
        <v>0</v>
      </c>
      <c r="BJ829" s="637">
        <f t="shared" si="735"/>
        <v>0</v>
      </c>
      <c r="BK829" s="642">
        <f t="shared" si="657"/>
        <v>65.124035087719307</v>
      </c>
    </row>
    <row r="830" spans="1:63" x14ac:dyDescent="0.25">
      <c r="A830" s="581">
        <v>40935</v>
      </c>
      <c r="B830" s="619">
        <v>1</v>
      </c>
      <c r="C830" s="582">
        <v>6</v>
      </c>
      <c r="D830" s="583" t="s">
        <v>609</v>
      </c>
      <c r="E830" s="583" t="s">
        <v>276</v>
      </c>
      <c r="F830" s="526">
        <v>3566.54</v>
      </c>
      <c r="G830" s="582">
        <v>59</v>
      </c>
      <c r="H830" s="582">
        <v>0</v>
      </c>
      <c r="I830" s="550">
        <v>0.9375</v>
      </c>
      <c r="J830" s="550">
        <v>0.9375</v>
      </c>
      <c r="K830" s="160">
        <v>0.94097222222222221</v>
      </c>
      <c r="L830" s="565">
        <f t="shared" si="674"/>
        <v>3.4722222222222099E-3</v>
      </c>
      <c r="M830" s="160">
        <v>0.94791666666666663</v>
      </c>
      <c r="N830" s="565">
        <f t="shared" si="675"/>
        <v>6.9444444444444198E-3</v>
      </c>
      <c r="O830" s="160">
        <v>0.97569444444444453</v>
      </c>
      <c r="P830" s="565">
        <f t="shared" si="676"/>
        <v>2.7777777777777901E-2</v>
      </c>
      <c r="Q830" s="160">
        <v>0.97569444444444453</v>
      </c>
      <c r="R830" s="160">
        <v>1.0972222222222221</v>
      </c>
      <c r="S830" s="9">
        <f t="shared" si="709"/>
        <v>0.12152777777777757</v>
      </c>
      <c r="T830" s="160">
        <v>0.97569444444444453</v>
      </c>
      <c r="U830" s="160">
        <v>1.0972222222222221</v>
      </c>
      <c r="V830" s="9">
        <f t="shared" si="733"/>
        <v>0.12152777777777757</v>
      </c>
      <c r="W830" s="160">
        <v>1.0138888888888888</v>
      </c>
      <c r="X830" s="9">
        <v>2.0833333333333333E-3</v>
      </c>
      <c r="Y830" s="160">
        <v>1.0138888888888888</v>
      </c>
      <c r="Z830" s="155">
        <f t="shared" si="693"/>
        <v>0</v>
      </c>
      <c r="AA830" s="160">
        <v>1.3645833333333333</v>
      </c>
      <c r="AB830" s="565">
        <f t="shared" si="655"/>
        <v>0.35069444444444442</v>
      </c>
      <c r="AC830" s="160">
        <v>1.3645833333333333</v>
      </c>
      <c r="AD830" s="160">
        <v>1.3645833333333333</v>
      </c>
      <c r="AE830" s="9">
        <f t="shared" si="731"/>
        <v>0</v>
      </c>
      <c r="AF830" s="160">
        <v>1.3680555555555556</v>
      </c>
      <c r="AG830" s="160">
        <v>1.375</v>
      </c>
      <c r="AH830" s="9">
        <f t="shared" si="677"/>
        <v>6.9444444444444198E-3</v>
      </c>
      <c r="AI830" s="154">
        <f t="shared" si="711"/>
        <v>0</v>
      </c>
      <c r="AJ830" s="154">
        <f t="shared" si="712"/>
        <v>10</v>
      </c>
      <c r="AK830" s="160">
        <v>1.375</v>
      </c>
      <c r="AL830" s="160">
        <v>1.3958333333333333</v>
      </c>
      <c r="AM830" s="9">
        <f t="shared" si="736"/>
        <v>2.0833333333333259E-2</v>
      </c>
      <c r="AN830" s="568">
        <f t="shared" si="678"/>
        <v>0.45833333333333326</v>
      </c>
      <c r="AO830" s="10">
        <f t="shared" si="737"/>
        <v>11</v>
      </c>
      <c r="AP830" s="10">
        <f t="shared" si="738"/>
        <v>0</v>
      </c>
      <c r="AQ830" s="565">
        <f t="shared" si="728"/>
        <v>0</v>
      </c>
      <c r="AR830" s="10">
        <f t="shared" si="732"/>
        <v>0</v>
      </c>
      <c r="AS830" s="10">
        <f t="shared" si="730"/>
        <v>0</v>
      </c>
      <c r="AT830" s="550">
        <v>0</v>
      </c>
      <c r="AU830" s="550">
        <v>0</v>
      </c>
      <c r="AV830" s="550">
        <v>0</v>
      </c>
      <c r="AW830" s="546">
        <f t="shared" si="725"/>
        <v>0</v>
      </c>
      <c r="AX830" s="546">
        <f t="shared" si="710"/>
        <v>0</v>
      </c>
      <c r="AY830" s="550">
        <v>0.35069444444444442</v>
      </c>
      <c r="AZ830" s="546">
        <f t="shared" si="726"/>
        <v>8</v>
      </c>
      <c r="BA830" s="546">
        <f t="shared" si="727"/>
        <v>25</v>
      </c>
      <c r="BB830" s="550">
        <v>0</v>
      </c>
      <c r="BC830" s="546">
        <f t="shared" ref="BC830:BC836" si="741">HOUR(BB830)</f>
        <v>0</v>
      </c>
      <c r="BD830" s="546">
        <f t="shared" ref="BD830:BD836" si="742">MINUTE(BB830)</f>
        <v>0</v>
      </c>
      <c r="BE830" s="550">
        <v>0</v>
      </c>
      <c r="BF830" s="546">
        <f t="shared" si="739"/>
        <v>0</v>
      </c>
      <c r="BG830" s="546">
        <f t="shared" si="740"/>
        <v>0</v>
      </c>
      <c r="BH830" s="550">
        <v>0</v>
      </c>
      <c r="BI830" s="637">
        <f t="shared" si="734"/>
        <v>0</v>
      </c>
      <c r="BJ830" s="637">
        <f t="shared" si="735"/>
        <v>0</v>
      </c>
      <c r="BK830" s="642">
        <f t="shared" si="657"/>
        <v>60.449830508474577</v>
      </c>
    </row>
    <row r="831" spans="1:63" ht="14.25" customHeight="1" x14ac:dyDescent="0.25">
      <c r="A831" s="581">
        <v>40935</v>
      </c>
      <c r="B831" s="619">
        <v>1</v>
      </c>
      <c r="C831" s="582">
        <v>4</v>
      </c>
      <c r="D831" s="583" t="s">
        <v>264</v>
      </c>
      <c r="E831" s="583" t="s">
        <v>265</v>
      </c>
      <c r="F831" s="526">
        <v>3631.85</v>
      </c>
      <c r="G831" s="582">
        <v>54</v>
      </c>
      <c r="H831" s="582">
        <v>5</v>
      </c>
      <c r="I831" s="550">
        <v>3.125E-2</v>
      </c>
      <c r="J831" s="550">
        <v>3.125E-2</v>
      </c>
      <c r="K831" s="160">
        <v>3.8194444444444441E-2</v>
      </c>
      <c r="L831" s="565">
        <f t="shared" si="674"/>
        <v>6.9444444444444406E-3</v>
      </c>
      <c r="M831" s="160">
        <v>4.8611111111111112E-2</v>
      </c>
      <c r="N831" s="565">
        <f t="shared" si="675"/>
        <v>1.0416666666666671E-2</v>
      </c>
      <c r="O831" s="160">
        <v>0.17708333333333334</v>
      </c>
      <c r="P831" s="565">
        <f t="shared" si="676"/>
        <v>0.12847222222222224</v>
      </c>
      <c r="Q831" s="160">
        <v>0.18055555555555555</v>
      </c>
      <c r="R831" s="160">
        <v>0.1986111111111111</v>
      </c>
      <c r="S831" s="9">
        <f t="shared" si="709"/>
        <v>1.8055555555555547E-2</v>
      </c>
      <c r="T831" s="160">
        <v>0.18055555555555555</v>
      </c>
      <c r="U831" s="160">
        <v>0.1986111111111111</v>
      </c>
      <c r="V831" s="9">
        <f t="shared" si="733"/>
        <v>1.8055555555555547E-2</v>
      </c>
      <c r="W831" s="160">
        <v>0.1986111111111111</v>
      </c>
      <c r="X831" s="9">
        <f t="shared" ref="X831:X894" si="743">W831-R831</f>
        <v>0</v>
      </c>
      <c r="Y831" s="160">
        <v>0.1986111111111111</v>
      </c>
      <c r="Z831" s="155">
        <f t="shared" si="693"/>
        <v>0</v>
      </c>
      <c r="AA831" s="160">
        <v>0.35416666666666669</v>
      </c>
      <c r="AB831" s="565">
        <f t="shared" si="655"/>
        <v>0.15555555555555559</v>
      </c>
      <c r="AC831" s="160">
        <v>0.35416666666666669</v>
      </c>
      <c r="AD831" s="160">
        <v>0.35416666666666669</v>
      </c>
      <c r="AE831" s="9">
        <f t="shared" si="731"/>
        <v>0</v>
      </c>
      <c r="AF831" s="160">
        <v>1.3611111111111109</v>
      </c>
      <c r="AG831" s="160">
        <v>1.3680555555555556</v>
      </c>
      <c r="AH831" s="9">
        <f t="shared" si="677"/>
        <v>6.9444444444446418E-3</v>
      </c>
      <c r="AI831" s="154">
        <f t="shared" si="711"/>
        <v>0</v>
      </c>
      <c r="AJ831" s="154">
        <f t="shared" si="712"/>
        <v>10</v>
      </c>
      <c r="AK831" s="160">
        <v>1.3680555555555556</v>
      </c>
      <c r="AL831" s="160">
        <v>0.375</v>
      </c>
      <c r="AM831" s="9">
        <f t="shared" si="736"/>
        <v>-0.99305555555555558</v>
      </c>
      <c r="AN831" s="568">
        <f t="shared" si="678"/>
        <v>0.34375</v>
      </c>
      <c r="AO831" s="10">
        <f t="shared" si="737"/>
        <v>8</v>
      </c>
      <c r="AP831" s="10">
        <f t="shared" si="738"/>
        <v>15</v>
      </c>
      <c r="AQ831" s="565">
        <f t="shared" si="728"/>
        <v>8.2638888888888914E-2</v>
      </c>
      <c r="AR831" s="10">
        <f t="shared" si="732"/>
        <v>1</v>
      </c>
      <c r="AS831" s="10">
        <f t="shared" si="730"/>
        <v>59</v>
      </c>
      <c r="AT831" s="550">
        <v>0</v>
      </c>
      <c r="AU831" s="550">
        <v>0</v>
      </c>
      <c r="AV831" s="550">
        <v>0</v>
      </c>
      <c r="AW831" s="546">
        <f t="shared" si="725"/>
        <v>0</v>
      </c>
      <c r="AX831" s="546">
        <f t="shared" si="710"/>
        <v>0</v>
      </c>
      <c r="AY831" s="550">
        <v>7.2916666666666671E-2</v>
      </c>
      <c r="AZ831" s="546">
        <f t="shared" si="726"/>
        <v>1</v>
      </c>
      <c r="BA831" s="546">
        <f t="shared" si="727"/>
        <v>45</v>
      </c>
      <c r="BB831" s="550">
        <v>0</v>
      </c>
      <c r="BC831" s="546">
        <f t="shared" si="741"/>
        <v>0</v>
      </c>
      <c r="BD831" s="546">
        <f t="shared" si="742"/>
        <v>0</v>
      </c>
      <c r="BE831" s="550">
        <v>0</v>
      </c>
      <c r="BF831" s="546">
        <f t="shared" si="739"/>
        <v>0</v>
      </c>
      <c r="BG831" s="546">
        <f t="shared" si="740"/>
        <v>0</v>
      </c>
      <c r="BH831" s="550">
        <v>0</v>
      </c>
      <c r="BI831" s="637">
        <f t="shared" si="734"/>
        <v>0</v>
      </c>
      <c r="BJ831" s="637">
        <f t="shared" si="735"/>
        <v>0</v>
      </c>
      <c r="BK831" s="642">
        <f t="shared" si="657"/>
        <v>67.256481481481487</v>
      </c>
    </row>
    <row r="832" spans="1:63" x14ac:dyDescent="0.25">
      <c r="A832" s="581">
        <v>40935</v>
      </c>
      <c r="B832" s="619">
        <v>1</v>
      </c>
      <c r="C832" s="582">
        <v>4</v>
      </c>
      <c r="D832" s="583" t="s">
        <v>524</v>
      </c>
      <c r="E832" s="583" t="s">
        <v>276</v>
      </c>
      <c r="F832" s="526">
        <v>3881.11</v>
      </c>
      <c r="G832" s="582">
        <v>59</v>
      </c>
      <c r="H832" s="582">
        <v>0</v>
      </c>
      <c r="I832" s="550">
        <v>0.9375</v>
      </c>
      <c r="J832" s="550">
        <v>0.9375</v>
      </c>
      <c r="K832" s="160">
        <v>0.94444444444444453</v>
      </c>
      <c r="L832" s="565">
        <f t="shared" si="674"/>
        <v>6.9444444444445308E-3</v>
      </c>
      <c r="M832" s="160">
        <v>0.95138888888888884</v>
      </c>
      <c r="N832" s="565">
        <f t="shared" si="675"/>
        <v>6.9444444444443088E-3</v>
      </c>
      <c r="O832" s="160">
        <v>0.98125000000000007</v>
      </c>
      <c r="P832" s="565">
        <f t="shared" si="676"/>
        <v>2.9861111111111227E-2</v>
      </c>
      <c r="Q832" s="160">
        <v>0.98333333333333339</v>
      </c>
      <c r="R832" s="160">
        <v>1.0069444444444444</v>
      </c>
      <c r="S832" s="9">
        <f t="shared" si="709"/>
        <v>2.3611111111111027E-2</v>
      </c>
      <c r="T832" s="160">
        <v>0.98333333333333339</v>
      </c>
      <c r="U832" s="160">
        <v>1.0069444444444444</v>
      </c>
      <c r="V832" s="9">
        <f t="shared" si="733"/>
        <v>2.3611111111111027E-2</v>
      </c>
      <c r="W832" s="160">
        <v>1.01875</v>
      </c>
      <c r="X832" s="9">
        <f t="shared" si="743"/>
        <v>1.1805555555555625E-2</v>
      </c>
      <c r="Y832" s="160">
        <v>1.0194444444444444</v>
      </c>
      <c r="Z832" s="155">
        <f t="shared" si="693"/>
        <v>6.9444444444433095E-4</v>
      </c>
      <c r="AA832" s="160">
        <v>1.0826388888888889</v>
      </c>
      <c r="AB832" s="565">
        <f t="shared" si="655"/>
        <v>6.3194444444444553E-2</v>
      </c>
      <c r="AC832" s="160">
        <v>1.0826388888888889</v>
      </c>
      <c r="AD832" s="160">
        <v>1.0826388888888889</v>
      </c>
      <c r="AE832" s="9">
        <f t="shared" si="731"/>
        <v>0</v>
      </c>
      <c r="AF832" s="160">
        <v>1.0902777777777779</v>
      </c>
      <c r="AG832" s="160">
        <v>1.09375</v>
      </c>
      <c r="AH832" s="9">
        <f t="shared" si="677"/>
        <v>3.4722222222220989E-3</v>
      </c>
      <c r="AI832" s="154">
        <f t="shared" si="711"/>
        <v>0</v>
      </c>
      <c r="AJ832" s="154">
        <f t="shared" si="712"/>
        <v>5</v>
      </c>
      <c r="AK832" s="160">
        <v>1.09375</v>
      </c>
      <c r="AL832" s="160">
        <v>1.1041666666666667</v>
      </c>
      <c r="AM832" s="9">
        <f t="shared" si="736"/>
        <v>1.0416666666666741E-2</v>
      </c>
      <c r="AN832" s="568">
        <f t="shared" si="678"/>
        <v>0.16666666666666674</v>
      </c>
      <c r="AO832" s="10">
        <f t="shared" si="737"/>
        <v>4</v>
      </c>
      <c r="AP832" s="10">
        <f t="shared" si="738"/>
        <v>0</v>
      </c>
      <c r="AQ832" s="565">
        <f t="shared" si="728"/>
        <v>4.9305555555555665E-2</v>
      </c>
      <c r="AR832" s="10">
        <f t="shared" si="732"/>
        <v>1</v>
      </c>
      <c r="AS832" s="10">
        <f t="shared" si="730"/>
        <v>11</v>
      </c>
      <c r="AT832" s="550">
        <v>0</v>
      </c>
      <c r="AU832" s="550">
        <v>0</v>
      </c>
      <c r="AV832" s="550">
        <v>0</v>
      </c>
      <c r="AW832" s="546">
        <f t="shared" si="725"/>
        <v>0</v>
      </c>
      <c r="AX832" s="546">
        <f t="shared" si="710"/>
        <v>0</v>
      </c>
      <c r="AY832" s="550">
        <v>0</v>
      </c>
      <c r="AZ832" s="546">
        <f t="shared" si="726"/>
        <v>0</v>
      </c>
      <c r="BA832" s="546">
        <f t="shared" si="727"/>
        <v>0</v>
      </c>
      <c r="BB832" s="550">
        <v>0</v>
      </c>
      <c r="BC832" s="546">
        <f t="shared" si="741"/>
        <v>0</v>
      </c>
      <c r="BD832" s="546">
        <f t="shared" si="742"/>
        <v>0</v>
      </c>
      <c r="BE832" s="550">
        <v>1.3888888888888888E-2</v>
      </c>
      <c r="BF832" s="546">
        <f t="shared" si="739"/>
        <v>0</v>
      </c>
      <c r="BG832" s="546">
        <f t="shared" si="740"/>
        <v>20</v>
      </c>
      <c r="BH832" s="550">
        <v>0</v>
      </c>
      <c r="BI832" s="637">
        <f t="shared" si="734"/>
        <v>0</v>
      </c>
      <c r="BJ832" s="637">
        <f t="shared" si="735"/>
        <v>0</v>
      </c>
      <c r="BK832" s="642">
        <f t="shared" si="657"/>
        <v>65.781525423728809</v>
      </c>
    </row>
    <row r="833" spans="1:63" x14ac:dyDescent="0.25">
      <c r="A833" s="581">
        <v>40936</v>
      </c>
      <c r="B833" s="619">
        <v>1</v>
      </c>
      <c r="C833" s="582">
        <v>1</v>
      </c>
      <c r="D833" s="583" t="s">
        <v>454</v>
      </c>
      <c r="E833" s="583" t="s">
        <v>265</v>
      </c>
      <c r="F833" s="526">
        <v>3881.11</v>
      </c>
      <c r="G833" s="582">
        <v>59</v>
      </c>
      <c r="H833" s="582">
        <v>0</v>
      </c>
      <c r="I833" s="550">
        <v>4.1666666666666664E-2</v>
      </c>
      <c r="J833" s="550">
        <v>4.1666666666666664E-2</v>
      </c>
      <c r="K833" s="160">
        <v>4.5138888888888888E-2</v>
      </c>
      <c r="L833" s="565">
        <f t="shared" si="674"/>
        <v>3.4722222222222238E-3</v>
      </c>
      <c r="M833" s="160">
        <v>5.5555555555555552E-2</v>
      </c>
      <c r="N833" s="565">
        <f t="shared" si="675"/>
        <v>1.0416666666666664E-2</v>
      </c>
      <c r="O833" s="160">
        <v>9.0277777777777776E-2</v>
      </c>
      <c r="P833" s="565">
        <f t="shared" si="676"/>
        <v>3.4722222222222224E-2</v>
      </c>
      <c r="Q833" s="160">
        <v>9.0277777777777776E-2</v>
      </c>
      <c r="R833" s="160">
        <v>0.125</v>
      </c>
      <c r="S833" s="9">
        <f t="shared" si="709"/>
        <v>3.4722222222222224E-2</v>
      </c>
      <c r="T833" s="160">
        <v>9.0277777777777776E-2</v>
      </c>
      <c r="U833" s="160">
        <v>0.125</v>
      </c>
      <c r="V833" s="9">
        <f t="shared" si="733"/>
        <v>3.4722222222222224E-2</v>
      </c>
      <c r="W833" s="160">
        <v>9.0277777777777776E-2</v>
      </c>
      <c r="X833" s="9">
        <f t="shared" si="743"/>
        <v>-3.4722222222222224E-2</v>
      </c>
      <c r="Y833" s="160">
        <v>9.7222222222222224E-2</v>
      </c>
      <c r="Z833" s="155">
        <f t="shared" si="693"/>
        <v>6.9444444444444475E-3</v>
      </c>
      <c r="AA833" s="160">
        <v>0.38194444444444442</v>
      </c>
      <c r="AB833" s="565">
        <f t="shared" si="655"/>
        <v>0.28472222222222221</v>
      </c>
      <c r="AC833" s="160">
        <v>0.38194444444444442</v>
      </c>
      <c r="AD833" s="160">
        <v>0.38194444444444442</v>
      </c>
      <c r="AE833" s="9">
        <f t="shared" si="731"/>
        <v>0</v>
      </c>
      <c r="AF833" s="160">
        <v>0.38541666666666669</v>
      </c>
      <c r="AG833" s="160">
        <v>0.3888888888888889</v>
      </c>
      <c r="AH833" s="9">
        <f t="shared" si="677"/>
        <v>3.4722222222222099E-3</v>
      </c>
      <c r="AI833" s="154">
        <f t="shared" si="711"/>
        <v>0</v>
      </c>
      <c r="AJ833" s="154">
        <f t="shared" si="712"/>
        <v>5</v>
      </c>
      <c r="AK833" s="160">
        <v>0.3888888888888889</v>
      </c>
      <c r="AL833" s="160">
        <v>0.39583333333333331</v>
      </c>
      <c r="AM833" s="9">
        <f t="shared" si="736"/>
        <v>6.9444444444444198E-3</v>
      </c>
      <c r="AN833" s="568">
        <f t="shared" si="678"/>
        <v>0.35416666666666663</v>
      </c>
      <c r="AO833" s="10">
        <f t="shared" si="737"/>
        <v>8</v>
      </c>
      <c r="AP833" s="10">
        <f t="shared" si="738"/>
        <v>30</v>
      </c>
      <c r="AQ833" s="565">
        <f t="shared" si="728"/>
        <v>0</v>
      </c>
      <c r="AR833" s="10">
        <f t="shared" si="732"/>
        <v>0</v>
      </c>
      <c r="AS833" s="10">
        <f t="shared" si="730"/>
        <v>0</v>
      </c>
      <c r="AT833" s="550">
        <v>0</v>
      </c>
      <c r="AU833" s="550">
        <v>0</v>
      </c>
      <c r="AV833" s="550">
        <v>0</v>
      </c>
      <c r="AW833" s="546">
        <f t="shared" ref="AW833:AW867" si="744">HOUR(AV833)</f>
        <v>0</v>
      </c>
      <c r="AX833" s="546">
        <f t="shared" si="710"/>
        <v>0</v>
      </c>
      <c r="AY833" s="550">
        <v>0.28472222222222221</v>
      </c>
      <c r="AZ833" s="546">
        <f t="shared" si="726"/>
        <v>6</v>
      </c>
      <c r="BA833" s="546">
        <f t="shared" si="727"/>
        <v>50</v>
      </c>
      <c r="BB833" s="550">
        <v>0</v>
      </c>
      <c r="BC833" s="546">
        <f t="shared" si="741"/>
        <v>0</v>
      </c>
      <c r="BD833" s="546">
        <f t="shared" si="742"/>
        <v>0</v>
      </c>
      <c r="BE833" s="550">
        <v>0</v>
      </c>
      <c r="BF833" s="546">
        <f t="shared" si="739"/>
        <v>0</v>
      </c>
      <c r="BG833" s="546">
        <f t="shared" si="740"/>
        <v>0</v>
      </c>
      <c r="BH833" s="550">
        <v>0</v>
      </c>
      <c r="BI833" s="637">
        <f t="shared" si="734"/>
        <v>0</v>
      </c>
      <c r="BJ833" s="637">
        <f t="shared" si="735"/>
        <v>0</v>
      </c>
      <c r="BK833" s="642">
        <f t="shared" si="657"/>
        <v>65.781525423728809</v>
      </c>
    </row>
    <row r="834" spans="1:63" ht="30" x14ac:dyDescent="0.25">
      <c r="A834" s="581">
        <v>40936</v>
      </c>
      <c r="B834" s="619">
        <v>1</v>
      </c>
      <c r="C834" s="582">
        <v>38</v>
      </c>
      <c r="D834" s="583" t="s">
        <v>33</v>
      </c>
      <c r="E834" s="583" t="s">
        <v>624</v>
      </c>
      <c r="F834" s="526">
        <v>2900.94</v>
      </c>
      <c r="G834" s="582">
        <v>48</v>
      </c>
      <c r="H834" s="582">
        <v>11</v>
      </c>
      <c r="I834" s="550">
        <v>0.32291666666666669</v>
      </c>
      <c r="J834" s="550">
        <v>0.32291666666666669</v>
      </c>
      <c r="K834" s="160">
        <v>0.3298611111111111</v>
      </c>
      <c r="L834" s="565">
        <f t="shared" si="674"/>
        <v>6.9444444444444198E-3</v>
      </c>
      <c r="M834" s="160">
        <v>0.33680555555555558</v>
      </c>
      <c r="N834" s="565">
        <f t="shared" si="675"/>
        <v>6.9444444444444753E-3</v>
      </c>
      <c r="O834" s="160">
        <v>0.36458333333333331</v>
      </c>
      <c r="P834" s="565">
        <f t="shared" si="676"/>
        <v>2.7777777777777735E-2</v>
      </c>
      <c r="Q834" s="160">
        <v>0.36805555555555558</v>
      </c>
      <c r="R834" s="160">
        <v>0.43055555555555558</v>
      </c>
      <c r="S834" s="9">
        <f t="shared" si="709"/>
        <v>6.25E-2</v>
      </c>
      <c r="T834" s="160">
        <v>0.36805555555555558</v>
      </c>
      <c r="U834" s="160">
        <v>0.43055555555555558</v>
      </c>
      <c r="V834" s="9">
        <f t="shared" si="733"/>
        <v>6.25E-2</v>
      </c>
      <c r="W834" s="160">
        <v>0.44444444444444442</v>
      </c>
      <c r="X834" s="9">
        <f t="shared" si="743"/>
        <v>1.388888888888884E-2</v>
      </c>
      <c r="Y834" s="160">
        <v>0.4458333333333333</v>
      </c>
      <c r="Z834" s="155">
        <f t="shared" si="693"/>
        <v>1.388888888888884E-3</v>
      </c>
      <c r="AA834" s="160">
        <v>0.64583333333333337</v>
      </c>
      <c r="AB834" s="565">
        <f t="shared" ref="AB834:AB897" si="745">AA834-Y834</f>
        <v>0.20000000000000007</v>
      </c>
      <c r="AC834" s="160">
        <v>0.64583333333333337</v>
      </c>
      <c r="AD834" s="160">
        <v>0.64583333333333337</v>
      </c>
      <c r="AE834" s="9">
        <f t="shared" si="731"/>
        <v>0</v>
      </c>
      <c r="AF834" s="160">
        <v>0.65277777777777779</v>
      </c>
      <c r="AG834" s="160">
        <v>0.65625</v>
      </c>
      <c r="AH834" s="9">
        <f t="shared" si="677"/>
        <v>3.4722222222222099E-3</v>
      </c>
      <c r="AI834" s="154">
        <f t="shared" si="711"/>
        <v>0</v>
      </c>
      <c r="AJ834" s="154">
        <f t="shared" si="712"/>
        <v>5</v>
      </c>
      <c r="AK834" s="160">
        <v>0.65625</v>
      </c>
      <c r="AL834" s="160">
        <v>0.66666666666666663</v>
      </c>
      <c r="AM834" s="9">
        <f t="shared" si="736"/>
        <v>1.041666666666663E-2</v>
      </c>
      <c r="AN834" s="568">
        <f t="shared" si="678"/>
        <v>0.34374999999999994</v>
      </c>
      <c r="AO834" s="10">
        <f t="shared" si="737"/>
        <v>8</v>
      </c>
      <c r="AP834" s="10">
        <f t="shared" si="738"/>
        <v>15</v>
      </c>
      <c r="AQ834" s="565">
        <f t="shared" si="728"/>
        <v>0.13611111111111118</v>
      </c>
      <c r="AR834" s="10">
        <f t="shared" si="732"/>
        <v>3</v>
      </c>
      <c r="AS834" s="10">
        <f t="shared" si="730"/>
        <v>16</v>
      </c>
      <c r="AT834" s="550">
        <v>0</v>
      </c>
      <c r="AU834" s="550">
        <v>4.1666666666666666E-3</v>
      </c>
      <c r="AV834" s="550">
        <v>0</v>
      </c>
      <c r="AW834" s="546">
        <f t="shared" si="744"/>
        <v>0</v>
      </c>
      <c r="AX834" s="546">
        <f t="shared" si="710"/>
        <v>0</v>
      </c>
      <c r="AY834" s="550">
        <v>5.5555555555555552E-2</v>
      </c>
      <c r="AZ834" s="546">
        <f t="shared" si="726"/>
        <v>1</v>
      </c>
      <c r="BA834" s="546">
        <f t="shared" si="727"/>
        <v>20</v>
      </c>
      <c r="BB834" s="550">
        <v>4.1666666666666666E-3</v>
      </c>
      <c r="BC834" s="546">
        <f t="shared" si="741"/>
        <v>0</v>
      </c>
      <c r="BD834" s="546">
        <f t="shared" si="742"/>
        <v>6</v>
      </c>
      <c r="BE834" s="550">
        <v>0</v>
      </c>
      <c r="BF834" s="546">
        <f t="shared" si="739"/>
        <v>0</v>
      </c>
      <c r="BG834" s="546">
        <f t="shared" si="740"/>
        <v>0</v>
      </c>
      <c r="BH834" s="550">
        <v>0</v>
      </c>
      <c r="BI834" s="637">
        <f t="shared" si="734"/>
        <v>0</v>
      </c>
      <c r="BJ834" s="637">
        <f t="shared" si="735"/>
        <v>0</v>
      </c>
      <c r="BK834" s="642">
        <f t="shared" ref="BK834:BK897" si="746" xml:space="preserve"> F834/G834</f>
        <v>60.436250000000001</v>
      </c>
    </row>
    <row r="835" spans="1:63" x14ac:dyDescent="0.25">
      <c r="A835" s="581">
        <v>40936</v>
      </c>
      <c r="B835" s="619">
        <v>1</v>
      </c>
      <c r="C835" s="582">
        <v>1</v>
      </c>
      <c r="D835" s="583" t="s">
        <v>298</v>
      </c>
      <c r="E835" s="583" t="s">
        <v>225</v>
      </c>
      <c r="F835" s="526">
        <v>3480.15</v>
      </c>
      <c r="G835" s="582">
        <v>54</v>
      </c>
      <c r="H835" s="582">
        <v>5</v>
      </c>
      <c r="I835" s="550">
        <v>0.54513888888888895</v>
      </c>
      <c r="J835" s="550">
        <v>0.54513888888888895</v>
      </c>
      <c r="K835" s="160">
        <v>0.54861111111111105</v>
      </c>
      <c r="L835" s="565">
        <f t="shared" si="674"/>
        <v>3.4722222222220989E-3</v>
      </c>
      <c r="M835" s="160">
        <v>0.5625</v>
      </c>
      <c r="N835" s="565">
        <f t="shared" si="675"/>
        <v>1.3888888888888951E-2</v>
      </c>
      <c r="O835" s="160">
        <v>0.59027777777777779</v>
      </c>
      <c r="P835" s="565">
        <f t="shared" si="676"/>
        <v>2.777777777777779E-2</v>
      </c>
      <c r="Q835" s="160">
        <v>0.59375</v>
      </c>
      <c r="R835" s="160">
        <v>0.62847222222222221</v>
      </c>
      <c r="S835" s="9">
        <f t="shared" si="709"/>
        <v>3.472222222222221E-2</v>
      </c>
      <c r="T835" s="160">
        <v>0.59375</v>
      </c>
      <c r="U835" s="160">
        <v>0.62847222222222221</v>
      </c>
      <c r="V835" s="9">
        <f t="shared" si="733"/>
        <v>3.472222222222221E-2</v>
      </c>
      <c r="W835" s="160">
        <v>0.59375</v>
      </c>
      <c r="X835" s="9">
        <f t="shared" si="743"/>
        <v>-3.472222222222221E-2</v>
      </c>
      <c r="Y835" s="160">
        <v>0.63541666666666663</v>
      </c>
      <c r="Z835" s="155">
        <f t="shared" si="693"/>
        <v>4.166666666666663E-2</v>
      </c>
      <c r="AA835" s="160">
        <v>0.94444444444444453</v>
      </c>
      <c r="AB835" s="565">
        <f t="shared" si="745"/>
        <v>0.3090277777777779</v>
      </c>
      <c r="AC835" s="160">
        <v>0.94444444444444453</v>
      </c>
      <c r="AD835" s="160">
        <v>0.94444444444444453</v>
      </c>
      <c r="AE835" s="9">
        <f t="shared" si="731"/>
        <v>0</v>
      </c>
      <c r="AF835" s="160">
        <v>0.95138888888888884</v>
      </c>
      <c r="AG835" s="160">
        <v>0.95486111111111116</v>
      </c>
      <c r="AH835" s="9">
        <f t="shared" si="677"/>
        <v>3.4722222222223209E-3</v>
      </c>
      <c r="AI835" s="154">
        <f t="shared" si="711"/>
        <v>0</v>
      </c>
      <c r="AJ835" s="154">
        <f t="shared" si="712"/>
        <v>5</v>
      </c>
      <c r="AK835" s="160">
        <v>0.95486111111111116</v>
      </c>
      <c r="AL835" s="160">
        <v>0.95833333333333337</v>
      </c>
      <c r="AM835" s="9">
        <f t="shared" si="736"/>
        <v>3.4722222222222099E-3</v>
      </c>
      <c r="AN835" s="568">
        <f t="shared" si="678"/>
        <v>0.41319444444444442</v>
      </c>
      <c r="AO835" s="10">
        <f t="shared" si="737"/>
        <v>9</v>
      </c>
      <c r="AP835" s="10">
        <f t="shared" si="738"/>
        <v>55</v>
      </c>
      <c r="AQ835" s="565">
        <f t="shared" si="728"/>
        <v>0</v>
      </c>
      <c r="AR835" s="10">
        <f t="shared" si="732"/>
        <v>0</v>
      </c>
      <c r="AS835" s="10">
        <f t="shared" si="730"/>
        <v>0</v>
      </c>
      <c r="AT835" s="550">
        <v>0</v>
      </c>
      <c r="AU835" s="550">
        <v>0</v>
      </c>
      <c r="AV835" s="550">
        <v>0</v>
      </c>
      <c r="AW835" s="546">
        <f t="shared" si="744"/>
        <v>0</v>
      </c>
      <c r="AX835" s="546">
        <f t="shared" si="710"/>
        <v>0</v>
      </c>
      <c r="AY835" s="550">
        <v>0.30902777777777779</v>
      </c>
      <c r="AZ835" s="546">
        <f t="shared" si="726"/>
        <v>7</v>
      </c>
      <c r="BA835" s="546">
        <f t="shared" si="727"/>
        <v>25</v>
      </c>
      <c r="BB835" s="550">
        <v>0</v>
      </c>
      <c r="BC835" s="546">
        <f t="shared" si="741"/>
        <v>0</v>
      </c>
      <c r="BD835" s="546">
        <f t="shared" si="742"/>
        <v>0</v>
      </c>
      <c r="BE835" s="550">
        <v>0</v>
      </c>
      <c r="BF835" s="546">
        <f t="shared" si="739"/>
        <v>0</v>
      </c>
      <c r="BG835" s="546">
        <f t="shared" si="740"/>
        <v>0</v>
      </c>
      <c r="BH835" s="550">
        <v>0</v>
      </c>
      <c r="BI835" s="637">
        <f t="shared" si="734"/>
        <v>0</v>
      </c>
      <c r="BJ835" s="637">
        <f t="shared" si="735"/>
        <v>0</v>
      </c>
      <c r="BK835" s="642">
        <f t="shared" si="746"/>
        <v>64.447222222222223</v>
      </c>
    </row>
    <row r="836" spans="1:63" x14ac:dyDescent="0.25">
      <c r="A836" s="581">
        <v>40936</v>
      </c>
      <c r="B836" s="619">
        <v>1</v>
      </c>
      <c r="C836" s="582">
        <v>1</v>
      </c>
      <c r="D836" s="583" t="s">
        <v>298</v>
      </c>
      <c r="E836" s="583" t="s">
        <v>225</v>
      </c>
      <c r="F836" s="526">
        <v>3633.36</v>
      </c>
      <c r="G836" s="582">
        <v>56</v>
      </c>
      <c r="H836" s="582">
        <v>0</v>
      </c>
      <c r="I836" s="550">
        <v>0.875</v>
      </c>
      <c r="J836" s="550">
        <v>0.875</v>
      </c>
      <c r="K836" s="160">
        <v>0.87847222222222221</v>
      </c>
      <c r="L836" s="565">
        <f t="shared" si="674"/>
        <v>3.4722222222222099E-3</v>
      </c>
      <c r="M836" s="160">
        <v>0.88541666666666663</v>
      </c>
      <c r="N836" s="565">
        <f t="shared" si="675"/>
        <v>6.9444444444444198E-3</v>
      </c>
      <c r="O836" s="160">
        <v>0.92361111111111116</v>
      </c>
      <c r="P836" s="565">
        <f t="shared" si="676"/>
        <v>3.8194444444444531E-2</v>
      </c>
      <c r="Q836" s="160">
        <v>0.92708333333333337</v>
      </c>
      <c r="R836" s="160">
        <v>0.98611111111111116</v>
      </c>
      <c r="S836" s="9">
        <f t="shared" si="709"/>
        <v>5.902777777777779E-2</v>
      </c>
      <c r="T836" s="160">
        <v>0.92708333333333337</v>
      </c>
      <c r="U836" s="160">
        <v>0.98611111111111116</v>
      </c>
      <c r="V836" s="9">
        <f t="shared" si="733"/>
        <v>5.902777777777779E-2</v>
      </c>
      <c r="W836" s="160">
        <v>0.98958333333333337</v>
      </c>
      <c r="X836" s="9">
        <f t="shared" si="743"/>
        <v>3.4722222222222099E-3</v>
      </c>
      <c r="Y836" s="160">
        <v>0.9902777777777777</v>
      </c>
      <c r="Z836" s="155">
        <f t="shared" si="693"/>
        <v>6.9444444444433095E-4</v>
      </c>
      <c r="AA836" s="160">
        <v>1.0590277777777779</v>
      </c>
      <c r="AB836" s="565">
        <f t="shared" si="745"/>
        <v>6.87500000000002E-2</v>
      </c>
      <c r="AC836" s="160">
        <v>1.0590277777777779</v>
      </c>
      <c r="AD836" s="160">
        <v>1.0590277777777779</v>
      </c>
      <c r="AE836" s="9">
        <f t="shared" si="731"/>
        <v>0</v>
      </c>
      <c r="AF836" s="160">
        <v>1.0659722222222221</v>
      </c>
      <c r="AG836" s="160">
        <v>1.0694444444444444</v>
      </c>
      <c r="AH836" s="9">
        <f t="shared" si="677"/>
        <v>3.4722222222223209E-3</v>
      </c>
      <c r="AI836" s="154">
        <f t="shared" si="711"/>
        <v>0</v>
      </c>
      <c r="AJ836" s="154">
        <f t="shared" si="712"/>
        <v>5</v>
      </c>
      <c r="AK836" s="160">
        <v>1.0694444444444444</v>
      </c>
      <c r="AL836" s="160">
        <v>1.0833333333333333</v>
      </c>
      <c r="AM836" s="9">
        <f t="shared" si="736"/>
        <v>1.388888888888884E-2</v>
      </c>
      <c r="AN836" s="568">
        <f t="shared" si="678"/>
        <v>0.20833333333333326</v>
      </c>
      <c r="AO836" s="10">
        <f t="shared" si="737"/>
        <v>5</v>
      </c>
      <c r="AP836" s="10">
        <f t="shared" si="738"/>
        <v>0</v>
      </c>
      <c r="AQ836" s="565">
        <f t="shared" si="728"/>
        <v>5.9722222222222419E-2</v>
      </c>
      <c r="AR836" s="10">
        <f t="shared" si="732"/>
        <v>1</v>
      </c>
      <c r="AS836" s="10">
        <f t="shared" si="730"/>
        <v>26</v>
      </c>
      <c r="AT836" s="550">
        <v>0</v>
      </c>
      <c r="AU836" s="550">
        <v>0</v>
      </c>
      <c r="AV836" s="550">
        <v>0</v>
      </c>
      <c r="AW836" s="546">
        <f t="shared" si="744"/>
        <v>0</v>
      </c>
      <c r="AX836" s="546">
        <f t="shared" si="710"/>
        <v>0</v>
      </c>
      <c r="AY836" s="550">
        <v>0</v>
      </c>
      <c r="AZ836" s="546">
        <f t="shared" si="726"/>
        <v>0</v>
      </c>
      <c r="BA836" s="546">
        <f t="shared" si="727"/>
        <v>0</v>
      </c>
      <c r="BB836" s="550">
        <v>0</v>
      </c>
      <c r="BC836" s="546">
        <f t="shared" si="741"/>
        <v>0</v>
      </c>
      <c r="BD836" s="546">
        <f t="shared" si="742"/>
        <v>0</v>
      </c>
      <c r="BE836" s="550">
        <v>9.0277777777777787E-3</v>
      </c>
      <c r="BF836" s="546">
        <f t="shared" si="739"/>
        <v>0</v>
      </c>
      <c r="BG836" s="546">
        <f t="shared" si="740"/>
        <v>13</v>
      </c>
      <c r="BH836" s="550">
        <v>0</v>
      </c>
      <c r="BI836" s="637">
        <f t="shared" si="734"/>
        <v>0</v>
      </c>
      <c r="BJ836" s="637">
        <f t="shared" si="735"/>
        <v>0</v>
      </c>
      <c r="BK836" s="642">
        <f t="shared" si="746"/>
        <v>64.881428571428572</v>
      </c>
    </row>
    <row r="837" spans="1:63" x14ac:dyDescent="0.25">
      <c r="A837" s="581">
        <v>40937</v>
      </c>
      <c r="B837" s="619">
        <v>1</v>
      </c>
      <c r="C837" s="582">
        <v>14</v>
      </c>
      <c r="D837" s="583" t="s">
        <v>243</v>
      </c>
      <c r="E837" s="583" t="s">
        <v>419</v>
      </c>
      <c r="F837" s="526">
        <v>3000.52</v>
      </c>
      <c r="G837" s="582">
        <v>53</v>
      </c>
      <c r="H837" s="582">
        <v>6</v>
      </c>
      <c r="I837" s="550">
        <v>8.3333333333333329E-2</v>
      </c>
      <c r="J837" s="550">
        <v>8.3333333333333329E-2</v>
      </c>
      <c r="K837" s="160">
        <v>8.6805555555555566E-2</v>
      </c>
      <c r="L837" s="565">
        <f t="shared" si="674"/>
        <v>3.4722222222222376E-3</v>
      </c>
      <c r="M837" s="160">
        <v>9.375E-2</v>
      </c>
      <c r="N837" s="565">
        <f t="shared" si="675"/>
        <v>6.9444444444444337E-3</v>
      </c>
      <c r="O837" s="160">
        <v>0.12847222222222224</v>
      </c>
      <c r="P837" s="565">
        <f t="shared" si="676"/>
        <v>3.4722222222222238E-2</v>
      </c>
      <c r="Q837" s="160">
        <v>0.12847222222222224</v>
      </c>
      <c r="R837" s="160">
        <v>0.17013888888888887</v>
      </c>
      <c r="S837" s="9">
        <f t="shared" si="709"/>
        <v>4.166666666666663E-2</v>
      </c>
      <c r="T837" s="160">
        <v>0.12847222222222224</v>
      </c>
      <c r="U837" s="160">
        <v>0.17013888888888887</v>
      </c>
      <c r="V837" s="9">
        <f t="shared" si="733"/>
        <v>4.166666666666663E-2</v>
      </c>
      <c r="W837" s="160">
        <v>0.17708333333333334</v>
      </c>
      <c r="X837" s="9">
        <f t="shared" si="743"/>
        <v>6.9444444444444753E-3</v>
      </c>
      <c r="Y837" s="160">
        <v>0.17986111111111111</v>
      </c>
      <c r="Z837" s="155">
        <f t="shared" si="693"/>
        <v>2.7777777777777679E-3</v>
      </c>
      <c r="AA837" s="160">
        <v>0.27638888888888885</v>
      </c>
      <c r="AB837" s="565">
        <f t="shared" si="745"/>
        <v>9.652777777777774E-2</v>
      </c>
      <c r="AC837" s="160">
        <v>0.27638888888888885</v>
      </c>
      <c r="AD837" s="160">
        <v>0.27638888888888885</v>
      </c>
      <c r="AE837" s="9">
        <f t="shared" si="731"/>
        <v>0</v>
      </c>
      <c r="AF837" s="160">
        <v>0.28472222222222221</v>
      </c>
      <c r="AG837" s="160">
        <v>0.28819444444444448</v>
      </c>
      <c r="AH837" s="9">
        <f t="shared" si="677"/>
        <v>3.4722222222222654E-3</v>
      </c>
      <c r="AI837" s="154">
        <f t="shared" si="711"/>
        <v>0</v>
      </c>
      <c r="AJ837" s="154">
        <f t="shared" si="712"/>
        <v>5</v>
      </c>
      <c r="AK837" s="160">
        <v>0.28819444444444448</v>
      </c>
      <c r="AL837" s="160">
        <v>0.29166666666666669</v>
      </c>
      <c r="AM837" s="9">
        <f t="shared" si="736"/>
        <v>3.4722222222222099E-3</v>
      </c>
      <c r="AN837" s="568">
        <f t="shared" si="678"/>
        <v>0.20833333333333337</v>
      </c>
      <c r="AO837" s="10">
        <f t="shared" si="737"/>
        <v>5</v>
      </c>
      <c r="AP837" s="10">
        <f t="shared" si="738"/>
        <v>0</v>
      </c>
      <c r="AQ837" s="565">
        <f t="shared" si="728"/>
        <v>7.4305555555555514E-2</v>
      </c>
      <c r="AR837" s="10">
        <f t="shared" si="732"/>
        <v>1</v>
      </c>
      <c r="AS837" s="10">
        <f t="shared" si="730"/>
        <v>47</v>
      </c>
      <c r="AT837" s="550">
        <v>0</v>
      </c>
      <c r="AU837" s="550">
        <v>0</v>
      </c>
      <c r="AV837" s="550">
        <v>0</v>
      </c>
      <c r="AW837" s="546">
        <f t="shared" si="744"/>
        <v>0</v>
      </c>
      <c r="AX837" s="546">
        <f t="shared" si="710"/>
        <v>0</v>
      </c>
      <c r="AY837" s="550">
        <v>0</v>
      </c>
      <c r="AZ837" s="546">
        <f t="shared" ref="AZ837:AZ844" si="747">HOUR(AY837)</f>
        <v>0</v>
      </c>
      <c r="BA837" s="546">
        <f t="shared" ref="BA837:BA844" si="748">MINUTE(AY837)</f>
        <v>0</v>
      </c>
      <c r="BB837" s="550">
        <v>0</v>
      </c>
      <c r="BC837" s="546">
        <f t="shared" ref="BC837:BC872" si="749">HOUR(BB837)</f>
        <v>0</v>
      </c>
      <c r="BD837" s="546">
        <f t="shared" ref="BD837:BD872" si="750">MINUTE(BB837)</f>
        <v>0</v>
      </c>
      <c r="BE837" s="550">
        <v>2.2222222222222223E-2</v>
      </c>
      <c r="BF837" s="546">
        <f t="shared" si="739"/>
        <v>0</v>
      </c>
      <c r="BG837" s="546">
        <f t="shared" si="740"/>
        <v>32</v>
      </c>
      <c r="BH837" s="550">
        <v>0</v>
      </c>
      <c r="BI837" s="637">
        <f t="shared" si="734"/>
        <v>0</v>
      </c>
      <c r="BJ837" s="637">
        <f t="shared" si="735"/>
        <v>0</v>
      </c>
      <c r="BK837" s="642">
        <f t="shared" si="746"/>
        <v>56.613584905660375</v>
      </c>
    </row>
    <row r="838" spans="1:63" x14ac:dyDescent="0.25">
      <c r="A838" s="581">
        <v>40937</v>
      </c>
      <c r="B838" s="619">
        <v>1</v>
      </c>
      <c r="C838" s="582">
        <v>7</v>
      </c>
      <c r="D838" s="583" t="s">
        <v>298</v>
      </c>
      <c r="E838" s="583" t="s">
        <v>225</v>
      </c>
      <c r="F838" s="526">
        <v>3780.18</v>
      </c>
      <c r="G838" s="582">
        <v>59</v>
      </c>
      <c r="H838" s="582">
        <v>0</v>
      </c>
      <c r="I838" s="550">
        <v>0.63541666666666663</v>
      </c>
      <c r="J838" s="550">
        <v>0.63541666666666663</v>
      </c>
      <c r="K838" s="160">
        <v>0.63888888888888895</v>
      </c>
      <c r="L838" s="565">
        <f t="shared" si="674"/>
        <v>3.4722222222223209E-3</v>
      </c>
      <c r="M838" s="160">
        <v>0.64583333333333337</v>
      </c>
      <c r="N838" s="565">
        <f t="shared" si="675"/>
        <v>6.9444444444444198E-3</v>
      </c>
      <c r="O838" s="160">
        <v>0.67361111111111116</v>
      </c>
      <c r="P838" s="565">
        <f t="shared" si="676"/>
        <v>2.777777777777779E-2</v>
      </c>
      <c r="Q838" s="160">
        <v>0.67708333333333337</v>
      </c>
      <c r="R838" s="160">
        <v>0.69444444444444453</v>
      </c>
      <c r="S838" s="9">
        <f t="shared" si="709"/>
        <v>1.736111111111116E-2</v>
      </c>
      <c r="T838" s="160">
        <v>0.67708333333333337</v>
      </c>
      <c r="U838" s="160">
        <v>0.69444444444444453</v>
      </c>
      <c r="V838" s="9">
        <f t="shared" si="733"/>
        <v>1.736111111111116E-2</v>
      </c>
      <c r="W838" s="160">
        <v>0.69861111111111107</v>
      </c>
      <c r="X838" s="9">
        <f t="shared" si="743"/>
        <v>4.1666666666665408E-3</v>
      </c>
      <c r="Y838" s="160">
        <v>0.69930555555555562</v>
      </c>
      <c r="Z838" s="155">
        <f t="shared" si="693"/>
        <v>6.94444444444553E-4</v>
      </c>
      <c r="AA838" s="160">
        <v>0.76111111111111107</v>
      </c>
      <c r="AB838" s="565">
        <f t="shared" si="745"/>
        <v>6.1805555555555447E-2</v>
      </c>
      <c r="AC838" s="160">
        <v>0.76111111111111107</v>
      </c>
      <c r="AD838" s="160">
        <v>0.76111111111111107</v>
      </c>
      <c r="AE838" s="9">
        <f t="shared" si="731"/>
        <v>0</v>
      </c>
      <c r="AF838" s="160">
        <v>0.77083333333333337</v>
      </c>
      <c r="AG838" s="160">
        <v>0.77430555555555547</v>
      </c>
      <c r="AH838" s="9">
        <f t="shared" si="677"/>
        <v>3.4722222222220989E-3</v>
      </c>
      <c r="AI838" s="154">
        <f t="shared" si="711"/>
        <v>0</v>
      </c>
      <c r="AJ838" s="154">
        <f t="shared" si="712"/>
        <v>5</v>
      </c>
      <c r="AK838" s="160">
        <v>0.77430555555555547</v>
      </c>
      <c r="AL838" s="160">
        <v>0.77777777777777779</v>
      </c>
      <c r="AM838" s="9">
        <f t="shared" si="736"/>
        <v>3.4722222222223209E-3</v>
      </c>
      <c r="AN838" s="568">
        <f t="shared" si="678"/>
        <v>0.14236111111111116</v>
      </c>
      <c r="AO838" s="10">
        <f t="shared" si="737"/>
        <v>3</v>
      </c>
      <c r="AP838" s="10">
        <f t="shared" si="738"/>
        <v>25</v>
      </c>
      <c r="AQ838" s="565">
        <f t="shared" si="728"/>
        <v>6.1805555555555447E-2</v>
      </c>
      <c r="AR838" s="10">
        <f t="shared" si="732"/>
        <v>1</v>
      </c>
      <c r="AS838" s="10">
        <f t="shared" si="730"/>
        <v>29</v>
      </c>
      <c r="AT838" s="550">
        <v>0</v>
      </c>
      <c r="AU838" s="550">
        <v>0</v>
      </c>
      <c r="AV838" s="550">
        <v>0</v>
      </c>
      <c r="AW838" s="546">
        <f t="shared" si="744"/>
        <v>0</v>
      </c>
      <c r="AX838" s="546">
        <f t="shared" si="710"/>
        <v>0</v>
      </c>
      <c r="AY838" s="550">
        <v>0</v>
      </c>
      <c r="AZ838" s="546">
        <f t="shared" si="747"/>
        <v>0</v>
      </c>
      <c r="BA838" s="546">
        <f t="shared" si="748"/>
        <v>0</v>
      </c>
      <c r="BB838" s="550">
        <v>0</v>
      </c>
      <c r="BC838" s="546">
        <f t="shared" si="749"/>
        <v>0</v>
      </c>
      <c r="BD838" s="546">
        <f t="shared" si="750"/>
        <v>0</v>
      </c>
      <c r="BE838" s="550">
        <v>0</v>
      </c>
      <c r="BF838" s="546">
        <f t="shared" si="739"/>
        <v>0</v>
      </c>
      <c r="BG838" s="546">
        <f t="shared" si="740"/>
        <v>0</v>
      </c>
      <c r="BH838" s="550">
        <v>0</v>
      </c>
      <c r="BI838" s="637">
        <f t="shared" si="734"/>
        <v>0</v>
      </c>
      <c r="BJ838" s="637">
        <f t="shared" si="735"/>
        <v>0</v>
      </c>
      <c r="BK838" s="642">
        <f t="shared" si="746"/>
        <v>64.07084745762711</v>
      </c>
    </row>
    <row r="839" spans="1:63" x14ac:dyDescent="0.25">
      <c r="A839" s="581">
        <v>40937</v>
      </c>
      <c r="B839" s="619">
        <v>1</v>
      </c>
      <c r="C839" s="582">
        <v>2</v>
      </c>
      <c r="D839" s="583" t="s">
        <v>271</v>
      </c>
      <c r="E839" s="583" t="s">
        <v>265</v>
      </c>
      <c r="F839" s="526">
        <v>3610.03</v>
      </c>
      <c r="G839" s="582">
        <v>59</v>
      </c>
      <c r="H839" s="582">
        <v>0</v>
      </c>
      <c r="I839" s="550">
        <v>0.875</v>
      </c>
      <c r="J839" s="550">
        <v>0.875</v>
      </c>
      <c r="K839" s="160">
        <v>0.87847222222222221</v>
      </c>
      <c r="L839" s="565">
        <f t="shared" si="674"/>
        <v>3.4722222222222099E-3</v>
      </c>
      <c r="M839" s="160">
        <v>0.88541666666666663</v>
      </c>
      <c r="N839" s="565">
        <f t="shared" si="675"/>
        <v>6.9444444444444198E-3</v>
      </c>
      <c r="O839" s="160">
        <v>0.97916666666666663</v>
      </c>
      <c r="P839" s="565">
        <f t="shared" si="676"/>
        <v>9.375E-2</v>
      </c>
      <c r="Q839" s="160">
        <v>0.97916666666666663</v>
      </c>
      <c r="R839" s="160">
        <v>1.0416666666666667</v>
      </c>
      <c r="S839" s="9">
        <f t="shared" si="709"/>
        <v>6.2500000000000111E-2</v>
      </c>
      <c r="T839" s="160">
        <v>0.97916666666666663</v>
      </c>
      <c r="U839" s="160">
        <v>1.0416666666666667</v>
      </c>
      <c r="V839" s="9">
        <f t="shared" si="733"/>
        <v>6.2500000000000111E-2</v>
      </c>
      <c r="W839" s="160">
        <v>1.0291666666666666</v>
      </c>
      <c r="X839" s="9">
        <f t="shared" si="743"/>
        <v>-1.2500000000000178E-2</v>
      </c>
      <c r="Y839" s="160">
        <v>1.0305555555555557</v>
      </c>
      <c r="Z839" s="155">
        <f t="shared" si="693"/>
        <v>1.388888888889106E-3</v>
      </c>
      <c r="AA839" s="160">
        <v>1.0763888888888888</v>
      </c>
      <c r="AB839" s="565">
        <f t="shared" si="745"/>
        <v>4.5833333333333171E-2</v>
      </c>
      <c r="AC839" s="160">
        <v>1.0763888888888888</v>
      </c>
      <c r="AD839" s="160">
        <v>1.0763888888888888</v>
      </c>
      <c r="AE839" s="9">
        <f t="shared" si="731"/>
        <v>0</v>
      </c>
      <c r="AF839" s="160">
        <v>1.0833333333333333</v>
      </c>
      <c r="AG839" s="160">
        <v>1.0868055555555556</v>
      </c>
      <c r="AH839" s="9">
        <f t="shared" si="677"/>
        <v>3.4722222222223209E-3</v>
      </c>
      <c r="AI839" s="154">
        <f t="shared" si="711"/>
        <v>0</v>
      </c>
      <c r="AJ839" s="154">
        <f t="shared" si="712"/>
        <v>5</v>
      </c>
      <c r="AK839" s="160">
        <v>1.0868055555555556</v>
      </c>
      <c r="AL839" s="160">
        <v>1.0902777777777779</v>
      </c>
      <c r="AM839" s="9">
        <f t="shared" si="736"/>
        <v>3.4722222222223209E-3</v>
      </c>
      <c r="AN839" s="568">
        <f t="shared" si="678"/>
        <v>0.2152777777777779</v>
      </c>
      <c r="AO839" s="10">
        <f t="shared" si="737"/>
        <v>5</v>
      </c>
      <c r="AP839" s="10">
        <f t="shared" si="738"/>
        <v>10</v>
      </c>
      <c r="AQ839" s="565">
        <f t="shared" si="728"/>
        <v>3.5416666666666506E-2</v>
      </c>
      <c r="AR839" s="10">
        <f t="shared" si="732"/>
        <v>0</v>
      </c>
      <c r="AS839" s="10">
        <f t="shared" si="730"/>
        <v>51</v>
      </c>
      <c r="AT839" s="550">
        <v>0</v>
      </c>
      <c r="AU839" s="550">
        <v>0</v>
      </c>
      <c r="AV839" s="550">
        <v>0</v>
      </c>
      <c r="AW839" s="546">
        <f t="shared" si="744"/>
        <v>0</v>
      </c>
      <c r="AX839" s="546">
        <f t="shared" si="710"/>
        <v>0</v>
      </c>
      <c r="AY839" s="550">
        <v>0</v>
      </c>
      <c r="AZ839" s="546">
        <f t="shared" si="747"/>
        <v>0</v>
      </c>
      <c r="BA839" s="546">
        <f t="shared" si="748"/>
        <v>0</v>
      </c>
      <c r="BB839" s="550">
        <v>0</v>
      </c>
      <c r="BC839" s="546">
        <f t="shared" si="749"/>
        <v>0</v>
      </c>
      <c r="BD839" s="546">
        <f t="shared" si="750"/>
        <v>0</v>
      </c>
      <c r="BE839" s="550">
        <v>1.0416666666666666E-2</v>
      </c>
      <c r="BF839" s="546">
        <f t="shared" si="739"/>
        <v>0</v>
      </c>
      <c r="BG839" s="546">
        <f t="shared" si="740"/>
        <v>15</v>
      </c>
      <c r="BH839" s="550">
        <v>0</v>
      </c>
      <c r="BI839" s="637">
        <f t="shared" si="734"/>
        <v>0</v>
      </c>
      <c r="BJ839" s="637">
        <f t="shared" si="735"/>
        <v>0</v>
      </c>
      <c r="BK839" s="642">
        <f t="shared" si="746"/>
        <v>61.186949152542375</v>
      </c>
    </row>
    <row r="840" spans="1:63" x14ac:dyDescent="0.25">
      <c r="A840" s="581">
        <v>40937</v>
      </c>
      <c r="B840" s="619">
        <v>1</v>
      </c>
      <c r="C840" s="582">
        <v>1</v>
      </c>
      <c r="D840" s="583" t="s">
        <v>271</v>
      </c>
      <c r="E840" s="583" t="s">
        <v>265</v>
      </c>
      <c r="F840" s="526">
        <v>3760.7</v>
      </c>
      <c r="G840" s="582">
        <v>59</v>
      </c>
      <c r="H840" s="582">
        <v>0</v>
      </c>
      <c r="I840" s="550">
        <v>3.125E-2</v>
      </c>
      <c r="J840" s="550">
        <v>3.125E-2</v>
      </c>
      <c r="K840" s="160">
        <v>3.4722222222222224E-2</v>
      </c>
      <c r="L840" s="565">
        <f t="shared" si="674"/>
        <v>3.4722222222222238E-3</v>
      </c>
      <c r="M840" s="160">
        <v>4.1666666666666664E-2</v>
      </c>
      <c r="N840" s="565">
        <f t="shared" si="675"/>
        <v>6.9444444444444406E-3</v>
      </c>
      <c r="O840" s="160">
        <v>6.25E-2</v>
      </c>
      <c r="P840" s="565">
        <f t="shared" si="676"/>
        <v>2.0833333333333336E-2</v>
      </c>
      <c r="Q840" s="160">
        <v>6.5972222222222224E-2</v>
      </c>
      <c r="R840" s="160">
        <v>0.10416666666666667</v>
      </c>
      <c r="S840" s="9">
        <f t="shared" si="709"/>
        <v>3.8194444444444448E-2</v>
      </c>
      <c r="T840" s="160">
        <v>6.5972222222222224E-2</v>
      </c>
      <c r="U840" s="160">
        <v>0.10416666666666667</v>
      </c>
      <c r="V840" s="9">
        <f t="shared" si="733"/>
        <v>3.8194444444444448E-2</v>
      </c>
      <c r="W840" s="160">
        <v>9.375E-2</v>
      </c>
      <c r="X840" s="9">
        <f t="shared" si="743"/>
        <v>-1.0416666666666671E-2</v>
      </c>
      <c r="Y840" s="160">
        <v>9.5138888888888884E-2</v>
      </c>
      <c r="Z840" s="155">
        <f t="shared" si="693"/>
        <v>1.388888888888884E-3</v>
      </c>
      <c r="AA840" s="160">
        <v>0.17222222222222225</v>
      </c>
      <c r="AB840" s="565">
        <f t="shared" si="745"/>
        <v>7.7083333333333365E-2</v>
      </c>
      <c r="AC840" s="160">
        <v>0.17222222222222225</v>
      </c>
      <c r="AD840" s="160">
        <v>0.17222222222222225</v>
      </c>
      <c r="AE840" s="9">
        <f t="shared" si="731"/>
        <v>0</v>
      </c>
      <c r="AF840" s="160">
        <v>0.18055555555555555</v>
      </c>
      <c r="AG840" s="160">
        <v>0.18402777777777779</v>
      </c>
      <c r="AH840" s="9">
        <f t="shared" si="677"/>
        <v>3.4722222222222376E-3</v>
      </c>
      <c r="AI840" s="154">
        <f t="shared" si="711"/>
        <v>0</v>
      </c>
      <c r="AJ840" s="154">
        <f t="shared" si="712"/>
        <v>5</v>
      </c>
      <c r="AK840" s="160">
        <v>0.18402777777777779</v>
      </c>
      <c r="AL840" s="160">
        <v>0.1875</v>
      </c>
      <c r="AM840" s="9">
        <f t="shared" si="736"/>
        <v>3.4722222222222099E-3</v>
      </c>
      <c r="AN840" s="568">
        <f t="shared" si="678"/>
        <v>0.15625</v>
      </c>
      <c r="AO840" s="10">
        <f t="shared" si="737"/>
        <v>3</v>
      </c>
      <c r="AP840" s="10">
        <f t="shared" si="738"/>
        <v>45</v>
      </c>
      <c r="AQ840" s="565">
        <f t="shared" si="728"/>
        <v>4.6527777777777807E-2</v>
      </c>
      <c r="AR840" s="10">
        <f t="shared" si="732"/>
        <v>1</v>
      </c>
      <c r="AS840" s="10">
        <f t="shared" si="730"/>
        <v>7</v>
      </c>
      <c r="AT840" s="550">
        <v>0</v>
      </c>
      <c r="AU840" s="550">
        <v>0</v>
      </c>
      <c r="AV840" s="550">
        <v>0</v>
      </c>
      <c r="AW840" s="546">
        <f t="shared" si="744"/>
        <v>0</v>
      </c>
      <c r="AX840" s="546">
        <f t="shared" si="710"/>
        <v>0</v>
      </c>
      <c r="AY840" s="550">
        <v>0</v>
      </c>
      <c r="AZ840" s="546">
        <f t="shared" si="747"/>
        <v>0</v>
      </c>
      <c r="BA840" s="546">
        <f t="shared" si="748"/>
        <v>0</v>
      </c>
      <c r="BB840" s="550">
        <v>0</v>
      </c>
      <c r="BC840" s="546">
        <f t="shared" si="749"/>
        <v>0</v>
      </c>
      <c r="BD840" s="546">
        <f t="shared" si="750"/>
        <v>0</v>
      </c>
      <c r="BE840" s="550">
        <v>3.0555555555555555E-2</v>
      </c>
      <c r="BF840" s="546">
        <f t="shared" si="739"/>
        <v>0</v>
      </c>
      <c r="BG840" s="546">
        <f t="shared" si="740"/>
        <v>44</v>
      </c>
      <c r="BH840" s="550">
        <v>0</v>
      </c>
      <c r="BI840" s="637">
        <f t="shared" si="734"/>
        <v>0</v>
      </c>
      <c r="BJ840" s="637">
        <f t="shared" si="735"/>
        <v>0</v>
      </c>
      <c r="BK840" s="642">
        <f t="shared" si="746"/>
        <v>63.740677966101693</v>
      </c>
    </row>
    <row r="841" spans="1:63" x14ac:dyDescent="0.25">
      <c r="A841" s="581">
        <v>40938</v>
      </c>
      <c r="B841" s="619">
        <v>1</v>
      </c>
      <c r="C841" s="582">
        <v>15</v>
      </c>
      <c r="D841" s="583" t="s">
        <v>243</v>
      </c>
      <c r="E841" s="583" t="s">
        <v>419</v>
      </c>
      <c r="F841" s="526">
        <v>3576.82</v>
      </c>
      <c r="G841" s="582">
        <v>57</v>
      </c>
      <c r="H841" s="582">
        <v>2</v>
      </c>
      <c r="I841" s="550">
        <v>0.125</v>
      </c>
      <c r="J841" s="550">
        <v>0.125</v>
      </c>
      <c r="K841" s="160">
        <v>0.13194444444444445</v>
      </c>
      <c r="L841" s="565">
        <f t="shared" si="674"/>
        <v>6.9444444444444475E-3</v>
      </c>
      <c r="M841" s="160">
        <v>0.28125</v>
      </c>
      <c r="N841" s="565">
        <f t="shared" si="675"/>
        <v>0.14930555555555555</v>
      </c>
      <c r="O841" s="160">
        <v>0.30208333333333331</v>
      </c>
      <c r="P841" s="565">
        <f t="shared" si="676"/>
        <v>2.0833333333333315E-2</v>
      </c>
      <c r="Q841" s="160">
        <v>0.3034722222222222</v>
      </c>
      <c r="R841" s="160">
        <v>0.31597222222222221</v>
      </c>
      <c r="S841" s="9">
        <f t="shared" si="709"/>
        <v>1.2500000000000011E-2</v>
      </c>
      <c r="T841" s="160">
        <v>0.3034722222222222</v>
      </c>
      <c r="U841" s="160">
        <v>0.31597222222222221</v>
      </c>
      <c r="V841" s="9">
        <f t="shared" si="733"/>
        <v>1.2500000000000011E-2</v>
      </c>
      <c r="W841" s="160">
        <v>0.33611111111111108</v>
      </c>
      <c r="X841" s="9">
        <f t="shared" si="743"/>
        <v>2.0138888888888873E-2</v>
      </c>
      <c r="Y841" s="160">
        <v>0.33680555555555558</v>
      </c>
      <c r="Z841" s="155">
        <f t="shared" si="693"/>
        <v>6.9444444444449749E-4</v>
      </c>
      <c r="AA841" s="160">
        <v>0.44444444444444442</v>
      </c>
      <c r="AB841" s="565">
        <f t="shared" si="745"/>
        <v>0.10763888888888884</v>
      </c>
      <c r="AC841" s="160">
        <v>0.44444444444444442</v>
      </c>
      <c r="AD841" s="160">
        <v>0.44444444444444442</v>
      </c>
      <c r="AE841" s="9">
        <f t="shared" si="731"/>
        <v>0</v>
      </c>
      <c r="AF841" s="160">
        <v>0.4513888888888889</v>
      </c>
      <c r="AG841" s="160">
        <v>0.4548611111111111</v>
      </c>
      <c r="AH841" s="9">
        <f t="shared" si="677"/>
        <v>3.4722222222222099E-3</v>
      </c>
      <c r="AI841" s="154">
        <f t="shared" si="711"/>
        <v>0</v>
      </c>
      <c r="AJ841" s="154">
        <f t="shared" si="712"/>
        <v>5</v>
      </c>
      <c r="AK841" s="160">
        <v>0.4548611111111111</v>
      </c>
      <c r="AL841" s="160">
        <v>0.45833333333333331</v>
      </c>
      <c r="AM841" s="9">
        <f t="shared" si="736"/>
        <v>3.4722222222222099E-3</v>
      </c>
      <c r="AN841" s="568">
        <f t="shared" si="678"/>
        <v>0.33333333333333331</v>
      </c>
      <c r="AO841" s="10">
        <f t="shared" si="737"/>
        <v>8</v>
      </c>
      <c r="AP841" s="10">
        <f t="shared" si="738"/>
        <v>0</v>
      </c>
      <c r="AQ841" s="565">
        <f t="shared" si="728"/>
        <v>6.9444444444444392E-2</v>
      </c>
      <c r="AR841" s="10">
        <f t="shared" si="732"/>
        <v>1</v>
      </c>
      <c r="AS841" s="10">
        <f t="shared" si="730"/>
        <v>40</v>
      </c>
      <c r="AT841" s="550">
        <v>0</v>
      </c>
      <c r="AU841" s="550">
        <v>0</v>
      </c>
      <c r="AV841" s="550">
        <v>0</v>
      </c>
      <c r="AW841" s="546">
        <f t="shared" si="744"/>
        <v>0</v>
      </c>
      <c r="AX841" s="546">
        <f t="shared" si="710"/>
        <v>0</v>
      </c>
      <c r="AY841" s="550">
        <v>0</v>
      </c>
      <c r="AZ841" s="546">
        <f t="shared" si="747"/>
        <v>0</v>
      </c>
      <c r="BA841" s="546">
        <f t="shared" si="748"/>
        <v>0</v>
      </c>
      <c r="BB841" s="550">
        <v>0</v>
      </c>
      <c r="BC841" s="546">
        <f t="shared" si="749"/>
        <v>0</v>
      </c>
      <c r="BD841" s="546">
        <f t="shared" si="750"/>
        <v>0</v>
      </c>
      <c r="BE841" s="550">
        <v>3.8194444444444441E-2</v>
      </c>
      <c r="BF841" s="546">
        <f t="shared" si="739"/>
        <v>0</v>
      </c>
      <c r="BG841" s="546">
        <f t="shared" si="740"/>
        <v>55</v>
      </c>
      <c r="BH841" s="550">
        <v>0</v>
      </c>
      <c r="BI841" s="637">
        <f t="shared" si="734"/>
        <v>0</v>
      </c>
      <c r="BJ841" s="637">
        <f t="shared" si="735"/>
        <v>0</v>
      </c>
      <c r="BK841" s="642">
        <f t="shared" si="746"/>
        <v>62.751228070175443</v>
      </c>
    </row>
    <row r="842" spans="1:63" x14ac:dyDescent="0.25">
      <c r="A842" s="581">
        <v>40938</v>
      </c>
      <c r="B842" s="619">
        <v>1</v>
      </c>
      <c r="C842" s="582">
        <v>1</v>
      </c>
      <c r="D842" s="583" t="s">
        <v>454</v>
      </c>
      <c r="E842" s="583" t="s">
        <v>265</v>
      </c>
      <c r="F842" s="526">
        <v>3540.07</v>
      </c>
      <c r="G842" s="582">
        <v>59</v>
      </c>
      <c r="H842" s="582">
        <v>0</v>
      </c>
      <c r="I842" s="550">
        <v>0.30208333333333331</v>
      </c>
      <c r="J842" s="550">
        <v>0.30208333333333331</v>
      </c>
      <c r="K842" s="160">
        <v>0.30902777777777779</v>
      </c>
      <c r="L842" s="565">
        <f t="shared" ref="L842:L905" si="751">K842-J842</f>
        <v>6.9444444444444753E-3</v>
      </c>
      <c r="M842" s="160">
        <v>0.3125</v>
      </c>
      <c r="N842" s="565">
        <f t="shared" ref="N842:N905" si="752">M842-K842</f>
        <v>3.4722222222222099E-3</v>
      </c>
      <c r="O842" s="160">
        <v>0.34027777777777773</v>
      </c>
      <c r="P842" s="565">
        <f t="shared" ref="P842:P905" si="753">O842-M842</f>
        <v>2.7777777777777735E-2</v>
      </c>
      <c r="Q842" s="160">
        <v>0.34027777777777773</v>
      </c>
      <c r="R842" s="160">
        <v>0.3576388888888889</v>
      </c>
      <c r="S842" s="9">
        <f t="shared" si="709"/>
        <v>1.736111111111116E-2</v>
      </c>
      <c r="T842" s="160">
        <v>0.34027777777777773</v>
      </c>
      <c r="U842" s="160">
        <v>0.3576388888888889</v>
      </c>
      <c r="V842" s="9">
        <f t="shared" si="733"/>
        <v>1.736111111111116E-2</v>
      </c>
      <c r="W842" s="160">
        <v>0.34027777777777773</v>
      </c>
      <c r="X842" s="9">
        <f t="shared" si="743"/>
        <v>-1.736111111111116E-2</v>
      </c>
      <c r="Y842" s="160">
        <v>0.34722222222222227</v>
      </c>
      <c r="Z842" s="155">
        <f t="shared" si="693"/>
        <v>6.9444444444445308E-3</v>
      </c>
      <c r="AA842" s="160">
        <v>0.52083333333333337</v>
      </c>
      <c r="AB842" s="565">
        <f t="shared" si="745"/>
        <v>0.1736111111111111</v>
      </c>
      <c r="AC842" s="160">
        <v>0.52083333333333337</v>
      </c>
      <c r="AD842" s="160">
        <v>0.52083333333333337</v>
      </c>
      <c r="AE842" s="9">
        <f t="shared" si="731"/>
        <v>0</v>
      </c>
      <c r="AF842" s="160">
        <v>0.52777777777777779</v>
      </c>
      <c r="AG842" s="160">
        <v>0.53125</v>
      </c>
      <c r="AH842" s="9">
        <f t="shared" ref="AH842:AH905" si="754">AG842-AF842</f>
        <v>3.4722222222222099E-3</v>
      </c>
      <c r="AI842" s="154">
        <f t="shared" si="711"/>
        <v>0</v>
      </c>
      <c r="AJ842" s="154">
        <f t="shared" si="712"/>
        <v>5</v>
      </c>
      <c r="AK842" s="160">
        <v>0.53125</v>
      </c>
      <c r="AL842" s="160">
        <v>0.53472222222222221</v>
      </c>
      <c r="AM842" s="9">
        <f t="shared" si="736"/>
        <v>3.4722222222222099E-3</v>
      </c>
      <c r="AN842" s="568">
        <f t="shared" ref="AN842:AN905" si="755">AL842-I842</f>
        <v>0.2326388888888889</v>
      </c>
      <c r="AO842" s="10">
        <f t="shared" si="737"/>
        <v>5</v>
      </c>
      <c r="AP842" s="10">
        <f t="shared" si="738"/>
        <v>35</v>
      </c>
      <c r="AQ842" s="565">
        <f t="shared" si="728"/>
        <v>0</v>
      </c>
      <c r="AR842" s="10">
        <f t="shared" si="732"/>
        <v>0</v>
      </c>
      <c r="AS842" s="10">
        <f t="shared" si="730"/>
        <v>0</v>
      </c>
      <c r="AT842" s="550">
        <v>0</v>
      </c>
      <c r="AU842" s="550">
        <v>0</v>
      </c>
      <c r="AV842" s="550">
        <v>0</v>
      </c>
      <c r="AW842" s="546">
        <f t="shared" si="744"/>
        <v>0</v>
      </c>
      <c r="AX842" s="546">
        <f t="shared" si="710"/>
        <v>0</v>
      </c>
      <c r="AY842" s="550">
        <v>0.17361111111111113</v>
      </c>
      <c r="AZ842" s="546">
        <f t="shared" si="747"/>
        <v>4</v>
      </c>
      <c r="BA842" s="546">
        <f t="shared" si="748"/>
        <v>10</v>
      </c>
      <c r="BB842" s="550">
        <v>0</v>
      </c>
      <c r="BC842" s="546">
        <f t="shared" si="749"/>
        <v>0</v>
      </c>
      <c r="BD842" s="546">
        <f t="shared" si="750"/>
        <v>0</v>
      </c>
      <c r="BE842" s="550">
        <v>0</v>
      </c>
      <c r="BF842" s="546">
        <f t="shared" si="739"/>
        <v>0</v>
      </c>
      <c r="BG842" s="546">
        <f t="shared" si="740"/>
        <v>0</v>
      </c>
      <c r="BH842" s="550">
        <v>0</v>
      </c>
      <c r="BI842" s="637">
        <f t="shared" si="734"/>
        <v>0</v>
      </c>
      <c r="BJ842" s="637">
        <f t="shared" si="735"/>
        <v>0</v>
      </c>
      <c r="BK842" s="642">
        <f t="shared" si="746"/>
        <v>60.001186440677969</v>
      </c>
    </row>
    <row r="843" spans="1:63" ht="16.5" customHeight="1" x14ac:dyDescent="0.25">
      <c r="A843" s="581">
        <v>40938</v>
      </c>
      <c r="B843" s="619">
        <v>1</v>
      </c>
      <c r="C843" s="582">
        <v>39</v>
      </c>
      <c r="D843" s="583" t="s">
        <v>33</v>
      </c>
      <c r="E843" s="583" t="s">
        <v>251</v>
      </c>
      <c r="F843" s="526">
        <v>3781.8</v>
      </c>
      <c r="G843" s="582">
        <v>58</v>
      </c>
      <c r="H843" s="582">
        <v>1</v>
      </c>
      <c r="I843" s="550">
        <v>0.83333333333333337</v>
      </c>
      <c r="J843" s="550">
        <v>0.83333333333333337</v>
      </c>
      <c r="K843" s="160">
        <v>0.83680555555555547</v>
      </c>
      <c r="L843" s="565">
        <f t="shared" si="751"/>
        <v>3.4722222222220989E-3</v>
      </c>
      <c r="M843" s="160">
        <v>0.86458333333333337</v>
      </c>
      <c r="N843" s="565">
        <f t="shared" si="752"/>
        <v>2.7777777777777901E-2</v>
      </c>
      <c r="O843" s="160">
        <v>0.88541666666666663</v>
      </c>
      <c r="P843" s="565">
        <f t="shared" si="753"/>
        <v>2.0833333333333259E-2</v>
      </c>
      <c r="Q843" s="160">
        <v>0.88888888888888884</v>
      </c>
      <c r="R843" s="160">
        <v>0.90277777777777779</v>
      </c>
      <c r="S843" s="9">
        <f t="shared" si="709"/>
        <v>1.3888888888888951E-2</v>
      </c>
      <c r="T843" s="160">
        <v>0.88888888888888884</v>
      </c>
      <c r="U843" s="160">
        <v>0.90277777777777779</v>
      </c>
      <c r="V843" s="9">
        <f t="shared" si="733"/>
        <v>1.3888888888888951E-2</v>
      </c>
      <c r="W843" s="160">
        <v>0.89583333333333337</v>
      </c>
      <c r="X843" s="9">
        <f t="shared" si="743"/>
        <v>-6.9444444444444198E-3</v>
      </c>
      <c r="Y843" s="160">
        <v>0.89583333333333337</v>
      </c>
      <c r="Z843" s="155">
        <f t="shared" si="693"/>
        <v>0</v>
      </c>
      <c r="AA843" s="160">
        <v>1.1506944444444445</v>
      </c>
      <c r="AB843" s="565">
        <f t="shared" si="745"/>
        <v>0.25486111111111109</v>
      </c>
      <c r="AC843" s="160">
        <v>1.1506944444444445</v>
      </c>
      <c r="AD843" s="160">
        <v>1.1506944444444445</v>
      </c>
      <c r="AE843" s="9">
        <f t="shared" si="731"/>
        <v>0</v>
      </c>
      <c r="AF843" s="160">
        <v>1.1527777777777779</v>
      </c>
      <c r="AG843" s="160">
        <v>1.15625</v>
      </c>
      <c r="AH843" s="9">
        <f t="shared" si="754"/>
        <v>3.4722222222220989E-3</v>
      </c>
      <c r="AI843" s="154">
        <f t="shared" si="711"/>
        <v>0</v>
      </c>
      <c r="AJ843" s="154">
        <f t="shared" si="712"/>
        <v>5</v>
      </c>
      <c r="AK843" s="160">
        <v>1.15625</v>
      </c>
      <c r="AL843" s="160">
        <v>1.1597222222222221</v>
      </c>
      <c r="AM843" s="9">
        <f t="shared" si="736"/>
        <v>3.4722222222220989E-3</v>
      </c>
      <c r="AN843" s="568">
        <f t="shared" si="755"/>
        <v>0.32638888888888873</v>
      </c>
      <c r="AO843" s="10">
        <f t="shared" si="737"/>
        <v>7</v>
      </c>
      <c r="AP843" s="10">
        <f t="shared" si="738"/>
        <v>50</v>
      </c>
      <c r="AQ843" s="565">
        <f t="shared" si="728"/>
        <v>0</v>
      </c>
      <c r="AR843" s="10">
        <f t="shared" si="732"/>
        <v>0</v>
      </c>
      <c r="AS843" s="10">
        <f t="shared" si="730"/>
        <v>0</v>
      </c>
      <c r="AT843" s="550">
        <v>0</v>
      </c>
      <c r="AU843" s="550">
        <v>0</v>
      </c>
      <c r="AV843" s="550">
        <v>0</v>
      </c>
      <c r="AW843" s="546">
        <f t="shared" si="744"/>
        <v>0</v>
      </c>
      <c r="AX843" s="546">
        <f t="shared" si="710"/>
        <v>0</v>
      </c>
      <c r="AY843" s="550">
        <v>0.25486111111111109</v>
      </c>
      <c r="AZ843" s="546">
        <f t="shared" si="747"/>
        <v>6</v>
      </c>
      <c r="BA843" s="546">
        <f t="shared" si="748"/>
        <v>7</v>
      </c>
      <c r="BB843" s="550">
        <v>0</v>
      </c>
      <c r="BC843" s="546">
        <f t="shared" si="749"/>
        <v>0</v>
      </c>
      <c r="BD843" s="546">
        <f t="shared" si="750"/>
        <v>0</v>
      </c>
      <c r="BE843" s="550">
        <v>0</v>
      </c>
      <c r="BF843" s="546">
        <f t="shared" si="739"/>
        <v>0</v>
      </c>
      <c r="BG843" s="546">
        <f t="shared" si="740"/>
        <v>0</v>
      </c>
      <c r="BH843" s="550">
        <v>0</v>
      </c>
      <c r="BI843" s="637">
        <f t="shared" si="734"/>
        <v>0</v>
      </c>
      <c r="BJ843" s="637">
        <f t="shared" si="735"/>
        <v>0</v>
      </c>
      <c r="BK843" s="642">
        <f t="shared" si="746"/>
        <v>65.203448275862073</v>
      </c>
    </row>
    <row r="844" spans="1:63" x14ac:dyDescent="0.25">
      <c r="A844" s="581">
        <v>40938</v>
      </c>
      <c r="B844" s="619">
        <v>1</v>
      </c>
      <c r="C844" s="582">
        <v>1</v>
      </c>
      <c r="D844" s="583" t="s">
        <v>271</v>
      </c>
      <c r="E844" s="583" t="s">
        <v>265</v>
      </c>
      <c r="F844" s="526">
        <v>3856.68</v>
      </c>
      <c r="G844" s="582">
        <v>59</v>
      </c>
      <c r="H844" s="582">
        <v>0</v>
      </c>
      <c r="I844" s="550">
        <v>2.0833333333333332E-2</v>
      </c>
      <c r="J844" s="550">
        <v>2.0833333333333332E-2</v>
      </c>
      <c r="K844" s="160">
        <v>2.4305555555555556E-2</v>
      </c>
      <c r="L844" s="565">
        <f t="shared" si="751"/>
        <v>3.4722222222222238E-3</v>
      </c>
      <c r="M844" s="160">
        <v>3.125E-2</v>
      </c>
      <c r="N844" s="565">
        <f t="shared" si="752"/>
        <v>6.9444444444444441E-3</v>
      </c>
      <c r="O844" s="160">
        <v>7.9861111111111105E-2</v>
      </c>
      <c r="P844" s="565">
        <f t="shared" si="753"/>
        <v>4.8611111111111105E-2</v>
      </c>
      <c r="Q844" s="160">
        <v>8.3333333333333329E-2</v>
      </c>
      <c r="R844" s="160">
        <v>9.7222222222222224E-2</v>
      </c>
      <c r="S844" s="9">
        <f t="shared" si="709"/>
        <v>1.3888888888888895E-2</v>
      </c>
      <c r="T844" s="160">
        <v>8.3333333333333329E-2</v>
      </c>
      <c r="U844" s="160">
        <v>9.7222222222222224E-2</v>
      </c>
      <c r="V844" s="9">
        <f t="shared" si="733"/>
        <v>1.3888888888888895E-2</v>
      </c>
      <c r="W844" s="160">
        <v>9.7916666666666666E-2</v>
      </c>
      <c r="X844" s="9">
        <f t="shared" si="743"/>
        <v>6.9444444444444198E-4</v>
      </c>
      <c r="Y844" s="160">
        <v>9.8611111111111108E-2</v>
      </c>
      <c r="Z844" s="155">
        <f t="shared" si="693"/>
        <v>6.9444444444444198E-4</v>
      </c>
      <c r="AA844" s="160">
        <v>0.15833333333333333</v>
      </c>
      <c r="AB844" s="565">
        <f t="shared" si="745"/>
        <v>5.9722222222222218E-2</v>
      </c>
      <c r="AC844" s="160">
        <v>0.15833333333333333</v>
      </c>
      <c r="AD844" s="160">
        <v>0.15833333333333333</v>
      </c>
      <c r="AE844" s="9">
        <f t="shared" si="731"/>
        <v>0</v>
      </c>
      <c r="AF844" s="160">
        <v>0.16319444444444445</v>
      </c>
      <c r="AG844" s="160">
        <v>0.16666666666666666</v>
      </c>
      <c r="AH844" s="9">
        <f t="shared" si="754"/>
        <v>3.4722222222222099E-3</v>
      </c>
      <c r="AI844" s="154">
        <f t="shared" si="711"/>
        <v>0</v>
      </c>
      <c r="AJ844" s="154">
        <f t="shared" si="712"/>
        <v>5</v>
      </c>
      <c r="AK844" s="160">
        <v>0.16666666666666666</v>
      </c>
      <c r="AL844" s="160">
        <v>0.17013888888888887</v>
      </c>
      <c r="AM844" s="9">
        <f t="shared" si="736"/>
        <v>3.4722222222222099E-3</v>
      </c>
      <c r="AN844" s="568">
        <f t="shared" si="755"/>
        <v>0.14930555555555552</v>
      </c>
      <c r="AO844" s="10">
        <f t="shared" si="737"/>
        <v>3</v>
      </c>
      <c r="AP844" s="10">
        <f t="shared" si="738"/>
        <v>35</v>
      </c>
      <c r="AQ844" s="565">
        <f t="shared" si="728"/>
        <v>5.1388888888888887E-2</v>
      </c>
      <c r="AR844" s="10">
        <f t="shared" si="732"/>
        <v>1</v>
      </c>
      <c r="AS844" s="10">
        <f t="shared" si="730"/>
        <v>14</v>
      </c>
      <c r="AT844" s="550">
        <v>0</v>
      </c>
      <c r="AU844" s="550">
        <v>8.3333333333333332E-3</v>
      </c>
      <c r="AV844" s="550">
        <v>0</v>
      </c>
      <c r="AW844" s="546">
        <f t="shared" si="744"/>
        <v>0</v>
      </c>
      <c r="AX844" s="546">
        <f t="shared" si="710"/>
        <v>0</v>
      </c>
      <c r="AY844" s="550">
        <v>0</v>
      </c>
      <c r="AZ844" s="546">
        <f t="shared" si="747"/>
        <v>0</v>
      </c>
      <c r="BA844" s="546">
        <f t="shared" si="748"/>
        <v>0</v>
      </c>
      <c r="BB844" s="550">
        <v>0</v>
      </c>
      <c r="BC844" s="546">
        <f t="shared" si="749"/>
        <v>0</v>
      </c>
      <c r="BD844" s="546">
        <f t="shared" si="750"/>
        <v>0</v>
      </c>
      <c r="BE844" s="550">
        <v>0</v>
      </c>
      <c r="BF844" s="546">
        <f t="shared" si="739"/>
        <v>0</v>
      </c>
      <c r="BG844" s="546">
        <f t="shared" si="740"/>
        <v>0</v>
      </c>
      <c r="BH844" s="550">
        <v>0</v>
      </c>
      <c r="BI844" s="637">
        <f t="shared" si="734"/>
        <v>0</v>
      </c>
      <c r="BJ844" s="637">
        <f t="shared" si="735"/>
        <v>0</v>
      </c>
      <c r="BK844" s="642">
        <f t="shared" si="746"/>
        <v>65.36745762711864</v>
      </c>
    </row>
    <row r="845" spans="1:63" x14ac:dyDescent="0.25">
      <c r="A845" s="581">
        <v>40939</v>
      </c>
      <c r="B845" s="619">
        <v>1</v>
      </c>
      <c r="C845" s="582">
        <v>2</v>
      </c>
      <c r="D845" s="583" t="s">
        <v>454</v>
      </c>
      <c r="E845" s="583" t="s">
        <v>265</v>
      </c>
      <c r="F845" s="526">
        <v>3786.69</v>
      </c>
      <c r="G845" s="582">
        <v>57</v>
      </c>
      <c r="H845" s="582">
        <v>2</v>
      </c>
      <c r="I845" s="550">
        <v>0.95833333333333337</v>
      </c>
      <c r="J845" s="550">
        <v>0.95833333333333337</v>
      </c>
      <c r="K845" s="160">
        <v>0.96180555555555547</v>
      </c>
      <c r="L845" s="565">
        <f t="shared" si="751"/>
        <v>3.4722222222220989E-3</v>
      </c>
      <c r="M845" s="160">
        <v>0.96875</v>
      </c>
      <c r="N845" s="565">
        <f t="shared" si="752"/>
        <v>6.9444444444445308E-3</v>
      </c>
      <c r="O845" s="160">
        <v>0.99652777777777779</v>
      </c>
      <c r="P845" s="565">
        <f t="shared" si="753"/>
        <v>2.777777777777779E-2</v>
      </c>
      <c r="Q845" s="160">
        <v>1</v>
      </c>
      <c r="R845" s="160">
        <v>1.0625</v>
      </c>
      <c r="S845" s="9">
        <f t="shared" si="709"/>
        <v>6.25E-2</v>
      </c>
      <c r="T845" s="160">
        <v>1</v>
      </c>
      <c r="U845" s="160">
        <v>1.0625</v>
      </c>
      <c r="V845" s="9">
        <f t="shared" si="733"/>
        <v>6.25E-2</v>
      </c>
      <c r="W845" s="160">
        <v>1.195138888888889</v>
      </c>
      <c r="X845" s="9">
        <f t="shared" si="743"/>
        <v>0.13263888888888897</v>
      </c>
      <c r="Y845" s="160">
        <v>1.1958333333333333</v>
      </c>
      <c r="Z845" s="155">
        <f t="shared" si="693"/>
        <v>6.9444444444433095E-4</v>
      </c>
      <c r="AA845" s="160">
        <v>1.29375</v>
      </c>
      <c r="AB845" s="565">
        <f t="shared" si="745"/>
        <v>9.7916666666666652E-2</v>
      </c>
      <c r="AC845" s="160">
        <v>1.29375</v>
      </c>
      <c r="AD845" s="160">
        <v>1.29375</v>
      </c>
      <c r="AE845" s="9">
        <f t="shared" si="731"/>
        <v>0</v>
      </c>
      <c r="AF845" s="160">
        <v>1.3020833333333333</v>
      </c>
      <c r="AG845" s="160">
        <v>1.3055555555555556</v>
      </c>
      <c r="AH845" s="9">
        <f t="shared" si="754"/>
        <v>3.4722222222223209E-3</v>
      </c>
      <c r="AI845" s="154">
        <f t="shared" si="711"/>
        <v>0</v>
      </c>
      <c r="AJ845" s="154">
        <f t="shared" si="712"/>
        <v>5</v>
      </c>
      <c r="AK845" s="160">
        <v>1.3055555555555556</v>
      </c>
      <c r="AL845" s="160">
        <v>1.3090277777777779</v>
      </c>
      <c r="AM845" s="9">
        <f t="shared" si="736"/>
        <v>3.4722222222223209E-3</v>
      </c>
      <c r="AN845" s="568">
        <f t="shared" si="755"/>
        <v>0.35069444444444453</v>
      </c>
      <c r="AO845" s="10">
        <f t="shared" ref="AO845:AO855" si="756">HOUR(AN845)</f>
        <v>8</v>
      </c>
      <c r="AP845" s="10">
        <f t="shared" ref="AP845:AP855" si="757">MINUTE(AN845)</f>
        <v>25</v>
      </c>
      <c r="AQ845" s="565">
        <f t="shared" si="728"/>
        <v>4.5833333333333316E-2</v>
      </c>
      <c r="AR845" s="10">
        <f t="shared" si="732"/>
        <v>1</v>
      </c>
      <c r="AS845" s="10">
        <f t="shared" si="730"/>
        <v>6</v>
      </c>
      <c r="AT845" s="550">
        <v>0</v>
      </c>
      <c r="AU845" s="550">
        <v>0</v>
      </c>
      <c r="AV845" s="550">
        <v>0</v>
      </c>
      <c r="AW845" s="546">
        <f t="shared" si="744"/>
        <v>0</v>
      </c>
      <c r="AX845" s="546">
        <f t="shared" si="710"/>
        <v>0</v>
      </c>
      <c r="AY845" s="550">
        <v>0</v>
      </c>
      <c r="AZ845" s="546">
        <f t="shared" ref="AZ845:AZ872" si="758">HOUR(AY845)</f>
        <v>0</v>
      </c>
      <c r="BA845" s="546">
        <f t="shared" ref="BA845:BA872" si="759">MINUTE(AY845)</f>
        <v>0</v>
      </c>
      <c r="BB845" s="550">
        <v>0</v>
      </c>
      <c r="BC845" s="546">
        <f t="shared" si="749"/>
        <v>0</v>
      </c>
      <c r="BD845" s="546">
        <f t="shared" si="750"/>
        <v>0</v>
      </c>
      <c r="BE845" s="550">
        <v>5.2083333333333336E-2</v>
      </c>
      <c r="BF845" s="546">
        <f t="shared" si="739"/>
        <v>1</v>
      </c>
      <c r="BG845" s="546">
        <f t="shared" si="740"/>
        <v>15</v>
      </c>
      <c r="BH845" s="550">
        <v>0</v>
      </c>
      <c r="BI845" s="637">
        <f t="shared" si="734"/>
        <v>0</v>
      </c>
      <c r="BJ845" s="637">
        <f t="shared" si="735"/>
        <v>0</v>
      </c>
      <c r="BK845" s="642">
        <f t="shared" si="746"/>
        <v>66.433157894736837</v>
      </c>
    </row>
    <row r="846" spans="1:63" x14ac:dyDescent="0.25">
      <c r="A846" s="581">
        <v>40939</v>
      </c>
      <c r="B846" s="619">
        <v>1</v>
      </c>
      <c r="C846" s="582">
        <v>1</v>
      </c>
      <c r="D846" s="583" t="s">
        <v>271</v>
      </c>
      <c r="E846" s="583" t="s">
        <v>265</v>
      </c>
      <c r="F846" s="526">
        <v>3893.46</v>
      </c>
      <c r="G846" s="582">
        <v>59</v>
      </c>
      <c r="H846" s="582">
        <v>0</v>
      </c>
      <c r="I846" s="550">
        <v>0.11458333333333333</v>
      </c>
      <c r="J846" s="550">
        <v>0.11458333333333333</v>
      </c>
      <c r="K846" s="160">
        <v>0.19444444444444445</v>
      </c>
      <c r="L846" s="565">
        <f t="shared" si="751"/>
        <v>7.9861111111111119E-2</v>
      </c>
      <c r="M846" s="160">
        <v>0.20833333333333334</v>
      </c>
      <c r="N846" s="565">
        <f t="shared" si="752"/>
        <v>1.3888888888888895E-2</v>
      </c>
      <c r="O846" s="160">
        <v>0.23263888888888887</v>
      </c>
      <c r="P846" s="565">
        <f t="shared" si="753"/>
        <v>2.4305555555555525E-2</v>
      </c>
      <c r="Q846" s="160">
        <v>0.23611111111111113</v>
      </c>
      <c r="R846" s="160">
        <v>0.31944444444444448</v>
      </c>
      <c r="S846" s="9">
        <f t="shared" si="709"/>
        <v>8.3333333333333343E-2</v>
      </c>
      <c r="T846" s="160">
        <v>0.23611111111111113</v>
      </c>
      <c r="U846" s="160">
        <v>0.31944444444444448</v>
      </c>
      <c r="V846" s="9">
        <f t="shared" si="733"/>
        <v>8.3333333333333343E-2</v>
      </c>
      <c r="W846" s="160">
        <v>0.31597222222222221</v>
      </c>
      <c r="X846" s="9">
        <f t="shared" si="743"/>
        <v>-3.4722222222222654E-3</v>
      </c>
      <c r="Y846" s="160">
        <v>0.31597222222222221</v>
      </c>
      <c r="Z846" s="155">
        <f t="shared" si="693"/>
        <v>0</v>
      </c>
      <c r="AA846" s="160">
        <v>0.37083333333333335</v>
      </c>
      <c r="AB846" s="565">
        <f t="shared" si="745"/>
        <v>5.4861111111111138E-2</v>
      </c>
      <c r="AC846" s="160">
        <v>0.37083333333333335</v>
      </c>
      <c r="AD846" s="160">
        <v>0.37083333333333335</v>
      </c>
      <c r="AE846" s="9">
        <f t="shared" si="731"/>
        <v>0</v>
      </c>
      <c r="AF846" s="160">
        <v>0.37847222222222227</v>
      </c>
      <c r="AG846" s="160">
        <v>0.38194444444444442</v>
      </c>
      <c r="AH846" s="9">
        <f t="shared" si="754"/>
        <v>3.4722222222221544E-3</v>
      </c>
      <c r="AI846" s="154">
        <f t="shared" si="711"/>
        <v>0</v>
      </c>
      <c r="AJ846" s="154">
        <f t="shared" si="712"/>
        <v>5</v>
      </c>
      <c r="AK846" s="160">
        <v>0.38194444444444442</v>
      </c>
      <c r="AL846" s="160">
        <v>0.38541666666666669</v>
      </c>
      <c r="AM846" s="9">
        <f t="shared" si="736"/>
        <v>3.4722222222222654E-3</v>
      </c>
      <c r="AN846" s="568">
        <f t="shared" si="755"/>
        <v>0.27083333333333337</v>
      </c>
      <c r="AO846" s="10">
        <f t="shared" si="756"/>
        <v>6</v>
      </c>
      <c r="AP846" s="10">
        <f t="shared" si="757"/>
        <v>30</v>
      </c>
      <c r="AQ846" s="565">
        <f t="shared" si="728"/>
        <v>4.2361111111111141E-2</v>
      </c>
      <c r="AR846" s="10">
        <f t="shared" si="732"/>
        <v>1</v>
      </c>
      <c r="AS846" s="10">
        <f t="shared" si="730"/>
        <v>1</v>
      </c>
      <c r="AT846" s="550">
        <v>0</v>
      </c>
      <c r="AU846" s="550">
        <v>0</v>
      </c>
      <c r="AV846" s="550">
        <v>0</v>
      </c>
      <c r="AW846" s="546">
        <f t="shared" si="744"/>
        <v>0</v>
      </c>
      <c r="AX846" s="546">
        <f t="shared" si="710"/>
        <v>0</v>
      </c>
      <c r="AY846" s="550">
        <v>0</v>
      </c>
      <c r="AZ846" s="546">
        <f t="shared" si="758"/>
        <v>0</v>
      </c>
      <c r="BA846" s="546">
        <f t="shared" si="759"/>
        <v>0</v>
      </c>
      <c r="BB846" s="550">
        <v>0</v>
      </c>
      <c r="BC846" s="546">
        <f t="shared" si="749"/>
        <v>0</v>
      </c>
      <c r="BD846" s="546">
        <f t="shared" si="750"/>
        <v>0</v>
      </c>
      <c r="BE846" s="550">
        <v>1.2499999999999999E-2</v>
      </c>
      <c r="BF846" s="546">
        <f t="shared" si="739"/>
        <v>0</v>
      </c>
      <c r="BG846" s="546">
        <f t="shared" si="740"/>
        <v>18</v>
      </c>
      <c r="BH846" s="550">
        <v>0</v>
      </c>
      <c r="BI846" s="637">
        <f t="shared" si="734"/>
        <v>0</v>
      </c>
      <c r="BJ846" s="637">
        <f t="shared" si="735"/>
        <v>0</v>
      </c>
      <c r="BK846" s="642">
        <f t="shared" si="746"/>
        <v>65.990847457627126</v>
      </c>
    </row>
    <row r="847" spans="1:63" x14ac:dyDescent="0.25">
      <c r="A847" s="581">
        <v>40939</v>
      </c>
      <c r="B847" s="619">
        <v>1</v>
      </c>
      <c r="C847" s="582">
        <v>1</v>
      </c>
      <c r="D847" s="583" t="s">
        <v>271</v>
      </c>
      <c r="E847" s="583" t="s">
        <v>265</v>
      </c>
      <c r="F847" s="526">
        <v>3451.69</v>
      </c>
      <c r="G847" s="582">
        <v>53</v>
      </c>
      <c r="H847" s="582">
        <v>6</v>
      </c>
      <c r="I847" s="550">
        <v>0.54166666666666663</v>
      </c>
      <c r="J847" s="550">
        <v>0.54166666666666663</v>
      </c>
      <c r="K847" s="160">
        <v>0.54513888888888895</v>
      </c>
      <c r="L847" s="565">
        <f t="shared" si="751"/>
        <v>3.4722222222223209E-3</v>
      </c>
      <c r="M847" s="160">
        <v>0.55208333333333337</v>
      </c>
      <c r="N847" s="565">
        <f t="shared" si="752"/>
        <v>6.9444444444444198E-3</v>
      </c>
      <c r="O847" s="160">
        <v>0.57291666666666663</v>
      </c>
      <c r="P847" s="565">
        <f t="shared" si="753"/>
        <v>2.0833333333333259E-2</v>
      </c>
      <c r="Q847" s="160">
        <v>0.57638888888888895</v>
      </c>
      <c r="R847" s="160">
        <v>0.61111111111111105</v>
      </c>
      <c r="S847" s="9">
        <f t="shared" si="709"/>
        <v>3.4722222222222099E-2</v>
      </c>
      <c r="T847" s="160">
        <v>0.57638888888888895</v>
      </c>
      <c r="U847" s="160">
        <v>0.61111111111111105</v>
      </c>
      <c r="V847" s="9">
        <f t="shared" si="733"/>
        <v>3.4722222222222099E-2</v>
      </c>
      <c r="W847" s="160">
        <v>0.62361111111111112</v>
      </c>
      <c r="X847" s="9">
        <f t="shared" si="743"/>
        <v>1.2500000000000067E-2</v>
      </c>
      <c r="Y847" s="160">
        <v>0.62569444444444444</v>
      </c>
      <c r="Z847" s="155">
        <f t="shared" si="693"/>
        <v>2.0833333333333259E-3</v>
      </c>
      <c r="AA847" s="160">
        <v>0.67708333333333337</v>
      </c>
      <c r="AB847" s="565">
        <f t="shared" si="745"/>
        <v>5.1388888888888928E-2</v>
      </c>
      <c r="AC847" s="160">
        <v>0.67708333333333337</v>
      </c>
      <c r="AD847" s="160">
        <v>0.67708333333333337</v>
      </c>
      <c r="AE847" s="9">
        <f t="shared" si="731"/>
        <v>0</v>
      </c>
      <c r="AF847" s="160">
        <v>0.68402777777777779</v>
      </c>
      <c r="AG847" s="160">
        <v>0.6875</v>
      </c>
      <c r="AH847" s="9">
        <f t="shared" si="754"/>
        <v>3.4722222222222099E-3</v>
      </c>
      <c r="AI847" s="154">
        <f t="shared" si="711"/>
        <v>0</v>
      </c>
      <c r="AJ847" s="154">
        <f t="shared" si="712"/>
        <v>5</v>
      </c>
      <c r="AK847" s="160">
        <v>0.6875</v>
      </c>
      <c r="AL847" s="160">
        <v>0.69097222222222221</v>
      </c>
      <c r="AM847" s="9">
        <f t="shared" si="736"/>
        <v>3.4722222222222099E-3</v>
      </c>
      <c r="AN847" s="568">
        <f t="shared" si="755"/>
        <v>0.14930555555555558</v>
      </c>
      <c r="AO847" s="10">
        <f t="shared" si="756"/>
        <v>3</v>
      </c>
      <c r="AP847" s="10">
        <f t="shared" si="757"/>
        <v>35</v>
      </c>
      <c r="AQ847" s="565">
        <f t="shared" si="728"/>
        <v>4.3055555555555597E-2</v>
      </c>
      <c r="AR847" s="10">
        <f t="shared" si="732"/>
        <v>1</v>
      </c>
      <c r="AS847" s="10">
        <f t="shared" si="730"/>
        <v>2</v>
      </c>
      <c r="AT847" s="550">
        <v>0</v>
      </c>
      <c r="AU847" s="550">
        <v>0</v>
      </c>
      <c r="AV847" s="550">
        <v>0</v>
      </c>
      <c r="AW847" s="546">
        <f t="shared" si="744"/>
        <v>0</v>
      </c>
      <c r="AX847" s="546">
        <f t="shared" si="710"/>
        <v>0</v>
      </c>
      <c r="AY847" s="550">
        <v>0</v>
      </c>
      <c r="AZ847" s="546">
        <f t="shared" si="758"/>
        <v>0</v>
      </c>
      <c r="BA847" s="546">
        <f t="shared" si="759"/>
        <v>0</v>
      </c>
      <c r="BB847" s="550">
        <v>0</v>
      </c>
      <c r="BC847" s="546">
        <f t="shared" si="749"/>
        <v>0</v>
      </c>
      <c r="BD847" s="546">
        <f t="shared" si="750"/>
        <v>0</v>
      </c>
      <c r="BE847" s="550">
        <v>8.3333333333333332E-3</v>
      </c>
      <c r="BF847" s="546">
        <f t="shared" si="739"/>
        <v>0</v>
      </c>
      <c r="BG847" s="546">
        <f t="shared" si="740"/>
        <v>12</v>
      </c>
      <c r="BH847" s="550">
        <v>0</v>
      </c>
      <c r="BI847" s="637">
        <f t="shared" si="734"/>
        <v>0</v>
      </c>
      <c r="BJ847" s="637">
        <f t="shared" si="735"/>
        <v>0</v>
      </c>
      <c r="BK847" s="642">
        <f t="shared" si="746"/>
        <v>65.126226415094337</v>
      </c>
    </row>
    <row r="848" spans="1:63" x14ac:dyDescent="0.25">
      <c r="A848" s="581">
        <v>40939</v>
      </c>
      <c r="B848" s="619">
        <v>1</v>
      </c>
      <c r="C848" s="582">
        <v>11</v>
      </c>
      <c r="D848" s="583" t="s">
        <v>355</v>
      </c>
      <c r="E848" s="583" t="s">
        <v>265</v>
      </c>
      <c r="F848" s="526">
        <v>3636.19</v>
      </c>
      <c r="G848" s="582">
        <v>58</v>
      </c>
      <c r="H848" s="582">
        <v>1</v>
      </c>
      <c r="I848" s="550">
        <v>0.73958333333333337</v>
      </c>
      <c r="J848" s="550">
        <v>0.73958333333333337</v>
      </c>
      <c r="K848" s="160">
        <v>0.74652777777777779</v>
      </c>
      <c r="L848" s="565">
        <f t="shared" si="751"/>
        <v>6.9444444444444198E-3</v>
      </c>
      <c r="M848" s="160">
        <v>0.77083333333333337</v>
      </c>
      <c r="N848" s="565">
        <f t="shared" si="752"/>
        <v>2.430555555555558E-2</v>
      </c>
      <c r="O848" s="160">
        <v>0.79166666666666663</v>
      </c>
      <c r="P848" s="565">
        <f t="shared" si="753"/>
        <v>2.0833333333333259E-2</v>
      </c>
      <c r="Q848" s="160">
        <v>0.79513888888888884</v>
      </c>
      <c r="R848" s="160">
        <v>0.81944444444444453</v>
      </c>
      <c r="S848" s="9">
        <f t="shared" si="709"/>
        <v>2.4305555555555691E-2</v>
      </c>
      <c r="T848" s="160">
        <v>0.79513888888888884</v>
      </c>
      <c r="U848" s="160">
        <v>0.81944444444444453</v>
      </c>
      <c r="V848" s="9">
        <f t="shared" si="733"/>
        <v>2.4305555555555691E-2</v>
      </c>
      <c r="W848" s="160">
        <v>0.82361111111111107</v>
      </c>
      <c r="X848" s="9">
        <f t="shared" si="743"/>
        <v>4.1666666666665408E-3</v>
      </c>
      <c r="Y848" s="160">
        <v>0.82500000000000007</v>
      </c>
      <c r="Z848" s="155">
        <f t="shared" si="693"/>
        <v>1.388888888888995E-3</v>
      </c>
      <c r="AA848" s="160">
        <v>0.94444444444444453</v>
      </c>
      <c r="AB848" s="565">
        <f t="shared" si="745"/>
        <v>0.11944444444444446</v>
      </c>
      <c r="AC848" s="160">
        <v>0.94444444444444453</v>
      </c>
      <c r="AD848" s="160">
        <v>0.94444444444444453</v>
      </c>
      <c r="AE848" s="9">
        <f t="shared" si="731"/>
        <v>0</v>
      </c>
      <c r="AF848" s="160">
        <v>0.95138888888888884</v>
      </c>
      <c r="AG848" s="160">
        <v>0.95486111111111116</v>
      </c>
      <c r="AH848" s="9">
        <f t="shared" si="754"/>
        <v>3.4722222222223209E-3</v>
      </c>
      <c r="AI848" s="154">
        <f t="shared" si="711"/>
        <v>0</v>
      </c>
      <c r="AJ848" s="154">
        <f t="shared" si="712"/>
        <v>5</v>
      </c>
      <c r="AK848" s="160">
        <v>0.95486111111111116</v>
      </c>
      <c r="AL848" s="160">
        <v>0.95833333333333337</v>
      </c>
      <c r="AM848" s="9">
        <f t="shared" si="736"/>
        <v>3.4722222222222099E-3</v>
      </c>
      <c r="AN848" s="568">
        <f t="shared" si="755"/>
        <v>0.21875</v>
      </c>
      <c r="AO848" s="10">
        <f t="shared" si="756"/>
        <v>5</v>
      </c>
      <c r="AP848" s="10">
        <f t="shared" si="757"/>
        <v>15</v>
      </c>
      <c r="AQ848" s="565">
        <f t="shared" ref="AQ848:AQ879" si="760">AB848-(AT848+AU848+AV848+AY848+BB848+BE848)</f>
        <v>4.7222222222222235E-2</v>
      </c>
      <c r="AR848" s="10">
        <f t="shared" si="732"/>
        <v>1</v>
      </c>
      <c r="AS848" s="10">
        <f t="shared" si="730"/>
        <v>8</v>
      </c>
      <c r="AT848" s="550">
        <v>0</v>
      </c>
      <c r="AU848" s="550">
        <v>6.2499999999999995E-3</v>
      </c>
      <c r="AV848" s="550">
        <v>0</v>
      </c>
      <c r="AW848" s="546">
        <f t="shared" si="744"/>
        <v>0</v>
      </c>
      <c r="AX848" s="546">
        <f t="shared" si="710"/>
        <v>0</v>
      </c>
      <c r="AY848" s="550">
        <v>0</v>
      </c>
      <c r="AZ848" s="546">
        <f t="shared" si="758"/>
        <v>0</v>
      </c>
      <c r="BA848" s="546">
        <f t="shared" si="759"/>
        <v>0</v>
      </c>
      <c r="BB848" s="550">
        <v>0</v>
      </c>
      <c r="BC848" s="546">
        <f t="shared" si="749"/>
        <v>0</v>
      </c>
      <c r="BD848" s="546">
        <f t="shared" si="750"/>
        <v>0</v>
      </c>
      <c r="BE848" s="550">
        <v>6.5972222222222224E-2</v>
      </c>
      <c r="BF848" s="546">
        <f t="shared" si="739"/>
        <v>1</v>
      </c>
      <c r="BG848" s="546">
        <f t="shared" si="740"/>
        <v>35</v>
      </c>
      <c r="BH848" s="550">
        <v>0</v>
      </c>
      <c r="BI848" s="637">
        <f t="shared" si="734"/>
        <v>0</v>
      </c>
      <c r="BJ848" s="637">
        <f t="shared" si="735"/>
        <v>0</v>
      </c>
      <c r="BK848" s="642">
        <f t="shared" si="746"/>
        <v>62.692931034482761</v>
      </c>
    </row>
    <row r="849" spans="1:63" x14ac:dyDescent="0.25">
      <c r="A849" s="581">
        <v>40939</v>
      </c>
      <c r="B849" s="619">
        <v>1</v>
      </c>
      <c r="C849" s="582">
        <v>40</v>
      </c>
      <c r="D849" s="583" t="s">
        <v>33</v>
      </c>
      <c r="E849" s="583" t="s">
        <v>251</v>
      </c>
      <c r="F849" s="526">
        <v>3614.65</v>
      </c>
      <c r="G849" s="582">
        <v>59</v>
      </c>
      <c r="H849" s="582">
        <v>0</v>
      </c>
      <c r="I849" s="550">
        <v>0.80902777777777779</v>
      </c>
      <c r="J849" s="550">
        <v>0.80902777777777779</v>
      </c>
      <c r="K849" s="160">
        <v>0.81597222222222221</v>
      </c>
      <c r="L849" s="565">
        <f t="shared" si="751"/>
        <v>6.9444444444444198E-3</v>
      </c>
      <c r="M849" s="160">
        <v>0.82291666666666663</v>
      </c>
      <c r="N849" s="565">
        <f t="shared" si="752"/>
        <v>6.9444444444444198E-3</v>
      </c>
      <c r="O849" s="160">
        <v>0.85069444444444453</v>
      </c>
      <c r="P849" s="565">
        <f t="shared" si="753"/>
        <v>2.7777777777777901E-2</v>
      </c>
      <c r="Q849" s="160">
        <v>0.85416666666666663</v>
      </c>
      <c r="R849" s="160">
        <v>0.88541666666666663</v>
      </c>
      <c r="S849" s="9">
        <f t="shared" si="709"/>
        <v>3.125E-2</v>
      </c>
      <c r="T849" s="160">
        <v>0.85416666666666663</v>
      </c>
      <c r="U849" s="160">
        <v>0.88541666666666663</v>
      </c>
      <c r="V849" s="9">
        <f t="shared" si="733"/>
        <v>3.125E-2</v>
      </c>
      <c r="W849" s="160">
        <v>1.0125</v>
      </c>
      <c r="X849" s="9">
        <f t="shared" si="743"/>
        <v>0.12708333333333333</v>
      </c>
      <c r="Y849" s="160">
        <v>1.0215277777777778</v>
      </c>
      <c r="Z849" s="155">
        <f t="shared" si="693"/>
        <v>9.0277777777778567E-3</v>
      </c>
      <c r="AA849" s="160">
        <v>1.125</v>
      </c>
      <c r="AB849" s="565">
        <f t="shared" si="745"/>
        <v>0.10347222222222219</v>
      </c>
      <c r="AC849" s="160">
        <v>1.125</v>
      </c>
      <c r="AD849" s="160">
        <v>1.125</v>
      </c>
      <c r="AE849" s="9">
        <f t="shared" si="731"/>
        <v>0</v>
      </c>
      <c r="AF849" s="160">
        <v>1.1319444444444444</v>
      </c>
      <c r="AG849" s="160">
        <v>1.1354166666666667</v>
      </c>
      <c r="AH849" s="9">
        <f t="shared" si="754"/>
        <v>3.4722222222223209E-3</v>
      </c>
      <c r="AI849" s="154">
        <f t="shared" si="711"/>
        <v>0</v>
      </c>
      <c r="AJ849" s="154">
        <f t="shared" si="712"/>
        <v>5</v>
      </c>
      <c r="AK849" s="160">
        <v>1.1354166666666667</v>
      </c>
      <c r="AL849" s="160">
        <v>1.1388888888888888</v>
      </c>
      <c r="AM849" s="9">
        <f t="shared" si="736"/>
        <v>3.4722222222220989E-3</v>
      </c>
      <c r="AN849" s="568">
        <f t="shared" si="755"/>
        <v>0.32986111111111105</v>
      </c>
      <c r="AO849" s="10">
        <f t="shared" si="756"/>
        <v>7</v>
      </c>
      <c r="AP849" s="10">
        <f t="shared" si="757"/>
        <v>55</v>
      </c>
      <c r="AQ849" s="565">
        <f t="shared" si="760"/>
        <v>5.069444444444441E-2</v>
      </c>
      <c r="AR849" s="10">
        <f t="shared" si="732"/>
        <v>1</v>
      </c>
      <c r="AS849" s="10">
        <f t="shared" si="730"/>
        <v>13</v>
      </c>
      <c r="AT849" s="550">
        <v>0</v>
      </c>
      <c r="AU849" s="550">
        <v>0</v>
      </c>
      <c r="AV849" s="550">
        <v>0</v>
      </c>
      <c r="AW849" s="546">
        <f t="shared" si="744"/>
        <v>0</v>
      </c>
      <c r="AX849" s="546">
        <f t="shared" si="710"/>
        <v>0</v>
      </c>
      <c r="AY849" s="550">
        <v>0</v>
      </c>
      <c r="AZ849" s="546">
        <f t="shared" si="758"/>
        <v>0</v>
      </c>
      <c r="BA849" s="546">
        <f t="shared" si="759"/>
        <v>0</v>
      </c>
      <c r="BB849" s="550">
        <v>0</v>
      </c>
      <c r="BC849" s="546">
        <f t="shared" si="749"/>
        <v>0</v>
      </c>
      <c r="BD849" s="546">
        <f t="shared" si="750"/>
        <v>0</v>
      </c>
      <c r="BE849" s="550">
        <v>5.2777777777777778E-2</v>
      </c>
      <c r="BF849" s="546">
        <f t="shared" si="739"/>
        <v>1</v>
      </c>
      <c r="BG849" s="546">
        <f t="shared" si="740"/>
        <v>16</v>
      </c>
      <c r="BH849" s="550">
        <v>3.472222222222222E-3</v>
      </c>
      <c r="BI849" s="637">
        <f t="shared" si="734"/>
        <v>0</v>
      </c>
      <c r="BJ849" s="637">
        <f t="shared" si="735"/>
        <v>5</v>
      </c>
      <c r="BK849" s="642">
        <f t="shared" si="746"/>
        <v>61.26525423728814</v>
      </c>
    </row>
    <row r="850" spans="1:63" x14ac:dyDescent="0.25">
      <c r="A850" s="620">
        <v>40940</v>
      </c>
      <c r="B850" s="621">
        <v>2</v>
      </c>
      <c r="C850" s="622">
        <v>1</v>
      </c>
      <c r="D850" s="623" t="s">
        <v>524</v>
      </c>
      <c r="E850" s="623" t="s">
        <v>276</v>
      </c>
      <c r="F850" s="537">
        <v>3765.05</v>
      </c>
      <c r="G850" s="622">
        <v>59</v>
      </c>
      <c r="H850" s="622">
        <v>0</v>
      </c>
      <c r="I850" s="561">
        <v>0.80208333333333337</v>
      </c>
      <c r="J850" s="561">
        <v>0.80208333333333337</v>
      </c>
      <c r="K850" s="477">
        <v>0.80555555555555547</v>
      </c>
      <c r="L850" s="565">
        <f t="shared" si="751"/>
        <v>3.4722222222220989E-3</v>
      </c>
      <c r="M850" s="477">
        <v>0.8125</v>
      </c>
      <c r="N850" s="565">
        <f t="shared" si="752"/>
        <v>6.9444444444445308E-3</v>
      </c>
      <c r="O850" s="477">
        <v>0.82638888888888884</v>
      </c>
      <c r="P850" s="565">
        <f t="shared" si="753"/>
        <v>1.388888888888884E-2</v>
      </c>
      <c r="Q850" s="477">
        <v>0.83333333333333337</v>
      </c>
      <c r="R850" s="477">
        <v>0.87152777777777779</v>
      </c>
      <c r="S850" s="9">
        <f t="shared" si="709"/>
        <v>3.819444444444442E-2</v>
      </c>
      <c r="T850" s="477">
        <v>0.83333333333333337</v>
      </c>
      <c r="U850" s="477">
        <v>0.87152777777777779</v>
      </c>
      <c r="V850" s="9">
        <f t="shared" si="733"/>
        <v>3.819444444444442E-2</v>
      </c>
      <c r="W850" s="477">
        <v>0.875</v>
      </c>
      <c r="X850" s="9">
        <f t="shared" si="743"/>
        <v>3.4722222222222099E-3</v>
      </c>
      <c r="Y850" s="477">
        <v>0.88611111111111107</v>
      </c>
      <c r="Z850" s="155">
        <f t="shared" si="693"/>
        <v>1.1111111111111072E-2</v>
      </c>
      <c r="AA850" s="477">
        <v>0.99722222222222223</v>
      </c>
      <c r="AB850" s="565">
        <f t="shared" si="745"/>
        <v>0.11111111111111116</v>
      </c>
      <c r="AC850" s="477">
        <v>0.99722222222222223</v>
      </c>
      <c r="AD850" s="477">
        <v>0.99722222222222223</v>
      </c>
      <c r="AE850" s="9">
        <f t="shared" si="731"/>
        <v>0</v>
      </c>
      <c r="AF850" s="477">
        <v>1.0034722222222221</v>
      </c>
      <c r="AG850" s="477">
        <v>1.0069444444444444</v>
      </c>
      <c r="AH850" s="9">
        <f t="shared" si="754"/>
        <v>3.4722222222223209E-3</v>
      </c>
      <c r="AI850" s="154">
        <f t="shared" si="711"/>
        <v>0</v>
      </c>
      <c r="AJ850" s="154">
        <f t="shared" si="712"/>
        <v>5</v>
      </c>
      <c r="AK850" s="477">
        <v>1.0069444444444444</v>
      </c>
      <c r="AL850" s="477">
        <v>1.0104166666666667</v>
      </c>
      <c r="AM850" s="9">
        <f t="shared" si="736"/>
        <v>3.4722222222223209E-3</v>
      </c>
      <c r="AN850" s="568">
        <f t="shared" si="755"/>
        <v>0.20833333333333337</v>
      </c>
      <c r="AO850" s="10">
        <f t="shared" si="756"/>
        <v>5</v>
      </c>
      <c r="AP850" s="10">
        <f t="shared" si="757"/>
        <v>0</v>
      </c>
      <c r="AQ850" s="565">
        <f t="shared" si="760"/>
        <v>3.1944444444444497E-2</v>
      </c>
      <c r="AR850" s="10">
        <f t="shared" si="732"/>
        <v>0</v>
      </c>
      <c r="AS850" s="10">
        <f t="shared" si="730"/>
        <v>46</v>
      </c>
      <c r="AT850" s="561">
        <v>0</v>
      </c>
      <c r="AU850" s="561">
        <v>0</v>
      </c>
      <c r="AV850" s="561">
        <v>0</v>
      </c>
      <c r="AW850" s="546">
        <f t="shared" si="744"/>
        <v>0</v>
      </c>
      <c r="AX850" s="546">
        <f t="shared" si="710"/>
        <v>0</v>
      </c>
      <c r="AY850" s="561">
        <v>0</v>
      </c>
      <c r="AZ850" s="546">
        <f t="shared" si="758"/>
        <v>0</v>
      </c>
      <c r="BA850" s="546">
        <f t="shared" si="759"/>
        <v>0</v>
      </c>
      <c r="BB850" s="561">
        <v>0</v>
      </c>
      <c r="BC850" s="546">
        <f t="shared" si="749"/>
        <v>0</v>
      </c>
      <c r="BD850" s="546">
        <f t="shared" si="750"/>
        <v>0</v>
      </c>
      <c r="BE850" s="561">
        <v>7.9166666666666663E-2</v>
      </c>
      <c r="BF850" s="546">
        <f t="shared" si="739"/>
        <v>1</v>
      </c>
      <c r="BG850" s="546">
        <f t="shared" si="740"/>
        <v>54</v>
      </c>
      <c r="BH850" s="561">
        <v>0</v>
      </c>
      <c r="BI850" s="637">
        <f t="shared" si="734"/>
        <v>0</v>
      </c>
      <c r="BJ850" s="637">
        <f t="shared" si="735"/>
        <v>0</v>
      </c>
      <c r="BK850" s="642">
        <f t="shared" si="746"/>
        <v>63.81440677966102</v>
      </c>
    </row>
    <row r="851" spans="1:63" ht="30" x14ac:dyDescent="0.25">
      <c r="A851" s="620">
        <v>40940</v>
      </c>
      <c r="B851" s="621">
        <v>2</v>
      </c>
      <c r="C851" s="622">
        <v>1</v>
      </c>
      <c r="D851" s="623" t="s">
        <v>298</v>
      </c>
      <c r="E851" s="623" t="s">
        <v>625</v>
      </c>
      <c r="F851" s="537">
        <v>3529.75</v>
      </c>
      <c r="G851" s="622">
        <v>55</v>
      </c>
      <c r="H851" s="622">
        <v>4</v>
      </c>
      <c r="I851" s="561">
        <v>2.0833333333333332E-2</v>
      </c>
      <c r="J851" s="561">
        <v>2.0833333333333332E-2</v>
      </c>
      <c r="K851" s="477">
        <v>2.7777777777777776E-2</v>
      </c>
      <c r="L851" s="565">
        <f t="shared" si="751"/>
        <v>6.9444444444444441E-3</v>
      </c>
      <c r="M851" s="477">
        <v>3.4722222222222224E-2</v>
      </c>
      <c r="N851" s="565">
        <f t="shared" si="752"/>
        <v>6.9444444444444475E-3</v>
      </c>
      <c r="O851" s="477">
        <v>5.2083333333333336E-2</v>
      </c>
      <c r="P851" s="565">
        <f t="shared" si="753"/>
        <v>1.7361111111111112E-2</v>
      </c>
      <c r="Q851" s="477">
        <v>5.5555555555555552E-2</v>
      </c>
      <c r="R851" s="477">
        <v>8.6805555555555566E-2</v>
      </c>
      <c r="S851" s="9">
        <f t="shared" si="709"/>
        <v>3.1250000000000014E-2</v>
      </c>
      <c r="T851" s="477">
        <v>5.5555555555555552E-2</v>
      </c>
      <c r="U851" s="477">
        <v>8.6805555555555566E-2</v>
      </c>
      <c r="V851" s="9">
        <f t="shared" si="733"/>
        <v>3.1250000000000014E-2</v>
      </c>
      <c r="W851" s="477">
        <v>7.6388888888888895E-2</v>
      </c>
      <c r="X851" s="9">
        <f t="shared" si="743"/>
        <v>-1.0416666666666671E-2</v>
      </c>
      <c r="Y851" s="477">
        <v>7.8472222222222221E-2</v>
      </c>
      <c r="Z851" s="155">
        <f t="shared" si="693"/>
        <v>2.0833333333333259E-3</v>
      </c>
      <c r="AA851" s="477">
        <v>0.16250000000000001</v>
      </c>
      <c r="AB851" s="565">
        <f t="shared" si="745"/>
        <v>8.4027777777777785E-2</v>
      </c>
      <c r="AC851" s="477">
        <v>0.16250000000000001</v>
      </c>
      <c r="AD851" s="477">
        <v>0.16250000000000001</v>
      </c>
      <c r="AE851" s="9">
        <f t="shared" si="731"/>
        <v>0</v>
      </c>
      <c r="AF851" s="477">
        <v>0.17361111111111113</v>
      </c>
      <c r="AG851" s="477">
        <v>0.18055555555555555</v>
      </c>
      <c r="AH851" s="9">
        <f t="shared" si="754"/>
        <v>6.9444444444444198E-3</v>
      </c>
      <c r="AI851" s="154">
        <f t="shared" si="711"/>
        <v>0</v>
      </c>
      <c r="AJ851" s="154">
        <f t="shared" si="712"/>
        <v>10</v>
      </c>
      <c r="AK851" s="477">
        <v>0.18055555555555555</v>
      </c>
      <c r="AL851" s="477">
        <v>0.1875</v>
      </c>
      <c r="AM851" s="9">
        <f t="shared" si="736"/>
        <v>6.9444444444444475E-3</v>
      </c>
      <c r="AN851" s="568">
        <f t="shared" si="755"/>
        <v>0.16666666666666666</v>
      </c>
      <c r="AO851" s="10">
        <f t="shared" si="756"/>
        <v>4</v>
      </c>
      <c r="AP851" s="10">
        <f t="shared" si="757"/>
        <v>0</v>
      </c>
      <c r="AQ851" s="565">
        <f t="shared" si="760"/>
        <v>5.0694444444444452E-2</v>
      </c>
      <c r="AR851" s="10">
        <f t="shared" si="732"/>
        <v>1</v>
      </c>
      <c r="AS851" s="10">
        <f t="shared" si="730"/>
        <v>13</v>
      </c>
      <c r="AT851" s="561">
        <v>0</v>
      </c>
      <c r="AU851" s="561">
        <v>0</v>
      </c>
      <c r="AV851" s="561">
        <v>0</v>
      </c>
      <c r="AW851" s="546">
        <f t="shared" si="744"/>
        <v>0</v>
      </c>
      <c r="AX851" s="546">
        <f t="shared" si="710"/>
        <v>0</v>
      </c>
      <c r="AY851" s="561">
        <v>0</v>
      </c>
      <c r="AZ851" s="546">
        <f t="shared" si="758"/>
        <v>0</v>
      </c>
      <c r="BA851" s="546">
        <f t="shared" si="759"/>
        <v>0</v>
      </c>
      <c r="BB851" s="561">
        <v>0</v>
      </c>
      <c r="BC851" s="546">
        <f t="shared" si="749"/>
        <v>0</v>
      </c>
      <c r="BD851" s="546">
        <f t="shared" si="750"/>
        <v>0</v>
      </c>
      <c r="BE851" s="561">
        <v>3.3333333333333333E-2</v>
      </c>
      <c r="BF851" s="546">
        <f t="shared" si="739"/>
        <v>0</v>
      </c>
      <c r="BG851" s="546">
        <f t="shared" si="740"/>
        <v>48</v>
      </c>
      <c r="BH851" s="561">
        <v>0</v>
      </c>
      <c r="BI851" s="637">
        <f t="shared" si="734"/>
        <v>0</v>
      </c>
      <c r="BJ851" s="637">
        <f t="shared" si="735"/>
        <v>0</v>
      </c>
      <c r="BK851" s="642">
        <f t="shared" si="746"/>
        <v>64.177272727272722</v>
      </c>
    </row>
    <row r="852" spans="1:63" x14ac:dyDescent="0.25">
      <c r="A852" s="620">
        <v>40941</v>
      </c>
      <c r="B852" s="621">
        <v>2</v>
      </c>
      <c r="C852" s="622">
        <v>2</v>
      </c>
      <c r="D852" s="623" t="s">
        <v>33</v>
      </c>
      <c r="E852" s="623" t="s">
        <v>574</v>
      </c>
      <c r="F852" s="537">
        <v>3287.53</v>
      </c>
      <c r="G852" s="622">
        <v>52</v>
      </c>
      <c r="H852" s="622">
        <v>7</v>
      </c>
      <c r="I852" s="561">
        <v>0.67708333333333337</v>
      </c>
      <c r="J852" s="561">
        <v>0.67708333333333337</v>
      </c>
      <c r="K852" s="477">
        <v>0.68402777777777779</v>
      </c>
      <c r="L852" s="565">
        <f t="shared" si="751"/>
        <v>6.9444444444444198E-3</v>
      </c>
      <c r="M852" s="477">
        <v>0.6875</v>
      </c>
      <c r="N852" s="565">
        <f t="shared" si="752"/>
        <v>3.4722222222222099E-3</v>
      </c>
      <c r="O852" s="477">
        <v>0.69791666666666663</v>
      </c>
      <c r="P852" s="565">
        <f t="shared" si="753"/>
        <v>1.041666666666663E-2</v>
      </c>
      <c r="Q852" s="477">
        <v>0.70138888888888884</v>
      </c>
      <c r="R852" s="477">
        <v>0.72222222222222221</v>
      </c>
      <c r="S852" s="9">
        <f t="shared" si="709"/>
        <v>2.083333333333337E-2</v>
      </c>
      <c r="T852" s="477">
        <v>0.70138888888888884</v>
      </c>
      <c r="U852" s="477">
        <v>0.72222222222222221</v>
      </c>
      <c r="V852" s="9">
        <f t="shared" si="733"/>
        <v>2.083333333333337E-2</v>
      </c>
      <c r="W852" s="477">
        <v>0.70138888888888884</v>
      </c>
      <c r="X852" s="9">
        <f t="shared" si="743"/>
        <v>-2.083333333333337E-2</v>
      </c>
      <c r="Y852" s="477">
        <v>0.72291666666666676</v>
      </c>
      <c r="Z852" s="155">
        <f t="shared" ref="Z852:Z915" si="761">Y852-W852</f>
        <v>2.1527777777777923E-2</v>
      </c>
      <c r="AA852" s="477">
        <v>0.82500000000000007</v>
      </c>
      <c r="AB852" s="565">
        <f t="shared" si="745"/>
        <v>0.1020833333333333</v>
      </c>
      <c r="AC852" s="477">
        <v>0.82500000000000007</v>
      </c>
      <c r="AD852" s="477">
        <v>0.82500000000000007</v>
      </c>
      <c r="AE852" s="9">
        <f t="shared" si="731"/>
        <v>0</v>
      </c>
      <c r="AF852" s="477">
        <v>0.83680555555555547</v>
      </c>
      <c r="AG852" s="477">
        <v>0.84027777777777779</v>
      </c>
      <c r="AH852" s="9">
        <f t="shared" si="754"/>
        <v>3.4722222222223209E-3</v>
      </c>
      <c r="AI852" s="154">
        <f t="shared" si="711"/>
        <v>0</v>
      </c>
      <c r="AJ852" s="154">
        <f t="shared" si="712"/>
        <v>5</v>
      </c>
      <c r="AK852" s="477">
        <v>0.84027777777777779</v>
      </c>
      <c r="AL852" s="477">
        <v>0.84375</v>
      </c>
      <c r="AM852" s="9">
        <f t="shared" si="736"/>
        <v>3.4722222222222099E-3</v>
      </c>
      <c r="AN852" s="568">
        <f t="shared" si="755"/>
        <v>0.16666666666666663</v>
      </c>
      <c r="AO852" s="10">
        <f t="shared" si="756"/>
        <v>4</v>
      </c>
      <c r="AP852" s="10">
        <f t="shared" si="757"/>
        <v>0</v>
      </c>
      <c r="AQ852" s="565">
        <f t="shared" si="760"/>
        <v>6.736111111111108E-2</v>
      </c>
      <c r="AR852" s="10">
        <f t="shared" si="732"/>
        <v>1</v>
      </c>
      <c r="AS852" s="10">
        <f t="shared" si="730"/>
        <v>37</v>
      </c>
      <c r="AT852" s="561">
        <v>0</v>
      </c>
      <c r="AU852" s="561">
        <v>6.9444444444444441E-3</v>
      </c>
      <c r="AV852" s="561">
        <v>6.9444444444444441E-3</v>
      </c>
      <c r="AW852" s="546">
        <f t="shared" si="744"/>
        <v>0</v>
      </c>
      <c r="AX852" s="546">
        <f t="shared" si="710"/>
        <v>10</v>
      </c>
      <c r="AY852" s="561">
        <v>0</v>
      </c>
      <c r="AZ852" s="546">
        <f t="shared" si="758"/>
        <v>0</v>
      </c>
      <c r="BA852" s="546">
        <f t="shared" si="759"/>
        <v>0</v>
      </c>
      <c r="BB852" s="561">
        <v>0</v>
      </c>
      <c r="BC852" s="546">
        <f t="shared" si="749"/>
        <v>0</v>
      </c>
      <c r="BD852" s="546">
        <f t="shared" si="750"/>
        <v>0</v>
      </c>
      <c r="BE852" s="561">
        <v>2.0833333333333332E-2</v>
      </c>
      <c r="BF852" s="546">
        <f t="shared" si="739"/>
        <v>0</v>
      </c>
      <c r="BG852" s="546">
        <f t="shared" si="740"/>
        <v>30</v>
      </c>
      <c r="BH852" s="561">
        <v>0</v>
      </c>
      <c r="BI852" s="637">
        <f t="shared" si="734"/>
        <v>0</v>
      </c>
      <c r="BJ852" s="637">
        <f t="shared" si="735"/>
        <v>0</v>
      </c>
      <c r="BK852" s="642">
        <f t="shared" si="746"/>
        <v>63.221730769230774</v>
      </c>
    </row>
    <row r="853" spans="1:63" ht="30" x14ac:dyDescent="0.25">
      <c r="A853" s="620">
        <v>40941</v>
      </c>
      <c r="B853" s="621">
        <v>2</v>
      </c>
      <c r="C853" s="622">
        <v>1</v>
      </c>
      <c r="D853" s="623" t="s">
        <v>309</v>
      </c>
      <c r="E853" s="623" t="s">
        <v>629</v>
      </c>
      <c r="F853" s="537">
        <v>3658.2</v>
      </c>
      <c r="G853" s="622">
        <v>59</v>
      </c>
      <c r="H853" s="622">
        <v>0</v>
      </c>
      <c r="I853" s="561">
        <v>0.69791666666666663</v>
      </c>
      <c r="J853" s="561">
        <v>0.69791666666666663</v>
      </c>
      <c r="K853" s="477">
        <v>0.70138888888888884</v>
      </c>
      <c r="L853" s="565">
        <f t="shared" si="751"/>
        <v>3.4722222222222099E-3</v>
      </c>
      <c r="M853" s="477">
        <v>0.71527777777777779</v>
      </c>
      <c r="N853" s="565">
        <f t="shared" si="752"/>
        <v>1.3888888888888951E-2</v>
      </c>
      <c r="O853" s="477">
        <v>0.72916666666666663</v>
      </c>
      <c r="P853" s="565">
        <f t="shared" si="753"/>
        <v>1.388888888888884E-2</v>
      </c>
      <c r="Q853" s="477">
        <v>0.73263888888888884</v>
      </c>
      <c r="R853" s="477">
        <v>0.74305555555555547</v>
      </c>
      <c r="S853" s="9">
        <f t="shared" si="709"/>
        <v>1.041666666666663E-2</v>
      </c>
      <c r="T853" s="477">
        <v>0.73263888888888884</v>
      </c>
      <c r="U853" s="477">
        <v>0.74305555555555547</v>
      </c>
      <c r="V853" s="9">
        <f t="shared" si="733"/>
        <v>1.041666666666663E-2</v>
      </c>
      <c r="W853" s="477">
        <v>0.74652777777777779</v>
      </c>
      <c r="X853" s="9">
        <f t="shared" si="743"/>
        <v>3.4722222222223209E-3</v>
      </c>
      <c r="Y853" s="477">
        <v>0.7729166666666667</v>
      </c>
      <c r="Z853" s="155">
        <f t="shared" si="761"/>
        <v>2.6388888888888906E-2</v>
      </c>
      <c r="AA853" s="477">
        <v>0.88611111111111107</v>
      </c>
      <c r="AB853" s="565">
        <f t="shared" si="745"/>
        <v>0.11319444444444438</v>
      </c>
      <c r="AC853" s="477">
        <v>0.88611111111111107</v>
      </c>
      <c r="AD853" s="477">
        <v>0.88611111111111107</v>
      </c>
      <c r="AE853" s="9">
        <f t="shared" si="731"/>
        <v>0</v>
      </c>
      <c r="AF853" s="477">
        <v>0.89583333333333337</v>
      </c>
      <c r="AG853" s="477">
        <v>0.89930555555555547</v>
      </c>
      <c r="AH853" s="9">
        <f t="shared" si="754"/>
        <v>3.4722222222220989E-3</v>
      </c>
      <c r="AI853" s="154">
        <f t="shared" si="711"/>
        <v>0</v>
      </c>
      <c r="AJ853" s="154">
        <f t="shared" si="712"/>
        <v>5</v>
      </c>
      <c r="AK853" s="477">
        <v>0.89930555555555547</v>
      </c>
      <c r="AL853" s="477">
        <v>0.90277777777777779</v>
      </c>
      <c r="AM853" s="9">
        <f t="shared" si="736"/>
        <v>3.4722222222223209E-3</v>
      </c>
      <c r="AN853" s="568">
        <f t="shared" si="755"/>
        <v>0.20486111111111116</v>
      </c>
      <c r="AO853" s="10">
        <f t="shared" si="756"/>
        <v>4</v>
      </c>
      <c r="AP853" s="10">
        <f t="shared" si="757"/>
        <v>55</v>
      </c>
      <c r="AQ853" s="565">
        <f t="shared" si="760"/>
        <v>3.4722222222222154E-2</v>
      </c>
      <c r="AR853" s="10">
        <f t="shared" si="732"/>
        <v>0</v>
      </c>
      <c r="AS853" s="10">
        <f t="shared" si="730"/>
        <v>50</v>
      </c>
      <c r="AT853" s="561">
        <v>0</v>
      </c>
      <c r="AU853" s="561">
        <v>0</v>
      </c>
      <c r="AV853" s="561">
        <v>4.8611111111111112E-3</v>
      </c>
      <c r="AW853" s="546">
        <f t="shared" si="744"/>
        <v>0</v>
      </c>
      <c r="AX853" s="546">
        <f t="shared" si="710"/>
        <v>7</v>
      </c>
      <c r="AY853" s="561">
        <v>0</v>
      </c>
      <c r="AZ853" s="546">
        <f t="shared" si="758"/>
        <v>0</v>
      </c>
      <c r="BA853" s="546">
        <f t="shared" si="759"/>
        <v>0</v>
      </c>
      <c r="BB853" s="561">
        <v>0</v>
      </c>
      <c r="BC853" s="546">
        <f t="shared" si="749"/>
        <v>0</v>
      </c>
      <c r="BD853" s="546">
        <f t="shared" si="750"/>
        <v>0</v>
      </c>
      <c r="BE853" s="561">
        <v>7.3611111111111113E-2</v>
      </c>
      <c r="BF853" s="546">
        <f t="shared" si="739"/>
        <v>1</v>
      </c>
      <c r="BG853" s="546">
        <f t="shared" si="740"/>
        <v>46</v>
      </c>
      <c r="BH853" s="561">
        <v>0</v>
      </c>
      <c r="BI853" s="637">
        <f t="shared" si="734"/>
        <v>0</v>
      </c>
      <c r="BJ853" s="637">
        <f t="shared" si="735"/>
        <v>0</v>
      </c>
      <c r="BK853" s="642">
        <f t="shared" si="746"/>
        <v>62.003389830508475</v>
      </c>
    </row>
    <row r="854" spans="1:63" x14ac:dyDescent="0.25">
      <c r="A854" s="620">
        <v>40941</v>
      </c>
      <c r="B854" s="621">
        <v>2</v>
      </c>
      <c r="C854" s="622">
        <v>1</v>
      </c>
      <c r="D854" s="623" t="s">
        <v>453</v>
      </c>
      <c r="E854" s="623" t="s">
        <v>276</v>
      </c>
      <c r="F854" s="537">
        <v>3460.29</v>
      </c>
      <c r="G854" s="622">
        <v>57</v>
      </c>
      <c r="H854" s="622">
        <v>2</v>
      </c>
      <c r="I854" s="561">
        <v>0.75</v>
      </c>
      <c r="J854" s="561">
        <v>0.75</v>
      </c>
      <c r="K854" s="477">
        <v>0.75347222222222221</v>
      </c>
      <c r="L854" s="565">
        <f t="shared" si="751"/>
        <v>3.4722222222222099E-3</v>
      </c>
      <c r="M854" s="477">
        <v>0.76388888888888884</v>
      </c>
      <c r="N854" s="565">
        <f t="shared" si="752"/>
        <v>1.041666666666663E-2</v>
      </c>
      <c r="O854" s="477">
        <v>0.88541666666666663</v>
      </c>
      <c r="P854" s="565">
        <f t="shared" si="753"/>
        <v>0.12152777777777779</v>
      </c>
      <c r="Q854" s="477">
        <v>0.88888888888888884</v>
      </c>
      <c r="R854" s="477">
        <v>0.93055555555555547</v>
      </c>
      <c r="S854" s="9">
        <f t="shared" si="709"/>
        <v>4.166666666666663E-2</v>
      </c>
      <c r="T854" s="477">
        <v>0.88888888888888884</v>
      </c>
      <c r="U854" s="477">
        <v>0.93055555555555547</v>
      </c>
      <c r="V854" s="9">
        <f t="shared" si="733"/>
        <v>4.166666666666663E-2</v>
      </c>
      <c r="W854" s="477">
        <v>0.93472222222222223</v>
      </c>
      <c r="X854" s="9">
        <f t="shared" si="743"/>
        <v>4.1666666666667629E-3</v>
      </c>
      <c r="Y854" s="477">
        <v>0.93541666666666667</v>
      </c>
      <c r="Z854" s="155">
        <f t="shared" si="761"/>
        <v>6.9444444444444198E-4</v>
      </c>
      <c r="AA854" s="477">
        <v>1.0083333333333333</v>
      </c>
      <c r="AB854" s="565">
        <f t="shared" si="745"/>
        <v>7.291666666666663E-2</v>
      </c>
      <c r="AC854" s="477">
        <v>1.0083333333333333</v>
      </c>
      <c r="AD854" s="477">
        <v>1.0083333333333333</v>
      </c>
      <c r="AE854" s="9">
        <f t="shared" si="731"/>
        <v>0</v>
      </c>
      <c r="AF854" s="477">
        <v>1.0138888888888888</v>
      </c>
      <c r="AG854" s="477">
        <v>1.0173611111111112</v>
      </c>
      <c r="AH854" s="9">
        <f t="shared" si="754"/>
        <v>3.4722222222223209E-3</v>
      </c>
      <c r="AI854" s="154">
        <f t="shared" si="711"/>
        <v>0</v>
      </c>
      <c r="AJ854" s="154">
        <f t="shared" si="712"/>
        <v>5</v>
      </c>
      <c r="AK854" s="477">
        <v>1.0173611111111112</v>
      </c>
      <c r="AL854" s="477">
        <v>1.0208333333333333</v>
      </c>
      <c r="AM854" s="9">
        <f t="shared" si="736"/>
        <v>3.4722222222220989E-3</v>
      </c>
      <c r="AN854" s="568">
        <f t="shared" si="755"/>
        <v>0.27083333333333326</v>
      </c>
      <c r="AO854" s="10">
        <f t="shared" si="756"/>
        <v>6</v>
      </c>
      <c r="AP854" s="10">
        <f t="shared" si="757"/>
        <v>30</v>
      </c>
      <c r="AQ854" s="565">
        <f t="shared" si="760"/>
        <v>6.2499999999999965E-2</v>
      </c>
      <c r="AR854" s="10">
        <f t="shared" si="732"/>
        <v>1</v>
      </c>
      <c r="AS854" s="10">
        <f t="shared" si="730"/>
        <v>30</v>
      </c>
      <c r="AT854" s="561">
        <v>0</v>
      </c>
      <c r="AU854" s="561">
        <v>0</v>
      </c>
      <c r="AV854" s="561">
        <v>0</v>
      </c>
      <c r="AW854" s="546">
        <f t="shared" si="744"/>
        <v>0</v>
      </c>
      <c r="AX854" s="546">
        <f t="shared" si="710"/>
        <v>0</v>
      </c>
      <c r="AY854" s="561">
        <v>0</v>
      </c>
      <c r="AZ854" s="546">
        <f t="shared" si="758"/>
        <v>0</v>
      </c>
      <c r="BA854" s="546">
        <f t="shared" si="759"/>
        <v>0</v>
      </c>
      <c r="BB854" s="561">
        <v>0</v>
      </c>
      <c r="BC854" s="546">
        <f t="shared" si="749"/>
        <v>0</v>
      </c>
      <c r="BD854" s="546">
        <f t="shared" si="750"/>
        <v>0</v>
      </c>
      <c r="BE854" s="561">
        <v>1.0416666666666666E-2</v>
      </c>
      <c r="BF854" s="546">
        <f t="shared" si="739"/>
        <v>0</v>
      </c>
      <c r="BG854" s="546">
        <f t="shared" si="740"/>
        <v>15</v>
      </c>
      <c r="BH854" s="561">
        <v>0</v>
      </c>
      <c r="BI854" s="637">
        <f t="shared" si="734"/>
        <v>0</v>
      </c>
      <c r="BJ854" s="637">
        <f t="shared" si="735"/>
        <v>0</v>
      </c>
      <c r="BK854" s="642">
        <f t="shared" si="746"/>
        <v>60.706842105263156</v>
      </c>
    </row>
    <row r="855" spans="1:63" x14ac:dyDescent="0.25">
      <c r="A855" s="620">
        <v>40941</v>
      </c>
      <c r="B855" s="621">
        <v>2</v>
      </c>
      <c r="C855" s="622">
        <v>1</v>
      </c>
      <c r="D855" s="623" t="s">
        <v>271</v>
      </c>
      <c r="E855" s="623" t="s">
        <v>265</v>
      </c>
      <c r="F855" s="537">
        <v>3838.54</v>
      </c>
      <c r="G855" s="622">
        <v>59</v>
      </c>
      <c r="H855" s="622">
        <v>0</v>
      </c>
      <c r="I855" s="561">
        <v>0.875</v>
      </c>
      <c r="J855" s="561">
        <v>0.875</v>
      </c>
      <c r="K855" s="477">
        <v>0.88194444444444453</v>
      </c>
      <c r="L855" s="565">
        <f t="shared" si="751"/>
        <v>6.9444444444445308E-3</v>
      </c>
      <c r="M855" s="477">
        <v>0.89583333333333337</v>
      </c>
      <c r="N855" s="565">
        <f t="shared" si="752"/>
        <v>1.388888888888884E-2</v>
      </c>
      <c r="O855" s="477">
        <v>0.92708333333333337</v>
      </c>
      <c r="P855" s="565">
        <f t="shared" si="753"/>
        <v>3.125E-2</v>
      </c>
      <c r="Q855" s="477">
        <v>0.93055555555555547</v>
      </c>
      <c r="R855" s="477">
        <v>0.97916666666666663</v>
      </c>
      <c r="S855" s="9">
        <f t="shared" si="709"/>
        <v>4.861111111111116E-2</v>
      </c>
      <c r="T855" s="477">
        <v>0.93055555555555547</v>
      </c>
      <c r="U855" s="477">
        <v>0.97916666666666663</v>
      </c>
      <c r="V855" s="9">
        <f t="shared" si="733"/>
        <v>4.861111111111116E-2</v>
      </c>
      <c r="W855" s="477">
        <v>1.0541666666666667</v>
      </c>
      <c r="X855" s="9">
        <f t="shared" si="743"/>
        <v>7.5000000000000067E-2</v>
      </c>
      <c r="Y855" s="477">
        <v>1.054861111111111</v>
      </c>
      <c r="Z855" s="155">
        <f t="shared" si="761"/>
        <v>6.9444444444433095E-4</v>
      </c>
      <c r="AA855" s="477">
        <v>1.1291666666666667</v>
      </c>
      <c r="AB855" s="565">
        <f t="shared" si="745"/>
        <v>7.4305555555555625E-2</v>
      </c>
      <c r="AC855" s="477">
        <v>1.1291666666666667</v>
      </c>
      <c r="AD855" s="477">
        <v>1.1291666666666667</v>
      </c>
      <c r="AE855" s="9">
        <f t="shared" si="731"/>
        <v>0</v>
      </c>
      <c r="AF855" s="477">
        <v>1.1388888888888888</v>
      </c>
      <c r="AG855" s="477">
        <v>1.1423611111111112</v>
      </c>
      <c r="AH855" s="9">
        <f t="shared" si="754"/>
        <v>3.4722222222223209E-3</v>
      </c>
      <c r="AI855" s="154">
        <f t="shared" si="711"/>
        <v>0</v>
      </c>
      <c r="AJ855" s="154">
        <f t="shared" si="712"/>
        <v>5</v>
      </c>
      <c r="AK855" s="477">
        <v>1.1423611111111112</v>
      </c>
      <c r="AL855" s="477">
        <v>1.1458333333333333</v>
      </c>
      <c r="AM855" s="9">
        <f t="shared" si="736"/>
        <v>3.4722222222220989E-3</v>
      </c>
      <c r="AN855" s="568">
        <f t="shared" si="755"/>
        <v>0.27083333333333326</v>
      </c>
      <c r="AO855" s="10">
        <f t="shared" si="756"/>
        <v>6</v>
      </c>
      <c r="AP855" s="10">
        <f t="shared" si="757"/>
        <v>30</v>
      </c>
      <c r="AQ855" s="565">
        <f t="shared" si="760"/>
        <v>3.819444444444451E-2</v>
      </c>
      <c r="AR855" s="10">
        <f t="shared" si="732"/>
        <v>0</v>
      </c>
      <c r="AS855" s="10">
        <f t="shared" si="730"/>
        <v>55</v>
      </c>
      <c r="AT855" s="561">
        <v>0</v>
      </c>
      <c r="AU855" s="561">
        <v>0</v>
      </c>
      <c r="AV855" s="561">
        <v>0</v>
      </c>
      <c r="AW855" s="546">
        <f t="shared" si="744"/>
        <v>0</v>
      </c>
      <c r="AX855" s="546">
        <f t="shared" si="710"/>
        <v>0</v>
      </c>
      <c r="AY855" s="561">
        <v>0</v>
      </c>
      <c r="AZ855" s="546">
        <f t="shared" si="758"/>
        <v>0</v>
      </c>
      <c r="BA855" s="546">
        <f t="shared" si="759"/>
        <v>0</v>
      </c>
      <c r="BB855" s="561">
        <v>0</v>
      </c>
      <c r="BC855" s="546">
        <f t="shared" si="749"/>
        <v>0</v>
      </c>
      <c r="BD855" s="546">
        <f t="shared" si="750"/>
        <v>0</v>
      </c>
      <c r="BE855" s="561">
        <v>3.6111111111111115E-2</v>
      </c>
      <c r="BF855" s="546">
        <f t="shared" si="739"/>
        <v>0</v>
      </c>
      <c r="BG855" s="546">
        <f t="shared" si="740"/>
        <v>52</v>
      </c>
      <c r="BH855" s="561">
        <v>0</v>
      </c>
      <c r="BI855" s="637">
        <f t="shared" si="734"/>
        <v>0</v>
      </c>
      <c r="BJ855" s="637">
        <f t="shared" si="735"/>
        <v>0</v>
      </c>
      <c r="BK855" s="642">
        <f t="shared" si="746"/>
        <v>65.06</v>
      </c>
    </row>
    <row r="856" spans="1:63" x14ac:dyDescent="0.25">
      <c r="A856" s="620">
        <v>40942</v>
      </c>
      <c r="B856" s="621">
        <v>2</v>
      </c>
      <c r="C856" s="622">
        <v>2</v>
      </c>
      <c r="D856" s="623" t="s">
        <v>33</v>
      </c>
      <c r="E856" s="623" t="s">
        <v>574</v>
      </c>
      <c r="F856" s="537">
        <v>3285.97</v>
      </c>
      <c r="G856" s="622">
        <v>52</v>
      </c>
      <c r="H856" s="622">
        <v>7</v>
      </c>
      <c r="I856" s="561">
        <v>0.60416666666666663</v>
      </c>
      <c r="J856" s="561">
        <v>0.60416666666666663</v>
      </c>
      <c r="K856" s="477">
        <v>0.60763888888888895</v>
      </c>
      <c r="L856" s="565">
        <f t="shared" si="751"/>
        <v>3.4722222222223209E-3</v>
      </c>
      <c r="M856" s="477">
        <v>0.61805555555555558</v>
      </c>
      <c r="N856" s="565">
        <f t="shared" si="752"/>
        <v>1.041666666666663E-2</v>
      </c>
      <c r="O856" s="477">
        <v>0.64236111111111105</v>
      </c>
      <c r="P856" s="565">
        <f t="shared" si="753"/>
        <v>2.4305555555555469E-2</v>
      </c>
      <c r="Q856" s="477">
        <v>0.64583333333333337</v>
      </c>
      <c r="R856" s="477">
        <v>0.6791666666666667</v>
      </c>
      <c r="S856" s="9">
        <f t="shared" si="709"/>
        <v>3.3333333333333326E-2</v>
      </c>
      <c r="T856" s="477">
        <v>0.64583333333333337</v>
      </c>
      <c r="U856" s="477">
        <v>0.6791666666666667</v>
      </c>
      <c r="V856" s="9">
        <f t="shared" si="733"/>
        <v>3.3333333333333326E-2</v>
      </c>
      <c r="W856" s="477">
        <v>0.68125000000000002</v>
      </c>
      <c r="X856" s="9">
        <f t="shared" si="743"/>
        <v>2.0833333333333259E-3</v>
      </c>
      <c r="Y856" s="477">
        <v>0.68194444444444446</v>
      </c>
      <c r="Z856" s="155">
        <f t="shared" si="761"/>
        <v>6.9444444444444198E-4</v>
      </c>
      <c r="AA856" s="477">
        <v>0.75694444444444453</v>
      </c>
      <c r="AB856" s="565">
        <f t="shared" si="745"/>
        <v>7.5000000000000067E-2</v>
      </c>
      <c r="AC856" s="477">
        <v>0.75694444444444453</v>
      </c>
      <c r="AD856" s="477">
        <v>0.75694444444444453</v>
      </c>
      <c r="AE856" s="9">
        <f t="shared" si="731"/>
        <v>0</v>
      </c>
      <c r="AF856" s="477">
        <v>0.76388888888888884</v>
      </c>
      <c r="AG856" s="477">
        <v>0.76736111111111116</v>
      </c>
      <c r="AH856" s="9">
        <f t="shared" si="754"/>
        <v>3.4722222222223209E-3</v>
      </c>
      <c r="AI856" s="154">
        <f t="shared" si="711"/>
        <v>0</v>
      </c>
      <c r="AJ856" s="154">
        <f t="shared" si="712"/>
        <v>5</v>
      </c>
      <c r="AK856" s="477">
        <v>0.76736111111111116</v>
      </c>
      <c r="AL856" s="477">
        <v>0.77083333333333337</v>
      </c>
      <c r="AM856" s="9">
        <f t="shared" si="736"/>
        <v>3.4722222222222099E-3</v>
      </c>
      <c r="AN856" s="568">
        <f t="shared" si="755"/>
        <v>0.16666666666666674</v>
      </c>
      <c r="AO856" s="10">
        <f t="shared" ref="AO856:AO863" si="762">HOUR(AN856)</f>
        <v>4</v>
      </c>
      <c r="AP856" s="10">
        <f t="shared" ref="AP856:AP863" si="763">MINUTE(AN856)</f>
        <v>0</v>
      </c>
      <c r="AQ856" s="565">
        <f t="shared" si="760"/>
        <v>6.041666666666673E-2</v>
      </c>
      <c r="AR856" s="10">
        <f t="shared" si="732"/>
        <v>1</v>
      </c>
      <c r="AS856" s="10">
        <f t="shared" si="730"/>
        <v>27</v>
      </c>
      <c r="AT856" s="561">
        <v>0</v>
      </c>
      <c r="AU856" s="561">
        <v>4.8611111111111112E-3</v>
      </c>
      <c r="AV856" s="561">
        <v>0</v>
      </c>
      <c r="AW856" s="546">
        <f t="shared" si="744"/>
        <v>0</v>
      </c>
      <c r="AX856" s="546">
        <f t="shared" si="710"/>
        <v>0</v>
      </c>
      <c r="AY856" s="561">
        <v>0</v>
      </c>
      <c r="AZ856" s="546">
        <f t="shared" si="758"/>
        <v>0</v>
      </c>
      <c r="BA856" s="546">
        <f t="shared" si="759"/>
        <v>0</v>
      </c>
      <c r="BB856" s="561">
        <v>0</v>
      </c>
      <c r="BC856" s="546">
        <f t="shared" si="749"/>
        <v>0</v>
      </c>
      <c r="BD856" s="546">
        <f t="shared" si="750"/>
        <v>0</v>
      </c>
      <c r="BE856" s="561">
        <v>9.7222222222222224E-3</v>
      </c>
      <c r="BF856" s="546">
        <f t="shared" si="739"/>
        <v>0</v>
      </c>
      <c r="BG856" s="546">
        <f t="shared" si="740"/>
        <v>14</v>
      </c>
      <c r="BH856" s="561">
        <v>0</v>
      </c>
      <c r="BI856" s="637">
        <f t="shared" si="734"/>
        <v>0</v>
      </c>
      <c r="BJ856" s="637">
        <f t="shared" si="735"/>
        <v>0</v>
      </c>
      <c r="BK856" s="642">
        <f t="shared" si="746"/>
        <v>63.191730769230766</v>
      </c>
    </row>
    <row r="857" spans="1:63" x14ac:dyDescent="0.25">
      <c r="A857" s="620">
        <v>40942</v>
      </c>
      <c r="B857" s="621">
        <v>2</v>
      </c>
      <c r="C857" s="622">
        <v>1</v>
      </c>
      <c r="D857" s="623" t="s">
        <v>454</v>
      </c>
      <c r="E857" s="623" t="s">
        <v>265</v>
      </c>
      <c r="F857" s="537">
        <v>3308.63</v>
      </c>
      <c r="G857" s="622">
        <v>56</v>
      </c>
      <c r="H857" s="622">
        <v>3</v>
      </c>
      <c r="I857" s="561">
        <v>0.67708333333333337</v>
      </c>
      <c r="J857" s="561">
        <v>0.67708333333333337</v>
      </c>
      <c r="K857" s="477">
        <v>0.68402777777777779</v>
      </c>
      <c r="L857" s="565">
        <f t="shared" si="751"/>
        <v>6.9444444444444198E-3</v>
      </c>
      <c r="M857" s="477">
        <v>0.6875</v>
      </c>
      <c r="N857" s="565">
        <f t="shared" si="752"/>
        <v>3.4722222222222099E-3</v>
      </c>
      <c r="O857" s="477">
        <v>0.69791666666666663</v>
      </c>
      <c r="P857" s="565">
        <f t="shared" si="753"/>
        <v>1.041666666666663E-2</v>
      </c>
      <c r="Q857" s="477">
        <v>0.70138888888888884</v>
      </c>
      <c r="R857" s="477">
        <v>0.71875</v>
      </c>
      <c r="S857" s="9">
        <f t="shared" si="709"/>
        <v>1.736111111111116E-2</v>
      </c>
      <c r="T857" s="477">
        <v>0.70138888888888884</v>
      </c>
      <c r="U857" s="477">
        <v>0.71875</v>
      </c>
      <c r="V857" s="9">
        <f t="shared" si="733"/>
        <v>1.736111111111116E-2</v>
      </c>
      <c r="W857" s="477">
        <v>0.72222222222222221</v>
      </c>
      <c r="X857" s="9">
        <f t="shared" si="743"/>
        <v>3.4722222222222099E-3</v>
      </c>
      <c r="Y857" s="477">
        <v>0.81666666666666676</v>
      </c>
      <c r="Z857" s="155">
        <f t="shared" si="761"/>
        <v>9.4444444444444553E-2</v>
      </c>
      <c r="AA857" s="477">
        <v>0.96250000000000002</v>
      </c>
      <c r="AB857" s="565">
        <f t="shared" si="745"/>
        <v>0.14583333333333326</v>
      </c>
      <c r="AC857" s="477">
        <v>0.96250000000000002</v>
      </c>
      <c r="AD857" s="477">
        <v>0.96250000000000002</v>
      </c>
      <c r="AE857" s="9">
        <f t="shared" si="731"/>
        <v>0</v>
      </c>
      <c r="AF857" s="477">
        <v>0.97222222222222221</v>
      </c>
      <c r="AG857" s="477">
        <v>0.97569444444444453</v>
      </c>
      <c r="AH857" s="9">
        <f t="shared" si="754"/>
        <v>3.4722222222223209E-3</v>
      </c>
      <c r="AI857" s="154">
        <f t="shared" si="711"/>
        <v>0</v>
      </c>
      <c r="AJ857" s="154">
        <f t="shared" si="712"/>
        <v>5</v>
      </c>
      <c r="AK857" s="477">
        <v>0.97569444444444453</v>
      </c>
      <c r="AL857" s="477">
        <v>0.97916666666666663</v>
      </c>
      <c r="AM857" s="9">
        <f t="shared" si="736"/>
        <v>3.4722222222220989E-3</v>
      </c>
      <c r="AN857" s="568">
        <f t="shared" si="755"/>
        <v>0.30208333333333326</v>
      </c>
      <c r="AO857" s="10">
        <f t="shared" si="762"/>
        <v>7</v>
      </c>
      <c r="AP857" s="10">
        <f t="shared" si="763"/>
        <v>15</v>
      </c>
      <c r="AQ857" s="565">
        <f t="shared" si="760"/>
        <v>4.3055555555555486E-2</v>
      </c>
      <c r="AR857" s="10">
        <f t="shared" si="732"/>
        <v>1</v>
      </c>
      <c r="AS857" s="10">
        <f t="shared" si="730"/>
        <v>2</v>
      </c>
      <c r="AT857" s="561">
        <v>0</v>
      </c>
      <c r="AU857" s="561">
        <v>0</v>
      </c>
      <c r="AV857" s="561">
        <v>6.5277777777777782E-2</v>
      </c>
      <c r="AW857" s="546">
        <f t="shared" si="744"/>
        <v>1</v>
      </c>
      <c r="AX857" s="546">
        <f t="shared" si="710"/>
        <v>34</v>
      </c>
      <c r="AY857" s="561">
        <v>0</v>
      </c>
      <c r="AZ857" s="546">
        <f t="shared" si="758"/>
        <v>0</v>
      </c>
      <c r="BA857" s="546">
        <f t="shared" si="759"/>
        <v>0</v>
      </c>
      <c r="BB857" s="561">
        <v>0</v>
      </c>
      <c r="BC857" s="546">
        <f t="shared" si="749"/>
        <v>0</v>
      </c>
      <c r="BD857" s="546">
        <f t="shared" si="750"/>
        <v>0</v>
      </c>
      <c r="BE857" s="561">
        <v>3.7499999999999999E-2</v>
      </c>
      <c r="BF857" s="546">
        <f t="shared" si="739"/>
        <v>0</v>
      </c>
      <c r="BG857" s="546">
        <f t="shared" si="740"/>
        <v>54</v>
      </c>
      <c r="BH857" s="561">
        <v>0</v>
      </c>
      <c r="BI857" s="637">
        <f t="shared" si="734"/>
        <v>0</v>
      </c>
      <c r="BJ857" s="637">
        <f t="shared" si="735"/>
        <v>0</v>
      </c>
      <c r="BK857" s="642">
        <f t="shared" si="746"/>
        <v>59.082678571428573</v>
      </c>
    </row>
    <row r="858" spans="1:63" x14ac:dyDescent="0.25">
      <c r="A858" s="620">
        <v>40942</v>
      </c>
      <c r="B858" s="621">
        <v>2</v>
      </c>
      <c r="C858" s="622">
        <v>2</v>
      </c>
      <c r="D858" s="623" t="s">
        <v>453</v>
      </c>
      <c r="E858" s="623" t="s">
        <v>276</v>
      </c>
      <c r="F858" s="537">
        <v>3358.56</v>
      </c>
      <c r="G858" s="622">
        <v>56</v>
      </c>
      <c r="H858" s="622">
        <v>3</v>
      </c>
      <c r="I858" s="561">
        <v>0.85069444444444453</v>
      </c>
      <c r="J858" s="561">
        <v>0.85069444444444453</v>
      </c>
      <c r="K858" s="477">
        <v>0.85763888888888884</v>
      </c>
      <c r="L858" s="565">
        <f t="shared" si="751"/>
        <v>6.9444444444443088E-3</v>
      </c>
      <c r="M858" s="477">
        <v>0.86458333333333337</v>
      </c>
      <c r="N858" s="565">
        <f t="shared" si="752"/>
        <v>6.9444444444445308E-3</v>
      </c>
      <c r="O858" s="477">
        <v>0.89583333333333337</v>
      </c>
      <c r="P858" s="565">
        <f t="shared" si="753"/>
        <v>3.125E-2</v>
      </c>
      <c r="Q858" s="477">
        <v>0.89930555555555547</v>
      </c>
      <c r="R858" s="477">
        <v>0.92708333333333337</v>
      </c>
      <c r="S858" s="9">
        <f t="shared" si="709"/>
        <v>2.7777777777777901E-2</v>
      </c>
      <c r="T858" s="477">
        <v>0.89930555555555547</v>
      </c>
      <c r="U858" s="477">
        <v>0.92708333333333337</v>
      </c>
      <c r="V858" s="9">
        <f t="shared" si="733"/>
        <v>2.7777777777777901E-2</v>
      </c>
      <c r="W858" s="477">
        <v>1.0263888888888888</v>
      </c>
      <c r="X858" s="9">
        <f t="shared" si="743"/>
        <v>9.9305555555555425E-2</v>
      </c>
      <c r="Y858" s="477">
        <v>1.0270833333333333</v>
      </c>
      <c r="Z858" s="155">
        <f t="shared" si="761"/>
        <v>6.94444444444553E-4</v>
      </c>
      <c r="AA858" s="477">
        <v>1.1222222222222222</v>
      </c>
      <c r="AB858" s="565">
        <f t="shared" si="745"/>
        <v>9.5138888888888884E-2</v>
      </c>
      <c r="AC858" s="477">
        <v>1.1222222222222222</v>
      </c>
      <c r="AD858" s="477">
        <v>1.1222222222222222</v>
      </c>
      <c r="AE858" s="9">
        <f t="shared" si="731"/>
        <v>0</v>
      </c>
      <c r="AF858" s="477">
        <v>1.1319444444444444</v>
      </c>
      <c r="AG858" s="477">
        <v>1.1319444444444444</v>
      </c>
      <c r="AH858" s="9">
        <f t="shared" si="754"/>
        <v>0</v>
      </c>
      <c r="AI858" s="154">
        <f t="shared" si="711"/>
        <v>0</v>
      </c>
      <c r="AJ858" s="154">
        <f t="shared" si="712"/>
        <v>0</v>
      </c>
      <c r="AK858" s="477">
        <v>1.1319444444444444</v>
      </c>
      <c r="AL858" s="477">
        <v>1.1354166666666667</v>
      </c>
      <c r="AM858" s="9">
        <f t="shared" si="736"/>
        <v>3.4722222222223209E-3</v>
      </c>
      <c r="AN858" s="568">
        <f t="shared" si="755"/>
        <v>0.28472222222222221</v>
      </c>
      <c r="AO858" s="10">
        <f t="shared" si="762"/>
        <v>6</v>
      </c>
      <c r="AP858" s="10">
        <f t="shared" si="763"/>
        <v>50</v>
      </c>
      <c r="AQ858" s="565">
        <f t="shared" si="760"/>
        <v>6.7361111111111108E-2</v>
      </c>
      <c r="AR858" s="10">
        <f t="shared" si="732"/>
        <v>1</v>
      </c>
      <c r="AS858" s="10">
        <f t="shared" si="730"/>
        <v>37</v>
      </c>
      <c r="AT858" s="561">
        <v>0</v>
      </c>
      <c r="AU858" s="561">
        <v>0</v>
      </c>
      <c r="AV858" s="561">
        <v>0</v>
      </c>
      <c r="AW858" s="546">
        <f t="shared" si="744"/>
        <v>0</v>
      </c>
      <c r="AX858" s="546">
        <f t="shared" si="710"/>
        <v>0</v>
      </c>
      <c r="AY858" s="561">
        <v>0</v>
      </c>
      <c r="AZ858" s="546">
        <f t="shared" si="758"/>
        <v>0</v>
      </c>
      <c r="BA858" s="546">
        <f t="shared" si="759"/>
        <v>0</v>
      </c>
      <c r="BB858" s="561">
        <v>0</v>
      </c>
      <c r="BC858" s="546">
        <f t="shared" si="749"/>
        <v>0</v>
      </c>
      <c r="BD858" s="546">
        <f t="shared" si="750"/>
        <v>0</v>
      </c>
      <c r="BE858" s="561">
        <v>2.7777777777777776E-2</v>
      </c>
      <c r="BF858" s="546">
        <f t="shared" ref="BF858:BF876" si="764">HOUR(BE858)</f>
        <v>0</v>
      </c>
      <c r="BG858" s="546">
        <f t="shared" ref="BG858:BG876" si="765">MINUTE(BE858)</f>
        <v>40</v>
      </c>
      <c r="BH858" s="561">
        <v>0</v>
      </c>
      <c r="BI858" s="637">
        <f t="shared" si="734"/>
        <v>0</v>
      </c>
      <c r="BJ858" s="637">
        <f t="shared" si="735"/>
        <v>0</v>
      </c>
      <c r="BK858" s="642">
        <f t="shared" si="746"/>
        <v>59.974285714285713</v>
      </c>
    </row>
    <row r="859" spans="1:63" x14ac:dyDescent="0.25">
      <c r="A859" s="620">
        <v>40943</v>
      </c>
      <c r="B859" s="621">
        <v>2</v>
      </c>
      <c r="C859" s="622">
        <v>3</v>
      </c>
      <c r="D859" s="623" t="s">
        <v>33</v>
      </c>
      <c r="E859" s="623" t="s">
        <v>574</v>
      </c>
      <c r="F859" s="537">
        <v>3584.56</v>
      </c>
      <c r="G859" s="622">
        <v>58</v>
      </c>
      <c r="H859" s="622">
        <v>1</v>
      </c>
      <c r="I859" s="561">
        <v>0.88888888888888884</v>
      </c>
      <c r="J859" s="561">
        <v>0.88888888888888884</v>
      </c>
      <c r="K859" s="477">
        <v>0.89236111111111116</v>
      </c>
      <c r="L859" s="565">
        <f t="shared" si="751"/>
        <v>3.4722222222223209E-3</v>
      </c>
      <c r="M859" s="477">
        <v>0.89930555555555547</v>
      </c>
      <c r="N859" s="565">
        <f t="shared" si="752"/>
        <v>6.9444444444443088E-3</v>
      </c>
      <c r="O859" s="477">
        <v>0.94097222222222221</v>
      </c>
      <c r="P859" s="565">
        <f t="shared" si="753"/>
        <v>4.1666666666666741E-2</v>
      </c>
      <c r="Q859" s="477">
        <v>0.94444444444444453</v>
      </c>
      <c r="R859" s="477">
        <v>0.95833333333333337</v>
      </c>
      <c r="S859" s="9">
        <f t="shared" si="709"/>
        <v>1.388888888888884E-2</v>
      </c>
      <c r="T859" s="477">
        <v>0.94444444444444453</v>
      </c>
      <c r="U859" s="477">
        <v>0.95833333333333337</v>
      </c>
      <c r="V859" s="9">
        <f t="shared" si="733"/>
        <v>1.388888888888884E-2</v>
      </c>
      <c r="W859" s="477">
        <v>1.1527777777777779</v>
      </c>
      <c r="X859" s="9">
        <f t="shared" si="743"/>
        <v>0.19444444444444453</v>
      </c>
      <c r="Y859" s="477">
        <v>1.1673611111111111</v>
      </c>
      <c r="Z859" s="155">
        <f t="shared" si="761"/>
        <v>1.4583333333333171E-2</v>
      </c>
      <c r="AA859" s="477">
        <v>1.2583333333333333</v>
      </c>
      <c r="AB859" s="565">
        <f t="shared" si="745"/>
        <v>9.0972222222222232E-2</v>
      </c>
      <c r="AC859" s="477">
        <v>1.2583333333333333</v>
      </c>
      <c r="AD859" s="477">
        <v>1.2583333333333333</v>
      </c>
      <c r="AE859" s="9">
        <f t="shared" si="731"/>
        <v>0</v>
      </c>
      <c r="AF859" s="477">
        <v>1.2638888888888888</v>
      </c>
      <c r="AG859" s="477">
        <v>1.2673611111111112</v>
      </c>
      <c r="AH859" s="9">
        <f t="shared" si="754"/>
        <v>3.4722222222223209E-3</v>
      </c>
      <c r="AI859" s="154">
        <f t="shared" si="711"/>
        <v>0</v>
      </c>
      <c r="AJ859" s="154">
        <f t="shared" si="712"/>
        <v>5</v>
      </c>
      <c r="AK859" s="477">
        <v>1.2673611111111112</v>
      </c>
      <c r="AL859" s="477">
        <v>1.2708333333333333</v>
      </c>
      <c r="AM859" s="9">
        <f t="shared" si="736"/>
        <v>3.4722222222220989E-3</v>
      </c>
      <c r="AN859" s="568">
        <f t="shared" si="755"/>
        <v>0.38194444444444442</v>
      </c>
      <c r="AO859" s="10">
        <f t="shared" si="762"/>
        <v>9</v>
      </c>
      <c r="AP859" s="10">
        <f t="shared" si="763"/>
        <v>10</v>
      </c>
      <c r="AQ859" s="565">
        <f t="shared" si="760"/>
        <v>5.9722222222222232E-2</v>
      </c>
      <c r="AR859" s="10">
        <f t="shared" si="732"/>
        <v>1</v>
      </c>
      <c r="AS859" s="10">
        <f t="shared" si="730"/>
        <v>26</v>
      </c>
      <c r="AT859" s="561">
        <v>0</v>
      </c>
      <c r="AU859" s="561">
        <v>0</v>
      </c>
      <c r="AV859" s="561">
        <v>0</v>
      </c>
      <c r="AW859" s="546">
        <f t="shared" si="744"/>
        <v>0</v>
      </c>
      <c r="AX859" s="546">
        <f t="shared" si="710"/>
        <v>0</v>
      </c>
      <c r="AY859" s="561">
        <v>0</v>
      </c>
      <c r="AZ859" s="546">
        <f t="shared" si="758"/>
        <v>0</v>
      </c>
      <c r="BA859" s="546">
        <f t="shared" si="759"/>
        <v>0</v>
      </c>
      <c r="BB859" s="561">
        <v>0</v>
      </c>
      <c r="BC859" s="546">
        <f t="shared" si="749"/>
        <v>0</v>
      </c>
      <c r="BD859" s="546">
        <f t="shared" si="750"/>
        <v>0</v>
      </c>
      <c r="BE859" s="561">
        <v>3.125E-2</v>
      </c>
      <c r="BF859" s="546">
        <f t="shared" si="764"/>
        <v>0</v>
      </c>
      <c r="BG859" s="546">
        <f t="shared" si="765"/>
        <v>45</v>
      </c>
      <c r="BH859" s="561">
        <v>0</v>
      </c>
      <c r="BI859" s="637">
        <f t="shared" si="734"/>
        <v>0</v>
      </c>
      <c r="BJ859" s="637">
        <f t="shared" si="735"/>
        <v>0</v>
      </c>
      <c r="BK859" s="642">
        <f t="shared" si="746"/>
        <v>61.802758620689652</v>
      </c>
    </row>
    <row r="860" spans="1:63" x14ac:dyDescent="0.25">
      <c r="A860" s="620">
        <v>40943</v>
      </c>
      <c r="B860" s="621">
        <v>2</v>
      </c>
      <c r="C860" s="622">
        <v>1</v>
      </c>
      <c r="D860" s="623" t="s">
        <v>226</v>
      </c>
      <c r="E860" s="623" t="s">
        <v>225</v>
      </c>
      <c r="F860" s="537">
        <v>3640.76</v>
      </c>
      <c r="G860" s="622">
        <v>58</v>
      </c>
      <c r="H860" s="622">
        <v>1</v>
      </c>
      <c r="I860" s="561">
        <v>0.60416666666666663</v>
      </c>
      <c r="J860" s="561">
        <v>0.60416666666666663</v>
      </c>
      <c r="K860" s="477">
        <v>0.60763888888888895</v>
      </c>
      <c r="L860" s="565">
        <f t="shared" si="751"/>
        <v>3.4722222222223209E-3</v>
      </c>
      <c r="M860" s="477">
        <v>0.61111111111111105</v>
      </c>
      <c r="N860" s="565">
        <f t="shared" si="752"/>
        <v>3.4722222222220989E-3</v>
      </c>
      <c r="O860" s="477">
        <v>0.62152777777777779</v>
      </c>
      <c r="P860" s="565">
        <f t="shared" si="753"/>
        <v>1.0416666666666741E-2</v>
      </c>
      <c r="Q860" s="477">
        <v>0.62152777777777779</v>
      </c>
      <c r="R860" s="477">
        <v>0.64236111111111105</v>
      </c>
      <c r="S860" s="9">
        <f t="shared" si="709"/>
        <v>2.0833333333333259E-2</v>
      </c>
      <c r="T860" s="477">
        <v>0.62152777777777779</v>
      </c>
      <c r="U860" s="477">
        <v>0.64236111111111105</v>
      </c>
      <c r="V860" s="9">
        <f t="shared" si="733"/>
        <v>2.0833333333333259E-2</v>
      </c>
      <c r="W860" s="477">
        <v>0.64583333333333337</v>
      </c>
      <c r="X860" s="9">
        <f t="shared" si="743"/>
        <v>3.4722222222223209E-3</v>
      </c>
      <c r="Y860" s="477">
        <v>0.67222222222222217</v>
      </c>
      <c r="Z860" s="155">
        <f t="shared" si="761"/>
        <v>2.6388888888888795E-2</v>
      </c>
      <c r="AA860" s="477">
        <v>0.74652777777777779</v>
      </c>
      <c r="AB860" s="565">
        <f t="shared" si="745"/>
        <v>7.4305555555555625E-2</v>
      </c>
      <c r="AC860" s="477">
        <v>0.74652777777777779</v>
      </c>
      <c r="AD860" s="477">
        <v>0.74652777777777779</v>
      </c>
      <c r="AE860" s="9">
        <f t="shared" si="731"/>
        <v>0</v>
      </c>
      <c r="AF860" s="477">
        <v>0.75694444444444453</v>
      </c>
      <c r="AG860" s="477">
        <v>0.76041666666666663</v>
      </c>
      <c r="AH860" s="9">
        <f t="shared" si="754"/>
        <v>3.4722222222220989E-3</v>
      </c>
      <c r="AI860" s="154">
        <f t="shared" si="711"/>
        <v>0</v>
      </c>
      <c r="AJ860" s="154">
        <f t="shared" si="712"/>
        <v>5</v>
      </c>
      <c r="AK860" s="477">
        <v>0.76041666666666663</v>
      </c>
      <c r="AL860" s="477">
        <v>0.76388888888888884</v>
      </c>
      <c r="AM860" s="9">
        <f t="shared" si="736"/>
        <v>3.4722222222222099E-3</v>
      </c>
      <c r="AN860" s="568">
        <f t="shared" si="755"/>
        <v>0.15972222222222221</v>
      </c>
      <c r="AO860" s="10">
        <f t="shared" si="762"/>
        <v>3</v>
      </c>
      <c r="AP860" s="10">
        <f t="shared" si="763"/>
        <v>50</v>
      </c>
      <c r="AQ860" s="565">
        <f t="shared" si="760"/>
        <v>5.2777777777777847E-2</v>
      </c>
      <c r="AR860" s="10">
        <f t="shared" si="732"/>
        <v>1</v>
      </c>
      <c r="AS860" s="10">
        <f t="shared" si="730"/>
        <v>16</v>
      </c>
      <c r="AT860" s="561">
        <v>0</v>
      </c>
      <c r="AU860" s="561">
        <v>5.5555555555555558E-3</v>
      </c>
      <c r="AV860" s="561">
        <v>0</v>
      </c>
      <c r="AW860" s="546">
        <f t="shared" si="744"/>
        <v>0</v>
      </c>
      <c r="AX860" s="546">
        <f t="shared" si="710"/>
        <v>0</v>
      </c>
      <c r="AY860" s="561">
        <v>0</v>
      </c>
      <c r="AZ860" s="546">
        <f t="shared" si="758"/>
        <v>0</v>
      </c>
      <c r="BA860" s="546">
        <f t="shared" si="759"/>
        <v>0</v>
      </c>
      <c r="BB860" s="561">
        <v>6.2499999999999995E-3</v>
      </c>
      <c r="BC860" s="546">
        <f t="shared" si="749"/>
        <v>0</v>
      </c>
      <c r="BD860" s="546">
        <f t="shared" si="750"/>
        <v>9</v>
      </c>
      <c r="BE860" s="561">
        <v>9.7222222222222224E-3</v>
      </c>
      <c r="BF860" s="546">
        <f t="shared" si="764"/>
        <v>0</v>
      </c>
      <c r="BG860" s="546">
        <f t="shared" si="765"/>
        <v>14</v>
      </c>
      <c r="BH860" s="561">
        <v>0</v>
      </c>
      <c r="BI860" s="637">
        <f t="shared" si="734"/>
        <v>0</v>
      </c>
      <c r="BJ860" s="637">
        <f t="shared" si="735"/>
        <v>0</v>
      </c>
      <c r="BK860" s="642">
        <f t="shared" si="746"/>
        <v>62.771724137931038</v>
      </c>
    </row>
    <row r="861" spans="1:63" x14ac:dyDescent="0.25">
      <c r="A861" s="620">
        <v>40943</v>
      </c>
      <c r="B861" s="621">
        <v>2</v>
      </c>
      <c r="C861" s="622">
        <v>4</v>
      </c>
      <c r="D861" s="623" t="s">
        <v>33</v>
      </c>
      <c r="E861" s="623" t="s">
        <v>574</v>
      </c>
      <c r="F861" s="537">
        <v>3723.82</v>
      </c>
      <c r="G861" s="622">
        <v>57</v>
      </c>
      <c r="H861" s="622">
        <v>2</v>
      </c>
      <c r="I861" s="561">
        <v>0.77083333333333337</v>
      </c>
      <c r="J861" s="561">
        <v>0.77083333333333337</v>
      </c>
      <c r="K861" s="477">
        <v>0.77083333333333337</v>
      </c>
      <c r="L861" s="565">
        <f t="shared" si="751"/>
        <v>0</v>
      </c>
      <c r="M861" s="477">
        <v>0.77777777777777779</v>
      </c>
      <c r="N861" s="565">
        <f t="shared" si="752"/>
        <v>6.9444444444444198E-3</v>
      </c>
      <c r="O861" s="477">
        <v>0.79166666666666663</v>
      </c>
      <c r="P861" s="565">
        <f t="shared" si="753"/>
        <v>1.388888888888884E-2</v>
      </c>
      <c r="Q861" s="477">
        <v>0.79166666666666663</v>
      </c>
      <c r="R861" s="477">
        <v>0.82986111111111116</v>
      </c>
      <c r="S861" s="9">
        <f t="shared" si="709"/>
        <v>3.8194444444444531E-2</v>
      </c>
      <c r="T861" s="477">
        <v>0.79166666666666663</v>
      </c>
      <c r="U861" s="477">
        <v>0.82986111111111116</v>
      </c>
      <c r="V861" s="9">
        <f t="shared" si="733"/>
        <v>3.8194444444444531E-2</v>
      </c>
      <c r="W861" s="477">
        <v>0.82986111111111116</v>
      </c>
      <c r="X861" s="9">
        <f t="shared" si="743"/>
        <v>0</v>
      </c>
      <c r="Y861" s="477">
        <v>0.8305555555555556</v>
      </c>
      <c r="Z861" s="155">
        <f t="shared" si="761"/>
        <v>6.9444444444444198E-4</v>
      </c>
      <c r="AA861" s="477">
        <v>0.92152777777777783</v>
      </c>
      <c r="AB861" s="565">
        <f t="shared" si="745"/>
        <v>9.0972222222222232E-2</v>
      </c>
      <c r="AC861" s="477">
        <v>0.92152777777777783</v>
      </c>
      <c r="AD861" s="477">
        <v>0.92152777777777783</v>
      </c>
      <c r="AE861" s="9">
        <f t="shared" si="731"/>
        <v>0</v>
      </c>
      <c r="AF861" s="477">
        <v>0.92847222222222225</v>
      </c>
      <c r="AG861" s="477">
        <v>0.93402777777777779</v>
      </c>
      <c r="AH861" s="9">
        <f t="shared" si="754"/>
        <v>5.5555555555555358E-3</v>
      </c>
      <c r="AI861" s="154">
        <f t="shared" si="711"/>
        <v>0</v>
      </c>
      <c r="AJ861" s="154">
        <f t="shared" si="712"/>
        <v>8</v>
      </c>
      <c r="AK861" s="477">
        <v>0.93402777777777779</v>
      </c>
      <c r="AL861" s="477">
        <v>0.9375</v>
      </c>
      <c r="AM861" s="9">
        <f t="shared" si="736"/>
        <v>3.4722222222222099E-3</v>
      </c>
      <c r="AN861" s="568">
        <f t="shared" si="755"/>
        <v>0.16666666666666663</v>
      </c>
      <c r="AO861" s="10">
        <f t="shared" si="762"/>
        <v>4</v>
      </c>
      <c r="AP861" s="10">
        <f t="shared" si="763"/>
        <v>0</v>
      </c>
      <c r="AQ861" s="565">
        <f t="shared" si="760"/>
        <v>5.902777777777779E-2</v>
      </c>
      <c r="AR861" s="10">
        <f t="shared" si="732"/>
        <v>1</v>
      </c>
      <c r="AS861" s="10">
        <f t="shared" si="730"/>
        <v>25</v>
      </c>
      <c r="AT861" s="561">
        <v>0</v>
      </c>
      <c r="AU861" s="561">
        <v>4.8611111111111112E-3</v>
      </c>
      <c r="AV861" s="561">
        <v>0</v>
      </c>
      <c r="AW861" s="546">
        <f t="shared" si="744"/>
        <v>0</v>
      </c>
      <c r="AX861" s="546">
        <f t="shared" si="710"/>
        <v>0</v>
      </c>
      <c r="AY861" s="561">
        <v>0</v>
      </c>
      <c r="AZ861" s="546">
        <f t="shared" si="758"/>
        <v>0</v>
      </c>
      <c r="BA861" s="546">
        <f t="shared" si="759"/>
        <v>0</v>
      </c>
      <c r="BB861" s="561">
        <v>0</v>
      </c>
      <c r="BC861" s="546">
        <f t="shared" si="749"/>
        <v>0</v>
      </c>
      <c r="BD861" s="546">
        <f t="shared" si="750"/>
        <v>0</v>
      </c>
      <c r="BE861" s="561">
        <v>2.7083333333333334E-2</v>
      </c>
      <c r="BF861" s="546">
        <f t="shared" si="764"/>
        <v>0</v>
      </c>
      <c r="BG861" s="546">
        <f t="shared" si="765"/>
        <v>39</v>
      </c>
      <c r="BH861" s="561">
        <v>0</v>
      </c>
      <c r="BI861" s="637">
        <f t="shared" si="734"/>
        <v>0</v>
      </c>
      <c r="BJ861" s="637">
        <f t="shared" si="735"/>
        <v>0</v>
      </c>
      <c r="BK861" s="642">
        <f t="shared" si="746"/>
        <v>65.330175438596498</v>
      </c>
    </row>
    <row r="862" spans="1:63" ht="30" x14ac:dyDescent="0.25">
      <c r="A862" s="620">
        <v>40943</v>
      </c>
      <c r="B862" s="621">
        <v>2</v>
      </c>
      <c r="C862" s="622">
        <v>2</v>
      </c>
      <c r="D862" s="623" t="s">
        <v>298</v>
      </c>
      <c r="E862" s="623" t="s">
        <v>635</v>
      </c>
      <c r="F862" s="537">
        <v>3682.12</v>
      </c>
      <c r="G862" s="622">
        <v>57</v>
      </c>
      <c r="H862" s="622">
        <v>2</v>
      </c>
      <c r="I862" s="561">
        <v>0.875</v>
      </c>
      <c r="J862" s="561">
        <v>0.875</v>
      </c>
      <c r="K862" s="477">
        <v>0.87847222222222221</v>
      </c>
      <c r="L862" s="565">
        <f t="shared" si="751"/>
        <v>3.4722222222222099E-3</v>
      </c>
      <c r="M862" s="477">
        <v>0.90625</v>
      </c>
      <c r="N862" s="565">
        <f t="shared" si="752"/>
        <v>2.777777777777779E-2</v>
      </c>
      <c r="O862" s="477">
        <v>0.95416666666666661</v>
      </c>
      <c r="P862" s="565">
        <f t="shared" si="753"/>
        <v>4.7916666666666607E-2</v>
      </c>
      <c r="Q862" s="477">
        <v>0.95833333333333337</v>
      </c>
      <c r="R862" s="477">
        <v>1.0027777777777778</v>
      </c>
      <c r="S862" s="9">
        <f t="shared" si="709"/>
        <v>4.4444444444444398E-2</v>
      </c>
      <c r="T862" s="477">
        <v>0.95833333333333337</v>
      </c>
      <c r="U862" s="477">
        <v>1.0027777777777778</v>
      </c>
      <c r="V862" s="9">
        <f t="shared" si="733"/>
        <v>4.4444444444444398E-2</v>
      </c>
      <c r="W862" s="477">
        <v>1.0041666666666667</v>
      </c>
      <c r="X862" s="9">
        <f t="shared" si="743"/>
        <v>1.388888888888884E-3</v>
      </c>
      <c r="Y862" s="477">
        <v>1.0041666666666667</v>
      </c>
      <c r="Z862" s="155">
        <f t="shared" si="761"/>
        <v>0</v>
      </c>
      <c r="AA862" s="477">
        <v>1.0715277777777776</v>
      </c>
      <c r="AB862" s="565">
        <f t="shared" si="745"/>
        <v>6.7361111111110983E-2</v>
      </c>
      <c r="AC862" s="477">
        <v>1.0715277777777776</v>
      </c>
      <c r="AD862" s="477">
        <v>1.0715277777777776</v>
      </c>
      <c r="AE862" s="9">
        <f t="shared" si="731"/>
        <v>0</v>
      </c>
      <c r="AF862" s="477">
        <v>1.0798611111111112</v>
      </c>
      <c r="AG862" s="477">
        <v>1.0833333333333333</v>
      </c>
      <c r="AH862" s="9">
        <f t="shared" si="754"/>
        <v>3.4722222222220989E-3</v>
      </c>
      <c r="AI862" s="154">
        <f t="shared" si="711"/>
        <v>0</v>
      </c>
      <c r="AJ862" s="154">
        <f t="shared" si="712"/>
        <v>5</v>
      </c>
      <c r="AK862" s="477">
        <v>1.0833333333333333</v>
      </c>
      <c r="AL862" s="477">
        <v>1.0902777777777779</v>
      </c>
      <c r="AM862" s="9">
        <f t="shared" si="736"/>
        <v>6.9444444444446418E-3</v>
      </c>
      <c r="AN862" s="568">
        <f t="shared" si="755"/>
        <v>0.2152777777777779</v>
      </c>
      <c r="AO862" s="10">
        <f t="shared" si="762"/>
        <v>5</v>
      </c>
      <c r="AP862" s="10">
        <f t="shared" si="763"/>
        <v>10</v>
      </c>
      <c r="AQ862" s="565">
        <f t="shared" si="760"/>
        <v>5.9722222222222093E-2</v>
      </c>
      <c r="AR862" s="10">
        <f t="shared" si="732"/>
        <v>1</v>
      </c>
      <c r="AS862" s="10">
        <f t="shared" si="730"/>
        <v>26</v>
      </c>
      <c r="AT862" s="561">
        <v>0</v>
      </c>
      <c r="AU862" s="561">
        <v>0</v>
      </c>
      <c r="AV862" s="561">
        <v>0</v>
      </c>
      <c r="AW862" s="546">
        <f t="shared" si="744"/>
        <v>0</v>
      </c>
      <c r="AX862" s="546">
        <f t="shared" si="710"/>
        <v>0</v>
      </c>
      <c r="AY862" s="561">
        <v>0</v>
      </c>
      <c r="AZ862" s="546">
        <f t="shared" si="758"/>
        <v>0</v>
      </c>
      <c r="BA862" s="546">
        <f t="shared" si="759"/>
        <v>0</v>
      </c>
      <c r="BB862" s="561">
        <v>0</v>
      </c>
      <c r="BC862" s="546">
        <f t="shared" si="749"/>
        <v>0</v>
      </c>
      <c r="BD862" s="546">
        <f t="shared" si="750"/>
        <v>0</v>
      </c>
      <c r="BE862" s="561">
        <v>7.6388888888888886E-3</v>
      </c>
      <c r="BF862" s="546">
        <f t="shared" si="764"/>
        <v>0</v>
      </c>
      <c r="BG862" s="546">
        <f t="shared" si="765"/>
        <v>11</v>
      </c>
      <c r="BH862" s="561">
        <v>0</v>
      </c>
      <c r="BI862" s="637">
        <f t="shared" si="734"/>
        <v>0</v>
      </c>
      <c r="BJ862" s="637">
        <f t="shared" si="735"/>
        <v>0</v>
      </c>
      <c r="BK862" s="642">
        <f t="shared" si="746"/>
        <v>64.598596491228065</v>
      </c>
    </row>
    <row r="863" spans="1:63" x14ac:dyDescent="0.25">
      <c r="A863" s="620">
        <v>40943</v>
      </c>
      <c r="B863" s="621">
        <v>2</v>
      </c>
      <c r="C863" s="622">
        <v>2</v>
      </c>
      <c r="D863" s="623" t="s">
        <v>271</v>
      </c>
      <c r="E863" s="623" t="s">
        <v>265</v>
      </c>
      <c r="F863" s="537">
        <v>3664.6</v>
      </c>
      <c r="G863" s="622">
        <v>57</v>
      </c>
      <c r="H863" s="622">
        <v>2</v>
      </c>
      <c r="I863" s="561">
        <v>2.0833333333333332E-2</v>
      </c>
      <c r="J863" s="561">
        <v>2.0833333333333332E-2</v>
      </c>
      <c r="K863" s="477">
        <v>2.4305555555555556E-2</v>
      </c>
      <c r="L863" s="565">
        <f t="shared" si="751"/>
        <v>3.4722222222222238E-3</v>
      </c>
      <c r="M863" s="477">
        <v>3.125E-2</v>
      </c>
      <c r="N863" s="565">
        <f t="shared" si="752"/>
        <v>6.9444444444444441E-3</v>
      </c>
      <c r="O863" s="477">
        <v>6.9444444444444434E-2</v>
      </c>
      <c r="P863" s="565">
        <f t="shared" si="753"/>
        <v>3.8194444444444434E-2</v>
      </c>
      <c r="Q863" s="477">
        <v>7.2916666666666671E-2</v>
      </c>
      <c r="R863" s="477">
        <v>0.13541666666666666</v>
      </c>
      <c r="S863" s="9">
        <f t="shared" si="709"/>
        <v>6.2499999999999986E-2</v>
      </c>
      <c r="T863" s="477">
        <v>7.2916666666666671E-2</v>
      </c>
      <c r="U863" s="477">
        <v>0.13541666666666666</v>
      </c>
      <c r="V863" s="9">
        <f t="shared" si="733"/>
        <v>6.2499999999999986E-2</v>
      </c>
      <c r="W863" s="477">
        <v>0.13819444444444443</v>
      </c>
      <c r="X863" s="9">
        <f t="shared" si="743"/>
        <v>2.7777777777777679E-3</v>
      </c>
      <c r="Y863" s="477">
        <v>0.13958333333333334</v>
      </c>
      <c r="Z863" s="155">
        <f t="shared" si="761"/>
        <v>1.3888888888889117E-3</v>
      </c>
      <c r="AA863" s="477">
        <v>0.21111111111111111</v>
      </c>
      <c r="AB863" s="565">
        <f t="shared" si="745"/>
        <v>7.1527777777777773E-2</v>
      </c>
      <c r="AC863" s="477">
        <v>0.21111111111111111</v>
      </c>
      <c r="AD863" s="477">
        <v>0.21111111111111111</v>
      </c>
      <c r="AE863" s="9">
        <f t="shared" si="731"/>
        <v>0</v>
      </c>
      <c r="AF863" s="477">
        <v>0.21666666666666667</v>
      </c>
      <c r="AG863" s="477">
        <v>0.21875</v>
      </c>
      <c r="AH863" s="9">
        <f t="shared" si="754"/>
        <v>2.0833333333333259E-3</v>
      </c>
      <c r="AI863" s="154">
        <f t="shared" si="711"/>
        <v>0</v>
      </c>
      <c r="AJ863" s="154">
        <f t="shared" si="712"/>
        <v>3</v>
      </c>
      <c r="AK863" s="477">
        <v>0.21875</v>
      </c>
      <c r="AL863" s="477">
        <v>0.22222222222222221</v>
      </c>
      <c r="AM863" s="9">
        <f t="shared" si="736"/>
        <v>3.4722222222222099E-3</v>
      </c>
      <c r="AN863" s="568">
        <f t="shared" si="755"/>
        <v>0.20138888888888887</v>
      </c>
      <c r="AO863" s="10">
        <f t="shared" si="762"/>
        <v>4</v>
      </c>
      <c r="AP863" s="10">
        <f t="shared" si="763"/>
        <v>50</v>
      </c>
      <c r="AQ863" s="565">
        <f t="shared" si="760"/>
        <v>4.0277777777777773E-2</v>
      </c>
      <c r="AR863" s="10">
        <f t="shared" si="732"/>
        <v>0</v>
      </c>
      <c r="AS863" s="10">
        <f t="shared" si="730"/>
        <v>58</v>
      </c>
      <c r="AT863" s="561">
        <v>0</v>
      </c>
      <c r="AU863" s="561">
        <v>0</v>
      </c>
      <c r="AV863" s="561">
        <v>0</v>
      </c>
      <c r="AW863" s="546">
        <f t="shared" si="744"/>
        <v>0</v>
      </c>
      <c r="AX863" s="546">
        <f t="shared" si="710"/>
        <v>0</v>
      </c>
      <c r="AY863" s="561">
        <v>0</v>
      </c>
      <c r="AZ863" s="546">
        <f t="shared" si="758"/>
        <v>0</v>
      </c>
      <c r="BA863" s="546">
        <f t="shared" si="759"/>
        <v>0</v>
      </c>
      <c r="BB863" s="561">
        <v>0</v>
      </c>
      <c r="BC863" s="546">
        <f t="shared" si="749"/>
        <v>0</v>
      </c>
      <c r="BD863" s="546">
        <f t="shared" si="750"/>
        <v>0</v>
      </c>
      <c r="BE863" s="561">
        <v>3.125E-2</v>
      </c>
      <c r="BF863" s="546">
        <f t="shared" si="764"/>
        <v>0</v>
      </c>
      <c r="BG863" s="546">
        <f t="shared" si="765"/>
        <v>45</v>
      </c>
      <c r="BH863" s="561">
        <v>0</v>
      </c>
      <c r="BI863" s="637">
        <f t="shared" si="734"/>
        <v>0</v>
      </c>
      <c r="BJ863" s="637">
        <f t="shared" si="735"/>
        <v>0</v>
      </c>
      <c r="BK863" s="642">
        <f t="shared" si="746"/>
        <v>64.291228070175436</v>
      </c>
    </row>
    <row r="864" spans="1:63" x14ac:dyDescent="0.25">
      <c r="A864" s="620">
        <v>40944</v>
      </c>
      <c r="B864" s="621">
        <v>2</v>
      </c>
      <c r="C864" s="622">
        <v>5</v>
      </c>
      <c r="D864" s="623" t="s">
        <v>33</v>
      </c>
      <c r="E864" s="623" t="s">
        <v>574</v>
      </c>
      <c r="F864" s="537">
        <v>3723.82</v>
      </c>
      <c r="G864" s="622">
        <v>58</v>
      </c>
      <c r="H864" s="622">
        <v>1</v>
      </c>
      <c r="I864" s="561">
        <v>0.11458333333333333</v>
      </c>
      <c r="J864" s="561">
        <v>0.11458333333333333</v>
      </c>
      <c r="K864" s="477">
        <v>0.11805555555555557</v>
      </c>
      <c r="L864" s="565">
        <f t="shared" si="751"/>
        <v>3.4722222222222376E-3</v>
      </c>
      <c r="M864" s="477">
        <v>0.125</v>
      </c>
      <c r="N864" s="565">
        <f t="shared" si="752"/>
        <v>6.9444444444444337E-3</v>
      </c>
      <c r="O864" s="477">
        <v>0.16666666666666666</v>
      </c>
      <c r="P864" s="565">
        <f t="shared" si="753"/>
        <v>4.1666666666666657E-2</v>
      </c>
      <c r="Q864" s="477">
        <v>0.17013888888888887</v>
      </c>
      <c r="R864" s="477">
        <v>0.19791666666666666</v>
      </c>
      <c r="S864" s="9">
        <f t="shared" si="709"/>
        <v>2.777777777777779E-2</v>
      </c>
      <c r="T864" s="477">
        <v>0.17013888888888887</v>
      </c>
      <c r="U864" s="477">
        <v>0.19791666666666666</v>
      </c>
      <c r="V864" s="9">
        <f t="shared" si="733"/>
        <v>2.777777777777779E-2</v>
      </c>
      <c r="W864" s="477">
        <v>0.22569444444444445</v>
      </c>
      <c r="X864" s="9">
        <f t="shared" si="743"/>
        <v>2.777777777777779E-2</v>
      </c>
      <c r="Y864" s="477">
        <v>0.22638888888888889</v>
      </c>
      <c r="Z864" s="155">
        <f t="shared" si="761"/>
        <v>6.9444444444444198E-4</v>
      </c>
      <c r="AA864" s="477">
        <v>0.3430555555555555</v>
      </c>
      <c r="AB864" s="565">
        <f t="shared" si="745"/>
        <v>0.11666666666666661</v>
      </c>
      <c r="AC864" s="477">
        <v>0.3430555555555555</v>
      </c>
      <c r="AD864" s="477">
        <v>0.3430555555555555</v>
      </c>
      <c r="AE864" s="9">
        <f t="shared" si="731"/>
        <v>0</v>
      </c>
      <c r="AF864" s="477">
        <v>0.35416666666666669</v>
      </c>
      <c r="AG864" s="477">
        <v>0.3576388888888889</v>
      </c>
      <c r="AH864" s="9">
        <f t="shared" si="754"/>
        <v>3.4722222222222099E-3</v>
      </c>
      <c r="AI864" s="154">
        <f t="shared" si="711"/>
        <v>0</v>
      </c>
      <c r="AJ864" s="154">
        <f t="shared" si="712"/>
        <v>5</v>
      </c>
      <c r="AK864" s="477">
        <v>0.3576388888888889</v>
      </c>
      <c r="AL864" s="477">
        <v>0.36458333333333331</v>
      </c>
      <c r="AM864" s="9">
        <f t="shared" si="736"/>
        <v>6.9444444444444198E-3</v>
      </c>
      <c r="AN864" s="568">
        <f t="shared" si="755"/>
        <v>0.25</v>
      </c>
      <c r="AO864" s="10">
        <f>HOUR(AN864)</f>
        <v>6</v>
      </c>
      <c r="AP864" s="10">
        <f>MINUTE(AN864)</f>
        <v>0</v>
      </c>
      <c r="AQ864" s="565">
        <f t="shared" si="760"/>
        <v>5.2777777777777729E-2</v>
      </c>
      <c r="AR864" s="10">
        <f t="shared" si="732"/>
        <v>1</v>
      </c>
      <c r="AS864" s="10">
        <f t="shared" si="730"/>
        <v>16</v>
      </c>
      <c r="AT864" s="561">
        <v>0</v>
      </c>
      <c r="AU864" s="561">
        <v>5.5555555555555558E-3</v>
      </c>
      <c r="AV864" s="561">
        <v>0</v>
      </c>
      <c r="AW864" s="546">
        <f t="shared" si="744"/>
        <v>0</v>
      </c>
      <c r="AX864" s="546">
        <f t="shared" si="710"/>
        <v>0</v>
      </c>
      <c r="AY864" s="561">
        <v>0</v>
      </c>
      <c r="AZ864" s="546">
        <f t="shared" si="758"/>
        <v>0</v>
      </c>
      <c r="BA864" s="546">
        <f t="shared" si="759"/>
        <v>0</v>
      </c>
      <c r="BB864" s="561">
        <v>0</v>
      </c>
      <c r="BC864" s="546">
        <f t="shared" si="749"/>
        <v>0</v>
      </c>
      <c r="BD864" s="546">
        <f t="shared" si="750"/>
        <v>0</v>
      </c>
      <c r="BE864" s="561">
        <v>5.8333333333333327E-2</v>
      </c>
      <c r="BF864" s="546">
        <f t="shared" si="764"/>
        <v>1</v>
      </c>
      <c r="BG864" s="546">
        <f t="shared" si="765"/>
        <v>24</v>
      </c>
      <c r="BH864" s="561">
        <v>0</v>
      </c>
      <c r="BI864" s="637">
        <f t="shared" si="734"/>
        <v>0</v>
      </c>
      <c r="BJ864" s="637">
        <f t="shared" si="735"/>
        <v>0</v>
      </c>
      <c r="BK864" s="642">
        <f t="shared" si="746"/>
        <v>64.203793103448277</v>
      </c>
    </row>
    <row r="865" spans="1:63" ht="15.75" customHeight="1" x14ac:dyDescent="0.25">
      <c r="A865" s="620">
        <v>40944</v>
      </c>
      <c r="B865" s="621">
        <v>2</v>
      </c>
      <c r="C865" s="622">
        <v>6</v>
      </c>
      <c r="D865" s="623" t="s">
        <v>33</v>
      </c>
      <c r="E865" s="623" t="s">
        <v>638</v>
      </c>
      <c r="F865" s="537">
        <v>3676</v>
      </c>
      <c r="G865" s="622">
        <v>59</v>
      </c>
      <c r="H865" s="622">
        <v>0</v>
      </c>
      <c r="I865" s="561">
        <v>0.82291666666666663</v>
      </c>
      <c r="J865" s="561">
        <v>0.82291666666666663</v>
      </c>
      <c r="K865" s="477">
        <v>0.82638888888888884</v>
      </c>
      <c r="L865" s="565">
        <f t="shared" si="751"/>
        <v>3.4722222222222099E-3</v>
      </c>
      <c r="M865" s="477">
        <v>0.83333333333333337</v>
      </c>
      <c r="N865" s="565">
        <f t="shared" si="752"/>
        <v>6.9444444444445308E-3</v>
      </c>
      <c r="O865" s="477">
        <v>0.875</v>
      </c>
      <c r="P865" s="565">
        <f t="shared" si="753"/>
        <v>4.166666666666663E-2</v>
      </c>
      <c r="Q865" s="477">
        <v>0.87847222222222221</v>
      </c>
      <c r="R865" s="477">
        <v>0.90277777777777779</v>
      </c>
      <c r="S865" s="9">
        <f t="shared" si="709"/>
        <v>2.430555555555558E-2</v>
      </c>
      <c r="T865" s="477">
        <v>0.87847222222222221</v>
      </c>
      <c r="U865" s="477">
        <v>0.90277777777777779</v>
      </c>
      <c r="V865" s="9">
        <f t="shared" si="733"/>
        <v>2.430555555555558E-2</v>
      </c>
      <c r="W865" s="477">
        <v>0.90555555555555556</v>
      </c>
      <c r="X865" s="9">
        <f t="shared" si="743"/>
        <v>2.7777777777777679E-3</v>
      </c>
      <c r="Y865" s="477">
        <v>0.90625</v>
      </c>
      <c r="Z865" s="155">
        <f t="shared" si="761"/>
        <v>6.9444444444444198E-4</v>
      </c>
      <c r="AA865" s="477">
        <v>1.0145833333333334</v>
      </c>
      <c r="AB865" s="565">
        <f t="shared" si="745"/>
        <v>0.10833333333333339</v>
      </c>
      <c r="AC865" s="477">
        <v>1.0145833333333334</v>
      </c>
      <c r="AD865" s="477">
        <v>1.0145833333333334</v>
      </c>
      <c r="AE865" s="9">
        <f t="shared" si="731"/>
        <v>0</v>
      </c>
      <c r="AF865" s="477">
        <v>1.0243055555555556</v>
      </c>
      <c r="AG865" s="477">
        <v>1.0277777777777779</v>
      </c>
      <c r="AH865" s="9">
        <f t="shared" si="754"/>
        <v>3.4722222222223209E-3</v>
      </c>
      <c r="AI865" s="154">
        <f t="shared" si="711"/>
        <v>0</v>
      </c>
      <c r="AJ865" s="154">
        <f t="shared" si="712"/>
        <v>5</v>
      </c>
      <c r="AK865" s="477">
        <v>1.0277777777777779</v>
      </c>
      <c r="AL865" s="477">
        <v>1.03125</v>
      </c>
      <c r="AM865" s="9">
        <f t="shared" si="736"/>
        <v>3.4722222222220989E-3</v>
      </c>
      <c r="AN865" s="568">
        <f t="shared" si="755"/>
        <v>0.20833333333333337</v>
      </c>
      <c r="AO865" s="10">
        <f>HOUR(AN865)</f>
        <v>5</v>
      </c>
      <c r="AP865" s="10">
        <f>MINUTE(AN865)</f>
        <v>0</v>
      </c>
      <c r="AQ865" s="565">
        <f t="shared" si="760"/>
        <v>7.0138888888888945E-2</v>
      </c>
      <c r="AR865" s="10">
        <f t="shared" si="732"/>
        <v>1</v>
      </c>
      <c r="AS865" s="10">
        <f t="shared" si="730"/>
        <v>41</v>
      </c>
      <c r="AT865" s="561">
        <v>0</v>
      </c>
      <c r="AU865" s="561">
        <v>0</v>
      </c>
      <c r="AV865" s="561">
        <v>3.472222222222222E-3</v>
      </c>
      <c r="AW865" s="546">
        <f t="shared" si="744"/>
        <v>0</v>
      </c>
      <c r="AX865" s="546">
        <f t="shared" si="710"/>
        <v>5</v>
      </c>
      <c r="AY865" s="561">
        <v>0</v>
      </c>
      <c r="AZ865" s="546">
        <f t="shared" si="758"/>
        <v>0</v>
      </c>
      <c r="BA865" s="546">
        <f t="shared" si="759"/>
        <v>0</v>
      </c>
      <c r="BB865" s="561">
        <v>0</v>
      </c>
      <c r="BC865" s="546">
        <f t="shared" si="749"/>
        <v>0</v>
      </c>
      <c r="BD865" s="546">
        <f t="shared" si="750"/>
        <v>0</v>
      </c>
      <c r="BE865" s="561">
        <v>3.4722222222222224E-2</v>
      </c>
      <c r="BF865" s="546">
        <f t="shared" si="764"/>
        <v>0</v>
      </c>
      <c r="BG865" s="546">
        <f t="shared" si="765"/>
        <v>50</v>
      </c>
      <c r="BH865" s="561">
        <v>0</v>
      </c>
      <c r="BI865" s="637">
        <f t="shared" si="734"/>
        <v>0</v>
      </c>
      <c r="BJ865" s="637">
        <f t="shared" si="735"/>
        <v>0</v>
      </c>
      <c r="BK865" s="642">
        <f t="shared" si="746"/>
        <v>62.305084745762713</v>
      </c>
    </row>
    <row r="866" spans="1:63" x14ac:dyDescent="0.25">
      <c r="A866" s="620">
        <v>40944</v>
      </c>
      <c r="B866" s="621">
        <v>2</v>
      </c>
      <c r="C866" s="622">
        <v>3</v>
      </c>
      <c r="D866" s="623" t="s">
        <v>637</v>
      </c>
      <c r="E866" s="623" t="s">
        <v>276</v>
      </c>
      <c r="F866" s="537">
        <v>3523.06</v>
      </c>
      <c r="G866" s="622">
        <v>58</v>
      </c>
      <c r="H866" s="622">
        <v>1</v>
      </c>
      <c r="I866" s="561">
        <v>0.85416666666666663</v>
      </c>
      <c r="J866" s="561">
        <v>0.85416666666666663</v>
      </c>
      <c r="K866" s="477">
        <v>0.85763888888888884</v>
      </c>
      <c r="L866" s="565">
        <f t="shared" si="751"/>
        <v>3.4722222222222099E-3</v>
      </c>
      <c r="M866" s="477">
        <v>0.86111111111111116</v>
      </c>
      <c r="N866" s="565">
        <f t="shared" si="752"/>
        <v>3.4722222222223209E-3</v>
      </c>
      <c r="O866" s="477">
        <v>0.90277777777777779</v>
      </c>
      <c r="P866" s="565">
        <f t="shared" si="753"/>
        <v>4.166666666666663E-2</v>
      </c>
      <c r="Q866" s="477">
        <v>0.90277777777777779</v>
      </c>
      <c r="R866" s="477">
        <v>0.90277777777777779</v>
      </c>
      <c r="S866" s="9">
        <f t="shared" si="709"/>
        <v>0</v>
      </c>
      <c r="T866" s="477">
        <v>0.90277777777777779</v>
      </c>
      <c r="U866" s="477">
        <v>0.90277777777777779</v>
      </c>
      <c r="V866" s="9">
        <f t="shared" si="733"/>
        <v>0</v>
      </c>
      <c r="W866" s="477">
        <v>1.0590277777777779</v>
      </c>
      <c r="X866" s="9">
        <f t="shared" si="743"/>
        <v>0.15625000000000011</v>
      </c>
      <c r="Y866" s="477">
        <v>1.0604166666666666</v>
      </c>
      <c r="Z866" s="155">
        <f t="shared" si="761"/>
        <v>1.3888888888886619E-3</v>
      </c>
      <c r="AA866" s="477">
        <v>1.1305555555555555</v>
      </c>
      <c r="AB866" s="565">
        <f t="shared" si="745"/>
        <v>7.0138888888888973E-2</v>
      </c>
      <c r="AC866" s="477">
        <v>1.1305555555555555</v>
      </c>
      <c r="AD866" s="477">
        <v>1.1305555555555555</v>
      </c>
      <c r="AE866" s="9">
        <f t="shared" si="731"/>
        <v>0</v>
      </c>
      <c r="AF866" s="477">
        <v>1.1388888888888888</v>
      </c>
      <c r="AG866" s="477">
        <v>1.1423611111111112</v>
      </c>
      <c r="AH866" s="9">
        <f t="shared" si="754"/>
        <v>3.4722222222223209E-3</v>
      </c>
      <c r="AI866" s="154">
        <f t="shared" si="711"/>
        <v>0</v>
      </c>
      <c r="AJ866" s="154">
        <f t="shared" si="712"/>
        <v>5</v>
      </c>
      <c r="AK866" s="477">
        <v>1.1423611111111112</v>
      </c>
      <c r="AL866" s="477">
        <v>1.1458333333333333</v>
      </c>
      <c r="AM866" s="9">
        <f t="shared" si="736"/>
        <v>3.4722222222220989E-3</v>
      </c>
      <c r="AN866" s="568">
        <f t="shared" si="755"/>
        <v>0.29166666666666663</v>
      </c>
      <c r="AO866" s="10">
        <f>HOUR(AN866)</f>
        <v>7</v>
      </c>
      <c r="AP866" s="10">
        <f>MINUTE(AN866)</f>
        <v>0</v>
      </c>
      <c r="AQ866" s="565">
        <f t="shared" si="760"/>
        <v>5.4861111111111194E-2</v>
      </c>
      <c r="AR866" s="10">
        <f t="shared" si="732"/>
        <v>1</v>
      </c>
      <c r="AS866" s="10">
        <f t="shared" si="730"/>
        <v>19</v>
      </c>
      <c r="AT866" s="561">
        <v>0</v>
      </c>
      <c r="AU866" s="561">
        <v>0</v>
      </c>
      <c r="AV866" s="561">
        <v>0</v>
      </c>
      <c r="AW866" s="546">
        <f t="shared" si="744"/>
        <v>0</v>
      </c>
      <c r="AX866" s="546">
        <f t="shared" ref="AX866:AX929" si="766">MINUTE(AV866)</f>
        <v>0</v>
      </c>
      <c r="AY866" s="561">
        <v>0</v>
      </c>
      <c r="AZ866" s="546">
        <f t="shared" si="758"/>
        <v>0</v>
      </c>
      <c r="BA866" s="546">
        <f t="shared" si="759"/>
        <v>0</v>
      </c>
      <c r="BB866" s="561">
        <v>0</v>
      </c>
      <c r="BC866" s="546">
        <f t="shared" si="749"/>
        <v>0</v>
      </c>
      <c r="BD866" s="546">
        <f t="shared" si="750"/>
        <v>0</v>
      </c>
      <c r="BE866" s="561">
        <v>1.5277777777777777E-2</v>
      </c>
      <c r="BF866" s="546">
        <f t="shared" si="764"/>
        <v>0</v>
      </c>
      <c r="BG866" s="546">
        <f t="shared" si="765"/>
        <v>22</v>
      </c>
      <c r="BH866" s="561">
        <v>0</v>
      </c>
      <c r="BI866" s="637">
        <f t="shared" si="734"/>
        <v>0</v>
      </c>
      <c r="BJ866" s="637">
        <f t="shared" si="735"/>
        <v>0</v>
      </c>
      <c r="BK866" s="642">
        <f t="shared" si="746"/>
        <v>60.742413793103445</v>
      </c>
    </row>
    <row r="867" spans="1:63" x14ac:dyDescent="0.25">
      <c r="A867" s="620">
        <v>40944</v>
      </c>
      <c r="B867" s="621">
        <v>2</v>
      </c>
      <c r="C867" s="622">
        <v>1</v>
      </c>
      <c r="D867" s="623" t="s">
        <v>243</v>
      </c>
      <c r="E867" s="623" t="s">
        <v>419</v>
      </c>
      <c r="F867" s="537">
        <v>3624.11</v>
      </c>
      <c r="G867" s="622">
        <v>57</v>
      </c>
      <c r="H867" s="622">
        <v>2</v>
      </c>
      <c r="I867" s="561">
        <v>0.875</v>
      </c>
      <c r="J867" s="561">
        <v>0.875</v>
      </c>
      <c r="K867" s="477">
        <v>0.87847222222222221</v>
      </c>
      <c r="L867" s="565">
        <f t="shared" si="751"/>
        <v>3.4722222222222099E-3</v>
      </c>
      <c r="M867" s="477">
        <v>0.88541666666666663</v>
      </c>
      <c r="N867" s="565">
        <f t="shared" si="752"/>
        <v>6.9444444444444198E-3</v>
      </c>
      <c r="O867" s="477">
        <v>0.95833333333333337</v>
      </c>
      <c r="P867" s="565">
        <f t="shared" si="753"/>
        <v>7.2916666666666741E-2</v>
      </c>
      <c r="Q867" s="477">
        <v>0.96180555555555547</v>
      </c>
      <c r="R867" s="477">
        <v>0.98611111111111116</v>
      </c>
      <c r="S867" s="9">
        <f t="shared" si="709"/>
        <v>2.4305555555555691E-2</v>
      </c>
      <c r="T867" s="477">
        <v>0.96180555555555547</v>
      </c>
      <c r="U867" s="477">
        <v>0.98611111111111116</v>
      </c>
      <c r="V867" s="9">
        <f t="shared" si="733"/>
        <v>2.4305555555555691E-2</v>
      </c>
      <c r="W867" s="477">
        <v>1.1527777777777779</v>
      </c>
      <c r="X867" s="9">
        <f t="shared" si="743"/>
        <v>0.16666666666666674</v>
      </c>
      <c r="Y867" s="477">
        <v>1.15625</v>
      </c>
      <c r="Z867" s="155">
        <f t="shared" si="761"/>
        <v>3.4722222222220989E-3</v>
      </c>
      <c r="AA867" s="477">
        <v>1.2645833333333334</v>
      </c>
      <c r="AB867" s="565">
        <f t="shared" si="745"/>
        <v>0.10833333333333339</v>
      </c>
      <c r="AC867" s="477">
        <v>1.2645833333333334</v>
      </c>
      <c r="AD867" s="477">
        <v>1.2645833333333334</v>
      </c>
      <c r="AE867" s="9">
        <f t="shared" si="731"/>
        <v>0</v>
      </c>
      <c r="AF867" s="477">
        <v>1.2743055555555556</v>
      </c>
      <c r="AG867" s="477">
        <v>1.2777777777777779</v>
      </c>
      <c r="AH867" s="9">
        <f t="shared" si="754"/>
        <v>3.4722222222223209E-3</v>
      </c>
      <c r="AI867" s="154">
        <f t="shared" si="711"/>
        <v>0</v>
      </c>
      <c r="AJ867" s="154">
        <f t="shared" si="712"/>
        <v>5</v>
      </c>
      <c r="AK867" s="477">
        <v>1.2777777777777779</v>
      </c>
      <c r="AL867" s="477">
        <v>1.28125</v>
      </c>
      <c r="AM867" s="9">
        <f t="shared" si="736"/>
        <v>3.4722222222220989E-3</v>
      </c>
      <c r="AN867" s="568">
        <f t="shared" si="755"/>
        <v>0.40625</v>
      </c>
      <c r="AO867" s="10">
        <f>HOUR(AN867)</f>
        <v>9</v>
      </c>
      <c r="AP867" s="10">
        <f>MINUTE(AN867)</f>
        <v>45</v>
      </c>
      <c r="AQ867" s="565">
        <f t="shared" si="760"/>
        <v>7.3611111111111169E-2</v>
      </c>
      <c r="AR867" s="10">
        <f t="shared" si="732"/>
        <v>1</v>
      </c>
      <c r="AS867" s="10">
        <f t="shared" si="730"/>
        <v>46</v>
      </c>
      <c r="AT867" s="561">
        <v>0</v>
      </c>
      <c r="AU867" s="561">
        <v>0</v>
      </c>
      <c r="AV867" s="561">
        <v>0</v>
      </c>
      <c r="AW867" s="546">
        <f t="shared" si="744"/>
        <v>0</v>
      </c>
      <c r="AX867" s="546">
        <f t="shared" si="766"/>
        <v>0</v>
      </c>
      <c r="AY867" s="561">
        <v>0</v>
      </c>
      <c r="AZ867" s="546">
        <f t="shared" si="758"/>
        <v>0</v>
      </c>
      <c r="BA867" s="546">
        <f t="shared" si="759"/>
        <v>0</v>
      </c>
      <c r="BB867" s="561">
        <v>0</v>
      </c>
      <c r="BC867" s="546">
        <f t="shared" si="749"/>
        <v>0</v>
      </c>
      <c r="BD867" s="546">
        <f t="shared" si="750"/>
        <v>0</v>
      </c>
      <c r="BE867" s="561">
        <v>3.4722222222222224E-2</v>
      </c>
      <c r="BF867" s="546">
        <f t="shared" si="764"/>
        <v>0</v>
      </c>
      <c r="BG867" s="546">
        <f t="shared" si="765"/>
        <v>50</v>
      </c>
      <c r="BH867" s="561">
        <v>0</v>
      </c>
      <c r="BI867" s="637">
        <f t="shared" si="734"/>
        <v>0</v>
      </c>
      <c r="BJ867" s="637">
        <f t="shared" si="735"/>
        <v>0</v>
      </c>
      <c r="BK867" s="642">
        <f t="shared" si="746"/>
        <v>63.580877192982456</v>
      </c>
    </row>
    <row r="868" spans="1:63" x14ac:dyDescent="0.25">
      <c r="A868" s="620">
        <v>40945</v>
      </c>
      <c r="B868" s="621">
        <v>2</v>
      </c>
      <c r="C868" s="622">
        <v>1</v>
      </c>
      <c r="D868" s="623" t="s">
        <v>524</v>
      </c>
      <c r="E868" s="623" t="s">
        <v>276</v>
      </c>
      <c r="F868" s="537">
        <v>3798.21</v>
      </c>
      <c r="G868" s="622">
        <v>57</v>
      </c>
      <c r="H868" s="622">
        <v>2</v>
      </c>
      <c r="I868" s="561">
        <v>0.95138888888888884</v>
      </c>
      <c r="J868" s="561">
        <v>0.95138888888888884</v>
      </c>
      <c r="K868" s="477">
        <v>1.0694444444444444</v>
      </c>
      <c r="L868" s="565">
        <f t="shared" si="751"/>
        <v>0.11805555555555558</v>
      </c>
      <c r="M868" s="477">
        <v>1.0729166666666667</v>
      </c>
      <c r="N868" s="565">
        <f t="shared" si="752"/>
        <v>3.4722222222223209E-3</v>
      </c>
      <c r="O868" s="477">
        <v>1.1111111111111112</v>
      </c>
      <c r="P868" s="565">
        <f t="shared" si="753"/>
        <v>3.819444444444442E-2</v>
      </c>
      <c r="Q868" s="477">
        <v>1.1145833333333333</v>
      </c>
      <c r="R868" s="477">
        <v>1.15625</v>
      </c>
      <c r="S868" s="9">
        <f t="shared" si="709"/>
        <v>4.1666666666666741E-2</v>
      </c>
      <c r="T868" s="477">
        <v>1.1145833333333333</v>
      </c>
      <c r="U868" s="477">
        <v>1.15625</v>
      </c>
      <c r="V868" s="9">
        <f t="shared" si="733"/>
        <v>4.1666666666666741E-2</v>
      </c>
      <c r="W868" s="477">
        <v>1.4513888888888891</v>
      </c>
      <c r="X868" s="9">
        <f t="shared" si="743"/>
        <v>0.29513888888888906</v>
      </c>
      <c r="Y868" s="477">
        <v>1.4534722222222223</v>
      </c>
      <c r="Z868" s="155">
        <f t="shared" si="761"/>
        <v>2.0833333333332149E-3</v>
      </c>
      <c r="AA868" s="477">
        <v>1.5402777777777779</v>
      </c>
      <c r="AB868" s="565">
        <f t="shared" si="745"/>
        <v>8.680555555555558E-2</v>
      </c>
      <c r="AC868" s="477">
        <v>1.5402777777777779</v>
      </c>
      <c r="AD868" s="477">
        <v>1.5402777777777779</v>
      </c>
      <c r="AE868" s="9">
        <f t="shared" si="731"/>
        <v>0</v>
      </c>
      <c r="AF868" s="477">
        <v>1.5486111111111109</v>
      </c>
      <c r="AG868" s="477">
        <v>1.5520833333333333</v>
      </c>
      <c r="AH868" s="9">
        <f t="shared" si="754"/>
        <v>3.4722222222223209E-3</v>
      </c>
      <c r="AI868" s="154">
        <f t="shared" si="711"/>
        <v>0</v>
      </c>
      <c r="AJ868" s="154">
        <f t="shared" si="712"/>
        <v>5</v>
      </c>
      <c r="AK868" s="477">
        <v>1.5520833333333333</v>
      </c>
      <c r="AL868" s="477">
        <v>1.5625</v>
      </c>
      <c r="AM868" s="9">
        <f t="shared" si="736"/>
        <v>1.0416666666666741E-2</v>
      </c>
      <c r="AN868" s="568">
        <f t="shared" si="755"/>
        <v>0.61111111111111116</v>
      </c>
      <c r="AO868" s="10">
        <f t="shared" ref="AO868:AO897" si="767">HOUR(AN868)</f>
        <v>14</v>
      </c>
      <c r="AP868" s="10">
        <f t="shared" ref="AP868:AP897" si="768">MINUTE(AN868)</f>
        <v>40</v>
      </c>
      <c r="AQ868" s="565">
        <f t="shared" si="760"/>
        <v>3.8194444444444468E-2</v>
      </c>
      <c r="AR868" s="10">
        <f t="shared" si="732"/>
        <v>0</v>
      </c>
      <c r="AS868" s="10">
        <f t="shared" si="730"/>
        <v>55</v>
      </c>
      <c r="AT868" s="561">
        <v>0</v>
      </c>
      <c r="AU868" s="561">
        <v>1.1111111111111112E-2</v>
      </c>
      <c r="AV868" s="561">
        <v>0</v>
      </c>
      <c r="AW868" s="546">
        <f t="shared" ref="AW868:AW879" si="769">HOUR(AV868)</f>
        <v>0</v>
      </c>
      <c r="AX868" s="546">
        <f t="shared" si="766"/>
        <v>0</v>
      </c>
      <c r="AY868" s="561">
        <v>0</v>
      </c>
      <c r="AZ868" s="546">
        <f t="shared" si="758"/>
        <v>0</v>
      </c>
      <c r="BA868" s="546">
        <f t="shared" si="759"/>
        <v>0</v>
      </c>
      <c r="BB868" s="561">
        <v>0</v>
      </c>
      <c r="BC868" s="546">
        <f t="shared" si="749"/>
        <v>0</v>
      </c>
      <c r="BD868" s="546">
        <f t="shared" si="750"/>
        <v>0</v>
      </c>
      <c r="BE868" s="561">
        <v>3.7499999999999999E-2</v>
      </c>
      <c r="BF868" s="546">
        <f t="shared" si="764"/>
        <v>0</v>
      </c>
      <c r="BG868" s="546">
        <f t="shared" si="765"/>
        <v>54</v>
      </c>
      <c r="BH868" s="561">
        <v>0</v>
      </c>
      <c r="BI868" s="637">
        <f t="shared" si="734"/>
        <v>0</v>
      </c>
      <c r="BJ868" s="637">
        <f t="shared" si="735"/>
        <v>0</v>
      </c>
      <c r="BK868" s="642">
        <f t="shared" si="746"/>
        <v>66.635263157894741</v>
      </c>
    </row>
    <row r="869" spans="1:63" x14ac:dyDescent="0.25">
      <c r="A869" s="620">
        <v>40945</v>
      </c>
      <c r="B869" s="621">
        <v>2</v>
      </c>
      <c r="C869" s="622">
        <v>1</v>
      </c>
      <c r="D869" s="623" t="s">
        <v>271</v>
      </c>
      <c r="E869" s="623" t="s">
        <v>265</v>
      </c>
      <c r="F869" s="537">
        <v>3953.33</v>
      </c>
      <c r="G869" s="622">
        <v>59</v>
      </c>
      <c r="H869" s="622">
        <v>0</v>
      </c>
      <c r="I869" s="561">
        <v>0.11805555555555557</v>
      </c>
      <c r="J869" s="561">
        <v>0.11805555555555557</v>
      </c>
      <c r="K869" s="477">
        <v>1.1631944444444444</v>
      </c>
      <c r="L869" s="565">
        <f t="shared" si="751"/>
        <v>1.0451388888888888</v>
      </c>
      <c r="M869" s="477">
        <v>1.1701388888888888</v>
      </c>
      <c r="N869" s="565">
        <f t="shared" si="752"/>
        <v>6.9444444444444198E-3</v>
      </c>
      <c r="O869" s="477">
        <v>1.2604166666666667</v>
      </c>
      <c r="P869" s="565">
        <f t="shared" si="753"/>
        <v>9.0277777777777901E-2</v>
      </c>
      <c r="Q869" s="477">
        <v>0.2638888888888889</v>
      </c>
      <c r="R869" s="477">
        <v>0.31944444444444448</v>
      </c>
      <c r="S869" s="9">
        <f t="shared" si="709"/>
        <v>5.555555555555558E-2</v>
      </c>
      <c r="T869" s="477">
        <v>0.2638888888888889</v>
      </c>
      <c r="U869" s="477">
        <v>0.31944444444444448</v>
      </c>
      <c r="V869" s="9">
        <f t="shared" si="733"/>
        <v>5.555555555555558E-2</v>
      </c>
      <c r="W869" s="477">
        <v>0.34375</v>
      </c>
      <c r="X869" s="9">
        <f t="shared" si="743"/>
        <v>2.4305555555555525E-2</v>
      </c>
      <c r="Y869" s="477">
        <v>0.34513888888888888</v>
      </c>
      <c r="Z869" s="155">
        <f t="shared" si="761"/>
        <v>1.388888888888884E-3</v>
      </c>
      <c r="AA869" s="477">
        <v>0.42569444444444443</v>
      </c>
      <c r="AB869" s="565">
        <f t="shared" si="745"/>
        <v>8.0555555555555547E-2</v>
      </c>
      <c r="AC869" s="477">
        <v>0.42569444444444443</v>
      </c>
      <c r="AD869" s="477">
        <v>0.42569444444444443</v>
      </c>
      <c r="AE869" s="9">
        <f t="shared" si="731"/>
        <v>0</v>
      </c>
      <c r="AF869" s="477">
        <v>0.43402777777777773</v>
      </c>
      <c r="AG869" s="477">
        <v>0.4375</v>
      </c>
      <c r="AH869" s="9">
        <f t="shared" si="754"/>
        <v>3.4722222222222654E-3</v>
      </c>
      <c r="AI869" s="154">
        <f t="shared" si="711"/>
        <v>0</v>
      </c>
      <c r="AJ869" s="154">
        <f t="shared" si="712"/>
        <v>5</v>
      </c>
      <c r="AK869" s="477">
        <v>0.4375</v>
      </c>
      <c r="AL869" s="477">
        <v>0.44791666666666669</v>
      </c>
      <c r="AM869" s="9">
        <f t="shared" si="736"/>
        <v>1.0416666666666685E-2</v>
      </c>
      <c r="AN869" s="568">
        <f t="shared" si="755"/>
        <v>0.3298611111111111</v>
      </c>
      <c r="AO869" s="10">
        <f t="shared" si="767"/>
        <v>7</v>
      </c>
      <c r="AP869" s="10">
        <f t="shared" si="768"/>
        <v>55</v>
      </c>
      <c r="AQ869" s="565">
        <f t="shared" si="760"/>
        <v>4.2361111111111106E-2</v>
      </c>
      <c r="AR869" s="10">
        <f t="shared" si="732"/>
        <v>1</v>
      </c>
      <c r="AS869" s="10">
        <f t="shared" si="730"/>
        <v>1</v>
      </c>
      <c r="AT869" s="561">
        <v>0</v>
      </c>
      <c r="AU869" s="561">
        <v>0</v>
      </c>
      <c r="AV869" s="561">
        <v>0</v>
      </c>
      <c r="AW869" s="546">
        <f t="shared" si="769"/>
        <v>0</v>
      </c>
      <c r="AX869" s="546">
        <f t="shared" si="766"/>
        <v>0</v>
      </c>
      <c r="AY869" s="561">
        <v>0</v>
      </c>
      <c r="AZ869" s="546">
        <f t="shared" si="758"/>
        <v>0</v>
      </c>
      <c r="BA869" s="546">
        <f t="shared" si="759"/>
        <v>0</v>
      </c>
      <c r="BB869" s="561">
        <v>0</v>
      </c>
      <c r="BC869" s="546">
        <f t="shared" si="749"/>
        <v>0</v>
      </c>
      <c r="BD869" s="546">
        <f t="shared" si="750"/>
        <v>0</v>
      </c>
      <c r="BE869" s="561">
        <v>3.8194444444444441E-2</v>
      </c>
      <c r="BF869" s="546">
        <f t="shared" si="764"/>
        <v>0</v>
      </c>
      <c r="BG869" s="546">
        <f t="shared" si="765"/>
        <v>55</v>
      </c>
      <c r="BH869" s="561">
        <v>0</v>
      </c>
      <c r="BI869" s="637">
        <f t="shared" si="734"/>
        <v>0</v>
      </c>
      <c r="BJ869" s="637">
        <f t="shared" si="735"/>
        <v>0</v>
      </c>
      <c r="BK869" s="642">
        <f t="shared" si="746"/>
        <v>67.00559322033898</v>
      </c>
    </row>
    <row r="870" spans="1:63" x14ac:dyDescent="0.25">
      <c r="A870" s="620">
        <v>40945</v>
      </c>
      <c r="B870" s="621">
        <v>2</v>
      </c>
      <c r="C870" s="622">
        <v>4</v>
      </c>
      <c r="D870" s="623" t="s">
        <v>453</v>
      </c>
      <c r="E870" s="623" t="s">
        <v>276</v>
      </c>
      <c r="F870" s="537">
        <v>3403.81</v>
      </c>
      <c r="G870" s="622">
        <v>56</v>
      </c>
      <c r="H870" s="622">
        <v>3</v>
      </c>
      <c r="I870" s="561">
        <v>0.64583333333333337</v>
      </c>
      <c r="J870" s="561">
        <v>0.64583333333333337</v>
      </c>
      <c r="K870" s="477">
        <v>0.64930555555555558</v>
      </c>
      <c r="L870" s="565">
        <f t="shared" si="751"/>
        <v>3.4722222222222099E-3</v>
      </c>
      <c r="M870" s="477">
        <v>0.65625</v>
      </c>
      <c r="N870" s="565">
        <f t="shared" si="752"/>
        <v>6.9444444444444198E-3</v>
      </c>
      <c r="O870" s="477">
        <v>0.6875</v>
      </c>
      <c r="P870" s="565">
        <f t="shared" si="753"/>
        <v>3.125E-2</v>
      </c>
      <c r="Q870" s="477">
        <v>0.6875</v>
      </c>
      <c r="R870" s="477">
        <v>0.6875</v>
      </c>
      <c r="S870" s="9">
        <f t="shared" si="709"/>
        <v>0</v>
      </c>
      <c r="T870" s="477">
        <v>0.6875</v>
      </c>
      <c r="U870" s="477">
        <v>0.6875</v>
      </c>
      <c r="V870" s="9">
        <f t="shared" si="733"/>
        <v>0</v>
      </c>
      <c r="W870" s="477">
        <v>0.73402777777777783</v>
      </c>
      <c r="X870" s="9">
        <f t="shared" si="743"/>
        <v>4.6527777777777835E-2</v>
      </c>
      <c r="Y870" s="477">
        <v>0.73402777777777783</v>
      </c>
      <c r="Z870" s="155">
        <f t="shared" si="761"/>
        <v>0</v>
      </c>
      <c r="AA870" s="477">
        <v>0.80347222222222225</v>
      </c>
      <c r="AB870" s="565">
        <f t="shared" si="745"/>
        <v>6.944444444444442E-2</v>
      </c>
      <c r="AC870" s="477">
        <v>0.80347222222222225</v>
      </c>
      <c r="AD870" s="477">
        <v>0.80347222222222225</v>
      </c>
      <c r="AE870" s="9">
        <f t="shared" si="731"/>
        <v>0</v>
      </c>
      <c r="AF870" s="477">
        <v>0.80902777777777779</v>
      </c>
      <c r="AG870" s="477">
        <v>0.81111111111111101</v>
      </c>
      <c r="AH870" s="9">
        <f t="shared" si="754"/>
        <v>2.0833333333332149E-3</v>
      </c>
      <c r="AI870" s="154">
        <f t="shared" si="711"/>
        <v>0</v>
      </c>
      <c r="AJ870" s="154">
        <f t="shared" si="712"/>
        <v>3</v>
      </c>
      <c r="AK870" s="477">
        <v>0.81111111111111101</v>
      </c>
      <c r="AL870" s="477">
        <v>0.8125</v>
      </c>
      <c r="AM870" s="9">
        <f t="shared" si="736"/>
        <v>1.388888888888995E-3</v>
      </c>
      <c r="AN870" s="568">
        <f t="shared" si="755"/>
        <v>0.16666666666666663</v>
      </c>
      <c r="AO870" s="10">
        <f t="shared" si="767"/>
        <v>4</v>
      </c>
      <c r="AP870" s="10">
        <f t="shared" si="768"/>
        <v>0</v>
      </c>
      <c r="AQ870" s="565">
        <f t="shared" si="760"/>
        <v>5.2083333333333308E-2</v>
      </c>
      <c r="AR870" s="10">
        <f t="shared" si="732"/>
        <v>1</v>
      </c>
      <c r="AS870" s="10">
        <f t="shared" si="730"/>
        <v>15</v>
      </c>
      <c r="AT870" s="561">
        <v>0</v>
      </c>
      <c r="AU870" s="561">
        <v>0</v>
      </c>
      <c r="AV870" s="561">
        <v>0</v>
      </c>
      <c r="AW870" s="546">
        <f t="shared" si="769"/>
        <v>0</v>
      </c>
      <c r="AX870" s="546">
        <f t="shared" si="766"/>
        <v>0</v>
      </c>
      <c r="AY870" s="561">
        <v>0</v>
      </c>
      <c r="AZ870" s="546">
        <f t="shared" si="758"/>
        <v>0</v>
      </c>
      <c r="BA870" s="546">
        <f t="shared" si="759"/>
        <v>0</v>
      </c>
      <c r="BB870" s="561">
        <v>0</v>
      </c>
      <c r="BC870" s="546">
        <f t="shared" si="749"/>
        <v>0</v>
      </c>
      <c r="BD870" s="546">
        <f t="shared" si="750"/>
        <v>0</v>
      </c>
      <c r="BE870" s="561">
        <v>1.7361111111111112E-2</v>
      </c>
      <c r="BF870" s="546">
        <f t="shared" si="764"/>
        <v>0</v>
      </c>
      <c r="BG870" s="546">
        <f t="shared" si="765"/>
        <v>25</v>
      </c>
      <c r="BH870" s="561">
        <v>0</v>
      </c>
      <c r="BI870" s="637">
        <f t="shared" si="734"/>
        <v>0</v>
      </c>
      <c r="BJ870" s="637">
        <f t="shared" si="735"/>
        <v>0</v>
      </c>
      <c r="BK870" s="642">
        <f t="shared" si="746"/>
        <v>60.782321428571429</v>
      </c>
    </row>
    <row r="871" spans="1:63" ht="30" x14ac:dyDescent="0.25">
      <c r="A871" s="620">
        <v>40945</v>
      </c>
      <c r="B871" s="621">
        <v>2</v>
      </c>
      <c r="C871" s="622">
        <v>3</v>
      </c>
      <c r="D871" s="623" t="s">
        <v>298</v>
      </c>
      <c r="E871" s="623" t="s">
        <v>635</v>
      </c>
      <c r="F871" s="537">
        <v>3535.98</v>
      </c>
      <c r="G871" s="622">
        <v>57</v>
      </c>
      <c r="H871" s="622">
        <v>2</v>
      </c>
      <c r="I871" s="561">
        <v>0.79166666666666663</v>
      </c>
      <c r="J871" s="561">
        <v>0.79166666666666663</v>
      </c>
      <c r="K871" s="477">
        <v>0.79513888888888884</v>
      </c>
      <c r="L871" s="565">
        <f t="shared" si="751"/>
        <v>3.4722222222222099E-3</v>
      </c>
      <c r="M871" s="477">
        <v>0.8125</v>
      </c>
      <c r="N871" s="565">
        <f t="shared" si="752"/>
        <v>1.736111111111116E-2</v>
      </c>
      <c r="O871" s="477">
        <v>0.85416666666666663</v>
      </c>
      <c r="P871" s="565">
        <f t="shared" si="753"/>
        <v>4.166666666666663E-2</v>
      </c>
      <c r="Q871" s="477">
        <v>0.85416666666666663</v>
      </c>
      <c r="R871" s="477">
        <v>0.89583333333333337</v>
      </c>
      <c r="S871" s="9">
        <f t="shared" si="709"/>
        <v>4.1666666666666741E-2</v>
      </c>
      <c r="T871" s="477">
        <v>0.85416666666666663</v>
      </c>
      <c r="U871" s="477">
        <v>0.89583333333333337</v>
      </c>
      <c r="V871" s="9">
        <f t="shared" si="733"/>
        <v>4.1666666666666741E-2</v>
      </c>
      <c r="W871" s="477">
        <v>0.89513888888888893</v>
      </c>
      <c r="X871" s="9">
        <f t="shared" si="743"/>
        <v>-6.9444444444444198E-4</v>
      </c>
      <c r="Y871" s="477">
        <v>0.89513888888888893</v>
      </c>
      <c r="Z871" s="155">
        <f t="shared" si="761"/>
        <v>0</v>
      </c>
      <c r="AA871" s="477">
        <v>0.96388888888888891</v>
      </c>
      <c r="AB871" s="565">
        <f t="shared" si="745"/>
        <v>6.8749999999999978E-2</v>
      </c>
      <c r="AC871" s="477">
        <v>0.96388888888888891</v>
      </c>
      <c r="AD871" s="477">
        <v>0.96388888888888891</v>
      </c>
      <c r="AE871" s="9">
        <f t="shared" si="731"/>
        <v>0</v>
      </c>
      <c r="AF871" s="477">
        <v>0.97222222222222221</v>
      </c>
      <c r="AG871" s="477">
        <v>0.97569444444444453</v>
      </c>
      <c r="AH871" s="9">
        <f t="shared" si="754"/>
        <v>3.4722222222223209E-3</v>
      </c>
      <c r="AI871" s="154">
        <f t="shared" si="711"/>
        <v>0</v>
      </c>
      <c r="AJ871" s="154">
        <f t="shared" si="712"/>
        <v>5</v>
      </c>
      <c r="AK871" s="477">
        <v>0.97569444444444453</v>
      </c>
      <c r="AL871" s="477">
        <v>0.97916666666666663</v>
      </c>
      <c r="AM871" s="9">
        <f t="shared" si="736"/>
        <v>3.4722222222220989E-3</v>
      </c>
      <c r="AN871" s="568">
        <f t="shared" si="755"/>
        <v>0.1875</v>
      </c>
      <c r="AO871" s="10">
        <f t="shared" si="767"/>
        <v>4</v>
      </c>
      <c r="AP871" s="10">
        <f t="shared" si="768"/>
        <v>30</v>
      </c>
      <c r="AQ871" s="565">
        <f t="shared" si="760"/>
        <v>5.6249999999999981E-2</v>
      </c>
      <c r="AR871" s="10">
        <f t="shared" si="732"/>
        <v>1</v>
      </c>
      <c r="AS871" s="10">
        <f t="shared" si="730"/>
        <v>21</v>
      </c>
      <c r="AT871" s="561">
        <v>0</v>
      </c>
      <c r="AU871" s="561">
        <v>0</v>
      </c>
      <c r="AV871" s="561">
        <v>0</v>
      </c>
      <c r="AW871" s="546">
        <f t="shared" si="769"/>
        <v>0</v>
      </c>
      <c r="AX871" s="546">
        <f t="shared" si="766"/>
        <v>0</v>
      </c>
      <c r="AY871" s="561">
        <v>0</v>
      </c>
      <c r="AZ871" s="546">
        <f t="shared" si="758"/>
        <v>0</v>
      </c>
      <c r="BA871" s="546">
        <f t="shared" si="759"/>
        <v>0</v>
      </c>
      <c r="BB871" s="561">
        <v>0</v>
      </c>
      <c r="BC871" s="546">
        <f t="shared" si="749"/>
        <v>0</v>
      </c>
      <c r="BD871" s="546">
        <f t="shared" si="750"/>
        <v>0</v>
      </c>
      <c r="BE871" s="561">
        <v>1.2499999999999999E-2</v>
      </c>
      <c r="BF871" s="546">
        <f t="shared" si="764"/>
        <v>0</v>
      </c>
      <c r="BG871" s="546">
        <f t="shared" si="765"/>
        <v>18</v>
      </c>
      <c r="BH871" s="561">
        <v>0</v>
      </c>
      <c r="BI871" s="637">
        <f t="shared" si="734"/>
        <v>0</v>
      </c>
      <c r="BJ871" s="637">
        <f t="shared" si="735"/>
        <v>0</v>
      </c>
      <c r="BK871" s="642">
        <f t="shared" si="746"/>
        <v>62.034736842105261</v>
      </c>
    </row>
    <row r="872" spans="1:63" x14ac:dyDescent="0.25">
      <c r="A872" s="620">
        <v>40945</v>
      </c>
      <c r="B872" s="621">
        <v>2</v>
      </c>
      <c r="C872" s="622">
        <v>1</v>
      </c>
      <c r="D872" s="623" t="s">
        <v>524</v>
      </c>
      <c r="E872" s="623" t="s">
        <v>276</v>
      </c>
      <c r="F872" s="537">
        <v>3604.37</v>
      </c>
      <c r="G872" s="622">
        <v>59</v>
      </c>
      <c r="H872" s="622">
        <v>0</v>
      </c>
      <c r="I872" s="561">
        <v>0.86805555555555547</v>
      </c>
      <c r="J872" s="561">
        <v>0.86805555555555547</v>
      </c>
      <c r="K872" s="477">
        <v>0.875</v>
      </c>
      <c r="L872" s="565">
        <f t="shared" si="751"/>
        <v>6.9444444444445308E-3</v>
      </c>
      <c r="M872" s="477">
        <v>0.90972222222222221</v>
      </c>
      <c r="N872" s="565">
        <f t="shared" si="752"/>
        <v>3.472222222222221E-2</v>
      </c>
      <c r="O872" s="477">
        <v>1.0104166666666667</v>
      </c>
      <c r="P872" s="565">
        <f t="shared" si="753"/>
        <v>0.10069444444444453</v>
      </c>
      <c r="Q872" s="477">
        <v>1.0138888888888888</v>
      </c>
      <c r="R872" s="477">
        <v>1.0416666666666667</v>
      </c>
      <c r="S872" s="9">
        <f t="shared" si="709"/>
        <v>2.7777777777777901E-2</v>
      </c>
      <c r="T872" s="477">
        <v>1.0138888888888888</v>
      </c>
      <c r="U872" s="477">
        <v>1.0416666666666667</v>
      </c>
      <c r="V872" s="9">
        <f t="shared" si="733"/>
        <v>2.7777777777777901E-2</v>
      </c>
      <c r="W872" s="477">
        <v>1.0763888888888888</v>
      </c>
      <c r="X872" s="9">
        <f t="shared" si="743"/>
        <v>3.4722222222222099E-2</v>
      </c>
      <c r="Y872" s="477">
        <v>1.0777777777777777</v>
      </c>
      <c r="Z872" s="155">
        <f t="shared" si="761"/>
        <v>1.388888888888884E-3</v>
      </c>
      <c r="AA872" s="477">
        <v>1.14375</v>
      </c>
      <c r="AB872" s="565">
        <f t="shared" si="745"/>
        <v>6.5972222222222321E-2</v>
      </c>
      <c r="AC872" s="477">
        <v>1.14375</v>
      </c>
      <c r="AD872" s="477">
        <v>1.14375</v>
      </c>
      <c r="AE872" s="9">
        <f t="shared" si="731"/>
        <v>0</v>
      </c>
      <c r="AF872" s="477">
        <v>1.1527777777777779</v>
      </c>
      <c r="AG872" s="477">
        <v>1.15625</v>
      </c>
      <c r="AH872" s="9">
        <f t="shared" si="754"/>
        <v>3.4722222222220989E-3</v>
      </c>
      <c r="AI872" s="154">
        <f t="shared" si="711"/>
        <v>0</v>
      </c>
      <c r="AJ872" s="154">
        <f t="shared" si="712"/>
        <v>5</v>
      </c>
      <c r="AK872" s="477">
        <v>1.15625</v>
      </c>
      <c r="AL872" s="477">
        <v>1.1666666666666667</v>
      </c>
      <c r="AM872" s="9">
        <f t="shared" si="736"/>
        <v>1.0416666666666741E-2</v>
      </c>
      <c r="AN872" s="568">
        <f t="shared" si="755"/>
        <v>0.29861111111111127</v>
      </c>
      <c r="AO872" s="10">
        <f t="shared" si="767"/>
        <v>7</v>
      </c>
      <c r="AP872" s="10">
        <f t="shared" si="768"/>
        <v>10</v>
      </c>
      <c r="AQ872" s="565">
        <f t="shared" si="760"/>
        <v>3.8194444444444545E-2</v>
      </c>
      <c r="AR872" s="10">
        <f t="shared" si="732"/>
        <v>0</v>
      </c>
      <c r="AS872" s="10">
        <f t="shared" si="730"/>
        <v>55</v>
      </c>
      <c r="AT872" s="561">
        <v>0</v>
      </c>
      <c r="AU872" s="561">
        <v>0</v>
      </c>
      <c r="AV872" s="561">
        <v>0</v>
      </c>
      <c r="AW872" s="546">
        <f t="shared" si="769"/>
        <v>0</v>
      </c>
      <c r="AX872" s="546">
        <f t="shared" si="766"/>
        <v>0</v>
      </c>
      <c r="AY872" s="561">
        <v>0</v>
      </c>
      <c r="AZ872" s="546">
        <f t="shared" si="758"/>
        <v>0</v>
      </c>
      <c r="BA872" s="546">
        <f t="shared" si="759"/>
        <v>0</v>
      </c>
      <c r="BB872" s="561">
        <v>0</v>
      </c>
      <c r="BC872" s="546">
        <f t="shared" si="749"/>
        <v>0</v>
      </c>
      <c r="BD872" s="546">
        <f t="shared" si="750"/>
        <v>0</v>
      </c>
      <c r="BE872" s="561">
        <v>2.7777777777777776E-2</v>
      </c>
      <c r="BF872" s="546">
        <f t="shared" si="764"/>
        <v>0</v>
      </c>
      <c r="BG872" s="546">
        <f t="shared" si="765"/>
        <v>40</v>
      </c>
      <c r="BH872" s="561">
        <v>0</v>
      </c>
      <c r="BI872" s="637">
        <f t="shared" si="734"/>
        <v>0</v>
      </c>
      <c r="BJ872" s="637">
        <f t="shared" si="735"/>
        <v>0</v>
      </c>
      <c r="BK872" s="642">
        <f t="shared" si="746"/>
        <v>61.091016949152539</v>
      </c>
    </row>
    <row r="873" spans="1:63" x14ac:dyDescent="0.25">
      <c r="A873" s="620">
        <v>40946</v>
      </c>
      <c r="B873" s="621">
        <v>2</v>
      </c>
      <c r="C873" s="622">
        <v>1</v>
      </c>
      <c r="D873" s="623" t="s">
        <v>609</v>
      </c>
      <c r="E873" s="623" t="s">
        <v>276</v>
      </c>
      <c r="F873" s="537">
        <v>3438.44</v>
      </c>
      <c r="G873" s="622">
        <v>59</v>
      </c>
      <c r="H873" s="622">
        <v>0</v>
      </c>
      <c r="I873" s="561">
        <v>0.75</v>
      </c>
      <c r="J873" s="561">
        <v>0.75</v>
      </c>
      <c r="K873" s="477">
        <v>0.75694444444444453</v>
      </c>
      <c r="L873" s="565">
        <f t="shared" si="751"/>
        <v>6.9444444444445308E-3</v>
      </c>
      <c r="M873" s="477">
        <v>0.78125</v>
      </c>
      <c r="N873" s="565">
        <f t="shared" si="752"/>
        <v>2.4305555555555469E-2</v>
      </c>
      <c r="O873" s="477">
        <v>0.80208333333333337</v>
      </c>
      <c r="P873" s="565">
        <f t="shared" si="753"/>
        <v>2.083333333333337E-2</v>
      </c>
      <c r="Q873" s="477">
        <v>0.80555555555555547</v>
      </c>
      <c r="R873" s="477">
        <v>0.85416666666666663</v>
      </c>
      <c r="S873" s="9">
        <f t="shared" si="709"/>
        <v>4.861111111111116E-2</v>
      </c>
      <c r="T873" s="477">
        <v>0.80555555555555547</v>
      </c>
      <c r="U873" s="477">
        <v>0.85416666666666663</v>
      </c>
      <c r="V873" s="9">
        <f t="shared" ref="V873:V879" si="770">U873-T873</f>
        <v>4.861111111111116E-2</v>
      </c>
      <c r="W873" s="477">
        <v>0.80555555555555547</v>
      </c>
      <c r="X873" s="9">
        <f t="shared" si="743"/>
        <v>-4.861111111111116E-2</v>
      </c>
      <c r="Y873" s="477">
        <v>0.83333333333333337</v>
      </c>
      <c r="Z873" s="155">
        <f t="shared" si="761"/>
        <v>2.7777777777777901E-2</v>
      </c>
      <c r="AA873" s="477">
        <v>1.2569444444444444</v>
      </c>
      <c r="AB873" s="565">
        <f t="shared" si="745"/>
        <v>0.42361111111111105</v>
      </c>
      <c r="AC873" s="477">
        <v>1.2569444444444444</v>
      </c>
      <c r="AD873" s="477">
        <v>1.2569444444444444</v>
      </c>
      <c r="AE873" s="9">
        <f t="shared" ref="AE873:AE879" si="771">AD873-AC873</f>
        <v>0</v>
      </c>
      <c r="AF873" s="477">
        <v>1.2638888888888888</v>
      </c>
      <c r="AG873" s="477">
        <v>1.2673611111111112</v>
      </c>
      <c r="AH873" s="9">
        <f t="shared" si="754"/>
        <v>3.4722222222223209E-3</v>
      </c>
      <c r="AI873" s="154">
        <f t="shared" si="711"/>
        <v>0</v>
      </c>
      <c r="AJ873" s="154">
        <f t="shared" si="712"/>
        <v>5</v>
      </c>
      <c r="AK873" s="477">
        <v>1.2673611111111112</v>
      </c>
      <c r="AL873" s="477">
        <v>1.2708333333333333</v>
      </c>
      <c r="AM873" s="9">
        <f t="shared" si="736"/>
        <v>3.4722222222220989E-3</v>
      </c>
      <c r="AN873" s="568">
        <f t="shared" si="755"/>
        <v>0.52083333333333326</v>
      </c>
      <c r="AO873" s="10">
        <f t="shared" si="767"/>
        <v>12</v>
      </c>
      <c r="AP873" s="10">
        <f t="shared" si="768"/>
        <v>30</v>
      </c>
      <c r="AQ873" s="565">
        <f t="shared" si="760"/>
        <v>0</v>
      </c>
      <c r="AR873" s="10">
        <f t="shared" ref="AR873:AR879" si="772">HOUR(AQ873)</f>
        <v>0</v>
      </c>
      <c r="AS873" s="10">
        <f t="shared" ref="AS873:AS879" si="773">MINUTE(AQ873)</f>
        <v>0</v>
      </c>
      <c r="AT873" s="561">
        <v>0</v>
      </c>
      <c r="AU873" s="561">
        <v>0</v>
      </c>
      <c r="AV873" s="561">
        <v>0</v>
      </c>
      <c r="AW873" s="546">
        <f t="shared" si="769"/>
        <v>0</v>
      </c>
      <c r="AX873" s="546">
        <f t="shared" si="766"/>
        <v>0</v>
      </c>
      <c r="AY873" s="561">
        <v>0.4236111111111111</v>
      </c>
      <c r="AZ873" s="546">
        <f t="shared" ref="AZ873:AZ879" si="774">HOUR(AY873)</f>
        <v>10</v>
      </c>
      <c r="BA873" s="546">
        <f t="shared" ref="BA873:BA879" si="775">MINUTE(AY873)</f>
        <v>10</v>
      </c>
      <c r="BB873" s="561">
        <v>0</v>
      </c>
      <c r="BC873" s="546">
        <f t="shared" ref="BC873:BC886" si="776">HOUR(BB873)</f>
        <v>0</v>
      </c>
      <c r="BD873" s="546">
        <f t="shared" ref="BD873:BD886" si="777">MINUTE(BB873)</f>
        <v>0</v>
      </c>
      <c r="BE873" s="561">
        <v>0</v>
      </c>
      <c r="BF873" s="546">
        <f t="shared" si="764"/>
        <v>0</v>
      </c>
      <c r="BG873" s="546">
        <f t="shared" si="765"/>
        <v>0</v>
      </c>
      <c r="BH873" s="561">
        <v>0</v>
      </c>
      <c r="BI873" s="637">
        <f t="shared" ref="BI873:BI879" si="778">HOUR(BH873)</f>
        <v>0</v>
      </c>
      <c r="BJ873" s="637">
        <f t="shared" ref="BJ873:BJ879" si="779">MINUTE(BH873)</f>
        <v>0</v>
      </c>
      <c r="BK873" s="642">
        <f t="shared" si="746"/>
        <v>58.278644067796613</v>
      </c>
    </row>
    <row r="874" spans="1:63" x14ac:dyDescent="0.25">
      <c r="A874" s="620">
        <v>40946</v>
      </c>
      <c r="B874" s="621">
        <v>2</v>
      </c>
      <c r="C874" s="622">
        <v>1</v>
      </c>
      <c r="D874" s="623" t="s">
        <v>327</v>
      </c>
      <c r="E874" s="623" t="s">
        <v>276</v>
      </c>
      <c r="F874" s="537">
        <v>3418.66</v>
      </c>
      <c r="G874" s="622">
        <v>58</v>
      </c>
      <c r="H874" s="622">
        <v>1</v>
      </c>
      <c r="I874" s="561">
        <v>1.0416666666666666E-2</v>
      </c>
      <c r="J874" s="561">
        <v>1.0416666666666666E-2</v>
      </c>
      <c r="K874" s="477">
        <v>1.3888888888888888E-2</v>
      </c>
      <c r="L874" s="565">
        <f t="shared" si="751"/>
        <v>3.472222222222222E-3</v>
      </c>
      <c r="M874" s="477">
        <v>3.4722222222222224E-2</v>
      </c>
      <c r="N874" s="565">
        <f t="shared" si="752"/>
        <v>2.0833333333333336E-2</v>
      </c>
      <c r="O874" s="477">
        <v>0.1388888888888889</v>
      </c>
      <c r="P874" s="565">
        <f t="shared" si="753"/>
        <v>0.10416666666666667</v>
      </c>
      <c r="Q874" s="477">
        <v>0.1423611111111111</v>
      </c>
      <c r="R874" s="477">
        <v>0.15972222222222224</v>
      </c>
      <c r="S874" s="9">
        <f t="shared" si="709"/>
        <v>1.7361111111111133E-2</v>
      </c>
      <c r="T874" s="477">
        <v>0.1423611111111111</v>
      </c>
      <c r="U874" s="477">
        <v>0.15972222222222224</v>
      </c>
      <c r="V874" s="9">
        <f t="shared" si="770"/>
        <v>1.7361111111111133E-2</v>
      </c>
      <c r="W874" s="477">
        <v>0.20138888888888887</v>
      </c>
      <c r="X874" s="9">
        <f t="shared" si="743"/>
        <v>4.166666666666663E-2</v>
      </c>
      <c r="Y874" s="477">
        <v>0.20347222222222219</v>
      </c>
      <c r="Z874" s="155">
        <f t="shared" si="761"/>
        <v>2.0833333333333259E-3</v>
      </c>
      <c r="AA874" s="477">
        <v>0.29930555555555555</v>
      </c>
      <c r="AB874" s="565">
        <f t="shared" si="745"/>
        <v>9.5833333333333354E-2</v>
      </c>
      <c r="AC874" s="477">
        <v>0.29930555555555555</v>
      </c>
      <c r="AD874" s="477">
        <v>0.29930555555555555</v>
      </c>
      <c r="AE874" s="9">
        <f t="shared" si="771"/>
        <v>0</v>
      </c>
      <c r="AF874" s="477">
        <v>0.30555555555555552</v>
      </c>
      <c r="AG874" s="477">
        <v>0.30902777777777779</v>
      </c>
      <c r="AH874" s="9">
        <f t="shared" si="754"/>
        <v>3.4722222222222654E-3</v>
      </c>
      <c r="AI874" s="154">
        <f t="shared" si="711"/>
        <v>0</v>
      </c>
      <c r="AJ874" s="154">
        <f t="shared" si="712"/>
        <v>5</v>
      </c>
      <c r="AK874" s="477">
        <v>0.30902777777777779</v>
      </c>
      <c r="AL874" s="477">
        <v>0.3125</v>
      </c>
      <c r="AM874" s="9">
        <f t="shared" si="736"/>
        <v>3.4722222222222099E-3</v>
      </c>
      <c r="AN874" s="568">
        <f t="shared" si="755"/>
        <v>0.30208333333333331</v>
      </c>
      <c r="AO874" s="10">
        <f t="shared" si="767"/>
        <v>7</v>
      </c>
      <c r="AP874" s="10">
        <f t="shared" si="768"/>
        <v>15</v>
      </c>
      <c r="AQ874" s="565">
        <f t="shared" si="760"/>
        <v>6.666666666666668E-2</v>
      </c>
      <c r="AR874" s="10">
        <f t="shared" si="772"/>
        <v>1</v>
      </c>
      <c r="AS874" s="10">
        <f t="shared" si="773"/>
        <v>36</v>
      </c>
      <c r="AT874" s="561">
        <v>0</v>
      </c>
      <c r="AU874" s="561">
        <v>1.8749999999999999E-2</v>
      </c>
      <c r="AV874" s="561">
        <v>0</v>
      </c>
      <c r="AW874" s="546">
        <f t="shared" si="769"/>
        <v>0</v>
      </c>
      <c r="AX874" s="546">
        <f t="shared" si="766"/>
        <v>0</v>
      </c>
      <c r="AY874" s="561">
        <v>0</v>
      </c>
      <c r="AZ874" s="546">
        <f t="shared" si="774"/>
        <v>0</v>
      </c>
      <c r="BA874" s="546">
        <f t="shared" si="775"/>
        <v>0</v>
      </c>
      <c r="BB874" s="561">
        <v>0</v>
      </c>
      <c r="BC874" s="546">
        <f t="shared" si="776"/>
        <v>0</v>
      </c>
      <c r="BD874" s="546">
        <f t="shared" si="777"/>
        <v>0</v>
      </c>
      <c r="BE874" s="561">
        <v>1.0416666666666666E-2</v>
      </c>
      <c r="BF874" s="546">
        <f t="shared" si="764"/>
        <v>0</v>
      </c>
      <c r="BG874" s="546">
        <f t="shared" si="765"/>
        <v>15</v>
      </c>
      <c r="BH874" s="561">
        <v>0</v>
      </c>
      <c r="BI874" s="637">
        <f t="shared" si="778"/>
        <v>0</v>
      </c>
      <c r="BJ874" s="637">
        <f t="shared" si="779"/>
        <v>0</v>
      </c>
      <c r="BK874" s="642">
        <f t="shared" si="746"/>
        <v>58.942413793103448</v>
      </c>
    </row>
    <row r="875" spans="1:63" x14ac:dyDescent="0.25">
      <c r="A875" s="620">
        <v>40946</v>
      </c>
      <c r="B875" s="621">
        <v>2</v>
      </c>
      <c r="C875" s="622">
        <v>7</v>
      </c>
      <c r="D875" s="623" t="s">
        <v>33</v>
      </c>
      <c r="E875" s="623" t="s">
        <v>574</v>
      </c>
      <c r="F875" s="537">
        <v>3606.29</v>
      </c>
      <c r="G875" s="622">
        <v>57</v>
      </c>
      <c r="H875" s="622">
        <v>2</v>
      </c>
      <c r="I875" s="561">
        <v>0.1111111111111111</v>
      </c>
      <c r="J875" s="561">
        <v>0.1111111111111111</v>
      </c>
      <c r="K875" s="477">
        <v>0.20138888888888887</v>
      </c>
      <c r="L875" s="565">
        <f t="shared" si="751"/>
        <v>9.0277777777777762E-2</v>
      </c>
      <c r="M875" s="477">
        <v>0.21527777777777779</v>
      </c>
      <c r="N875" s="565">
        <f t="shared" si="752"/>
        <v>1.3888888888888923E-2</v>
      </c>
      <c r="O875" s="477">
        <v>0.29166666666666669</v>
      </c>
      <c r="P875" s="565">
        <f t="shared" si="753"/>
        <v>7.6388888888888895E-2</v>
      </c>
      <c r="Q875" s="477">
        <v>0.2951388888888889</v>
      </c>
      <c r="R875" s="477">
        <v>0.34027777777777773</v>
      </c>
      <c r="S875" s="9">
        <f t="shared" si="709"/>
        <v>4.513888888888884E-2</v>
      </c>
      <c r="T875" s="477">
        <v>0.2951388888888889</v>
      </c>
      <c r="U875" s="477">
        <v>0.34027777777777773</v>
      </c>
      <c r="V875" s="9">
        <f t="shared" si="770"/>
        <v>4.513888888888884E-2</v>
      </c>
      <c r="W875" s="477">
        <v>0.34722222222222227</v>
      </c>
      <c r="X875" s="9">
        <f t="shared" si="743"/>
        <v>6.9444444444445308E-3</v>
      </c>
      <c r="Y875" s="477">
        <v>0.35138888888888892</v>
      </c>
      <c r="Z875" s="155">
        <f t="shared" si="761"/>
        <v>4.1666666666666519E-3</v>
      </c>
      <c r="AA875" s="477">
        <v>0.41736111111111113</v>
      </c>
      <c r="AB875" s="565">
        <f t="shared" si="745"/>
        <v>6.597222222222221E-2</v>
      </c>
      <c r="AC875" s="477">
        <v>0.41736111111111113</v>
      </c>
      <c r="AD875" s="477">
        <v>0.41736111111111113</v>
      </c>
      <c r="AE875" s="9">
        <f t="shared" si="771"/>
        <v>0</v>
      </c>
      <c r="AF875" s="477">
        <v>0.4236111111111111</v>
      </c>
      <c r="AG875" s="477">
        <v>0.42708333333333331</v>
      </c>
      <c r="AH875" s="9">
        <f t="shared" si="754"/>
        <v>3.4722222222222099E-3</v>
      </c>
      <c r="AI875" s="154">
        <f t="shared" si="711"/>
        <v>0</v>
      </c>
      <c r="AJ875" s="154">
        <f t="shared" si="712"/>
        <v>5</v>
      </c>
      <c r="AK875" s="477">
        <v>0.42708333333333331</v>
      </c>
      <c r="AL875" s="477">
        <v>0.4375</v>
      </c>
      <c r="AM875" s="9">
        <f t="shared" si="736"/>
        <v>1.0416666666666685E-2</v>
      </c>
      <c r="AN875" s="568">
        <f t="shared" si="755"/>
        <v>0.3263888888888889</v>
      </c>
      <c r="AO875" s="10">
        <f t="shared" si="767"/>
        <v>7</v>
      </c>
      <c r="AP875" s="10">
        <f t="shared" si="768"/>
        <v>50</v>
      </c>
      <c r="AQ875" s="565">
        <f t="shared" si="760"/>
        <v>5.2083333333333322E-2</v>
      </c>
      <c r="AR875" s="10">
        <f t="shared" si="772"/>
        <v>1</v>
      </c>
      <c r="AS875" s="10">
        <f t="shared" si="773"/>
        <v>15</v>
      </c>
      <c r="AT875" s="561">
        <v>0</v>
      </c>
      <c r="AU875" s="561">
        <v>0</v>
      </c>
      <c r="AV875" s="561">
        <v>0</v>
      </c>
      <c r="AW875" s="546">
        <f t="shared" si="769"/>
        <v>0</v>
      </c>
      <c r="AX875" s="546">
        <f t="shared" si="766"/>
        <v>0</v>
      </c>
      <c r="AY875" s="561">
        <v>0</v>
      </c>
      <c r="AZ875" s="546">
        <f t="shared" si="774"/>
        <v>0</v>
      </c>
      <c r="BA875" s="546">
        <f t="shared" si="775"/>
        <v>0</v>
      </c>
      <c r="BB875" s="561">
        <v>0</v>
      </c>
      <c r="BC875" s="546">
        <f t="shared" si="776"/>
        <v>0</v>
      </c>
      <c r="BD875" s="546">
        <f t="shared" si="777"/>
        <v>0</v>
      </c>
      <c r="BE875" s="561">
        <v>1.3888888888888888E-2</v>
      </c>
      <c r="BF875" s="546">
        <f t="shared" si="764"/>
        <v>0</v>
      </c>
      <c r="BG875" s="546">
        <f t="shared" si="765"/>
        <v>20</v>
      </c>
      <c r="BH875" s="561">
        <v>0</v>
      </c>
      <c r="BI875" s="637">
        <f t="shared" si="778"/>
        <v>0</v>
      </c>
      <c r="BJ875" s="637">
        <f t="shared" si="779"/>
        <v>0</v>
      </c>
      <c r="BK875" s="642">
        <f t="shared" si="746"/>
        <v>63.268245614035088</v>
      </c>
    </row>
    <row r="876" spans="1:63" x14ac:dyDescent="0.25">
      <c r="A876" s="620">
        <v>40946</v>
      </c>
      <c r="B876" s="621">
        <v>2</v>
      </c>
      <c r="C876" s="622">
        <v>1</v>
      </c>
      <c r="D876" s="623" t="s">
        <v>520</v>
      </c>
      <c r="E876" s="623" t="s">
        <v>419</v>
      </c>
      <c r="F876" s="537">
        <v>3607.28</v>
      </c>
      <c r="G876" s="622">
        <v>58</v>
      </c>
      <c r="H876" s="622">
        <v>1</v>
      </c>
      <c r="I876" s="561">
        <v>0.58333333333333337</v>
      </c>
      <c r="J876" s="561">
        <v>0.58333333333333337</v>
      </c>
      <c r="K876" s="477">
        <v>0.58680555555555558</v>
      </c>
      <c r="L876" s="565">
        <f t="shared" si="751"/>
        <v>3.4722222222222099E-3</v>
      </c>
      <c r="M876" s="477">
        <v>0.59375</v>
      </c>
      <c r="N876" s="565">
        <f t="shared" si="752"/>
        <v>6.9444444444444198E-3</v>
      </c>
      <c r="O876" s="477">
        <v>0.625</v>
      </c>
      <c r="P876" s="565">
        <f t="shared" si="753"/>
        <v>3.125E-2</v>
      </c>
      <c r="Q876" s="477">
        <v>0.62847222222222221</v>
      </c>
      <c r="R876" s="477">
        <v>0.66319444444444442</v>
      </c>
      <c r="S876" s="9">
        <f t="shared" si="709"/>
        <v>3.472222222222221E-2</v>
      </c>
      <c r="T876" s="477">
        <v>0.62847222222222221</v>
      </c>
      <c r="U876" s="477">
        <v>0.66319444444444442</v>
      </c>
      <c r="V876" s="9">
        <f t="shared" si="770"/>
        <v>3.472222222222221E-2</v>
      </c>
      <c r="W876" s="477">
        <v>0.66666666666666663</v>
      </c>
      <c r="X876" s="9">
        <f t="shared" si="743"/>
        <v>3.4722222222222099E-3</v>
      </c>
      <c r="Y876" s="477">
        <v>0.66875000000000007</v>
      </c>
      <c r="Z876" s="155">
        <f t="shared" si="761"/>
        <v>2.083333333333437E-3</v>
      </c>
      <c r="AA876" s="477">
        <v>0.82986111111111116</v>
      </c>
      <c r="AB876" s="565">
        <f t="shared" si="745"/>
        <v>0.16111111111111109</v>
      </c>
      <c r="AC876" s="477">
        <v>0.82986111111111116</v>
      </c>
      <c r="AD876" s="477">
        <v>0.82986111111111116</v>
      </c>
      <c r="AE876" s="9">
        <f t="shared" si="771"/>
        <v>0</v>
      </c>
      <c r="AF876" s="477">
        <v>0.83680555555555547</v>
      </c>
      <c r="AG876" s="477">
        <v>0.84027777777777779</v>
      </c>
      <c r="AH876" s="9">
        <f t="shared" si="754"/>
        <v>3.4722222222223209E-3</v>
      </c>
      <c r="AI876" s="154">
        <f t="shared" si="711"/>
        <v>0</v>
      </c>
      <c r="AJ876" s="154">
        <f t="shared" si="712"/>
        <v>5</v>
      </c>
      <c r="AK876" s="477">
        <v>0.84027777777777779</v>
      </c>
      <c r="AL876" s="477">
        <v>0.84375</v>
      </c>
      <c r="AM876" s="9">
        <f t="shared" si="736"/>
        <v>3.4722222222222099E-3</v>
      </c>
      <c r="AN876" s="568">
        <f t="shared" si="755"/>
        <v>0.26041666666666663</v>
      </c>
      <c r="AO876" s="10">
        <f t="shared" si="767"/>
        <v>6</v>
      </c>
      <c r="AP876" s="10">
        <f t="shared" si="768"/>
        <v>15</v>
      </c>
      <c r="AQ876" s="565">
        <f t="shared" si="760"/>
        <v>0.16111111111111109</v>
      </c>
      <c r="AR876" s="10">
        <f t="shared" si="772"/>
        <v>3</v>
      </c>
      <c r="AS876" s="10">
        <f t="shared" si="773"/>
        <v>52</v>
      </c>
      <c r="AT876" s="561">
        <v>0</v>
      </c>
      <c r="AU876" s="561">
        <v>0</v>
      </c>
      <c r="AV876" s="561">
        <v>0</v>
      </c>
      <c r="AW876" s="546">
        <f t="shared" si="769"/>
        <v>0</v>
      </c>
      <c r="AX876" s="546">
        <f t="shared" si="766"/>
        <v>0</v>
      </c>
      <c r="AY876" s="561">
        <v>0</v>
      </c>
      <c r="AZ876" s="546">
        <f t="shared" si="774"/>
        <v>0</v>
      </c>
      <c r="BA876" s="546">
        <f t="shared" si="775"/>
        <v>0</v>
      </c>
      <c r="BB876" s="561">
        <v>0</v>
      </c>
      <c r="BC876" s="546">
        <f t="shared" si="776"/>
        <v>0</v>
      </c>
      <c r="BD876" s="546">
        <f t="shared" si="777"/>
        <v>0</v>
      </c>
      <c r="BE876" s="561">
        <v>0</v>
      </c>
      <c r="BF876" s="546">
        <f t="shared" si="764"/>
        <v>0</v>
      </c>
      <c r="BG876" s="546">
        <f t="shared" si="765"/>
        <v>0</v>
      </c>
      <c r="BH876" s="561">
        <v>0</v>
      </c>
      <c r="BI876" s="637">
        <f t="shared" si="778"/>
        <v>0</v>
      </c>
      <c r="BJ876" s="637">
        <f t="shared" si="779"/>
        <v>0</v>
      </c>
      <c r="BK876" s="642">
        <f t="shared" si="746"/>
        <v>62.194482758620694</v>
      </c>
    </row>
    <row r="877" spans="1:63" x14ac:dyDescent="0.25">
      <c r="A877" s="620">
        <v>40946</v>
      </c>
      <c r="B877" s="621">
        <v>2</v>
      </c>
      <c r="C877" s="622">
        <v>2</v>
      </c>
      <c r="D877" s="623" t="s">
        <v>243</v>
      </c>
      <c r="E877" s="623" t="s">
        <v>419</v>
      </c>
      <c r="F877" s="538">
        <v>3769.19</v>
      </c>
      <c r="G877" s="622">
        <v>59</v>
      </c>
      <c r="H877" s="622">
        <v>0</v>
      </c>
      <c r="I877" s="561">
        <v>0.66666666666666663</v>
      </c>
      <c r="J877" s="561">
        <v>0.66666666666666663</v>
      </c>
      <c r="K877" s="477">
        <v>0.67013888888888884</v>
      </c>
      <c r="L877" s="565">
        <f t="shared" si="751"/>
        <v>3.4722222222222099E-3</v>
      </c>
      <c r="M877" s="477">
        <v>0.67708333333333337</v>
      </c>
      <c r="N877" s="565">
        <f t="shared" si="752"/>
        <v>6.9444444444445308E-3</v>
      </c>
      <c r="O877" s="477">
        <v>0.70138888888888884</v>
      </c>
      <c r="P877" s="565">
        <f t="shared" si="753"/>
        <v>2.4305555555555469E-2</v>
      </c>
      <c r="Q877" s="477">
        <v>0.70486111111111116</v>
      </c>
      <c r="R877" s="477">
        <v>0.72916666666666663</v>
      </c>
      <c r="S877" s="9">
        <f t="shared" si="709"/>
        <v>2.4305555555555469E-2</v>
      </c>
      <c r="T877" s="477">
        <v>0.70486111111111116</v>
      </c>
      <c r="U877" s="477">
        <v>0.72916666666666663</v>
      </c>
      <c r="V877" s="9">
        <f t="shared" si="770"/>
        <v>2.4305555555555469E-2</v>
      </c>
      <c r="W877" s="477">
        <v>0.73611111111111116</v>
      </c>
      <c r="X877" s="9">
        <f t="shared" si="743"/>
        <v>6.9444444444445308E-3</v>
      </c>
      <c r="Y877" s="477">
        <v>0.74444444444444446</v>
      </c>
      <c r="Z877" s="155">
        <f t="shared" si="761"/>
        <v>8.3333333333333037E-3</v>
      </c>
      <c r="AA877" s="477">
        <v>0.89583333333333337</v>
      </c>
      <c r="AB877" s="565">
        <f t="shared" si="745"/>
        <v>0.15138888888888891</v>
      </c>
      <c r="AC877" s="477">
        <v>0.89583333333333337</v>
      </c>
      <c r="AD877" s="477">
        <v>0.89583333333333337</v>
      </c>
      <c r="AE877" s="9">
        <f t="shared" si="771"/>
        <v>0</v>
      </c>
      <c r="AF877" s="477">
        <v>0.90277777777777779</v>
      </c>
      <c r="AG877" s="477">
        <v>0.90625</v>
      </c>
      <c r="AH877" s="9">
        <f t="shared" si="754"/>
        <v>3.4722222222222099E-3</v>
      </c>
      <c r="AI877" s="154">
        <f t="shared" si="711"/>
        <v>0</v>
      </c>
      <c r="AJ877" s="154">
        <f t="shared" si="712"/>
        <v>5</v>
      </c>
      <c r="AK877" s="477">
        <v>0.90625</v>
      </c>
      <c r="AL877" s="477">
        <v>0.91666666666666663</v>
      </c>
      <c r="AM877" s="9">
        <f t="shared" si="736"/>
        <v>1.041666666666663E-2</v>
      </c>
      <c r="AN877" s="568">
        <f t="shared" si="755"/>
        <v>0.25</v>
      </c>
      <c r="AO877" s="10">
        <f t="shared" si="767"/>
        <v>6</v>
      </c>
      <c r="AP877" s="10">
        <f t="shared" si="768"/>
        <v>0</v>
      </c>
      <c r="AQ877" s="565">
        <f t="shared" si="760"/>
        <v>6.7361111111111122E-2</v>
      </c>
      <c r="AR877" s="10">
        <f t="shared" si="772"/>
        <v>1</v>
      </c>
      <c r="AS877" s="10">
        <f t="shared" si="773"/>
        <v>37</v>
      </c>
      <c r="AT877" s="561">
        <v>0</v>
      </c>
      <c r="AU877" s="561">
        <v>6.9444444444444441E-3</v>
      </c>
      <c r="AV877" s="561">
        <v>0</v>
      </c>
      <c r="AW877" s="546">
        <f t="shared" si="769"/>
        <v>0</v>
      </c>
      <c r="AX877" s="546">
        <f t="shared" si="766"/>
        <v>0</v>
      </c>
      <c r="AY877" s="561">
        <v>0</v>
      </c>
      <c r="AZ877" s="546">
        <f t="shared" si="774"/>
        <v>0</v>
      </c>
      <c r="BA877" s="546">
        <f t="shared" si="775"/>
        <v>0</v>
      </c>
      <c r="BB877" s="561">
        <v>0</v>
      </c>
      <c r="BC877" s="546">
        <f t="shared" si="776"/>
        <v>0</v>
      </c>
      <c r="BD877" s="546">
        <f t="shared" si="777"/>
        <v>0</v>
      </c>
      <c r="BE877" s="561">
        <v>7.7083333333333337E-2</v>
      </c>
      <c r="BF877" s="546">
        <f t="shared" ref="BF877:BF883" si="780">HOUR(BE877)</f>
        <v>1</v>
      </c>
      <c r="BG877" s="546">
        <f t="shared" ref="BG877:BG883" si="781">MINUTE(BE877)</f>
        <v>51</v>
      </c>
      <c r="BH877" s="561">
        <v>0</v>
      </c>
      <c r="BI877" s="637">
        <f t="shared" si="778"/>
        <v>0</v>
      </c>
      <c r="BJ877" s="637">
        <f t="shared" si="779"/>
        <v>0</v>
      </c>
      <c r="BK877" s="642">
        <f t="shared" si="746"/>
        <v>63.88457627118644</v>
      </c>
    </row>
    <row r="878" spans="1:63" ht="30" x14ac:dyDescent="0.25">
      <c r="A878" s="620">
        <v>40946</v>
      </c>
      <c r="B878" s="621">
        <v>2</v>
      </c>
      <c r="C878" s="622">
        <v>2</v>
      </c>
      <c r="D878" s="623" t="s">
        <v>298</v>
      </c>
      <c r="E878" s="623" t="s">
        <v>635</v>
      </c>
      <c r="F878" s="537">
        <v>3737.39</v>
      </c>
      <c r="G878" s="622">
        <v>59</v>
      </c>
      <c r="H878" s="622">
        <v>0</v>
      </c>
      <c r="I878" s="561">
        <v>0.77083333333333337</v>
      </c>
      <c r="J878" s="561">
        <v>0.77083333333333337</v>
      </c>
      <c r="K878" s="477">
        <v>0.77430555555555547</v>
      </c>
      <c r="L878" s="565">
        <f t="shared" si="751"/>
        <v>3.4722222222220989E-3</v>
      </c>
      <c r="M878" s="477">
        <v>0.78125</v>
      </c>
      <c r="N878" s="565">
        <f t="shared" si="752"/>
        <v>6.9444444444445308E-3</v>
      </c>
      <c r="O878" s="477">
        <v>0.79513888888888884</v>
      </c>
      <c r="P878" s="565">
        <f t="shared" si="753"/>
        <v>1.388888888888884E-2</v>
      </c>
      <c r="Q878" s="477">
        <v>0.79861111111111116</v>
      </c>
      <c r="R878" s="477">
        <v>0.89583333333333337</v>
      </c>
      <c r="S878" s="9">
        <f t="shared" si="709"/>
        <v>9.722222222222221E-2</v>
      </c>
      <c r="T878" s="477">
        <v>0.79861111111111116</v>
      </c>
      <c r="U878" s="477">
        <v>0.89583333333333337</v>
      </c>
      <c r="V878" s="9">
        <f t="shared" si="770"/>
        <v>9.722222222222221E-2</v>
      </c>
      <c r="W878" s="477">
        <v>0.9784722222222223</v>
      </c>
      <c r="X878" s="9">
        <f t="shared" si="743"/>
        <v>8.2638888888888928E-2</v>
      </c>
      <c r="Y878" s="477">
        <v>0.9784722222222223</v>
      </c>
      <c r="Z878" s="155">
        <f t="shared" si="761"/>
        <v>0</v>
      </c>
      <c r="AA878" s="477">
        <v>1.1083333333333334</v>
      </c>
      <c r="AB878" s="565">
        <f t="shared" si="745"/>
        <v>0.12986111111111109</v>
      </c>
      <c r="AC878" s="477">
        <v>1.1083333333333334</v>
      </c>
      <c r="AD878" s="477">
        <v>1.1083333333333334</v>
      </c>
      <c r="AE878" s="9">
        <f t="shared" si="771"/>
        <v>0</v>
      </c>
      <c r="AF878" s="477">
        <v>1.1180555555555556</v>
      </c>
      <c r="AG878" s="477">
        <v>1.1215277777777779</v>
      </c>
      <c r="AH878" s="9">
        <f t="shared" si="754"/>
        <v>3.4722222222223209E-3</v>
      </c>
      <c r="AI878" s="154">
        <f t="shared" si="711"/>
        <v>0</v>
      </c>
      <c r="AJ878" s="154">
        <f t="shared" si="712"/>
        <v>5</v>
      </c>
      <c r="AK878" s="477">
        <v>1.1215277777777779</v>
      </c>
      <c r="AL878" s="477">
        <v>1.125</v>
      </c>
      <c r="AM878" s="9">
        <f t="shared" si="736"/>
        <v>3.4722222222220989E-3</v>
      </c>
      <c r="AN878" s="568">
        <f t="shared" si="755"/>
        <v>0.35416666666666663</v>
      </c>
      <c r="AO878" s="10">
        <f t="shared" si="767"/>
        <v>8</v>
      </c>
      <c r="AP878" s="10">
        <f t="shared" si="768"/>
        <v>30</v>
      </c>
      <c r="AQ878" s="565">
        <f t="shared" si="760"/>
        <v>6.6666666666666652E-2</v>
      </c>
      <c r="AR878" s="10">
        <f t="shared" si="772"/>
        <v>1</v>
      </c>
      <c r="AS878" s="10">
        <f t="shared" si="773"/>
        <v>36</v>
      </c>
      <c r="AT878" s="561">
        <v>0</v>
      </c>
      <c r="AU878" s="561">
        <v>0</v>
      </c>
      <c r="AV878" s="561">
        <v>0</v>
      </c>
      <c r="AW878" s="546">
        <f t="shared" si="769"/>
        <v>0</v>
      </c>
      <c r="AX878" s="546">
        <f t="shared" si="766"/>
        <v>0</v>
      </c>
      <c r="AY878" s="561">
        <v>0</v>
      </c>
      <c r="AZ878" s="546">
        <f t="shared" si="774"/>
        <v>0</v>
      </c>
      <c r="BA878" s="546">
        <f t="shared" si="775"/>
        <v>0</v>
      </c>
      <c r="BB878" s="561">
        <v>0</v>
      </c>
      <c r="BC878" s="546">
        <f t="shared" si="776"/>
        <v>0</v>
      </c>
      <c r="BD878" s="546">
        <f t="shared" si="777"/>
        <v>0</v>
      </c>
      <c r="BE878" s="561">
        <v>6.3194444444444442E-2</v>
      </c>
      <c r="BF878" s="546">
        <f t="shared" si="780"/>
        <v>1</v>
      </c>
      <c r="BG878" s="546">
        <f t="shared" si="781"/>
        <v>31</v>
      </c>
      <c r="BH878" s="561">
        <v>0</v>
      </c>
      <c r="BI878" s="637">
        <f t="shared" si="778"/>
        <v>0</v>
      </c>
      <c r="BJ878" s="637">
        <f t="shared" si="779"/>
        <v>0</v>
      </c>
      <c r="BK878" s="642">
        <f t="shared" si="746"/>
        <v>63.345593220338984</v>
      </c>
    </row>
    <row r="879" spans="1:63" x14ac:dyDescent="0.25">
      <c r="A879" s="620">
        <v>40946</v>
      </c>
      <c r="B879" s="621">
        <v>2</v>
      </c>
      <c r="C879" s="622">
        <v>8</v>
      </c>
      <c r="D879" s="623" t="s">
        <v>33</v>
      </c>
      <c r="E879" s="623" t="s">
        <v>574</v>
      </c>
      <c r="F879" s="537">
        <v>3777.28</v>
      </c>
      <c r="G879" s="622">
        <v>58</v>
      </c>
      <c r="H879" s="622">
        <v>1</v>
      </c>
      <c r="I879" s="561">
        <v>0.94791666666666663</v>
      </c>
      <c r="J879" s="561">
        <v>0.94791666666666663</v>
      </c>
      <c r="K879" s="477">
        <v>0.95138888888888884</v>
      </c>
      <c r="L879" s="565">
        <f t="shared" si="751"/>
        <v>3.4722222222222099E-3</v>
      </c>
      <c r="M879" s="477">
        <v>0.96180555555555547</v>
      </c>
      <c r="N879" s="565">
        <f t="shared" si="752"/>
        <v>1.041666666666663E-2</v>
      </c>
      <c r="O879" s="477">
        <v>0.98611111111111116</v>
      </c>
      <c r="P879" s="565">
        <f t="shared" si="753"/>
        <v>2.4305555555555691E-2</v>
      </c>
      <c r="Q879" s="477">
        <v>0.98958333333333337</v>
      </c>
      <c r="R879" s="477">
        <v>1.0416666666666667</v>
      </c>
      <c r="S879" s="9">
        <f t="shared" si="709"/>
        <v>5.208333333333337E-2</v>
      </c>
      <c r="T879" s="477">
        <v>0.98958333333333337</v>
      </c>
      <c r="U879" s="477">
        <v>1.0416666666666667</v>
      </c>
      <c r="V879" s="9">
        <f t="shared" si="770"/>
        <v>5.208333333333337E-2</v>
      </c>
      <c r="W879" s="477">
        <v>1.1423611111111112</v>
      </c>
      <c r="X879" s="9">
        <f t="shared" si="743"/>
        <v>0.10069444444444442</v>
      </c>
      <c r="Y879" s="477">
        <v>1.1444444444444444</v>
      </c>
      <c r="Z879" s="155">
        <f t="shared" si="761"/>
        <v>2.0833333333332149E-3</v>
      </c>
      <c r="AA879" s="477">
        <v>1.2361111111111112</v>
      </c>
      <c r="AB879" s="565">
        <f t="shared" si="745"/>
        <v>9.1666666666666785E-2</v>
      </c>
      <c r="AC879" s="477">
        <v>1.2361111111111112</v>
      </c>
      <c r="AD879" s="477">
        <v>1.2361111111111112</v>
      </c>
      <c r="AE879" s="9">
        <f t="shared" si="771"/>
        <v>0</v>
      </c>
      <c r="AF879" s="477">
        <v>1.2395833333333333</v>
      </c>
      <c r="AG879" s="477">
        <v>1.2430555555555556</v>
      </c>
      <c r="AH879" s="9">
        <f t="shared" si="754"/>
        <v>3.4722222222223209E-3</v>
      </c>
      <c r="AI879" s="154">
        <f t="shared" si="711"/>
        <v>0</v>
      </c>
      <c r="AJ879" s="154">
        <f t="shared" si="712"/>
        <v>5</v>
      </c>
      <c r="AK879" s="477">
        <v>1.2430555555555556</v>
      </c>
      <c r="AL879" s="477">
        <v>1.25</v>
      </c>
      <c r="AM879" s="9">
        <f t="shared" si="736"/>
        <v>6.9444444444444198E-3</v>
      </c>
      <c r="AN879" s="568">
        <f t="shared" si="755"/>
        <v>0.30208333333333337</v>
      </c>
      <c r="AO879" s="10">
        <f t="shared" si="767"/>
        <v>7</v>
      </c>
      <c r="AP879" s="10">
        <f t="shared" si="768"/>
        <v>15</v>
      </c>
      <c r="AQ879" s="565">
        <f t="shared" si="760"/>
        <v>4.9305555555555679E-2</v>
      </c>
      <c r="AR879" s="10">
        <f t="shared" si="772"/>
        <v>1</v>
      </c>
      <c r="AS879" s="10">
        <f t="shared" si="773"/>
        <v>11</v>
      </c>
      <c r="AT879" s="561">
        <v>0</v>
      </c>
      <c r="AU879" s="561">
        <v>4.1666666666666666E-3</v>
      </c>
      <c r="AV879" s="561">
        <v>0</v>
      </c>
      <c r="AW879" s="546">
        <f t="shared" si="769"/>
        <v>0</v>
      </c>
      <c r="AX879" s="546">
        <f t="shared" si="766"/>
        <v>0</v>
      </c>
      <c r="AY879" s="561">
        <v>0</v>
      </c>
      <c r="AZ879" s="546">
        <f t="shared" si="774"/>
        <v>0</v>
      </c>
      <c r="BA879" s="546">
        <f t="shared" si="775"/>
        <v>0</v>
      </c>
      <c r="BB879" s="561">
        <v>0</v>
      </c>
      <c r="BC879" s="546">
        <f t="shared" si="776"/>
        <v>0</v>
      </c>
      <c r="BD879" s="546">
        <f t="shared" si="777"/>
        <v>0</v>
      </c>
      <c r="BE879" s="561">
        <v>3.8194444444444441E-2</v>
      </c>
      <c r="BF879" s="546">
        <f t="shared" si="780"/>
        <v>0</v>
      </c>
      <c r="BG879" s="546">
        <f t="shared" si="781"/>
        <v>55</v>
      </c>
      <c r="BH879" s="561">
        <v>0</v>
      </c>
      <c r="BI879" s="637">
        <f t="shared" si="778"/>
        <v>0</v>
      </c>
      <c r="BJ879" s="637">
        <f t="shared" si="779"/>
        <v>0</v>
      </c>
      <c r="BK879" s="642">
        <f t="shared" si="746"/>
        <v>65.125517241379313</v>
      </c>
    </row>
    <row r="880" spans="1:63" ht="30" x14ac:dyDescent="0.25">
      <c r="A880" s="620">
        <v>40947</v>
      </c>
      <c r="B880" s="621">
        <v>2</v>
      </c>
      <c r="C880" s="622">
        <v>9</v>
      </c>
      <c r="D880" s="623" t="s">
        <v>33</v>
      </c>
      <c r="E880" s="623" t="s">
        <v>644</v>
      </c>
      <c r="F880" s="537">
        <v>3744.62</v>
      </c>
      <c r="G880" s="622">
        <v>59</v>
      </c>
      <c r="H880" s="622">
        <v>0</v>
      </c>
      <c r="I880" s="561">
        <v>0.14583333333333334</v>
      </c>
      <c r="J880" s="561">
        <v>0.14583333333333334</v>
      </c>
      <c r="K880" s="477">
        <v>0.14930555555555555</v>
      </c>
      <c r="L880" s="565">
        <f t="shared" si="751"/>
        <v>3.4722222222222099E-3</v>
      </c>
      <c r="M880" s="477">
        <v>0.17361111111111113</v>
      </c>
      <c r="N880" s="565">
        <f t="shared" si="752"/>
        <v>2.430555555555558E-2</v>
      </c>
      <c r="O880" s="477">
        <v>0.20833333333333334</v>
      </c>
      <c r="P880" s="565">
        <f t="shared" si="753"/>
        <v>3.472222222222221E-2</v>
      </c>
      <c r="Q880" s="477">
        <v>0.21527777777777779</v>
      </c>
      <c r="R880" s="477">
        <v>0.33333333333333331</v>
      </c>
      <c r="S880" s="9">
        <f t="shared" si="709"/>
        <v>0.11805555555555552</v>
      </c>
      <c r="T880" s="477">
        <v>0.21527777777777779</v>
      </c>
      <c r="U880" s="477">
        <v>0.33333333333333331</v>
      </c>
      <c r="V880" s="9">
        <f t="shared" ref="V880:V885" si="782">U880-T880</f>
        <v>0.11805555555555552</v>
      </c>
      <c r="W880" s="477">
        <v>0.32777777777777778</v>
      </c>
      <c r="X880" s="9">
        <f t="shared" si="743"/>
        <v>-5.5555555555555358E-3</v>
      </c>
      <c r="Y880" s="477">
        <v>0.32847222222222222</v>
      </c>
      <c r="Z880" s="155">
        <f t="shared" si="761"/>
        <v>6.9444444444444198E-4</v>
      </c>
      <c r="AA880" s="477">
        <v>0.4770833333333333</v>
      </c>
      <c r="AB880" s="565">
        <f t="shared" si="745"/>
        <v>0.14861111111111108</v>
      </c>
      <c r="AC880" s="477">
        <v>0.4770833333333333</v>
      </c>
      <c r="AD880" s="477">
        <v>0.4770833333333333</v>
      </c>
      <c r="AE880" s="9">
        <f t="shared" ref="AE880:AE885" si="783">AD880-AC880</f>
        <v>0</v>
      </c>
      <c r="AF880" s="477">
        <v>0.4861111111111111</v>
      </c>
      <c r="AG880" s="477">
        <v>0.49305555555555558</v>
      </c>
      <c r="AH880" s="9">
        <f t="shared" si="754"/>
        <v>6.9444444444444753E-3</v>
      </c>
      <c r="AI880" s="154">
        <f t="shared" si="711"/>
        <v>0</v>
      </c>
      <c r="AJ880" s="154">
        <f t="shared" si="712"/>
        <v>10</v>
      </c>
      <c r="AK880" s="477">
        <v>0.49305555555555558</v>
      </c>
      <c r="AL880" s="477">
        <v>0.51041666666666663</v>
      </c>
      <c r="AM880" s="9">
        <f t="shared" si="736"/>
        <v>1.7361111111111049E-2</v>
      </c>
      <c r="AN880" s="568">
        <f t="shared" si="755"/>
        <v>0.36458333333333326</v>
      </c>
      <c r="AO880" s="10">
        <f t="shared" si="767"/>
        <v>8</v>
      </c>
      <c r="AP880" s="10">
        <f t="shared" si="768"/>
        <v>45</v>
      </c>
      <c r="AQ880" s="565">
        <f t="shared" ref="AQ880:AQ907" si="784">AB880-(AT880+AU880+AV880+AY880+BB880+BE880)</f>
        <v>6.8055555555555522E-2</v>
      </c>
      <c r="AR880" s="10">
        <f t="shared" ref="AR880:AR885" si="785">HOUR(AQ880)</f>
        <v>1</v>
      </c>
      <c r="AS880" s="10">
        <f t="shared" ref="AS880:AS885" si="786">MINUTE(AQ880)</f>
        <v>38</v>
      </c>
      <c r="AT880" s="561">
        <v>0</v>
      </c>
      <c r="AU880" s="561">
        <v>0</v>
      </c>
      <c r="AV880" s="561">
        <v>0</v>
      </c>
      <c r="AW880" s="546">
        <f t="shared" ref="AW880:AW886" si="787">HOUR(AV880)</f>
        <v>0</v>
      </c>
      <c r="AX880" s="546">
        <f t="shared" si="766"/>
        <v>0</v>
      </c>
      <c r="AY880" s="561">
        <v>0</v>
      </c>
      <c r="AZ880" s="546">
        <f t="shared" ref="AZ880:AZ886" si="788">HOUR(AY880)</f>
        <v>0</v>
      </c>
      <c r="BA880" s="546">
        <f t="shared" ref="BA880:BA886" si="789">MINUTE(AY880)</f>
        <v>0</v>
      </c>
      <c r="BB880" s="561">
        <v>0</v>
      </c>
      <c r="BC880" s="546">
        <f t="shared" si="776"/>
        <v>0</v>
      </c>
      <c r="BD880" s="546">
        <f t="shared" si="777"/>
        <v>0</v>
      </c>
      <c r="BE880" s="561">
        <v>8.0555555555555561E-2</v>
      </c>
      <c r="BF880" s="546">
        <f t="shared" si="780"/>
        <v>1</v>
      </c>
      <c r="BG880" s="546">
        <f t="shared" si="781"/>
        <v>56</v>
      </c>
      <c r="BH880" s="561">
        <v>0</v>
      </c>
      <c r="BI880" s="637">
        <f t="shared" ref="BI880:BI886" si="790">HOUR(BH880)</f>
        <v>0</v>
      </c>
      <c r="BJ880" s="637">
        <f t="shared" ref="BJ880:BJ886" si="791">MINUTE(BH880)</f>
        <v>0</v>
      </c>
      <c r="BK880" s="642">
        <f t="shared" si="746"/>
        <v>63.468135593220339</v>
      </c>
    </row>
    <row r="881" spans="1:63" ht="30" x14ac:dyDescent="0.25">
      <c r="A881" s="620">
        <v>40947</v>
      </c>
      <c r="B881" s="621">
        <v>2</v>
      </c>
      <c r="C881" s="622">
        <v>10</v>
      </c>
      <c r="D881" s="623" t="s">
        <v>33</v>
      </c>
      <c r="E881" s="623" t="s">
        <v>645</v>
      </c>
      <c r="F881" s="537">
        <v>3727.19</v>
      </c>
      <c r="G881" s="622">
        <v>59</v>
      </c>
      <c r="H881" s="622">
        <v>0</v>
      </c>
      <c r="I881" s="561">
        <v>0.58333333333333337</v>
      </c>
      <c r="J881" s="561">
        <v>0.58333333333333337</v>
      </c>
      <c r="K881" s="477">
        <v>0.58680555555555558</v>
      </c>
      <c r="L881" s="565">
        <f t="shared" si="751"/>
        <v>3.4722222222222099E-3</v>
      </c>
      <c r="M881" s="477">
        <v>0.61458333333333337</v>
      </c>
      <c r="N881" s="565">
        <f t="shared" si="752"/>
        <v>2.777777777777779E-2</v>
      </c>
      <c r="O881" s="477">
        <v>0.64236111111111105</v>
      </c>
      <c r="P881" s="565">
        <f t="shared" si="753"/>
        <v>2.7777777777777679E-2</v>
      </c>
      <c r="Q881" s="477">
        <v>0.64583333333333337</v>
      </c>
      <c r="R881" s="477">
        <v>0.67361111111111116</v>
      </c>
      <c r="S881" s="9">
        <f t="shared" si="709"/>
        <v>2.777777777777779E-2</v>
      </c>
      <c r="T881" s="477">
        <v>0.64583333333333337</v>
      </c>
      <c r="U881" s="477">
        <v>0.67361111111111116</v>
      </c>
      <c r="V881" s="9">
        <f t="shared" si="782"/>
        <v>2.777777777777779E-2</v>
      </c>
      <c r="W881" s="477">
        <v>0.65138888888888891</v>
      </c>
      <c r="X881" s="9">
        <f t="shared" si="743"/>
        <v>-2.2222222222222254E-2</v>
      </c>
      <c r="Y881" s="477">
        <v>0.65347222222222223</v>
      </c>
      <c r="Z881" s="155">
        <f t="shared" si="761"/>
        <v>2.0833333333333259E-3</v>
      </c>
      <c r="AA881" s="477">
        <v>0.80138888888888893</v>
      </c>
      <c r="AB881" s="565">
        <f t="shared" si="745"/>
        <v>0.1479166666666667</v>
      </c>
      <c r="AC881" s="477">
        <v>0.80138888888888893</v>
      </c>
      <c r="AD881" s="477">
        <v>0.80138888888888893</v>
      </c>
      <c r="AE881" s="9">
        <f t="shared" si="783"/>
        <v>0</v>
      </c>
      <c r="AF881" s="477">
        <v>0.80902777777777779</v>
      </c>
      <c r="AG881" s="477">
        <v>0.86805555555555547</v>
      </c>
      <c r="AH881" s="9">
        <f t="shared" si="754"/>
        <v>5.9027777777777679E-2</v>
      </c>
      <c r="AI881" s="154">
        <f t="shared" si="711"/>
        <v>1</v>
      </c>
      <c r="AJ881" s="154">
        <f t="shared" si="712"/>
        <v>25</v>
      </c>
      <c r="AK881" s="477">
        <v>0.86805555555555547</v>
      </c>
      <c r="AL881" s="477">
        <v>0.875</v>
      </c>
      <c r="AM881" s="9">
        <f t="shared" si="736"/>
        <v>6.9444444444445308E-3</v>
      </c>
      <c r="AN881" s="568">
        <f t="shared" si="755"/>
        <v>0.29166666666666663</v>
      </c>
      <c r="AO881" s="10">
        <f t="shared" si="767"/>
        <v>7</v>
      </c>
      <c r="AP881" s="10">
        <f t="shared" si="768"/>
        <v>0</v>
      </c>
      <c r="AQ881" s="565">
        <f t="shared" si="784"/>
        <v>6.5972222222222252E-2</v>
      </c>
      <c r="AR881" s="10">
        <f t="shared" si="785"/>
        <v>1</v>
      </c>
      <c r="AS881" s="10">
        <f t="shared" si="786"/>
        <v>35</v>
      </c>
      <c r="AT881" s="561">
        <v>0</v>
      </c>
      <c r="AU881" s="561">
        <v>6.9444444444444441E-3</v>
      </c>
      <c r="AV881" s="561">
        <v>0</v>
      </c>
      <c r="AW881" s="546">
        <f t="shared" si="787"/>
        <v>0</v>
      </c>
      <c r="AX881" s="546">
        <f t="shared" si="766"/>
        <v>0</v>
      </c>
      <c r="AY881" s="561">
        <v>0</v>
      </c>
      <c r="AZ881" s="546">
        <f t="shared" si="788"/>
        <v>0</v>
      </c>
      <c r="BA881" s="546">
        <f t="shared" si="789"/>
        <v>0</v>
      </c>
      <c r="BB881" s="561">
        <v>0</v>
      </c>
      <c r="BC881" s="546">
        <f t="shared" si="776"/>
        <v>0</v>
      </c>
      <c r="BD881" s="546">
        <f t="shared" si="777"/>
        <v>0</v>
      </c>
      <c r="BE881" s="561">
        <v>7.4999999999999997E-2</v>
      </c>
      <c r="BF881" s="546">
        <f t="shared" si="780"/>
        <v>1</v>
      </c>
      <c r="BG881" s="546">
        <f t="shared" si="781"/>
        <v>48</v>
      </c>
      <c r="BH881" s="561">
        <v>0</v>
      </c>
      <c r="BI881" s="637">
        <f t="shared" si="790"/>
        <v>0</v>
      </c>
      <c r="BJ881" s="637">
        <f t="shared" si="791"/>
        <v>0</v>
      </c>
      <c r="BK881" s="642">
        <f t="shared" si="746"/>
        <v>63.172711864406779</v>
      </c>
    </row>
    <row r="882" spans="1:63" x14ac:dyDescent="0.25">
      <c r="A882" s="620">
        <v>40947</v>
      </c>
      <c r="B882" s="621">
        <v>2</v>
      </c>
      <c r="C882" s="622">
        <v>11</v>
      </c>
      <c r="D882" s="623" t="s">
        <v>33</v>
      </c>
      <c r="E882" s="623" t="s">
        <v>646</v>
      </c>
      <c r="F882" s="537">
        <v>3784.87</v>
      </c>
      <c r="G882" s="622">
        <v>58</v>
      </c>
      <c r="H882" s="622">
        <v>1</v>
      </c>
      <c r="I882" s="561">
        <v>0.66666666666666663</v>
      </c>
      <c r="J882" s="561">
        <v>0.66666666666666663</v>
      </c>
      <c r="K882" s="477">
        <v>0.67013888888888884</v>
      </c>
      <c r="L882" s="565">
        <f t="shared" si="751"/>
        <v>3.4722222222222099E-3</v>
      </c>
      <c r="M882" s="477">
        <v>0.67708333333333337</v>
      </c>
      <c r="N882" s="565">
        <f t="shared" si="752"/>
        <v>6.9444444444445308E-3</v>
      </c>
      <c r="O882" s="477">
        <v>0.70833333333333337</v>
      </c>
      <c r="P882" s="565">
        <f t="shared" si="753"/>
        <v>3.125E-2</v>
      </c>
      <c r="Q882" s="477">
        <v>0.71180555555555547</v>
      </c>
      <c r="R882" s="477">
        <v>0.77083333333333337</v>
      </c>
      <c r="S882" s="9">
        <f t="shared" si="709"/>
        <v>5.9027777777777901E-2</v>
      </c>
      <c r="T882" s="477">
        <v>0.71180555555555547</v>
      </c>
      <c r="U882" s="477">
        <v>0.77083333333333337</v>
      </c>
      <c r="V882" s="9">
        <f t="shared" si="782"/>
        <v>5.9027777777777901E-2</v>
      </c>
      <c r="W882" s="477">
        <v>0.82986111111111116</v>
      </c>
      <c r="X882" s="9">
        <f t="shared" si="743"/>
        <v>5.902777777777779E-2</v>
      </c>
      <c r="Y882" s="477">
        <v>0.83333333333333337</v>
      </c>
      <c r="Z882" s="155">
        <f t="shared" si="761"/>
        <v>3.4722222222222099E-3</v>
      </c>
      <c r="AA882" s="477">
        <v>0.89930555555555547</v>
      </c>
      <c r="AB882" s="565">
        <f t="shared" si="745"/>
        <v>6.5972222222222099E-2</v>
      </c>
      <c r="AC882" s="477">
        <v>0.89930555555555547</v>
      </c>
      <c r="AD882" s="477">
        <v>0.89930555555555547</v>
      </c>
      <c r="AE882" s="9">
        <f t="shared" si="783"/>
        <v>0</v>
      </c>
      <c r="AF882" s="477">
        <v>0.90486111111111101</v>
      </c>
      <c r="AG882" s="477">
        <v>0.90763888888888899</v>
      </c>
      <c r="AH882" s="9">
        <f t="shared" si="754"/>
        <v>2.77777777777799E-3</v>
      </c>
      <c r="AI882" s="154">
        <f t="shared" si="711"/>
        <v>0</v>
      </c>
      <c r="AJ882" s="154">
        <f t="shared" si="712"/>
        <v>4</v>
      </c>
      <c r="AK882" s="477">
        <v>0.90763888888888899</v>
      </c>
      <c r="AL882" s="477">
        <v>0.90972222222222221</v>
      </c>
      <c r="AM882" s="9">
        <f t="shared" si="736"/>
        <v>2.0833333333332149E-3</v>
      </c>
      <c r="AN882" s="568">
        <f t="shared" si="755"/>
        <v>0.24305555555555558</v>
      </c>
      <c r="AO882" s="10">
        <f t="shared" si="767"/>
        <v>5</v>
      </c>
      <c r="AP882" s="10">
        <f t="shared" si="768"/>
        <v>50</v>
      </c>
      <c r="AQ882" s="565">
        <f t="shared" si="784"/>
        <v>6.1111111111110991E-2</v>
      </c>
      <c r="AR882" s="10">
        <f t="shared" si="785"/>
        <v>1</v>
      </c>
      <c r="AS882" s="10">
        <f t="shared" si="786"/>
        <v>28</v>
      </c>
      <c r="AT882" s="561">
        <v>0</v>
      </c>
      <c r="AU882" s="561">
        <v>0</v>
      </c>
      <c r="AV882" s="561">
        <v>0</v>
      </c>
      <c r="AW882" s="546">
        <f t="shared" si="787"/>
        <v>0</v>
      </c>
      <c r="AX882" s="546">
        <f t="shared" si="766"/>
        <v>0</v>
      </c>
      <c r="AY882" s="561">
        <v>0</v>
      </c>
      <c r="AZ882" s="546">
        <f t="shared" si="788"/>
        <v>0</v>
      </c>
      <c r="BA882" s="546">
        <f t="shared" si="789"/>
        <v>0</v>
      </c>
      <c r="BB882" s="561">
        <v>4.8611111111111112E-3</v>
      </c>
      <c r="BC882" s="546">
        <f t="shared" si="776"/>
        <v>0</v>
      </c>
      <c r="BD882" s="546">
        <f t="shared" si="777"/>
        <v>7</v>
      </c>
      <c r="BE882" s="561">
        <v>0</v>
      </c>
      <c r="BF882" s="546">
        <f t="shared" si="780"/>
        <v>0</v>
      </c>
      <c r="BG882" s="546">
        <f t="shared" si="781"/>
        <v>0</v>
      </c>
      <c r="BH882" s="561">
        <v>0</v>
      </c>
      <c r="BI882" s="637">
        <f t="shared" si="790"/>
        <v>0</v>
      </c>
      <c r="BJ882" s="637">
        <f t="shared" si="791"/>
        <v>0</v>
      </c>
      <c r="BK882" s="642">
        <f t="shared" si="746"/>
        <v>65.256379310344826</v>
      </c>
    </row>
    <row r="883" spans="1:63" x14ac:dyDescent="0.25">
      <c r="A883" s="620">
        <v>40947</v>
      </c>
      <c r="B883" s="621">
        <v>2</v>
      </c>
      <c r="C883" s="622">
        <v>1</v>
      </c>
      <c r="D883" s="623" t="s">
        <v>264</v>
      </c>
      <c r="E883" s="623" t="s">
        <v>265</v>
      </c>
      <c r="F883" s="537">
        <v>3550.58</v>
      </c>
      <c r="G883" s="622">
        <v>57</v>
      </c>
      <c r="H883" s="622">
        <v>2</v>
      </c>
      <c r="I883" s="561">
        <v>0.77083333333333337</v>
      </c>
      <c r="J883" s="561">
        <v>0.77083333333333337</v>
      </c>
      <c r="K883" s="477">
        <v>0.77430555555555547</v>
      </c>
      <c r="L883" s="565">
        <f t="shared" si="751"/>
        <v>3.4722222222220989E-3</v>
      </c>
      <c r="M883" s="477">
        <v>0.78125</v>
      </c>
      <c r="N883" s="565">
        <f t="shared" si="752"/>
        <v>6.9444444444445308E-3</v>
      </c>
      <c r="O883" s="477">
        <v>0.79166666666666663</v>
      </c>
      <c r="P883" s="565">
        <f t="shared" si="753"/>
        <v>1.041666666666663E-2</v>
      </c>
      <c r="Q883" s="477">
        <v>0.79166666666666663</v>
      </c>
      <c r="R883" s="477">
        <v>0.84375</v>
      </c>
      <c r="S883" s="9">
        <f t="shared" si="709"/>
        <v>5.208333333333337E-2</v>
      </c>
      <c r="T883" s="477">
        <v>0.79166666666666663</v>
      </c>
      <c r="U883" s="477">
        <v>0.84375</v>
      </c>
      <c r="V883" s="9">
        <f t="shared" si="782"/>
        <v>5.208333333333337E-2</v>
      </c>
      <c r="W883" s="477">
        <v>0.79166666666666663</v>
      </c>
      <c r="X883" s="9">
        <f t="shared" si="743"/>
        <v>-5.208333333333337E-2</v>
      </c>
      <c r="Y883" s="477">
        <v>0.80208333333333337</v>
      </c>
      <c r="Z883" s="155">
        <f t="shared" si="761"/>
        <v>1.0416666666666741E-2</v>
      </c>
      <c r="AA883" s="477">
        <v>1</v>
      </c>
      <c r="AB883" s="565">
        <f t="shared" si="745"/>
        <v>0.19791666666666663</v>
      </c>
      <c r="AC883" s="477">
        <v>1</v>
      </c>
      <c r="AD883" s="477">
        <v>1</v>
      </c>
      <c r="AE883" s="9">
        <f t="shared" si="783"/>
        <v>0</v>
      </c>
      <c r="AF883" s="477">
        <v>1.0034722222222221</v>
      </c>
      <c r="AG883" s="477">
        <v>1.0069444444444444</v>
      </c>
      <c r="AH883" s="9">
        <f t="shared" si="754"/>
        <v>3.4722222222223209E-3</v>
      </c>
      <c r="AI883" s="154">
        <f t="shared" si="711"/>
        <v>0</v>
      </c>
      <c r="AJ883" s="154">
        <f t="shared" si="712"/>
        <v>5</v>
      </c>
      <c r="AK883" s="477">
        <v>1.0069444444444444</v>
      </c>
      <c r="AL883" s="477">
        <v>1.0104166666666667</v>
      </c>
      <c r="AM883" s="9">
        <f t="shared" si="736"/>
        <v>3.4722222222223209E-3</v>
      </c>
      <c r="AN883" s="568">
        <f t="shared" si="755"/>
        <v>0.23958333333333337</v>
      </c>
      <c r="AO883" s="10">
        <f t="shared" si="767"/>
        <v>5</v>
      </c>
      <c r="AP883" s="10">
        <f t="shared" si="768"/>
        <v>45</v>
      </c>
      <c r="AQ883" s="565">
        <f t="shared" si="784"/>
        <v>4.166666666666663E-2</v>
      </c>
      <c r="AR883" s="10">
        <f t="shared" si="785"/>
        <v>1</v>
      </c>
      <c r="AS883" s="10">
        <f t="shared" si="786"/>
        <v>0</v>
      </c>
      <c r="AT883" s="561">
        <v>0</v>
      </c>
      <c r="AU883" s="561">
        <v>0</v>
      </c>
      <c r="AV883" s="561">
        <v>0</v>
      </c>
      <c r="AW883" s="546">
        <f t="shared" si="787"/>
        <v>0</v>
      </c>
      <c r="AX883" s="546">
        <f t="shared" si="766"/>
        <v>0</v>
      </c>
      <c r="AY883" s="561">
        <v>0.15625</v>
      </c>
      <c r="AZ883" s="546">
        <f t="shared" si="788"/>
        <v>3</v>
      </c>
      <c r="BA883" s="546">
        <f t="shared" si="789"/>
        <v>45</v>
      </c>
      <c r="BB883" s="561">
        <v>0</v>
      </c>
      <c r="BC883" s="546">
        <f t="shared" si="776"/>
        <v>0</v>
      </c>
      <c r="BD883" s="546">
        <f t="shared" si="777"/>
        <v>0</v>
      </c>
      <c r="BE883" s="561">
        <v>0</v>
      </c>
      <c r="BF883" s="546">
        <f t="shared" si="780"/>
        <v>0</v>
      </c>
      <c r="BG883" s="546">
        <f t="shared" si="781"/>
        <v>0</v>
      </c>
      <c r="BH883" s="561">
        <v>4.1666666666666664E-2</v>
      </c>
      <c r="BI883" s="637">
        <f t="shared" si="790"/>
        <v>1</v>
      </c>
      <c r="BJ883" s="637">
        <f t="shared" si="791"/>
        <v>0</v>
      </c>
      <c r="BK883" s="642">
        <f t="shared" si="746"/>
        <v>62.290877192982457</v>
      </c>
    </row>
    <row r="884" spans="1:63" x14ac:dyDescent="0.25">
      <c r="A884" s="620">
        <v>40947</v>
      </c>
      <c r="B884" s="621">
        <v>2</v>
      </c>
      <c r="C884" s="622">
        <v>1</v>
      </c>
      <c r="D884" s="623" t="s">
        <v>524</v>
      </c>
      <c r="E884" s="623" t="s">
        <v>276</v>
      </c>
      <c r="F884" s="537">
        <v>3701.91</v>
      </c>
      <c r="G884" s="622">
        <v>58</v>
      </c>
      <c r="H884" s="622">
        <v>1</v>
      </c>
      <c r="I884" s="561">
        <v>0.84375</v>
      </c>
      <c r="J884" s="561">
        <v>0.84375</v>
      </c>
      <c r="K884" s="477">
        <v>0.86111111111111116</v>
      </c>
      <c r="L884" s="565">
        <f t="shared" si="751"/>
        <v>1.736111111111116E-2</v>
      </c>
      <c r="M884" s="477">
        <v>0.86805555555555547</v>
      </c>
      <c r="N884" s="565">
        <f t="shared" si="752"/>
        <v>6.9444444444443088E-3</v>
      </c>
      <c r="O884" s="477">
        <v>0.92708333333333337</v>
      </c>
      <c r="P884" s="565">
        <f t="shared" si="753"/>
        <v>5.9027777777777901E-2</v>
      </c>
      <c r="Q884" s="477">
        <v>0.93055555555555547</v>
      </c>
      <c r="R884" s="477">
        <v>1.03125</v>
      </c>
      <c r="S884" s="9">
        <f t="shared" si="709"/>
        <v>0.10069444444444453</v>
      </c>
      <c r="T884" s="477">
        <v>0.93055555555555547</v>
      </c>
      <c r="U884" s="477">
        <v>1.03125</v>
      </c>
      <c r="V884" s="9">
        <f t="shared" si="782"/>
        <v>0.10069444444444453</v>
      </c>
      <c r="W884" s="477">
        <v>1.0034722222222221</v>
      </c>
      <c r="X884" s="9">
        <f t="shared" si="743"/>
        <v>-2.7777777777777901E-2</v>
      </c>
      <c r="Y884" s="477">
        <v>1.0041666666666667</v>
      </c>
      <c r="Z884" s="155">
        <f t="shared" si="761"/>
        <v>6.94444444444553E-4</v>
      </c>
      <c r="AA884" s="477">
        <v>1.075</v>
      </c>
      <c r="AB884" s="565">
        <f t="shared" si="745"/>
        <v>7.0833333333333304E-2</v>
      </c>
      <c r="AC884" s="477">
        <v>1.075</v>
      </c>
      <c r="AD884" s="477">
        <v>1.075</v>
      </c>
      <c r="AE884" s="9">
        <f t="shared" si="783"/>
        <v>0</v>
      </c>
      <c r="AF884" s="477">
        <v>1.0833333333333333</v>
      </c>
      <c r="AG884" s="477">
        <v>1.0902777777777779</v>
      </c>
      <c r="AH884" s="9">
        <f t="shared" si="754"/>
        <v>6.9444444444446418E-3</v>
      </c>
      <c r="AI884" s="154">
        <f t="shared" si="711"/>
        <v>0</v>
      </c>
      <c r="AJ884" s="154">
        <f t="shared" si="712"/>
        <v>10</v>
      </c>
      <c r="AK884" s="477">
        <v>1.0902777777777779</v>
      </c>
      <c r="AL884" s="477">
        <v>1.09375</v>
      </c>
      <c r="AM884" s="9">
        <f t="shared" si="736"/>
        <v>3.4722222222220989E-3</v>
      </c>
      <c r="AN884" s="568">
        <f t="shared" si="755"/>
        <v>0.25</v>
      </c>
      <c r="AO884" s="10">
        <f t="shared" si="767"/>
        <v>6</v>
      </c>
      <c r="AP884" s="10">
        <f t="shared" si="768"/>
        <v>0</v>
      </c>
      <c r="AQ884" s="565">
        <f t="shared" si="784"/>
        <v>4.5833333333333309E-2</v>
      </c>
      <c r="AR884" s="10">
        <f t="shared" si="785"/>
        <v>1</v>
      </c>
      <c r="AS884" s="10">
        <f t="shared" si="786"/>
        <v>6</v>
      </c>
      <c r="AT884" s="561">
        <v>0</v>
      </c>
      <c r="AU884" s="561">
        <v>0</v>
      </c>
      <c r="AV884" s="561">
        <v>0</v>
      </c>
      <c r="AW884" s="546">
        <f t="shared" si="787"/>
        <v>0</v>
      </c>
      <c r="AX884" s="546">
        <f t="shared" si="766"/>
        <v>0</v>
      </c>
      <c r="AY884" s="561">
        <v>0</v>
      </c>
      <c r="AZ884" s="546">
        <f t="shared" si="788"/>
        <v>0</v>
      </c>
      <c r="BA884" s="546">
        <f t="shared" si="789"/>
        <v>0</v>
      </c>
      <c r="BB884" s="561">
        <v>0</v>
      </c>
      <c r="BC884" s="546">
        <f t="shared" si="776"/>
        <v>0</v>
      </c>
      <c r="BD884" s="546">
        <f t="shared" si="777"/>
        <v>0</v>
      </c>
      <c r="BE884" s="561">
        <v>2.4999999999999998E-2</v>
      </c>
      <c r="BF884" s="546">
        <f t="shared" ref="BF884:BF899" si="792">HOUR(BE884)</f>
        <v>0</v>
      </c>
      <c r="BG884" s="546">
        <f t="shared" ref="BG884:BG899" si="793">MINUTE(BE884)</f>
        <v>36</v>
      </c>
      <c r="BH884" s="561">
        <v>0</v>
      </c>
      <c r="BI884" s="637">
        <f t="shared" si="790"/>
        <v>0</v>
      </c>
      <c r="BJ884" s="637">
        <f t="shared" si="791"/>
        <v>0</v>
      </c>
      <c r="BK884" s="642">
        <f t="shared" si="746"/>
        <v>63.826034482758615</v>
      </c>
    </row>
    <row r="885" spans="1:63" x14ac:dyDescent="0.25">
      <c r="A885" s="620">
        <v>40947</v>
      </c>
      <c r="B885" s="621">
        <v>2</v>
      </c>
      <c r="C885" s="622">
        <v>13</v>
      </c>
      <c r="D885" s="623" t="s">
        <v>33</v>
      </c>
      <c r="E885" s="623" t="s">
        <v>251</v>
      </c>
      <c r="F885" s="537">
        <v>2634.97</v>
      </c>
      <c r="G885" s="622">
        <v>43</v>
      </c>
      <c r="H885" s="622">
        <v>0</v>
      </c>
      <c r="I885" s="561">
        <v>3.4722222222222224E-2</v>
      </c>
      <c r="J885" s="561">
        <v>3.4722222222222224E-2</v>
      </c>
      <c r="K885" s="477">
        <v>0.125</v>
      </c>
      <c r="L885" s="565">
        <f t="shared" si="751"/>
        <v>9.0277777777777776E-2</v>
      </c>
      <c r="M885" s="477">
        <v>0.13541666666666666</v>
      </c>
      <c r="N885" s="565">
        <f t="shared" si="752"/>
        <v>1.0416666666666657E-2</v>
      </c>
      <c r="O885" s="477">
        <v>0.17361111111111113</v>
      </c>
      <c r="P885" s="565">
        <f t="shared" si="753"/>
        <v>3.8194444444444475E-2</v>
      </c>
      <c r="Q885" s="477">
        <v>0.17708333333333334</v>
      </c>
      <c r="R885" s="477">
        <v>0.19444444444444445</v>
      </c>
      <c r="S885" s="9">
        <f t="shared" si="709"/>
        <v>1.7361111111111105E-2</v>
      </c>
      <c r="T885" s="477">
        <v>0.17708333333333334</v>
      </c>
      <c r="U885" s="477">
        <v>0.19444444444444445</v>
      </c>
      <c r="V885" s="9">
        <f t="shared" si="782"/>
        <v>1.7361111111111105E-2</v>
      </c>
      <c r="W885" s="477">
        <v>0.19583333333333333</v>
      </c>
      <c r="X885" s="9">
        <f t="shared" si="743"/>
        <v>1.388888888888884E-3</v>
      </c>
      <c r="Y885" s="477">
        <v>0.19722222222222222</v>
      </c>
      <c r="Z885" s="155">
        <f t="shared" si="761"/>
        <v>1.388888888888884E-3</v>
      </c>
      <c r="AA885" s="477">
        <v>0.24791666666666667</v>
      </c>
      <c r="AB885" s="565">
        <f t="shared" si="745"/>
        <v>5.0694444444444459E-2</v>
      </c>
      <c r="AC885" s="477">
        <v>0.24791666666666667</v>
      </c>
      <c r="AD885" s="477">
        <v>0.24791666666666667</v>
      </c>
      <c r="AE885" s="9">
        <f t="shared" si="783"/>
        <v>0</v>
      </c>
      <c r="AF885" s="477">
        <v>0.25694444444444448</v>
      </c>
      <c r="AG885" s="477">
        <v>0.2638888888888889</v>
      </c>
      <c r="AH885" s="9">
        <f t="shared" si="754"/>
        <v>6.9444444444444198E-3</v>
      </c>
      <c r="AI885" s="154">
        <f t="shared" si="711"/>
        <v>0</v>
      </c>
      <c r="AJ885" s="154">
        <f t="shared" si="712"/>
        <v>10</v>
      </c>
      <c r="AK885" s="477">
        <v>0.2638888888888889</v>
      </c>
      <c r="AL885" s="477">
        <v>0.2673611111111111</v>
      </c>
      <c r="AM885" s="9">
        <f t="shared" si="736"/>
        <v>3.4722222222222099E-3</v>
      </c>
      <c r="AN885" s="568">
        <f t="shared" si="755"/>
        <v>0.2326388888888889</v>
      </c>
      <c r="AO885" s="10">
        <f t="shared" si="767"/>
        <v>5</v>
      </c>
      <c r="AP885" s="10">
        <f t="shared" si="768"/>
        <v>35</v>
      </c>
      <c r="AQ885" s="565">
        <f t="shared" si="784"/>
        <v>3.9583333333333345E-2</v>
      </c>
      <c r="AR885" s="10">
        <f t="shared" si="785"/>
        <v>0</v>
      </c>
      <c r="AS885" s="10">
        <f t="shared" si="786"/>
        <v>57</v>
      </c>
      <c r="AT885" s="561">
        <v>0</v>
      </c>
      <c r="AU885" s="561">
        <v>0</v>
      </c>
      <c r="AV885" s="561">
        <v>0</v>
      </c>
      <c r="AW885" s="546">
        <f t="shared" si="787"/>
        <v>0</v>
      </c>
      <c r="AX885" s="546">
        <f t="shared" si="766"/>
        <v>0</v>
      </c>
      <c r="AY885" s="561">
        <v>0</v>
      </c>
      <c r="AZ885" s="546">
        <f t="shared" si="788"/>
        <v>0</v>
      </c>
      <c r="BA885" s="546">
        <f t="shared" si="789"/>
        <v>0</v>
      </c>
      <c r="BB885" s="561">
        <v>0</v>
      </c>
      <c r="BC885" s="546">
        <f t="shared" si="776"/>
        <v>0</v>
      </c>
      <c r="BD885" s="546">
        <f t="shared" si="777"/>
        <v>0</v>
      </c>
      <c r="BE885" s="561">
        <v>1.1111111111111112E-2</v>
      </c>
      <c r="BF885" s="546">
        <f t="shared" si="792"/>
        <v>0</v>
      </c>
      <c r="BG885" s="546">
        <f t="shared" si="793"/>
        <v>16</v>
      </c>
      <c r="BH885" s="561">
        <v>0</v>
      </c>
      <c r="BI885" s="637">
        <f t="shared" si="790"/>
        <v>0</v>
      </c>
      <c r="BJ885" s="637">
        <f t="shared" si="791"/>
        <v>0</v>
      </c>
      <c r="BK885" s="642">
        <f t="shared" si="746"/>
        <v>61.27837209302325</v>
      </c>
    </row>
    <row r="886" spans="1:63" ht="30" x14ac:dyDescent="0.25">
      <c r="A886" s="620">
        <v>40948</v>
      </c>
      <c r="B886" s="621">
        <v>2</v>
      </c>
      <c r="C886" s="622">
        <v>12</v>
      </c>
      <c r="D886" s="623" t="s">
        <v>33</v>
      </c>
      <c r="E886" s="623" t="s">
        <v>647</v>
      </c>
      <c r="F886" s="537">
        <v>3801.38</v>
      </c>
      <c r="G886" s="622">
        <v>57</v>
      </c>
      <c r="H886" s="622">
        <v>2</v>
      </c>
      <c r="I886" s="561">
        <v>0.875</v>
      </c>
      <c r="J886" s="561">
        <v>0.875</v>
      </c>
      <c r="K886" s="477">
        <v>0.87847222222222221</v>
      </c>
      <c r="L886" s="565">
        <f t="shared" si="751"/>
        <v>3.4722222222222099E-3</v>
      </c>
      <c r="M886" s="477">
        <v>1</v>
      </c>
      <c r="N886" s="565">
        <f t="shared" si="752"/>
        <v>0.12152777777777779</v>
      </c>
      <c r="O886" s="477">
        <v>1.0277777777777779</v>
      </c>
      <c r="P886" s="565">
        <f t="shared" si="753"/>
        <v>2.7777777777777901E-2</v>
      </c>
      <c r="Q886" s="477">
        <v>1.0416666666666667</v>
      </c>
      <c r="R886" s="477">
        <v>1.15625</v>
      </c>
      <c r="S886" s="9">
        <f t="shared" si="709"/>
        <v>0.11458333333333326</v>
      </c>
      <c r="T886" s="477">
        <v>1.0416666666666667</v>
      </c>
      <c r="U886" s="477">
        <v>1.15625</v>
      </c>
      <c r="V886" s="9">
        <f>U886-T886</f>
        <v>0.11458333333333326</v>
      </c>
      <c r="W886" s="477">
        <v>1.2305555555555556</v>
      </c>
      <c r="X886" s="9">
        <f t="shared" si="743"/>
        <v>7.4305555555555625E-2</v>
      </c>
      <c r="Y886" s="477">
        <v>1.0625</v>
      </c>
      <c r="Z886" s="155">
        <f t="shared" si="761"/>
        <v>-0.16805555555555562</v>
      </c>
      <c r="AA886" s="477">
        <v>1.273611111111111</v>
      </c>
      <c r="AB886" s="565">
        <f t="shared" si="745"/>
        <v>0.21111111111111103</v>
      </c>
      <c r="AC886" s="477">
        <v>1.273611111111111</v>
      </c>
      <c r="AD886" s="477">
        <v>1.273611111111111</v>
      </c>
      <c r="AE886" s="9">
        <f>AD886-AC886</f>
        <v>0</v>
      </c>
      <c r="AF886" s="477">
        <v>1.28125</v>
      </c>
      <c r="AG886" s="477">
        <v>1.2847222222222221</v>
      </c>
      <c r="AH886" s="9">
        <f t="shared" si="754"/>
        <v>3.4722222222220989E-3</v>
      </c>
      <c r="AI886" s="154">
        <f t="shared" si="711"/>
        <v>0</v>
      </c>
      <c r="AJ886" s="154">
        <f t="shared" si="712"/>
        <v>5</v>
      </c>
      <c r="AK886" s="477">
        <v>1.2847222222222221</v>
      </c>
      <c r="AL886" s="477">
        <v>1.2881944444444444</v>
      </c>
      <c r="AM886" s="9">
        <f t="shared" si="736"/>
        <v>3.4722222222223209E-3</v>
      </c>
      <c r="AN886" s="568">
        <f t="shared" si="755"/>
        <v>0.41319444444444442</v>
      </c>
      <c r="AO886" s="10">
        <f t="shared" si="767"/>
        <v>9</v>
      </c>
      <c r="AP886" s="10">
        <f t="shared" si="768"/>
        <v>55</v>
      </c>
      <c r="AQ886" s="565">
        <f t="shared" si="784"/>
        <v>3.1944444444444331E-2</v>
      </c>
      <c r="AR886" s="10">
        <f>HOUR(AQ886)</f>
        <v>0</v>
      </c>
      <c r="AS886" s="10">
        <f>MINUTE(AQ886)</f>
        <v>46</v>
      </c>
      <c r="AT886" s="561">
        <v>0</v>
      </c>
      <c r="AU886" s="561">
        <v>0</v>
      </c>
      <c r="AV886" s="561">
        <v>0</v>
      </c>
      <c r="AW886" s="546">
        <f t="shared" si="787"/>
        <v>0</v>
      </c>
      <c r="AX886" s="546">
        <f t="shared" si="766"/>
        <v>0</v>
      </c>
      <c r="AY886" s="561">
        <v>0.15972222222222224</v>
      </c>
      <c r="AZ886" s="546">
        <f t="shared" si="788"/>
        <v>3</v>
      </c>
      <c r="BA886" s="546">
        <f t="shared" si="789"/>
        <v>50</v>
      </c>
      <c r="BB886" s="561">
        <v>0</v>
      </c>
      <c r="BC886" s="546">
        <f t="shared" si="776"/>
        <v>0</v>
      </c>
      <c r="BD886" s="546">
        <f t="shared" si="777"/>
        <v>0</v>
      </c>
      <c r="BE886" s="561">
        <v>1.9444444444444445E-2</v>
      </c>
      <c r="BF886" s="546">
        <f t="shared" si="792"/>
        <v>0</v>
      </c>
      <c r="BG886" s="546">
        <f t="shared" si="793"/>
        <v>28</v>
      </c>
      <c r="BH886" s="561">
        <v>0</v>
      </c>
      <c r="BI886" s="637">
        <f t="shared" si="790"/>
        <v>0</v>
      </c>
      <c r="BJ886" s="637">
        <f t="shared" si="791"/>
        <v>0</v>
      </c>
      <c r="BK886" s="642">
        <f t="shared" si="746"/>
        <v>66.690877192982455</v>
      </c>
    </row>
    <row r="887" spans="1:63" x14ac:dyDescent="0.25">
      <c r="A887" s="620">
        <v>40948</v>
      </c>
      <c r="B887" s="621">
        <v>2</v>
      </c>
      <c r="C887" s="622">
        <v>2</v>
      </c>
      <c r="D887" s="623" t="s">
        <v>524</v>
      </c>
      <c r="E887" s="623" t="s">
        <v>276</v>
      </c>
      <c r="F887" s="537">
        <v>3838.29</v>
      </c>
      <c r="G887" s="622">
        <v>59</v>
      </c>
      <c r="H887" s="622">
        <v>0</v>
      </c>
      <c r="I887" s="561">
        <v>0.25</v>
      </c>
      <c r="J887" s="561">
        <v>0.25</v>
      </c>
      <c r="K887" s="477">
        <v>0.25347222222222221</v>
      </c>
      <c r="L887" s="565">
        <f t="shared" si="751"/>
        <v>3.4722222222222099E-3</v>
      </c>
      <c r="M887" s="477">
        <v>0.26041666666666669</v>
      </c>
      <c r="N887" s="565">
        <f t="shared" si="752"/>
        <v>6.9444444444444753E-3</v>
      </c>
      <c r="O887" s="477">
        <v>0.29166666666666669</v>
      </c>
      <c r="P887" s="565">
        <f t="shared" si="753"/>
        <v>3.125E-2</v>
      </c>
      <c r="Q887" s="477">
        <v>0.2986111111111111</v>
      </c>
      <c r="R887" s="477">
        <v>0.33333333333333331</v>
      </c>
      <c r="S887" s="9">
        <f t="shared" si="709"/>
        <v>3.472222222222221E-2</v>
      </c>
      <c r="T887" s="477">
        <v>0.2986111111111111</v>
      </c>
      <c r="U887" s="477">
        <v>0.33333333333333331</v>
      </c>
      <c r="V887" s="9">
        <f>U887-T887</f>
        <v>3.472222222222221E-2</v>
      </c>
      <c r="W887" s="477">
        <v>0.37013888888888885</v>
      </c>
      <c r="X887" s="9">
        <f t="shared" si="743"/>
        <v>3.6805555555555536E-2</v>
      </c>
      <c r="Y887" s="477">
        <v>0.37013888888888885</v>
      </c>
      <c r="Z887" s="155">
        <f t="shared" si="761"/>
        <v>0</v>
      </c>
      <c r="AA887" s="477">
        <v>0.4465277777777778</v>
      </c>
      <c r="AB887" s="565">
        <f t="shared" si="745"/>
        <v>7.6388888888888951E-2</v>
      </c>
      <c r="AC887" s="477">
        <v>0.4465277777777778</v>
      </c>
      <c r="AD887" s="477">
        <v>0.4465277777777778</v>
      </c>
      <c r="AE887" s="9">
        <f>AD887-AC887</f>
        <v>0</v>
      </c>
      <c r="AF887" s="477">
        <v>0.4513888888888889</v>
      </c>
      <c r="AG887" s="477">
        <v>0.4548611111111111</v>
      </c>
      <c r="AH887" s="9">
        <f t="shared" si="754"/>
        <v>3.4722222222222099E-3</v>
      </c>
      <c r="AI887" s="154">
        <f t="shared" si="711"/>
        <v>0</v>
      </c>
      <c r="AJ887" s="154">
        <f t="shared" si="712"/>
        <v>5</v>
      </c>
      <c r="AK887" s="477">
        <v>0.4548611111111111</v>
      </c>
      <c r="AL887" s="477">
        <v>0.45833333333333331</v>
      </c>
      <c r="AM887" s="9">
        <f t="shared" si="736"/>
        <v>3.4722222222222099E-3</v>
      </c>
      <c r="AN887" s="568">
        <f t="shared" si="755"/>
        <v>0.20833333333333331</v>
      </c>
      <c r="AO887" s="10">
        <f t="shared" si="767"/>
        <v>5</v>
      </c>
      <c r="AP887" s="10">
        <f t="shared" si="768"/>
        <v>0</v>
      </c>
      <c r="AQ887" s="565">
        <f t="shared" si="784"/>
        <v>4.0277777777777843E-2</v>
      </c>
      <c r="AR887" s="10">
        <f>HOUR(AQ887)</f>
        <v>0</v>
      </c>
      <c r="AS887" s="10">
        <f>MINUTE(AQ887)</f>
        <v>58</v>
      </c>
      <c r="AT887" s="561">
        <v>0</v>
      </c>
      <c r="AU887" s="561">
        <v>1.8749999999999999E-2</v>
      </c>
      <c r="AV887" s="561">
        <v>0</v>
      </c>
      <c r="AW887" s="546">
        <f t="shared" ref="AW887:AW896" si="794">HOUR(AV887)</f>
        <v>0</v>
      </c>
      <c r="AX887" s="546">
        <f t="shared" si="766"/>
        <v>0</v>
      </c>
      <c r="AY887" s="561">
        <v>0</v>
      </c>
      <c r="AZ887" s="546">
        <f t="shared" ref="AZ887:AZ896" si="795">HOUR(AY887)</f>
        <v>0</v>
      </c>
      <c r="BA887" s="546">
        <f t="shared" ref="BA887:BA896" si="796">MINUTE(AY887)</f>
        <v>0</v>
      </c>
      <c r="BB887" s="561">
        <v>0</v>
      </c>
      <c r="BC887" s="546">
        <f t="shared" ref="BC887:BC897" si="797">HOUR(BB887)</f>
        <v>0</v>
      </c>
      <c r="BD887" s="546">
        <f t="shared" ref="BD887:BD897" si="798">MINUTE(BB887)</f>
        <v>0</v>
      </c>
      <c r="BE887" s="561">
        <v>1.7361111111111112E-2</v>
      </c>
      <c r="BF887" s="546">
        <f t="shared" si="792"/>
        <v>0</v>
      </c>
      <c r="BG887" s="546">
        <f t="shared" si="793"/>
        <v>25</v>
      </c>
      <c r="BH887" s="561">
        <v>0</v>
      </c>
      <c r="BI887" s="637">
        <f>HOUR(BH887)</f>
        <v>0</v>
      </c>
      <c r="BJ887" s="637">
        <f>MINUTE(BH887)</f>
        <v>0</v>
      </c>
      <c r="BK887" s="642">
        <f t="shared" si="746"/>
        <v>65.055762711864404</v>
      </c>
    </row>
    <row r="888" spans="1:63" x14ac:dyDescent="0.25">
      <c r="A888" s="620">
        <v>40948</v>
      </c>
      <c r="B888" s="621">
        <v>2</v>
      </c>
      <c r="C888" s="622">
        <v>14</v>
      </c>
      <c r="D888" s="623" t="s">
        <v>33</v>
      </c>
      <c r="E888" s="623" t="s">
        <v>652</v>
      </c>
      <c r="F888" s="537">
        <v>3828.64</v>
      </c>
      <c r="G888" s="622">
        <v>59</v>
      </c>
      <c r="H888" s="622">
        <v>0</v>
      </c>
      <c r="I888" s="561">
        <v>0.60416666666666663</v>
      </c>
      <c r="J888" s="561">
        <v>0.60416666666666663</v>
      </c>
      <c r="K888" s="477">
        <v>0.60763888888888895</v>
      </c>
      <c r="L888" s="565">
        <f t="shared" si="751"/>
        <v>3.4722222222223209E-3</v>
      </c>
      <c r="M888" s="477">
        <v>0.61458333333333337</v>
      </c>
      <c r="N888" s="565">
        <f t="shared" si="752"/>
        <v>6.9444444444444198E-3</v>
      </c>
      <c r="O888" s="477">
        <v>0.63194444444444442</v>
      </c>
      <c r="P888" s="565">
        <f t="shared" si="753"/>
        <v>1.7361111111111049E-2</v>
      </c>
      <c r="Q888" s="477">
        <v>0.63541666666666663</v>
      </c>
      <c r="R888" s="477">
        <v>0.67361111111111116</v>
      </c>
      <c r="S888" s="9">
        <f t="shared" si="709"/>
        <v>3.8194444444444531E-2</v>
      </c>
      <c r="T888" s="477">
        <v>0.63541666666666663</v>
      </c>
      <c r="U888" s="477">
        <v>0.67361111111111116</v>
      </c>
      <c r="V888" s="9">
        <f>U888-T888</f>
        <v>3.8194444444444531E-2</v>
      </c>
      <c r="W888" s="477">
        <v>0.67708333333333337</v>
      </c>
      <c r="X888" s="9">
        <f t="shared" si="743"/>
        <v>3.4722222222222099E-3</v>
      </c>
      <c r="Y888" s="477">
        <v>0.67708333333333337</v>
      </c>
      <c r="Z888" s="155">
        <f t="shared" si="761"/>
        <v>0</v>
      </c>
      <c r="AA888" s="477">
        <v>0.77361111111111114</v>
      </c>
      <c r="AB888" s="565">
        <f t="shared" si="745"/>
        <v>9.6527777777777768E-2</v>
      </c>
      <c r="AC888" s="477">
        <v>0.77361111111111114</v>
      </c>
      <c r="AD888" s="477">
        <v>0.77361111111111114</v>
      </c>
      <c r="AE888" s="9">
        <f>AD888-AC888</f>
        <v>0</v>
      </c>
      <c r="AF888" s="477">
        <v>0.78125</v>
      </c>
      <c r="AG888" s="477">
        <v>0.78472222222222221</v>
      </c>
      <c r="AH888" s="9">
        <f t="shared" si="754"/>
        <v>3.4722222222222099E-3</v>
      </c>
      <c r="AI888" s="154">
        <f t="shared" si="711"/>
        <v>0</v>
      </c>
      <c r="AJ888" s="154">
        <f t="shared" si="712"/>
        <v>5</v>
      </c>
      <c r="AK888" s="477">
        <v>0.78472222222222221</v>
      </c>
      <c r="AL888" s="477">
        <v>0.78819444444444453</v>
      </c>
      <c r="AM888" s="9">
        <f t="shared" si="736"/>
        <v>3.4722222222223209E-3</v>
      </c>
      <c r="AN888" s="568">
        <f t="shared" si="755"/>
        <v>0.1840277777777779</v>
      </c>
      <c r="AO888" s="10">
        <f t="shared" si="767"/>
        <v>4</v>
      </c>
      <c r="AP888" s="10">
        <f t="shared" si="768"/>
        <v>25</v>
      </c>
      <c r="AQ888" s="565">
        <f t="shared" si="784"/>
        <v>3.7499999999999985E-2</v>
      </c>
      <c r="AR888" s="10">
        <f>HOUR(AQ888)</f>
        <v>0</v>
      </c>
      <c r="AS888" s="10">
        <f>MINUTE(AQ888)</f>
        <v>54</v>
      </c>
      <c r="AT888" s="561">
        <v>0</v>
      </c>
      <c r="AU888" s="561">
        <v>0</v>
      </c>
      <c r="AV888" s="561">
        <v>0</v>
      </c>
      <c r="AW888" s="546">
        <f t="shared" si="794"/>
        <v>0</v>
      </c>
      <c r="AX888" s="546">
        <f t="shared" si="766"/>
        <v>0</v>
      </c>
      <c r="AY888" s="561">
        <v>0</v>
      </c>
      <c r="AZ888" s="546">
        <f t="shared" si="795"/>
        <v>0</v>
      </c>
      <c r="BA888" s="546">
        <f t="shared" si="796"/>
        <v>0</v>
      </c>
      <c r="BB888" s="561">
        <v>0</v>
      </c>
      <c r="BC888" s="546">
        <f t="shared" si="797"/>
        <v>0</v>
      </c>
      <c r="BD888" s="546">
        <f t="shared" si="798"/>
        <v>0</v>
      </c>
      <c r="BE888" s="561">
        <v>5.9027777777777783E-2</v>
      </c>
      <c r="BF888" s="546">
        <f t="shared" si="792"/>
        <v>1</v>
      </c>
      <c r="BG888" s="546">
        <f t="shared" si="793"/>
        <v>25</v>
      </c>
      <c r="BH888" s="561">
        <v>0</v>
      </c>
      <c r="BI888" s="637">
        <f>HOUR(BH888)</f>
        <v>0</v>
      </c>
      <c r="BJ888" s="637">
        <f>MINUTE(BH888)</f>
        <v>0</v>
      </c>
      <c r="BK888" s="642">
        <f t="shared" si="746"/>
        <v>64.892203389830513</v>
      </c>
    </row>
    <row r="889" spans="1:63" x14ac:dyDescent="0.25">
      <c r="A889" s="620">
        <v>40948</v>
      </c>
      <c r="B889" s="621">
        <v>2</v>
      </c>
      <c r="C889" s="622">
        <v>2</v>
      </c>
      <c r="D889" s="623" t="s">
        <v>524</v>
      </c>
      <c r="E889" s="623" t="s">
        <v>276</v>
      </c>
      <c r="F889" s="537">
        <v>3758.65</v>
      </c>
      <c r="G889" s="622">
        <v>58</v>
      </c>
      <c r="H889" s="622">
        <v>1</v>
      </c>
      <c r="I889" s="561">
        <v>0.64583333333333337</v>
      </c>
      <c r="J889" s="561">
        <v>0.64583333333333337</v>
      </c>
      <c r="K889" s="477">
        <v>0.64930555555555558</v>
      </c>
      <c r="L889" s="565">
        <f t="shared" si="751"/>
        <v>3.4722222222222099E-3</v>
      </c>
      <c r="M889" s="477">
        <v>0.65277777777777779</v>
      </c>
      <c r="N889" s="565">
        <f t="shared" si="752"/>
        <v>3.4722222222222099E-3</v>
      </c>
      <c r="O889" s="477">
        <v>0.67708333333333337</v>
      </c>
      <c r="P889" s="565">
        <f t="shared" si="753"/>
        <v>2.430555555555558E-2</v>
      </c>
      <c r="Q889" s="477">
        <v>0.68055555555555547</v>
      </c>
      <c r="R889" s="477">
        <v>0.69791666666666663</v>
      </c>
      <c r="S889" s="9">
        <f t="shared" si="709"/>
        <v>1.736111111111116E-2</v>
      </c>
      <c r="T889" s="477">
        <v>0.68055555555555547</v>
      </c>
      <c r="U889" s="477">
        <v>0.69791666666666663</v>
      </c>
      <c r="V889" s="9">
        <f>U889-T889</f>
        <v>1.736111111111116E-2</v>
      </c>
      <c r="W889" s="477">
        <v>0.81388888888888899</v>
      </c>
      <c r="X889" s="9">
        <f t="shared" si="743"/>
        <v>0.11597222222222237</v>
      </c>
      <c r="Y889" s="477">
        <v>0.81944444444444453</v>
      </c>
      <c r="Z889" s="155">
        <f t="shared" si="761"/>
        <v>5.5555555555555358E-3</v>
      </c>
      <c r="AA889" s="477">
        <v>0.8833333333333333</v>
      </c>
      <c r="AB889" s="565">
        <f t="shared" si="745"/>
        <v>6.3888888888888773E-2</v>
      </c>
      <c r="AC889" s="477">
        <v>0.8833333333333333</v>
      </c>
      <c r="AD889" s="477">
        <v>0.8833333333333333</v>
      </c>
      <c r="AE889" s="9">
        <f>AD889-AC889</f>
        <v>0</v>
      </c>
      <c r="AF889" s="477">
        <v>0.88888888888888884</v>
      </c>
      <c r="AG889" s="477">
        <v>0.89236111111111116</v>
      </c>
      <c r="AH889" s="9">
        <f t="shared" si="754"/>
        <v>3.4722222222223209E-3</v>
      </c>
      <c r="AI889" s="154">
        <f t="shared" si="711"/>
        <v>0</v>
      </c>
      <c r="AJ889" s="154">
        <f t="shared" si="712"/>
        <v>5</v>
      </c>
      <c r="AK889" s="477">
        <v>0.89236111111111116</v>
      </c>
      <c r="AL889" s="477">
        <v>0.89583333333333337</v>
      </c>
      <c r="AM889" s="9">
        <f t="shared" si="736"/>
        <v>3.4722222222222099E-3</v>
      </c>
      <c r="AN889" s="568">
        <f t="shared" si="755"/>
        <v>0.25</v>
      </c>
      <c r="AO889" s="10">
        <f t="shared" si="767"/>
        <v>6</v>
      </c>
      <c r="AP889" s="10">
        <f t="shared" si="768"/>
        <v>0</v>
      </c>
      <c r="AQ889" s="565">
        <f t="shared" si="784"/>
        <v>4.513888888888877E-2</v>
      </c>
      <c r="AR889" s="10">
        <f>HOUR(AQ889)</f>
        <v>1</v>
      </c>
      <c r="AS889" s="10">
        <f>MINUTE(AQ889)</f>
        <v>5</v>
      </c>
      <c r="AT889" s="561">
        <v>0</v>
      </c>
      <c r="AU889" s="561">
        <v>0</v>
      </c>
      <c r="AV889" s="561">
        <v>0</v>
      </c>
      <c r="AW889" s="546">
        <f t="shared" si="794"/>
        <v>0</v>
      </c>
      <c r="AX889" s="546">
        <f t="shared" si="766"/>
        <v>0</v>
      </c>
      <c r="AY889" s="561">
        <v>0</v>
      </c>
      <c r="AZ889" s="546">
        <f t="shared" si="795"/>
        <v>0</v>
      </c>
      <c r="BA889" s="546">
        <f t="shared" si="796"/>
        <v>0</v>
      </c>
      <c r="BB889" s="561">
        <v>0</v>
      </c>
      <c r="BC889" s="546">
        <f t="shared" si="797"/>
        <v>0</v>
      </c>
      <c r="BD889" s="546">
        <f t="shared" si="798"/>
        <v>0</v>
      </c>
      <c r="BE889" s="561">
        <v>1.8749999999999999E-2</v>
      </c>
      <c r="BF889" s="546">
        <f t="shared" si="792"/>
        <v>0</v>
      </c>
      <c r="BG889" s="546">
        <f t="shared" si="793"/>
        <v>27</v>
      </c>
      <c r="BH889" s="561">
        <v>0</v>
      </c>
      <c r="BI889" s="637">
        <f>HOUR(BH889)</f>
        <v>0</v>
      </c>
      <c r="BJ889" s="637">
        <f>MINUTE(BH889)</f>
        <v>0</v>
      </c>
      <c r="BK889" s="642">
        <f t="shared" si="746"/>
        <v>64.804310344827584</v>
      </c>
    </row>
    <row r="890" spans="1:63" x14ac:dyDescent="0.25">
      <c r="A890" s="620">
        <v>40949</v>
      </c>
      <c r="B890" s="621">
        <v>2</v>
      </c>
      <c r="C890" s="622">
        <v>15</v>
      </c>
      <c r="D890" s="623" t="s">
        <v>33</v>
      </c>
      <c r="E890" s="623" t="s">
        <v>251</v>
      </c>
      <c r="F890" s="537">
        <v>2508.0300000000002</v>
      </c>
      <c r="G890" s="622">
        <v>42</v>
      </c>
      <c r="H890" s="622">
        <v>0</v>
      </c>
      <c r="I890" s="561">
        <v>0.79166666666666663</v>
      </c>
      <c r="J890" s="561">
        <v>0.79166666666666663</v>
      </c>
      <c r="K890" s="477">
        <v>0.80555555555555547</v>
      </c>
      <c r="L890" s="565">
        <f t="shared" si="751"/>
        <v>1.388888888888884E-2</v>
      </c>
      <c r="M890" s="477">
        <v>0.8125</v>
      </c>
      <c r="N890" s="565">
        <f t="shared" si="752"/>
        <v>6.9444444444445308E-3</v>
      </c>
      <c r="O890" s="477">
        <v>0.83680555555555547</v>
      </c>
      <c r="P890" s="565">
        <f t="shared" si="753"/>
        <v>2.4305555555555469E-2</v>
      </c>
      <c r="Q890" s="477">
        <v>0.84027777777777779</v>
      </c>
      <c r="R890" s="477">
        <v>0.86111111111111116</v>
      </c>
      <c r="S890" s="9">
        <f t="shared" ref="S890:S905" si="799">R890-Q890</f>
        <v>2.083333333333337E-2</v>
      </c>
      <c r="T890" s="477">
        <v>0.84027777777777779</v>
      </c>
      <c r="U890" s="477">
        <v>0.86111111111111116</v>
      </c>
      <c r="V890" s="9">
        <f t="shared" ref="V890:V896" si="800">U890-T890</f>
        <v>2.083333333333337E-2</v>
      </c>
      <c r="W890" s="477">
        <v>1.4722222222222223</v>
      </c>
      <c r="X890" s="9">
        <f t="shared" si="743"/>
        <v>0.61111111111111116</v>
      </c>
      <c r="Y890" s="477">
        <v>1.4736111111111112</v>
      </c>
      <c r="Z890" s="155">
        <f t="shared" si="761"/>
        <v>1.388888888888884E-3</v>
      </c>
      <c r="AA890" s="477">
        <v>1.5347222222222223</v>
      </c>
      <c r="AB890" s="565">
        <f t="shared" si="745"/>
        <v>6.1111111111111116E-2</v>
      </c>
      <c r="AC890" s="477">
        <v>1.5347222222222223</v>
      </c>
      <c r="AD890" s="477">
        <v>1.5347222222222223</v>
      </c>
      <c r="AE890" s="9">
        <f t="shared" ref="AE890:AE896" si="801">AD890-AC890</f>
        <v>0</v>
      </c>
      <c r="AF890" s="477">
        <v>1.5416666666666667</v>
      </c>
      <c r="AG890" s="477">
        <v>1.5451388888888891</v>
      </c>
      <c r="AH890" s="9">
        <f t="shared" si="754"/>
        <v>3.4722222222223209E-3</v>
      </c>
      <c r="AI890" s="154">
        <f t="shared" si="711"/>
        <v>0</v>
      </c>
      <c r="AJ890" s="154">
        <f t="shared" si="712"/>
        <v>5</v>
      </c>
      <c r="AK890" s="477">
        <v>1.5451388888888891</v>
      </c>
      <c r="AL890" s="477">
        <v>1.5486111111111109</v>
      </c>
      <c r="AM890" s="9">
        <f t="shared" si="736"/>
        <v>3.4722222222218768E-3</v>
      </c>
      <c r="AN890" s="568">
        <f t="shared" si="755"/>
        <v>0.75694444444444431</v>
      </c>
      <c r="AO890" s="10">
        <f t="shared" si="767"/>
        <v>18</v>
      </c>
      <c r="AP890" s="10">
        <f t="shared" si="768"/>
        <v>10</v>
      </c>
      <c r="AQ890" s="565">
        <f t="shared" si="784"/>
        <v>2.9166666666666667E-2</v>
      </c>
      <c r="AR890" s="10">
        <f t="shared" ref="AR890:AR896" si="802">HOUR(AQ890)</f>
        <v>0</v>
      </c>
      <c r="AS890" s="10">
        <f t="shared" ref="AS890:AS896" si="803">MINUTE(AQ890)</f>
        <v>42</v>
      </c>
      <c r="AT890" s="561">
        <v>0</v>
      </c>
      <c r="AU890" s="561">
        <v>0</v>
      </c>
      <c r="AV890" s="561">
        <v>0</v>
      </c>
      <c r="AW890" s="546">
        <f t="shared" si="794"/>
        <v>0</v>
      </c>
      <c r="AX890" s="546">
        <f t="shared" si="766"/>
        <v>0</v>
      </c>
      <c r="AY890" s="561">
        <v>0</v>
      </c>
      <c r="AZ890" s="546">
        <f t="shared" si="795"/>
        <v>0</v>
      </c>
      <c r="BA890" s="546">
        <f t="shared" si="796"/>
        <v>0</v>
      </c>
      <c r="BB890" s="561">
        <v>0</v>
      </c>
      <c r="BC890" s="546">
        <f t="shared" si="797"/>
        <v>0</v>
      </c>
      <c r="BD890" s="546">
        <f t="shared" si="798"/>
        <v>0</v>
      </c>
      <c r="BE890" s="561">
        <v>3.1944444444444449E-2</v>
      </c>
      <c r="BF890" s="546">
        <f t="shared" si="792"/>
        <v>0</v>
      </c>
      <c r="BG890" s="546">
        <f t="shared" si="793"/>
        <v>46</v>
      </c>
      <c r="BH890" s="561">
        <v>0</v>
      </c>
      <c r="BI890" s="637">
        <f t="shared" ref="BI890:BI897" si="804">HOUR(BH890)</f>
        <v>0</v>
      </c>
      <c r="BJ890" s="637">
        <f t="shared" ref="BJ890:BJ897" si="805">MINUTE(BH890)</f>
        <v>0</v>
      </c>
      <c r="BK890" s="642">
        <f t="shared" si="746"/>
        <v>59.715000000000003</v>
      </c>
    </row>
    <row r="891" spans="1:63" x14ac:dyDescent="0.25">
      <c r="A891" s="620">
        <v>40949</v>
      </c>
      <c r="B891" s="621">
        <v>2</v>
      </c>
      <c r="C891" s="622">
        <v>1</v>
      </c>
      <c r="D891" s="623" t="s">
        <v>355</v>
      </c>
      <c r="E891" s="623" t="s">
        <v>304</v>
      </c>
      <c r="F891" s="537">
        <v>3814.33</v>
      </c>
      <c r="G891" s="622">
        <v>59</v>
      </c>
      <c r="H891" s="622">
        <v>0</v>
      </c>
      <c r="I891" s="561">
        <v>0.84027777777777779</v>
      </c>
      <c r="J891" s="561">
        <v>0.84027777777777779</v>
      </c>
      <c r="K891" s="477">
        <v>0.84375</v>
      </c>
      <c r="L891" s="565">
        <f t="shared" si="751"/>
        <v>3.4722222222222099E-3</v>
      </c>
      <c r="M891" s="477">
        <v>0.85763888888888884</v>
      </c>
      <c r="N891" s="565">
        <f t="shared" si="752"/>
        <v>1.388888888888884E-2</v>
      </c>
      <c r="O891" s="477">
        <v>0.89583333333333337</v>
      </c>
      <c r="P891" s="565">
        <f t="shared" si="753"/>
        <v>3.8194444444444531E-2</v>
      </c>
      <c r="Q891" s="477">
        <v>0.89583333333333337</v>
      </c>
      <c r="R891" s="477">
        <v>1</v>
      </c>
      <c r="S891" s="9">
        <f t="shared" si="799"/>
        <v>0.10416666666666663</v>
      </c>
      <c r="T891" s="477">
        <v>0.89583333333333337</v>
      </c>
      <c r="U891" s="477">
        <v>1</v>
      </c>
      <c r="V891" s="9">
        <f t="shared" si="800"/>
        <v>0.10416666666666663</v>
      </c>
      <c r="W891" s="477">
        <v>1.5972222222222223</v>
      </c>
      <c r="X891" s="9">
        <f t="shared" si="743"/>
        <v>0.59722222222222232</v>
      </c>
      <c r="Y891" s="477">
        <v>1.6013888888888888</v>
      </c>
      <c r="Z891" s="155">
        <f t="shared" si="761"/>
        <v>4.1666666666664298E-3</v>
      </c>
      <c r="AA891" s="477">
        <v>1.6875</v>
      </c>
      <c r="AB891" s="565">
        <f t="shared" si="745"/>
        <v>8.6111111111111249E-2</v>
      </c>
      <c r="AC891" s="477">
        <v>1.6875</v>
      </c>
      <c r="AD891" s="477">
        <v>1.6875</v>
      </c>
      <c r="AE891" s="9">
        <f t="shared" si="801"/>
        <v>0</v>
      </c>
      <c r="AF891" s="477">
        <v>1.6944444444444444</v>
      </c>
      <c r="AG891" s="477">
        <v>1.6979166666666667</v>
      </c>
      <c r="AH891" s="9">
        <f t="shared" si="754"/>
        <v>3.4722222222223209E-3</v>
      </c>
      <c r="AI891" s="154">
        <f t="shared" si="711"/>
        <v>0</v>
      </c>
      <c r="AJ891" s="154">
        <f t="shared" si="712"/>
        <v>5</v>
      </c>
      <c r="AK891" s="477">
        <v>1.6979166666666667</v>
      </c>
      <c r="AL891" s="477">
        <v>1.7083333333333333</v>
      </c>
      <c r="AM891" s="9">
        <f t="shared" si="736"/>
        <v>1.0416666666666519E-2</v>
      </c>
      <c r="AN891" s="568">
        <f t="shared" si="755"/>
        <v>0.86805555555555547</v>
      </c>
      <c r="AO891" s="10">
        <f t="shared" si="767"/>
        <v>20</v>
      </c>
      <c r="AP891" s="10">
        <f t="shared" si="768"/>
        <v>50</v>
      </c>
      <c r="AQ891" s="565">
        <f t="shared" si="784"/>
        <v>4.5833333333333469E-2</v>
      </c>
      <c r="AR891" s="10">
        <f t="shared" si="802"/>
        <v>1</v>
      </c>
      <c r="AS891" s="10">
        <f t="shared" si="803"/>
        <v>6</v>
      </c>
      <c r="AT891" s="561">
        <v>0</v>
      </c>
      <c r="AU891" s="561">
        <v>0</v>
      </c>
      <c r="AV891" s="561">
        <v>0</v>
      </c>
      <c r="AW891" s="546">
        <f t="shared" si="794"/>
        <v>0</v>
      </c>
      <c r="AX891" s="546">
        <f t="shared" si="766"/>
        <v>0</v>
      </c>
      <c r="AY891" s="561">
        <v>0</v>
      </c>
      <c r="AZ891" s="546">
        <f t="shared" si="795"/>
        <v>0</v>
      </c>
      <c r="BA891" s="546">
        <f t="shared" si="796"/>
        <v>0</v>
      </c>
      <c r="BB891" s="561">
        <v>0</v>
      </c>
      <c r="BC891" s="546">
        <f t="shared" si="797"/>
        <v>0</v>
      </c>
      <c r="BD891" s="546">
        <f t="shared" si="798"/>
        <v>0</v>
      </c>
      <c r="BE891" s="561">
        <v>4.027777777777778E-2</v>
      </c>
      <c r="BF891" s="546">
        <f t="shared" si="792"/>
        <v>0</v>
      </c>
      <c r="BG891" s="546">
        <f t="shared" si="793"/>
        <v>58</v>
      </c>
      <c r="BH891" s="561">
        <v>0</v>
      </c>
      <c r="BI891" s="637">
        <f t="shared" si="804"/>
        <v>0</v>
      </c>
      <c r="BJ891" s="637">
        <f t="shared" si="805"/>
        <v>0</v>
      </c>
      <c r="BK891" s="642">
        <f t="shared" si="746"/>
        <v>64.649661016949153</v>
      </c>
    </row>
    <row r="892" spans="1:63" x14ac:dyDescent="0.25">
      <c r="A892" s="620">
        <v>40949</v>
      </c>
      <c r="B892" s="621">
        <v>2</v>
      </c>
      <c r="C892" s="622">
        <v>3</v>
      </c>
      <c r="D892" s="623" t="s">
        <v>243</v>
      </c>
      <c r="E892" s="623" t="s">
        <v>654</v>
      </c>
      <c r="F892" s="537">
        <v>3565.28</v>
      </c>
      <c r="G892" s="622">
        <v>58</v>
      </c>
      <c r="H892" s="622">
        <v>1</v>
      </c>
      <c r="I892" s="561">
        <v>0.19791666666666666</v>
      </c>
      <c r="J892" s="561">
        <v>0.19791666666666666</v>
      </c>
      <c r="K892" s="477">
        <v>0.20138888888888887</v>
      </c>
      <c r="L892" s="565">
        <f t="shared" si="751"/>
        <v>3.4722222222222099E-3</v>
      </c>
      <c r="M892" s="477">
        <v>0.20833333333333334</v>
      </c>
      <c r="N892" s="565">
        <f t="shared" si="752"/>
        <v>6.9444444444444753E-3</v>
      </c>
      <c r="O892" s="477">
        <v>0.22916666666666666</v>
      </c>
      <c r="P892" s="565">
        <f t="shared" si="753"/>
        <v>2.0833333333333315E-2</v>
      </c>
      <c r="Q892" s="477">
        <v>0.22916666666666666</v>
      </c>
      <c r="R892" s="477">
        <v>0.2638888888888889</v>
      </c>
      <c r="S892" s="9">
        <f t="shared" si="799"/>
        <v>3.4722222222222238E-2</v>
      </c>
      <c r="T892" s="477">
        <v>0.22916666666666666</v>
      </c>
      <c r="U892" s="477">
        <v>0.2638888888888889</v>
      </c>
      <c r="V892" s="9">
        <f t="shared" si="800"/>
        <v>3.4722222222222238E-2</v>
      </c>
      <c r="W892" s="477">
        <v>0.29166666666666669</v>
      </c>
      <c r="X892" s="9">
        <f t="shared" si="743"/>
        <v>2.777777777777779E-2</v>
      </c>
      <c r="Y892" s="477">
        <v>0.29236111111111113</v>
      </c>
      <c r="Z892" s="155">
        <f t="shared" si="761"/>
        <v>6.9444444444444198E-4</v>
      </c>
      <c r="AA892" s="477">
        <v>0.41319444444444442</v>
      </c>
      <c r="AB892" s="565">
        <f t="shared" si="745"/>
        <v>0.12083333333333329</v>
      </c>
      <c r="AC892" s="477">
        <v>0.41319444444444442</v>
      </c>
      <c r="AD892" s="477">
        <v>0.41319444444444442</v>
      </c>
      <c r="AE892" s="9">
        <f t="shared" si="801"/>
        <v>0</v>
      </c>
      <c r="AF892" s="477">
        <v>0.4201388888888889</v>
      </c>
      <c r="AG892" s="477">
        <v>0.42291666666666666</v>
      </c>
      <c r="AH892" s="9">
        <f t="shared" si="754"/>
        <v>2.7777777777777679E-3</v>
      </c>
      <c r="AI892" s="154">
        <f t="shared" si="711"/>
        <v>0</v>
      </c>
      <c r="AJ892" s="154">
        <f t="shared" si="712"/>
        <v>4</v>
      </c>
      <c r="AK892" s="477">
        <v>0.42291666666666666</v>
      </c>
      <c r="AL892" s="477">
        <v>0.42708333333333331</v>
      </c>
      <c r="AM892" s="9">
        <f t="shared" si="736"/>
        <v>4.1666666666666519E-3</v>
      </c>
      <c r="AN892" s="568">
        <f t="shared" si="755"/>
        <v>0.22916666666666666</v>
      </c>
      <c r="AO892" s="10">
        <f t="shared" si="767"/>
        <v>5</v>
      </c>
      <c r="AP892" s="10">
        <f t="shared" si="768"/>
        <v>30</v>
      </c>
      <c r="AQ892" s="565">
        <f t="shared" si="784"/>
        <v>7.2222222222222188E-2</v>
      </c>
      <c r="AR892" s="10">
        <f t="shared" si="802"/>
        <v>1</v>
      </c>
      <c r="AS892" s="10">
        <f t="shared" si="803"/>
        <v>44</v>
      </c>
      <c r="AT892" s="561">
        <v>0</v>
      </c>
      <c r="AU892" s="561">
        <v>0</v>
      </c>
      <c r="AV892" s="561">
        <v>0</v>
      </c>
      <c r="AW892" s="546">
        <f t="shared" si="794"/>
        <v>0</v>
      </c>
      <c r="AX892" s="546">
        <f t="shared" si="766"/>
        <v>0</v>
      </c>
      <c r="AY892" s="561">
        <v>0</v>
      </c>
      <c r="AZ892" s="546">
        <f t="shared" si="795"/>
        <v>0</v>
      </c>
      <c r="BA892" s="546">
        <f t="shared" si="796"/>
        <v>0</v>
      </c>
      <c r="BB892" s="561">
        <v>0</v>
      </c>
      <c r="BC892" s="546">
        <f t="shared" si="797"/>
        <v>0</v>
      </c>
      <c r="BD892" s="546">
        <f t="shared" si="798"/>
        <v>0</v>
      </c>
      <c r="BE892" s="561">
        <v>4.8611111111111112E-2</v>
      </c>
      <c r="BF892" s="546">
        <f t="shared" si="792"/>
        <v>1</v>
      </c>
      <c r="BG892" s="546">
        <f t="shared" si="793"/>
        <v>10</v>
      </c>
      <c r="BH892" s="561">
        <v>0</v>
      </c>
      <c r="BI892" s="637">
        <f t="shared" si="804"/>
        <v>0</v>
      </c>
      <c r="BJ892" s="637">
        <f t="shared" si="805"/>
        <v>0</v>
      </c>
      <c r="BK892" s="642">
        <f t="shared" si="746"/>
        <v>61.47034482758621</v>
      </c>
    </row>
    <row r="893" spans="1:63" x14ac:dyDescent="0.25">
      <c r="A893" s="620">
        <v>40949</v>
      </c>
      <c r="B893" s="621">
        <v>2</v>
      </c>
      <c r="C893" s="622">
        <v>5</v>
      </c>
      <c r="D893" s="623" t="s">
        <v>637</v>
      </c>
      <c r="E893" s="623" t="s">
        <v>276</v>
      </c>
      <c r="F893" s="537">
        <v>3556.26</v>
      </c>
      <c r="G893" s="622">
        <v>59</v>
      </c>
      <c r="H893" s="622">
        <v>0</v>
      </c>
      <c r="I893" s="561">
        <v>0.79166666666666663</v>
      </c>
      <c r="J893" s="561">
        <v>0.79166666666666663</v>
      </c>
      <c r="K893" s="477">
        <v>0.79513888888888884</v>
      </c>
      <c r="L893" s="565">
        <f t="shared" si="751"/>
        <v>3.4722222222222099E-3</v>
      </c>
      <c r="M893" s="477">
        <v>0.80208333333333337</v>
      </c>
      <c r="N893" s="565">
        <f t="shared" si="752"/>
        <v>6.9444444444445308E-3</v>
      </c>
      <c r="O893" s="477">
        <v>0.81944444444444453</v>
      </c>
      <c r="P893" s="565">
        <f t="shared" si="753"/>
        <v>1.736111111111116E-2</v>
      </c>
      <c r="Q893" s="477">
        <v>0.81944444444444453</v>
      </c>
      <c r="R893" s="477">
        <v>0.81944444444444453</v>
      </c>
      <c r="S893" s="9">
        <f t="shared" si="799"/>
        <v>0</v>
      </c>
      <c r="T893" s="477">
        <v>0.81944444444444453</v>
      </c>
      <c r="U893" s="477">
        <v>0.81944444444444453</v>
      </c>
      <c r="V893" s="9">
        <f t="shared" si="800"/>
        <v>0</v>
      </c>
      <c r="W893" s="477">
        <v>0.84027777777777779</v>
      </c>
      <c r="X893" s="9">
        <f t="shared" si="743"/>
        <v>2.0833333333333259E-2</v>
      </c>
      <c r="Y893" s="477">
        <v>0.84166666666666667</v>
      </c>
      <c r="Z893" s="155">
        <f t="shared" si="761"/>
        <v>1.388888888888884E-3</v>
      </c>
      <c r="AA893" s="477">
        <v>0.90694444444444444</v>
      </c>
      <c r="AB893" s="565">
        <f t="shared" si="745"/>
        <v>6.5277777777777768E-2</v>
      </c>
      <c r="AC893" s="477">
        <v>0.90694444444444444</v>
      </c>
      <c r="AD893" s="477">
        <v>0.90694444444444444</v>
      </c>
      <c r="AE893" s="9">
        <f t="shared" si="801"/>
        <v>0</v>
      </c>
      <c r="AF893" s="477">
        <v>0.91111111111111109</v>
      </c>
      <c r="AG893" s="477">
        <v>0.9145833333333333</v>
      </c>
      <c r="AH893" s="9">
        <f t="shared" si="754"/>
        <v>3.4722222222222099E-3</v>
      </c>
      <c r="AI893" s="154">
        <f t="shared" si="711"/>
        <v>0</v>
      </c>
      <c r="AJ893" s="154">
        <f t="shared" si="712"/>
        <v>5</v>
      </c>
      <c r="AK893" s="477">
        <v>0.9145833333333333</v>
      </c>
      <c r="AL893" s="477">
        <v>0.91666666666666663</v>
      </c>
      <c r="AM893" s="9">
        <f t="shared" si="736"/>
        <v>2.0833333333333259E-3</v>
      </c>
      <c r="AN893" s="568">
        <f t="shared" si="755"/>
        <v>0.125</v>
      </c>
      <c r="AO893" s="10">
        <f t="shared" si="767"/>
        <v>3</v>
      </c>
      <c r="AP893" s="10">
        <f t="shared" si="768"/>
        <v>0</v>
      </c>
      <c r="AQ893" s="565">
        <f t="shared" si="784"/>
        <v>4.7222222222222214E-2</v>
      </c>
      <c r="AR893" s="10">
        <f t="shared" si="802"/>
        <v>1</v>
      </c>
      <c r="AS893" s="10">
        <f t="shared" si="803"/>
        <v>8</v>
      </c>
      <c r="AT893" s="561">
        <v>0</v>
      </c>
      <c r="AU893" s="561">
        <v>1.1111111111111112E-2</v>
      </c>
      <c r="AV893" s="561">
        <v>0</v>
      </c>
      <c r="AW893" s="546">
        <f t="shared" si="794"/>
        <v>0</v>
      </c>
      <c r="AX893" s="546">
        <f t="shared" si="766"/>
        <v>0</v>
      </c>
      <c r="AY893" s="561">
        <v>0</v>
      </c>
      <c r="AZ893" s="546">
        <f t="shared" si="795"/>
        <v>0</v>
      </c>
      <c r="BA893" s="546">
        <f t="shared" si="796"/>
        <v>0</v>
      </c>
      <c r="BB893" s="561">
        <v>0</v>
      </c>
      <c r="BC893" s="546">
        <f t="shared" si="797"/>
        <v>0</v>
      </c>
      <c r="BD893" s="546">
        <f t="shared" si="798"/>
        <v>0</v>
      </c>
      <c r="BE893" s="561">
        <v>6.9444444444444441E-3</v>
      </c>
      <c r="BF893" s="546">
        <f t="shared" si="792"/>
        <v>0</v>
      </c>
      <c r="BG893" s="546">
        <f t="shared" si="793"/>
        <v>10</v>
      </c>
      <c r="BH893" s="561">
        <v>0</v>
      </c>
      <c r="BI893" s="637">
        <f t="shared" si="804"/>
        <v>0</v>
      </c>
      <c r="BJ893" s="637">
        <f t="shared" si="805"/>
        <v>0</v>
      </c>
      <c r="BK893" s="642">
        <f t="shared" si="746"/>
        <v>60.275593220338983</v>
      </c>
    </row>
    <row r="894" spans="1:63" x14ac:dyDescent="0.25">
      <c r="A894" s="620">
        <v>40949</v>
      </c>
      <c r="B894" s="621">
        <v>2</v>
      </c>
      <c r="C894" s="622">
        <v>1</v>
      </c>
      <c r="D894" s="623" t="s">
        <v>277</v>
      </c>
      <c r="E894" s="623" t="s">
        <v>639</v>
      </c>
      <c r="F894" s="537">
        <v>3596.33</v>
      </c>
      <c r="G894" s="622">
        <v>59</v>
      </c>
      <c r="H894" s="622">
        <v>0</v>
      </c>
      <c r="I894" s="561">
        <v>0.89583333333333337</v>
      </c>
      <c r="J894" s="561">
        <v>0.89583333333333337</v>
      </c>
      <c r="K894" s="477">
        <v>0.90277777777777779</v>
      </c>
      <c r="L894" s="565">
        <f t="shared" si="751"/>
        <v>6.9444444444444198E-3</v>
      </c>
      <c r="M894" s="477">
        <v>0.93055555555555547</v>
      </c>
      <c r="N894" s="565">
        <f t="shared" si="752"/>
        <v>2.7777777777777679E-2</v>
      </c>
      <c r="O894" s="477">
        <v>0.94791666666666663</v>
      </c>
      <c r="P894" s="565">
        <f t="shared" si="753"/>
        <v>1.736111111111116E-2</v>
      </c>
      <c r="Q894" s="477">
        <v>0.95138888888888884</v>
      </c>
      <c r="R894" s="477">
        <v>0.98958333333333337</v>
      </c>
      <c r="S894" s="9">
        <f t="shared" si="799"/>
        <v>3.8194444444444531E-2</v>
      </c>
      <c r="T894" s="477">
        <v>0.95138888888888884</v>
      </c>
      <c r="U894" s="477">
        <v>0.98958333333333337</v>
      </c>
      <c r="V894" s="9">
        <f t="shared" si="800"/>
        <v>3.8194444444444531E-2</v>
      </c>
      <c r="W894" s="477">
        <v>0.99305555555555547</v>
      </c>
      <c r="X894" s="9">
        <f t="shared" si="743"/>
        <v>3.4722222222220989E-3</v>
      </c>
      <c r="Y894" s="477">
        <v>0.99375000000000002</v>
      </c>
      <c r="Z894" s="155">
        <f t="shared" si="761"/>
        <v>6.94444444444553E-4</v>
      </c>
      <c r="AA894" s="477">
        <v>1.0777777777777777</v>
      </c>
      <c r="AB894" s="565">
        <f t="shared" si="745"/>
        <v>8.4027777777777701E-2</v>
      </c>
      <c r="AC894" s="477">
        <v>1.0777777777777777</v>
      </c>
      <c r="AD894" s="477">
        <v>1.0777777777777777</v>
      </c>
      <c r="AE894" s="9">
        <f t="shared" si="801"/>
        <v>0</v>
      </c>
      <c r="AF894" s="477">
        <v>1.0833333333333333</v>
      </c>
      <c r="AG894" s="477">
        <v>1.0868055555555556</v>
      </c>
      <c r="AH894" s="9">
        <f t="shared" si="754"/>
        <v>3.4722222222223209E-3</v>
      </c>
      <c r="AI894" s="154">
        <f t="shared" si="711"/>
        <v>0</v>
      </c>
      <c r="AJ894" s="154">
        <f t="shared" si="712"/>
        <v>5</v>
      </c>
      <c r="AK894" s="477">
        <v>1.0868055555555556</v>
      </c>
      <c r="AL894" s="477">
        <v>1.0902777777777779</v>
      </c>
      <c r="AM894" s="9">
        <f t="shared" si="736"/>
        <v>3.4722222222223209E-3</v>
      </c>
      <c r="AN894" s="568">
        <f t="shared" si="755"/>
        <v>0.19444444444444453</v>
      </c>
      <c r="AO894" s="10">
        <f t="shared" si="767"/>
        <v>4</v>
      </c>
      <c r="AP894" s="10">
        <f t="shared" si="768"/>
        <v>40</v>
      </c>
      <c r="AQ894" s="565">
        <f t="shared" si="784"/>
        <v>4.3749999999999928E-2</v>
      </c>
      <c r="AR894" s="10">
        <f t="shared" si="802"/>
        <v>1</v>
      </c>
      <c r="AS894" s="10">
        <f t="shared" si="803"/>
        <v>3</v>
      </c>
      <c r="AT894" s="561">
        <v>0</v>
      </c>
      <c r="AU894" s="561">
        <v>6.2499999999999995E-3</v>
      </c>
      <c r="AV894" s="561">
        <v>0</v>
      </c>
      <c r="AW894" s="546">
        <f t="shared" si="794"/>
        <v>0</v>
      </c>
      <c r="AX894" s="546">
        <f t="shared" si="766"/>
        <v>0</v>
      </c>
      <c r="AY894" s="561">
        <v>0</v>
      </c>
      <c r="AZ894" s="546">
        <f t="shared" si="795"/>
        <v>0</v>
      </c>
      <c r="BA894" s="546">
        <f t="shared" si="796"/>
        <v>0</v>
      </c>
      <c r="BB894" s="561">
        <v>7.6388888888888886E-3</v>
      </c>
      <c r="BC894" s="546">
        <f t="shared" si="797"/>
        <v>0</v>
      </c>
      <c r="BD894" s="546">
        <f t="shared" si="798"/>
        <v>11</v>
      </c>
      <c r="BE894" s="561">
        <v>2.6388888888888889E-2</v>
      </c>
      <c r="BF894" s="546">
        <f t="shared" si="792"/>
        <v>0</v>
      </c>
      <c r="BG894" s="546">
        <f t="shared" si="793"/>
        <v>38</v>
      </c>
      <c r="BH894" s="561">
        <v>0</v>
      </c>
      <c r="BI894" s="637">
        <f t="shared" si="804"/>
        <v>0</v>
      </c>
      <c r="BJ894" s="637">
        <f t="shared" si="805"/>
        <v>0</v>
      </c>
      <c r="BK894" s="642">
        <f t="shared" si="746"/>
        <v>60.954745762711866</v>
      </c>
    </row>
    <row r="895" spans="1:63" x14ac:dyDescent="0.25">
      <c r="A895" s="620">
        <v>40949</v>
      </c>
      <c r="B895" s="621">
        <v>2</v>
      </c>
      <c r="C895" s="622">
        <v>16</v>
      </c>
      <c r="D895" s="623" t="s">
        <v>33</v>
      </c>
      <c r="E895" s="623" t="s">
        <v>236</v>
      </c>
      <c r="F895" s="537">
        <v>3638.72</v>
      </c>
      <c r="G895" s="622">
        <v>55</v>
      </c>
      <c r="H895" s="622">
        <v>4</v>
      </c>
      <c r="I895" s="561">
        <v>2.0833333333333332E-2</v>
      </c>
      <c r="J895" s="561">
        <v>2.0833333333333332E-2</v>
      </c>
      <c r="K895" s="477">
        <v>2.4305555555555556E-2</v>
      </c>
      <c r="L895" s="565">
        <f t="shared" si="751"/>
        <v>3.4722222222222238E-3</v>
      </c>
      <c r="M895" s="477">
        <v>3.8194444444444441E-2</v>
      </c>
      <c r="N895" s="565">
        <f t="shared" si="752"/>
        <v>1.3888888888888885E-2</v>
      </c>
      <c r="O895" s="477">
        <v>7.6388888888888895E-2</v>
      </c>
      <c r="P895" s="565">
        <f t="shared" si="753"/>
        <v>3.8194444444444454E-2</v>
      </c>
      <c r="Q895" s="477">
        <v>7.9861111111111105E-2</v>
      </c>
      <c r="R895" s="477">
        <v>0.1076388888888889</v>
      </c>
      <c r="S895" s="9">
        <f t="shared" si="799"/>
        <v>2.777777777777779E-2</v>
      </c>
      <c r="T895" s="477">
        <v>7.9861111111111105E-2</v>
      </c>
      <c r="U895" s="477">
        <v>0.1076388888888889</v>
      </c>
      <c r="V895" s="9">
        <f t="shared" si="800"/>
        <v>2.777777777777779E-2</v>
      </c>
      <c r="W895" s="477">
        <v>0.11458333333333333</v>
      </c>
      <c r="X895" s="9">
        <f t="shared" ref="X895:X958" si="806">W895-R895</f>
        <v>6.9444444444444337E-3</v>
      </c>
      <c r="Y895" s="477">
        <v>0.11805555555555557</v>
      </c>
      <c r="Z895" s="155">
        <f t="shared" si="761"/>
        <v>3.4722222222222376E-3</v>
      </c>
      <c r="AA895" s="477">
        <v>0.17916666666666667</v>
      </c>
      <c r="AB895" s="565">
        <f t="shared" si="745"/>
        <v>6.1111111111111102E-2</v>
      </c>
      <c r="AC895" s="477">
        <v>0.17916666666666667</v>
      </c>
      <c r="AD895" s="477">
        <v>0.17916666666666667</v>
      </c>
      <c r="AE895" s="9">
        <f t="shared" si="801"/>
        <v>0</v>
      </c>
      <c r="AF895" s="477">
        <v>0.18402777777777779</v>
      </c>
      <c r="AG895" s="477">
        <v>0.1875</v>
      </c>
      <c r="AH895" s="9">
        <f t="shared" si="754"/>
        <v>3.4722222222222099E-3</v>
      </c>
      <c r="AI895" s="154">
        <f t="shared" si="711"/>
        <v>0</v>
      </c>
      <c r="AJ895" s="154">
        <f t="shared" si="712"/>
        <v>5</v>
      </c>
      <c r="AK895" s="477">
        <v>0.1875</v>
      </c>
      <c r="AL895" s="477">
        <v>0.19097222222222221</v>
      </c>
      <c r="AM895" s="9">
        <f t="shared" si="736"/>
        <v>3.4722222222222099E-3</v>
      </c>
      <c r="AN895" s="568">
        <f t="shared" si="755"/>
        <v>0.17013888888888887</v>
      </c>
      <c r="AO895" s="10">
        <f t="shared" si="767"/>
        <v>4</v>
      </c>
      <c r="AP895" s="10">
        <f t="shared" si="768"/>
        <v>5</v>
      </c>
      <c r="AQ895" s="565">
        <f t="shared" si="784"/>
        <v>5.3472222222222213E-2</v>
      </c>
      <c r="AR895" s="10">
        <f t="shared" si="802"/>
        <v>1</v>
      </c>
      <c r="AS895" s="10">
        <f t="shared" si="803"/>
        <v>17</v>
      </c>
      <c r="AT895" s="561">
        <v>0</v>
      </c>
      <c r="AU895" s="561">
        <v>0</v>
      </c>
      <c r="AV895" s="561">
        <v>0</v>
      </c>
      <c r="AW895" s="546">
        <f t="shared" si="794"/>
        <v>0</v>
      </c>
      <c r="AX895" s="546">
        <f t="shared" si="766"/>
        <v>0</v>
      </c>
      <c r="AY895" s="561">
        <v>0</v>
      </c>
      <c r="AZ895" s="546">
        <f t="shared" si="795"/>
        <v>0</v>
      </c>
      <c r="BA895" s="546">
        <f t="shared" si="796"/>
        <v>0</v>
      </c>
      <c r="BB895" s="561">
        <v>7.6388888888888886E-3</v>
      </c>
      <c r="BC895" s="546">
        <f t="shared" si="797"/>
        <v>0</v>
      </c>
      <c r="BD895" s="546">
        <f t="shared" si="798"/>
        <v>11</v>
      </c>
      <c r="BE895" s="561">
        <v>0</v>
      </c>
      <c r="BF895" s="546">
        <f t="shared" si="792"/>
        <v>0</v>
      </c>
      <c r="BG895" s="546">
        <f t="shared" si="793"/>
        <v>0</v>
      </c>
      <c r="BH895" s="561">
        <v>0</v>
      </c>
      <c r="BI895" s="637">
        <f t="shared" si="804"/>
        <v>0</v>
      </c>
      <c r="BJ895" s="637">
        <f t="shared" si="805"/>
        <v>0</v>
      </c>
      <c r="BK895" s="642">
        <f t="shared" si="746"/>
        <v>66.158545454545447</v>
      </c>
    </row>
    <row r="896" spans="1:63" x14ac:dyDescent="0.25">
      <c r="A896" s="620">
        <v>40949</v>
      </c>
      <c r="B896" s="621">
        <v>2</v>
      </c>
      <c r="C896" s="622">
        <v>17</v>
      </c>
      <c r="D896" s="623" t="s">
        <v>33</v>
      </c>
      <c r="E896" s="623" t="s">
        <v>236</v>
      </c>
      <c r="F896" s="537">
        <v>3652.4</v>
      </c>
      <c r="G896" s="622">
        <v>56</v>
      </c>
      <c r="H896" s="622">
        <v>3</v>
      </c>
      <c r="I896" s="561">
        <v>6.25E-2</v>
      </c>
      <c r="J896" s="561">
        <v>6.25E-2</v>
      </c>
      <c r="K896" s="477">
        <v>6.9444444444444434E-2</v>
      </c>
      <c r="L896" s="565">
        <f t="shared" si="751"/>
        <v>6.9444444444444337E-3</v>
      </c>
      <c r="M896" s="477">
        <v>7.9861111111111105E-2</v>
      </c>
      <c r="N896" s="565">
        <f t="shared" si="752"/>
        <v>1.0416666666666671E-2</v>
      </c>
      <c r="O896" s="477">
        <v>9.7222222222222224E-2</v>
      </c>
      <c r="P896" s="565">
        <f t="shared" si="753"/>
        <v>1.7361111111111119E-2</v>
      </c>
      <c r="Q896" s="477">
        <v>0.11458333333333333</v>
      </c>
      <c r="R896" s="477">
        <v>0.1423611111111111</v>
      </c>
      <c r="S896" s="9">
        <f t="shared" si="799"/>
        <v>2.7777777777777776E-2</v>
      </c>
      <c r="T896" s="477">
        <v>0.11458333333333333</v>
      </c>
      <c r="U896" s="477">
        <v>0.1423611111111111</v>
      </c>
      <c r="V896" s="9">
        <f t="shared" si="800"/>
        <v>2.7777777777777776E-2</v>
      </c>
      <c r="W896" s="477">
        <v>0.18472222222222223</v>
      </c>
      <c r="X896" s="9">
        <f t="shared" si="806"/>
        <v>4.2361111111111127E-2</v>
      </c>
      <c r="Y896" s="477">
        <v>0.18541666666666667</v>
      </c>
      <c r="Z896" s="155">
        <f t="shared" si="761"/>
        <v>6.9444444444444198E-4</v>
      </c>
      <c r="AA896" s="477">
        <v>0.24791666666666667</v>
      </c>
      <c r="AB896" s="565">
        <f t="shared" si="745"/>
        <v>6.25E-2</v>
      </c>
      <c r="AC896" s="477">
        <v>0.24791666666666667</v>
      </c>
      <c r="AD896" s="477">
        <v>0.24791666666666667</v>
      </c>
      <c r="AE896" s="9">
        <f t="shared" si="801"/>
        <v>0</v>
      </c>
      <c r="AF896" s="477">
        <v>0.25347222222222221</v>
      </c>
      <c r="AG896" s="477">
        <v>0.25694444444444448</v>
      </c>
      <c r="AH896" s="9">
        <f t="shared" si="754"/>
        <v>3.4722222222222654E-3</v>
      </c>
      <c r="AI896" s="154">
        <f t="shared" si="711"/>
        <v>0</v>
      </c>
      <c r="AJ896" s="154">
        <f t="shared" si="712"/>
        <v>5</v>
      </c>
      <c r="AK896" s="477">
        <v>0.25694444444444448</v>
      </c>
      <c r="AL896" s="477">
        <v>0.26041666666666669</v>
      </c>
      <c r="AM896" s="9">
        <f t="shared" si="736"/>
        <v>3.4722222222222099E-3</v>
      </c>
      <c r="AN896" s="568">
        <f t="shared" si="755"/>
        <v>0.19791666666666669</v>
      </c>
      <c r="AO896" s="10">
        <f t="shared" si="767"/>
        <v>4</v>
      </c>
      <c r="AP896" s="10">
        <f t="shared" si="768"/>
        <v>45</v>
      </c>
      <c r="AQ896" s="565">
        <f t="shared" si="784"/>
        <v>0.05</v>
      </c>
      <c r="AR896" s="10">
        <f t="shared" si="802"/>
        <v>1</v>
      </c>
      <c r="AS896" s="10">
        <f t="shared" si="803"/>
        <v>12</v>
      </c>
      <c r="AT896" s="561">
        <v>0</v>
      </c>
      <c r="AU896" s="561">
        <v>0</v>
      </c>
      <c r="AV896" s="561">
        <v>0</v>
      </c>
      <c r="AW896" s="546">
        <f t="shared" si="794"/>
        <v>0</v>
      </c>
      <c r="AX896" s="546">
        <f t="shared" si="766"/>
        <v>0</v>
      </c>
      <c r="AY896" s="561">
        <v>0</v>
      </c>
      <c r="AZ896" s="546">
        <f t="shared" si="795"/>
        <v>0</v>
      </c>
      <c r="BA896" s="546">
        <f t="shared" si="796"/>
        <v>0</v>
      </c>
      <c r="BB896" s="561">
        <v>0</v>
      </c>
      <c r="BC896" s="546">
        <f t="shared" si="797"/>
        <v>0</v>
      </c>
      <c r="BD896" s="546">
        <f t="shared" si="798"/>
        <v>0</v>
      </c>
      <c r="BE896" s="561">
        <v>1.2499999999999999E-2</v>
      </c>
      <c r="BF896" s="546">
        <f t="shared" si="792"/>
        <v>0</v>
      </c>
      <c r="BG896" s="546">
        <f t="shared" si="793"/>
        <v>18</v>
      </c>
      <c r="BH896" s="561">
        <v>0</v>
      </c>
      <c r="BI896" s="637">
        <f t="shared" si="804"/>
        <v>0</v>
      </c>
      <c r="BJ896" s="637">
        <f t="shared" si="805"/>
        <v>0</v>
      </c>
      <c r="BK896" s="642">
        <f t="shared" si="746"/>
        <v>65.221428571428575</v>
      </c>
    </row>
    <row r="897" spans="1:63" x14ac:dyDescent="0.25">
      <c r="A897" s="620">
        <v>40950</v>
      </c>
      <c r="B897" s="621">
        <v>2</v>
      </c>
      <c r="C897" s="622">
        <v>1</v>
      </c>
      <c r="D897" s="623" t="s">
        <v>524</v>
      </c>
      <c r="E897" s="623" t="s">
        <v>276</v>
      </c>
      <c r="F897" s="537">
        <v>2961.26</v>
      </c>
      <c r="G897" s="622">
        <v>53</v>
      </c>
      <c r="H897" s="622">
        <v>6</v>
      </c>
      <c r="I897" s="561">
        <v>0.52430555555555558</v>
      </c>
      <c r="J897" s="561">
        <v>0.52430555555555558</v>
      </c>
      <c r="K897" s="477">
        <v>0.52777777777777779</v>
      </c>
      <c r="L897" s="565">
        <f t="shared" si="751"/>
        <v>3.4722222222222099E-3</v>
      </c>
      <c r="M897" s="477">
        <v>0.53472222222222221</v>
      </c>
      <c r="N897" s="565">
        <f t="shared" si="752"/>
        <v>6.9444444444444198E-3</v>
      </c>
      <c r="O897" s="477">
        <v>0.55902777777777779</v>
      </c>
      <c r="P897" s="565">
        <f t="shared" si="753"/>
        <v>2.430555555555558E-2</v>
      </c>
      <c r="Q897" s="477">
        <v>0.55902777777777779</v>
      </c>
      <c r="R897" s="477">
        <v>0.625</v>
      </c>
      <c r="S897" s="9">
        <f t="shared" si="799"/>
        <v>6.597222222222221E-2</v>
      </c>
      <c r="T897" s="477">
        <v>0.55902777777777779</v>
      </c>
      <c r="U897" s="477">
        <v>0.625</v>
      </c>
      <c r="V897" s="9">
        <f t="shared" ref="V897:V905" si="807">U897-T897</f>
        <v>6.597222222222221E-2</v>
      </c>
      <c r="W897" s="477">
        <v>0.62986111111111109</v>
      </c>
      <c r="X897" s="9">
        <f t="shared" si="806"/>
        <v>4.8611111111110938E-3</v>
      </c>
      <c r="Y897" s="477">
        <v>0.63194444444444442</v>
      </c>
      <c r="Z897" s="155">
        <f t="shared" si="761"/>
        <v>2.0833333333333259E-3</v>
      </c>
      <c r="AA897" s="477">
        <v>1.2569444444444444</v>
      </c>
      <c r="AB897" s="565">
        <f t="shared" si="745"/>
        <v>0.625</v>
      </c>
      <c r="AC897" s="477">
        <v>1.2569444444444444</v>
      </c>
      <c r="AD897" s="477">
        <v>1.2569444444444444</v>
      </c>
      <c r="AE897" s="9">
        <f t="shared" ref="AE897:AE905" si="808">AD897-AC897</f>
        <v>0</v>
      </c>
      <c r="AF897" s="477">
        <v>1.2638888888888888</v>
      </c>
      <c r="AG897" s="477">
        <v>1.2673611111111112</v>
      </c>
      <c r="AH897" s="9">
        <f t="shared" si="754"/>
        <v>3.4722222222223209E-3</v>
      </c>
      <c r="AI897" s="154">
        <f t="shared" si="711"/>
        <v>0</v>
      </c>
      <c r="AJ897" s="154">
        <f t="shared" si="712"/>
        <v>5</v>
      </c>
      <c r="AK897" s="477">
        <v>1.2673611111111112</v>
      </c>
      <c r="AL897" s="477">
        <v>1.2708333333333333</v>
      </c>
      <c r="AM897" s="9">
        <f t="shared" si="736"/>
        <v>3.4722222222220989E-3</v>
      </c>
      <c r="AN897" s="568">
        <f t="shared" si="755"/>
        <v>0.74652777777777768</v>
      </c>
      <c r="AO897" s="10">
        <f t="shared" si="767"/>
        <v>17</v>
      </c>
      <c r="AP897" s="10">
        <f t="shared" si="768"/>
        <v>55</v>
      </c>
      <c r="AQ897" s="565">
        <f t="shared" si="784"/>
        <v>0.32430555555555557</v>
      </c>
      <c r="AR897" s="10">
        <f t="shared" ref="AR897:AR905" si="809">HOUR(AQ897)</f>
        <v>7</v>
      </c>
      <c r="AS897" s="10">
        <f t="shared" ref="AS897:AS905" si="810">MINUTE(AQ897)</f>
        <v>47</v>
      </c>
      <c r="AT897" s="561">
        <v>0</v>
      </c>
      <c r="AU897" s="561">
        <v>0</v>
      </c>
      <c r="AV897" s="561">
        <v>0</v>
      </c>
      <c r="AW897" s="546">
        <f t="shared" ref="AW897:AW905" si="811">HOUR(AV897)</f>
        <v>0</v>
      </c>
      <c r="AX897" s="546">
        <f t="shared" si="766"/>
        <v>0</v>
      </c>
      <c r="AY897" s="561">
        <v>0.15277777777777776</v>
      </c>
      <c r="AZ897" s="546">
        <f>HOUR(AY897)</f>
        <v>3</v>
      </c>
      <c r="BA897" s="546">
        <f>MINUTE(AY897)</f>
        <v>40</v>
      </c>
      <c r="BB897" s="561">
        <v>0</v>
      </c>
      <c r="BC897" s="546">
        <f t="shared" si="797"/>
        <v>0</v>
      </c>
      <c r="BD897" s="546">
        <f t="shared" si="798"/>
        <v>0</v>
      </c>
      <c r="BE897" s="561">
        <v>0.14791666666666667</v>
      </c>
      <c r="BF897" s="546">
        <f t="shared" si="792"/>
        <v>3</v>
      </c>
      <c r="BG897" s="546">
        <f t="shared" si="793"/>
        <v>33</v>
      </c>
      <c r="BH897" s="561">
        <v>0.30069444444444443</v>
      </c>
      <c r="BI897" s="637">
        <f t="shared" si="804"/>
        <v>7</v>
      </c>
      <c r="BJ897" s="637">
        <f t="shared" si="805"/>
        <v>13</v>
      </c>
      <c r="BK897" s="642">
        <f t="shared" si="746"/>
        <v>55.872830188679252</v>
      </c>
    </row>
    <row r="898" spans="1:63" x14ac:dyDescent="0.25">
      <c r="A898" s="620">
        <v>40950</v>
      </c>
      <c r="B898" s="621">
        <v>2</v>
      </c>
      <c r="C898" s="622">
        <v>1</v>
      </c>
      <c r="D898" s="623" t="s">
        <v>271</v>
      </c>
      <c r="E898" s="623" t="s">
        <v>265</v>
      </c>
      <c r="F898" s="537">
        <v>3787.14</v>
      </c>
      <c r="G898" s="622">
        <v>59</v>
      </c>
      <c r="H898" s="622">
        <v>0</v>
      </c>
      <c r="I898" s="561">
        <v>0.61805555555555558</v>
      </c>
      <c r="J898" s="561">
        <v>0.61805555555555558</v>
      </c>
      <c r="K898" s="477">
        <v>0.62152777777777779</v>
      </c>
      <c r="L898" s="565">
        <f t="shared" si="751"/>
        <v>3.4722222222222099E-3</v>
      </c>
      <c r="M898" s="477">
        <v>0.63541666666666663</v>
      </c>
      <c r="N898" s="565">
        <f t="shared" si="752"/>
        <v>1.388888888888884E-2</v>
      </c>
      <c r="O898" s="477">
        <v>0.67013888888888884</v>
      </c>
      <c r="P898" s="565">
        <f t="shared" si="753"/>
        <v>3.472222222222221E-2</v>
      </c>
      <c r="Q898" s="477">
        <v>0.67361111111111116</v>
      </c>
      <c r="R898" s="477">
        <v>0.69444444444444453</v>
      </c>
      <c r="S898" s="9">
        <f t="shared" si="799"/>
        <v>2.083333333333337E-2</v>
      </c>
      <c r="T898" s="477">
        <v>0.67361111111111116</v>
      </c>
      <c r="U898" s="477">
        <v>0.69444444444444453</v>
      </c>
      <c r="V898" s="9">
        <f t="shared" si="807"/>
        <v>2.083333333333337E-2</v>
      </c>
      <c r="W898" s="477">
        <v>0.6972222222222223</v>
      </c>
      <c r="X898" s="9">
        <f t="shared" si="806"/>
        <v>2.7777777777777679E-3</v>
      </c>
      <c r="Y898" s="477">
        <v>0.69791666666666663</v>
      </c>
      <c r="Z898" s="155">
        <f t="shared" si="761"/>
        <v>6.9444444444433095E-4</v>
      </c>
      <c r="AA898" s="477">
        <v>0.75208333333333333</v>
      </c>
      <c r="AB898" s="565">
        <f t="shared" ref="AB898:AB961" si="812">AA898-Y898</f>
        <v>5.4166666666666696E-2</v>
      </c>
      <c r="AC898" s="477">
        <v>0.75208333333333333</v>
      </c>
      <c r="AD898" s="477">
        <v>0.75208333333333333</v>
      </c>
      <c r="AE898" s="9">
        <f t="shared" si="808"/>
        <v>0</v>
      </c>
      <c r="AF898" s="477">
        <v>0.75694444444444453</v>
      </c>
      <c r="AG898" s="477">
        <v>0.76041666666666663</v>
      </c>
      <c r="AH898" s="9">
        <f t="shared" si="754"/>
        <v>3.4722222222220989E-3</v>
      </c>
      <c r="AI898" s="154">
        <f t="shared" si="711"/>
        <v>0</v>
      </c>
      <c r="AJ898" s="154">
        <f t="shared" si="712"/>
        <v>5</v>
      </c>
      <c r="AK898" s="477">
        <v>0.76388888888888884</v>
      </c>
      <c r="AL898" s="477">
        <v>0.76736111111111116</v>
      </c>
      <c r="AM898" s="9">
        <f t="shared" si="736"/>
        <v>3.4722222222223209E-3</v>
      </c>
      <c r="AN898" s="568">
        <f t="shared" si="755"/>
        <v>0.14930555555555558</v>
      </c>
      <c r="AO898" s="10">
        <f t="shared" ref="AO898:AO917" si="813">HOUR(AN898)</f>
        <v>3</v>
      </c>
      <c r="AP898" s="10">
        <f t="shared" ref="AP898:AP917" si="814">MINUTE(AN898)</f>
        <v>35</v>
      </c>
      <c r="AQ898" s="565">
        <f t="shared" si="784"/>
        <v>3.9583333333333366E-2</v>
      </c>
      <c r="AR898" s="10">
        <f t="shared" si="809"/>
        <v>0</v>
      </c>
      <c r="AS898" s="10">
        <f t="shared" si="810"/>
        <v>57</v>
      </c>
      <c r="AT898" s="561">
        <v>0</v>
      </c>
      <c r="AU898" s="561">
        <v>0</v>
      </c>
      <c r="AV898" s="561">
        <v>0</v>
      </c>
      <c r="AW898" s="546">
        <f t="shared" si="811"/>
        <v>0</v>
      </c>
      <c r="AX898" s="546">
        <f t="shared" si="766"/>
        <v>0</v>
      </c>
      <c r="AY898" s="561">
        <v>0</v>
      </c>
      <c r="AZ898" s="546">
        <f>HOUR(AY898)</f>
        <v>0</v>
      </c>
      <c r="BA898" s="546">
        <f>MINUTE(AY898)</f>
        <v>0</v>
      </c>
      <c r="BB898" s="561">
        <v>0</v>
      </c>
      <c r="BC898" s="546">
        <f t="shared" ref="BC898:BC905" si="815">HOUR(BB898)</f>
        <v>0</v>
      </c>
      <c r="BD898" s="546">
        <f t="shared" ref="BD898:BD905" si="816">MINUTE(BB898)</f>
        <v>0</v>
      </c>
      <c r="BE898" s="561">
        <v>1.4583333333333332E-2</v>
      </c>
      <c r="BF898" s="546">
        <f t="shared" si="792"/>
        <v>0</v>
      </c>
      <c r="BG898" s="546">
        <f t="shared" si="793"/>
        <v>21</v>
      </c>
      <c r="BH898" s="561">
        <v>0</v>
      </c>
      <c r="BI898" s="637">
        <f t="shared" ref="BI898:BI905" si="817">HOUR(BH898)</f>
        <v>0</v>
      </c>
      <c r="BJ898" s="637">
        <f t="shared" ref="BJ898:BJ905" si="818">MINUTE(BH898)</f>
        <v>0</v>
      </c>
      <c r="BK898" s="642">
        <f t="shared" ref="BK898:BK961" si="819" xml:space="preserve"> F898/G898</f>
        <v>64.188813559322028</v>
      </c>
    </row>
    <row r="899" spans="1:63" x14ac:dyDescent="0.25">
      <c r="A899" s="620">
        <v>40950</v>
      </c>
      <c r="B899" s="621">
        <v>2</v>
      </c>
      <c r="C899" s="622">
        <v>4</v>
      </c>
      <c r="D899" s="623" t="s">
        <v>243</v>
      </c>
      <c r="E899" s="623" t="s">
        <v>654</v>
      </c>
      <c r="F899" s="537">
        <v>3446.04</v>
      </c>
      <c r="G899" s="622">
        <v>59</v>
      </c>
      <c r="H899" s="622">
        <v>0</v>
      </c>
      <c r="I899" s="561">
        <v>0.65972222222222221</v>
      </c>
      <c r="J899" s="561">
        <v>0.65972222222222221</v>
      </c>
      <c r="K899" s="477">
        <v>0.67013888888888884</v>
      </c>
      <c r="L899" s="565">
        <f t="shared" si="751"/>
        <v>1.041666666666663E-2</v>
      </c>
      <c r="M899" s="477">
        <v>0.68055555555555547</v>
      </c>
      <c r="N899" s="565">
        <f t="shared" si="752"/>
        <v>1.041666666666663E-2</v>
      </c>
      <c r="O899" s="477">
        <v>0.69791666666666663</v>
      </c>
      <c r="P899" s="565">
        <f t="shared" si="753"/>
        <v>1.736111111111116E-2</v>
      </c>
      <c r="Q899" s="477">
        <v>0.70138888888888884</v>
      </c>
      <c r="R899" s="477">
        <v>0.73611111111111116</v>
      </c>
      <c r="S899" s="9">
        <f t="shared" si="799"/>
        <v>3.4722222222222321E-2</v>
      </c>
      <c r="T899" s="477">
        <v>0.70138888888888884</v>
      </c>
      <c r="U899" s="477">
        <v>0.73611111111111116</v>
      </c>
      <c r="V899" s="9">
        <f t="shared" si="807"/>
        <v>3.4722222222222321E-2</v>
      </c>
      <c r="W899" s="477">
        <v>0.85763888888888884</v>
      </c>
      <c r="X899" s="9">
        <f t="shared" si="806"/>
        <v>0.12152777777777768</v>
      </c>
      <c r="Y899" s="477">
        <v>0.85833333333333339</v>
      </c>
      <c r="Z899" s="155">
        <f t="shared" si="761"/>
        <v>6.94444444444553E-4</v>
      </c>
      <c r="AA899" s="477">
        <v>1.0048611111111112</v>
      </c>
      <c r="AB899" s="565">
        <f t="shared" si="812"/>
        <v>0.14652777777777781</v>
      </c>
      <c r="AC899" s="477">
        <v>1.0048611111111112</v>
      </c>
      <c r="AD899" s="477">
        <v>1.0048611111111112</v>
      </c>
      <c r="AE899" s="9">
        <f t="shared" si="808"/>
        <v>0</v>
      </c>
      <c r="AF899" s="477">
        <v>1.0138888888888888</v>
      </c>
      <c r="AG899" s="477">
        <v>1.0173611111111112</v>
      </c>
      <c r="AH899" s="9">
        <f t="shared" si="754"/>
        <v>3.4722222222223209E-3</v>
      </c>
      <c r="AI899" s="154">
        <f t="shared" si="711"/>
        <v>0</v>
      </c>
      <c r="AJ899" s="154">
        <f t="shared" si="712"/>
        <v>5</v>
      </c>
      <c r="AK899" s="477">
        <v>1.0173611111111112</v>
      </c>
      <c r="AL899" s="477">
        <v>1.0208333333333333</v>
      </c>
      <c r="AM899" s="9">
        <f t="shared" si="736"/>
        <v>3.4722222222220989E-3</v>
      </c>
      <c r="AN899" s="568">
        <f t="shared" si="755"/>
        <v>0.36111111111111105</v>
      </c>
      <c r="AO899" s="10">
        <f t="shared" si="813"/>
        <v>8</v>
      </c>
      <c r="AP899" s="10">
        <f t="shared" si="814"/>
        <v>40</v>
      </c>
      <c r="AQ899" s="565">
        <f t="shared" si="784"/>
        <v>5.6250000000000036E-2</v>
      </c>
      <c r="AR899" s="10">
        <f t="shared" si="809"/>
        <v>1</v>
      </c>
      <c r="AS899" s="10">
        <f t="shared" si="810"/>
        <v>21</v>
      </c>
      <c r="AT899" s="561">
        <v>0</v>
      </c>
      <c r="AU899" s="561">
        <v>0</v>
      </c>
      <c r="AV899" s="561">
        <v>0</v>
      </c>
      <c r="AW899" s="546">
        <f t="shared" si="811"/>
        <v>0</v>
      </c>
      <c r="AX899" s="546">
        <f t="shared" si="766"/>
        <v>0</v>
      </c>
      <c r="AY899" s="561">
        <v>0</v>
      </c>
      <c r="AZ899" s="546">
        <f>HOUR(AY899)</f>
        <v>0</v>
      </c>
      <c r="BA899" s="546">
        <f>MINUTE(AY899)</f>
        <v>0</v>
      </c>
      <c r="BB899" s="561">
        <v>0</v>
      </c>
      <c r="BC899" s="546">
        <f t="shared" si="815"/>
        <v>0</v>
      </c>
      <c r="BD899" s="546">
        <f t="shared" si="816"/>
        <v>0</v>
      </c>
      <c r="BE899" s="561">
        <v>9.0277777777777776E-2</v>
      </c>
      <c r="BF899" s="546">
        <f t="shared" si="792"/>
        <v>2</v>
      </c>
      <c r="BG899" s="546">
        <f t="shared" si="793"/>
        <v>10</v>
      </c>
      <c r="BH899" s="561">
        <v>0</v>
      </c>
      <c r="BI899" s="637">
        <f t="shared" si="817"/>
        <v>0</v>
      </c>
      <c r="BJ899" s="637">
        <f t="shared" si="818"/>
        <v>0</v>
      </c>
      <c r="BK899" s="642">
        <f t="shared" si="819"/>
        <v>58.407457627118646</v>
      </c>
    </row>
    <row r="900" spans="1:63" ht="30" x14ac:dyDescent="0.25">
      <c r="A900" s="620">
        <v>40950</v>
      </c>
      <c r="B900" s="621">
        <v>2</v>
      </c>
      <c r="C900" s="622">
        <v>3</v>
      </c>
      <c r="D900" s="623" t="s">
        <v>298</v>
      </c>
      <c r="E900" s="623" t="s">
        <v>629</v>
      </c>
      <c r="F900" s="537">
        <v>3520.36</v>
      </c>
      <c r="G900" s="622">
        <v>59</v>
      </c>
      <c r="H900" s="622">
        <v>0</v>
      </c>
      <c r="I900" s="561">
        <v>0.75</v>
      </c>
      <c r="J900" s="561">
        <v>0.75</v>
      </c>
      <c r="K900" s="477">
        <v>0.80208333333333337</v>
      </c>
      <c r="L900" s="565">
        <f t="shared" si="751"/>
        <v>5.208333333333337E-2</v>
      </c>
      <c r="M900" s="477">
        <v>0.8125</v>
      </c>
      <c r="N900" s="565">
        <f t="shared" si="752"/>
        <v>1.041666666666663E-2</v>
      </c>
      <c r="O900" s="477">
        <v>0.90277777777777779</v>
      </c>
      <c r="P900" s="565">
        <f t="shared" si="753"/>
        <v>9.027777777777779E-2</v>
      </c>
      <c r="Q900" s="477">
        <v>0.90972222222222221</v>
      </c>
      <c r="R900" s="477">
        <v>0.99305555555555547</v>
      </c>
      <c r="S900" s="9">
        <f t="shared" si="799"/>
        <v>8.3333333333333259E-2</v>
      </c>
      <c r="T900" s="477">
        <v>0.90972222222222221</v>
      </c>
      <c r="U900" s="477">
        <v>0.99305555555555547</v>
      </c>
      <c r="V900" s="9">
        <f t="shared" si="807"/>
        <v>8.3333333333333259E-2</v>
      </c>
      <c r="W900" s="477">
        <v>1.0194444444444444</v>
      </c>
      <c r="X900" s="9">
        <f t="shared" si="806"/>
        <v>2.6388888888888906E-2</v>
      </c>
      <c r="Y900" s="477">
        <v>1.0340277777777778</v>
      </c>
      <c r="Z900" s="155">
        <f t="shared" si="761"/>
        <v>1.4583333333333393E-2</v>
      </c>
      <c r="AA900" s="477">
        <v>1.1520833333333333</v>
      </c>
      <c r="AB900" s="565">
        <f t="shared" si="812"/>
        <v>0.11805555555555558</v>
      </c>
      <c r="AC900" s="477">
        <v>1.1520833333333333</v>
      </c>
      <c r="AD900" s="477">
        <v>1.1520833333333333</v>
      </c>
      <c r="AE900" s="9">
        <f t="shared" si="808"/>
        <v>0</v>
      </c>
      <c r="AF900" s="477">
        <v>1.1597222222222221</v>
      </c>
      <c r="AG900" s="477">
        <v>1.1631944444444444</v>
      </c>
      <c r="AH900" s="9">
        <f t="shared" si="754"/>
        <v>3.4722222222223209E-3</v>
      </c>
      <c r="AI900" s="154">
        <f t="shared" si="711"/>
        <v>0</v>
      </c>
      <c r="AJ900" s="154">
        <f t="shared" si="712"/>
        <v>5</v>
      </c>
      <c r="AK900" s="477">
        <v>1.1631944444444444</v>
      </c>
      <c r="AL900" s="477">
        <v>1.1666666666666667</v>
      </c>
      <c r="AM900" s="9">
        <f t="shared" ref="AM900:AM939" si="820">AL900-AK900</f>
        <v>3.4722222222223209E-3</v>
      </c>
      <c r="AN900" s="568">
        <f t="shared" si="755"/>
        <v>0.41666666666666674</v>
      </c>
      <c r="AO900" s="10">
        <f t="shared" si="813"/>
        <v>10</v>
      </c>
      <c r="AP900" s="10">
        <f t="shared" si="814"/>
        <v>0</v>
      </c>
      <c r="AQ900" s="565">
        <f t="shared" si="784"/>
        <v>0.11805555555555558</v>
      </c>
      <c r="AR900" s="10">
        <f t="shared" si="809"/>
        <v>2</v>
      </c>
      <c r="AS900" s="10">
        <f t="shared" si="810"/>
        <v>50</v>
      </c>
      <c r="AT900" s="561">
        <v>0</v>
      </c>
      <c r="AU900" s="561">
        <v>0</v>
      </c>
      <c r="AV900" s="561">
        <v>0</v>
      </c>
      <c r="AW900" s="546">
        <f t="shared" si="811"/>
        <v>0</v>
      </c>
      <c r="AX900" s="546">
        <f t="shared" si="766"/>
        <v>0</v>
      </c>
      <c r="AY900" s="561">
        <v>0</v>
      </c>
      <c r="AZ900" s="546">
        <f>HOUR(AY900)</f>
        <v>0</v>
      </c>
      <c r="BA900" s="546">
        <f>MINUTE(AY900)</f>
        <v>0</v>
      </c>
      <c r="BB900" s="561">
        <v>0</v>
      </c>
      <c r="BC900" s="546">
        <f t="shared" si="815"/>
        <v>0</v>
      </c>
      <c r="BD900" s="546">
        <f t="shared" si="816"/>
        <v>0</v>
      </c>
      <c r="BE900" s="561">
        <v>0</v>
      </c>
      <c r="BF900" s="546">
        <f t="shared" ref="BF900:BF906" si="821">HOUR(BE900)</f>
        <v>0</v>
      </c>
      <c r="BG900" s="546">
        <f t="shared" ref="BG900:BG906" si="822">MINUTE(BE900)</f>
        <v>0</v>
      </c>
      <c r="BH900" s="561">
        <v>8.3333333333333332E-3</v>
      </c>
      <c r="BI900" s="637">
        <f t="shared" si="817"/>
        <v>0</v>
      </c>
      <c r="BJ900" s="637">
        <f t="shared" si="818"/>
        <v>12</v>
      </c>
      <c r="BK900" s="642">
        <f t="shared" si="819"/>
        <v>59.667118644067799</v>
      </c>
    </row>
    <row r="901" spans="1:63" x14ac:dyDescent="0.25">
      <c r="A901" s="620">
        <v>40951</v>
      </c>
      <c r="B901" s="621">
        <v>2</v>
      </c>
      <c r="C901" s="622">
        <v>18</v>
      </c>
      <c r="D901" s="623" t="s">
        <v>33</v>
      </c>
      <c r="E901" s="623" t="s">
        <v>236</v>
      </c>
      <c r="F901" s="537">
        <v>3685.23</v>
      </c>
      <c r="G901" s="622">
        <v>58</v>
      </c>
      <c r="H901" s="622">
        <v>1</v>
      </c>
      <c r="I901" s="561">
        <v>0.125</v>
      </c>
      <c r="J901" s="561">
        <v>0.125</v>
      </c>
      <c r="K901" s="477">
        <v>0.12847222222222224</v>
      </c>
      <c r="L901" s="565">
        <f t="shared" si="751"/>
        <v>3.4722222222222376E-3</v>
      </c>
      <c r="M901" s="477">
        <v>0.14583333333333334</v>
      </c>
      <c r="N901" s="565">
        <f t="shared" si="752"/>
        <v>1.7361111111111105E-2</v>
      </c>
      <c r="O901" s="477">
        <v>0.17708333333333334</v>
      </c>
      <c r="P901" s="565">
        <f t="shared" si="753"/>
        <v>3.125E-2</v>
      </c>
      <c r="Q901" s="477">
        <v>0.18055555555555555</v>
      </c>
      <c r="R901" s="477">
        <v>0.21527777777777779</v>
      </c>
      <c r="S901" s="9">
        <f t="shared" si="799"/>
        <v>3.4722222222222238E-2</v>
      </c>
      <c r="T901" s="477">
        <v>0.18055555555555555</v>
      </c>
      <c r="U901" s="477">
        <v>0.21527777777777779</v>
      </c>
      <c r="V901" s="9">
        <f t="shared" si="807"/>
        <v>3.4722222222222238E-2</v>
      </c>
      <c r="W901" s="477">
        <v>0.21736111111111112</v>
      </c>
      <c r="X901" s="9">
        <f t="shared" si="806"/>
        <v>2.0833333333333259E-3</v>
      </c>
      <c r="Y901" s="477">
        <v>0.21805555555555556</v>
      </c>
      <c r="Z901" s="155">
        <f t="shared" si="761"/>
        <v>6.9444444444444198E-4</v>
      </c>
      <c r="AA901" s="477">
        <v>0.2673611111111111</v>
      </c>
      <c r="AB901" s="565">
        <f t="shared" si="812"/>
        <v>4.9305555555555547E-2</v>
      </c>
      <c r="AC901" s="477">
        <v>0.2673611111111111</v>
      </c>
      <c r="AD901" s="477">
        <v>0.2673611111111111</v>
      </c>
      <c r="AE901" s="9">
        <f t="shared" si="808"/>
        <v>0</v>
      </c>
      <c r="AF901" s="477">
        <v>0.27430555555555552</v>
      </c>
      <c r="AG901" s="477">
        <v>0.27777777777777779</v>
      </c>
      <c r="AH901" s="9">
        <f t="shared" si="754"/>
        <v>3.4722222222222654E-3</v>
      </c>
      <c r="AI901" s="154">
        <f t="shared" si="711"/>
        <v>0</v>
      </c>
      <c r="AJ901" s="154">
        <f t="shared" si="712"/>
        <v>5</v>
      </c>
      <c r="AK901" s="477">
        <v>0.27777777777777779</v>
      </c>
      <c r="AL901" s="477">
        <v>0.28472222222222221</v>
      </c>
      <c r="AM901" s="9">
        <f t="shared" si="820"/>
        <v>6.9444444444444198E-3</v>
      </c>
      <c r="AN901" s="568">
        <f t="shared" si="755"/>
        <v>0.15972222222222221</v>
      </c>
      <c r="AO901" s="10">
        <f t="shared" si="813"/>
        <v>3</v>
      </c>
      <c r="AP901" s="10">
        <f t="shared" si="814"/>
        <v>50</v>
      </c>
      <c r="AQ901" s="565">
        <f t="shared" si="784"/>
        <v>4.9305555555555547E-2</v>
      </c>
      <c r="AR901" s="10">
        <f t="shared" si="809"/>
        <v>1</v>
      </c>
      <c r="AS901" s="10">
        <f t="shared" si="810"/>
        <v>11</v>
      </c>
      <c r="AT901" s="561">
        <v>0</v>
      </c>
      <c r="AU901" s="561">
        <v>0</v>
      </c>
      <c r="AV901" s="561">
        <v>0</v>
      </c>
      <c r="AW901" s="546">
        <f t="shared" si="811"/>
        <v>0</v>
      </c>
      <c r="AX901" s="546">
        <f t="shared" si="766"/>
        <v>0</v>
      </c>
      <c r="AY901" s="561">
        <v>0</v>
      </c>
      <c r="AZ901" s="546">
        <f t="shared" ref="AZ901:AZ916" si="823">HOUR(AY901)</f>
        <v>0</v>
      </c>
      <c r="BA901" s="546">
        <f t="shared" ref="BA901:BA916" si="824">MINUTE(AY901)</f>
        <v>0</v>
      </c>
      <c r="BB901" s="561">
        <f xml:space="preserve"> BB900</f>
        <v>0</v>
      </c>
      <c r="BC901" s="546">
        <f t="shared" si="815"/>
        <v>0</v>
      </c>
      <c r="BD901" s="546">
        <f t="shared" si="816"/>
        <v>0</v>
      </c>
      <c r="BE901" s="561">
        <v>0</v>
      </c>
      <c r="BF901" s="546">
        <f t="shared" si="821"/>
        <v>0</v>
      </c>
      <c r="BG901" s="546">
        <f t="shared" si="822"/>
        <v>0</v>
      </c>
      <c r="BH901" s="561">
        <v>0</v>
      </c>
      <c r="BI901" s="637">
        <f t="shared" si="817"/>
        <v>0</v>
      </c>
      <c r="BJ901" s="637">
        <f t="shared" si="818"/>
        <v>0</v>
      </c>
      <c r="BK901" s="642">
        <f t="shared" si="819"/>
        <v>63.538448275862066</v>
      </c>
    </row>
    <row r="902" spans="1:63" x14ac:dyDescent="0.25">
      <c r="A902" s="620">
        <v>40951</v>
      </c>
      <c r="B902" s="621">
        <v>2</v>
      </c>
      <c r="C902" s="622">
        <v>6</v>
      </c>
      <c r="D902" s="623" t="s">
        <v>637</v>
      </c>
      <c r="E902" s="623" t="s">
        <v>276</v>
      </c>
      <c r="F902" s="537">
        <v>3614.47</v>
      </c>
      <c r="G902" s="622">
        <v>59</v>
      </c>
      <c r="H902" s="622">
        <v>0</v>
      </c>
      <c r="I902" s="561">
        <v>0.625</v>
      </c>
      <c r="J902" s="561">
        <v>0.625</v>
      </c>
      <c r="K902" s="477">
        <v>0.62847222222222221</v>
      </c>
      <c r="L902" s="565">
        <f t="shared" si="751"/>
        <v>3.4722222222222099E-3</v>
      </c>
      <c r="M902" s="477">
        <v>0.63888888888888895</v>
      </c>
      <c r="N902" s="565">
        <f t="shared" si="752"/>
        <v>1.0416666666666741E-2</v>
      </c>
      <c r="O902" s="477">
        <v>0.65625</v>
      </c>
      <c r="P902" s="565">
        <f t="shared" si="753"/>
        <v>1.7361111111111049E-2</v>
      </c>
      <c r="Q902" s="477">
        <v>0.65972222222222221</v>
      </c>
      <c r="R902" s="477">
        <v>0.69097222222222221</v>
      </c>
      <c r="S902" s="9">
        <f t="shared" si="799"/>
        <v>3.125E-2</v>
      </c>
      <c r="T902" s="477">
        <v>0.65972222222222221</v>
      </c>
      <c r="U902" s="477">
        <v>0.69097222222222221</v>
      </c>
      <c r="V902" s="9">
        <f t="shared" si="807"/>
        <v>3.125E-2</v>
      </c>
      <c r="W902" s="477">
        <v>0.67291666666666661</v>
      </c>
      <c r="X902" s="9">
        <f t="shared" si="806"/>
        <v>-1.8055555555555602E-2</v>
      </c>
      <c r="Y902" s="477">
        <v>0.67291666666666661</v>
      </c>
      <c r="Z902" s="155">
        <f t="shared" si="761"/>
        <v>0</v>
      </c>
      <c r="AA902" s="477">
        <v>0.75347222222222221</v>
      </c>
      <c r="AB902" s="565">
        <f t="shared" si="812"/>
        <v>8.0555555555555602E-2</v>
      </c>
      <c r="AC902" s="477">
        <v>0.75347222222222221</v>
      </c>
      <c r="AD902" s="477">
        <v>0.75347222222222221</v>
      </c>
      <c r="AE902" s="9">
        <f t="shared" si="808"/>
        <v>0</v>
      </c>
      <c r="AF902" s="477">
        <v>0.76041666666666663</v>
      </c>
      <c r="AG902" s="477">
        <v>0.76388888888888884</v>
      </c>
      <c r="AH902" s="9">
        <f t="shared" si="754"/>
        <v>3.4722222222222099E-3</v>
      </c>
      <c r="AI902" s="154">
        <f t="shared" si="711"/>
        <v>0</v>
      </c>
      <c r="AJ902" s="154">
        <f t="shared" si="712"/>
        <v>5</v>
      </c>
      <c r="AK902" s="477">
        <v>0.76388888888888884</v>
      </c>
      <c r="AL902" s="477">
        <v>0.77083333333333337</v>
      </c>
      <c r="AM902" s="9">
        <f t="shared" si="820"/>
        <v>6.9444444444445308E-3</v>
      </c>
      <c r="AN902" s="568">
        <f t="shared" si="755"/>
        <v>0.14583333333333337</v>
      </c>
      <c r="AO902" s="10">
        <f t="shared" si="813"/>
        <v>3</v>
      </c>
      <c r="AP902" s="10">
        <f t="shared" si="814"/>
        <v>30</v>
      </c>
      <c r="AQ902" s="565">
        <f t="shared" si="784"/>
        <v>5.6944444444444492E-2</v>
      </c>
      <c r="AR902" s="10">
        <f t="shared" si="809"/>
        <v>1</v>
      </c>
      <c r="AS902" s="10">
        <f t="shared" si="810"/>
        <v>22</v>
      </c>
      <c r="AT902" s="561">
        <v>0</v>
      </c>
      <c r="AU902" s="561">
        <f>'[1]RAKE LOADING'!$D$25</f>
        <v>1.3888888888888888E-2</v>
      </c>
      <c r="AV902" s="561">
        <v>0</v>
      </c>
      <c r="AW902" s="546">
        <f t="shared" si="811"/>
        <v>0</v>
      </c>
      <c r="AX902" s="546">
        <f t="shared" si="766"/>
        <v>0</v>
      </c>
      <c r="AY902" s="561">
        <v>0</v>
      </c>
      <c r="AZ902" s="546">
        <f t="shared" si="823"/>
        <v>0</v>
      </c>
      <c r="BA902" s="546">
        <f t="shared" si="824"/>
        <v>0</v>
      </c>
      <c r="BB902" s="561">
        <f xml:space="preserve"> BB901</f>
        <v>0</v>
      </c>
      <c r="BC902" s="546">
        <f t="shared" si="815"/>
        <v>0</v>
      </c>
      <c r="BD902" s="546">
        <f t="shared" si="816"/>
        <v>0</v>
      </c>
      <c r="BE902" s="561">
        <v>9.7222222222222224E-3</v>
      </c>
      <c r="BF902" s="546">
        <f t="shared" si="821"/>
        <v>0</v>
      </c>
      <c r="BG902" s="546">
        <f t="shared" si="822"/>
        <v>14</v>
      </c>
      <c r="BH902" s="561">
        <v>0</v>
      </c>
      <c r="BI902" s="637">
        <f t="shared" si="817"/>
        <v>0</v>
      </c>
      <c r="BJ902" s="637">
        <f t="shared" si="818"/>
        <v>0</v>
      </c>
      <c r="BK902" s="642">
        <f t="shared" si="819"/>
        <v>61.262203389830503</v>
      </c>
    </row>
    <row r="903" spans="1:63" x14ac:dyDescent="0.25">
      <c r="A903" s="620">
        <v>40951</v>
      </c>
      <c r="B903" s="621">
        <v>2</v>
      </c>
      <c r="C903" s="622">
        <v>19</v>
      </c>
      <c r="D903" s="623" t="s">
        <v>33</v>
      </c>
      <c r="E903" s="623" t="s">
        <v>236</v>
      </c>
      <c r="F903" s="537">
        <v>3783.82</v>
      </c>
      <c r="G903" s="622">
        <v>57</v>
      </c>
      <c r="H903" s="622">
        <v>1</v>
      </c>
      <c r="I903" s="561">
        <v>0.64583333333333337</v>
      </c>
      <c r="J903" s="561">
        <v>0.64583333333333337</v>
      </c>
      <c r="K903" s="477">
        <v>0.64930555555555558</v>
      </c>
      <c r="L903" s="565">
        <f t="shared" si="751"/>
        <v>3.4722222222222099E-3</v>
      </c>
      <c r="M903" s="477">
        <v>0.65625</v>
      </c>
      <c r="N903" s="565">
        <f t="shared" si="752"/>
        <v>6.9444444444444198E-3</v>
      </c>
      <c r="O903" s="477">
        <v>0.69097222222222221</v>
      </c>
      <c r="P903" s="565">
        <f t="shared" si="753"/>
        <v>3.472222222222221E-2</v>
      </c>
      <c r="Q903" s="477">
        <v>0.69444444444444453</v>
      </c>
      <c r="R903" s="477">
        <v>0.76388888888888884</v>
      </c>
      <c r="S903" s="9">
        <f t="shared" si="799"/>
        <v>6.9444444444444309E-2</v>
      </c>
      <c r="T903" s="477">
        <v>0.69444444444444453</v>
      </c>
      <c r="U903" s="477">
        <v>0.76388888888888884</v>
      </c>
      <c r="V903" s="9">
        <f t="shared" si="807"/>
        <v>6.9444444444444309E-2</v>
      </c>
      <c r="W903" s="477">
        <v>0.75694444444444453</v>
      </c>
      <c r="X903" s="9">
        <f t="shared" si="806"/>
        <v>-6.9444444444443088E-3</v>
      </c>
      <c r="Y903" s="477">
        <v>0.75902777777777775</v>
      </c>
      <c r="Z903" s="155">
        <f t="shared" si="761"/>
        <v>2.0833333333332149E-3</v>
      </c>
      <c r="AA903" s="477">
        <v>0.85763888888888884</v>
      </c>
      <c r="AB903" s="565">
        <f t="shared" si="812"/>
        <v>9.8611111111111094E-2</v>
      </c>
      <c r="AC903" s="477">
        <v>0.85763888888888884</v>
      </c>
      <c r="AD903" s="477">
        <v>0.85763888888888884</v>
      </c>
      <c r="AE903" s="9">
        <f t="shared" si="808"/>
        <v>0</v>
      </c>
      <c r="AF903" s="477">
        <v>0.86458333333333337</v>
      </c>
      <c r="AG903" s="477">
        <v>0.86805555555555547</v>
      </c>
      <c r="AH903" s="9">
        <f t="shared" si="754"/>
        <v>3.4722222222220989E-3</v>
      </c>
      <c r="AI903" s="154">
        <f t="shared" si="711"/>
        <v>0</v>
      </c>
      <c r="AJ903" s="154">
        <f t="shared" si="712"/>
        <v>5</v>
      </c>
      <c r="AK903" s="477">
        <v>0.86805555555555547</v>
      </c>
      <c r="AL903" s="477">
        <v>0.875</v>
      </c>
      <c r="AM903" s="9">
        <f t="shared" si="820"/>
        <v>6.9444444444445308E-3</v>
      </c>
      <c r="AN903" s="568">
        <f t="shared" si="755"/>
        <v>0.22916666666666663</v>
      </c>
      <c r="AO903" s="10">
        <f t="shared" si="813"/>
        <v>5</v>
      </c>
      <c r="AP903" s="10">
        <f t="shared" si="814"/>
        <v>30</v>
      </c>
      <c r="AQ903" s="565">
        <f t="shared" si="784"/>
        <v>6.8749999999999978E-2</v>
      </c>
      <c r="AR903" s="10">
        <f t="shared" si="809"/>
        <v>1</v>
      </c>
      <c r="AS903" s="10">
        <f t="shared" si="810"/>
        <v>39</v>
      </c>
      <c r="AT903" s="561">
        <v>0</v>
      </c>
      <c r="AU903" s="561">
        <f>'[1]RAKE LOADING'!$D$29</f>
        <v>9.0277777777777787E-3</v>
      </c>
      <c r="AV903" s="561">
        <v>0</v>
      </c>
      <c r="AW903" s="546">
        <f t="shared" si="811"/>
        <v>0</v>
      </c>
      <c r="AX903" s="546">
        <f t="shared" si="766"/>
        <v>0</v>
      </c>
      <c r="AY903" s="561">
        <v>0</v>
      </c>
      <c r="AZ903" s="546">
        <f t="shared" si="823"/>
        <v>0</v>
      </c>
      <c r="BA903" s="546">
        <f t="shared" si="824"/>
        <v>0</v>
      </c>
      <c r="BB903" s="561">
        <f xml:space="preserve"> BB902</f>
        <v>0</v>
      </c>
      <c r="BC903" s="546">
        <f t="shared" si="815"/>
        <v>0</v>
      </c>
      <c r="BD903" s="546">
        <f t="shared" si="816"/>
        <v>0</v>
      </c>
      <c r="BE903" s="561">
        <v>2.0833333333333332E-2</v>
      </c>
      <c r="BF903" s="546">
        <f t="shared" si="821"/>
        <v>0</v>
      </c>
      <c r="BG903" s="546">
        <f t="shared" si="822"/>
        <v>30</v>
      </c>
      <c r="BH903" s="561">
        <v>0</v>
      </c>
      <c r="BI903" s="637">
        <f t="shared" si="817"/>
        <v>0</v>
      </c>
      <c r="BJ903" s="637">
        <f t="shared" si="818"/>
        <v>0</v>
      </c>
      <c r="BK903" s="642">
        <f t="shared" si="819"/>
        <v>66.382807017543868</v>
      </c>
    </row>
    <row r="904" spans="1:63" ht="30" x14ac:dyDescent="0.25">
      <c r="A904" s="620">
        <v>40951</v>
      </c>
      <c r="B904" s="621">
        <v>2</v>
      </c>
      <c r="C904" s="622">
        <v>4</v>
      </c>
      <c r="D904" s="623" t="s">
        <v>298</v>
      </c>
      <c r="E904" s="623" t="s">
        <v>655</v>
      </c>
      <c r="F904" s="537">
        <v>3577.11</v>
      </c>
      <c r="G904" s="622">
        <v>59</v>
      </c>
      <c r="H904" s="622">
        <v>0</v>
      </c>
      <c r="I904" s="561">
        <v>0.85416666666666663</v>
      </c>
      <c r="J904" s="561">
        <v>0.85416666666666663</v>
      </c>
      <c r="K904" s="477">
        <v>0.85763888888888884</v>
      </c>
      <c r="L904" s="565">
        <f t="shared" si="751"/>
        <v>3.4722222222222099E-3</v>
      </c>
      <c r="M904" s="477">
        <v>0.86805555555555547</v>
      </c>
      <c r="N904" s="565">
        <f t="shared" si="752"/>
        <v>1.041666666666663E-2</v>
      </c>
      <c r="O904" s="477">
        <v>0.89583333333333337</v>
      </c>
      <c r="P904" s="565">
        <f t="shared" si="753"/>
        <v>2.7777777777777901E-2</v>
      </c>
      <c r="Q904" s="477">
        <v>0.89930555555555547</v>
      </c>
      <c r="R904" s="477">
        <v>0.92013888888888884</v>
      </c>
      <c r="S904" s="9">
        <f t="shared" si="799"/>
        <v>2.083333333333337E-2</v>
      </c>
      <c r="T904" s="477">
        <v>0.89930555555555547</v>
      </c>
      <c r="U904" s="477">
        <v>0.92013888888888884</v>
      </c>
      <c r="V904" s="9">
        <f t="shared" si="807"/>
        <v>2.083333333333337E-2</v>
      </c>
      <c r="W904" s="477">
        <v>0.92361111111111116</v>
      </c>
      <c r="X904" s="9">
        <f t="shared" si="806"/>
        <v>3.4722222222223209E-3</v>
      </c>
      <c r="Y904" s="477">
        <v>0.92499999999999993</v>
      </c>
      <c r="Z904" s="155">
        <f t="shared" si="761"/>
        <v>1.3888888888887729E-3</v>
      </c>
      <c r="AA904" s="477">
        <v>1.0687499999999999</v>
      </c>
      <c r="AB904" s="565">
        <f t="shared" si="812"/>
        <v>0.14374999999999993</v>
      </c>
      <c r="AC904" s="477">
        <v>1.0687499999999999</v>
      </c>
      <c r="AD904" s="477">
        <v>1.0687499999999999</v>
      </c>
      <c r="AE904" s="9">
        <f t="shared" si="808"/>
        <v>0</v>
      </c>
      <c r="AF904" s="477">
        <v>1.0763888888888888</v>
      </c>
      <c r="AG904" s="477">
        <v>1.0798611111111112</v>
      </c>
      <c r="AH904" s="9">
        <f t="shared" si="754"/>
        <v>3.4722222222223209E-3</v>
      </c>
      <c r="AI904" s="154">
        <f t="shared" si="711"/>
        <v>0</v>
      </c>
      <c r="AJ904" s="154">
        <f t="shared" si="712"/>
        <v>5</v>
      </c>
      <c r="AK904" s="477">
        <v>1.0798611111111112</v>
      </c>
      <c r="AL904" s="477">
        <v>1.0833333333333333</v>
      </c>
      <c r="AM904" s="9">
        <f t="shared" si="820"/>
        <v>3.4722222222220989E-3</v>
      </c>
      <c r="AN904" s="568">
        <f t="shared" si="755"/>
        <v>0.22916666666666663</v>
      </c>
      <c r="AO904" s="10">
        <f t="shared" si="813"/>
        <v>5</v>
      </c>
      <c r="AP904" s="10">
        <f t="shared" si="814"/>
        <v>30</v>
      </c>
      <c r="AQ904" s="565">
        <f t="shared" si="784"/>
        <v>4.4444444444444384E-2</v>
      </c>
      <c r="AR904" s="10">
        <f t="shared" si="809"/>
        <v>1</v>
      </c>
      <c r="AS904" s="10">
        <f t="shared" si="810"/>
        <v>4</v>
      </c>
      <c r="AT904" s="561">
        <v>0</v>
      </c>
      <c r="AU904" s="561">
        <f>'[1]RAKE LOADING'!$D$37</f>
        <v>6.9444444444444441E-3</v>
      </c>
      <c r="AV904" s="561">
        <v>0</v>
      </c>
      <c r="AW904" s="546">
        <f t="shared" si="811"/>
        <v>0</v>
      </c>
      <c r="AX904" s="546">
        <f t="shared" si="766"/>
        <v>0</v>
      </c>
      <c r="AY904" s="561">
        <v>0</v>
      </c>
      <c r="AZ904" s="546">
        <f t="shared" si="823"/>
        <v>0</v>
      </c>
      <c r="BA904" s="546">
        <f t="shared" si="824"/>
        <v>0</v>
      </c>
      <c r="BB904" s="561">
        <f xml:space="preserve"> '[1]RAKE LOADING'!$D$39</f>
        <v>8.3333333333333332E-3</v>
      </c>
      <c r="BC904" s="546">
        <f t="shared" si="815"/>
        <v>0</v>
      </c>
      <c r="BD904" s="546">
        <f t="shared" si="816"/>
        <v>12</v>
      </c>
      <c r="BE904" s="561">
        <v>8.4027777777777771E-2</v>
      </c>
      <c r="BF904" s="546">
        <f t="shared" si="821"/>
        <v>2</v>
      </c>
      <c r="BG904" s="546">
        <f t="shared" si="822"/>
        <v>1</v>
      </c>
      <c r="BH904" s="561">
        <v>0</v>
      </c>
      <c r="BI904" s="637">
        <f t="shared" si="817"/>
        <v>0</v>
      </c>
      <c r="BJ904" s="637">
        <f t="shared" si="818"/>
        <v>0</v>
      </c>
      <c r="BK904" s="642">
        <f t="shared" si="819"/>
        <v>60.628983050847459</v>
      </c>
    </row>
    <row r="905" spans="1:63" x14ac:dyDescent="0.25">
      <c r="A905" s="620">
        <v>40951</v>
      </c>
      <c r="B905" s="621">
        <v>2</v>
      </c>
      <c r="C905" s="622">
        <v>20</v>
      </c>
      <c r="D905" s="623" t="s">
        <v>33</v>
      </c>
      <c r="E905" s="623" t="s">
        <v>251</v>
      </c>
      <c r="F905" s="537">
        <v>2531.13</v>
      </c>
      <c r="G905" s="622">
        <v>43</v>
      </c>
      <c r="H905" s="622">
        <v>0</v>
      </c>
      <c r="I905" s="561">
        <v>0.96875</v>
      </c>
      <c r="J905" s="561">
        <v>0.96875</v>
      </c>
      <c r="K905" s="477">
        <v>0.97222222222222221</v>
      </c>
      <c r="L905" s="565">
        <f t="shared" si="751"/>
        <v>3.4722222222222099E-3</v>
      </c>
      <c r="M905" s="477">
        <v>0.98263888888888884</v>
      </c>
      <c r="N905" s="565">
        <f t="shared" si="752"/>
        <v>1.041666666666663E-2</v>
      </c>
      <c r="O905" s="477">
        <v>0.99652777777777779</v>
      </c>
      <c r="P905" s="565">
        <f t="shared" si="753"/>
        <v>1.3888888888888951E-2</v>
      </c>
      <c r="Q905" s="477">
        <v>1</v>
      </c>
      <c r="R905" s="477">
        <v>1.0173611111111112</v>
      </c>
      <c r="S905" s="9">
        <f t="shared" si="799"/>
        <v>1.736111111111116E-2</v>
      </c>
      <c r="T905" s="477">
        <v>1</v>
      </c>
      <c r="U905" s="477">
        <v>1.0173611111111112</v>
      </c>
      <c r="V905" s="9">
        <f t="shared" si="807"/>
        <v>1.736111111111116E-2</v>
      </c>
      <c r="W905" s="477">
        <v>1.1194444444444445</v>
      </c>
      <c r="X905" s="9">
        <f t="shared" si="806"/>
        <v>0.1020833333333333</v>
      </c>
      <c r="Y905" s="477">
        <v>1.1201388888888888</v>
      </c>
      <c r="Z905" s="155">
        <f t="shared" si="761"/>
        <v>6.9444444444433095E-4</v>
      </c>
      <c r="AA905" s="477">
        <v>1.179861111111111</v>
      </c>
      <c r="AB905" s="565">
        <f t="shared" si="812"/>
        <v>5.9722222222222232E-2</v>
      </c>
      <c r="AC905" s="477">
        <v>1.179861111111111</v>
      </c>
      <c r="AD905" s="477">
        <v>1.179861111111111</v>
      </c>
      <c r="AE905" s="9">
        <f t="shared" si="808"/>
        <v>0</v>
      </c>
      <c r="AF905" s="477">
        <v>1.1875</v>
      </c>
      <c r="AG905" s="477">
        <v>1.1909722222222221</v>
      </c>
      <c r="AH905" s="9">
        <f t="shared" si="754"/>
        <v>3.4722222222220989E-3</v>
      </c>
      <c r="AI905" s="154">
        <f t="shared" si="711"/>
        <v>0</v>
      </c>
      <c r="AJ905" s="154">
        <f t="shared" si="712"/>
        <v>5</v>
      </c>
      <c r="AK905" s="477">
        <v>1.1909722222222221</v>
      </c>
      <c r="AL905" s="477">
        <v>1.1944444444444444</v>
      </c>
      <c r="AM905" s="9">
        <f t="shared" si="820"/>
        <v>3.4722222222223209E-3</v>
      </c>
      <c r="AN905" s="568">
        <f t="shared" si="755"/>
        <v>0.22569444444444442</v>
      </c>
      <c r="AO905" s="10">
        <f t="shared" si="813"/>
        <v>5</v>
      </c>
      <c r="AP905" s="10">
        <f t="shared" si="814"/>
        <v>25</v>
      </c>
      <c r="AQ905" s="565">
        <f t="shared" si="784"/>
        <v>3.4722222222222238E-2</v>
      </c>
      <c r="AR905" s="10">
        <f t="shared" si="809"/>
        <v>0</v>
      </c>
      <c r="AS905" s="10">
        <f t="shared" si="810"/>
        <v>50</v>
      </c>
      <c r="AT905" s="561">
        <v>0</v>
      </c>
      <c r="AU905" s="561">
        <v>0</v>
      </c>
      <c r="AV905" s="561">
        <v>0</v>
      </c>
      <c r="AW905" s="546">
        <f t="shared" si="811"/>
        <v>0</v>
      </c>
      <c r="AX905" s="546">
        <f t="shared" si="766"/>
        <v>0</v>
      </c>
      <c r="AY905" s="561">
        <v>0</v>
      </c>
      <c r="AZ905" s="546">
        <f t="shared" si="823"/>
        <v>0</v>
      </c>
      <c r="BA905" s="546">
        <f t="shared" si="824"/>
        <v>0</v>
      </c>
      <c r="BB905" s="561">
        <f>BB903</f>
        <v>0</v>
      </c>
      <c r="BC905" s="546">
        <f t="shared" si="815"/>
        <v>0</v>
      </c>
      <c r="BD905" s="546">
        <f t="shared" si="816"/>
        <v>0</v>
      </c>
      <c r="BE905" s="561">
        <v>2.4999999999999998E-2</v>
      </c>
      <c r="BF905" s="546">
        <f t="shared" si="821"/>
        <v>0</v>
      </c>
      <c r="BG905" s="546">
        <f t="shared" si="822"/>
        <v>36</v>
      </c>
      <c r="BH905" s="561">
        <v>0</v>
      </c>
      <c r="BI905" s="637">
        <f t="shared" si="817"/>
        <v>0</v>
      </c>
      <c r="BJ905" s="637">
        <f t="shared" si="818"/>
        <v>0</v>
      </c>
      <c r="BK905" s="642">
        <f t="shared" si="819"/>
        <v>58.863488372093023</v>
      </c>
    </row>
    <row r="906" spans="1:63" x14ac:dyDescent="0.25">
      <c r="A906" s="620">
        <v>40952</v>
      </c>
      <c r="B906" s="621">
        <v>2</v>
      </c>
      <c r="C906" s="622">
        <v>2</v>
      </c>
      <c r="D906" s="623" t="s">
        <v>264</v>
      </c>
      <c r="E906" s="623" t="s">
        <v>265</v>
      </c>
      <c r="F906" s="537">
        <v>3882.54</v>
      </c>
      <c r="G906" s="622">
        <v>58</v>
      </c>
      <c r="H906" s="622">
        <v>1</v>
      </c>
      <c r="I906" s="561">
        <v>9.375E-2</v>
      </c>
      <c r="J906" s="561">
        <v>9.375E-2</v>
      </c>
      <c r="K906" s="477">
        <v>0.125</v>
      </c>
      <c r="L906" s="565">
        <f t="shared" ref="L906:L969" si="825">K906-J906</f>
        <v>3.125E-2</v>
      </c>
      <c r="M906" s="477">
        <v>0.15625</v>
      </c>
      <c r="N906" s="565">
        <f t="shared" ref="N906:N969" si="826">M906-K906</f>
        <v>3.125E-2</v>
      </c>
      <c r="O906" s="477">
        <v>0.20138888888888887</v>
      </c>
      <c r="P906" s="565">
        <f t="shared" ref="P906:P969" si="827">O906-M906</f>
        <v>4.5138888888888867E-2</v>
      </c>
      <c r="Q906" s="477">
        <v>0.20833333333333334</v>
      </c>
      <c r="R906" s="477">
        <v>0.27083333333333331</v>
      </c>
      <c r="S906" s="9">
        <f t="shared" ref="S906:S911" si="828">R906-Q906</f>
        <v>6.2499999999999972E-2</v>
      </c>
      <c r="T906" s="477">
        <v>0.20833333333333334</v>
      </c>
      <c r="U906" s="477">
        <v>0.27083333333333331</v>
      </c>
      <c r="V906" s="9">
        <f t="shared" ref="V906:V911" si="829">U906-T906</f>
        <v>6.2499999999999972E-2</v>
      </c>
      <c r="W906" s="477">
        <v>0.20486111111111113</v>
      </c>
      <c r="X906" s="9">
        <f t="shared" si="806"/>
        <v>-6.5972222222222182E-2</v>
      </c>
      <c r="Y906" s="477">
        <v>0.21875</v>
      </c>
      <c r="Z906" s="155">
        <f t="shared" si="761"/>
        <v>1.3888888888888867E-2</v>
      </c>
      <c r="AA906" s="477">
        <v>0.43402777777777773</v>
      </c>
      <c r="AB906" s="565">
        <f t="shared" si="812"/>
        <v>0.21527777777777773</v>
      </c>
      <c r="AC906" s="477">
        <v>0.43402777777777773</v>
      </c>
      <c r="AD906" s="477">
        <v>0.43402777777777773</v>
      </c>
      <c r="AE906" s="9">
        <f t="shared" ref="AE906:AE911" si="830">AD906-AC906</f>
        <v>0</v>
      </c>
      <c r="AF906" s="477">
        <v>0.50347222222222221</v>
      </c>
      <c r="AG906" s="477">
        <v>0.50694444444444442</v>
      </c>
      <c r="AH906" s="9">
        <f t="shared" ref="AH906:AH969" si="831">AG906-AF906</f>
        <v>3.4722222222222099E-3</v>
      </c>
      <c r="AI906" s="154">
        <f t="shared" si="711"/>
        <v>0</v>
      </c>
      <c r="AJ906" s="154">
        <f t="shared" si="712"/>
        <v>5</v>
      </c>
      <c r="AK906" s="477">
        <v>0.50694444444444442</v>
      </c>
      <c r="AL906" s="477">
        <v>0.51041666666666663</v>
      </c>
      <c r="AM906" s="9">
        <f t="shared" si="820"/>
        <v>3.4722222222222099E-3</v>
      </c>
      <c r="AN906" s="568">
        <f t="shared" ref="AN906:AN969" si="832">AL906-I906</f>
        <v>0.41666666666666663</v>
      </c>
      <c r="AO906" s="10">
        <f t="shared" si="813"/>
        <v>10</v>
      </c>
      <c r="AP906" s="10">
        <f t="shared" si="814"/>
        <v>0</v>
      </c>
      <c r="AQ906" s="565">
        <f t="shared" si="784"/>
        <v>0</v>
      </c>
      <c r="AR906" s="10">
        <f t="shared" ref="AR906:AR911" si="833">HOUR(AQ906)</f>
        <v>0</v>
      </c>
      <c r="AS906" s="10">
        <f t="shared" ref="AS906:AS911" si="834">MINUTE(AQ906)</f>
        <v>0</v>
      </c>
      <c r="AT906" s="561">
        <v>0</v>
      </c>
      <c r="AU906" s="561">
        <v>0</v>
      </c>
      <c r="AV906" s="561">
        <v>0</v>
      </c>
      <c r="AW906" s="546">
        <f t="shared" ref="AW906:AW915" si="835">HOUR(AV906)</f>
        <v>0</v>
      </c>
      <c r="AX906" s="546">
        <f t="shared" si="766"/>
        <v>0</v>
      </c>
      <c r="AY906" s="561">
        <v>0.21527777777777779</v>
      </c>
      <c r="AZ906" s="546">
        <f t="shared" si="823"/>
        <v>5</v>
      </c>
      <c r="BA906" s="546">
        <f t="shared" si="824"/>
        <v>10</v>
      </c>
      <c r="BB906" s="561">
        <v>0</v>
      </c>
      <c r="BC906" s="546">
        <f t="shared" ref="BC906:BC911" si="836">HOUR(BB906)</f>
        <v>0</v>
      </c>
      <c r="BD906" s="546">
        <f t="shared" ref="BD906:BD911" si="837">MINUTE(BB906)</f>
        <v>0</v>
      </c>
      <c r="BE906" s="561">
        <v>0</v>
      </c>
      <c r="BF906" s="546">
        <f t="shared" si="821"/>
        <v>0</v>
      </c>
      <c r="BG906" s="546">
        <f t="shared" si="822"/>
        <v>0</v>
      </c>
      <c r="BH906" s="561">
        <v>0</v>
      </c>
      <c r="BI906" s="637">
        <f t="shared" ref="BI906:BI912" si="838">HOUR(BH906)</f>
        <v>0</v>
      </c>
      <c r="BJ906" s="637">
        <f t="shared" ref="BJ906:BJ912" si="839">MINUTE(BH906)</f>
        <v>0</v>
      </c>
      <c r="BK906" s="642">
        <f t="shared" si="819"/>
        <v>66.940344827586202</v>
      </c>
    </row>
    <row r="907" spans="1:63" x14ac:dyDescent="0.25">
      <c r="A907" s="620">
        <v>40952</v>
      </c>
      <c r="B907" s="621">
        <v>2</v>
      </c>
      <c r="C907" s="622">
        <v>1</v>
      </c>
      <c r="D907" s="623" t="s">
        <v>327</v>
      </c>
      <c r="E907" s="623" t="s">
        <v>276</v>
      </c>
      <c r="F907" s="537">
        <v>3482.6</v>
      </c>
      <c r="G907" s="622">
        <v>59</v>
      </c>
      <c r="H907" s="622">
        <v>0</v>
      </c>
      <c r="I907" s="561">
        <v>0.45833333333333331</v>
      </c>
      <c r="J907" s="561">
        <v>0.45833333333333331</v>
      </c>
      <c r="K907" s="477">
        <v>0.46180555555555558</v>
      </c>
      <c r="L907" s="565">
        <f t="shared" si="825"/>
        <v>3.4722222222222654E-3</v>
      </c>
      <c r="M907" s="477">
        <v>0.46875</v>
      </c>
      <c r="N907" s="565">
        <f t="shared" si="826"/>
        <v>6.9444444444444198E-3</v>
      </c>
      <c r="O907" s="477">
        <v>0.48958333333333331</v>
      </c>
      <c r="P907" s="565">
        <f t="shared" si="827"/>
        <v>2.0833333333333315E-2</v>
      </c>
      <c r="Q907" s="477">
        <v>0.48958333333333331</v>
      </c>
      <c r="R907" s="477">
        <v>0.52430555555555558</v>
      </c>
      <c r="S907" s="9">
        <f t="shared" si="828"/>
        <v>3.4722222222222265E-2</v>
      </c>
      <c r="T907" s="477">
        <v>0.48958333333333331</v>
      </c>
      <c r="U907" s="477">
        <v>0.52430555555555558</v>
      </c>
      <c r="V907" s="9">
        <f t="shared" si="829"/>
        <v>3.4722222222222265E-2</v>
      </c>
      <c r="W907" s="477">
        <v>0.52777777777777779</v>
      </c>
      <c r="X907" s="9">
        <f t="shared" si="806"/>
        <v>3.4722222222222099E-3</v>
      </c>
      <c r="Y907" s="477">
        <v>0.53194444444444444</v>
      </c>
      <c r="Z907" s="155">
        <f t="shared" si="761"/>
        <v>4.1666666666666519E-3</v>
      </c>
      <c r="AA907" s="477">
        <v>0.63958333333333328</v>
      </c>
      <c r="AB907" s="565">
        <f t="shared" si="812"/>
        <v>0.10763888888888884</v>
      </c>
      <c r="AC907" s="477">
        <v>0.63958333333333328</v>
      </c>
      <c r="AD907" s="477">
        <v>0.63958333333333328</v>
      </c>
      <c r="AE907" s="9">
        <f t="shared" si="830"/>
        <v>0</v>
      </c>
      <c r="AF907" s="477">
        <v>0.64583333333333337</v>
      </c>
      <c r="AG907" s="477">
        <v>0.64930555555555558</v>
      </c>
      <c r="AH907" s="9">
        <f t="shared" si="831"/>
        <v>3.4722222222222099E-3</v>
      </c>
      <c r="AI907" s="154">
        <f t="shared" si="711"/>
        <v>0</v>
      </c>
      <c r="AJ907" s="154">
        <f t="shared" si="712"/>
        <v>5</v>
      </c>
      <c r="AK907" s="477">
        <v>0.64930555555555558</v>
      </c>
      <c r="AL907" s="477">
        <v>0.65625</v>
      </c>
      <c r="AM907" s="9">
        <f t="shared" si="820"/>
        <v>6.9444444444444198E-3</v>
      </c>
      <c r="AN907" s="568">
        <f t="shared" si="832"/>
        <v>0.19791666666666669</v>
      </c>
      <c r="AO907" s="10">
        <f t="shared" si="813"/>
        <v>4</v>
      </c>
      <c r="AP907" s="10">
        <f t="shared" si="814"/>
        <v>45</v>
      </c>
      <c r="AQ907" s="565">
        <f t="shared" si="784"/>
        <v>7.3611111111111072E-2</v>
      </c>
      <c r="AR907" s="10">
        <f t="shared" si="833"/>
        <v>1</v>
      </c>
      <c r="AS907" s="10">
        <f t="shared" si="834"/>
        <v>46</v>
      </c>
      <c r="AT907" s="561">
        <v>0</v>
      </c>
      <c r="AU907" s="561">
        <v>2.361111111111111E-2</v>
      </c>
      <c r="AV907" s="561">
        <v>0</v>
      </c>
      <c r="AW907" s="546">
        <f t="shared" si="835"/>
        <v>0</v>
      </c>
      <c r="AX907" s="546">
        <f t="shared" si="766"/>
        <v>0</v>
      </c>
      <c r="AY907" s="561">
        <v>0</v>
      </c>
      <c r="AZ907" s="546">
        <f t="shared" si="823"/>
        <v>0</v>
      </c>
      <c r="BA907" s="546">
        <f t="shared" si="824"/>
        <v>0</v>
      </c>
      <c r="BB907" s="561">
        <f>BB905</f>
        <v>0</v>
      </c>
      <c r="BC907" s="546">
        <f t="shared" si="836"/>
        <v>0</v>
      </c>
      <c r="BD907" s="546">
        <f t="shared" si="837"/>
        <v>0</v>
      </c>
      <c r="BE907" s="561">
        <v>1.0416666666666666E-2</v>
      </c>
      <c r="BF907" s="546">
        <f t="shared" ref="BF907:BF917" si="840">HOUR(BE907)</f>
        <v>0</v>
      </c>
      <c r="BG907" s="546">
        <f t="shared" ref="BG907:BG917" si="841">MINUTE(BE907)</f>
        <v>15</v>
      </c>
      <c r="BH907" s="561">
        <v>0</v>
      </c>
      <c r="BI907" s="637">
        <f t="shared" si="838"/>
        <v>0</v>
      </c>
      <c r="BJ907" s="637">
        <f t="shared" si="839"/>
        <v>0</v>
      </c>
      <c r="BK907" s="642">
        <f t="shared" si="819"/>
        <v>59.027118644067798</v>
      </c>
    </row>
    <row r="908" spans="1:63" x14ac:dyDescent="0.25">
      <c r="A908" s="620">
        <v>40952</v>
      </c>
      <c r="B908" s="621">
        <v>2</v>
      </c>
      <c r="C908" s="622">
        <v>21</v>
      </c>
      <c r="D908" s="623" t="s">
        <v>33</v>
      </c>
      <c r="E908" s="623" t="s">
        <v>236</v>
      </c>
      <c r="F908" s="537">
        <v>3422.92</v>
      </c>
      <c r="G908" s="622">
        <v>55</v>
      </c>
      <c r="H908" s="622">
        <v>4</v>
      </c>
      <c r="I908" s="561">
        <v>0.55902777777777779</v>
      </c>
      <c r="J908" s="561">
        <v>0.55902777777777779</v>
      </c>
      <c r="K908" s="477">
        <v>0.5625</v>
      </c>
      <c r="L908" s="565">
        <f t="shared" si="825"/>
        <v>3.4722222222222099E-3</v>
      </c>
      <c r="M908" s="477">
        <v>0.57291666666666663</v>
      </c>
      <c r="N908" s="565">
        <f t="shared" si="826"/>
        <v>1.041666666666663E-2</v>
      </c>
      <c r="O908" s="477">
        <v>0.60416666666666663</v>
      </c>
      <c r="P908" s="565">
        <f t="shared" si="827"/>
        <v>3.125E-2</v>
      </c>
      <c r="Q908" s="477">
        <v>0.61458333333333337</v>
      </c>
      <c r="R908" s="477">
        <v>0.67708333333333337</v>
      </c>
      <c r="S908" s="9">
        <f t="shared" si="828"/>
        <v>6.25E-2</v>
      </c>
      <c r="T908" s="477">
        <v>0.61458333333333337</v>
      </c>
      <c r="U908" s="477">
        <v>0.67708333333333337</v>
      </c>
      <c r="V908" s="9">
        <f t="shared" si="829"/>
        <v>6.25E-2</v>
      </c>
      <c r="W908" s="477">
        <v>0.8666666666666667</v>
      </c>
      <c r="X908" s="9">
        <f t="shared" si="806"/>
        <v>0.18958333333333333</v>
      </c>
      <c r="Y908" s="477">
        <v>0.63888888888888895</v>
      </c>
      <c r="Z908" s="155">
        <f t="shared" si="761"/>
        <v>-0.22777777777777775</v>
      </c>
      <c r="AA908" s="477">
        <v>0.88263888888888886</v>
      </c>
      <c r="AB908" s="565">
        <f t="shared" si="812"/>
        <v>0.24374999999999991</v>
      </c>
      <c r="AC908" s="477">
        <v>0.88263888888888886</v>
      </c>
      <c r="AD908" s="477">
        <v>0.88263888888888886</v>
      </c>
      <c r="AE908" s="9">
        <f t="shared" si="830"/>
        <v>0</v>
      </c>
      <c r="AF908" s="477">
        <v>0.88888888888888884</v>
      </c>
      <c r="AG908" s="477">
        <v>0.89236111111111116</v>
      </c>
      <c r="AH908" s="9">
        <f t="shared" si="831"/>
        <v>3.4722222222223209E-3</v>
      </c>
      <c r="AI908" s="154">
        <f t="shared" si="711"/>
        <v>0</v>
      </c>
      <c r="AJ908" s="154">
        <f t="shared" si="712"/>
        <v>5</v>
      </c>
      <c r="AK908" s="477">
        <v>0.89236111111111116</v>
      </c>
      <c r="AL908" s="477">
        <v>0.89583333333333337</v>
      </c>
      <c r="AM908" s="9">
        <f t="shared" si="820"/>
        <v>3.4722222222222099E-3</v>
      </c>
      <c r="AN908" s="568">
        <f t="shared" si="832"/>
        <v>0.33680555555555558</v>
      </c>
      <c r="AO908" s="10">
        <f t="shared" si="813"/>
        <v>8</v>
      </c>
      <c r="AP908" s="10">
        <f t="shared" si="814"/>
        <v>5</v>
      </c>
      <c r="AQ908" s="565">
        <f>AB908-(AT908+AU908+AV908+AY908+BB908+BE908+BH908)</f>
        <v>1.5277777777777696E-2</v>
      </c>
      <c r="AR908" s="10">
        <f t="shared" si="833"/>
        <v>0</v>
      </c>
      <c r="AS908" s="10">
        <f t="shared" si="834"/>
        <v>22</v>
      </c>
      <c r="AT908" s="561">
        <v>0</v>
      </c>
      <c r="AU908" s="561">
        <v>0</v>
      </c>
      <c r="AV908" s="561">
        <v>0</v>
      </c>
      <c r="AW908" s="546">
        <f t="shared" si="835"/>
        <v>0</v>
      </c>
      <c r="AX908" s="546">
        <f t="shared" si="766"/>
        <v>0</v>
      </c>
      <c r="AY908" s="561">
        <v>0.19444444444444445</v>
      </c>
      <c r="AZ908" s="546">
        <f t="shared" si="823"/>
        <v>4</v>
      </c>
      <c r="BA908" s="546">
        <f t="shared" si="824"/>
        <v>40</v>
      </c>
      <c r="BB908" s="561">
        <f>BB906</f>
        <v>0</v>
      </c>
      <c r="BC908" s="546">
        <f t="shared" si="836"/>
        <v>0</v>
      </c>
      <c r="BD908" s="546">
        <f t="shared" si="837"/>
        <v>0</v>
      </c>
      <c r="BE908" s="561">
        <v>0</v>
      </c>
      <c r="BF908" s="546">
        <f t="shared" si="840"/>
        <v>0</v>
      </c>
      <c r="BG908" s="546">
        <f t="shared" si="841"/>
        <v>0</v>
      </c>
      <c r="BH908" s="561">
        <v>3.4027777777777775E-2</v>
      </c>
      <c r="BI908" s="637">
        <f t="shared" si="838"/>
        <v>0</v>
      </c>
      <c r="BJ908" s="637">
        <f t="shared" si="839"/>
        <v>49</v>
      </c>
      <c r="BK908" s="642">
        <f t="shared" si="819"/>
        <v>62.234909090909092</v>
      </c>
    </row>
    <row r="909" spans="1:63" x14ac:dyDescent="0.25">
      <c r="A909" s="620">
        <v>40952</v>
      </c>
      <c r="B909" s="621">
        <v>2</v>
      </c>
      <c r="C909" s="622">
        <v>5</v>
      </c>
      <c r="D909" s="623" t="s">
        <v>243</v>
      </c>
      <c r="E909" s="623" t="s">
        <v>654</v>
      </c>
      <c r="F909" s="537">
        <v>3657.48</v>
      </c>
      <c r="G909" s="622">
        <v>59</v>
      </c>
      <c r="H909" s="622">
        <v>0</v>
      </c>
      <c r="I909" s="561">
        <v>0.59375</v>
      </c>
      <c r="J909" s="561">
        <v>0.59375</v>
      </c>
      <c r="K909" s="477">
        <v>0.60069444444444442</v>
      </c>
      <c r="L909" s="565">
        <f t="shared" si="825"/>
        <v>6.9444444444444198E-3</v>
      </c>
      <c r="M909" s="477">
        <v>0.61458333333333337</v>
      </c>
      <c r="N909" s="565">
        <f t="shared" si="826"/>
        <v>1.3888888888888951E-2</v>
      </c>
      <c r="O909" s="477">
        <v>0.64236111111111105</v>
      </c>
      <c r="P909" s="565">
        <f t="shared" si="827"/>
        <v>2.7777777777777679E-2</v>
      </c>
      <c r="Q909" s="477">
        <v>0.64236111111111105</v>
      </c>
      <c r="R909" s="477">
        <v>0.70138888888888884</v>
      </c>
      <c r="S909" s="9">
        <f t="shared" si="828"/>
        <v>5.902777777777779E-2</v>
      </c>
      <c r="T909" s="477">
        <v>0.64236111111111105</v>
      </c>
      <c r="U909" s="477">
        <v>0.70138888888888884</v>
      </c>
      <c r="V909" s="9">
        <f t="shared" si="829"/>
        <v>5.902777777777779E-2</v>
      </c>
      <c r="W909" s="477">
        <v>0.72569444444444453</v>
      </c>
      <c r="X909" s="9">
        <f t="shared" si="806"/>
        <v>2.4305555555555691E-2</v>
      </c>
      <c r="Y909" s="477">
        <v>0.72569444444444453</v>
      </c>
      <c r="Z909" s="155">
        <f t="shared" si="761"/>
        <v>0</v>
      </c>
      <c r="AA909" s="477">
        <v>0.81597222222222221</v>
      </c>
      <c r="AB909" s="565">
        <f t="shared" si="812"/>
        <v>9.0277777777777679E-2</v>
      </c>
      <c r="AC909" s="477">
        <v>0.81597222222222221</v>
      </c>
      <c r="AD909" s="477">
        <v>0.81597222222222221</v>
      </c>
      <c r="AE909" s="9">
        <f t="shared" si="830"/>
        <v>0</v>
      </c>
      <c r="AF909" s="477">
        <v>0.82291666666666663</v>
      </c>
      <c r="AG909" s="477">
        <v>0.82638888888888884</v>
      </c>
      <c r="AH909" s="9">
        <f t="shared" si="831"/>
        <v>3.4722222222222099E-3</v>
      </c>
      <c r="AI909" s="154">
        <f t="shared" si="711"/>
        <v>0</v>
      </c>
      <c r="AJ909" s="154">
        <f t="shared" si="712"/>
        <v>5</v>
      </c>
      <c r="AK909" s="477">
        <v>0.82638888888888884</v>
      </c>
      <c r="AL909" s="477">
        <v>0.83333333333333337</v>
      </c>
      <c r="AM909" s="9">
        <f t="shared" si="820"/>
        <v>6.9444444444445308E-3</v>
      </c>
      <c r="AN909" s="568">
        <f t="shared" si="832"/>
        <v>0.23958333333333337</v>
      </c>
      <c r="AO909" s="10">
        <f t="shared" si="813"/>
        <v>5</v>
      </c>
      <c r="AP909" s="10">
        <f t="shared" si="814"/>
        <v>45</v>
      </c>
      <c r="AQ909" s="565">
        <f>AB909-(AT909+AU909+AV909+AY909+BB909+BE909)</f>
        <v>8.6805555555555455E-2</v>
      </c>
      <c r="AR909" s="10">
        <f t="shared" si="833"/>
        <v>2</v>
      </c>
      <c r="AS909" s="10">
        <f t="shared" si="834"/>
        <v>5</v>
      </c>
      <c r="AT909" s="561">
        <v>0</v>
      </c>
      <c r="AU909" s="561">
        <v>3.472222222222222E-3</v>
      </c>
      <c r="AV909" s="561">
        <v>0</v>
      </c>
      <c r="AW909" s="546">
        <f t="shared" si="835"/>
        <v>0</v>
      </c>
      <c r="AX909" s="546">
        <f t="shared" si="766"/>
        <v>0</v>
      </c>
      <c r="AY909" s="561">
        <v>0</v>
      </c>
      <c r="AZ909" s="546">
        <f t="shared" si="823"/>
        <v>0</v>
      </c>
      <c r="BA909" s="546">
        <f t="shared" si="824"/>
        <v>0</v>
      </c>
      <c r="BB909" s="561">
        <f>BB907</f>
        <v>0</v>
      </c>
      <c r="BC909" s="546">
        <f t="shared" si="836"/>
        <v>0</v>
      </c>
      <c r="BD909" s="546">
        <f t="shared" si="837"/>
        <v>0</v>
      </c>
      <c r="BE909" s="561">
        <v>0</v>
      </c>
      <c r="BF909" s="546">
        <f t="shared" si="840"/>
        <v>0</v>
      </c>
      <c r="BG909" s="546">
        <f t="shared" si="841"/>
        <v>0</v>
      </c>
      <c r="BH909" s="561">
        <v>0</v>
      </c>
      <c r="BI909" s="637">
        <f t="shared" si="838"/>
        <v>0</v>
      </c>
      <c r="BJ909" s="637">
        <f t="shared" si="839"/>
        <v>0</v>
      </c>
      <c r="BK909" s="642">
        <f t="shared" si="819"/>
        <v>61.991186440677964</v>
      </c>
    </row>
    <row r="910" spans="1:63" ht="30" x14ac:dyDescent="0.25">
      <c r="A910" s="620">
        <v>40952</v>
      </c>
      <c r="B910" s="621">
        <v>2</v>
      </c>
      <c r="C910" s="622">
        <v>4</v>
      </c>
      <c r="D910" s="623" t="s">
        <v>298</v>
      </c>
      <c r="E910" s="623" t="s">
        <v>635</v>
      </c>
      <c r="F910" s="537">
        <v>3790.8</v>
      </c>
      <c r="G910" s="622">
        <v>59</v>
      </c>
      <c r="H910" s="622">
        <v>0</v>
      </c>
      <c r="I910" s="561">
        <v>0.80208333333333337</v>
      </c>
      <c r="J910" s="561">
        <v>0.80208333333333337</v>
      </c>
      <c r="K910" s="477">
        <v>0.80555555555555547</v>
      </c>
      <c r="L910" s="565">
        <f t="shared" si="825"/>
        <v>3.4722222222220989E-3</v>
      </c>
      <c r="M910" s="477">
        <v>0.8125</v>
      </c>
      <c r="N910" s="565">
        <f t="shared" si="826"/>
        <v>6.9444444444445308E-3</v>
      </c>
      <c r="O910" s="477">
        <v>0.85069444444444453</v>
      </c>
      <c r="P910" s="565">
        <f t="shared" si="827"/>
        <v>3.8194444444444531E-2</v>
      </c>
      <c r="Q910" s="477">
        <v>0.85069444444444453</v>
      </c>
      <c r="R910" s="477">
        <v>0.89583333333333337</v>
      </c>
      <c r="S910" s="9">
        <f t="shared" si="828"/>
        <v>4.513888888888884E-2</v>
      </c>
      <c r="T910" s="477">
        <v>0.85069444444444453</v>
      </c>
      <c r="U910" s="477">
        <v>0.89583333333333337</v>
      </c>
      <c r="V910" s="9">
        <f t="shared" si="829"/>
        <v>4.513888888888884E-2</v>
      </c>
      <c r="W910" s="477">
        <v>0.90416666666666667</v>
      </c>
      <c r="X910" s="9">
        <f t="shared" si="806"/>
        <v>8.3333333333333037E-3</v>
      </c>
      <c r="Y910" s="477">
        <v>0.90625</v>
      </c>
      <c r="Z910" s="155">
        <f t="shared" si="761"/>
        <v>2.0833333333333259E-3</v>
      </c>
      <c r="AA910" s="477">
        <v>0.9902777777777777</v>
      </c>
      <c r="AB910" s="565">
        <f t="shared" si="812"/>
        <v>8.4027777777777701E-2</v>
      </c>
      <c r="AC910" s="477">
        <v>0.9902777777777777</v>
      </c>
      <c r="AD910" s="477">
        <v>0.9902777777777777</v>
      </c>
      <c r="AE910" s="9">
        <f t="shared" si="830"/>
        <v>0</v>
      </c>
      <c r="AF910" s="477">
        <v>0.99652777777777779</v>
      </c>
      <c r="AG910" s="477">
        <v>1</v>
      </c>
      <c r="AH910" s="9">
        <f t="shared" si="831"/>
        <v>3.4722222222222099E-3</v>
      </c>
      <c r="AI910" s="154">
        <f t="shared" si="711"/>
        <v>0</v>
      </c>
      <c r="AJ910" s="154">
        <f t="shared" si="712"/>
        <v>5</v>
      </c>
      <c r="AK910" s="477">
        <v>1</v>
      </c>
      <c r="AL910" s="477">
        <v>1.0034722222222221</v>
      </c>
      <c r="AM910" s="9">
        <f t="shared" si="820"/>
        <v>3.4722222222220989E-3</v>
      </c>
      <c r="AN910" s="568">
        <f t="shared" si="832"/>
        <v>0.20138888888888873</v>
      </c>
      <c r="AO910" s="10">
        <f t="shared" si="813"/>
        <v>4</v>
      </c>
      <c r="AP910" s="10">
        <f t="shared" si="814"/>
        <v>50</v>
      </c>
      <c r="AQ910" s="565">
        <f>AB910-(AT910+AU910+AV910+AY910+BB910+BE910)</f>
        <v>7.361111111111103E-2</v>
      </c>
      <c r="AR910" s="10">
        <f t="shared" si="833"/>
        <v>1</v>
      </c>
      <c r="AS910" s="10">
        <f t="shared" si="834"/>
        <v>46</v>
      </c>
      <c r="AT910" s="561">
        <v>0</v>
      </c>
      <c r="AU910" s="561">
        <v>0</v>
      </c>
      <c r="AV910" s="561">
        <v>0</v>
      </c>
      <c r="AW910" s="546">
        <f t="shared" si="835"/>
        <v>0</v>
      </c>
      <c r="AX910" s="546">
        <f t="shared" si="766"/>
        <v>0</v>
      </c>
      <c r="AY910" s="561">
        <v>0</v>
      </c>
      <c r="AZ910" s="546">
        <f t="shared" si="823"/>
        <v>0</v>
      </c>
      <c r="BA910" s="546">
        <f t="shared" si="824"/>
        <v>0</v>
      </c>
      <c r="BB910" s="561">
        <v>3.472222222222222E-3</v>
      </c>
      <c r="BC910" s="546">
        <f t="shared" si="836"/>
        <v>0</v>
      </c>
      <c r="BD910" s="546">
        <f t="shared" si="837"/>
        <v>5</v>
      </c>
      <c r="BE910" s="561">
        <v>6.9444444444444441E-3</v>
      </c>
      <c r="BF910" s="546">
        <f t="shared" si="840"/>
        <v>0</v>
      </c>
      <c r="BG910" s="546">
        <f t="shared" si="841"/>
        <v>10</v>
      </c>
      <c r="BH910" s="561">
        <v>0</v>
      </c>
      <c r="BI910" s="637">
        <f t="shared" si="838"/>
        <v>0</v>
      </c>
      <c r="BJ910" s="637">
        <f t="shared" si="839"/>
        <v>0</v>
      </c>
      <c r="BK910" s="642">
        <f t="shared" si="819"/>
        <v>64.250847457627117</v>
      </c>
    </row>
    <row r="911" spans="1:63" x14ac:dyDescent="0.25">
      <c r="A911" s="620">
        <v>40952</v>
      </c>
      <c r="B911" s="621">
        <v>2</v>
      </c>
      <c r="C911" s="622">
        <v>1</v>
      </c>
      <c r="D911" s="623" t="s">
        <v>524</v>
      </c>
      <c r="E911" s="623" t="s">
        <v>276</v>
      </c>
      <c r="F911" s="537">
        <v>3347.96</v>
      </c>
      <c r="G911" s="622">
        <v>54</v>
      </c>
      <c r="H911" s="622">
        <v>5</v>
      </c>
      <c r="I911" s="561">
        <v>0.90972222222222221</v>
      </c>
      <c r="J911" s="561">
        <v>0.90972222222222221</v>
      </c>
      <c r="K911" s="477">
        <v>0.91666666666666663</v>
      </c>
      <c r="L911" s="565">
        <f t="shared" si="825"/>
        <v>6.9444444444444198E-3</v>
      </c>
      <c r="M911" s="477">
        <v>0.9375</v>
      </c>
      <c r="N911" s="565">
        <f t="shared" si="826"/>
        <v>2.083333333333337E-2</v>
      </c>
      <c r="O911" s="477">
        <v>0.99305555555555547</v>
      </c>
      <c r="P911" s="565">
        <f t="shared" si="827"/>
        <v>5.5555555555555469E-2</v>
      </c>
      <c r="Q911" s="477">
        <v>0.99652777777777779</v>
      </c>
      <c r="R911" s="477">
        <v>1.0381944444444444</v>
      </c>
      <c r="S911" s="9">
        <f t="shared" si="828"/>
        <v>4.166666666666663E-2</v>
      </c>
      <c r="T911" s="477">
        <v>0.99652777777777779</v>
      </c>
      <c r="U911" s="477">
        <v>1.0381944444444444</v>
      </c>
      <c r="V911" s="9">
        <f t="shared" si="829"/>
        <v>4.166666666666663E-2</v>
      </c>
      <c r="W911" s="477">
        <v>1.175</v>
      </c>
      <c r="X911" s="9">
        <f t="shared" si="806"/>
        <v>0.13680555555555562</v>
      </c>
      <c r="Y911" s="477">
        <v>1.0208333333333333</v>
      </c>
      <c r="Z911" s="155">
        <f t="shared" si="761"/>
        <v>-0.15416666666666679</v>
      </c>
      <c r="AA911" s="477">
        <v>1.2465277777777779</v>
      </c>
      <c r="AB911" s="565">
        <f t="shared" si="812"/>
        <v>0.22569444444444464</v>
      </c>
      <c r="AC911" s="477">
        <v>1.2465277777777779</v>
      </c>
      <c r="AD911" s="477">
        <v>1.2465277777777779</v>
      </c>
      <c r="AE911" s="9">
        <f t="shared" si="830"/>
        <v>0</v>
      </c>
      <c r="AF911" s="477">
        <v>1.2534722222222221</v>
      </c>
      <c r="AG911" s="477">
        <v>1.2569444444444444</v>
      </c>
      <c r="AH911" s="9">
        <f t="shared" si="831"/>
        <v>3.4722222222223209E-3</v>
      </c>
      <c r="AI911" s="154">
        <f t="shared" si="711"/>
        <v>0</v>
      </c>
      <c r="AJ911" s="154">
        <f t="shared" si="712"/>
        <v>5</v>
      </c>
      <c r="AK911" s="477">
        <v>1.2569444444444444</v>
      </c>
      <c r="AL911" s="477">
        <v>1.2638888888888888</v>
      </c>
      <c r="AM911" s="9">
        <f t="shared" si="820"/>
        <v>6.9444444444444198E-3</v>
      </c>
      <c r="AN911" s="568">
        <f t="shared" si="832"/>
        <v>0.35416666666666663</v>
      </c>
      <c r="AO911" s="10">
        <f t="shared" si="813"/>
        <v>8</v>
      </c>
      <c r="AP911" s="10">
        <f t="shared" si="814"/>
        <v>30</v>
      </c>
      <c r="AQ911" s="565">
        <f t="shared" ref="AQ911:AQ974" si="842">AB911-(AT911+AU911+AV911+AY911+BB911+BE911+BH911)</f>
        <v>0</v>
      </c>
      <c r="AR911" s="10">
        <f t="shared" si="833"/>
        <v>0</v>
      </c>
      <c r="AS911" s="10">
        <f t="shared" si="834"/>
        <v>0</v>
      </c>
      <c r="AT911" s="561">
        <v>0</v>
      </c>
      <c r="AU911" s="561">
        <v>0</v>
      </c>
      <c r="AV911" s="561">
        <v>0</v>
      </c>
      <c r="AW911" s="546">
        <f t="shared" si="835"/>
        <v>0</v>
      </c>
      <c r="AX911" s="546">
        <f t="shared" si="766"/>
        <v>0</v>
      </c>
      <c r="AY911" s="561">
        <v>0.22152777777777777</v>
      </c>
      <c r="AZ911" s="546">
        <f t="shared" si="823"/>
        <v>5</v>
      </c>
      <c r="BA911" s="546">
        <f t="shared" si="824"/>
        <v>19</v>
      </c>
      <c r="BB911" s="561">
        <f>BB909</f>
        <v>0</v>
      </c>
      <c r="BC911" s="546">
        <f t="shared" si="836"/>
        <v>0</v>
      </c>
      <c r="BD911" s="546">
        <f t="shared" si="837"/>
        <v>0</v>
      </c>
      <c r="BE911" s="561">
        <v>0</v>
      </c>
      <c r="BF911" s="546">
        <f t="shared" si="840"/>
        <v>0</v>
      </c>
      <c r="BG911" s="546">
        <f t="shared" si="841"/>
        <v>0</v>
      </c>
      <c r="BH911" s="561">
        <v>4.1666666666666666E-3</v>
      </c>
      <c r="BI911" s="637">
        <f t="shared" si="838"/>
        <v>0</v>
      </c>
      <c r="BJ911" s="637">
        <f t="shared" si="839"/>
        <v>6</v>
      </c>
      <c r="BK911" s="642">
        <f t="shared" si="819"/>
        <v>61.999259259259262</v>
      </c>
    </row>
    <row r="912" spans="1:63" x14ac:dyDescent="0.25">
      <c r="A912" s="620">
        <v>40953</v>
      </c>
      <c r="B912" s="621">
        <v>2</v>
      </c>
      <c r="C912" s="622">
        <v>1</v>
      </c>
      <c r="D912" s="623" t="s">
        <v>309</v>
      </c>
      <c r="E912" s="623" t="s">
        <v>265</v>
      </c>
      <c r="F912" s="537">
        <v>3556.12</v>
      </c>
      <c r="G912" s="622">
        <v>58</v>
      </c>
      <c r="H912" s="622">
        <v>1</v>
      </c>
      <c r="I912" s="561">
        <v>0.16319444444444445</v>
      </c>
      <c r="J912" s="561">
        <v>0.16319444444444445</v>
      </c>
      <c r="K912" s="477">
        <v>0.16666666666666666</v>
      </c>
      <c r="L912" s="565">
        <f t="shared" si="825"/>
        <v>3.4722222222222099E-3</v>
      </c>
      <c r="M912" s="477">
        <v>0.18055555555555555</v>
      </c>
      <c r="N912" s="565">
        <f t="shared" si="826"/>
        <v>1.3888888888888895E-2</v>
      </c>
      <c r="O912" s="477">
        <v>0.20833333333333334</v>
      </c>
      <c r="P912" s="565">
        <f t="shared" si="827"/>
        <v>2.777777777777779E-2</v>
      </c>
      <c r="Q912" s="477">
        <v>0.21180555555555555</v>
      </c>
      <c r="R912" s="477">
        <v>0.23263888888888887</v>
      </c>
      <c r="S912" s="9">
        <f t="shared" ref="S912:S917" si="843">R912-Q912</f>
        <v>2.0833333333333315E-2</v>
      </c>
      <c r="T912" s="477">
        <v>0.21180555555555555</v>
      </c>
      <c r="U912" s="477">
        <v>0.23263888888888887</v>
      </c>
      <c r="V912" s="9">
        <f t="shared" ref="V912:V917" si="844">U912-T912</f>
        <v>2.0833333333333315E-2</v>
      </c>
      <c r="W912" s="477">
        <v>0.26180555555555557</v>
      </c>
      <c r="X912" s="9">
        <f t="shared" si="806"/>
        <v>2.9166666666666702E-2</v>
      </c>
      <c r="Y912" s="477">
        <v>0.26250000000000001</v>
      </c>
      <c r="Z912" s="155">
        <f t="shared" si="761"/>
        <v>6.9444444444444198E-4</v>
      </c>
      <c r="AA912" s="477">
        <v>0.64722222222222225</v>
      </c>
      <c r="AB912" s="565">
        <f t="shared" si="812"/>
        <v>0.38472222222222224</v>
      </c>
      <c r="AC912" s="477">
        <v>0.64722222222222225</v>
      </c>
      <c r="AD912" s="477">
        <v>0.64722222222222225</v>
      </c>
      <c r="AE912" s="9">
        <f t="shared" ref="AE912:AE917" si="845">AD912-AC912</f>
        <v>0</v>
      </c>
      <c r="AF912" s="477">
        <v>0.65277777777777779</v>
      </c>
      <c r="AG912" s="477">
        <v>0.65625</v>
      </c>
      <c r="AH912" s="9">
        <f t="shared" si="831"/>
        <v>3.4722222222222099E-3</v>
      </c>
      <c r="AI912" s="154">
        <f t="shared" si="711"/>
        <v>0</v>
      </c>
      <c r="AJ912" s="154">
        <f t="shared" si="712"/>
        <v>5</v>
      </c>
      <c r="AK912" s="477">
        <v>0.65625</v>
      </c>
      <c r="AL912" s="477">
        <v>0.65972222222222221</v>
      </c>
      <c r="AM912" s="9">
        <f t="shared" si="820"/>
        <v>3.4722222222222099E-3</v>
      </c>
      <c r="AN912" s="568">
        <f t="shared" si="832"/>
        <v>0.49652777777777779</v>
      </c>
      <c r="AO912" s="10">
        <f t="shared" si="813"/>
        <v>11</v>
      </c>
      <c r="AP912" s="10">
        <f t="shared" si="814"/>
        <v>55</v>
      </c>
      <c r="AQ912" s="565">
        <f t="shared" si="842"/>
        <v>0.10138888888888892</v>
      </c>
      <c r="AR912" s="10">
        <f t="shared" ref="AR912:AR917" si="846">HOUR(AQ912)</f>
        <v>2</v>
      </c>
      <c r="AS912" s="10">
        <f t="shared" ref="AS912:AS917" si="847">MINUTE(AQ912)</f>
        <v>26</v>
      </c>
      <c r="AT912" s="561">
        <v>0</v>
      </c>
      <c r="AU912" s="561">
        <v>8.7500000000000008E-2</v>
      </c>
      <c r="AV912" s="561">
        <v>0</v>
      </c>
      <c r="AW912" s="546">
        <f t="shared" si="835"/>
        <v>0</v>
      </c>
      <c r="AX912" s="546">
        <f t="shared" si="766"/>
        <v>0</v>
      </c>
      <c r="AY912" s="561">
        <v>1.4583333333333332E-2</v>
      </c>
      <c r="AZ912" s="546">
        <f t="shared" si="823"/>
        <v>0</v>
      </c>
      <c r="BA912" s="546">
        <f t="shared" si="824"/>
        <v>21</v>
      </c>
      <c r="BB912" s="561">
        <v>0</v>
      </c>
      <c r="BC912" s="546">
        <f t="shared" ref="BC912:BC918" si="848">HOUR(BB912)</f>
        <v>0</v>
      </c>
      <c r="BD912" s="546">
        <f t="shared" ref="BD912:BD918" si="849">MINUTE(BB912)</f>
        <v>0</v>
      </c>
      <c r="BE912" s="561">
        <v>0.18124999999999999</v>
      </c>
      <c r="BF912" s="546">
        <f t="shared" si="840"/>
        <v>4</v>
      </c>
      <c r="BG912" s="546">
        <f t="shared" si="841"/>
        <v>21</v>
      </c>
      <c r="BH912" s="561">
        <v>0</v>
      </c>
      <c r="BI912" s="637">
        <f t="shared" si="838"/>
        <v>0</v>
      </c>
      <c r="BJ912" s="637">
        <f t="shared" si="839"/>
        <v>0</v>
      </c>
      <c r="BK912" s="642">
        <f t="shared" si="819"/>
        <v>61.312413793103445</v>
      </c>
    </row>
    <row r="913" spans="1:63" x14ac:dyDescent="0.25">
      <c r="A913" s="620">
        <v>40953</v>
      </c>
      <c r="B913" s="621">
        <v>2</v>
      </c>
      <c r="C913" s="622">
        <v>22</v>
      </c>
      <c r="D913" s="623" t="s">
        <v>33</v>
      </c>
      <c r="E913" s="623" t="s">
        <v>236</v>
      </c>
      <c r="F913" s="537">
        <v>3771.93</v>
      </c>
      <c r="G913" s="622">
        <v>59</v>
      </c>
      <c r="H913" s="622">
        <v>0</v>
      </c>
      <c r="I913" s="561">
        <v>0.77083333333333337</v>
      </c>
      <c r="J913" s="561">
        <v>0.77083333333333337</v>
      </c>
      <c r="K913" s="477">
        <v>0.77430555555555547</v>
      </c>
      <c r="L913" s="565">
        <f t="shared" si="825"/>
        <v>3.4722222222220989E-3</v>
      </c>
      <c r="M913" s="477">
        <v>0.78472222222222221</v>
      </c>
      <c r="N913" s="565">
        <f t="shared" si="826"/>
        <v>1.0416666666666741E-2</v>
      </c>
      <c r="O913" s="477">
        <v>0.80902777777777779</v>
      </c>
      <c r="P913" s="565">
        <f t="shared" si="827"/>
        <v>2.430555555555558E-2</v>
      </c>
      <c r="Q913" s="477">
        <v>0.8125</v>
      </c>
      <c r="R913" s="477">
        <v>0.83333333333333337</v>
      </c>
      <c r="S913" s="9">
        <f t="shared" si="843"/>
        <v>2.083333333333337E-2</v>
      </c>
      <c r="T913" s="477">
        <v>0.8125</v>
      </c>
      <c r="U913" s="477">
        <v>0.83333333333333337</v>
      </c>
      <c r="V913" s="9">
        <f t="shared" si="844"/>
        <v>2.083333333333337E-2</v>
      </c>
      <c r="W913" s="477">
        <v>0.83888888888888891</v>
      </c>
      <c r="X913" s="9">
        <f t="shared" si="806"/>
        <v>5.5555555555555358E-3</v>
      </c>
      <c r="Y913" s="477">
        <v>0.84097222222222223</v>
      </c>
      <c r="Z913" s="155">
        <f t="shared" si="761"/>
        <v>2.0833333333333259E-3</v>
      </c>
      <c r="AA913" s="477">
        <v>0.89236111111111116</v>
      </c>
      <c r="AB913" s="565">
        <f t="shared" si="812"/>
        <v>5.1388888888888928E-2</v>
      </c>
      <c r="AC913" s="477">
        <v>0.89236111111111116</v>
      </c>
      <c r="AD913" s="477">
        <v>0.89236111111111116</v>
      </c>
      <c r="AE913" s="9">
        <f t="shared" si="845"/>
        <v>0</v>
      </c>
      <c r="AF913" s="477">
        <v>0.89930555555555547</v>
      </c>
      <c r="AG913" s="477">
        <v>0.90277777777777779</v>
      </c>
      <c r="AH913" s="9">
        <f t="shared" si="831"/>
        <v>3.4722222222223209E-3</v>
      </c>
      <c r="AI913" s="154">
        <f t="shared" si="711"/>
        <v>0</v>
      </c>
      <c r="AJ913" s="154">
        <f t="shared" si="712"/>
        <v>5</v>
      </c>
      <c r="AK913" s="477">
        <v>0.90277777777777779</v>
      </c>
      <c r="AL913" s="477">
        <v>0.90625</v>
      </c>
      <c r="AM913" s="9">
        <f t="shared" si="820"/>
        <v>3.4722222222222099E-3</v>
      </c>
      <c r="AN913" s="568">
        <f t="shared" si="832"/>
        <v>0.13541666666666663</v>
      </c>
      <c r="AO913" s="10">
        <f t="shared" si="813"/>
        <v>3</v>
      </c>
      <c r="AP913" s="10">
        <f t="shared" si="814"/>
        <v>15</v>
      </c>
      <c r="AQ913" s="565">
        <f t="shared" si="842"/>
        <v>4.0972222222222264E-2</v>
      </c>
      <c r="AR913" s="10">
        <f t="shared" si="846"/>
        <v>0</v>
      </c>
      <c r="AS913" s="10">
        <f t="shared" si="847"/>
        <v>59</v>
      </c>
      <c r="AT913" s="561">
        <v>0</v>
      </c>
      <c r="AU913" s="561">
        <v>0</v>
      </c>
      <c r="AV913" s="561">
        <v>0</v>
      </c>
      <c r="AW913" s="546">
        <f t="shared" si="835"/>
        <v>0</v>
      </c>
      <c r="AX913" s="546">
        <f t="shared" si="766"/>
        <v>0</v>
      </c>
      <c r="AY913" s="561">
        <v>0</v>
      </c>
      <c r="AZ913" s="546">
        <f t="shared" si="823"/>
        <v>0</v>
      </c>
      <c r="BA913" s="546">
        <f t="shared" si="824"/>
        <v>0</v>
      </c>
      <c r="BB913" s="561">
        <v>0</v>
      </c>
      <c r="BC913" s="546">
        <f t="shared" si="848"/>
        <v>0</v>
      </c>
      <c r="BD913" s="546">
        <f t="shared" si="849"/>
        <v>0</v>
      </c>
      <c r="BE913" s="561">
        <v>1.0416666666666666E-2</v>
      </c>
      <c r="BF913" s="546">
        <f t="shared" si="840"/>
        <v>0</v>
      </c>
      <c r="BG913" s="546">
        <f t="shared" si="841"/>
        <v>15</v>
      </c>
      <c r="BH913" s="561">
        <v>0</v>
      </c>
      <c r="BI913" s="637">
        <f>HOUR(BH913)</f>
        <v>0</v>
      </c>
      <c r="BJ913" s="637">
        <f>MINUTE(BH913)</f>
        <v>0</v>
      </c>
      <c r="BK913" s="642">
        <f t="shared" si="819"/>
        <v>63.931016949152543</v>
      </c>
    </row>
    <row r="914" spans="1:63" x14ac:dyDescent="0.25">
      <c r="A914" s="620">
        <v>40953</v>
      </c>
      <c r="B914" s="621">
        <v>2</v>
      </c>
      <c r="C914" s="622">
        <v>6</v>
      </c>
      <c r="D914" s="623" t="s">
        <v>243</v>
      </c>
      <c r="E914" s="623" t="s">
        <v>654</v>
      </c>
      <c r="F914" s="537">
        <v>3670.65</v>
      </c>
      <c r="G914" s="622">
        <v>59</v>
      </c>
      <c r="H914" s="622">
        <v>0</v>
      </c>
      <c r="I914" s="561">
        <v>0.85416666666666663</v>
      </c>
      <c r="J914" s="561">
        <v>0.85416666666666663</v>
      </c>
      <c r="K914" s="477">
        <v>0.85763888888888884</v>
      </c>
      <c r="L914" s="565">
        <f t="shared" si="825"/>
        <v>3.4722222222222099E-3</v>
      </c>
      <c r="M914" s="477">
        <v>0.86805555555555547</v>
      </c>
      <c r="N914" s="565">
        <f t="shared" si="826"/>
        <v>1.041666666666663E-2</v>
      </c>
      <c r="O914" s="477">
        <v>0.89236111111111116</v>
      </c>
      <c r="P914" s="565">
        <f t="shared" si="827"/>
        <v>2.4305555555555691E-2</v>
      </c>
      <c r="Q914" s="477">
        <v>0.89583333333333337</v>
      </c>
      <c r="R914" s="477">
        <v>0.92013888888888884</v>
      </c>
      <c r="S914" s="9">
        <f t="shared" si="843"/>
        <v>2.4305555555555469E-2</v>
      </c>
      <c r="T914" s="477">
        <v>0.89583333333333337</v>
      </c>
      <c r="U914" s="477">
        <v>0.92013888888888884</v>
      </c>
      <c r="V914" s="9">
        <f t="shared" si="844"/>
        <v>2.4305555555555469E-2</v>
      </c>
      <c r="W914" s="477">
        <v>0.92222222222222217</v>
      </c>
      <c r="X914" s="9">
        <f t="shared" si="806"/>
        <v>2.0833333333333259E-3</v>
      </c>
      <c r="Y914" s="477">
        <v>0.92361111111111116</v>
      </c>
      <c r="Z914" s="155">
        <f t="shared" si="761"/>
        <v>1.388888888888995E-3</v>
      </c>
      <c r="AA914" s="477">
        <v>1.0055555555555555</v>
      </c>
      <c r="AB914" s="565">
        <f t="shared" si="812"/>
        <v>8.1944444444444375E-2</v>
      </c>
      <c r="AC914" s="477">
        <v>1.0055555555555555</v>
      </c>
      <c r="AD914" s="477">
        <v>1.0055555555555555</v>
      </c>
      <c r="AE914" s="9">
        <f t="shared" si="845"/>
        <v>0</v>
      </c>
      <c r="AF914" s="477">
        <v>1.0138888888888888</v>
      </c>
      <c r="AG914" s="477">
        <v>1.0173611111111112</v>
      </c>
      <c r="AH914" s="9">
        <f t="shared" si="831"/>
        <v>3.4722222222223209E-3</v>
      </c>
      <c r="AI914" s="154">
        <f t="shared" si="711"/>
        <v>0</v>
      </c>
      <c r="AJ914" s="154">
        <f t="shared" si="712"/>
        <v>5</v>
      </c>
      <c r="AK914" s="477">
        <v>1.0173611111111112</v>
      </c>
      <c r="AL914" s="477">
        <v>1.0208333333333333</v>
      </c>
      <c r="AM914" s="9">
        <f t="shared" si="820"/>
        <v>3.4722222222220989E-3</v>
      </c>
      <c r="AN914" s="568">
        <f t="shared" si="832"/>
        <v>0.16666666666666663</v>
      </c>
      <c r="AO914" s="10">
        <f t="shared" si="813"/>
        <v>4</v>
      </c>
      <c r="AP914" s="10">
        <f t="shared" si="814"/>
        <v>0</v>
      </c>
      <c r="AQ914" s="565">
        <f t="shared" si="842"/>
        <v>5.7638888888888823E-2</v>
      </c>
      <c r="AR914" s="10">
        <f t="shared" si="846"/>
        <v>1</v>
      </c>
      <c r="AS914" s="10">
        <f t="shared" si="847"/>
        <v>23</v>
      </c>
      <c r="AT914" s="561">
        <v>0</v>
      </c>
      <c r="AU914" s="561">
        <v>4.8611111111111112E-3</v>
      </c>
      <c r="AV914" s="561">
        <v>0</v>
      </c>
      <c r="AW914" s="546">
        <f t="shared" si="835"/>
        <v>0</v>
      </c>
      <c r="AX914" s="546">
        <f t="shared" si="766"/>
        <v>0</v>
      </c>
      <c r="AY914" s="561">
        <v>0</v>
      </c>
      <c r="AZ914" s="546">
        <f t="shared" si="823"/>
        <v>0</v>
      </c>
      <c r="BA914" s="546">
        <f t="shared" si="824"/>
        <v>0</v>
      </c>
      <c r="BB914" s="561">
        <v>0</v>
      </c>
      <c r="BC914" s="546">
        <f t="shared" si="848"/>
        <v>0</v>
      </c>
      <c r="BD914" s="546">
        <f t="shared" si="849"/>
        <v>0</v>
      </c>
      <c r="BE914" s="561">
        <v>1.0416666666666666E-2</v>
      </c>
      <c r="BF914" s="546">
        <f t="shared" si="840"/>
        <v>0</v>
      </c>
      <c r="BG914" s="546">
        <f t="shared" si="841"/>
        <v>15</v>
      </c>
      <c r="BH914" s="561">
        <v>9.0277777777777787E-3</v>
      </c>
      <c r="BI914" s="637">
        <f>HOUR(BH914)</f>
        <v>0</v>
      </c>
      <c r="BJ914" s="637">
        <f>MINUTE(BH914)</f>
        <v>13</v>
      </c>
      <c r="BK914" s="642">
        <f t="shared" si="819"/>
        <v>62.214406779661019</v>
      </c>
    </row>
    <row r="915" spans="1:63" ht="30" x14ac:dyDescent="0.25">
      <c r="A915" s="620">
        <v>40953</v>
      </c>
      <c r="B915" s="621">
        <v>2</v>
      </c>
      <c r="C915" s="622">
        <v>23</v>
      </c>
      <c r="D915" s="623" t="s">
        <v>33</v>
      </c>
      <c r="E915" s="623" t="s">
        <v>511</v>
      </c>
      <c r="F915" s="537">
        <v>3798.09</v>
      </c>
      <c r="G915" s="622">
        <v>59</v>
      </c>
      <c r="H915" s="622">
        <v>0</v>
      </c>
      <c r="I915" s="561">
        <v>0.9375</v>
      </c>
      <c r="J915" s="561">
        <v>0.9375</v>
      </c>
      <c r="K915" s="477">
        <v>0.94097222222222221</v>
      </c>
      <c r="L915" s="565">
        <f t="shared" si="825"/>
        <v>3.4722222222222099E-3</v>
      </c>
      <c r="M915" s="477">
        <v>0.94791666666666663</v>
      </c>
      <c r="N915" s="565">
        <f t="shared" si="826"/>
        <v>6.9444444444444198E-3</v>
      </c>
      <c r="O915" s="477">
        <v>1.0277777777777779</v>
      </c>
      <c r="P915" s="565">
        <f t="shared" si="827"/>
        <v>7.9861111111111271E-2</v>
      </c>
      <c r="Q915" s="477">
        <v>3.125E-2</v>
      </c>
      <c r="R915" s="477">
        <v>1.1145833333333333</v>
      </c>
      <c r="S915" s="9">
        <f t="shared" si="843"/>
        <v>1.0833333333333333</v>
      </c>
      <c r="T915" s="477">
        <v>3.125E-2</v>
      </c>
      <c r="U915" s="477">
        <v>1.1145833333333333</v>
      </c>
      <c r="V915" s="9">
        <f t="shared" si="844"/>
        <v>1.0833333333333333</v>
      </c>
      <c r="W915" s="477">
        <v>1.0902777777777779</v>
      </c>
      <c r="X915" s="9">
        <f t="shared" si="806"/>
        <v>-2.4305555555555358E-2</v>
      </c>
      <c r="Y915" s="477">
        <v>1.0909722222222222</v>
      </c>
      <c r="Z915" s="155">
        <f t="shared" si="761"/>
        <v>6.9444444444433095E-4</v>
      </c>
      <c r="AA915" s="477">
        <v>1.1763888888888889</v>
      </c>
      <c r="AB915" s="565">
        <f t="shared" si="812"/>
        <v>8.5416666666666696E-2</v>
      </c>
      <c r="AC915" s="477">
        <v>1.1763888888888889</v>
      </c>
      <c r="AD915" s="477">
        <v>1.1763888888888889</v>
      </c>
      <c r="AE915" s="9">
        <f t="shared" si="845"/>
        <v>0</v>
      </c>
      <c r="AF915" s="477">
        <v>1.1840277777777779</v>
      </c>
      <c r="AG915" s="477">
        <v>1.1875</v>
      </c>
      <c r="AH915" s="9">
        <f t="shared" si="831"/>
        <v>3.4722222222220989E-3</v>
      </c>
      <c r="AI915" s="154">
        <f t="shared" si="711"/>
        <v>0</v>
      </c>
      <c r="AJ915" s="154">
        <f t="shared" si="712"/>
        <v>5</v>
      </c>
      <c r="AK915" s="477">
        <v>1.1875</v>
      </c>
      <c r="AL915" s="477">
        <v>1.1909722222222221</v>
      </c>
      <c r="AM915" s="9">
        <f t="shared" si="820"/>
        <v>3.4722222222220989E-3</v>
      </c>
      <c r="AN915" s="568">
        <f t="shared" si="832"/>
        <v>0.2534722222222221</v>
      </c>
      <c r="AO915" s="10">
        <f t="shared" si="813"/>
        <v>6</v>
      </c>
      <c r="AP915" s="10">
        <f t="shared" si="814"/>
        <v>5</v>
      </c>
      <c r="AQ915" s="565">
        <f t="shared" si="842"/>
        <v>4.861111111111114E-2</v>
      </c>
      <c r="AR915" s="10">
        <f t="shared" si="846"/>
        <v>1</v>
      </c>
      <c r="AS915" s="10">
        <f t="shared" si="847"/>
        <v>10</v>
      </c>
      <c r="AT915" s="561">
        <v>0</v>
      </c>
      <c r="AU915" s="561">
        <v>0</v>
      </c>
      <c r="AV915" s="561">
        <v>0</v>
      </c>
      <c r="AW915" s="546">
        <f t="shared" si="835"/>
        <v>0</v>
      </c>
      <c r="AX915" s="546">
        <f t="shared" si="766"/>
        <v>0</v>
      </c>
      <c r="AY915" s="561">
        <v>0</v>
      </c>
      <c r="AZ915" s="546">
        <f t="shared" si="823"/>
        <v>0</v>
      </c>
      <c r="BA915" s="546">
        <f t="shared" si="824"/>
        <v>0</v>
      </c>
      <c r="BB915" s="561">
        <v>0</v>
      </c>
      <c r="BC915" s="546">
        <f t="shared" si="848"/>
        <v>0</v>
      </c>
      <c r="BD915" s="546">
        <f t="shared" si="849"/>
        <v>0</v>
      </c>
      <c r="BE915" s="561">
        <v>3.6805555555555557E-2</v>
      </c>
      <c r="BF915" s="546">
        <f t="shared" si="840"/>
        <v>0</v>
      </c>
      <c r="BG915" s="546">
        <f t="shared" si="841"/>
        <v>53</v>
      </c>
      <c r="BH915" s="561">
        <v>0</v>
      </c>
      <c r="BI915" s="637">
        <f>HOUR(BH915)</f>
        <v>0</v>
      </c>
      <c r="BJ915" s="637">
        <f>MINUTE(BH915)</f>
        <v>0</v>
      </c>
      <c r="BK915" s="642">
        <f t="shared" si="819"/>
        <v>64.374406779661015</v>
      </c>
    </row>
    <row r="916" spans="1:63" x14ac:dyDescent="0.25">
      <c r="A916" s="620">
        <v>40954</v>
      </c>
      <c r="B916" s="621">
        <v>2</v>
      </c>
      <c r="C916" s="622">
        <v>5</v>
      </c>
      <c r="D916" s="623" t="s">
        <v>309</v>
      </c>
      <c r="E916" s="623" t="s">
        <v>265</v>
      </c>
      <c r="F916" s="537">
        <v>3363.37</v>
      </c>
      <c r="G916" s="622">
        <v>53</v>
      </c>
      <c r="H916" s="622">
        <v>3</v>
      </c>
      <c r="I916" s="561">
        <v>2.7777777777777776E-2</v>
      </c>
      <c r="J916" s="561">
        <v>2.7777777777777776E-2</v>
      </c>
      <c r="K916" s="477">
        <v>3.125E-2</v>
      </c>
      <c r="L916" s="565">
        <f t="shared" si="825"/>
        <v>3.4722222222222238E-3</v>
      </c>
      <c r="M916" s="477">
        <v>3.4722222222222224E-2</v>
      </c>
      <c r="N916" s="565">
        <f t="shared" si="826"/>
        <v>3.4722222222222238E-3</v>
      </c>
      <c r="O916" s="477">
        <v>6.9444444444444434E-2</v>
      </c>
      <c r="P916" s="565">
        <f t="shared" si="827"/>
        <v>3.472222222222221E-2</v>
      </c>
      <c r="Q916" s="477">
        <v>7.2916666666666671E-2</v>
      </c>
      <c r="R916" s="477">
        <v>9.375E-2</v>
      </c>
      <c r="S916" s="9">
        <f t="shared" si="843"/>
        <v>2.0833333333333329E-2</v>
      </c>
      <c r="T916" s="477">
        <v>7.2916666666666671E-2</v>
      </c>
      <c r="U916" s="477">
        <v>9.375E-2</v>
      </c>
      <c r="V916" s="9">
        <f t="shared" si="844"/>
        <v>2.0833333333333329E-2</v>
      </c>
      <c r="W916" s="477">
        <v>9.375E-2</v>
      </c>
      <c r="X916" s="9">
        <f t="shared" si="806"/>
        <v>0</v>
      </c>
      <c r="Y916" s="477">
        <v>9.375E-2</v>
      </c>
      <c r="Z916" s="155">
        <f t="shared" ref="Z916:Z979" si="850">Y916-W916</f>
        <v>0</v>
      </c>
      <c r="AA916" s="477">
        <v>0.29166666666666669</v>
      </c>
      <c r="AB916" s="565">
        <f t="shared" si="812"/>
        <v>0.19791666666666669</v>
      </c>
      <c r="AC916" s="477">
        <v>0.29166666666666669</v>
      </c>
      <c r="AD916" s="477">
        <v>0.29166666666666669</v>
      </c>
      <c r="AE916" s="9">
        <f t="shared" si="845"/>
        <v>0</v>
      </c>
      <c r="AF916" s="477">
        <v>0.30208333333333331</v>
      </c>
      <c r="AG916" s="477">
        <v>0.30555555555555552</v>
      </c>
      <c r="AH916" s="9">
        <f t="shared" si="831"/>
        <v>3.4722222222222099E-3</v>
      </c>
      <c r="AI916" s="154">
        <f t="shared" si="711"/>
        <v>0</v>
      </c>
      <c r="AJ916" s="154">
        <f t="shared" si="712"/>
        <v>5</v>
      </c>
      <c r="AK916" s="477">
        <v>0.30555555555555552</v>
      </c>
      <c r="AL916" s="477">
        <v>0.3125</v>
      </c>
      <c r="AM916" s="9">
        <f t="shared" si="820"/>
        <v>6.9444444444444753E-3</v>
      </c>
      <c r="AN916" s="568">
        <f t="shared" si="832"/>
        <v>0.28472222222222221</v>
      </c>
      <c r="AO916" s="10">
        <f t="shared" si="813"/>
        <v>6</v>
      </c>
      <c r="AP916" s="10">
        <f t="shared" si="814"/>
        <v>50</v>
      </c>
      <c r="AQ916" s="565">
        <f t="shared" si="842"/>
        <v>0</v>
      </c>
      <c r="AR916" s="10">
        <f t="shared" si="846"/>
        <v>0</v>
      </c>
      <c r="AS916" s="10">
        <f t="shared" si="847"/>
        <v>0</v>
      </c>
      <c r="AT916" s="561">
        <v>0</v>
      </c>
      <c r="AU916" s="561">
        <v>0</v>
      </c>
      <c r="AV916" s="561">
        <v>0</v>
      </c>
      <c r="AW916" s="546">
        <f>HOUR(AV916)</f>
        <v>0</v>
      </c>
      <c r="AX916" s="546">
        <f t="shared" si="766"/>
        <v>0</v>
      </c>
      <c r="AY916" s="561">
        <v>0.19791666666666666</v>
      </c>
      <c r="AZ916" s="546">
        <f t="shared" si="823"/>
        <v>4</v>
      </c>
      <c r="BA916" s="546">
        <f t="shared" si="824"/>
        <v>45</v>
      </c>
      <c r="BB916" s="561">
        <v>0</v>
      </c>
      <c r="BC916" s="546">
        <f t="shared" si="848"/>
        <v>0</v>
      </c>
      <c r="BD916" s="546">
        <f t="shared" si="849"/>
        <v>0</v>
      </c>
      <c r="BE916" s="561">
        <v>0</v>
      </c>
      <c r="BF916" s="546">
        <f t="shared" si="840"/>
        <v>0</v>
      </c>
      <c r="BG916" s="546">
        <f t="shared" si="841"/>
        <v>0</v>
      </c>
      <c r="BH916" s="561">
        <v>0</v>
      </c>
      <c r="BI916" s="637">
        <f>HOUR(BH916)</f>
        <v>0</v>
      </c>
      <c r="BJ916" s="637">
        <f>MINUTE(BH916)</f>
        <v>0</v>
      </c>
      <c r="BK916" s="642">
        <f t="shared" si="819"/>
        <v>63.459811320754717</v>
      </c>
    </row>
    <row r="917" spans="1:63" x14ac:dyDescent="0.25">
      <c r="A917" s="620">
        <v>40954</v>
      </c>
      <c r="B917" s="621">
        <v>2</v>
      </c>
      <c r="C917" s="622">
        <v>1</v>
      </c>
      <c r="D917" s="623" t="s">
        <v>226</v>
      </c>
      <c r="E917" s="623" t="s">
        <v>225</v>
      </c>
      <c r="F917" s="537">
        <v>3595.59</v>
      </c>
      <c r="G917" s="622">
        <v>58</v>
      </c>
      <c r="H917" s="622">
        <v>1</v>
      </c>
      <c r="I917" s="561">
        <v>5.2083333333333336E-2</v>
      </c>
      <c r="J917" s="561">
        <v>5.2083333333333336E-2</v>
      </c>
      <c r="K917" s="477">
        <v>5.5555555555555552E-2</v>
      </c>
      <c r="L917" s="565">
        <f t="shared" si="825"/>
        <v>3.4722222222222168E-3</v>
      </c>
      <c r="M917" s="477">
        <v>6.5972222222222224E-2</v>
      </c>
      <c r="N917" s="565">
        <f t="shared" si="826"/>
        <v>1.0416666666666671E-2</v>
      </c>
      <c r="O917" s="477">
        <v>8.3333333333333329E-2</v>
      </c>
      <c r="P917" s="565">
        <f t="shared" si="827"/>
        <v>1.7361111111111105E-2</v>
      </c>
      <c r="Q917" s="477">
        <v>8.3333333333333329E-2</v>
      </c>
      <c r="R917" s="477">
        <v>0.13541666666666666</v>
      </c>
      <c r="S917" s="9">
        <f t="shared" si="843"/>
        <v>5.2083333333333329E-2</v>
      </c>
      <c r="T917" s="477">
        <v>8.3333333333333329E-2</v>
      </c>
      <c r="U917" s="477">
        <v>0.13541666666666666</v>
      </c>
      <c r="V917" s="9">
        <f t="shared" si="844"/>
        <v>5.2083333333333329E-2</v>
      </c>
      <c r="W917" s="477">
        <v>0.14027777777777778</v>
      </c>
      <c r="X917" s="9">
        <f t="shared" si="806"/>
        <v>4.8611111111111216E-3</v>
      </c>
      <c r="Y917" s="477">
        <v>0.14097222222222222</v>
      </c>
      <c r="Z917" s="155">
        <f t="shared" si="850"/>
        <v>6.9444444444444198E-4</v>
      </c>
      <c r="AA917" s="477">
        <v>0.21458333333333335</v>
      </c>
      <c r="AB917" s="565">
        <f t="shared" si="812"/>
        <v>7.3611111111111127E-2</v>
      </c>
      <c r="AC917" s="477">
        <v>0.21458333333333335</v>
      </c>
      <c r="AD917" s="477">
        <v>0.21458333333333335</v>
      </c>
      <c r="AE917" s="9">
        <f t="shared" si="845"/>
        <v>0</v>
      </c>
      <c r="AF917" s="477">
        <v>0.22222222222222221</v>
      </c>
      <c r="AG917" s="477">
        <v>0.22569444444444445</v>
      </c>
      <c r="AH917" s="9">
        <f t="shared" si="831"/>
        <v>3.4722222222222376E-3</v>
      </c>
      <c r="AI917" s="154">
        <f t="shared" si="711"/>
        <v>0</v>
      </c>
      <c r="AJ917" s="154">
        <f t="shared" si="712"/>
        <v>5</v>
      </c>
      <c r="AK917" s="477">
        <v>0.22569444444444445</v>
      </c>
      <c r="AL917" s="477">
        <v>0.22916666666666666</v>
      </c>
      <c r="AM917" s="9">
        <f t="shared" si="820"/>
        <v>3.4722222222222099E-3</v>
      </c>
      <c r="AN917" s="568">
        <f t="shared" si="832"/>
        <v>0.17708333333333331</v>
      </c>
      <c r="AO917" s="10">
        <f t="shared" si="813"/>
        <v>4</v>
      </c>
      <c r="AP917" s="10">
        <f t="shared" si="814"/>
        <v>15</v>
      </c>
      <c r="AQ917" s="565">
        <f t="shared" si="842"/>
        <v>5.9027777777777797E-2</v>
      </c>
      <c r="AR917" s="10">
        <f t="shared" si="846"/>
        <v>1</v>
      </c>
      <c r="AS917" s="10">
        <f t="shared" si="847"/>
        <v>25</v>
      </c>
      <c r="AT917" s="561">
        <v>0</v>
      </c>
      <c r="AU917" s="561">
        <v>0</v>
      </c>
      <c r="AV917" s="561">
        <v>0</v>
      </c>
      <c r="AW917" s="546">
        <f>HOUR(AV917)</f>
        <v>0</v>
      </c>
      <c r="AX917" s="546">
        <f t="shared" si="766"/>
        <v>0</v>
      </c>
      <c r="AY917" s="561">
        <v>0</v>
      </c>
      <c r="AZ917" s="546">
        <f>HOUR(AY917)</f>
        <v>0</v>
      </c>
      <c r="BA917" s="546">
        <f>MINUTE(AY917)</f>
        <v>0</v>
      </c>
      <c r="BB917" s="561">
        <v>0</v>
      </c>
      <c r="BC917" s="546">
        <f t="shared" si="848"/>
        <v>0</v>
      </c>
      <c r="BD917" s="546">
        <f t="shared" si="849"/>
        <v>0</v>
      </c>
      <c r="BE917" s="561">
        <v>1.4583333333333332E-2</v>
      </c>
      <c r="BF917" s="546">
        <f t="shared" si="840"/>
        <v>0</v>
      </c>
      <c r="BG917" s="546">
        <f t="shared" si="841"/>
        <v>21</v>
      </c>
      <c r="BH917" s="561">
        <v>0</v>
      </c>
      <c r="BI917" s="637">
        <f>HOUR(BH917)</f>
        <v>0</v>
      </c>
      <c r="BJ917" s="637">
        <f>MINUTE(BH917)</f>
        <v>0</v>
      </c>
      <c r="BK917" s="642">
        <f t="shared" si="819"/>
        <v>61.992931034482758</v>
      </c>
    </row>
    <row r="918" spans="1:63" x14ac:dyDescent="0.25">
      <c r="A918" s="620">
        <v>40955</v>
      </c>
      <c r="B918" s="621">
        <v>2</v>
      </c>
      <c r="C918" s="622">
        <v>7</v>
      </c>
      <c r="D918" s="623" t="s">
        <v>453</v>
      </c>
      <c r="E918" s="623" t="s">
        <v>276</v>
      </c>
      <c r="F918" s="537">
        <v>3410.28</v>
      </c>
      <c r="G918" s="622">
        <v>56</v>
      </c>
      <c r="H918" s="622">
        <v>3</v>
      </c>
      <c r="I918" s="561">
        <v>0.11458333333333333</v>
      </c>
      <c r="J918" s="561">
        <v>0.11458333333333333</v>
      </c>
      <c r="K918" s="477">
        <v>0.11805555555555557</v>
      </c>
      <c r="L918" s="565">
        <f t="shared" si="825"/>
        <v>3.4722222222222376E-3</v>
      </c>
      <c r="M918" s="477">
        <v>0.12847222222222224</v>
      </c>
      <c r="N918" s="565">
        <f t="shared" si="826"/>
        <v>1.0416666666666671E-2</v>
      </c>
      <c r="O918" s="477">
        <v>0.14097222222222222</v>
      </c>
      <c r="P918" s="565">
        <f t="shared" si="827"/>
        <v>1.2499999999999983E-2</v>
      </c>
      <c r="Q918" s="477">
        <v>0.14097222222222222</v>
      </c>
      <c r="R918" s="477">
        <v>0.14097222222222222</v>
      </c>
      <c r="S918" s="9">
        <f t="shared" ref="S918:S928" si="851">R918-Q918</f>
        <v>0</v>
      </c>
      <c r="T918" s="477">
        <v>0.14097222222222222</v>
      </c>
      <c r="U918" s="477">
        <v>0.14097222222222222</v>
      </c>
      <c r="V918" s="9">
        <f t="shared" ref="V918:V923" si="852">U918-T918</f>
        <v>0</v>
      </c>
      <c r="W918" s="477">
        <v>0.16250000000000001</v>
      </c>
      <c r="X918" s="9">
        <f t="shared" si="806"/>
        <v>2.1527777777777785E-2</v>
      </c>
      <c r="Y918" s="477">
        <v>0.16388888888888889</v>
      </c>
      <c r="Z918" s="155">
        <f t="shared" si="850"/>
        <v>1.388888888888884E-3</v>
      </c>
      <c r="AA918" s="477">
        <v>0.41805555555555557</v>
      </c>
      <c r="AB918" s="565">
        <f t="shared" si="812"/>
        <v>0.25416666666666665</v>
      </c>
      <c r="AC918" s="477">
        <v>0.41805555555555557</v>
      </c>
      <c r="AD918" s="477">
        <v>0.41805555555555557</v>
      </c>
      <c r="AE918" s="9">
        <f t="shared" ref="AE918:AE923" si="853">AD918-AC918</f>
        <v>0</v>
      </c>
      <c r="AF918" s="477">
        <v>0.4236111111111111</v>
      </c>
      <c r="AG918" s="477">
        <v>0.42708333333333331</v>
      </c>
      <c r="AH918" s="9">
        <f t="shared" si="831"/>
        <v>3.4722222222222099E-3</v>
      </c>
      <c r="AI918" s="154">
        <f t="shared" si="711"/>
        <v>0</v>
      </c>
      <c r="AJ918" s="154">
        <f t="shared" si="712"/>
        <v>5</v>
      </c>
      <c r="AK918" s="477">
        <v>0.42708333333333331</v>
      </c>
      <c r="AL918" s="477">
        <v>0.43055555555555558</v>
      </c>
      <c r="AM918" s="9">
        <f t="shared" si="820"/>
        <v>3.4722222222222654E-3</v>
      </c>
      <c r="AN918" s="568">
        <f t="shared" si="832"/>
        <v>0.31597222222222227</v>
      </c>
      <c r="AO918" s="10">
        <f t="shared" ref="AO918:AO927" si="854">HOUR(AN918)</f>
        <v>7</v>
      </c>
      <c r="AP918" s="10">
        <f t="shared" ref="AP918:AP927" si="855">MINUTE(AN918)</f>
        <v>35</v>
      </c>
      <c r="AQ918" s="565">
        <f t="shared" si="842"/>
        <v>5.3472222222222199E-2</v>
      </c>
      <c r="AR918" s="10">
        <f t="shared" ref="AR918:AR923" si="856">HOUR(AQ918)</f>
        <v>1</v>
      </c>
      <c r="AS918" s="10">
        <f t="shared" ref="AS918:AS923" si="857">MINUTE(AQ918)</f>
        <v>17</v>
      </c>
      <c r="AT918" s="561">
        <v>0</v>
      </c>
      <c r="AU918" s="561">
        <v>0</v>
      </c>
      <c r="AV918" s="561">
        <v>0</v>
      </c>
      <c r="AW918" s="546">
        <f t="shared" ref="AW918:AW923" si="858">HOUR(AV918)</f>
        <v>0</v>
      </c>
      <c r="AX918" s="546">
        <f t="shared" si="766"/>
        <v>0</v>
      </c>
      <c r="AY918" s="561">
        <v>0</v>
      </c>
      <c r="AZ918" s="546">
        <f t="shared" ref="AZ918:AZ923" si="859">HOUR(AY918)</f>
        <v>0</v>
      </c>
      <c r="BA918" s="546">
        <f t="shared" ref="BA918:BA923" si="860">MINUTE(AY918)</f>
        <v>0</v>
      </c>
      <c r="BB918" s="561">
        <v>0.14791666666666667</v>
      </c>
      <c r="BC918" s="546">
        <f t="shared" si="848"/>
        <v>3</v>
      </c>
      <c r="BD918" s="546">
        <f t="shared" si="849"/>
        <v>33</v>
      </c>
      <c r="BE918" s="561">
        <v>5.2777777777777778E-2</v>
      </c>
      <c r="BF918" s="546">
        <f t="shared" ref="BF918:BF932" si="861">HOUR(BE918)</f>
        <v>1</v>
      </c>
      <c r="BG918" s="546">
        <f t="shared" ref="BG918:BG932" si="862">MINUTE(BE918)</f>
        <v>16</v>
      </c>
      <c r="BH918" s="561">
        <v>0</v>
      </c>
      <c r="BI918" s="637">
        <f t="shared" ref="BI918:BI923" si="863">HOUR(BH918)</f>
        <v>0</v>
      </c>
      <c r="BJ918" s="637">
        <f t="shared" ref="BJ918:BJ923" si="864">MINUTE(BH918)</f>
        <v>0</v>
      </c>
      <c r="BK918" s="642">
        <f t="shared" si="819"/>
        <v>60.897857142857148</v>
      </c>
    </row>
    <row r="919" spans="1:63" x14ac:dyDescent="0.25">
      <c r="A919" s="620">
        <v>40955</v>
      </c>
      <c r="B919" s="621">
        <v>2</v>
      </c>
      <c r="C919" s="622">
        <v>24</v>
      </c>
      <c r="D919" s="623" t="s">
        <v>33</v>
      </c>
      <c r="E919" s="623" t="s">
        <v>236</v>
      </c>
      <c r="F919" s="537">
        <v>3791.97</v>
      </c>
      <c r="G919" s="622">
        <v>59</v>
      </c>
      <c r="H919" s="622">
        <v>0</v>
      </c>
      <c r="I919" s="561">
        <v>0.53125</v>
      </c>
      <c r="J919" s="561">
        <v>0.53125</v>
      </c>
      <c r="K919" s="477">
        <v>0.53819444444444442</v>
      </c>
      <c r="L919" s="565">
        <f t="shared" si="825"/>
        <v>6.9444444444444198E-3</v>
      </c>
      <c r="M919" s="477">
        <v>0.54513888888888895</v>
      </c>
      <c r="N919" s="565">
        <f t="shared" si="826"/>
        <v>6.9444444444445308E-3</v>
      </c>
      <c r="O919" s="477">
        <v>0.5625</v>
      </c>
      <c r="P919" s="565">
        <f t="shared" si="827"/>
        <v>1.7361111111111049E-2</v>
      </c>
      <c r="Q919" s="477">
        <v>0.56597222222222221</v>
      </c>
      <c r="R919" s="477">
        <v>0.70486111111111116</v>
      </c>
      <c r="S919" s="9">
        <f t="shared" si="851"/>
        <v>0.13888888888888895</v>
      </c>
      <c r="T919" s="477">
        <v>0.56597222222222221</v>
      </c>
      <c r="U919" s="477">
        <v>0.70486111111111116</v>
      </c>
      <c r="V919" s="9">
        <f t="shared" si="852"/>
        <v>0.13888888888888895</v>
      </c>
      <c r="W919" s="477">
        <v>0.7104166666666667</v>
      </c>
      <c r="X919" s="9">
        <f t="shared" si="806"/>
        <v>5.5555555555555358E-3</v>
      </c>
      <c r="Y919" s="477">
        <v>0.71180555555555547</v>
      </c>
      <c r="Z919" s="155">
        <f t="shared" si="850"/>
        <v>1.3888888888887729E-3</v>
      </c>
      <c r="AA919" s="477">
        <v>0.84236111111111101</v>
      </c>
      <c r="AB919" s="565">
        <f t="shared" si="812"/>
        <v>0.13055555555555554</v>
      </c>
      <c r="AC919" s="477">
        <v>0.84236111111111101</v>
      </c>
      <c r="AD919" s="477">
        <v>0.84236111111111101</v>
      </c>
      <c r="AE919" s="9">
        <f t="shared" si="853"/>
        <v>0</v>
      </c>
      <c r="AF919" s="477">
        <v>0.84722222222222221</v>
      </c>
      <c r="AG919" s="477">
        <v>0.85069444444444453</v>
      </c>
      <c r="AH919" s="9">
        <f t="shared" si="831"/>
        <v>3.4722222222223209E-3</v>
      </c>
      <c r="AI919" s="154">
        <f t="shared" si="711"/>
        <v>0</v>
      </c>
      <c r="AJ919" s="154">
        <f t="shared" si="712"/>
        <v>5</v>
      </c>
      <c r="AK919" s="477">
        <v>0.85069444444444453</v>
      </c>
      <c r="AL919" s="477">
        <v>0.85416666666666663</v>
      </c>
      <c r="AM919" s="9">
        <f t="shared" si="820"/>
        <v>3.4722222222220989E-3</v>
      </c>
      <c r="AN919" s="568">
        <f t="shared" si="832"/>
        <v>0.32291666666666663</v>
      </c>
      <c r="AO919" s="10">
        <f t="shared" si="854"/>
        <v>7</v>
      </c>
      <c r="AP919" s="10">
        <f t="shared" si="855"/>
        <v>45</v>
      </c>
      <c r="AQ919" s="565">
        <f t="shared" si="842"/>
        <v>5.5555555555555539E-2</v>
      </c>
      <c r="AR919" s="10">
        <f t="shared" si="856"/>
        <v>1</v>
      </c>
      <c r="AS919" s="10">
        <f t="shared" si="857"/>
        <v>20</v>
      </c>
      <c r="AT919" s="561">
        <v>0</v>
      </c>
      <c r="AU919" s="561">
        <v>0</v>
      </c>
      <c r="AV919" s="561">
        <v>0</v>
      </c>
      <c r="AW919" s="546">
        <f t="shared" si="858"/>
        <v>0</v>
      </c>
      <c r="AX919" s="546">
        <f t="shared" si="766"/>
        <v>0</v>
      </c>
      <c r="AY919" s="561">
        <v>0</v>
      </c>
      <c r="AZ919" s="546">
        <f t="shared" si="859"/>
        <v>0</v>
      </c>
      <c r="BA919" s="546">
        <f t="shared" si="860"/>
        <v>0</v>
      </c>
      <c r="BB919" s="561">
        <v>0</v>
      </c>
      <c r="BC919" s="546">
        <f>HOUR(BB919)</f>
        <v>0</v>
      </c>
      <c r="BD919" s="546">
        <f>MINUTE(BB919)</f>
        <v>0</v>
      </c>
      <c r="BE919" s="561">
        <v>7.4999999999999997E-2</v>
      </c>
      <c r="BF919" s="546">
        <f t="shared" si="861"/>
        <v>1</v>
      </c>
      <c r="BG919" s="546">
        <f t="shared" si="862"/>
        <v>48</v>
      </c>
      <c r="BH919" s="561">
        <v>0</v>
      </c>
      <c r="BI919" s="637">
        <f t="shared" si="863"/>
        <v>0</v>
      </c>
      <c r="BJ919" s="637">
        <f t="shared" si="864"/>
        <v>0</v>
      </c>
      <c r="BK919" s="642">
        <f t="shared" si="819"/>
        <v>64.270677966101687</v>
      </c>
    </row>
    <row r="920" spans="1:63" ht="30" x14ac:dyDescent="0.25">
      <c r="A920" s="620">
        <v>40955</v>
      </c>
      <c r="B920" s="621">
        <v>2</v>
      </c>
      <c r="C920" s="622">
        <v>5</v>
      </c>
      <c r="D920" s="623" t="s">
        <v>298</v>
      </c>
      <c r="E920" s="623" t="s">
        <v>660</v>
      </c>
      <c r="F920" s="537">
        <v>2839.56</v>
      </c>
      <c r="G920" s="622">
        <v>44</v>
      </c>
      <c r="H920" s="622">
        <v>14</v>
      </c>
      <c r="I920" s="561">
        <v>0.58333333333333337</v>
      </c>
      <c r="J920" s="561">
        <v>0.58333333333333337</v>
      </c>
      <c r="K920" s="477">
        <v>0.58680555555555558</v>
      </c>
      <c r="L920" s="565">
        <f t="shared" si="825"/>
        <v>3.4722222222222099E-3</v>
      </c>
      <c r="M920" s="477">
        <v>0.59375</v>
      </c>
      <c r="N920" s="565">
        <f t="shared" si="826"/>
        <v>6.9444444444444198E-3</v>
      </c>
      <c r="O920" s="477">
        <v>0.61111111111111105</v>
      </c>
      <c r="P920" s="565">
        <f t="shared" si="827"/>
        <v>1.7361111111111049E-2</v>
      </c>
      <c r="Q920" s="477">
        <v>0.61458333333333337</v>
      </c>
      <c r="R920" s="477">
        <v>0.6875</v>
      </c>
      <c r="S920" s="9">
        <f t="shared" si="851"/>
        <v>7.291666666666663E-2</v>
      </c>
      <c r="T920" s="477">
        <v>0.61458333333333337</v>
      </c>
      <c r="U920" s="477">
        <v>0.6875</v>
      </c>
      <c r="V920" s="9">
        <f t="shared" si="852"/>
        <v>7.291666666666663E-2</v>
      </c>
      <c r="W920" s="477">
        <v>0.69097222222222221</v>
      </c>
      <c r="X920" s="9">
        <f t="shared" si="806"/>
        <v>3.4722222222222099E-3</v>
      </c>
      <c r="Y920" s="477">
        <v>0.69305555555555554</v>
      </c>
      <c r="Z920" s="155">
        <f t="shared" si="850"/>
        <v>2.0833333333333259E-3</v>
      </c>
      <c r="AA920" s="477">
        <v>0.74861111111111101</v>
      </c>
      <c r="AB920" s="565">
        <f t="shared" si="812"/>
        <v>5.5555555555555469E-2</v>
      </c>
      <c r="AC920" s="477">
        <v>0.74861111111111101</v>
      </c>
      <c r="AD920" s="477">
        <v>0.74861111111111101</v>
      </c>
      <c r="AE920" s="9">
        <f t="shared" si="853"/>
        <v>0</v>
      </c>
      <c r="AF920" s="477">
        <v>0.75694444444444453</v>
      </c>
      <c r="AG920" s="477">
        <v>0.76041666666666663</v>
      </c>
      <c r="AH920" s="9">
        <f t="shared" si="831"/>
        <v>3.4722222222220989E-3</v>
      </c>
      <c r="AI920" s="154">
        <f t="shared" si="711"/>
        <v>0</v>
      </c>
      <c r="AJ920" s="154">
        <f t="shared" si="712"/>
        <v>5</v>
      </c>
      <c r="AK920" s="477">
        <v>0.76041666666666663</v>
      </c>
      <c r="AL920" s="477">
        <v>0.76388888888888884</v>
      </c>
      <c r="AM920" s="9">
        <f t="shared" si="820"/>
        <v>3.4722222222222099E-3</v>
      </c>
      <c r="AN920" s="568">
        <f t="shared" si="832"/>
        <v>0.18055555555555547</v>
      </c>
      <c r="AO920" s="10">
        <f t="shared" si="854"/>
        <v>4</v>
      </c>
      <c r="AP920" s="10">
        <f t="shared" si="855"/>
        <v>20</v>
      </c>
      <c r="AQ920" s="565">
        <f t="shared" si="842"/>
        <v>4.7222222222222138E-2</v>
      </c>
      <c r="AR920" s="10">
        <f t="shared" si="856"/>
        <v>1</v>
      </c>
      <c r="AS920" s="10">
        <f t="shared" si="857"/>
        <v>8</v>
      </c>
      <c r="AT920" s="561">
        <v>0</v>
      </c>
      <c r="AU920" s="561">
        <v>0</v>
      </c>
      <c r="AV920" s="561">
        <v>0</v>
      </c>
      <c r="AW920" s="546">
        <f t="shared" si="858"/>
        <v>0</v>
      </c>
      <c r="AX920" s="546">
        <f t="shared" si="766"/>
        <v>0</v>
      </c>
      <c r="AY920" s="561">
        <v>0</v>
      </c>
      <c r="AZ920" s="546">
        <f t="shared" si="859"/>
        <v>0</v>
      </c>
      <c r="BA920" s="546">
        <f t="shared" si="860"/>
        <v>0</v>
      </c>
      <c r="BB920" s="561">
        <v>0</v>
      </c>
      <c r="BC920" s="546">
        <f>HOUR(BB920)</f>
        <v>0</v>
      </c>
      <c r="BD920" s="546">
        <f>MINUTE(BB920)</f>
        <v>0</v>
      </c>
      <c r="BE920" s="561">
        <v>8.3333333333333332E-3</v>
      </c>
      <c r="BF920" s="546">
        <f t="shared" si="861"/>
        <v>0</v>
      </c>
      <c r="BG920" s="546">
        <f t="shared" si="862"/>
        <v>12</v>
      </c>
      <c r="BH920" s="561">
        <v>0</v>
      </c>
      <c r="BI920" s="637">
        <f t="shared" si="863"/>
        <v>0</v>
      </c>
      <c r="BJ920" s="637">
        <f t="shared" si="864"/>
        <v>0</v>
      </c>
      <c r="BK920" s="642">
        <f t="shared" si="819"/>
        <v>64.535454545454542</v>
      </c>
    </row>
    <row r="921" spans="1:63" x14ac:dyDescent="0.25">
      <c r="A921" s="620">
        <v>40955</v>
      </c>
      <c r="B921" s="621">
        <v>2</v>
      </c>
      <c r="C921" s="622">
        <v>25</v>
      </c>
      <c r="D921" s="623" t="s">
        <v>33</v>
      </c>
      <c r="E921" s="623" t="s">
        <v>236</v>
      </c>
      <c r="F921" s="537">
        <v>3797.8</v>
      </c>
      <c r="G921" s="622">
        <v>59</v>
      </c>
      <c r="H921" s="622">
        <v>0</v>
      </c>
      <c r="I921" s="561">
        <v>0.77083333333333337</v>
      </c>
      <c r="J921" s="561">
        <v>0.77083333333333337</v>
      </c>
      <c r="K921" s="477">
        <v>0.79861111111111116</v>
      </c>
      <c r="L921" s="565">
        <f t="shared" si="825"/>
        <v>2.777777777777779E-2</v>
      </c>
      <c r="M921" s="477">
        <v>0.80902777777777779</v>
      </c>
      <c r="N921" s="565">
        <f t="shared" si="826"/>
        <v>1.041666666666663E-2</v>
      </c>
      <c r="O921" s="477">
        <v>0.86111111111111116</v>
      </c>
      <c r="P921" s="565">
        <f t="shared" si="827"/>
        <v>5.208333333333337E-2</v>
      </c>
      <c r="Q921" s="477">
        <v>0.86458333333333337</v>
      </c>
      <c r="R921" s="477">
        <v>0.91666666666666663</v>
      </c>
      <c r="S921" s="9">
        <f t="shared" si="851"/>
        <v>5.2083333333333259E-2</v>
      </c>
      <c r="T921" s="477">
        <v>0.86458333333333337</v>
      </c>
      <c r="U921" s="477">
        <v>0.91666666666666663</v>
      </c>
      <c r="V921" s="9">
        <f t="shared" si="852"/>
        <v>5.2083333333333259E-2</v>
      </c>
      <c r="W921" s="477">
        <v>0.9291666666666667</v>
      </c>
      <c r="X921" s="9">
        <f t="shared" si="806"/>
        <v>1.2500000000000067E-2</v>
      </c>
      <c r="Y921" s="477">
        <v>0.92986111111111114</v>
      </c>
      <c r="Z921" s="155">
        <f t="shared" si="850"/>
        <v>6.9444444444444198E-4</v>
      </c>
      <c r="AA921" s="477">
        <v>1.0520833333333333</v>
      </c>
      <c r="AB921" s="565">
        <f t="shared" si="812"/>
        <v>0.12222222222222212</v>
      </c>
      <c r="AC921" s="477">
        <v>1.0520833333333333</v>
      </c>
      <c r="AD921" s="477">
        <v>1.0520833333333333</v>
      </c>
      <c r="AE921" s="9">
        <f t="shared" si="853"/>
        <v>0</v>
      </c>
      <c r="AF921" s="477">
        <v>1.0590277777777779</v>
      </c>
      <c r="AG921" s="477">
        <v>1.0625</v>
      </c>
      <c r="AH921" s="9">
        <f t="shared" si="831"/>
        <v>3.4722222222220989E-3</v>
      </c>
      <c r="AI921" s="154">
        <f t="shared" si="711"/>
        <v>0</v>
      </c>
      <c r="AJ921" s="154">
        <f t="shared" si="712"/>
        <v>5</v>
      </c>
      <c r="AK921" s="477">
        <v>1.0625</v>
      </c>
      <c r="AL921" s="477">
        <v>1.0659722222222221</v>
      </c>
      <c r="AM921" s="9">
        <f t="shared" si="820"/>
        <v>3.4722222222220989E-3</v>
      </c>
      <c r="AN921" s="568">
        <f t="shared" si="832"/>
        <v>0.29513888888888873</v>
      </c>
      <c r="AO921" s="10">
        <f t="shared" si="854"/>
        <v>7</v>
      </c>
      <c r="AP921" s="10">
        <f t="shared" si="855"/>
        <v>5</v>
      </c>
      <c r="AQ921" s="565">
        <f t="shared" si="842"/>
        <v>6.3194444444444331E-2</v>
      </c>
      <c r="AR921" s="10">
        <f t="shared" si="856"/>
        <v>1</v>
      </c>
      <c r="AS921" s="10">
        <f t="shared" si="857"/>
        <v>31</v>
      </c>
      <c r="AT921" s="561">
        <v>0</v>
      </c>
      <c r="AU921" s="561">
        <v>0</v>
      </c>
      <c r="AV921" s="561">
        <v>0</v>
      </c>
      <c r="AW921" s="546">
        <f t="shared" si="858"/>
        <v>0</v>
      </c>
      <c r="AX921" s="546">
        <f t="shared" si="766"/>
        <v>0</v>
      </c>
      <c r="AY921" s="561">
        <v>0</v>
      </c>
      <c r="AZ921" s="546">
        <f t="shared" si="859"/>
        <v>0</v>
      </c>
      <c r="BA921" s="546">
        <f t="shared" si="860"/>
        <v>0</v>
      </c>
      <c r="BB921" s="561">
        <v>0</v>
      </c>
      <c r="BC921" s="546">
        <f>HOUR(BB921)</f>
        <v>0</v>
      </c>
      <c r="BD921" s="546">
        <f>MINUTE(BB921)</f>
        <v>0</v>
      </c>
      <c r="BE921" s="561">
        <v>5.9027777777777783E-2</v>
      </c>
      <c r="BF921" s="546">
        <f t="shared" si="861"/>
        <v>1</v>
      </c>
      <c r="BG921" s="546">
        <f t="shared" si="862"/>
        <v>25</v>
      </c>
      <c r="BH921" s="561">
        <v>0</v>
      </c>
      <c r="BI921" s="637">
        <f t="shared" si="863"/>
        <v>0</v>
      </c>
      <c r="BJ921" s="637">
        <f t="shared" si="864"/>
        <v>0</v>
      </c>
      <c r="BK921" s="642">
        <f t="shared" si="819"/>
        <v>64.369491525423726</v>
      </c>
    </row>
    <row r="922" spans="1:63" x14ac:dyDescent="0.25">
      <c r="A922" s="620">
        <v>40955</v>
      </c>
      <c r="B922" s="621">
        <v>2</v>
      </c>
      <c r="C922" s="622">
        <v>3</v>
      </c>
      <c r="D922" s="623" t="s">
        <v>524</v>
      </c>
      <c r="E922" s="623" t="s">
        <v>276</v>
      </c>
      <c r="F922" s="537">
        <v>3797.8</v>
      </c>
      <c r="G922" s="622">
        <v>57</v>
      </c>
      <c r="H922" s="622">
        <v>2</v>
      </c>
      <c r="I922" s="561">
        <v>0.73958333333333337</v>
      </c>
      <c r="J922" s="561">
        <v>0.73958333333333337</v>
      </c>
      <c r="K922" s="477">
        <v>0.74305555555555547</v>
      </c>
      <c r="L922" s="565">
        <f t="shared" si="825"/>
        <v>3.4722222222220989E-3</v>
      </c>
      <c r="M922" s="477">
        <v>0.75</v>
      </c>
      <c r="N922" s="565">
        <f t="shared" si="826"/>
        <v>6.9444444444445308E-3</v>
      </c>
      <c r="O922" s="477">
        <v>0.78472222222222221</v>
      </c>
      <c r="P922" s="565">
        <f t="shared" si="827"/>
        <v>3.472222222222221E-2</v>
      </c>
      <c r="Q922" s="477">
        <v>0.78472222222222221</v>
      </c>
      <c r="R922" s="477">
        <v>0.83333333333333337</v>
      </c>
      <c r="S922" s="9">
        <f t="shared" si="851"/>
        <v>4.861111111111116E-2</v>
      </c>
      <c r="T922" s="477">
        <v>0.78472222222222221</v>
      </c>
      <c r="U922" s="477">
        <v>0.83333333333333337</v>
      </c>
      <c r="V922" s="9">
        <f t="shared" si="852"/>
        <v>4.861111111111116E-2</v>
      </c>
      <c r="W922" s="477">
        <v>0.78472222222222221</v>
      </c>
      <c r="X922" s="9">
        <f t="shared" si="806"/>
        <v>-4.861111111111116E-2</v>
      </c>
      <c r="Y922" s="477">
        <v>0.79166666666666663</v>
      </c>
      <c r="Z922" s="155">
        <f t="shared" si="850"/>
        <v>6.9444444444444198E-3</v>
      </c>
      <c r="AA922" s="477">
        <v>1.1076388888888888</v>
      </c>
      <c r="AB922" s="565">
        <f t="shared" si="812"/>
        <v>0.31597222222222221</v>
      </c>
      <c r="AC922" s="477">
        <v>1.1076388888888888</v>
      </c>
      <c r="AD922" s="477">
        <v>1.1076388888888888</v>
      </c>
      <c r="AE922" s="9">
        <f t="shared" si="853"/>
        <v>0</v>
      </c>
      <c r="AF922" s="477">
        <v>1.1145833333333333</v>
      </c>
      <c r="AG922" s="477">
        <v>1.1180555555555556</v>
      </c>
      <c r="AH922" s="9">
        <f t="shared" si="831"/>
        <v>3.4722222222223209E-3</v>
      </c>
      <c r="AI922" s="154">
        <f t="shared" si="711"/>
        <v>0</v>
      </c>
      <c r="AJ922" s="154">
        <f t="shared" si="712"/>
        <v>5</v>
      </c>
      <c r="AK922" s="477">
        <v>1.1180555555555556</v>
      </c>
      <c r="AL922" s="477">
        <v>1.125</v>
      </c>
      <c r="AM922" s="9">
        <f t="shared" si="820"/>
        <v>6.9444444444444198E-3</v>
      </c>
      <c r="AN922" s="568">
        <f t="shared" si="832"/>
        <v>0.38541666666666663</v>
      </c>
      <c r="AO922" s="10">
        <f t="shared" si="854"/>
        <v>9</v>
      </c>
      <c r="AP922" s="10">
        <f t="shared" si="855"/>
        <v>15</v>
      </c>
      <c r="AQ922" s="565">
        <f t="shared" si="842"/>
        <v>0</v>
      </c>
      <c r="AR922" s="10">
        <f t="shared" si="856"/>
        <v>0</v>
      </c>
      <c r="AS922" s="10">
        <f t="shared" si="857"/>
        <v>0</v>
      </c>
      <c r="AT922" s="561">
        <v>0</v>
      </c>
      <c r="AU922" s="561">
        <v>0</v>
      </c>
      <c r="AV922" s="561">
        <v>0</v>
      </c>
      <c r="AW922" s="546">
        <f t="shared" si="858"/>
        <v>0</v>
      </c>
      <c r="AX922" s="546">
        <f t="shared" si="766"/>
        <v>0</v>
      </c>
      <c r="AY922" s="561">
        <v>0.31597222222222221</v>
      </c>
      <c r="AZ922" s="546">
        <f t="shared" si="859"/>
        <v>7</v>
      </c>
      <c r="BA922" s="546">
        <f t="shared" si="860"/>
        <v>35</v>
      </c>
      <c r="BB922" s="561">
        <v>0</v>
      </c>
      <c r="BC922" s="546">
        <f>HOUR(BB922)</f>
        <v>0</v>
      </c>
      <c r="BD922" s="546">
        <f>MINUTE(BB922)</f>
        <v>0</v>
      </c>
      <c r="BE922" s="561">
        <v>0</v>
      </c>
      <c r="BF922" s="546">
        <f t="shared" si="861"/>
        <v>0</v>
      </c>
      <c r="BG922" s="546">
        <f t="shared" si="862"/>
        <v>0</v>
      </c>
      <c r="BH922" s="561">
        <v>0</v>
      </c>
      <c r="BI922" s="637">
        <f t="shared" si="863"/>
        <v>0</v>
      </c>
      <c r="BJ922" s="637">
        <f t="shared" si="864"/>
        <v>0</v>
      </c>
      <c r="BK922" s="642">
        <f t="shared" si="819"/>
        <v>66.628070175438594</v>
      </c>
    </row>
    <row r="923" spans="1:63" x14ac:dyDescent="0.25">
      <c r="A923" s="620">
        <v>40955</v>
      </c>
      <c r="B923" s="621">
        <v>2</v>
      </c>
      <c r="C923" s="622">
        <v>7</v>
      </c>
      <c r="D923" s="623" t="s">
        <v>243</v>
      </c>
      <c r="E923" s="623" t="s">
        <v>654</v>
      </c>
      <c r="F923" s="537">
        <v>3461.13</v>
      </c>
      <c r="G923" s="622">
        <v>56</v>
      </c>
      <c r="H923" s="622">
        <v>3</v>
      </c>
      <c r="I923" s="561">
        <v>0.97222222222222221</v>
      </c>
      <c r="J923" s="561">
        <v>0.97222222222222221</v>
      </c>
      <c r="K923" s="477">
        <v>0.97916666666666663</v>
      </c>
      <c r="L923" s="565">
        <f t="shared" si="825"/>
        <v>6.9444444444444198E-3</v>
      </c>
      <c r="M923" s="477">
        <v>0.99652777777777779</v>
      </c>
      <c r="N923" s="565">
        <f t="shared" si="826"/>
        <v>1.736111111111116E-2</v>
      </c>
      <c r="O923" s="477">
        <v>1.0138888888888888</v>
      </c>
      <c r="P923" s="565">
        <f t="shared" si="827"/>
        <v>1.7361111111111049E-2</v>
      </c>
      <c r="Q923" s="477">
        <v>1.0208333333333333</v>
      </c>
      <c r="R923" s="477">
        <v>1.0798611111111112</v>
      </c>
      <c r="S923" s="9">
        <f t="shared" si="851"/>
        <v>5.9027777777777901E-2</v>
      </c>
      <c r="T923" s="477">
        <v>1.0208333333333333</v>
      </c>
      <c r="U923" s="477">
        <v>1.0798611111111112</v>
      </c>
      <c r="V923" s="9">
        <f t="shared" si="852"/>
        <v>5.9027777777777901E-2</v>
      </c>
      <c r="W923" s="477">
        <v>1.1180555555555556</v>
      </c>
      <c r="X923" s="9">
        <f t="shared" si="806"/>
        <v>3.819444444444442E-2</v>
      </c>
      <c r="Y923" s="477">
        <v>1.1347222222222222</v>
      </c>
      <c r="Z923" s="155">
        <f t="shared" si="850"/>
        <v>1.6666666666666607E-2</v>
      </c>
      <c r="AA923" s="477">
        <v>1.2375</v>
      </c>
      <c r="AB923" s="565">
        <f t="shared" si="812"/>
        <v>0.10277777777777786</v>
      </c>
      <c r="AC923" s="477">
        <v>1.2375</v>
      </c>
      <c r="AD923" s="477">
        <v>1.2375</v>
      </c>
      <c r="AE923" s="9">
        <f t="shared" si="853"/>
        <v>0</v>
      </c>
      <c r="AF923" s="477">
        <v>1.2430555555555556</v>
      </c>
      <c r="AG923" s="477">
        <v>1.2465277777777779</v>
      </c>
      <c r="AH923" s="9">
        <f t="shared" si="831"/>
        <v>3.4722222222223209E-3</v>
      </c>
      <c r="AI923" s="154">
        <f t="shared" si="711"/>
        <v>0</v>
      </c>
      <c r="AJ923" s="154">
        <f t="shared" si="712"/>
        <v>5</v>
      </c>
      <c r="AK923" s="477">
        <v>1.2465277777777779</v>
      </c>
      <c r="AL923" s="477">
        <v>1.25</v>
      </c>
      <c r="AM923" s="9">
        <f t="shared" si="820"/>
        <v>3.4722222222220989E-3</v>
      </c>
      <c r="AN923" s="568">
        <f t="shared" si="832"/>
        <v>0.27777777777777779</v>
      </c>
      <c r="AO923" s="10">
        <f t="shared" si="854"/>
        <v>6</v>
      </c>
      <c r="AP923" s="10">
        <f t="shared" si="855"/>
        <v>40</v>
      </c>
      <c r="AQ923" s="565">
        <f t="shared" si="842"/>
        <v>7.2222222222222299E-2</v>
      </c>
      <c r="AR923" s="10">
        <f t="shared" si="856"/>
        <v>1</v>
      </c>
      <c r="AS923" s="10">
        <f t="shared" si="857"/>
        <v>44</v>
      </c>
      <c r="AT923" s="561">
        <v>0</v>
      </c>
      <c r="AU923" s="561">
        <v>6.9444444444444441E-3</v>
      </c>
      <c r="AV923" s="561">
        <v>0</v>
      </c>
      <c r="AW923" s="546">
        <f t="shared" si="858"/>
        <v>0</v>
      </c>
      <c r="AX923" s="546">
        <f t="shared" si="766"/>
        <v>0</v>
      </c>
      <c r="AY923" s="561">
        <v>0</v>
      </c>
      <c r="AZ923" s="546">
        <f t="shared" si="859"/>
        <v>0</v>
      </c>
      <c r="BA923" s="546">
        <f t="shared" si="860"/>
        <v>0</v>
      </c>
      <c r="BB923" s="561">
        <v>0</v>
      </c>
      <c r="BC923" s="546">
        <f>HOUR(BB923)</f>
        <v>0</v>
      </c>
      <c r="BD923" s="546">
        <f>MINUTE(BB923)</f>
        <v>0</v>
      </c>
      <c r="BE923" s="561">
        <v>2.361111111111111E-2</v>
      </c>
      <c r="BF923" s="546">
        <f t="shared" si="861"/>
        <v>0</v>
      </c>
      <c r="BG923" s="546">
        <f t="shared" si="862"/>
        <v>34</v>
      </c>
      <c r="BH923" s="561">
        <v>0</v>
      </c>
      <c r="BI923" s="637">
        <f t="shared" si="863"/>
        <v>0</v>
      </c>
      <c r="BJ923" s="637">
        <f t="shared" si="864"/>
        <v>0</v>
      </c>
      <c r="BK923" s="642">
        <f t="shared" si="819"/>
        <v>61.805892857142858</v>
      </c>
    </row>
    <row r="924" spans="1:63" x14ac:dyDescent="0.25">
      <c r="A924" s="620">
        <v>40956</v>
      </c>
      <c r="B924" s="621">
        <v>2</v>
      </c>
      <c r="C924" s="622">
        <v>26</v>
      </c>
      <c r="D924" s="623" t="s">
        <v>33</v>
      </c>
      <c r="E924" s="623" t="s">
        <v>236</v>
      </c>
      <c r="F924" s="537">
        <v>3765.8</v>
      </c>
      <c r="G924" s="622">
        <v>58</v>
      </c>
      <c r="H924" s="622">
        <v>1</v>
      </c>
      <c r="I924" s="561">
        <v>9.375E-2</v>
      </c>
      <c r="J924" s="561">
        <v>9.375E-2</v>
      </c>
      <c r="K924" s="477">
        <v>0.10069444444444443</v>
      </c>
      <c r="L924" s="565">
        <f t="shared" si="825"/>
        <v>6.9444444444444337E-3</v>
      </c>
      <c r="M924" s="477">
        <v>0.11458333333333333</v>
      </c>
      <c r="N924" s="565">
        <f t="shared" si="826"/>
        <v>1.3888888888888895E-2</v>
      </c>
      <c r="O924" s="477">
        <v>0.14583333333333334</v>
      </c>
      <c r="P924" s="565">
        <f t="shared" si="827"/>
        <v>3.1250000000000014E-2</v>
      </c>
      <c r="Q924" s="477">
        <v>0.14930555555555555</v>
      </c>
      <c r="R924" s="477">
        <v>0.22222222222222221</v>
      </c>
      <c r="S924" s="9">
        <f t="shared" si="851"/>
        <v>7.2916666666666657E-2</v>
      </c>
      <c r="T924" s="477">
        <v>0.14930555555555555</v>
      </c>
      <c r="U924" s="477">
        <v>0.22222222222222221</v>
      </c>
      <c r="V924" s="9">
        <f t="shared" ref="V924:V932" si="865">U924-T924</f>
        <v>7.2916666666666657E-2</v>
      </c>
      <c r="W924" s="477">
        <v>0.23263888888888887</v>
      </c>
      <c r="X924" s="9">
        <f t="shared" si="806"/>
        <v>1.0416666666666657E-2</v>
      </c>
      <c r="Y924" s="477">
        <v>0.23333333333333331</v>
      </c>
      <c r="Z924" s="155">
        <f t="shared" si="850"/>
        <v>6.9444444444444198E-4</v>
      </c>
      <c r="AA924" s="477">
        <v>0.31180555555555556</v>
      </c>
      <c r="AB924" s="565">
        <f t="shared" si="812"/>
        <v>7.8472222222222249E-2</v>
      </c>
      <c r="AC924" s="477">
        <v>0.31180555555555556</v>
      </c>
      <c r="AD924" s="477">
        <v>0.31180555555555556</v>
      </c>
      <c r="AE924" s="9">
        <f t="shared" ref="AE924:AE932" si="866">AD924-AC924</f>
        <v>0</v>
      </c>
      <c r="AF924" s="477">
        <v>0.31597222222222221</v>
      </c>
      <c r="AG924" s="477">
        <v>0.31944444444444448</v>
      </c>
      <c r="AH924" s="9">
        <f t="shared" si="831"/>
        <v>3.4722222222222654E-3</v>
      </c>
      <c r="AI924" s="154">
        <f t="shared" si="711"/>
        <v>0</v>
      </c>
      <c r="AJ924" s="154">
        <f t="shared" si="712"/>
        <v>5</v>
      </c>
      <c r="AK924" s="477">
        <v>0.31944444444444448</v>
      </c>
      <c r="AL924" s="477">
        <v>0.32291666666666669</v>
      </c>
      <c r="AM924" s="9">
        <f t="shared" si="820"/>
        <v>3.4722222222222099E-3</v>
      </c>
      <c r="AN924" s="568">
        <f t="shared" si="832"/>
        <v>0.22916666666666669</v>
      </c>
      <c r="AO924" s="10">
        <f t="shared" si="854"/>
        <v>5</v>
      </c>
      <c r="AP924" s="10">
        <f t="shared" si="855"/>
        <v>30</v>
      </c>
      <c r="AQ924" s="565">
        <f t="shared" si="842"/>
        <v>6.8750000000000033E-2</v>
      </c>
      <c r="AR924" s="10">
        <f t="shared" ref="AR924:AR932" si="867">HOUR(AQ924)</f>
        <v>1</v>
      </c>
      <c r="AS924" s="10">
        <f t="shared" ref="AS924:AS932" si="868">MINUTE(AQ924)</f>
        <v>39</v>
      </c>
      <c r="AT924" s="561">
        <v>0</v>
      </c>
      <c r="AU924" s="561">
        <v>0</v>
      </c>
      <c r="AV924" s="561">
        <v>0</v>
      </c>
      <c r="AW924" s="546">
        <f t="shared" ref="AW924:AW930" si="869">HOUR(AV924)</f>
        <v>0</v>
      </c>
      <c r="AX924" s="546">
        <f t="shared" si="766"/>
        <v>0</v>
      </c>
      <c r="AY924" s="561">
        <v>0</v>
      </c>
      <c r="AZ924" s="546">
        <f t="shared" ref="AZ924:AZ932" si="870">HOUR(AY924)</f>
        <v>0</v>
      </c>
      <c r="BA924" s="546">
        <f t="shared" ref="BA924:BA932" si="871">MINUTE(AY924)</f>
        <v>0</v>
      </c>
      <c r="BB924" s="561">
        <v>0</v>
      </c>
      <c r="BC924" s="546">
        <f t="shared" ref="BC924:BC932" si="872">HOUR(BB924)</f>
        <v>0</v>
      </c>
      <c r="BD924" s="546">
        <f t="shared" ref="BD924:BD932" si="873">MINUTE(BB924)</f>
        <v>0</v>
      </c>
      <c r="BE924" s="561">
        <v>9.7222222222222224E-3</v>
      </c>
      <c r="BF924" s="546">
        <f t="shared" si="861"/>
        <v>0</v>
      </c>
      <c r="BG924" s="546">
        <f t="shared" si="862"/>
        <v>14</v>
      </c>
      <c r="BH924" s="561">
        <v>0</v>
      </c>
      <c r="BI924" s="637">
        <f t="shared" ref="BI924:BI932" si="874">HOUR(BH924)</f>
        <v>0</v>
      </c>
      <c r="BJ924" s="637">
        <f t="shared" ref="BJ924:BJ932" si="875">MINUTE(BH924)</f>
        <v>0</v>
      </c>
      <c r="BK924" s="642">
        <f t="shared" si="819"/>
        <v>64.927586206896549</v>
      </c>
    </row>
    <row r="925" spans="1:63" x14ac:dyDescent="0.25">
      <c r="A925" s="620">
        <v>40956</v>
      </c>
      <c r="B925" s="621">
        <v>2</v>
      </c>
      <c r="C925" s="622">
        <v>2</v>
      </c>
      <c r="D925" s="623" t="s">
        <v>277</v>
      </c>
      <c r="E925" s="623" t="s">
        <v>639</v>
      </c>
      <c r="F925" s="537">
        <v>2462.0100000000002</v>
      </c>
      <c r="G925" s="622">
        <v>41</v>
      </c>
      <c r="H925" s="622">
        <v>0</v>
      </c>
      <c r="I925" s="561">
        <v>0.38541666666666669</v>
      </c>
      <c r="J925" s="561">
        <v>0.38541666666666669</v>
      </c>
      <c r="K925" s="477">
        <v>0.3888888888888889</v>
      </c>
      <c r="L925" s="565">
        <f t="shared" si="825"/>
        <v>3.4722222222222099E-3</v>
      </c>
      <c r="M925" s="477">
        <v>0.39583333333333331</v>
      </c>
      <c r="N925" s="565">
        <f t="shared" si="826"/>
        <v>6.9444444444444198E-3</v>
      </c>
      <c r="O925" s="477">
        <v>0.43055555555555558</v>
      </c>
      <c r="P925" s="565">
        <f t="shared" si="827"/>
        <v>3.4722222222222265E-2</v>
      </c>
      <c r="Q925" s="477">
        <v>0.43402777777777773</v>
      </c>
      <c r="R925" s="477">
        <v>0.47916666666666669</v>
      </c>
      <c r="S925" s="9">
        <f t="shared" si="851"/>
        <v>4.5138888888888951E-2</v>
      </c>
      <c r="T925" s="477">
        <v>0.43402777777777773</v>
      </c>
      <c r="U925" s="477">
        <v>0.47916666666666669</v>
      </c>
      <c r="V925" s="9">
        <f t="shared" si="865"/>
        <v>4.5138888888888951E-2</v>
      </c>
      <c r="W925" s="477">
        <v>0.48125000000000001</v>
      </c>
      <c r="X925" s="9">
        <f t="shared" si="806"/>
        <v>2.0833333333333259E-3</v>
      </c>
      <c r="Y925" s="477">
        <v>0.4826388888888889</v>
      </c>
      <c r="Z925" s="155">
        <f t="shared" si="850"/>
        <v>1.388888888888884E-3</v>
      </c>
      <c r="AA925" s="477">
        <v>0.54652777777777783</v>
      </c>
      <c r="AB925" s="565">
        <f t="shared" si="812"/>
        <v>6.3888888888888939E-2</v>
      </c>
      <c r="AC925" s="477">
        <v>0.54652777777777783</v>
      </c>
      <c r="AD925" s="477">
        <v>0.54652777777777783</v>
      </c>
      <c r="AE925" s="9">
        <f t="shared" si="866"/>
        <v>0</v>
      </c>
      <c r="AF925" s="477">
        <v>0.55555555555555558</v>
      </c>
      <c r="AG925" s="477">
        <v>0.55902777777777779</v>
      </c>
      <c r="AH925" s="9">
        <f t="shared" si="831"/>
        <v>3.4722222222222099E-3</v>
      </c>
      <c r="AI925" s="154">
        <f t="shared" si="711"/>
        <v>0</v>
      </c>
      <c r="AJ925" s="154">
        <f t="shared" si="712"/>
        <v>5</v>
      </c>
      <c r="AK925" s="477">
        <v>0.55902777777777779</v>
      </c>
      <c r="AL925" s="477">
        <v>0.5625</v>
      </c>
      <c r="AM925" s="9">
        <f t="shared" si="820"/>
        <v>3.4722222222222099E-3</v>
      </c>
      <c r="AN925" s="568">
        <f t="shared" si="832"/>
        <v>0.17708333333333331</v>
      </c>
      <c r="AO925" s="10">
        <f t="shared" si="854"/>
        <v>4</v>
      </c>
      <c r="AP925" s="10">
        <f t="shared" si="855"/>
        <v>15</v>
      </c>
      <c r="AQ925" s="565">
        <f t="shared" si="842"/>
        <v>3.7500000000000047E-2</v>
      </c>
      <c r="AR925" s="10">
        <f t="shared" si="867"/>
        <v>0</v>
      </c>
      <c r="AS925" s="10">
        <f t="shared" si="868"/>
        <v>54</v>
      </c>
      <c r="AT925" s="561">
        <v>0</v>
      </c>
      <c r="AU925" s="561">
        <v>1.8749999999999999E-2</v>
      </c>
      <c r="AV925" s="561">
        <v>0</v>
      </c>
      <c r="AW925" s="546">
        <f t="shared" si="869"/>
        <v>0</v>
      </c>
      <c r="AX925" s="546">
        <f t="shared" si="766"/>
        <v>0</v>
      </c>
      <c r="AY925" s="561">
        <v>0</v>
      </c>
      <c r="AZ925" s="546">
        <f t="shared" si="870"/>
        <v>0</v>
      </c>
      <c r="BA925" s="546">
        <f t="shared" si="871"/>
        <v>0</v>
      </c>
      <c r="BB925" s="561">
        <v>0</v>
      </c>
      <c r="BC925" s="546">
        <f t="shared" si="872"/>
        <v>0</v>
      </c>
      <c r="BD925" s="546">
        <f t="shared" si="873"/>
        <v>0</v>
      </c>
      <c r="BE925" s="561">
        <v>7.6388888888888886E-3</v>
      </c>
      <c r="BF925" s="546">
        <f t="shared" si="861"/>
        <v>0</v>
      </c>
      <c r="BG925" s="546">
        <f t="shared" si="862"/>
        <v>11</v>
      </c>
      <c r="BH925" s="561">
        <v>0</v>
      </c>
      <c r="BI925" s="637">
        <f t="shared" si="874"/>
        <v>0</v>
      </c>
      <c r="BJ925" s="637">
        <f t="shared" si="875"/>
        <v>0</v>
      </c>
      <c r="BK925" s="642">
        <f t="shared" si="819"/>
        <v>60.049024390243908</v>
      </c>
    </row>
    <row r="926" spans="1:63" x14ac:dyDescent="0.25">
      <c r="A926" s="620">
        <v>40956</v>
      </c>
      <c r="B926" s="621">
        <v>2</v>
      </c>
      <c r="C926" s="622">
        <v>27</v>
      </c>
      <c r="D926" s="623" t="s">
        <v>33</v>
      </c>
      <c r="E926" s="623" t="s">
        <v>273</v>
      </c>
      <c r="F926" s="537">
        <v>3616.65</v>
      </c>
      <c r="G926" s="622">
        <v>56</v>
      </c>
      <c r="H926" s="622">
        <v>3</v>
      </c>
      <c r="I926" s="561">
        <v>0.75</v>
      </c>
      <c r="J926" s="561">
        <v>0.75</v>
      </c>
      <c r="K926" s="477">
        <v>0.75347222222222221</v>
      </c>
      <c r="L926" s="565">
        <f t="shared" si="825"/>
        <v>3.4722222222222099E-3</v>
      </c>
      <c r="M926" s="477">
        <v>0.75694444444444453</v>
      </c>
      <c r="N926" s="565">
        <f t="shared" si="826"/>
        <v>3.4722222222223209E-3</v>
      </c>
      <c r="O926" s="477">
        <v>0.77083333333333337</v>
      </c>
      <c r="P926" s="565">
        <f t="shared" si="827"/>
        <v>1.388888888888884E-2</v>
      </c>
      <c r="Q926" s="477">
        <v>0.77430555555555547</v>
      </c>
      <c r="R926" s="477">
        <v>0.82986111111111116</v>
      </c>
      <c r="S926" s="9">
        <f t="shared" si="851"/>
        <v>5.5555555555555691E-2</v>
      </c>
      <c r="T926" s="477">
        <v>0.77430555555555547</v>
      </c>
      <c r="U926" s="477">
        <v>0.82986111111111116</v>
      </c>
      <c r="V926" s="9">
        <f t="shared" si="865"/>
        <v>5.5555555555555691E-2</v>
      </c>
      <c r="W926" s="477">
        <v>0.84027777777777779</v>
      </c>
      <c r="X926" s="9">
        <f t="shared" si="806"/>
        <v>1.041666666666663E-2</v>
      </c>
      <c r="Y926" s="477">
        <v>0.84166666666666667</v>
      </c>
      <c r="Z926" s="155">
        <f t="shared" si="850"/>
        <v>1.388888888888884E-3</v>
      </c>
      <c r="AA926" s="477">
        <v>0.9604166666666667</v>
      </c>
      <c r="AB926" s="565">
        <f t="shared" si="812"/>
        <v>0.11875000000000002</v>
      </c>
      <c r="AC926" s="477">
        <v>0.9604166666666667</v>
      </c>
      <c r="AD926" s="477">
        <v>0.9604166666666667</v>
      </c>
      <c r="AE926" s="9">
        <f t="shared" si="866"/>
        <v>0</v>
      </c>
      <c r="AF926" s="477">
        <v>0.96875</v>
      </c>
      <c r="AG926" s="477">
        <v>0.97222222222222221</v>
      </c>
      <c r="AH926" s="9">
        <f t="shared" si="831"/>
        <v>3.4722222222222099E-3</v>
      </c>
      <c r="AI926" s="154">
        <f t="shared" si="711"/>
        <v>0</v>
      </c>
      <c r="AJ926" s="154">
        <f t="shared" si="712"/>
        <v>5</v>
      </c>
      <c r="AK926" s="477">
        <v>0.97222222222222221</v>
      </c>
      <c r="AL926" s="477">
        <v>0.97569444444444453</v>
      </c>
      <c r="AM926" s="9">
        <f t="shared" si="820"/>
        <v>3.4722222222223209E-3</v>
      </c>
      <c r="AN926" s="568">
        <f t="shared" si="832"/>
        <v>0.22569444444444453</v>
      </c>
      <c r="AO926" s="10">
        <f t="shared" si="854"/>
        <v>5</v>
      </c>
      <c r="AP926" s="10">
        <f t="shared" si="855"/>
        <v>25</v>
      </c>
      <c r="AQ926" s="565">
        <f t="shared" si="842"/>
        <v>6.7361111111111135E-2</v>
      </c>
      <c r="AR926" s="10">
        <f t="shared" si="867"/>
        <v>1</v>
      </c>
      <c r="AS926" s="10">
        <f t="shared" si="868"/>
        <v>37</v>
      </c>
      <c r="AT926" s="561">
        <v>0</v>
      </c>
      <c r="AU926" s="561">
        <v>3.472222222222222E-3</v>
      </c>
      <c r="AV926" s="561">
        <v>0</v>
      </c>
      <c r="AW926" s="546">
        <f t="shared" si="869"/>
        <v>0</v>
      </c>
      <c r="AX926" s="546">
        <f t="shared" si="766"/>
        <v>0</v>
      </c>
      <c r="AY926" s="561">
        <v>0</v>
      </c>
      <c r="AZ926" s="546">
        <f t="shared" si="870"/>
        <v>0</v>
      </c>
      <c r="BA926" s="546">
        <f t="shared" si="871"/>
        <v>0</v>
      </c>
      <c r="BB926" s="561">
        <v>0</v>
      </c>
      <c r="BC926" s="546">
        <f t="shared" si="872"/>
        <v>0</v>
      </c>
      <c r="BD926" s="546">
        <f t="shared" si="873"/>
        <v>0</v>
      </c>
      <c r="BE926" s="561">
        <v>4.7916666666666663E-2</v>
      </c>
      <c r="BF926" s="546">
        <f t="shared" si="861"/>
        <v>1</v>
      </c>
      <c r="BG926" s="546">
        <f t="shared" si="862"/>
        <v>9</v>
      </c>
      <c r="BH926" s="561">
        <v>0</v>
      </c>
      <c r="BI926" s="637">
        <f t="shared" si="874"/>
        <v>0</v>
      </c>
      <c r="BJ926" s="637">
        <f t="shared" si="875"/>
        <v>0</v>
      </c>
      <c r="BK926" s="642">
        <f t="shared" si="819"/>
        <v>64.583035714285714</v>
      </c>
    </row>
    <row r="927" spans="1:63" x14ac:dyDescent="0.25">
      <c r="A927" s="620">
        <v>40956</v>
      </c>
      <c r="B927" s="621">
        <v>2</v>
      </c>
      <c r="C927" s="622">
        <v>2</v>
      </c>
      <c r="D927" s="623" t="s">
        <v>355</v>
      </c>
      <c r="E927" s="623" t="s">
        <v>304</v>
      </c>
      <c r="F927" s="537">
        <v>3842.02</v>
      </c>
      <c r="G927" s="622">
        <v>59</v>
      </c>
      <c r="H927" s="622">
        <v>0</v>
      </c>
      <c r="I927" s="561">
        <v>0.88194444444444453</v>
      </c>
      <c r="J927" s="561">
        <v>0.88194444444444453</v>
      </c>
      <c r="K927" s="477">
        <v>0.88541666666666663</v>
      </c>
      <c r="L927" s="565">
        <f t="shared" si="825"/>
        <v>3.4722222222220989E-3</v>
      </c>
      <c r="M927" s="477">
        <v>0.88541666666666663</v>
      </c>
      <c r="N927" s="565">
        <f t="shared" si="826"/>
        <v>0</v>
      </c>
      <c r="O927" s="477">
        <v>0.94444444444444453</v>
      </c>
      <c r="P927" s="565">
        <f t="shared" si="827"/>
        <v>5.9027777777777901E-2</v>
      </c>
      <c r="Q927" s="477">
        <v>0.95833333333333337</v>
      </c>
      <c r="R927" s="477">
        <v>1.0659722222222221</v>
      </c>
      <c r="S927" s="9">
        <f t="shared" si="851"/>
        <v>0.10763888888888873</v>
      </c>
      <c r="T927" s="477">
        <v>0.95833333333333337</v>
      </c>
      <c r="U927" s="477">
        <v>1.0659722222222221</v>
      </c>
      <c r="V927" s="9">
        <f t="shared" si="865"/>
        <v>0.10763888888888873</v>
      </c>
      <c r="W927" s="477">
        <v>1.0694444444444444</v>
      </c>
      <c r="X927" s="9">
        <f t="shared" si="806"/>
        <v>3.4722222222223209E-3</v>
      </c>
      <c r="Y927" s="477">
        <v>1.075</v>
      </c>
      <c r="Z927" s="155">
        <f t="shared" si="850"/>
        <v>5.5555555555555358E-3</v>
      </c>
      <c r="AA927" s="477">
        <v>1.1333333333333333</v>
      </c>
      <c r="AB927" s="565">
        <f t="shared" si="812"/>
        <v>5.8333333333333348E-2</v>
      </c>
      <c r="AC927" s="477">
        <v>1.1333333333333333</v>
      </c>
      <c r="AD927" s="477">
        <v>1.1333333333333333</v>
      </c>
      <c r="AE927" s="9">
        <f t="shared" si="866"/>
        <v>0</v>
      </c>
      <c r="AF927" s="477">
        <v>1.1388888888888888</v>
      </c>
      <c r="AG927" s="477">
        <v>1.1423611111111112</v>
      </c>
      <c r="AH927" s="9">
        <f t="shared" si="831"/>
        <v>3.4722222222223209E-3</v>
      </c>
      <c r="AI927" s="154">
        <f t="shared" si="711"/>
        <v>0</v>
      </c>
      <c r="AJ927" s="154">
        <f t="shared" si="712"/>
        <v>5</v>
      </c>
      <c r="AK927" s="477">
        <v>1.1423611111111112</v>
      </c>
      <c r="AL927" s="477">
        <v>1.1458333333333333</v>
      </c>
      <c r="AM927" s="9">
        <f t="shared" si="820"/>
        <v>3.4722222222220989E-3</v>
      </c>
      <c r="AN927" s="568">
        <f t="shared" si="832"/>
        <v>0.26388888888888873</v>
      </c>
      <c r="AO927" s="10">
        <f t="shared" si="854"/>
        <v>6</v>
      </c>
      <c r="AP927" s="10">
        <f t="shared" si="855"/>
        <v>20</v>
      </c>
      <c r="AQ927" s="565">
        <f t="shared" si="842"/>
        <v>5.0694444444444459E-2</v>
      </c>
      <c r="AR927" s="10">
        <f t="shared" si="867"/>
        <v>1</v>
      </c>
      <c r="AS927" s="10">
        <f t="shared" si="868"/>
        <v>13</v>
      </c>
      <c r="AT927" s="561">
        <v>0</v>
      </c>
      <c r="AU927" s="561">
        <v>0</v>
      </c>
      <c r="AV927" s="561">
        <v>0</v>
      </c>
      <c r="AW927" s="546">
        <f t="shared" si="869"/>
        <v>0</v>
      </c>
      <c r="AX927" s="546">
        <f t="shared" si="766"/>
        <v>0</v>
      </c>
      <c r="AY927" s="561">
        <v>0</v>
      </c>
      <c r="AZ927" s="546">
        <f t="shared" si="870"/>
        <v>0</v>
      </c>
      <c r="BA927" s="546">
        <f t="shared" si="871"/>
        <v>0</v>
      </c>
      <c r="BB927" s="561">
        <v>0</v>
      </c>
      <c r="BC927" s="546">
        <f t="shared" si="872"/>
        <v>0</v>
      </c>
      <c r="BD927" s="546">
        <f t="shared" si="873"/>
        <v>0</v>
      </c>
      <c r="BE927" s="561">
        <v>7.6388888888888886E-3</v>
      </c>
      <c r="BF927" s="546">
        <f t="shared" si="861"/>
        <v>0</v>
      </c>
      <c r="BG927" s="546">
        <f t="shared" si="862"/>
        <v>11</v>
      </c>
      <c r="BH927" s="561">
        <v>0</v>
      </c>
      <c r="BI927" s="637">
        <f t="shared" si="874"/>
        <v>0</v>
      </c>
      <c r="BJ927" s="637">
        <f t="shared" si="875"/>
        <v>0</v>
      </c>
      <c r="BK927" s="642">
        <f t="shared" si="819"/>
        <v>65.118983050847461</v>
      </c>
    </row>
    <row r="928" spans="1:63" x14ac:dyDescent="0.25">
      <c r="A928" s="620">
        <v>40957</v>
      </c>
      <c r="B928" s="621">
        <v>2</v>
      </c>
      <c r="C928" s="622">
        <v>28</v>
      </c>
      <c r="D928" s="623" t="s">
        <v>33</v>
      </c>
      <c r="E928" s="623" t="s">
        <v>236</v>
      </c>
      <c r="F928" s="537">
        <v>3815.86</v>
      </c>
      <c r="G928" s="622">
        <v>59</v>
      </c>
      <c r="H928" s="622">
        <v>0</v>
      </c>
      <c r="I928" s="561">
        <v>0.51041666666666663</v>
      </c>
      <c r="J928" s="561">
        <v>0.51041666666666663</v>
      </c>
      <c r="K928" s="477">
        <v>0.51388888888888895</v>
      </c>
      <c r="L928" s="565">
        <f t="shared" si="825"/>
        <v>3.4722222222223209E-3</v>
      </c>
      <c r="M928" s="477">
        <v>0.51736111111111105</v>
      </c>
      <c r="N928" s="565">
        <f t="shared" si="826"/>
        <v>3.4722222222220989E-3</v>
      </c>
      <c r="O928" s="477">
        <v>0.53472222222222221</v>
      </c>
      <c r="P928" s="565">
        <f t="shared" si="827"/>
        <v>1.736111111111116E-2</v>
      </c>
      <c r="Q928" s="477">
        <v>0.53472222222222221</v>
      </c>
      <c r="R928" s="477">
        <v>0.625</v>
      </c>
      <c r="S928" s="9">
        <f t="shared" si="851"/>
        <v>9.027777777777779E-2</v>
      </c>
      <c r="T928" s="477">
        <v>0.53472222222222221</v>
      </c>
      <c r="U928" s="477">
        <v>0.625</v>
      </c>
      <c r="V928" s="9">
        <f t="shared" si="865"/>
        <v>9.027777777777779E-2</v>
      </c>
      <c r="W928" s="477">
        <v>0.62847222222222221</v>
      </c>
      <c r="X928" s="9">
        <f t="shared" si="806"/>
        <v>3.4722222222222099E-3</v>
      </c>
      <c r="Y928" s="477">
        <v>0.65069444444444446</v>
      </c>
      <c r="Z928" s="155">
        <f t="shared" si="850"/>
        <v>2.2222222222222254E-2</v>
      </c>
      <c r="AA928" s="477">
        <v>0.76111111111111107</v>
      </c>
      <c r="AB928" s="565">
        <f t="shared" si="812"/>
        <v>0.11041666666666661</v>
      </c>
      <c r="AC928" s="477">
        <v>0.76111111111111107</v>
      </c>
      <c r="AD928" s="477">
        <v>0.76111111111111107</v>
      </c>
      <c r="AE928" s="9">
        <f t="shared" si="866"/>
        <v>0</v>
      </c>
      <c r="AF928" s="477">
        <v>0.77083333333333337</v>
      </c>
      <c r="AG928" s="477">
        <v>0.77777777777777779</v>
      </c>
      <c r="AH928" s="9">
        <f t="shared" si="831"/>
        <v>6.9444444444444198E-3</v>
      </c>
      <c r="AI928" s="154">
        <f t="shared" si="711"/>
        <v>0</v>
      </c>
      <c r="AJ928" s="154">
        <f t="shared" si="712"/>
        <v>10</v>
      </c>
      <c r="AK928" s="477">
        <v>0.77777777777777779</v>
      </c>
      <c r="AL928" s="477">
        <v>0.78125</v>
      </c>
      <c r="AM928" s="9">
        <f t="shared" si="820"/>
        <v>3.4722222222222099E-3</v>
      </c>
      <c r="AN928" s="568">
        <f t="shared" si="832"/>
        <v>0.27083333333333337</v>
      </c>
      <c r="AO928" s="10">
        <f>HOUR(AN928)</f>
        <v>6</v>
      </c>
      <c r="AP928" s="10">
        <f>MINUTE(AN928)</f>
        <v>30</v>
      </c>
      <c r="AQ928" s="565">
        <f t="shared" si="842"/>
        <v>5.1388888888888824E-2</v>
      </c>
      <c r="AR928" s="10">
        <f t="shared" si="867"/>
        <v>1</v>
      </c>
      <c r="AS928" s="10">
        <f t="shared" si="868"/>
        <v>14</v>
      </c>
      <c r="AT928" s="561">
        <v>0</v>
      </c>
      <c r="AU928" s="561">
        <v>0</v>
      </c>
      <c r="AV928" s="561">
        <v>0</v>
      </c>
      <c r="AW928" s="546">
        <f t="shared" si="869"/>
        <v>0</v>
      </c>
      <c r="AX928" s="546">
        <f t="shared" si="766"/>
        <v>0</v>
      </c>
      <c r="AY928" s="561">
        <v>0</v>
      </c>
      <c r="AZ928" s="546">
        <f t="shared" si="870"/>
        <v>0</v>
      </c>
      <c r="BA928" s="546">
        <f t="shared" si="871"/>
        <v>0</v>
      </c>
      <c r="BB928" s="561">
        <v>0</v>
      </c>
      <c r="BC928" s="546">
        <f t="shared" si="872"/>
        <v>0</v>
      </c>
      <c r="BD928" s="546">
        <f t="shared" si="873"/>
        <v>0</v>
      </c>
      <c r="BE928" s="561">
        <v>5.9027777777777783E-2</v>
      </c>
      <c r="BF928" s="546">
        <f t="shared" si="861"/>
        <v>1</v>
      </c>
      <c r="BG928" s="546">
        <f t="shared" si="862"/>
        <v>25</v>
      </c>
      <c r="BH928" s="561">
        <v>0</v>
      </c>
      <c r="BI928" s="637">
        <f t="shared" si="874"/>
        <v>0</v>
      </c>
      <c r="BJ928" s="637">
        <f t="shared" si="875"/>
        <v>0</v>
      </c>
      <c r="BK928" s="642">
        <f t="shared" si="819"/>
        <v>64.675593220338982</v>
      </c>
    </row>
    <row r="929" spans="1:63" x14ac:dyDescent="0.25">
      <c r="A929" s="620">
        <v>40957</v>
      </c>
      <c r="B929" s="621">
        <v>2</v>
      </c>
      <c r="C929" s="622">
        <v>8</v>
      </c>
      <c r="D929" s="623" t="s">
        <v>453</v>
      </c>
      <c r="E929" s="623" t="s">
        <v>276</v>
      </c>
      <c r="F929" s="537">
        <v>3376.55</v>
      </c>
      <c r="G929" s="622">
        <v>56</v>
      </c>
      <c r="H929" s="622">
        <v>3</v>
      </c>
      <c r="I929" s="561">
        <v>0.5625</v>
      </c>
      <c r="J929" s="561">
        <v>0.5625</v>
      </c>
      <c r="K929" s="477">
        <v>0.56597222222222221</v>
      </c>
      <c r="L929" s="565">
        <f t="shared" si="825"/>
        <v>3.4722222222222099E-3</v>
      </c>
      <c r="M929" s="477">
        <v>0.56944444444444442</v>
      </c>
      <c r="N929" s="565">
        <f t="shared" si="826"/>
        <v>3.4722222222222099E-3</v>
      </c>
      <c r="O929" s="477">
        <v>0.58680555555555558</v>
      </c>
      <c r="P929" s="565">
        <f t="shared" si="827"/>
        <v>1.736111111111116E-2</v>
      </c>
      <c r="Q929" s="477">
        <v>0.58680555555555558</v>
      </c>
      <c r="R929" s="477">
        <v>0.60763888888888895</v>
      </c>
      <c r="S929" s="9">
        <f t="shared" ref="S929:S941" si="876">R929-Q929</f>
        <v>2.083333333333337E-2</v>
      </c>
      <c r="T929" s="477">
        <v>0.58680555555555558</v>
      </c>
      <c r="U929" s="477">
        <v>0.60763888888888895</v>
      </c>
      <c r="V929" s="9">
        <f t="shared" si="865"/>
        <v>2.083333333333337E-2</v>
      </c>
      <c r="W929" s="477">
        <v>0.79166666666666663</v>
      </c>
      <c r="X929" s="9">
        <f t="shared" si="806"/>
        <v>0.18402777777777768</v>
      </c>
      <c r="Y929" s="477">
        <v>0.7944444444444444</v>
      </c>
      <c r="Z929" s="155">
        <f t="shared" si="850"/>
        <v>2.7777777777777679E-3</v>
      </c>
      <c r="AA929" s="477">
        <v>0.9243055555555556</v>
      </c>
      <c r="AB929" s="565">
        <f t="shared" si="812"/>
        <v>0.1298611111111112</v>
      </c>
      <c r="AC929" s="477">
        <v>0.9243055555555556</v>
      </c>
      <c r="AD929" s="477">
        <v>0.9243055555555556</v>
      </c>
      <c r="AE929" s="9">
        <f t="shared" si="866"/>
        <v>0</v>
      </c>
      <c r="AF929" s="477">
        <v>0.93055555555555547</v>
      </c>
      <c r="AG929" s="477">
        <v>0.93402777777777779</v>
      </c>
      <c r="AH929" s="9">
        <f t="shared" si="831"/>
        <v>3.4722222222223209E-3</v>
      </c>
      <c r="AI929" s="154">
        <f t="shared" si="711"/>
        <v>0</v>
      </c>
      <c r="AJ929" s="154">
        <f t="shared" si="712"/>
        <v>5</v>
      </c>
      <c r="AK929" s="477">
        <v>0.93402777777777779</v>
      </c>
      <c r="AL929" s="477">
        <v>0.9375</v>
      </c>
      <c r="AM929" s="9">
        <f t="shared" si="820"/>
        <v>3.4722222222222099E-3</v>
      </c>
      <c r="AN929" s="568">
        <f t="shared" si="832"/>
        <v>0.375</v>
      </c>
      <c r="AO929" s="10">
        <f>HOUR(AN929)</f>
        <v>9</v>
      </c>
      <c r="AP929" s="10">
        <f>MINUTE(AN929)</f>
        <v>0</v>
      </c>
      <c r="AQ929" s="565">
        <f t="shared" si="842"/>
        <v>6.5277777777777865E-2</v>
      </c>
      <c r="AR929" s="10">
        <f t="shared" si="867"/>
        <v>1</v>
      </c>
      <c r="AS929" s="10">
        <f t="shared" si="868"/>
        <v>34</v>
      </c>
      <c r="AT929" s="561">
        <v>0</v>
      </c>
      <c r="AU929" s="561">
        <v>1.3194444444444444E-2</v>
      </c>
      <c r="AV929" s="561">
        <v>0</v>
      </c>
      <c r="AW929" s="546">
        <f t="shared" si="869"/>
        <v>0</v>
      </c>
      <c r="AX929" s="546">
        <f t="shared" si="766"/>
        <v>0</v>
      </c>
      <c r="AY929" s="561">
        <v>0</v>
      </c>
      <c r="AZ929" s="546">
        <f t="shared" si="870"/>
        <v>0</v>
      </c>
      <c r="BA929" s="546">
        <f t="shared" si="871"/>
        <v>0</v>
      </c>
      <c r="BB929" s="561">
        <v>0</v>
      </c>
      <c r="BC929" s="546">
        <f t="shared" si="872"/>
        <v>0</v>
      </c>
      <c r="BD929" s="546">
        <f t="shared" si="873"/>
        <v>0</v>
      </c>
      <c r="BE929" s="561">
        <v>4.9305555555555554E-2</v>
      </c>
      <c r="BF929" s="546">
        <f t="shared" si="861"/>
        <v>1</v>
      </c>
      <c r="BG929" s="546">
        <f t="shared" si="862"/>
        <v>11</v>
      </c>
      <c r="BH929" s="561">
        <v>2.0833333333333333E-3</v>
      </c>
      <c r="BI929" s="637">
        <f t="shared" si="874"/>
        <v>0</v>
      </c>
      <c r="BJ929" s="637">
        <f t="shared" si="875"/>
        <v>3</v>
      </c>
      <c r="BK929" s="642">
        <f t="shared" si="819"/>
        <v>60.29553571428572</v>
      </c>
    </row>
    <row r="930" spans="1:63" x14ac:dyDescent="0.25">
      <c r="A930" s="620">
        <v>40957</v>
      </c>
      <c r="B930" s="621">
        <v>2</v>
      </c>
      <c r="C930" s="622">
        <v>3</v>
      </c>
      <c r="D930" s="623" t="s">
        <v>524</v>
      </c>
      <c r="E930" s="623" t="s">
        <v>276</v>
      </c>
      <c r="F930" s="537">
        <v>3841.84</v>
      </c>
      <c r="G930" s="622">
        <v>59</v>
      </c>
      <c r="H930" s="622">
        <v>0</v>
      </c>
      <c r="I930" s="561">
        <v>0.65972222222222221</v>
      </c>
      <c r="J930" s="561">
        <v>0.65972222222222221</v>
      </c>
      <c r="K930" s="477">
        <v>0.66666666666666663</v>
      </c>
      <c r="L930" s="565">
        <f t="shared" si="825"/>
        <v>6.9444444444444198E-3</v>
      </c>
      <c r="M930" s="477">
        <v>0.67013888888888884</v>
      </c>
      <c r="N930" s="565">
        <f t="shared" si="826"/>
        <v>3.4722222222222099E-3</v>
      </c>
      <c r="O930" s="477">
        <v>0.68402777777777779</v>
      </c>
      <c r="P930" s="565">
        <f t="shared" si="827"/>
        <v>1.3888888888888951E-2</v>
      </c>
      <c r="Q930" s="477">
        <v>0.6875</v>
      </c>
      <c r="R930" s="477">
        <v>0.72222222222222221</v>
      </c>
      <c r="S930" s="9">
        <f t="shared" si="876"/>
        <v>3.472222222222221E-2</v>
      </c>
      <c r="T930" s="477">
        <v>0.6875</v>
      </c>
      <c r="U930" s="477">
        <v>0.72222222222222221</v>
      </c>
      <c r="V930" s="9">
        <f t="shared" si="865"/>
        <v>3.472222222222221E-2</v>
      </c>
      <c r="W930" s="477">
        <v>0.95763888888888893</v>
      </c>
      <c r="X930" s="9">
        <f t="shared" si="806"/>
        <v>0.23541666666666672</v>
      </c>
      <c r="Y930" s="477">
        <v>0.9590277777777777</v>
      </c>
      <c r="Z930" s="155">
        <f t="shared" si="850"/>
        <v>1.3888888888887729E-3</v>
      </c>
      <c r="AA930" s="477">
        <v>1.0215277777777778</v>
      </c>
      <c r="AB930" s="565">
        <f t="shared" si="812"/>
        <v>6.2500000000000111E-2</v>
      </c>
      <c r="AC930" s="477">
        <v>1.0215277777777778</v>
      </c>
      <c r="AD930" s="477">
        <v>1.0215277777777778</v>
      </c>
      <c r="AE930" s="9">
        <f t="shared" si="866"/>
        <v>0</v>
      </c>
      <c r="AF930" s="477">
        <v>1.0277777777777779</v>
      </c>
      <c r="AG930" s="477">
        <v>1.03125</v>
      </c>
      <c r="AH930" s="9">
        <f t="shared" si="831"/>
        <v>3.4722222222220989E-3</v>
      </c>
      <c r="AI930" s="154">
        <f t="shared" si="711"/>
        <v>0</v>
      </c>
      <c r="AJ930" s="154">
        <f t="shared" si="712"/>
        <v>5</v>
      </c>
      <c r="AK930" s="477">
        <v>1.03125</v>
      </c>
      <c r="AL930" s="477">
        <v>1.0347222222222221</v>
      </c>
      <c r="AM930" s="9">
        <f t="shared" si="820"/>
        <v>3.4722222222220989E-3</v>
      </c>
      <c r="AN930" s="568">
        <f t="shared" si="832"/>
        <v>0.37499999999999989</v>
      </c>
      <c r="AO930" s="10">
        <f>HOUR(AN930)</f>
        <v>9</v>
      </c>
      <c r="AP930" s="10">
        <f>MINUTE(AN930)</f>
        <v>0</v>
      </c>
      <c r="AQ930" s="565">
        <f t="shared" si="842"/>
        <v>5.2083333333333447E-2</v>
      </c>
      <c r="AR930" s="10">
        <f t="shared" si="867"/>
        <v>1</v>
      </c>
      <c r="AS930" s="10">
        <f t="shared" si="868"/>
        <v>15</v>
      </c>
      <c r="AT930" s="561">
        <v>0</v>
      </c>
      <c r="AU930" s="561">
        <v>0</v>
      </c>
      <c r="AV930" s="561">
        <v>0</v>
      </c>
      <c r="AW930" s="546">
        <f t="shared" si="869"/>
        <v>0</v>
      </c>
      <c r="AX930" s="546">
        <f t="shared" ref="AX930:AX993" si="877">MINUTE(AV930)</f>
        <v>0</v>
      </c>
      <c r="AY930" s="561">
        <v>0</v>
      </c>
      <c r="AZ930" s="546">
        <f t="shared" si="870"/>
        <v>0</v>
      </c>
      <c r="BA930" s="546">
        <f t="shared" si="871"/>
        <v>0</v>
      </c>
      <c r="BB930" s="561">
        <v>0</v>
      </c>
      <c r="BC930" s="546">
        <f t="shared" si="872"/>
        <v>0</v>
      </c>
      <c r="BD930" s="546">
        <f t="shared" si="873"/>
        <v>0</v>
      </c>
      <c r="BE930" s="561">
        <v>1.0416666666666666E-2</v>
      </c>
      <c r="BF930" s="546">
        <f t="shared" si="861"/>
        <v>0</v>
      </c>
      <c r="BG930" s="546">
        <f t="shared" si="862"/>
        <v>15</v>
      </c>
      <c r="BH930" s="561">
        <v>0</v>
      </c>
      <c r="BI930" s="637">
        <f t="shared" si="874"/>
        <v>0</v>
      </c>
      <c r="BJ930" s="637">
        <f t="shared" si="875"/>
        <v>0</v>
      </c>
      <c r="BK930" s="642">
        <f t="shared" si="819"/>
        <v>65.115932203389832</v>
      </c>
    </row>
    <row r="931" spans="1:63" x14ac:dyDescent="0.25">
      <c r="A931" s="620">
        <v>40957</v>
      </c>
      <c r="B931" s="621">
        <v>2</v>
      </c>
      <c r="C931" s="622">
        <v>8</v>
      </c>
      <c r="D931" s="623" t="s">
        <v>243</v>
      </c>
      <c r="E931" s="623" t="s">
        <v>654</v>
      </c>
      <c r="F931" s="537">
        <v>3382.49</v>
      </c>
      <c r="G931" s="622">
        <v>55</v>
      </c>
      <c r="H931" s="622">
        <v>4</v>
      </c>
      <c r="I931" s="561">
        <v>0.77083333333333337</v>
      </c>
      <c r="J931" s="561">
        <v>0.77083333333333337</v>
      </c>
      <c r="K931" s="477">
        <v>0.84722222222222221</v>
      </c>
      <c r="L931" s="565">
        <f t="shared" si="825"/>
        <v>7.638888888888884E-2</v>
      </c>
      <c r="M931" s="477">
        <v>0.86805555555555547</v>
      </c>
      <c r="N931" s="565">
        <f t="shared" si="826"/>
        <v>2.0833333333333259E-2</v>
      </c>
      <c r="O931" s="477">
        <v>0.89930555555555547</v>
      </c>
      <c r="P931" s="565">
        <f t="shared" si="827"/>
        <v>3.125E-2</v>
      </c>
      <c r="Q931" s="477">
        <v>0.90625</v>
      </c>
      <c r="R931" s="477">
        <v>0.95833333333333337</v>
      </c>
      <c r="S931" s="9">
        <f t="shared" si="876"/>
        <v>5.208333333333337E-2</v>
      </c>
      <c r="T931" s="477">
        <v>0.90625</v>
      </c>
      <c r="U931" s="477">
        <v>0.95833333333333337</v>
      </c>
      <c r="V931" s="9">
        <f t="shared" si="865"/>
        <v>5.208333333333337E-2</v>
      </c>
      <c r="W931" s="477">
        <v>1.0520833333333333</v>
      </c>
      <c r="X931" s="9">
        <f t="shared" si="806"/>
        <v>9.3749999999999889E-2</v>
      </c>
      <c r="Y931" s="477">
        <v>0.91666666666666663</v>
      </c>
      <c r="Z931" s="155">
        <f t="shared" si="850"/>
        <v>-0.13541666666666663</v>
      </c>
      <c r="AA931" s="477">
        <v>1.1624999999999999</v>
      </c>
      <c r="AB931" s="565">
        <f t="shared" si="812"/>
        <v>0.24583333333333324</v>
      </c>
      <c r="AC931" s="477">
        <v>1.1624999999999999</v>
      </c>
      <c r="AD931" s="477">
        <v>1.1624999999999999</v>
      </c>
      <c r="AE931" s="9">
        <f t="shared" si="866"/>
        <v>0</v>
      </c>
      <c r="AF931" s="477">
        <v>1.1701388888888888</v>
      </c>
      <c r="AG931" s="477">
        <v>1.1736111111111112</v>
      </c>
      <c r="AH931" s="9">
        <f t="shared" si="831"/>
        <v>3.4722222222223209E-3</v>
      </c>
      <c r="AI931" s="154">
        <f t="shared" si="711"/>
        <v>0</v>
      </c>
      <c r="AJ931" s="154">
        <f t="shared" si="712"/>
        <v>5</v>
      </c>
      <c r="AK931" s="477">
        <v>1.1736111111111112</v>
      </c>
      <c r="AL931" s="477">
        <v>1.1770833333333333</v>
      </c>
      <c r="AM931" s="9">
        <f t="shared" si="820"/>
        <v>3.4722222222220989E-3</v>
      </c>
      <c r="AN931" s="568">
        <f t="shared" si="832"/>
        <v>0.40624999999999989</v>
      </c>
      <c r="AO931" s="10">
        <f>HOUR(AN931)</f>
        <v>9</v>
      </c>
      <c r="AP931" s="10">
        <f>MINUTE(AN931)</f>
        <v>45</v>
      </c>
      <c r="AQ931" s="565">
        <f t="shared" si="842"/>
        <v>6.1111111111111005E-2</v>
      </c>
      <c r="AR931" s="10">
        <f t="shared" si="867"/>
        <v>1</v>
      </c>
      <c r="AS931" s="10">
        <f t="shared" si="868"/>
        <v>28</v>
      </c>
      <c r="AT931" s="561">
        <v>0</v>
      </c>
      <c r="AU931" s="561">
        <v>0</v>
      </c>
      <c r="AV931" s="561">
        <v>0</v>
      </c>
      <c r="AW931" s="546">
        <f t="shared" ref="AW931:AW972" si="878">HOUR(AV931)</f>
        <v>0</v>
      </c>
      <c r="AX931" s="546">
        <f t="shared" si="877"/>
        <v>0</v>
      </c>
      <c r="AY931" s="561">
        <v>0.125</v>
      </c>
      <c r="AZ931" s="546">
        <f t="shared" si="870"/>
        <v>3</v>
      </c>
      <c r="BA931" s="546">
        <f t="shared" si="871"/>
        <v>0</v>
      </c>
      <c r="BB931" s="561">
        <v>0</v>
      </c>
      <c r="BC931" s="546">
        <f t="shared" si="872"/>
        <v>0</v>
      </c>
      <c r="BD931" s="546">
        <f t="shared" si="873"/>
        <v>0</v>
      </c>
      <c r="BE931" s="561">
        <v>5.9722222222222225E-2</v>
      </c>
      <c r="BF931" s="546">
        <f t="shared" si="861"/>
        <v>1</v>
      </c>
      <c r="BG931" s="546">
        <f t="shared" si="862"/>
        <v>26</v>
      </c>
      <c r="BH931" s="561">
        <v>0</v>
      </c>
      <c r="BI931" s="637">
        <f t="shared" si="874"/>
        <v>0</v>
      </c>
      <c r="BJ931" s="637">
        <f t="shared" si="875"/>
        <v>0</v>
      </c>
      <c r="BK931" s="642">
        <f t="shared" si="819"/>
        <v>61.499818181818178</v>
      </c>
    </row>
    <row r="932" spans="1:63" x14ac:dyDescent="0.25">
      <c r="A932" s="620">
        <v>40957</v>
      </c>
      <c r="B932" s="621">
        <v>2</v>
      </c>
      <c r="C932" s="622">
        <v>1</v>
      </c>
      <c r="D932" s="623" t="s">
        <v>271</v>
      </c>
      <c r="E932" s="623" t="s">
        <v>265</v>
      </c>
      <c r="F932" s="537">
        <v>3554.78</v>
      </c>
      <c r="G932" s="622">
        <v>59</v>
      </c>
      <c r="H932" s="622">
        <v>0</v>
      </c>
      <c r="I932" s="561">
        <v>0.82291666666666663</v>
      </c>
      <c r="J932" s="561">
        <v>0.82291666666666663</v>
      </c>
      <c r="K932" s="477">
        <v>0.85416666666666663</v>
      </c>
      <c r="L932" s="565">
        <f t="shared" si="825"/>
        <v>3.125E-2</v>
      </c>
      <c r="M932" s="477">
        <v>0.875</v>
      </c>
      <c r="N932" s="565">
        <f t="shared" si="826"/>
        <v>2.083333333333337E-2</v>
      </c>
      <c r="O932" s="477">
        <v>1.0138888888888888</v>
      </c>
      <c r="P932" s="565">
        <f t="shared" si="827"/>
        <v>0.13888888888888884</v>
      </c>
      <c r="Q932" s="477">
        <v>1.0173611111111112</v>
      </c>
      <c r="R932" s="477">
        <v>1.0347222222222221</v>
      </c>
      <c r="S932" s="9">
        <f t="shared" si="876"/>
        <v>1.7361111111110938E-2</v>
      </c>
      <c r="T932" s="477">
        <v>1.0173611111111112</v>
      </c>
      <c r="U932" s="477">
        <v>1.0347222222222221</v>
      </c>
      <c r="V932" s="9">
        <f t="shared" si="865"/>
        <v>1.7361111111110938E-2</v>
      </c>
      <c r="W932" s="477">
        <v>1.1833333333333333</v>
      </c>
      <c r="X932" s="9">
        <f t="shared" si="806"/>
        <v>0.14861111111111125</v>
      </c>
      <c r="Y932" s="477">
        <v>1.1840277777777779</v>
      </c>
      <c r="Z932" s="155">
        <f t="shared" si="850"/>
        <v>6.94444444444553E-4</v>
      </c>
      <c r="AA932" s="477">
        <v>1.2465277777777779</v>
      </c>
      <c r="AB932" s="565">
        <f t="shared" si="812"/>
        <v>6.25E-2</v>
      </c>
      <c r="AC932" s="477">
        <v>1.2465277777777779</v>
      </c>
      <c r="AD932" s="477">
        <v>1.2465277777777779</v>
      </c>
      <c r="AE932" s="9">
        <f t="shared" si="866"/>
        <v>0</v>
      </c>
      <c r="AF932" s="477">
        <v>1.2534722222222221</v>
      </c>
      <c r="AG932" s="477">
        <v>1.2569444444444444</v>
      </c>
      <c r="AH932" s="9">
        <f t="shared" si="831"/>
        <v>3.4722222222223209E-3</v>
      </c>
      <c r="AI932" s="154">
        <f t="shared" si="711"/>
        <v>0</v>
      </c>
      <c r="AJ932" s="154">
        <f t="shared" si="712"/>
        <v>5</v>
      </c>
      <c r="AK932" s="477">
        <v>1.2569444444444444</v>
      </c>
      <c r="AL932" s="477">
        <v>1.2604166666666667</v>
      </c>
      <c r="AM932" s="9">
        <f t="shared" si="820"/>
        <v>3.4722222222223209E-3</v>
      </c>
      <c r="AN932" s="568">
        <f t="shared" si="832"/>
        <v>0.43750000000000011</v>
      </c>
      <c r="AO932" s="10">
        <f>HOUR(AN932)</f>
        <v>10</v>
      </c>
      <c r="AP932" s="10">
        <f>MINUTE(AN932)</f>
        <v>30</v>
      </c>
      <c r="AQ932" s="565">
        <f t="shared" si="842"/>
        <v>4.0277777777777773E-2</v>
      </c>
      <c r="AR932" s="10">
        <f t="shared" si="867"/>
        <v>0</v>
      </c>
      <c r="AS932" s="10">
        <f t="shared" si="868"/>
        <v>58</v>
      </c>
      <c r="AT932" s="561">
        <v>0</v>
      </c>
      <c r="AU932" s="561">
        <v>0</v>
      </c>
      <c r="AV932" s="561">
        <v>0</v>
      </c>
      <c r="AW932" s="546">
        <f t="shared" si="878"/>
        <v>0</v>
      </c>
      <c r="AX932" s="546">
        <f t="shared" si="877"/>
        <v>0</v>
      </c>
      <c r="AY932" s="561">
        <v>0</v>
      </c>
      <c r="AZ932" s="546">
        <f t="shared" si="870"/>
        <v>0</v>
      </c>
      <c r="BA932" s="546">
        <f t="shared" si="871"/>
        <v>0</v>
      </c>
      <c r="BB932" s="561">
        <v>0</v>
      </c>
      <c r="BC932" s="546">
        <f t="shared" si="872"/>
        <v>0</v>
      </c>
      <c r="BD932" s="546">
        <f t="shared" si="873"/>
        <v>0</v>
      </c>
      <c r="BE932" s="561">
        <v>2.2222222222222223E-2</v>
      </c>
      <c r="BF932" s="546">
        <f t="shared" si="861"/>
        <v>0</v>
      </c>
      <c r="BG932" s="546">
        <f t="shared" si="862"/>
        <v>32</v>
      </c>
      <c r="BH932" s="561">
        <v>0</v>
      </c>
      <c r="BI932" s="637">
        <f t="shared" si="874"/>
        <v>0</v>
      </c>
      <c r="BJ932" s="637">
        <f t="shared" si="875"/>
        <v>0</v>
      </c>
      <c r="BK932" s="642">
        <f t="shared" si="819"/>
        <v>60.250508474576272</v>
      </c>
    </row>
    <row r="933" spans="1:63" x14ac:dyDescent="0.25">
      <c r="A933" s="620">
        <v>40958</v>
      </c>
      <c r="B933" s="621">
        <v>2</v>
      </c>
      <c r="C933" s="622">
        <v>29</v>
      </c>
      <c r="D933" s="623" t="s">
        <v>33</v>
      </c>
      <c r="E933" s="623" t="s">
        <v>236</v>
      </c>
      <c r="F933" s="537">
        <v>3707.5</v>
      </c>
      <c r="G933" s="622">
        <v>59</v>
      </c>
      <c r="H933" s="622">
        <v>0</v>
      </c>
      <c r="I933" s="561">
        <v>0.89236111111111116</v>
      </c>
      <c r="J933" s="561">
        <v>0.89236111111111116</v>
      </c>
      <c r="K933" s="477">
        <v>1.0555555555555556</v>
      </c>
      <c r="L933" s="565">
        <f t="shared" si="825"/>
        <v>0.16319444444444442</v>
      </c>
      <c r="M933" s="477">
        <v>1.0763888888888888</v>
      </c>
      <c r="N933" s="565">
        <f t="shared" si="826"/>
        <v>2.0833333333333259E-2</v>
      </c>
      <c r="O933" s="477">
        <v>1.1041666666666667</v>
      </c>
      <c r="P933" s="565">
        <f t="shared" si="827"/>
        <v>2.7777777777777901E-2</v>
      </c>
      <c r="Q933" s="477">
        <v>1.1076388888888888</v>
      </c>
      <c r="R933" s="477">
        <v>1.1284722222222221</v>
      </c>
      <c r="S933" s="9">
        <f t="shared" si="876"/>
        <v>2.0833333333333259E-2</v>
      </c>
      <c r="T933" s="477">
        <v>1.1076388888888888</v>
      </c>
      <c r="U933" s="477">
        <v>1.1284722222222221</v>
      </c>
      <c r="V933" s="9">
        <f t="shared" ref="V933:V939" si="879">U933-T933</f>
        <v>2.0833333333333259E-2</v>
      </c>
      <c r="W933" s="477">
        <v>1.320138888888889</v>
      </c>
      <c r="X933" s="9">
        <f t="shared" si="806"/>
        <v>0.19166666666666687</v>
      </c>
      <c r="Y933" s="477">
        <v>1.320138888888889</v>
      </c>
      <c r="Z933" s="155">
        <f t="shared" si="850"/>
        <v>0</v>
      </c>
      <c r="AA933" s="477">
        <v>1.3909722222222223</v>
      </c>
      <c r="AB933" s="565">
        <f t="shared" si="812"/>
        <v>7.0833333333333304E-2</v>
      </c>
      <c r="AC933" s="477">
        <v>1.3909722222222223</v>
      </c>
      <c r="AD933" s="477">
        <v>1.3909722222222223</v>
      </c>
      <c r="AE933" s="9">
        <f t="shared" ref="AE933:AE939" si="880">AD933-AC933</f>
        <v>0</v>
      </c>
      <c r="AF933" s="477">
        <v>1.3993055555555556</v>
      </c>
      <c r="AG933" s="477">
        <v>1.4027777777777777</v>
      </c>
      <c r="AH933" s="9">
        <f t="shared" si="831"/>
        <v>3.4722222222220989E-3</v>
      </c>
      <c r="AI933" s="154">
        <f t="shared" si="711"/>
        <v>0</v>
      </c>
      <c r="AJ933" s="154">
        <f t="shared" si="712"/>
        <v>5</v>
      </c>
      <c r="AK933" s="477">
        <v>1.4027777777777777</v>
      </c>
      <c r="AL933" s="477">
        <v>1.4097222222222223</v>
      </c>
      <c r="AM933" s="9">
        <f t="shared" si="820"/>
        <v>6.9444444444446418E-3</v>
      </c>
      <c r="AN933" s="568">
        <f t="shared" si="832"/>
        <v>0.51736111111111116</v>
      </c>
      <c r="AO933" s="10">
        <f t="shared" ref="AO933:AO938" si="881">HOUR(AN933)</f>
        <v>12</v>
      </c>
      <c r="AP933" s="10">
        <f t="shared" ref="AP933:AP938" si="882">MINUTE(AN933)</f>
        <v>25</v>
      </c>
      <c r="AQ933" s="565">
        <f t="shared" si="842"/>
        <v>7.0833333333333304E-2</v>
      </c>
      <c r="AR933" s="10">
        <f t="shared" ref="AR933:AR939" si="883">HOUR(AQ933)</f>
        <v>1</v>
      </c>
      <c r="AS933" s="10">
        <f t="shared" ref="AS933:AS939" si="884">MINUTE(AQ933)</f>
        <v>42</v>
      </c>
      <c r="AT933" s="561">
        <v>0</v>
      </c>
      <c r="AU933" s="561">
        <v>0</v>
      </c>
      <c r="AV933" s="561">
        <v>0</v>
      </c>
      <c r="AW933" s="546">
        <f t="shared" si="878"/>
        <v>0</v>
      </c>
      <c r="AX933" s="546">
        <f t="shared" si="877"/>
        <v>0</v>
      </c>
      <c r="AY933" s="561"/>
      <c r="AZ933" s="546">
        <f t="shared" ref="AZ933:AZ972" si="885">HOUR(AY933)</f>
        <v>0</v>
      </c>
      <c r="BA933" s="546">
        <f t="shared" ref="BA933:BA972" si="886">MINUTE(AY933)</f>
        <v>0</v>
      </c>
      <c r="BB933" s="561"/>
      <c r="BC933" s="546">
        <f t="shared" ref="BC933:BC967" si="887">HOUR(BB933)</f>
        <v>0</v>
      </c>
      <c r="BD933" s="546">
        <f t="shared" ref="BD933:BD967" si="888">MINUTE(BB933)</f>
        <v>0</v>
      </c>
      <c r="BE933" s="561"/>
      <c r="BF933" s="546">
        <f t="shared" ref="BF933:BF972" si="889">HOUR(BE933)</f>
        <v>0</v>
      </c>
      <c r="BG933" s="546">
        <f t="shared" ref="BG933:BG972" si="890">MINUTE(BE933)</f>
        <v>0</v>
      </c>
      <c r="BH933" s="561"/>
      <c r="BI933" s="637">
        <f t="shared" ref="BI933:BI972" si="891">HOUR(BH933)</f>
        <v>0</v>
      </c>
      <c r="BJ933" s="637">
        <f t="shared" ref="BJ933:BJ972" si="892">MINUTE(BH933)</f>
        <v>0</v>
      </c>
      <c r="BK933" s="642">
        <f t="shared" si="819"/>
        <v>62.83898305084746</v>
      </c>
    </row>
    <row r="934" spans="1:63" x14ac:dyDescent="0.25">
      <c r="A934" s="620">
        <v>40958</v>
      </c>
      <c r="B934" s="621">
        <v>2</v>
      </c>
      <c r="C934" s="622">
        <v>2</v>
      </c>
      <c r="D934" s="623" t="s">
        <v>264</v>
      </c>
      <c r="E934" s="623" t="s">
        <v>265</v>
      </c>
      <c r="F934" s="537">
        <v>2954</v>
      </c>
      <c r="G934" s="622">
        <v>58</v>
      </c>
      <c r="H934" s="622">
        <v>1</v>
      </c>
      <c r="I934" s="561">
        <v>0.13541666666666666</v>
      </c>
      <c r="J934" s="561">
        <v>0.13541666666666666</v>
      </c>
      <c r="K934" s="477">
        <v>0.20833333333333334</v>
      </c>
      <c r="L934" s="565">
        <f t="shared" si="825"/>
        <v>7.2916666666666685E-2</v>
      </c>
      <c r="M934" s="477">
        <v>0.22916666666666666</v>
      </c>
      <c r="N934" s="565">
        <f t="shared" si="826"/>
        <v>2.0833333333333315E-2</v>
      </c>
      <c r="O934" s="477">
        <v>0.26041666666666669</v>
      </c>
      <c r="P934" s="565">
        <f t="shared" si="827"/>
        <v>3.1250000000000028E-2</v>
      </c>
      <c r="Q934" s="477">
        <v>0.27083333333333331</v>
      </c>
      <c r="R934" s="477">
        <v>0.34375</v>
      </c>
      <c r="S934" s="9">
        <f t="shared" si="876"/>
        <v>7.2916666666666685E-2</v>
      </c>
      <c r="T934" s="477">
        <v>0.27083333333333331</v>
      </c>
      <c r="U934" s="477">
        <v>0.34375</v>
      </c>
      <c r="V934" s="9">
        <f t="shared" si="879"/>
        <v>7.2916666666666685E-2</v>
      </c>
      <c r="W934" s="477">
        <v>0.26041666666666669</v>
      </c>
      <c r="X934" s="9">
        <f t="shared" si="806"/>
        <v>-8.3333333333333315E-2</v>
      </c>
      <c r="Y934" s="477">
        <v>0.29166666666666669</v>
      </c>
      <c r="Z934" s="155">
        <f t="shared" si="850"/>
        <v>3.125E-2</v>
      </c>
      <c r="AA934" s="477">
        <v>0.55208333333333337</v>
      </c>
      <c r="AB934" s="565">
        <f t="shared" si="812"/>
        <v>0.26041666666666669</v>
      </c>
      <c r="AC934" s="477">
        <v>1.5520833333333333</v>
      </c>
      <c r="AD934" s="477">
        <v>1.5520833333333333</v>
      </c>
      <c r="AE934" s="9">
        <f t="shared" si="880"/>
        <v>0</v>
      </c>
      <c r="AF934" s="477">
        <v>1.5590277777777777</v>
      </c>
      <c r="AG934" s="477">
        <v>1.5625</v>
      </c>
      <c r="AH934" s="9">
        <f t="shared" si="831"/>
        <v>3.4722222222223209E-3</v>
      </c>
      <c r="AI934" s="154">
        <f t="shared" si="711"/>
        <v>0</v>
      </c>
      <c r="AJ934" s="154">
        <f t="shared" si="712"/>
        <v>5</v>
      </c>
      <c r="AK934" s="477">
        <v>0.5625</v>
      </c>
      <c r="AL934" s="477">
        <v>0.56597222222222221</v>
      </c>
      <c r="AM934" s="9">
        <f t="shared" si="820"/>
        <v>3.4722222222222099E-3</v>
      </c>
      <c r="AN934" s="568">
        <f t="shared" si="832"/>
        <v>0.43055555555555558</v>
      </c>
      <c r="AO934" s="10">
        <f>HOUR(AN934)</f>
        <v>10</v>
      </c>
      <c r="AP934" s="10">
        <f>MINUTE(AN934)</f>
        <v>20</v>
      </c>
      <c r="AQ934" s="565">
        <f t="shared" si="842"/>
        <v>0.26041666666666669</v>
      </c>
      <c r="AR934" s="10">
        <f t="shared" si="883"/>
        <v>6</v>
      </c>
      <c r="AS934" s="10">
        <f t="shared" si="884"/>
        <v>15</v>
      </c>
      <c r="AT934" s="561">
        <v>0</v>
      </c>
      <c r="AU934" s="561">
        <v>0</v>
      </c>
      <c r="AV934" s="561">
        <v>0</v>
      </c>
      <c r="AW934" s="546">
        <f t="shared" si="878"/>
        <v>0</v>
      </c>
      <c r="AX934" s="546">
        <f t="shared" si="877"/>
        <v>0</v>
      </c>
      <c r="AY934" s="561"/>
      <c r="AZ934" s="546">
        <f t="shared" si="885"/>
        <v>0</v>
      </c>
      <c r="BA934" s="546">
        <f t="shared" si="886"/>
        <v>0</v>
      </c>
      <c r="BB934" s="561"/>
      <c r="BC934" s="546">
        <f t="shared" si="887"/>
        <v>0</v>
      </c>
      <c r="BD934" s="546">
        <f t="shared" si="888"/>
        <v>0</v>
      </c>
      <c r="BE934" s="561"/>
      <c r="BF934" s="546">
        <f t="shared" si="889"/>
        <v>0</v>
      </c>
      <c r="BG934" s="546">
        <f t="shared" si="890"/>
        <v>0</v>
      </c>
      <c r="BH934" s="561"/>
      <c r="BI934" s="637">
        <f t="shared" si="891"/>
        <v>0</v>
      </c>
      <c r="BJ934" s="637">
        <f t="shared" si="892"/>
        <v>0</v>
      </c>
      <c r="BK934" s="642">
        <f t="shared" si="819"/>
        <v>50.931034482758619</v>
      </c>
    </row>
    <row r="935" spans="1:63" x14ac:dyDescent="0.25">
      <c r="A935" s="620">
        <v>40958</v>
      </c>
      <c r="B935" s="621">
        <v>2</v>
      </c>
      <c r="C935" s="622">
        <v>30</v>
      </c>
      <c r="D935" s="623" t="s">
        <v>33</v>
      </c>
      <c r="E935" s="623" t="s">
        <v>273</v>
      </c>
      <c r="F935" s="537">
        <v>3592.54</v>
      </c>
      <c r="G935" s="622">
        <v>57</v>
      </c>
      <c r="H935" s="622">
        <v>2</v>
      </c>
      <c r="I935" s="561">
        <v>0.26041666666666669</v>
      </c>
      <c r="J935" s="561">
        <v>0.26041666666666669</v>
      </c>
      <c r="K935" s="477">
        <v>0.27083333333333331</v>
      </c>
      <c r="L935" s="565">
        <f t="shared" si="825"/>
        <v>1.041666666666663E-2</v>
      </c>
      <c r="M935" s="477">
        <v>0.29166666666666669</v>
      </c>
      <c r="N935" s="565">
        <f t="shared" si="826"/>
        <v>2.083333333333337E-2</v>
      </c>
      <c r="O935" s="477">
        <v>0.30902777777777779</v>
      </c>
      <c r="P935" s="565">
        <f t="shared" si="827"/>
        <v>1.7361111111111105E-2</v>
      </c>
      <c r="Q935" s="477">
        <v>0.3576388888888889</v>
      </c>
      <c r="R935" s="477">
        <v>0.39930555555555558</v>
      </c>
      <c r="S935" s="9">
        <f t="shared" si="876"/>
        <v>4.1666666666666685E-2</v>
      </c>
      <c r="T935" s="477">
        <v>0.3576388888888889</v>
      </c>
      <c r="U935" s="477">
        <v>0.39930555555555558</v>
      </c>
      <c r="V935" s="9">
        <f t="shared" si="879"/>
        <v>4.1666666666666685E-2</v>
      </c>
      <c r="W935" s="477">
        <v>0.43541666666666662</v>
      </c>
      <c r="X935" s="9">
        <f t="shared" si="806"/>
        <v>3.6111111111111038E-2</v>
      </c>
      <c r="Y935" s="477">
        <v>0.43611111111111112</v>
      </c>
      <c r="Z935" s="155">
        <f t="shared" si="850"/>
        <v>6.9444444444449749E-4</v>
      </c>
      <c r="AA935" s="477">
        <v>0.51944444444444449</v>
      </c>
      <c r="AB935" s="565">
        <f t="shared" si="812"/>
        <v>8.333333333333337E-2</v>
      </c>
      <c r="AC935" s="477">
        <v>0.51944444444444449</v>
      </c>
      <c r="AD935" s="477">
        <v>0.51944444444444449</v>
      </c>
      <c r="AE935" s="9">
        <f t="shared" si="880"/>
        <v>0</v>
      </c>
      <c r="AF935" s="477">
        <v>0.52777777777777779</v>
      </c>
      <c r="AG935" s="477">
        <v>0.53125</v>
      </c>
      <c r="AH935" s="9">
        <f t="shared" si="831"/>
        <v>3.4722222222222099E-3</v>
      </c>
      <c r="AI935" s="154">
        <f t="shared" si="711"/>
        <v>0</v>
      </c>
      <c r="AJ935" s="154">
        <f t="shared" si="712"/>
        <v>5</v>
      </c>
      <c r="AK935" s="477">
        <v>0.53125</v>
      </c>
      <c r="AL935" s="477">
        <v>0.53472222222222221</v>
      </c>
      <c r="AM935" s="9">
        <f t="shared" si="820"/>
        <v>3.4722222222222099E-3</v>
      </c>
      <c r="AN935" s="568">
        <f t="shared" si="832"/>
        <v>0.27430555555555552</v>
      </c>
      <c r="AO935" s="10">
        <f t="shared" si="881"/>
        <v>6</v>
      </c>
      <c r="AP935" s="10">
        <f t="shared" si="882"/>
        <v>35</v>
      </c>
      <c r="AQ935" s="565">
        <f t="shared" si="842"/>
        <v>8.333333333333337E-2</v>
      </c>
      <c r="AR935" s="10">
        <f t="shared" si="883"/>
        <v>2</v>
      </c>
      <c r="AS935" s="10">
        <f t="shared" si="884"/>
        <v>0</v>
      </c>
      <c r="AT935" s="561">
        <v>0</v>
      </c>
      <c r="AU935" s="561">
        <v>0</v>
      </c>
      <c r="AV935" s="561">
        <v>0</v>
      </c>
      <c r="AW935" s="546">
        <f t="shared" si="878"/>
        <v>0</v>
      </c>
      <c r="AX935" s="546">
        <f t="shared" si="877"/>
        <v>0</v>
      </c>
      <c r="AY935" s="561"/>
      <c r="AZ935" s="546">
        <f t="shared" si="885"/>
        <v>0</v>
      </c>
      <c r="BA935" s="546">
        <f t="shared" si="886"/>
        <v>0</v>
      </c>
      <c r="BB935" s="561"/>
      <c r="BC935" s="546">
        <f t="shared" si="887"/>
        <v>0</v>
      </c>
      <c r="BD935" s="546">
        <f t="shared" si="888"/>
        <v>0</v>
      </c>
      <c r="BE935" s="561"/>
      <c r="BF935" s="546">
        <f t="shared" si="889"/>
        <v>0</v>
      </c>
      <c r="BG935" s="546">
        <f t="shared" si="890"/>
        <v>0</v>
      </c>
      <c r="BH935" s="561"/>
      <c r="BI935" s="637">
        <f t="shared" si="891"/>
        <v>0</v>
      </c>
      <c r="BJ935" s="637">
        <f t="shared" si="892"/>
        <v>0</v>
      </c>
      <c r="BK935" s="642">
        <f t="shared" si="819"/>
        <v>63.02701754385965</v>
      </c>
    </row>
    <row r="936" spans="1:63" x14ac:dyDescent="0.25">
      <c r="A936" s="620">
        <v>40958</v>
      </c>
      <c r="B936" s="621">
        <v>2</v>
      </c>
      <c r="C936" s="622">
        <v>2</v>
      </c>
      <c r="D936" s="623" t="s">
        <v>520</v>
      </c>
      <c r="E936" s="623" t="s">
        <v>419</v>
      </c>
      <c r="F936" s="537">
        <v>3750.54</v>
      </c>
      <c r="G936" s="622">
        <v>59</v>
      </c>
      <c r="H936" s="622">
        <v>0</v>
      </c>
      <c r="I936" s="561">
        <v>0.3125</v>
      </c>
      <c r="J936" s="561">
        <v>0.3125</v>
      </c>
      <c r="K936" s="477">
        <v>0.44791666666666669</v>
      </c>
      <c r="L936" s="565">
        <f t="shared" si="825"/>
        <v>0.13541666666666669</v>
      </c>
      <c r="M936" s="477">
        <v>0.45833333333333331</v>
      </c>
      <c r="N936" s="565">
        <f t="shared" si="826"/>
        <v>1.041666666666663E-2</v>
      </c>
      <c r="O936" s="477">
        <v>0.48958333333333331</v>
      </c>
      <c r="P936" s="565">
        <f t="shared" si="827"/>
        <v>3.125E-2</v>
      </c>
      <c r="Q936" s="477">
        <v>0.49305555555555558</v>
      </c>
      <c r="R936" s="477">
        <v>0.55555555555555558</v>
      </c>
      <c r="S936" s="9">
        <f t="shared" si="876"/>
        <v>6.25E-2</v>
      </c>
      <c r="T936" s="477">
        <v>0.49305555555555558</v>
      </c>
      <c r="U936" s="477">
        <v>0.55555555555555558</v>
      </c>
      <c r="V936" s="9">
        <f t="shared" si="879"/>
        <v>6.25E-2</v>
      </c>
      <c r="W936" s="477">
        <v>0.59027777777777779</v>
      </c>
      <c r="X936" s="9">
        <f t="shared" si="806"/>
        <v>3.472222222222221E-2</v>
      </c>
      <c r="Y936" s="477">
        <v>0.59166666666666667</v>
      </c>
      <c r="Z936" s="155">
        <f t="shared" si="850"/>
        <v>1.388888888888884E-3</v>
      </c>
      <c r="AA936" s="477">
        <v>0.9604166666666667</v>
      </c>
      <c r="AB936" s="565">
        <f t="shared" si="812"/>
        <v>0.36875000000000002</v>
      </c>
      <c r="AC936" s="477">
        <v>0.9604166666666667</v>
      </c>
      <c r="AD936" s="477">
        <v>0.9604166666666667</v>
      </c>
      <c r="AE936" s="9">
        <f t="shared" si="880"/>
        <v>0</v>
      </c>
      <c r="AF936" s="477">
        <v>0.96875</v>
      </c>
      <c r="AG936" s="477">
        <v>0.97222222222222221</v>
      </c>
      <c r="AH936" s="9">
        <f t="shared" si="831"/>
        <v>3.4722222222222099E-3</v>
      </c>
      <c r="AI936" s="154">
        <f t="shared" si="711"/>
        <v>0</v>
      </c>
      <c r="AJ936" s="154">
        <f t="shared" si="712"/>
        <v>5</v>
      </c>
      <c r="AK936" s="477">
        <v>0.97222222222222221</v>
      </c>
      <c r="AL936" s="477">
        <v>0.97916666666666663</v>
      </c>
      <c r="AM936" s="9">
        <f t="shared" si="820"/>
        <v>6.9444444444444198E-3</v>
      </c>
      <c r="AN936" s="568">
        <f t="shared" si="832"/>
        <v>0.66666666666666663</v>
      </c>
      <c r="AO936" s="10">
        <f t="shared" si="881"/>
        <v>16</v>
      </c>
      <c r="AP936" s="10">
        <f t="shared" si="882"/>
        <v>0</v>
      </c>
      <c r="AQ936" s="565">
        <f t="shared" si="842"/>
        <v>0.36875000000000002</v>
      </c>
      <c r="AR936" s="10">
        <f t="shared" si="883"/>
        <v>8</v>
      </c>
      <c r="AS936" s="10">
        <f t="shared" si="884"/>
        <v>51</v>
      </c>
      <c r="AT936" s="561">
        <v>0</v>
      </c>
      <c r="AU936" s="561">
        <v>0</v>
      </c>
      <c r="AV936" s="561">
        <v>0</v>
      </c>
      <c r="AW936" s="546">
        <f t="shared" si="878"/>
        <v>0</v>
      </c>
      <c r="AX936" s="546">
        <f t="shared" si="877"/>
        <v>0</v>
      </c>
      <c r="AY936" s="561"/>
      <c r="AZ936" s="546">
        <f t="shared" si="885"/>
        <v>0</v>
      </c>
      <c r="BA936" s="546">
        <f t="shared" si="886"/>
        <v>0</v>
      </c>
      <c r="BB936" s="561"/>
      <c r="BC936" s="546">
        <f t="shared" si="887"/>
        <v>0</v>
      </c>
      <c r="BD936" s="546">
        <f t="shared" si="888"/>
        <v>0</v>
      </c>
      <c r="BE936" s="561"/>
      <c r="BF936" s="546">
        <f t="shared" si="889"/>
        <v>0</v>
      </c>
      <c r="BG936" s="546">
        <f t="shared" si="890"/>
        <v>0</v>
      </c>
      <c r="BH936" s="561"/>
      <c r="BI936" s="637">
        <f t="shared" si="891"/>
        <v>0</v>
      </c>
      <c r="BJ936" s="637">
        <f t="shared" si="892"/>
        <v>0</v>
      </c>
      <c r="BK936" s="642">
        <f t="shared" si="819"/>
        <v>63.568474576271186</v>
      </c>
    </row>
    <row r="937" spans="1:63" x14ac:dyDescent="0.25">
      <c r="A937" s="620">
        <v>40958</v>
      </c>
      <c r="B937" s="621">
        <v>2</v>
      </c>
      <c r="C937" s="622">
        <v>31</v>
      </c>
      <c r="D937" s="623" t="s">
        <v>33</v>
      </c>
      <c r="E937" s="623" t="s">
        <v>251</v>
      </c>
      <c r="F937" s="537">
        <v>3870.22</v>
      </c>
      <c r="G937" s="622">
        <v>59</v>
      </c>
      <c r="H937" s="622">
        <v>0</v>
      </c>
      <c r="I937" s="561">
        <v>0.56944444444444442</v>
      </c>
      <c r="J937" s="561">
        <v>0.56944444444444442</v>
      </c>
      <c r="K937" s="477">
        <v>0.58333333333333337</v>
      </c>
      <c r="L937" s="565">
        <f t="shared" si="825"/>
        <v>1.3888888888888951E-2</v>
      </c>
      <c r="M937" s="477">
        <v>0.59375</v>
      </c>
      <c r="N937" s="565">
        <f t="shared" si="826"/>
        <v>1.041666666666663E-2</v>
      </c>
      <c r="O937" s="477">
        <v>0.63541666666666663</v>
      </c>
      <c r="P937" s="565">
        <f t="shared" si="827"/>
        <v>4.166666666666663E-2</v>
      </c>
      <c r="Q937" s="477">
        <v>0.63888888888888895</v>
      </c>
      <c r="R937" s="477">
        <v>0.69097222222222221</v>
      </c>
      <c r="S937" s="9">
        <f t="shared" si="876"/>
        <v>5.2083333333333259E-2</v>
      </c>
      <c r="T937" s="477">
        <v>0.63888888888888895</v>
      </c>
      <c r="U937" s="477">
        <v>0.69097222222222221</v>
      </c>
      <c r="V937" s="9">
        <f t="shared" si="879"/>
        <v>5.2083333333333259E-2</v>
      </c>
      <c r="W937" s="477">
        <v>0.79166666666666663</v>
      </c>
      <c r="X937" s="9">
        <f t="shared" si="806"/>
        <v>0.10069444444444442</v>
      </c>
      <c r="Y937" s="477">
        <v>0.80138888888888893</v>
      </c>
      <c r="Z937" s="155">
        <f t="shared" si="850"/>
        <v>9.7222222222222987E-3</v>
      </c>
      <c r="AA937" s="477">
        <v>0.88611111111111107</v>
      </c>
      <c r="AB937" s="565">
        <f t="shared" si="812"/>
        <v>8.4722222222222143E-2</v>
      </c>
      <c r="AC937" s="477">
        <v>0.88611111111111107</v>
      </c>
      <c r="AD937" s="477">
        <v>0.88611111111111107</v>
      </c>
      <c r="AE937" s="9">
        <f t="shared" si="880"/>
        <v>0</v>
      </c>
      <c r="AF937" s="477">
        <v>0.89236111111111116</v>
      </c>
      <c r="AG937" s="477">
        <v>0.89583333333333337</v>
      </c>
      <c r="AH937" s="9">
        <f t="shared" si="831"/>
        <v>3.4722222222222099E-3</v>
      </c>
      <c r="AI937" s="154">
        <f t="shared" si="711"/>
        <v>0</v>
      </c>
      <c r="AJ937" s="154">
        <f t="shared" si="712"/>
        <v>5</v>
      </c>
      <c r="AK937" s="477">
        <v>0.89583333333333337</v>
      </c>
      <c r="AL937" s="477">
        <v>0.90277777777777779</v>
      </c>
      <c r="AM937" s="9">
        <f t="shared" si="820"/>
        <v>6.9444444444444198E-3</v>
      </c>
      <c r="AN937" s="568">
        <f t="shared" si="832"/>
        <v>0.33333333333333337</v>
      </c>
      <c r="AO937" s="10">
        <f t="shared" si="881"/>
        <v>8</v>
      </c>
      <c r="AP937" s="10">
        <f t="shared" si="882"/>
        <v>0</v>
      </c>
      <c r="AQ937" s="565">
        <f t="shared" si="842"/>
        <v>8.4722222222222143E-2</v>
      </c>
      <c r="AR937" s="10">
        <f t="shared" si="883"/>
        <v>2</v>
      </c>
      <c r="AS937" s="10">
        <f t="shared" si="884"/>
        <v>2</v>
      </c>
      <c r="AT937" s="561">
        <v>0</v>
      </c>
      <c r="AU937" s="561">
        <v>0</v>
      </c>
      <c r="AV937" s="561">
        <v>0</v>
      </c>
      <c r="AW937" s="546">
        <f t="shared" si="878"/>
        <v>0</v>
      </c>
      <c r="AX937" s="546">
        <f t="shared" si="877"/>
        <v>0</v>
      </c>
      <c r="AY937" s="561"/>
      <c r="AZ937" s="546">
        <f t="shared" si="885"/>
        <v>0</v>
      </c>
      <c r="BA937" s="546">
        <f t="shared" si="886"/>
        <v>0</v>
      </c>
      <c r="BB937" s="561"/>
      <c r="BC937" s="546">
        <f t="shared" si="887"/>
        <v>0</v>
      </c>
      <c r="BD937" s="546">
        <f t="shared" si="888"/>
        <v>0</v>
      </c>
      <c r="BE937" s="561"/>
      <c r="BF937" s="546">
        <f t="shared" si="889"/>
        <v>0</v>
      </c>
      <c r="BG937" s="546">
        <f t="shared" si="890"/>
        <v>0</v>
      </c>
      <c r="BH937" s="561"/>
      <c r="BI937" s="637">
        <f t="shared" si="891"/>
        <v>0</v>
      </c>
      <c r="BJ937" s="637">
        <f t="shared" si="892"/>
        <v>0</v>
      </c>
      <c r="BK937" s="642">
        <f t="shared" si="819"/>
        <v>65.596949152542365</v>
      </c>
    </row>
    <row r="938" spans="1:63" ht="30" x14ac:dyDescent="0.25">
      <c r="A938" s="620">
        <v>40958</v>
      </c>
      <c r="B938" s="621">
        <v>2</v>
      </c>
      <c r="C938" s="622">
        <v>32</v>
      </c>
      <c r="D938" s="623" t="s">
        <v>33</v>
      </c>
      <c r="E938" s="623" t="s">
        <v>256</v>
      </c>
      <c r="F938" s="537">
        <v>3625.92</v>
      </c>
      <c r="G938" s="622">
        <v>58</v>
      </c>
      <c r="H938" s="622">
        <v>0</v>
      </c>
      <c r="I938" s="561">
        <v>0.83333333333333337</v>
      </c>
      <c r="J938" s="561">
        <v>0.83333333333333337</v>
      </c>
      <c r="K938" s="477">
        <v>0.92708333333333337</v>
      </c>
      <c r="L938" s="565">
        <f t="shared" si="825"/>
        <v>9.375E-2</v>
      </c>
      <c r="M938" s="477">
        <v>0.9375</v>
      </c>
      <c r="N938" s="565">
        <f t="shared" si="826"/>
        <v>1.041666666666663E-2</v>
      </c>
      <c r="O938" s="477">
        <v>0.95833333333333337</v>
      </c>
      <c r="P938" s="565">
        <f t="shared" si="827"/>
        <v>2.083333333333337E-2</v>
      </c>
      <c r="Q938" s="477">
        <v>0.96180555555555547</v>
      </c>
      <c r="R938" s="477">
        <v>0.97916666666666663</v>
      </c>
      <c r="S938" s="9">
        <f t="shared" si="876"/>
        <v>1.736111111111116E-2</v>
      </c>
      <c r="T938" s="477">
        <v>0.96180555555555547</v>
      </c>
      <c r="U938" s="477">
        <v>0.97916666666666663</v>
      </c>
      <c r="V938" s="9">
        <f t="shared" si="879"/>
        <v>1.736111111111116E-2</v>
      </c>
      <c r="W938" s="477">
        <v>1.0104166666666667</v>
      </c>
      <c r="X938" s="9">
        <f t="shared" si="806"/>
        <v>3.1250000000000111E-2</v>
      </c>
      <c r="Y938" s="477">
        <v>1.0118055555555556</v>
      </c>
      <c r="Z938" s="155">
        <f t="shared" si="850"/>
        <v>1.388888888888884E-3</v>
      </c>
      <c r="AA938" s="477">
        <v>1.1340277777777776</v>
      </c>
      <c r="AB938" s="565">
        <f t="shared" si="812"/>
        <v>0.12222222222222201</v>
      </c>
      <c r="AC938" s="477">
        <v>1.1340277777777776</v>
      </c>
      <c r="AD938" s="477">
        <v>1.1340277777777776</v>
      </c>
      <c r="AE938" s="9">
        <f t="shared" si="880"/>
        <v>0</v>
      </c>
      <c r="AF938" s="477">
        <v>1.1388888888888888</v>
      </c>
      <c r="AG938" s="477">
        <v>1.1423611111111112</v>
      </c>
      <c r="AH938" s="9">
        <f t="shared" si="831"/>
        <v>3.4722222222223209E-3</v>
      </c>
      <c r="AI938" s="154">
        <f t="shared" si="711"/>
        <v>0</v>
      </c>
      <c r="AJ938" s="154">
        <f t="shared" si="712"/>
        <v>5</v>
      </c>
      <c r="AK938" s="477">
        <v>1.1423611111111112</v>
      </c>
      <c r="AL938" s="477">
        <v>1.1458333333333333</v>
      </c>
      <c r="AM938" s="9">
        <f t="shared" si="820"/>
        <v>3.4722222222220989E-3</v>
      </c>
      <c r="AN938" s="568">
        <f t="shared" si="832"/>
        <v>0.31249999999999989</v>
      </c>
      <c r="AO938" s="10">
        <f t="shared" si="881"/>
        <v>7</v>
      </c>
      <c r="AP938" s="10">
        <f t="shared" si="882"/>
        <v>30</v>
      </c>
      <c r="AQ938" s="565">
        <f t="shared" si="842"/>
        <v>0.12222222222222201</v>
      </c>
      <c r="AR938" s="10">
        <f t="shared" si="883"/>
        <v>2</v>
      </c>
      <c r="AS938" s="10">
        <f t="shared" si="884"/>
        <v>56</v>
      </c>
      <c r="AT938" s="561">
        <v>0</v>
      </c>
      <c r="AU938" s="561">
        <v>0</v>
      </c>
      <c r="AV938" s="561">
        <v>0</v>
      </c>
      <c r="AW938" s="546">
        <f t="shared" si="878"/>
        <v>0</v>
      </c>
      <c r="AX938" s="546">
        <f t="shared" si="877"/>
        <v>0</v>
      </c>
      <c r="AY938" s="561"/>
      <c r="AZ938" s="546">
        <f t="shared" si="885"/>
        <v>0</v>
      </c>
      <c r="BA938" s="546">
        <f t="shared" si="886"/>
        <v>0</v>
      </c>
      <c r="BB938" s="561"/>
      <c r="BC938" s="546">
        <f t="shared" si="887"/>
        <v>0</v>
      </c>
      <c r="BD938" s="546">
        <f t="shared" si="888"/>
        <v>0</v>
      </c>
      <c r="BE938" s="561"/>
      <c r="BF938" s="546">
        <f t="shared" si="889"/>
        <v>0</v>
      </c>
      <c r="BG938" s="546">
        <f t="shared" si="890"/>
        <v>0</v>
      </c>
      <c r="BH938" s="561"/>
      <c r="BI938" s="637">
        <f t="shared" si="891"/>
        <v>0</v>
      </c>
      <c r="BJ938" s="637">
        <f t="shared" si="892"/>
        <v>0</v>
      </c>
      <c r="BK938" s="642">
        <f t="shared" si="819"/>
        <v>62.515862068965518</v>
      </c>
    </row>
    <row r="939" spans="1:63" ht="30" x14ac:dyDescent="0.25">
      <c r="A939" s="620">
        <v>40958</v>
      </c>
      <c r="B939" s="621">
        <v>2</v>
      </c>
      <c r="C939" s="622">
        <v>9</v>
      </c>
      <c r="D939" s="623" t="s">
        <v>243</v>
      </c>
      <c r="E939" s="623" t="s">
        <v>665</v>
      </c>
      <c r="F939" s="537">
        <v>3530.34</v>
      </c>
      <c r="G939" s="622">
        <v>58</v>
      </c>
      <c r="H939" s="622">
        <v>1</v>
      </c>
      <c r="I939" s="561">
        <v>0.69444444444444453</v>
      </c>
      <c r="J939" s="561">
        <v>0.69444444444444453</v>
      </c>
      <c r="K939" s="477">
        <v>0.69791666666666663</v>
      </c>
      <c r="L939" s="565">
        <f t="shared" si="825"/>
        <v>3.4722222222220989E-3</v>
      </c>
      <c r="M939" s="477">
        <v>0.70486111111111116</v>
      </c>
      <c r="N939" s="565">
        <f t="shared" si="826"/>
        <v>6.9444444444445308E-3</v>
      </c>
      <c r="O939" s="477">
        <v>0.74652777777777779</v>
      </c>
      <c r="P939" s="565">
        <f t="shared" si="827"/>
        <v>4.166666666666663E-2</v>
      </c>
      <c r="Q939" s="477">
        <v>0.75</v>
      </c>
      <c r="R939" s="477">
        <v>0.80208333333333337</v>
      </c>
      <c r="S939" s="9">
        <f t="shared" si="876"/>
        <v>5.208333333333337E-2</v>
      </c>
      <c r="T939" s="477">
        <v>0.75</v>
      </c>
      <c r="U939" s="477">
        <v>0.80208333333333337</v>
      </c>
      <c r="V939" s="9">
        <f t="shared" si="879"/>
        <v>5.208333333333337E-2</v>
      </c>
      <c r="W939" s="477">
        <v>0.75</v>
      </c>
      <c r="X939" s="9">
        <f t="shared" si="806"/>
        <v>-5.208333333333337E-2</v>
      </c>
      <c r="Y939" s="477">
        <v>0.98611111111111116</v>
      </c>
      <c r="Z939" s="155">
        <f t="shared" si="850"/>
        <v>0.23611111111111116</v>
      </c>
      <c r="AA939" s="477">
        <v>1.2152777777777779</v>
      </c>
      <c r="AB939" s="565">
        <f t="shared" si="812"/>
        <v>0.22916666666666674</v>
      </c>
      <c r="AC939" s="477">
        <v>1.2152777777777779</v>
      </c>
      <c r="AD939" s="477">
        <v>1.2152777777777779</v>
      </c>
      <c r="AE939" s="9">
        <f t="shared" si="880"/>
        <v>0</v>
      </c>
      <c r="AF939" s="477">
        <v>1.2222222222222221</v>
      </c>
      <c r="AG939" s="477">
        <v>1.2256944444444444</v>
      </c>
      <c r="AH939" s="9">
        <f t="shared" si="831"/>
        <v>3.4722222222223209E-3</v>
      </c>
      <c r="AI939" s="154">
        <f t="shared" si="711"/>
        <v>0</v>
      </c>
      <c r="AJ939" s="154">
        <f t="shared" si="712"/>
        <v>5</v>
      </c>
      <c r="AK939" s="477">
        <v>1.2256944444444444</v>
      </c>
      <c r="AL939" s="477">
        <v>1.2291666666666667</v>
      </c>
      <c r="AM939" s="9">
        <f t="shared" si="820"/>
        <v>3.4722222222223209E-3</v>
      </c>
      <c r="AN939" s="568">
        <f t="shared" si="832"/>
        <v>0.53472222222222221</v>
      </c>
      <c r="AO939" s="10">
        <f>HOUR(AN939)</f>
        <v>12</v>
      </c>
      <c r="AP939" s="10">
        <f>MINUTE(AN939)</f>
        <v>50</v>
      </c>
      <c r="AQ939" s="565">
        <f t="shared" si="842"/>
        <v>0.22916666666666674</v>
      </c>
      <c r="AR939" s="10">
        <f t="shared" si="883"/>
        <v>5</v>
      </c>
      <c r="AS939" s="10">
        <f t="shared" si="884"/>
        <v>30</v>
      </c>
      <c r="AT939" s="561">
        <v>0</v>
      </c>
      <c r="AU939" s="561">
        <v>0</v>
      </c>
      <c r="AV939" s="561">
        <v>0</v>
      </c>
      <c r="AW939" s="546">
        <f t="shared" si="878"/>
        <v>0</v>
      </c>
      <c r="AX939" s="546">
        <f t="shared" si="877"/>
        <v>0</v>
      </c>
      <c r="AY939" s="561"/>
      <c r="AZ939" s="546">
        <f t="shared" si="885"/>
        <v>0</v>
      </c>
      <c r="BA939" s="546">
        <f t="shared" si="886"/>
        <v>0</v>
      </c>
      <c r="BB939" s="561"/>
      <c r="BC939" s="546">
        <f t="shared" si="887"/>
        <v>0</v>
      </c>
      <c r="BD939" s="546">
        <f t="shared" si="888"/>
        <v>0</v>
      </c>
      <c r="BE939" s="561"/>
      <c r="BF939" s="546">
        <f t="shared" si="889"/>
        <v>0</v>
      </c>
      <c r="BG939" s="546">
        <f t="shared" si="890"/>
        <v>0</v>
      </c>
      <c r="BH939" s="561"/>
      <c r="BI939" s="637">
        <f t="shared" si="891"/>
        <v>0</v>
      </c>
      <c r="BJ939" s="637">
        <f t="shared" si="892"/>
        <v>0</v>
      </c>
      <c r="BK939" s="642">
        <f t="shared" si="819"/>
        <v>60.867931034482758</v>
      </c>
    </row>
    <row r="940" spans="1:63" x14ac:dyDescent="0.25">
      <c r="A940" s="620">
        <v>40959</v>
      </c>
      <c r="B940" s="621">
        <v>2</v>
      </c>
      <c r="C940" s="622">
        <v>2</v>
      </c>
      <c r="D940" s="623" t="s">
        <v>233</v>
      </c>
      <c r="E940" s="623" t="s">
        <v>225</v>
      </c>
      <c r="F940" s="537">
        <v>3686.72</v>
      </c>
      <c r="G940" s="622">
        <v>59</v>
      </c>
      <c r="H940" s="622">
        <v>0</v>
      </c>
      <c r="I940" s="561">
        <v>0.10416666666666667</v>
      </c>
      <c r="J940" s="561">
        <v>0.10416666666666667</v>
      </c>
      <c r="K940" s="477">
        <v>0.10416666666666667</v>
      </c>
      <c r="L940" s="565">
        <f t="shared" si="825"/>
        <v>0</v>
      </c>
      <c r="M940" s="477">
        <v>0.10416666666666667</v>
      </c>
      <c r="N940" s="565">
        <f t="shared" si="826"/>
        <v>0</v>
      </c>
      <c r="O940" s="477">
        <v>0.125</v>
      </c>
      <c r="P940" s="565">
        <f t="shared" si="827"/>
        <v>2.0833333333333329E-2</v>
      </c>
      <c r="Q940" s="477">
        <v>0.125</v>
      </c>
      <c r="R940" s="477">
        <v>0.15625</v>
      </c>
      <c r="S940" s="9">
        <f t="shared" si="876"/>
        <v>3.125E-2</v>
      </c>
      <c r="T940" s="477">
        <v>0.125</v>
      </c>
      <c r="U940" s="477">
        <v>0.15625</v>
      </c>
      <c r="V940" s="9">
        <f t="shared" ref="V940:V945" si="893">U940-T940</f>
        <v>3.125E-2</v>
      </c>
      <c r="W940" s="477">
        <v>0.21527777777777779</v>
      </c>
      <c r="X940" s="9">
        <f t="shared" si="806"/>
        <v>5.902777777777779E-2</v>
      </c>
      <c r="Y940" s="477">
        <v>0.21666666666666667</v>
      </c>
      <c r="Z940" s="155">
        <f t="shared" si="850"/>
        <v>1.388888888888884E-3</v>
      </c>
      <c r="AA940" s="477">
        <v>0.31041666666666667</v>
      </c>
      <c r="AB940" s="565">
        <f t="shared" si="812"/>
        <v>9.375E-2</v>
      </c>
      <c r="AC940" s="477">
        <v>0.31041666666666667</v>
      </c>
      <c r="AD940" s="477">
        <v>0.31041666666666667</v>
      </c>
      <c r="AE940" s="9">
        <f t="shared" ref="AE940:AE959" si="894">AD940-AC940</f>
        <v>0</v>
      </c>
      <c r="AF940" s="477">
        <v>0.32291666666666669</v>
      </c>
      <c r="AG940" s="477">
        <v>0.33333333333333331</v>
      </c>
      <c r="AH940" s="9">
        <f t="shared" si="831"/>
        <v>1.041666666666663E-2</v>
      </c>
      <c r="AI940" s="154">
        <f t="shared" ref="AI940:AI945" si="895">HOUR(AH940)</f>
        <v>0</v>
      </c>
      <c r="AJ940" s="154">
        <f t="shared" ref="AJ940:AJ945" si="896">MINUTE(AH940)</f>
        <v>15</v>
      </c>
      <c r="AK940" s="477">
        <v>0.33333333333333331</v>
      </c>
      <c r="AL940" s="477">
        <v>0.33333333333333331</v>
      </c>
      <c r="AM940" s="9">
        <f t="shared" ref="AM940:AM954" si="897">AL940-AK940</f>
        <v>0</v>
      </c>
      <c r="AN940" s="568">
        <f t="shared" si="832"/>
        <v>0.22916666666666663</v>
      </c>
      <c r="AO940" s="10">
        <f t="shared" ref="AO940:AO954" si="898">HOUR(AN940)</f>
        <v>5</v>
      </c>
      <c r="AP940" s="10">
        <f t="shared" ref="AP940:AP954" si="899">MINUTE(AN940)</f>
        <v>30</v>
      </c>
      <c r="AQ940" s="565">
        <f t="shared" si="842"/>
        <v>6.7361111111111122E-2</v>
      </c>
      <c r="AR940" s="10">
        <f t="shared" ref="AR940:AR966" si="900">HOUR(AQ940)</f>
        <v>1</v>
      </c>
      <c r="AS940" s="10">
        <f t="shared" ref="AS940:AS966" si="901">MINUTE(AQ940)</f>
        <v>37</v>
      </c>
      <c r="AT940" s="561">
        <v>0</v>
      </c>
      <c r="AU940" s="561">
        <v>1.2499999999999999E-2</v>
      </c>
      <c r="AV940" s="561">
        <v>0</v>
      </c>
      <c r="AW940" s="546">
        <f t="shared" si="878"/>
        <v>0</v>
      </c>
      <c r="AX940" s="546">
        <f t="shared" si="877"/>
        <v>0</v>
      </c>
      <c r="AY940" s="561">
        <v>0</v>
      </c>
      <c r="AZ940" s="546">
        <f t="shared" si="885"/>
        <v>0</v>
      </c>
      <c r="BA940" s="546">
        <f t="shared" si="886"/>
        <v>0</v>
      </c>
      <c r="BB940" s="561">
        <v>0</v>
      </c>
      <c r="BC940" s="546">
        <f t="shared" si="887"/>
        <v>0</v>
      </c>
      <c r="BD940" s="546">
        <f t="shared" si="888"/>
        <v>0</v>
      </c>
      <c r="BE940" s="561">
        <v>1.3888888888888888E-2</v>
      </c>
      <c r="BF940" s="546">
        <f t="shared" si="889"/>
        <v>0</v>
      </c>
      <c r="BG940" s="546">
        <f t="shared" si="890"/>
        <v>20</v>
      </c>
      <c r="BH940" s="561">
        <v>0</v>
      </c>
      <c r="BI940" s="637">
        <f t="shared" si="891"/>
        <v>0</v>
      </c>
      <c r="BJ940" s="637">
        <f t="shared" si="892"/>
        <v>0</v>
      </c>
      <c r="BK940" s="642">
        <f t="shared" si="819"/>
        <v>62.486779661016946</v>
      </c>
    </row>
    <row r="941" spans="1:63" x14ac:dyDescent="0.25">
      <c r="A941" s="620">
        <v>40959</v>
      </c>
      <c r="B941" s="621">
        <v>2</v>
      </c>
      <c r="C941" s="622">
        <v>2</v>
      </c>
      <c r="D941" s="623" t="s">
        <v>524</v>
      </c>
      <c r="E941" s="623" t="s">
        <v>276</v>
      </c>
      <c r="F941" s="537">
        <v>3533.54</v>
      </c>
      <c r="G941" s="622">
        <v>58</v>
      </c>
      <c r="H941" s="622">
        <v>1</v>
      </c>
      <c r="I941" s="561">
        <v>0.27083333333333331</v>
      </c>
      <c r="J941" s="561">
        <v>0.27083333333333331</v>
      </c>
      <c r="K941" s="477">
        <v>0.27430555555555552</v>
      </c>
      <c r="L941" s="565">
        <f t="shared" si="825"/>
        <v>3.4722222222222099E-3</v>
      </c>
      <c r="M941" s="477">
        <v>0.27430555555555552</v>
      </c>
      <c r="N941" s="565">
        <f t="shared" si="826"/>
        <v>0</v>
      </c>
      <c r="O941" s="477">
        <v>0.2951388888888889</v>
      </c>
      <c r="P941" s="565">
        <f t="shared" si="827"/>
        <v>2.083333333333337E-2</v>
      </c>
      <c r="Q941" s="477">
        <v>0.2986111111111111</v>
      </c>
      <c r="R941" s="477">
        <v>0.32291666666666669</v>
      </c>
      <c r="S941" s="9">
        <f t="shared" si="876"/>
        <v>2.430555555555558E-2</v>
      </c>
      <c r="T941" s="477">
        <v>0.2986111111111111</v>
      </c>
      <c r="U941" s="477">
        <v>0.32291666666666669</v>
      </c>
      <c r="V941" s="9">
        <f t="shared" si="893"/>
        <v>2.430555555555558E-2</v>
      </c>
      <c r="W941" s="477">
        <v>0.33333333333333331</v>
      </c>
      <c r="X941" s="9">
        <f t="shared" si="806"/>
        <v>1.041666666666663E-2</v>
      </c>
      <c r="Y941" s="477">
        <v>0.33680555555555558</v>
      </c>
      <c r="Z941" s="155">
        <f t="shared" si="850"/>
        <v>3.4722222222222654E-3</v>
      </c>
      <c r="AA941" s="477">
        <v>0.62847222222222221</v>
      </c>
      <c r="AB941" s="565">
        <f t="shared" si="812"/>
        <v>0.29166666666666663</v>
      </c>
      <c r="AC941" s="477">
        <v>0.62847222222222221</v>
      </c>
      <c r="AD941" s="477">
        <v>0.62847222222222221</v>
      </c>
      <c r="AE941" s="9">
        <f t="shared" si="894"/>
        <v>0</v>
      </c>
      <c r="AF941" s="477">
        <v>0.63541666666666663</v>
      </c>
      <c r="AG941" s="477">
        <v>0.66666666666666663</v>
      </c>
      <c r="AH941" s="9">
        <f t="shared" si="831"/>
        <v>3.125E-2</v>
      </c>
      <c r="AI941" s="154">
        <f t="shared" si="895"/>
        <v>0</v>
      </c>
      <c r="AJ941" s="154">
        <f t="shared" si="896"/>
        <v>45</v>
      </c>
      <c r="AK941" s="477">
        <v>0.66666666666666663</v>
      </c>
      <c r="AL941" s="477">
        <v>0.66666666666666663</v>
      </c>
      <c r="AM941" s="9">
        <f t="shared" si="897"/>
        <v>0</v>
      </c>
      <c r="AN941" s="568">
        <f t="shared" si="832"/>
        <v>0.39583333333333331</v>
      </c>
      <c r="AO941" s="10">
        <f t="shared" si="898"/>
        <v>9</v>
      </c>
      <c r="AP941" s="10">
        <f t="shared" si="899"/>
        <v>30</v>
      </c>
      <c r="AQ941" s="565">
        <f t="shared" si="842"/>
        <v>0</v>
      </c>
      <c r="AR941" s="10">
        <f t="shared" si="900"/>
        <v>0</v>
      </c>
      <c r="AS941" s="10">
        <f t="shared" si="901"/>
        <v>0</v>
      </c>
      <c r="AT941" s="561">
        <v>0</v>
      </c>
      <c r="AU941" s="561">
        <v>0</v>
      </c>
      <c r="AV941" s="561">
        <v>0</v>
      </c>
      <c r="AW941" s="546">
        <f t="shared" si="878"/>
        <v>0</v>
      </c>
      <c r="AX941" s="546">
        <f t="shared" si="877"/>
        <v>0</v>
      </c>
      <c r="AY941" s="561">
        <v>0.29166666666666669</v>
      </c>
      <c r="AZ941" s="546">
        <f t="shared" si="885"/>
        <v>7</v>
      </c>
      <c r="BA941" s="546">
        <f t="shared" si="886"/>
        <v>0</v>
      </c>
      <c r="BB941" s="561">
        <v>0</v>
      </c>
      <c r="BC941" s="546">
        <f t="shared" si="887"/>
        <v>0</v>
      </c>
      <c r="BD941" s="546">
        <f t="shared" si="888"/>
        <v>0</v>
      </c>
      <c r="BE941" s="561">
        <v>0</v>
      </c>
      <c r="BF941" s="546">
        <f t="shared" si="889"/>
        <v>0</v>
      </c>
      <c r="BG941" s="546">
        <f t="shared" si="890"/>
        <v>0</v>
      </c>
      <c r="BH941" s="561">
        <v>0</v>
      </c>
      <c r="BI941" s="637">
        <f t="shared" si="891"/>
        <v>0</v>
      </c>
      <c r="BJ941" s="637">
        <f t="shared" si="892"/>
        <v>0</v>
      </c>
      <c r="BK941" s="642">
        <f t="shared" si="819"/>
        <v>60.92310344827586</v>
      </c>
    </row>
    <row r="942" spans="1:63" x14ac:dyDescent="0.25">
      <c r="A942" s="620">
        <v>40959</v>
      </c>
      <c r="B942" s="621">
        <v>2</v>
      </c>
      <c r="C942" s="622">
        <v>9</v>
      </c>
      <c r="D942" s="623" t="s">
        <v>453</v>
      </c>
      <c r="E942" s="623" t="s">
        <v>276</v>
      </c>
      <c r="F942" s="537">
        <v>3365.21</v>
      </c>
      <c r="G942" s="622">
        <v>59</v>
      </c>
      <c r="H942" s="622">
        <v>0</v>
      </c>
      <c r="I942" s="561">
        <v>0.55208333333333337</v>
      </c>
      <c r="J942" s="561">
        <v>0.55208333333333337</v>
      </c>
      <c r="K942" s="477">
        <v>0.55902777777777779</v>
      </c>
      <c r="L942" s="565">
        <f t="shared" si="825"/>
        <v>6.9444444444444198E-3</v>
      </c>
      <c r="M942" s="477">
        <v>0.55902777777777779</v>
      </c>
      <c r="N942" s="565">
        <f t="shared" si="826"/>
        <v>0</v>
      </c>
      <c r="O942" s="477">
        <v>0.58680555555555558</v>
      </c>
      <c r="P942" s="565">
        <f t="shared" si="827"/>
        <v>2.777777777777779E-2</v>
      </c>
      <c r="Q942" s="477">
        <v>0.58680555555555558</v>
      </c>
      <c r="R942" s="477">
        <v>0.64583333333333337</v>
      </c>
      <c r="S942" s="9">
        <f>R942-Q942</f>
        <v>5.902777777777779E-2</v>
      </c>
      <c r="T942" s="477">
        <v>0.58680555555555558</v>
      </c>
      <c r="U942" s="477">
        <v>0.64583333333333337</v>
      </c>
      <c r="V942" s="9">
        <f t="shared" si="893"/>
        <v>5.902777777777779E-2</v>
      </c>
      <c r="W942" s="477">
        <v>0.6479166666666667</v>
      </c>
      <c r="X942" s="9">
        <f t="shared" si="806"/>
        <v>2.0833333333333259E-3</v>
      </c>
      <c r="Y942" s="477">
        <v>0.6479166666666667</v>
      </c>
      <c r="Z942" s="155">
        <f t="shared" si="850"/>
        <v>0</v>
      </c>
      <c r="AA942" s="477">
        <v>0.87847222222222221</v>
      </c>
      <c r="AB942" s="565">
        <f t="shared" si="812"/>
        <v>0.23055555555555551</v>
      </c>
      <c r="AC942" s="477">
        <v>0.87847222222222221</v>
      </c>
      <c r="AD942" s="477">
        <v>0.87847222222222221</v>
      </c>
      <c r="AE942" s="9">
        <f t="shared" si="894"/>
        <v>0</v>
      </c>
      <c r="AF942" s="477">
        <v>0.88402777777777775</v>
      </c>
      <c r="AG942" s="477">
        <v>0.89583333333333337</v>
      </c>
      <c r="AH942" s="9">
        <f t="shared" si="831"/>
        <v>1.1805555555555625E-2</v>
      </c>
      <c r="AI942" s="154">
        <f t="shared" si="895"/>
        <v>0</v>
      </c>
      <c r="AJ942" s="154">
        <f t="shared" si="896"/>
        <v>17</v>
      </c>
      <c r="AK942" s="477">
        <v>0.89583333333333337</v>
      </c>
      <c r="AL942" s="477">
        <v>0.89583333333333337</v>
      </c>
      <c r="AM942" s="9">
        <f t="shared" si="897"/>
        <v>0</v>
      </c>
      <c r="AN942" s="568">
        <f t="shared" si="832"/>
        <v>0.34375</v>
      </c>
      <c r="AO942" s="10">
        <f t="shared" si="898"/>
        <v>8</v>
      </c>
      <c r="AP942" s="10">
        <f t="shared" si="899"/>
        <v>15</v>
      </c>
      <c r="AQ942" s="565">
        <f t="shared" si="842"/>
        <v>-1.2500000000000039E-2</v>
      </c>
      <c r="AR942" s="10" t="e">
        <f t="shared" si="900"/>
        <v>#NUM!</v>
      </c>
      <c r="AS942" s="10" t="e">
        <f t="shared" si="901"/>
        <v>#NUM!</v>
      </c>
      <c r="AT942" s="561">
        <v>0</v>
      </c>
      <c r="AU942" s="561">
        <v>0</v>
      </c>
      <c r="AV942" s="561">
        <v>0</v>
      </c>
      <c r="AW942" s="546">
        <f t="shared" si="878"/>
        <v>0</v>
      </c>
      <c r="AX942" s="546">
        <f t="shared" si="877"/>
        <v>0</v>
      </c>
      <c r="AY942" s="561">
        <v>0</v>
      </c>
      <c r="AZ942" s="546">
        <f t="shared" si="885"/>
        <v>0</v>
      </c>
      <c r="BA942" s="546">
        <f t="shared" si="886"/>
        <v>0</v>
      </c>
      <c r="BB942" s="561">
        <v>0</v>
      </c>
      <c r="BC942" s="546">
        <f t="shared" si="887"/>
        <v>0</v>
      </c>
      <c r="BD942" s="546">
        <f t="shared" si="888"/>
        <v>0</v>
      </c>
      <c r="BE942" s="561">
        <v>0.24305555555555555</v>
      </c>
      <c r="BF942" s="546">
        <f t="shared" si="889"/>
        <v>5</v>
      </c>
      <c r="BG942" s="546">
        <f t="shared" si="890"/>
        <v>50</v>
      </c>
      <c r="BH942" s="561">
        <v>0</v>
      </c>
      <c r="BI942" s="637">
        <f t="shared" si="891"/>
        <v>0</v>
      </c>
      <c r="BJ942" s="637">
        <f t="shared" si="892"/>
        <v>0</v>
      </c>
      <c r="BK942" s="642">
        <f t="shared" si="819"/>
        <v>57.037457627118641</v>
      </c>
    </row>
    <row r="943" spans="1:63" x14ac:dyDescent="0.25">
      <c r="A943" s="620">
        <v>40959</v>
      </c>
      <c r="B943" s="621">
        <v>2</v>
      </c>
      <c r="C943" s="622">
        <v>1</v>
      </c>
      <c r="D943" s="623" t="s">
        <v>271</v>
      </c>
      <c r="E943" s="623" t="s">
        <v>265</v>
      </c>
      <c r="F943" s="537">
        <v>3788.01</v>
      </c>
      <c r="G943" s="622">
        <v>59</v>
      </c>
      <c r="H943" s="622">
        <v>0</v>
      </c>
      <c r="I943" s="561">
        <v>0.76041666666666663</v>
      </c>
      <c r="J943" s="561">
        <v>0.76041666666666663</v>
      </c>
      <c r="K943" s="477">
        <v>0.76736111111111116</v>
      </c>
      <c r="L943" s="565">
        <f t="shared" si="825"/>
        <v>6.9444444444445308E-3</v>
      </c>
      <c r="M943" s="477">
        <v>0.76736111111111116</v>
      </c>
      <c r="N943" s="565">
        <f t="shared" si="826"/>
        <v>0</v>
      </c>
      <c r="O943" s="477">
        <v>0.79166666666666663</v>
      </c>
      <c r="P943" s="565">
        <f t="shared" si="827"/>
        <v>2.4305555555555469E-2</v>
      </c>
      <c r="Q943" s="477">
        <v>0.78819444444444453</v>
      </c>
      <c r="R943" s="477">
        <v>0.81944444444444453</v>
      </c>
      <c r="S943" s="9">
        <f>R943-Q943</f>
        <v>3.125E-2</v>
      </c>
      <c r="T943" s="477">
        <v>0.78819444444444453</v>
      </c>
      <c r="U943" s="477">
        <v>0.81944444444444453</v>
      </c>
      <c r="V943" s="9">
        <f t="shared" si="893"/>
        <v>3.125E-2</v>
      </c>
      <c r="W943" s="477">
        <v>0.91666666666666663</v>
      </c>
      <c r="X943" s="9">
        <f t="shared" si="806"/>
        <v>9.7222222222222099E-2</v>
      </c>
      <c r="Y943" s="477">
        <v>0.91736111111111107</v>
      </c>
      <c r="Z943" s="155">
        <f t="shared" si="850"/>
        <v>6.9444444444444198E-4</v>
      </c>
      <c r="AA943" s="477">
        <v>0.99097222222222225</v>
      </c>
      <c r="AB943" s="565">
        <f t="shared" si="812"/>
        <v>7.3611111111111183E-2</v>
      </c>
      <c r="AC943" s="477">
        <v>0.99097222222222225</v>
      </c>
      <c r="AD943" s="477">
        <v>0.99097222222222225</v>
      </c>
      <c r="AE943" s="9">
        <f t="shared" si="894"/>
        <v>0</v>
      </c>
      <c r="AF943" s="477">
        <v>0.99861111111111101</v>
      </c>
      <c r="AG943" s="477">
        <v>1.0104166666666667</v>
      </c>
      <c r="AH943" s="9">
        <f t="shared" si="831"/>
        <v>1.1805555555555736E-2</v>
      </c>
      <c r="AI943" s="154">
        <f t="shared" si="895"/>
        <v>0</v>
      </c>
      <c r="AJ943" s="154">
        <f t="shared" si="896"/>
        <v>17</v>
      </c>
      <c r="AK943" s="477">
        <v>1.0104166666666667</v>
      </c>
      <c r="AL943" s="477">
        <v>1.0104166666666667</v>
      </c>
      <c r="AM943" s="9">
        <f t="shared" si="897"/>
        <v>0</v>
      </c>
      <c r="AN943" s="568">
        <f t="shared" si="832"/>
        <v>0.25000000000000011</v>
      </c>
      <c r="AO943" s="10">
        <f t="shared" si="898"/>
        <v>6</v>
      </c>
      <c r="AP943" s="10">
        <f t="shared" si="899"/>
        <v>0</v>
      </c>
      <c r="AQ943" s="565">
        <f t="shared" si="842"/>
        <v>4.7916666666666732E-2</v>
      </c>
      <c r="AR943" s="10">
        <f t="shared" si="900"/>
        <v>1</v>
      </c>
      <c r="AS943" s="10">
        <f t="shared" si="901"/>
        <v>9</v>
      </c>
      <c r="AT943" s="561">
        <v>0</v>
      </c>
      <c r="AU943" s="561">
        <v>5.5555555555555558E-3</v>
      </c>
      <c r="AV943" s="561">
        <v>0</v>
      </c>
      <c r="AW943" s="546">
        <f t="shared" si="878"/>
        <v>0</v>
      </c>
      <c r="AX943" s="546">
        <f t="shared" si="877"/>
        <v>0</v>
      </c>
      <c r="AY943" s="561">
        <v>0</v>
      </c>
      <c r="AZ943" s="546">
        <f t="shared" si="885"/>
        <v>0</v>
      </c>
      <c r="BA943" s="546">
        <f t="shared" si="886"/>
        <v>0</v>
      </c>
      <c r="BB943" s="561">
        <v>0</v>
      </c>
      <c r="BC943" s="546">
        <f t="shared" si="887"/>
        <v>0</v>
      </c>
      <c r="BD943" s="546">
        <f t="shared" si="888"/>
        <v>0</v>
      </c>
      <c r="BE943" s="561">
        <v>2.013888888888889E-2</v>
      </c>
      <c r="BF943" s="546">
        <f t="shared" si="889"/>
        <v>0</v>
      </c>
      <c r="BG943" s="546">
        <f t="shared" si="890"/>
        <v>29</v>
      </c>
      <c r="BH943" s="561">
        <v>0</v>
      </c>
      <c r="BI943" s="637">
        <f t="shared" si="891"/>
        <v>0</v>
      </c>
      <c r="BJ943" s="637">
        <f t="shared" si="892"/>
        <v>0</v>
      </c>
      <c r="BK943" s="642">
        <f t="shared" si="819"/>
        <v>64.203559322033897</v>
      </c>
    </row>
    <row r="944" spans="1:63" x14ac:dyDescent="0.25">
      <c r="A944" s="620">
        <v>40959</v>
      </c>
      <c r="B944" s="621">
        <v>2</v>
      </c>
      <c r="C944" s="622">
        <v>3</v>
      </c>
      <c r="D944" s="623" t="s">
        <v>277</v>
      </c>
      <c r="E944" s="623" t="s">
        <v>639</v>
      </c>
      <c r="F944" s="537">
        <v>2624.85</v>
      </c>
      <c r="G944" s="622">
        <v>42</v>
      </c>
      <c r="H944" s="622">
        <v>0</v>
      </c>
      <c r="I944" s="561">
        <v>0.82986111111111116</v>
      </c>
      <c r="J944" s="561">
        <v>0.82986111111111116</v>
      </c>
      <c r="K944" s="477">
        <v>0.84027777777777779</v>
      </c>
      <c r="L944" s="565">
        <f t="shared" si="825"/>
        <v>1.041666666666663E-2</v>
      </c>
      <c r="M944" s="477">
        <v>0.84027777777777779</v>
      </c>
      <c r="N944" s="565">
        <f t="shared" si="826"/>
        <v>0</v>
      </c>
      <c r="O944" s="477">
        <v>0.86458333333333337</v>
      </c>
      <c r="P944" s="565">
        <f t="shared" si="827"/>
        <v>2.430555555555558E-2</v>
      </c>
      <c r="Q944" s="477">
        <v>0.86458333333333337</v>
      </c>
      <c r="R944" s="477">
        <v>0.90972222222222221</v>
      </c>
      <c r="S944" s="9">
        <f>R944-Q944</f>
        <v>4.513888888888884E-2</v>
      </c>
      <c r="T944" s="477">
        <v>0.86458333333333337</v>
      </c>
      <c r="U944" s="477">
        <v>0.90972222222222221</v>
      </c>
      <c r="V944" s="9">
        <f t="shared" si="893"/>
        <v>4.513888888888884E-2</v>
      </c>
      <c r="W944" s="477">
        <v>0.95833333333333337</v>
      </c>
      <c r="X944" s="9">
        <f t="shared" si="806"/>
        <v>4.861111111111116E-2</v>
      </c>
      <c r="Y944" s="477">
        <v>0.95972222222222225</v>
      </c>
      <c r="Z944" s="155">
        <f t="shared" si="850"/>
        <v>1.388888888888884E-3</v>
      </c>
      <c r="AA944" s="477">
        <v>1.0277777777777779</v>
      </c>
      <c r="AB944" s="565">
        <f t="shared" si="812"/>
        <v>6.8055555555555647E-2</v>
      </c>
      <c r="AC944" s="477">
        <v>2.7777777777777776E-2</v>
      </c>
      <c r="AD944" s="477">
        <v>2.7777777777777776E-2</v>
      </c>
      <c r="AE944" s="9">
        <f t="shared" si="894"/>
        <v>0</v>
      </c>
      <c r="AF944" s="477">
        <v>3.888888888888889E-2</v>
      </c>
      <c r="AG944" s="477">
        <v>1.0520833333333333</v>
      </c>
      <c r="AH944" s="9">
        <f t="shared" si="831"/>
        <v>1.0131944444444443</v>
      </c>
      <c r="AI944" s="154">
        <f t="shared" si="895"/>
        <v>0</v>
      </c>
      <c r="AJ944" s="154">
        <f t="shared" si="896"/>
        <v>19</v>
      </c>
      <c r="AK944" s="477">
        <v>1.0520833333333333</v>
      </c>
      <c r="AL944" s="477">
        <v>1.0520833333333333</v>
      </c>
      <c r="AM944" s="9">
        <f t="shared" si="897"/>
        <v>0</v>
      </c>
      <c r="AN944" s="568">
        <f t="shared" si="832"/>
        <v>0.2222222222222221</v>
      </c>
      <c r="AO944" s="10">
        <f t="shared" si="898"/>
        <v>5</v>
      </c>
      <c r="AP944" s="10">
        <f t="shared" si="899"/>
        <v>20</v>
      </c>
      <c r="AQ944" s="565">
        <f t="shared" si="842"/>
        <v>4.7222222222222318E-2</v>
      </c>
      <c r="AR944" s="10">
        <f t="shared" si="900"/>
        <v>1</v>
      </c>
      <c r="AS944" s="10">
        <f t="shared" si="901"/>
        <v>8</v>
      </c>
      <c r="AT944" s="561">
        <v>0</v>
      </c>
      <c r="AU944" s="561">
        <v>0</v>
      </c>
      <c r="AV944" s="561">
        <v>0</v>
      </c>
      <c r="AW944" s="546">
        <f t="shared" si="878"/>
        <v>0</v>
      </c>
      <c r="AX944" s="546">
        <f t="shared" si="877"/>
        <v>0</v>
      </c>
      <c r="AY944" s="561">
        <v>0</v>
      </c>
      <c r="AZ944" s="546">
        <f t="shared" si="885"/>
        <v>0</v>
      </c>
      <c r="BA944" s="546">
        <f t="shared" si="886"/>
        <v>0</v>
      </c>
      <c r="BB944" s="561">
        <v>0</v>
      </c>
      <c r="BC944" s="546">
        <f t="shared" si="887"/>
        <v>0</v>
      </c>
      <c r="BD944" s="546">
        <f t="shared" si="888"/>
        <v>0</v>
      </c>
      <c r="BE944" s="561">
        <v>2.0833333333333332E-2</v>
      </c>
      <c r="BF944" s="546">
        <f t="shared" si="889"/>
        <v>0</v>
      </c>
      <c r="BG944" s="546">
        <f t="shared" si="890"/>
        <v>30</v>
      </c>
      <c r="BH944" s="561">
        <v>0</v>
      </c>
      <c r="BI944" s="637">
        <f t="shared" si="891"/>
        <v>0</v>
      </c>
      <c r="BJ944" s="637">
        <f t="shared" si="892"/>
        <v>0</v>
      </c>
      <c r="BK944" s="642">
        <f t="shared" si="819"/>
        <v>62.496428571428567</v>
      </c>
    </row>
    <row r="945" spans="1:63" x14ac:dyDescent="0.25">
      <c r="A945" s="620">
        <v>40959</v>
      </c>
      <c r="B945" s="621">
        <v>2</v>
      </c>
      <c r="C945" s="622">
        <v>33</v>
      </c>
      <c r="D945" s="623" t="s">
        <v>33</v>
      </c>
      <c r="E945" s="623" t="s">
        <v>236</v>
      </c>
      <c r="F945" s="537">
        <v>3796.99</v>
      </c>
      <c r="G945" s="622">
        <v>59</v>
      </c>
      <c r="H945" s="622">
        <v>0</v>
      </c>
      <c r="I945" s="561">
        <v>0.91666666666666663</v>
      </c>
      <c r="J945" s="561">
        <v>0.91666666666666663</v>
      </c>
      <c r="K945" s="477">
        <v>0.9375</v>
      </c>
      <c r="L945" s="565">
        <f t="shared" si="825"/>
        <v>2.083333333333337E-2</v>
      </c>
      <c r="M945" s="477">
        <v>0.9375</v>
      </c>
      <c r="N945" s="565">
        <f t="shared" si="826"/>
        <v>0</v>
      </c>
      <c r="O945" s="477">
        <v>0.96875</v>
      </c>
      <c r="P945" s="565">
        <f t="shared" si="827"/>
        <v>3.125E-2</v>
      </c>
      <c r="Q945" s="477">
        <v>0.96875</v>
      </c>
      <c r="R945" s="477">
        <v>1.0069444444444444</v>
      </c>
      <c r="S945" s="9">
        <f>R945-Q945</f>
        <v>3.819444444444442E-2</v>
      </c>
      <c r="T945" s="477">
        <v>0.96875</v>
      </c>
      <c r="U945" s="477">
        <v>1.0069444444444444</v>
      </c>
      <c r="V945" s="9">
        <f t="shared" si="893"/>
        <v>3.819444444444442E-2</v>
      </c>
      <c r="W945" s="477">
        <v>1.0763888888888888</v>
      </c>
      <c r="X945" s="9">
        <f t="shared" si="806"/>
        <v>6.944444444444442E-2</v>
      </c>
      <c r="Y945" s="477">
        <v>1.0798611111111112</v>
      </c>
      <c r="Z945" s="155">
        <f t="shared" si="850"/>
        <v>3.4722222222223209E-3</v>
      </c>
      <c r="AA945" s="477">
        <v>1.16875</v>
      </c>
      <c r="AB945" s="565">
        <f t="shared" si="812"/>
        <v>8.8888888888888795E-2</v>
      </c>
      <c r="AC945" s="477">
        <v>0.16874999999999998</v>
      </c>
      <c r="AD945" s="477">
        <v>0.16874999999999998</v>
      </c>
      <c r="AE945" s="9">
        <f t="shared" si="894"/>
        <v>0</v>
      </c>
      <c r="AF945" s="477">
        <v>0.17708333333333334</v>
      </c>
      <c r="AG945" s="477">
        <v>1.1875</v>
      </c>
      <c r="AH945" s="9">
        <f t="shared" si="831"/>
        <v>1.0104166666666667</v>
      </c>
      <c r="AI945" s="154">
        <f t="shared" si="895"/>
        <v>0</v>
      </c>
      <c r="AJ945" s="154">
        <f t="shared" si="896"/>
        <v>15</v>
      </c>
      <c r="AK945" s="477">
        <v>1.1875</v>
      </c>
      <c r="AL945" s="477">
        <v>1.1875</v>
      </c>
      <c r="AM945" s="9">
        <f t="shared" si="897"/>
        <v>0</v>
      </c>
      <c r="AN945" s="568">
        <f t="shared" si="832"/>
        <v>0.27083333333333337</v>
      </c>
      <c r="AO945" s="10">
        <f t="shared" si="898"/>
        <v>6</v>
      </c>
      <c r="AP945" s="10">
        <f t="shared" si="899"/>
        <v>30</v>
      </c>
      <c r="AQ945" s="565">
        <f t="shared" si="842"/>
        <v>7.4305555555555458E-2</v>
      </c>
      <c r="AR945" s="10">
        <f t="shared" si="900"/>
        <v>1</v>
      </c>
      <c r="AS945" s="10">
        <f t="shared" si="901"/>
        <v>47</v>
      </c>
      <c r="AT945" s="561">
        <v>0</v>
      </c>
      <c r="AU945" s="561">
        <v>0</v>
      </c>
      <c r="AV945" s="561">
        <v>0</v>
      </c>
      <c r="AW945" s="546">
        <f t="shared" si="878"/>
        <v>0</v>
      </c>
      <c r="AX945" s="546">
        <f t="shared" si="877"/>
        <v>0</v>
      </c>
      <c r="AY945" s="561">
        <v>0</v>
      </c>
      <c r="AZ945" s="546">
        <f t="shared" si="885"/>
        <v>0</v>
      </c>
      <c r="BA945" s="546">
        <f t="shared" si="886"/>
        <v>0</v>
      </c>
      <c r="BB945" s="561">
        <v>0</v>
      </c>
      <c r="BC945" s="546">
        <f t="shared" si="887"/>
        <v>0</v>
      </c>
      <c r="BD945" s="546">
        <f t="shared" si="888"/>
        <v>0</v>
      </c>
      <c r="BE945" s="561">
        <v>1.4583333333333332E-2</v>
      </c>
      <c r="BF945" s="546">
        <f t="shared" si="889"/>
        <v>0</v>
      </c>
      <c r="BG945" s="546">
        <f t="shared" si="890"/>
        <v>21</v>
      </c>
      <c r="BH945" s="561">
        <v>0</v>
      </c>
      <c r="BI945" s="637">
        <f t="shared" si="891"/>
        <v>0</v>
      </c>
      <c r="BJ945" s="637">
        <f t="shared" si="892"/>
        <v>0</v>
      </c>
      <c r="BK945" s="642">
        <f t="shared" si="819"/>
        <v>64.355762711864401</v>
      </c>
    </row>
    <row r="946" spans="1:63" x14ac:dyDescent="0.25">
      <c r="A946" s="620">
        <v>40960</v>
      </c>
      <c r="B946" s="621">
        <v>2</v>
      </c>
      <c r="C946" s="622">
        <v>1</v>
      </c>
      <c r="D946" s="623" t="s">
        <v>271</v>
      </c>
      <c r="E946" s="623" t="s">
        <v>265</v>
      </c>
      <c r="F946" s="537">
        <v>3658.86</v>
      </c>
      <c r="G946" s="622">
        <v>59</v>
      </c>
      <c r="H946" s="622">
        <v>0</v>
      </c>
      <c r="I946" s="561">
        <v>0.11805555555555557</v>
      </c>
      <c r="J946" s="561">
        <v>0.11805555555555557</v>
      </c>
      <c r="K946" s="477">
        <v>0.13541666666666666</v>
      </c>
      <c r="L946" s="565">
        <f t="shared" si="825"/>
        <v>1.7361111111111091E-2</v>
      </c>
      <c r="M946" s="477">
        <v>0.13541666666666666</v>
      </c>
      <c r="N946" s="565">
        <f t="shared" si="826"/>
        <v>0</v>
      </c>
      <c r="O946" s="477">
        <v>0.15625</v>
      </c>
      <c r="P946" s="565">
        <f t="shared" si="827"/>
        <v>2.0833333333333343E-2</v>
      </c>
      <c r="Q946" s="477">
        <v>0.15625</v>
      </c>
      <c r="R946" s="477">
        <v>0.17013888888888887</v>
      </c>
      <c r="S946" s="9">
        <f t="shared" ref="S946:S959" si="902">R946-Q946</f>
        <v>1.3888888888888867E-2</v>
      </c>
      <c r="T946" s="477">
        <v>0.15625</v>
      </c>
      <c r="U946" s="477">
        <v>0.17013888888888887</v>
      </c>
      <c r="V946" s="9">
        <f t="shared" ref="V946:V959" si="903">U946-T946</f>
        <v>1.3888888888888867E-2</v>
      </c>
      <c r="W946" s="477">
        <v>0.20138888888888887</v>
      </c>
      <c r="X946" s="9">
        <f t="shared" si="806"/>
        <v>3.125E-2</v>
      </c>
      <c r="Y946" s="477">
        <v>0.20486111111111113</v>
      </c>
      <c r="Z946" s="155">
        <f t="shared" si="850"/>
        <v>3.4722222222222654E-3</v>
      </c>
      <c r="AA946" s="477">
        <v>0.26597222222222222</v>
      </c>
      <c r="AB946" s="565">
        <f t="shared" si="812"/>
        <v>6.1111111111111088E-2</v>
      </c>
      <c r="AC946" s="477">
        <v>0.26597222222222222</v>
      </c>
      <c r="AD946" s="477">
        <v>0.26597222222222222</v>
      </c>
      <c r="AE946" s="9">
        <f t="shared" si="894"/>
        <v>0</v>
      </c>
      <c r="AF946" s="477">
        <v>0.27083333333333331</v>
      </c>
      <c r="AG946" s="477">
        <v>0.28472222222222221</v>
      </c>
      <c r="AH946" s="9">
        <f t="shared" si="831"/>
        <v>1.3888888888888895E-2</v>
      </c>
      <c r="AI946" s="154">
        <f>HOUR(AH946)</f>
        <v>0</v>
      </c>
      <c r="AJ946" s="154">
        <f>MINUTE(AH946)</f>
        <v>20</v>
      </c>
      <c r="AK946" s="477">
        <v>0.28472222222222221</v>
      </c>
      <c r="AL946" s="477">
        <v>0.28472222222222221</v>
      </c>
      <c r="AM946" s="9">
        <f t="shared" si="897"/>
        <v>0</v>
      </c>
      <c r="AN946" s="568">
        <f t="shared" si="832"/>
        <v>0.16666666666666663</v>
      </c>
      <c r="AO946" s="10">
        <f t="shared" si="898"/>
        <v>4</v>
      </c>
      <c r="AP946" s="10">
        <f t="shared" si="899"/>
        <v>0</v>
      </c>
      <c r="AQ946" s="565">
        <f t="shared" si="842"/>
        <v>2.6388888888888865E-2</v>
      </c>
      <c r="AR946" s="10">
        <f t="shared" si="900"/>
        <v>0</v>
      </c>
      <c r="AS946" s="10">
        <f t="shared" si="901"/>
        <v>38</v>
      </c>
      <c r="AT946" s="561">
        <v>0</v>
      </c>
      <c r="AU946" s="561">
        <v>0</v>
      </c>
      <c r="AV946" s="561">
        <v>0</v>
      </c>
      <c r="AW946" s="546">
        <f t="shared" si="878"/>
        <v>0</v>
      </c>
      <c r="AX946" s="546">
        <f t="shared" si="877"/>
        <v>0</v>
      </c>
      <c r="AY946" s="561">
        <v>0</v>
      </c>
      <c r="AZ946" s="546">
        <f t="shared" si="885"/>
        <v>0</v>
      </c>
      <c r="BA946" s="546">
        <f t="shared" si="886"/>
        <v>0</v>
      </c>
      <c r="BB946" s="561">
        <v>0</v>
      </c>
      <c r="BC946" s="546">
        <f t="shared" si="887"/>
        <v>0</v>
      </c>
      <c r="BD946" s="546">
        <f t="shared" si="888"/>
        <v>0</v>
      </c>
      <c r="BE946" s="561">
        <v>3.4722222222222224E-2</v>
      </c>
      <c r="BF946" s="546">
        <f t="shared" si="889"/>
        <v>0</v>
      </c>
      <c r="BG946" s="546">
        <f t="shared" si="890"/>
        <v>50</v>
      </c>
      <c r="BH946" s="561">
        <v>0</v>
      </c>
      <c r="BI946" s="637">
        <f t="shared" si="891"/>
        <v>0</v>
      </c>
      <c r="BJ946" s="637">
        <f t="shared" si="892"/>
        <v>0</v>
      </c>
      <c r="BK946" s="642">
        <f t="shared" si="819"/>
        <v>62.014576271186442</v>
      </c>
    </row>
    <row r="947" spans="1:63" x14ac:dyDescent="0.25">
      <c r="A947" s="620">
        <v>40960</v>
      </c>
      <c r="B947" s="621">
        <v>2</v>
      </c>
      <c r="C947" s="622">
        <v>3</v>
      </c>
      <c r="D947" s="623" t="s">
        <v>355</v>
      </c>
      <c r="E947" s="623" t="s">
        <v>304</v>
      </c>
      <c r="F947" s="537">
        <v>3728.12</v>
      </c>
      <c r="G947" s="622">
        <v>57</v>
      </c>
      <c r="H947" s="622">
        <v>2</v>
      </c>
      <c r="I947" s="561">
        <v>0.25</v>
      </c>
      <c r="J947" s="561">
        <v>0.25</v>
      </c>
      <c r="K947" s="477">
        <v>0.26041666666666669</v>
      </c>
      <c r="L947" s="565">
        <f t="shared" si="825"/>
        <v>1.0416666666666685E-2</v>
      </c>
      <c r="M947" s="477">
        <v>0.26041666666666669</v>
      </c>
      <c r="N947" s="565">
        <f t="shared" si="826"/>
        <v>0</v>
      </c>
      <c r="O947" s="477">
        <v>0.27083333333333331</v>
      </c>
      <c r="P947" s="565">
        <f t="shared" si="827"/>
        <v>1.041666666666663E-2</v>
      </c>
      <c r="Q947" s="477">
        <v>0.27430555555555552</v>
      </c>
      <c r="R947" s="477">
        <v>0.3263888888888889</v>
      </c>
      <c r="S947" s="9">
        <f t="shared" si="902"/>
        <v>5.208333333333337E-2</v>
      </c>
      <c r="T947" s="477">
        <v>0.27430555555555552</v>
      </c>
      <c r="U947" s="477">
        <v>0.3263888888888889</v>
      </c>
      <c r="V947" s="9">
        <f t="shared" si="903"/>
        <v>5.208333333333337E-2</v>
      </c>
      <c r="W947" s="477">
        <v>0.33333333333333331</v>
      </c>
      <c r="X947" s="9">
        <f t="shared" si="806"/>
        <v>6.9444444444444198E-3</v>
      </c>
      <c r="Y947" s="477">
        <v>0.33680555555555558</v>
      </c>
      <c r="Z947" s="155">
        <f t="shared" si="850"/>
        <v>3.4722222222222654E-3</v>
      </c>
      <c r="AA947" s="477">
        <v>0.39930555555555558</v>
      </c>
      <c r="AB947" s="565">
        <f t="shared" si="812"/>
        <v>6.25E-2</v>
      </c>
      <c r="AC947" s="477">
        <v>0.39930555555555558</v>
      </c>
      <c r="AD947" s="477">
        <v>0.39930555555555558</v>
      </c>
      <c r="AE947" s="9">
        <f t="shared" si="894"/>
        <v>0</v>
      </c>
      <c r="AF947" s="477">
        <v>0.40277777777777773</v>
      </c>
      <c r="AG947" s="477">
        <v>0.40625</v>
      </c>
      <c r="AH947" s="9">
        <f t="shared" si="831"/>
        <v>3.4722222222222654E-3</v>
      </c>
      <c r="AI947" s="154">
        <f t="shared" ref="AI947:AI958" si="904">HOUR(AH947)</f>
        <v>0</v>
      </c>
      <c r="AJ947" s="154">
        <f t="shared" ref="AJ947:AJ958" si="905">MINUTE(AH947)</f>
        <v>5</v>
      </c>
      <c r="AK947" s="477">
        <v>0.40625</v>
      </c>
      <c r="AL947" s="477">
        <v>0.40625</v>
      </c>
      <c r="AM947" s="9">
        <f t="shared" si="897"/>
        <v>0</v>
      </c>
      <c r="AN947" s="568">
        <f t="shared" si="832"/>
        <v>0.15625</v>
      </c>
      <c r="AO947" s="10">
        <f t="shared" si="898"/>
        <v>3</v>
      </c>
      <c r="AP947" s="10">
        <f t="shared" si="899"/>
        <v>45</v>
      </c>
      <c r="AQ947" s="565">
        <f t="shared" si="842"/>
        <v>3.680555555555555E-2</v>
      </c>
      <c r="AR947" s="10">
        <f t="shared" si="900"/>
        <v>0</v>
      </c>
      <c r="AS947" s="10">
        <f t="shared" si="901"/>
        <v>53</v>
      </c>
      <c r="AT947" s="561">
        <v>0</v>
      </c>
      <c r="AU947" s="561">
        <v>0</v>
      </c>
      <c r="AV947" s="561">
        <v>0</v>
      </c>
      <c r="AW947" s="546">
        <f t="shared" si="878"/>
        <v>0</v>
      </c>
      <c r="AX947" s="546">
        <f t="shared" si="877"/>
        <v>0</v>
      </c>
      <c r="AY947" s="561">
        <v>0</v>
      </c>
      <c r="AZ947" s="546">
        <f t="shared" si="885"/>
        <v>0</v>
      </c>
      <c r="BA947" s="546">
        <f t="shared" si="886"/>
        <v>0</v>
      </c>
      <c r="BB947" s="561">
        <v>0</v>
      </c>
      <c r="BC947" s="546">
        <f t="shared" si="887"/>
        <v>0</v>
      </c>
      <c r="BD947" s="546">
        <f t="shared" si="888"/>
        <v>0</v>
      </c>
      <c r="BE947" s="561">
        <v>2.5694444444444447E-2</v>
      </c>
      <c r="BF947" s="546">
        <f t="shared" si="889"/>
        <v>0</v>
      </c>
      <c r="BG947" s="546">
        <f t="shared" si="890"/>
        <v>37</v>
      </c>
      <c r="BH947" s="561">
        <v>0</v>
      </c>
      <c r="BI947" s="637">
        <f t="shared" si="891"/>
        <v>0</v>
      </c>
      <c r="BJ947" s="637">
        <f t="shared" si="892"/>
        <v>0</v>
      </c>
      <c r="BK947" s="642">
        <f t="shared" si="819"/>
        <v>65.405614035087723</v>
      </c>
    </row>
    <row r="948" spans="1:63" x14ac:dyDescent="0.25">
      <c r="A948" s="620">
        <v>40960</v>
      </c>
      <c r="B948" s="621">
        <v>2</v>
      </c>
      <c r="C948" s="622">
        <v>1</v>
      </c>
      <c r="D948" s="623" t="s">
        <v>309</v>
      </c>
      <c r="E948" s="623" t="s">
        <v>265</v>
      </c>
      <c r="F948" s="537">
        <v>3542.74</v>
      </c>
      <c r="G948" s="622">
        <v>59</v>
      </c>
      <c r="H948" s="622">
        <v>0</v>
      </c>
      <c r="I948" s="561">
        <v>0.78125</v>
      </c>
      <c r="J948" s="561">
        <v>0.78125</v>
      </c>
      <c r="K948" s="477">
        <v>0.79861111111111116</v>
      </c>
      <c r="L948" s="565">
        <f t="shared" si="825"/>
        <v>1.736111111111116E-2</v>
      </c>
      <c r="M948" s="477">
        <v>0.79861111111111116</v>
      </c>
      <c r="N948" s="565">
        <f t="shared" si="826"/>
        <v>0</v>
      </c>
      <c r="O948" s="477">
        <v>0.87152777777777779</v>
      </c>
      <c r="P948" s="565">
        <f t="shared" si="827"/>
        <v>7.291666666666663E-2</v>
      </c>
      <c r="Q948" s="477">
        <v>0.875</v>
      </c>
      <c r="R948" s="477">
        <v>1.0833333333333333</v>
      </c>
      <c r="S948" s="9">
        <f t="shared" si="902"/>
        <v>0.20833333333333326</v>
      </c>
      <c r="T948" s="477">
        <v>0.875</v>
      </c>
      <c r="U948" s="477">
        <v>1.0833333333333333</v>
      </c>
      <c r="V948" s="9">
        <f t="shared" si="903"/>
        <v>0.20833333333333326</v>
      </c>
      <c r="W948" s="477">
        <v>0.88541666666666663</v>
      </c>
      <c r="X948" s="9">
        <f t="shared" si="806"/>
        <v>-0.19791666666666663</v>
      </c>
      <c r="Y948" s="477">
        <v>0.88541666666666663</v>
      </c>
      <c r="Z948" s="155">
        <f t="shared" si="850"/>
        <v>0</v>
      </c>
      <c r="AA948" s="477">
        <v>1.2395833333333333</v>
      </c>
      <c r="AB948" s="565">
        <f t="shared" si="812"/>
        <v>0.35416666666666663</v>
      </c>
      <c r="AC948" s="477">
        <v>1.2395833333333333</v>
      </c>
      <c r="AD948" s="477">
        <v>1.2395833333333333</v>
      </c>
      <c r="AE948" s="9">
        <f t="shared" si="894"/>
        <v>0</v>
      </c>
      <c r="AF948" s="477">
        <v>0.24305555555555555</v>
      </c>
      <c r="AG948" s="477">
        <v>0.25</v>
      </c>
      <c r="AH948" s="9">
        <f t="shared" si="831"/>
        <v>6.9444444444444475E-3</v>
      </c>
      <c r="AI948" s="154">
        <f t="shared" si="904"/>
        <v>0</v>
      </c>
      <c r="AJ948" s="154">
        <f t="shared" si="905"/>
        <v>10</v>
      </c>
      <c r="AK948" s="477">
        <v>1.25</v>
      </c>
      <c r="AL948" s="477">
        <v>1.25</v>
      </c>
      <c r="AM948" s="9">
        <f t="shared" si="897"/>
        <v>0</v>
      </c>
      <c r="AN948" s="568">
        <f t="shared" si="832"/>
        <v>0.46875</v>
      </c>
      <c r="AO948" s="10">
        <f t="shared" si="898"/>
        <v>11</v>
      </c>
      <c r="AP948" s="10">
        <f t="shared" si="899"/>
        <v>15</v>
      </c>
      <c r="AQ948" s="565">
        <f t="shared" si="842"/>
        <v>0</v>
      </c>
      <c r="AR948" s="10">
        <f t="shared" si="900"/>
        <v>0</v>
      </c>
      <c r="AS948" s="10">
        <f t="shared" si="901"/>
        <v>0</v>
      </c>
      <c r="AT948" s="561">
        <v>0</v>
      </c>
      <c r="AU948" s="561">
        <v>0</v>
      </c>
      <c r="AV948" s="561">
        <v>0</v>
      </c>
      <c r="AW948" s="546">
        <f t="shared" si="878"/>
        <v>0</v>
      </c>
      <c r="AX948" s="546">
        <f t="shared" si="877"/>
        <v>0</v>
      </c>
      <c r="AY948" s="561">
        <v>0.35416666666666669</v>
      </c>
      <c r="AZ948" s="546">
        <f t="shared" si="885"/>
        <v>8</v>
      </c>
      <c r="BA948" s="546">
        <f t="shared" si="886"/>
        <v>30</v>
      </c>
      <c r="BB948" s="561">
        <v>0</v>
      </c>
      <c r="BC948" s="546">
        <f t="shared" si="887"/>
        <v>0</v>
      </c>
      <c r="BD948" s="546">
        <f t="shared" si="888"/>
        <v>0</v>
      </c>
      <c r="BE948" s="561">
        <v>0</v>
      </c>
      <c r="BF948" s="546">
        <f t="shared" si="889"/>
        <v>0</v>
      </c>
      <c r="BG948" s="546">
        <f t="shared" si="890"/>
        <v>0</v>
      </c>
      <c r="BH948" s="561">
        <v>0</v>
      </c>
      <c r="BI948" s="637">
        <f t="shared" si="891"/>
        <v>0</v>
      </c>
      <c r="BJ948" s="637">
        <f t="shared" si="892"/>
        <v>0</v>
      </c>
      <c r="BK948" s="642">
        <f t="shared" si="819"/>
        <v>60.046440677966096</v>
      </c>
    </row>
    <row r="949" spans="1:63" x14ac:dyDescent="0.25">
      <c r="A949" s="620">
        <v>40960</v>
      </c>
      <c r="B949" s="621">
        <v>2</v>
      </c>
      <c r="C949" s="622">
        <v>34</v>
      </c>
      <c r="D949" s="623" t="s">
        <v>33</v>
      </c>
      <c r="E949" s="623" t="s">
        <v>236</v>
      </c>
      <c r="F949" s="537">
        <v>3622.41</v>
      </c>
      <c r="G949" s="622">
        <v>58</v>
      </c>
      <c r="H949" s="622">
        <v>1</v>
      </c>
      <c r="I949" s="561">
        <v>0.63541666666666663</v>
      </c>
      <c r="J949" s="561">
        <v>0.63541666666666663</v>
      </c>
      <c r="K949" s="477">
        <v>0.64583333333333337</v>
      </c>
      <c r="L949" s="565">
        <f t="shared" si="825"/>
        <v>1.0416666666666741E-2</v>
      </c>
      <c r="M949" s="477">
        <v>0.64583333333333337</v>
      </c>
      <c r="N949" s="565">
        <f t="shared" si="826"/>
        <v>0</v>
      </c>
      <c r="O949" s="477">
        <v>0.67013888888888884</v>
      </c>
      <c r="P949" s="565">
        <f t="shared" si="827"/>
        <v>2.4305555555555469E-2</v>
      </c>
      <c r="Q949" s="477">
        <v>0.67361111111111116</v>
      </c>
      <c r="R949" s="477">
        <v>0.69444444444444453</v>
      </c>
      <c r="S949" s="9">
        <f t="shared" si="902"/>
        <v>2.083333333333337E-2</v>
      </c>
      <c r="T949" s="477">
        <v>0.67361111111111116</v>
      </c>
      <c r="U949" s="477">
        <v>0.69444444444444453</v>
      </c>
      <c r="V949" s="9">
        <f t="shared" si="903"/>
        <v>2.083333333333337E-2</v>
      </c>
      <c r="W949" s="477">
        <v>0.7006944444444444</v>
      </c>
      <c r="X949" s="9">
        <f t="shared" si="806"/>
        <v>6.2499999999998668E-3</v>
      </c>
      <c r="Y949" s="477">
        <v>0.7006944444444444</v>
      </c>
      <c r="Z949" s="155">
        <f t="shared" si="850"/>
        <v>0</v>
      </c>
      <c r="AA949" s="477">
        <v>0.81388888888888899</v>
      </c>
      <c r="AB949" s="565">
        <f t="shared" si="812"/>
        <v>0.1131944444444446</v>
      </c>
      <c r="AC949" s="477">
        <v>0.81388888888888899</v>
      </c>
      <c r="AD949" s="477">
        <v>0.81388888888888899</v>
      </c>
      <c r="AE949" s="9">
        <f t="shared" si="894"/>
        <v>0</v>
      </c>
      <c r="AF949" s="477">
        <v>0.81944444444444453</v>
      </c>
      <c r="AG949" s="477">
        <v>0.82291666666666663</v>
      </c>
      <c r="AH949" s="9">
        <f t="shared" si="831"/>
        <v>3.4722222222220989E-3</v>
      </c>
      <c r="AI949" s="154">
        <f t="shared" si="904"/>
        <v>0</v>
      </c>
      <c r="AJ949" s="154">
        <f t="shared" si="905"/>
        <v>5</v>
      </c>
      <c r="AK949" s="477">
        <v>0.82291666666666663</v>
      </c>
      <c r="AL949" s="477">
        <v>0.82291666666666663</v>
      </c>
      <c r="AM949" s="9">
        <f t="shared" si="897"/>
        <v>0</v>
      </c>
      <c r="AN949" s="568">
        <f t="shared" si="832"/>
        <v>0.1875</v>
      </c>
      <c r="AO949" s="10">
        <f t="shared" si="898"/>
        <v>4</v>
      </c>
      <c r="AP949" s="10">
        <f t="shared" si="899"/>
        <v>30</v>
      </c>
      <c r="AQ949" s="565">
        <f t="shared" si="842"/>
        <v>6.4583333333333492E-2</v>
      </c>
      <c r="AR949" s="10">
        <f t="shared" si="900"/>
        <v>1</v>
      </c>
      <c r="AS949" s="10">
        <f t="shared" si="901"/>
        <v>33</v>
      </c>
      <c r="AT949" s="561">
        <v>0</v>
      </c>
      <c r="AU949" s="561">
        <v>0</v>
      </c>
      <c r="AV949" s="561">
        <v>0</v>
      </c>
      <c r="AW949" s="546">
        <f t="shared" si="878"/>
        <v>0</v>
      </c>
      <c r="AX949" s="546">
        <f t="shared" si="877"/>
        <v>0</v>
      </c>
      <c r="AY949" s="561">
        <v>0</v>
      </c>
      <c r="AZ949" s="546">
        <f t="shared" si="885"/>
        <v>0</v>
      </c>
      <c r="BA949" s="546">
        <f t="shared" si="886"/>
        <v>0</v>
      </c>
      <c r="BB949" s="561">
        <v>0</v>
      </c>
      <c r="BC949" s="546">
        <f t="shared" si="887"/>
        <v>0</v>
      </c>
      <c r="BD949" s="546">
        <f t="shared" si="888"/>
        <v>0</v>
      </c>
      <c r="BE949" s="561">
        <v>4.8611111111111112E-2</v>
      </c>
      <c r="BF949" s="546">
        <f t="shared" si="889"/>
        <v>1</v>
      </c>
      <c r="BG949" s="546">
        <f t="shared" si="890"/>
        <v>10</v>
      </c>
      <c r="BH949" s="561">
        <v>0</v>
      </c>
      <c r="BI949" s="637">
        <f t="shared" si="891"/>
        <v>0</v>
      </c>
      <c r="BJ949" s="637">
        <f t="shared" si="892"/>
        <v>0</v>
      </c>
      <c r="BK949" s="642">
        <f t="shared" si="819"/>
        <v>62.455344827586202</v>
      </c>
    </row>
    <row r="950" spans="1:63" x14ac:dyDescent="0.25">
      <c r="A950" s="620">
        <v>40960</v>
      </c>
      <c r="B950" s="621">
        <v>2</v>
      </c>
      <c r="C950" s="622">
        <v>35</v>
      </c>
      <c r="D950" s="623" t="s">
        <v>33</v>
      </c>
      <c r="E950" s="623" t="s">
        <v>236</v>
      </c>
      <c r="F950" s="537">
        <v>3789.51</v>
      </c>
      <c r="G950" s="622">
        <v>58</v>
      </c>
      <c r="H950" s="622">
        <v>1</v>
      </c>
      <c r="I950" s="561">
        <v>0.66666666666666663</v>
      </c>
      <c r="J950" s="561">
        <v>0.66666666666666663</v>
      </c>
      <c r="K950" s="477">
        <v>0.67708333333333337</v>
      </c>
      <c r="L950" s="565">
        <f t="shared" si="825"/>
        <v>1.0416666666666741E-2</v>
      </c>
      <c r="M950" s="477">
        <v>0.67708333333333337</v>
      </c>
      <c r="N950" s="565">
        <f t="shared" si="826"/>
        <v>0</v>
      </c>
      <c r="O950" s="477">
        <v>0.69444444444444453</v>
      </c>
      <c r="P950" s="565">
        <f t="shared" si="827"/>
        <v>1.736111111111116E-2</v>
      </c>
      <c r="Q950" s="477">
        <v>0.69791666666666663</v>
      </c>
      <c r="R950" s="477">
        <v>0.72222222222222221</v>
      </c>
      <c r="S950" s="9">
        <f t="shared" si="902"/>
        <v>2.430555555555558E-2</v>
      </c>
      <c r="T950" s="477">
        <v>0.69791666666666663</v>
      </c>
      <c r="U950" s="477">
        <v>0.72222222222222221</v>
      </c>
      <c r="V950" s="9">
        <f t="shared" si="903"/>
        <v>2.430555555555558E-2</v>
      </c>
      <c r="W950" s="477">
        <v>0.86805555555555547</v>
      </c>
      <c r="X950" s="9">
        <f t="shared" si="806"/>
        <v>0.14583333333333326</v>
      </c>
      <c r="Y950" s="477">
        <v>0.86944444444444446</v>
      </c>
      <c r="Z950" s="155">
        <f t="shared" si="850"/>
        <v>1.388888888888995E-3</v>
      </c>
      <c r="AA950" s="477">
        <v>0.95624999999999993</v>
      </c>
      <c r="AB950" s="565">
        <f t="shared" si="812"/>
        <v>8.6805555555555469E-2</v>
      </c>
      <c r="AC950" s="477">
        <v>0.95624999999999993</v>
      </c>
      <c r="AD950" s="477">
        <v>0.95624999999999993</v>
      </c>
      <c r="AE950" s="9">
        <f t="shared" si="894"/>
        <v>0</v>
      </c>
      <c r="AF950" s="477">
        <v>0.96875</v>
      </c>
      <c r="AG950" s="477">
        <v>0.97916666666666663</v>
      </c>
      <c r="AH950" s="9">
        <f t="shared" si="831"/>
        <v>1.041666666666663E-2</v>
      </c>
      <c r="AI950" s="154">
        <f t="shared" si="904"/>
        <v>0</v>
      </c>
      <c r="AJ950" s="154">
        <f t="shared" si="905"/>
        <v>15</v>
      </c>
      <c r="AK950" s="477">
        <v>0.97916666666666663</v>
      </c>
      <c r="AL950" s="477">
        <v>0.97916666666666663</v>
      </c>
      <c r="AM950" s="9">
        <f t="shared" si="897"/>
        <v>0</v>
      </c>
      <c r="AN950" s="568">
        <f t="shared" si="832"/>
        <v>0.3125</v>
      </c>
      <c r="AO950" s="10">
        <f t="shared" si="898"/>
        <v>7</v>
      </c>
      <c r="AP950" s="10">
        <f t="shared" si="899"/>
        <v>30</v>
      </c>
      <c r="AQ950" s="565">
        <f t="shared" si="842"/>
        <v>4.0972222222222132E-2</v>
      </c>
      <c r="AR950" s="10">
        <f t="shared" si="900"/>
        <v>0</v>
      </c>
      <c r="AS950" s="10">
        <f t="shared" si="901"/>
        <v>59</v>
      </c>
      <c r="AT950" s="561">
        <v>0</v>
      </c>
      <c r="AU950" s="561">
        <v>0</v>
      </c>
      <c r="AV950" s="561">
        <v>0</v>
      </c>
      <c r="AW950" s="546">
        <f t="shared" si="878"/>
        <v>0</v>
      </c>
      <c r="AX950" s="546">
        <f t="shared" si="877"/>
        <v>0</v>
      </c>
      <c r="AY950" s="561">
        <v>0</v>
      </c>
      <c r="AZ950" s="546">
        <f t="shared" si="885"/>
        <v>0</v>
      </c>
      <c r="BA950" s="546">
        <f t="shared" si="886"/>
        <v>0</v>
      </c>
      <c r="BB950" s="561">
        <v>0</v>
      </c>
      <c r="BC950" s="546">
        <f t="shared" si="887"/>
        <v>0</v>
      </c>
      <c r="BD950" s="546">
        <f t="shared" si="888"/>
        <v>0</v>
      </c>
      <c r="BE950" s="561">
        <v>4.5833333333333337E-2</v>
      </c>
      <c r="BF950" s="546">
        <f t="shared" si="889"/>
        <v>1</v>
      </c>
      <c r="BG950" s="546">
        <f t="shared" si="890"/>
        <v>6</v>
      </c>
      <c r="BH950" s="561">
        <v>0</v>
      </c>
      <c r="BI950" s="637">
        <f t="shared" si="891"/>
        <v>0</v>
      </c>
      <c r="BJ950" s="637">
        <f t="shared" si="892"/>
        <v>0</v>
      </c>
      <c r="BK950" s="642">
        <f t="shared" si="819"/>
        <v>65.336379310344824</v>
      </c>
    </row>
    <row r="951" spans="1:63" x14ac:dyDescent="0.25">
      <c r="A951" s="620">
        <v>40960</v>
      </c>
      <c r="B951" s="621">
        <v>2</v>
      </c>
      <c r="C951" s="622">
        <v>36</v>
      </c>
      <c r="D951" s="623" t="s">
        <v>33</v>
      </c>
      <c r="E951" s="623" t="s">
        <v>236</v>
      </c>
      <c r="F951" s="537">
        <v>3847.01</v>
      </c>
      <c r="G951" s="622">
        <v>59</v>
      </c>
      <c r="H951" s="622">
        <v>0</v>
      </c>
      <c r="I951" s="561">
        <v>0.82291666666666663</v>
      </c>
      <c r="J951" s="561">
        <v>0.82291666666666663</v>
      </c>
      <c r="K951" s="477">
        <v>0.85416666666666663</v>
      </c>
      <c r="L951" s="565">
        <f t="shared" si="825"/>
        <v>3.125E-2</v>
      </c>
      <c r="M951" s="477">
        <v>0.85416666666666663</v>
      </c>
      <c r="N951" s="565">
        <f t="shared" si="826"/>
        <v>0</v>
      </c>
      <c r="O951" s="477">
        <v>0.95833333333333337</v>
      </c>
      <c r="P951" s="565">
        <f t="shared" si="827"/>
        <v>0.10416666666666674</v>
      </c>
      <c r="Q951" s="477">
        <v>0.96527777777777779</v>
      </c>
      <c r="R951" s="477">
        <v>1.0416666666666667</v>
      </c>
      <c r="S951" s="9">
        <f t="shared" si="902"/>
        <v>7.6388888888888951E-2</v>
      </c>
      <c r="T951" s="477">
        <v>0.96527777777777779</v>
      </c>
      <c r="U951" s="477">
        <v>1.0416666666666667</v>
      </c>
      <c r="V951" s="9">
        <f t="shared" si="903"/>
        <v>7.6388888888888951E-2</v>
      </c>
      <c r="W951" s="477">
        <v>1.0451388888888888</v>
      </c>
      <c r="X951" s="9">
        <f t="shared" si="806"/>
        <v>3.4722222222220989E-3</v>
      </c>
      <c r="Y951" s="477">
        <v>1.0479166666666666</v>
      </c>
      <c r="Z951" s="155">
        <f t="shared" si="850"/>
        <v>2.7777777777777679E-3</v>
      </c>
      <c r="AA951" s="477">
        <v>1.0888888888888888</v>
      </c>
      <c r="AB951" s="565">
        <f t="shared" si="812"/>
        <v>4.0972222222222188E-2</v>
      </c>
      <c r="AC951" s="477">
        <v>8.8888888888888892E-2</v>
      </c>
      <c r="AD951" s="477">
        <v>8.8888888888888892E-2</v>
      </c>
      <c r="AE951" s="9">
        <f t="shared" si="894"/>
        <v>0</v>
      </c>
      <c r="AF951" s="477">
        <v>1.09375</v>
      </c>
      <c r="AG951" s="477">
        <v>1.1111111111111112</v>
      </c>
      <c r="AH951" s="9">
        <f t="shared" si="831"/>
        <v>1.736111111111116E-2</v>
      </c>
      <c r="AI951" s="154">
        <f t="shared" si="904"/>
        <v>0</v>
      </c>
      <c r="AJ951" s="154">
        <f t="shared" si="905"/>
        <v>25</v>
      </c>
      <c r="AK951" s="477">
        <v>1.1111111111111112</v>
      </c>
      <c r="AL951" s="477">
        <v>1.1111111111111112</v>
      </c>
      <c r="AM951" s="9">
        <f t="shared" si="897"/>
        <v>0</v>
      </c>
      <c r="AN951" s="568">
        <f t="shared" si="832"/>
        <v>0.28819444444444453</v>
      </c>
      <c r="AO951" s="10">
        <f t="shared" si="898"/>
        <v>6</v>
      </c>
      <c r="AP951" s="10">
        <f t="shared" si="899"/>
        <v>55</v>
      </c>
      <c r="AQ951" s="565">
        <f t="shared" si="842"/>
        <v>3.5416666666666631E-2</v>
      </c>
      <c r="AR951" s="10">
        <f t="shared" si="900"/>
        <v>0</v>
      </c>
      <c r="AS951" s="10">
        <f t="shared" si="901"/>
        <v>51</v>
      </c>
      <c r="AT951" s="561">
        <v>0</v>
      </c>
      <c r="AU951" s="561">
        <v>0</v>
      </c>
      <c r="AV951" s="561">
        <v>0</v>
      </c>
      <c r="AW951" s="546">
        <f t="shared" si="878"/>
        <v>0</v>
      </c>
      <c r="AX951" s="546">
        <f t="shared" si="877"/>
        <v>0</v>
      </c>
      <c r="AY951" s="561">
        <v>0</v>
      </c>
      <c r="AZ951" s="546">
        <f t="shared" si="885"/>
        <v>0</v>
      </c>
      <c r="BA951" s="546">
        <f t="shared" si="886"/>
        <v>0</v>
      </c>
      <c r="BB951" s="561">
        <v>0</v>
      </c>
      <c r="BC951" s="546">
        <f t="shared" si="887"/>
        <v>0</v>
      </c>
      <c r="BD951" s="546">
        <f t="shared" si="888"/>
        <v>0</v>
      </c>
      <c r="BE951" s="561">
        <v>5.5555555555555558E-3</v>
      </c>
      <c r="BF951" s="546">
        <f t="shared" si="889"/>
        <v>0</v>
      </c>
      <c r="BG951" s="546">
        <f t="shared" si="890"/>
        <v>8</v>
      </c>
      <c r="BH951" s="561">
        <v>0</v>
      </c>
      <c r="BI951" s="637">
        <f t="shared" si="891"/>
        <v>0</v>
      </c>
      <c r="BJ951" s="637">
        <f t="shared" si="892"/>
        <v>0</v>
      </c>
      <c r="BK951" s="642">
        <f t="shared" si="819"/>
        <v>65.203559322033897</v>
      </c>
    </row>
    <row r="952" spans="1:63" x14ac:dyDescent="0.25">
      <c r="A952" s="620">
        <v>40961</v>
      </c>
      <c r="B952" s="621">
        <v>2</v>
      </c>
      <c r="C952" s="622">
        <v>10</v>
      </c>
      <c r="D952" s="623" t="s">
        <v>243</v>
      </c>
      <c r="E952" s="623" t="s">
        <v>654</v>
      </c>
      <c r="F952" s="537">
        <v>2976.14</v>
      </c>
      <c r="G952" s="622">
        <v>50</v>
      </c>
      <c r="H952" s="622">
        <v>9</v>
      </c>
      <c r="I952" s="561">
        <v>6.25E-2</v>
      </c>
      <c r="J952" s="561">
        <v>6.25E-2</v>
      </c>
      <c r="K952" s="477">
        <v>7.2916666666666671E-2</v>
      </c>
      <c r="L952" s="565">
        <f t="shared" si="825"/>
        <v>1.0416666666666671E-2</v>
      </c>
      <c r="M952" s="477">
        <v>7.2916666666666671E-2</v>
      </c>
      <c r="N952" s="565">
        <f t="shared" si="826"/>
        <v>0</v>
      </c>
      <c r="O952" s="477">
        <v>0.10416666666666667</v>
      </c>
      <c r="P952" s="565">
        <f t="shared" si="827"/>
        <v>3.125E-2</v>
      </c>
      <c r="Q952" s="477">
        <v>0.1076388888888889</v>
      </c>
      <c r="R952" s="477">
        <v>0.23958333333333334</v>
      </c>
      <c r="S952" s="9">
        <f>R952-Q952</f>
        <v>0.13194444444444445</v>
      </c>
      <c r="T952" s="477">
        <v>0.1076388888888889</v>
      </c>
      <c r="U952" s="477">
        <v>0.23958333333333334</v>
      </c>
      <c r="V952" s="9">
        <f t="shared" si="903"/>
        <v>0.13194444444444445</v>
      </c>
      <c r="W952" s="477">
        <v>0.29166666666666669</v>
      </c>
      <c r="X952" s="9">
        <f t="shared" si="806"/>
        <v>5.2083333333333343E-2</v>
      </c>
      <c r="Y952" s="477">
        <v>0.29166666666666669</v>
      </c>
      <c r="Z952" s="155">
        <f t="shared" si="850"/>
        <v>0</v>
      </c>
      <c r="AA952" s="477">
        <v>0.4513888888888889</v>
      </c>
      <c r="AB952" s="565">
        <f t="shared" si="812"/>
        <v>0.15972222222222221</v>
      </c>
      <c r="AC952" s="477">
        <v>0.4513888888888889</v>
      </c>
      <c r="AD952" s="477">
        <v>0.4513888888888889</v>
      </c>
      <c r="AE952" s="9">
        <f t="shared" si="894"/>
        <v>0</v>
      </c>
      <c r="AF952" s="477">
        <v>0.4548611111111111</v>
      </c>
      <c r="AG952" s="477">
        <v>0.46875</v>
      </c>
      <c r="AH952" s="9">
        <f t="shared" si="831"/>
        <v>1.3888888888888895E-2</v>
      </c>
      <c r="AI952" s="154">
        <f t="shared" si="904"/>
        <v>0</v>
      </c>
      <c r="AJ952" s="154">
        <f t="shared" si="905"/>
        <v>20</v>
      </c>
      <c r="AK952" s="477">
        <v>0.46875</v>
      </c>
      <c r="AL952" s="477">
        <v>0.46875</v>
      </c>
      <c r="AM952" s="9">
        <f t="shared" si="897"/>
        <v>0</v>
      </c>
      <c r="AN952" s="568">
        <f t="shared" si="832"/>
        <v>0.40625</v>
      </c>
      <c r="AO952" s="10">
        <f t="shared" si="898"/>
        <v>9</v>
      </c>
      <c r="AP952" s="10">
        <f t="shared" si="899"/>
        <v>45</v>
      </c>
      <c r="AQ952" s="565">
        <f t="shared" si="842"/>
        <v>0</v>
      </c>
      <c r="AR952" s="10">
        <f t="shared" si="900"/>
        <v>0</v>
      </c>
      <c r="AS952" s="10">
        <f t="shared" si="901"/>
        <v>0</v>
      </c>
      <c r="AT952" s="561">
        <v>0</v>
      </c>
      <c r="AU952" s="561">
        <v>0</v>
      </c>
      <c r="AV952" s="561">
        <v>0</v>
      </c>
      <c r="AW952" s="546">
        <f t="shared" si="878"/>
        <v>0</v>
      </c>
      <c r="AX952" s="546">
        <f t="shared" si="877"/>
        <v>0</v>
      </c>
      <c r="AY952" s="561">
        <v>0.15972222222222224</v>
      </c>
      <c r="AZ952" s="546">
        <f t="shared" si="885"/>
        <v>3</v>
      </c>
      <c r="BA952" s="546">
        <f t="shared" si="886"/>
        <v>50</v>
      </c>
      <c r="BB952" s="561">
        <v>0</v>
      </c>
      <c r="BC952" s="546">
        <f t="shared" si="887"/>
        <v>0</v>
      </c>
      <c r="BD952" s="546">
        <f t="shared" si="888"/>
        <v>0</v>
      </c>
      <c r="BE952" s="561">
        <v>0</v>
      </c>
      <c r="BF952" s="546">
        <f t="shared" si="889"/>
        <v>0</v>
      </c>
      <c r="BG952" s="546">
        <f t="shared" si="890"/>
        <v>0</v>
      </c>
      <c r="BH952" s="561">
        <v>0</v>
      </c>
      <c r="BI952" s="637">
        <f t="shared" si="891"/>
        <v>0</v>
      </c>
      <c r="BJ952" s="637">
        <f t="shared" si="892"/>
        <v>0</v>
      </c>
      <c r="BK952" s="642">
        <f t="shared" si="819"/>
        <v>59.522799999999997</v>
      </c>
    </row>
    <row r="953" spans="1:63" x14ac:dyDescent="0.25">
      <c r="A953" s="620">
        <v>40961</v>
      </c>
      <c r="B953" s="621">
        <v>2</v>
      </c>
      <c r="C953" s="622">
        <v>37</v>
      </c>
      <c r="D953" s="623" t="s">
        <v>33</v>
      </c>
      <c r="E953" s="623" t="s">
        <v>236</v>
      </c>
      <c r="F953" s="537">
        <v>3840.28</v>
      </c>
      <c r="G953" s="622">
        <v>59</v>
      </c>
      <c r="H953" s="622">
        <v>0</v>
      </c>
      <c r="I953" s="561">
        <v>0.95833333333333337</v>
      </c>
      <c r="J953" s="561">
        <v>0.95833333333333337</v>
      </c>
      <c r="K953" s="477">
        <v>0.96875</v>
      </c>
      <c r="L953" s="565">
        <f t="shared" si="825"/>
        <v>1.041666666666663E-2</v>
      </c>
      <c r="M953" s="477">
        <v>0.96875</v>
      </c>
      <c r="N953" s="565">
        <f t="shared" si="826"/>
        <v>0</v>
      </c>
      <c r="O953" s="477">
        <v>1</v>
      </c>
      <c r="P953" s="565">
        <f t="shared" si="827"/>
        <v>3.125E-2</v>
      </c>
      <c r="Q953" s="477">
        <v>1.0034722222222221</v>
      </c>
      <c r="R953" s="477">
        <v>1.0243055555555556</v>
      </c>
      <c r="S953" s="9">
        <f t="shared" si="902"/>
        <v>2.0833333333333481E-2</v>
      </c>
      <c r="T953" s="477">
        <v>1.0034722222222221</v>
      </c>
      <c r="U953" s="477">
        <v>1.0243055555555556</v>
      </c>
      <c r="V953" s="9">
        <f t="shared" si="903"/>
        <v>2.0833333333333481E-2</v>
      </c>
      <c r="W953" s="477">
        <v>1.0291666666666666</v>
      </c>
      <c r="X953" s="9">
        <f t="shared" si="806"/>
        <v>4.8611111111109828E-3</v>
      </c>
      <c r="Y953" s="477">
        <v>1.0291666666666666</v>
      </c>
      <c r="Z953" s="155">
        <f t="shared" si="850"/>
        <v>0</v>
      </c>
      <c r="AA953" s="477">
        <v>1.0972222222222221</v>
      </c>
      <c r="AB953" s="565">
        <f t="shared" si="812"/>
        <v>6.8055555555555536E-2</v>
      </c>
      <c r="AC953" s="477">
        <v>1.0972222222222221</v>
      </c>
      <c r="AD953" s="477">
        <v>1.0972222222222221</v>
      </c>
      <c r="AE953" s="9">
        <f t="shared" si="894"/>
        <v>0</v>
      </c>
      <c r="AF953" s="477">
        <v>1.1145833333333333</v>
      </c>
      <c r="AG953" s="477">
        <v>1.125</v>
      </c>
      <c r="AH953" s="9">
        <f t="shared" si="831"/>
        <v>1.0416666666666741E-2</v>
      </c>
      <c r="AI953" s="154">
        <f t="shared" si="904"/>
        <v>0</v>
      </c>
      <c r="AJ953" s="154">
        <f t="shared" si="905"/>
        <v>15</v>
      </c>
      <c r="AK953" s="477">
        <v>1.125</v>
      </c>
      <c r="AL953" s="477">
        <v>1.125</v>
      </c>
      <c r="AM953" s="9">
        <f t="shared" si="897"/>
        <v>0</v>
      </c>
      <c r="AN953" s="568">
        <f t="shared" si="832"/>
        <v>0.16666666666666663</v>
      </c>
      <c r="AO953" s="10">
        <f t="shared" si="898"/>
        <v>4</v>
      </c>
      <c r="AP953" s="10">
        <f t="shared" si="899"/>
        <v>0</v>
      </c>
      <c r="AQ953" s="565">
        <f t="shared" si="842"/>
        <v>5.9722222222222204E-2</v>
      </c>
      <c r="AR953" s="10">
        <f t="shared" si="900"/>
        <v>1</v>
      </c>
      <c r="AS953" s="10">
        <f t="shared" si="901"/>
        <v>26</v>
      </c>
      <c r="AT953" s="561">
        <v>0</v>
      </c>
      <c r="AU953" s="561">
        <v>0</v>
      </c>
      <c r="AV953" s="561">
        <v>8.3333333333333332E-3</v>
      </c>
      <c r="AW953" s="546">
        <f t="shared" si="878"/>
        <v>0</v>
      </c>
      <c r="AX953" s="546">
        <f t="shared" si="877"/>
        <v>12</v>
      </c>
      <c r="AY953" s="561">
        <v>0</v>
      </c>
      <c r="AZ953" s="546">
        <f t="shared" si="885"/>
        <v>0</v>
      </c>
      <c r="BA953" s="546">
        <f t="shared" si="886"/>
        <v>0</v>
      </c>
      <c r="BB953" s="561">
        <v>0</v>
      </c>
      <c r="BC953" s="546">
        <f t="shared" si="887"/>
        <v>0</v>
      </c>
      <c r="BD953" s="546">
        <f t="shared" si="888"/>
        <v>0</v>
      </c>
      <c r="BE953" s="561">
        <v>0</v>
      </c>
      <c r="BF953" s="546">
        <f t="shared" si="889"/>
        <v>0</v>
      </c>
      <c r="BG953" s="546">
        <f t="shared" si="890"/>
        <v>0</v>
      </c>
      <c r="BH953" s="561">
        <v>0</v>
      </c>
      <c r="BI953" s="637">
        <f t="shared" si="891"/>
        <v>0</v>
      </c>
      <c r="BJ953" s="637">
        <f t="shared" si="892"/>
        <v>0</v>
      </c>
      <c r="BK953" s="642">
        <f t="shared" si="819"/>
        <v>65.089491525423739</v>
      </c>
    </row>
    <row r="954" spans="1:63" x14ac:dyDescent="0.25">
      <c r="A954" s="620">
        <v>40961</v>
      </c>
      <c r="B954" s="621">
        <v>2</v>
      </c>
      <c r="C954" s="622">
        <v>38</v>
      </c>
      <c r="D954" s="623" t="s">
        <v>33</v>
      </c>
      <c r="E954" s="623" t="s">
        <v>236</v>
      </c>
      <c r="F954" s="537">
        <v>3798.65</v>
      </c>
      <c r="G954" s="622">
        <v>58</v>
      </c>
      <c r="H954" s="622">
        <v>1</v>
      </c>
      <c r="I954" s="561">
        <v>8.3333333333333329E-2</v>
      </c>
      <c r="J954" s="561">
        <v>8.3333333333333329E-2</v>
      </c>
      <c r="K954" s="477">
        <v>0.10416666666666667</v>
      </c>
      <c r="L954" s="565">
        <f t="shared" si="825"/>
        <v>2.0833333333333343E-2</v>
      </c>
      <c r="M954" s="477">
        <v>0.10416666666666667</v>
      </c>
      <c r="N954" s="565">
        <f t="shared" si="826"/>
        <v>0</v>
      </c>
      <c r="O954" s="477">
        <v>0.1388888888888889</v>
      </c>
      <c r="P954" s="565">
        <f t="shared" si="827"/>
        <v>3.4722222222222224E-2</v>
      </c>
      <c r="Q954" s="477">
        <v>0.14930555555555555</v>
      </c>
      <c r="R954" s="477">
        <v>0.17013888888888887</v>
      </c>
      <c r="S954" s="9">
        <f t="shared" si="902"/>
        <v>2.0833333333333315E-2</v>
      </c>
      <c r="T954" s="477">
        <v>0.14930555555555555</v>
      </c>
      <c r="U954" s="477">
        <v>0.17013888888888887</v>
      </c>
      <c r="V954" s="9">
        <f t="shared" si="903"/>
        <v>2.0833333333333315E-2</v>
      </c>
      <c r="W954" s="477">
        <v>0.17500000000000002</v>
      </c>
      <c r="X954" s="9">
        <f t="shared" si="806"/>
        <v>4.8611111111111494E-3</v>
      </c>
      <c r="Y954" s="477">
        <v>0.17500000000000002</v>
      </c>
      <c r="Z954" s="155">
        <f t="shared" si="850"/>
        <v>0</v>
      </c>
      <c r="AA954" s="477">
        <v>0.22430555555555556</v>
      </c>
      <c r="AB954" s="565">
        <f t="shared" si="812"/>
        <v>4.9305555555555547E-2</v>
      </c>
      <c r="AC954" s="477">
        <v>0.22430555555555556</v>
      </c>
      <c r="AD954" s="477">
        <v>0.22430555555555556</v>
      </c>
      <c r="AE954" s="9">
        <f t="shared" si="894"/>
        <v>0</v>
      </c>
      <c r="AF954" s="477">
        <v>0.22916666666666666</v>
      </c>
      <c r="AG954" s="477">
        <v>0.23263888888888887</v>
      </c>
      <c r="AH954" s="9">
        <f t="shared" si="831"/>
        <v>3.4722222222222099E-3</v>
      </c>
      <c r="AI954" s="154">
        <f t="shared" si="904"/>
        <v>0</v>
      </c>
      <c r="AJ954" s="154">
        <f t="shared" si="905"/>
        <v>5</v>
      </c>
      <c r="AK954" s="477">
        <v>0.23263888888888887</v>
      </c>
      <c r="AL954" s="477">
        <v>0.23263888888888887</v>
      </c>
      <c r="AM954" s="9">
        <f t="shared" si="897"/>
        <v>0</v>
      </c>
      <c r="AN954" s="568">
        <f t="shared" si="832"/>
        <v>0.14930555555555552</v>
      </c>
      <c r="AO954" s="10">
        <f t="shared" si="898"/>
        <v>3</v>
      </c>
      <c r="AP954" s="10">
        <f t="shared" si="899"/>
        <v>35</v>
      </c>
      <c r="AQ954" s="565">
        <f t="shared" si="842"/>
        <v>4.0972222222222215E-2</v>
      </c>
      <c r="AR954" s="10">
        <f t="shared" si="900"/>
        <v>0</v>
      </c>
      <c r="AS954" s="10">
        <f t="shared" si="901"/>
        <v>59</v>
      </c>
      <c r="AT954" s="561">
        <v>0</v>
      </c>
      <c r="AU954" s="561">
        <v>0</v>
      </c>
      <c r="AV954" s="561">
        <v>0</v>
      </c>
      <c r="AW954" s="546">
        <f t="shared" si="878"/>
        <v>0</v>
      </c>
      <c r="AX954" s="546">
        <f t="shared" si="877"/>
        <v>0</v>
      </c>
      <c r="AY954" s="561">
        <v>0</v>
      </c>
      <c r="AZ954" s="546">
        <f t="shared" si="885"/>
        <v>0</v>
      </c>
      <c r="BA954" s="546">
        <f t="shared" si="886"/>
        <v>0</v>
      </c>
      <c r="BB954" s="561">
        <v>0</v>
      </c>
      <c r="BC954" s="546">
        <f t="shared" si="887"/>
        <v>0</v>
      </c>
      <c r="BD954" s="546">
        <f t="shared" si="888"/>
        <v>0</v>
      </c>
      <c r="BE954" s="561">
        <v>8.3333333333333332E-3</v>
      </c>
      <c r="BF954" s="546">
        <f t="shared" si="889"/>
        <v>0</v>
      </c>
      <c r="BG954" s="546">
        <f t="shared" si="890"/>
        <v>12</v>
      </c>
      <c r="BH954" s="561">
        <v>0</v>
      </c>
      <c r="BI954" s="637">
        <f t="shared" si="891"/>
        <v>0</v>
      </c>
      <c r="BJ954" s="637">
        <f t="shared" si="892"/>
        <v>0</v>
      </c>
      <c r="BK954" s="642">
        <f t="shared" si="819"/>
        <v>65.493965517241378</v>
      </c>
    </row>
    <row r="955" spans="1:63" x14ac:dyDescent="0.25">
      <c r="A955" s="620">
        <v>40962</v>
      </c>
      <c r="B955" s="621">
        <v>2</v>
      </c>
      <c r="C955" s="622">
        <v>39</v>
      </c>
      <c r="D955" s="623" t="s">
        <v>33</v>
      </c>
      <c r="E955" s="623" t="s">
        <v>236</v>
      </c>
      <c r="F955" s="537">
        <v>3569.87</v>
      </c>
      <c r="G955" s="622">
        <v>55</v>
      </c>
      <c r="H955" s="622">
        <v>4</v>
      </c>
      <c r="I955" s="561">
        <v>0.33333333333333331</v>
      </c>
      <c r="J955" s="561">
        <v>0.33333333333333331</v>
      </c>
      <c r="K955" s="477">
        <v>0.34375</v>
      </c>
      <c r="L955" s="565">
        <f t="shared" si="825"/>
        <v>1.0416666666666685E-2</v>
      </c>
      <c r="M955" s="477">
        <v>0.34375</v>
      </c>
      <c r="N955" s="565">
        <f t="shared" si="826"/>
        <v>0</v>
      </c>
      <c r="O955" s="477">
        <v>0.36805555555555558</v>
      </c>
      <c r="P955" s="565">
        <f t="shared" si="827"/>
        <v>2.430555555555558E-2</v>
      </c>
      <c r="Q955" s="477">
        <v>0.37152777777777773</v>
      </c>
      <c r="R955" s="477">
        <v>0.38194444444444442</v>
      </c>
      <c r="S955" s="9">
        <f t="shared" si="902"/>
        <v>1.0416666666666685E-2</v>
      </c>
      <c r="T955" s="477">
        <v>0.37152777777777773</v>
      </c>
      <c r="U955" s="477">
        <v>0.38194444444444442</v>
      </c>
      <c r="V955" s="9">
        <f t="shared" si="903"/>
        <v>1.0416666666666685E-2</v>
      </c>
      <c r="W955" s="477">
        <v>0.40625</v>
      </c>
      <c r="X955" s="9">
        <f t="shared" si="806"/>
        <v>2.430555555555558E-2</v>
      </c>
      <c r="Y955" s="477">
        <v>0.44097222222222227</v>
      </c>
      <c r="Z955" s="155">
        <f t="shared" si="850"/>
        <v>3.4722222222222265E-2</v>
      </c>
      <c r="AA955" s="477">
        <v>0.74652777777777779</v>
      </c>
      <c r="AB955" s="565">
        <f t="shared" si="812"/>
        <v>0.30555555555555552</v>
      </c>
      <c r="AC955" s="477">
        <v>0.74652777777777779</v>
      </c>
      <c r="AD955" s="477">
        <v>0.74652777777777779</v>
      </c>
      <c r="AE955" s="9">
        <f t="shared" si="894"/>
        <v>0</v>
      </c>
      <c r="AF955" s="477">
        <v>0.75694444444444453</v>
      </c>
      <c r="AG955" s="477">
        <v>0.77083333333333337</v>
      </c>
      <c r="AH955" s="9">
        <f t="shared" si="831"/>
        <v>1.388888888888884E-2</v>
      </c>
      <c r="AI955" s="154">
        <f t="shared" si="904"/>
        <v>0</v>
      </c>
      <c r="AJ955" s="154">
        <f t="shared" si="905"/>
        <v>20</v>
      </c>
      <c r="AK955" s="477">
        <v>0.77083333333333337</v>
      </c>
      <c r="AL955" s="477">
        <v>0.77083333333333337</v>
      </c>
      <c r="AM955" s="9">
        <f t="shared" ref="AM955:AM972" si="906">AL955-AK955</f>
        <v>0</v>
      </c>
      <c r="AN955" s="568">
        <f t="shared" si="832"/>
        <v>0.43750000000000006</v>
      </c>
      <c r="AO955" s="10">
        <f t="shared" ref="AO955:AO972" si="907">HOUR(AN955)</f>
        <v>10</v>
      </c>
      <c r="AP955" s="10">
        <f t="shared" ref="AP955:AP972" si="908">MINUTE(AN955)</f>
        <v>30</v>
      </c>
      <c r="AQ955" s="565">
        <f t="shared" si="842"/>
        <v>7.2222222222222215E-2</v>
      </c>
      <c r="AR955" s="10">
        <f t="shared" si="900"/>
        <v>1</v>
      </c>
      <c r="AS955" s="10">
        <f t="shared" si="901"/>
        <v>44</v>
      </c>
      <c r="AT955" s="561">
        <v>0</v>
      </c>
      <c r="AU955" s="561">
        <v>0</v>
      </c>
      <c r="AV955" s="561">
        <v>0.20069444444444443</v>
      </c>
      <c r="AW955" s="546">
        <f t="shared" si="878"/>
        <v>4</v>
      </c>
      <c r="AX955" s="546">
        <f t="shared" si="877"/>
        <v>49</v>
      </c>
      <c r="AY955" s="561">
        <v>0</v>
      </c>
      <c r="AZ955" s="546">
        <f t="shared" si="885"/>
        <v>0</v>
      </c>
      <c r="BA955" s="546">
        <f t="shared" si="886"/>
        <v>0</v>
      </c>
      <c r="BB955" s="561">
        <v>0</v>
      </c>
      <c r="BC955" s="546">
        <f t="shared" si="887"/>
        <v>0</v>
      </c>
      <c r="BD955" s="546">
        <f t="shared" si="888"/>
        <v>0</v>
      </c>
      <c r="BE955" s="561">
        <v>3.2638888888888891E-2</v>
      </c>
      <c r="BF955" s="546">
        <f t="shared" si="889"/>
        <v>0</v>
      </c>
      <c r="BG955" s="546">
        <f t="shared" si="890"/>
        <v>47</v>
      </c>
      <c r="BH955" s="561">
        <v>0</v>
      </c>
      <c r="BI955" s="637">
        <f t="shared" si="891"/>
        <v>0</v>
      </c>
      <c r="BJ955" s="637">
        <f t="shared" si="892"/>
        <v>0</v>
      </c>
      <c r="BK955" s="642">
        <f t="shared" si="819"/>
        <v>64.906727272727267</v>
      </c>
    </row>
    <row r="956" spans="1:63" x14ac:dyDescent="0.25">
      <c r="A956" s="620">
        <v>40962</v>
      </c>
      <c r="B956" s="621">
        <v>2</v>
      </c>
      <c r="C956" s="622">
        <v>2</v>
      </c>
      <c r="D956" s="623" t="s">
        <v>454</v>
      </c>
      <c r="E956" s="623" t="s">
        <v>276</v>
      </c>
      <c r="F956" s="537">
        <v>3170</v>
      </c>
      <c r="G956" s="622">
        <v>50</v>
      </c>
      <c r="H956" s="622">
        <v>9</v>
      </c>
      <c r="I956" s="561">
        <v>0.42708333333333331</v>
      </c>
      <c r="J956" s="561">
        <v>0.42708333333333331</v>
      </c>
      <c r="K956" s="477">
        <v>0.43402777777777773</v>
      </c>
      <c r="L956" s="565">
        <f t="shared" si="825"/>
        <v>6.9444444444444198E-3</v>
      </c>
      <c r="M956" s="477">
        <v>0.43402777777777773</v>
      </c>
      <c r="N956" s="565">
        <f t="shared" si="826"/>
        <v>0</v>
      </c>
      <c r="O956" s="477">
        <v>0.4513888888888889</v>
      </c>
      <c r="P956" s="565">
        <f t="shared" si="827"/>
        <v>1.736111111111116E-2</v>
      </c>
      <c r="Q956" s="477">
        <v>0.4548611111111111</v>
      </c>
      <c r="R956" s="477">
        <v>0.49305555555555558</v>
      </c>
      <c r="S956" s="9">
        <f t="shared" si="902"/>
        <v>3.8194444444444475E-2</v>
      </c>
      <c r="T956" s="477">
        <v>0.4548611111111111</v>
      </c>
      <c r="U956" s="477">
        <v>0.49305555555555558</v>
      </c>
      <c r="V956" s="9">
        <f t="shared" si="903"/>
        <v>3.8194444444444475E-2</v>
      </c>
      <c r="W956" s="477">
        <v>0.51041666666666663</v>
      </c>
      <c r="X956" s="9">
        <f t="shared" si="806"/>
        <v>1.7361111111111049E-2</v>
      </c>
      <c r="Y956" s="477">
        <v>0.51111111111111118</v>
      </c>
      <c r="Z956" s="155">
        <f t="shared" si="850"/>
        <v>6.94444444444553E-4</v>
      </c>
      <c r="AA956" s="477">
        <v>0.5625</v>
      </c>
      <c r="AB956" s="565">
        <f t="shared" si="812"/>
        <v>5.1388888888888817E-2</v>
      </c>
      <c r="AC956" s="477">
        <v>0.5625</v>
      </c>
      <c r="AD956" s="477">
        <v>0.5625</v>
      </c>
      <c r="AE956" s="9">
        <f t="shared" si="894"/>
        <v>0</v>
      </c>
      <c r="AF956" s="477">
        <v>0.57291666666666663</v>
      </c>
      <c r="AG956" s="477">
        <v>0.58333333333333337</v>
      </c>
      <c r="AH956" s="9">
        <f t="shared" si="831"/>
        <v>1.0416666666666741E-2</v>
      </c>
      <c r="AI956" s="154">
        <f t="shared" si="904"/>
        <v>0</v>
      </c>
      <c r="AJ956" s="154">
        <f t="shared" si="905"/>
        <v>15</v>
      </c>
      <c r="AK956" s="477">
        <v>0.58333333333333337</v>
      </c>
      <c r="AL956" s="477">
        <v>0.58333333333333337</v>
      </c>
      <c r="AM956" s="9">
        <f t="shared" si="906"/>
        <v>0</v>
      </c>
      <c r="AN956" s="568">
        <f t="shared" si="832"/>
        <v>0.15625000000000006</v>
      </c>
      <c r="AO956" s="10">
        <f t="shared" si="907"/>
        <v>3</v>
      </c>
      <c r="AP956" s="10">
        <f t="shared" si="908"/>
        <v>45</v>
      </c>
      <c r="AQ956" s="565">
        <f t="shared" si="842"/>
        <v>4.7222222222222152E-2</v>
      </c>
      <c r="AR956" s="10">
        <f t="shared" si="900"/>
        <v>1</v>
      </c>
      <c r="AS956" s="10">
        <f t="shared" si="901"/>
        <v>8</v>
      </c>
      <c r="AT956" s="561">
        <v>0</v>
      </c>
      <c r="AU956" s="561">
        <v>0</v>
      </c>
      <c r="AV956" s="561">
        <v>0</v>
      </c>
      <c r="AW956" s="546">
        <f t="shared" si="878"/>
        <v>0</v>
      </c>
      <c r="AX956" s="546">
        <f t="shared" si="877"/>
        <v>0</v>
      </c>
      <c r="AY956" s="561">
        <v>0</v>
      </c>
      <c r="AZ956" s="546">
        <f t="shared" si="885"/>
        <v>0</v>
      </c>
      <c r="BA956" s="546">
        <f t="shared" si="886"/>
        <v>0</v>
      </c>
      <c r="BB956" s="561">
        <v>0</v>
      </c>
      <c r="BC956" s="546">
        <f t="shared" si="887"/>
        <v>0</v>
      </c>
      <c r="BD956" s="546">
        <f t="shared" si="888"/>
        <v>0</v>
      </c>
      <c r="BE956" s="561">
        <v>4.1666666666666666E-3</v>
      </c>
      <c r="BF956" s="546">
        <f t="shared" si="889"/>
        <v>0</v>
      </c>
      <c r="BG956" s="546">
        <f t="shared" si="890"/>
        <v>6</v>
      </c>
      <c r="BH956" s="561">
        <v>0</v>
      </c>
      <c r="BI956" s="637">
        <f t="shared" si="891"/>
        <v>0</v>
      </c>
      <c r="BJ956" s="637">
        <f t="shared" si="892"/>
        <v>0</v>
      </c>
      <c r="BK956" s="642">
        <f t="shared" si="819"/>
        <v>63.4</v>
      </c>
    </row>
    <row r="957" spans="1:63" x14ac:dyDescent="0.25">
      <c r="A957" s="620">
        <v>40962</v>
      </c>
      <c r="B957" s="621">
        <v>2</v>
      </c>
      <c r="C957" s="622">
        <v>2</v>
      </c>
      <c r="D957" s="623" t="s">
        <v>524</v>
      </c>
      <c r="E957" s="623" t="s">
        <v>276</v>
      </c>
      <c r="F957" s="537">
        <v>3630.47</v>
      </c>
      <c r="G957" s="622">
        <v>56</v>
      </c>
      <c r="H957" s="622">
        <v>3</v>
      </c>
      <c r="I957" s="561">
        <v>0.4375</v>
      </c>
      <c r="J957" s="561">
        <v>0.4375</v>
      </c>
      <c r="K957" s="477">
        <v>0.54166666666666663</v>
      </c>
      <c r="L957" s="565">
        <f t="shared" si="825"/>
        <v>0.10416666666666663</v>
      </c>
      <c r="M957" s="477">
        <v>0.54166666666666663</v>
      </c>
      <c r="N957" s="565">
        <f t="shared" si="826"/>
        <v>0</v>
      </c>
      <c r="O957" s="477">
        <v>0.56597222222222221</v>
      </c>
      <c r="P957" s="565">
        <f t="shared" si="827"/>
        <v>2.430555555555558E-2</v>
      </c>
      <c r="Q957" s="477">
        <v>0.56944444444444442</v>
      </c>
      <c r="R957" s="477">
        <v>0.61111111111111105</v>
      </c>
      <c r="S957" s="9">
        <f t="shared" si="902"/>
        <v>4.166666666666663E-2</v>
      </c>
      <c r="T957" s="477">
        <v>0.56944444444444442</v>
      </c>
      <c r="U957" s="477">
        <v>0.61111111111111105</v>
      </c>
      <c r="V957" s="9">
        <f t="shared" si="903"/>
        <v>4.166666666666663E-2</v>
      </c>
      <c r="W957" s="477">
        <v>0.625</v>
      </c>
      <c r="X957" s="9">
        <f t="shared" si="806"/>
        <v>1.3888888888888951E-2</v>
      </c>
      <c r="Y957" s="477">
        <v>0.62638888888888888</v>
      </c>
      <c r="Z957" s="155">
        <f t="shared" si="850"/>
        <v>1.388888888888884E-3</v>
      </c>
      <c r="AA957" s="477">
        <v>0.68888888888888899</v>
      </c>
      <c r="AB957" s="565">
        <f t="shared" si="812"/>
        <v>6.2500000000000111E-2</v>
      </c>
      <c r="AC957" s="477">
        <v>0.68888888888888899</v>
      </c>
      <c r="AD957" s="477">
        <v>0.68888888888888899</v>
      </c>
      <c r="AE957" s="9">
        <f t="shared" si="894"/>
        <v>0</v>
      </c>
      <c r="AF957" s="477">
        <v>0.69444444444444453</v>
      </c>
      <c r="AG957" s="477">
        <v>0.70833333333333337</v>
      </c>
      <c r="AH957" s="9">
        <f t="shared" si="831"/>
        <v>1.388888888888884E-2</v>
      </c>
      <c r="AI957" s="154">
        <f t="shared" si="904"/>
        <v>0</v>
      </c>
      <c r="AJ957" s="154">
        <f t="shared" si="905"/>
        <v>20</v>
      </c>
      <c r="AK957" s="477">
        <v>0.70833333333333337</v>
      </c>
      <c r="AL957" s="477">
        <v>0.70833333333333337</v>
      </c>
      <c r="AM957" s="9">
        <f t="shared" si="906"/>
        <v>0</v>
      </c>
      <c r="AN957" s="568">
        <f t="shared" si="832"/>
        <v>0.27083333333333337</v>
      </c>
      <c r="AO957" s="10">
        <f t="shared" si="907"/>
        <v>6</v>
      </c>
      <c r="AP957" s="10">
        <f t="shared" si="908"/>
        <v>30</v>
      </c>
      <c r="AQ957" s="565">
        <f t="shared" si="842"/>
        <v>4.7222222222222332E-2</v>
      </c>
      <c r="AR957" s="10">
        <f t="shared" si="900"/>
        <v>1</v>
      </c>
      <c r="AS957" s="10">
        <f t="shared" si="901"/>
        <v>8</v>
      </c>
      <c r="AT957" s="561">
        <v>0</v>
      </c>
      <c r="AU957" s="561">
        <v>5.5555555555555558E-3</v>
      </c>
      <c r="AV957" s="561">
        <v>0</v>
      </c>
      <c r="AW957" s="546">
        <f t="shared" si="878"/>
        <v>0</v>
      </c>
      <c r="AX957" s="546">
        <f t="shared" si="877"/>
        <v>0</v>
      </c>
      <c r="AY957" s="561">
        <v>0</v>
      </c>
      <c r="AZ957" s="546">
        <f t="shared" si="885"/>
        <v>0</v>
      </c>
      <c r="BA957" s="546">
        <f t="shared" si="886"/>
        <v>0</v>
      </c>
      <c r="BB957" s="561">
        <v>0</v>
      </c>
      <c r="BC957" s="546">
        <f t="shared" si="887"/>
        <v>0</v>
      </c>
      <c r="BD957" s="546">
        <f t="shared" si="888"/>
        <v>0</v>
      </c>
      <c r="BE957" s="561">
        <v>9.7222222222222224E-3</v>
      </c>
      <c r="BF957" s="546">
        <f t="shared" si="889"/>
        <v>0</v>
      </c>
      <c r="BG957" s="546">
        <f t="shared" si="890"/>
        <v>14</v>
      </c>
      <c r="BH957" s="561">
        <v>0</v>
      </c>
      <c r="BI957" s="637">
        <f t="shared" si="891"/>
        <v>0</v>
      </c>
      <c r="BJ957" s="637">
        <f t="shared" si="892"/>
        <v>0</v>
      </c>
      <c r="BK957" s="642">
        <f t="shared" si="819"/>
        <v>64.829821428571421</v>
      </c>
    </row>
    <row r="958" spans="1:63" x14ac:dyDescent="0.25">
      <c r="A958" s="620">
        <v>40962</v>
      </c>
      <c r="B958" s="621">
        <v>2</v>
      </c>
      <c r="C958" s="622">
        <v>4</v>
      </c>
      <c r="D958" s="623" t="s">
        <v>224</v>
      </c>
      <c r="E958" s="623" t="s">
        <v>225</v>
      </c>
      <c r="F958" s="537">
        <v>3714.62</v>
      </c>
      <c r="G958" s="622">
        <v>58</v>
      </c>
      <c r="H958" s="622">
        <v>1</v>
      </c>
      <c r="I958" s="561">
        <v>0.60069444444444442</v>
      </c>
      <c r="J958" s="561">
        <v>0.60069444444444442</v>
      </c>
      <c r="K958" s="477">
        <v>0.625</v>
      </c>
      <c r="L958" s="565">
        <f t="shared" si="825"/>
        <v>2.430555555555558E-2</v>
      </c>
      <c r="M958" s="477">
        <v>0.625</v>
      </c>
      <c r="N958" s="565">
        <f t="shared" si="826"/>
        <v>0</v>
      </c>
      <c r="O958" s="477">
        <v>0.64930555555555558</v>
      </c>
      <c r="P958" s="565">
        <f t="shared" si="827"/>
        <v>2.430555555555558E-2</v>
      </c>
      <c r="Q958" s="477">
        <v>0.65277777777777779</v>
      </c>
      <c r="R958" s="477">
        <v>0.68055555555555547</v>
      </c>
      <c r="S958" s="9">
        <f t="shared" si="902"/>
        <v>2.7777777777777679E-2</v>
      </c>
      <c r="T958" s="477">
        <v>0.65277777777777779</v>
      </c>
      <c r="U958" s="477">
        <v>0.68055555555555547</v>
      </c>
      <c r="V958" s="9">
        <f t="shared" si="903"/>
        <v>2.7777777777777679E-2</v>
      </c>
      <c r="W958" s="477">
        <v>0.77777777777777779</v>
      </c>
      <c r="X958" s="9">
        <f t="shared" si="806"/>
        <v>9.7222222222222321E-2</v>
      </c>
      <c r="Y958" s="477">
        <v>0.79375000000000007</v>
      </c>
      <c r="Z958" s="155">
        <f t="shared" si="850"/>
        <v>1.5972222222222276E-2</v>
      </c>
      <c r="AA958" s="477">
        <v>0.84861111111111109</v>
      </c>
      <c r="AB958" s="565">
        <f t="shared" si="812"/>
        <v>5.4861111111111027E-2</v>
      </c>
      <c r="AC958" s="477">
        <v>0.84861111111111109</v>
      </c>
      <c r="AD958" s="477">
        <v>0.84861111111111109</v>
      </c>
      <c r="AE958" s="9">
        <f t="shared" si="894"/>
        <v>0</v>
      </c>
      <c r="AF958" s="477">
        <v>0.85277777777777775</v>
      </c>
      <c r="AG958" s="477">
        <v>0.85763888888888884</v>
      </c>
      <c r="AH958" s="9">
        <f t="shared" si="831"/>
        <v>4.8611111111110938E-3</v>
      </c>
      <c r="AI958" s="154">
        <f t="shared" si="904"/>
        <v>0</v>
      </c>
      <c r="AJ958" s="154">
        <f t="shared" si="905"/>
        <v>7</v>
      </c>
      <c r="AK958" s="477">
        <v>0.85763888888888884</v>
      </c>
      <c r="AL958" s="477">
        <v>0.85763888888888884</v>
      </c>
      <c r="AM958" s="9">
        <f t="shared" si="906"/>
        <v>0</v>
      </c>
      <c r="AN958" s="568">
        <f t="shared" si="832"/>
        <v>0.25694444444444442</v>
      </c>
      <c r="AO958" s="10">
        <f t="shared" si="907"/>
        <v>6</v>
      </c>
      <c r="AP958" s="10">
        <f t="shared" si="908"/>
        <v>10</v>
      </c>
      <c r="AQ958" s="565">
        <f t="shared" si="842"/>
        <v>4.3749999999999914E-2</v>
      </c>
      <c r="AR958" s="10">
        <f t="shared" si="900"/>
        <v>1</v>
      </c>
      <c r="AS958" s="10">
        <f t="shared" si="901"/>
        <v>3</v>
      </c>
      <c r="AT958" s="561">
        <v>0</v>
      </c>
      <c r="AU958" s="561">
        <v>0</v>
      </c>
      <c r="AV958" s="561">
        <v>0</v>
      </c>
      <c r="AW958" s="546">
        <f t="shared" si="878"/>
        <v>0</v>
      </c>
      <c r="AX958" s="546">
        <f t="shared" si="877"/>
        <v>0</v>
      </c>
      <c r="AY958" s="561">
        <v>0</v>
      </c>
      <c r="AZ958" s="546">
        <f t="shared" si="885"/>
        <v>0</v>
      </c>
      <c r="BA958" s="546">
        <f t="shared" si="886"/>
        <v>0</v>
      </c>
      <c r="BB958" s="561">
        <v>0</v>
      </c>
      <c r="BC958" s="546">
        <f t="shared" si="887"/>
        <v>0</v>
      </c>
      <c r="BD958" s="546">
        <f t="shared" si="888"/>
        <v>0</v>
      </c>
      <c r="BE958" s="561">
        <v>1.1111111111111112E-2</v>
      </c>
      <c r="BF958" s="546">
        <f t="shared" si="889"/>
        <v>0</v>
      </c>
      <c r="BG958" s="546">
        <f t="shared" si="890"/>
        <v>16</v>
      </c>
      <c r="BH958" s="561">
        <v>0</v>
      </c>
      <c r="BI958" s="637">
        <f t="shared" si="891"/>
        <v>0</v>
      </c>
      <c r="BJ958" s="637">
        <f t="shared" si="892"/>
        <v>0</v>
      </c>
      <c r="BK958" s="642">
        <f t="shared" si="819"/>
        <v>64.045172413793097</v>
      </c>
    </row>
    <row r="959" spans="1:63" x14ac:dyDescent="0.25">
      <c r="A959" s="620">
        <v>40962</v>
      </c>
      <c r="B959" s="621">
        <v>2</v>
      </c>
      <c r="C959" s="622">
        <v>10</v>
      </c>
      <c r="D959" s="623" t="s">
        <v>676</v>
      </c>
      <c r="E959" s="623" t="s">
        <v>276</v>
      </c>
      <c r="F959" s="537">
        <v>3545.42</v>
      </c>
      <c r="G959" s="622">
        <v>58</v>
      </c>
      <c r="H959" s="622">
        <v>1</v>
      </c>
      <c r="I959" s="561">
        <v>4.1666666666666664E-2</v>
      </c>
      <c r="J959" s="561">
        <v>4.1666666666666664E-2</v>
      </c>
      <c r="K959" s="477">
        <v>5.9027777777777783E-2</v>
      </c>
      <c r="L959" s="565">
        <f t="shared" si="825"/>
        <v>1.7361111111111119E-2</v>
      </c>
      <c r="M959" s="477">
        <v>5.9027777777777783E-2</v>
      </c>
      <c r="N959" s="565">
        <f t="shared" si="826"/>
        <v>0</v>
      </c>
      <c r="O959" s="477">
        <v>7.6388888888888895E-2</v>
      </c>
      <c r="P959" s="565">
        <f t="shared" si="827"/>
        <v>1.7361111111111112E-2</v>
      </c>
      <c r="Q959" s="477">
        <v>7.6388888888888895E-2</v>
      </c>
      <c r="R959" s="477">
        <v>9.375E-2</v>
      </c>
      <c r="S959" s="9">
        <f t="shared" si="902"/>
        <v>1.7361111111111105E-2</v>
      </c>
      <c r="T959" s="477">
        <v>7.6388888888888895E-2</v>
      </c>
      <c r="U959" s="477">
        <v>9.375E-2</v>
      </c>
      <c r="V959" s="9">
        <f t="shared" si="903"/>
        <v>1.7361111111111105E-2</v>
      </c>
      <c r="W959" s="477">
        <v>9.5833333333333326E-2</v>
      </c>
      <c r="X959" s="9">
        <f t="shared" ref="X959:X1022" si="909">W959-R959</f>
        <v>2.0833333333333259E-3</v>
      </c>
      <c r="Y959" s="477">
        <v>9.6527777777777768E-2</v>
      </c>
      <c r="Z959" s="155">
        <f t="shared" si="850"/>
        <v>6.9444444444444198E-4</v>
      </c>
      <c r="AA959" s="477">
        <v>0.16180555555555556</v>
      </c>
      <c r="AB959" s="565">
        <f t="shared" si="812"/>
        <v>6.5277777777777796E-2</v>
      </c>
      <c r="AC959" s="477">
        <v>0.16180555555555556</v>
      </c>
      <c r="AD959" s="477">
        <v>0.16180555555555556</v>
      </c>
      <c r="AE959" s="9">
        <f t="shared" si="894"/>
        <v>0</v>
      </c>
      <c r="AF959" s="477">
        <v>0.16666666666666666</v>
      </c>
      <c r="AG959" s="477">
        <v>0.17708333333333334</v>
      </c>
      <c r="AH959" s="9">
        <f t="shared" si="831"/>
        <v>1.0416666666666685E-2</v>
      </c>
      <c r="AI959" s="154">
        <f>HOUR(AH959)</f>
        <v>0</v>
      </c>
      <c r="AJ959" s="154">
        <f>MINUTE(AH959)</f>
        <v>15</v>
      </c>
      <c r="AK959" s="477">
        <v>0.17708333333333334</v>
      </c>
      <c r="AL959" s="477">
        <v>0.17708333333333334</v>
      </c>
      <c r="AM959" s="9">
        <f t="shared" si="906"/>
        <v>0</v>
      </c>
      <c r="AN959" s="568">
        <f t="shared" si="832"/>
        <v>0.13541666666666669</v>
      </c>
      <c r="AO959" s="10">
        <f t="shared" si="907"/>
        <v>3</v>
      </c>
      <c r="AP959" s="10">
        <f t="shared" si="908"/>
        <v>15</v>
      </c>
      <c r="AQ959" s="565">
        <f t="shared" si="842"/>
        <v>6.5277777777777796E-2</v>
      </c>
      <c r="AR959" s="10">
        <f t="shared" si="900"/>
        <v>1</v>
      </c>
      <c r="AS959" s="10">
        <f t="shared" si="901"/>
        <v>34</v>
      </c>
      <c r="AT959" s="561">
        <v>0</v>
      </c>
      <c r="AU959" s="561">
        <v>0</v>
      </c>
      <c r="AV959" s="561">
        <v>0</v>
      </c>
      <c r="AW959" s="546">
        <f t="shared" si="878"/>
        <v>0</v>
      </c>
      <c r="AX959" s="546">
        <f t="shared" si="877"/>
        <v>0</v>
      </c>
      <c r="AY959" s="561">
        <v>0</v>
      </c>
      <c r="AZ959" s="546">
        <f t="shared" si="885"/>
        <v>0</v>
      </c>
      <c r="BA959" s="546">
        <f t="shared" si="886"/>
        <v>0</v>
      </c>
      <c r="BB959" s="561">
        <v>0</v>
      </c>
      <c r="BC959" s="546">
        <f t="shared" si="887"/>
        <v>0</v>
      </c>
      <c r="BD959" s="546">
        <f t="shared" si="888"/>
        <v>0</v>
      </c>
      <c r="BE959" s="561">
        <v>0</v>
      </c>
      <c r="BF959" s="546">
        <f t="shared" si="889"/>
        <v>0</v>
      </c>
      <c r="BG959" s="546">
        <f t="shared" si="890"/>
        <v>0</v>
      </c>
      <c r="BH959" s="561">
        <v>0</v>
      </c>
      <c r="BI959" s="637">
        <f t="shared" si="891"/>
        <v>0</v>
      </c>
      <c r="BJ959" s="637">
        <f t="shared" si="892"/>
        <v>0</v>
      </c>
      <c r="BK959" s="642">
        <f t="shared" si="819"/>
        <v>61.127931034482756</v>
      </c>
    </row>
    <row r="960" spans="1:63" x14ac:dyDescent="0.25">
      <c r="A960" s="620">
        <v>40963</v>
      </c>
      <c r="B960" s="621">
        <f t="shared" ref="B960:B1023" si="910">MONTH(A960)</f>
        <v>2</v>
      </c>
      <c r="C960" s="622">
        <v>1</v>
      </c>
      <c r="D960" s="623" t="s">
        <v>327</v>
      </c>
      <c r="E960" s="623" t="s">
        <v>619</v>
      </c>
      <c r="F960" s="537">
        <v>3520.33</v>
      </c>
      <c r="G960" s="622">
        <v>58</v>
      </c>
      <c r="H960" s="622">
        <v>1</v>
      </c>
      <c r="I960" s="561">
        <v>0.14583333333333334</v>
      </c>
      <c r="J960" s="561">
        <v>0.14583333333333334</v>
      </c>
      <c r="K960" s="477">
        <v>0.15972222222222224</v>
      </c>
      <c r="L960" s="565">
        <f t="shared" si="825"/>
        <v>1.3888888888888895E-2</v>
      </c>
      <c r="M960" s="477">
        <v>0.15972222222222224</v>
      </c>
      <c r="N960" s="565">
        <f t="shared" si="826"/>
        <v>0</v>
      </c>
      <c r="O960" s="477">
        <v>0.1875</v>
      </c>
      <c r="P960" s="565">
        <f t="shared" si="827"/>
        <v>2.7777777777777762E-2</v>
      </c>
      <c r="Q960" s="477">
        <v>0.19097222222222221</v>
      </c>
      <c r="R960" s="477">
        <v>0.21180555555555555</v>
      </c>
      <c r="S960" s="9">
        <f t="shared" ref="S960:S972" si="911">R960-Q960</f>
        <v>2.0833333333333343E-2</v>
      </c>
      <c r="T960" s="477">
        <v>1.1909722222222221</v>
      </c>
      <c r="U960" s="477">
        <v>1.2118055555555556</v>
      </c>
      <c r="V960" s="9">
        <f t="shared" ref="V960:V971" si="912">U960-T960</f>
        <v>2.0833333333333481E-2</v>
      </c>
      <c r="W960" s="477">
        <v>0.21388888888888891</v>
      </c>
      <c r="X960" s="9">
        <f t="shared" si="909"/>
        <v>2.0833333333333537E-3</v>
      </c>
      <c r="Y960" s="477">
        <v>0.21458333333333335</v>
      </c>
      <c r="Z960" s="155">
        <f t="shared" si="850"/>
        <v>6.9444444444444198E-4</v>
      </c>
      <c r="AA960" s="477">
        <v>0.5541666666666667</v>
      </c>
      <c r="AB960" s="565">
        <f t="shared" si="812"/>
        <v>0.33958333333333335</v>
      </c>
      <c r="AC960" s="477">
        <v>0.5541666666666667</v>
      </c>
      <c r="AD960" s="477">
        <v>0.5541666666666667</v>
      </c>
      <c r="AE960" s="9">
        <f t="shared" ref="AE960:AE972" si="913">AD960-AC960</f>
        <v>0</v>
      </c>
      <c r="AF960" s="477">
        <v>0.55902777777777779</v>
      </c>
      <c r="AG960" s="477">
        <v>0.5625</v>
      </c>
      <c r="AH960" s="9">
        <f t="shared" si="831"/>
        <v>3.4722222222222099E-3</v>
      </c>
      <c r="AI960" s="154">
        <f t="shared" ref="AI960:AI972" si="914">HOUR(AH960)</f>
        <v>0</v>
      </c>
      <c r="AJ960" s="154">
        <f t="shared" ref="AJ960:AJ972" si="915">MINUTE(AH960)</f>
        <v>5</v>
      </c>
      <c r="AK960" s="477">
        <v>0.5625</v>
      </c>
      <c r="AL960" s="477">
        <v>0.5625</v>
      </c>
      <c r="AM960" s="9">
        <f t="shared" si="906"/>
        <v>0</v>
      </c>
      <c r="AN960" s="568">
        <f t="shared" si="832"/>
        <v>0.41666666666666663</v>
      </c>
      <c r="AO960" s="10">
        <f t="shared" si="907"/>
        <v>10</v>
      </c>
      <c r="AP960" s="10">
        <f t="shared" si="908"/>
        <v>0</v>
      </c>
      <c r="AQ960" s="565">
        <f t="shared" si="842"/>
        <v>5.9722222222222232E-2</v>
      </c>
      <c r="AR960" s="10">
        <f t="shared" si="900"/>
        <v>1</v>
      </c>
      <c r="AS960" s="10">
        <f t="shared" si="901"/>
        <v>26</v>
      </c>
      <c r="AT960" s="561">
        <v>0</v>
      </c>
      <c r="AU960" s="561">
        <v>2.2916666666666669E-2</v>
      </c>
      <c r="AV960" s="561">
        <v>0</v>
      </c>
      <c r="AW960" s="546">
        <f t="shared" si="878"/>
        <v>0</v>
      </c>
      <c r="AX960" s="546">
        <f t="shared" si="877"/>
        <v>0</v>
      </c>
      <c r="AY960" s="561">
        <v>0</v>
      </c>
      <c r="AZ960" s="546">
        <f t="shared" si="885"/>
        <v>0</v>
      </c>
      <c r="BA960" s="546">
        <f t="shared" si="886"/>
        <v>0</v>
      </c>
      <c r="BB960" s="561">
        <v>0</v>
      </c>
      <c r="BC960" s="546">
        <f t="shared" si="887"/>
        <v>0</v>
      </c>
      <c r="BD960" s="546">
        <f t="shared" si="888"/>
        <v>0</v>
      </c>
      <c r="BE960" s="561">
        <v>0</v>
      </c>
      <c r="BF960" s="546">
        <f t="shared" si="889"/>
        <v>0</v>
      </c>
      <c r="BG960" s="546">
        <f t="shared" si="890"/>
        <v>0</v>
      </c>
      <c r="BH960" s="561">
        <v>0.25694444444444448</v>
      </c>
      <c r="BI960" s="637">
        <f>HOUR(BH960)</f>
        <v>6</v>
      </c>
      <c r="BJ960" s="637">
        <f>MINUTE(BH960)</f>
        <v>10</v>
      </c>
      <c r="BK960" s="642">
        <f t="shared" si="819"/>
        <v>60.695344827586204</v>
      </c>
    </row>
    <row r="961" spans="1:63" x14ac:dyDescent="0.25">
      <c r="A961" s="620">
        <v>40963</v>
      </c>
      <c r="B961" s="621">
        <f t="shared" si="910"/>
        <v>2</v>
      </c>
      <c r="C961" s="622">
        <v>11</v>
      </c>
      <c r="D961" s="623" t="s">
        <v>243</v>
      </c>
      <c r="E961" s="623" t="s">
        <v>654</v>
      </c>
      <c r="F961" s="537">
        <v>3764.95</v>
      </c>
      <c r="G961" s="622">
        <v>59</v>
      </c>
      <c r="H961" s="622">
        <v>0</v>
      </c>
      <c r="I961" s="561">
        <v>0.38541666666666669</v>
      </c>
      <c r="J961" s="561">
        <v>0.38541666666666669</v>
      </c>
      <c r="K961" s="477">
        <v>0.3888888888888889</v>
      </c>
      <c r="L961" s="565">
        <f t="shared" si="825"/>
        <v>3.4722222222222099E-3</v>
      </c>
      <c r="M961" s="477">
        <v>0.3888888888888889</v>
      </c>
      <c r="N961" s="565">
        <f t="shared" si="826"/>
        <v>0</v>
      </c>
      <c r="O961" s="477">
        <v>0.40625</v>
      </c>
      <c r="P961" s="565">
        <f t="shared" si="827"/>
        <v>1.7361111111111105E-2</v>
      </c>
      <c r="Q961" s="477">
        <v>0.40972222222222227</v>
      </c>
      <c r="R961" s="477">
        <v>0.42708333333333331</v>
      </c>
      <c r="S961" s="9">
        <f t="shared" si="911"/>
        <v>1.7361111111111049E-2</v>
      </c>
      <c r="T961" s="477">
        <v>0.40972222222222227</v>
      </c>
      <c r="U961" s="477">
        <v>0.42708333333333331</v>
      </c>
      <c r="V961" s="9">
        <f t="shared" si="912"/>
        <v>1.7361111111111049E-2</v>
      </c>
      <c r="W961" s="477">
        <v>0.4375</v>
      </c>
      <c r="X961" s="9">
        <f t="shared" si="909"/>
        <v>1.0416666666666685E-2</v>
      </c>
      <c r="Y961" s="477">
        <v>0.44305555555555554</v>
      </c>
      <c r="Z961" s="155">
        <f t="shared" si="850"/>
        <v>5.5555555555555358E-3</v>
      </c>
      <c r="AA961" s="477">
        <v>0.51250000000000007</v>
      </c>
      <c r="AB961" s="565">
        <f t="shared" si="812"/>
        <v>6.9444444444444531E-2</v>
      </c>
      <c r="AC961" s="477">
        <v>0.51250000000000007</v>
      </c>
      <c r="AD961" s="477">
        <v>0.51250000000000007</v>
      </c>
      <c r="AE961" s="9">
        <f t="shared" si="913"/>
        <v>0</v>
      </c>
      <c r="AF961" s="477">
        <v>0.51736111111111105</v>
      </c>
      <c r="AG961" s="477">
        <v>0.52777777777777779</v>
      </c>
      <c r="AH961" s="9">
        <f t="shared" si="831"/>
        <v>1.0416666666666741E-2</v>
      </c>
      <c r="AI961" s="154">
        <f t="shared" si="914"/>
        <v>0</v>
      </c>
      <c r="AJ961" s="154">
        <f t="shared" si="915"/>
        <v>15</v>
      </c>
      <c r="AK961" s="477">
        <v>0.52777777777777779</v>
      </c>
      <c r="AL961" s="477">
        <v>0.52777777777777779</v>
      </c>
      <c r="AM961" s="9">
        <f t="shared" si="906"/>
        <v>0</v>
      </c>
      <c r="AN961" s="568">
        <f t="shared" si="832"/>
        <v>0.1423611111111111</v>
      </c>
      <c r="AO961" s="10">
        <f t="shared" si="907"/>
        <v>3</v>
      </c>
      <c r="AP961" s="10">
        <f t="shared" si="908"/>
        <v>25</v>
      </c>
      <c r="AQ961" s="565">
        <f t="shared" si="842"/>
        <v>5.7638888888888976E-2</v>
      </c>
      <c r="AR961" s="10">
        <f t="shared" si="900"/>
        <v>1</v>
      </c>
      <c r="AS961" s="10">
        <f t="shared" si="901"/>
        <v>23</v>
      </c>
      <c r="AT961" s="561">
        <v>0</v>
      </c>
      <c r="AU961" s="561">
        <v>0</v>
      </c>
      <c r="AV961" s="561">
        <v>0</v>
      </c>
      <c r="AW961" s="546">
        <f t="shared" si="878"/>
        <v>0</v>
      </c>
      <c r="AX961" s="546">
        <f t="shared" si="877"/>
        <v>0</v>
      </c>
      <c r="AY961" s="561">
        <v>0</v>
      </c>
      <c r="AZ961" s="546">
        <f t="shared" si="885"/>
        <v>0</v>
      </c>
      <c r="BA961" s="546">
        <f t="shared" si="886"/>
        <v>0</v>
      </c>
      <c r="BB961" s="561">
        <v>0</v>
      </c>
      <c r="BC961" s="546">
        <f t="shared" si="887"/>
        <v>0</v>
      </c>
      <c r="BD961" s="546">
        <f t="shared" si="888"/>
        <v>0</v>
      </c>
      <c r="BE961" s="561">
        <v>1.1805555555555555E-2</v>
      </c>
      <c r="BF961" s="546">
        <f t="shared" si="889"/>
        <v>0</v>
      </c>
      <c r="BG961" s="546">
        <f t="shared" si="890"/>
        <v>17</v>
      </c>
      <c r="BH961" s="561">
        <v>0</v>
      </c>
      <c r="BI961" s="637">
        <f>HOUR(BH961)</f>
        <v>0</v>
      </c>
      <c r="BJ961" s="637">
        <f>MINUTE(BH961)</f>
        <v>0</v>
      </c>
      <c r="BK961" s="642">
        <f t="shared" si="819"/>
        <v>63.812711864406779</v>
      </c>
    </row>
    <row r="962" spans="1:63" x14ac:dyDescent="0.25">
      <c r="A962" s="620">
        <v>40963</v>
      </c>
      <c r="B962" s="621">
        <f t="shared" si="910"/>
        <v>2</v>
      </c>
      <c r="C962" s="622">
        <v>40</v>
      </c>
      <c r="D962" s="623" t="s">
        <v>33</v>
      </c>
      <c r="E962" s="623" t="s">
        <v>236</v>
      </c>
      <c r="F962" s="537">
        <v>3611.47</v>
      </c>
      <c r="G962" s="622">
        <v>57</v>
      </c>
      <c r="H962" s="622">
        <v>2</v>
      </c>
      <c r="I962" s="561">
        <v>0.44791666666666669</v>
      </c>
      <c r="J962" s="561">
        <v>0.44791666666666669</v>
      </c>
      <c r="K962" s="477">
        <v>0.45833333333333331</v>
      </c>
      <c r="L962" s="565">
        <f t="shared" si="825"/>
        <v>1.041666666666663E-2</v>
      </c>
      <c r="M962" s="477">
        <v>0.45833333333333331</v>
      </c>
      <c r="N962" s="565">
        <f t="shared" si="826"/>
        <v>0</v>
      </c>
      <c r="O962" s="477">
        <v>0.4826388888888889</v>
      </c>
      <c r="P962" s="565">
        <f t="shared" si="827"/>
        <v>2.430555555555558E-2</v>
      </c>
      <c r="Q962" s="477">
        <v>0.4861111111111111</v>
      </c>
      <c r="R962" s="477">
        <v>0.5</v>
      </c>
      <c r="S962" s="9">
        <f t="shared" si="911"/>
        <v>1.3888888888888895E-2</v>
      </c>
      <c r="T962" s="477">
        <v>0.4861111111111111</v>
      </c>
      <c r="U962" s="477">
        <v>0.5</v>
      </c>
      <c r="V962" s="9">
        <f t="shared" si="912"/>
        <v>1.3888888888888895E-2</v>
      </c>
      <c r="W962" s="477">
        <v>0.60069444444444442</v>
      </c>
      <c r="X962" s="9">
        <f t="shared" si="909"/>
        <v>0.10069444444444442</v>
      </c>
      <c r="Y962" s="477">
        <v>0.60277777777777775</v>
      </c>
      <c r="Z962" s="155">
        <f t="shared" si="850"/>
        <v>2.0833333333333259E-3</v>
      </c>
      <c r="AA962" s="477">
        <v>0.64583333333333337</v>
      </c>
      <c r="AB962" s="565">
        <f t="shared" ref="AB962:AB1025" si="916">AA962-Y962</f>
        <v>4.3055555555555625E-2</v>
      </c>
      <c r="AC962" s="477">
        <v>0.64583333333333337</v>
      </c>
      <c r="AD962" s="477">
        <v>0.64583333333333337</v>
      </c>
      <c r="AE962" s="9">
        <f t="shared" si="913"/>
        <v>0</v>
      </c>
      <c r="AF962" s="477">
        <v>0.64930555555555558</v>
      </c>
      <c r="AG962" s="477">
        <v>0.65625</v>
      </c>
      <c r="AH962" s="9">
        <f t="shared" si="831"/>
        <v>6.9444444444444198E-3</v>
      </c>
      <c r="AI962" s="154">
        <f t="shared" si="914"/>
        <v>0</v>
      </c>
      <c r="AJ962" s="154">
        <f t="shared" si="915"/>
        <v>10</v>
      </c>
      <c r="AK962" s="477">
        <v>0.65625</v>
      </c>
      <c r="AL962" s="477">
        <v>0.65625</v>
      </c>
      <c r="AM962" s="9">
        <f t="shared" si="906"/>
        <v>0</v>
      </c>
      <c r="AN962" s="568">
        <f t="shared" si="832"/>
        <v>0.20833333333333331</v>
      </c>
      <c r="AO962" s="10">
        <f t="shared" si="907"/>
        <v>5</v>
      </c>
      <c r="AP962" s="10">
        <f t="shared" si="908"/>
        <v>0</v>
      </c>
      <c r="AQ962" s="565">
        <f t="shared" si="842"/>
        <v>4.3055555555555625E-2</v>
      </c>
      <c r="AR962" s="10">
        <f t="shared" si="900"/>
        <v>1</v>
      </c>
      <c r="AS962" s="10">
        <f t="shared" si="901"/>
        <v>2</v>
      </c>
      <c r="AT962" s="561">
        <v>0</v>
      </c>
      <c r="AU962" s="561">
        <v>0</v>
      </c>
      <c r="AV962" s="561">
        <v>0</v>
      </c>
      <c r="AW962" s="546">
        <f t="shared" si="878"/>
        <v>0</v>
      </c>
      <c r="AX962" s="546">
        <f t="shared" si="877"/>
        <v>0</v>
      </c>
      <c r="AY962" s="561">
        <v>0</v>
      </c>
      <c r="AZ962" s="546">
        <f t="shared" si="885"/>
        <v>0</v>
      </c>
      <c r="BA962" s="546">
        <f t="shared" si="886"/>
        <v>0</v>
      </c>
      <c r="BB962" s="561">
        <v>0</v>
      </c>
      <c r="BC962" s="546">
        <f t="shared" si="887"/>
        <v>0</v>
      </c>
      <c r="BD962" s="546">
        <f t="shared" si="888"/>
        <v>0</v>
      </c>
      <c r="BE962" s="561">
        <v>0</v>
      </c>
      <c r="BF962" s="546">
        <f t="shared" si="889"/>
        <v>0</v>
      </c>
      <c r="BG962" s="546">
        <f t="shared" si="890"/>
        <v>0</v>
      </c>
      <c r="BH962" s="561">
        <v>0</v>
      </c>
      <c r="BI962" s="637">
        <f>HOUR(BH962)</f>
        <v>0</v>
      </c>
      <c r="BJ962" s="637">
        <f>MINUTE(BH962)</f>
        <v>0</v>
      </c>
      <c r="BK962" s="642">
        <f t="shared" ref="BK962:BK1025" si="917" xml:space="preserve"> F962/G962</f>
        <v>63.359122807017542</v>
      </c>
    </row>
    <row r="963" spans="1:63" x14ac:dyDescent="0.25">
      <c r="A963" s="620">
        <v>40963</v>
      </c>
      <c r="B963" s="621">
        <f t="shared" si="910"/>
        <v>2</v>
      </c>
      <c r="C963" s="622">
        <v>1</v>
      </c>
      <c r="D963" s="623" t="s">
        <v>224</v>
      </c>
      <c r="E963" s="623" t="s">
        <v>225</v>
      </c>
      <c r="F963" s="537">
        <v>3846.95</v>
      </c>
      <c r="G963" s="622">
        <v>59</v>
      </c>
      <c r="H963" s="622">
        <v>0</v>
      </c>
      <c r="I963" s="561">
        <v>0.53472222222222221</v>
      </c>
      <c r="J963" s="561">
        <v>0.53472222222222221</v>
      </c>
      <c r="K963" s="477">
        <v>0.55902777777777779</v>
      </c>
      <c r="L963" s="565">
        <f t="shared" si="825"/>
        <v>2.430555555555558E-2</v>
      </c>
      <c r="M963" s="477">
        <v>0.55902777777777779</v>
      </c>
      <c r="N963" s="565">
        <f t="shared" si="826"/>
        <v>0</v>
      </c>
      <c r="O963" s="477">
        <v>0.58333333333333337</v>
      </c>
      <c r="P963" s="565">
        <f t="shared" si="827"/>
        <v>2.430555555555558E-2</v>
      </c>
      <c r="Q963" s="477">
        <v>0.59027777777777779</v>
      </c>
      <c r="R963" s="477">
        <v>0.625</v>
      </c>
      <c r="S963" s="9">
        <f t="shared" si="911"/>
        <v>3.472222222222221E-2</v>
      </c>
      <c r="T963" s="477">
        <v>0.59027777777777779</v>
      </c>
      <c r="U963" s="477">
        <v>0.625</v>
      </c>
      <c r="V963" s="9">
        <f t="shared" si="912"/>
        <v>3.472222222222221E-2</v>
      </c>
      <c r="W963" s="477">
        <v>0.68611111111111101</v>
      </c>
      <c r="X963" s="9">
        <f t="shared" si="909"/>
        <v>6.1111111111111005E-2</v>
      </c>
      <c r="Y963" s="477">
        <v>0.6875</v>
      </c>
      <c r="Z963" s="155">
        <f t="shared" si="850"/>
        <v>1.388888888888995E-3</v>
      </c>
      <c r="AA963" s="477">
        <v>0.77013888888888893</v>
      </c>
      <c r="AB963" s="565">
        <f t="shared" si="916"/>
        <v>8.2638888888888928E-2</v>
      </c>
      <c r="AC963" s="477">
        <v>0.77013888888888893</v>
      </c>
      <c r="AD963" s="477">
        <v>0.77013888888888893</v>
      </c>
      <c r="AE963" s="9">
        <f t="shared" si="913"/>
        <v>0</v>
      </c>
      <c r="AF963" s="477">
        <v>0.77777777777777779</v>
      </c>
      <c r="AG963" s="477">
        <v>0.79166666666666663</v>
      </c>
      <c r="AH963" s="9">
        <f t="shared" si="831"/>
        <v>1.388888888888884E-2</v>
      </c>
      <c r="AI963" s="154">
        <f t="shared" si="914"/>
        <v>0</v>
      </c>
      <c r="AJ963" s="154">
        <f t="shared" si="915"/>
        <v>20</v>
      </c>
      <c r="AK963" s="477">
        <v>0.79166666666666663</v>
      </c>
      <c r="AL963" s="477">
        <v>0.79166666666666663</v>
      </c>
      <c r="AM963" s="9">
        <f t="shared" si="906"/>
        <v>0</v>
      </c>
      <c r="AN963" s="568">
        <f t="shared" si="832"/>
        <v>0.25694444444444442</v>
      </c>
      <c r="AO963" s="10">
        <f t="shared" si="907"/>
        <v>6</v>
      </c>
      <c r="AP963" s="10">
        <f t="shared" si="908"/>
        <v>10</v>
      </c>
      <c r="AQ963" s="565">
        <f t="shared" si="842"/>
        <v>5.6944444444444478E-2</v>
      </c>
      <c r="AR963" s="10">
        <f t="shared" si="900"/>
        <v>1</v>
      </c>
      <c r="AS963" s="10">
        <f t="shared" si="901"/>
        <v>22</v>
      </c>
      <c r="AT963" s="561">
        <v>0</v>
      </c>
      <c r="AU963" s="561">
        <v>0</v>
      </c>
      <c r="AV963" s="561">
        <v>0</v>
      </c>
      <c r="AW963" s="546">
        <f t="shared" si="878"/>
        <v>0</v>
      </c>
      <c r="AX963" s="546">
        <f t="shared" si="877"/>
        <v>0</v>
      </c>
      <c r="AY963" s="561">
        <v>0</v>
      </c>
      <c r="AZ963" s="546">
        <f t="shared" si="885"/>
        <v>0</v>
      </c>
      <c r="BA963" s="546">
        <f t="shared" si="886"/>
        <v>0</v>
      </c>
      <c r="BB963" s="561">
        <v>0</v>
      </c>
      <c r="BC963" s="546">
        <f t="shared" si="887"/>
        <v>0</v>
      </c>
      <c r="BD963" s="546">
        <f t="shared" si="888"/>
        <v>0</v>
      </c>
      <c r="BE963" s="561">
        <v>2.5694444444444447E-2</v>
      </c>
      <c r="BF963" s="546">
        <f t="shared" si="889"/>
        <v>0</v>
      </c>
      <c r="BG963" s="546">
        <f t="shared" si="890"/>
        <v>37</v>
      </c>
      <c r="BH963" s="561">
        <v>0</v>
      </c>
      <c r="BI963" s="637">
        <f>HOUR(BH963)</f>
        <v>0</v>
      </c>
      <c r="BJ963" s="637">
        <f>MINUTE(BH963)</f>
        <v>0</v>
      </c>
      <c r="BK963" s="642">
        <f t="shared" si="917"/>
        <v>65.202542372881354</v>
      </c>
    </row>
    <row r="964" spans="1:63" x14ac:dyDescent="0.25">
      <c r="A964" s="620">
        <v>40963</v>
      </c>
      <c r="B964" s="621">
        <f t="shared" si="910"/>
        <v>2</v>
      </c>
      <c r="C964" s="622">
        <v>4</v>
      </c>
      <c r="D964" s="623" t="s">
        <v>277</v>
      </c>
      <c r="E964" s="623" t="s">
        <v>639</v>
      </c>
      <c r="F964" s="537">
        <v>3514.65</v>
      </c>
      <c r="G964" s="622">
        <v>55</v>
      </c>
      <c r="H964" s="622">
        <v>4</v>
      </c>
      <c r="I964" s="561">
        <v>0.77083333333333337</v>
      </c>
      <c r="J964" s="561">
        <v>0.77083333333333337</v>
      </c>
      <c r="K964" s="477">
        <v>0.78472222222222221</v>
      </c>
      <c r="L964" s="565">
        <f t="shared" si="825"/>
        <v>1.388888888888884E-2</v>
      </c>
      <c r="M964" s="477">
        <v>0.78472222222222221</v>
      </c>
      <c r="N964" s="565">
        <f t="shared" si="826"/>
        <v>0</v>
      </c>
      <c r="O964" s="477">
        <v>0.80555555555555547</v>
      </c>
      <c r="P964" s="565">
        <f t="shared" si="827"/>
        <v>2.0833333333333259E-2</v>
      </c>
      <c r="Q964" s="477">
        <v>0.86805555555555547</v>
      </c>
      <c r="R964" s="477">
        <v>0.90277777777777779</v>
      </c>
      <c r="S964" s="9">
        <f t="shared" si="911"/>
        <v>3.4722222222222321E-2</v>
      </c>
      <c r="T964" s="477">
        <v>0.86805555555555547</v>
      </c>
      <c r="U964" s="477">
        <v>0.90277777777777779</v>
      </c>
      <c r="V964" s="9">
        <f t="shared" si="912"/>
        <v>3.4722222222222321E-2</v>
      </c>
      <c r="W964" s="477">
        <v>0.90555555555555556</v>
      </c>
      <c r="X964" s="9">
        <f t="shared" si="909"/>
        <v>2.7777777777777679E-3</v>
      </c>
      <c r="Y964" s="477">
        <v>0.90625</v>
      </c>
      <c r="Z964" s="155">
        <f t="shared" si="850"/>
        <v>6.9444444444444198E-4</v>
      </c>
      <c r="AA964" s="477">
        <v>1.0201388888888889</v>
      </c>
      <c r="AB964" s="565">
        <f t="shared" si="916"/>
        <v>0.11388888888888893</v>
      </c>
      <c r="AC964" s="477">
        <v>1.0201388888888889</v>
      </c>
      <c r="AD964" s="477">
        <v>1.0201388888888889</v>
      </c>
      <c r="AE964" s="9">
        <f t="shared" si="913"/>
        <v>0</v>
      </c>
      <c r="AF964" s="477">
        <v>1.0243055555555556</v>
      </c>
      <c r="AG964" s="477">
        <v>1.0625</v>
      </c>
      <c r="AH964" s="9">
        <f t="shared" si="831"/>
        <v>3.819444444444442E-2</v>
      </c>
      <c r="AI964" s="154">
        <f t="shared" si="914"/>
        <v>0</v>
      </c>
      <c r="AJ964" s="154">
        <f t="shared" si="915"/>
        <v>55</v>
      </c>
      <c r="AK964" s="477">
        <v>1.0625</v>
      </c>
      <c r="AL964" s="477">
        <v>1.0625</v>
      </c>
      <c r="AM964" s="9">
        <f t="shared" si="906"/>
        <v>0</v>
      </c>
      <c r="AN964" s="568">
        <f t="shared" si="832"/>
        <v>0.29166666666666663</v>
      </c>
      <c r="AO964" s="10">
        <f t="shared" si="907"/>
        <v>7</v>
      </c>
      <c r="AP964" s="10">
        <f t="shared" si="908"/>
        <v>0</v>
      </c>
      <c r="AQ964" s="565">
        <f t="shared" si="842"/>
        <v>6.5277777777777823E-2</v>
      </c>
      <c r="AR964" s="10">
        <f t="shared" si="900"/>
        <v>1</v>
      </c>
      <c r="AS964" s="10">
        <f t="shared" si="901"/>
        <v>34</v>
      </c>
      <c r="AT964" s="561">
        <v>0</v>
      </c>
      <c r="AU964" s="561">
        <v>0</v>
      </c>
      <c r="AV964" s="561">
        <v>0</v>
      </c>
      <c r="AW964" s="546">
        <f t="shared" si="878"/>
        <v>0</v>
      </c>
      <c r="AX964" s="546">
        <f t="shared" si="877"/>
        <v>0</v>
      </c>
      <c r="AY964" s="561">
        <v>0</v>
      </c>
      <c r="AZ964" s="546">
        <f t="shared" si="885"/>
        <v>0</v>
      </c>
      <c r="BA964" s="546">
        <f t="shared" si="886"/>
        <v>0</v>
      </c>
      <c r="BB964" s="561">
        <v>0</v>
      </c>
      <c r="BC964" s="546">
        <f t="shared" si="887"/>
        <v>0</v>
      </c>
      <c r="BD964" s="546">
        <f t="shared" si="888"/>
        <v>0</v>
      </c>
      <c r="BE964" s="561">
        <v>4.8611111111111112E-2</v>
      </c>
      <c r="BF964" s="546">
        <f t="shared" si="889"/>
        <v>1</v>
      </c>
      <c r="BG964" s="546">
        <f t="shared" si="890"/>
        <v>10</v>
      </c>
      <c r="BH964" s="561">
        <v>0</v>
      </c>
      <c r="BI964" s="637">
        <f>HOUR(BH964)</f>
        <v>0</v>
      </c>
      <c r="BJ964" s="637">
        <f>MINUTE(BH964)</f>
        <v>0</v>
      </c>
      <c r="BK964" s="642">
        <f t="shared" si="917"/>
        <v>63.902727272727276</v>
      </c>
    </row>
    <row r="965" spans="1:63" x14ac:dyDescent="0.25">
      <c r="A965" s="620">
        <v>40963</v>
      </c>
      <c r="B965" s="621">
        <f t="shared" si="910"/>
        <v>2</v>
      </c>
      <c r="C965" s="622">
        <v>2</v>
      </c>
      <c r="D965" s="623" t="s">
        <v>226</v>
      </c>
      <c r="E965" s="623" t="s">
        <v>225</v>
      </c>
      <c r="F965" s="537">
        <v>3624.91</v>
      </c>
      <c r="G965" s="622">
        <v>58</v>
      </c>
      <c r="H965" s="622">
        <v>1</v>
      </c>
      <c r="I965" s="561">
        <v>0.82638888888888884</v>
      </c>
      <c r="J965" s="561">
        <v>0.82638888888888884</v>
      </c>
      <c r="K965" s="477">
        <v>0.85069444444444453</v>
      </c>
      <c r="L965" s="565">
        <f t="shared" si="825"/>
        <v>2.4305555555555691E-2</v>
      </c>
      <c r="M965" s="477">
        <v>0.85069444444444453</v>
      </c>
      <c r="N965" s="565">
        <f t="shared" si="826"/>
        <v>0</v>
      </c>
      <c r="O965" s="477">
        <v>0.875</v>
      </c>
      <c r="P965" s="565">
        <f t="shared" si="827"/>
        <v>2.4305555555555469E-2</v>
      </c>
      <c r="Q965" s="477">
        <v>0.87847222222222221</v>
      </c>
      <c r="R965" s="477">
        <v>0.91666666666666663</v>
      </c>
      <c r="S965" s="9">
        <f t="shared" si="911"/>
        <v>3.819444444444442E-2</v>
      </c>
      <c r="T965" s="477">
        <v>0.87847222222222221</v>
      </c>
      <c r="U965" s="477">
        <v>0.91666666666666663</v>
      </c>
      <c r="V965" s="9">
        <f t="shared" si="912"/>
        <v>3.819444444444442E-2</v>
      </c>
      <c r="W965" s="477">
        <v>0.92361111111111116</v>
      </c>
      <c r="X965" s="9">
        <f t="shared" si="909"/>
        <v>6.9444444444445308E-3</v>
      </c>
      <c r="Y965" s="477">
        <v>0.92638888888888893</v>
      </c>
      <c r="Z965" s="155">
        <f t="shared" si="850"/>
        <v>2.7777777777777679E-3</v>
      </c>
      <c r="AA965" s="477">
        <v>1.0847222222222224</v>
      </c>
      <c r="AB965" s="565">
        <f t="shared" si="916"/>
        <v>0.15833333333333344</v>
      </c>
      <c r="AC965" s="477">
        <v>1.0847222222222224</v>
      </c>
      <c r="AD965" s="477">
        <v>1.0847222222222224</v>
      </c>
      <c r="AE965" s="9">
        <f t="shared" si="913"/>
        <v>0</v>
      </c>
      <c r="AF965" s="477">
        <v>1.09375</v>
      </c>
      <c r="AG965" s="477">
        <v>1.1041666666666667</v>
      </c>
      <c r="AH965" s="9">
        <f t="shared" si="831"/>
        <v>1.0416666666666741E-2</v>
      </c>
      <c r="AI965" s="154">
        <f t="shared" si="914"/>
        <v>0</v>
      </c>
      <c r="AJ965" s="154">
        <f t="shared" si="915"/>
        <v>15</v>
      </c>
      <c r="AK965" s="477">
        <v>1.1041666666666667</v>
      </c>
      <c r="AL965" s="477">
        <v>1.1041666666666667</v>
      </c>
      <c r="AM965" s="9">
        <f t="shared" si="906"/>
        <v>0</v>
      </c>
      <c r="AN965" s="568">
        <f t="shared" si="832"/>
        <v>0.2777777777777779</v>
      </c>
      <c r="AO965" s="10">
        <f t="shared" si="907"/>
        <v>6</v>
      </c>
      <c r="AP965" s="10">
        <f t="shared" si="908"/>
        <v>40</v>
      </c>
      <c r="AQ965" s="565">
        <f t="shared" si="842"/>
        <v>6.2500000000000097E-2</v>
      </c>
      <c r="AR965" s="10">
        <f t="shared" si="900"/>
        <v>1</v>
      </c>
      <c r="AS965" s="10">
        <f t="shared" si="901"/>
        <v>30</v>
      </c>
      <c r="AT965" s="561">
        <v>0</v>
      </c>
      <c r="AU965" s="561">
        <v>9.0277777777777787E-3</v>
      </c>
      <c r="AV965" s="561">
        <v>0</v>
      </c>
      <c r="AW965" s="546">
        <f t="shared" si="878"/>
        <v>0</v>
      </c>
      <c r="AX965" s="546">
        <f t="shared" si="877"/>
        <v>0</v>
      </c>
      <c r="AY965" s="561">
        <v>0</v>
      </c>
      <c r="AZ965" s="546">
        <f t="shared" si="885"/>
        <v>0</v>
      </c>
      <c r="BA965" s="546">
        <f t="shared" si="886"/>
        <v>0</v>
      </c>
      <c r="BB965" s="561">
        <v>0</v>
      </c>
      <c r="BC965" s="546">
        <f t="shared" si="887"/>
        <v>0</v>
      </c>
      <c r="BD965" s="546">
        <f t="shared" si="888"/>
        <v>0</v>
      </c>
      <c r="BE965" s="561">
        <v>8.6805555555555566E-2</v>
      </c>
      <c r="BF965" s="546">
        <f t="shared" si="889"/>
        <v>2</v>
      </c>
      <c r="BG965" s="546">
        <f t="shared" si="890"/>
        <v>5</v>
      </c>
      <c r="BH965" s="561">
        <v>0</v>
      </c>
      <c r="BI965" s="637">
        <f t="shared" si="891"/>
        <v>0</v>
      </c>
      <c r="BJ965" s="637">
        <f t="shared" si="892"/>
        <v>0</v>
      </c>
      <c r="BK965" s="642">
        <f t="shared" si="917"/>
        <v>62.498448275862067</v>
      </c>
    </row>
    <row r="966" spans="1:63" x14ac:dyDescent="0.25">
      <c r="A966" s="620">
        <v>40963</v>
      </c>
      <c r="B966" s="621">
        <f t="shared" si="910"/>
        <v>2</v>
      </c>
      <c r="C966" s="622">
        <v>2</v>
      </c>
      <c r="D966" s="623" t="s">
        <v>524</v>
      </c>
      <c r="E966" s="623" t="s">
        <v>276</v>
      </c>
      <c r="F966" s="537">
        <v>3829.97</v>
      </c>
      <c r="G966" s="622">
        <v>58</v>
      </c>
      <c r="H966" s="622">
        <v>1</v>
      </c>
      <c r="I966" s="561">
        <v>0.875</v>
      </c>
      <c r="J966" s="561">
        <v>0.875</v>
      </c>
      <c r="K966" s="477">
        <v>0.97222222222222221</v>
      </c>
      <c r="L966" s="565">
        <f t="shared" si="825"/>
        <v>9.722222222222221E-2</v>
      </c>
      <c r="M966" s="477">
        <v>0.97222222222222221</v>
      </c>
      <c r="N966" s="565">
        <f t="shared" si="826"/>
        <v>0</v>
      </c>
      <c r="O966" s="477">
        <v>1</v>
      </c>
      <c r="P966" s="565">
        <f t="shared" si="827"/>
        <v>2.777777777777779E-2</v>
      </c>
      <c r="Q966" s="477">
        <v>0</v>
      </c>
      <c r="R966" s="477">
        <v>2.0833333333333332E-2</v>
      </c>
      <c r="S966" s="9">
        <f t="shared" si="911"/>
        <v>2.0833333333333332E-2</v>
      </c>
      <c r="T966" s="477">
        <v>0</v>
      </c>
      <c r="U966" s="477">
        <v>2.0833333333333332E-2</v>
      </c>
      <c r="V966" s="9">
        <f t="shared" si="912"/>
        <v>2.0833333333333332E-2</v>
      </c>
      <c r="W966" s="477">
        <v>0.1076388888888889</v>
      </c>
      <c r="X966" s="9">
        <f t="shared" si="909"/>
        <v>8.6805555555555566E-2</v>
      </c>
      <c r="Y966" s="477">
        <v>1.1118055555555555</v>
      </c>
      <c r="Z966" s="155">
        <f t="shared" si="850"/>
        <v>1.0041666666666667</v>
      </c>
      <c r="AA966" s="477">
        <v>1.1826388888888888</v>
      </c>
      <c r="AB966" s="565">
        <f t="shared" si="916"/>
        <v>7.0833333333333304E-2</v>
      </c>
      <c r="AC966" s="477">
        <v>1.1826388888888888</v>
      </c>
      <c r="AD966" s="477">
        <v>1.1826388888888888</v>
      </c>
      <c r="AE966" s="9">
        <f t="shared" si="913"/>
        <v>0</v>
      </c>
      <c r="AF966" s="477">
        <v>1.1909722222222221</v>
      </c>
      <c r="AG966" s="477">
        <v>1.2083333333333333</v>
      </c>
      <c r="AH966" s="9">
        <f t="shared" si="831"/>
        <v>1.736111111111116E-2</v>
      </c>
      <c r="AI966" s="154">
        <f t="shared" si="914"/>
        <v>0</v>
      </c>
      <c r="AJ966" s="154">
        <f t="shared" si="915"/>
        <v>25</v>
      </c>
      <c r="AK966" s="477">
        <v>1.2083333333333333</v>
      </c>
      <c r="AL966" s="477">
        <v>1.2083333333333333</v>
      </c>
      <c r="AM966" s="9">
        <f t="shared" si="906"/>
        <v>0</v>
      </c>
      <c r="AN966" s="568">
        <f t="shared" si="832"/>
        <v>0.33333333333333326</v>
      </c>
      <c r="AO966" s="10">
        <f t="shared" si="907"/>
        <v>8</v>
      </c>
      <c r="AP966" s="10">
        <f t="shared" si="908"/>
        <v>0</v>
      </c>
      <c r="AQ966" s="565">
        <f t="shared" si="842"/>
        <v>4.0277777777777746E-2</v>
      </c>
      <c r="AR966" s="10">
        <f t="shared" si="900"/>
        <v>0</v>
      </c>
      <c r="AS966" s="10">
        <f t="shared" si="901"/>
        <v>58</v>
      </c>
      <c r="AT966" s="561">
        <v>0</v>
      </c>
      <c r="AU966" s="561">
        <v>0</v>
      </c>
      <c r="AV966" s="561">
        <v>0</v>
      </c>
      <c r="AW966" s="546">
        <f t="shared" si="878"/>
        <v>0</v>
      </c>
      <c r="AX966" s="546">
        <f t="shared" si="877"/>
        <v>0</v>
      </c>
      <c r="AY966" s="561">
        <v>0</v>
      </c>
      <c r="AZ966" s="546">
        <f t="shared" si="885"/>
        <v>0</v>
      </c>
      <c r="BA966" s="546">
        <f t="shared" si="886"/>
        <v>0</v>
      </c>
      <c r="BB966" s="561">
        <v>0</v>
      </c>
      <c r="BC966" s="546">
        <f t="shared" si="887"/>
        <v>0</v>
      </c>
      <c r="BD966" s="546">
        <f t="shared" si="888"/>
        <v>0</v>
      </c>
      <c r="BE966" s="561">
        <v>3.0555555555555555E-2</v>
      </c>
      <c r="BF966" s="546">
        <f t="shared" si="889"/>
        <v>0</v>
      </c>
      <c r="BG966" s="546">
        <f t="shared" si="890"/>
        <v>44</v>
      </c>
      <c r="BH966" s="561">
        <v>0</v>
      </c>
      <c r="BI966" s="637">
        <f t="shared" si="891"/>
        <v>0</v>
      </c>
      <c r="BJ966" s="637">
        <f t="shared" si="892"/>
        <v>0</v>
      </c>
      <c r="BK966" s="642">
        <f t="shared" si="917"/>
        <v>66.03396551724137</v>
      </c>
    </row>
    <row r="967" spans="1:63" x14ac:dyDescent="0.25">
      <c r="A967" s="620">
        <v>40964</v>
      </c>
      <c r="B967" s="621">
        <f t="shared" si="910"/>
        <v>2</v>
      </c>
      <c r="C967" s="622">
        <v>12</v>
      </c>
      <c r="D967" s="623" t="s">
        <v>243</v>
      </c>
      <c r="E967" s="623" t="s">
        <v>654</v>
      </c>
      <c r="F967" s="537">
        <v>3100.58</v>
      </c>
      <c r="G967" s="622">
        <v>49</v>
      </c>
      <c r="H967" s="622">
        <v>8</v>
      </c>
      <c r="I967" s="561">
        <v>4.1666666666666664E-2</v>
      </c>
      <c r="J967" s="561">
        <v>4.1666666666666664E-2</v>
      </c>
      <c r="K967" s="477">
        <v>8.3333333333333329E-2</v>
      </c>
      <c r="L967" s="565">
        <f t="shared" si="825"/>
        <v>4.1666666666666664E-2</v>
      </c>
      <c r="M967" s="477">
        <v>8.3333333333333329E-2</v>
      </c>
      <c r="N967" s="565">
        <f t="shared" si="826"/>
        <v>0</v>
      </c>
      <c r="O967" s="477">
        <v>0.1076388888888889</v>
      </c>
      <c r="P967" s="565">
        <f t="shared" si="827"/>
        <v>2.4305555555555566E-2</v>
      </c>
      <c r="Q967" s="477">
        <v>0.1111111111111111</v>
      </c>
      <c r="R967" s="477">
        <v>0.16666666666666666</v>
      </c>
      <c r="S967" s="9">
        <f t="shared" si="911"/>
        <v>5.5555555555555552E-2</v>
      </c>
      <c r="T967" s="477">
        <v>0.1111111111111111</v>
      </c>
      <c r="U967" s="477">
        <v>0.16666666666666666</v>
      </c>
      <c r="V967" s="9">
        <f t="shared" si="912"/>
        <v>5.5555555555555552E-2</v>
      </c>
      <c r="W967" s="477">
        <v>0.28125</v>
      </c>
      <c r="X967" s="9">
        <f t="shared" si="909"/>
        <v>0.11458333333333334</v>
      </c>
      <c r="Y967" s="477">
        <v>0.40763888888888888</v>
      </c>
      <c r="Z967" s="155">
        <f t="shared" si="850"/>
        <v>0.12638888888888888</v>
      </c>
      <c r="AA967" s="477">
        <v>0.4770833333333333</v>
      </c>
      <c r="AB967" s="565">
        <f t="shared" si="916"/>
        <v>6.944444444444442E-2</v>
      </c>
      <c r="AC967" s="477">
        <v>0.4770833333333333</v>
      </c>
      <c r="AD967" s="477">
        <v>0.4770833333333333</v>
      </c>
      <c r="AE967" s="9">
        <f t="shared" si="913"/>
        <v>0</v>
      </c>
      <c r="AF967" s="477">
        <v>0.48958333333333331</v>
      </c>
      <c r="AG967" s="477">
        <v>0.49791666666666662</v>
      </c>
      <c r="AH967" s="9">
        <f t="shared" si="831"/>
        <v>8.3333333333333037E-3</v>
      </c>
      <c r="AI967" s="154">
        <f t="shared" si="914"/>
        <v>0</v>
      </c>
      <c r="AJ967" s="154">
        <f t="shared" si="915"/>
        <v>12</v>
      </c>
      <c r="AK967" s="477">
        <v>0.49791666666666662</v>
      </c>
      <c r="AL967" s="477">
        <v>0.49791666666666662</v>
      </c>
      <c r="AM967" s="9">
        <f t="shared" si="906"/>
        <v>0</v>
      </c>
      <c r="AN967" s="568">
        <f t="shared" si="832"/>
        <v>0.45624999999999993</v>
      </c>
      <c r="AO967" s="10">
        <f t="shared" si="907"/>
        <v>10</v>
      </c>
      <c r="AP967" s="10">
        <f t="shared" si="908"/>
        <v>57</v>
      </c>
      <c r="AQ967" s="565">
        <f t="shared" si="842"/>
        <v>3.819444444444442E-2</v>
      </c>
      <c r="AR967" s="10">
        <f t="shared" ref="AR967:AR993" si="918">HOUR(AQ967)</f>
        <v>0</v>
      </c>
      <c r="AS967" s="10">
        <f t="shared" ref="AS967:AS993" si="919">MINUTE(AQ967)</f>
        <v>55</v>
      </c>
      <c r="AT967" s="561">
        <v>0</v>
      </c>
      <c r="AU967" s="561">
        <v>2.0833333333333332E-2</v>
      </c>
      <c r="AV967" s="561">
        <v>0</v>
      </c>
      <c r="AW967" s="546">
        <f t="shared" si="878"/>
        <v>0</v>
      </c>
      <c r="AX967" s="546">
        <f t="shared" si="877"/>
        <v>0</v>
      </c>
      <c r="AY967" s="561">
        <v>0</v>
      </c>
      <c r="AZ967" s="546">
        <f t="shared" si="885"/>
        <v>0</v>
      </c>
      <c r="BA967" s="546">
        <f t="shared" si="886"/>
        <v>0</v>
      </c>
      <c r="BB967" s="561">
        <v>0</v>
      </c>
      <c r="BC967" s="546">
        <f t="shared" si="887"/>
        <v>0</v>
      </c>
      <c r="BD967" s="546">
        <f t="shared" si="888"/>
        <v>0</v>
      </c>
      <c r="BE967" s="561">
        <v>1.0416666666666666E-2</v>
      </c>
      <c r="BF967" s="546">
        <f t="shared" si="889"/>
        <v>0</v>
      </c>
      <c r="BG967" s="546">
        <f t="shared" si="890"/>
        <v>15</v>
      </c>
      <c r="BH967" s="561">
        <v>0</v>
      </c>
      <c r="BI967" s="637">
        <f t="shared" si="891"/>
        <v>0</v>
      </c>
      <c r="BJ967" s="637">
        <f t="shared" si="892"/>
        <v>0</v>
      </c>
      <c r="BK967" s="642">
        <f t="shared" si="917"/>
        <v>63.277142857142856</v>
      </c>
    </row>
    <row r="968" spans="1:63" x14ac:dyDescent="0.25">
      <c r="A968" s="620">
        <v>40964</v>
      </c>
      <c r="B968" s="621">
        <f t="shared" si="910"/>
        <v>2</v>
      </c>
      <c r="C968" s="622">
        <v>41</v>
      </c>
      <c r="D968" s="623" t="s">
        <v>33</v>
      </c>
      <c r="E968" s="623" t="s">
        <v>681</v>
      </c>
      <c r="F968" s="537">
        <v>3700.46</v>
      </c>
      <c r="G968" s="622">
        <v>57</v>
      </c>
      <c r="H968" s="622">
        <v>2</v>
      </c>
      <c r="I968" s="561">
        <v>0.15625</v>
      </c>
      <c r="J968" s="561">
        <v>0.15625</v>
      </c>
      <c r="K968" s="477">
        <v>0.16666666666666666</v>
      </c>
      <c r="L968" s="565">
        <f t="shared" si="825"/>
        <v>1.0416666666666657E-2</v>
      </c>
      <c r="M968" s="477">
        <v>0.16666666666666666</v>
      </c>
      <c r="N968" s="565">
        <f t="shared" si="826"/>
        <v>0</v>
      </c>
      <c r="O968" s="477">
        <v>0.21875</v>
      </c>
      <c r="P968" s="565">
        <f t="shared" si="827"/>
        <v>5.2083333333333343E-2</v>
      </c>
      <c r="Q968" s="477">
        <v>0.22222222222222221</v>
      </c>
      <c r="R968" s="477">
        <v>0.28125</v>
      </c>
      <c r="S968" s="9">
        <f t="shared" si="911"/>
        <v>5.902777777777779E-2</v>
      </c>
      <c r="T968" s="477">
        <v>0.22222222222222221</v>
      </c>
      <c r="U968" s="477">
        <v>0.28125</v>
      </c>
      <c r="V968" s="9">
        <f t="shared" si="912"/>
        <v>5.902777777777779E-2</v>
      </c>
      <c r="W968" s="477">
        <v>0.2902777777777778</v>
      </c>
      <c r="X968" s="9">
        <f t="shared" si="909"/>
        <v>9.0277777777778012E-3</v>
      </c>
      <c r="Y968" s="477">
        <v>0.29097222222222224</v>
      </c>
      <c r="Z968" s="155">
        <f t="shared" si="850"/>
        <v>6.9444444444444198E-4</v>
      </c>
      <c r="AA968" s="477">
        <v>0.36458333333333331</v>
      </c>
      <c r="AB968" s="565">
        <f t="shared" si="916"/>
        <v>7.3611111111111072E-2</v>
      </c>
      <c r="AC968" s="477">
        <v>0.36458333333333331</v>
      </c>
      <c r="AD968" s="477">
        <v>0.36458333333333331</v>
      </c>
      <c r="AE968" s="9">
        <f t="shared" si="913"/>
        <v>0</v>
      </c>
      <c r="AF968" s="477">
        <v>0.37152777777777773</v>
      </c>
      <c r="AG968" s="477">
        <v>0.3833333333333333</v>
      </c>
      <c r="AH968" s="9">
        <f t="shared" si="831"/>
        <v>1.1805555555555569E-2</v>
      </c>
      <c r="AI968" s="154">
        <f t="shared" si="914"/>
        <v>0</v>
      </c>
      <c r="AJ968" s="154">
        <f t="shared" si="915"/>
        <v>17</v>
      </c>
      <c r="AK968" s="477">
        <v>0.3833333333333333</v>
      </c>
      <c r="AL968" s="477">
        <v>0.3833333333333333</v>
      </c>
      <c r="AM968" s="9">
        <f t="shared" si="906"/>
        <v>0</v>
      </c>
      <c r="AN968" s="568">
        <f t="shared" si="832"/>
        <v>0.2270833333333333</v>
      </c>
      <c r="AO968" s="10">
        <f t="shared" si="907"/>
        <v>5</v>
      </c>
      <c r="AP968" s="10">
        <f t="shared" si="908"/>
        <v>27</v>
      </c>
      <c r="AQ968" s="565">
        <f t="shared" si="842"/>
        <v>5.2777777777777743E-2</v>
      </c>
      <c r="AR968" s="10">
        <f t="shared" si="918"/>
        <v>1</v>
      </c>
      <c r="AS968" s="10">
        <f t="shared" si="919"/>
        <v>16</v>
      </c>
      <c r="AT968" s="561">
        <v>0</v>
      </c>
      <c r="AU968" s="561">
        <v>0</v>
      </c>
      <c r="AV968" s="561">
        <v>0</v>
      </c>
      <c r="AW968" s="546">
        <f t="shared" si="878"/>
        <v>0</v>
      </c>
      <c r="AX968" s="546">
        <f t="shared" si="877"/>
        <v>0</v>
      </c>
      <c r="AY968" s="561">
        <v>0</v>
      </c>
      <c r="AZ968" s="546">
        <f t="shared" si="885"/>
        <v>0</v>
      </c>
      <c r="BA968" s="546">
        <f t="shared" si="886"/>
        <v>0</v>
      </c>
      <c r="BB968" s="561">
        <v>0</v>
      </c>
      <c r="BC968" s="546">
        <f>HOUR(BB968)</f>
        <v>0</v>
      </c>
      <c r="BD968" s="546">
        <f>MINUTE(BB968)</f>
        <v>0</v>
      </c>
      <c r="BE968" s="561">
        <v>2.0833333333333332E-2</v>
      </c>
      <c r="BF968" s="546">
        <f t="shared" si="889"/>
        <v>0</v>
      </c>
      <c r="BG968" s="546">
        <f t="shared" si="890"/>
        <v>30</v>
      </c>
      <c r="BH968" s="561">
        <v>0</v>
      </c>
      <c r="BI968" s="637">
        <f t="shared" si="891"/>
        <v>0</v>
      </c>
      <c r="BJ968" s="637">
        <f t="shared" si="892"/>
        <v>0</v>
      </c>
      <c r="BK968" s="642">
        <f t="shared" si="917"/>
        <v>64.920350877192988</v>
      </c>
    </row>
    <row r="969" spans="1:63" x14ac:dyDescent="0.25">
      <c r="A969" s="620">
        <v>40964</v>
      </c>
      <c r="B969" s="621">
        <f t="shared" si="910"/>
        <v>2</v>
      </c>
      <c r="C969" s="622">
        <v>42</v>
      </c>
      <c r="D969" s="623" t="s">
        <v>33</v>
      </c>
      <c r="E969" s="623" t="s">
        <v>236</v>
      </c>
      <c r="F969" s="537">
        <v>3324.97</v>
      </c>
      <c r="G969" s="622">
        <v>52</v>
      </c>
      <c r="H969" s="622">
        <v>7</v>
      </c>
      <c r="I969" s="561">
        <v>0.43055555555555558</v>
      </c>
      <c r="J969" s="561">
        <v>0.43055555555555558</v>
      </c>
      <c r="K969" s="477">
        <v>0.44097222222222227</v>
      </c>
      <c r="L969" s="565">
        <f t="shared" si="825"/>
        <v>1.0416666666666685E-2</v>
      </c>
      <c r="M969" s="477">
        <v>0.44097222222222227</v>
      </c>
      <c r="N969" s="565">
        <f t="shared" si="826"/>
        <v>0</v>
      </c>
      <c r="O969" s="477">
        <v>0.4861111111111111</v>
      </c>
      <c r="P969" s="565">
        <f t="shared" si="827"/>
        <v>4.513888888888884E-2</v>
      </c>
      <c r="Q969" s="477">
        <v>0.48958333333333331</v>
      </c>
      <c r="R969" s="477">
        <v>0.53472222222222221</v>
      </c>
      <c r="S969" s="9">
        <f t="shared" si="911"/>
        <v>4.5138888888888895E-2</v>
      </c>
      <c r="T969" s="477">
        <v>0.48958333333333331</v>
      </c>
      <c r="U969" s="477">
        <v>0.53472222222222221</v>
      </c>
      <c r="V969" s="9">
        <f t="shared" si="912"/>
        <v>4.5138888888888895E-2</v>
      </c>
      <c r="W969" s="477">
        <v>0.53819444444444442</v>
      </c>
      <c r="X969" s="9">
        <f t="shared" si="909"/>
        <v>3.4722222222222099E-3</v>
      </c>
      <c r="Y969" s="477">
        <v>0.54166666666666663</v>
      </c>
      <c r="Z969" s="155">
        <f t="shared" si="850"/>
        <v>3.4722222222222099E-3</v>
      </c>
      <c r="AA969" s="477">
        <v>0.61805555555555558</v>
      </c>
      <c r="AB969" s="565">
        <f t="shared" si="916"/>
        <v>7.6388888888888951E-2</v>
      </c>
      <c r="AC969" s="477">
        <v>0.61805555555555558</v>
      </c>
      <c r="AD969" s="477">
        <v>0.61805555555555558</v>
      </c>
      <c r="AE969" s="9">
        <f t="shared" si="913"/>
        <v>0</v>
      </c>
      <c r="AF969" s="477">
        <v>0.63194444444444442</v>
      </c>
      <c r="AG969" s="477">
        <v>1.6395833333333334</v>
      </c>
      <c r="AH969" s="9">
        <f t="shared" si="831"/>
        <v>1.007638888888889</v>
      </c>
      <c r="AI969" s="154">
        <f t="shared" si="914"/>
        <v>0</v>
      </c>
      <c r="AJ969" s="154">
        <f t="shared" si="915"/>
        <v>11</v>
      </c>
      <c r="AK969" s="477">
        <v>0.63958333333333328</v>
      </c>
      <c r="AL969" s="477">
        <v>0.63958333333333328</v>
      </c>
      <c r="AM969" s="9">
        <f t="shared" si="906"/>
        <v>0</v>
      </c>
      <c r="AN969" s="568">
        <f t="shared" si="832"/>
        <v>0.2090277777777777</v>
      </c>
      <c r="AO969" s="10">
        <f t="shared" si="907"/>
        <v>5</v>
      </c>
      <c r="AP969" s="10">
        <f t="shared" si="908"/>
        <v>1</v>
      </c>
      <c r="AQ969" s="565">
        <f t="shared" si="842"/>
        <v>5.4861111111111166E-2</v>
      </c>
      <c r="AR969" s="10">
        <f t="shared" si="918"/>
        <v>1</v>
      </c>
      <c r="AS969" s="10">
        <f t="shared" si="919"/>
        <v>19</v>
      </c>
      <c r="AT969" s="561">
        <v>0</v>
      </c>
      <c r="AU969" s="561">
        <v>0</v>
      </c>
      <c r="AV969" s="561">
        <v>0</v>
      </c>
      <c r="AW969" s="546">
        <f t="shared" si="878"/>
        <v>0</v>
      </c>
      <c r="AX969" s="546">
        <f t="shared" si="877"/>
        <v>0</v>
      </c>
      <c r="AY969" s="561">
        <v>0</v>
      </c>
      <c r="AZ969" s="546">
        <f t="shared" si="885"/>
        <v>0</v>
      </c>
      <c r="BA969" s="546">
        <f t="shared" si="886"/>
        <v>0</v>
      </c>
      <c r="BB969" s="561">
        <v>0</v>
      </c>
      <c r="BC969" s="546">
        <f>HOUR(BB969)</f>
        <v>0</v>
      </c>
      <c r="BD969" s="546">
        <f>MINUTE(BB969)</f>
        <v>0</v>
      </c>
      <c r="BE969" s="561">
        <v>2.1527777777777781E-2</v>
      </c>
      <c r="BF969" s="546">
        <f t="shared" si="889"/>
        <v>0</v>
      </c>
      <c r="BG969" s="546">
        <f t="shared" si="890"/>
        <v>31</v>
      </c>
      <c r="BH969" s="561">
        <v>0</v>
      </c>
      <c r="BI969" s="637">
        <f t="shared" si="891"/>
        <v>0</v>
      </c>
      <c r="BJ969" s="637">
        <f t="shared" si="892"/>
        <v>0</v>
      </c>
      <c r="BK969" s="642">
        <f t="shared" si="917"/>
        <v>63.941730769230766</v>
      </c>
    </row>
    <row r="970" spans="1:63" x14ac:dyDescent="0.25">
      <c r="A970" s="620">
        <v>40964</v>
      </c>
      <c r="B970" s="621">
        <f t="shared" si="910"/>
        <v>2</v>
      </c>
      <c r="C970" s="622">
        <v>1</v>
      </c>
      <c r="D970" s="623" t="s">
        <v>489</v>
      </c>
      <c r="E970" s="623" t="s">
        <v>265</v>
      </c>
      <c r="F970" s="537">
        <v>3229.31</v>
      </c>
      <c r="G970" s="622">
        <v>56</v>
      </c>
      <c r="H970" s="622">
        <v>2</v>
      </c>
      <c r="I970" s="561">
        <v>0.70138888888888884</v>
      </c>
      <c r="J970" s="561">
        <v>0.70138888888888884</v>
      </c>
      <c r="K970" s="477">
        <v>0.71527777777777779</v>
      </c>
      <c r="L970" s="565">
        <f t="shared" ref="L970:L1033" si="920">K970-J970</f>
        <v>1.3888888888888951E-2</v>
      </c>
      <c r="M970" s="477">
        <v>0.71527777777777779</v>
      </c>
      <c r="N970" s="565">
        <f t="shared" ref="N970:N1033" si="921">M970-K970</f>
        <v>0</v>
      </c>
      <c r="O970" s="477">
        <v>0.77083333333333337</v>
      </c>
      <c r="P970" s="565">
        <f t="shared" ref="P970:P1033" si="922">O970-M970</f>
        <v>5.555555555555558E-2</v>
      </c>
      <c r="Q970" s="477">
        <v>0.77083333333333337</v>
      </c>
      <c r="R970" s="477">
        <v>0.77777777777777779</v>
      </c>
      <c r="S970" s="9">
        <f t="shared" si="911"/>
        <v>6.9444444444444198E-3</v>
      </c>
      <c r="T970" s="477">
        <v>0.77083333333333337</v>
      </c>
      <c r="U970" s="477">
        <v>0.77777777777777779</v>
      </c>
      <c r="V970" s="9">
        <f t="shared" si="912"/>
        <v>6.9444444444444198E-3</v>
      </c>
      <c r="W970" s="477">
        <v>0.77083333333333337</v>
      </c>
      <c r="X970" s="9">
        <f t="shared" si="909"/>
        <v>-6.9444444444444198E-3</v>
      </c>
      <c r="Y970" s="477">
        <v>0.77083333333333337</v>
      </c>
      <c r="Z970" s="155">
        <f t="shared" si="850"/>
        <v>0</v>
      </c>
      <c r="AA970" s="477">
        <v>1.1145833333333333</v>
      </c>
      <c r="AB970" s="565">
        <f t="shared" si="916"/>
        <v>0.34374999999999989</v>
      </c>
      <c r="AC970" s="477">
        <v>1.1145833333333333</v>
      </c>
      <c r="AD970" s="477">
        <v>1.1145833333333333</v>
      </c>
      <c r="AE970" s="9">
        <f t="shared" si="913"/>
        <v>0</v>
      </c>
      <c r="AF970" s="477">
        <v>1.1215277777777779</v>
      </c>
      <c r="AG970" s="477">
        <v>1.1375</v>
      </c>
      <c r="AH970" s="9">
        <f t="shared" ref="AH970:AH1033" si="923">AG970-AF970</f>
        <v>1.5972222222222054E-2</v>
      </c>
      <c r="AI970" s="154">
        <f t="shared" si="914"/>
        <v>0</v>
      </c>
      <c r="AJ970" s="154">
        <f t="shared" si="915"/>
        <v>23</v>
      </c>
      <c r="AK970" s="477">
        <v>1.1375</v>
      </c>
      <c r="AL970" s="477">
        <v>1.1375</v>
      </c>
      <c r="AM970" s="9">
        <f t="shared" si="906"/>
        <v>0</v>
      </c>
      <c r="AN970" s="568">
        <f t="shared" ref="AN970:AN1033" si="924">AL970-I970</f>
        <v>0.43611111111111112</v>
      </c>
      <c r="AO970" s="10">
        <f t="shared" si="907"/>
        <v>10</v>
      </c>
      <c r="AP970" s="10">
        <f t="shared" si="908"/>
        <v>28</v>
      </c>
      <c r="AQ970" s="565">
        <f t="shared" si="842"/>
        <v>0</v>
      </c>
      <c r="AR970" s="10">
        <f t="shared" si="918"/>
        <v>0</v>
      </c>
      <c r="AS970" s="10">
        <f t="shared" si="919"/>
        <v>0</v>
      </c>
      <c r="AT970" s="561">
        <v>0</v>
      </c>
      <c r="AU970" s="561">
        <v>0</v>
      </c>
      <c r="AV970" s="561">
        <v>0</v>
      </c>
      <c r="AW970" s="546">
        <f t="shared" si="878"/>
        <v>0</v>
      </c>
      <c r="AX970" s="546">
        <f t="shared" si="877"/>
        <v>0</v>
      </c>
      <c r="AY970" s="561">
        <v>0.34375</v>
      </c>
      <c r="AZ970" s="546">
        <f t="shared" si="885"/>
        <v>8</v>
      </c>
      <c r="BA970" s="546">
        <f t="shared" si="886"/>
        <v>15</v>
      </c>
      <c r="BB970" s="561">
        <v>0</v>
      </c>
      <c r="BC970" s="546">
        <f>HOUR(BB970)</f>
        <v>0</v>
      </c>
      <c r="BD970" s="546">
        <f>MINUTE(BB970)</f>
        <v>0</v>
      </c>
      <c r="BE970" s="561">
        <v>0</v>
      </c>
      <c r="BF970" s="546">
        <f t="shared" si="889"/>
        <v>0</v>
      </c>
      <c r="BG970" s="546">
        <f t="shared" si="890"/>
        <v>0</v>
      </c>
      <c r="BH970" s="561">
        <v>0</v>
      </c>
      <c r="BI970" s="637">
        <f t="shared" si="891"/>
        <v>0</v>
      </c>
      <c r="BJ970" s="637">
        <f t="shared" si="892"/>
        <v>0</v>
      </c>
      <c r="BK970" s="642">
        <f t="shared" si="917"/>
        <v>57.666249999999998</v>
      </c>
    </row>
    <row r="971" spans="1:63" x14ac:dyDescent="0.25">
      <c r="A971" s="620">
        <v>40964</v>
      </c>
      <c r="B971" s="621">
        <f t="shared" si="910"/>
        <v>2</v>
      </c>
      <c r="C971" s="622">
        <v>5</v>
      </c>
      <c r="D971" s="623" t="s">
        <v>277</v>
      </c>
      <c r="E971" s="623" t="s">
        <v>639</v>
      </c>
      <c r="F971" s="537">
        <v>2638.04</v>
      </c>
      <c r="G971" s="622">
        <v>45</v>
      </c>
      <c r="H971" s="622">
        <v>0</v>
      </c>
      <c r="I971" s="561">
        <v>0.85416666666666663</v>
      </c>
      <c r="J971" s="561">
        <v>0.85416666666666663</v>
      </c>
      <c r="K971" s="477">
        <v>0.87152777777777779</v>
      </c>
      <c r="L971" s="565">
        <f t="shared" si="920"/>
        <v>1.736111111111116E-2</v>
      </c>
      <c r="M971" s="477">
        <v>0.87152777777777779</v>
      </c>
      <c r="N971" s="565">
        <f t="shared" si="921"/>
        <v>0</v>
      </c>
      <c r="O971" s="477">
        <v>0.90625</v>
      </c>
      <c r="P971" s="565">
        <f t="shared" si="922"/>
        <v>3.472222222222221E-2</v>
      </c>
      <c r="Q971" s="477">
        <v>0.90972222222222221</v>
      </c>
      <c r="R971" s="477">
        <v>0.95833333333333337</v>
      </c>
      <c r="S971" s="9">
        <f t="shared" si="911"/>
        <v>4.861111111111116E-2</v>
      </c>
      <c r="T971" s="477">
        <v>0.90972222222222221</v>
      </c>
      <c r="U971" s="477">
        <v>0.95833333333333337</v>
      </c>
      <c r="V971" s="9">
        <f t="shared" si="912"/>
        <v>4.861111111111116E-2</v>
      </c>
      <c r="W971" s="477">
        <v>0.96805555555555556</v>
      </c>
      <c r="X971" s="9">
        <f t="shared" si="909"/>
        <v>9.7222222222221877E-3</v>
      </c>
      <c r="Y971" s="477">
        <v>0.96875</v>
      </c>
      <c r="Z971" s="155">
        <f t="shared" si="850"/>
        <v>6.9444444444444198E-4</v>
      </c>
      <c r="AA971" s="477">
        <v>1.0715277777777776</v>
      </c>
      <c r="AB971" s="565">
        <f t="shared" si="916"/>
        <v>0.10277777777777763</v>
      </c>
      <c r="AC971" s="477">
        <v>1.0715277777777776</v>
      </c>
      <c r="AD971" s="477">
        <v>1.0715277777777776</v>
      </c>
      <c r="AE971" s="9">
        <f t="shared" si="913"/>
        <v>0</v>
      </c>
      <c r="AF971" s="477">
        <v>1.0798611111111112</v>
      </c>
      <c r="AG971" s="477">
        <v>1.0958333333333334</v>
      </c>
      <c r="AH971" s="9">
        <f t="shared" si="923"/>
        <v>1.5972222222222276E-2</v>
      </c>
      <c r="AI971" s="154">
        <f t="shared" si="914"/>
        <v>0</v>
      </c>
      <c r="AJ971" s="154">
        <f t="shared" si="915"/>
        <v>23</v>
      </c>
      <c r="AK971" s="477">
        <v>1.0958333333333334</v>
      </c>
      <c r="AL971" s="477">
        <v>1.0958333333333334</v>
      </c>
      <c r="AM971" s="9">
        <f t="shared" si="906"/>
        <v>0</v>
      </c>
      <c r="AN971" s="568">
        <f t="shared" si="924"/>
        <v>0.24166666666666681</v>
      </c>
      <c r="AO971" s="10">
        <f t="shared" si="907"/>
        <v>5</v>
      </c>
      <c r="AP971" s="10">
        <f t="shared" si="908"/>
        <v>48</v>
      </c>
      <c r="AQ971" s="565">
        <f t="shared" si="842"/>
        <v>3.1249999999999847E-2</v>
      </c>
      <c r="AR971" s="10">
        <f t="shared" si="918"/>
        <v>0</v>
      </c>
      <c r="AS971" s="10">
        <f t="shared" si="919"/>
        <v>45</v>
      </c>
      <c r="AT971" s="561">
        <v>0</v>
      </c>
      <c r="AU971" s="561">
        <v>0</v>
      </c>
      <c r="AV971" s="561">
        <v>0</v>
      </c>
      <c r="AW971" s="546">
        <f t="shared" si="878"/>
        <v>0</v>
      </c>
      <c r="AX971" s="546">
        <f t="shared" si="877"/>
        <v>0</v>
      </c>
      <c r="AY971" s="561">
        <v>0</v>
      </c>
      <c r="AZ971" s="546">
        <f t="shared" si="885"/>
        <v>0</v>
      </c>
      <c r="BA971" s="546">
        <f t="shared" si="886"/>
        <v>0</v>
      </c>
      <c r="BB971" s="561">
        <v>0</v>
      </c>
      <c r="BC971" s="546">
        <f>HOUR(BB971)</f>
        <v>0</v>
      </c>
      <c r="BD971" s="546">
        <f>MINUTE(BB971)</f>
        <v>0</v>
      </c>
      <c r="BE971" s="561">
        <v>7.1527777777777787E-2</v>
      </c>
      <c r="BF971" s="546">
        <f t="shared" si="889"/>
        <v>1</v>
      </c>
      <c r="BG971" s="546">
        <f t="shared" si="890"/>
        <v>43</v>
      </c>
      <c r="BH971" s="561">
        <v>0</v>
      </c>
      <c r="BI971" s="637">
        <f t="shared" si="891"/>
        <v>0</v>
      </c>
      <c r="BJ971" s="637">
        <f t="shared" si="892"/>
        <v>0</v>
      </c>
      <c r="BK971" s="642">
        <f t="shared" si="917"/>
        <v>58.623111111111108</v>
      </c>
    </row>
    <row r="972" spans="1:63" x14ac:dyDescent="0.25">
      <c r="A972" s="620">
        <v>40964</v>
      </c>
      <c r="B972" s="621">
        <f t="shared" si="910"/>
        <v>2</v>
      </c>
      <c r="C972" s="622">
        <v>43</v>
      </c>
      <c r="D972" s="623" t="s">
        <v>348</v>
      </c>
      <c r="E972" s="623" t="s">
        <v>236</v>
      </c>
      <c r="F972" s="537">
        <v>3810.29</v>
      </c>
      <c r="G972" s="622">
        <v>59</v>
      </c>
      <c r="H972" s="622">
        <v>0</v>
      </c>
      <c r="I972" s="561">
        <v>2.0833333333333332E-2</v>
      </c>
      <c r="J972" s="561">
        <v>2.0833333333333332E-2</v>
      </c>
      <c r="K972" s="477">
        <v>3.125E-2</v>
      </c>
      <c r="L972" s="565">
        <f t="shared" si="920"/>
        <v>1.0416666666666668E-2</v>
      </c>
      <c r="M972" s="477">
        <v>3.125E-2</v>
      </c>
      <c r="N972" s="565">
        <f t="shared" si="921"/>
        <v>0</v>
      </c>
      <c r="O972" s="477">
        <v>4.9999999999999996E-2</v>
      </c>
      <c r="P972" s="565">
        <f t="shared" si="922"/>
        <v>1.8749999999999996E-2</v>
      </c>
      <c r="Q972" s="477">
        <v>5.9027777777777783E-2</v>
      </c>
      <c r="R972" s="477">
        <v>0.1076388888888889</v>
      </c>
      <c r="S972" s="9">
        <f t="shared" si="911"/>
        <v>4.8611111111111112E-2</v>
      </c>
      <c r="T972" s="477">
        <v>5.9027777777777783E-2</v>
      </c>
      <c r="U972" s="477">
        <v>0.1076388888888889</v>
      </c>
      <c r="V972" s="9">
        <f t="shared" ref="V972:V993" si="925">U972-T972</f>
        <v>4.8611111111111112E-2</v>
      </c>
      <c r="W972" s="477">
        <v>0.11458333333333333</v>
      </c>
      <c r="X972" s="9">
        <f t="shared" si="909"/>
        <v>6.9444444444444337E-3</v>
      </c>
      <c r="Y972" s="477">
        <v>0.11458333333333333</v>
      </c>
      <c r="Z972" s="155">
        <f t="shared" si="850"/>
        <v>0</v>
      </c>
      <c r="AA972" s="477">
        <v>0.19513888888888889</v>
      </c>
      <c r="AB972" s="565">
        <f t="shared" si="916"/>
        <v>8.0555555555555561E-2</v>
      </c>
      <c r="AC972" s="477">
        <v>0.19513888888888889</v>
      </c>
      <c r="AD972" s="477">
        <v>0.19513888888888889</v>
      </c>
      <c r="AE972" s="9">
        <f t="shared" si="913"/>
        <v>0</v>
      </c>
      <c r="AF972" s="477">
        <v>0.20486111111111113</v>
      </c>
      <c r="AG972" s="477">
        <v>0.21736111111111112</v>
      </c>
      <c r="AH972" s="9">
        <f t="shared" si="923"/>
        <v>1.2499999999999983E-2</v>
      </c>
      <c r="AI972" s="154">
        <f t="shared" si="914"/>
        <v>0</v>
      </c>
      <c r="AJ972" s="154">
        <f t="shared" si="915"/>
        <v>18</v>
      </c>
      <c r="AK972" s="477">
        <v>0.21736111111111112</v>
      </c>
      <c r="AL972" s="477">
        <v>0.21736111111111112</v>
      </c>
      <c r="AM972" s="9">
        <f t="shared" si="906"/>
        <v>0</v>
      </c>
      <c r="AN972" s="568">
        <f t="shared" si="924"/>
        <v>0.19652777777777777</v>
      </c>
      <c r="AO972" s="10">
        <f t="shared" si="907"/>
        <v>4</v>
      </c>
      <c r="AP972" s="10">
        <f t="shared" si="908"/>
        <v>43</v>
      </c>
      <c r="AQ972" s="565">
        <f t="shared" si="842"/>
        <v>3.9583333333333338E-2</v>
      </c>
      <c r="AR972" s="10">
        <f t="shared" si="918"/>
        <v>0</v>
      </c>
      <c r="AS972" s="10">
        <f t="shared" si="919"/>
        <v>57</v>
      </c>
      <c r="AT972" s="561">
        <v>0</v>
      </c>
      <c r="AU972" s="561">
        <v>0</v>
      </c>
      <c r="AV972" s="561">
        <v>0</v>
      </c>
      <c r="AW972" s="546">
        <f t="shared" si="878"/>
        <v>0</v>
      </c>
      <c r="AX972" s="546">
        <f t="shared" si="877"/>
        <v>0</v>
      </c>
      <c r="AY972" s="561">
        <v>0</v>
      </c>
      <c r="AZ972" s="546">
        <f t="shared" si="885"/>
        <v>0</v>
      </c>
      <c r="BA972" s="546">
        <f t="shared" si="886"/>
        <v>0</v>
      </c>
      <c r="BB972" s="561">
        <v>0</v>
      </c>
      <c r="BC972" s="546">
        <f>HOUR(BB972)</f>
        <v>0</v>
      </c>
      <c r="BD972" s="546">
        <f>MINUTE(BB972)</f>
        <v>0</v>
      </c>
      <c r="BE972" s="561">
        <v>4.0972222222222222E-2</v>
      </c>
      <c r="BF972" s="546">
        <f t="shared" si="889"/>
        <v>0</v>
      </c>
      <c r="BG972" s="546">
        <f t="shared" si="890"/>
        <v>59</v>
      </c>
      <c r="BH972" s="561">
        <v>0</v>
      </c>
      <c r="BI972" s="637">
        <f t="shared" si="891"/>
        <v>0</v>
      </c>
      <c r="BJ972" s="637">
        <f t="shared" si="892"/>
        <v>0</v>
      </c>
      <c r="BK972" s="642">
        <f t="shared" si="917"/>
        <v>64.581186440677968</v>
      </c>
    </row>
    <row r="973" spans="1:63" x14ac:dyDescent="0.25">
      <c r="A973" s="620">
        <v>40965</v>
      </c>
      <c r="B973" s="621">
        <f t="shared" si="910"/>
        <v>2</v>
      </c>
      <c r="C973" s="622">
        <v>44</v>
      </c>
      <c r="D973" s="623" t="s">
        <v>33</v>
      </c>
      <c r="E973" s="623" t="s">
        <v>682</v>
      </c>
      <c r="F973" s="537">
        <v>3437.85</v>
      </c>
      <c r="G973" s="622">
        <v>55</v>
      </c>
      <c r="H973" s="622">
        <v>2</v>
      </c>
      <c r="I973" s="561">
        <v>0.125</v>
      </c>
      <c r="J973" s="561">
        <v>0.125</v>
      </c>
      <c r="K973" s="477">
        <v>0.13541666666666666</v>
      </c>
      <c r="L973" s="565">
        <f t="shared" si="920"/>
        <v>1.0416666666666657E-2</v>
      </c>
      <c r="M973" s="477">
        <v>0.13541666666666666</v>
      </c>
      <c r="N973" s="565">
        <f t="shared" si="921"/>
        <v>0</v>
      </c>
      <c r="O973" s="477">
        <v>0.15833333333333333</v>
      </c>
      <c r="P973" s="565">
        <f t="shared" si="922"/>
        <v>2.2916666666666669E-2</v>
      </c>
      <c r="Q973" s="477">
        <v>0.15972222222222224</v>
      </c>
      <c r="R973" s="477">
        <v>0.30208333333333331</v>
      </c>
      <c r="S973" s="9">
        <f t="shared" ref="S973:S1001" si="926">R973-Q973</f>
        <v>0.14236111111111108</v>
      </c>
      <c r="T973" s="477">
        <v>0.15972222222222224</v>
      </c>
      <c r="U973" s="477">
        <v>0.30208333333333331</v>
      </c>
      <c r="V973" s="9">
        <f t="shared" si="925"/>
        <v>0.14236111111111108</v>
      </c>
      <c r="W973" s="477">
        <v>0.30902777777777779</v>
      </c>
      <c r="X973" s="9">
        <f t="shared" si="909"/>
        <v>6.9444444444444753E-3</v>
      </c>
      <c r="Y973" s="477">
        <v>0.31041666666666667</v>
      </c>
      <c r="Z973" s="155">
        <f t="shared" si="850"/>
        <v>1.388888888888884E-3</v>
      </c>
      <c r="AA973" s="477">
        <v>0.44513888888888892</v>
      </c>
      <c r="AB973" s="565">
        <f t="shared" si="916"/>
        <v>0.13472222222222224</v>
      </c>
      <c r="AC973" s="477">
        <v>0.44513888888888892</v>
      </c>
      <c r="AD973" s="477">
        <v>0.44513888888888892</v>
      </c>
      <c r="AE973" s="9">
        <f t="shared" ref="AE973:AE1001" si="927">AD973-AC973</f>
        <v>0</v>
      </c>
      <c r="AF973" s="477">
        <v>0.4548611111111111</v>
      </c>
      <c r="AG973" s="477">
        <v>0.46666666666666662</v>
      </c>
      <c r="AH973" s="9">
        <f t="shared" si="923"/>
        <v>1.1805555555555514E-2</v>
      </c>
      <c r="AI973" s="154">
        <f t="shared" ref="AI973:AI1050" si="928">HOUR(AH973)</f>
        <v>0</v>
      </c>
      <c r="AJ973" s="154">
        <f t="shared" ref="AJ973:AJ1050" si="929">MINUTE(AH973)</f>
        <v>17</v>
      </c>
      <c r="AK973" s="477">
        <v>0.46666666666666662</v>
      </c>
      <c r="AL973" s="477">
        <v>0.46666666666666662</v>
      </c>
      <c r="AM973" s="9">
        <f t="shared" ref="AM973:AM1008" si="930">AL973-AK973</f>
        <v>0</v>
      </c>
      <c r="AN973" s="568">
        <f t="shared" si="924"/>
        <v>0.34166666666666662</v>
      </c>
      <c r="AO973" s="10">
        <f t="shared" ref="AO973:AO1001" si="931">HOUR(AN973)</f>
        <v>8</v>
      </c>
      <c r="AP973" s="10">
        <f t="shared" ref="AP973:AP1001" si="932">MINUTE(AN973)</f>
        <v>12</v>
      </c>
      <c r="AQ973" s="565">
        <f t="shared" si="842"/>
        <v>6.111111111111113E-2</v>
      </c>
      <c r="AR973" s="10">
        <f>HOUR(AQ973)</f>
        <v>1</v>
      </c>
      <c r="AS973" s="10">
        <f>MINUTE(AQ973)</f>
        <v>28</v>
      </c>
      <c r="AT973" s="561">
        <v>0</v>
      </c>
      <c r="AU973" s="561">
        <v>0</v>
      </c>
      <c r="AV973" s="561">
        <v>0</v>
      </c>
      <c r="AW973" s="546">
        <f t="shared" ref="AW973:AW993" si="933">HOUR(AV973)</f>
        <v>0</v>
      </c>
      <c r="AX973" s="546">
        <f t="shared" si="877"/>
        <v>0</v>
      </c>
      <c r="AY973" s="561">
        <v>0</v>
      </c>
      <c r="AZ973" s="546">
        <f t="shared" ref="AZ973:AZ993" si="934">HOUR(AY973)</f>
        <v>0</v>
      </c>
      <c r="BA973" s="546">
        <f t="shared" ref="BA973:BA993" si="935">MINUTE(AY973)</f>
        <v>0</v>
      </c>
      <c r="BB973" s="561">
        <v>0</v>
      </c>
      <c r="BC973" s="546">
        <f t="shared" ref="BC973:BC1036" si="936">HOUR(BB973)</f>
        <v>0</v>
      </c>
      <c r="BD973" s="546">
        <f t="shared" ref="BD973:BD1036" si="937">MINUTE(BB973)</f>
        <v>0</v>
      </c>
      <c r="BE973" s="561">
        <v>7.3611111111111113E-2</v>
      </c>
      <c r="BF973" s="546">
        <f t="shared" ref="BF973:BF1050" si="938">HOUR(BE973)</f>
        <v>1</v>
      </c>
      <c r="BG973" s="546">
        <f t="shared" ref="BG973:BG1050" si="939">MINUTE(BE973)</f>
        <v>46</v>
      </c>
      <c r="BH973" s="561">
        <v>0</v>
      </c>
      <c r="BI973" s="637">
        <f t="shared" ref="BI973:BI1036" si="940">HOUR(BH973)</f>
        <v>0</v>
      </c>
      <c r="BJ973" s="637">
        <f t="shared" ref="BJ973:BJ1036" si="941">MINUTE(BH973)</f>
        <v>0</v>
      </c>
      <c r="BK973" s="642">
        <f t="shared" si="917"/>
        <v>62.506363636363638</v>
      </c>
    </row>
    <row r="974" spans="1:63" ht="30" x14ac:dyDescent="0.25">
      <c r="A974" s="620">
        <v>40965</v>
      </c>
      <c r="B974" s="621">
        <f t="shared" si="910"/>
        <v>2</v>
      </c>
      <c r="C974" s="622">
        <v>45</v>
      </c>
      <c r="D974" s="623" t="s">
        <v>33</v>
      </c>
      <c r="E974" s="623" t="s">
        <v>647</v>
      </c>
      <c r="F974" s="537">
        <v>3644.28</v>
      </c>
      <c r="G974" s="622">
        <v>57</v>
      </c>
      <c r="H974" s="622">
        <v>1</v>
      </c>
      <c r="I974" s="561">
        <v>0.53125</v>
      </c>
      <c r="J974" s="561">
        <v>0.53125</v>
      </c>
      <c r="K974" s="477">
        <v>0.54166666666666663</v>
      </c>
      <c r="L974" s="565">
        <f t="shared" si="920"/>
        <v>1.041666666666663E-2</v>
      </c>
      <c r="M974" s="477">
        <v>0.54166666666666663</v>
      </c>
      <c r="N974" s="565">
        <f t="shared" si="921"/>
        <v>0</v>
      </c>
      <c r="O974" s="477">
        <v>0.55902777777777779</v>
      </c>
      <c r="P974" s="565">
        <f t="shared" si="922"/>
        <v>1.736111111111116E-2</v>
      </c>
      <c r="Q974" s="477">
        <v>0.56388888888888888</v>
      </c>
      <c r="R974" s="477">
        <v>0.59027777777777779</v>
      </c>
      <c r="S974" s="9">
        <f t="shared" si="926"/>
        <v>2.6388888888888906E-2</v>
      </c>
      <c r="T974" s="477">
        <v>0.56388888888888888</v>
      </c>
      <c r="U974" s="477">
        <v>0.59027777777777779</v>
      </c>
      <c r="V974" s="9">
        <f t="shared" si="925"/>
        <v>2.6388888888888906E-2</v>
      </c>
      <c r="W974" s="477">
        <v>0.59097222222222223</v>
      </c>
      <c r="X974" s="9">
        <f t="shared" si="909"/>
        <v>6.9444444444444198E-4</v>
      </c>
      <c r="Y974" s="477">
        <v>0.59166666666666667</v>
      </c>
      <c r="Z974" s="155">
        <f t="shared" si="850"/>
        <v>6.9444444444444198E-4</v>
      </c>
      <c r="AA974" s="477">
        <v>0.69444444444444453</v>
      </c>
      <c r="AB974" s="565">
        <f t="shared" si="916"/>
        <v>0.10277777777777786</v>
      </c>
      <c r="AC974" s="477">
        <v>0.69444444444444453</v>
      </c>
      <c r="AD974" s="477">
        <v>0.69444444444444453</v>
      </c>
      <c r="AE974" s="9">
        <f t="shared" si="927"/>
        <v>0</v>
      </c>
      <c r="AF974" s="477">
        <v>0.70138888888888884</v>
      </c>
      <c r="AG974" s="477">
        <v>0.71319444444444446</v>
      </c>
      <c r="AH974" s="9">
        <f t="shared" si="923"/>
        <v>1.1805555555555625E-2</v>
      </c>
      <c r="AI974" s="154">
        <f t="shared" si="928"/>
        <v>0</v>
      </c>
      <c r="AJ974" s="154">
        <f t="shared" si="929"/>
        <v>17</v>
      </c>
      <c r="AK974" s="477">
        <v>0.71319444444444446</v>
      </c>
      <c r="AL974" s="477">
        <v>0.71319444444444446</v>
      </c>
      <c r="AM974" s="9">
        <f t="shared" si="930"/>
        <v>0</v>
      </c>
      <c r="AN974" s="568">
        <f t="shared" si="924"/>
        <v>0.18194444444444446</v>
      </c>
      <c r="AO974" s="10">
        <f t="shared" si="931"/>
        <v>4</v>
      </c>
      <c r="AP974" s="10">
        <f t="shared" si="932"/>
        <v>22</v>
      </c>
      <c r="AQ974" s="565">
        <f t="shared" si="842"/>
        <v>7.0138888888888973E-2</v>
      </c>
      <c r="AR974" s="10">
        <f>HOUR(AQ974)</f>
        <v>1</v>
      </c>
      <c r="AS974" s="10">
        <f>MINUTE(AQ974)</f>
        <v>41</v>
      </c>
      <c r="AT974" s="561">
        <v>0</v>
      </c>
      <c r="AU974" s="561">
        <v>0</v>
      </c>
      <c r="AV974" s="561">
        <v>0</v>
      </c>
      <c r="AW974" s="546">
        <f t="shared" si="933"/>
        <v>0</v>
      </c>
      <c r="AX974" s="546">
        <f t="shared" si="877"/>
        <v>0</v>
      </c>
      <c r="AY974" s="561">
        <v>0</v>
      </c>
      <c r="AZ974" s="546">
        <f t="shared" si="934"/>
        <v>0</v>
      </c>
      <c r="BA974" s="546">
        <f t="shared" si="935"/>
        <v>0</v>
      </c>
      <c r="BB974" s="561">
        <v>0</v>
      </c>
      <c r="BC974" s="546">
        <f t="shared" si="936"/>
        <v>0</v>
      </c>
      <c r="BD974" s="546">
        <f t="shared" si="937"/>
        <v>0</v>
      </c>
      <c r="BE974" s="561">
        <v>3.2638888888888891E-2</v>
      </c>
      <c r="BF974" s="546">
        <f t="shared" si="938"/>
        <v>0</v>
      </c>
      <c r="BG974" s="546">
        <f t="shared" si="939"/>
        <v>47</v>
      </c>
      <c r="BH974" s="561">
        <v>0</v>
      </c>
      <c r="BI974" s="637">
        <f t="shared" si="940"/>
        <v>0</v>
      </c>
      <c r="BJ974" s="637">
        <f t="shared" si="941"/>
        <v>0</v>
      </c>
      <c r="BK974" s="642">
        <f t="shared" si="917"/>
        <v>63.934736842105266</v>
      </c>
    </row>
    <row r="975" spans="1:63" x14ac:dyDescent="0.25">
      <c r="A975" s="620">
        <v>40965</v>
      </c>
      <c r="B975" s="621">
        <f t="shared" si="910"/>
        <v>2</v>
      </c>
      <c r="C975" s="622">
        <v>2</v>
      </c>
      <c r="D975" s="623" t="s">
        <v>327</v>
      </c>
      <c r="E975" s="623" t="s">
        <v>683</v>
      </c>
      <c r="F975" s="537">
        <v>3503.51</v>
      </c>
      <c r="G975" s="622">
        <v>58</v>
      </c>
      <c r="H975" s="622">
        <v>1</v>
      </c>
      <c r="I975" s="561">
        <v>0.75</v>
      </c>
      <c r="J975" s="561">
        <v>0.75</v>
      </c>
      <c r="K975" s="477">
        <v>0.76388888888888884</v>
      </c>
      <c r="L975" s="565">
        <f t="shared" si="920"/>
        <v>1.388888888888884E-2</v>
      </c>
      <c r="M975" s="477">
        <v>0.76388888888888884</v>
      </c>
      <c r="N975" s="565">
        <f t="shared" si="921"/>
        <v>0</v>
      </c>
      <c r="O975" s="477">
        <v>0.78819444444444453</v>
      </c>
      <c r="P975" s="565">
        <f t="shared" si="922"/>
        <v>2.4305555555555691E-2</v>
      </c>
      <c r="Q975" s="477">
        <v>0.79166666666666663</v>
      </c>
      <c r="R975" s="477">
        <v>0.84027777777777779</v>
      </c>
      <c r="S975" s="9">
        <f t="shared" si="926"/>
        <v>4.861111111111116E-2</v>
      </c>
      <c r="T975" s="477">
        <v>0.79166666666666663</v>
      </c>
      <c r="U975" s="477">
        <v>0.84027777777777779</v>
      </c>
      <c r="V975" s="9">
        <f t="shared" si="925"/>
        <v>4.861111111111116E-2</v>
      </c>
      <c r="W975" s="477">
        <v>0.85277777777777775</v>
      </c>
      <c r="X975" s="9">
        <f t="shared" si="909"/>
        <v>1.2499999999999956E-2</v>
      </c>
      <c r="Y975" s="477">
        <v>0.85277777777777775</v>
      </c>
      <c r="Z975" s="155">
        <f t="shared" si="850"/>
        <v>0</v>
      </c>
      <c r="AA975" s="477">
        <v>1.0215277777777778</v>
      </c>
      <c r="AB975" s="565">
        <f t="shared" si="916"/>
        <v>0.16875000000000007</v>
      </c>
      <c r="AC975" s="477">
        <v>1.0215277777777778</v>
      </c>
      <c r="AD975" s="477">
        <v>1.0215277777777778</v>
      </c>
      <c r="AE975" s="9">
        <f t="shared" si="927"/>
        <v>0</v>
      </c>
      <c r="AF975" s="477">
        <v>1.03125</v>
      </c>
      <c r="AG975" s="477">
        <v>1.0430555555555556</v>
      </c>
      <c r="AH975" s="9">
        <f t="shared" si="923"/>
        <v>1.1805555555555625E-2</v>
      </c>
      <c r="AI975" s="154">
        <f t="shared" si="928"/>
        <v>0</v>
      </c>
      <c r="AJ975" s="154">
        <f t="shared" si="929"/>
        <v>17</v>
      </c>
      <c r="AK975" s="477">
        <v>1.0430555555555556</v>
      </c>
      <c r="AL975" s="477">
        <v>1.0430555555555556</v>
      </c>
      <c r="AM975" s="9">
        <f t="shared" si="930"/>
        <v>0</v>
      </c>
      <c r="AN975" s="568">
        <f t="shared" si="924"/>
        <v>0.29305555555555562</v>
      </c>
      <c r="AO975" s="10">
        <f t="shared" si="931"/>
        <v>7</v>
      </c>
      <c r="AP975" s="10">
        <f t="shared" si="932"/>
        <v>2</v>
      </c>
      <c r="AQ975" s="565">
        <f t="shared" ref="AQ975:AQ1038" si="942">AB975-(AT975+AU975+AV975+AY975+BB975+BE975+BH975)</f>
        <v>6.5972222222222293E-2</v>
      </c>
      <c r="AR975" s="10">
        <f>HOUR(AQ975)</f>
        <v>1</v>
      </c>
      <c r="AS975" s="10">
        <f>MINUTE(AQ975)</f>
        <v>35</v>
      </c>
      <c r="AT975" s="561">
        <v>0</v>
      </c>
      <c r="AU975" s="561">
        <v>4.0972222222222222E-2</v>
      </c>
      <c r="AV975" s="561">
        <v>7.6388888888888886E-3</v>
      </c>
      <c r="AW975" s="546">
        <f t="shared" si="933"/>
        <v>0</v>
      </c>
      <c r="AX975" s="546">
        <f t="shared" si="877"/>
        <v>11</v>
      </c>
      <c r="AY975" s="561">
        <v>0</v>
      </c>
      <c r="AZ975" s="546">
        <f t="shared" si="934"/>
        <v>0</v>
      </c>
      <c r="BA975" s="546">
        <f t="shared" si="935"/>
        <v>0</v>
      </c>
      <c r="BB975" s="561">
        <v>0</v>
      </c>
      <c r="BC975" s="546">
        <f t="shared" si="936"/>
        <v>0</v>
      </c>
      <c r="BD975" s="546">
        <f t="shared" si="937"/>
        <v>0</v>
      </c>
      <c r="BE975" s="561">
        <v>5.4166666666666669E-2</v>
      </c>
      <c r="BF975" s="546">
        <f t="shared" si="938"/>
        <v>1</v>
      </c>
      <c r="BG975" s="546">
        <f t="shared" si="939"/>
        <v>18</v>
      </c>
      <c r="BH975" s="561">
        <v>0</v>
      </c>
      <c r="BI975" s="637">
        <f t="shared" si="940"/>
        <v>0</v>
      </c>
      <c r="BJ975" s="637">
        <f t="shared" si="941"/>
        <v>0</v>
      </c>
      <c r="BK975" s="642">
        <f t="shared" si="917"/>
        <v>60.405344827586212</v>
      </c>
    </row>
    <row r="976" spans="1:63" x14ac:dyDescent="0.25">
      <c r="A976" s="620">
        <v>40965</v>
      </c>
      <c r="B976" s="621">
        <f t="shared" si="910"/>
        <v>2</v>
      </c>
      <c r="C976" s="622">
        <v>6</v>
      </c>
      <c r="D976" s="623" t="s">
        <v>277</v>
      </c>
      <c r="E976" s="623" t="s">
        <v>639</v>
      </c>
      <c r="F976" s="537">
        <v>2675.64</v>
      </c>
      <c r="G976" s="622">
        <v>45</v>
      </c>
      <c r="H976" s="622">
        <v>0</v>
      </c>
      <c r="I976" s="561">
        <v>0.83333333333333337</v>
      </c>
      <c r="J976" s="561">
        <v>0.83333333333333337</v>
      </c>
      <c r="K976" s="477">
        <v>0.87847222222222221</v>
      </c>
      <c r="L976" s="565">
        <f t="shared" si="920"/>
        <v>4.513888888888884E-2</v>
      </c>
      <c r="M976" s="477">
        <v>0.87847222222222221</v>
      </c>
      <c r="N976" s="565">
        <f t="shared" si="921"/>
        <v>0</v>
      </c>
      <c r="O976" s="477">
        <v>1.0104166666666667</v>
      </c>
      <c r="P976" s="565">
        <f t="shared" si="922"/>
        <v>0.13194444444444453</v>
      </c>
      <c r="Q976" s="477">
        <v>1.0138888888888888</v>
      </c>
      <c r="R976" s="477">
        <v>1.0590277777777779</v>
      </c>
      <c r="S976" s="9">
        <f t="shared" si="926"/>
        <v>4.5138888888889062E-2</v>
      </c>
      <c r="T976" s="477">
        <v>1.0138888888888888</v>
      </c>
      <c r="U976" s="477">
        <v>1.0590277777777779</v>
      </c>
      <c r="V976" s="9">
        <f t="shared" si="925"/>
        <v>4.5138888888889062E-2</v>
      </c>
      <c r="W976" s="477">
        <v>1.0680555555555555</v>
      </c>
      <c r="X976" s="9">
        <f t="shared" si="909"/>
        <v>9.0277777777776347E-3</v>
      </c>
      <c r="Y976" s="477">
        <v>1.0687499999999999</v>
      </c>
      <c r="Z976" s="155">
        <f t="shared" si="850"/>
        <v>6.9444444444433095E-4</v>
      </c>
      <c r="AA976" s="477">
        <v>1.1159722222222224</v>
      </c>
      <c r="AB976" s="565">
        <f t="shared" si="916"/>
        <v>4.7222222222222499E-2</v>
      </c>
      <c r="AC976" s="477">
        <v>1.1159722222222224</v>
      </c>
      <c r="AD976" s="477">
        <v>1.1159722222222224</v>
      </c>
      <c r="AE976" s="9">
        <f t="shared" si="927"/>
        <v>0</v>
      </c>
      <c r="AF976" s="477">
        <v>1.1215277777777779</v>
      </c>
      <c r="AG976" s="477">
        <v>1.1319444444444444</v>
      </c>
      <c r="AH976" s="9">
        <f t="shared" si="923"/>
        <v>1.0416666666666519E-2</v>
      </c>
      <c r="AI976" s="154">
        <f t="shared" si="928"/>
        <v>0</v>
      </c>
      <c r="AJ976" s="154">
        <f t="shared" si="929"/>
        <v>15</v>
      </c>
      <c r="AK976" s="477">
        <v>1.1319444444444444</v>
      </c>
      <c r="AL976" s="477">
        <v>1.1319444444444444</v>
      </c>
      <c r="AM976" s="9">
        <f t="shared" si="930"/>
        <v>0</v>
      </c>
      <c r="AN976" s="568">
        <f t="shared" si="924"/>
        <v>0.29861111111111105</v>
      </c>
      <c r="AO976" s="10">
        <f t="shared" si="931"/>
        <v>7</v>
      </c>
      <c r="AP976" s="10">
        <f t="shared" si="932"/>
        <v>10</v>
      </c>
      <c r="AQ976" s="565">
        <f t="shared" si="942"/>
        <v>3.333333333333361E-2</v>
      </c>
      <c r="AR976" s="10">
        <f>HOUR(AQ976)</f>
        <v>0</v>
      </c>
      <c r="AS976" s="10">
        <f>MINUTE(AQ976)</f>
        <v>48</v>
      </c>
      <c r="AT976" s="561">
        <v>0</v>
      </c>
      <c r="AU976" s="561">
        <v>0</v>
      </c>
      <c r="AV976" s="561">
        <v>0</v>
      </c>
      <c r="AW976" s="546">
        <f t="shared" si="933"/>
        <v>0</v>
      </c>
      <c r="AX976" s="546">
        <f t="shared" si="877"/>
        <v>0</v>
      </c>
      <c r="AY976" s="561">
        <v>0</v>
      </c>
      <c r="AZ976" s="546">
        <f t="shared" si="934"/>
        <v>0</v>
      </c>
      <c r="BA976" s="546">
        <f t="shared" si="935"/>
        <v>0</v>
      </c>
      <c r="BB976" s="561">
        <v>0</v>
      </c>
      <c r="BC976" s="546">
        <f t="shared" si="936"/>
        <v>0</v>
      </c>
      <c r="BD976" s="546">
        <f t="shared" si="937"/>
        <v>0</v>
      </c>
      <c r="BE976" s="561">
        <v>1.3888888888888888E-2</v>
      </c>
      <c r="BF976" s="546">
        <f t="shared" si="938"/>
        <v>0</v>
      </c>
      <c r="BG976" s="546">
        <f t="shared" si="939"/>
        <v>20</v>
      </c>
      <c r="BH976" s="561">
        <v>0</v>
      </c>
      <c r="BI976" s="637">
        <f t="shared" si="940"/>
        <v>0</v>
      </c>
      <c r="BJ976" s="637">
        <f t="shared" si="941"/>
        <v>0</v>
      </c>
      <c r="BK976" s="642">
        <f t="shared" si="917"/>
        <v>59.458666666666666</v>
      </c>
    </row>
    <row r="977" spans="1:63" x14ac:dyDescent="0.25">
      <c r="A977" s="620">
        <v>40965</v>
      </c>
      <c r="B977" s="621">
        <f t="shared" si="910"/>
        <v>2</v>
      </c>
      <c r="C977" s="622">
        <v>2</v>
      </c>
      <c r="D977" s="623" t="s">
        <v>524</v>
      </c>
      <c r="E977" s="623" t="s">
        <v>276</v>
      </c>
      <c r="F977" s="537">
        <v>3441.07</v>
      </c>
      <c r="G977" s="622">
        <v>59</v>
      </c>
      <c r="H977" s="622">
        <v>0</v>
      </c>
      <c r="I977" s="561">
        <v>0.70833333333333337</v>
      </c>
      <c r="J977" s="561">
        <v>0.70833333333333337</v>
      </c>
      <c r="K977" s="477">
        <v>0.71875</v>
      </c>
      <c r="L977" s="565">
        <f t="shared" si="920"/>
        <v>1.041666666666663E-2</v>
      </c>
      <c r="M977" s="477">
        <v>0.71875</v>
      </c>
      <c r="N977" s="565">
        <f t="shared" si="921"/>
        <v>0</v>
      </c>
      <c r="O977" s="477">
        <v>0.74305555555555547</v>
      </c>
      <c r="P977" s="565">
        <f t="shared" si="922"/>
        <v>2.4305555555555469E-2</v>
      </c>
      <c r="Q977" s="477">
        <v>0.74305555555555547</v>
      </c>
      <c r="R977" s="477">
        <v>0.76736111111111116</v>
      </c>
      <c r="S977" s="9">
        <f t="shared" si="926"/>
        <v>2.4305555555555691E-2</v>
      </c>
      <c r="T977" s="477">
        <v>0.74305555555555547</v>
      </c>
      <c r="U977" s="477">
        <v>0.76736111111111116</v>
      </c>
      <c r="V977" s="9">
        <f t="shared" si="925"/>
        <v>2.4305555555555691E-2</v>
      </c>
      <c r="W977" s="477">
        <v>0.75</v>
      </c>
      <c r="X977" s="9">
        <f t="shared" si="909"/>
        <v>-1.736111111111116E-2</v>
      </c>
      <c r="Y977" s="477">
        <v>0.75</v>
      </c>
      <c r="Z977" s="155">
        <f t="shared" si="850"/>
        <v>0</v>
      </c>
      <c r="AA977" s="477">
        <v>1.1145833333333333</v>
      </c>
      <c r="AB977" s="565">
        <f t="shared" si="916"/>
        <v>0.36458333333333326</v>
      </c>
      <c r="AC977" s="477">
        <v>1.1145833333333333</v>
      </c>
      <c r="AD977" s="477">
        <v>1.1145833333333333</v>
      </c>
      <c r="AE977" s="9">
        <f t="shared" si="927"/>
        <v>0</v>
      </c>
      <c r="AF977" s="477">
        <v>1.1215277777777779</v>
      </c>
      <c r="AG977" s="477">
        <v>1.1354166666666667</v>
      </c>
      <c r="AH977" s="9">
        <f t="shared" si="923"/>
        <v>1.388888888888884E-2</v>
      </c>
      <c r="AI977" s="154">
        <f t="shared" si="928"/>
        <v>0</v>
      </c>
      <c r="AJ977" s="154">
        <f t="shared" si="929"/>
        <v>20</v>
      </c>
      <c r="AK977" s="477">
        <v>1.1354166666666667</v>
      </c>
      <c r="AL977" s="477">
        <v>1.1354166666666667</v>
      </c>
      <c r="AM977" s="9">
        <f t="shared" si="930"/>
        <v>0</v>
      </c>
      <c r="AN977" s="568">
        <f t="shared" si="924"/>
        <v>0.42708333333333337</v>
      </c>
      <c r="AO977" s="10">
        <f t="shared" si="931"/>
        <v>10</v>
      </c>
      <c r="AP977" s="10">
        <f t="shared" si="932"/>
        <v>15</v>
      </c>
      <c r="AQ977" s="565">
        <f t="shared" si="942"/>
        <v>0</v>
      </c>
      <c r="AR977" s="10">
        <f>HOUR(AQ977)</f>
        <v>0</v>
      </c>
      <c r="AS977" s="10">
        <f>MINUTE(AQ977)</f>
        <v>0</v>
      </c>
      <c r="AT977" s="561">
        <v>0</v>
      </c>
      <c r="AU977" s="561">
        <v>0</v>
      </c>
      <c r="AV977" s="561">
        <v>0</v>
      </c>
      <c r="AW977" s="546">
        <f t="shared" si="933"/>
        <v>0</v>
      </c>
      <c r="AX977" s="546">
        <f t="shared" si="877"/>
        <v>0</v>
      </c>
      <c r="AY977" s="561">
        <v>0.36458333333333331</v>
      </c>
      <c r="AZ977" s="546">
        <f t="shared" si="934"/>
        <v>8</v>
      </c>
      <c r="BA977" s="546">
        <f t="shared" si="935"/>
        <v>45</v>
      </c>
      <c r="BB977" s="561">
        <v>0</v>
      </c>
      <c r="BC977" s="546">
        <f t="shared" si="936"/>
        <v>0</v>
      </c>
      <c r="BD977" s="546">
        <f t="shared" si="937"/>
        <v>0</v>
      </c>
      <c r="BE977" s="561">
        <v>0</v>
      </c>
      <c r="BF977" s="546">
        <f t="shared" si="938"/>
        <v>0</v>
      </c>
      <c r="BG977" s="546">
        <f t="shared" si="939"/>
        <v>0</v>
      </c>
      <c r="BH977" s="561">
        <v>0</v>
      </c>
      <c r="BI977" s="637">
        <f t="shared" si="940"/>
        <v>0</v>
      </c>
      <c r="BJ977" s="637">
        <f t="shared" si="941"/>
        <v>0</v>
      </c>
      <c r="BK977" s="642">
        <f t="shared" si="917"/>
        <v>58.323220338983056</v>
      </c>
    </row>
    <row r="978" spans="1:63" x14ac:dyDescent="0.25">
      <c r="A978" s="620">
        <v>40966</v>
      </c>
      <c r="B978" s="621">
        <f t="shared" si="910"/>
        <v>2</v>
      </c>
      <c r="C978" s="622">
        <v>46</v>
      </c>
      <c r="D978" s="623" t="s">
        <v>33</v>
      </c>
      <c r="E978" s="623" t="s">
        <v>374</v>
      </c>
      <c r="F978" s="537">
        <v>3830.96</v>
      </c>
      <c r="G978" s="622">
        <v>59</v>
      </c>
      <c r="H978" s="622">
        <v>0</v>
      </c>
      <c r="I978" s="561">
        <v>0.10069444444444443</v>
      </c>
      <c r="J978" s="561">
        <v>0.10069444444444443</v>
      </c>
      <c r="K978" s="477">
        <v>0.1111111111111111</v>
      </c>
      <c r="L978" s="565">
        <f t="shared" si="920"/>
        <v>1.0416666666666671E-2</v>
      </c>
      <c r="M978" s="477">
        <v>0.1111111111111111</v>
      </c>
      <c r="N978" s="565">
        <f t="shared" si="921"/>
        <v>0</v>
      </c>
      <c r="O978" s="477">
        <v>0.15625</v>
      </c>
      <c r="P978" s="565">
        <f t="shared" si="922"/>
        <v>4.5138888888888895E-2</v>
      </c>
      <c r="Q978" s="477">
        <v>0.15972222222222224</v>
      </c>
      <c r="R978" s="477">
        <v>0.29166666666666669</v>
      </c>
      <c r="S978" s="9">
        <f t="shared" si="926"/>
        <v>0.13194444444444445</v>
      </c>
      <c r="T978" s="477">
        <v>0.15972222222222224</v>
      </c>
      <c r="U978" s="477">
        <v>0.29166666666666669</v>
      </c>
      <c r="V978" s="9">
        <f t="shared" si="925"/>
        <v>0.13194444444444445</v>
      </c>
      <c r="W978" s="477">
        <v>0.23263888888888887</v>
      </c>
      <c r="X978" s="9">
        <f t="shared" si="909"/>
        <v>-5.9027777777777818E-2</v>
      </c>
      <c r="Y978" s="477">
        <v>0.23263888888888887</v>
      </c>
      <c r="Z978" s="155">
        <f t="shared" si="850"/>
        <v>0</v>
      </c>
      <c r="AA978" s="477">
        <v>0.34375</v>
      </c>
      <c r="AB978" s="565">
        <f t="shared" si="916"/>
        <v>0.11111111111111113</v>
      </c>
      <c r="AC978" s="477">
        <v>0.34375</v>
      </c>
      <c r="AD978" s="477">
        <v>0.34375</v>
      </c>
      <c r="AE978" s="9">
        <f t="shared" si="927"/>
        <v>0</v>
      </c>
      <c r="AF978" s="477">
        <v>0.34722222222222227</v>
      </c>
      <c r="AG978" s="477">
        <v>0.35069444444444442</v>
      </c>
      <c r="AH978" s="9">
        <f t="shared" si="923"/>
        <v>3.4722222222221544E-3</v>
      </c>
      <c r="AI978" s="154">
        <f t="shared" si="928"/>
        <v>0</v>
      </c>
      <c r="AJ978" s="154">
        <f t="shared" si="929"/>
        <v>5</v>
      </c>
      <c r="AK978" s="477">
        <v>0.35069444444444442</v>
      </c>
      <c r="AL978" s="477">
        <v>0.35069444444444442</v>
      </c>
      <c r="AM978" s="9">
        <f t="shared" si="930"/>
        <v>0</v>
      </c>
      <c r="AN978" s="568">
        <f t="shared" si="924"/>
        <v>0.25</v>
      </c>
      <c r="AO978" s="10">
        <f t="shared" si="931"/>
        <v>6</v>
      </c>
      <c r="AP978" s="10">
        <f t="shared" si="932"/>
        <v>0</v>
      </c>
      <c r="AQ978" s="565">
        <f t="shared" si="942"/>
        <v>0.11111111111111113</v>
      </c>
      <c r="AR978" s="10">
        <f t="shared" si="918"/>
        <v>2</v>
      </c>
      <c r="AS978" s="10">
        <f t="shared" si="919"/>
        <v>40</v>
      </c>
      <c r="AT978" s="561">
        <v>0</v>
      </c>
      <c r="AU978" s="561"/>
      <c r="AV978" s="561"/>
      <c r="AW978" s="546">
        <f t="shared" si="933"/>
        <v>0</v>
      </c>
      <c r="AX978" s="546">
        <f t="shared" si="877"/>
        <v>0</v>
      </c>
      <c r="AY978" s="561"/>
      <c r="AZ978" s="546">
        <f t="shared" si="934"/>
        <v>0</v>
      </c>
      <c r="BA978" s="546">
        <f t="shared" si="935"/>
        <v>0</v>
      </c>
      <c r="BB978" s="561"/>
      <c r="BC978" s="546">
        <f t="shared" si="936"/>
        <v>0</v>
      </c>
      <c r="BD978" s="546">
        <f t="shared" si="937"/>
        <v>0</v>
      </c>
      <c r="BE978" s="561"/>
      <c r="BF978" s="546">
        <f t="shared" si="938"/>
        <v>0</v>
      </c>
      <c r="BG978" s="546">
        <f t="shared" si="939"/>
        <v>0</v>
      </c>
      <c r="BH978" s="561">
        <v>0</v>
      </c>
      <c r="BI978" s="637">
        <f t="shared" si="940"/>
        <v>0</v>
      </c>
      <c r="BJ978" s="637">
        <f t="shared" si="941"/>
        <v>0</v>
      </c>
      <c r="BK978" s="642">
        <f t="shared" si="917"/>
        <v>64.931525423728814</v>
      </c>
    </row>
    <row r="979" spans="1:63" x14ac:dyDescent="0.25">
      <c r="A979" s="620">
        <v>40966</v>
      </c>
      <c r="B979" s="621">
        <f t="shared" si="910"/>
        <v>2</v>
      </c>
      <c r="C979" s="622">
        <v>1</v>
      </c>
      <c r="D979" s="623" t="s">
        <v>454</v>
      </c>
      <c r="E979" s="623" t="s">
        <v>276</v>
      </c>
      <c r="F979" s="537">
        <v>3749.31</v>
      </c>
      <c r="G979" s="622">
        <v>59</v>
      </c>
      <c r="H979" s="622">
        <v>0</v>
      </c>
      <c r="I979" s="561">
        <v>0.48958333333333331</v>
      </c>
      <c r="J979" s="561">
        <v>0.48958333333333331</v>
      </c>
      <c r="K979" s="477">
        <v>0.49652777777777773</v>
      </c>
      <c r="L979" s="565">
        <f t="shared" si="920"/>
        <v>6.9444444444444198E-3</v>
      </c>
      <c r="M979" s="477">
        <v>0.49652777777777773</v>
      </c>
      <c r="N979" s="565">
        <f t="shared" si="921"/>
        <v>0</v>
      </c>
      <c r="O979" s="477">
        <v>0.52777777777777779</v>
      </c>
      <c r="P979" s="565">
        <f t="shared" si="922"/>
        <v>3.1250000000000056E-2</v>
      </c>
      <c r="Q979" s="477">
        <v>0.52777777777777779</v>
      </c>
      <c r="R979" s="477">
        <v>0.55902777777777779</v>
      </c>
      <c r="S979" s="9">
        <f t="shared" si="926"/>
        <v>3.125E-2</v>
      </c>
      <c r="T979" s="477">
        <v>0.52777777777777779</v>
      </c>
      <c r="U979" s="477">
        <v>0.55902777777777779</v>
      </c>
      <c r="V979" s="9">
        <f t="shared" si="925"/>
        <v>3.125E-2</v>
      </c>
      <c r="W979" s="477">
        <v>0.56041666666666667</v>
      </c>
      <c r="X979" s="9">
        <f t="shared" si="909"/>
        <v>1.388888888888884E-3</v>
      </c>
      <c r="Y979" s="477">
        <v>0.56180555555555556</v>
      </c>
      <c r="Z979" s="155">
        <f t="shared" si="850"/>
        <v>1.388888888888884E-3</v>
      </c>
      <c r="AA979" s="477">
        <v>0.62569444444444444</v>
      </c>
      <c r="AB979" s="565">
        <f t="shared" si="916"/>
        <v>6.3888888888888884E-2</v>
      </c>
      <c r="AC979" s="477">
        <v>0.62569444444444444</v>
      </c>
      <c r="AD979" s="477">
        <v>0.62569444444444444</v>
      </c>
      <c r="AE979" s="9">
        <f t="shared" si="927"/>
        <v>0</v>
      </c>
      <c r="AF979" s="477">
        <v>0.63055555555555554</v>
      </c>
      <c r="AG979" s="477">
        <v>0.63541666666666663</v>
      </c>
      <c r="AH979" s="9">
        <f t="shared" si="923"/>
        <v>4.8611111111110938E-3</v>
      </c>
      <c r="AI979" s="154">
        <f t="shared" si="928"/>
        <v>0</v>
      </c>
      <c r="AJ979" s="154">
        <f t="shared" si="929"/>
        <v>7</v>
      </c>
      <c r="AK979" s="477">
        <v>0.63541666666666663</v>
      </c>
      <c r="AL979" s="477">
        <v>0.63541666666666663</v>
      </c>
      <c r="AM979" s="9">
        <f t="shared" si="930"/>
        <v>0</v>
      </c>
      <c r="AN979" s="568">
        <f t="shared" si="924"/>
        <v>0.14583333333333331</v>
      </c>
      <c r="AO979" s="10">
        <f t="shared" si="931"/>
        <v>3</v>
      </c>
      <c r="AP979" s="10">
        <f t="shared" si="932"/>
        <v>30</v>
      </c>
      <c r="AQ979" s="565">
        <f t="shared" si="942"/>
        <v>6.3888888888888884E-2</v>
      </c>
      <c r="AR979" s="10">
        <f t="shared" si="918"/>
        <v>1</v>
      </c>
      <c r="AS979" s="10">
        <f t="shared" si="919"/>
        <v>32</v>
      </c>
      <c r="AT979" s="561">
        <v>0</v>
      </c>
      <c r="AU979" s="561"/>
      <c r="AV979" s="561"/>
      <c r="AW979" s="546">
        <f t="shared" si="933"/>
        <v>0</v>
      </c>
      <c r="AX979" s="546">
        <f t="shared" si="877"/>
        <v>0</v>
      </c>
      <c r="AY979" s="561"/>
      <c r="AZ979" s="546">
        <f t="shared" si="934"/>
        <v>0</v>
      </c>
      <c r="BA979" s="546">
        <f t="shared" si="935"/>
        <v>0</v>
      </c>
      <c r="BB979" s="561"/>
      <c r="BC979" s="546">
        <f t="shared" si="936"/>
        <v>0</v>
      </c>
      <c r="BD979" s="546">
        <f t="shared" si="937"/>
        <v>0</v>
      </c>
      <c r="BE979" s="561"/>
      <c r="BF979" s="546">
        <f t="shared" si="938"/>
        <v>0</v>
      </c>
      <c r="BG979" s="546">
        <f t="shared" si="939"/>
        <v>0</v>
      </c>
      <c r="BH979" s="561">
        <v>0</v>
      </c>
      <c r="BI979" s="637">
        <f t="shared" si="940"/>
        <v>0</v>
      </c>
      <c r="BJ979" s="637">
        <f t="shared" si="941"/>
        <v>0</v>
      </c>
      <c r="BK979" s="642">
        <f t="shared" si="917"/>
        <v>63.547627118644066</v>
      </c>
    </row>
    <row r="980" spans="1:63" x14ac:dyDescent="0.25">
      <c r="A980" s="620">
        <v>40966</v>
      </c>
      <c r="B980" s="621">
        <f t="shared" si="910"/>
        <v>2</v>
      </c>
      <c r="C980" s="622">
        <v>2</v>
      </c>
      <c r="D980" s="623" t="s">
        <v>224</v>
      </c>
      <c r="E980" s="623" t="s">
        <v>225</v>
      </c>
      <c r="F980" s="537">
        <v>3806.55</v>
      </c>
      <c r="G980" s="622">
        <v>59</v>
      </c>
      <c r="H980" s="622">
        <v>0</v>
      </c>
      <c r="I980" s="561">
        <v>0.58680555555555558</v>
      </c>
      <c r="J980" s="561">
        <v>0.58680555555555558</v>
      </c>
      <c r="K980" s="477">
        <v>0.59722222222222221</v>
      </c>
      <c r="L980" s="565">
        <f t="shared" si="920"/>
        <v>1.041666666666663E-2</v>
      </c>
      <c r="M980" s="477">
        <v>0.59722222222222221</v>
      </c>
      <c r="N980" s="565">
        <f t="shared" si="921"/>
        <v>0</v>
      </c>
      <c r="O980" s="477">
        <v>0.625</v>
      </c>
      <c r="P980" s="565">
        <f t="shared" si="922"/>
        <v>2.777777777777779E-2</v>
      </c>
      <c r="Q980" s="477">
        <v>0.62847222222222221</v>
      </c>
      <c r="R980" s="477">
        <v>0.65972222222222221</v>
      </c>
      <c r="S980" s="9">
        <f t="shared" si="926"/>
        <v>3.125E-2</v>
      </c>
      <c r="T980" s="477">
        <v>0.62847222222222221</v>
      </c>
      <c r="U980" s="477">
        <v>0.65972222222222221</v>
      </c>
      <c r="V980" s="9">
        <f t="shared" si="925"/>
        <v>3.125E-2</v>
      </c>
      <c r="W980" s="477">
        <v>0.67361111111111116</v>
      </c>
      <c r="X980" s="9">
        <f t="shared" si="909"/>
        <v>1.3888888888888951E-2</v>
      </c>
      <c r="Y980" s="477">
        <v>0.6743055555555556</v>
      </c>
      <c r="Z980" s="155">
        <f t="shared" ref="Z980:Z1043" si="943">Y980-W980</f>
        <v>6.9444444444444198E-4</v>
      </c>
      <c r="AA980" s="477">
        <v>0.77777777777777779</v>
      </c>
      <c r="AB980" s="565">
        <f t="shared" si="916"/>
        <v>0.10347222222222219</v>
      </c>
      <c r="AC980" s="477">
        <v>0.77777777777777779</v>
      </c>
      <c r="AD980" s="477">
        <v>0.77777777777777779</v>
      </c>
      <c r="AE980" s="9">
        <f t="shared" si="927"/>
        <v>0</v>
      </c>
      <c r="AF980" s="477">
        <v>0.78819444444444453</v>
      </c>
      <c r="AG980" s="477">
        <v>0.79513888888888884</v>
      </c>
      <c r="AH980" s="9">
        <f t="shared" si="923"/>
        <v>6.9444444444443088E-3</v>
      </c>
      <c r="AI980" s="154">
        <f t="shared" si="928"/>
        <v>0</v>
      </c>
      <c r="AJ980" s="154">
        <f t="shared" si="929"/>
        <v>10</v>
      </c>
      <c r="AK980" s="477">
        <v>0.79513888888888884</v>
      </c>
      <c r="AL980" s="477">
        <v>0.79513888888888884</v>
      </c>
      <c r="AM980" s="9">
        <f t="shared" si="930"/>
        <v>0</v>
      </c>
      <c r="AN980" s="568">
        <f t="shared" si="924"/>
        <v>0.20833333333333326</v>
      </c>
      <c r="AO980" s="10">
        <f t="shared" si="931"/>
        <v>5</v>
      </c>
      <c r="AP980" s="10">
        <f t="shared" si="932"/>
        <v>0</v>
      </c>
      <c r="AQ980" s="565">
        <f t="shared" si="942"/>
        <v>0.10347222222222219</v>
      </c>
      <c r="AR980" s="10">
        <f t="shared" si="918"/>
        <v>2</v>
      </c>
      <c r="AS980" s="10">
        <f t="shared" si="919"/>
        <v>29</v>
      </c>
      <c r="AT980" s="561">
        <v>0</v>
      </c>
      <c r="AU980" s="561"/>
      <c r="AV980" s="561"/>
      <c r="AW980" s="546">
        <f t="shared" si="933"/>
        <v>0</v>
      </c>
      <c r="AX980" s="546">
        <f t="shared" si="877"/>
        <v>0</v>
      </c>
      <c r="AY980" s="561"/>
      <c r="AZ980" s="546">
        <f t="shared" si="934"/>
        <v>0</v>
      </c>
      <c r="BA980" s="546">
        <f t="shared" si="935"/>
        <v>0</v>
      </c>
      <c r="BB980" s="561"/>
      <c r="BC980" s="546">
        <f t="shared" si="936"/>
        <v>0</v>
      </c>
      <c r="BD980" s="546">
        <f t="shared" si="937"/>
        <v>0</v>
      </c>
      <c r="BE980" s="561"/>
      <c r="BF980" s="546">
        <f t="shared" si="938"/>
        <v>0</v>
      </c>
      <c r="BG980" s="546">
        <f t="shared" si="939"/>
        <v>0</v>
      </c>
      <c r="BH980" s="561">
        <v>0</v>
      </c>
      <c r="BI980" s="637">
        <f t="shared" si="940"/>
        <v>0</v>
      </c>
      <c r="BJ980" s="637">
        <f t="shared" si="941"/>
        <v>0</v>
      </c>
      <c r="BK980" s="642">
        <f t="shared" si="917"/>
        <v>64.517796610169498</v>
      </c>
    </row>
    <row r="981" spans="1:63" x14ac:dyDescent="0.25">
      <c r="A981" s="620">
        <v>40966</v>
      </c>
      <c r="B981" s="621">
        <f t="shared" si="910"/>
        <v>2</v>
      </c>
      <c r="C981" s="622">
        <v>3</v>
      </c>
      <c r="D981" s="623" t="s">
        <v>224</v>
      </c>
      <c r="E981" s="623" t="s">
        <v>225</v>
      </c>
      <c r="F981" s="537">
        <v>3826.3</v>
      </c>
      <c r="G981" s="622">
        <v>59</v>
      </c>
      <c r="H981" s="622">
        <v>0</v>
      </c>
      <c r="I981" s="561">
        <v>0.6875</v>
      </c>
      <c r="J981" s="561">
        <v>0.6875</v>
      </c>
      <c r="K981" s="477">
        <v>0.6958333333333333</v>
      </c>
      <c r="L981" s="565">
        <f t="shared" si="920"/>
        <v>8.3333333333333037E-3</v>
      </c>
      <c r="M981" s="477">
        <v>0.6958333333333333</v>
      </c>
      <c r="N981" s="565">
        <f t="shared" si="921"/>
        <v>0</v>
      </c>
      <c r="O981" s="477">
        <v>0.72361111111111109</v>
      </c>
      <c r="P981" s="565">
        <f t="shared" si="922"/>
        <v>2.777777777777779E-2</v>
      </c>
      <c r="Q981" s="477">
        <v>0.72569444444444453</v>
      </c>
      <c r="R981" s="477">
        <v>0.75694444444444453</v>
      </c>
      <c r="S981" s="9">
        <f t="shared" si="926"/>
        <v>3.125E-2</v>
      </c>
      <c r="T981" s="477">
        <v>0.72569444444444453</v>
      </c>
      <c r="U981" s="477">
        <v>0.75694444444444453</v>
      </c>
      <c r="V981" s="9">
        <f t="shared" si="925"/>
        <v>3.125E-2</v>
      </c>
      <c r="W981" s="477">
        <v>0.80208333333333337</v>
      </c>
      <c r="X981" s="9">
        <f t="shared" si="909"/>
        <v>4.513888888888884E-2</v>
      </c>
      <c r="Y981" s="477">
        <v>0.80208333333333337</v>
      </c>
      <c r="Z981" s="155">
        <f t="shared" si="943"/>
        <v>0</v>
      </c>
      <c r="AA981" s="477">
        <v>0.87986111111111109</v>
      </c>
      <c r="AB981" s="565">
        <f t="shared" si="916"/>
        <v>7.7777777777777724E-2</v>
      </c>
      <c r="AC981" s="477">
        <v>0.87986111111111109</v>
      </c>
      <c r="AD981" s="477">
        <v>0.87986111111111109</v>
      </c>
      <c r="AE981" s="9">
        <f t="shared" si="927"/>
        <v>0</v>
      </c>
      <c r="AF981" s="477">
        <v>0.88541666666666663</v>
      </c>
      <c r="AG981" s="477">
        <v>0.88888888888888884</v>
      </c>
      <c r="AH981" s="9">
        <f t="shared" si="923"/>
        <v>3.4722222222222099E-3</v>
      </c>
      <c r="AI981" s="154">
        <f t="shared" si="928"/>
        <v>0</v>
      </c>
      <c r="AJ981" s="154">
        <f t="shared" si="929"/>
        <v>5</v>
      </c>
      <c r="AK981" s="477">
        <v>0.88888888888888884</v>
      </c>
      <c r="AL981" s="477">
        <v>0.88888888888888884</v>
      </c>
      <c r="AM981" s="9">
        <f t="shared" si="930"/>
        <v>0</v>
      </c>
      <c r="AN981" s="568">
        <f t="shared" si="924"/>
        <v>0.20138888888888884</v>
      </c>
      <c r="AO981" s="10">
        <f t="shared" si="931"/>
        <v>4</v>
      </c>
      <c r="AP981" s="10">
        <f t="shared" si="932"/>
        <v>50</v>
      </c>
      <c r="AQ981" s="565">
        <f t="shared" si="942"/>
        <v>7.7777777777777724E-2</v>
      </c>
      <c r="AR981" s="10">
        <f t="shared" si="918"/>
        <v>1</v>
      </c>
      <c r="AS981" s="10">
        <f t="shared" si="919"/>
        <v>52</v>
      </c>
      <c r="AT981" s="561">
        <v>0</v>
      </c>
      <c r="AU981" s="561"/>
      <c r="AV981" s="561"/>
      <c r="AW981" s="546">
        <f t="shared" si="933"/>
        <v>0</v>
      </c>
      <c r="AX981" s="546">
        <f t="shared" si="877"/>
        <v>0</v>
      </c>
      <c r="AY981" s="561"/>
      <c r="AZ981" s="546">
        <f t="shared" si="934"/>
        <v>0</v>
      </c>
      <c r="BA981" s="546">
        <f t="shared" si="935"/>
        <v>0</v>
      </c>
      <c r="BB981" s="561"/>
      <c r="BC981" s="546">
        <f t="shared" si="936"/>
        <v>0</v>
      </c>
      <c r="BD981" s="546">
        <f t="shared" si="937"/>
        <v>0</v>
      </c>
      <c r="BE981" s="561"/>
      <c r="BF981" s="546">
        <f t="shared" si="938"/>
        <v>0</v>
      </c>
      <c r="BG981" s="546">
        <f t="shared" si="939"/>
        <v>0</v>
      </c>
      <c r="BH981" s="561">
        <v>0</v>
      </c>
      <c r="BI981" s="637">
        <f t="shared" si="940"/>
        <v>0</v>
      </c>
      <c r="BJ981" s="637">
        <f t="shared" si="941"/>
        <v>0</v>
      </c>
      <c r="BK981" s="642">
        <f t="shared" si="917"/>
        <v>64.852542372881359</v>
      </c>
    </row>
    <row r="982" spans="1:63" x14ac:dyDescent="0.25">
      <c r="A982" s="620">
        <v>40966</v>
      </c>
      <c r="B982" s="621">
        <f t="shared" si="910"/>
        <v>2</v>
      </c>
      <c r="C982" s="622">
        <v>47</v>
      </c>
      <c r="D982" s="623" t="s">
        <v>33</v>
      </c>
      <c r="E982" s="623" t="s">
        <v>236</v>
      </c>
      <c r="F982" s="537">
        <v>3697.69</v>
      </c>
      <c r="G982" s="622">
        <v>59</v>
      </c>
      <c r="H982" s="622">
        <v>0</v>
      </c>
      <c r="I982" s="561">
        <v>0.75</v>
      </c>
      <c r="J982" s="561">
        <v>0.75</v>
      </c>
      <c r="K982" s="477">
        <v>0.76041666666666663</v>
      </c>
      <c r="L982" s="565">
        <f t="shared" si="920"/>
        <v>1.041666666666663E-2</v>
      </c>
      <c r="M982" s="477">
        <v>0.76041666666666663</v>
      </c>
      <c r="N982" s="565">
        <f t="shared" si="921"/>
        <v>0</v>
      </c>
      <c r="O982" s="477">
        <v>0.79166666666666663</v>
      </c>
      <c r="P982" s="565">
        <f t="shared" si="922"/>
        <v>3.125E-2</v>
      </c>
      <c r="Q982" s="477">
        <v>0.79513888888888884</v>
      </c>
      <c r="R982" s="477">
        <v>0.81944444444444453</v>
      </c>
      <c r="S982" s="9">
        <f t="shared" si="926"/>
        <v>2.4305555555555691E-2</v>
      </c>
      <c r="T982" s="477">
        <v>0.79513888888888884</v>
      </c>
      <c r="U982" s="477">
        <v>0.81944444444444453</v>
      </c>
      <c r="V982" s="9">
        <f t="shared" si="925"/>
        <v>2.4305555555555691E-2</v>
      </c>
      <c r="W982" s="477">
        <v>0.79861111111111116</v>
      </c>
      <c r="X982" s="9">
        <f t="shared" si="909"/>
        <v>-2.083333333333337E-2</v>
      </c>
      <c r="Y982" s="477">
        <v>0.79861111111111116</v>
      </c>
      <c r="Z982" s="155">
        <f t="shared" si="943"/>
        <v>0</v>
      </c>
      <c r="AA982" s="477">
        <v>1.0020833333333334</v>
      </c>
      <c r="AB982" s="565">
        <f t="shared" si="916"/>
        <v>0.20347222222222228</v>
      </c>
      <c r="AC982" s="477">
        <v>1.0020833333333334</v>
      </c>
      <c r="AD982" s="477">
        <v>1.0020833333333334</v>
      </c>
      <c r="AE982" s="9">
        <f t="shared" si="927"/>
        <v>0</v>
      </c>
      <c r="AF982" s="477">
        <v>1.0104166666666667</v>
      </c>
      <c r="AG982" s="477">
        <v>1.0208333333333333</v>
      </c>
      <c r="AH982" s="9">
        <f t="shared" si="923"/>
        <v>1.0416666666666519E-2</v>
      </c>
      <c r="AI982" s="154">
        <f t="shared" si="928"/>
        <v>0</v>
      </c>
      <c r="AJ982" s="154">
        <f t="shared" si="929"/>
        <v>15</v>
      </c>
      <c r="AK982" s="477">
        <v>1.0208333333333333</v>
      </c>
      <c r="AL982" s="477">
        <v>1.0208333333333333</v>
      </c>
      <c r="AM982" s="9">
        <f t="shared" si="930"/>
        <v>0</v>
      </c>
      <c r="AN982" s="568">
        <f t="shared" si="924"/>
        <v>0.27083333333333326</v>
      </c>
      <c r="AO982" s="10">
        <f t="shared" si="931"/>
        <v>6</v>
      </c>
      <c r="AP982" s="10">
        <f t="shared" si="932"/>
        <v>30</v>
      </c>
      <c r="AQ982" s="565">
        <f t="shared" si="942"/>
        <v>0.20347222222222228</v>
      </c>
      <c r="AR982" s="10">
        <f t="shared" si="918"/>
        <v>4</v>
      </c>
      <c r="AS982" s="10">
        <f t="shared" si="919"/>
        <v>53</v>
      </c>
      <c r="AT982" s="561">
        <v>0</v>
      </c>
      <c r="AU982" s="561"/>
      <c r="AV982" s="561"/>
      <c r="AW982" s="546">
        <f t="shared" si="933"/>
        <v>0</v>
      </c>
      <c r="AX982" s="546">
        <f t="shared" si="877"/>
        <v>0</v>
      </c>
      <c r="AY982" s="561"/>
      <c r="AZ982" s="546">
        <f t="shared" si="934"/>
        <v>0</v>
      </c>
      <c r="BA982" s="546">
        <f t="shared" si="935"/>
        <v>0</v>
      </c>
      <c r="BB982" s="561"/>
      <c r="BC982" s="546">
        <f t="shared" si="936"/>
        <v>0</v>
      </c>
      <c r="BD982" s="546">
        <f t="shared" si="937"/>
        <v>0</v>
      </c>
      <c r="BE982" s="561"/>
      <c r="BF982" s="546">
        <f t="shared" si="938"/>
        <v>0</v>
      </c>
      <c r="BG982" s="546">
        <f t="shared" si="939"/>
        <v>0</v>
      </c>
      <c r="BH982" s="561">
        <v>0</v>
      </c>
      <c r="BI982" s="637">
        <f t="shared" si="940"/>
        <v>0</v>
      </c>
      <c r="BJ982" s="637">
        <f t="shared" si="941"/>
        <v>0</v>
      </c>
      <c r="BK982" s="642">
        <f t="shared" si="917"/>
        <v>62.672711864406779</v>
      </c>
    </row>
    <row r="983" spans="1:63" x14ac:dyDescent="0.25">
      <c r="A983" s="620">
        <v>40966</v>
      </c>
      <c r="B983" s="621">
        <f t="shared" si="910"/>
        <v>2</v>
      </c>
      <c r="C983" s="622">
        <v>13</v>
      </c>
      <c r="D983" s="623" t="s">
        <v>243</v>
      </c>
      <c r="E983" s="623" t="s">
        <v>654</v>
      </c>
      <c r="F983" s="537">
        <v>3601.66</v>
      </c>
      <c r="G983" s="622">
        <v>58</v>
      </c>
      <c r="H983" s="622">
        <v>1</v>
      </c>
      <c r="I983" s="561">
        <v>2.0833333333333332E-2</v>
      </c>
      <c r="J983" s="561">
        <v>2.0833333333333332E-2</v>
      </c>
      <c r="K983" s="477">
        <v>3.125E-2</v>
      </c>
      <c r="L983" s="565">
        <f t="shared" si="920"/>
        <v>1.0416666666666668E-2</v>
      </c>
      <c r="M983" s="477">
        <v>3.125E-2</v>
      </c>
      <c r="N983" s="565">
        <f t="shared" si="921"/>
        <v>0</v>
      </c>
      <c r="O983" s="477">
        <v>6.9444444444444434E-2</v>
      </c>
      <c r="P983" s="565">
        <f t="shared" si="922"/>
        <v>3.8194444444444434E-2</v>
      </c>
      <c r="Q983" s="477">
        <v>7.2916666666666671E-2</v>
      </c>
      <c r="R983" s="477">
        <v>0.1076388888888889</v>
      </c>
      <c r="S983" s="9">
        <f t="shared" si="926"/>
        <v>3.4722222222222224E-2</v>
      </c>
      <c r="T983" s="477">
        <v>7.2916666666666671E-2</v>
      </c>
      <c r="U983" s="477">
        <v>0.1076388888888889</v>
      </c>
      <c r="V983" s="9">
        <f t="shared" si="925"/>
        <v>3.4722222222222224E-2</v>
      </c>
      <c r="W983" s="477">
        <v>0.11666666666666665</v>
      </c>
      <c r="X983" s="9">
        <f t="shared" si="909"/>
        <v>9.0277777777777596E-3</v>
      </c>
      <c r="Y983" s="477">
        <v>0.11875000000000001</v>
      </c>
      <c r="Z983" s="155">
        <f t="shared" si="943"/>
        <v>2.0833333333333537E-3</v>
      </c>
      <c r="AA983" s="477">
        <v>0.19097222222222221</v>
      </c>
      <c r="AB983" s="565">
        <f t="shared" si="916"/>
        <v>7.2222222222222202E-2</v>
      </c>
      <c r="AC983" s="477">
        <v>0.19097222222222221</v>
      </c>
      <c r="AD983" s="477">
        <v>0.19097222222222221</v>
      </c>
      <c r="AE983" s="9">
        <f t="shared" si="927"/>
        <v>0</v>
      </c>
      <c r="AF983" s="477">
        <v>0.19791666666666666</v>
      </c>
      <c r="AG983" s="477">
        <v>0.20833333333333334</v>
      </c>
      <c r="AH983" s="9">
        <f t="shared" si="923"/>
        <v>1.0416666666666685E-2</v>
      </c>
      <c r="AI983" s="154">
        <f t="shared" si="928"/>
        <v>0</v>
      </c>
      <c r="AJ983" s="154">
        <f t="shared" si="929"/>
        <v>15</v>
      </c>
      <c r="AK983" s="477">
        <v>0.20833333333333334</v>
      </c>
      <c r="AL983" s="477">
        <v>0.20833333333333334</v>
      </c>
      <c r="AM983" s="9">
        <f t="shared" si="930"/>
        <v>0</v>
      </c>
      <c r="AN983" s="568">
        <f t="shared" si="924"/>
        <v>0.1875</v>
      </c>
      <c r="AO983" s="10">
        <f t="shared" si="931"/>
        <v>4</v>
      </c>
      <c r="AP983" s="10">
        <f t="shared" si="932"/>
        <v>30</v>
      </c>
      <c r="AQ983" s="565">
        <f t="shared" si="942"/>
        <v>7.2222222222222202E-2</v>
      </c>
      <c r="AR983" s="10">
        <f t="shared" si="918"/>
        <v>1</v>
      </c>
      <c r="AS983" s="10">
        <f t="shared" si="919"/>
        <v>44</v>
      </c>
      <c r="AT983" s="561">
        <v>0</v>
      </c>
      <c r="AU983" s="561"/>
      <c r="AV983" s="561"/>
      <c r="AW983" s="546">
        <f t="shared" si="933"/>
        <v>0</v>
      </c>
      <c r="AX983" s="546">
        <f t="shared" si="877"/>
        <v>0</v>
      </c>
      <c r="AY983" s="561"/>
      <c r="AZ983" s="546">
        <f t="shared" si="934"/>
        <v>0</v>
      </c>
      <c r="BA983" s="546">
        <f t="shared" si="935"/>
        <v>0</v>
      </c>
      <c r="BB983" s="561"/>
      <c r="BC983" s="546">
        <f t="shared" si="936"/>
        <v>0</v>
      </c>
      <c r="BD983" s="546">
        <f t="shared" si="937"/>
        <v>0</v>
      </c>
      <c r="BE983" s="561"/>
      <c r="BF983" s="546">
        <f t="shared" si="938"/>
        <v>0</v>
      </c>
      <c r="BG983" s="546">
        <f t="shared" si="939"/>
        <v>0</v>
      </c>
      <c r="BH983" s="561">
        <v>0</v>
      </c>
      <c r="BI983" s="637">
        <f t="shared" si="940"/>
        <v>0</v>
      </c>
      <c r="BJ983" s="637">
        <f t="shared" si="941"/>
        <v>0</v>
      </c>
      <c r="BK983" s="642">
        <f t="shared" si="917"/>
        <v>62.097586206896551</v>
      </c>
    </row>
    <row r="984" spans="1:63" x14ac:dyDescent="0.25">
      <c r="A984" s="620">
        <v>40967</v>
      </c>
      <c r="B984" s="621">
        <f t="shared" si="910"/>
        <v>2</v>
      </c>
      <c r="C984" s="622">
        <v>48</v>
      </c>
      <c r="D984" s="623" t="s">
        <v>33</v>
      </c>
      <c r="E984" s="623" t="s">
        <v>236</v>
      </c>
      <c r="F984" s="537">
        <v>3811.2</v>
      </c>
      <c r="G984" s="622">
        <v>59</v>
      </c>
      <c r="H984" s="622">
        <v>0</v>
      </c>
      <c r="I984" s="561">
        <v>0.11458333333333333</v>
      </c>
      <c r="J984" s="561">
        <v>0.11458333333333333</v>
      </c>
      <c r="K984" s="477">
        <v>0.125</v>
      </c>
      <c r="L984" s="565">
        <f t="shared" si="920"/>
        <v>1.0416666666666671E-2</v>
      </c>
      <c r="M984" s="477">
        <v>0.125</v>
      </c>
      <c r="N984" s="565">
        <f t="shared" si="921"/>
        <v>0</v>
      </c>
      <c r="O984" s="477">
        <v>0.15277777777777776</v>
      </c>
      <c r="P984" s="565">
        <f t="shared" si="922"/>
        <v>2.7777777777777762E-2</v>
      </c>
      <c r="Q984" s="477">
        <v>0.15625</v>
      </c>
      <c r="R984" s="477">
        <v>0.17361111111111113</v>
      </c>
      <c r="S984" s="9">
        <f>R984-Q984</f>
        <v>1.7361111111111133E-2</v>
      </c>
      <c r="T984" s="477">
        <v>0.15625</v>
      </c>
      <c r="U984" s="477">
        <v>0.17361111111111113</v>
      </c>
      <c r="V984" s="9">
        <f t="shared" si="925"/>
        <v>1.7361111111111133E-2</v>
      </c>
      <c r="W984" s="477">
        <v>0.21597222222222223</v>
      </c>
      <c r="X984" s="9">
        <f t="shared" si="909"/>
        <v>4.2361111111111099E-2</v>
      </c>
      <c r="Y984" s="477">
        <v>0.21597222222222223</v>
      </c>
      <c r="Z984" s="155">
        <f t="shared" si="943"/>
        <v>0</v>
      </c>
      <c r="AA984" s="477">
        <v>0.32916666666666666</v>
      </c>
      <c r="AB984" s="565">
        <f t="shared" si="916"/>
        <v>0.11319444444444443</v>
      </c>
      <c r="AC984" s="477">
        <v>0.32916666666666666</v>
      </c>
      <c r="AD984" s="477">
        <v>0.32916666666666666</v>
      </c>
      <c r="AE984" s="9">
        <f t="shared" si="927"/>
        <v>0</v>
      </c>
      <c r="AF984" s="477">
        <v>0.40277777777777773</v>
      </c>
      <c r="AG984" s="477">
        <v>0.40972222222222227</v>
      </c>
      <c r="AH984" s="9">
        <f t="shared" si="923"/>
        <v>6.9444444444445308E-3</v>
      </c>
      <c r="AI984" s="154">
        <f t="shared" si="928"/>
        <v>0</v>
      </c>
      <c r="AJ984" s="154">
        <f t="shared" si="929"/>
        <v>10</v>
      </c>
      <c r="AK984" s="477">
        <v>0.40972222222222227</v>
      </c>
      <c r="AL984" s="477">
        <v>0.40972222222222227</v>
      </c>
      <c r="AM984" s="9">
        <f t="shared" si="930"/>
        <v>0</v>
      </c>
      <c r="AN984" s="568">
        <f t="shared" si="924"/>
        <v>0.29513888888888895</v>
      </c>
      <c r="AO984" s="10">
        <f t="shared" si="931"/>
        <v>7</v>
      </c>
      <c r="AP984" s="10">
        <f t="shared" si="932"/>
        <v>5</v>
      </c>
      <c r="AQ984" s="565">
        <f t="shared" si="942"/>
        <v>0.11319444444444443</v>
      </c>
      <c r="AR984" s="10">
        <f t="shared" si="918"/>
        <v>2</v>
      </c>
      <c r="AS984" s="10">
        <f t="shared" si="919"/>
        <v>43</v>
      </c>
      <c r="AT984" s="561">
        <v>0</v>
      </c>
      <c r="AU984" s="561"/>
      <c r="AV984" s="561"/>
      <c r="AW984" s="546">
        <f t="shared" si="933"/>
        <v>0</v>
      </c>
      <c r="AX984" s="546">
        <f t="shared" si="877"/>
        <v>0</v>
      </c>
      <c r="AY984" s="561"/>
      <c r="AZ984" s="546">
        <f t="shared" si="934"/>
        <v>0</v>
      </c>
      <c r="BA984" s="546">
        <f t="shared" si="935"/>
        <v>0</v>
      </c>
      <c r="BB984" s="561"/>
      <c r="BC984" s="546">
        <f t="shared" si="936"/>
        <v>0</v>
      </c>
      <c r="BD984" s="546">
        <f t="shared" si="937"/>
        <v>0</v>
      </c>
      <c r="BE984" s="561"/>
      <c r="BF984" s="546">
        <f t="shared" si="938"/>
        <v>0</v>
      </c>
      <c r="BG984" s="546">
        <f t="shared" si="939"/>
        <v>0</v>
      </c>
      <c r="BH984" s="561">
        <v>0</v>
      </c>
      <c r="BI984" s="637">
        <f t="shared" si="940"/>
        <v>0</v>
      </c>
      <c r="BJ984" s="637">
        <f t="shared" si="941"/>
        <v>0</v>
      </c>
      <c r="BK984" s="642">
        <f t="shared" si="917"/>
        <v>64.596610169491527</v>
      </c>
    </row>
    <row r="985" spans="1:63" x14ac:dyDescent="0.25">
      <c r="A985" s="620">
        <v>40967</v>
      </c>
      <c r="B985" s="621">
        <f t="shared" si="910"/>
        <v>2</v>
      </c>
      <c r="C985" s="622">
        <v>49</v>
      </c>
      <c r="D985" s="623" t="s">
        <v>33</v>
      </c>
      <c r="E985" s="623" t="s">
        <v>236</v>
      </c>
      <c r="F985" s="537">
        <v>3680.38</v>
      </c>
      <c r="G985" s="622">
        <v>57</v>
      </c>
      <c r="H985" s="622">
        <v>2</v>
      </c>
      <c r="I985" s="561">
        <v>0.20138888888888887</v>
      </c>
      <c r="J985" s="561">
        <v>0.20138888888888887</v>
      </c>
      <c r="K985" s="477">
        <v>0.21527777777777779</v>
      </c>
      <c r="L985" s="565">
        <f t="shared" si="920"/>
        <v>1.3888888888888923E-2</v>
      </c>
      <c r="M985" s="477">
        <v>0.21527777777777779</v>
      </c>
      <c r="N985" s="565">
        <f t="shared" si="921"/>
        <v>0</v>
      </c>
      <c r="O985" s="477">
        <v>0.25694444444444448</v>
      </c>
      <c r="P985" s="565">
        <f t="shared" si="922"/>
        <v>4.1666666666666685E-2</v>
      </c>
      <c r="Q985" s="477">
        <v>0.26041666666666669</v>
      </c>
      <c r="R985" s="477">
        <v>0.375</v>
      </c>
      <c r="S985" s="9">
        <f>R985-Q985</f>
        <v>0.11458333333333331</v>
      </c>
      <c r="T985" s="477">
        <v>0.26041666666666669</v>
      </c>
      <c r="U985" s="477">
        <v>0.375</v>
      </c>
      <c r="V985" s="9">
        <f t="shared" si="925"/>
        <v>0.11458333333333331</v>
      </c>
      <c r="W985" s="477">
        <v>0.39583333333333331</v>
      </c>
      <c r="X985" s="9">
        <f t="shared" si="909"/>
        <v>2.0833333333333315E-2</v>
      </c>
      <c r="Y985" s="477">
        <v>0.39583333333333331</v>
      </c>
      <c r="Z985" s="155">
        <f t="shared" si="943"/>
        <v>0</v>
      </c>
      <c r="AA985" s="477">
        <v>0.55138888888888882</v>
      </c>
      <c r="AB985" s="565">
        <f t="shared" si="916"/>
        <v>0.1555555555555555</v>
      </c>
      <c r="AC985" s="477">
        <v>0.55138888888888882</v>
      </c>
      <c r="AD985" s="477">
        <v>0.55138888888888882</v>
      </c>
      <c r="AE985" s="9">
        <f t="shared" si="927"/>
        <v>0</v>
      </c>
      <c r="AF985" s="477">
        <v>0.55694444444444446</v>
      </c>
      <c r="AG985" s="477">
        <v>0.5625</v>
      </c>
      <c r="AH985" s="9">
        <f t="shared" si="923"/>
        <v>5.5555555555555358E-3</v>
      </c>
      <c r="AI985" s="154">
        <f t="shared" si="928"/>
        <v>0</v>
      </c>
      <c r="AJ985" s="154">
        <f t="shared" si="929"/>
        <v>8</v>
      </c>
      <c r="AK985" s="477">
        <v>0.5625</v>
      </c>
      <c r="AL985" s="477">
        <v>0.5625</v>
      </c>
      <c r="AM985" s="9">
        <f t="shared" si="930"/>
        <v>0</v>
      </c>
      <c r="AN985" s="568">
        <f t="shared" si="924"/>
        <v>0.36111111111111116</v>
      </c>
      <c r="AO985" s="10">
        <f t="shared" si="931"/>
        <v>8</v>
      </c>
      <c r="AP985" s="10">
        <f t="shared" si="932"/>
        <v>40</v>
      </c>
      <c r="AQ985" s="565">
        <f t="shared" si="942"/>
        <v>0.1555555555555555</v>
      </c>
      <c r="AR985" s="10">
        <f t="shared" si="918"/>
        <v>3</v>
      </c>
      <c r="AS985" s="10">
        <f t="shared" si="919"/>
        <v>44</v>
      </c>
      <c r="AT985" s="561">
        <v>0</v>
      </c>
      <c r="AU985" s="561"/>
      <c r="AV985" s="561"/>
      <c r="AW985" s="546">
        <f t="shared" si="933"/>
        <v>0</v>
      </c>
      <c r="AX985" s="546">
        <f t="shared" si="877"/>
        <v>0</v>
      </c>
      <c r="AY985" s="561"/>
      <c r="AZ985" s="546">
        <f t="shared" si="934"/>
        <v>0</v>
      </c>
      <c r="BA985" s="546">
        <f t="shared" si="935"/>
        <v>0</v>
      </c>
      <c r="BB985" s="561"/>
      <c r="BC985" s="546">
        <f t="shared" si="936"/>
        <v>0</v>
      </c>
      <c r="BD985" s="546">
        <f t="shared" si="937"/>
        <v>0</v>
      </c>
      <c r="BE985" s="561"/>
      <c r="BF985" s="546">
        <f t="shared" si="938"/>
        <v>0</v>
      </c>
      <c r="BG985" s="546">
        <f t="shared" si="939"/>
        <v>0</v>
      </c>
      <c r="BH985" s="561">
        <v>0</v>
      </c>
      <c r="BI985" s="637">
        <f t="shared" si="940"/>
        <v>0</v>
      </c>
      <c r="BJ985" s="637">
        <f t="shared" si="941"/>
        <v>0</v>
      </c>
      <c r="BK985" s="642">
        <f t="shared" si="917"/>
        <v>64.568070175438592</v>
      </c>
    </row>
    <row r="986" spans="1:63" x14ac:dyDescent="0.25">
      <c r="A986" s="620">
        <v>40967</v>
      </c>
      <c r="B986" s="621">
        <f t="shared" si="910"/>
        <v>2</v>
      </c>
      <c r="C986" s="622">
        <v>50</v>
      </c>
      <c r="D986" s="623" t="s">
        <v>33</v>
      </c>
      <c r="E986" s="623" t="s">
        <v>236</v>
      </c>
      <c r="F986" s="537">
        <v>3818.99</v>
      </c>
      <c r="G986" s="622">
        <v>59</v>
      </c>
      <c r="H986" s="622">
        <v>0</v>
      </c>
      <c r="I986" s="561">
        <v>0.3125</v>
      </c>
      <c r="J986" s="561">
        <v>0.3125</v>
      </c>
      <c r="K986" s="477">
        <v>0.32291666666666669</v>
      </c>
      <c r="L986" s="565">
        <f t="shared" si="920"/>
        <v>1.0416666666666685E-2</v>
      </c>
      <c r="M986" s="477">
        <v>0.32291666666666669</v>
      </c>
      <c r="N986" s="565">
        <f t="shared" si="921"/>
        <v>0</v>
      </c>
      <c r="O986" s="477">
        <v>0.74097222222222225</v>
      </c>
      <c r="P986" s="565">
        <f t="shared" si="922"/>
        <v>0.41805555555555557</v>
      </c>
      <c r="Q986" s="477">
        <v>0.74097222222222225</v>
      </c>
      <c r="R986" s="477">
        <v>0.75694444444444453</v>
      </c>
      <c r="S986" s="9">
        <f>R986-Q986</f>
        <v>1.5972222222222276E-2</v>
      </c>
      <c r="T986" s="477">
        <v>0.74097222222222225</v>
      </c>
      <c r="U986" s="477">
        <v>0.75694444444444453</v>
      </c>
      <c r="V986" s="9">
        <f t="shared" si="925"/>
        <v>1.5972222222222276E-2</v>
      </c>
      <c r="W986" s="477">
        <v>0.79999999999999993</v>
      </c>
      <c r="X986" s="9">
        <f t="shared" si="909"/>
        <v>4.3055555555555403E-2</v>
      </c>
      <c r="Y986" s="477">
        <v>0.79999999999999993</v>
      </c>
      <c r="Z986" s="155">
        <f t="shared" si="943"/>
        <v>0</v>
      </c>
      <c r="AA986" s="477">
        <v>0.90277777777777779</v>
      </c>
      <c r="AB986" s="565">
        <f t="shared" si="916"/>
        <v>0.10277777777777786</v>
      </c>
      <c r="AC986" s="477">
        <v>0.90277777777777779</v>
      </c>
      <c r="AD986" s="477">
        <v>0.90277777777777779</v>
      </c>
      <c r="AE986" s="9">
        <f t="shared" si="927"/>
        <v>0</v>
      </c>
      <c r="AF986" s="477">
        <v>0.90972222222222221</v>
      </c>
      <c r="AG986" s="477">
        <v>0.91666666666666663</v>
      </c>
      <c r="AH986" s="9">
        <f t="shared" si="923"/>
        <v>6.9444444444444198E-3</v>
      </c>
      <c r="AI986" s="154">
        <f t="shared" si="928"/>
        <v>0</v>
      </c>
      <c r="AJ986" s="154">
        <f t="shared" si="929"/>
        <v>10</v>
      </c>
      <c r="AK986" s="477">
        <v>0.91666666666666663</v>
      </c>
      <c r="AL986" s="477">
        <v>0.91666666666666663</v>
      </c>
      <c r="AM986" s="9">
        <f t="shared" si="930"/>
        <v>0</v>
      </c>
      <c r="AN986" s="568">
        <f t="shared" si="924"/>
        <v>0.60416666666666663</v>
      </c>
      <c r="AO986" s="10">
        <f t="shared" si="931"/>
        <v>14</v>
      </c>
      <c r="AP986" s="10">
        <f t="shared" si="932"/>
        <v>30</v>
      </c>
      <c r="AQ986" s="565">
        <f t="shared" si="942"/>
        <v>0.10277777777777786</v>
      </c>
      <c r="AR986" s="10">
        <f t="shared" si="918"/>
        <v>2</v>
      </c>
      <c r="AS986" s="10">
        <f t="shared" si="919"/>
        <v>28</v>
      </c>
      <c r="AT986" s="561">
        <v>0</v>
      </c>
      <c r="AU986" s="561"/>
      <c r="AV986" s="561"/>
      <c r="AW986" s="546">
        <f t="shared" si="933"/>
        <v>0</v>
      </c>
      <c r="AX986" s="546">
        <f t="shared" si="877"/>
        <v>0</v>
      </c>
      <c r="AY986" s="561"/>
      <c r="AZ986" s="546">
        <f t="shared" si="934"/>
        <v>0</v>
      </c>
      <c r="BA986" s="546">
        <f t="shared" si="935"/>
        <v>0</v>
      </c>
      <c r="BB986" s="561"/>
      <c r="BC986" s="546">
        <f t="shared" si="936"/>
        <v>0</v>
      </c>
      <c r="BD986" s="546">
        <f t="shared" si="937"/>
        <v>0</v>
      </c>
      <c r="BE986" s="561"/>
      <c r="BF986" s="546">
        <f t="shared" si="938"/>
        <v>0</v>
      </c>
      <c r="BG986" s="546">
        <f t="shared" si="939"/>
        <v>0</v>
      </c>
      <c r="BH986" s="561">
        <v>0</v>
      </c>
      <c r="BI986" s="637">
        <f t="shared" si="940"/>
        <v>0</v>
      </c>
      <c r="BJ986" s="637">
        <f t="shared" si="941"/>
        <v>0</v>
      </c>
      <c r="BK986" s="642">
        <f t="shared" si="917"/>
        <v>64.728644067796608</v>
      </c>
    </row>
    <row r="987" spans="1:63" x14ac:dyDescent="0.25">
      <c r="A987" s="620">
        <v>40968</v>
      </c>
      <c r="B987" s="621">
        <f t="shared" si="910"/>
        <v>2</v>
      </c>
      <c r="C987" s="622">
        <v>3</v>
      </c>
      <c r="D987" s="623" t="s">
        <v>520</v>
      </c>
      <c r="E987" s="623" t="s">
        <v>419</v>
      </c>
      <c r="F987" s="537">
        <v>3723.57</v>
      </c>
      <c r="G987" s="622">
        <v>59</v>
      </c>
      <c r="H987" s="622">
        <v>0</v>
      </c>
      <c r="I987" s="561">
        <v>0.125</v>
      </c>
      <c r="J987" s="561">
        <v>0.125</v>
      </c>
      <c r="K987" s="477">
        <v>0.14583333333333334</v>
      </c>
      <c r="L987" s="565">
        <f t="shared" si="920"/>
        <v>2.0833333333333343E-2</v>
      </c>
      <c r="M987" s="477">
        <v>0.14583333333333334</v>
      </c>
      <c r="N987" s="565">
        <f t="shared" si="921"/>
        <v>0</v>
      </c>
      <c r="O987" s="477">
        <v>0.15625</v>
      </c>
      <c r="P987" s="565">
        <f t="shared" si="922"/>
        <v>1.0416666666666657E-2</v>
      </c>
      <c r="Q987" s="477">
        <v>0.15972222222222224</v>
      </c>
      <c r="R987" s="477">
        <v>0.22222222222222221</v>
      </c>
      <c r="S987" s="9">
        <f t="shared" si="926"/>
        <v>6.2499999999999972E-2</v>
      </c>
      <c r="T987" s="477">
        <v>0.15972222222222224</v>
      </c>
      <c r="U987" s="477">
        <v>0.22222222222222221</v>
      </c>
      <c r="V987" s="9">
        <f t="shared" si="925"/>
        <v>6.2499999999999972E-2</v>
      </c>
      <c r="W987" s="477">
        <v>0.22569444444444445</v>
      </c>
      <c r="X987" s="9">
        <f t="shared" si="909"/>
        <v>3.4722222222222376E-3</v>
      </c>
      <c r="Y987" s="477">
        <v>0.22638888888888889</v>
      </c>
      <c r="Z987" s="155">
        <f t="shared" si="943"/>
        <v>6.9444444444444198E-4</v>
      </c>
      <c r="AA987" s="477">
        <v>0.3756944444444445</v>
      </c>
      <c r="AB987" s="565">
        <f t="shared" si="916"/>
        <v>0.14930555555555561</v>
      </c>
      <c r="AC987" s="477">
        <v>0.3756944444444445</v>
      </c>
      <c r="AD987" s="477">
        <v>0.3756944444444445</v>
      </c>
      <c r="AE987" s="9">
        <f t="shared" si="927"/>
        <v>0</v>
      </c>
      <c r="AF987" s="477">
        <v>0.3888888888888889</v>
      </c>
      <c r="AG987" s="477">
        <v>0.39583333333333331</v>
      </c>
      <c r="AH987" s="9">
        <f t="shared" si="923"/>
        <v>6.9444444444444198E-3</v>
      </c>
      <c r="AI987" s="154">
        <f t="shared" si="928"/>
        <v>0</v>
      </c>
      <c r="AJ987" s="154">
        <f t="shared" si="929"/>
        <v>10</v>
      </c>
      <c r="AK987" s="477">
        <v>0.39583333333333331</v>
      </c>
      <c r="AL987" s="477">
        <v>0.39583333333333331</v>
      </c>
      <c r="AM987" s="9">
        <f t="shared" si="930"/>
        <v>0</v>
      </c>
      <c r="AN987" s="568">
        <f t="shared" si="924"/>
        <v>0.27083333333333331</v>
      </c>
      <c r="AO987" s="10">
        <f t="shared" si="931"/>
        <v>6</v>
      </c>
      <c r="AP987" s="10">
        <f t="shared" si="932"/>
        <v>30</v>
      </c>
      <c r="AQ987" s="565">
        <f t="shared" si="942"/>
        <v>0.14930555555555561</v>
      </c>
      <c r="AR987" s="10">
        <f t="shared" si="918"/>
        <v>3</v>
      </c>
      <c r="AS987" s="10">
        <f t="shared" si="919"/>
        <v>35</v>
      </c>
      <c r="AT987" s="561">
        <v>0</v>
      </c>
      <c r="AU987" s="561"/>
      <c r="AV987" s="561"/>
      <c r="AW987" s="546">
        <f t="shared" si="933"/>
        <v>0</v>
      </c>
      <c r="AX987" s="546">
        <f t="shared" si="877"/>
        <v>0</v>
      </c>
      <c r="AY987" s="561"/>
      <c r="AZ987" s="546">
        <f t="shared" si="934"/>
        <v>0</v>
      </c>
      <c r="BA987" s="546">
        <f t="shared" si="935"/>
        <v>0</v>
      </c>
      <c r="BB987" s="561"/>
      <c r="BC987" s="546">
        <f t="shared" si="936"/>
        <v>0</v>
      </c>
      <c r="BD987" s="546">
        <f t="shared" si="937"/>
        <v>0</v>
      </c>
      <c r="BE987" s="561"/>
      <c r="BF987" s="546">
        <f t="shared" si="938"/>
        <v>0</v>
      </c>
      <c r="BG987" s="546">
        <f t="shared" si="939"/>
        <v>0</v>
      </c>
      <c r="BH987" s="561">
        <v>0</v>
      </c>
      <c r="BI987" s="637">
        <f t="shared" si="940"/>
        <v>0</v>
      </c>
      <c r="BJ987" s="637">
        <f t="shared" si="941"/>
        <v>0</v>
      </c>
      <c r="BK987" s="642">
        <f t="shared" si="917"/>
        <v>63.111355932203395</v>
      </c>
    </row>
    <row r="988" spans="1:63" x14ac:dyDescent="0.25">
      <c r="A988" s="620">
        <v>40968</v>
      </c>
      <c r="B988" s="621">
        <f t="shared" si="910"/>
        <v>2</v>
      </c>
      <c r="C988" s="622">
        <v>2</v>
      </c>
      <c r="D988" s="623" t="s">
        <v>489</v>
      </c>
      <c r="E988" s="623" t="s">
        <v>265</v>
      </c>
      <c r="F988" s="537">
        <v>3162.74</v>
      </c>
      <c r="G988" s="622">
        <v>57</v>
      </c>
      <c r="H988" s="622">
        <v>2</v>
      </c>
      <c r="I988" s="561">
        <v>2.0833333333333332E-2</v>
      </c>
      <c r="J988" s="561">
        <v>2.0833333333333332E-2</v>
      </c>
      <c r="K988" s="477">
        <v>1.03125</v>
      </c>
      <c r="L988" s="565">
        <f t="shared" si="920"/>
        <v>1.0104166666666667</v>
      </c>
      <c r="M988" s="477">
        <v>1.03125</v>
      </c>
      <c r="N988" s="565">
        <f t="shared" si="921"/>
        <v>0</v>
      </c>
      <c r="O988" s="477">
        <v>1.0486111111111112</v>
      </c>
      <c r="P988" s="565">
        <f t="shared" si="922"/>
        <v>1.736111111111116E-2</v>
      </c>
      <c r="Q988" s="477">
        <v>0</v>
      </c>
      <c r="R988" s="477">
        <v>0</v>
      </c>
      <c r="S988" s="9">
        <f t="shared" si="926"/>
        <v>0</v>
      </c>
      <c r="T988" s="477">
        <v>0</v>
      </c>
      <c r="U988" s="477">
        <v>0</v>
      </c>
      <c r="V988" s="9">
        <f t="shared" si="925"/>
        <v>0</v>
      </c>
      <c r="W988" s="477">
        <v>0.15972222222222224</v>
      </c>
      <c r="X988" s="9">
        <f t="shared" si="909"/>
        <v>0.15972222222222224</v>
      </c>
      <c r="Y988" s="477">
        <v>0.43611111111111112</v>
      </c>
      <c r="Z988" s="155">
        <f t="shared" si="943"/>
        <v>0.27638888888888891</v>
      </c>
      <c r="AA988" s="477">
        <v>0.70833333333333337</v>
      </c>
      <c r="AB988" s="565">
        <f t="shared" si="916"/>
        <v>0.27222222222222225</v>
      </c>
      <c r="AC988" s="477">
        <v>0.70833333333333337</v>
      </c>
      <c r="AD988" s="477">
        <v>0.70833333333333337</v>
      </c>
      <c r="AE988" s="9">
        <f t="shared" si="927"/>
        <v>0</v>
      </c>
      <c r="AF988" s="477">
        <v>0.72083333333333333</v>
      </c>
      <c r="AG988" s="477">
        <v>0.72916666666666663</v>
      </c>
      <c r="AH988" s="9">
        <f t="shared" si="923"/>
        <v>8.3333333333333037E-3</v>
      </c>
      <c r="AI988" s="154">
        <f t="shared" si="928"/>
        <v>0</v>
      </c>
      <c r="AJ988" s="154">
        <f t="shared" si="929"/>
        <v>12</v>
      </c>
      <c r="AK988" s="477">
        <v>0.72916666666666663</v>
      </c>
      <c r="AL988" s="477">
        <v>0.72916666666666663</v>
      </c>
      <c r="AM988" s="9">
        <f t="shared" si="930"/>
        <v>0</v>
      </c>
      <c r="AN988" s="568">
        <f t="shared" si="924"/>
        <v>0.70833333333333326</v>
      </c>
      <c r="AO988" s="10">
        <f t="shared" si="931"/>
        <v>17</v>
      </c>
      <c r="AP988" s="10">
        <f t="shared" si="932"/>
        <v>0</v>
      </c>
      <c r="AQ988" s="565">
        <f t="shared" si="942"/>
        <v>0.27222222222222225</v>
      </c>
      <c r="AR988" s="10">
        <f t="shared" si="918"/>
        <v>6</v>
      </c>
      <c r="AS988" s="10">
        <f t="shared" si="919"/>
        <v>32</v>
      </c>
      <c r="AT988" s="561">
        <v>0</v>
      </c>
      <c r="AU988" s="561"/>
      <c r="AV988" s="561"/>
      <c r="AW988" s="546">
        <f t="shared" si="933"/>
        <v>0</v>
      </c>
      <c r="AX988" s="546">
        <f t="shared" si="877"/>
        <v>0</v>
      </c>
      <c r="AY988" s="561"/>
      <c r="AZ988" s="546">
        <f t="shared" si="934"/>
        <v>0</v>
      </c>
      <c r="BA988" s="546">
        <f t="shared" si="935"/>
        <v>0</v>
      </c>
      <c r="BB988" s="561"/>
      <c r="BC988" s="546">
        <f t="shared" si="936"/>
        <v>0</v>
      </c>
      <c r="BD988" s="546">
        <f t="shared" si="937"/>
        <v>0</v>
      </c>
      <c r="BE988" s="561"/>
      <c r="BF988" s="546">
        <f t="shared" si="938"/>
        <v>0</v>
      </c>
      <c r="BG988" s="546">
        <f t="shared" si="939"/>
        <v>0</v>
      </c>
      <c r="BH988" s="561">
        <v>0</v>
      </c>
      <c r="BI988" s="637">
        <f t="shared" si="940"/>
        <v>0</v>
      </c>
      <c r="BJ988" s="637">
        <f t="shared" si="941"/>
        <v>0</v>
      </c>
      <c r="BK988" s="642">
        <f t="shared" si="917"/>
        <v>55.486666666666665</v>
      </c>
    </row>
    <row r="989" spans="1:63" x14ac:dyDescent="0.25">
      <c r="A989" s="620">
        <v>40968</v>
      </c>
      <c r="B989" s="621">
        <f t="shared" si="910"/>
        <v>2</v>
      </c>
      <c r="C989" s="622">
        <v>14</v>
      </c>
      <c r="D989" s="623" t="s">
        <v>243</v>
      </c>
      <c r="E989" s="623" t="s">
        <v>654</v>
      </c>
      <c r="F989" s="537">
        <v>3578.62</v>
      </c>
      <c r="G989" s="622">
        <v>59</v>
      </c>
      <c r="H989" s="622">
        <v>0</v>
      </c>
      <c r="I989" s="561">
        <v>0.47916666666666669</v>
      </c>
      <c r="J989" s="561">
        <v>0.47916666666666669</v>
      </c>
      <c r="K989" s="477">
        <v>0.48958333333333331</v>
      </c>
      <c r="L989" s="565">
        <f t="shared" si="920"/>
        <v>1.041666666666663E-2</v>
      </c>
      <c r="M989" s="477">
        <v>0.48958333333333331</v>
      </c>
      <c r="N989" s="565">
        <f t="shared" si="921"/>
        <v>0</v>
      </c>
      <c r="O989" s="477">
        <v>0.50694444444444442</v>
      </c>
      <c r="P989" s="565">
        <f t="shared" si="922"/>
        <v>1.7361111111111105E-2</v>
      </c>
      <c r="Q989" s="477">
        <v>0.51041666666666663</v>
      </c>
      <c r="R989" s="477">
        <v>0.53472222222222221</v>
      </c>
      <c r="S989" s="9">
        <f t="shared" si="926"/>
        <v>2.430555555555558E-2</v>
      </c>
      <c r="T989" s="477">
        <v>0.51041666666666663</v>
      </c>
      <c r="U989" s="477">
        <v>0.53472222222222221</v>
      </c>
      <c r="V989" s="9">
        <f t="shared" si="925"/>
        <v>2.430555555555558E-2</v>
      </c>
      <c r="W989" s="477">
        <v>0.55555555555555558</v>
      </c>
      <c r="X989" s="9">
        <f t="shared" si="909"/>
        <v>2.083333333333337E-2</v>
      </c>
      <c r="Y989" s="477">
        <v>0.5805555555555556</v>
      </c>
      <c r="Z989" s="155">
        <f t="shared" si="943"/>
        <v>2.5000000000000022E-2</v>
      </c>
      <c r="AA989" s="477">
        <v>0.6743055555555556</v>
      </c>
      <c r="AB989" s="565">
        <f t="shared" si="916"/>
        <v>9.375E-2</v>
      </c>
      <c r="AC989" s="477">
        <v>0.6743055555555556</v>
      </c>
      <c r="AD989" s="477">
        <v>0.6743055555555556</v>
      </c>
      <c r="AE989" s="9">
        <f t="shared" si="927"/>
        <v>0</v>
      </c>
      <c r="AF989" s="477">
        <v>0.68055555555555547</v>
      </c>
      <c r="AG989" s="477">
        <v>0.6875</v>
      </c>
      <c r="AH989" s="9">
        <f t="shared" si="923"/>
        <v>6.9444444444445308E-3</v>
      </c>
      <c r="AI989" s="154">
        <f t="shared" si="928"/>
        <v>0</v>
      </c>
      <c r="AJ989" s="154">
        <f t="shared" si="929"/>
        <v>10</v>
      </c>
      <c r="AK989" s="477">
        <v>0.6875</v>
      </c>
      <c r="AL989" s="477">
        <v>0.6875</v>
      </c>
      <c r="AM989" s="9">
        <f t="shared" si="930"/>
        <v>0</v>
      </c>
      <c r="AN989" s="568">
        <f t="shared" si="924"/>
        <v>0.20833333333333331</v>
      </c>
      <c r="AO989" s="10">
        <f t="shared" si="931"/>
        <v>5</v>
      </c>
      <c r="AP989" s="10">
        <f t="shared" si="932"/>
        <v>0</v>
      </c>
      <c r="AQ989" s="565">
        <f t="shared" si="942"/>
        <v>9.375E-2</v>
      </c>
      <c r="AR989" s="10">
        <f t="shared" si="918"/>
        <v>2</v>
      </c>
      <c r="AS989" s="10">
        <f t="shared" si="919"/>
        <v>15</v>
      </c>
      <c r="AT989" s="561">
        <v>0</v>
      </c>
      <c r="AU989" s="561"/>
      <c r="AV989" s="561"/>
      <c r="AW989" s="546">
        <f t="shared" si="933"/>
        <v>0</v>
      </c>
      <c r="AX989" s="546">
        <f t="shared" si="877"/>
        <v>0</v>
      </c>
      <c r="AY989" s="561"/>
      <c r="AZ989" s="546">
        <f t="shared" si="934"/>
        <v>0</v>
      </c>
      <c r="BA989" s="546">
        <f t="shared" si="935"/>
        <v>0</v>
      </c>
      <c r="BB989" s="561"/>
      <c r="BC989" s="546">
        <f t="shared" si="936"/>
        <v>0</v>
      </c>
      <c r="BD989" s="546">
        <f t="shared" si="937"/>
        <v>0</v>
      </c>
      <c r="BE989" s="561"/>
      <c r="BF989" s="546">
        <f t="shared" si="938"/>
        <v>0</v>
      </c>
      <c r="BG989" s="546">
        <f t="shared" si="939"/>
        <v>0</v>
      </c>
      <c r="BH989" s="561">
        <v>0</v>
      </c>
      <c r="BI989" s="637">
        <f t="shared" si="940"/>
        <v>0</v>
      </c>
      <c r="BJ989" s="637">
        <f t="shared" si="941"/>
        <v>0</v>
      </c>
      <c r="BK989" s="642">
        <f t="shared" si="917"/>
        <v>60.654576271186436</v>
      </c>
    </row>
    <row r="990" spans="1:63" x14ac:dyDescent="0.25">
      <c r="A990" s="620">
        <v>40968</v>
      </c>
      <c r="B990" s="621">
        <f t="shared" si="910"/>
        <v>2</v>
      </c>
      <c r="C990" s="622">
        <v>2</v>
      </c>
      <c r="D990" s="623" t="s">
        <v>309</v>
      </c>
      <c r="E990" s="623" t="s">
        <v>265</v>
      </c>
      <c r="F990" s="537">
        <v>3510.91</v>
      </c>
      <c r="G990" s="622">
        <v>59</v>
      </c>
      <c r="H990" s="622">
        <v>0</v>
      </c>
      <c r="I990" s="561">
        <v>0.53125</v>
      </c>
      <c r="J990" s="561">
        <v>0.53125</v>
      </c>
      <c r="K990" s="477">
        <v>0.53819444444444442</v>
      </c>
      <c r="L990" s="565">
        <f t="shared" si="920"/>
        <v>6.9444444444444198E-3</v>
      </c>
      <c r="M990" s="477">
        <v>0.53819444444444442</v>
      </c>
      <c r="N990" s="565">
        <f t="shared" si="921"/>
        <v>0</v>
      </c>
      <c r="O990" s="477">
        <v>0.58333333333333337</v>
      </c>
      <c r="P990" s="565">
        <f t="shared" si="922"/>
        <v>4.5138888888888951E-2</v>
      </c>
      <c r="Q990" s="477">
        <v>0.59027777777777779</v>
      </c>
      <c r="R990" s="477">
        <v>0.625</v>
      </c>
      <c r="S990" s="9">
        <f t="shared" si="926"/>
        <v>3.472222222222221E-2</v>
      </c>
      <c r="T990" s="477">
        <v>0.59027777777777779</v>
      </c>
      <c r="U990" s="477">
        <v>0.625</v>
      </c>
      <c r="V990" s="9">
        <f t="shared" si="925"/>
        <v>3.472222222222221E-2</v>
      </c>
      <c r="W990" s="477">
        <v>0.71875</v>
      </c>
      <c r="X990" s="9">
        <f t="shared" si="909"/>
        <v>9.375E-2</v>
      </c>
      <c r="Y990" s="477">
        <v>0.72083333333333333</v>
      </c>
      <c r="Z990" s="155">
        <f t="shared" si="943"/>
        <v>2.0833333333333259E-3</v>
      </c>
      <c r="AA990" s="477">
        <v>0.9375</v>
      </c>
      <c r="AB990" s="565">
        <f t="shared" si="916"/>
        <v>0.21666666666666667</v>
      </c>
      <c r="AC990" s="477">
        <v>0.9375</v>
      </c>
      <c r="AD990" s="477">
        <v>0.9375</v>
      </c>
      <c r="AE990" s="9">
        <f t="shared" si="927"/>
        <v>0</v>
      </c>
      <c r="AF990" s="477">
        <v>0.95138888888888884</v>
      </c>
      <c r="AG990" s="477">
        <v>0.95833333333333337</v>
      </c>
      <c r="AH990" s="9">
        <f t="shared" si="923"/>
        <v>6.9444444444445308E-3</v>
      </c>
      <c r="AI990" s="154">
        <f t="shared" si="928"/>
        <v>0</v>
      </c>
      <c r="AJ990" s="154">
        <f t="shared" si="929"/>
        <v>10</v>
      </c>
      <c r="AK990" s="477">
        <v>0.95833333333333337</v>
      </c>
      <c r="AL990" s="477">
        <v>0.95833333333333337</v>
      </c>
      <c r="AM990" s="9">
        <f t="shared" si="930"/>
        <v>0</v>
      </c>
      <c r="AN990" s="568">
        <f t="shared" si="924"/>
        <v>0.42708333333333337</v>
      </c>
      <c r="AO990" s="10">
        <f t="shared" si="931"/>
        <v>10</v>
      </c>
      <c r="AP990" s="10">
        <f t="shared" si="932"/>
        <v>15</v>
      </c>
      <c r="AQ990" s="565">
        <f t="shared" si="942"/>
        <v>0.21666666666666667</v>
      </c>
      <c r="AR990" s="10">
        <f t="shared" si="918"/>
        <v>5</v>
      </c>
      <c r="AS990" s="10">
        <f t="shared" si="919"/>
        <v>12</v>
      </c>
      <c r="AT990" s="561">
        <v>0</v>
      </c>
      <c r="AU990" s="561"/>
      <c r="AV990" s="561"/>
      <c r="AW990" s="546">
        <f t="shared" si="933"/>
        <v>0</v>
      </c>
      <c r="AX990" s="546">
        <f t="shared" si="877"/>
        <v>0</v>
      </c>
      <c r="AY990" s="561"/>
      <c r="AZ990" s="546">
        <f t="shared" si="934"/>
        <v>0</v>
      </c>
      <c r="BA990" s="546">
        <f t="shared" si="935"/>
        <v>0</v>
      </c>
      <c r="BB990" s="561"/>
      <c r="BC990" s="546">
        <f t="shared" si="936"/>
        <v>0</v>
      </c>
      <c r="BD990" s="546">
        <f t="shared" si="937"/>
        <v>0</v>
      </c>
      <c r="BE990" s="561"/>
      <c r="BF990" s="546">
        <f t="shared" si="938"/>
        <v>0</v>
      </c>
      <c r="BG990" s="546">
        <f t="shared" si="939"/>
        <v>0</v>
      </c>
      <c r="BH990" s="561">
        <v>0</v>
      </c>
      <c r="BI990" s="637">
        <f t="shared" si="940"/>
        <v>0</v>
      </c>
      <c r="BJ990" s="637">
        <f t="shared" si="941"/>
        <v>0</v>
      </c>
      <c r="BK990" s="642">
        <f t="shared" si="917"/>
        <v>59.506949152542369</v>
      </c>
    </row>
    <row r="991" spans="1:63" x14ac:dyDescent="0.25">
      <c r="A991" s="620">
        <v>40968</v>
      </c>
      <c r="B991" s="621">
        <f t="shared" si="910"/>
        <v>2</v>
      </c>
      <c r="C991" s="622">
        <v>51</v>
      </c>
      <c r="D991" s="623" t="s">
        <v>33</v>
      </c>
      <c r="E991" s="623" t="s">
        <v>236</v>
      </c>
      <c r="F991" s="537">
        <v>3488.2</v>
      </c>
      <c r="G991" s="622">
        <v>59</v>
      </c>
      <c r="H991" s="622">
        <v>0</v>
      </c>
      <c r="I991" s="561">
        <v>0.52083333333333337</v>
      </c>
      <c r="J991" s="561">
        <v>0.52083333333333337</v>
      </c>
      <c r="K991" s="477">
        <v>0.53125</v>
      </c>
      <c r="L991" s="565">
        <f t="shared" si="920"/>
        <v>1.041666666666663E-2</v>
      </c>
      <c r="M991" s="477">
        <v>0.53125</v>
      </c>
      <c r="N991" s="565">
        <f t="shared" si="921"/>
        <v>0</v>
      </c>
      <c r="O991" s="477">
        <v>0.74305555555555547</v>
      </c>
      <c r="P991" s="565">
        <f t="shared" si="922"/>
        <v>0.21180555555555547</v>
      </c>
      <c r="Q991" s="477">
        <v>0.74305555555555547</v>
      </c>
      <c r="R991" s="477">
        <v>0.75</v>
      </c>
      <c r="S991" s="9">
        <f t="shared" si="926"/>
        <v>6.9444444444445308E-3</v>
      </c>
      <c r="T991" s="477">
        <v>0.74305555555555547</v>
      </c>
      <c r="U991" s="477">
        <v>0.75</v>
      </c>
      <c r="V991" s="9">
        <f t="shared" si="925"/>
        <v>6.9444444444445308E-3</v>
      </c>
      <c r="W991" s="477">
        <v>0.85416666666666663</v>
      </c>
      <c r="X991" s="9">
        <f t="shared" si="909"/>
        <v>0.10416666666666663</v>
      </c>
      <c r="Y991" s="477">
        <v>0.85555555555555562</v>
      </c>
      <c r="Z991" s="155">
        <f t="shared" si="943"/>
        <v>1.388888888888995E-3</v>
      </c>
      <c r="AA991" s="477">
        <v>0.95486111111111116</v>
      </c>
      <c r="AB991" s="565">
        <f t="shared" si="916"/>
        <v>9.9305555555555536E-2</v>
      </c>
      <c r="AC991" s="477">
        <v>0.95486111111111116</v>
      </c>
      <c r="AD991" s="477">
        <v>0.95486111111111116</v>
      </c>
      <c r="AE991" s="9">
        <f t="shared" si="927"/>
        <v>0</v>
      </c>
      <c r="AF991" s="477">
        <v>0.95833333333333337</v>
      </c>
      <c r="AG991" s="477">
        <v>0.96527777777777779</v>
      </c>
      <c r="AH991" s="9">
        <f t="shared" si="923"/>
        <v>6.9444444444444198E-3</v>
      </c>
      <c r="AI991" s="154">
        <f t="shared" si="928"/>
        <v>0</v>
      </c>
      <c r="AJ991" s="154">
        <f t="shared" si="929"/>
        <v>10</v>
      </c>
      <c r="AK991" s="477">
        <v>0.96527777777777779</v>
      </c>
      <c r="AL991" s="477">
        <v>0.96527777777777779</v>
      </c>
      <c r="AM991" s="9">
        <f t="shared" si="930"/>
        <v>0</v>
      </c>
      <c r="AN991" s="568">
        <f t="shared" si="924"/>
        <v>0.44444444444444442</v>
      </c>
      <c r="AO991" s="10">
        <f t="shared" si="931"/>
        <v>10</v>
      </c>
      <c r="AP991" s="10">
        <f t="shared" si="932"/>
        <v>40</v>
      </c>
      <c r="AQ991" s="565">
        <f t="shared" si="942"/>
        <v>9.9305555555555536E-2</v>
      </c>
      <c r="AR991" s="10">
        <f t="shared" si="918"/>
        <v>2</v>
      </c>
      <c r="AS991" s="10">
        <f t="shared" si="919"/>
        <v>23</v>
      </c>
      <c r="AT991" s="561">
        <v>0</v>
      </c>
      <c r="AU991" s="561"/>
      <c r="AV991" s="561"/>
      <c r="AW991" s="546">
        <f t="shared" si="933"/>
        <v>0</v>
      </c>
      <c r="AX991" s="546">
        <f t="shared" si="877"/>
        <v>0</v>
      </c>
      <c r="AY991" s="561"/>
      <c r="AZ991" s="546">
        <f t="shared" si="934"/>
        <v>0</v>
      </c>
      <c r="BA991" s="546">
        <f t="shared" si="935"/>
        <v>0</v>
      </c>
      <c r="BB991" s="561"/>
      <c r="BC991" s="546">
        <f t="shared" si="936"/>
        <v>0</v>
      </c>
      <c r="BD991" s="546">
        <f t="shared" si="937"/>
        <v>0</v>
      </c>
      <c r="BE991" s="561"/>
      <c r="BF991" s="546">
        <f t="shared" si="938"/>
        <v>0</v>
      </c>
      <c r="BG991" s="546">
        <f t="shared" si="939"/>
        <v>0</v>
      </c>
      <c r="BH991" s="561">
        <v>0</v>
      </c>
      <c r="BI991" s="637">
        <f t="shared" si="940"/>
        <v>0</v>
      </c>
      <c r="BJ991" s="637">
        <f t="shared" si="941"/>
        <v>0</v>
      </c>
      <c r="BK991" s="642">
        <f t="shared" si="917"/>
        <v>59.122033898305084</v>
      </c>
    </row>
    <row r="992" spans="1:63" x14ac:dyDescent="0.25">
      <c r="A992" s="620">
        <v>40968</v>
      </c>
      <c r="B992" s="621">
        <f t="shared" si="910"/>
        <v>2</v>
      </c>
      <c r="C992" s="622">
        <v>52</v>
      </c>
      <c r="D992" s="623" t="s">
        <v>33</v>
      </c>
      <c r="E992" s="623" t="s">
        <v>236</v>
      </c>
      <c r="F992" s="537">
        <v>2028.33</v>
      </c>
      <c r="G992" s="622">
        <v>35</v>
      </c>
      <c r="H992" s="622">
        <v>0</v>
      </c>
      <c r="I992" s="561">
        <v>0.75</v>
      </c>
      <c r="J992" s="561">
        <v>0.75</v>
      </c>
      <c r="K992" s="477">
        <v>0.7583333333333333</v>
      </c>
      <c r="L992" s="565">
        <f t="shared" si="920"/>
        <v>8.3333333333333037E-3</v>
      </c>
      <c r="M992" s="477">
        <v>0.7583333333333333</v>
      </c>
      <c r="N992" s="565">
        <f t="shared" si="921"/>
        <v>0</v>
      </c>
      <c r="O992" s="477">
        <v>0.85416666666666663</v>
      </c>
      <c r="P992" s="565">
        <f t="shared" si="922"/>
        <v>9.5833333333333326E-2</v>
      </c>
      <c r="Q992" s="477">
        <v>0.86458333333333337</v>
      </c>
      <c r="R992" s="477">
        <v>0.91666666666666663</v>
      </c>
      <c r="S992" s="9">
        <f t="shared" si="926"/>
        <v>5.2083333333333259E-2</v>
      </c>
      <c r="T992" s="477">
        <v>0.86458333333333337</v>
      </c>
      <c r="U992" s="477">
        <v>0.91666666666666663</v>
      </c>
      <c r="V992" s="9">
        <f t="shared" si="925"/>
        <v>5.2083333333333259E-2</v>
      </c>
      <c r="W992" s="477">
        <v>0.85416666666666663</v>
      </c>
      <c r="X992" s="9">
        <f t="shared" si="909"/>
        <v>-6.25E-2</v>
      </c>
      <c r="Y992" s="477">
        <v>0.97916666666666663</v>
      </c>
      <c r="Z992" s="155">
        <f t="shared" si="943"/>
        <v>0.125</v>
      </c>
      <c r="AA992" s="477">
        <v>1.1666666666666667</v>
      </c>
      <c r="AB992" s="565">
        <f t="shared" si="916"/>
        <v>0.18750000000000011</v>
      </c>
      <c r="AC992" s="477">
        <v>1.1666666666666667</v>
      </c>
      <c r="AD992" s="477">
        <v>1.1666666666666667</v>
      </c>
      <c r="AE992" s="9">
        <f t="shared" si="927"/>
        <v>0</v>
      </c>
      <c r="AF992" s="477">
        <v>1.1805555555555556</v>
      </c>
      <c r="AG992" s="477">
        <v>1.1875</v>
      </c>
      <c r="AH992" s="9">
        <f t="shared" si="923"/>
        <v>6.9444444444444198E-3</v>
      </c>
      <c r="AI992" s="154">
        <f t="shared" si="928"/>
        <v>0</v>
      </c>
      <c r="AJ992" s="154">
        <f t="shared" si="929"/>
        <v>10</v>
      </c>
      <c r="AK992" s="477">
        <v>1.1875</v>
      </c>
      <c r="AL992" s="477">
        <v>1.1875</v>
      </c>
      <c r="AM992" s="9">
        <f t="shared" si="930"/>
        <v>0</v>
      </c>
      <c r="AN992" s="568">
        <f t="shared" si="924"/>
        <v>0.4375</v>
      </c>
      <c r="AO992" s="10">
        <f t="shared" si="931"/>
        <v>10</v>
      </c>
      <c r="AP992" s="10">
        <f t="shared" si="932"/>
        <v>30</v>
      </c>
      <c r="AQ992" s="565">
        <f t="shared" si="942"/>
        <v>0.18750000000000011</v>
      </c>
      <c r="AR992" s="10">
        <f t="shared" si="918"/>
        <v>4</v>
      </c>
      <c r="AS992" s="10">
        <f t="shared" si="919"/>
        <v>30</v>
      </c>
      <c r="AT992" s="561">
        <v>0</v>
      </c>
      <c r="AU992" s="561"/>
      <c r="AV992" s="561"/>
      <c r="AW992" s="546">
        <f t="shared" si="933"/>
        <v>0</v>
      </c>
      <c r="AX992" s="546">
        <f t="shared" si="877"/>
        <v>0</v>
      </c>
      <c r="AY992" s="561"/>
      <c r="AZ992" s="546">
        <f t="shared" si="934"/>
        <v>0</v>
      </c>
      <c r="BA992" s="546">
        <f t="shared" si="935"/>
        <v>0</v>
      </c>
      <c r="BB992" s="561"/>
      <c r="BC992" s="546">
        <f t="shared" si="936"/>
        <v>0</v>
      </c>
      <c r="BD992" s="546">
        <f t="shared" si="937"/>
        <v>0</v>
      </c>
      <c r="BE992" s="561"/>
      <c r="BF992" s="546">
        <f t="shared" si="938"/>
        <v>0</v>
      </c>
      <c r="BG992" s="546">
        <f t="shared" si="939"/>
        <v>0</v>
      </c>
      <c r="BH992" s="561">
        <v>0</v>
      </c>
      <c r="BI992" s="637">
        <f t="shared" si="940"/>
        <v>0</v>
      </c>
      <c r="BJ992" s="637">
        <f t="shared" si="941"/>
        <v>0</v>
      </c>
      <c r="BK992" s="642">
        <f t="shared" si="917"/>
        <v>57.952285714285715</v>
      </c>
    </row>
    <row r="993" spans="1:63" x14ac:dyDescent="0.25">
      <c r="A993" s="620">
        <v>40968</v>
      </c>
      <c r="B993" s="621">
        <f t="shared" si="910"/>
        <v>2</v>
      </c>
      <c r="C993" s="622">
        <v>3</v>
      </c>
      <c r="D993" s="623" t="s">
        <v>489</v>
      </c>
      <c r="E993" s="623" t="s">
        <v>265</v>
      </c>
      <c r="F993" s="537">
        <v>2900.24</v>
      </c>
      <c r="G993" s="622">
        <v>52</v>
      </c>
      <c r="H993" s="622">
        <v>5</v>
      </c>
      <c r="I993" s="561">
        <v>0.64583333333333337</v>
      </c>
      <c r="J993" s="561">
        <v>0.64583333333333337</v>
      </c>
      <c r="K993" s="477">
        <v>0.65625</v>
      </c>
      <c r="L993" s="565">
        <f t="shared" si="920"/>
        <v>1.041666666666663E-2</v>
      </c>
      <c r="M993" s="477">
        <v>0.65625</v>
      </c>
      <c r="N993" s="565">
        <f t="shared" si="921"/>
        <v>0</v>
      </c>
      <c r="O993" s="477">
        <v>1.0277777777777779</v>
      </c>
      <c r="P993" s="565">
        <f t="shared" si="922"/>
        <v>0.3715277777777779</v>
      </c>
      <c r="Q993" s="477">
        <v>1.0277777777777779</v>
      </c>
      <c r="R993" s="477">
        <v>1.0416666666666667</v>
      </c>
      <c r="S993" s="9">
        <f t="shared" si="926"/>
        <v>1.388888888888884E-2</v>
      </c>
      <c r="T993" s="477">
        <v>1.0277777777777779</v>
      </c>
      <c r="U993" s="477">
        <v>1.0416666666666667</v>
      </c>
      <c r="V993" s="9">
        <f t="shared" si="925"/>
        <v>1.388888888888884E-2</v>
      </c>
      <c r="W993" s="477">
        <v>1.0458333333333334</v>
      </c>
      <c r="X993" s="9">
        <f t="shared" si="909"/>
        <v>4.1666666666666519E-3</v>
      </c>
      <c r="Y993" s="477">
        <v>1.0458333333333334</v>
      </c>
      <c r="Z993" s="155">
        <f t="shared" si="943"/>
        <v>0</v>
      </c>
      <c r="AA993" s="477">
        <v>1.1361111111111111</v>
      </c>
      <c r="AB993" s="565">
        <f t="shared" si="916"/>
        <v>9.0277777777777679E-2</v>
      </c>
      <c r="AC993" s="477">
        <v>0.1361111111111111</v>
      </c>
      <c r="AD993" s="477">
        <v>0.1361111111111111</v>
      </c>
      <c r="AE993" s="9">
        <f t="shared" si="927"/>
        <v>0</v>
      </c>
      <c r="AF993" s="477">
        <v>0.1423611111111111</v>
      </c>
      <c r="AG993" s="477">
        <v>1.1666666666666667</v>
      </c>
      <c r="AH993" s="9">
        <f t="shared" si="923"/>
        <v>1.0243055555555556</v>
      </c>
      <c r="AI993" s="154">
        <f t="shared" si="928"/>
        <v>0</v>
      </c>
      <c r="AJ993" s="154">
        <f t="shared" si="929"/>
        <v>35</v>
      </c>
      <c r="AK993" s="477">
        <v>1.1666666666666667</v>
      </c>
      <c r="AL993" s="477">
        <v>1.1666666666666667</v>
      </c>
      <c r="AM993" s="9">
        <f t="shared" si="930"/>
        <v>0</v>
      </c>
      <c r="AN993" s="568">
        <f t="shared" si="924"/>
        <v>0.52083333333333337</v>
      </c>
      <c r="AO993" s="10">
        <f t="shared" si="931"/>
        <v>12</v>
      </c>
      <c r="AP993" s="10">
        <f t="shared" si="932"/>
        <v>30</v>
      </c>
      <c r="AQ993" s="565">
        <f t="shared" si="942"/>
        <v>9.0277777777777679E-2</v>
      </c>
      <c r="AR993" s="10">
        <f t="shared" si="918"/>
        <v>2</v>
      </c>
      <c r="AS993" s="10">
        <f t="shared" si="919"/>
        <v>10</v>
      </c>
      <c r="AT993" s="561">
        <v>0</v>
      </c>
      <c r="AU993" s="561"/>
      <c r="AV993" s="561"/>
      <c r="AW993" s="546">
        <f t="shared" si="933"/>
        <v>0</v>
      </c>
      <c r="AX993" s="546">
        <f t="shared" si="877"/>
        <v>0</v>
      </c>
      <c r="AY993" s="561"/>
      <c r="AZ993" s="546">
        <f t="shared" si="934"/>
        <v>0</v>
      </c>
      <c r="BA993" s="546">
        <f t="shared" si="935"/>
        <v>0</v>
      </c>
      <c r="BB993" s="561"/>
      <c r="BC993" s="546">
        <f t="shared" si="936"/>
        <v>0</v>
      </c>
      <c r="BD993" s="546">
        <f t="shared" si="937"/>
        <v>0</v>
      </c>
      <c r="BE993" s="561"/>
      <c r="BF993" s="546">
        <f t="shared" si="938"/>
        <v>0</v>
      </c>
      <c r="BG993" s="546">
        <f t="shared" si="939"/>
        <v>0</v>
      </c>
      <c r="BH993" s="561">
        <v>0</v>
      </c>
      <c r="BI993" s="637">
        <f t="shared" si="940"/>
        <v>0</v>
      </c>
      <c r="BJ993" s="637">
        <f t="shared" si="941"/>
        <v>0</v>
      </c>
      <c r="BK993" s="642">
        <f t="shared" si="917"/>
        <v>55.773846153846151</v>
      </c>
    </row>
    <row r="994" spans="1:63" x14ac:dyDescent="0.25">
      <c r="A994" s="578">
        <v>40969</v>
      </c>
      <c r="B994" s="589">
        <f t="shared" si="910"/>
        <v>3</v>
      </c>
      <c r="C994" s="579">
        <v>1</v>
      </c>
      <c r="D994" s="580" t="s">
        <v>774</v>
      </c>
      <c r="E994" s="580" t="s">
        <v>276</v>
      </c>
      <c r="F994" s="525">
        <v>3491.54</v>
      </c>
      <c r="G994" s="579">
        <v>58</v>
      </c>
      <c r="H994" s="579">
        <v>0</v>
      </c>
      <c r="I994" s="551">
        <v>0.90625</v>
      </c>
      <c r="J994" s="551">
        <v>0.90625</v>
      </c>
      <c r="K994" s="54">
        <v>0.91666666666666663</v>
      </c>
      <c r="L994" s="565">
        <f t="shared" si="920"/>
        <v>1.041666666666663E-2</v>
      </c>
      <c r="M994" s="54">
        <v>0.91666666666666663</v>
      </c>
      <c r="N994" s="565">
        <f t="shared" si="921"/>
        <v>0</v>
      </c>
      <c r="O994" s="54">
        <v>1.2604166666666667</v>
      </c>
      <c r="P994" s="565">
        <f t="shared" si="922"/>
        <v>0.34375000000000011</v>
      </c>
      <c r="Q994" s="54">
        <v>0</v>
      </c>
      <c r="R994" s="54">
        <v>0</v>
      </c>
      <c r="S994" s="9">
        <f t="shared" si="926"/>
        <v>0</v>
      </c>
      <c r="T994" s="54">
        <v>0</v>
      </c>
      <c r="U994" s="54">
        <v>0</v>
      </c>
      <c r="V994" s="9">
        <f t="shared" ref="V994:V1001" si="944">U994-T994</f>
        <v>0</v>
      </c>
      <c r="W994" s="54">
        <v>0.30833333333333335</v>
      </c>
      <c r="X994" s="9">
        <f t="shared" si="909"/>
        <v>0.30833333333333335</v>
      </c>
      <c r="Y994" s="54">
        <v>1.3097222222222222</v>
      </c>
      <c r="Z994" s="155">
        <f t="shared" si="943"/>
        <v>1.0013888888888889</v>
      </c>
      <c r="AA994" s="54">
        <v>1.3756944444444443</v>
      </c>
      <c r="AB994" s="565">
        <f t="shared" si="916"/>
        <v>6.5972222222222099E-2</v>
      </c>
      <c r="AC994" s="54">
        <v>1.3756944444444443</v>
      </c>
      <c r="AD994" s="54">
        <v>1.3756944444444443</v>
      </c>
      <c r="AE994" s="9">
        <f t="shared" si="927"/>
        <v>0</v>
      </c>
      <c r="AF994" s="54">
        <v>1.3819444444444444</v>
      </c>
      <c r="AG994" s="54">
        <v>1.3854166666666667</v>
      </c>
      <c r="AH994" s="9">
        <f t="shared" si="923"/>
        <v>3.4722222222223209E-3</v>
      </c>
      <c r="AI994" s="154">
        <f t="shared" si="928"/>
        <v>0</v>
      </c>
      <c r="AJ994" s="154">
        <f t="shared" si="929"/>
        <v>5</v>
      </c>
      <c r="AK994" s="54">
        <v>1.3854166666666667</v>
      </c>
      <c r="AL994" s="54">
        <v>1.3854166666666667</v>
      </c>
      <c r="AM994" s="9">
        <f t="shared" si="930"/>
        <v>0</v>
      </c>
      <c r="AN994" s="568">
        <f t="shared" si="924"/>
        <v>0.47916666666666674</v>
      </c>
      <c r="AO994" s="10">
        <f t="shared" si="931"/>
        <v>11</v>
      </c>
      <c r="AP994" s="10">
        <f t="shared" si="932"/>
        <v>30</v>
      </c>
      <c r="AQ994" s="565">
        <f t="shared" si="942"/>
        <v>6.5972222222222099E-2</v>
      </c>
      <c r="AR994" s="10">
        <f t="shared" ref="AR994:AR1001" si="945">HOUR(AQ994)</f>
        <v>1</v>
      </c>
      <c r="AS994" s="10">
        <f t="shared" ref="AS994:AS1001" si="946">MINUTE(AQ994)</f>
        <v>35</v>
      </c>
      <c r="AT994" s="551">
        <v>0</v>
      </c>
      <c r="AU994" s="551"/>
      <c r="AV994" s="551"/>
      <c r="AW994" s="546">
        <f t="shared" ref="AW994:AW1001" si="947">HOUR(AV994)</f>
        <v>0</v>
      </c>
      <c r="AX994" s="546">
        <f t="shared" ref="AX994:AX1057" si="948">MINUTE(AV994)</f>
        <v>0</v>
      </c>
      <c r="AY994" s="551"/>
      <c r="AZ994" s="546">
        <f t="shared" ref="AZ994:AZ1001" si="949">HOUR(AY994)</f>
        <v>0</v>
      </c>
      <c r="BA994" s="546">
        <f t="shared" ref="BA994:BA1001" si="950">MINUTE(AY994)</f>
        <v>0</v>
      </c>
      <c r="BB994" s="551"/>
      <c r="BC994" s="546">
        <f t="shared" si="936"/>
        <v>0</v>
      </c>
      <c r="BD994" s="546">
        <f t="shared" si="937"/>
        <v>0</v>
      </c>
      <c r="BE994" s="551"/>
      <c r="BF994" s="546">
        <f t="shared" si="938"/>
        <v>0</v>
      </c>
      <c r="BG994" s="546">
        <f t="shared" si="939"/>
        <v>0</v>
      </c>
      <c r="BH994" s="551">
        <v>0</v>
      </c>
      <c r="BI994" s="637">
        <f t="shared" si="940"/>
        <v>0</v>
      </c>
      <c r="BJ994" s="637">
        <f t="shared" si="941"/>
        <v>0</v>
      </c>
      <c r="BK994" s="642">
        <f t="shared" si="917"/>
        <v>60.198965517241376</v>
      </c>
    </row>
    <row r="995" spans="1:63" x14ac:dyDescent="0.25">
      <c r="A995" s="578">
        <v>40969</v>
      </c>
      <c r="B995" s="589">
        <f t="shared" si="910"/>
        <v>3</v>
      </c>
      <c r="C995" s="579">
        <v>2</v>
      </c>
      <c r="D995" s="580" t="s">
        <v>271</v>
      </c>
      <c r="E995" s="580" t="s">
        <v>265</v>
      </c>
      <c r="F995" s="525">
        <v>3413.56</v>
      </c>
      <c r="G995" s="579">
        <v>57</v>
      </c>
      <c r="H995" s="579">
        <v>2</v>
      </c>
      <c r="I995" s="551">
        <v>0.85416666666666663</v>
      </c>
      <c r="J995" s="551">
        <v>0.85416666666666663</v>
      </c>
      <c r="K995" s="54">
        <v>0.86458333333333337</v>
      </c>
      <c r="L995" s="565">
        <f t="shared" si="920"/>
        <v>1.0416666666666741E-2</v>
      </c>
      <c r="M995" s="54">
        <v>0.86458333333333337</v>
      </c>
      <c r="N995" s="565">
        <f t="shared" si="921"/>
        <v>0</v>
      </c>
      <c r="O995" s="54">
        <v>1.0694444444444444</v>
      </c>
      <c r="P995" s="565">
        <f t="shared" si="922"/>
        <v>0.20486111111111105</v>
      </c>
      <c r="Q995" s="54">
        <v>1.0729166666666667</v>
      </c>
      <c r="R995" s="54">
        <v>1.4375</v>
      </c>
      <c r="S995" s="9">
        <f t="shared" si="926"/>
        <v>0.36458333333333326</v>
      </c>
      <c r="T995" s="54">
        <v>1.0729166666666667</v>
      </c>
      <c r="U995" s="54">
        <v>1.4375</v>
      </c>
      <c r="V995" s="9">
        <f t="shared" si="944"/>
        <v>0.36458333333333326</v>
      </c>
      <c r="W995" s="54">
        <v>1.3583333333333334</v>
      </c>
      <c r="X995" s="9">
        <f t="shared" si="909"/>
        <v>-7.9166666666666607E-2</v>
      </c>
      <c r="Y995" s="54">
        <v>0.35902777777777778</v>
      </c>
      <c r="Z995" s="155">
        <f t="shared" si="943"/>
        <v>-0.99930555555555567</v>
      </c>
      <c r="AA995" s="54">
        <v>0.48333333333333334</v>
      </c>
      <c r="AB995" s="565">
        <f t="shared" si="916"/>
        <v>0.12430555555555556</v>
      </c>
      <c r="AC995" s="54">
        <v>0.48333333333333334</v>
      </c>
      <c r="AD995" s="54">
        <v>0.48333333333333334</v>
      </c>
      <c r="AE995" s="9">
        <f t="shared" si="927"/>
        <v>0</v>
      </c>
      <c r="AF995" s="54">
        <v>0.48958333333333331</v>
      </c>
      <c r="AG995" s="54">
        <v>0.5</v>
      </c>
      <c r="AH995" s="9">
        <f t="shared" si="923"/>
        <v>1.0416666666666685E-2</v>
      </c>
      <c r="AI995" s="154">
        <f t="shared" si="928"/>
        <v>0</v>
      </c>
      <c r="AJ995" s="154">
        <f t="shared" si="929"/>
        <v>15</v>
      </c>
      <c r="AK995" s="54">
        <v>0.5</v>
      </c>
      <c r="AL995" s="54">
        <v>1.5</v>
      </c>
      <c r="AM995" s="9">
        <f t="shared" si="930"/>
        <v>1</v>
      </c>
      <c r="AN995" s="568">
        <f t="shared" si="924"/>
        <v>0.64583333333333337</v>
      </c>
      <c r="AO995" s="10">
        <f t="shared" si="931"/>
        <v>15</v>
      </c>
      <c r="AP995" s="10">
        <f t="shared" si="932"/>
        <v>30</v>
      </c>
      <c r="AQ995" s="565">
        <f t="shared" si="942"/>
        <v>0.12430555555555556</v>
      </c>
      <c r="AR995" s="10">
        <f t="shared" si="945"/>
        <v>2</v>
      </c>
      <c r="AS995" s="10">
        <f t="shared" si="946"/>
        <v>59</v>
      </c>
      <c r="AT995" s="551">
        <v>0</v>
      </c>
      <c r="AU995" s="551"/>
      <c r="AV995" s="551"/>
      <c r="AW995" s="546">
        <f t="shared" si="947"/>
        <v>0</v>
      </c>
      <c r="AX995" s="546">
        <f t="shared" si="948"/>
        <v>0</v>
      </c>
      <c r="AY995" s="551"/>
      <c r="AZ995" s="546">
        <f t="shared" si="949"/>
        <v>0</v>
      </c>
      <c r="BA995" s="546">
        <f t="shared" si="950"/>
        <v>0</v>
      </c>
      <c r="BB995" s="551"/>
      <c r="BC995" s="546">
        <f t="shared" si="936"/>
        <v>0</v>
      </c>
      <c r="BD995" s="546">
        <f t="shared" si="937"/>
        <v>0</v>
      </c>
      <c r="BE995" s="551"/>
      <c r="BF995" s="546">
        <f t="shared" si="938"/>
        <v>0</v>
      </c>
      <c r="BG995" s="546">
        <f t="shared" si="939"/>
        <v>0</v>
      </c>
      <c r="BH995" s="551">
        <v>0</v>
      </c>
      <c r="BI995" s="637">
        <f t="shared" si="940"/>
        <v>0</v>
      </c>
      <c r="BJ995" s="637">
        <f t="shared" si="941"/>
        <v>0</v>
      </c>
      <c r="BK995" s="642">
        <f t="shared" si="917"/>
        <v>59.887017543859649</v>
      </c>
    </row>
    <row r="996" spans="1:63" x14ac:dyDescent="0.25">
      <c r="A996" s="578">
        <v>40969</v>
      </c>
      <c r="B996" s="589">
        <f t="shared" si="910"/>
        <v>3</v>
      </c>
      <c r="C996" s="579">
        <v>1</v>
      </c>
      <c r="D996" s="580" t="s">
        <v>454</v>
      </c>
      <c r="E996" s="580" t="s">
        <v>276</v>
      </c>
      <c r="F996" s="525">
        <v>3686.07</v>
      </c>
      <c r="G996" s="579">
        <v>59</v>
      </c>
      <c r="H996" s="579">
        <v>0</v>
      </c>
      <c r="I996" s="551">
        <v>1.1770833333333333</v>
      </c>
      <c r="J996" s="551">
        <v>1.1770833333333333</v>
      </c>
      <c r="K996" s="54">
        <v>1.1909722222222221</v>
      </c>
      <c r="L996" s="565">
        <f t="shared" si="920"/>
        <v>1.388888888888884E-2</v>
      </c>
      <c r="M996" s="54">
        <v>1.1909722222222221</v>
      </c>
      <c r="N996" s="565">
        <f t="shared" si="921"/>
        <v>0</v>
      </c>
      <c r="O996" s="54">
        <v>1.3819444444444444</v>
      </c>
      <c r="P996" s="565">
        <f t="shared" si="922"/>
        <v>0.19097222222222232</v>
      </c>
      <c r="Q996" s="54">
        <v>0.3888888888888889</v>
      </c>
      <c r="R996" s="54">
        <v>0.5</v>
      </c>
      <c r="S996" s="9">
        <f t="shared" si="926"/>
        <v>0.1111111111111111</v>
      </c>
      <c r="T996" s="54">
        <v>0.3888888888888889</v>
      </c>
      <c r="U996" s="54">
        <v>0.5</v>
      </c>
      <c r="V996" s="9">
        <f t="shared" si="944"/>
        <v>0.1111111111111111</v>
      </c>
      <c r="W996" s="54">
        <v>0.53472222222222221</v>
      </c>
      <c r="X996" s="9">
        <f t="shared" si="909"/>
        <v>3.472222222222221E-2</v>
      </c>
      <c r="Y996" s="54">
        <v>0.53680555555555554</v>
      </c>
      <c r="Z996" s="155">
        <f t="shared" si="943"/>
        <v>2.0833333333333259E-3</v>
      </c>
      <c r="AA996" s="54">
        <v>0.63541666666666663</v>
      </c>
      <c r="AB996" s="565">
        <f t="shared" si="916"/>
        <v>9.8611111111111094E-2</v>
      </c>
      <c r="AC996" s="54">
        <v>0.63541666666666663</v>
      </c>
      <c r="AD996" s="54">
        <v>0.63541666666666663</v>
      </c>
      <c r="AE996" s="9">
        <f t="shared" si="927"/>
        <v>0</v>
      </c>
      <c r="AF996" s="54">
        <v>0.64930555555555558</v>
      </c>
      <c r="AG996" s="54">
        <v>0.65625</v>
      </c>
      <c r="AH996" s="9">
        <f t="shared" si="923"/>
        <v>6.9444444444444198E-3</v>
      </c>
      <c r="AI996" s="154">
        <f t="shared" si="928"/>
        <v>0</v>
      </c>
      <c r="AJ996" s="154">
        <f t="shared" si="929"/>
        <v>10</v>
      </c>
      <c r="AK996" s="54">
        <v>0.65625</v>
      </c>
      <c r="AL996" s="54">
        <v>1.65625</v>
      </c>
      <c r="AM996" s="9">
        <f t="shared" si="930"/>
        <v>1</v>
      </c>
      <c r="AN996" s="568">
        <f t="shared" si="924"/>
        <v>0.47916666666666674</v>
      </c>
      <c r="AO996" s="10">
        <f t="shared" si="931"/>
        <v>11</v>
      </c>
      <c r="AP996" s="10">
        <f t="shared" si="932"/>
        <v>30</v>
      </c>
      <c r="AQ996" s="565">
        <f t="shared" si="942"/>
        <v>9.8611111111111094E-2</v>
      </c>
      <c r="AR996" s="10">
        <f t="shared" si="945"/>
        <v>2</v>
      </c>
      <c r="AS996" s="10">
        <f t="shared" si="946"/>
        <v>22</v>
      </c>
      <c r="AT996" s="551">
        <v>0</v>
      </c>
      <c r="AU996" s="551"/>
      <c r="AV996" s="551"/>
      <c r="AW996" s="546">
        <f t="shared" si="947"/>
        <v>0</v>
      </c>
      <c r="AX996" s="546">
        <f t="shared" si="948"/>
        <v>0</v>
      </c>
      <c r="AY996" s="551"/>
      <c r="AZ996" s="546">
        <f t="shared" si="949"/>
        <v>0</v>
      </c>
      <c r="BA996" s="546">
        <f t="shared" si="950"/>
        <v>0</v>
      </c>
      <c r="BB996" s="551"/>
      <c r="BC996" s="546">
        <f t="shared" si="936"/>
        <v>0</v>
      </c>
      <c r="BD996" s="546">
        <f t="shared" si="937"/>
        <v>0</v>
      </c>
      <c r="BE996" s="551"/>
      <c r="BF996" s="546">
        <f t="shared" si="938"/>
        <v>0</v>
      </c>
      <c r="BG996" s="546">
        <f t="shared" si="939"/>
        <v>0</v>
      </c>
      <c r="BH996" s="551">
        <v>0</v>
      </c>
      <c r="BI996" s="637">
        <f t="shared" si="940"/>
        <v>0</v>
      </c>
      <c r="BJ996" s="637">
        <f t="shared" si="941"/>
        <v>0</v>
      </c>
      <c r="BK996" s="642">
        <f t="shared" si="917"/>
        <v>62.475762711864412</v>
      </c>
    </row>
    <row r="997" spans="1:63" x14ac:dyDescent="0.25">
      <c r="A997" s="578">
        <v>40969</v>
      </c>
      <c r="B997" s="589">
        <f t="shared" si="910"/>
        <v>3</v>
      </c>
      <c r="C997" s="579">
        <v>1</v>
      </c>
      <c r="D997" s="580" t="s">
        <v>224</v>
      </c>
      <c r="E997" s="580" t="s">
        <v>225</v>
      </c>
      <c r="F997" s="525">
        <v>3532.15</v>
      </c>
      <c r="G997" s="579">
        <v>59</v>
      </c>
      <c r="H997" s="579">
        <v>0</v>
      </c>
      <c r="I997" s="551">
        <v>0.22916666666666666</v>
      </c>
      <c r="J997" s="551">
        <v>1.2291666666666667</v>
      </c>
      <c r="K997" s="54">
        <v>1.2395833333333333</v>
      </c>
      <c r="L997" s="565">
        <f t="shared" si="920"/>
        <v>1.0416666666666519E-2</v>
      </c>
      <c r="M997" s="54">
        <v>1.2395833333333333</v>
      </c>
      <c r="N997" s="565">
        <f t="shared" si="921"/>
        <v>0</v>
      </c>
      <c r="O997" s="54">
        <v>1.4895833333333333</v>
      </c>
      <c r="P997" s="565">
        <f t="shared" si="922"/>
        <v>0.25</v>
      </c>
      <c r="Q997" s="54">
        <v>0.49305555555555558</v>
      </c>
      <c r="R997" s="54">
        <v>0.52777777777777779</v>
      </c>
      <c r="S997" s="9">
        <f t="shared" si="926"/>
        <v>3.472222222222221E-2</v>
      </c>
      <c r="T997" s="54">
        <v>0.49305555555555558</v>
      </c>
      <c r="U997" s="54">
        <v>0.52777777777777779</v>
      </c>
      <c r="V997" s="9">
        <f t="shared" si="944"/>
        <v>3.472222222222221E-2</v>
      </c>
      <c r="W997" s="54">
        <v>0.67361111111111116</v>
      </c>
      <c r="X997" s="9">
        <f t="shared" si="909"/>
        <v>0.14583333333333337</v>
      </c>
      <c r="Y997" s="54">
        <v>0.6743055555555556</v>
      </c>
      <c r="Z997" s="155">
        <f t="shared" si="943"/>
        <v>6.9444444444444198E-4</v>
      </c>
      <c r="AA997" s="54">
        <v>0.85138888888888886</v>
      </c>
      <c r="AB997" s="565">
        <f t="shared" si="916"/>
        <v>0.17708333333333326</v>
      </c>
      <c r="AC997" s="54">
        <v>0.85138888888888886</v>
      </c>
      <c r="AD997" s="54">
        <v>0.85138888888888886</v>
      </c>
      <c r="AE997" s="9">
        <f t="shared" si="927"/>
        <v>0</v>
      </c>
      <c r="AF997" s="54">
        <v>0.86111111111111116</v>
      </c>
      <c r="AG997" s="54">
        <v>0.87847222222222221</v>
      </c>
      <c r="AH997" s="9">
        <f t="shared" si="923"/>
        <v>1.7361111111111049E-2</v>
      </c>
      <c r="AI997" s="154">
        <f t="shared" si="928"/>
        <v>0</v>
      </c>
      <c r="AJ997" s="154">
        <f t="shared" si="929"/>
        <v>25</v>
      </c>
      <c r="AK997" s="54">
        <v>0.87847222222222221</v>
      </c>
      <c r="AL997" s="54">
        <v>0.87847222222222221</v>
      </c>
      <c r="AM997" s="9">
        <f t="shared" si="930"/>
        <v>0</v>
      </c>
      <c r="AN997" s="568">
        <f t="shared" si="924"/>
        <v>0.64930555555555558</v>
      </c>
      <c r="AO997" s="10">
        <f t="shared" si="931"/>
        <v>15</v>
      </c>
      <c r="AP997" s="10">
        <f t="shared" si="932"/>
        <v>35</v>
      </c>
      <c r="AQ997" s="565">
        <f t="shared" si="942"/>
        <v>0.17708333333333326</v>
      </c>
      <c r="AR997" s="10">
        <f t="shared" si="945"/>
        <v>4</v>
      </c>
      <c r="AS997" s="10">
        <f t="shared" si="946"/>
        <v>15</v>
      </c>
      <c r="AT997" s="551">
        <v>0</v>
      </c>
      <c r="AU997" s="551"/>
      <c r="AV997" s="551"/>
      <c r="AW997" s="546">
        <f t="shared" si="947"/>
        <v>0</v>
      </c>
      <c r="AX997" s="546">
        <f t="shared" si="948"/>
        <v>0</v>
      </c>
      <c r="AY997" s="551"/>
      <c r="AZ997" s="546">
        <f t="shared" si="949"/>
        <v>0</v>
      </c>
      <c r="BA997" s="546">
        <f t="shared" si="950"/>
        <v>0</v>
      </c>
      <c r="BB997" s="551"/>
      <c r="BC997" s="546">
        <f t="shared" si="936"/>
        <v>0</v>
      </c>
      <c r="BD997" s="546">
        <f t="shared" si="937"/>
        <v>0</v>
      </c>
      <c r="BE997" s="551"/>
      <c r="BF997" s="546">
        <f t="shared" si="938"/>
        <v>0</v>
      </c>
      <c r="BG997" s="546">
        <f t="shared" si="939"/>
        <v>0</v>
      </c>
      <c r="BH997" s="551">
        <v>0</v>
      </c>
      <c r="BI997" s="637">
        <f t="shared" si="940"/>
        <v>0</v>
      </c>
      <c r="BJ997" s="637">
        <f t="shared" si="941"/>
        <v>0</v>
      </c>
      <c r="BK997" s="642">
        <f t="shared" si="917"/>
        <v>59.866949152542375</v>
      </c>
    </row>
    <row r="998" spans="1:63" x14ac:dyDescent="0.25">
      <c r="A998" s="578">
        <v>40969</v>
      </c>
      <c r="B998" s="589">
        <f t="shared" si="910"/>
        <v>3</v>
      </c>
      <c r="C998" s="579">
        <v>1</v>
      </c>
      <c r="D998" s="580" t="s">
        <v>243</v>
      </c>
      <c r="E998" s="580" t="s">
        <v>654</v>
      </c>
      <c r="F998" s="525">
        <v>3376.15</v>
      </c>
      <c r="G998" s="579">
        <v>59</v>
      </c>
      <c r="H998" s="579">
        <v>0</v>
      </c>
      <c r="I998" s="551">
        <v>0.59375</v>
      </c>
      <c r="J998" s="551">
        <v>0.59375</v>
      </c>
      <c r="K998" s="54">
        <v>0.60416666666666663</v>
      </c>
      <c r="L998" s="565">
        <f t="shared" si="920"/>
        <v>1.041666666666663E-2</v>
      </c>
      <c r="M998" s="54">
        <v>0.60416666666666663</v>
      </c>
      <c r="N998" s="565">
        <f t="shared" si="921"/>
        <v>0</v>
      </c>
      <c r="O998" s="54">
        <v>0.63194444444444442</v>
      </c>
      <c r="P998" s="565">
        <f t="shared" si="922"/>
        <v>2.777777777777779E-2</v>
      </c>
      <c r="Q998" s="54">
        <v>0.63541666666666663</v>
      </c>
      <c r="R998" s="54">
        <v>0.66388888888888886</v>
      </c>
      <c r="S998" s="9">
        <f t="shared" si="926"/>
        <v>2.8472222222222232E-2</v>
      </c>
      <c r="T998" s="54">
        <v>0.63541666666666663</v>
      </c>
      <c r="U998" s="54">
        <v>0.66388888888888886</v>
      </c>
      <c r="V998" s="9">
        <f t="shared" si="944"/>
        <v>2.8472222222222232E-2</v>
      </c>
      <c r="W998" s="54">
        <v>0.74305555555555547</v>
      </c>
      <c r="X998" s="9">
        <f t="shared" si="909"/>
        <v>7.9166666666666607E-2</v>
      </c>
      <c r="Y998" s="54">
        <v>0.74930555555555556</v>
      </c>
      <c r="Z998" s="155">
        <f t="shared" si="943"/>
        <v>6.2500000000000888E-3</v>
      </c>
      <c r="AA998" s="54">
        <v>0.81527777777777777</v>
      </c>
      <c r="AB998" s="565">
        <f t="shared" si="916"/>
        <v>6.597222222222221E-2</v>
      </c>
      <c r="AC998" s="54">
        <v>0.81527777777777777</v>
      </c>
      <c r="AD998" s="54">
        <v>0.81527777777777777</v>
      </c>
      <c r="AE998" s="9">
        <f t="shared" si="927"/>
        <v>0</v>
      </c>
      <c r="AF998" s="54">
        <v>0.82291666666666663</v>
      </c>
      <c r="AG998" s="54">
        <v>0.83333333333333337</v>
      </c>
      <c r="AH998" s="9">
        <f t="shared" si="923"/>
        <v>1.0416666666666741E-2</v>
      </c>
      <c r="AI998" s="154">
        <f t="shared" si="928"/>
        <v>0</v>
      </c>
      <c r="AJ998" s="154">
        <f t="shared" si="929"/>
        <v>15</v>
      </c>
      <c r="AK998" s="54">
        <v>0.83333333333333337</v>
      </c>
      <c r="AL998" s="54">
        <v>0.83333333333333337</v>
      </c>
      <c r="AM998" s="9">
        <f t="shared" si="930"/>
        <v>0</v>
      </c>
      <c r="AN998" s="568">
        <f t="shared" si="924"/>
        <v>0.23958333333333337</v>
      </c>
      <c r="AO998" s="10">
        <f t="shared" si="931"/>
        <v>5</v>
      </c>
      <c r="AP998" s="10">
        <f t="shared" si="932"/>
        <v>45</v>
      </c>
      <c r="AQ998" s="565">
        <f t="shared" si="942"/>
        <v>6.597222222222221E-2</v>
      </c>
      <c r="AR998" s="10">
        <f t="shared" si="945"/>
        <v>1</v>
      </c>
      <c r="AS998" s="10">
        <f t="shared" si="946"/>
        <v>35</v>
      </c>
      <c r="AT998" s="551">
        <v>0</v>
      </c>
      <c r="AU998" s="551"/>
      <c r="AV998" s="551"/>
      <c r="AW998" s="546">
        <f t="shared" si="947"/>
        <v>0</v>
      </c>
      <c r="AX998" s="546">
        <f t="shared" si="948"/>
        <v>0</v>
      </c>
      <c r="AY998" s="551"/>
      <c r="AZ998" s="546">
        <f t="shared" si="949"/>
        <v>0</v>
      </c>
      <c r="BA998" s="546">
        <f t="shared" si="950"/>
        <v>0</v>
      </c>
      <c r="BB998" s="551"/>
      <c r="BC998" s="546">
        <f t="shared" si="936"/>
        <v>0</v>
      </c>
      <c r="BD998" s="546">
        <f t="shared" si="937"/>
        <v>0</v>
      </c>
      <c r="BE998" s="551"/>
      <c r="BF998" s="546">
        <f t="shared" si="938"/>
        <v>0</v>
      </c>
      <c r="BG998" s="546">
        <f t="shared" si="939"/>
        <v>0</v>
      </c>
      <c r="BH998" s="551">
        <v>0</v>
      </c>
      <c r="BI998" s="637">
        <f t="shared" si="940"/>
        <v>0</v>
      </c>
      <c r="BJ998" s="637">
        <f t="shared" si="941"/>
        <v>0</v>
      </c>
      <c r="BK998" s="642">
        <f t="shared" si="917"/>
        <v>57.222881355932202</v>
      </c>
    </row>
    <row r="999" spans="1:63" x14ac:dyDescent="0.25">
      <c r="A999" s="578">
        <v>40969</v>
      </c>
      <c r="B999" s="589">
        <f t="shared" si="910"/>
        <v>3</v>
      </c>
      <c r="C999" s="579">
        <v>1</v>
      </c>
      <c r="D999" s="580" t="s">
        <v>33</v>
      </c>
      <c r="E999" s="580" t="s">
        <v>236</v>
      </c>
      <c r="F999" s="525">
        <v>3771.66</v>
      </c>
      <c r="G999" s="579">
        <v>59</v>
      </c>
      <c r="H999" s="579">
        <v>0</v>
      </c>
      <c r="I999" s="551">
        <v>0.70833333333333337</v>
      </c>
      <c r="J999" s="551">
        <v>0.70833333333333337</v>
      </c>
      <c r="K999" s="54">
        <v>0.74305555555555547</v>
      </c>
      <c r="L999" s="565">
        <f t="shared" si="920"/>
        <v>3.4722222222222099E-2</v>
      </c>
      <c r="M999" s="54">
        <v>0.74305555555555547</v>
      </c>
      <c r="N999" s="565">
        <f t="shared" si="921"/>
        <v>0</v>
      </c>
      <c r="O999" s="54">
        <v>0.78819444444444453</v>
      </c>
      <c r="P999" s="565">
        <f t="shared" si="922"/>
        <v>4.5138888888889062E-2</v>
      </c>
      <c r="Q999" s="54">
        <v>0.79166666666666663</v>
      </c>
      <c r="R999" s="54">
        <v>0.8125</v>
      </c>
      <c r="S999" s="9">
        <f t="shared" si="926"/>
        <v>2.083333333333337E-2</v>
      </c>
      <c r="T999" s="54">
        <v>0.79166666666666663</v>
      </c>
      <c r="U999" s="54">
        <v>0.8125</v>
      </c>
      <c r="V999" s="9">
        <f t="shared" si="944"/>
        <v>2.083333333333337E-2</v>
      </c>
      <c r="W999" s="54">
        <v>0.875</v>
      </c>
      <c r="X999" s="9">
        <f t="shared" si="909"/>
        <v>6.25E-2</v>
      </c>
      <c r="Y999" s="54">
        <v>0.87916666666666676</v>
      </c>
      <c r="Z999" s="155">
        <f t="shared" si="943"/>
        <v>4.1666666666667629E-3</v>
      </c>
      <c r="AA999" s="54">
        <v>0.98125000000000007</v>
      </c>
      <c r="AB999" s="565">
        <f t="shared" si="916"/>
        <v>0.1020833333333333</v>
      </c>
      <c r="AC999" s="54">
        <v>0.98125000000000007</v>
      </c>
      <c r="AD999" s="54">
        <v>0.98125000000000007</v>
      </c>
      <c r="AE999" s="9">
        <f t="shared" si="927"/>
        <v>0</v>
      </c>
      <c r="AF999" s="54">
        <v>0.9916666666666667</v>
      </c>
      <c r="AG999" s="54">
        <v>0.99305555555555547</v>
      </c>
      <c r="AH999" s="9">
        <f t="shared" si="923"/>
        <v>1.3888888888887729E-3</v>
      </c>
      <c r="AI999" s="154">
        <f t="shared" si="928"/>
        <v>0</v>
      </c>
      <c r="AJ999" s="154">
        <f t="shared" si="929"/>
        <v>2</v>
      </c>
      <c r="AK999" s="54">
        <v>0.99305555555555547</v>
      </c>
      <c r="AL999" s="54">
        <v>0.99305555555555547</v>
      </c>
      <c r="AM999" s="9">
        <f t="shared" si="930"/>
        <v>0</v>
      </c>
      <c r="AN999" s="568">
        <f t="shared" si="924"/>
        <v>0.2847222222222221</v>
      </c>
      <c r="AO999" s="10">
        <f t="shared" si="931"/>
        <v>6</v>
      </c>
      <c r="AP999" s="10">
        <f t="shared" si="932"/>
        <v>50</v>
      </c>
      <c r="AQ999" s="565">
        <f t="shared" si="942"/>
        <v>0.1020833333333333</v>
      </c>
      <c r="AR999" s="10">
        <f t="shared" si="945"/>
        <v>2</v>
      </c>
      <c r="AS999" s="10">
        <f t="shared" si="946"/>
        <v>27</v>
      </c>
      <c r="AT999" s="551">
        <v>0</v>
      </c>
      <c r="AU999" s="551"/>
      <c r="AV999" s="551"/>
      <c r="AW999" s="546">
        <f t="shared" si="947"/>
        <v>0</v>
      </c>
      <c r="AX999" s="546">
        <f t="shared" si="948"/>
        <v>0</v>
      </c>
      <c r="AY999" s="551"/>
      <c r="AZ999" s="546">
        <f t="shared" si="949"/>
        <v>0</v>
      </c>
      <c r="BA999" s="546">
        <f t="shared" si="950"/>
        <v>0</v>
      </c>
      <c r="BB999" s="551"/>
      <c r="BC999" s="546">
        <f t="shared" si="936"/>
        <v>0</v>
      </c>
      <c r="BD999" s="546">
        <f t="shared" si="937"/>
        <v>0</v>
      </c>
      <c r="BE999" s="551"/>
      <c r="BF999" s="546">
        <f t="shared" si="938"/>
        <v>0</v>
      </c>
      <c r="BG999" s="546">
        <f t="shared" si="939"/>
        <v>0</v>
      </c>
      <c r="BH999" s="551">
        <v>0</v>
      </c>
      <c r="BI999" s="637">
        <f t="shared" si="940"/>
        <v>0</v>
      </c>
      <c r="BJ999" s="637">
        <f t="shared" si="941"/>
        <v>0</v>
      </c>
      <c r="BK999" s="642">
        <f t="shared" si="917"/>
        <v>63.926440677966099</v>
      </c>
    </row>
    <row r="1000" spans="1:63" x14ac:dyDescent="0.25">
      <c r="A1000" s="578">
        <v>40969</v>
      </c>
      <c r="B1000" s="589">
        <f t="shared" si="910"/>
        <v>3</v>
      </c>
      <c r="C1000" s="579">
        <v>1</v>
      </c>
      <c r="D1000" s="580" t="s">
        <v>524</v>
      </c>
      <c r="E1000" s="580" t="s">
        <v>276</v>
      </c>
      <c r="F1000" s="525">
        <v>3664.5</v>
      </c>
      <c r="G1000" s="579">
        <v>56</v>
      </c>
      <c r="H1000" s="579">
        <v>3</v>
      </c>
      <c r="I1000" s="551">
        <v>0.72916666666666663</v>
      </c>
      <c r="J1000" s="551">
        <v>0.72916666666666663</v>
      </c>
      <c r="K1000" s="54">
        <v>0.74305555555555547</v>
      </c>
      <c r="L1000" s="565">
        <f t="shared" si="920"/>
        <v>1.388888888888884E-2</v>
      </c>
      <c r="M1000" s="54">
        <v>0.74305555555555547</v>
      </c>
      <c r="N1000" s="565">
        <f t="shared" si="921"/>
        <v>0</v>
      </c>
      <c r="O1000" s="54">
        <v>0.91319444444444453</v>
      </c>
      <c r="P1000" s="565">
        <f t="shared" si="922"/>
        <v>0.17013888888888906</v>
      </c>
      <c r="Q1000" s="54">
        <v>0.91666666666666663</v>
      </c>
      <c r="R1000" s="54">
        <v>0.97916666666666663</v>
      </c>
      <c r="S1000" s="9">
        <f t="shared" si="926"/>
        <v>6.25E-2</v>
      </c>
      <c r="T1000" s="54">
        <v>0.91666666666666663</v>
      </c>
      <c r="U1000" s="54">
        <v>0.97916666666666663</v>
      </c>
      <c r="V1000" s="9">
        <f t="shared" si="944"/>
        <v>6.25E-2</v>
      </c>
      <c r="W1000" s="54">
        <v>0.99652777777777779</v>
      </c>
      <c r="X1000" s="9">
        <f t="shared" si="909"/>
        <v>1.736111111111116E-2</v>
      </c>
      <c r="Y1000" s="54">
        <v>1.0034722222222221</v>
      </c>
      <c r="Z1000" s="155">
        <f t="shared" si="943"/>
        <v>6.9444444444443088E-3</v>
      </c>
      <c r="AA1000" s="54">
        <v>1.0534722222222224</v>
      </c>
      <c r="AB1000" s="565">
        <f t="shared" si="916"/>
        <v>5.0000000000000266E-2</v>
      </c>
      <c r="AC1000" s="54">
        <v>1.0534722222222224</v>
      </c>
      <c r="AD1000" s="54">
        <v>1.0534722222222224</v>
      </c>
      <c r="AE1000" s="9">
        <f t="shared" si="927"/>
        <v>0</v>
      </c>
      <c r="AF1000" s="54">
        <v>1.0590277777777779</v>
      </c>
      <c r="AG1000" s="54">
        <v>1.0625</v>
      </c>
      <c r="AH1000" s="9">
        <f t="shared" si="923"/>
        <v>3.4722222222220989E-3</v>
      </c>
      <c r="AI1000" s="154">
        <f t="shared" si="928"/>
        <v>0</v>
      </c>
      <c r="AJ1000" s="154">
        <f t="shared" si="929"/>
        <v>5</v>
      </c>
      <c r="AK1000" s="54">
        <v>1.0625</v>
      </c>
      <c r="AL1000" s="54">
        <v>1.0625</v>
      </c>
      <c r="AM1000" s="9">
        <f t="shared" si="930"/>
        <v>0</v>
      </c>
      <c r="AN1000" s="568">
        <f t="shared" si="924"/>
        <v>0.33333333333333337</v>
      </c>
      <c r="AO1000" s="10">
        <f t="shared" si="931"/>
        <v>8</v>
      </c>
      <c r="AP1000" s="10">
        <f t="shared" si="932"/>
        <v>0</v>
      </c>
      <c r="AQ1000" s="565">
        <f t="shared" si="942"/>
        <v>5.0000000000000266E-2</v>
      </c>
      <c r="AR1000" s="10">
        <f t="shared" si="945"/>
        <v>1</v>
      </c>
      <c r="AS1000" s="10">
        <f t="shared" si="946"/>
        <v>12</v>
      </c>
      <c r="AT1000" s="551">
        <v>0</v>
      </c>
      <c r="AU1000" s="551"/>
      <c r="AV1000" s="551"/>
      <c r="AW1000" s="546">
        <f t="shared" si="947"/>
        <v>0</v>
      </c>
      <c r="AX1000" s="546">
        <f t="shared" si="948"/>
        <v>0</v>
      </c>
      <c r="AY1000" s="551"/>
      <c r="AZ1000" s="546">
        <f t="shared" si="949"/>
        <v>0</v>
      </c>
      <c r="BA1000" s="546">
        <f t="shared" si="950"/>
        <v>0</v>
      </c>
      <c r="BB1000" s="551"/>
      <c r="BC1000" s="546">
        <f t="shared" si="936"/>
        <v>0</v>
      </c>
      <c r="BD1000" s="546">
        <f t="shared" si="937"/>
        <v>0</v>
      </c>
      <c r="BE1000" s="551"/>
      <c r="BF1000" s="546">
        <f t="shared" si="938"/>
        <v>0</v>
      </c>
      <c r="BG1000" s="546">
        <f t="shared" si="939"/>
        <v>0</v>
      </c>
      <c r="BH1000" s="551">
        <v>0</v>
      </c>
      <c r="BI1000" s="637">
        <f t="shared" si="940"/>
        <v>0</v>
      </c>
      <c r="BJ1000" s="637">
        <f t="shared" si="941"/>
        <v>0</v>
      </c>
      <c r="BK1000" s="642">
        <f t="shared" si="917"/>
        <v>65.4375</v>
      </c>
    </row>
    <row r="1001" spans="1:63" x14ac:dyDescent="0.25">
      <c r="A1001" s="578">
        <v>40969</v>
      </c>
      <c r="B1001" s="589">
        <f t="shared" si="910"/>
        <v>3</v>
      </c>
      <c r="C1001" s="579">
        <v>2</v>
      </c>
      <c r="D1001" s="580" t="s">
        <v>33</v>
      </c>
      <c r="E1001" s="580" t="s">
        <v>236</v>
      </c>
      <c r="F1001" s="525">
        <v>3749.11</v>
      </c>
      <c r="G1001" s="579">
        <v>58</v>
      </c>
      <c r="H1001" s="579">
        <v>1</v>
      </c>
      <c r="I1001" s="551">
        <v>1.0416666666666667</v>
      </c>
      <c r="J1001" s="551">
        <v>1.0416666666666667</v>
      </c>
      <c r="K1001" s="54">
        <v>1.0520833333333333</v>
      </c>
      <c r="L1001" s="565">
        <f t="shared" si="920"/>
        <v>1.0416666666666519E-2</v>
      </c>
      <c r="M1001" s="54">
        <v>1.0520833333333333</v>
      </c>
      <c r="N1001" s="565">
        <f t="shared" si="921"/>
        <v>0</v>
      </c>
      <c r="O1001" s="54">
        <v>1.0868055555555556</v>
      </c>
      <c r="P1001" s="565">
        <f t="shared" si="922"/>
        <v>3.4722222222222321E-2</v>
      </c>
      <c r="Q1001" s="54">
        <v>9.0277777777777776E-2</v>
      </c>
      <c r="R1001" s="54">
        <v>0.12152777777777778</v>
      </c>
      <c r="S1001" s="9">
        <f t="shared" si="926"/>
        <v>3.125E-2</v>
      </c>
      <c r="T1001" s="54">
        <v>9.0277777777777776E-2</v>
      </c>
      <c r="U1001" s="54">
        <v>0.12152777777777778</v>
      </c>
      <c r="V1001" s="9">
        <f t="shared" si="944"/>
        <v>3.125E-2</v>
      </c>
      <c r="W1001" s="54">
        <v>0.125</v>
      </c>
      <c r="X1001" s="9">
        <f t="shared" si="909"/>
        <v>3.4722222222222238E-3</v>
      </c>
      <c r="Y1001" s="54">
        <v>0.12986111111111112</v>
      </c>
      <c r="Z1001" s="155">
        <f t="shared" si="943"/>
        <v>4.8611111111111216E-3</v>
      </c>
      <c r="AA1001" s="54">
        <v>0.20555555555555557</v>
      </c>
      <c r="AB1001" s="565">
        <f t="shared" si="916"/>
        <v>7.5694444444444453E-2</v>
      </c>
      <c r="AC1001" s="54">
        <v>0.20555555555555557</v>
      </c>
      <c r="AD1001" s="54">
        <v>0.20555555555555557</v>
      </c>
      <c r="AE1001" s="9">
        <f t="shared" si="927"/>
        <v>0</v>
      </c>
      <c r="AF1001" s="54">
        <v>1.1770833333333333</v>
      </c>
      <c r="AG1001" s="54">
        <v>1.2743055555555556</v>
      </c>
      <c r="AH1001" s="9">
        <f t="shared" si="923"/>
        <v>9.7222222222222321E-2</v>
      </c>
      <c r="AI1001" s="154">
        <f t="shared" si="928"/>
        <v>2</v>
      </c>
      <c r="AJ1001" s="154">
        <f t="shared" si="929"/>
        <v>20</v>
      </c>
      <c r="AK1001" s="54">
        <v>1.2743055555555556</v>
      </c>
      <c r="AL1001" s="54">
        <v>1.2743055555555556</v>
      </c>
      <c r="AM1001" s="9">
        <f t="shared" si="930"/>
        <v>0</v>
      </c>
      <c r="AN1001" s="568">
        <f t="shared" si="924"/>
        <v>0.23263888888888884</v>
      </c>
      <c r="AO1001" s="10">
        <f t="shared" si="931"/>
        <v>5</v>
      </c>
      <c r="AP1001" s="10">
        <f t="shared" si="932"/>
        <v>35</v>
      </c>
      <c r="AQ1001" s="565">
        <f t="shared" si="942"/>
        <v>7.5694444444444453E-2</v>
      </c>
      <c r="AR1001" s="10">
        <f t="shared" si="945"/>
        <v>1</v>
      </c>
      <c r="AS1001" s="10">
        <f t="shared" si="946"/>
        <v>49</v>
      </c>
      <c r="AT1001" s="551">
        <v>0</v>
      </c>
      <c r="AU1001" s="551"/>
      <c r="AV1001" s="551"/>
      <c r="AW1001" s="546">
        <f t="shared" si="947"/>
        <v>0</v>
      </c>
      <c r="AX1001" s="546">
        <f t="shared" si="948"/>
        <v>0</v>
      </c>
      <c r="AY1001" s="551"/>
      <c r="AZ1001" s="546">
        <f t="shared" si="949"/>
        <v>0</v>
      </c>
      <c r="BA1001" s="546">
        <f t="shared" si="950"/>
        <v>0</v>
      </c>
      <c r="BB1001" s="551"/>
      <c r="BC1001" s="546">
        <f t="shared" si="936"/>
        <v>0</v>
      </c>
      <c r="BD1001" s="546">
        <f t="shared" si="937"/>
        <v>0</v>
      </c>
      <c r="BE1001" s="551"/>
      <c r="BF1001" s="546">
        <f t="shared" si="938"/>
        <v>0</v>
      </c>
      <c r="BG1001" s="546">
        <f t="shared" si="939"/>
        <v>0</v>
      </c>
      <c r="BH1001" s="551">
        <v>0</v>
      </c>
      <c r="BI1001" s="637">
        <f t="shared" si="940"/>
        <v>0</v>
      </c>
      <c r="BJ1001" s="637">
        <f t="shared" si="941"/>
        <v>0</v>
      </c>
      <c r="BK1001" s="642">
        <f t="shared" si="917"/>
        <v>64.639827586206906</v>
      </c>
    </row>
    <row r="1002" spans="1:63" x14ac:dyDescent="0.25">
      <c r="A1002" s="578">
        <v>40970</v>
      </c>
      <c r="B1002" s="589">
        <f t="shared" si="910"/>
        <v>3</v>
      </c>
      <c r="C1002" s="579">
        <v>1</v>
      </c>
      <c r="D1002" s="580" t="s">
        <v>524</v>
      </c>
      <c r="E1002" s="580" t="s">
        <v>276</v>
      </c>
      <c r="F1002" s="525">
        <v>3804.53</v>
      </c>
      <c r="G1002" s="579">
        <v>58</v>
      </c>
      <c r="H1002" s="579">
        <v>1</v>
      </c>
      <c r="I1002" s="551">
        <v>1.1458333333333333</v>
      </c>
      <c r="J1002" s="551">
        <v>1.1458333333333333</v>
      </c>
      <c r="K1002" s="54">
        <v>1.15625</v>
      </c>
      <c r="L1002" s="565">
        <f t="shared" si="920"/>
        <v>1.0416666666666741E-2</v>
      </c>
      <c r="M1002" s="54">
        <v>1.15625</v>
      </c>
      <c r="N1002" s="565">
        <f t="shared" si="921"/>
        <v>0</v>
      </c>
      <c r="O1002" s="54">
        <v>1.1840277777777779</v>
      </c>
      <c r="P1002" s="565">
        <f t="shared" si="922"/>
        <v>2.7777777777777901E-2</v>
      </c>
      <c r="Q1002" s="54">
        <v>0.1875</v>
      </c>
      <c r="R1002" s="54">
        <v>0.22569444444444445</v>
      </c>
      <c r="S1002" s="9">
        <f t="shared" ref="S1002:S1007" si="951">R1002-Q1002</f>
        <v>3.8194444444444448E-2</v>
      </c>
      <c r="T1002" s="54">
        <v>0.1875</v>
      </c>
      <c r="U1002" s="54">
        <v>0.22569444444444445</v>
      </c>
      <c r="V1002" s="9">
        <f t="shared" ref="V1002:V1007" si="952">U1002-T1002</f>
        <v>3.8194444444444448E-2</v>
      </c>
      <c r="W1002" s="54">
        <v>0.22569444444444445</v>
      </c>
      <c r="X1002" s="9">
        <f t="shared" si="909"/>
        <v>0</v>
      </c>
      <c r="Y1002" s="54">
        <v>0.22638888888888889</v>
      </c>
      <c r="Z1002" s="155">
        <f t="shared" si="943"/>
        <v>6.9444444444444198E-4</v>
      </c>
      <c r="AA1002" s="54">
        <v>0.29236111111111113</v>
      </c>
      <c r="AB1002" s="565">
        <f t="shared" si="916"/>
        <v>6.5972222222222238E-2</v>
      </c>
      <c r="AC1002" s="54">
        <v>0.29236111111111113</v>
      </c>
      <c r="AD1002" s="54">
        <v>0.29236111111111113</v>
      </c>
      <c r="AE1002" s="9">
        <f t="shared" ref="AE1002:AE1007" si="953">AD1002-AC1002</f>
        <v>0</v>
      </c>
      <c r="AF1002" s="54">
        <v>0.30208333333333331</v>
      </c>
      <c r="AG1002" s="54">
        <v>0.30902777777777779</v>
      </c>
      <c r="AH1002" s="9">
        <f t="shared" si="923"/>
        <v>6.9444444444444753E-3</v>
      </c>
      <c r="AI1002" s="154">
        <f t="shared" si="928"/>
        <v>0</v>
      </c>
      <c r="AJ1002" s="154">
        <f t="shared" si="929"/>
        <v>10</v>
      </c>
      <c r="AK1002" s="54">
        <v>0.30902777777777779</v>
      </c>
      <c r="AL1002" s="54">
        <v>1.3125</v>
      </c>
      <c r="AM1002" s="9">
        <f t="shared" si="930"/>
        <v>1.0034722222222223</v>
      </c>
      <c r="AN1002" s="568">
        <f t="shared" si="924"/>
        <v>0.16666666666666674</v>
      </c>
      <c r="AO1002" s="10">
        <f t="shared" ref="AO1002:AO1007" si="954">HOUR(AN1002)</f>
        <v>4</v>
      </c>
      <c r="AP1002" s="10">
        <f t="shared" ref="AP1002:AP1007" si="955">MINUTE(AN1002)</f>
        <v>0</v>
      </c>
      <c r="AQ1002" s="565">
        <f t="shared" si="942"/>
        <v>4.0277777777777787E-2</v>
      </c>
      <c r="AR1002" s="10">
        <f t="shared" ref="AR1002:AR1007" si="956">HOUR(AQ1002)</f>
        <v>0</v>
      </c>
      <c r="AS1002" s="10">
        <f t="shared" ref="AS1002:AS1007" si="957">MINUTE(AQ1002)</f>
        <v>58</v>
      </c>
      <c r="AT1002" s="551">
        <v>0</v>
      </c>
      <c r="AU1002" s="551">
        <v>0</v>
      </c>
      <c r="AV1002" s="551">
        <v>0</v>
      </c>
      <c r="AW1002" s="546">
        <f t="shared" ref="AW1002:AW1015" si="958">HOUR(AV1002)</f>
        <v>0</v>
      </c>
      <c r="AX1002" s="546">
        <f t="shared" si="948"/>
        <v>0</v>
      </c>
      <c r="AY1002" s="551">
        <v>0</v>
      </c>
      <c r="AZ1002" s="546">
        <f t="shared" ref="AZ1002:AZ1021" si="959">HOUR(AY1002)</f>
        <v>0</v>
      </c>
      <c r="BA1002" s="546">
        <f t="shared" ref="BA1002:BA1021" si="960">MINUTE(AY1002)</f>
        <v>0</v>
      </c>
      <c r="BB1002" s="551">
        <v>0</v>
      </c>
      <c r="BC1002" s="546">
        <f t="shared" si="936"/>
        <v>0</v>
      </c>
      <c r="BD1002" s="546">
        <f t="shared" si="937"/>
        <v>0</v>
      </c>
      <c r="BE1002" s="551">
        <v>2.5694444444444447E-2</v>
      </c>
      <c r="BF1002" s="546">
        <f t="shared" si="938"/>
        <v>0</v>
      </c>
      <c r="BG1002" s="546">
        <f t="shared" si="939"/>
        <v>37</v>
      </c>
      <c r="BH1002" s="551">
        <v>0</v>
      </c>
      <c r="BI1002" s="637">
        <f t="shared" si="940"/>
        <v>0</v>
      </c>
      <c r="BJ1002" s="637">
        <f t="shared" si="941"/>
        <v>0</v>
      </c>
      <c r="BK1002" s="642">
        <f t="shared" si="917"/>
        <v>65.595344827586217</v>
      </c>
    </row>
    <row r="1003" spans="1:63" x14ac:dyDescent="0.25">
      <c r="A1003" s="578">
        <v>40970</v>
      </c>
      <c r="B1003" s="589">
        <f t="shared" si="910"/>
        <v>3</v>
      </c>
      <c r="C1003" s="579">
        <v>1</v>
      </c>
      <c r="D1003" s="580" t="s">
        <v>355</v>
      </c>
      <c r="E1003" s="580" t="s">
        <v>225</v>
      </c>
      <c r="F1003" s="525">
        <v>3873.78</v>
      </c>
      <c r="G1003" s="579">
        <v>58</v>
      </c>
      <c r="H1003" s="579">
        <v>0</v>
      </c>
      <c r="I1003" s="551">
        <v>1.1770833333333333</v>
      </c>
      <c r="J1003" s="551">
        <v>1.1770833333333333</v>
      </c>
      <c r="K1003" s="54">
        <v>1.1875</v>
      </c>
      <c r="L1003" s="565">
        <f t="shared" si="920"/>
        <v>1.0416666666666741E-2</v>
      </c>
      <c r="M1003" s="54">
        <v>1.1875</v>
      </c>
      <c r="N1003" s="565">
        <f t="shared" si="921"/>
        <v>0</v>
      </c>
      <c r="O1003" s="54">
        <v>1.2256944444444444</v>
      </c>
      <c r="P1003" s="565">
        <f t="shared" si="922"/>
        <v>3.819444444444442E-2</v>
      </c>
      <c r="Q1003" s="54">
        <v>0.24305555555555555</v>
      </c>
      <c r="R1003" s="54">
        <v>0.3125</v>
      </c>
      <c r="S1003" s="9">
        <f t="shared" si="951"/>
        <v>6.9444444444444448E-2</v>
      </c>
      <c r="T1003" s="54">
        <v>0.24305555555555555</v>
      </c>
      <c r="U1003" s="54">
        <v>0.3125</v>
      </c>
      <c r="V1003" s="9">
        <f t="shared" si="952"/>
        <v>6.9444444444444448E-2</v>
      </c>
      <c r="W1003" s="54">
        <v>0.33888888888888885</v>
      </c>
      <c r="X1003" s="9">
        <f t="shared" si="909"/>
        <v>2.6388888888888851E-2</v>
      </c>
      <c r="Y1003" s="54">
        <v>0.34097222222222223</v>
      </c>
      <c r="Z1003" s="155">
        <f t="shared" si="943"/>
        <v>2.0833333333333814E-3</v>
      </c>
      <c r="AA1003" s="54">
        <v>0.41597222222222219</v>
      </c>
      <c r="AB1003" s="565">
        <f t="shared" si="916"/>
        <v>7.4999999999999956E-2</v>
      </c>
      <c r="AC1003" s="54">
        <v>0.41597222222222219</v>
      </c>
      <c r="AD1003" s="54">
        <v>0.41597222222222219</v>
      </c>
      <c r="AE1003" s="9">
        <f t="shared" si="953"/>
        <v>0</v>
      </c>
      <c r="AF1003" s="54">
        <v>0.4236111111111111</v>
      </c>
      <c r="AG1003" s="54">
        <v>0.43055555555555558</v>
      </c>
      <c r="AH1003" s="9">
        <f t="shared" si="923"/>
        <v>6.9444444444444753E-3</v>
      </c>
      <c r="AI1003" s="154">
        <f t="shared" si="928"/>
        <v>0</v>
      </c>
      <c r="AJ1003" s="154">
        <f t="shared" si="929"/>
        <v>10</v>
      </c>
      <c r="AK1003" s="54">
        <v>0.43055555555555558</v>
      </c>
      <c r="AL1003" s="54">
        <v>1.4340277777777777</v>
      </c>
      <c r="AM1003" s="9">
        <f t="shared" si="930"/>
        <v>1.0034722222222221</v>
      </c>
      <c r="AN1003" s="568">
        <f t="shared" si="924"/>
        <v>0.25694444444444442</v>
      </c>
      <c r="AO1003" s="10">
        <f t="shared" si="954"/>
        <v>6</v>
      </c>
      <c r="AP1003" s="10">
        <f t="shared" si="955"/>
        <v>10</v>
      </c>
      <c r="AQ1003" s="565">
        <f t="shared" si="942"/>
        <v>3.4722222222222175E-2</v>
      </c>
      <c r="AR1003" s="10">
        <f t="shared" si="956"/>
        <v>0</v>
      </c>
      <c r="AS1003" s="10">
        <f t="shared" si="957"/>
        <v>50</v>
      </c>
      <c r="AT1003" s="551">
        <v>0</v>
      </c>
      <c r="AU1003" s="551">
        <v>0</v>
      </c>
      <c r="AV1003" s="551">
        <v>0</v>
      </c>
      <c r="AW1003" s="546">
        <f t="shared" si="958"/>
        <v>0</v>
      </c>
      <c r="AX1003" s="546">
        <f t="shared" si="948"/>
        <v>0</v>
      </c>
      <c r="AY1003" s="551">
        <v>0</v>
      </c>
      <c r="AZ1003" s="546">
        <f t="shared" si="959"/>
        <v>0</v>
      </c>
      <c r="BA1003" s="546">
        <f t="shared" si="960"/>
        <v>0</v>
      </c>
      <c r="BB1003" s="551">
        <v>0</v>
      </c>
      <c r="BC1003" s="546">
        <f t="shared" si="936"/>
        <v>0</v>
      </c>
      <c r="BD1003" s="546">
        <f t="shared" si="937"/>
        <v>0</v>
      </c>
      <c r="BE1003" s="551">
        <v>4.027777777777778E-2</v>
      </c>
      <c r="BF1003" s="546">
        <f t="shared" si="938"/>
        <v>0</v>
      </c>
      <c r="BG1003" s="546">
        <f t="shared" si="939"/>
        <v>58</v>
      </c>
      <c r="BH1003" s="551">
        <v>0</v>
      </c>
      <c r="BI1003" s="637">
        <f t="shared" si="940"/>
        <v>0</v>
      </c>
      <c r="BJ1003" s="637">
        <f t="shared" si="941"/>
        <v>0</v>
      </c>
      <c r="BK1003" s="642">
        <f t="shared" si="917"/>
        <v>66.789310344827584</v>
      </c>
    </row>
    <row r="1004" spans="1:63" x14ac:dyDescent="0.25">
      <c r="A1004" s="578">
        <v>40970</v>
      </c>
      <c r="B1004" s="589">
        <f t="shared" si="910"/>
        <v>3</v>
      </c>
      <c r="C1004" s="579">
        <v>1</v>
      </c>
      <c r="D1004" s="580" t="s">
        <v>264</v>
      </c>
      <c r="E1004" s="580" t="s">
        <v>265</v>
      </c>
      <c r="F1004" s="525">
        <v>3625.98</v>
      </c>
      <c r="G1004" s="579">
        <v>57</v>
      </c>
      <c r="H1004" s="579">
        <v>2</v>
      </c>
      <c r="I1004" s="551">
        <v>0.38541666666666669</v>
      </c>
      <c r="J1004" s="551">
        <v>0.38541666666666669</v>
      </c>
      <c r="K1004" s="54">
        <v>0.39583333333333331</v>
      </c>
      <c r="L1004" s="565">
        <f t="shared" si="920"/>
        <v>1.041666666666663E-2</v>
      </c>
      <c r="M1004" s="54">
        <v>0.39583333333333331</v>
      </c>
      <c r="N1004" s="565">
        <f t="shared" si="921"/>
        <v>0</v>
      </c>
      <c r="O1004" s="54">
        <v>0.42222222222222222</v>
      </c>
      <c r="P1004" s="565">
        <f t="shared" si="922"/>
        <v>2.6388888888888906E-2</v>
      </c>
      <c r="Q1004" s="54">
        <v>0.4236111111111111</v>
      </c>
      <c r="R1004" s="54">
        <v>0.46875</v>
      </c>
      <c r="S1004" s="9">
        <f t="shared" si="951"/>
        <v>4.5138888888888895E-2</v>
      </c>
      <c r="T1004" s="54">
        <v>0.4236111111111111</v>
      </c>
      <c r="U1004" s="54">
        <v>0.46875</v>
      </c>
      <c r="V1004" s="9">
        <f t="shared" si="952"/>
        <v>4.5138888888888895E-2</v>
      </c>
      <c r="W1004" s="54">
        <v>0.47013888888888888</v>
      </c>
      <c r="X1004" s="9">
        <f t="shared" si="909"/>
        <v>1.388888888888884E-3</v>
      </c>
      <c r="Y1004" s="54">
        <v>0.47083333333333338</v>
      </c>
      <c r="Z1004" s="155">
        <f t="shared" si="943"/>
        <v>6.9444444444449749E-4</v>
      </c>
      <c r="AA1004" s="54">
        <v>0.56944444444444442</v>
      </c>
      <c r="AB1004" s="565">
        <f t="shared" si="916"/>
        <v>9.8611111111111038E-2</v>
      </c>
      <c r="AC1004" s="54">
        <v>0.56944444444444442</v>
      </c>
      <c r="AD1004" s="54">
        <v>0.56944444444444442</v>
      </c>
      <c r="AE1004" s="9">
        <f t="shared" si="953"/>
        <v>0</v>
      </c>
      <c r="AF1004" s="54">
        <v>0.57638888888888895</v>
      </c>
      <c r="AG1004" s="54">
        <v>0.58333333333333337</v>
      </c>
      <c r="AH1004" s="9">
        <f t="shared" si="923"/>
        <v>6.9444444444444198E-3</v>
      </c>
      <c r="AI1004" s="154">
        <f t="shared" si="928"/>
        <v>0</v>
      </c>
      <c r="AJ1004" s="154">
        <f t="shared" si="929"/>
        <v>10</v>
      </c>
      <c r="AK1004" s="54">
        <v>0.58333333333333337</v>
      </c>
      <c r="AL1004" s="54">
        <v>0.59027777777777779</v>
      </c>
      <c r="AM1004" s="9">
        <f t="shared" si="930"/>
        <v>6.9444444444444198E-3</v>
      </c>
      <c r="AN1004" s="568">
        <f t="shared" si="924"/>
        <v>0.2048611111111111</v>
      </c>
      <c r="AO1004" s="10">
        <f t="shared" si="954"/>
        <v>4</v>
      </c>
      <c r="AP1004" s="10">
        <f t="shared" si="955"/>
        <v>55</v>
      </c>
      <c r="AQ1004" s="565">
        <f t="shared" si="942"/>
        <v>5.3472222222221998E-2</v>
      </c>
      <c r="AR1004" s="10">
        <f t="shared" si="956"/>
        <v>1</v>
      </c>
      <c r="AS1004" s="10">
        <f t="shared" si="957"/>
        <v>17</v>
      </c>
      <c r="AT1004" s="551">
        <v>0</v>
      </c>
      <c r="AU1004" s="551">
        <f>'[2]RAKE LOADING'!$E$42+'[2]RAKE LOADING'!$E$43+'[2]RAKE LOADING'!$E$44+'[2]RAKE LOADING'!$E$45</f>
        <v>3.4722222222222376E-2</v>
      </c>
      <c r="AV1004" s="551">
        <v>0</v>
      </c>
      <c r="AW1004" s="546">
        <f t="shared" si="958"/>
        <v>0</v>
      </c>
      <c r="AX1004" s="546">
        <f t="shared" si="948"/>
        <v>0</v>
      </c>
      <c r="AY1004" s="551">
        <v>0</v>
      </c>
      <c r="AZ1004" s="546">
        <f t="shared" si="959"/>
        <v>0</v>
      </c>
      <c r="BA1004" s="546">
        <f t="shared" si="960"/>
        <v>0</v>
      </c>
      <c r="BB1004" s="551">
        <v>0</v>
      </c>
      <c r="BC1004" s="546">
        <f t="shared" si="936"/>
        <v>0</v>
      </c>
      <c r="BD1004" s="546">
        <f t="shared" si="937"/>
        <v>0</v>
      </c>
      <c r="BE1004" s="551">
        <v>1.0416666666666666E-2</v>
      </c>
      <c r="BF1004" s="546">
        <f t="shared" si="938"/>
        <v>0</v>
      </c>
      <c r="BG1004" s="546">
        <f t="shared" si="939"/>
        <v>15</v>
      </c>
      <c r="BH1004" s="551">
        <v>0</v>
      </c>
      <c r="BI1004" s="637">
        <f t="shared" si="940"/>
        <v>0</v>
      </c>
      <c r="BJ1004" s="637">
        <f t="shared" si="941"/>
        <v>0</v>
      </c>
      <c r="BK1004" s="642">
        <f t="shared" si="917"/>
        <v>63.613684210526316</v>
      </c>
    </row>
    <row r="1005" spans="1:63" x14ac:dyDescent="0.25">
      <c r="A1005" s="578">
        <v>40970</v>
      </c>
      <c r="B1005" s="589">
        <f t="shared" si="910"/>
        <v>3</v>
      </c>
      <c r="C1005" s="579">
        <v>3</v>
      </c>
      <c r="D1005" s="580" t="s">
        <v>33</v>
      </c>
      <c r="E1005" s="580" t="s">
        <v>236</v>
      </c>
      <c r="F1005" s="525">
        <v>3685.75</v>
      </c>
      <c r="G1005" s="579">
        <v>59</v>
      </c>
      <c r="H1005" s="579">
        <v>0</v>
      </c>
      <c r="I1005" s="551">
        <v>0.61805555555555558</v>
      </c>
      <c r="J1005" s="551">
        <v>0.61805555555555558</v>
      </c>
      <c r="K1005" s="54">
        <v>0.63194444444444442</v>
      </c>
      <c r="L1005" s="565">
        <f t="shared" si="920"/>
        <v>1.388888888888884E-2</v>
      </c>
      <c r="M1005" s="54">
        <v>0.63194444444444442</v>
      </c>
      <c r="N1005" s="565">
        <f t="shared" si="921"/>
        <v>0</v>
      </c>
      <c r="O1005" s="54">
        <v>0.65277777777777779</v>
      </c>
      <c r="P1005" s="565">
        <f t="shared" si="922"/>
        <v>2.083333333333337E-2</v>
      </c>
      <c r="Q1005" s="54">
        <v>0.65625</v>
      </c>
      <c r="R1005" s="54">
        <v>0.67708333333333337</v>
      </c>
      <c r="S1005" s="9">
        <f t="shared" si="951"/>
        <v>2.083333333333337E-2</v>
      </c>
      <c r="T1005" s="54">
        <v>0.65625</v>
      </c>
      <c r="U1005" s="54">
        <v>0.67708333333333337</v>
      </c>
      <c r="V1005" s="9">
        <f t="shared" si="952"/>
        <v>2.083333333333337E-2</v>
      </c>
      <c r="W1005" s="54">
        <v>0.68055555555555547</v>
      </c>
      <c r="X1005" s="9">
        <f t="shared" si="909"/>
        <v>3.4722222222220989E-3</v>
      </c>
      <c r="Y1005" s="54">
        <v>0.68819444444444444</v>
      </c>
      <c r="Z1005" s="155">
        <f t="shared" si="943"/>
        <v>7.6388888888889728E-3</v>
      </c>
      <c r="AA1005" s="54">
        <v>0.8125</v>
      </c>
      <c r="AB1005" s="565">
        <f t="shared" si="916"/>
        <v>0.12430555555555556</v>
      </c>
      <c r="AC1005" s="54">
        <v>0.8125</v>
      </c>
      <c r="AD1005" s="54">
        <v>0.8125</v>
      </c>
      <c r="AE1005" s="9">
        <f t="shared" si="953"/>
        <v>0</v>
      </c>
      <c r="AF1005" s="54">
        <v>0.81944444444444453</v>
      </c>
      <c r="AG1005" s="54">
        <v>0.82291666666666663</v>
      </c>
      <c r="AH1005" s="9">
        <f t="shared" si="923"/>
        <v>3.4722222222220989E-3</v>
      </c>
      <c r="AI1005" s="154">
        <f t="shared" si="928"/>
        <v>0</v>
      </c>
      <c r="AJ1005" s="154">
        <f t="shared" si="929"/>
        <v>5</v>
      </c>
      <c r="AK1005" s="54">
        <v>0.82291666666666663</v>
      </c>
      <c r="AL1005" s="54">
        <v>0.82638888888888884</v>
      </c>
      <c r="AM1005" s="9">
        <f t="shared" si="930"/>
        <v>3.4722222222222099E-3</v>
      </c>
      <c r="AN1005" s="568">
        <f t="shared" si="924"/>
        <v>0.20833333333333326</v>
      </c>
      <c r="AO1005" s="10">
        <f t="shared" si="954"/>
        <v>5</v>
      </c>
      <c r="AP1005" s="10">
        <f t="shared" si="955"/>
        <v>0</v>
      </c>
      <c r="AQ1005" s="565">
        <f t="shared" si="942"/>
        <v>5.1388888888888887E-2</v>
      </c>
      <c r="AR1005" s="10">
        <f t="shared" si="956"/>
        <v>1</v>
      </c>
      <c r="AS1005" s="10">
        <f t="shared" si="957"/>
        <v>14</v>
      </c>
      <c r="AT1005" s="551">
        <v>0</v>
      </c>
      <c r="AU1005" s="551">
        <v>0</v>
      </c>
      <c r="AV1005" s="551">
        <v>0</v>
      </c>
      <c r="AW1005" s="546">
        <f t="shared" si="958"/>
        <v>0</v>
      </c>
      <c r="AX1005" s="546">
        <f t="shared" si="948"/>
        <v>0</v>
      </c>
      <c r="AY1005" s="551">
        <v>7.2916666666666671E-2</v>
      </c>
      <c r="AZ1005" s="546">
        <f t="shared" si="959"/>
        <v>1</v>
      </c>
      <c r="BA1005" s="546">
        <f t="shared" si="960"/>
        <v>45</v>
      </c>
      <c r="BB1005" s="551">
        <v>0</v>
      </c>
      <c r="BC1005" s="546">
        <f t="shared" si="936"/>
        <v>0</v>
      </c>
      <c r="BD1005" s="546">
        <f t="shared" si="937"/>
        <v>0</v>
      </c>
      <c r="BE1005" s="551">
        <v>0</v>
      </c>
      <c r="BF1005" s="546">
        <f t="shared" si="938"/>
        <v>0</v>
      </c>
      <c r="BG1005" s="546">
        <f t="shared" si="939"/>
        <v>0</v>
      </c>
      <c r="BH1005" s="551">
        <v>0</v>
      </c>
      <c r="BI1005" s="637">
        <f t="shared" si="940"/>
        <v>0</v>
      </c>
      <c r="BJ1005" s="637">
        <f t="shared" si="941"/>
        <v>0</v>
      </c>
      <c r="BK1005" s="642">
        <f t="shared" si="917"/>
        <v>62.470338983050844</v>
      </c>
    </row>
    <row r="1006" spans="1:63" x14ac:dyDescent="0.25">
      <c r="A1006" s="578">
        <v>40970</v>
      </c>
      <c r="B1006" s="589">
        <f t="shared" si="910"/>
        <v>3</v>
      </c>
      <c r="C1006" s="579">
        <v>1</v>
      </c>
      <c r="D1006" s="580" t="s">
        <v>224</v>
      </c>
      <c r="E1006" s="580" t="s">
        <v>225</v>
      </c>
      <c r="F1006" s="525">
        <v>3393.63</v>
      </c>
      <c r="G1006" s="579">
        <v>56</v>
      </c>
      <c r="H1006" s="579">
        <v>3</v>
      </c>
      <c r="I1006" s="551">
        <v>0.80208333333333337</v>
      </c>
      <c r="J1006" s="551">
        <v>0.80208333333333337</v>
      </c>
      <c r="K1006" s="54">
        <v>0.8125</v>
      </c>
      <c r="L1006" s="565">
        <f t="shared" si="920"/>
        <v>1.041666666666663E-2</v>
      </c>
      <c r="M1006" s="54">
        <v>0.8125</v>
      </c>
      <c r="N1006" s="565">
        <f t="shared" si="921"/>
        <v>0</v>
      </c>
      <c r="O1006" s="54">
        <v>0.85416666666666663</v>
      </c>
      <c r="P1006" s="565">
        <f t="shared" si="922"/>
        <v>4.166666666666663E-2</v>
      </c>
      <c r="Q1006" s="54">
        <v>0.85763888888888884</v>
      </c>
      <c r="R1006" s="54">
        <v>0.89583333333333337</v>
      </c>
      <c r="S1006" s="9">
        <f t="shared" si="951"/>
        <v>3.8194444444444531E-2</v>
      </c>
      <c r="T1006" s="54">
        <v>0.85763888888888884</v>
      </c>
      <c r="U1006" s="54">
        <v>0.89583333333333337</v>
      </c>
      <c r="V1006" s="9">
        <f t="shared" si="952"/>
        <v>3.8194444444444531E-2</v>
      </c>
      <c r="W1006" s="54">
        <v>0.90833333333333333</v>
      </c>
      <c r="X1006" s="9">
        <f t="shared" si="909"/>
        <v>1.2499999999999956E-2</v>
      </c>
      <c r="Y1006" s="54">
        <v>0.91249999999999998</v>
      </c>
      <c r="Z1006" s="155">
        <f t="shared" si="943"/>
        <v>4.1666666666666519E-3</v>
      </c>
      <c r="AA1006" s="54">
        <v>0.99305555555555547</v>
      </c>
      <c r="AB1006" s="565">
        <f t="shared" si="916"/>
        <v>8.0555555555555491E-2</v>
      </c>
      <c r="AC1006" s="54">
        <v>0.99305555555555547</v>
      </c>
      <c r="AD1006" s="54">
        <v>0.99305555555555547</v>
      </c>
      <c r="AE1006" s="9">
        <f t="shared" si="953"/>
        <v>0</v>
      </c>
      <c r="AF1006" s="54">
        <v>1</v>
      </c>
      <c r="AG1006" s="54">
        <v>1.0034722222222221</v>
      </c>
      <c r="AH1006" s="9">
        <f t="shared" si="923"/>
        <v>3.4722222222220989E-3</v>
      </c>
      <c r="AI1006" s="154">
        <f t="shared" si="928"/>
        <v>0</v>
      </c>
      <c r="AJ1006" s="154">
        <f t="shared" si="929"/>
        <v>5</v>
      </c>
      <c r="AK1006" s="54">
        <v>1.0034722222222221</v>
      </c>
      <c r="AL1006" s="54">
        <v>1.0104166666666667</v>
      </c>
      <c r="AM1006" s="9">
        <f t="shared" si="930"/>
        <v>6.9444444444446418E-3</v>
      </c>
      <c r="AN1006" s="568">
        <f t="shared" si="924"/>
        <v>0.20833333333333337</v>
      </c>
      <c r="AO1006" s="10">
        <f t="shared" si="954"/>
        <v>5</v>
      </c>
      <c r="AP1006" s="10">
        <f t="shared" si="955"/>
        <v>0</v>
      </c>
      <c r="AQ1006" s="565">
        <f t="shared" si="942"/>
        <v>6.1111111111111047E-2</v>
      </c>
      <c r="AR1006" s="10">
        <f t="shared" si="956"/>
        <v>1</v>
      </c>
      <c r="AS1006" s="10">
        <f t="shared" si="957"/>
        <v>28</v>
      </c>
      <c r="AT1006" s="551">
        <v>0</v>
      </c>
      <c r="AU1006" s="551">
        <v>0</v>
      </c>
      <c r="AV1006" s="551">
        <v>0</v>
      </c>
      <c r="AW1006" s="546">
        <f t="shared" si="958"/>
        <v>0</v>
      </c>
      <c r="AX1006" s="546">
        <f t="shared" si="948"/>
        <v>0</v>
      </c>
      <c r="AY1006" s="551">
        <v>0</v>
      </c>
      <c r="AZ1006" s="546">
        <f t="shared" si="959"/>
        <v>0</v>
      </c>
      <c r="BA1006" s="546">
        <f t="shared" si="960"/>
        <v>0</v>
      </c>
      <c r="BB1006" s="551">
        <v>0</v>
      </c>
      <c r="BC1006" s="546">
        <f t="shared" si="936"/>
        <v>0</v>
      </c>
      <c r="BD1006" s="546">
        <f t="shared" si="937"/>
        <v>0</v>
      </c>
      <c r="BE1006" s="551">
        <v>1.9444444444444445E-2</v>
      </c>
      <c r="BF1006" s="546">
        <f t="shared" si="938"/>
        <v>0</v>
      </c>
      <c r="BG1006" s="546">
        <f t="shared" si="939"/>
        <v>28</v>
      </c>
      <c r="BH1006" s="551">
        <v>0</v>
      </c>
      <c r="BI1006" s="637">
        <f t="shared" si="940"/>
        <v>0</v>
      </c>
      <c r="BJ1006" s="637">
        <f t="shared" si="941"/>
        <v>0</v>
      </c>
      <c r="BK1006" s="642">
        <f t="shared" si="917"/>
        <v>60.600535714285719</v>
      </c>
    </row>
    <row r="1007" spans="1:63" x14ac:dyDescent="0.25">
      <c r="A1007" s="578">
        <v>40970</v>
      </c>
      <c r="B1007" s="589">
        <f t="shared" si="910"/>
        <v>3</v>
      </c>
      <c r="C1007" s="579">
        <v>1</v>
      </c>
      <c r="D1007" s="580" t="s">
        <v>489</v>
      </c>
      <c r="E1007" s="580" t="s">
        <v>265</v>
      </c>
      <c r="F1007" s="525">
        <v>3147.36</v>
      </c>
      <c r="G1007" s="579">
        <v>56</v>
      </c>
      <c r="H1007" s="579">
        <v>3</v>
      </c>
      <c r="I1007" s="551">
        <v>0.75694444444444453</v>
      </c>
      <c r="J1007" s="551">
        <v>0.75694444444444453</v>
      </c>
      <c r="K1007" s="54">
        <v>0.77083333333333337</v>
      </c>
      <c r="L1007" s="565">
        <f t="shared" si="920"/>
        <v>1.388888888888884E-2</v>
      </c>
      <c r="M1007" s="54">
        <v>0.77083333333333337</v>
      </c>
      <c r="N1007" s="565">
        <f t="shared" si="921"/>
        <v>0</v>
      </c>
      <c r="O1007" s="54">
        <v>0.78472222222222221</v>
      </c>
      <c r="P1007" s="565">
        <f t="shared" si="922"/>
        <v>1.388888888888884E-2</v>
      </c>
      <c r="Q1007" s="54">
        <v>0.78819444444444453</v>
      </c>
      <c r="R1007" s="54">
        <v>0.80555555555555547</v>
      </c>
      <c r="S1007" s="9">
        <f t="shared" si="951"/>
        <v>1.7361111111110938E-2</v>
      </c>
      <c r="T1007" s="54">
        <v>0.78819444444444453</v>
      </c>
      <c r="U1007" s="54">
        <v>0.80555555555555547</v>
      </c>
      <c r="V1007" s="9">
        <f t="shared" si="952"/>
        <v>1.7361111111110938E-2</v>
      </c>
      <c r="W1007" s="54">
        <v>0.81111111111111101</v>
      </c>
      <c r="X1007" s="9">
        <f t="shared" si="909"/>
        <v>5.5555555555555358E-3</v>
      </c>
      <c r="Y1007" s="54">
        <v>0.81180555555555556</v>
      </c>
      <c r="Z1007" s="155">
        <f t="shared" si="943"/>
        <v>6.94444444444553E-4</v>
      </c>
      <c r="AA1007" s="54">
        <v>1.2604166666666667</v>
      </c>
      <c r="AB1007" s="565">
        <f t="shared" si="916"/>
        <v>0.44861111111111118</v>
      </c>
      <c r="AC1007" s="54">
        <v>1.2604166666666667</v>
      </c>
      <c r="AD1007" s="54">
        <v>1.2604166666666667</v>
      </c>
      <c r="AE1007" s="9">
        <f t="shared" si="953"/>
        <v>0</v>
      </c>
      <c r="AF1007" s="54">
        <v>1.2673611111111112</v>
      </c>
      <c r="AG1007" s="54">
        <v>1.2708333333333333</v>
      </c>
      <c r="AH1007" s="9">
        <f t="shared" si="923"/>
        <v>3.4722222222220989E-3</v>
      </c>
      <c r="AI1007" s="154">
        <f t="shared" si="928"/>
        <v>0</v>
      </c>
      <c r="AJ1007" s="154">
        <f t="shared" si="929"/>
        <v>5</v>
      </c>
      <c r="AK1007" s="54">
        <v>1.2708333333333333</v>
      </c>
      <c r="AL1007" s="54">
        <v>1.2743055555555556</v>
      </c>
      <c r="AM1007" s="9">
        <f t="shared" si="930"/>
        <v>3.4722222222223209E-3</v>
      </c>
      <c r="AN1007" s="568">
        <f t="shared" si="924"/>
        <v>0.51736111111111105</v>
      </c>
      <c r="AO1007" s="10">
        <f t="shared" si="954"/>
        <v>12</v>
      </c>
      <c r="AP1007" s="10">
        <f t="shared" si="955"/>
        <v>25</v>
      </c>
      <c r="AQ1007" s="565">
        <f t="shared" si="942"/>
        <v>6.9444444444444531E-2</v>
      </c>
      <c r="AR1007" s="10">
        <f t="shared" si="956"/>
        <v>1</v>
      </c>
      <c r="AS1007" s="10">
        <f t="shared" si="957"/>
        <v>40</v>
      </c>
      <c r="AT1007" s="551">
        <v>0</v>
      </c>
      <c r="AU1007" s="551">
        <v>0</v>
      </c>
      <c r="AV1007" s="551">
        <v>0</v>
      </c>
      <c r="AW1007" s="546">
        <f t="shared" si="958"/>
        <v>0</v>
      </c>
      <c r="AX1007" s="546">
        <f t="shared" si="948"/>
        <v>0</v>
      </c>
      <c r="AY1007" s="551">
        <v>0</v>
      </c>
      <c r="AZ1007" s="546">
        <f t="shared" si="959"/>
        <v>0</v>
      </c>
      <c r="BA1007" s="546">
        <f t="shared" si="960"/>
        <v>0</v>
      </c>
      <c r="BB1007" s="551">
        <v>0</v>
      </c>
      <c r="BC1007" s="546">
        <f t="shared" si="936"/>
        <v>0</v>
      </c>
      <c r="BD1007" s="546">
        <f t="shared" si="937"/>
        <v>0</v>
      </c>
      <c r="BE1007" s="551">
        <v>0.37916666666666665</v>
      </c>
      <c r="BF1007" s="546">
        <f t="shared" si="938"/>
        <v>9</v>
      </c>
      <c r="BG1007" s="546">
        <f t="shared" si="939"/>
        <v>6</v>
      </c>
      <c r="BH1007" s="551">
        <v>0</v>
      </c>
      <c r="BI1007" s="637">
        <f t="shared" si="940"/>
        <v>0</v>
      </c>
      <c r="BJ1007" s="637">
        <f t="shared" si="941"/>
        <v>0</v>
      </c>
      <c r="BK1007" s="642">
        <f t="shared" si="917"/>
        <v>56.202857142857148</v>
      </c>
    </row>
    <row r="1008" spans="1:63" x14ac:dyDescent="0.25">
      <c r="A1008" s="578">
        <v>40971</v>
      </c>
      <c r="B1008" s="589">
        <f t="shared" si="910"/>
        <v>3</v>
      </c>
      <c r="C1008" s="579">
        <v>1</v>
      </c>
      <c r="D1008" s="580" t="s">
        <v>224</v>
      </c>
      <c r="E1008" s="580" t="s">
        <v>639</v>
      </c>
      <c r="F1008" s="525">
        <v>3809.2</v>
      </c>
      <c r="G1008" s="579">
        <v>59</v>
      </c>
      <c r="H1008" s="579">
        <v>0</v>
      </c>
      <c r="I1008" s="551">
        <v>0.11458333333333333</v>
      </c>
      <c r="J1008" s="551">
        <v>0.11458333333333333</v>
      </c>
      <c r="K1008" s="54">
        <v>0.11805555555555557</v>
      </c>
      <c r="L1008" s="565">
        <f t="shared" si="920"/>
        <v>3.4722222222222376E-3</v>
      </c>
      <c r="M1008" s="54">
        <v>0.125</v>
      </c>
      <c r="N1008" s="565">
        <f t="shared" si="921"/>
        <v>6.9444444444444337E-3</v>
      </c>
      <c r="O1008" s="54">
        <v>0.14583333333333334</v>
      </c>
      <c r="P1008" s="565">
        <f t="shared" si="922"/>
        <v>2.0833333333333343E-2</v>
      </c>
      <c r="Q1008" s="54">
        <v>0.14930555555555555</v>
      </c>
      <c r="R1008" s="54">
        <v>0.16666666666666666</v>
      </c>
      <c r="S1008" s="9">
        <f t="shared" ref="S1008:S1015" si="961">R1008-Q1008</f>
        <v>1.7361111111111105E-2</v>
      </c>
      <c r="T1008" s="54">
        <v>0.14930555555555555</v>
      </c>
      <c r="U1008" s="54">
        <v>0.16666666666666666</v>
      </c>
      <c r="V1008" s="9">
        <f t="shared" ref="V1008:V1015" si="962">U1008-T1008</f>
        <v>1.7361111111111105E-2</v>
      </c>
      <c r="W1008" s="54">
        <v>0.32291666666666669</v>
      </c>
      <c r="X1008" s="9">
        <f t="shared" si="909"/>
        <v>0.15625000000000003</v>
      </c>
      <c r="Y1008" s="54">
        <v>0.32500000000000001</v>
      </c>
      <c r="Z1008" s="155">
        <f t="shared" si="943"/>
        <v>2.0833333333333259E-3</v>
      </c>
      <c r="AA1008" s="54">
        <v>0.41875000000000001</v>
      </c>
      <c r="AB1008" s="565">
        <f t="shared" si="916"/>
        <v>9.375E-2</v>
      </c>
      <c r="AC1008" s="54">
        <v>0.41875000000000001</v>
      </c>
      <c r="AD1008" s="54">
        <v>0.41875000000000001</v>
      </c>
      <c r="AE1008" s="9">
        <f t="shared" ref="AE1008:AE1015" si="963">AD1008-AC1008</f>
        <v>0</v>
      </c>
      <c r="AF1008" s="54">
        <v>0.42708333333333331</v>
      </c>
      <c r="AG1008" s="54">
        <v>0.43055555555555558</v>
      </c>
      <c r="AH1008" s="9">
        <f t="shared" si="923"/>
        <v>3.4722222222222654E-3</v>
      </c>
      <c r="AI1008" s="154">
        <f t="shared" si="928"/>
        <v>0</v>
      </c>
      <c r="AJ1008" s="154">
        <f t="shared" si="929"/>
        <v>5</v>
      </c>
      <c r="AK1008" s="54">
        <v>0.43055555555555558</v>
      </c>
      <c r="AL1008" s="54">
        <v>0.43402777777777773</v>
      </c>
      <c r="AM1008" s="9">
        <f t="shared" si="930"/>
        <v>3.4722222222221544E-3</v>
      </c>
      <c r="AN1008" s="568">
        <f t="shared" si="924"/>
        <v>0.31944444444444442</v>
      </c>
      <c r="AO1008" s="10">
        <f t="shared" ref="AO1008:AO1015" si="964">HOUR(AN1008)</f>
        <v>7</v>
      </c>
      <c r="AP1008" s="10">
        <f t="shared" ref="AP1008:AP1015" si="965">MINUTE(AN1008)</f>
        <v>40</v>
      </c>
      <c r="AQ1008" s="565">
        <f t="shared" si="942"/>
        <v>5.6249999999999911E-2</v>
      </c>
      <c r="AR1008" s="10">
        <f t="shared" ref="AR1008:AR1015" si="966">HOUR(AQ1008)</f>
        <v>1</v>
      </c>
      <c r="AS1008" s="10">
        <f t="shared" ref="AS1008:AS1015" si="967">MINUTE(AQ1008)</f>
        <v>21</v>
      </c>
      <c r="AT1008" s="551">
        <v>0</v>
      </c>
      <c r="AU1008" s="551">
        <v>0</v>
      </c>
      <c r="AV1008" s="551">
        <v>0</v>
      </c>
      <c r="AW1008" s="546">
        <f t="shared" si="958"/>
        <v>0</v>
      </c>
      <c r="AX1008" s="546">
        <f t="shared" si="948"/>
        <v>0</v>
      </c>
      <c r="AY1008" s="551">
        <v>0</v>
      </c>
      <c r="AZ1008" s="546">
        <f t="shared" si="959"/>
        <v>0</v>
      </c>
      <c r="BA1008" s="546">
        <f t="shared" si="960"/>
        <v>0</v>
      </c>
      <c r="BB1008" s="551">
        <v>0</v>
      </c>
      <c r="BC1008" s="546">
        <f t="shared" si="936"/>
        <v>0</v>
      </c>
      <c r="BD1008" s="546">
        <f t="shared" si="937"/>
        <v>0</v>
      </c>
      <c r="BE1008" s="551">
        <f>SUM('[3]RAKE STATUS_ON_DATE'!$E$28:$E$29)</f>
        <v>3.7500000000000089E-2</v>
      </c>
      <c r="BF1008" s="546">
        <f t="shared" si="938"/>
        <v>0</v>
      </c>
      <c r="BG1008" s="546">
        <f t="shared" si="939"/>
        <v>54</v>
      </c>
      <c r="BH1008" s="551">
        <v>0</v>
      </c>
      <c r="BI1008" s="637">
        <f t="shared" si="940"/>
        <v>0</v>
      </c>
      <c r="BJ1008" s="637">
        <f t="shared" si="941"/>
        <v>0</v>
      </c>
      <c r="BK1008" s="642">
        <f t="shared" si="917"/>
        <v>64.562711864406779</v>
      </c>
    </row>
    <row r="1009" spans="1:63" ht="30" x14ac:dyDescent="0.25">
      <c r="A1009" s="578">
        <v>40971</v>
      </c>
      <c r="B1009" s="589">
        <f t="shared" si="910"/>
        <v>3</v>
      </c>
      <c r="C1009" s="579">
        <v>4</v>
      </c>
      <c r="D1009" s="580" t="s">
        <v>33</v>
      </c>
      <c r="E1009" s="580" t="s">
        <v>335</v>
      </c>
      <c r="F1009" s="525">
        <v>3679.11</v>
      </c>
      <c r="G1009" s="579">
        <v>58</v>
      </c>
      <c r="H1009" s="579">
        <v>1</v>
      </c>
      <c r="I1009" s="551">
        <v>0.14583333333333334</v>
      </c>
      <c r="J1009" s="551">
        <v>0.14583333333333334</v>
      </c>
      <c r="K1009" s="54">
        <v>0.14930555555555555</v>
      </c>
      <c r="L1009" s="565">
        <f t="shared" si="920"/>
        <v>3.4722222222222099E-3</v>
      </c>
      <c r="M1009" s="54">
        <v>0.15972222222222224</v>
      </c>
      <c r="N1009" s="565">
        <f t="shared" si="921"/>
        <v>1.0416666666666685E-2</v>
      </c>
      <c r="O1009" s="54">
        <v>0.22569444444444445</v>
      </c>
      <c r="P1009" s="565">
        <f t="shared" si="922"/>
        <v>6.597222222222221E-2</v>
      </c>
      <c r="Q1009" s="54">
        <v>0.22916666666666666</v>
      </c>
      <c r="R1009" s="54">
        <v>0.2986111111111111</v>
      </c>
      <c r="S1009" s="9">
        <f t="shared" si="961"/>
        <v>6.9444444444444448E-2</v>
      </c>
      <c r="T1009" s="54">
        <v>0.22916666666666666</v>
      </c>
      <c r="U1009" s="54">
        <v>0.2986111111111111</v>
      </c>
      <c r="V1009" s="9">
        <f t="shared" si="962"/>
        <v>6.9444444444444448E-2</v>
      </c>
      <c r="W1009" s="54">
        <v>0.30833333333333335</v>
      </c>
      <c r="X1009" s="9">
        <f t="shared" si="909"/>
        <v>9.7222222222222432E-3</v>
      </c>
      <c r="Y1009" s="54">
        <v>0.30972222222222223</v>
      </c>
      <c r="Z1009" s="155">
        <f t="shared" si="943"/>
        <v>1.388888888888884E-3</v>
      </c>
      <c r="AA1009" s="54">
        <v>0.53055555555555556</v>
      </c>
      <c r="AB1009" s="565">
        <f t="shared" si="916"/>
        <v>0.22083333333333333</v>
      </c>
      <c r="AC1009" s="54">
        <v>0.53055555555555556</v>
      </c>
      <c r="AD1009" s="54">
        <v>0.53055555555555556</v>
      </c>
      <c r="AE1009" s="9">
        <f t="shared" si="963"/>
        <v>0</v>
      </c>
      <c r="AF1009" s="54">
        <v>0.53819444444444442</v>
      </c>
      <c r="AG1009" s="54">
        <v>0.54166666666666663</v>
      </c>
      <c r="AH1009" s="9">
        <f t="shared" si="923"/>
        <v>3.4722222222222099E-3</v>
      </c>
      <c r="AI1009" s="154">
        <f t="shared" si="928"/>
        <v>0</v>
      </c>
      <c r="AJ1009" s="154">
        <f t="shared" si="929"/>
        <v>5</v>
      </c>
      <c r="AK1009" s="54">
        <v>0.54166666666666663</v>
      </c>
      <c r="AL1009" s="54">
        <v>0.54861111111111105</v>
      </c>
      <c r="AM1009" s="9">
        <f t="shared" ref="AM1009:AM1050" si="968">AL1009-AK1009</f>
        <v>6.9444444444444198E-3</v>
      </c>
      <c r="AN1009" s="568">
        <f t="shared" si="924"/>
        <v>0.40277777777777768</v>
      </c>
      <c r="AO1009" s="10">
        <f t="shared" si="964"/>
        <v>9</v>
      </c>
      <c r="AP1009" s="10">
        <f t="shared" si="965"/>
        <v>40</v>
      </c>
      <c r="AQ1009" s="565">
        <f t="shared" si="942"/>
        <v>6.8749999999999978E-2</v>
      </c>
      <c r="AR1009" s="10">
        <f t="shared" si="966"/>
        <v>1</v>
      </c>
      <c r="AS1009" s="10">
        <f t="shared" si="967"/>
        <v>39</v>
      </c>
      <c r="AT1009" s="551">
        <v>0</v>
      </c>
      <c r="AU1009" s="551">
        <f>'[3]RAKE STATUS_ON_DATE'!$E$32</f>
        <v>1.0416666666666741E-2</v>
      </c>
      <c r="AV1009" s="551">
        <v>0</v>
      </c>
      <c r="AW1009" s="546">
        <f t="shared" si="958"/>
        <v>0</v>
      </c>
      <c r="AX1009" s="546">
        <f t="shared" si="948"/>
        <v>0</v>
      </c>
      <c r="AY1009" s="551">
        <v>0</v>
      </c>
      <c r="AZ1009" s="546">
        <f t="shared" si="959"/>
        <v>0</v>
      </c>
      <c r="BA1009" s="546">
        <f t="shared" si="960"/>
        <v>0</v>
      </c>
      <c r="BB1009" s="551">
        <f>'[3]RAKE STATUS_ON_DATE'!$E$30</f>
        <v>4.8611111111110938E-3</v>
      </c>
      <c r="BC1009" s="546">
        <f t="shared" si="936"/>
        <v>0</v>
      </c>
      <c r="BD1009" s="546">
        <f t="shared" si="937"/>
        <v>7</v>
      </c>
      <c r="BE1009" s="551">
        <f>'[3]RAKE STATUS_ON_DATE'!$E$31</f>
        <v>0.13680555555555551</v>
      </c>
      <c r="BF1009" s="546">
        <f t="shared" si="938"/>
        <v>3</v>
      </c>
      <c r="BG1009" s="546">
        <f t="shared" si="939"/>
        <v>17</v>
      </c>
      <c r="BH1009" s="551">
        <v>0</v>
      </c>
      <c r="BI1009" s="637">
        <f t="shared" si="940"/>
        <v>0</v>
      </c>
      <c r="BJ1009" s="637">
        <f t="shared" si="941"/>
        <v>0</v>
      </c>
      <c r="BK1009" s="642">
        <f t="shared" si="917"/>
        <v>63.432931034482763</v>
      </c>
    </row>
    <row r="1010" spans="1:63" x14ac:dyDescent="0.25">
      <c r="A1010" s="578">
        <v>40971</v>
      </c>
      <c r="B1010" s="589">
        <f t="shared" si="910"/>
        <v>3</v>
      </c>
      <c r="C1010" s="579">
        <v>1</v>
      </c>
      <c r="D1010" s="580" t="s">
        <v>243</v>
      </c>
      <c r="E1010" s="580" t="s">
        <v>260</v>
      </c>
      <c r="F1010" s="525">
        <v>3790.3</v>
      </c>
      <c r="G1010" s="579">
        <v>58</v>
      </c>
      <c r="H1010" s="579">
        <v>1</v>
      </c>
      <c r="I1010" s="551">
        <v>0.875</v>
      </c>
      <c r="J1010" s="551">
        <v>0.875</v>
      </c>
      <c r="K1010" s="54">
        <v>0.87847222222222221</v>
      </c>
      <c r="L1010" s="565">
        <f t="shared" si="920"/>
        <v>3.4722222222222099E-3</v>
      </c>
      <c r="M1010" s="54">
        <v>0.88541666666666663</v>
      </c>
      <c r="N1010" s="565">
        <f t="shared" si="921"/>
        <v>6.9444444444444198E-3</v>
      </c>
      <c r="O1010" s="54">
        <v>1.0486111111111112</v>
      </c>
      <c r="P1010" s="565">
        <f t="shared" si="922"/>
        <v>0.16319444444444453</v>
      </c>
      <c r="Q1010" s="54">
        <v>1.0520833333333333</v>
      </c>
      <c r="R1010" s="54">
        <v>1.0763888888888888</v>
      </c>
      <c r="S1010" s="9">
        <f t="shared" si="961"/>
        <v>2.430555555555558E-2</v>
      </c>
      <c r="T1010" s="54">
        <v>1.0520833333333333</v>
      </c>
      <c r="U1010" s="54">
        <v>1.0763888888888888</v>
      </c>
      <c r="V1010" s="9">
        <f t="shared" si="962"/>
        <v>2.430555555555558E-2</v>
      </c>
      <c r="W1010" s="54">
        <v>1.0847222222222224</v>
      </c>
      <c r="X1010" s="9">
        <f t="shared" si="909"/>
        <v>8.3333333333335258E-3</v>
      </c>
      <c r="Y1010" s="54">
        <v>1.0847222222222224</v>
      </c>
      <c r="Z1010" s="155">
        <f t="shared" si="943"/>
        <v>0</v>
      </c>
      <c r="AA1010" s="54">
        <v>1.1576388888888889</v>
      </c>
      <c r="AB1010" s="565">
        <f t="shared" si="916"/>
        <v>7.2916666666666519E-2</v>
      </c>
      <c r="AC1010" s="54">
        <v>1.1576388888888889</v>
      </c>
      <c r="AD1010" s="54">
        <v>1.1576388888888889</v>
      </c>
      <c r="AE1010" s="9">
        <f t="shared" si="963"/>
        <v>0</v>
      </c>
      <c r="AF1010" s="54">
        <v>1.1631944444444444</v>
      </c>
      <c r="AG1010" s="54">
        <v>1.1666666666666667</v>
      </c>
      <c r="AH1010" s="9">
        <f t="shared" si="923"/>
        <v>3.4722222222223209E-3</v>
      </c>
      <c r="AI1010" s="154">
        <f t="shared" si="928"/>
        <v>0</v>
      </c>
      <c r="AJ1010" s="154">
        <f t="shared" si="929"/>
        <v>5</v>
      </c>
      <c r="AK1010" s="54">
        <v>1.1666666666666667</v>
      </c>
      <c r="AL1010" s="54">
        <v>1.1736111111111112</v>
      </c>
      <c r="AM1010" s="9">
        <f t="shared" si="968"/>
        <v>6.9444444444444198E-3</v>
      </c>
      <c r="AN1010" s="568">
        <f t="shared" si="924"/>
        <v>0.29861111111111116</v>
      </c>
      <c r="AO1010" s="10">
        <f t="shared" si="964"/>
        <v>7</v>
      </c>
      <c r="AP1010" s="10">
        <f t="shared" si="965"/>
        <v>10</v>
      </c>
      <c r="AQ1010" s="565">
        <f t="shared" si="942"/>
        <v>6.0416666666666508E-2</v>
      </c>
      <c r="AR1010" s="10">
        <f t="shared" si="966"/>
        <v>1</v>
      </c>
      <c r="AS1010" s="10">
        <f t="shared" si="967"/>
        <v>27</v>
      </c>
      <c r="AT1010" s="551">
        <v>0</v>
      </c>
      <c r="AU1010" s="551">
        <v>0</v>
      </c>
      <c r="AV1010" s="551">
        <v>0</v>
      </c>
      <c r="AW1010" s="546">
        <f t="shared" si="958"/>
        <v>0</v>
      </c>
      <c r="AX1010" s="546">
        <f t="shared" si="948"/>
        <v>0</v>
      </c>
      <c r="AY1010" s="551">
        <v>0</v>
      </c>
      <c r="AZ1010" s="546">
        <f t="shared" si="959"/>
        <v>0</v>
      </c>
      <c r="BA1010" s="546">
        <f t="shared" si="960"/>
        <v>0</v>
      </c>
      <c r="BB1010" s="551">
        <v>0</v>
      </c>
      <c r="BC1010" s="546">
        <f t="shared" si="936"/>
        <v>0</v>
      </c>
      <c r="BD1010" s="546">
        <f t="shared" si="937"/>
        <v>0</v>
      </c>
      <c r="BE1010" s="551">
        <f>SUM('[3]RAKE STATUS_ON_DATE'!$E$33:$E$35)</f>
        <v>1.2500000000000011E-2</v>
      </c>
      <c r="BF1010" s="546">
        <f t="shared" si="938"/>
        <v>0</v>
      </c>
      <c r="BG1010" s="546">
        <f t="shared" si="939"/>
        <v>18</v>
      </c>
      <c r="BH1010" s="551">
        <v>0</v>
      </c>
      <c r="BI1010" s="637">
        <f t="shared" si="940"/>
        <v>0</v>
      </c>
      <c r="BJ1010" s="637">
        <f t="shared" si="941"/>
        <v>0</v>
      </c>
      <c r="BK1010" s="642">
        <f t="shared" si="917"/>
        <v>65.350000000000009</v>
      </c>
    </row>
    <row r="1011" spans="1:63" x14ac:dyDescent="0.25">
      <c r="A1011" s="578">
        <v>40972</v>
      </c>
      <c r="B1011" s="589">
        <f t="shared" si="910"/>
        <v>3</v>
      </c>
      <c r="C1011" s="579">
        <v>5</v>
      </c>
      <c r="D1011" s="580" t="s">
        <v>33</v>
      </c>
      <c r="E1011" s="580" t="s">
        <v>654</v>
      </c>
      <c r="F1011" s="525">
        <v>3505.14</v>
      </c>
      <c r="G1011" s="579">
        <v>59</v>
      </c>
      <c r="H1011" s="579">
        <v>0</v>
      </c>
      <c r="I1011" s="551">
        <v>0.29166666666666669</v>
      </c>
      <c r="J1011" s="551">
        <v>0.29166666666666669</v>
      </c>
      <c r="K1011" s="54"/>
      <c r="L1011" s="565">
        <f t="shared" si="920"/>
        <v>-0.29166666666666669</v>
      </c>
      <c r="M1011" s="54"/>
      <c r="N1011" s="565">
        <f t="shared" si="921"/>
        <v>0</v>
      </c>
      <c r="O1011" s="54"/>
      <c r="P1011" s="565">
        <f t="shared" si="922"/>
        <v>0</v>
      </c>
      <c r="Q1011" s="54">
        <v>0.34027777777777773</v>
      </c>
      <c r="R1011" s="54">
        <v>0.38541666666666669</v>
      </c>
      <c r="S1011" s="9">
        <f t="shared" si="961"/>
        <v>4.5138888888888951E-2</v>
      </c>
      <c r="T1011" s="54">
        <v>0.34027777777777773</v>
      </c>
      <c r="U1011" s="54">
        <v>0.38541666666666669</v>
      </c>
      <c r="V1011" s="9">
        <f t="shared" si="962"/>
        <v>4.5138888888888951E-2</v>
      </c>
      <c r="W1011" s="54">
        <v>0.33680555555555558</v>
      </c>
      <c r="X1011" s="9">
        <f t="shared" si="909"/>
        <v>-4.8611111111111105E-2</v>
      </c>
      <c r="Y1011" s="54">
        <v>0.35416666666666669</v>
      </c>
      <c r="Z1011" s="155">
        <f t="shared" si="943"/>
        <v>1.7361111111111105E-2</v>
      </c>
      <c r="AA1011" s="54">
        <v>0.52083333333333337</v>
      </c>
      <c r="AB1011" s="565">
        <f t="shared" si="916"/>
        <v>0.16666666666666669</v>
      </c>
      <c r="AC1011" s="54">
        <v>0.52083333333333337</v>
      </c>
      <c r="AD1011" s="54">
        <v>0.52083333333333337</v>
      </c>
      <c r="AE1011" s="9">
        <f t="shared" si="963"/>
        <v>0</v>
      </c>
      <c r="AF1011" s="54">
        <v>0.53125</v>
      </c>
      <c r="AG1011" s="54">
        <v>0.53472222222222221</v>
      </c>
      <c r="AH1011" s="9">
        <f t="shared" si="923"/>
        <v>3.4722222222222099E-3</v>
      </c>
      <c r="AI1011" s="154">
        <f t="shared" si="928"/>
        <v>0</v>
      </c>
      <c r="AJ1011" s="154">
        <f t="shared" si="929"/>
        <v>5</v>
      </c>
      <c r="AK1011" s="54">
        <v>0.53472222222222221</v>
      </c>
      <c r="AL1011" s="54">
        <v>0.54166666666666663</v>
      </c>
      <c r="AM1011" s="9">
        <f t="shared" si="968"/>
        <v>6.9444444444444198E-3</v>
      </c>
      <c r="AN1011" s="568">
        <f t="shared" si="924"/>
        <v>0.24999999999999994</v>
      </c>
      <c r="AO1011" s="10">
        <f t="shared" si="964"/>
        <v>6</v>
      </c>
      <c r="AP1011" s="10">
        <f t="shared" si="965"/>
        <v>0</v>
      </c>
      <c r="AQ1011" s="565">
        <f t="shared" si="942"/>
        <v>0</v>
      </c>
      <c r="AR1011" s="10">
        <f t="shared" si="966"/>
        <v>0</v>
      </c>
      <c r="AS1011" s="10">
        <f t="shared" si="967"/>
        <v>0</v>
      </c>
      <c r="AT1011" s="551">
        <v>0</v>
      </c>
      <c r="AU1011" s="551">
        <v>0</v>
      </c>
      <c r="AV1011" s="551">
        <v>0</v>
      </c>
      <c r="AW1011" s="546">
        <f t="shared" si="958"/>
        <v>0</v>
      </c>
      <c r="AX1011" s="546">
        <f t="shared" si="948"/>
        <v>0</v>
      </c>
      <c r="AY1011" s="551">
        <v>0.16666666666666666</v>
      </c>
      <c r="AZ1011" s="546">
        <f t="shared" si="959"/>
        <v>4</v>
      </c>
      <c r="BA1011" s="546">
        <f t="shared" si="960"/>
        <v>0</v>
      </c>
      <c r="BB1011" s="551">
        <v>0</v>
      </c>
      <c r="BC1011" s="546">
        <f t="shared" si="936"/>
        <v>0</v>
      </c>
      <c r="BD1011" s="546">
        <f t="shared" si="937"/>
        <v>0</v>
      </c>
      <c r="BE1011" s="551">
        <v>0</v>
      </c>
      <c r="BF1011" s="546">
        <f t="shared" si="938"/>
        <v>0</v>
      </c>
      <c r="BG1011" s="546">
        <f t="shared" si="939"/>
        <v>0</v>
      </c>
      <c r="BH1011" s="551">
        <v>0</v>
      </c>
      <c r="BI1011" s="637">
        <f t="shared" si="940"/>
        <v>0</v>
      </c>
      <c r="BJ1011" s="637">
        <f t="shared" si="941"/>
        <v>0</v>
      </c>
      <c r="BK1011" s="642">
        <f t="shared" si="917"/>
        <v>59.40915254237288</v>
      </c>
    </row>
    <row r="1012" spans="1:63" x14ac:dyDescent="0.25">
      <c r="A1012" s="578">
        <v>40972</v>
      </c>
      <c r="B1012" s="589">
        <f t="shared" si="910"/>
        <v>3</v>
      </c>
      <c r="C1012" s="579">
        <v>1</v>
      </c>
      <c r="D1012" s="580" t="s">
        <v>277</v>
      </c>
      <c r="E1012" s="580" t="s">
        <v>751</v>
      </c>
      <c r="F1012" s="525">
        <v>3559.56</v>
      </c>
      <c r="G1012" s="579">
        <v>56</v>
      </c>
      <c r="H1012" s="579">
        <v>3</v>
      </c>
      <c r="I1012" s="551">
        <v>0.4375</v>
      </c>
      <c r="J1012" s="551">
        <v>0.4375</v>
      </c>
      <c r="K1012" s="54"/>
      <c r="L1012" s="565">
        <f t="shared" si="920"/>
        <v>-0.4375</v>
      </c>
      <c r="M1012" s="54"/>
      <c r="N1012" s="565">
        <f t="shared" si="921"/>
        <v>0</v>
      </c>
      <c r="O1012" s="54"/>
      <c r="P1012" s="565">
        <f t="shared" si="922"/>
        <v>0</v>
      </c>
      <c r="Q1012" s="54">
        <v>0.48958333333333331</v>
      </c>
      <c r="R1012" s="54">
        <v>0.52083333333333337</v>
      </c>
      <c r="S1012" s="9">
        <f t="shared" si="961"/>
        <v>3.1250000000000056E-2</v>
      </c>
      <c r="T1012" s="54">
        <v>0.48958333333333331</v>
      </c>
      <c r="U1012" s="54">
        <v>0.52083333333333337</v>
      </c>
      <c r="V1012" s="9">
        <f t="shared" si="962"/>
        <v>3.1250000000000056E-2</v>
      </c>
      <c r="W1012" s="54">
        <v>0.52430555555555558</v>
      </c>
      <c r="X1012" s="9">
        <f t="shared" si="909"/>
        <v>3.4722222222222099E-3</v>
      </c>
      <c r="Y1012" s="54">
        <v>0.52638888888888891</v>
      </c>
      <c r="Z1012" s="155">
        <f t="shared" si="943"/>
        <v>2.0833333333333259E-3</v>
      </c>
      <c r="AA1012" s="54">
        <v>0.61597222222222225</v>
      </c>
      <c r="AB1012" s="565">
        <f t="shared" si="916"/>
        <v>8.9583333333333348E-2</v>
      </c>
      <c r="AC1012" s="54">
        <v>0.61597222222222225</v>
      </c>
      <c r="AD1012" s="54">
        <v>0.61597222222222225</v>
      </c>
      <c r="AE1012" s="9">
        <f t="shared" si="963"/>
        <v>0</v>
      </c>
      <c r="AF1012" s="54">
        <v>0.625</v>
      </c>
      <c r="AG1012" s="54">
        <v>0.62847222222222221</v>
      </c>
      <c r="AH1012" s="9">
        <f t="shared" si="923"/>
        <v>3.4722222222222099E-3</v>
      </c>
      <c r="AI1012" s="154">
        <f t="shared" si="928"/>
        <v>0</v>
      </c>
      <c r="AJ1012" s="154">
        <f t="shared" si="929"/>
        <v>5</v>
      </c>
      <c r="AK1012" s="54">
        <v>0.62847222222222221</v>
      </c>
      <c r="AL1012" s="54">
        <v>0.63194444444444442</v>
      </c>
      <c r="AM1012" s="9">
        <f t="shared" si="968"/>
        <v>3.4722222222222099E-3</v>
      </c>
      <c r="AN1012" s="568">
        <f t="shared" si="924"/>
        <v>0.19444444444444442</v>
      </c>
      <c r="AO1012" s="10">
        <f t="shared" si="964"/>
        <v>4</v>
      </c>
      <c r="AP1012" s="10">
        <f t="shared" si="965"/>
        <v>40</v>
      </c>
      <c r="AQ1012" s="565">
        <f t="shared" si="942"/>
        <v>6.3888888888888898E-2</v>
      </c>
      <c r="AR1012" s="10">
        <f t="shared" si="966"/>
        <v>1</v>
      </c>
      <c r="AS1012" s="10">
        <f t="shared" si="967"/>
        <v>32</v>
      </c>
      <c r="AT1012" s="551">
        <v>0</v>
      </c>
      <c r="AU1012" s="551">
        <v>0</v>
      </c>
      <c r="AV1012" s="551">
        <v>0</v>
      </c>
      <c r="AW1012" s="546">
        <f t="shared" si="958"/>
        <v>0</v>
      </c>
      <c r="AX1012" s="546">
        <f t="shared" si="948"/>
        <v>0</v>
      </c>
      <c r="AY1012" s="551">
        <v>0</v>
      </c>
      <c r="AZ1012" s="546">
        <f t="shared" si="959"/>
        <v>0</v>
      </c>
      <c r="BA1012" s="546">
        <f t="shared" si="960"/>
        <v>0</v>
      </c>
      <c r="BB1012" s="551">
        <v>0</v>
      </c>
      <c r="BC1012" s="546">
        <f t="shared" si="936"/>
        <v>0</v>
      </c>
      <c r="BD1012" s="546">
        <f t="shared" si="937"/>
        <v>0</v>
      </c>
      <c r="BE1012" s="551">
        <v>2.5694444444444447E-2</v>
      </c>
      <c r="BF1012" s="546">
        <f t="shared" si="938"/>
        <v>0</v>
      </c>
      <c r="BG1012" s="546">
        <f t="shared" si="939"/>
        <v>37</v>
      </c>
      <c r="BH1012" s="551">
        <v>0</v>
      </c>
      <c r="BI1012" s="637">
        <f t="shared" si="940"/>
        <v>0</v>
      </c>
      <c r="BJ1012" s="637">
        <f t="shared" si="941"/>
        <v>0</v>
      </c>
      <c r="BK1012" s="642">
        <f t="shared" si="917"/>
        <v>63.563571428571429</v>
      </c>
    </row>
    <row r="1013" spans="1:63" x14ac:dyDescent="0.25">
      <c r="A1013" s="578">
        <v>40972</v>
      </c>
      <c r="B1013" s="589">
        <f t="shared" si="910"/>
        <v>3</v>
      </c>
      <c r="C1013" s="579">
        <v>2</v>
      </c>
      <c r="D1013" s="580" t="s">
        <v>271</v>
      </c>
      <c r="E1013" s="580" t="s">
        <v>265</v>
      </c>
      <c r="F1013" s="525">
        <v>3625.48</v>
      </c>
      <c r="G1013" s="579">
        <v>59</v>
      </c>
      <c r="H1013" s="579">
        <v>0</v>
      </c>
      <c r="I1013" s="551">
        <v>0.54166666666666663</v>
      </c>
      <c r="J1013" s="551">
        <v>0.54166666666666663</v>
      </c>
      <c r="K1013" s="54"/>
      <c r="L1013" s="565">
        <f t="shared" si="920"/>
        <v>-0.54166666666666663</v>
      </c>
      <c r="M1013" s="54"/>
      <c r="N1013" s="565">
        <f t="shared" si="921"/>
        <v>0</v>
      </c>
      <c r="O1013" s="54"/>
      <c r="P1013" s="565">
        <f t="shared" si="922"/>
        <v>0</v>
      </c>
      <c r="Q1013" s="54">
        <v>0.58680555555555558</v>
      </c>
      <c r="R1013" s="54">
        <v>0.61111111111111105</v>
      </c>
      <c r="S1013" s="9">
        <f t="shared" si="961"/>
        <v>2.4305555555555469E-2</v>
      </c>
      <c r="T1013" s="54">
        <v>0.58680555555555558</v>
      </c>
      <c r="U1013" s="54">
        <v>0.61111111111111105</v>
      </c>
      <c r="V1013" s="9">
        <f t="shared" si="962"/>
        <v>2.4305555555555469E-2</v>
      </c>
      <c r="W1013" s="54">
        <v>0.64583333333333337</v>
      </c>
      <c r="X1013" s="9">
        <f t="shared" si="909"/>
        <v>3.4722222222222321E-2</v>
      </c>
      <c r="Y1013" s="54">
        <v>0.64722222222222225</v>
      </c>
      <c r="Z1013" s="155">
        <f t="shared" si="943"/>
        <v>1.388888888888884E-3</v>
      </c>
      <c r="AA1013" s="54">
        <v>0.78263888888888899</v>
      </c>
      <c r="AB1013" s="565">
        <f t="shared" si="916"/>
        <v>0.13541666666666674</v>
      </c>
      <c r="AC1013" s="54">
        <v>0.78263888888888899</v>
      </c>
      <c r="AD1013" s="54">
        <v>0.78263888888888899</v>
      </c>
      <c r="AE1013" s="9">
        <f t="shared" si="963"/>
        <v>0</v>
      </c>
      <c r="AF1013" s="54">
        <v>0.79166666666666663</v>
      </c>
      <c r="AG1013" s="54">
        <v>0.79513888888888884</v>
      </c>
      <c r="AH1013" s="9">
        <f t="shared" si="923"/>
        <v>3.4722222222222099E-3</v>
      </c>
      <c r="AI1013" s="154">
        <f t="shared" si="928"/>
        <v>0</v>
      </c>
      <c r="AJ1013" s="154">
        <f t="shared" si="929"/>
        <v>5</v>
      </c>
      <c r="AK1013" s="54">
        <v>0.79513888888888884</v>
      </c>
      <c r="AL1013" s="54">
        <v>0.79861111111111116</v>
      </c>
      <c r="AM1013" s="9">
        <f t="shared" si="968"/>
        <v>3.4722222222223209E-3</v>
      </c>
      <c r="AN1013" s="568">
        <f t="shared" si="924"/>
        <v>0.25694444444444453</v>
      </c>
      <c r="AO1013" s="10">
        <f t="shared" si="964"/>
        <v>6</v>
      </c>
      <c r="AP1013" s="10">
        <f t="shared" si="965"/>
        <v>10</v>
      </c>
      <c r="AQ1013" s="565">
        <f t="shared" si="942"/>
        <v>6.8055555555555633E-2</v>
      </c>
      <c r="AR1013" s="10">
        <f t="shared" si="966"/>
        <v>1</v>
      </c>
      <c r="AS1013" s="10">
        <f t="shared" si="967"/>
        <v>38</v>
      </c>
      <c r="AT1013" s="551">
        <v>0</v>
      </c>
      <c r="AU1013" s="551">
        <v>0</v>
      </c>
      <c r="AV1013" s="551">
        <v>0</v>
      </c>
      <c r="AW1013" s="546">
        <f t="shared" si="958"/>
        <v>0</v>
      </c>
      <c r="AX1013" s="546">
        <f t="shared" si="948"/>
        <v>0</v>
      </c>
      <c r="AY1013" s="551">
        <v>0</v>
      </c>
      <c r="AZ1013" s="546">
        <f t="shared" si="959"/>
        <v>0</v>
      </c>
      <c r="BA1013" s="546">
        <f t="shared" si="960"/>
        <v>0</v>
      </c>
      <c r="BB1013" s="551">
        <v>0</v>
      </c>
      <c r="BC1013" s="546">
        <f t="shared" si="936"/>
        <v>0</v>
      </c>
      <c r="BD1013" s="546">
        <f t="shared" si="937"/>
        <v>0</v>
      </c>
      <c r="BE1013" s="551">
        <v>6.7361111111111108E-2</v>
      </c>
      <c r="BF1013" s="546">
        <f t="shared" si="938"/>
        <v>1</v>
      </c>
      <c r="BG1013" s="546">
        <f t="shared" si="939"/>
        <v>37</v>
      </c>
      <c r="BH1013" s="551">
        <v>0</v>
      </c>
      <c r="BI1013" s="637">
        <f t="shared" si="940"/>
        <v>0</v>
      </c>
      <c r="BJ1013" s="637">
        <f t="shared" si="941"/>
        <v>0</v>
      </c>
      <c r="BK1013" s="642">
        <f t="shared" si="917"/>
        <v>61.448813559322033</v>
      </c>
    </row>
    <row r="1014" spans="1:63" x14ac:dyDescent="0.25">
      <c r="A1014" s="578">
        <v>40972</v>
      </c>
      <c r="B1014" s="589">
        <f t="shared" si="910"/>
        <v>3</v>
      </c>
      <c r="C1014" s="579">
        <v>6</v>
      </c>
      <c r="D1014" s="580" t="s">
        <v>33</v>
      </c>
      <c r="E1014" s="580" t="s">
        <v>273</v>
      </c>
      <c r="F1014" s="525">
        <v>3712.22</v>
      </c>
      <c r="G1014" s="579">
        <v>59</v>
      </c>
      <c r="H1014" s="579">
        <v>0</v>
      </c>
      <c r="I1014" s="551">
        <v>0.63541666666666663</v>
      </c>
      <c r="J1014" s="551">
        <v>0.63541666666666663</v>
      </c>
      <c r="K1014" s="54"/>
      <c r="L1014" s="565">
        <f t="shared" si="920"/>
        <v>-0.63541666666666663</v>
      </c>
      <c r="M1014" s="54"/>
      <c r="N1014" s="565">
        <f t="shared" si="921"/>
        <v>0</v>
      </c>
      <c r="O1014" s="54"/>
      <c r="P1014" s="565">
        <f t="shared" si="922"/>
        <v>0</v>
      </c>
      <c r="Q1014" s="54">
        <v>0.67708333333333337</v>
      </c>
      <c r="R1014" s="54">
        <v>0.70833333333333337</v>
      </c>
      <c r="S1014" s="9">
        <f t="shared" si="961"/>
        <v>3.125E-2</v>
      </c>
      <c r="T1014" s="54">
        <v>0.67708333333333337</v>
      </c>
      <c r="U1014" s="54">
        <v>0.70833333333333337</v>
      </c>
      <c r="V1014" s="9">
        <f t="shared" si="962"/>
        <v>3.125E-2</v>
      </c>
      <c r="W1014" s="54">
        <v>0.81805555555555554</v>
      </c>
      <c r="X1014" s="9">
        <f t="shared" si="909"/>
        <v>0.10972222222222217</v>
      </c>
      <c r="Y1014" s="54">
        <v>0.81944444444444453</v>
      </c>
      <c r="Z1014" s="155">
        <f t="shared" si="943"/>
        <v>1.388888888888995E-3</v>
      </c>
      <c r="AA1014" s="54">
        <v>0.92569444444444438</v>
      </c>
      <c r="AB1014" s="565">
        <f t="shared" si="916"/>
        <v>0.10624999999999984</v>
      </c>
      <c r="AC1014" s="54">
        <v>0.92569444444444438</v>
      </c>
      <c r="AD1014" s="54">
        <v>0.92569444444444438</v>
      </c>
      <c r="AE1014" s="9">
        <f t="shared" si="963"/>
        <v>0</v>
      </c>
      <c r="AF1014" s="54">
        <v>0.93402777777777779</v>
      </c>
      <c r="AG1014" s="54">
        <v>0.9375</v>
      </c>
      <c r="AH1014" s="9">
        <f t="shared" si="923"/>
        <v>3.4722222222222099E-3</v>
      </c>
      <c r="AI1014" s="154">
        <f t="shared" si="928"/>
        <v>0</v>
      </c>
      <c r="AJ1014" s="154">
        <f t="shared" si="929"/>
        <v>5</v>
      </c>
      <c r="AK1014" s="54">
        <v>0.9375</v>
      </c>
      <c r="AL1014" s="54">
        <v>0.94097222222222221</v>
      </c>
      <c r="AM1014" s="9">
        <f t="shared" si="968"/>
        <v>3.4722222222222099E-3</v>
      </c>
      <c r="AN1014" s="568">
        <f t="shared" si="924"/>
        <v>0.30555555555555558</v>
      </c>
      <c r="AO1014" s="10">
        <f t="shared" si="964"/>
        <v>7</v>
      </c>
      <c r="AP1014" s="10">
        <f t="shared" si="965"/>
        <v>20</v>
      </c>
      <c r="AQ1014" s="565">
        <f t="shared" si="942"/>
        <v>7.7777777777777626E-2</v>
      </c>
      <c r="AR1014" s="10">
        <f t="shared" si="966"/>
        <v>1</v>
      </c>
      <c r="AS1014" s="10">
        <f t="shared" si="967"/>
        <v>52</v>
      </c>
      <c r="AT1014" s="551">
        <v>0</v>
      </c>
      <c r="AU1014" s="551">
        <v>0</v>
      </c>
      <c r="AV1014" s="551">
        <v>0</v>
      </c>
      <c r="AW1014" s="546">
        <f t="shared" si="958"/>
        <v>0</v>
      </c>
      <c r="AX1014" s="546">
        <f t="shared" si="948"/>
        <v>0</v>
      </c>
      <c r="AY1014" s="551">
        <v>0</v>
      </c>
      <c r="AZ1014" s="546">
        <f t="shared" si="959"/>
        <v>0</v>
      </c>
      <c r="BA1014" s="546">
        <f t="shared" si="960"/>
        <v>0</v>
      </c>
      <c r="BB1014" s="551">
        <v>0</v>
      </c>
      <c r="BC1014" s="546">
        <f t="shared" si="936"/>
        <v>0</v>
      </c>
      <c r="BD1014" s="546">
        <f t="shared" si="937"/>
        <v>0</v>
      </c>
      <c r="BE1014" s="551">
        <v>2.8472222222222222E-2</v>
      </c>
      <c r="BF1014" s="546">
        <f t="shared" si="938"/>
        <v>0</v>
      </c>
      <c r="BG1014" s="546">
        <f t="shared" si="939"/>
        <v>41</v>
      </c>
      <c r="BH1014" s="551">
        <v>0</v>
      </c>
      <c r="BI1014" s="637">
        <f t="shared" si="940"/>
        <v>0</v>
      </c>
      <c r="BJ1014" s="637">
        <f t="shared" si="941"/>
        <v>0</v>
      </c>
      <c r="BK1014" s="642">
        <f t="shared" si="917"/>
        <v>62.918983050847451</v>
      </c>
    </row>
    <row r="1015" spans="1:63" x14ac:dyDescent="0.25">
      <c r="A1015" s="578">
        <v>40972</v>
      </c>
      <c r="B1015" s="589">
        <f t="shared" si="910"/>
        <v>3</v>
      </c>
      <c r="C1015" s="579">
        <v>7</v>
      </c>
      <c r="D1015" s="580" t="s">
        <v>33</v>
      </c>
      <c r="E1015" s="580" t="s">
        <v>236</v>
      </c>
      <c r="F1015" s="525">
        <v>3590.72</v>
      </c>
      <c r="G1015" s="579">
        <v>55</v>
      </c>
      <c r="H1015" s="579">
        <v>4</v>
      </c>
      <c r="I1015" s="551">
        <v>0.75</v>
      </c>
      <c r="J1015" s="551">
        <v>0.75</v>
      </c>
      <c r="K1015" s="54"/>
      <c r="L1015" s="565">
        <f t="shared" si="920"/>
        <v>-0.75</v>
      </c>
      <c r="M1015" s="54"/>
      <c r="N1015" s="565">
        <f t="shared" si="921"/>
        <v>0</v>
      </c>
      <c r="O1015" s="54"/>
      <c r="P1015" s="565">
        <f t="shared" si="922"/>
        <v>0</v>
      </c>
      <c r="Q1015" s="54">
        <v>0.79513888888888884</v>
      </c>
      <c r="R1015" s="54">
        <v>0.875</v>
      </c>
      <c r="S1015" s="9">
        <f t="shared" si="961"/>
        <v>7.986111111111116E-2</v>
      </c>
      <c r="T1015" s="54">
        <v>0.79513888888888884</v>
      </c>
      <c r="U1015" s="54">
        <v>0.875</v>
      </c>
      <c r="V1015" s="9">
        <f t="shared" si="962"/>
        <v>7.986111111111116E-2</v>
      </c>
      <c r="W1015" s="54">
        <v>0.94097222222222221</v>
      </c>
      <c r="X1015" s="9">
        <f t="shared" si="909"/>
        <v>6.597222222222221E-2</v>
      </c>
      <c r="Y1015" s="54">
        <v>0.95763888888888893</v>
      </c>
      <c r="Z1015" s="155">
        <f t="shared" si="943"/>
        <v>1.6666666666666718E-2</v>
      </c>
      <c r="AA1015" s="54">
        <v>1.0819444444444444</v>
      </c>
      <c r="AB1015" s="565">
        <f t="shared" si="916"/>
        <v>0.12430555555555545</v>
      </c>
      <c r="AC1015" s="54">
        <v>1.0819444444444444</v>
      </c>
      <c r="AD1015" s="54">
        <v>1.0819444444444444</v>
      </c>
      <c r="AE1015" s="9">
        <f t="shared" si="963"/>
        <v>0</v>
      </c>
      <c r="AF1015" s="54">
        <v>1.0902777777777779</v>
      </c>
      <c r="AG1015" s="54">
        <v>1.09375</v>
      </c>
      <c r="AH1015" s="9">
        <f t="shared" si="923"/>
        <v>3.4722222222220989E-3</v>
      </c>
      <c r="AI1015" s="154">
        <f t="shared" si="928"/>
        <v>0</v>
      </c>
      <c r="AJ1015" s="154">
        <f t="shared" si="929"/>
        <v>5</v>
      </c>
      <c r="AK1015" s="54">
        <v>1.09375</v>
      </c>
      <c r="AL1015" s="54">
        <v>1.0972222222222221</v>
      </c>
      <c r="AM1015" s="9">
        <f t="shared" si="968"/>
        <v>3.4722222222220989E-3</v>
      </c>
      <c r="AN1015" s="568">
        <f t="shared" si="924"/>
        <v>0.3472222222222221</v>
      </c>
      <c r="AO1015" s="10">
        <f t="shared" si="964"/>
        <v>8</v>
      </c>
      <c r="AP1015" s="10">
        <f t="shared" si="965"/>
        <v>20</v>
      </c>
      <c r="AQ1015" s="565">
        <f t="shared" si="942"/>
        <v>5.277777777777766E-2</v>
      </c>
      <c r="AR1015" s="10">
        <f t="shared" si="966"/>
        <v>1</v>
      </c>
      <c r="AS1015" s="10">
        <f t="shared" si="967"/>
        <v>16</v>
      </c>
      <c r="AT1015" s="551">
        <v>0</v>
      </c>
      <c r="AU1015" s="551">
        <v>0</v>
      </c>
      <c r="AV1015" s="551">
        <v>0</v>
      </c>
      <c r="AW1015" s="546">
        <f t="shared" si="958"/>
        <v>0</v>
      </c>
      <c r="AX1015" s="546">
        <f t="shared" si="948"/>
        <v>0</v>
      </c>
      <c r="AY1015" s="551">
        <v>0</v>
      </c>
      <c r="AZ1015" s="546">
        <f t="shared" si="959"/>
        <v>0</v>
      </c>
      <c r="BA1015" s="546">
        <f t="shared" si="960"/>
        <v>0</v>
      </c>
      <c r="BB1015" s="551">
        <v>0</v>
      </c>
      <c r="BC1015" s="546">
        <f t="shared" si="936"/>
        <v>0</v>
      </c>
      <c r="BD1015" s="546">
        <f t="shared" si="937"/>
        <v>0</v>
      </c>
      <c r="BE1015" s="551">
        <v>7.1527777777777787E-2</v>
      </c>
      <c r="BF1015" s="546">
        <f t="shared" si="938"/>
        <v>1</v>
      </c>
      <c r="BG1015" s="546">
        <f t="shared" si="939"/>
        <v>43</v>
      </c>
      <c r="BH1015" s="551">
        <v>0</v>
      </c>
      <c r="BI1015" s="637">
        <f t="shared" si="940"/>
        <v>0</v>
      </c>
      <c r="BJ1015" s="637">
        <f t="shared" si="941"/>
        <v>0</v>
      </c>
      <c r="BK1015" s="642">
        <f t="shared" si="917"/>
        <v>65.285818181818172</v>
      </c>
    </row>
    <row r="1016" spans="1:63" x14ac:dyDescent="0.25">
      <c r="A1016" s="578">
        <v>40973</v>
      </c>
      <c r="B1016" s="589">
        <f t="shared" si="910"/>
        <v>3</v>
      </c>
      <c r="C1016" s="579">
        <v>3</v>
      </c>
      <c r="D1016" s="580" t="s">
        <v>243</v>
      </c>
      <c r="E1016" s="580" t="s">
        <v>260</v>
      </c>
      <c r="F1016" s="525">
        <v>3632.12</v>
      </c>
      <c r="G1016" s="579">
        <v>56</v>
      </c>
      <c r="H1016" s="579">
        <v>3</v>
      </c>
      <c r="I1016" s="551">
        <v>0.14583333333333334</v>
      </c>
      <c r="J1016" s="551">
        <v>0.14583333333333334</v>
      </c>
      <c r="K1016" s="54">
        <v>0.14930555555555555</v>
      </c>
      <c r="L1016" s="565">
        <f t="shared" si="920"/>
        <v>3.4722222222222099E-3</v>
      </c>
      <c r="M1016" s="54">
        <v>0.15277777777777776</v>
      </c>
      <c r="N1016" s="565">
        <f t="shared" si="921"/>
        <v>3.4722222222222099E-3</v>
      </c>
      <c r="O1016" s="54">
        <v>0.16666666666666666</v>
      </c>
      <c r="P1016" s="565">
        <f t="shared" si="922"/>
        <v>1.3888888888888895E-2</v>
      </c>
      <c r="Q1016" s="54">
        <v>0.16666666666666666</v>
      </c>
      <c r="R1016" s="54">
        <v>0.22916666666666666</v>
      </c>
      <c r="S1016" s="9">
        <f t="shared" ref="S1016:S1021" si="969">R1016-Q1016</f>
        <v>6.25E-2</v>
      </c>
      <c r="T1016" s="54">
        <v>0.16666666666666666</v>
      </c>
      <c r="U1016" s="54">
        <v>0.22916666666666666</v>
      </c>
      <c r="V1016" s="9">
        <f t="shared" ref="V1016:V1021" si="970">U1016-T1016</f>
        <v>6.25E-2</v>
      </c>
      <c r="W1016" s="54">
        <v>0.25</v>
      </c>
      <c r="X1016" s="9">
        <f t="shared" si="909"/>
        <v>2.0833333333333343E-2</v>
      </c>
      <c r="Y1016" s="54">
        <v>0.25</v>
      </c>
      <c r="Z1016" s="155">
        <f t="shared" si="943"/>
        <v>0</v>
      </c>
      <c r="AA1016" s="54">
        <v>0.3215277777777778</v>
      </c>
      <c r="AB1016" s="565">
        <f t="shared" si="916"/>
        <v>7.1527777777777801E-2</v>
      </c>
      <c r="AC1016" s="54">
        <v>0.3215277777777778</v>
      </c>
      <c r="AD1016" s="54">
        <v>0.3215277777777778</v>
      </c>
      <c r="AE1016" s="9">
        <f t="shared" ref="AE1016:AE1021" si="971">AD1016-AC1016</f>
        <v>0</v>
      </c>
      <c r="AF1016" s="54">
        <v>0.3263888888888889</v>
      </c>
      <c r="AG1016" s="54">
        <v>0.3298611111111111</v>
      </c>
      <c r="AH1016" s="9">
        <f t="shared" si="923"/>
        <v>3.4722222222222099E-3</v>
      </c>
      <c r="AI1016" s="154">
        <f t="shared" si="928"/>
        <v>0</v>
      </c>
      <c r="AJ1016" s="154">
        <f t="shared" si="929"/>
        <v>5</v>
      </c>
      <c r="AK1016" s="54">
        <v>0.3298611111111111</v>
      </c>
      <c r="AL1016" s="54">
        <v>0.33333333333333331</v>
      </c>
      <c r="AM1016" s="9">
        <f t="shared" si="968"/>
        <v>3.4722222222222099E-3</v>
      </c>
      <c r="AN1016" s="568">
        <f t="shared" si="924"/>
        <v>0.18749999999999997</v>
      </c>
      <c r="AO1016" s="10">
        <f t="shared" ref="AO1016:AO1021" si="972">HOUR(AN1016)</f>
        <v>4</v>
      </c>
      <c r="AP1016" s="10">
        <f t="shared" ref="AP1016:AP1021" si="973">MINUTE(AN1016)</f>
        <v>30</v>
      </c>
      <c r="AQ1016" s="565">
        <f t="shared" si="942"/>
        <v>3.7500000000000026E-2</v>
      </c>
      <c r="AR1016" s="10">
        <f t="shared" ref="AR1016:AR1021" si="974">HOUR(AQ1016)</f>
        <v>0</v>
      </c>
      <c r="AS1016" s="10">
        <f t="shared" ref="AS1016:AS1021" si="975">MINUTE(AQ1016)</f>
        <v>54</v>
      </c>
      <c r="AT1016" s="551">
        <v>0</v>
      </c>
      <c r="AU1016" s="551">
        <v>0</v>
      </c>
      <c r="AV1016" s="551">
        <v>0</v>
      </c>
      <c r="AW1016" s="546">
        <f t="shared" ref="AW1016:AW1021" si="976">HOUR(AV1016)</f>
        <v>0</v>
      </c>
      <c r="AX1016" s="546">
        <f t="shared" si="948"/>
        <v>0</v>
      </c>
      <c r="AY1016" s="551">
        <v>0</v>
      </c>
      <c r="AZ1016" s="546">
        <f t="shared" si="959"/>
        <v>0</v>
      </c>
      <c r="BA1016" s="546">
        <f t="shared" si="960"/>
        <v>0</v>
      </c>
      <c r="BB1016" s="551">
        <v>0</v>
      </c>
      <c r="BC1016" s="546">
        <f t="shared" si="936"/>
        <v>0</v>
      </c>
      <c r="BD1016" s="546">
        <f t="shared" si="937"/>
        <v>0</v>
      </c>
      <c r="BE1016" s="551">
        <v>3.4027777777777775E-2</v>
      </c>
      <c r="BF1016" s="546">
        <f t="shared" si="938"/>
        <v>0</v>
      </c>
      <c r="BG1016" s="546">
        <f t="shared" si="939"/>
        <v>49</v>
      </c>
      <c r="BH1016" s="551">
        <v>0</v>
      </c>
      <c r="BI1016" s="637">
        <f t="shared" si="940"/>
        <v>0</v>
      </c>
      <c r="BJ1016" s="637">
        <f t="shared" si="941"/>
        <v>0</v>
      </c>
      <c r="BK1016" s="642">
        <f t="shared" si="917"/>
        <v>64.859285714285718</v>
      </c>
    </row>
    <row r="1017" spans="1:63" x14ac:dyDescent="0.25">
      <c r="A1017" s="578">
        <v>40973</v>
      </c>
      <c r="B1017" s="589">
        <f t="shared" si="910"/>
        <v>3</v>
      </c>
      <c r="C1017" s="579">
        <v>2</v>
      </c>
      <c r="D1017" s="580" t="s">
        <v>355</v>
      </c>
      <c r="E1017" s="580" t="s">
        <v>304</v>
      </c>
      <c r="F1017" s="525">
        <v>3784.47</v>
      </c>
      <c r="G1017" s="579">
        <v>59</v>
      </c>
      <c r="H1017" s="579">
        <v>0</v>
      </c>
      <c r="I1017" s="551">
        <v>0.3611111111111111</v>
      </c>
      <c r="J1017" s="551">
        <v>0.3611111111111111</v>
      </c>
      <c r="K1017" s="54">
        <v>0.36805555555555558</v>
      </c>
      <c r="L1017" s="565">
        <f t="shared" si="920"/>
        <v>6.9444444444444753E-3</v>
      </c>
      <c r="M1017" s="54">
        <v>0.375</v>
      </c>
      <c r="N1017" s="565">
        <f t="shared" si="921"/>
        <v>6.9444444444444198E-3</v>
      </c>
      <c r="O1017" s="54">
        <v>0.39930555555555558</v>
      </c>
      <c r="P1017" s="565">
        <f t="shared" si="922"/>
        <v>2.430555555555558E-2</v>
      </c>
      <c r="Q1017" s="54">
        <v>0.40277777777777773</v>
      </c>
      <c r="R1017" s="54">
        <v>0.46527777777777773</v>
      </c>
      <c r="S1017" s="9">
        <f t="shared" si="969"/>
        <v>6.25E-2</v>
      </c>
      <c r="T1017" s="54">
        <v>0.40277777777777773</v>
      </c>
      <c r="U1017" s="54">
        <v>0.46527777777777773</v>
      </c>
      <c r="V1017" s="9">
        <f t="shared" si="970"/>
        <v>6.25E-2</v>
      </c>
      <c r="W1017" s="54">
        <v>0.46180555555555558</v>
      </c>
      <c r="X1017" s="9">
        <f t="shared" si="909"/>
        <v>-3.4722222222221544E-3</v>
      </c>
      <c r="Y1017" s="54">
        <v>0.46180555555555558</v>
      </c>
      <c r="Z1017" s="155">
        <f t="shared" si="943"/>
        <v>0</v>
      </c>
      <c r="AA1017" s="54">
        <v>0.53888888888888886</v>
      </c>
      <c r="AB1017" s="565">
        <f t="shared" si="916"/>
        <v>7.7083333333333282E-2</v>
      </c>
      <c r="AC1017" s="54">
        <v>0.53888888888888886</v>
      </c>
      <c r="AD1017" s="54">
        <v>0.53888888888888886</v>
      </c>
      <c r="AE1017" s="9">
        <f t="shared" si="971"/>
        <v>0</v>
      </c>
      <c r="AF1017" s="54">
        <v>0.54513888888888895</v>
      </c>
      <c r="AG1017" s="54">
        <v>0.54861111111111105</v>
      </c>
      <c r="AH1017" s="9">
        <f t="shared" si="923"/>
        <v>3.4722222222220989E-3</v>
      </c>
      <c r="AI1017" s="154">
        <f t="shared" si="928"/>
        <v>0</v>
      </c>
      <c r="AJ1017" s="154">
        <f t="shared" si="929"/>
        <v>5</v>
      </c>
      <c r="AK1017" s="54">
        <v>0.54861111111111105</v>
      </c>
      <c r="AL1017" s="54">
        <v>0.55208333333333337</v>
      </c>
      <c r="AM1017" s="9">
        <f t="shared" si="968"/>
        <v>3.4722222222223209E-3</v>
      </c>
      <c r="AN1017" s="568">
        <f t="shared" si="924"/>
        <v>0.19097222222222227</v>
      </c>
      <c r="AO1017" s="10">
        <f t="shared" si="972"/>
        <v>4</v>
      </c>
      <c r="AP1017" s="10">
        <f t="shared" si="973"/>
        <v>35</v>
      </c>
      <c r="AQ1017" s="565">
        <f t="shared" si="942"/>
        <v>6.5277777777777726E-2</v>
      </c>
      <c r="AR1017" s="10">
        <f t="shared" si="974"/>
        <v>1</v>
      </c>
      <c r="AS1017" s="10">
        <f t="shared" si="975"/>
        <v>34</v>
      </c>
      <c r="AT1017" s="551">
        <v>0</v>
      </c>
      <c r="AU1017" s="551">
        <v>4.1666666666666666E-3</v>
      </c>
      <c r="AV1017" s="551">
        <v>0</v>
      </c>
      <c r="AW1017" s="546">
        <f t="shared" si="976"/>
        <v>0</v>
      </c>
      <c r="AX1017" s="546">
        <f t="shared" si="948"/>
        <v>0</v>
      </c>
      <c r="AY1017" s="551">
        <v>0</v>
      </c>
      <c r="AZ1017" s="546">
        <f t="shared" si="959"/>
        <v>0</v>
      </c>
      <c r="BA1017" s="546">
        <f t="shared" si="960"/>
        <v>0</v>
      </c>
      <c r="BB1017" s="551">
        <v>0</v>
      </c>
      <c r="BC1017" s="546">
        <f t="shared" si="936"/>
        <v>0</v>
      </c>
      <c r="BD1017" s="546">
        <f t="shared" si="937"/>
        <v>0</v>
      </c>
      <c r="BE1017" s="551">
        <v>7.6388888888888886E-3</v>
      </c>
      <c r="BF1017" s="546">
        <f t="shared" si="938"/>
        <v>0</v>
      </c>
      <c r="BG1017" s="546">
        <f t="shared" si="939"/>
        <v>11</v>
      </c>
      <c r="BH1017" s="551">
        <v>0</v>
      </c>
      <c r="BI1017" s="637">
        <f t="shared" si="940"/>
        <v>0</v>
      </c>
      <c r="BJ1017" s="637">
        <f t="shared" si="941"/>
        <v>0</v>
      </c>
      <c r="BK1017" s="642">
        <f t="shared" si="917"/>
        <v>64.143559322033894</v>
      </c>
    </row>
    <row r="1018" spans="1:63" x14ac:dyDescent="0.25">
      <c r="A1018" s="578">
        <v>40973</v>
      </c>
      <c r="B1018" s="589">
        <f t="shared" si="910"/>
        <v>3</v>
      </c>
      <c r="C1018" s="579">
        <v>3</v>
      </c>
      <c r="D1018" s="580" t="s">
        <v>271</v>
      </c>
      <c r="E1018" s="580" t="s">
        <v>265</v>
      </c>
      <c r="F1018" s="525">
        <v>3450.73</v>
      </c>
      <c r="G1018" s="579">
        <v>56</v>
      </c>
      <c r="H1018" s="579">
        <v>3</v>
      </c>
      <c r="I1018" s="551">
        <v>0.4375</v>
      </c>
      <c r="J1018" s="551">
        <v>0.4375</v>
      </c>
      <c r="K1018" s="54">
        <v>0.44097222222222227</v>
      </c>
      <c r="L1018" s="565">
        <f t="shared" si="920"/>
        <v>3.4722222222222654E-3</v>
      </c>
      <c r="M1018" s="54">
        <v>0.44791666666666669</v>
      </c>
      <c r="N1018" s="565">
        <f t="shared" si="921"/>
        <v>6.9444444444444198E-3</v>
      </c>
      <c r="O1018" s="54">
        <v>0.47222222222222227</v>
      </c>
      <c r="P1018" s="565">
        <f t="shared" si="922"/>
        <v>2.430555555555558E-2</v>
      </c>
      <c r="Q1018" s="54">
        <v>0.47569444444444442</v>
      </c>
      <c r="R1018" s="54">
        <v>0.50347222222222221</v>
      </c>
      <c r="S1018" s="9">
        <f t="shared" si="969"/>
        <v>2.777777777777779E-2</v>
      </c>
      <c r="T1018" s="54">
        <v>0.47569444444444442</v>
      </c>
      <c r="U1018" s="54">
        <v>0.50347222222222221</v>
      </c>
      <c r="V1018" s="9">
        <f t="shared" si="970"/>
        <v>2.777777777777779E-2</v>
      </c>
      <c r="W1018" s="54">
        <v>0.55694444444444446</v>
      </c>
      <c r="X1018" s="9">
        <f t="shared" si="909"/>
        <v>5.3472222222222254E-2</v>
      </c>
      <c r="Y1018" s="54">
        <v>0.58402777777777781</v>
      </c>
      <c r="Z1018" s="155">
        <f t="shared" si="943"/>
        <v>2.7083333333333348E-2</v>
      </c>
      <c r="AA1018" s="54">
        <v>0.67361111111111116</v>
      </c>
      <c r="AB1018" s="565">
        <f t="shared" si="916"/>
        <v>8.9583333333333348E-2</v>
      </c>
      <c r="AC1018" s="54">
        <v>0.67361111111111116</v>
      </c>
      <c r="AD1018" s="54">
        <v>0.67361111111111116</v>
      </c>
      <c r="AE1018" s="9">
        <f t="shared" si="971"/>
        <v>0</v>
      </c>
      <c r="AF1018" s="54">
        <v>0.68055555555555547</v>
      </c>
      <c r="AG1018" s="54">
        <v>0.68402777777777779</v>
      </c>
      <c r="AH1018" s="9">
        <f t="shared" si="923"/>
        <v>3.4722222222223209E-3</v>
      </c>
      <c r="AI1018" s="154">
        <f t="shared" si="928"/>
        <v>0</v>
      </c>
      <c r="AJ1018" s="154">
        <f t="shared" si="929"/>
        <v>5</v>
      </c>
      <c r="AK1018" s="54">
        <v>0.68402777777777779</v>
      </c>
      <c r="AL1018" s="54">
        <v>0.6875</v>
      </c>
      <c r="AM1018" s="9">
        <f t="shared" si="968"/>
        <v>3.4722222222222099E-3</v>
      </c>
      <c r="AN1018" s="568">
        <f t="shared" si="924"/>
        <v>0.25</v>
      </c>
      <c r="AO1018" s="10">
        <f t="shared" si="972"/>
        <v>6</v>
      </c>
      <c r="AP1018" s="10">
        <f t="shared" si="973"/>
        <v>0</v>
      </c>
      <c r="AQ1018" s="565">
        <f t="shared" si="942"/>
        <v>5.4166666666666682E-2</v>
      </c>
      <c r="AR1018" s="10">
        <f t="shared" si="974"/>
        <v>1</v>
      </c>
      <c r="AS1018" s="10">
        <f t="shared" si="975"/>
        <v>18</v>
      </c>
      <c r="AT1018" s="551">
        <v>0</v>
      </c>
      <c r="AU1018" s="551">
        <v>0</v>
      </c>
      <c r="AV1018" s="551">
        <v>0</v>
      </c>
      <c r="AW1018" s="546">
        <f t="shared" si="976"/>
        <v>0</v>
      </c>
      <c r="AX1018" s="546">
        <f t="shared" si="948"/>
        <v>0</v>
      </c>
      <c r="AY1018" s="551">
        <v>0</v>
      </c>
      <c r="AZ1018" s="546">
        <f t="shared" si="959"/>
        <v>0</v>
      </c>
      <c r="BA1018" s="546">
        <f t="shared" si="960"/>
        <v>0</v>
      </c>
      <c r="BB1018" s="551">
        <v>0</v>
      </c>
      <c r="BC1018" s="546">
        <f t="shared" si="936"/>
        <v>0</v>
      </c>
      <c r="BD1018" s="546">
        <f t="shared" si="937"/>
        <v>0</v>
      </c>
      <c r="BE1018" s="551">
        <v>3.5416666666666666E-2</v>
      </c>
      <c r="BF1018" s="546">
        <f t="shared" si="938"/>
        <v>0</v>
      </c>
      <c r="BG1018" s="546">
        <f t="shared" si="939"/>
        <v>51</v>
      </c>
      <c r="BH1018" s="551">
        <v>0</v>
      </c>
      <c r="BI1018" s="637">
        <f t="shared" si="940"/>
        <v>0</v>
      </c>
      <c r="BJ1018" s="637">
        <f t="shared" si="941"/>
        <v>0</v>
      </c>
      <c r="BK1018" s="642">
        <f t="shared" si="917"/>
        <v>61.620178571428575</v>
      </c>
    </row>
    <row r="1019" spans="1:63" x14ac:dyDescent="0.25">
      <c r="A1019" s="578">
        <v>40973</v>
      </c>
      <c r="B1019" s="589">
        <f t="shared" si="910"/>
        <v>3</v>
      </c>
      <c r="C1019" s="579">
        <v>8</v>
      </c>
      <c r="D1019" s="580" t="s">
        <v>33</v>
      </c>
      <c r="E1019" s="580" t="s">
        <v>273</v>
      </c>
      <c r="F1019" s="525">
        <v>3754.05</v>
      </c>
      <c r="G1019" s="579">
        <v>59</v>
      </c>
      <c r="H1019" s="579">
        <v>0</v>
      </c>
      <c r="I1019" s="551">
        <v>0.54166666666666663</v>
      </c>
      <c r="J1019" s="551">
        <v>0.54166666666666663</v>
      </c>
      <c r="K1019" s="54">
        <v>0.54861111111111105</v>
      </c>
      <c r="L1019" s="565">
        <f t="shared" si="920"/>
        <v>6.9444444444444198E-3</v>
      </c>
      <c r="M1019" s="54">
        <v>0.55555555555555558</v>
      </c>
      <c r="N1019" s="565">
        <f t="shared" si="921"/>
        <v>6.9444444444445308E-3</v>
      </c>
      <c r="O1019" s="54">
        <v>0.57638888888888895</v>
      </c>
      <c r="P1019" s="565">
        <f t="shared" si="922"/>
        <v>2.083333333333337E-2</v>
      </c>
      <c r="Q1019" s="54">
        <v>0.57986111111111105</v>
      </c>
      <c r="R1019" s="54">
        <v>0.60069444444444442</v>
      </c>
      <c r="S1019" s="9">
        <f t="shared" si="969"/>
        <v>2.083333333333337E-2</v>
      </c>
      <c r="T1019" s="54">
        <v>0.57986111111111105</v>
      </c>
      <c r="U1019" s="54">
        <v>0.60069444444444442</v>
      </c>
      <c r="V1019" s="9">
        <f t="shared" si="970"/>
        <v>2.083333333333337E-2</v>
      </c>
      <c r="W1019" s="54">
        <v>0.69305555555555554</v>
      </c>
      <c r="X1019" s="9">
        <f t="shared" si="909"/>
        <v>9.2361111111111116E-2</v>
      </c>
      <c r="Y1019" s="54">
        <v>0.69374999999999998</v>
      </c>
      <c r="Z1019" s="155">
        <f t="shared" si="943"/>
        <v>6.9444444444444198E-4</v>
      </c>
      <c r="AA1019" s="54">
        <v>0.7909722222222223</v>
      </c>
      <c r="AB1019" s="565">
        <f t="shared" si="916"/>
        <v>9.7222222222222321E-2</v>
      </c>
      <c r="AC1019" s="54">
        <v>0.7909722222222223</v>
      </c>
      <c r="AD1019" s="54">
        <v>0.7909722222222223</v>
      </c>
      <c r="AE1019" s="9">
        <f t="shared" si="971"/>
        <v>0</v>
      </c>
      <c r="AF1019" s="54">
        <v>0.79861111111111116</v>
      </c>
      <c r="AG1019" s="54">
        <v>0.80208333333333337</v>
      </c>
      <c r="AH1019" s="9">
        <f t="shared" si="923"/>
        <v>3.4722222222222099E-3</v>
      </c>
      <c r="AI1019" s="154">
        <f t="shared" si="928"/>
        <v>0</v>
      </c>
      <c r="AJ1019" s="154">
        <f t="shared" si="929"/>
        <v>5</v>
      </c>
      <c r="AK1019" s="54">
        <v>0.80208333333333337</v>
      </c>
      <c r="AL1019" s="54">
        <v>0.80555555555555547</v>
      </c>
      <c r="AM1019" s="9">
        <f t="shared" si="968"/>
        <v>3.4722222222220989E-3</v>
      </c>
      <c r="AN1019" s="568">
        <f t="shared" si="924"/>
        <v>0.26388888888888884</v>
      </c>
      <c r="AO1019" s="10">
        <f t="shared" si="972"/>
        <v>6</v>
      </c>
      <c r="AP1019" s="10">
        <f t="shared" si="973"/>
        <v>20</v>
      </c>
      <c r="AQ1019" s="565">
        <f t="shared" si="942"/>
        <v>5.7638888888888989E-2</v>
      </c>
      <c r="AR1019" s="10">
        <f t="shared" si="974"/>
        <v>1</v>
      </c>
      <c r="AS1019" s="10">
        <f t="shared" si="975"/>
        <v>23</v>
      </c>
      <c r="AT1019" s="551">
        <v>0</v>
      </c>
      <c r="AU1019" s="551">
        <v>0</v>
      </c>
      <c r="AV1019" s="551">
        <v>0</v>
      </c>
      <c r="AW1019" s="546">
        <f t="shared" si="976"/>
        <v>0</v>
      </c>
      <c r="AX1019" s="546">
        <f t="shared" si="948"/>
        <v>0</v>
      </c>
      <c r="AY1019" s="551">
        <v>0</v>
      </c>
      <c r="AZ1019" s="546">
        <f t="shared" si="959"/>
        <v>0</v>
      </c>
      <c r="BA1019" s="546">
        <f t="shared" si="960"/>
        <v>0</v>
      </c>
      <c r="BB1019" s="551">
        <v>0</v>
      </c>
      <c r="BC1019" s="546">
        <f t="shared" si="936"/>
        <v>0</v>
      </c>
      <c r="BD1019" s="546">
        <f t="shared" si="937"/>
        <v>0</v>
      </c>
      <c r="BE1019" s="551">
        <v>3.9583333333333331E-2</v>
      </c>
      <c r="BF1019" s="546">
        <f t="shared" si="938"/>
        <v>0</v>
      </c>
      <c r="BG1019" s="546">
        <f t="shared" si="939"/>
        <v>57</v>
      </c>
      <c r="BH1019" s="551">
        <v>0</v>
      </c>
      <c r="BI1019" s="637">
        <f t="shared" si="940"/>
        <v>0</v>
      </c>
      <c r="BJ1019" s="637">
        <f t="shared" si="941"/>
        <v>0</v>
      </c>
      <c r="BK1019" s="642">
        <f t="shared" si="917"/>
        <v>63.627966101694916</v>
      </c>
    </row>
    <row r="1020" spans="1:63" x14ac:dyDescent="0.25">
      <c r="A1020" s="578">
        <v>40973</v>
      </c>
      <c r="B1020" s="589">
        <f t="shared" si="910"/>
        <v>3</v>
      </c>
      <c r="C1020" s="579">
        <v>1</v>
      </c>
      <c r="D1020" s="580" t="s">
        <v>524</v>
      </c>
      <c r="E1020" s="580" t="s">
        <v>276</v>
      </c>
      <c r="F1020" s="525">
        <v>3431.1</v>
      </c>
      <c r="G1020" s="579">
        <v>53</v>
      </c>
      <c r="H1020" s="579">
        <v>6</v>
      </c>
      <c r="I1020" s="551">
        <v>0.61111111111111105</v>
      </c>
      <c r="J1020" s="551">
        <v>0.61111111111111105</v>
      </c>
      <c r="K1020" s="54">
        <v>0.61805555555555558</v>
      </c>
      <c r="L1020" s="565">
        <f t="shared" si="920"/>
        <v>6.9444444444445308E-3</v>
      </c>
      <c r="M1020" s="54">
        <v>0.625</v>
      </c>
      <c r="N1020" s="565">
        <f t="shared" si="921"/>
        <v>6.9444444444444198E-3</v>
      </c>
      <c r="O1020" s="54">
        <v>0.65277777777777779</v>
      </c>
      <c r="P1020" s="565">
        <f t="shared" si="922"/>
        <v>2.777777777777779E-2</v>
      </c>
      <c r="Q1020" s="54">
        <v>0.65625</v>
      </c>
      <c r="R1020" s="54">
        <v>0.68402777777777779</v>
      </c>
      <c r="S1020" s="9">
        <f t="shared" si="969"/>
        <v>2.777777777777779E-2</v>
      </c>
      <c r="T1020" s="54">
        <v>0.65625</v>
      </c>
      <c r="U1020" s="54">
        <v>0.68402777777777779</v>
      </c>
      <c r="V1020" s="9">
        <f t="shared" si="970"/>
        <v>2.777777777777779E-2</v>
      </c>
      <c r="W1020" s="54">
        <v>0.98749999999999993</v>
      </c>
      <c r="X1020" s="9">
        <f t="shared" si="909"/>
        <v>0.30347222222222214</v>
      </c>
      <c r="Y1020" s="54">
        <v>0.8125</v>
      </c>
      <c r="Z1020" s="155">
        <f t="shared" si="943"/>
        <v>-0.17499999999999993</v>
      </c>
      <c r="AA1020" s="54">
        <v>1.0208333333333333</v>
      </c>
      <c r="AB1020" s="565">
        <f t="shared" si="916"/>
        <v>0.20833333333333326</v>
      </c>
      <c r="AC1020" s="54">
        <v>1.0208333333333333</v>
      </c>
      <c r="AD1020" s="54">
        <v>1.0208333333333333</v>
      </c>
      <c r="AE1020" s="9">
        <f t="shared" si="971"/>
        <v>0</v>
      </c>
      <c r="AF1020" s="54">
        <v>1.0277777777777779</v>
      </c>
      <c r="AG1020" s="54">
        <v>1.03125</v>
      </c>
      <c r="AH1020" s="9">
        <f t="shared" si="923"/>
        <v>3.4722222222220989E-3</v>
      </c>
      <c r="AI1020" s="154">
        <f t="shared" si="928"/>
        <v>0</v>
      </c>
      <c r="AJ1020" s="154">
        <f t="shared" si="929"/>
        <v>5</v>
      </c>
      <c r="AK1020" s="54">
        <v>1.03125</v>
      </c>
      <c r="AL1020" s="54">
        <v>1.0347222222222221</v>
      </c>
      <c r="AM1020" s="9">
        <f t="shared" si="968"/>
        <v>3.4722222222220989E-3</v>
      </c>
      <c r="AN1020" s="568">
        <f t="shared" si="924"/>
        <v>0.42361111111111105</v>
      </c>
      <c r="AO1020" s="10">
        <f t="shared" si="972"/>
        <v>10</v>
      </c>
      <c r="AP1020" s="10">
        <f t="shared" si="973"/>
        <v>10</v>
      </c>
      <c r="AQ1020" s="565">
        <f t="shared" si="942"/>
        <v>2.3611111111111027E-2</v>
      </c>
      <c r="AR1020" s="10">
        <f t="shared" si="974"/>
        <v>0</v>
      </c>
      <c r="AS1020" s="10">
        <f t="shared" si="975"/>
        <v>34</v>
      </c>
      <c r="AT1020" s="551">
        <v>0</v>
      </c>
      <c r="AU1020" s="551">
        <v>0</v>
      </c>
      <c r="AV1020" s="551">
        <v>0</v>
      </c>
      <c r="AW1020" s="546">
        <f t="shared" si="976"/>
        <v>0</v>
      </c>
      <c r="AX1020" s="546">
        <f t="shared" si="948"/>
        <v>0</v>
      </c>
      <c r="AY1020" s="551">
        <v>0.17361111111111113</v>
      </c>
      <c r="AZ1020" s="546">
        <f t="shared" si="959"/>
        <v>4</v>
      </c>
      <c r="BA1020" s="546">
        <f t="shared" si="960"/>
        <v>10</v>
      </c>
      <c r="BB1020" s="551">
        <v>0</v>
      </c>
      <c r="BC1020" s="546">
        <f t="shared" si="936"/>
        <v>0</v>
      </c>
      <c r="BD1020" s="546">
        <f t="shared" si="937"/>
        <v>0</v>
      </c>
      <c r="BE1020" s="551">
        <v>1.1111111111111112E-2</v>
      </c>
      <c r="BF1020" s="546">
        <f t="shared" si="938"/>
        <v>0</v>
      </c>
      <c r="BG1020" s="546">
        <f t="shared" si="939"/>
        <v>16</v>
      </c>
      <c r="BH1020" s="551">
        <v>0</v>
      </c>
      <c r="BI1020" s="637">
        <f t="shared" si="940"/>
        <v>0</v>
      </c>
      <c r="BJ1020" s="637">
        <f t="shared" si="941"/>
        <v>0</v>
      </c>
      <c r="BK1020" s="642">
        <f t="shared" si="917"/>
        <v>64.737735849056605</v>
      </c>
    </row>
    <row r="1021" spans="1:63" ht="30" x14ac:dyDescent="0.25">
      <c r="A1021" s="578">
        <v>40973</v>
      </c>
      <c r="B1021" s="589">
        <f t="shared" si="910"/>
        <v>3</v>
      </c>
      <c r="C1021" s="579">
        <v>9</v>
      </c>
      <c r="D1021" s="580" t="s">
        <v>33</v>
      </c>
      <c r="E1021" s="580" t="s">
        <v>752</v>
      </c>
      <c r="F1021" s="525">
        <v>3827.83</v>
      </c>
      <c r="G1021" s="579">
        <v>59</v>
      </c>
      <c r="H1021" s="579">
        <v>0</v>
      </c>
      <c r="I1021" s="551">
        <v>0.64583333333333337</v>
      </c>
      <c r="J1021" s="551">
        <v>0.64583333333333337</v>
      </c>
      <c r="K1021" s="54">
        <v>0.69791666666666663</v>
      </c>
      <c r="L1021" s="565">
        <f t="shared" si="920"/>
        <v>5.2083333333333259E-2</v>
      </c>
      <c r="M1021" s="54">
        <v>0.70833333333333337</v>
      </c>
      <c r="N1021" s="565">
        <f t="shared" si="921"/>
        <v>1.0416666666666741E-2</v>
      </c>
      <c r="O1021" s="54">
        <v>0.79861111111111116</v>
      </c>
      <c r="P1021" s="565">
        <f t="shared" si="922"/>
        <v>9.027777777777779E-2</v>
      </c>
      <c r="Q1021" s="54">
        <v>0.80208333333333337</v>
      </c>
      <c r="R1021" s="54">
        <v>0.82291666666666663</v>
      </c>
      <c r="S1021" s="9">
        <f t="shared" si="969"/>
        <v>2.0833333333333259E-2</v>
      </c>
      <c r="T1021" s="54">
        <v>0.80208333333333337</v>
      </c>
      <c r="U1021" s="54">
        <v>0.82291666666666663</v>
      </c>
      <c r="V1021" s="9">
        <f t="shared" si="970"/>
        <v>2.0833333333333259E-2</v>
      </c>
      <c r="W1021" s="54">
        <v>0.83333333333333337</v>
      </c>
      <c r="X1021" s="9">
        <f t="shared" si="909"/>
        <v>1.0416666666666741E-2</v>
      </c>
      <c r="Y1021" s="54">
        <v>0.84930555555555554</v>
      </c>
      <c r="Z1021" s="155">
        <f t="shared" si="943"/>
        <v>1.5972222222222165E-2</v>
      </c>
      <c r="AA1021" s="54">
        <v>0.95277777777777783</v>
      </c>
      <c r="AB1021" s="565">
        <f t="shared" si="916"/>
        <v>0.1034722222222223</v>
      </c>
      <c r="AC1021" s="54">
        <v>0.95277777777777783</v>
      </c>
      <c r="AD1021" s="54">
        <v>0.95277777777777783</v>
      </c>
      <c r="AE1021" s="9">
        <f t="shared" si="971"/>
        <v>0</v>
      </c>
      <c r="AF1021" s="54">
        <v>0.96180555555555547</v>
      </c>
      <c r="AG1021" s="54">
        <v>0.96527777777777779</v>
      </c>
      <c r="AH1021" s="9">
        <f t="shared" si="923"/>
        <v>3.4722222222223209E-3</v>
      </c>
      <c r="AI1021" s="154">
        <f t="shared" si="928"/>
        <v>0</v>
      </c>
      <c r="AJ1021" s="154">
        <f t="shared" si="929"/>
        <v>5</v>
      </c>
      <c r="AK1021" s="54">
        <v>0.96527777777777779</v>
      </c>
      <c r="AL1021" s="54">
        <v>0.96875</v>
      </c>
      <c r="AM1021" s="9">
        <f t="shared" si="968"/>
        <v>3.4722222222222099E-3</v>
      </c>
      <c r="AN1021" s="568">
        <f t="shared" si="924"/>
        <v>0.32291666666666663</v>
      </c>
      <c r="AO1021" s="10">
        <f t="shared" si="972"/>
        <v>7</v>
      </c>
      <c r="AP1021" s="10">
        <f t="shared" si="973"/>
        <v>45</v>
      </c>
      <c r="AQ1021" s="565">
        <f t="shared" si="942"/>
        <v>5.5555555555555636E-2</v>
      </c>
      <c r="AR1021" s="10">
        <f t="shared" si="974"/>
        <v>1</v>
      </c>
      <c r="AS1021" s="10">
        <f t="shared" si="975"/>
        <v>20</v>
      </c>
      <c r="AT1021" s="551">
        <v>0</v>
      </c>
      <c r="AU1021" s="551">
        <v>0</v>
      </c>
      <c r="AV1021" s="551">
        <v>0</v>
      </c>
      <c r="AW1021" s="546">
        <f t="shared" si="976"/>
        <v>0</v>
      </c>
      <c r="AX1021" s="546">
        <f t="shared" si="948"/>
        <v>0</v>
      </c>
      <c r="AY1021" s="551">
        <v>0</v>
      </c>
      <c r="AZ1021" s="546">
        <f t="shared" si="959"/>
        <v>0</v>
      </c>
      <c r="BA1021" s="546">
        <f t="shared" si="960"/>
        <v>0</v>
      </c>
      <c r="BB1021" s="551">
        <v>0</v>
      </c>
      <c r="BC1021" s="546">
        <f t="shared" si="936"/>
        <v>0</v>
      </c>
      <c r="BD1021" s="546">
        <f t="shared" si="937"/>
        <v>0</v>
      </c>
      <c r="BE1021" s="551">
        <v>4.7916666666666663E-2</v>
      </c>
      <c r="BF1021" s="546">
        <f t="shared" si="938"/>
        <v>1</v>
      </c>
      <c r="BG1021" s="546">
        <f t="shared" si="939"/>
        <v>9</v>
      </c>
      <c r="BH1021" s="551">
        <v>0</v>
      </c>
      <c r="BI1021" s="637">
        <f t="shared" si="940"/>
        <v>0</v>
      </c>
      <c r="BJ1021" s="637">
        <f t="shared" si="941"/>
        <v>0</v>
      </c>
      <c r="BK1021" s="642">
        <f t="shared" si="917"/>
        <v>64.878474576271188</v>
      </c>
    </row>
    <row r="1022" spans="1:63" x14ac:dyDescent="0.25">
      <c r="A1022" s="578">
        <v>40974</v>
      </c>
      <c r="B1022" s="589">
        <f t="shared" si="910"/>
        <v>3</v>
      </c>
      <c r="C1022" s="579">
        <v>2</v>
      </c>
      <c r="D1022" s="580" t="s">
        <v>224</v>
      </c>
      <c r="E1022" s="580" t="s">
        <v>639</v>
      </c>
      <c r="F1022" s="525">
        <v>3678.56</v>
      </c>
      <c r="G1022" s="579">
        <v>57</v>
      </c>
      <c r="H1022" s="579">
        <v>2</v>
      </c>
      <c r="I1022" s="551">
        <v>0.13541666666666666</v>
      </c>
      <c r="J1022" s="551">
        <v>0.13541666666666666</v>
      </c>
      <c r="K1022" s="54">
        <v>0.1388888888888889</v>
      </c>
      <c r="L1022" s="565">
        <f t="shared" si="920"/>
        <v>3.4722222222222376E-3</v>
      </c>
      <c r="M1022" s="54">
        <v>0.14930555555555555</v>
      </c>
      <c r="N1022" s="565">
        <f t="shared" si="921"/>
        <v>1.0416666666666657E-2</v>
      </c>
      <c r="O1022" s="54">
        <v>0.17013888888888887</v>
      </c>
      <c r="P1022" s="565">
        <f t="shared" si="922"/>
        <v>2.0833333333333315E-2</v>
      </c>
      <c r="Q1022" s="54">
        <v>0.17361111111111113</v>
      </c>
      <c r="R1022" s="54">
        <v>0.19791666666666666</v>
      </c>
      <c r="S1022" s="9">
        <f t="shared" ref="S1022:S1029" si="977">R1022-Q1022</f>
        <v>2.4305555555555525E-2</v>
      </c>
      <c r="T1022" s="54">
        <v>0.17361111111111113</v>
      </c>
      <c r="U1022" s="54">
        <v>0.19791666666666666</v>
      </c>
      <c r="V1022" s="9">
        <f t="shared" ref="V1022:V1029" si="978">U1022-T1022</f>
        <v>2.4305555555555525E-2</v>
      </c>
      <c r="W1022" s="54">
        <v>0.20138888888888887</v>
      </c>
      <c r="X1022" s="9">
        <f t="shared" si="909"/>
        <v>3.4722222222222099E-3</v>
      </c>
      <c r="Y1022" s="54">
        <v>0.20416666666666669</v>
      </c>
      <c r="Z1022" s="155">
        <f t="shared" si="943"/>
        <v>2.7777777777778234E-3</v>
      </c>
      <c r="AA1022" s="54">
        <v>0.26666666666666666</v>
      </c>
      <c r="AB1022" s="565">
        <f t="shared" si="916"/>
        <v>6.2499999999999972E-2</v>
      </c>
      <c r="AC1022" s="54">
        <v>0.26666666666666666</v>
      </c>
      <c r="AD1022" s="54">
        <v>0.26666666666666666</v>
      </c>
      <c r="AE1022" s="9">
        <f t="shared" ref="AE1022:AE1029" si="979">AD1022-AC1022</f>
        <v>0</v>
      </c>
      <c r="AF1022" s="54">
        <v>0.27430555555555552</v>
      </c>
      <c r="AG1022" s="54">
        <v>0.27777777777777779</v>
      </c>
      <c r="AH1022" s="9">
        <f t="shared" si="923"/>
        <v>3.4722222222222654E-3</v>
      </c>
      <c r="AI1022" s="154">
        <f t="shared" si="928"/>
        <v>0</v>
      </c>
      <c r="AJ1022" s="154">
        <f t="shared" si="929"/>
        <v>5</v>
      </c>
      <c r="AK1022" s="54">
        <v>0.27777777777777779</v>
      </c>
      <c r="AL1022" s="54">
        <v>0.28125</v>
      </c>
      <c r="AM1022" s="9">
        <f t="shared" si="968"/>
        <v>3.4722222222222099E-3</v>
      </c>
      <c r="AN1022" s="568">
        <f t="shared" si="924"/>
        <v>0.14583333333333334</v>
      </c>
      <c r="AO1022" s="10">
        <f t="shared" ref="AO1022:AO1029" si="980">HOUR(AN1022)</f>
        <v>3</v>
      </c>
      <c r="AP1022" s="10">
        <f t="shared" ref="AP1022:AP1029" si="981">MINUTE(AN1022)</f>
        <v>30</v>
      </c>
      <c r="AQ1022" s="565">
        <f t="shared" si="942"/>
        <v>5.5555555555555525E-2</v>
      </c>
      <c r="AR1022" s="10">
        <f t="shared" ref="AR1022:AR1029" si="982">HOUR(AQ1022)</f>
        <v>1</v>
      </c>
      <c r="AS1022" s="10">
        <f t="shared" ref="AS1022:AS1029" si="983">MINUTE(AQ1022)</f>
        <v>20</v>
      </c>
      <c r="AT1022" s="551">
        <v>0</v>
      </c>
      <c r="AU1022" s="551">
        <v>0</v>
      </c>
      <c r="AV1022" s="551">
        <v>0</v>
      </c>
      <c r="AW1022" s="546">
        <f t="shared" ref="AW1022:AW1030" si="984">HOUR(AV1022)</f>
        <v>0</v>
      </c>
      <c r="AX1022" s="546">
        <f t="shared" si="948"/>
        <v>0</v>
      </c>
      <c r="AY1022" s="551">
        <v>0</v>
      </c>
      <c r="AZ1022" s="546">
        <f t="shared" ref="AZ1022:AZ1029" si="985">HOUR(AY1022)</f>
        <v>0</v>
      </c>
      <c r="BA1022" s="546">
        <f t="shared" ref="BA1022:BA1029" si="986">MINUTE(AY1022)</f>
        <v>0</v>
      </c>
      <c r="BB1022" s="551">
        <v>0</v>
      </c>
      <c r="BC1022" s="546">
        <f t="shared" si="936"/>
        <v>0</v>
      </c>
      <c r="BD1022" s="546">
        <f t="shared" si="937"/>
        <v>0</v>
      </c>
      <c r="BE1022" s="551">
        <v>6.9444444444444441E-3</v>
      </c>
      <c r="BF1022" s="546">
        <f t="shared" si="938"/>
        <v>0</v>
      </c>
      <c r="BG1022" s="546">
        <f t="shared" si="939"/>
        <v>10</v>
      </c>
      <c r="BH1022" s="551">
        <v>0</v>
      </c>
      <c r="BI1022" s="637">
        <f t="shared" si="940"/>
        <v>0</v>
      </c>
      <c r="BJ1022" s="637">
        <f t="shared" si="941"/>
        <v>0</v>
      </c>
      <c r="BK1022" s="642">
        <f t="shared" si="917"/>
        <v>64.53614035087719</v>
      </c>
    </row>
    <row r="1023" spans="1:63" x14ac:dyDescent="0.25">
      <c r="A1023" s="578">
        <v>40974</v>
      </c>
      <c r="B1023" s="589">
        <f t="shared" si="910"/>
        <v>3</v>
      </c>
      <c r="C1023" s="579">
        <v>4</v>
      </c>
      <c r="D1023" s="580" t="s">
        <v>226</v>
      </c>
      <c r="E1023" s="580" t="s">
        <v>639</v>
      </c>
      <c r="F1023" s="525">
        <v>3706.19</v>
      </c>
      <c r="G1023" s="579">
        <v>57</v>
      </c>
      <c r="H1023" s="579">
        <v>2</v>
      </c>
      <c r="I1023" s="551">
        <v>0.34375</v>
      </c>
      <c r="J1023" s="551">
        <v>0.34375</v>
      </c>
      <c r="K1023" s="54">
        <v>0.34722222222222227</v>
      </c>
      <c r="L1023" s="565">
        <f t="shared" si="920"/>
        <v>3.4722222222222654E-3</v>
      </c>
      <c r="M1023" s="54">
        <v>0.3576388888888889</v>
      </c>
      <c r="N1023" s="565">
        <f t="shared" si="921"/>
        <v>1.041666666666663E-2</v>
      </c>
      <c r="O1023" s="54">
        <v>0.38194444444444442</v>
      </c>
      <c r="P1023" s="565">
        <f t="shared" si="922"/>
        <v>2.4305555555555525E-2</v>
      </c>
      <c r="Q1023" s="54">
        <v>0.38541666666666669</v>
      </c>
      <c r="R1023" s="54">
        <v>0.41666666666666669</v>
      </c>
      <c r="S1023" s="9">
        <f t="shared" si="977"/>
        <v>3.125E-2</v>
      </c>
      <c r="T1023" s="54">
        <v>0.38541666666666669</v>
      </c>
      <c r="U1023" s="54">
        <v>0.41666666666666669</v>
      </c>
      <c r="V1023" s="9">
        <f t="shared" si="978"/>
        <v>3.125E-2</v>
      </c>
      <c r="W1023" s="54">
        <v>0.4236111111111111</v>
      </c>
      <c r="X1023" s="9">
        <f t="shared" ref="X1023:X1086" si="987">W1023-R1023</f>
        <v>6.9444444444444198E-3</v>
      </c>
      <c r="Y1023" s="54">
        <v>0.4284722222222222</v>
      </c>
      <c r="Z1023" s="155">
        <f t="shared" si="943"/>
        <v>4.8611111111110938E-3</v>
      </c>
      <c r="AA1023" s="54">
        <v>0.52152777777777781</v>
      </c>
      <c r="AB1023" s="565">
        <f t="shared" si="916"/>
        <v>9.3055555555555614E-2</v>
      </c>
      <c r="AC1023" s="54">
        <v>0.52152777777777781</v>
      </c>
      <c r="AD1023" s="54">
        <v>0.52152777777777781</v>
      </c>
      <c r="AE1023" s="9">
        <f t="shared" si="979"/>
        <v>0</v>
      </c>
      <c r="AF1023" s="54">
        <v>0.52777777777777779</v>
      </c>
      <c r="AG1023" s="54">
        <v>0.53125</v>
      </c>
      <c r="AH1023" s="9">
        <f t="shared" si="923"/>
        <v>3.4722222222222099E-3</v>
      </c>
      <c r="AI1023" s="154">
        <f t="shared" si="928"/>
        <v>0</v>
      </c>
      <c r="AJ1023" s="154">
        <f t="shared" si="929"/>
        <v>5</v>
      </c>
      <c r="AK1023" s="54">
        <v>0.53125</v>
      </c>
      <c r="AL1023" s="54">
        <v>0.53472222222222221</v>
      </c>
      <c r="AM1023" s="9">
        <f t="shared" si="968"/>
        <v>3.4722222222222099E-3</v>
      </c>
      <c r="AN1023" s="568">
        <f t="shared" si="924"/>
        <v>0.19097222222222221</v>
      </c>
      <c r="AO1023" s="10">
        <f t="shared" si="980"/>
        <v>4</v>
      </c>
      <c r="AP1023" s="10">
        <f t="shared" si="981"/>
        <v>35</v>
      </c>
      <c r="AQ1023" s="565">
        <f t="shared" si="942"/>
        <v>6.3194444444444497E-2</v>
      </c>
      <c r="AR1023" s="10">
        <f t="shared" si="982"/>
        <v>1</v>
      </c>
      <c r="AS1023" s="10">
        <f t="shared" si="983"/>
        <v>31</v>
      </c>
      <c r="AT1023" s="551">
        <v>0</v>
      </c>
      <c r="AU1023" s="551">
        <v>0</v>
      </c>
      <c r="AV1023" s="551">
        <v>0</v>
      </c>
      <c r="AW1023" s="546">
        <f t="shared" si="984"/>
        <v>0</v>
      </c>
      <c r="AX1023" s="546">
        <f t="shared" si="948"/>
        <v>0</v>
      </c>
      <c r="AY1023" s="551">
        <v>0</v>
      </c>
      <c r="AZ1023" s="546">
        <f t="shared" si="985"/>
        <v>0</v>
      </c>
      <c r="BA1023" s="546">
        <f t="shared" si="986"/>
        <v>0</v>
      </c>
      <c r="BB1023" s="551">
        <v>0</v>
      </c>
      <c r="BC1023" s="546">
        <f t="shared" si="936"/>
        <v>0</v>
      </c>
      <c r="BD1023" s="546">
        <f t="shared" si="937"/>
        <v>0</v>
      </c>
      <c r="BE1023" s="551">
        <v>2.9861111111111113E-2</v>
      </c>
      <c r="BF1023" s="546">
        <f t="shared" si="938"/>
        <v>0</v>
      </c>
      <c r="BG1023" s="546">
        <f t="shared" si="939"/>
        <v>43</v>
      </c>
      <c r="BH1023" s="551">
        <v>0</v>
      </c>
      <c r="BI1023" s="637">
        <f t="shared" si="940"/>
        <v>0</v>
      </c>
      <c r="BJ1023" s="637">
        <f t="shared" si="941"/>
        <v>0</v>
      </c>
      <c r="BK1023" s="642">
        <f t="shared" si="917"/>
        <v>65.020877192982454</v>
      </c>
    </row>
    <row r="1024" spans="1:63" ht="30" x14ac:dyDescent="0.25">
      <c r="A1024" s="578">
        <v>40974</v>
      </c>
      <c r="B1024" s="589">
        <f t="shared" ref="B1024:B1087" si="988">MONTH(A1024)</f>
        <v>3</v>
      </c>
      <c r="C1024" s="579">
        <v>10</v>
      </c>
      <c r="D1024" s="580" t="s">
        <v>33</v>
      </c>
      <c r="E1024" s="580" t="s">
        <v>755</v>
      </c>
      <c r="F1024" s="525">
        <v>3648.01</v>
      </c>
      <c r="G1024" s="579">
        <v>59</v>
      </c>
      <c r="H1024" s="579">
        <v>0</v>
      </c>
      <c r="I1024" s="551">
        <v>0.36805555555555558</v>
      </c>
      <c r="J1024" s="551">
        <v>0.36805555555555558</v>
      </c>
      <c r="K1024" s="54">
        <v>0.37152777777777773</v>
      </c>
      <c r="L1024" s="565">
        <f t="shared" si="920"/>
        <v>3.4722222222221544E-3</v>
      </c>
      <c r="M1024" s="54">
        <v>0.38541666666666669</v>
      </c>
      <c r="N1024" s="565">
        <f t="shared" si="921"/>
        <v>1.3888888888888951E-2</v>
      </c>
      <c r="O1024" s="54">
        <v>0.41319444444444442</v>
      </c>
      <c r="P1024" s="565">
        <f t="shared" si="922"/>
        <v>2.7777777777777735E-2</v>
      </c>
      <c r="Q1024" s="54">
        <v>0.41666666666666669</v>
      </c>
      <c r="R1024" s="54">
        <v>0.45833333333333331</v>
      </c>
      <c r="S1024" s="9">
        <f t="shared" si="977"/>
        <v>4.166666666666663E-2</v>
      </c>
      <c r="T1024" s="54">
        <v>0.41666666666666669</v>
      </c>
      <c r="U1024" s="54">
        <v>0.45833333333333331</v>
      </c>
      <c r="V1024" s="9">
        <f t="shared" si="978"/>
        <v>4.166666666666663E-2</v>
      </c>
      <c r="W1024" s="54">
        <v>0.52430555555555558</v>
      </c>
      <c r="X1024" s="9">
        <f t="shared" si="987"/>
        <v>6.5972222222222265E-2</v>
      </c>
      <c r="Y1024" s="54">
        <v>0.42708333333333331</v>
      </c>
      <c r="Z1024" s="155">
        <f t="shared" si="943"/>
        <v>-9.7222222222222265E-2</v>
      </c>
      <c r="AA1024" s="54">
        <v>0.60902777777777783</v>
      </c>
      <c r="AB1024" s="565">
        <f t="shared" si="916"/>
        <v>0.18194444444444452</v>
      </c>
      <c r="AC1024" s="54">
        <v>0.60902777777777783</v>
      </c>
      <c r="AD1024" s="54">
        <v>0.60902777777777783</v>
      </c>
      <c r="AE1024" s="9">
        <f t="shared" si="979"/>
        <v>0</v>
      </c>
      <c r="AF1024" s="54">
        <v>0.61805555555555558</v>
      </c>
      <c r="AG1024" s="54">
        <v>0.62152777777777779</v>
      </c>
      <c r="AH1024" s="9">
        <f t="shared" si="923"/>
        <v>3.4722222222222099E-3</v>
      </c>
      <c r="AI1024" s="154">
        <f t="shared" si="928"/>
        <v>0</v>
      </c>
      <c r="AJ1024" s="154">
        <f t="shared" si="929"/>
        <v>5</v>
      </c>
      <c r="AK1024" s="54">
        <v>0.62152777777777779</v>
      </c>
      <c r="AL1024" s="54">
        <v>0.625</v>
      </c>
      <c r="AM1024" s="9">
        <f t="shared" si="968"/>
        <v>3.4722222222222099E-3</v>
      </c>
      <c r="AN1024" s="568">
        <f t="shared" si="924"/>
        <v>0.25694444444444442</v>
      </c>
      <c r="AO1024" s="10">
        <f t="shared" si="980"/>
        <v>6</v>
      </c>
      <c r="AP1024" s="10">
        <f t="shared" si="981"/>
        <v>10</v>
      </c>
      <c r="AQ1024" s="565">
        <f t="shared" si="942"/>
        <v>0.14722222222222231</v>
      </c>
      <c r="AR1024" s="10">
        <f t="shared" si="982"/>
        <v>3</v>
      </c>
      <c r="AS1024" s="10">
        <f t="shared" si="983"/>
        <v>32</v>
      </c>
      <c r="AT1024" s="551">
        <v>0</v>
      </c>
      <c r="AU1024" s="551">
        <v>5.5555555555555558E-3</v>
      </c>
      <c r="AV1024" s="551">
        <v>0</v>
      </c>
      <c r="AW1024" s="546">
        <f t="shared" si="984"/>
        <v>0</v>
      </c>
      <c r="AX1024" s="546">
        <f t="shared" si="948"/>
        <v>0</v>
      </c>
      <c r="AY1024" s="551">
        <v>0</v>
      </c>
      <c r="AZ1024" s="546">
        <f t="shared" si="985"/>
        <v>0</v>
      </c>
      <c r="BA1024" s="546">
        <f t="shared" si="986"/>
        <v>0</v>
      </c>
      <c r="BB1024" s="551">
        <v>0</v>
      </c>
      <c r="BC1024" s="546">
        <f t="shared" si="936"/>
        <v>0</v>
      </c>
      <c r="BD1024" s="546">
        <f t="shared" si="937"/>
        <v>0</v>
      </c>
      <c r="BE1024" s="551">
        <v>2.9166666666666664E-2</v>
      </c>
      <c r="BF1024" s="546">
        <f t="shared" si="938"/>
        <v>0</v>
      </c>
      <c r="BG1024" s="546">
        <f t="shared" si="939"/>
        <v>42</v>
      </c>
      <c r="BH1024" s="551">
        <v>0</v>
      </c>
      <c r="BI1024" s="637">
        <f t="shared" si="940"/>
        <v>0</v>
      </c>
      <c r="BJ1024" s="637">
        <f t="shared" si="941"/>
        <v>0</v>
      </c>
      <c r="BK1024" s="642">
        <f t="shared" si="917"/>
        <v>61.830677966101696</v>
      </c>
    </row>
    <row r="1025" spans="1:63" x14ac:dyDescent="0.25">
      <c r="A1025" s="578">
        <v>40974</v>
      </c>
      <c r="B1025" s="589">
        <f t="shared" si="988"/>
        <v>3</v>
      </c>
      <c r="C1025" s="579">
        <v>1</v>
      </c>
      <c r="D1025" s="580" t="s">
        <v>524</v>
      </c>
      <c r="E1025" s="580" t="s">
        <v>276</v>
      </c>
      <c r="F1025" s="525">
        <v>3782.74</v>
      </c>
      <c r="G1025" s="579">
        <v>59</v>
      </c>
      <c r="H1025" s="579">
        <v>0</v>
      </c>
      <c r="I1025" s="551">
        <v>0.39930555555555558</v>
      </c>
      <c r="J1025" s="551">
        <v>0.39930555555555558</v>
      </c>
      <c r="K1025" s="54">
        <v>0.40277777777777773</v>
      </c>
      <c r="L1025" s="565">
        <f t="shared" si="920"/>
        <v>3.4722222222221544E-3</v>
      </c>
      <c r="M1025" s="54">
        <v>0.41319444444444442</v>
      </c>
      <c r="N1025" s="565">
        <f t="shared" si="921"/>
        <v>1.0416666666666685E-2</v>
      </c>
      <c r="O1025" s="54">
        <v>0.47222222222222227</v>
      </c>
      <c r="P1025" s="565">
        <f t="shared" si="922"/>
        <v>5.9027777777777846E-2</v>
      </c>
      <c r="Q1025" s="54">
        <v>0.47569444444444442</v>
      </c>
      <c r="R1025" s="54">
        <v>0.55555555555555558</v>
      </c>
      <c r="S1025" s="9">
        <f t="shared" si="977"/>
        <v>7.986111111111116E-2</v>
      </c>
      <c r="T1025" s="54">
        <v>0.47569444444444442</v>
      </c>
      <c r="U1025" s="54">
        <v>0.55555555555555558</v>
      </c>
      <c r="V1025" s="9">
        <f t="shared" si="978"/>
        <v>7.986111111111116E-2</v>
      </c>
      <c r="W1025" s="54">
        <v>0.64930555555555558</v>
      </c>
      <c r="X1025" s="9">
        <f t="shared" si="987"/>
        <v>9.375E-2</v>
      </c>
      <c r="Y1025" s="54">
        <v>0.51388888888888895</v>
      </c>
      <c r="Z1025" s="155">
        <f t="shared" si="943"/>
        <v>-0.13541666666666663</v>
      </c>
      <c r="AA1025" s="54">
        <v>0.70277777777777783</v>
      </c>
      <c r="AB1025" s="565">
        <f t="shared" si="916"/>
        <v>0.18888888888888888</v>
      </c>
      <c r="AC1025" s="54">
        <v>0.70277777777777783</v>
      </c>
      <c r="AD1025" s="54">
        <v>0.70277777777777783</v>
      </c>
      <c r="AE1025" s="9">
        <f t="shared" si="979"/>
        <v>0</v>
      </c>
      <c r="AF1025" s="54">
        <v>0.71180555555555547</v>
      </c>
      <c r="AG1025" s="54">
        <v>0.71527777777777779</v>
      </c>
      <c r="AH1025" s="9">
        <f t="shared" si="923"/>
        <v>3.4722222222223209E-3</v>
      </c>
      <c r="AI1025" s="154">
        <f t="shared" si="928"/>
        <v>0</v>
      </c>
      <c r="AJ1025" s="154">
        <f t="shared" si="929"/>
        <v>5</v>
      </c>
      <c r="AK1025" s="54">
        <v>0.71527777777777779</v>
      </c>
      <c r="AL1025" s="54">
        <v>0.71875</v>
      </c>
      <c r="AM1025" s="9">
        <f t="shared" si="968"/>
        <v>3.4722222222222099E-3</v>
      </c>
      <c r="AN1025" s="568">
        <f t="shared" si="924"/>
        <v>0.31944444444444442</v>
      </c>
      <c r="AO1025" s="10">
        <f t="shared" si="980"/>
        <v>7</v>
      </c>
      <c r="AP1025" s="10">
        <f t="shared" si="981"/>
        <v>40</v>
      </c>
      <c r="AQ1025" s="565">
        <f t="shared" si="942"/>
        <v>0.16458333333333333</v>
      </c>
      <c r="AR1025" s="10">
        <f t="shared" si="982"/>
        <v>3</v>
      </c>
      <c r="AS1025" s="10">
        <f t="shared" si="983"/>
        <v>57</v>
      </c>
      <c r="AT1025" s="551">
        <v>0</v>
      </c>
      <c r="AU1025" s="551">
        <v>0</v>
      </c>
      <c r="AV1025" s="551">
        <v>0</v>
      </c>
      <c r="AW1025" s="546">
        <f t="shared" si="984"/>
        <v>0</v>
      </c>
      <c r="AX1025" s="546">
        <f t="shared" si="948"/>
        <v>0</v>
      </c>
      <c r="AY1025" s="551">
        <v>0</v>
      </c>
      <c r="AZ1025" s="546">
        <f t="shared" si="985"/>
        <v>0</v>
      </c>
      <c r="BA1025" s="546">
        <f t="shared" si="986"/>
        <v>0</v>
      </c>
      <c r="BB1025" s="551">
        <v>0</v>
      </c>
      <c r="BC1025" s="546">
        <f t="shared" si="936"/>
        <v>0</v>
      </c>
      <c r="BD1025" s="546">
        <f t="shared" si="937"/>
        <v>0</v>
      </c>
      <c r="BE1025" s="551">
        <v>2.4305555555555556E-2</v>
      </c>
      <c r="BF1025" s="546">
        <f t="shared" si="938"/>
        <v>0</v>
      </c>
      <c r="BG1025" s="546">
        <f t="shared" si="939"/>
        <v>35</v>
      </c>
      <c r="BH1025" s="551">
        <v>0</v>
      </c>
      <c r="BI1025" s="637">
        <f t="shared" si="940"/>
        <v>0</v>
      </c>
      <c r="BJ1025" s="637">
        <f t="shared" si="941"/>
        <v>0</v>
      </c>
      <c r="BK1025" s="642">
        <f t="shared" si="917"/>
        <v>64.114237288135584</v>
      </c>
    </row>
    <row r="1026" spans="1:63" x14ac:dyDescent="0.25">
      <c r="A1026" s="578">
        <v>40974</v>
      </c>
      <c r="B1026" s="589">
        <f t="shared" si="988"/>
        <v>3</v>
      </c>
      <c r="C1026" s="579">
        <v>2</v>
      </c>
      <c r="D1026" s="580" t="s">
        <v>524</v>
      </c>
      <c r="E1026" s="580" t="s">
        <v>276</v>
      </c>
      <c r="F1026" s="525">
        <v>3771.96</v>
      </c>
      <c r="G1026" s="579">
        <v>59</v>
      </c>
      <c r="H1026" s="579">
        <v>0</v>
      </c>
      <c r="I1026" s="551">
        <v>0.58680555555555558</v>
      </c>
      <c r="J1026" s="551">
        <v>0.58680555555555558</v>
      </c>
      <c r="K1026" s="54">
        <v>0.59027777777777779</v>
      </c>
      <c r="L1026" s="565">
        <f t="shared" si="920"/>
        <v>3.4722222222222099E-3</v>
      </c>
      <c r="M1026" s="54">
        <v>0.60069444444444442</v>
      </c>
      <c r="N1026" s="565">
        <f t="shared" si="921"/>
        <v>1.041666666666663E-2</v>
      </c>
      <c r="O1026" s="54">
        <v>0.65625</v>
      </c>
      <c r="P1026" s="565">
        <f t="shared" si="922"/>
        <v>5.555555555555558E-2</v>
      </c>
      <c r="Q1026" s="54">
        <v>0.66666666666666663</v>
      </c>
      <c r="R1026" s="54">
        <v>0.70833333333333337</v>
      </c>
      <c r="S1026" s="9">
        <f t="shared" si="977"/>
        <v>4.1666666666666741E-2</v>
      </c>
      <c r="T1026" s="54">
        <v>0.66666666666666663</v>
      </c>
      <c r="U1026" s="54">
        <v>0.70833333333333337</v>
      </c>
      <c r="V1026" s="9">
        <f t="shared" si="978"/>
        <v>4.1666666666666741E-2</v>
      </c>
      <c r="W1026" s="54">
        <v>0.71597222222222223</v>
      </c>
      <c r="X1026" s="9">
        <f t="shared" si="987"/>
        <v>7.6388888888888618E-3</v>
      </c>
      <c r="Y1026" s="54">
        <v>0.71597222222222223</v>
      </c>
      <c r="Z1026" s="155">
        <f t="shared" si="943"/>
        <v>0</v>
      </c>
      <c r="AA1026" s="54">
        <v>0.78749999999999998</v>
      </c>
      <c r="AB1026" s="565">
        <f t="shared" ref="AB1026:AB1089" si="989">AA1026-Y1026</f>
        <v>7.1527777777777746E-2</v>
      </c>
      <c r="AC1026" s="54">
        <v>0.78749999999999998</v>
      </c>
      <c r="AD1026" s="54">
        <v>0.78749999999999998</v>
      </c>
      <c r="AE1026" s="9">
        <f t="shared" si="979"/>
        <v>0</v>
      </c>
      <c r="AF1026" s="54">
        <v>0.79513888888888884</v>
      </c>
      <c r="AG1026" s="54">
        <v>0.79861111111111116</v>
      </c>
      <c r="AH1026" s="9">
        <f t="shared" si="923"/>
        <v>3.4722222222223209E-3</v>
      </c>
      <c r="AI1026" s="154">
        <f t="shared" si="928"/>
        <v>0</v>
      </c>
      <c r="AJ1026" s="154">
        <f t="shared" si="929"/>
        <v>5</v>
      </c>
      <c r="AK1026" s="54">
        <v>0.79861111111111116</v>
      </c>
      <c r="AL1026" s="54">
        <v>0.80208333333333337</v>
      </c>
      <c r="AM1026" s="9">
        <f t="shared" si="968"/>
        <v>3.4722222222222099E-3</v>
      </c>
      <c r="AN1026" s="568">
        <f t="shared" si="924"/>
        <v>0.21527777777777779</v>
      </c>
      <c r="AO1026" s="10">
        <f t="shared" si="980"/>
        <v>5</v>
      </c>
      <c r="AP1026" s="10">
        <f t="shared" si="981"/>
        <v>10</v>
      </c>
      <c r="AQ1026" s="565">
        <f t="shared" si="942"/>
        <v>4.3055555555555527E-2</v>
      </c>
      <c r="AR1026" s="10">
        <f t="shared" si="982"/>
        <v>1</v>
      </c>
      <c r="AS1026" s="10">
        <f t="shared" si="983"/>
        <v>2</v>
      </c>
      <c r="AT1026" s="551">
        <v>0</v>
      </c>
      <c r="AU1026" s="551">
        <v>0</v>
      </c>
      <c r="AV1026" s="551">
        <v>0</v>
      </c>
      <c r="AW1026" s="546">
        <f t="shared" si="984"/>
        <v>0</v>
      </c>
      <c r="AX1026" s="546">
        <f t="shared" si="948"/>
        <v>0</v>
      </c>
      <c r="AY1026" s="551">
        <v>0</v>
      </c>
      <c r="AZ1026" s="546">
        <f t="shared" si="985"/>
        <v>0</v>
      </c>
      <c r="BA1026" s="546">
        <f t="shared" si="986"/>
        <v>0</v>
      </c>
      <c r="BB1026" s="551">
        <v>0</v>
      </c>
      <c r="BC1026" s="546">
        <f t="shared" si="936"/>
        <v>0</v>
      </c>
      <c r="BD1026" s="546">
        <f t="shared" si="937"/>
        <v>0</v>
      </c>
      <c r="BE1026" s="551">
        <v>2.8472222222222222E-2</v>
      </c>
      <c r="BF1026" s="546">
        <f t="shared" si="938"/>
        <v>0</v>
      </c>
      <c r="BG1026" s="546">
        <f t="shared" si="939"/>
        <v>41</v>
      </c>
      <c r="BH1026" s="551">
        <v>0</v>
      </c>
      <c r="BI1026" s="637">
        <f t="shared" si="940"/>
        <v>0</v>
      </c>
      <c r="BJ1026" s="637">
        <f t="shared" si="941"/>
        <v>0</v>
      </c>
      <c r="BK1026" s="642">
        <f t="shared" ref="BK1026:BK1089" si="990" xml:space="preserve"> F1026/G1026</f>
        <v>63.931525423728814</v>
      </c>
    </row>
    <row r="1027" spans="1:63" x14ac:dyDescent="0.25">
      <c r="A1027" s="578">
        <v>40974</v>
      </c>
      <c r="B1027" s="589">
        <f t="shared" si="988"/>
        <v>3</v>
      </c>
      <c r="C1027" s="579">
        <v>11</v>
      </c>
      <c r="D1027" s="580" t="s">
        <v>33</v>
      </c>
      <c r="E1027" s="580" t="s">
        <v>273</v>
      </c>
      <c r="F1027" s="525">
        <v>3732.13</v>
      </c>
      <c r="G1027" s="579">
        <v>57</v>
      </c>
      <c r="H1027" s="579">
        <v>2</v>
      </c>
      <c r="I1027" s="551">
        <v>0.71875</v>
      </c>
      <c r="J1027" s="551">
        <v>0.71875</v>
      </c>
      <c r="K1027" s="54">
        <v>0.72222222222222221</v>
      </c>
      <c r="L1027" s="565">
        <f t="shared" si="920"/>
        <v>3.4722222222222099E-3</v>
      </c>
      <c r="M1027" s="54">
        <v>0.72916666666666663</v>
      </c>
      <c r="N1027" s="565">
        <f t="shared" si="921"/>
        <v>6.9444444444444198E-3</v>
      </c>
      <c r="O1027" s="54">
        <v>0.77083333333333337</v>
      </c>
      <c r="P1027" s="565">
        <f t="shared" si="922"/>
        <v>4.1666666666666741E-2</v>
      </c>
      <c r="Q1027" s="54">
        <v>0.77777777777777779</v>
      </c>
      <c r="R1027" s="54">
        <v>0.81944444444444453</v>
      </c>
      <c r="S1027" s="9">
        <f t="shared" si="977"/>
        <v>4.1666666666666741E-2</v>
      </c>
      <c r="T1027" s="54">
        <v>0.77777777777777779</v>
      </c>
      <c r="U1027" s="54">
        <v>0.81944444444444453</v>
      </c>
      <c r="V1027" s="9">
        <f t="shared" si="978"/>
        <v>4.1666666666666741E-2</v>
      </c>
      <c r="W1027" s="54">
        <v>0.84027777777777779</v>
      </c>
      <c r="X1027" s="9">
        <f t="shared" si="987"/>
        <v>2.0833333333333259E-2</v>
      </c>
      <c r="Y1027" s="54">
        <v>0.84027777777777779</v>
      </c>
      <c r="Z1027" s="155">
        <f t="shared" si="943"/>
        <v>0</v>
      </c>
      <c r="AA1027" s="54">
        <v>0.9159722222222223</v>
      </c>
      <c r="AB1027" s="565">
        <f t="shared" si="989"/>
        <v>7.5694444444444509E-2</v>
      </c>
      <c r="AC1027" s="54">
        <v>0.9159722222222223</v>
      </c>
      <c r="AD1027" s="54">
        <v>0.9159722222222223</v>
      </c>
      <c r="AE1027" s="9">
        <f t="shared" si="979"/>
        <v>0</v>
      </c>
      <c r="AF1027" s="54">
        <v>0.92361111111111116</v>
      </c>
      <c r="AG1027" s="54">
        <v>0.92708333333333337</v>
      </c>
      <c r="AH1027" s="9">
        <f t="shared" si="923"/>
        <v>3.4722222222222099E-3</v>
      </c>
      <c r="AI1027" s="154">
        <f t="shared" si="928"/>
        <v>0</v>
      </c>
      <c r="AJ1027" s="154">
        <f t="shared" si="929"/>
        <v>5</v>
      </c>
      <c r="AK1027" s="54">
        <v>0.92708333333333337</v>
      </c>
      <c r="AL1027" s="54">
        <v>0.93055555555555547</v>
      </c>
      <c r="AM1027" s="9">
        <f t="shared" si="968"/>
        <v>3.4722222222220989E-3</v>
      </c>
      <c r="AN1027" s="568">
        <f t="shared" si="924"/>
        <v>0.21180555555555547</v>
      </c>
      <c r="AO1027" s="10">
        <f t="shared" si="980"/>
        <v>5</v>
      </c>
      <c r="AP1027" s="10">
        <f t="shared" si="981"/>
        <v>5</v>
      </c>
      <c r="AQ1027" s="565">
        <f t="shared" si="942"/>
        <v>5.486111111111118E-2</v>
      </c>
      <c r="AR1027" s="10">
        <f t="shared" si="982"/>
        <v>1</v>
      </c>
      <c r="AS1027" s="10">
        <f t="shared" si="983"/>
        <v>19</v>
      </c>
      <c r="AT1027" s="551">
        <v>0</v>
      </c>
      <c r="AU1027" s="551">
        <v>0</v>
      </c>
      <c r="AV1027" s="551">
        <v>0</v>
      </c>
      <c r="AW1027" s="546">
        <f t="shared" si="984"/>
        <v>0</v>
      </c>
      <c r="AX1027" s="546">
        <f t="shared" si="948"/>
        <v>0</v>
      </c>
      <c r="AY1027" s="551">
        <v>0</v>
      </c>
      <c r="AZ1027" s="546">
        <f t="shared" si="985"/>
        <v>0</v>
      </c>
      <c r="BA1027" s="546">
        <f t="shared" si="986"/>
        <v>0</v>
      </c>
      <c r="BB1027" s="551">
        <v>0</v>
      </c>
      <c r="BC1027" s="546">
        <f t="shared" si="936"/>
        <v>0</v>
      </c>
      <c r="BD1027" s="546">
        <f t="shared" si="937"/>
        <v>0</v>
      </c>
      <c r="BE1027" s="551">
        <v>2.0833333333333332E-2</v>
      </c>
      <c r="BF1027" s="546">
        <f t="shared" si="938"/>
        <v>0</v>
      </c>
      <c r="BG1027" s="546">
        <f t="shared" si="939"/>
        <v>30</v>
      </c>
      <c r="BH1027" s="551">
        <v>0</v>
      </c>
      <c r="BI1027" s="637">
        <f t="shared" si="940"/>
        <v>0</v>
      </c>
      <c r="BJ1027" s="637">
        <f t="shared" si="941"/>
        <v>0</v>
      </c>
      <c r="BK1027" s="642">
        <f t="shared" si="990"/>
        <v>65.475964912280702</v>
      </c>
    </row>
    <row r="1028" spans="1:63" x14ac:dyDescent="0.25">
      <c r="A1028" s="578">
        <v>40974</v>
      </c>
      <c r="B1028" s="589">
        <f t="shared" si="988"/>
        <v>3</v>
      </c>
      <c r="C1028" s="579">
        <v>3</v>
      </c>
      <c r="D1028" s="580" t="s">
        <v>224</v>
      </c>
      <c r="E1028" s="580" t="s">
        <v>639</v>
      </c>
      <c r="F1028" s="525">
        <v>3749.03</v>
      </c>
      <c r="G1028" s="579">
        <v>59</v>
      </c>
      <c r="H1028" s="579">
        <v>0</v>
      </c>
      <c r="I1028" s="551">
        <v>0.8125</v>
      </c>
      <c r="J1028" s="551">
        <v>0.8125</v>
      </c>
      <c r="K1028" s="54">
        <v>0.81597222222222221</v>
      </c>
      <c r="L1028" s="565">
        <f t="shared" si="920"/>
        <v>3.4722222222222099E-3</v>
      </c>
      <c r="M1028" s="54">
        <v>0.82291666666666663</v>
      </c>
      <c r="N1028" s="565">
        <f t="shared" si="921"/>
        <v>6.9444444444444198E-3</v>
      </c>
      <c r="O1028" s="54">
        <v>0.83333333333333337</v>
      </c>
      <c r="P1028" s="565">
        <f t="shared" si="922"/>
        <v>1.0416666666666741E-2</v>
      </c>
      <c r="Q1028" s="54">
        <v>0.84027777777777779</v>
      </c>
      <c r="R1028" s="54">
        <v>0.89583333333333337</v>
      </c>
      <c r="S1028" s="9">
        <f t="shared" si="977"/>
        <v>5.555555555555558E-2</v>
      </c>
      <c r="T1028" s="54">
        <v>0.84027777777777779</v>
      </c>
      <c r="U1028" s="54">
        <v>0.89583333333333337</v>
      </c>
      <c r="V1028" s="9">
        <f t="shared" si="978"/>
        <v>5.555555555555558E-2</v>
      </c>
      <c r="W1028" s="54">
        <v>0.94444444444444453</v>
      </c>
      <c r="X1028" s="9">
        <f t="shared" si="987"/>
        <v>4.861111111111116E-2</v>
      </c>
      <c r="Y1028" s="54">
        <v>0.9472222222222223</v>
      </c>
      <c r="Z1028" s="155">
        <f t="shared" si="943"/>
        <v>2.7777777777777679E-3</v>
      </c>
      <c r="AA1028" s="54">
        <v>1.0715277777777776</v>
      </c>
      <c r="AB1028" s="565">
        <f t="shared" si="989"/>
        <v>0.12430555555555534</v>
      </c>
      <c r="AC1028" s="54">
        <v>1.0715277777777776</v>
      </c>
      <c r="AD1028" s="54">
        <v>1.0715277777777776</v>
      </c>
      <c r="AE1028" s="9">
        <f t="shared" si="979"/>
        <v>0</v>
      </c>
      <c r="AF1028" s="54">
        <v>1.0763888888888888</v>
      </c>
      <c r="AG1028" s="54">
        <v>1.0798611111111112</v>
      </c>
      <c r="AH1028" s="9">
        <f t="shared" si="923"/>
        <v>3.4722222222223209E-3</v>
      </c>
      <c r="AI1028" s="154">
        <f t="shared" si="928"/>
        <v>0</v>
      </c>
      <c r="AJ1028" s="154">
        <f t="shared" si="929"/>
        <v>5</v>
      </c>
      <c r="AK1028" s="54">
        <v>1.0798611111111112</v>
      </c>
      <c r="AL1028" s="54">
        <v>1.0833333333333333</v>
      </c>
      <c r="AM1028" s="9">
        <f t="shared" si="968"/>
        <v>3.4722222222220989E-3</v>
      </c>
      <c r="AN1028" s="568">
        <f t="shared" si="924"/>
        <v>0.27083333333333326</v>
      </c>
      <c r="AO1028" s="10">
        <f t="shared" si="980"/>
        <v>6</v>
      </c>
      <c r="AP1028" s="10">
        <f t="shared" si="981"/>
        <v>30</v>
      </c>
      <c r="AQ1028" s="565">
        <f t="shared" si="942"/>
        <v>5.5555555555555344E-2</v>
      </c>
      <c r="AR1028" s="10">
        <f t="shared" si="982"/>
        <v>1</v>
      </c>
      <c r="AS1028" s="10">
        <f t="shared" si="983"/>
        <v>20</v>
      </c>
      <c r="AT1028" s="551">
        <v>0</v>
      </c>
      <c r="AU1028" s="551">
        <v>0</v>
      </c>
      <c r="AV1028" s="551">
        <v>0</v>
      </c>
      <c r="AW1028" s="546">
        <f t="shared" si="984"/>
        <v>0</v>
      </c>
      <c r="AX1028" s="546">
        <f t="shared" si="948"/>
        <v>0</v>
      </c>
      <c r="AY1028" s="551">
        <v>0</v>
      </c>
      <c r="AZ1028" s="546">
        <f t="shared" si="985"/>
        <v>0</v>
      </c>
      <c r="BA1028" s="546">
        <f t="shared" si="986"/>
        <v>0</v>
      </c>
      <c r="BB1028" s="551">
        <v>0</v>
      </c>
      <c r="BC1028" s="546">
        <f t="shared" si="936"/>
        <v>0</v>
      </c>
      <c r="BD1028" s="546">
        <f t="shared" si="937"/>
        <v>0</v>
      </c>
      <c r="BE1028" s="551">
        <v>6.8749999999999992E-2</v>
      </c>
      <c r="BF1028" s="546">
        <f t="shared" si="938"/>
        <v>1</v>
      </c>
      <c r="BG1028" s="546">
        <f t="shared" si="939"/>
        <v>39</v>
      </c>
      <c r="BH1028" s="551">
        <v>0</v>
      </c>
      <c r="BI1028" s="637">
        <f t="shared" si="940"/>
        <v>0</v>
      </c>
      <c r="BJ1028" s="637">
        <f t="shared" si="941"/>
        <v>0</v>
      </c>
      <c r="BK1028" s="642">
        <f t="shared" si="990"/>
        <v>63.542881355932209</v>
      </c>
    </row>
    <row r="1029" spans="1:63" x14ac:dyDescent="0.25">
      <c r="A1029" s="578">
        <v>40974</v>
      </c>
      <c r="B1029" s="589">
        <f t="shared" si="988"/>
        <v>3</v>
      </c>
      <c r="C1029" s="579">
        <v>12</v>
      </c>
      <c r="D1029" s="580" t="s">
        <v>33</v>
      </c>
      <c r="E1029" s="580" t="s">
        <v>236</v>
      </c>
      <c r="F1029" s="525">
        <v>3782.03</v>
      </c>
      <c r="G1029" s="579">
        <v>59</v>
      </c>
      <c r="H1029" s="579">
        <v>0</v>
      </c>
      <c r="I1029" s="551">
        <v>0.9375</v>
      </c>
      <c r="J1029" s="551">
        <v>0.9375</v>
      </c>
      <c r="K1029" s="54">
        <v>0.94097222222222221</v>
      </c>
      <c r="L1029" s="565">
        <f t="shared" si="920"/>
        <v>3.4722222222222099E-3</v>
      </c>
      <c r="M1029" s="54">
        <v>0.95138888888888884</v>
      </c>
      <c r="N1029" s="565">
        <f t="shared" si="921"/>
        <v>1.041666666666663E-2</v>
      </c>
      <c r="O1029" s="54">
        <v>0.97569444444444453</v>
      </c>
      <c r="P1029" s="565">
        <f t="shared" si="922"/>
        <v>2.4305555555555691E-2</v>
      </c>
      <c r="Q1029" s="54">
        <v>0.97916666666666663</v>
      </c>
      <c r="R1029" s="54">
        <v>1.0104166666666667</v>
      </c>
      <c r="S1029" s="9">
        <f t="shared" si="977"/>
        <v>3.1250000000000111E-2</v>
      </c>
      <c r="T1029" s="54">
        <v>0.97916666666666663</v>
      </c>
      <c r="U1029" s="54">
        <v>1.0104166666666667</v>
      </c>
      <c r="V1029" s="9">
        <f t="shared" si="978"/>
        <v>3.1250000000000111E-2</v>
      </c>
      <c r="W1029" s="54">
        <v>1.1229166666666666</v>
      </c>
      <c r="X1029" s="9">
        <f t="shared" si="987"/>
        <v>0.11249999999999982</v>
      </c>
      <c r="Y1029" s="54">
        <v>1.1229166666666666</v>
      </c>
      <c r="Z1029" s="155">
        <f t="shared" si="943"/>
        <v>0</v>
      </c>
      <c r="AA1029" s="54">
        <v>1.2097222222222224</v>
      </c>
      <c r="AB1029" s="565">
        <f t="shared" si="989"/>
        <v>8.6805555555555802E-2</v>
      </c>
      <c r="AC1029" s="54">
        <v>1.2097222222222224</v>
      </c>
      <c r="AD1029" s="54">
        <v>1.2097222222222224</v>
      </c>
      <c r="AE1029" s="9">
        <f t="shared" si="979"/>
        <v>0</v>
      </c>
      <c r="AF1029" s="54">
        <v>1.2395833333333333</v>
      </c>
      <c r="AG1029" s="54">
        <v>1.2430555555555556</v>
      </c>
      <c r="AH1029" s="9">
        <f t="shared" si="923"/>
        <v>3.4722222222223209E-3</v>
      </c>
      <c r="AI1029" s="154">
        <f t="shared" si="928"/>
        <v>0</v>
      </c>
      <c r="AJ1029" s="154">
        <f t="shared" si="929"/>
        <v>5</v>
      </c>
      <c r="AK1029" s="54">
        <v>1.2430555555555556</v>
      </c>
      <c r="AL1029" s="54">
        <v>1.2465277777777779</v>
      </c>
      <c r="AM1029" s="9">
        <f t="shared" si="968"/>
        <v>3.4722222222223209E-3</v>
      </c>
      <c r="AN1029" s="568">
        <f t="shared" si="924"/>
        <v>0.3090277777777779</v>
      </c>
      <c r="AO1029" s="10">
        <f t="shared" si="980"/>
        <v>7</v>
      </c>
      <c r="AP1029" s="10">
        <f t="shared" si="981"/>
        <v>25</v>
      </c>
      <c r="AQ1029" s="565">
        <f t="shared" si="942"/>
        <v>6.5972222222222474E-2</v>
      </c>
      <c r="AR1029" s="10">
        <f t="shared" si="982"/>
        <v>1</v>
      </c>
      <c r="AS1029" s="10">
        <f t="shared" si="983"/>
        <v>35</v>
      </c>
      <c r="AT1029" s="551">
        <v>0</v>
      </c>
      <c r="AU1029" s="551">
        <v>0</v>
      </c>
      <c r="AV1029" s="551">
        <v>0</v>
      </c>
      <c r="AW1029" s="546">
        <f t="shared" si="984"/>
        <v>0</v>
      </c>
      <c r="AX1029" s="546">
        <f t="shared" si="948"/>
        <v>0</v>
      </c>
      <c r="AY1029" s="551">
        <v>0</v>
      </c>
      <c r="AZ1029" s="546">
        <f t="shared" si="985"/>
        <v>0</v>
      </c>
      <c r="BA1029" s="546">
        <f t="shared" si="986"/>
        <v>0</v>
      </c>
      <c r="BB1029" s="551">
        <v>0</v>
      </c>
      <c r="BC1029" s="546">
        <f t="shared" si="936"/>
        <v>0</v>
      </c>
      <c r="BD1029" s="546">
        <f t="shared" si="937"/>
        <v>0</v>
      </c>
      <c r="BE1029" s="551">
        <v>2.0833333333333332E-2</v>
      </c>
      <c r="BF1029" s="546">
        <f t="shared" si="938"/>
        <v>0</v>
      </c>
      <c r="BG1029" s="546">
        <f t="shared" si="939"/>
        <v>30</v>
      </c>
      <c r="BH1029" s="551">
        <v>0</v>
      </c>
      <c r="BI1029" s="637">
        <f t="shared" si="940"/>
        <v>0</v>
      </c>
      <c r="BJ1029" s="637">
        <f t="shared" si="941"/>
        <v>0</v>
      </c>
      <c r="BK1029" s="642">
        <f t="shared" si="990"/>
        <v>64.102203389830507</v>
      </c>
    </row>
    <row r="1030" spans="1:63" x14ac:dyDescent="0.25">
      <c r="A1030" s="578">
        <v>40975</v>
      </c>
      <c r="B1030" s="589">
        <f t="shared" si="988"/>
        <v>3</v>
      </c>
      <c r="C1030" s="579">
        <v>13</v>
      </c>
      <c r="D1030" s="580" t="s">
        <v>33</v>
      </c>
      <c r="E1030" s="580" t="s">
        <v>374</v>
      </c>
      <c r="F1030" s="525">
        <v>3537.31</v>
      </c>
      <c r="G1030" s="579">
        <v>57</v>
      </c>
      <c r="H1030" s="579">
        <v>2</v>
      </c>
      <c r="I1030" s="551">
        <v>7.6388888888888895E-2</v>
      </c>
      <c r="J1030" s="551">
        <v>7.6388888888888895E-2</v>
      </c>
      <c r="K1030" s="54">
        <v>7.9861111111111105E-2</v>
      </c>
      <c r="L1030" s="565">
        <f t="shared" si="920"/>
        <v>3.4722222222222099E-3</v>
      </c>
      <c r="M1030" s="54">
        <v>9.0277777777777776E-2</v>
      </c>
      <c r="N1030" s="565">
        <f t="shared" si="921"/>
        <v>1.0416666666666671E-2</v>
      </c>
      <c r="O1030" s="54">
        <v>0.15625</v>
      </c>
      <c r="P1030" s="565">
        <f t="shared" si="922"/>
        <v>6.5972222222222224E-2</v>
      </c>
      <c r="Q1030" s="54">
        <v>0.15972222222222224</v>
      </c>
      <c r="R1030" s="54">
        <v>0.19444444444444445</v>
      </c>
      <c r="S1030" s="9">
        <f t="shared" ref="S1030:S1038" si="991">R1030-Q1030</f>
        <v>3.472222222222221E-2</v>
      </c>
      <c r="T1030" s="54">
        <v>0.15972222222222224</v>
      </c>
      <c r="U1030" s="54">
        <v>0.19444444444444445</v>
      </c>
      <c r="V1030" s="9">
        <f t="shared" ref="V1030:V1038" si="992">U1030-T1030</f>
        <v>3.472222222222221E-2</v>
      </c>
      <c r="W1030" s="54">
        <v>0.21527777777777779</v>
      </c>
      <c r="X1030" s="9">
        <f t="shared" si="987"/>
        <v>2.0833333333333343E-2</v>
      </c>
      <c r="Y1030" s="54">
        <v>0.21805555555555556</v>
      </c>
      <c r="Z1030" s="155">
        <f t="shared" si="943"/>
        <v>2.7777777777777679E-3</v>
      </c>
      <c r="AA1030" s="54">
        <v>0.31458333333333333</v>
      </c>
      <c r="AB1030" s="565">
        <f t="shared" si="989"/>
        <v>9.6527777777777768E-2</v>
      </c>
      <c r="AC1030" s="54">
        <v>0.31458333333333333</v>
      </c>
      <c r="AD1030" s="54">
        <v>0.31458333333333333</v>
      </c>
      <c r="AE1030" s="9">
        <f t="shared" ref="AE1030:AE1038" si="993">AD1030-AC1030</f>
        <v>0</v>
      </c>
      <c r="AF1030" s="54">
        <v>0.31944444444444448</v>
      </c>
      <c r="AG1030" s="54">
        <v>0.32291666666666669</v>
      </c>
      <c r="AH1030" s="9">
        <f t="shared" si="923"/>
        <v>3.4722222222222099E-3</v>
      </c>
      <c r="AI1030" s="154">
        <f t="shared" si="928"/>
        <v>0</v>
      </c>
      <c r="AJ1030" s="154">
        <f t="shared" si="929"/>
        <v>5</v>
      </c>
      <c r="AK1030" s="54">
        <v>0.32291666666666669</v>
      </c>
      <c r="AL1030" s="54">
        <v>0.3263888888888889</v>
      </c>
      <c r="AM1030" s="9">
        <f t="shared" si="968"/>
        <v>3.4722222222222099E-3</v>
      </c>
      <c r="AN1030" s="568">
        <f t="shared" si="924"/>
        <v>0.25</v>
      </c>
      <c r="AO1030" s="10">
        <f t="shared" ref="AO1030:AO1037" si="994">HOUR(AN1030)</f>
        <v>6</v>
      </c>
      <c r="AP1030" s="10">
        <f t="shared" ref="AP1030:AP1037" si="995">MINUTE(AN1030)</f>
        <v>0</v>
      </c>
      <c r="AQ1030" s="565">
        <f t="shared" si="942"/>
        <v>5.6944444444444436E-2</v>
      </c>
      <c r="AR1030" s="10">
        <f t="shared" ref="AR1030:AR1038" si="996">HOUR(AQ1030)</f>
        <v>1</v>
      </c>
      <c r="AS1030" s="10">
        <f t="shared" ref="AS1030:AS1038" si="997">MINUTE(AQ1030)</f>
        <v>22</v>
      </c>
      <c r="AT1030" s="551">
        <v>0</v>
      </c>
      <c r="AU1030" s="551">
        <v>0</v>
      </c>
      <c r="AV1030" s="551">
        <v>0</v>
      </c>
      <c r="AW1030" s="546">
        <f t="shared" si="984"/>
        <v>0</v>
      </c>
      <c r="AX1030" s="546">
        <f t="shared" si="948"/>
        <v>0</v>
      </c>
      <c r="AY1030" s="551">
        <v>0</v>
      </c>
      <c r="AZ1030" s="546">
        <f t="shared" ref="AZ1030:AZ1038" si="998">HOUR(AY1030)</f>
        <v>0</v>
      </c>
      <c r="BA1030" s="546">
        <f t="shared" ref="BA1030:BA1038" si="999">MINUTE(AY1030)</f>
        <v>0</v>
      </c>
      <c r="BB1030" s="551">
        <v>0</v>
      </c>
      <c r="BC1030" s="546">
        <f t="shared" si="936"/>
        <v>0</v>
      </c>
      <c r="BD1030" s="546">
        <f t="shared" si="937"/>
        <v>0</v>
      </c>
      <c r="BE1030" s="551">
        <v>3.9583333333333331E-2</v>
      </c>
      <c r="BF1030" s="546">
        <f t="shared" si="938"/>
        <v>0</v>
      </c>
      <c r="BG1030" s="546">
        <f t="shared" si="939"/>
        <v>57</v>
      </c>
      <c r="BH1030" s="551">
        <v>0</v>
      </c>
      <c r="BI1030" s="637">
        <f t="shared" si="940"/>
        <v>0</v>
      </c>
      <c r="BJ1030" s="637">
        <f t="shared" si="941"/>
        <v>0</v>
      </c>
      <c r="BK1030" s="642">
        <f t="shared" si="990"/>
        <v>62.058070175438594</v>
      </c>
    </row>
    <row r="1031" spans="1:63" x14ac:dyDescent="0.25">
      <c r="A1031" s="578">
        <v>40975</v>
      </c>
      <c r="B1031" s="589">
        <f t="shared" si="988"/>
        <v>3</v>
      </c>
      <c r="C1031" s="579">
        <v>4</v>
      </c>
      <c r="D1031" s="580" t="s">
        <v>243</v>
      </c>
      <c r="E1031" s="580" t="s">
        <v>757</v>
      </c>
      <c r="F1031" s="525">
        <v>3671.67</v>
      </c>
      <c r="G1031" s="579">
        <v>59</v>
      </c>
      <c r="H1031" s="579">
        <v>0</v>
      </c>
      <c r="I1031" s="551">
        <v>0.19791666666666666</v>
      </c>
      <c r="J1031" s="551">
        <v>0.19791666666666666</v>
      </c>
      <c r="K1031" s="54">
        <v>0.20138888888888887</v>
      </c>
      <c r="L1031" s="565">
        <f t="shared" si="920"/>
        <v>3.4722222222222099E-3</v>
      </c>
      <c r="M1031" s="54">
        <v>0.21180555555555555</v>
      </c>
      <c r="N1031" s="565">
        <f t="shared" si="921"/>
        <v>1.0416666666666685E-2</v>
      </c>
      <c r="O1031" s="54">
        <v>0.23958333333333334</v>
      </c>
      <c r="P1031" s="565">
        <f t="shared" si="922"/>
        <v>2.777777777777779E-2</v>
      </c>
      <c r="Q1031" s="54">
        <v>0.24305555555555555</v>
      </c>
      <c r="R1031" s="54">
        <v>0.2638888888888889</v>
      </c>
      <c r="S1031" s="9">
        <f t="shared" si="991"/>
        <v>2.0833333333333343E-2</v>
      </c>
      <c r="T1031" s="54">
        <v>0.24305555555555555</v>
      </c>
      <c r="U1031" s="54">
        <v>0.2638888888888889</v>
      </c>
      <c r="V1031" s="9">
        <f t="shared" si="992"/>
        <v>2.0833333333333343E-2</v>
      </c>
      <c r="W1031" s="54">
        <v>0.34722222222222227</v>
      </c>
      <c r="X1031" s="9">
        <f t="shared" si="987"/>
        <v>8.333333333333337E-2</v>
      </c>
      <c r="Y1031" s="54">
        <v>0.34930555555555554</v>
      </c>
      <c r="Z1031" s="155">
        <f t="shared" si="943"/>
        <v>2.0833333333332704E-3</v>
      </c>
      <c r="AA1031" s="54">
        <v>0.52430555555555558</v>
      </c>
      <c r="AB1031" s="565">
        <f t="shared" si="989"/>
        <v>0.17500000000000004</v>
      </c>
      <c r="AC1031" s="54">
        <v>0.52430555555555558</v>
      </c>
      <c r="AD1031" s="54">
        <v>0.52430555555555558</v>
      </c>
      <c r="AE1031" s="9">
        <f t="shared" si="993"/>
        <v>0</v>
      </c>
      <c r="AF1031" s="54">
        <v>0.53125</v>
      </c>
      <c r="AG1031" s="54">
        <v>0.53472222222222221</v>
      </c>
      <c r="AH1031" s="9">
        <f t="shared" si="923"/>
        <v>3.4722222222222099E-3</v>
      </c>
      <c r="AI1031" s="154">
        <f t="shared" si="928"/>
        <v>0</v>
      </c>
      <c r="AJ1031" s="154">
        <f t="shared" si="929"/>
        <v>5</v>
      </c>
      <c r="AK1031" s="54">
        <v>0.53472222222222221</v>
      </c>
      <c r="AL1031" s="54">
        <v>0.54166666666666663</v>
      </c>
      <c r="AM1031" s="9">
        <f t="shared" si="968"/>
        <v>6.9444444444444198E-3</v>
      </c>
      <c r="AN1031" s="568">
        <f t="shared" si="924"/>
        <v>0.34375</v>
      </c>
      <c r="AO1031" s="10">
        <f t="shared" si="994"/>
        <v>8</v>
      </c>
      <c r="AP1031" s="10">
        <f t="shared" si="995"/>
        <v>15</v>
      </c>
      <c r="AQ1031" s="565">
        <f t="shared" si="942"/>
        <v>3.194444444444447E-2</v>
      </c>
      <c r="AR1031" s="10">
        <f t="shared" si="996"/>
        <v>0</v>
      </c>
      <c r="AS1031" s="10">
        <f t="shared" si="997"/>
        <v>46</v>
      </c>
      <c r="AT1031" s="551">
        <v>0</v>
      </c>
      <c r="AU1031" s="551">
        <v>2.0833333333333333E-3</v>
      </c>
      <c r="AV1031" s="551">
        <v>0</v>
      </c>
      <c r="AW1031" s="546">
        <f t="shared" ref="AW1031:AW1038" si="1000">HOUR(AV1031)</f>
        <v>0</v>
      </c>
      <c r="AX1031" s="546">
        <f t="shared" si="948"/>
        <v>0</v>
      </c>
      <c r="AY1031" s="551">
        <v>9.7222222222222224E-2</v>
      </c>
      <c r="AZ1031" s="546">
        <f t="shared" si="998"/>
        <v>2</v>
      </c>
      <c r="BA1031" s="546">
        <f t="shared" si="999"/>
        <v>20</v>
      </c>
      <c r="BB1031" s="551">
        <v>0</v>
      </c>
      <c r="BC1031" s="546">
        <f t="shared" si="936"/>
        <v>0</v>
      </c>
      <c r="BD1031" s="546">
        <f t="shared" si="937"/>
        <v>0</v>
      </c>
      <c r="BE1031" s="551">
        <v>0</v>
      </c>
      <c r="BF1031" s="546">
        <f t="shared" si="938"/>
        <v>0</v>
      </c>
      <c r="BG1031" s="546">
        <f t="shared" si="939"/>
        <v>0</v>
      </c>
      <c r="BH1031" s="551">
        <v>4.3750000000000004E-2</v>
      </c>
      <c r="BI1031" s="637">
        <f t="shared" si="940"/>
        <v>1</v>
      </c>
      <c r="BJ1031" s="637">
        <f t="shared" si="941"/>
        <v>3</v>
      </c>
      <c r="BK1031" s="642">
        <f t="shared" si="990"/>
        <v>62.231694915254238</v>
      </c>
    </row>
    <row r="1032" spans="1:63" ht="30" x14ac:dyDescent="0.25">
      <c r="A1032" s="578">
        <v>40975</v>
      </c>
      <c r="B1032" s="589">
        <f t="shared" si="988"/>
        <v>3</v>
      </c>
      <c r="C1032" s="579">
        <v>14</v>
      </c>
      <c r="D1032" s="580" t="s">
        <v>33</v>
      </c>
      <c r="E1032" s="580" t="s">
        <v>782</v>
      </c>
      <c r="F1032" s="525">
        <v>3707.82</v>
      </c>
      <c r="G1032" s="579">
        <v>59</v>
      </c>
      <c r="H1032" s="579">
        <v>0</v>
      </c>
      <c r="I1032" s="551">
        <v>0.28125</v>
      </c>
      <c r="J1032" s="551">
        <v>0.28125</v>
      </c>
      <c r="K1032" s="54">
        <v>0.28472222222222221</v>
      </c>
      <c r="L1032" s="565">
        <f t="shared" si="920"/>
        <v>3.4722222222222099E-3</v>
      </c>
      <c r="M1032" s="54">
        <v>0.30555555555555552</v>
      </c>
      <c r="N1032" s="565">
        <f t="shared" si="921"/>
        <v>2.0833333333333315E-2</v>
      </c>
      <c r="O1032" s="54">
        <v>0.32291666666666669</v>
      </c>
      <c r="P1032" s="565">
        <f t="shared" si="922"/>
        <v>1.736111111111116E-2</v>
      </c>
      <c r="Q1032" s="54">
        <v>0.3263888888888889</v>
      </c>
      <c r="R1032" s="54">
        <v>0.34375</v>
      </c>
      <c r="S1032" s="9">
        <f t="shared" si="991"/>
        <v>1.7361111111111105E-2</v>
      </c>
      <c r="T1032" s="54">
        <v>0.3263888888888889</v>
      </c>
      <c r="U1032" s="54">
        <v>0.34375</v>
      </c>
      <c r="V1032" s="9">
        <f t="shared" si="992"/>
        <v>1.7361111111111105E-2</v>
      </c>
      <c r="W1032" s="54">
        <v>0.41736111111111113</v>
      </c>
      <c r="X1032" s="9">
        <f t="shared" si="987"/>
        <v>7.3611111111111127E-2</v>
      </c>
      <c r="Y1032" s="54">
        <v>0.41736111111111113</v>
      </c>
      <c r="Z1032" s="155">
        <f t="shared" si="943"/>
        <v>0</v>
      </c>
      <c r="AA1032" s="54">
        <v>0.5083333333333333</v>
      </c>
      <c r="AB1032" s="565">
        <f t="shared" si="989"/>
        <v>9.0972222222222177E-2</v>
      </c>
      <c r="AC1032" s="54">
        <v>0.5083333333333333</v>
      </c>
      <c r="AD1032" s="54">
        <v>0.5083333333333333</v>
      </c>
      <c r="AE1032" s="9">
        <f t="shared" si="993"/>
        <v>0</v>
      </c>
      <c r="AF1032" s="54">
        <v>0.51388888888888895</v>
      </c>
      <c r="AG1032" s="54">
        <v>0.51736111111111105</v>
      </c>
      <c r="AH1032" s="9">
        <f t="shared" si="923"/>
        <v>3.4722222222220989E-3</v>
      </c>
      <c r="AI1032" s="154">
        <f t="shared" si="928"/>
        <v>0</v>
      </c>
      <c r="AJ1032" s="154">
        <f t="shared" si="929"/>
        <v>5</v>
      </c>
      <c r="AK1032" s="54">
        <v>0.51736111111111105</v>
      </c>
      <c r="AL1032" s="54">
        <v>0.52083333333333337</v>
      </c>
      <c r="AM1032" s="9">
        <f t="shared" si="968"/>
        <v>3.4722222222223209E-3</v>
      </c>
      <c r="AN1032" s="568">
        <f t="shared" si="924"/>
        <v>0.23958333333333337</v>
      </c>
      <c r="AO1032" s="10">
        <f t="shared" si="994"/>
        <v>5</v>
      </c>
      <c r="AP1032" s="10">
        <f t="shared" si="995"/>
        <v>45</v>
      </c>
      <c r="AQ1032" s="565">
        <f t="shared" si="942"/>
        <v>6.1805555555555516E-2</v>
      </c>
      <c r="AR1032" s="10">
        <f t="shared" si="996"/>
        <v>1</v>
      </c>
      <c r="AS1032" s="10">
        <f t="shared" si="997"/>
        <v>29</v>
      </c>
      <c r="AT1032" s="551">
        <v>0</v>
      </c>
      <c r="AU1032" s="551">
        <v>0</v>
      </c>
      <c r="AV1032" s="551">
        <v>0</v>
      </c>
      <c r="AW1032" s="546">
        <f t="shared" si="1000"/>
        <v>0</v>
      </c>
      <c r="AX1032" s="546">
        <f t="shared" si="948"/>
        <v>0</v>
      </c>
      <c r="AY1032" s="551">
        <v>0</v>
      </c>
      <c r="AZ1032" s="546">
        <f t="shared" si="998"/>
        <v>0</v>
      </c>
      <c r="BA1032" s="546">
        <f t="shared" si="999"/>
        <v>0</v>
      </c>
      <c r="BB1032" s="551">
        <v>0</v>
      </c>
      <c r="BC1032" s="546">
        <f t="shared" si="936"/>
        <v>0</v>
      </c>
      <c r="BD1032" s="546">
        <f t="shared" si="937"/>
        <v>0</v>
      </c>
      <c r="BE1032" s="551">
        <v>2.9166666666666664E-2</v>
      </c>
      <c r="BF1032" s="546">
        <f t="shared" si="938"/>
        <v>0</v>
      </c>
      <c r="BG1032" s="546">
        <f t="shared" si="939"/>
        <v>42</v>
      </c>
      <c r="BH1032" s="551">
        <v>0</v>
      </c>
      <c r="BI1032" s="637">
        <f t="shared" si="940"/>
        <v>0</v>
      </c>
      <c r="BJ1032" s="637">
        <f t="shared" si="941"/>
        <v>0</v>
      </c>
      <c r="BK1032" s="642">
        <f t="shared" si="990"/>
        <v>62.844406779661021</v>
      </c>
    </row>
    <row r="1033" spans="1:63" x14ac:dyDescent="0.25">
      <c r="A1033" s="578">
        <v>40975</v>
      </c>
      <c r="B1033" s="589">
        <f t="shared" si="988"/>
        <v>3</v>
      </c>
      <c r="C1033" s="579">
        <v>2</v>
      </c>
      <c r="D1033" s="580" t="s">
        <v>524</v>
      </c>
      <c r="E1033" s="580" t="s">
        <v>276</v>
      </c>
      <c r="F1033" s="525">
        <v>3854.18</v>
      </c>
      <c r="G1033" s="579">
        <v>59</v>
      </c>
      <c r="H1033" s="579">
        <v>0</v>
      </c>
      <c r="I1033" s="551">
        <v>0.5</v>
      </c>
      <c r="J1033" s="551">
        <v>0.5</v>
      </c>
      <c r="K1033" s="54">
        <v>0.51388888888888895</v>
      </c>
      <c r="L1033" s="565">
        <f t="shared" si="920"/>
        <v>1.3888888888888951E-2</v>
      </c>
      <c r="M1033" s="54">
        <v>0.52083333333333337</v>
      </c>
      <c r="N1033" s="565">
        <f t="shared" si="921"/>
        <v>6.9444444444444198E-3</v>
      </c>
      <c r="O1033" s="54">
        <v>0.54513888888888895</v>
      </c>
      <c r="P1033" s="565">
        <f t="shared" si="922"/>
        <v>2.430555555555558E-2</v>
      </c>
      <c r="Q1033" s="54">
        <v>0.54861111111111105</v>
      </c>
      <c r="R1033" s="54">
        <v>0.55902777777777779</v>
      </c>
      <c r="S1033" s="9">
        <f t="shared" si="991"/>
        <v>1.0416666666666741E-2</v>
      </c>
      <c r="T1033" s="54">
        <v>0.54861111111111105</v>
      </c>
      <c r="U1033" s="54">
        <v>0.55902777777777779</v>
      </c>
      <c r="V1033" s="9">
        <f t="shared" si="992"/>
        <v>1.0416666666666741E-2</v>
      </c>
      <c r="W1033" s="54">
        <v>0.5625</v>
      </c>
      <c r="X1033" s="9">
        <f t="shared" si="987"/>
        <v>3.4722222222222099E-3</v>
      </c>
      <c r="Y1033" s="54">
        <v>0.56527777777777777</v>
      </c>
      <c r="Z1033" s="155">
        <f t="shared" si="943"/>
        <v>2.7777777777777679E-3</v>
      </c>
      <c r="AA1033" s="54">
        <v>0.6430555555555556</v>
      </c>
      <c r="AB1033" s="565">
        <f t="shared" si="989"/>
        <v>7.7777777777777835E-2</v>
      </c>
      <c r="AC1033" s="54">
        <v>0.6430555555555556</v>
      </c>
      <c r="AD1033" s="54">
        <v>0.6430555555555556</v>
      </c>
      <c r="AE1033" s="9">
        <f t="shared" si="993"/>
        <v>0</v>
      </c>
      <c r="AF1033" s="54">
        <v>0.64930555555555558</v>
      </c>
      <c r="AG1033" s="54">
        <v>0.65277777777777779</v>
      </c>
      <c r="AH1033" s="9">
        <f t="shared" si="923"/>
        <v>3.4722222222222099E-3</v>
      </c>
      <c r="AI1033" s="154">
        <f t="shared" si="928"/>
        <v>0</v>
      </c>
      <c r="AJ1033" s="154">
        <f t="shared" si="929"/>
        <v>5</v>
      </c>
      <c r="AK1033" s="54">
        <v>0.65277777777777779</v>
      </c>
      <c r="AL1033" s="54">
        <v>0.65625</v>
      </c>
      <c r="AM1033" s="9">
        <f t="shared" si="968"/>
        <v>3.4722222222222099E-3</v>
      </c>
      <c r="AN1033" s="568">
        <f t="shared" si="924"/>
        <v>0.15625</v>
      </c>
      <c r="AO1033" s="10">
        <f t="shared" si="994"/>
        <v>3</v>
      </c>
      <c r="AP1033" s="10">
        <f t="shared" si="995"/>
        <v>45</v>
      </c>
      <c r="AQ1033" s="565">
        <f t="shared" si="942"/>
        <v>5.0000000000000058E-2</v>
      </c>
      <c r="AR1033" s="10">
        <f t="shared" si="996"/>
        <v>1</v>
      </c>
      <c r="AS1033" s="10">
        <f t="shared" si="997"/>
        <v>12</v>
      </c>
      <c r="AT1033" s="551">
        <v>0</v>
      </c>
      <c r="AU1033" s="551">
        <v>8.3333333333333332E-3</v>
      </c>
      <c r="AV1033" s="551">
        <v>0</v>
      </c>
      <c r="AW1033" s="546">
        <f t="shared" si="1000"/>
        <v>0</v>
      </c>
      <c r="AX1033" s="546">
        <f t="shared" si="948"/>
        <v>0</v>
      </c>
      <c r="AY1033" s="551">
        <v>0</v>
      </c>
      <c r="AZ1033" s="546">
        <f t="shared" si="998"/>
        <v>0</v>
      </c>
      <c r="BA1033" s="546">
        <f t="shared" si="999"/>
        <v>0</v>
      </c>
      <c r="BB1033" s="551">
        <v>0</v>
      </c>
      <c r="BC1033" s="546">
        <f t="shared" si="936"/>
        <v>0</v>
      </c>
      <c r="BD1033" s="546">
        <f t="shared" si="937"/>
        <v>0</v>
      </c>
      <c r="BE1033" s="551">
        <v>1.9444444444444445E-2</v>
      </c>
      <c r="BF1033" s="546">
        <f t="shared" si="938"/>
        <v>0</v>
      </c>
      <c r="BG1033" s="546">
        <f t="shared" si="939"/>
        <v>28</v>
      </c>
      <c r="BH1033" s="551">
        <v>0</v>
      </c>
      <c r="BI1033" s="637">
        <f t="shared" si="940"/>
        <v>0</v>
      </c>
      <c r="BJ1033" s="637">
        <f t="shared" si="941"/>
        <v>0</v>
      </c>
      <c r="BK1033" s="642">
        <f t="shared" si="990"/>
        <v>65.325084745762709</v>
      </c>
    </row>
    <row r="1034" spans="1:63" x14ac:dyDescent="0.25">
      <c r="A1034" s="578">
        <v>40975</v>
      </c>
      <c r="B1034" s="589">
        <f t="shared" si="988"/>
        <v>3</v>
      </c>
      <c r="C1034" s="579">
        <v>2</v>
      </c>
      <c r="D1034" s="580" t="s">
        <v>277</v>
      </c>
      <c r="E1034" s="580" t="s">
        <v>276</v>
      </c>
      <c r="F1034" s="525">
        <v>3675.68</v>
      </c>
      <c r="G1034" s="579">
        <v>57</v>
      </c>
      <c r="H1034" s="579">
        <v>2</v>
      </c>
      <c r="I1034" s="551">
        <v>0.50694444444444442</v>
      </c>
      <c r="J1034" s="551">
        <v>0.50694444444444442</v>
      </c>
      <c r="K1034" s="54">
        <v>0.54513888888888895</v>
      </c>
      <c r="L1034" s="565">
        <f t="shared" ref="L1034:L1097" si="1001">K1034-J1034</f>
        <v>3.8194444444444531E-2</v>
      </c>
      <c r="M1034" s="54">
        <v>0.54861111111111105</v>
      </c>
      <c r="N1034" s="565">
        <f t="shared" ref="N1034:N1097" si="1002">M1034-K1034</f>
        <v>3.4722222222220989E-3</v>
      </c>
      <c r="O1034" s="54">
        <v>0.58680555555555558</v>
      </c>
      <c r="P1034" s="565">
        <f t="shared" ref="P1034:P1097" si="1003">O1034-M1034</f>
        <v>3.8194444444444531E-2</v>
      </c>
      <c r="Q1034" s="54">
        <v>0.59375</v>
      </c>
      <c r="R1034" s="54">
        <v>0.68055555555555547</v>
      </c>
      <c r="S1034" s="9">
        <f t="shared" si="991"/>
        <v>8.6805555555555469E-2</v>
      </c>
      <c r="T1034" s="54">
        <v>0.59375</v>
      </c>
      <c r="U1034" s="54">
        <v>0.68055555555555547</v>
      </c>
      <c r="V1034" s="9">
        <f t="shared" si="992"/>
        <v>8.6805555555555469E-2</v>
      </c>
      <c r="W1034" s="54">
        <v>0.68263888888888891</v>
      </c>
      <c r="X1034" s="9">
        <f t="shared" si="987"/>
        <v>2.083333333333437E-3</v>
      </c>
      <c r="Y1034" s="54">
        <v>0.68402777777777779</v>
      </c>
      <c r="Z1034" s="155">
        <f t="shared" si="943"/>
        <v>1.388888888888884E-3</v>
      </c>
      <c r="AA1034" s="54">
        <v>0.875</v>
      </c>
      <c r="AB1034" s="565">
        <f t="shared" si="989"/>
        <v>0.19097222222222221</v>
      </c>
      <c r="AC1034" s="54">
        <v>0.875</v>
      </c>
      <c r="AD1034" s="54">
        <v>0.875</v>
      </c>
      <c r="AE1034" s="9">
        <f t="shared" si="993"/>
        <v>0</v>
      </c>
      <c r="AF1034" s="54">
        <v>0.88194444444444453</v>
      </c>
      <c r="AG1034" s="54">
        <v>0.88541666666666663</v>
      </c>
      <c r="AH1034" s="9">
        <f t="shared" ref="AH1034:AH1097" si="1004">AG1034-AF1034</f>
        <v>3.4722222222220989E-3</v>
      </c>
      <c r="AI1034" s="154">
        <f t="shared" si="928"/>
        <v>0</v>
      </c>
      <c r="AJ1034" s="154">
        <f t="shared" si="929"/>
        <v>5</v>
      </c>
      <c r="AK1034" s="54">
        <v>0.88541666666666663</v>
      </c>
      <c r="AL1034" s="54">
        <v>0.88888888888888884</v>
      </c>
      <c r="AM1034" s="9">
        <f t="shared" si="968"/>
        <v>3.4722222222222099E-3</v>
      </c>
      <c r="AN1034" s="568">
        <f t="shared" ref="AN1034:AN1097" si="1005">AL1034-I1034</f>
        <v>0.38194444444444442</v>
      </c>
      <c r="AO1034" s="10">
        <f t="shared" si="994"/>
        <v>9</v>
      </c>
      <c r="AP1034" s="10">
        <f t="shared" si="995"/>
        <v>10</v>
      </c>
      <c r="AQ1034" s="565">
        <f t="shared" si="942"/>
        <v>6.5277777777777768E-2</v>
      </c>
      <c r="AR1034" s="10">
        <f t="shared" si="996"/>
        <v>1</v>
      </c>
      <c r="AS1034" s="10">
        <f t="shared" si="997"/>
        <v>34</v>
      </c>
      <c r="AT1034" s="551">
        <v>0</v>
      </c>
      <c r="AU1034" s="551">
        <v>0</v>
      </c>
      <c r="AV1034" s="551">
        <v>0</v>
      </c>
      <c r="AW1034" s="546">
        <f t="shared" si="1000"/>
        <v>0</v>
      </c>
      <c r="AX1034" s="546">
        <f t="shared" si="948"/>
        <v>0</v>
      </c>
      <c r="AY1034" s="551">
        <v>3.4722222222222224E-2</v>
      </c>
      <c r="AZ1034" s="546">
        <f t="shared" si="998"/>
        <v>0</v>
      </c>
      <c r="BA1034" s="546">
        <f t="shared" si="999"/>
        <v>50</v>
      </c>
      <c r="BB1034" s="551">
        <v>0</v>
      </c>
      <c r="BC1034" s="546">
        <f t="shared" si="936"/>
        <v>0</v>
      </c>
      <c r="BD1034" s="546">
        <f t="shared" si="937"/>
        <v>0</v>
      </c>
      <c r="BE1034" s="551">
        <v>7.6388888888888895E-2</v>
      </c>
      <c r="BF1034" s="546">
        <f t="shared" si="938"/>
        <v>1</v>
      </c>
      <c r="BG1034" s="546">
        <f t="shared" si="939"/>
        <v>50</v>
      </c>
      <c r="BH1034" s="551">
        <v>1.4583333333333332E-2</v>
      </c>
      <c r="BI1034" s="637">
        <f t="shared" si="940"/>
        <v>0</v>
      </c>
      <c r="BJ1034" s="637">
        <f t="shared" si="941"/>
        <v>21</v>
      </c>
      <c r="BK1034" s="642">
        <f t="shared" si="990"/>
        <v>64.485614035087721</v>
      </c>
    </row>
    <row r="1035" spans="1:63" x14ac:dyDescent="0.25">
      <c r="A1035" s="578">
        <v>40975</v>
      </c>
      <c r="B1035" s="589">
        <f t="shared" si="988"/>
        <v>3</v>
      </c>
      <c r="C1035" s="579">
        <v>1</v>
      </c>
      <c r="D1035" s="580" t="s">
        <v>298</v>
      </c>
      <c r="E1035" s="580" t="s">
        <v>639</v>
      </c>
      <c r="F1035" s="525">
        <v>3673.5</v>
      </c>
      <c r="G1035" s="579">
        <v>57</v>
      </c>
      <c r="H1035" s="579">
        <v>2</v>
      </c>
      <c r="I1035" s="551">
        <v>0.60416666666666663</v>
      </c>
      <c r="J1035" s="551">
        <v>0.60416666666666663</v>
      </c>
      <c r="K1035" s="54">
        <v>0.60763888888888895</v>
      </c>
      <c r="L1035" s="565">
        <f t="shared" si="1001"/>
        <v>3.4722222222223209E-3</v>
      </c>
      <c r="M1035" s="54">
        <v>0.625</v>
      </c>
      <c r="N1035" s="565">
        <f t="shared" si="1002"/>
        <v>1.7361111111111049E-2</v>
      </c>
      <c r="O1035" s="54">
        <v>0.66666666666666663</v>
      </c>
      <c r="P1035" s="565">
        <f t="shared" si="1003"/>
        <v>4.166666666666663E-2</v>
      </c>
      <c r="Q1035" s="54">
        <v>0.6875</v>
      </c>
      <c r="R1035" s="54">
        <v>0.71527777777777779</v>
      </c>
      <c r="S1035" s="9">
        <f t="shared" si="991"/>
        <v>2.777777777777779E-2</v>
      </c>
      <c r="T1035" s="54">
        <v>0.6875</v>
      </c>
      <c r="U1035" s="54">
        <v>0.71527777777777779</v>
      </c>
      <c r="V1035" s="9">
        <f t="shared" si="992"/>
        <v>2.777777777777779E-2</v>
      </c>
      <c r="W1035" s="54">
        <v>0.78125</v>
      </c>
      <c r="X1035" s="9">
        <f t="shared" si="987"/>
        <v>6.597222222222221E-2</v>
      </c>
      <c r="Y1035" s="54">
        <v>0.78402777777777777</v>
      </c>
      <c r="Z1035" s="155">
        <f t="shared" si="943"/>
        <v>2.7777777777777679E-3</v>
      </c>
      <c r="AA1035" s="54">
        <v>0.88541666666666663</v>
      </c>
      <c r="AB1035" s="565">
        <f t="shared" si="989"/>
        <v>0.10138888888888886</v>
      </c>
      <c r="AC1035" s="54">
        <v>0.88541666666666663</v>
      </c>
      <c r="AD1035" s="54">
        <v>0.88541666666666663</v>
      </c>
      <c r="AE1035" s="9">
        <f t="shared" si="993"/>
        <v>0</v>
      </c>
      <c r="AF1035" s="54">
        <v>0.89236111111111116</v>
      </c>
      <c r="AG1035" s="54">
        <v>0.89583333333333337</v>
      </c>
      <c r="AH1035" s="9">
        <f t="shared" si="1004"/>
        <v>3.4722222222222099E-3</v>
      </c>
      <c r="AI1035" s="154">
        <f t="shared" si="928"/>
        <v>0</v>
      </c>
      <c r="AJ1035" s="154">
        <f t="shared" si="929"/>
        <v>5</v>
      </c>
      <c r="AK1035" s="54">
        <v>0.89583333333333337</v>
      </c>
      <c r="AL1035" s="54">
        <v>0.89930555555555547</v>
      </c>
      <c r="AM1035" s="9">
        <f t="shared" si="968"/>
        <v>3.4722222222220989E-3</v>
      </c>
      <c r="AN1035" s="568">
        <f t="shared" si="1005"/>
        <v>0.29513888888888884</v>
      </c>
      <c r="AO1035" s="10">
        <f t="shared" si="994"/>
        <v>7</v>
      </c>
      <c r="AP1035" s="10">
        <f t="shared" si="995"/>
        <v>5</v>
      </c>
      <c r="AQ1035" s="565">
        <f t="shared" si="942"/>
        <v>6.3888888888888856E-2</v>
      </c>
      <c r="AR1035" s="10">
        <f t="shared" si="996"/>
        <v>1</v>
      </c>
      <c r="AS1035" s="10">
        <f t="shared" si="997"/>
        <v>32</v>
      </c>
      <c r="AT1035" s="551">
        <v>0</v>
      </c>
      <c r="AU1035" s="551">
        <v>0</v>
      </c>
      <c r="AV1035" s="551">
        <v>0</v>
      </c>
      <c r="AW1035" s="546">
        <f t="shared" si="1000"/>
        <v>0</v>
      </c>
      <c r="AX1035" s="546">
        <f t="shared" si="948"/>
        <v>0</v>
      </c>
      <c r="AY1035" s="551">
        <v>0</v>
      </c>
      <c r="AZ1035" s="546">
        <f t="shared" si="998"/>
        <v>0</v>
      </c>
      <c r="BA1035" s="546">
        <f t="shared" si="999"/>
        <v>0</v>
      </c>
      <c r="BB1035" s="551">
        <v>0</v>
      </c>
      <c r="BC1035" s="546">
        <f t="shared" si="936"/>
        <v>0</v>
      </c>
      <c r="BD1035" s="546">
        <f t="shared" si="937"/>
        <v>0</v>
      </c>
      <c r="BE1035" s="551">
        <v>3.7499999999999999E-2</v>
      </c>
      <c r="BF1035" s="546">
        <f t="shared" si="938"/>
        <v>0</v>
      </c>
      <c r="BG1035" s="546">
        <f t="shared" si="939"/>
        <v>54</v>
      </c>
      <c r="BH1035" s="551">
        <v>0</v>
      </c>
      <c r="BI1035" s="637">
        <f t="shared" si="940"/>
        <v>0</v>
      </c>
      <c r="BJ1035" s="637">
        <f t="shared" si="941"/>
        <v>0</v>
      </c>
      <c r="BK1035" s="642">
        <f t="shared" si="990"/>
        <v>64.44736842105263</v>
      </c>
    </row>
    <row r="1036" spans="1:63" x14ac:dyDescent="0.25">
      <c r="A1036" s="578">
        <v>40975</v>
      </c>
      <c r="B1036" s="589">
        <f t="shared" si="988"/>
        <v>3</v>
      </c>
      <c r="C1036" s="579">
        <v>1</v>
      </c>
      <c r="D1036" s="580" t="s">
        <v>271</v>
      </c>
      <c r="E1036" s="580" t="s">
        <v>265</v>
      </c>
      <c r="F1036" s="525">
        <v>3501.37</v>
      </c>
      <c r="G1036" s="579">
        <v>57</v>
      </c>
      <c r="H1036" s="579">
        <v>2</v>
      </c>
      <c r="I1036" s="551">
        <v>0.75</v>
      </c>
      <c r="J1036" s="551">
        <v>0.75</v>
      </c>
      <c r="K1036" s="54">
        <v>0.75347222222222221</v>
      </c>
      <c r="L1036" s="565">
        <f t="shared" si="1001"/>
        <v>3.4722222222222099E-3</v>
      </c>
      <c r="M1036" s="54">
        <v>0.75694444444444453</v>
      </c>
      <c r="N1036" s="565">
        <f t="shared" si="1002"/>
        <v>3.4722222222223209E-3</v>
      </c>
      <c r="O1036" s="54">
        <v>0.85763888888888884</v>
      </c>
      <c r="P1036" s="565">
        <f t="shared" si="1003"/>
        <v>0.10069444444444431</v>
      </c>
      <c r="Q1036" s="54">
        <v>0.85763888888888884</v>
      </c>
      <c r="R1036" s="54">
        <v>0.97916666666666663</v>
      </c>
      <c r="S1036" s="9">
        <f t="shared" si="991"/>
        <v>0.12152777777777779</v>
      </c>
      <c r="T1036" s="54">
        <v>0.85763888888888884</v>
      </c>
      <c r="U1036" s="54">
        <v>0.97916666666666663</v>
      </c>
      <c r="V1036" s="9">
        <f t="shared" si="992"/>
        <v>0.12152777777777779</v>
      </c>
      <c r="W1036" s="54">
        <v>0.95833333333333337</v>
      </c>
      <c r="X1036" s="9">
        <f t="shared" si="987"/>
        <v>-2.0833333333333259E-2</v>
      </c>
      <c r="Y1036" s="54">
        <v>0.95833333333333337</v>
      </c>
      <c r="Z1036" s="155">
        <f t="shared" si="943"/>
        <v>0</v>
      </c>
      <c r="AA1036" s="54">
        <v>1.1076388888888888</v>
      </c>
      <c r="AB1036" s="565">
        <f t="shared" si="989"/>
        <v>0.14930555555555547</v>
      </c>
      <c r="AC1036" s="54">
        <v>1.1076388888888888</v>
      </c>
      <c r="AD1036" s="54">
        <v>1.1076388888888888</v>
      </c>
      <c r="AE1036" s="9">
        <f t="shared" si="993"/>
        <v>0</v>
      </c>
      <c r="AF1036" s="54">
        <v>1.1111111111111112</v>
      </c>
      <c r="AG1036" s="54">
        <v>1.1145833333333333</v>
      </c>
      <c r="AH1036" s="9">
        <f t="shared" si="1004"/>
        <v>3.4722222222220989E-3</v>
      </c>
      <c r="AI1036" s="154">
        <f t="shared" si="928"/>
        <v>0</v>
      </c>
      <c r="AJ1036" s="154">
        <f t="shared" si="929"/>
        <v>5</v>
      </c>
      <c r="AK1036" s="54">
        <v>1.1145833333333333</v>
      </c>
      <c r="AL1036" s="54">
        <v>1.1180555555555556</v>
      </c>
      <c r="AM1036" s="9">
        <f t="shared" si="968"/>
        <v>3.4722222222223209E-3</v>
      </c>
      <c r="AN1036" s="568">
        <f t="shared" si="1005"/>
        <v>0.36805555555555558</v>
      </c>
      <c r="AO1036" s="10">
        <f t="shared" si="994"/>
        <v>8</v>
      </c>
      <c r="AP1036" s="10">
        <f t="shared" si="995"/>
        <v>50</v>
      </c>
      <c r="AQ1036" s="565">
        <f t="shared" si="942"/>
        <v>4.7916666666666566E-2</v>
      </c>
      <c r="AR1036" s="10">
        <f t="shared" si="996"/>
        <v>1</v>
      </c>
      <c r="AS1036" s="10">
        <f t="shared" si="997"/>
        <v>9</v>
      </c>
      <c r="AT1036" s="551">
        <v>0</v>
      </c>
      <c r="AU1036" s="551">
        <v>0</v>
      </c>
      <c r="AV1036" s="551">
        <v>0</v>
      </c>
      <c r="AW1036" s="546">
        <f t="shared" si="1000"/>
        <v>0</v>
      </c>
      <c r="AX1036" s="546">
        <f t="shared" si="948"/>
        <v>0</v>
      </c>
      <c r="AY1036" s="551">
        <v>0</v>
      </c>
      <c r="AZ1036" s="546">
        <f t="shared" si="998"/>
        <v>0</v>
      </c>
      <c r="BA1036" s="546">
        <f t="shared" si="999"/>
        <v>0</v>
      </c>
      <c r="BB1036" s="551">
        <v>0</v>
      </c>
      <c r="BC1036" s="546">
        <f t="shared" si="936"/>
        <v>0</v>
      </c>
      <c r="BD1036" s="546">
        <f t="shared" si="937"/>
        <v>0</v>
      </c>
      <c r="BE1036" s="551">
        <v>0.1013888888888889</v>
      </c>
      <c r="BF1036" s="546">
        <f t="shared" si="938"/>
        <v>2</v>
      </c>
      <c r="BG1036" s="546">
        <f t="shared" si="939"/>
        <v>26</v>
      </c>
      <c r="BH1036" s="551">
        <v>0</v>
      </c>
      <c r="BI1036" s="637">
        <f t="shared" si="940"/>
        <v>0</v>
      </c>
      <c r="BJ1036" s="637">
        <f t="shared" si="941"/>
        <v>0</v>
      </c>
      <c r="BK1036" s="642">
        <f t="shared" si="990"/>
        <v>61.42754385964912</v>
      </c>
    </row>
    <row r="1037" spans="1:63" x14ac:dyDescent="0.25">
      <c r="A1037" s="578">
        <v>40975</v>
      </c>
      <c r="B1037" s="589">
        <f t="shared" si="988"/>
        <v>3</v>
      </c>
      <c r="C1037" s="579">
        <v>15</v>
      </c>
      <c r="D1037" s="580" t="s">
        <v>33</v>
      </c>
      <c r="E1037" s="580" t="s">
        <v>273</v>
      </c>
      <c r="F1037" s="525">
        <v>3571.62</v>
      </c>
      <c r="G1037" s="579">
        <v>55</v>
      </c>
      <c r="H1037" s="579">
        <v>4</v>
      </c>
      <c r="I1037" s="551">
        <v>0.84375</v>
      </c>
      <c r="J1037" s="551">
        <v>0.84375</v>
      </c>
      <c r="K1037" s="54">
        <v>0.88194444444444453</v>
      </c>
      <c r="L1037" s="565">
        <f t="shared" si="1001"/>
        <v>3.8194444444444531E-2</v>
      </c>
      <c r="M1037" s="54">
        <v>0.89930555555555547</v>
      </c>
      <c r="N1037" s="565">
        <f t="shared" si="1002"/>
        <v>1.7361111111110938E-2</v>
      </c>
      <c r="O1037" s="54">
        <v>0.94444444444444453</v>
      </c>
      <c r="P1037" s="565">
        <f t="shared" si="1003"/>
        <v>4.5138888888889062E-2</v>
      </c>
      <c r="Q1037" s="54">
        <v>0.94791666666666663</v>
      </c>
      <c r="R1037" s="54">
        <v>0.98958333333333337</v>
      </c>
      <c r="S1037" s="9">
        <f t="shared" si="991"/>
        <v>4.1666666666666741E-2</v>
      </c>
      <c r="T1037" s="54">
        <v>0.94791666666666663</v>
      </c>
      <c r="U1037" s="54">
        <v>0.98958333333333337</v>
      </c>
      <c r="V1037" s="9">
        <f t="shared" si="992"/>
        <v>4.1666666666666741E-2</v>
      </c>
      <c r="W1037" s="54">
        <v>0.99305555555555547</v>
      </c>
      <c r="X1037" s="9">
        <f t="shared" si="987"/>
        <v>3.4722222222220989E-3</v>
      </c>
      <c r="Y1037" s="54">
        <v>0.99930555555555556</v>
      </c>
      <c r="Z1037" s="155">
        <f t="shared" si="943"/>
        <v>6.2500000000000888E-3</v>
      </c>
      <c r="AA1037" s="54">
        <v>1.0527777777777778</v>
      </c>
      <c r="AB1037" s="565">
        <f t="shared" si="989"/>
        <v>5.3472222222222254E-2</v>
      </c>
      <c r="AC1037" s="54">
        <v>1.0527777777777778</v>
      </c>
      <c r="AD1037" s="54">
        <v>1.0527777777777778</v>
      </c>
      <c r="AE1037" s="9">
        <f t="shared" si="993"/>
        <v>0</v>
      </c>
      <c r="AF1037" s="54">
        <v>1.0625</v>
      </c>
      <c r="AG1037" s="54">
        <v>1.0694444444444444</v>
      </c>
      <c r="AH1037" s="9">
        <f t="shared" si="1004"/>
        <v>6.9444444444444198E-3</v>
      </c>
      <c r="AI1037" s="154">
        <f t="shared" si="928"/>
        <v>0</v>
      </c>
      <c r="AJ1037" s="154">
        <f t="shared" si="929"/>
        <v>10</v>
      </c>
      <c r="AK1037" s="54">
        <v>1.0694444444444444</v>
      </c>
      <c r="AL1037" s="54">
        <v>1.0729166666666667</v>
      </c>
      <c r="AM1037" s="9">
        <f t="shared" si="968"/>
        <v>3.4722222222223209E-3</v>
      </c>
      <c r="AN1037" s="568">
        <f t="shared" si="1005"/>
        <v>0.22916666666666674</v>
      </c>
      <c r="AO1037" s="10">
        <f t="shared" si="994"/>
        <v>5</v>
      </c>
      <c r="AP1037" s="10">
        <f t="shared" si="995"/>
        <v>30</v>
      </c>
      <c r="AQ1037" s="565">
        <f t="shared" si="942"/>
        <v>5.3472222222222254E-2</v>
      </c>
      <c r="AR1037" s="10">
        <f t="shared" si="996"/>
        <v>1</v>
      </c>
      <c r="AS1037" s="10">
        <f t="shared" si="997"/>
        <v>17</v>
      </c>
      <c r="AT1037" s="551">
        <v>0</v>
      </c>
      <c r="AU1037" s="551">
        <v>0</v>
      </c>
      <c r="AV1037" s="551">
        <v>0</v>
      </c>
      <c r="AW1037" s="546">
        <f t="shared" si="1000"/>
        <v>0</v>
      </c>
      <c r="AX1037" s="546">
        <f t="shared" si="948"/>
        <v>0</v>
      </c>
      <c r="AY1037" s="551">
        <v>0</v>
      </c>
      <c r="AZ1037" s="546">
        <f t="shared" si="998"/>
        <v>0</v>
      </c>
      <c r="BA1037" s="546">
        <f t="shared" si="999"/>
        <v>0</v>
      </c>
      <c r="BB1037" s="551">
        <v>0</v>
      </c>
      <c r="BC1037" s="546">
        <f t="shared" ref="BC1037:BC1058" si="1006">HOUR(BB1037)</f>
        <v>0</v>
      </c>
      <c r="BD1037" s="546">
        <f t="shared" ref="BD1037:BD1058" si="1007">MINUTE(BB1037)</f>
        <v>0</v>
      </c>
      <c r="BE1037" s="551">
        <v>0</v>
      </c>
      <c r="BF1037" s="546">
        <f t="shared" si="938"/>
        <v>0</v>
      </c>
      <c r="BG1037" s="546">
        <f t="shared" si="939"/>
        <v>0</v>
      </c>
      <c r="BH1037" s="551">
        <v>0</v>
      </c>
      <c r="BI1037" s="637">
        <f>HOUR(BH1037)</f>
        <v>0</v>
      </c>
      <c r="BJ1037" s="637">
        <f>MINUTE(BH1037)</f>
        <v>0</v>
      </c>
      <c r="BK1037" s="642">
        <f t="shared" si="990"/>
        <v>64.938545454545448</v>
      </c>
    </row>
    <row r="1038" spans="1:63" x14ac:dyDescent="0.25">
      <c r="A1038" s="578">
        <v>40975</v>
      </c>
      <c r="B1038" s="589">
        <f t="shared" si="988"/>
        <v>3</v>
      </c>
      <c r="C1038" s="579">
        <v>1</v>
      </c>
      <c r="D1038" s="580" t="s">
        <v>271</v>
      </c>
      <c r="E1038" s="580" t="s">
        <v>265</v>
      </c>
      <c r="F1038" s="525">
        <v>3732.92</v>
      </c>
      <c r="G1038" s="579">
        <v>58</v>
      </c>
      <c r="H1038" s="579">
        <v>1</v>
      </c>
      <c r="I1038" s="551">
        <v>0.96180555555555547</v>
      </c>
      <c r="J1038" s="551">
        <v>0.96180555555555547</v>
      </c>
      <c r="K1038" s="54">
        <v>0.96527777777777779</v>
      </c>
      <c r="L1038" s="565">
        <f t="shared" si="1001"/>
        <v>3.4722222222223209E-3</v>
      </c>
      <c r="M1038" s="54">
        <v>0.97569444444444453</v>
      </c>
      <c r="N1038" s="565">
        <f t="shared" si="1002"/>
        <v>1.0416666666666741E-2</v>
      </c>
      <c r="O1038" s="54">
        <v>1.0486111111111112</v>
      </c>
      <c r="P1038" s="565">
        <f t="shared" si="1003"/>
        <v>7.291666666666663E-2</v>
      </c>
      <c r="Q1038" s="54">
        <v>5.2083333333333336E-2</v>
      </c>
      <c r="R1038" s="54">
        <v>7.2916666666666671E-2</v>
      </c>
      <c r="S1038" s="9">
        <f t="shared" si="991"/>
        <v>2.0833333333333336E-2</v>
      </c>
      <c r="T1038" s="54">
        <v>5.2083333333333336E-2</v>
      </c>
      <c r="U1038" s="54">
        <v>7.2916666666666671E-2</v>
      </c>
      <c r="V1038" s="9">
        <f t="shared" si="992"/>
        <v>2.0833333333333336E-2</v>
      </c>
      <c r="W1038" s="54">
        <v>0.14583333333333334</v>
      </c>
      <c r="X1038" s="9">
        <f t="shared" si="987"/>
        <v>7.2916666666666671E-2</v>
      </c>
      <c r="Y1038" s="54">
        <v>0.14861111111111111</v>
      </c>
      <c r="Z1038" s="155">
        <f t="shared" si="943"/>
        <v>2.7777777777777679E-3</v>
      </c>
      <c r="AA1038" s="54">
        <v>0.1986111111111111</v>
      </c>
      <c r="AB1038" s="565">
        <f t="shared" si="989"/>
        <v>4.9999999999999989E-2</v>
      </c>
      <c r="AC1038" s="54">
        <v>0.1986111111111111</v>
      </c>
      <c r="AD1038" s="54">
        <v>0.1986111111111111</v>
      </c>
      <c r="AE1038" s="9">
        <f t="shared" si="993"/>
        <v>0</v>
      </c>
      <c r="AF1038" s="54">
        <v>1.2048611111111112</v>
      </c>
      <c r="AG1038" s="54">
        <v>1.2083333333333333</v>
      </c>
      <c r="AH1038" s="9">
        <f t="shared" si="1004"/>
        <v>3.4722222222220989E-3</v>
      </c>
      <c r="AI1038" s="154">
        <f t="shared" si="928"/>
        <v>0</v>
      </c>
      <c r="AJ1038" s="154">
        <f t="shared" si="929"/>
        <v>5</v>
      </c>
      <c r="AK1038" s="54">
        <v>1.2083333333333333</v>
      </c>
      <c r="AL1038" s="54">
        <v>1.2118055555555556</v>
      </c>
      <c r="AM1038" s="9">
        <f t="shared" si="968"/>
        <v>3.4722222222223209E-3</v>
      </c>
      <c r="AN1038" s="568">
        <f t="shared" si="1005"/>
        <v>0.25000000000000011</v>
      </c>
      <c r="AO1038" s="10">
        <f>HOUR(AN1038)</f>
        <v>6</v>
      </c>
      <c r="AP1038" s="10">
        <f>MINUTE(AN1038)</f>
        <v>0</v>
      </c>
      <c r="AQ1038" s="565">
        <f t="shared" si="942"/>
        <v>4.9999999999999989E-2</v>
      </c>
      <c r="AR1038" s="10">
        <f t="shared" si="996"/>
        <v>1</v>
      </c>
      <c r="AS1038" s="10">
        <f t="shared" si="997"/>
        <v>12</v>
      </c>
      <c r="AT1038" s="551">
        <v>0</v>
      </c>
      <c r="AU1038" s="551">
        <v>0</v>
      </c>
      <c r="AV1038" s="551">
        <v>0</v>
      </c>
      <c r="AW1038" s="546">
        <f t="shared" si="1000"/>
        <v>0</v>
      </c>
      <c r="AX1038" s="546">
        <f t="shared" si="948"/>
        <v>0</v>
      </c>
      <c r="AY1038" s="551">
        <v>0</v>
      </c>
      <c r="AZ1038" s="546">
        <f t="shared" si="998"/>
        <v>0</v>
      </c>
      <c r="BA1038" s="546">
        <f t="shared" si="999"/>
        <v>0</v>
      </c>
      <c r="BB1038" s="551">
        <v>0</v>
      </c>
      <c r="BC1038" s="546">
        <f t="shared" si="1006"/>
        <v>0</v>
      </c>
      <c r="BD1038" s="546">
        <f t="shared" si="1007"/>
        <v>0</v>
      </c>
      <c r="BE1038" s="551">
        <v>0</v>
      </c>
      <c r="BF1038" s="546">
        <f t="shared" si="938"/>
        <v>0</v>
      </c>
      <c r="BG1038" s="546">
        <f t="shared" si="939"/>
        <v>0</v>
      </c>
      <c r="BH1038" s="551">
        <v>0</v>
      </c>
      <c r="BI1038" s="637">
        <f>HOUR(BH1038)</f>
        <v>0</v>
      </c>
      <c r="BJ1038" s="637">
        <f>MINUTE(BH1038)</f>
        <v>0</v>
      </c>
      <c r="BK1038" s="642">
        <f t="shared" si="990"/>
        <v>64.360689655172422</v>
      </c>
    </row>
    <row r="1039" spans="1:63" x14ac:dyDescent="0.25">
      <c r="A1039" s="578">
        <v>40976</v>
      </c>
      <c r="B1039" s="589">
        <f t="shared" si="988"/>
        <v>3</v>
      </c>
      <c r="C1039" s="579">
        <v>2</v>
      </c>
      <c r="D1039" s="580" t="s">
        <v>298</v>
      </c>
      <c r="E1039" s="580" t="s">
        <v>639</v>
      </c>
      <c r="F1039" s="525">
        <v>3772.27</v>
      </c>
      <c r="G1039" s="579">
        <v>58</v>
      </c>
      <c r="H1039" s="579">
        <v>1</v>
      </c>
      <c r="I1039" s="551">
        <v>0.125</v>
      </c>
      <c r="J1039" s="551">
        <v>0.125</v>
      </c>
      <c r="K1039" s="54">
        <v>0.12847222222222224</v>
      </c>
      <c r="L1039" s="565">
        <f t="shared" si="1001"/>
        <v>3.4722222222222376E-3</v>
      </c>
      <c r="M1039" s="54">
        <v>0.1388888888888889</v>
      </c>
      <c r="N1039" s="565">
        <f t="shared" si="1002"/>
        <v>1.0416666666666657E-2</v>
      </c>
      <c r="O1039" s="54">
        <v>0.15972222222222224</v>
      </c>
      <c r="P1039" s="565">
        <f t="shared" si="1003"/>
        <v>2.0833333333333343E-2</v>
      </c>
      <c r="Q1039" s="54">
        <v>0.16319444444444445</v>
      </c>
      <c r="R1039" s="54">
        <v>0.20833333333333334</v>
      </c>
      <c r="S1039" s="9">
        <f t="shared" ref="S1039:S1044" si="1008">R1039-Q1039</f>
        <v>4.5138888888888895E-2</v>
      </c>
      <c r="T1039" s="54">
        <v>0.16319444444444445</v>
      </c>
      <c r="U1039" s="54">
        <v>0.20833333333333334</v>
      </c>
      <c r="V1039" s="9">
        <f t="shared" ref="V1039:V1044" si="1009">U1039-T1039</f>
        <v>4.5138888888888895E-2</v>
      </c>
      <c r="W1039" s="54">
        <v>0.2673611111111111</v>
      </c>
      <c r="X1039" s="9">
        <f t="shared" si="987"/>
        <v>5.9027777777777762E-2</v>
      </c>
      <c r="Y1039" s="54">
        <v>0.26874999999999999</v>
      </c>
      <c r="Z1039" s="155">
        <f t="shared" si="943"/>
        <v>1.388888888888884E-3</v>
      </c>
      <c r="AA1039" s="54">
        <v>0.33958333333333335</v>
      </c>
      <c r="AB1039" s="565">
        <f t="shared" si="989"/>
        <v>7.0833333333333359E-2</v>
      </c>
      <c r="AC1039" s="54">
        <v>0.33958333333333335</v>
      </c>
      <c r="AD1039" s="54">
        <v>0.33958333333333335</v>
      </c>
      <c r="AE1039" s="9">
        <f t="shared" ref="AE1039:AE1044" si="1010">AD1039-AC1039</f>
        <v>0</v>
      </c>
      <c r="AF1039" s="54">
        <v>0.34722222222222227</v>
      </c>
      <c r="AG1039" s="54">
        <v>0.35069444444444442</v>
      </c>
      <c r="AH1039" s="9">
        <f t="shared" si="1004"/>
        <v>3.4722222222221544E-3</v>
      </c>
      <c r="AI1039" s="154">
        <f t="shared" si="928"/>
        <v>0</v>
      </c>
      <c r="AJ1039" s="154">
        <f t="shared" si="929"/>
        <v>5</v>
      </c>
      <c r="AK1039" s="54">
        <v>0.35069444444444442</v>
      </c>
      <c r="AL1039" s="54">
        <v>0.35416666666666669</v>
      </c>
      <c r="AM1039" s="9">
        <f t="shared" si="968"/>
        <v>3.4722222222222654E-3</v>
      </c>
      <c r="AN1039" s="568">
        <f t="shared" si="1005"/>
        <v>0.22916666666666669</v>
      </c>
      <c r="AO1039" s="10">
        <f t="shared" ref="AO1039:AO1044" si="1011">HOUR(AN1039)</f>
        <v>5</v>
      </c>
      <c r="AP1039" s="10">
        <f t="shared" ref="AP1039:AP1044" si="1012">MINUTE(AN1039)</f>
        <v>30</v>
      </c>
      <c r="AQ1039" s="565">
        <f t="shared" ref="AQ1039:AQ1102" si="1013">AB1039-(AT1039+AU1039+AV1039+AY1039+BB1039+BE1039+BH1039)</f>
        <v>4.5833333333333365E-2</v>
      </c>
      <c r="AR1039" s="10">
        <f t="shared" ref="AR1039:AR1044" si="1014">HOUR(AQ1039)</f>
        <v>1</v>
      </c>
      <c r="AS1039" s="10">
        <f t="shared" ref="AS1039:AS1044" si="1015">MINUTE(AQ1039)</f>
        <v>6</v>
      </c>
      <c r="AT1039" s="551">
        <v>0</v>
      </c>
      <c r="AU1039" s="551">
        <v>0</v>
      </c>
      <c r="AV1039" s="551">
        <v>0</v>
      </c>
      <c r="AW1039" s="546">
        <f t="shared" ref="AW1039:AW1071" si="1016">HOUR(AV1039)</f>
        <v>0</v>
      </c>
      <c r="AX1039" s="546">
        <f t="shared" si="948"/>
        <v>0</v>
      </c>
      <c r="AY1039" s="551">
        <v>0</v>
      </c>
      <c r="AZ1039" s="546">
        <f t="shared" ref="AZ1039:AZ1071" si="1017">HOUR(AY1039)</f>
        <v>0</v>
      </c>
      <c r="BA1039" s="546">
        <f t="shared" ref="BA1039:BA1071" si="1018">MINUTE(AY1039)</f>
        <v>0</v>
      </c>
      <c r="BB1039" s="551">
        <v>0</v>
      </c>
      <c r="BC1039" s="546">
        <f t="shared" si="1006"/>
        <v>0</v>
      </c>
      <c r="BD1039" s="546">
        <f t="shared" si="1007"/>
        <v>0</v>
      </c>
      <c r="BE1039" s="551">
        <v>2.4999999999999998E-2</v>
      </c>
      <c r="BF1039" s="546">
        <f t="shared" si="938"/>
        <v>0</v>
      </c>
      <c r="BG1039" s="546">
        <f t="shared" si="939"/>
        <v>36</v>
      </c>
      <c r="BH1039" s="551">
        <v>0</v>
      </c>
      <c r="BI1039" s="637">
        <f t="shared" ref="BI1039:BI1044" si="1019">HOUR(BH1039)</f>
        <v>0</v>
      </c>
      <c r="BJ1039" s="637">
        <f t="shared" ref="BJ1039:BJ1044" si="1020">MINUTE(BH1039)</f>
        <v>0</v>
      </c>
      <c r="BK1039" s="642">
        <f t="shared" si="990"/>
        <v>65.039137931034489</v>
      </c>
    </row>
    <row r="1040" spans="1:63" x14ac:dyDescent="0.25">
      <c r="A1040" s="578">
        <v>40976</v>
      </c>
      <c r="B1040" s="589">
        <f t="shared" si="988"/>
        <v>3</v>
      </c>
      <c r="C1040" s="579">
        <v>16</v>
      </c>
      <c r="D1040" s="580" t="s">
        <v>33</v>
      </c>
      <c r="E1040" s="580" t="s">
        <v>374</v>
      </c>
      <c r="F1040" s="525">
        <v>3466.59</v>
      </c>
      <c r="G1040" s="579">
        <v>56</v>
      </c>
      <c r="H1040" s="579">
        <v>3</v>
      </c>
      <c r="I1040" s="551">
        <v>0.54166666666666663</v>
      </c>
      <c r="J1040" s="551">
        <v>0.54166666666666663</v>
      </c>
      <c r="K1040" s="54">
        <v>0.54513888888888895</v>
      </c>
      <c r="L1040" s="565">
        <f t="shared" si="1001"/>
        <v>3.4722222222223209E-3</v>
      </c>
      <c r="M1040" s="54">
        <v>0.54861111111111105</v>
      </c>
      <c r="N1040" s="565">
        <f t="shared" si="1002"/>
        <v>3.4722222222220989E-3</v>
      </c>
      <c r="O1040" s="54">
        <v>0.5625</v>
      </c>
      <c r="P1040" s="565">
        <f t="shared" si="1003"/>
        <v>1.3888888888888951E-2</v>
      </c>
      <c r="Q1040" s="54">
        <v>0.56597222222222221</v>
      </c>
      <c r="R1040" s="54">
        <v>0.625</v>
      </c>
      <c r="S1040" s="9">
        <f t="shared" si="1008"/>
        <v>5.902777777777779E-2</v>
      </c>
      <c r="T1040" s="54">
        <v>0.56597222222222221</v>
      </c>
      <c r="U1040" s="54">
        <v>0.625</v>
      </c>
      <c r="V1040" s="9">
        <f t="shared" si="1009"/>
        <v>5.902777777777779E-2</v>
      </c>
      <c r="W1040" s="54">
        <v>0.62847222222222221</v>
      </c>
      <c r="X1040" s="9">
        <f t="shared" si="987"/>
        <v>3.4722222222222099E-3</v>
      </c>
      <c r="Y1040" s="54">
        <v>0.63124999999999998</v>
      </c>
      <c r="Z1040" s="155">
        <f t="shared" si="943"/>
        <v>2.7777777777777679E-3</v>
      </c>
      <c r="AA1040" s="54">
        <v>0.70138888888888884</v>
      </c>
      <c r="AB1040" s="565">
        <f t="shared" si="989"/>
        <v>7.0138888888888862E-2</v>
      </c>
      <c r="AC1040" s="54">
        <v>0.70138888888888884</v>
      </c>
      <c r="AD1040" s="54">
        <v>0.70138888888888884</v>
      </c>
      <c r="AE1040" s="9">
        <f t="shared" si="1010"/>
        <v>0</v>
      </c>
      <c r="AF1040" s="54">
        <v>0.70833333333333337</v>
      </c>
      <c r="AG1040" s="54">
        <v>0.71180555555555547</v>
      </c>
      <c r="AH1040" s="9">
        <f t="shared" si="1004"/>
        <v>3.4722222222220989E-3</v>
      </c>
      <c r="AI1040" s="154">
        <f t="shared" si="928"/>
        <v>0</v>
      </c>
      <c r="AJ1040" s="154">
        <f t="shared" si="929"/>
        <v>5</v>
      </c>
      <c r="AK1040" s="54">
        <v>0.71180555555555547</v>
      </c>
      <c r="AL1040" s="54">
        <v>0.71875</v>
      </c>
      <c r="AM1040" s="9">
        <f t="shared" si="968"/>
        <v>6.9444444444445308E-3</v>
      </c>
      <c r="AN1040" s="568">
        <f t="shared" si="1005"/>
        <v>0.17708333333333337</v>
      </c>
      <c r="AO1040" s="10">
        <f t="shared" si="1011"/>
        <v>4</v>
      </c>
      <c r="AP1040" s="10">
        <f t="shared" si="1012"/>
        <v>15</v>
      </c>
      <c r="AQ1040" s="565">
        <f t="shared" si="1013"/>
        <v>5.7638888888888865E-2</v>
      </c>
      <c r="AR1040" s="10">
        <f t="shared" si="1014"/>
        <v>1</v>
      </c>
      <c r="AS1040" s="10">
        <f t="shared" si="1015"/>
        <v>23</v>
      </c>
      <c r="AT1040" s="551">
        <v>0</v>
      </c>
      <c r="AU1040" s="551">
        <v>0</v>
      </c>
      <c r="AV1040" s="551">
        <v>0</v>
      </c>
      <c r="AW1040" s="546">
        <f t="shared" si="1016"/>
        <v>0</v>
      </c>
      <c r="AX1040" s="546">
        <f t="shared" si="948"/>
        <v>0</v>
      </c>
      <c r="AY1040" s="551">
        <v>0</v>
      </c>
      <c r="AZ1040" s="546">
        <f t="shared" si="1017"/>
        <v>0</v>
      </c>
      <c r="BA1040" s="546">
        <f t="shared" si="1018"/>
        <v>0</v>
      </c>
      <c r="BB1040" s="551">
        <v>0</v>
      </c>
      <c r="BC1040" s="546">
        <f t="shared" si="1006"/>
        <v>0</v>
      </c>
      <c r="BD1040" s="546">
        <f t="shared" si="1007"/>
        <v>0</v>
      </c>
      <c r="BE1040" s="551">
        <v>1.2499999999999999E-2</v>
      </c>
      <c r="BF1040" s="546">
        <f t="shared" si="938"/>
        <v>0</v>
      </c>
      <c r="BG1040" s="546">
        <f t="shared" si="939"/>
        <v>18</v>
      </c>
      <c r="BH1040" s="551">
        <v>0</v>
      </c>
      <c r="BI1040" s="637">
        <f t="shared" si="1019"/>
        <v>0</v>
      </c>
      <c r="BJ1040" s="637">
        <f t="shared" si="1020"/>
        <v>0</v>
      </c>
      <c r="BK1040" s="642">
        <f t="shared" si="990"/>
        <v>61.903392857142862</v>
      </c>
    </row>
    <row r="1041" spans="1:63" ht="30" x14ac:dyDescent="0.25">
      <c r="A1041" s="578">
        <v>40976</v>
      </c>
      <c r="B1041" s="589">
        <f t="shared" si="988"/>
        <v>3</v>
      </c>
      <c r="C1041" s="579">
        <v>17</v>
      </c>
      <c r="D1041" s="580" t="s">
        <v>33</v>
      </c>
      <c r="E1041" s="580" t="s">
        <v>256</v>
      </c>
      <c r="F1041" s="525">
        <v>3392.21</v>
      </c>
      <c r="G1041" s="579">
        <v>54</v>
      </c>
      <c r="H1041" s="579">
        <v>5</v>
      </c>
      <c r="I1041" s="551">
        <v>0.60763888888888895</v>
      </c>
      <c r="J1041" s="551">
        <v>0.60763888888888895</v>
      </c>
      <c r="K1041" s="54">
        <v>0.61111111111111105</v>
      </c>
      <c r="L1041" s="565">
        <f t="shared" si="1001"/>
        <v>3.4722222222220989E-3</v>
      </c>
      <c r="M1041" s="54">
        <v>0.61805555555555558</v>
      </c>
      <c r="N1041" s="565">
        <f t="shared" si="1002"/>
        <v>6.9444444444445308E-3</v>
      </c>
      <c r="O1041" s="54">
        <v>0.63194444444444442</v>
      </c>
      <c r="P1041" s="565">
        <f t="shared" si="1003"/>
        <v>1.388888888888884E-2</v>
      </c>
      <c r="Q1041" s="54">
        <v>0.63541666666666663</v>
      </c>
      <c r="R1041" s="54">
        <v>0.66666666666666663</v>
      </c>
      <c r="S1041" s="9">
        <f t="shared" si="1008"/>
        <v>3.125E-2</v>
      </c>
      <c r="T1041" s="54">
        <v>0.63541666666666663</v>
      </c>
      <c r="U1041" s="54">
        <v>0.66666666666666663</v>
      </c>
      <c r="V1041" s="9">
        <f t="shared" si="1009"/>
        <v>3.125E-2</v>
      </c>
      <c r="W1041" s="54">
        <v>0.67013888888888884</v>
      </c>
      <c r="X1041" s="9">
        <f t="shared" si="987"/>
        <v>3.4722222222222099E-3</v>
      </c>
      <c r="Y1041" s="54">
        <v>0.67083333333333339</v>
      </c>
      <c r="Z1041" s="155">
        <f t="shared" si="943"/>
        <v>6.94444444444553E-4</v>
      </c>
      <c r="AA1041" s="54">
        <v>0.76388888888888884</v>
      </c>
      <c r="AB1041" s="565">
        <f t="shared" si="989"/>
        <v>9.3055555555555447E-2</v>
      </c>
      <c r="AC1041" s="54">
        <v>0.76388888888888884</v>
      </c>
      <c r="AD1041" s="54">
        <v>0.76388888888888884</v>
      </c>
      <c r="AE1041" s="9">
        <f t="shared" si="1010"/>
        <v>0</v>
      </c>
      <c r="AF1041" s="54">
        <v>0.77083333333333337</v>
      </c>
      <c r="AG1041" s="54">
        <v>0.77777777777777779</v>
      </c>
      <c r="AH1041" s="9">
        <f t="shared" si="1004"/>
        <v>6.9444444444444198E-3</v>
      </c>
      <c r="AI1041" s="154">
        <f t="shared" si="928"/>
        <v>0</v>
      </c>
      <c r="AJ1041" s="154">
        <f t="shared" si="929"/>
        <v>10</v>
      </c>
      <c r="AK1041" s="54">
        <v>0.77777777777777779</v>
      </c>
      <c r="AL1041" s="54">
        <v>0.78125</v>
      </c>
      <c r="AM1041" s="9">
        <f t="shared" si="968"/>
        <v>3.4722222222222099E-3</v>
      </c>
      <c r="AN1041" s="568">
        <f t="shared" si="1005"/>
        <v>0.17361111111111105</v>
      </c>
      <c r="AO1041" s="10">
        <f t="shared" si="1011"/>
        <v>4</v>
      </c>
      <c r="AP1041" s="10">
        <f t="shared" si="1012"/>
        <v>10</v>
      </c>
      <c r="AQ1041" s="565">
        <f t="shared" si="1013"/>
        <v>4.9999999999999885E-2</v>
      </c>
      <c r="AR1041" s="10">
        <f t="shared" si="1014"/>
        <v>1</v>
      </c>
      <c r="AS1041" s="10">
        <f t="shared" si="1015"/>
        <v>12</v>
      </c>
      <c r="AT1041" s="551">
        <v>0</v>
      </c>
      <c r="AU1041" s="551">
        <v>0</v>
      </c>
      <c r="AV1041" s="551">
        <v>0</v>
      </c>
      <c r="AW1041" s="546">
        <f t="shared" si="1016"/>
        <v>0</v>
      </c>
      <c r="AX1041" s="546">
        <f t="shared" si="948"/>
        <v>0</v>
      </c>
      <c r="AY1041" s="551">
        <v>0</v>
      </c>
      <c r="AZ1041" s="546">
        <f t="shared" si="1017"/>
        <v>0</v>
      </c>
      <c r="BA1041" s="546">
        <f t="shared" si="1018"/>
        <v>0</v>
      </c>
      <c r="BB1041" s="551">
        <v>0</v>
      </c>
      <c r="BC1041" s="546">
        <f t="shared" si="1006"/>
        <v>0</v>
      </c>
      <c r="BD1041" s="546">
        <f t="shared" si="1007"/>
        <v>0</v>
      </c>
      <c r="BE1041" s="551">
        <v>4.3055555555555562E-2</v>
      </c>
      <c r="BF1041" s="546">
        <f t="shared" si="938"/>
        <v>1</v>
      </c>
      <c r="BG1041" s="546">
        <f t="shared" si="939"/>
        <v>2</v>
      </c>
      <c r="BH1041" s="551">
        <v>0</v>
      </c>
      <c r="BI1041" s="637">
        <f t="shared" si="1019"/>
        <v>0</v>
      </c>
      <c r="BJ1041" s="637">
        <f t="shared" si="1020"/>
        <v>0</v>
      </c>
      <c r="BK1041" s="642">
        <f t="shared" si="990"/>
        <v>62.818703703703704</v>
      </c>
    </row>
    <row r="1042" spans="1:63" x14ac:dyDescent="0.25">
      <c r="A1042" s="578">
        <v>40976</v>
      </c>
      <c r="B1042" s="589">
        <f t="shared" si="988"/>
        <v>3</v>
      </c>
      <c r="C1042" s="579">
        <v>5</v>
      </c>
      <c r="D1042" s="580" t="s">
        <v>243</v>
      </c>
      <c r="E1042" s="580" t="s">
        <v>255</v>
      </c>
      <c r="F1042" s="525">
        <v>3765.95</v>
      </c>
      <c r="G1042" s="579">
        <v>58</v>
      </c>
      <c r="H1042" s="579">
        <v>1</v>
      </c>
      <c r="I1042" s="551">
        <v>0.69791666666666663</v>
      </c>
      <c r="J1042" s="551">
        <v>0.69791666666666663</v>
      </c>
      <c r="K1042" s="54">
        <v>0.70138888888888884</v>
      </c>
      <c r="L1042" s="565">
        <f t="shared" si="1001"/>
        <v>3.4722222222222099E-3</v>
      </c>
      <c r="M1042" s="54">
        <v>0.70486111111111116</v>
      </c>
      <c r="N1042" s="565">
        <f t="shared" si="1002"/>
        <v>3.4722222222223209E-3</v>
      </c>
      <c r="O1042" s="54">
        <v>0.72916666666666663</v>
      </c>
      <c r="P1042" s="565">
        <f t="shared" si="1003"/>
        <v>2.4305555555555469E-2</v>
      </c>
      <c r="Q1042" s="54">
        <v>0.73263888888888884</v>
      </c>
      <c r="R1042" s="54">
        <v>0.77430555555555547</v>
      </c>
      <c r="S1042" s="9">
        <f t="shared" si="1008"/>
        <v>4.166666666666663E-2</v>
      </c>
      <c r="T1042" s="54">
        <v>0.73263888888888884</v>
      </c>
      <c r="U1042" s="54">
        <v>0.77430555555555547</v>
      </c>
      <c r="V1042" s="9">
        <f t="shared" si="1009"/>
        <v>4.166666666666663E-2</v>
      </c>
      <c r="W1042" s="54">
        <v>0.79513888888888884</v>
      </c>
      <c r="X1042" s="9">
        <f t="shared" si="987"/>
        <v>2.083333333333337E-2</v>
      </c>
      <c r="Y1042" s="54">
        <v>0.79791666666666661</v>
      </c>
      <c r="Z1042" s="155">
        <f t="shared" si="943"/>
        <v>2.7777777777777679E-3</v>
      </c>
      <c r="AA1042" s="54">
        <v>0.8965277777777777</v>
      </c>
      <c r="AB1042" s="565">
        <f t="shared" si="989"/>
        <v>9.8611111111111094E-2</v>
      </c>
      <c r="AC1042" s="54">
        <v>0.8965277777777777</v>
      </c>
      <c r="AD1042" s="54">
        <v>0.8965277777777777</v>
      </c>
      <c r="AE1042" s="9">
        <f t="shared" si="1010"/>
        <v>0</v>
      </c>
      <c r="AF1042" s="54">
        <v>0.90625</v>
      </c>
      <c r="AG1042" s="54">
        <v>0.90972222222222221</v>
      </c>
      <c r="AH1042" s="9">
        <f t="shared" si="1004"/>
        <v>3.4722222222222099E-3</v>
      </c>
      <c r="AI1042" s="154">
        <f t="shared" si="928"/>
        <v>0</v>
      </c>
      <c r="AJ1042" s="154">
        <f t="shared" si="929"/>
        <v>5</v>
      </c>
      <c r="AK1042" s="54">
        <v>0.90972222222222221</v>
      </c>
      <c r="AL1042" s="54">
        <v>0.91319444444444453</v>
      </c>
      <c r="AM1042" s="9">
        <f t="shared" si="968"/>
        <v>3.4722222222223209E-3</v>
      </c>
      <c r="AN1042" s="568">
        <f t="shared" si="1005"/>
        <v>0.2152777777777779</v>
      </c>
      <c r="AO1042" s="10">
        <f t="shared" si="1011"/>
        <v>5</v>
      </c>
      <c r="AP1042" s="10">
        <f t="shared" si="1012"/>
        <v>10</v>
      </c>
      <c r="AQ1042" s="565">
        <f t="shared" si="1013"/>
        <v>5.1388888888888873E-2</v>
      </c>
      <c r="AR1042" s="10">
        <f t="shared" si="1014"/>
        <v>1</v>
      </c>
      <c r="AS1042" s="10">
        <f t="shared" si="1015"/>
        <v>14</v>
      </c>
      <c r="AT1042" s="551">
        <v>0</v>
      </c>
      <c r="AU1042" s="551">
        <v>0</v>
      </c>
      <c r="AV1042" s="551">
        <v>0</v>
      </c>
      <c r="AW1042" s="546">
        <f t="shared" si="1016"/>
        <v>0</v>
      </c>
      <c r="AX1042" s="546">
        <f t="shared" si="948"/>
        <v>0</v>
      </c>
      <c r="AY1042" s="551">
        <v>0</v>
      </c>
      <c r="AZ1042" s="546">
        <f t="shared" si="1017"/>
        <v>0</v>
      </c>
      <c r="BA1042" s="546">
        <f t="shared" si="1018"/>
        <v>0</v>
      </c>
      <c r="BB1042" s="551">
        <v>0</v>
      </c>
      <c r="BC1042" s="546">
        <f t="shared" si="1006"/>
        <v>0</v>
      </c>
      <c r="BD1042" s="546">
        <f t="shared" si="1007"/>
        <v>0</v>
      </c>
      <c r="BE1042" s="551">
        <v>4.7222222222222221E-2</v>
      </c>
      <c r="BF1042" s="546">
        <f t="shared" si="938"/>
        <v>1</v>
      </c>
      <c r="BG1042" s="546">
        <f t="shared" si="939"/>
        <v>8</v>
      </c>
      <c r="BH1042" s="551">
        <v>0</v>
      </c>
      <c r="BI1042" s="637">
        <f t="shared" si="1019"/>
        <v>0</v>
      </c>
      <c r="BJ1042" s="637">
        <f t="shared" si="1020"/>
        <v>0</v>
      </c>
      <c r="BK1042" s="642">
        <f t="shared" si="990"/>
        <v>64.930172413793102</v>
      </c>
    </row>
    <row r="1043" spans="1:63" x14ac:dyDescent="0.25">
      <c r="A1043" s="578">
        <v>40976</v>
      </c>
      <c r="B1043" s="589">
        <f t="shared" si="988"/>
        <v>3</v>
      </c>
      <c r="C1043" s="579">
        <v>1</v>
      </c>
      <c r="D1043" s="580" t="s">
        <v>298</v>
      </c>
      <c r="E1043" s="580" t="s">
        <v>639</v>
      </c>
      <c r="F1043" s="525">
        <v>3856.94</v>
      </c>
      <c r="G1043" s="579">
        <v>59</v>
      </c>
      <c r="H1043" s="579">
        <v>0</v>
      </c>
      <c r="I1043" s="551">
        <v>0.875</v>
      </c>
      <c r="J1043" s="551">
        <v>0.875</v>
      </c>
      <c r="K1043" s="54">
        <v>0.87847222222222221</v>
      </c>
      <c r="L1043" s="565">
        <f t="shared" si="1001"/>
        <v>3.4722222222222099E-3</v>
      </c>
      <c r="M1043" s="54">
        <v>0.88541666666666663</v>
      </c>
      <c r="N1043" s="565">
        <f t="shared" si="1002"/>
        <v>6.9444444444444198E-3</v>
      </c>
      <c r="O1043" s="54">
        <v>0.97569444444444453</v>
      </c>
      <c r="P1043" s="565">
        <f t="shared" si="1003"/>
        <v>9.0277777777777901E-2</v>
      </c>
      <c r="Q1043" s="54">
        <v>0.98611111111111116</v>
      </c>
      <c r="R1043" s="54">
        <v>1.0069444444444444</v>
      </c>
      <c r="S1043" s="9">
        <f t="shared" si="1008"/>
        <v>2.0833333333333259E-2</v>
      </c>
      <c r="T1043" s="54">
        <v>0.98611111111111116</v>
      </c>
      <c r="U1043" s="54">
        <v>1.0069444444444444</v>
      </c>
      <c r="V1043" s="9">
        <f t="shared" si="1009"/>
        <v>2.0833333333333259E-2</v>
      </c>
      <c r="W1043" s="54">
        <v>1.0138888888888888</v>
      </c>
      <c r="X1043" s="9">
        <f t="shared" si="987"/>
        <v>6.9444444444444198E-3</v>
      </c>
      <c r="Y1043" s="54">
        <v>1.0152777777777777</v>
      </c>
      <c r="Z1043" s="155">
        <f t="shared" si="943"/>
        <v>1.388888888888884E-3</v>
      </c>
      <c r="AA1043" s="54">
        <v>1.0840277777777778</v>
      </c>
      <c r="AB1043" s="565">
        <f t="shared" si="989"/>
        <v>6.8750000000000089E-2</v>
      </c>
      <c r="AC1043" s="54">
        <v>1.0840277777777778</v>
      </c>
      <c r="AD1043" s="54">
        <v>1.0840277777777778</v>
      </c>
      <c r="AE1043" s="9">
        <f t="shared" si="1010"/>
        <v>0</v>
      </c>
      <c r="AF1043" s="54">
        <v>1.09375</v>
      </c>
      <c r="AG1043" s="54">
        <v>1.0972222222222221</v>
      </c>
      <c r="AH1043" s="9">
        <f t="shared" si="1004"/>
        <v>3.4722222222220989E-3</v>
      </c>
      <c r="AI1043" s="154">
        <f t="shared" si="928"/>
        <v>0</v>
      </c>
      <c r="AJ1043" s="154">
        <f t="shared" si="929"/>
        <v>5</v>
      </c>
      <c r="AK1043" s="54">
        <v>1.0972222222222221</v>
      </c>
      <c r="AL1043" s="54">
        <v>1.1041666666666667</v>
      </c>
      <c r="AM1043" s="9">
        <f t="shared" si="968"/>
        <v>6.9444444444446418E-3</v>
      </c>
      <c r="AN1043" s="568">
        <f t="shared" si="1005"/>
        <v>0.22916666666666674</v>
      </c>
      <c r="AO1043" s="10">
        <f t="shared" si="1011"/>
        <v>5</v>
      </c>
      <c r="AP1043" s="10">
        <f t="shared" si="1012"/>
        <v>30</v>
      </c>
      <c r="AQ1043" s="565">
        <f t="shared" si="1013"/>
        <v>5.7638888888888976E-2</v>
      </c>
      <c r="AR1043" s="10">
        <f t="shared" si="1014"/>
        <v>1</v>
      </c>
      <c r="AS1043" s="10">
        <f t="shared" si="1015"/>
        <v>23</v>
      </c>
      <c r="AT1043" s="551">
        <v>0</v>
      </c>
      <c r="AU1043" s="551">
        <v>2.0833333333333333E-3</v>
      </c>
      <c r="AV1043" s="551">
        <v>0</v>
      </c>
      <c r="AW1043" s="546">
        <f t="shared" si="1016"/>
        <v>0</v>
      </c>
      <c r="AX1043" s="546">
        <f t="shared" si="948"/>
        <v>0</v>
      </c>
      <c r="AY1043" s="551">
        <v>0</v>
      </c>
      <c r="AZ1043" s="546">
        <f t="shared" si="1017"/>
        <v>0</v>
      </c>
      <c r="BA1043" s="546">
        <f t="shared" si="1018"/>
        <v>0</v>
      </c>
      <c r="BB1043" s="551">
        <v>0</v>
      </c>
      <c r="BC1043" s="546">
        <f t="shared" si="1006"/>
        <v>0</v>
      </c>
      <c r="BD1043" s="546">
        <f t="shared" si="1007"/>
        <v>0</v>
      </c>
      <c r="BE1043" s="551">
        <v>9.0277777777777787E-3</v>
      </c>
      <c r="BF1043" s="546">
        <f t="shared" si="938"/>
        <v>0</v>
      </c>
      <c r="BG1043" s="546">
        <f t="shared" si="939"/>
        <v>13</v>
      </c>
      <c r="BH1043" s="551">
        <v>0</v>
      </c>
      <c r="BI1043" s="637">
        <f t="shared" si="1019"/>
        <v>0</v>
      </c>
      <c r="BJ1043" s="637">
        <f t="shared" si="1020"/>
        <v>0</v>
      </c>
      <c r="BK1043" s="642">
        <f t="shared" si="990"/>
        <v>65.371864406779665</v>
      </c>
    </row>
    <row r="1044" spans="1:63" x14ac:dyDescent="0.25">
      <c r="A1044" s="578">
        <v>40976</v>
      </c>
      <c r="B1044" s="589">
        <f t="shared" si="988"/>
        <v>3</v>
      </c>
      <c r="C1044" s="579">
        <v>18</v>
      </c>
      <c r="D1044" s="580" t="s">
        <v>33</v>
      </c>
      <c r="E1044" s="580" t="s">
        <v>236</v>
      </c>
      <c r="F1044" s="525">
        <v>3596.77</v>
      </c>
      <c r="G1044" s="579">
        <v>56</v>
      </c>
      <c r="H1044" s="579">
        <v>3</v>
      </c>
      <c r="I1044" s="551">
        <v>4.5138888888888888E-2</v>
      </c>
      <c r="J1044" s="551">
        <v>4.5138888888888888E-2</v>
      </c>
      <c r="K1044" s="54">
        <v>4.5138888888888888E-2</v>
      </c>
      <c r="L1044" s="565">
        <f t="shared" si="1001"/>
        <v>0</v>
      </c>
      <c r="M1044" s="54">
        <v>5.5555555555555552E-2</v>
      </c>
      <c r="N1044" s="565">
        <f t="shared" si="1002"/>
        <v>1.0416666666666664E-2</v>
      </c>
      <c r="O1044" s="54">
        <v>8.6805555555555566E-2</v>
      </c>
      <c r="P1044" s="565">
        <f t="shared" si="1003"/>
        <v>3.1250000000000014E-2</v>
      </c>
      <c r="Q1044" s="54">
        <v>9.0277777777777776E-2</v>
      </c>
      <c r="R1044" s="54">
        <v>0.14583333333333334</v>
      </c>
      <c r="S1044" s="9">
        <f t="shared" si="1008"/>
        <v>5.5555555555555566E-2</v>
      </c>
      <c r="T1044" s="54">
        <v>9.0277777777777776E-2</v>
      </c>
      <c r="U1044" s="54">
        <v>0.14583333333333334</v>
      </c>
      <c r="V1044" s="9">
        <f t="shared" si="1009"/>
        <v>5.5555555555555566E-2</v>
      </c>
      <c r="W1044" s="54">
        <v>0.15277777777777776</v>
      </c>
      <c r="X1044" s="9">
        <f t="shared" si="987"/>
        <v>6.9444444444444198E-3</v>
      </c>
      <c r="Y1044" s="54">
        <v>0.15416666666666667</v>
      </c>
      <c r="Z1044" s="155">
        <f t="shared" ref="Z1044:Z1107" si="1021">Y1044-W1044</f>
        <v>1.3888888888889117E-3</v>
      </c>
      <c r="AA1044" s="54">
        <v>0.22291666666666665</v>
      </c>
      <c r="AB1044" s="565">
        <f t="shared" si="989"/>
        <v>6.8749999999999978E-2</v>
      </c>
      <c r="AC1044" s="54">
        <v>0.22291666666666665</v>
      </c>
      <c r="AD1044" s="54">
        <v>0.22291666666666665</v>
      </c>
      <c r="AE1044" s="9">
        <f t="shared" si="1010"/>
        <v>0</v>
      </c>
      <c r="AF1044" s="54">
        <v>0.22916666666666666</v>
      </c>
      <c r="AG1044" s="54">
        <v>0.23263888888888887</v>
      </c>
      <c r="AH1044" s="9">
        <f t="shared" si="1004"/>
        <v>3.4722222222222099E-3</v>
      </c>
      <c r="AI1044" s="154">
        <f t="shared" si="928"/>
        <v>0</v>
      </c>
      <c r="AJ1044" s="154">
        <f t="shared" si="929"/>
        <v>5</v>
      </c>
      <c r="AK1044" s="54">
        <v>0.23263888888888887</v>
      </c>
      <c r="AL1044" s="54">
        <v>0.23611111111111113</v>
      </c>
      <c r="AM1044" s="9">
        <f t="shared" si="968"/>
        <v>3.4722222222222654E-3</v>
      </c>
      <c r="AN1044" s="568">
        <f t="shared" si="1005"/>
        <v>0.19097222222222224</v>
      </c>
      <c r="AO1044" s="10">
        <f t="shared" si="1011"/>
        <v>4</v>
      </c>
      <c r="AP1044" s="10">
        <f t="shared" si="1012"/>
        <v>35</v>
      </c>
      <c r="AQ1044" s="565">
        <f t="shared" si="1013"/>
        <v>5.486111111111109E-2</v>
      </c>
      <c r="AR1044" s="10">
        <f t="shared" si="1014"/>
        <v>1</v>
      </c>
      <c r="AS1044" s="10">
        <f t="shared" si="1015"/>
        <v>19</v>
      </c>
      <c r="AT1044" s="551">
        <v>0</v>
      </c>
      <c r="AU1044" s="551">
        <v>0</v>
      </c>
      <c r="AV1044" s="551">
        <v>0</v>
      </c>
      <c r="AW1044" s="546">
        <f t="shared" si="1016"/>
        <v>0</v>
      </c>
      <c r="AX1044" s="546">
        <f t="shared" si="948"/>
        <v>0</v>
      </c>
      <c r="AY1044" s="551">
        <v>0</v>
      </c>
      <c r="AZ1044" s="546">
        <f t="shared" si="1017"/>
        <v>0</v>
      </c>
      <c r="BA1044" s="546">
        <f t="shared" si="1018"/>
        <v>0</v>
      </c>
      <c r="BB1044" s="551">
        <v>0</v>
      </c>
      <c r="BC1044" s="546">
        <f t="shared" si="1006"/>
        <v>0</v>
      </c>
      <c r="BD1044" s="546">
        <f t="shared" si="1007"/>
        <v>0</v>
      </c>
      <c r="BE1044" s="551">
        <v>1.3888888888888888E-2</v>
      </c>
      <c r="BF1044" s="546">
        <f t="shared" si="938"/>
        <v>0</v>
      </c>
      <c r="BG1044" s="546">
        <f t="shared" si="939"/>
        <v>20</v>
      </c>
      <c r="BH1044" s="551">
        <v>0</v>
      </c>
      <c r="BI1044" s="637">
        <f t="shared" si="1019"/>
        <v>0</v>
      </c>
      <c r="BJ1044" s="637">
        <f t="shared" si="1020"/>
        <v>0</v>
      </c>
      <c r="BK1044" s="642">
        <f t="shared" si="990"/>
        <v>64.22803571428571</v>
      </c>
    </row>
    <row r="1045" spans="1:63" x14ac:dyDescent="0.25">
      <c r="A1045" s="578">
        <v>40977</v>
      </c>
      <c r="B1045" s="589">
        <f t="shared" si="988"/>
        <v>3</v>
      </c>
      <c r="C1045" s="579">
        <v>19</v>
      </c>
      <c r="D1045" s="580" t="s">
        <v>33</v>
      </c>
      <c r="E1045" s="580" t="s">
        <v>273</v>
      </c>
      <c r="F1045" s="525">
        <v>3639.66</v>
      </c>
      <c r="G1045" s="579">
        <v>56</v>
      </c>
      <c r="H1045" s="579">
        <v>3</v>
      </c>
      <c r="I1045" s="551">
        <v>0.14930555555555555</v>
      </c>
      <c r="J1045" s="551">
        <v>0.14930555555555555</v>
      </c>
      <c r="K1045" s="54">
        <v>0.15625</v>
      </c>
      <c r="L1045" s="565">
        <f t="shared" si="1001"/>
        <v>6.9444444444444475E-3</v>
      </c>
      <c r="M1045" s="54">
        <v>0.16666666666666666</v>
      </c>
      <c r="N1045" s="565">
        <f t="shared" si="1002"/>
        <v>1.0416666666666657E-2</v>
      </c>
      <c r="O1045" s="54">
        <v>0.19444444444444445</v>
      </c>
      <c r="P1045" s="565">
        <f t="shared" si="1003"/>
        <v>2.777777777777779E-2</v>
      </c>
      <c r="Q1045" s="54">
        <v>0.19791666666666666</v>
      </c>
      <c r="R1045" s="54">
        <v>0.23958333333333334</v>
      </c>
      <c r="S1045" s="9">
        <f t="shared" ref="S1045:S1067" si="1022">R1045-Q1045</f>
        <v>4.1666666666666685E-2</v>
      </c>
      <c r="T1045" s="54">
        <v>0.19791666666666666</v>
      </c>
      <c r="U1045" s="54">
        <v>0.23958333333333334</v>
      </c>
      <c r="V1045" s="9">
        <f t="shared" ref="V1045:V1050" si="1023">U1045-T1045</f>
        <v>4.1666666666666685E-2</v>
      </c>
      <c r="W1045" s="54">
        <v>0.24305555555555555</v>
      </c>
      <c r="X1045" s="9">
        <f t="shared" si="987"/>
        <v>3.4722222222222099E-3</v>
      </c>
      <c r="Y1045" s="54">
        <v>0.25</v>
      </c>
      <c r="Z1045" s="155">
        <f t="shared" si="1021"/>
        <v>6.9444444444444475E-3</v>
      </c>
      <c r="AA1045" s="54">
        <v>0.31875000000000003</v>
      </c>
      <c r="AB1045" s="565">
        <f t="shared" si="989"/>
        <v>6.8750000000000033E-2</v>
      </c>
      <c r="AC1045" s="54">
        <v>0.31875000000000003</v>
      </c>
      <c r="AD1045" s="54">
        <v>0.31875000000000003</v>
      </c>
      <c r="AE1045" s="9">
        <f t="shared" ref="AE1045:AE1050" si="1024">AD1045-AC1045</f>
        <v>0</v>
      </c>
      <c r="AF1045" s="54">
        <v>0.3263888888888889</v>
      </c>
      <c r="AG1045" s="54">
        <v>0.3298611111111111</v>
      </c>
      <c r="AH1045" s="9">
        <f t="shared" si="1004"/>
        <v>3.4722222222222099E-3</v>
      </c>
      <c r="AI1045" s="154">
        <f t="shared" si="928"/>
        <v>0</v>
      </c>
      <c r="AJ1045" s="154">
        <f t="shared" si="929"/>
        <v>5</v>
      </c>
      <c r="AK1045" s="54">
        <v>0.3298611111111111</v>
      </c>
      <c r="AL1045" s="54">
        <v>0.33333333333333331</v>
      </c>
      <c r="AM1045" s="9">
        <f t="shared" si="968"/>
        <v>3.4722222222222099E-3</v>
      </c>
      <c r="AN1045" s="568">
        <f t="shared" si="1005"/>
        <v>0.18402777777777776</v>
      </c>
      <c r="AO1045" s="10">
        <f t="shared" ref="AO1045:AO1050" si="1025">HOUR(AN1045)</f>
        <v>4</v>
      </c>
      <c r="AP1045" s="10">
        <f t="shared" ref="AP1045:AP1050" si="1026">MINUTE(AN1045)</f>
        <v>25</v>
      </c>
      <c r="AQ1045" s="565">
        <f t="shared" si="1013"/>
        <v>5.8333333333333369E-2</v>
      </c>
      <c r="AR1045" s="10">
        <f t="shared" ref="AR1045:AR1050" si="1027">HOUR(AQ1045)</f>
        <v>1</v>
      </c>
      <c r="AS1045" s="10">
        <f t="shared" ref="AS1045:AS1050" si="1028">MINUTE(AQ1045)</f>
        <v>24</v>
      </c>
      <c r="AT1045" s="551">
        <v>0</v>
      </c>
      <c r="AU1045" s="551">
        <v>0</v>
      </c>
      <c r="AV1045" s="551">
        <v>0</v>
      </c>
      <c r="AW1045" s="546">
        <f t="shared" si="1016"/>
        <v>0</v>
      </c>
      <c r="AX1045" s="546">
        <f t="shared" si="948"/>
        <v>0</v>
      </c>
      <c r="AY1045" s="551">
        <v>0</v>
      </c>
      <c r="AZ1045" s="546">
        <f t="shared" si="1017"/>
        <v>0</v>
      </c>
      <c r="BA1045" s="546">
        <f t="shared" si="1018"/>
        <v>0</v>
      </c>
      <c r="BB1045" s="551">
        <v>0</v>
      </c>
      <c r="BC1045" s="546">
        <f t="shared" si="1006"/>
        <v>0</v>
      </c>
      <c r="BD1045" s="546">
        <f t="shared" si="1007"/>
        <v>0</v>
      </c>
      <c r="BE1045" s="551">
        <v>1.0416666666666666E-2</v>
      </c>
      <c r="BF1045" s="546">
        <f t="shared" si="938"/>
        <v>0</v>
      </c>
      <c r="BG1045" s="546">
        <f t="shared" si="939"/>
        <v>15</v>
      </c>
      <c r="BH1045" s="551">
        <v>0</v>
      </c>
      <c r="BI1045" s="637">
        <f t="shared" ref="BI1045:BI1050" si="1029">HOUR(BH1045)</f>
        <v>0</v>
      </c>
      <c r="BJ1045" s="637">
        <f t="shared" ref="BJ1045:BJ1050" si="1030">MINUTE(BH1045)</f>
        <v>0</v>
      </c>
      <c r="BK1045" s="642">
        <f t="shared" si="990"/>
        <v>64.993928571428569</v>
      </c>
    </row>
    <row r="1046" spans="1:63" x14ac:dyDescent="0.25">
      <c r="A1046" s="578">
        <v>40977</v>
      </c>
      <c r="B1046" s="589">
        <f t="shared" si="988"/>
        <v>3</v>
      </c>
      <c r="C1046" s="579">
        <v>4</v>
      </c>
      <c r="D1046" s="580" t="s">
        <v>224</v>
      </c>
      <c r="E1046" s="580" t="s">
        <v>639</v>
      </c>
      <c r="F1046" s="525">
        <v>3770.32</v>
      </c>
      <c r="G1046" s="579">
        <v>59</v>
      </c>
      <c r="H1046" s="579">
        <v>0</v>
      </c>
      <c r="I1046" s="551">
        <v>0.54166666666666663</v>
      </c>
      <c r="J1046" s="551">
        <v>0.54166666666666663</v>
      </c>
      <c r="K1046" s="54">
        <v>0.54861111111111105</v>
      </c>
      <c r="L1046" s="565">
        <f t="shared" si="1001"/>
        <v>6.9444444444444198E-3</v>
      </c>
      <c r="M1046" s="54">
        <v>0.55902777777777779</v>
      </c>
      <c r="N1046" s="565">
        <f t="shared" si="1002"/>
        <v>1.0416666666666741E-2</v>
      </c>
      <c r="O1046" s="54">
        <v>0.57291666666666663</v>
      </c>
      <c r="P1046" s="565">
        <f t="shared" si="1003"/>
        <v>1.388888888888884E-2</v>
      </c>
      <c r="Q1046" s="54">
        <v>0.57638888888888895</v>
      </c>
      <c r="R1046" s="54">
        <v>0.74652777777777779</v>
      </c>
      <c r="S1046" s="9">
        <f t="shared" si="1022"/>
        <v>0.17013888888888884</v>
      </c>
      <c r="T1046" s="54">
        <v>0.57638888888888895</v>
      </c>
      <c r="U1046" s="54">
        <v>0.74652777777777779</v>
      </c>
      <c r="V1046" s="9">
        <f t="shared" si="1023"/>
        <v>0.17013888888888884</v>
      </c>
      <c r="W1046" s="54">
        <v>0.75</v>
      </c>
      <c r="X1046" s="9">
        <f t="shared" si="987"/>
        <v>3.4722222222222099E-3</v>
      </c>
      <c r="Y1046" s="54">
        <v>0.75208333333333333</v>
      </c>
      <c r="Z1046" s="155">
        <f t="shared" si="1021"/>
        <v>2.0833333333333259E-3</v>
      </c>
      <c r="AA1046" s="54">
        <v>0.85416666666666663</v>
      </c>
      <c r="AB1046" s="565">
        <f t="shared" si="989"/>
        <v>0.1020833333333333</v>
      </c>
      <c r="AC1046" s="54">
        <v>0.85416666666666663</v>
      </c>
      <c r="AD1046" s="54">
        <v>0.85416666666666663</v>
      </c>
      <c r="AE1046" s="9">
        <f t="shared" si="1024"/>
        <v>0</v>
      </c>
      <c r="AF1046" s="54">
        <v>0.86458333333333337</v>
      </c>
      <c r="AG1046" s="54">
        <v>0.87152777777777779</v>
      </c>
      <c r="AH1046" s="9">
        <f t="shared" si="1004"/>
        <v>6.9444444444444198E-3</v>
      </c>
      <c r="AI1046" s="154">
        <f t="shared" si="928"/>
        <v>0</v>
      </c>
      <c r="AJ1046" s="154">
        <f t="shared" si="929"/>
        <v>10</v>
      </c>
      <c r="AK1046" s="54">
        <v>0.87152777777777779</v>
      </c>
      <c r="AL1046" s="54">
        <v>0.875</v>
      </c>
      <c r="AM1046" s="9">
        <f t="shared" si="968"/>
        <v>3.4722222222222099E-3</v>
      </c>
      <c r="AN1046" s="568">
        <f t="shared" si="1005"/>
        <v>0.33333333333333337</v>
      </c>
      <c r="AO1046" s="10">
        <f t="shared" si="1025"/>
        <v>8</v>
      </c>
      <c r="AP1046" s="10">
        <f t="shared" si="1026"/>
        <v>0</v>
      </c>
      <c r="AQ1046" s="565">
        <f t="shared" si="1013"/>
        <v>4.0972222222222188E-2</v>
      </c>
      <c r="AR1046" s="10">
        <f t="shared" si="1027"/>
        <v>0</v>
      </c>
      <c r="AS1046" s="10">
        <f t="shared" si="1028"/>
        <v>59</v>
      </c>
      <c r="AT1046" s="551">
        <v>0</v>
      </c>
      <c r="AU1046" s="551">
        <v>0</v>
      </c>
      <c r="AV1046" s="551">
        <v>0</v>
      </c>
      <c r="AW1046" s="546">
        <f t="shared" si="1016"/>
        <v>0</v>
      </c>
      <c r="AX1046" s="546">
        <f t="shared" si="948"/>
        <v>0</v>
      </c>
      <c r="AY1046" s="551">
        <v>0</v>
      </c>
      <c r="AZ1046" s="546">
        <f t="shared" si="1017"/>
        <v>0</v>
      </c>
      <c r="BA1046" s="546">
        <f t="shared" si="1018"/>
        <v>0</v>
      </c>
      <c r="BB1046" s="551">
        <v>0</v>
      </c>
      <c r="BC1046" s="546">
        <f t="shared" si="1006"/>
        <v>0</v>
      </c>
      <c r="BD1046" s="546">
        <f t="shared" si="1007"/>
        <v>0</v>
      </c>
      <c r="BE1046" s="551">
        <v>6.1111111111111116E-2</v>
      </c>
      <c r="BF1046" s="546">
        <f t="shared" si="938"/>
        <v>1</v>
      </c>
      <c r="BG1046" s="546">
        <f t="shared" si="939"/>
        <v>28</v>
      </c>
      <c r="BH1046" s="551">
        <v>0</v>
      </c>
      <c r="BI1046" s="637">
        <f t="shared" si="1029"/>
        <v>0</v>
      </c>
      <c r="BJ1046" s="637">
        <f t="shared" si="1030"/>
        <v>0</v>
      </c>
      <c r="BK1046" s="642">
        <f t="shared" si="990"/>
        <v>63.903728813559326</v>
      </c>
    </row>
    <row r="1047" spans="1:63" x14ac:dyDescent="0.25">
      <c r="A1047" s="578">
        <v>40977</v>
      </c>
      <c r="B1047" s="589">
        <f t="shared" si="988"/>
        <v>3</v>
      </c>
      <c r="C1047" s="579">
        <v>1</v>
      </c>
      <c r="D1047" s="580" t="s">
        <v>271</v>
      </c>
      <c r="E1047" s="580" t="s">
        <v>265</v>
      </c>
      <c r="F1047" s="525">
        <v>3418.79</v>
      </c>
      <c r="G1047" s="579">
        <v>57</v>
      </c>
      <c r="H1047" s="579">
        <v>2</v>
      </c>
      <c r="I1047" s="551">
        <v>0.55208333333333337</v>
      </c>
      <c r="J1047" s="551">
        <v>0.55208333333333337</v>
      </c>
      <c r="K1047" s="54">
        <v>0.5625</v>
      </c>
      <c r="L1047" s="565">
        <f t="shared" si="1001"/>
        <v>1.041666666666663E-2</v>
      </c>
      <c r="M1047" s="54">
        <v>0.57291666666666663</v>
      </c>
      <c r="N1047" s="565">
        <f t="shared" si="1002"/>
        <v>1.041666666666663E-2</v>
      </c>
      <c r="O1047" s="54">
        <v>0.60069444444444442</v>
      </c>
      <c r="P1047" s="565">
        <f t="shared" si="1003"/>
        <v>2.777777777777779E-2</v>
      </c>
      <c r="Q1047" s="54">
        <v>0.60416666666666663</v>
      </c>
      <c r="R1047" s="54">
        <v>0.64583333333333337</v>
      </c>
      <c r="S1047" s="9">
        <f t="shared" si="1022"/>
        <v>4.1666666666666741E-2</v>
      </c>
      <c r="T1047" s="54">
        <v>0.60416666666666663</v>
      </c>
      <c r="U1047" s="54">
        <v>0.64583333333333337</v>
      </c>
      <c r="V1047" s="9">
        <f t="shared" si="1023"/>
        <v>4.1666666666666741E-2</v>
      </c>
      <c r="W1047" s="54">
        <v>0.64722222222222225</v>
      </c>
      <c r="X1047" s="9">
        <f t="shared" si="987"/>
        <v>1.388888888888884E-3</v>
      </c>
      <c r="Y1047" s="54">
        <v>0.64930555555555558</v>
      </c>
      <c r="Z1047" s="155">
        <f t="shared" si="1021"/>
        <v>2.0833333333333259E-3</v>
      </c>
      <c r="AA1047" s="54">
        <v>0.71944444444444444</v>
      </c>
      <c r="AB1047" s="565">
        <f t="shared" si="989"/>
        <v>7.0138888888888862E-2</v>
      </c>
      <c r="AC1047" s="54">
        <v>0.71944444444444444</v>
      </c>
      <c r="AD1047" s="54">
        <v>0.71944444444444444</v>
      </c>
      <c r="AE1047" s="9">
        <f t="shared" si="1024"/>
        <v>0</v>
      </c>
      <c r="AF1047" s="54">
        <v>0.72916666666666663</v>
      </c>
      <c r="AG1047" s="54">
        <v>0.73611111111111116</v>
      </c>
      <c r="AH1047" s="9">
        <f t="shared" si="1004"/>
        <v>6.9444444444445308E-3</v>
      </c>
      <c r="AI1047" s="154">
        <f t="shared" si="928"/>
        <v>0</v>
      </c>
      <c r="AJ1047" s="154">
        <f t="shared" si="929"/>
        <v>10</v>
      </c>
      <c r="AK1047" s="54">
        <v>0.73611111111111116</v>
      </c>
      <c r="AL1047" s="54">
        <v>0.73958333333333337</v>
      </c>
      <c r="AM1047" s="9">
        <f t="shared" si="968"/>
        <v>3.4722222222222099E-3</v>
      </c>
      <c r="AN1047" s="568">
        <f t="shared" si="1005"/>
        <v>0.1875</v>
      </c>
      <c r="AO1047" s="10">
        <f t="shared" si="1025"/>
        <v>4</v>
      </c>
      <c r="AP1047" s="10">
        <f t="shared" si="1026"/>
        <v>30</v>
      </c>
      <c r="AQ1047" s="565">
        <f t="shared" si="1013"/>
        <v>4.3749999999999969E-2</v>
      </c>
      <c r="AR1047" s="10">
        <f t="shared" si="1027"/>
        <v>1</v>
      </c>
      <c r="AS1047" s="10">
        <f t="shared" si="1028"/>
        <v>3</v>
      </c>
      <c r="AT1047" s="551">
        <v>0</v>
      </c>
      <c r="AU1047" s="551">
        <v>0</v>
      </c>
      <c r="AV1047" s="551">
        <v>0</v>
      </c>
      <c r="AW1047" s="546">
        <f t="shared" si="1016"/>
        <v>0</v>
      </c>
      <c r="AX1047" s="546">
        <f t="shared" si="948"/>
        <v>0</v>
      </c>
      <c r="AY1047" s="551">
        <v>0</v>
      </c>
      <c r="AZ1047" s="546">
        <f t="shared" si="1017"/>
        <v>0</v>
      </c>
      <c r="BA1047" s="546">
        <f t="shared" si="1018"/>
        <v>0</v>
      </c>
      <c r="BB1047" s="551">
        <v>0</v>
      </c>
      <c r="BC1047" s="546">
        <f t="shared" si="1006"/>
        <v>0</v>
      </c>
      <c r="BD1047" s="546">
        <f t="shared" si="1007"/>
        <v>0</v>
      </c>
      <c r="BE1047" s="551">
        <v>2.6388888888888889E-2</v>
      </c>
      <c r="BF1047" s="546">
        <f t="shared" si="938"/>
        <v>0</v>
      </c>
      <c r="BG1047" s="546">
        <f t="shared" si="939"/>
        <v>38</v>
      </c>
      <c r="BH1047" s="551">
        <v>0</v>
      </c>
      <c r="BI1047" s="637">
        <f t="shared" si="1029"/>
        <v>0</v>
      </c>
      <c r="BJ1047" s="637">
        <f t="shared" si="1030"/>
        <v>0</v>
      </c>
      <c r="BK1047" s="642">
        <f t="shared" si="990"/>
        <v>59.978771929824561</v>
      </c>
    </row>
    <row r="1048" spans="1:63" x14ac:dyDescent="0.25">
      <c r="A1048" s="578">
        <v>40977</v>
      </c>
      <c r="B1048" s="589">
        <f t="shared" si="988"/>
        <v>3</v>
      </c>
      <c r="C1048" s="579">
        <v>6</v>
      </c>
      <c r="D1048" s="580" t="s">
        <v>243</v>
      </c>
      <c r="E1048" s="580" t="s">
        <v>761</v>
      </c>
      <c r="F1048" s="525">
        <v>3853.53</v>
      </c>
      <c r="G1048" s="579">
        <v>59</v>
      </c>
      <c r="H1048" s="579">
        <v>0</v>
      </c>
      <c r="I1048" s="551">
        <v>0.74305555555555547</v>
      </c>
      <c r="J1048" s="551">
        <v>0.74305555555555547</v>
      </c>
      <c r="K1048" s="54">
        <v>0.75</v>
      </c>
      <c r="L1048" s="565">
        <f t="shared" si="1001"/>
        <v>6.9444444444445308E-3</v>
      </c>
      <c r="M1048" s="54">
        <v>0.75694444444444453</v>
      </c>
      <c r="N1048" s="565">
        <f t="shared" si="1002"/>
        <v>6.9444444444445308E-3</v>
      </c>
      <c r="O1048" s="54">
        <v>0.80555555555555547</v>
      </c>
      <c r="P1048" s="565">
        <f t="shared" si="1003"/>
        <v>4.8611111111110938E-2</v>
      </c>
      <c r="Q1048" s="54">
        <v>0.80902777777777779</v>
      </c>
      <c r="R1048" s="54">
        <v>0.83333333333333337</v>
      </c>
      <c r="S1048" s="9">
        <f t="shared" si="1022"/>
        <v>2.430555555555558E-2</v>
      </c>
      <c r="T1048" s="54">
        <v>0.80902777777777779</v>
      </c>
      <c r="U1048" s="54">
        <v>0.83333333333333337</v>
      </c>
      <c r="V1048" s="9">
        <f t="shared" si="1023"/>
        <v>2.430555555555558E-2</v>
      </c>
      <c r="W1048" s="54">
        <v>0.88194444444444453</v>
      </c>
      <c r="X1048" s="9">
        <f t="shared" si="987"/>
        <v>4.861111111111116E-2</v>
      </c>
      <c r="Y1048" s="54">
        <v>0.8847222222222223</v>
      </c>
      <c r="Z1048" s="155">
        <f t="shared" si="1021"/>
        <v>2.7777777777777679E-3</v>
      </c>
      <c r="AA1048" s="54">
        <v>0.98402777777777783</v>
      </c>
      <c r="AB1048" s="565">
        <f t="shared" si="989"/>
        <v>9.9305555555555536E-2</v>
      </c>
      <c r="AC1048" s="54">
        <v>0.98402777777777783</v>
      </c>
      <c r="AD1048" s="54">
        <v>0.98402777777777783</v>
      </c>
      <c r="AE1048" s="9">
        <f t="shared" si="1024"/>
        <v>0</v>
      </c>
      <c r="AF1048" s="54">
        <v>0.99305555555555547</v>
      </c>
      <c r="AG1048" s="54">
        <v>1</v>
      </c>
      <c r="AH1048" s="9">
        <f t="shared" si="1004"/>
        <v>6.9444444444445308E-3</v>
      </c>
      <c r="AI1048" s="154">
        <f t="shared" si="928"/>
        <v>0</v>
      </c>
      <c r="AJ1048" s="154">
        <f t="shared" si="929"/>
        <v>10</v>
      </c>
      <c r="AK1048" s="54">
        <v>1</v>
      </c>
      <c r="AL1048" s="54">
        <v>1.0034722222222221</v>
      </c>
      <c r="AM1048" s="9">
        <f t="shared" si="968"/>
        <v>3.4722222222220989E-3</v>
      </c>
      <c r="AN1048" s="568">
        <f t="shared" si="1005"/>
        <v>0.26041666666666663</v>
      </c>
      <c r="AO1048" s="10">
        <f t="shared" si="1025"/>
        <v>6</v>
      </c>
      <c r="AP1048" s="10">
        <f t="shared" si="1026"/>
        <v>15</v>
      </c>
      <c r="AQ1048" s="565">
        <f t="shared" si="1013"/>
        <v>5.4166666666666648E-2</v>
      </c>
      <c r="AR1048" s="10">
        <f t="shared" si="1027"/>
        <v>1</v>
      </c>
      <c r="AS1048" s="10">
        <f t="shared" si="1028"/>
        <v>18</v>
      </c>
      <c r="AT1048" s="551">
        <v>0</v>
      </c>
      <c r="AU1048" s="551">
        <v>2.9166666666666664E-2</v>
      </c>
      <c r="AV1048" s="551">
        <v>0</v>
      </c>
      <c r="AW1048" s="546">
        <f t="shared" si="1016"/>
        <v>0</v>
      </c>
      <c r="AX1048" s="546">
        <f t="shared" si="948"/>
        <v>0</v>
      </c>
      <c r="AY1048" s="551">
        <v>0</v>
      </c>
      <c r="AZ1048" s="546">
        <f t="shared" si="1017"/>
        <v>0</v>
      </c>
      <c r="BA1048" s="546">
        <f t="shared" si="1018"/>
        <v>0</v>
      </c>
      <c r="BB1048" s="551">
        <v>0</v>
      </c>
      <c r="BC1048" s="546">
        <f t="shared" si="1006"/>
        <v>0</v>
      </c>
      <c r="BD1048" s="546">
        <f t="shared" si="1007"/>
        <v>0</v>
      </c>
      <c r="BE1048" s="551">
        <v>1.5972222222222224E-2</v>
      </c>
      <c r="BF1048" s="546">
        <f t="shared" si="938"/>
        <v>0</v>
      </c>
      <c r="BG1048" s="546">
        <f t="shared" si="939"/>
        <v>23</v>
      </c>
      <c r="BH1048" s="551">
        <v>0</v>
      </c>
      <c r="BI1048" s="637">
        <f t="shared" si="1029"/>
        <v>0</v>
      </c>
      <c r="BJ1048" s="637">
        <f t="shared" si="1030"/>
        <v>0</v>
      </c>
      <c r="BK1048" s="642">
        <f t="shared" si="990"/>
        <v>65.314067796610175</v>
      </c>
    </row>
    <row r="1049" spans="1:63" x14ac:dyDescent="0.25">
      <c r="A1049" s="578">
        <v>40977</v>
      </c>
      <c r="B1049" s="589">
        <f t="shared" si="988"/>
        <v>3</v>
      </c>
      <c r="C1049" s="579">
        <v>3</v>
      </c>
      <c r="D1049" s="580" t="s">
        <v>298</v>
      </c>
      <c r="E1049" s="580" t="s">
        <v>762</v>
      </c>
      <c r="F1049" s="525">
        <v>3804.26</v>
      </c>
      <c r="G1049" s="579">
        <v>59</v>
      </c>
      <c r="H1049" s="579">
        <v>0</v>
      </c>
      <c r="I1049" s="551">
        <v>0.65277777777777779</v>
      </c>
      <c r="J1049" s="551">
        <v>0.65277777777777779</v>
      </c>
      <c r="K1049" s="54">
        <v>0.75694444444444453</v>
      </c>
      <c r="L1049" s="565">
        <f t="shared" si="1001"/>
        <v>0.10416666666666674</v>
      </c>
      <c r="M1049" s="54">
        <v>0.76388888888888884</v>
      </c>
      <c r="N1049" s="565">
        <f t="shared" si="1002"/>
        <v>6.9444444444443088E-3</v>
      </c>
      <c r="O1049" s="54">
        <v>0.78472222222222221</v>
      </c>
      <c r="P1049" s="565">
        <f t="shared" si="1003"/>
        <v>2.083333333333337E-2</v>
      </c>
      <c r="Q1049" s="54">
        <v>0.88888888888888884</v>
      </c>
      <c r="R1049" s="54">
        <v>0.95138888888888884</v>
      </c>
      <c r="S1049" s="9">
        <f t="shared" si="1022"/>
        <v>6.25E-2</v>
      </c>
      <c r="T1049" s="54">
        <v>0.88888888888888884</v>
      </c>
      <c r="U1049" s="54">
        <v>0.95138888888888884</v>
      </c>
      <c r="V1049" s="9">
        <f t="shared" si="1023"/>
        <v>6.25E-2</v>
      </c>
      <c r="W1049" s="54">
        <v>1.0659722222222221</v>
      </c>
      <c r="X1049" s="9">
        <f t="shared" si="987"/>
        <v>0.11458333333333326</v>
      </c>
      <c r="Y1049" s="54">
        <v>1.0666666666666667</v>
      </c>
      <c r="Z1049" s="155">
        <f t="shared" si="1021"/>
        <v>6.94444444444553E-4</v>
      </c>
      <c r="AA1049" s="54">
        <v>1.1583333333333334</v>
      </c>
      <c r="AB1049" s="565">
        <f t="shared" si="989"/>
        <v>9.1666666666666785E-2</v>
      </c>
      <c r="AC1049" s="54">
        <v>1.1583333333333334</v>
      </c>
      <c r="AD1049" s="54">
        <v>1.1583333333333334</v>
      </c>
      <c r="AE1049" s="9">
        <f t="shared" si="1024"/>
        <v>0</v>
      </c>
      <c r="AF1049" s="54">
        <v>1.1631944444444444</v>
      </c>
      <c r="AG1049" s="54">
        <v>1.1736111111111112</v>
      </c>
      <c r="AH1049" s="9">
        <f t="shared" si="1004"/>
        <v>1.0416666666666741E-2</v>
      </c>
      <c r="AI1049" s="154">
        <f t="shared" si="928"/>
        <v>0</v>
      </c>
      <c r="AJ1049" s="154">
        <f t="shared" si="929"/>
        <v>15</v>
      </c>
      <c r="AK1049" s="54">
        <v>1.1736111111111112</v>
      </c>
      <c r="AL1049" s="54">
        <v>1.1840277777777779</v>
      </c>
      <c r="AM1049" s="9">
        <f t="shared" si="968"/>
        <v>1.0416666666666741E-2</v>
      </c>
      <c r="AN1049" s="568">
        <f t="shared" si="1005"/>
        <v>0.53125000000000011</v>
      </c>
      <c r="AO1049" s="10">
        <f t="shared" si="1025"/>
        <v>12</v>
      </c>
      <c r="AP1049" s="10">
        <f t="shared" si="1026"/>
        <v>45</v>
      </c>
      <c r="AQ1049" s="565">
        <f t="shared" si="1013"/>
        <v>6.1805555555555669E-2</v>
      </c>
      <c r="AR1049" s="10">
        <f t="shared" si="1027"/>
        <v>1</v>
      </c>
      <c r="AS1049" s="10">
        <f t="shared" si="1028"/>
        <v>29</v>
      </c>
      <c r="AT1049" s="551">
        <v>0</v>
      </c>
      <c r="AU1049" s="551">
        <v>0</v>
      </c>
      <c r="AV1049" s="551">
        <v>0</v>
      </c>
      <c r="AW1049" s="546">
        <f t="shared" si="1016"/>
        <v>0</v>
      </c>
      <c r="AX1049" s="546">
        <f t="shared" si="948"/>
        <v>0</v>
      </c>
      <c r="AY1049" s="551">
        <v>0</v>
      </c>
      <c r="AZ1049" s="546">
        <f t="shared" si="1017"/>
        <v>0</v>
      </c>
      <c r="BA1049" s="546">
        <f t="shared" si="1018"/>
        <v>0</v>
      </c>
      <c r="BB1049" s="551">
        <v>0</v>
      </c>
      <c r="BC1049" s="546">
        <f t="shared" si="1006"/>
        <v>0</v>
      </c>
      <c r="BD1049" s="546">
        <f t="shared" si="1007"/>
        <v>0</v>
      </c>
      <c r="BE1049" s="551">
        <v>2.9861111111111113E-2</v>
      </c>
      <c r="BF1049" s="546">
        <f t="shared" si="938"/>
        <v>0</v>
      </c>
      <c r="BG1049" s="546">
        <f t="shared" si="939"/>
        <v>43</v>
      </c>
      <c r="BH1049" s="551">
        <v>0</v>
      </c>
      <c r="BI1049" s="637">
        <f t="shared" si="1029"/>
        <v>0</v>
      </c>
      <c r="BJ1049" s="637">
        <f t="shared" si="1030"/>
        <v>0</v>
      </c>
      <c r="BK1049" s="642">
        <f t="shared" si="990"/>
        <v>64.478983050847461</v>
      </c>
    </row>
    <row r="1050" spans="1:63" x14ac:dyDescent="0.25">
      <c r="A1050" s="578">
        <v>40977</v>
      </c>
      <c r="B1050" s="589">
        <f t="shared" si="988"/>
        <v>3</v>
      </c>
      <c r="C1050" s="579">
        <v>20</v>
      </c>
      <c r="D1050" s="580" t="s">
        <v>33</v>
      </c>
      <c r="E1050" s="580" t="s">
        <v>236</v>
      </c>
      <c r="F1050" s="525">
        <v>3482.32</v>
      </c>
      <c r="G1050" s="579">
        <v>59</v>
      </c>
      <c r="H1050" s="579">
        <v>0</v>
      </c>
      <c r="I1050" s="551">
        <v>0.73958333333333337</v>
      </c>
      <c r="J1050" s="551">
        <v>0.73958333333333337</v>
      </c>
      <c r="K1050" s="54">
        <v>0.88541666666666663</v>
      </c>
      <c r="L1050" s="565">
        <f t="shared" si="1001"/>
        <v>0.14583333333333326</v>
      </c>
      <c r="M1050" s="54">
        <v>0.89236111111111116</v>
      </c>
      <c r="N1050" s="565">
        <f t="shared" si="1002"/>
        <v>6.9444444444445308E-3</v>
      </c>
      <c r="O1050" s="54">
        <v>0.95833333333333337</v>
      </c>
      <c r="P1050" s="565">
        <f t="shared" si="1003"/>
        <v>6.597222222222221E-2</v>
      </c>
      <c r="Q1050" s="54">
        <v>1.0034722222222221</v>
      </c>
      <c r="R1050" s="54">
        <v>1.0729166666666667</v>
      </c>
      <c r="S1050" s="9">
        <f t="shared" si="1022"/>
        <v>6.9444444444444642E-2</v>
      </c>
      <c r="T1050" s="54">
        <v>1.0034722222222221</v>
      </c>
      <c r="U1050" s="54">
        <v>1.0729166666666667</v>
      </c>
      <c r="V1050" s="9">
        <f t="shared" si="1023"/>
        <v>6.9444444444444642E-2</v>
      </c>
      <c r="W1050" s="54">
        <v>0.95833333333333337</v>
      </c>
      <c r="X1050" s="9">
        <v>0</v>
      </c>
      <c r="Y1050" s="54">
        <v>1.0138888888888888</v>
      </c>
      <c r="Z1050" s="155">
        <f t="shared" si="1021"/>
        <v>5.5555555555555469E-2</v>
      </c>
      <c r="AA1050" s="54">
        <v>1.25</v>
      </c>
      <c r="AB1050" s="565">
        <f t="shared" si="989"/>
        <v>0.23611111111111116</v>
      </c>
      <c r="AC1050" s="54">
        <v>1.25</v>
      </c>
      <c r="AD1050" s="54">
        <v>1.25</v>
      </c>
      <c r="AE1050" s="9">
        <f t="shared" si="1024"/>
        <v>0</v>
      </c>
      <c r="AF1050" s="54">
        <v>1.2569444444444444</v>
      </c>
      <c r="AG1050" s="54">
        <v>1.2604166666666667</v>
      </c>
      <c r="AH1050" s="9">
        <f t="shared" si="1004"/>
        <v>3.4722222222223209E-3</v>
      </c>
      <c r="AI1050" s="154">
        <f t="shared" si="928"/>
        <v>0</v>
      </c>
      <c r="AJ1050" s="154">
        <f t="shared" si="929"/>
        <v>5</v>
      </c>
      <c r="AK1050" s="54">
        <v>1.2604166666666667</v>
      </c>
      <c r="AL1050" s="54">
        <v>1.2638888888888888</v>
      </c>
      <c r="AM1050" s="9">
        <f t="shared" si="968"/>
        <v>3.4722222222220989E-3</v>
      </c>
      <c r="AN1050" s="568">
        <f t="shared" si="1005"/>
        <v>0.52430555555555547</v>
      </c>
      <c r="AO1050" s="10">
        <f t="shared" si="1025"/>
        <v>12</v>
      </c>
      <c r="AP1050" s="10">
        <f t="shared" si="1026"/>
        <v>35</v>
      </c>
      <c r="AQ1050" s="565">
        <f t="shared" si="1013"/>
        <v>0.23611111111111116</v>
      </c>
      <c r="AR1050" s="10">
        <f t="shared" si="1027"/>
        <v>5</v>
      </c>
      <c r="AS1050" s="10">
        <f t="shared" si="1028"/>
        <v>40</v>
      </c>
      <c r="AT1050" s="551">
        <v>0</v>
      </c>
      <c r="AU1050" s="551">
        <v>0</v>
      </c>
      <c r="AV1050" s="551">
        <v>0</v>
      </c>
      <c r="AW1050" s="546">
        <f t="shared" si="1016"/>
        <v>0</v>
      </c>
      <c r="AX1050" s="546">
        <f t="shared" si="948"/>
        <v>0</v>
      </c>
      <c r="AY1050" s="551">
        <v>0</v>
      </c>
      <c r="AZ1050" s="546">
        <f t="shared" si="1017"/>
        <v>0</v>
      </c>
      <c r="BA1050" s="546">
        <f t="shared" si="1018"/>
        <v>0</v>
      </c>
      <c r="BB1050" s="551">
        <v>0</v>
      </c>
      <c r="BC1050" s="546">
        <f t="shared" si="1006"/>
        <v>0</v>
      </c>
      <c r="BD1050" s="546">
        <f t="shared" si="1007"/>
        <v>0</v>
      </c>
      <c r="BE1050" s="551">
        <v>0</v>
      </c>
      <c r="BF1050" s="546">
        <f t="shared" si="938"/>
        <v>0</v>
      </c>
      <c r="BG1050" s="546">
        <f t="shared" si="939"/>
        <v>0</v>
      </c>
      <c r="BH1050" s="551">
        <v>0</v>
      </c>
      <c r="BI1050" s="637">
        <f t="shared" si="1029"/>
        <v>0</v>
      </c>
      <c r="BJ1050" s="637">
        <f t="shared" si="1030"/>
        <v>0</v>
      </c>
      <c r="BK1050" s="642">
        <f t="shared" si="990"/>
        <v>59.022372881355935</v>
      </c>
    </row>
    <row r="1051" spans="1:63" x14ac:dyDescent="0.25">
      <c r="A1051" s="578">
        <v>40978</v>
      </c>
      <c r="B1051" s="589">
        <f t="shared" si="988"/>
        <v>3</v>
      </c>
      <c r="C1051" s="579">
        <v>21</v>
      </c>
      <c r="D1051" s="580" t="s">
        <v>33</v>
      </c>
      <c r="E1051" s="580" t="s">
        <v>763</v>
      </c>
      <c r="F1051" s="525">
        <v>3502.93</v>
      </c>
      <c r="G1051" s="579">
        <v>58</v>
      </c>
      <c r="H1051" s="579">
        <v>1</v>
      </c>
      <c r="I1051" s="551">
        <v>6.25E-2</v>
      </c>
      <c r="J1051" s="551">
        <v>6.25E-2</v>
      </c>
      <c r="K1051" s="54">
        <v>0.19097222222222221</v>
      </c>
      <c r="L1051" s="565">
        <f t="shared" si="1001"/>
        <v>0.12847222222222221</v>
      </c>
      <c r="M1051" s="54">
        <v>0.19791666666666666</v>
      </c>
      <c r="N1051" s="565">
        <f t="shared" si="1002"/>
        <v>6.9444444444444475E-3</v>
      </c>
      <c r="O1051" s="54">
        <v>0.26041666666666669</v>
      </c>
      <c r="P1051" s="565">
        <f t="shared" si="1003"/>
        <v>6.2500000000000028E-2</v>
      </c>
      <c r="Q1051" s="54">
        <v>0.2638888888888889</v>
      </c>
      <c r="R1051" s="54">
        <v>0.2986111111111111</v>
      </c>
      <c r="S1051" s="9">
        <f t="shared" si="1022"/>
        <v>3.472222222222221E-2</v>
      </c>
      <c r="T1051" s="54">
        <v>0.2638888888888889</v>
      </c>
      <c r="U1051" s="54">
        <v>0.2986111111111111</v>
      </c>
      <c r="V1051" s="9">
        <f t="shared" ref="V1051:V1071" si="1031">U1051-T1051</f>
        <v>3.472222222222221E-2</v>
      </c>
      <c r="W1051" s="54">
        <v>0.30416666666666664</v>
      </c>
      <c r="X1051" s="9">
        <f t="shared" ref="X1051:X1093" si="1032">W1051-R1051</f>
        <v>5.5555555555555358E-3</v>
      </c>
      <c r="Y1051" s="54">
        <v>0.30555555555555552</v>
      </c>
      <c r="Z1051" s="155">
        <f t="shared" si="1021"/>
        <v>1.388888888888884E-3</v>
      </c>
      <c r="AA1051" s="54">
        <v>0.36944444444444446</v>
      </c>
      <c r="AB1051" s="565">
        <f t="shared" si="989"/>
        <v>6.3888888888888939E-2</v>
      </c>
      <c r="AC1051" s="54">
        <v>0.36944444444444446</v>
      </c>
      <c r="AD1051" s="54">
        <v>0.36944444444444446</v>
      </c>
      <c r="AE1051" s="9">
        <f t="shared" ref="AE1051:AE1071" si="1033">AD1051-AC1051</f>
        <v>0</v>
      </c>
      <c r="AF1051" s="54">
        <v>0.37847222222222227</v>
      </c>
      <c r="AG1051" s="54">
        <v>0.38194444444444442</v>
      </c>
      <c r="AH1051" s="9">
        <f t="shared" si="1004"/>
        <v>3.4722222222221544E-3</v>
      </c>
      <c r="AI1051" s="154">
        <f t="shared" ref="AI1051:AI1076" si="1034">HOUR(AH1051)</f>
        <v>0</v>
      </c>
      <c r="AJ1051" s="154">
        <f t="shared" ref="AJ1051:AJ1076" si="1035">MINUTE(AH1051)</f>
        <v>5</v>
      </c>
      <c r="AK1051" s="54">
        <v>0.38194444444444442</v>
      </c>
      <c r="AL1051" s="54">
        <v>0.3888888888888889</v>
      </c>
      <c r="AM1051" s="9">
        <f t="shared" ref="AM1051:AM1166" si="1036">AL1051-AK1051</f>
        <v>6.9444444444444753E-3</v>
      </c>
      <c r="AN1051" s="568">
        <f t="shared" si="1005"/>
        <v>0.3263888888888889</v>
      </c>
      <c r="AO1051" s="10">
        <f t="shared" ref="AO1051:AO1058" si="1037">HOUR(AN1051)</f>
        <v>7</v>
      </c>
      <c r="AP1051" s="10">
        <f t="shared" ref="AP1051:AP1058" si="1038">MINUTE(AN1051)</f>
        <v>50</v>
      </c>
      <c r="AQ1051" s="565">
        <f t="shared" si="1013"/>
        <v>5.0694444444444493E-2</v>
      </c>
      <c r="AR1051" s="10">
        <f t="shared" ref="AR1051:AR1071" si="1039">HOUR(AQ1051)</f>
        <v>1</v>
      </c>
      <c r="AS1051" s="10">
        <f t="shared" ref="AS1051:AS1071" si="1040">MINUTE(AQ1051)</f>
        <v>13</v>
      </c>
      <c r="AT1051" s="551">
        <v>0</v>
      </c>
      <c r="AU1051" s="551">
        <v>0</v>
      </c>
      <c r="AV1051" s="551">
        <v>0</v>
      </c>
      <c r="AW1051" s="546">
        <f t="shared" si="1016"/>
        <v>0</v>
      </c>
      <c r="AX1051" s="546">
        <f t="shared" si="948"/>
        <v>0</v>
      </c>
      <c r="AY1051" s="551">
        <v>0</v>
      </c>
      <c r="AZ1051" s="546">
        <f t="shared" si="1017"/>
        <v>0</v>
      </c>
      <c r="BA1051" s="546">
        <f t="shared" si="1018"/>
        <v>0</v>
      </c>
      <c r="BB1051" s="551">
        <v>5.5555555555555558E-3</v>
      </c>
      <c r="BC1051" s="546">
        <f t="shared" si="1006"/>
        <v>0</v>
      </c>
      <c r="BD1051" s="546">
        <f t="shared" si="1007"/>
        <v>8</v>
      </c>
      <c r="BE1051" s="551">
        <v>7.6388888888888886E-3</v>
      </c>
      <c r="BF1051" s="546">
        <f t="shared" ref="BF1051:BF1071" si="1041">HOUR(BE1051)</f>
        <v>0</v>
      </c>
      <c r="BG1051" s="546">
        <f t="shared" ref="BG1051:BG1071" si="1042">MINUTE(BE1051)</f>
        <v>11</v>
      </c>
      <c r="BH1051" s="551">
        <v>0</v>
      </c>
      <c r="BI1051" s="637">
        <f t="shared" ref="BI1051:BI1072" si="1043">HOUR(BH1051)</f>
        <v>0</v>
      </c>
      <c r="BJ1051" s="637">
        <f t="shared" ref="BJ1051:BJ1072" si="1044">MINUTE(BH1051)</f>
        <v>0</v>
      </c>
      <c r="BK1051" s="642">
        <f t="shared" si="990"/>
        <v>60.395344827586207</v>
      </c>
    </row>
    <row r="1052" spans="1:63" x14ac:dyDescent="0.25">
      <c r="A1052" s="578">
        <v>40978</v>
      </c>
      <c r="B1052" s="589">
        <f t="shared" si="988"/>
        <v>3</v>
      </c>
      <c r="C1052" s="579">
        <v>3</v>
      </c>
      <c r="D1052" s="580" t="s">
        <v>277</v>
      </c>
      <c r="E1052" s="580" t="s">
        <v>764</v>
      </c>
      <c r="F1052" s="525">
        <v>3702.73</v>
      </c>
      <c r="G1052" s="579">
        <v>59</v>
      </c>
      <c r="H1052" s="579">
        <v>0</v>
      </c>
      <c r="I1052" s="551">
        <v>0.79166666666666663</v>
      </c>
      <c r="J1052" s="551">
        <v>0.79166666666666663</v>
      </c>
      <c r="K1052" s="54">
        <v>1.3194444444444444</v>
      </c>
      <c r="L1052" s="565">
        <f t="shared" si="1001"/>
        <v>0.52777777777777779</v>
      </c>
      <c r="M1052" s="54">
        <v>1.3263888888888888</v>
      </c>
      <c r="N1052" s="565">
        <f t="shared" si="1002"/>
        <v>6.9444444444444198E-3</v>
      </c>
      <c r="O1052" s="54">
        <v>1.3680555555555556</v>
      </c>
      <c r="P1052" s="565">
        <f t="shared" si="1003"/>
        <v>4.1666666666666741E-2</v>
      </c>
      <c r="Q1052" s="54">
        <v>1.3715277777777777</v>
      </c>
      <c r="R1052" s="54">
        <v>1.4131944444444444</v>
      </c>
      <c r="S1052" s="9">
        <f t="shared" si="1022"/>
        <v>4.1666666666666741E-2</v>
      </c>
      <c r="T1052" s="54">
        <v>1.3715277777777777</v>
      </c>
      <c r="U1052" s="54">
        <v>1.4131944444444444</v>
      </c>
      <c r="V1052" s="9">
        <f t="shared" si="1031"/>
        <v>4.1666666666666741E-2</v>
      </c>
      <c r="W1052" s="54">
        <v>1.4215277777777777</v>
      </c>
      <c r="X1052" s="9">
        <f t="shared" si="1032"/>
        <v>8.3333333333333037E-3</v>
      </c>
      <c r="Y1052" s="54">
        <v>1.4215277777777777</v>
      </c>
      <c r="Z1052" s="155">
        <f t="shared" si="1021"/>
        <v>0</v>
      </c>
      <c r="AA1052" s="54">
        <v>1.4826388888888891</v>
      </c>
      <c r="AB1052" s="565">
        <f t="shared" si="989"/>
        <v>6.1111111111111338E-2</v>
      </c>
      <c r="AC1052" s="54">
        <v>1.4826388888888891</v>
      </c>
      <c r="AD1052" s="54">
        <v>1.4826388888888891</v>
      </c>
      <c r="AE1052" s="9">
        <f t="shared" si="1033"/>
        <v>0</v>
      </c>
      <c r="AF1052" s="54">
        <v>1.4895833333333333</v>
      </c>
      <c r="AG1052" s="54">
        <v>1.4965277777777777</v>
      </c>
      <c r="AH1052" s="9">
        <f t="shared" si="1004"/>
        <v>6.9444444444444198E-3</v>
      </c>
      <c r="AI1052" s="154">
        <f t="shared" si="1034"/>
        <v>0</v>
      </c>
      <c r="AJ1052" s="154">
        <f t="shared" si="1035"/>
        <v>10</v>
      </c>
      <c r="AK1052" s="54">
        <v>1.4965277777777777</v>
      </c>
      <c r="AL1052" s="54">
        <v>1.5</v>
      </c>
      <c r="AM1052" s="9">
        <f t="shared" si="1036"/>
        <v>3.4722222222223209E-3</v>
      </c>
      <c r="AN1052" s="568">
        <f t="shared" si="1005"/>
        <v>0.70833333333333337</v>
      </c>
      <c r="AO1052" s="10">
        <f t="shared" si="1037"/>
        <v>17</v>
      </c>
      <c r="AP1052" s="10">
        <f t="shared" si="1038"/>
        <v>0</v>
      </c>
      <c r="AQ1052" s="565">
        <f t="shared" si="1013"/>
        <v>5.2083333333333558E-2</v>
      </c>
      <c r="AR1052" s="10">
        <f t="shared" si="1039"/>
        <v>1</v>
      </c>
      <c r="AS1052" s="10">
        <f t="shared" si="1040"/>
        <v>15</v>
      </c>
      <c r="AT1052" s="551">
        <v>0</v>
      </c>
      <c r="AU1052" s="551">
        <v>0</v>
      </c>
      <c r="AV1052" s="551">
        <v>0</v>
      </c>
      <c r="AW1052" s="546">
        <f t="shared" si="1016"/>
        <v>0</v>
      </c>
      <c r="AX1052" s="546">
        <f t="shared" si="948"/>
        <v>0</v>
      </c>
      <c r="AY1052" s="551">
        <v>0</v>
      </c>
      <c r="AZ1052" s="546">
        <v>0</v>
      </c>
      <c r="BA1052" s="546">
        <f t="shared" si="1018"/>
        <v>0</v>
      </c>
      <c r="BB1052" s="551">
        <v>0</v>
      </c>
      <c r="BC1052" s="546">
        <f t="shared" si="1006"/>
        <v>0</v>
      </c>
      <c r="BD1052" s="546">
        <f t="shared" si="1007"/>
        <v>0</v>
      </c>
      <c r="BE1052" s="551">
        <v>9.0277777777777787E-3</v>
      </c>
      <c r="BF1052" s="546">
        <f t="shared" si="1041"/>
        <v>0</v>
      </c>
      <c r="BG1052" s="546">
        <f t="shared" si="1042"/>
        <v>13</v>
      </c>
      <c r="BH1052" s="551">
        <v>0</v>
      </c>
      <c r="BI1052" s="637">
        <f t="shared" si="1043"/>
        <v>0</v>
      </c>
      <c r="BJ1052" s="637">
        <f t="shared" si="1044"/>
        <v>0</v>
      </c>
      <c r="BK1052" s="642">
        <f t="shared" si="990"/>
        <v>62.758135593220338</v>
      </c>
    </row>
    <row r="1053" spans="1:63" x14ac:dyDescent="0.25">
      <c r="A1053" s="578">
        <v>40978</v>
      </c>
      <c r="B1053" s="589">
        <f t="shared" si="988"/>
        <v>3</v>
      </c>
      <c r="C1053" s="579">
        <v>1</v>
      </c>
      <c r="D1053" s="580" t="s">
        <v>524</v>
      </c>
      <c r="E1053" s="580" t="s">
        <v>276</v>
      </c>
      <c r="F1053" s="525">
        <v>3068.93</v>
      </c>
      <c r="G1053" s="579">
        <v>51</v>
      </c>
      <c r="H1053" s="579">
        <v>8</v>
      </c>
      <c r="I1053" s="551">
        <v>0.87152777777777779</v>
      </c>
      <c r="J1053" s="551">
        <v>0.87152777777777779</v>
      </c>
      <c r="K1053" s="54">
        <v>1.0486111111111112</v>
      </c>
      <c r="L1053" s="565">
        <f t="shared" si="1001"/>
        <v>0.17708333333333337</v>
      </c>
      <c r="M1053" s="54">
        <v>1.0520833333333333</v>
      </c>
      <c r="N1053" s="565">
        <f t="shared" si="1002"/>
        <v>3.4722222222220989E-3</v>
      </c>
      <c r="O1053" s="54">
        <v>1.1111111111111112</v>
      </c>
      <c r="P1053" s="565">
        <f t="shared" si="1003"/>
        <v>5.9027777777777901E-2</v>
      </c>
      <c r="Q1053" s="54">
        <v>1.1145833333333333</v>
      </c>
      <c r="R1053" s="54">
        <v>1.15625</v>
      </c>
      <c r="S1053" s="9">
        <f t="shared" si="1022"/>
        <v>4.1666666666666741E-2</v>
      </c>
      <c r="T1053" s="54">
        <v>1.1145833333333333</v>
      </c>
      <c r="U1053" s="54">
        <v>1.15625</v>
      </c>
      <c r="V1053" s="9">
        <f t="shared" si="1031"/>
        <v>4.1666666666666741E-2</v>
      </c>
      <c r="W1053" s="54">
        <v>1.1145833333333333</v>
      </c>
      <c r="X1053" s="9">
        <f t="shared" si="1032"/>
        <v>-4.1666666666666741E-2</v>
      </c>
      <c r="Y1053" s="54">
        <v>1.125</v>
      </c>
      <c r="Z1053" s="155">
        <f t="shared" si="1021"/>
        <v>1.0416666666666741E-2</v>
      </c>
      <c r="AA1053" s="54">
        <v>1.5</v>
      </c>
      <c r="AB1053" s="565">
        <f t="shared" si="989"/>
        <v>0.375</v>
      </c>
      <c r="AC1053" s="54">
        <v>1.5</v>
      </c>
      <c r="AD1053" s="54">
        <v>1.5</v>
      </c>
      <c r="AE1053" s="9">
        <f t="shared" si="1033"/>
        <v>0</v>
      </c>
      <c r="AF1053" s="54">
        <v>1.5069444444444444</v>
      </c>
      <c r="AG1053" s="54">
        <v>1.5104166666666667</v>
      </c>
      <c r="AH1053" s="9">
        <f t="shared" si="1004"/>
        <v>3.4722222222223209E-3</v>
      </c>
      <c r="AI1053" s="154">
        <f t="shared" si="1034"/>
        <v>0</v>
      </c>
      <c r="AJ1053" s="154">
        <f t="shared" si="1035"/>
        <v>5</v>
      </c>
      <c r="AK1053" s="54">
        <v>1.5104166666666667</v>
      </c>
      <c r="AL1053" s="54">
        <v>1.5138888888888891</v>
      </c>
      <c r="AM1053" s="9">
        <f t="shared" si="1036"/>
        <v>3.4722222222223209E-3</v>
      </c>
      <c r="AN1053" s="568">
        <f t="shared" si="1005"/>
        <v>0.64236111111111127</v>
      </c>
      <c r="AO1053" s="10">
        <f t="shared" si="1037"/>
        <v>15</v>
      </c>
      <c r="AP1053" s="10">
        <f t="shared" si="1038"/>
        <v>25</v>
      </c>
      <c r="AQ1053" s="565">
        <f t="shared" si="1013"/>
        <v>0</v>
      </c>
      <c r="AR1053" s="10">
        <f t="shared" si="1039"/>
        <v>0</v>
      </c>
      <c r="AS1053" s="10">
        <f t="shared" si="1040"/>
        <v>0</v>
      </c>
      <c r="AT1053" s="551">
        <v>0</v>
      </c>
      <c r="AU1053" s="551">
        <v>0</v>
      </c>
      <c r="AV1053" s="551">
        <v>0</v>
      </c>
      <c r="AW1053" s="546">
        <f t="shared" si="1016"/>
        <v>0</v>
      </c>
      <c r="AX1053" s="546">
        <f t="shared" si="948"/>
        <v>0</v>
      </c>
      <c r="AY1053" s="551">
        <v>0.375</v>
      </c>
      <c r="AZ1053" s="546">
        <f t="shared" si="1017"/>
        <v>9</v>
      </c>
      <c r="BA1053" s="546">
        <f t="shared" si="1018"/>
        <v>0</v>
      </c>
      <c r="BB1053" s="551">
        <v>0</v>
      </c>
      <c r="BC1053" s="546">
        <f t="shared" si="1006"/>
        <v>0</v>
      </c>
      <c r="BD1053" s="546">
        <f t="shared" si="1007"/>
        <v>0</v>
      </c>
      <c r="BE1053" s="551">
        <v>0</v>
      </c>
      <c r="BF1053" s="546">
        <f t="shared" si="1041"/>
        <v>0</v>
      </c>
      <c r="BG1053" s="546">
        <f t="shared" si="1042"/>
        <v>0</v>
      </c>
      <c r="BH1053" s="551">
        <v>0</v>
      </c>
      <c r="BI1053" s="637">
        <f t="shared" si="1043"/>
        <v>0</v>
      </c>
      <c r="BJ1053" s="637">
        <f t="shared" si="1044"/>
        <v>0</v>
      </c>
      <c r="BK1053" s="642">
        <f t="shared" si="990"/>
        <v>60.175098039215683</v>
      </c>
    </row>
    <row r="1054" spans="1:63" x14ac:dyDescent="0.25">
      <c r="A1054" s="578">
        <v>40978</v>
      </c>
      <c r="B1054" s="589">
        <f t="shared" si="988"/>
        <v>3</v>
      </c>
      <c r="C1054" s="579">
        <v>4</v>
      </c>
      <c r="D1054" s="580" t="s">
        <v>298</v>
      </c>
      <c r="E1054" s="580" t="s">
        <v>762</v>
      </c>
      <c r="F1054" s="525">
        <v>3811.81</v>
      </c>
      <c r="G1054" s="579">
        <v>59</v>
      </c>
      <c r="H1054" s="579">
        <v>0</v>
      </c>
      <c r="I1054" s="551">
        <v>0.22916666666666666</v>
      </c>
      <c r="J1054" s="551">
        <v>0.22916666666666666</v>
      </c>
      <c r="K1054" s="54">
        <v>0.35069444444444442</v>
      </c>
      <c r="L1054" s="565">
        <f t="shared" si="1001"/>
        <v>0.12152777777777776</v>
      </c>
      <c r="M1054" s="54">
        <v>0.35416666666666669</v>
      </c>
      <c r="N1054" s="565">
        <f t="shared" si="1002"/>
        <v>3.4722222222222654E-3</v>
      </c>
      <c r="O1054" s="54">
        <v>0.45833333333333331</v>
      </c>
      <c r="P1054" s="565">
        <f t="shared" si="1003"/>
        <v>0.10416666666666663</v>
      </c>
      <c r="Q1054" s="54">
        <v>0.46180555555555558</v>
      </c>
      <c r="R1054" s="54">
        <v>0.47916666666666669</v>
      </c>
      <c r="S1054" s="9">
        <f t="shared" si="1022"/>
        <v>1.7361111111111105E-2</v>
      </c>
      <c r="T1054" s="54">
        <v>0.46180555555555558</v>
      </c>
      <c r="U1054" s="54">
        <v>0.47916666666666669</v>
      </c>
      <c r="V1054" s="9">
        <f t="shared" si="1031"/>
        <v>1.7361111111111105E-2</v>
      </c>
      <c r="W1054" s="54">
        <v>0.5180555555555556</v>
      </c>
      <c r="X1054" s="9">
        <f t="shared" si="1032"/>
        <v>3.8888888888888917E-2</v>
      </c>
      <c r="Y1054" s="54">
        <v>0.51944444444444449</v>
      </c>
      <c r="Z1054" s="155">
        <f t="shared" si="1021"/>
        <v>1.388888888888884E-3</v>
      </c>
      <c r="AA1054" s="54">
        <v>0.5805555555555556</v>
      </c>
      <c r="AB1054" s="565">
        <f t="shared" si="989"/>
        <v>6.1111111111111116E-2</v>
      </c>
      <c r="AC1054" s="54">
        <v>0.5805555555555556</v>
      </c>
      <c r="AD1054" s="54">
        <v>0.5805555555555556</v>
      </c>
      <c r="AE1054" s="9">
        <f t="shared" si="1033"/>
        <v>0</v>
      </c>
      <c r="AF1054" s="54">
        <v>0.58680555555555558</v>
      </c>
      <c r="AG1054" s="54">
        <v>0.59027777777777779</v>
      </c>
      <c r="AH1054" s="9">
        <f t="shared" si="1004"/>
        <v>3.4722222222222099E-3</v>
      </c>
      <c r="AI1054" s="154">
        <f t="shared" si="1034"/>
        <v>0</v>
      </c>
      <c r="AJ1054" s="154">
        <f t="shared" si="1035"/>
        <v>5</v>
      </c>
      <c r="AK1054" s="54">
        <v>0.59027777777777779</v>
      </c>
      <c r="AL1054" s="54">
        <v>0.59375</v>
      </c>
      <c r="AM1054" s="9">
        <f t="shared" si="1036"/>
        <v>3.4722222222222099E-3</v>
      </c>
      <c r="AN1054" s="568">
        <f t="shared" si="1005"/>
        <v>0.36458333333333337</v>
      </c>
      <c r="AO1054" s="10">
        <f t="shared" si="1037"/>
        <v>8</v>
      </c>
      <c r="AP1054" s="10">
        <f t="shared" si="1038"/>
        <v>45</v>
      </c>
      <c r="AQ1054" s="565">
        <f t="shared" si="1013"/>
        <v>4.791666666666667E-2</v>
      </c>
      <c r="AR1054" s="10">
        <f t="shared" si="1039"/>
        <v>1</v>
      </c>
      <c r="AS1054" s="10">
        <f t="shared" si="1040"/>
        <v>9</v>
      </c>
      <c r="AT1054" s="551">
        <v>0</v>
      </c>
      <c r="AU1054" s="551">
        <v>0</v>
      </c>
      <c r="AV1054" s="551">
        <v>0</v>
      </c>
      <c r="AW1054" s="546">
        <f t="shared" si="1016"/>
        <v>0</v>
      </c>
      <c r="AX1054" s="546">
        <f t="shared" si="948"/>
        <v>0</v>
      </c>
      <c r="AY1054" s="551">
        <v>0</v>
      </c>
      <c r="AZ1054" s="546">
        <v>0</v>
      </c>
      <c r="BA1054" s="546">
        <f t="shared" si="1018"/>
        <v>0</v>
      </c>
      <c r="BB1054" s="551">
        <v>0</v>
      </c>
      <c r="BC1054" s="546">
        <f t="shared" si="1006"/>
        <v>0</v>
      </c>
      <c r="BD1054" s="546">
        <f t="shared" si="1007"/>
        <v>0</v>
      </c>
      <c r="BE1054" s="551">
        <v>1.3194444444444444E-2</v>
      </c>
      <c r="BF1054" s="546">
        <f t="shared" si="1041"/>
        <v>0</v>
      </c>
      <c r="BG1054" s="546">
        <f t="shared" si="1042"/>
        <v>19</v>
      </c>
      <c r="BH1054" s="551">
        <v>0</v>
      </c>
      <c r="BI1054" s="637">
        <f t="shared" si="1043"/>
        <v>0</v>
      </c>
      <c r="BJ1054" s="637">
        <f t="shared" si="1044"/>
        <v>0</v>
      </c>
      <c r="BK1054" s="642">
        <f t="shared" si="990"/>
        <v>64.60694915254237</v>
      </c>
    </row>
    <row r="1055" spans="1:63" x14ac:dyDescent="0.25">
      <c r="A1055" s="578">
        <v>40978</v>
      </c>
      <c r="B1055" s="589">
        <f t="shared" si="988"/>
        <v>3</v>
      </c>
      <c r="C1055" s="579">
        <v>22</v>
      </c>
      <c r="D1055" s="580" t="s">
        <v>33</v>
      </c>
      <c r="E1055" s="580" t="s">
        <v>236</v>
      </c>
      <c r="F1055" s="525">
        <v>3696.43</v>
      </c>
      <c r="G1055" s="579">
        <v>57</v>
      </c>
      <c r="H1055" s="579">
        <v>1</v>
      </c>
      <c r="I1055" s="551">
        <v>0.5</v>
      </c>
      <c r="J1055" s="551">
        <v>0.5</v>
      </c>
      <c r="K1055" s="54">
        <v>0.51041666666666663</v>
      </c>
      <c r="L1055" s="565">
        <f t="shared" si="1001"/>
        <v>1.041666666666663E-2</v>
      </c>
      <c r="M1055" s="54">
        <v>0.51736111111111105</v>
      </c>
      <c r="N1055" s="565">
        <f t="shared" si="1002"/>
        <v>6.9444444444444198E-3</v>
      </c>
      <c r="O1055" s="54">
        <v>0.54513888888888895</v>
      </c>
      <c r="P1055" s="565">
        <f t="shared" si="1003"/>
        <v>2.7777777777777901E-2</v>
      </c>
      <c r="Q1055" s="54">
        <v>0.54861111111111105</v>
      </c>
      <c r="R1055" s="54">
        <v>0.60416666666666663</v>
      </c>
      <c r="S1055" s="9">
        <f t="shared" si="1022"/>
        <v>5.555555555555558E-2</v>
      </c>
      <c r="T1055" s="54">
        <v>0.54861111111111105</v>
      </c>
      <c r="U1055" s="54">
        <v>0.60416666666666663</v>
      </c>
      <c r="V1055" s="9">
        <f t="shared" si="1031"/>
        <v>5.555555555555558E-2</v>
      </c>
      <c r="W1055" s="54">
        <v>0.62291666666666667</v>
      </c>
      <c r="X1055" s="9">
        <f t="shared" si="1032"/>
        <v>1.8750000000000044E-2</v>
      </c>
      <c r="Y1055" s="54">
        <v>0.62291666666666667</v>
      </c>
      <c r="Z1055" s="155">
        <f t="shared" si="1021"/>
        <v>0</v>
      </c>
      <c r="AA1055" s="54">
        <v>0.70277777777777783</v>
      </c>
      <c r="AB1055" s="565">
        <f t="shared" si="989"/>
        <v>7.986111111111116E-2</v>
      </c>
      <c r="AC1055" s="54">
        <v>0.70277777777777783</v>
      </c>
      <c r="AD1055" s="54">
        <v>0.70277777777777783</v>
      </c>
      <c r="AE1055" s="9">
        <f t="shared" si="1033"/>
        <v>0</v>
      </c>
      <c r="AF1055" s="54">
        <v>0.71180555555555547</v>
      </c>
      <c r="AG1055" s="54">
        <v>0.71527777777777779</v>
      </c>
      <c r="AH1055" s="9">
        <f t="shared" si="1004"/>
        <v>3.4722222222223209E-3</v>
      </c>
      <c r="AI1055" s="154">
        <f t="shared" si="1034"/>
        <v>0</v>
      </c>
      <c r="AJ1055" s="154">
        <f t="shared" si="1035"/>
        <v>5</v>
      </c>
      <c r="AK1055" s="54">
        <v>0.71527777777777779</v>
      </c>
      <c r="AL1055" s="54">
        <v>0.71875</v>
      </c>
      <c r="AM1055" s="9">
        <f t="shared" si="1036"/>
        <v>3.4722222222222099E-3</v>
      </c>
      <c r="AN1055" s="568">
        <f t="shared" si="1005"/>
        <v>0.21875</v>
      </c>
      <c r="AO1055" s="10">
        <f t="shared" si="1037"/>
        <v>5</v>
      </c>
      <c r="AP1055" s="10">
        <f t="shared" si="1038"/>
        <v>15</v>
      </c>
      <c r="AQ1055" s="565">
        <f t="shared" si="1013"/>
        <v>6.0416666666666716E-2</v>
      </c>
      <c r="AR1055" s="10">
        <f t="shared" si="1039"/>
        <v>1</v>
      </c>
      <c r="AS1055" s="10">
        <f t="shared" si="1040"/>
        <v>27</v>
      </c>
      <c r="AT1055" s="551">
        <v>0</v>
      </c>
      <c r="AU1055" s="551">
        <v>0</v>
      </c>
      <c r="AV1055" s="551">
        <v>0</v>
      </c>
      <c r="AW1055" s="546">
        <f t="shared" si="1016"/>
        <v>0</v>
      </c>
      <c r="AX1055" s="546">
        <f t="shared" si="948"/>
        <v>0</v>
      </c>
      <c r="AY1055" s="551">
        <v>0</v>
      </c>
      <c r="AZ1055" s="546">
        <f t="shared" si="1017"/>
        <v>0</v>
      </c>
      <c r="BA1055" s="546">
        <f t="shared" si="1018"/>
        <v>0</v>
      </c>
      <c r="BB1055" s="551">
        <v>0</v>
      </c>
      <c r="BC1055" s="546">
        <f t="shared" si="1006"/>
        <v>0</v>
      </c>
      <c r="BD1055" s="546">
        <f t="shared" si="1007"/>
        <v>0</v>
      </c>
      <c r="BE1055" s="551">
        <v>1.9444444444444445E-2</v>
      </c>
      <c r="BF1055" s="546">
        <f t="shared" si="1041"/>
        <v>0</v>
      </c>
      <c r="BG1055" s="546">
        <f t="shared" si="1042"/>
        <v>28</v>
      </c>
      <c r="BH1055" s="551">
        <v>0</v>
      </c>
      <c r="BI1055" s="637">
        <f t="shared" si="1043"/>
        <v>0</v>
      </c>
      <c r="BJ1055" s="637">
        <f t="shared" si="1044"/>
        <v>0</v>
      </c>
      <c r="BK1055" s="642">
        <f t="shared" si="990"/>
        <v>64.849649122807008</v>
      </c>
    </row>
    <row r="1056" spans="1:63" x14ac:dyDescent="0.25">
      <c r="A1056" s="578">
        <v>40978</v>
      </c>
      <c r="B1056" s="589">
        <f t="shared" si="988"/>
        <v>3</v>
      </c>
      <c r="C1056" s="579">
        <v>2</v>
      </c>
      <c r="D1056" s="580" t="s">
        <v>524</v>
      </c>
      <c r="E1056" s="580" t="s">
        <v>265</v>
      </c>
      <c r="F1056" s="525">
        <v>3743.14</v>
      </c>
      <c r="G1056" s="579">
        <v>59</v>
      </c>
      <c r="H1056" s="579">
        <v>0</v>
      </c>
      <c r="I1056" s="551">
        <v>0.72916666666666663</v>
      </c>
      <c r="J1056" s="551">
        <v>0.72916666666666663</v>
      </c>
      <c r="K1056" s="54">
        <v>0.73263888888888884</v>
      </c>
      <c r="L1056" s="565">
        <f t="shared" si="1001"/>
        <v>3.4722222222222099E-3</v>
      </c>
      <c r="M1056" s="54">
        <v>0.73611111111111116</v>
      </c>
      <c r="N1056" s="565">
        <f t="shared" si="1002"/>
        <v>3.4722222222223209E-3</v>
      </c>
      <c r="O1056" s="54">
        <v>0.77986111111111101</v>
      </c>
      <c r="P1056" s="565">
        <f t="shared" si="1003"/>
        <v>4.3749999999999845E-2</v>
      </c>
      <c r="Q1056" s="54">
        <v>0.78125</v>
      </c>
      <c r="R1056" s="54">
        <v>0.82291666666666663</v>
      </c>
      <c r="S1056" s="9">
        <f t="shared" si="1022"/>
        <v>4.166666666666663E-2</v>
      </c>
      <c r="T1056" s="54">
        <v>0.78125</v>
      </c>
      <c r="U1056" s="54">
        <v>0.82291666666666663</v>
      </c>
      <c r="V1056" s="9">
        <f t="shared" si="1031"/>
        <v>4.166666666666663E-2</v>
      </c>
      <c r="W1056" s="54">
        <v>0.82291666666666663</v>
      </c>
      <c r="X1056" s="9">
        <f t="shared" si="1032"/>
        <v>0</v>
      </c>
      <c r="Y1056" s="54">
        <v>0.82430555555555562</v>
      </c>
      <c r="Z1056" s="155">
        <f t="shared" si="1021"/>
        <v>1.388888888888995E-3</v>
      </c>
      <c r="AA1056" s="54">
        <v>0.88402777777777775</v>
      </c>
      <c r="AB1056" s="565">
        <f t="shared" si="989"/>
        <v>5.9722222222222121E-2</v>
      </c>
      <c r="AC1056" s="54">
        <v>0.88402777777777775</v>
      </c>
      <c r="AD1056" s="54">
        <v>0.88402777777777775</v>
      </c>
      <c r="AE1056" s="9">
        <f t="shared" si="1033"/>
        <v>0</v>
      </c>
      <c r="AF1056" s="54">
        <v>0.88888888888888884</v>
      </c>
      <c r="AG1056" s="54">
        <v>0.89236111111111116</v>
      </c>
      <c r="AH1056" s="9">
        <f t="shared" si="1004"/>
        <v>3.4722222222223209E-3</v>
      </c>
      <c r="AI1056" s="154">
        <f t="shared" si="1034"/>
        <v>0</v>
      </c>
      <c r="AJ1056" s="154">
        <f t="shared" si="1035"/>
        <v>5</v>
      </c>
      <c r="AK1056" s="54">
        <v>0.89236111111111116</v>
      </c>
      <c r="AL1056" s="54">
        <v>0.89583333333333337</v>
      </c>
      <c r="AM1056" s="9">
        <f t="shared" si="1036"/>
        <v>3.4722222222222099E-3</v>
      </c>
      <c r="AN1056" s="568">
        <f t="shared" si="1005"/>
        <v>0.16666666666666674</v>
      </c>
      <c r="AO1056" s="10">
        <f t="shared" si="1037"/>
        <v>4</v>
      </c>
      <c r="AP1056" s="10">
        <f t="shared" si="1038"/>
        <v>0</v>
      </c>
      <c r="AQ1056" s="565">
        <f t="shared" si="1013"/>
        <v>5.3472222222222122E-2</v>
      </c>
      <c r="AR1056" s="10">
        <f t="shared" si="1039"/>
        <v>1</v>
      </c>
      <c r="AS1056" s="10">
        <f t="shared" si="1040"/>
        <v>17</v>
      </c>
      <c r="AT1056" s="551">
        <v>0</v>
      </c>
      <c r="AU1056" s="551">
        <v>0</v>
      </c>
      <c r="AV1056" s="551">
        <v>0</v>
      </c>
      <c r="AW1056" s="546">
        <f t="shared" si="1016"/>
        <v>0</v>
      </c>
      <c r="AX1056" s="546">
        <f t="shared" si="948"/>
        <v>0</v>
      </c>
      <c r="AY1056" s="551">
        <v>0</v>
      </c>
      <c r="AZ1056" s="546">
        <f t="shared" si="1017"/>
        <v>0</v>
      </c>
      <c r="BA1056" s="546">
        <f t="shared" si="1018"/>
        <v>0</v>
      </c>
      <c r="BB1056" s="551">
        <v>0</v>
      </c>
      <c r="BC1056" s="546">
        <f t="shared" si="1006"/>
        <v>0</v>
      </c>
      <c r="BD1056" s="546">
        <f t="shared" si="1007"/>
        <v>0</v>
      </c>
      <c r="BE1056" s="551">
        <v>6.2499999999999995E-3</v>
      </c>
      <c r="BF1056" s="546">
        <f t="shared" si="1041"/>
        <v>0</v>
      </c>
      <c r="BG1056" s="546">
        <f t="shared" si="1042"/>
        <v>9</v>
      </c>
      <c r="BH1056" s="551">
        <v>0</v>
      </c>
      <c r="BI1056" s="637">
        <f t="shared" si="1043"/>
        <v>0</v>
      </c>
      <c r="BJ1056" s="637">
        <f t="shared" si="1044"/>
        <v>0</v>
      </c>
      <c r="BK1056" s="642">
        <f t="shared" si="990"/>
        <v>63.443050847457627</v>
      </c>
    </row>
    <row r="1057" spans="1:63" x14ac:dyDescent="0.25">
      <c r="A1057" s="578">
        <v>40978</v>
      </c>
      <c r="B1057" s="589">
        <f t="shared" si="988"/>
        <v>3</v>
      </c>
      <c r="C1057" s="579">
        <v>1</v>
      </c>
      <c r="D1057" s="580" t="s">
        <v>309</v>
      </c>
      <c r="E1057" s="580" t="s">
        <v>265</v>
      </c>
      <c r="F1057" s="525">
        <v>3443.58</v>
      </c>
      <c r="G1057" s="579">
        <v>57</v>
      </c>
      <c r="H1057" s="579">
        <v>2</v>
      </c>
      <c r="I1057" s="551">
        <v>0.69791666666666663</v>
      </c>
      <c r="J1057" s="551">
        <v>0.69791666666666663</v>
      </c>
      <c r="K1057" s="54">
        <v>0.70138888888888884</v>
      </c>
      <c r="L1057" s="565">
        <f t="shared" si="1001"/>
        <v>3.4722222222222099E-3</v>
      </c>
      <c r="M1057" s="54">
        <v>0.70486111111111116</v>
      </c>
      <c r="N1057" s="565">
        <f t="shared" si="1002"/>
        <v>3.4722222222223209E-3</v>
      </c>
      <c r="O1057" s="54">
        <v>0.73958333333333337</v>
      </c>
      <c r="P1057" s="565">
        <f t="shared" si="1003"/>
        <v>3.472222222222221E-2</v>
      </c>
      <c r="Q1057" s="54">
        <v>0.73958333333333337</v>
      </c>
      <c r="R1057" s="54">
        <v>0.78125</v>
      </c>
      <c r="S1057" s="9">
        <f t="shared" si="1022"/>
        <v>4.166666666666663E-2</v>
      </c>
      <c r="T1057" s="54">
        <v>0.73958333333333337</v>
      </c>
      <c r="U1057" s="54">
        <v>0.78125</v>
      </c>
      <c r="V1057" s="9">
        <f t="shared" si="1031"/>
        <v>4.166666666666663E-2</v>
      </c>
      <c r="W1057" s="54">
        <v>0.73958333333333337</v>
      </c>
      <c r="X1057" s="9">
        <f t="shared" si="1032"/>
        <v>-4.166666666666663E-2</v>
      </c>
      <c r="Y1057" s="54">
        <v>0.74652777777777779</v>
      </c>
      <c r="Z1057" s="155">
        <f t="shared" si="1021"/>
        <v>6.9444444444444198E-3</v>
      </c>
      <c r="AA1057" s="54">
        <v>1.0347222222222221</v>
      </c>
      <c r="AB1057" s="565">
        <f t="shared" si="989"/>
        <v>0.28819444444444431</v>
      </c>
      <c r="AC1057" s="54">
        <v>1.0347222222222221</v>
      </c>
      <c r="AD1057" s="54">
        <v>1.0347222222222221</v>
      </c>
      <c r="AE1057" s="9">
        <f t="shared" si="1033"/>
        <v>0</v>
      </c>
      <c r="AF1057" s="54">
        <v>1.0416666666666667</v>
      </c>
      <c r="AG1057" s="54">
        <v>1.0451388888888888</v>
      </c>
      <c r="AH1057" s="9">
        <f t="shared" si="1004"/>
        <v>3.4722222222220989E-3</v>
      </c>
      <c r="AI1057" s="154">
        <f t="shared" si="1034"/>
        <v>0</v>
      </c>
      <c r="AJ1057" s="154">
        <f t="shared" si="1035"/>
        <v>5</v>
      </c>
      <c r="AK1057" s="54">
        <v>1.0451388888888888</v>
      </c>
      <c r="AL1057" s="54">
        <v>1.0486111111111112</v>
      </c>
      <c r="AM1057" s="9">
        <f t="shared" si="1036"/>
        <v>3.4722222222223209E-3</v>
      </c>
      <c r="AN1057" s="568">
        <f t="shared" si="1005"/>
        <v>0.35069444444444453</v>
      </c>
      <c r="AO1057" s="10">
        <f t="shared" si="1037"/>
        <v>8</v>
      </c>
      <c r="AP1057" s="10">
        <f t="shared" si="1038"/>
        <v>25</v>
      </c>
      <c r="AQ1057" s="565">
        <f t="shared" si="1013"/>
        <v>0</v>
      </c>
      <c r="AR1057" s="10">
        <f t="shared" si="1039"/>
        <v>0</v>
      </c>
      <c r="AS1057" s="10">
        <f t="shared" si="1040"/>
        <v>0</v>
      </c>
      <c r="AT1057" s="551">
        <v>0</v>
      </c>
      <c r="AU1057" s="551">
        <v>0</v>
      </c>
      <c r="AV1057" s="551">
        <v>0</v>
      </c>
      <c r="AW1057" s="546">
        <f t="shared" si="1016"/>
        <v>0</v>
      </c>
      <c r="AX1057" s="546">
        <f t="shared" si="948"/>
        <v>0</v>
      </c>
      <c r="AY1057" s="551">
        <v>0.28819444444444448</v>
      </c>
      <c r="AZ1057" s="546">
        <f t="shared" si="1017"/>
        <v>6</v>
      </c>
      <c r="BA1057" s="546">
        <f t="shared" si="1018"/>
        <v>55</v>
      </c>
      <c r="BB1057" s="551">
        <v>0</v>
      </c>
      <c r="BC1057" s="546">
        <f t="shared" si="1006"/>
        <v>0</v>
      </c>
      <c r="BD1057" s="546">
        <f t="shared" si="1007"/>
        <v>0</v>
      </c>
      <c r="BE1057" s="551">
        <v>0</v>
      </c>
      <c r="BF1057" s="546">
        <f t="shared" si="1041"/>
        <v>0</v>
      </c>
      <c r="BG1057" s="546">
        <f t="shared" si="1042"/>
        <v>0</v>
      </c>
      <c r="BH1057" s="551">
        <v>0</v>
      </c>
      <c r="BI1057" s="637">
        <f t="shared" si="1043"/>
        <v>0</v>
      </c>
      <c r="BJ1057" s="637">
        <f t="shared" si="1044"/>
        <v>0</v>
      </c>
      <c r="BK1057" s="642">
        <f t="shared" si="990"/>
        <v>60.413684210526313</v>
      </c>
    </row>
    <row r="1058" spans="1:63" x14ac:dyDescent="0.25">
      <c r="A1058" s="578">
        <v>40978</v>
      </c>
      <c r="B1058" s="589">
        <f t="shared" si="988"/>
        <v>3</v>
      </c>
      <c r="C1058" s="579">
        <v>5</v>
      </c>
      <c r="D1058" s="580" t="s">
        <v>298</v>
      </c>
      <c r="E1058" s="580" t="s">
        <v>762</v>
      </c>
      <c r="F1058" s="525">
        <v>3775.88</v>
      </c>
      <c r="G1058" s="579">
        <v>57</v>
      </c>
      <c r="H1058" s="579">
        <v>2</v>
      </c>
      <c r="I1058" s="551">
        <v>0.875</v>
      </c>
      <c r="J1058" s="551">
        <v>0.875</v>
      </c>
      <c r="K1058" s="54">
        <v>0.87847222222222221</v>
      </c>
      <c r="L1058" s="565">
        <f t="shared" si="1001"/>
        <v>3.4722222222222099E-3</v>
      </c>
      <c r="M1058" s="54">
        <v>0.88194444444444453</v>
      </c>
      <c r="N1058" s="565">
        <f t="shared" si="1002"/>
        <v>3.4722222222223209E-3</v>
      </c>
      <c r="O1058" s="54">
        <v>0.92013888888888884</v>
      </c>
      <c r="P1058" s="565">
        <f t="shared" si="1003"/>
        <v>3.8194444444444309E-2</v>
      </c>
      <c r="Q1058" s="54">
        <v>0.92361111111111116</v>
      </c>
      <c r="R1058" s="54">
        <v>0.97916666666666663</v>
      </c>
      <c r="S1058" s="9">
        <f t="shared" si="1022"/>
        <v>5.5555555555555469E-2</v>
      </c>
      <c r="T1058" s="54">
        <v>0.92361111111111116</v>
      </c>
      <c r="U1058" s="54">
        <v>0.97916666666666663</v>
      </c>
      <c r="V1058" s="9">
        <f t="shared" si="1031"/>
        <v>5.5555555555555469E-2</v>
      </c>
      <c r="W1058" s="54">
        <v>0.98611111111111116</v>
      </c>
      <c r="X1058" s="9">
        <f t="shared" si="1032"/>
        <v>6.9444444444445308E-3</v>
      </c>
      <c r="Y1058" s="54">
        <v>0.98749999999999993</v>
      </c>
      <c r="Z1058" s="155">
        <f t="shared" si="1021"/>
        <v>1.3888888888887729E-3</v>
      </c>
      <c r="AA1058" s="54">
        <v>1.0708333333333333</v>
      </c>
      <c r="AB1058" s="565">
        <f t="shared" si="989"/>
        <v>8.333333333333337E-2</v>
      </c>
      <c r="AC1058" s="54">
        <v>1.0708333333333333</v>
      </c>
      <c r="AD1058" s="54">
        <v>1.0708333333333333</v>
      </c>
      <c r="AE1058" s="9">
        <f t="shared" si="1033"/>
        <v>0</v>
      </c>
      <c r="AF1058" s="54">
        <v>1.0798611111111112</v>
      </c>
      <c r="AG1058" s="54">
        <v>1.0868055555555556</v>
      </c>
      <c r="AH1058" s="9">
        <f t="shared" si="1004"/>
        <v>6.9444444444444198E-3</v>
      </c>
      <c r="AI1058" s="154">
        <f t="shared" si="1034"/>
        <v>0</v>
      </c>
      <c r="AJ1058" s="154">
        <f t="shared" si="1035"/>
        <v>10</v>
      </c>
      <c r="AK1058" s="54">
        <v>1.0868055555555556</v>
      </c>
      <c r="AL1058" s="54">
        <v>1.0902777777777779</v>
      </c>
      <c r="AM1058" s="9">
        <f t="shared" si="1036"/>
        <v>3.4722222222223209E-3</v>
      </c>
      <c r="AN1058" s="568">
        <f t="shared" si="1005"/>
        <v>0.2152777777777779</v>
      </c>
      <c r="AO1058" s="10">
        <f t="shared" si="1037"/>
        <v>5</v>
      </c>
      <c r="AP1058" s="10">
        <f t="shared" si="1038"/>
        <v>10</v>
      </c>
      <c r="AQ1058" s="565">
        <f t="shared" si="1013"/>
        <v>6.3888888888888926E-2</v>
      </c>
      <c r="AR1058" s="10">
        <f t="shared" si="1039"/>
        <v>1</v>
      </c>
      <c r="AS1058" s="10">
        <f t="shared" si="1040"/>
        <v>32</v>
      </c>
      <c r="AT1058" s="551">
        <v>0</v>
      </c>
      <c r="AU1058" s="551">
        <v>0</v>
      </c>
      <c r="AV1058" s="551">
        <v>1.1805555555555555E-2</v>
      </c>
      <c r="AW1058" s="546">
        <f t="shared" si="1016"/>
        <v>0</v>
      </c>
      <c r="AX1058" s="546">
        <f t="shared" ref="AX1058:AX1121" si="1045">MINUTE(AV1058)</f>
        <v>17</v>
      </c>
      <c r="AY1058" s="551">
        <v>0</v>
      </c>
      <c r="AZ1058" s="546">
        <f t="shared" si="1017"/>
        <v>0</v>
      </c>
      <c r="BA1058" s="546">
        <f t="shared" si="1018"/>
        <v>0</v>
      </c>
      <c r="BB1058" s="551">
        <v>0</v>
      </c>
      <c r="BC1058" s="546">
        <f t="shared" si="1006"/>
        <v>0</v>
      </c>
      <c r="BD1058" s="546">
        <f t="shared" si="1007"/>
        <v>0</v>
      </c>
      <c r="BE1058" s="551">
        <v>7.6388888888888886E-3</v>
      </c>
      <c r="BF1058" s="546">
        <f t="shared" si="1041"/>
        <v>0</v>
      </c>
      <c r="BG1058" s="546">
        <f t="shared" si="1042"/>
        <v>11</v>
      </c>
      <c r="BH1058" s="551">
        <v>0</v>
      </c>
      <c r="BI1058" s="637">
        <f t="shared" si="1043"/>
        <v>0</v>
      </c>
      <c r="BJ1058" s="637">
        <f t="shared" si="1044"/>
        <v>0</v>
      </c>
      <c r="BK1058" s="642">
        <f t="shared" si="990"/>
        <v>66.243508771929825</v>
      </c>
    </row>
    <row r="1059" spans="1:63" x14ac:dyDescent="0.25">
      <c r="A1059" s="578">
        <v>40979</v>
      </c>
      <c r="B1059" s="589">
        <f t="shared" si="988"/>
        <v>3</v>
      </c>
      <c r="C1059" s="579">
        <v>23</v>
      </c>
      <c r="D1059" s="580" t="s">
        <v>33</v>
      </c>
      <c r="E1059" s="580" t="s">
        <v>236</v>
      </c>
      <c r="F1059" s="525">
        <v>3840.23</v>
      </c>
      <c r="G1059" s="579">
        <v>59</v>
      </c>
      <c r="H1059" s="579">
        <v>0</v>
      </c>
      <c r="I1059" s="551">
        <v>0.1875</v>
      </c>
      <c r="J1059" s="551">
        <v>0.1875</v>
      </c>
      <c r="K1059" s="54">
        <v>0.19444444444444445</v>
      </c>
      <c r="L1059" s="565">
        <f t="shared" si="1001"/>
        <v>6.9444444444444475E-3</v>
      </c>
      <c r="M1059" s="54">
        <v>0.19791666666666666</v>
      </c>
      <c r="N1059" s="565">
        <f t="shared" si="1002"/>
        <v>3.4722222222222099E-3</v>
      </c>
      <c r="O1059" s="54">
        <v>0.21875</v>
      </c>
      <c r="P1059" s="565">
        <f t="shared" si="1003"/>
        <v>2.0833333333333343E-2</v>
      </c>
      <c r="Q1059" s="54">
        <v>0.22222222222222221</v>
      </c>
      <c r="R1059" s="54">
        <v>0.24305555555555555</v>
      </c>
      <c r="S1059" s="9">
        <f t="shared" si="1022"/>
        <v>2.0833333333333343E-2</v>
      </c>
      <c r="T1059" s="54">
        <v>0.22222222222222221</v>
      </c>
      <c r="U1059" s="54">
        <v>0.24305555555555555</v>
      </c>
      <c r="V1059" s="9">
        <f t="shared" si="1031"/>
        <v>2.0833333333333343E-2</v>
      </c>
      <c r="W1059" s="54">
        <v>0.24652777777777779</v>
      </c>
      <c r="X1059" s="9">
        <f t="shared" si="1032"/>
        <v>3.4722222222222376E-3</v>
      </c>
      <c r="Y1059" s="54">
        <v>0.24652777777777779</v>
      </c>
      <c r="Z1059" s="155">
        <f t="shared" si="1021"/>
        <v>0</v>
      </c>
      <c r="AA1059" s="54">
        <v>0.30416666666666664</v>
      </c>
      <c r="AB1059" s="565">
        <f t="shared" si="989"/>
        <v>5.7638888888888851E-2</v>
      </c>
      <c r="AC1059" s="54">
        <v>0.30416666666666664</v>
      </c>
      <c r="AD1059" s="54">
        <v>0.30416666666666664</v>
      </c>
      <c r="AE1059" s="9">
        <f t="shared" si="1033"/>
        <v>0</v>
      </c>
      <c r="AF1059" s="54">
        <v>0.30902777777777779</v>
      </c>
      <c r="AG1059" s="54">
        <v>0.3125</v>
      </c>
      <c r="AH1059" s="9">
        <f t="shared" si="1004"/>
        <v>3.4722222222222099E-3</v>
      </c>
      <c r="AI1059" s="154">
        <f t="shared" si="1034"/>
        <v>0</v>
      </c>
      <c r="AJ1059" s="154">
        <f t="shared" si="1035"/>
        <v>5</v>
      </c>
      <c r="AK1059" s="54">
        <v>0.3125</v>
      </c>
      <c r="AL1059" s="54">
        <v>0.31597222222222221</v>
      </c>
      <c r="AM1059" s="9">
        <f t="shared" si="1036"/>
        <v>3.4722222222222099E-3</v>
      </c>
      <c r="AN1059" s="568">
        <f t="shared" si="1005"/>
        <v>0.12847222222222221</v>
      </c>
      <c r="AO1059" s="10">
        <f t="shared" ref="AO1059:AO1067" si="1046">HOUR(AN1059)</f>
        <v>3</v>
      </c>
      <c r="AP1059" s="10">
        <f t="shared" ref="AP1059:AP1067" si="1047">MINUTE(AN1059)</f>
        <v>5</v>
      </c>
      <c r="AQ1059" s="565">
        <f t="shared" si="1013"/>
        <v>4.7222222222222186E-2</v>
      </c>
      <c r="AR1059" s="10">
        <f t="shared" si="1039"/>
        <v>1</v>
      </c>
      <c r="AS1059" s="10">
        <f t="shared" si="1040"/>
        <v>8</v>
      </c>
      <c r="AT1059" s="551">
        <v>0</v>
      </c>
      <c r="AU1059" s="551">
        <v>0</v>
      </c>
      <c r="AV1059" s="551">
        <v>0</v>
      </c>
      <c r="AW1059" s="546">
        <f t="shared" si="1016"/>
        <v>0</v>
      </c>
      <c r="AX1059" s="546">
        <f t="shared" si="1045"/>
        <v>0</v>
      </c>
      <c r="AY1059" s="551">
        <v>0</v>
      </c>
      <c r="AZ1059" s="546">
        <f t="shared" si="1017"/>
        <v>0</v>
      </c>
      <c r="BA1059" s="546">
        <f t="shared" si="1018"/>
        <v>0</v>
      </c>
      <c r="BB1059" s="551">
        <v>0</v>
      </c>
      <c r="BC1059" s="546">
        <f t="shared" ref="BC1059:BC1071" si="1048">HOUR(BB1059)</f>
        <v>0</v>
      </c>
      <c r="BD1059" s="546">
        <f t="shared" ref="BD1059:BD1071" si="1049">MINUTE(BB1059)</f>
        <v>0</v>
      </c>
      <c r="BE1059" s="551">
        <v>1.0416666666666666E-2</v>
      </c>
      <c r="BF1059" s="546">
        <f t="shared" si="1041"/>
        <v>0</v>
      </c>
      <c r="BG1059" s="546">
        <f t="shared" si="1042"/>
        <v>15</v>
      </c>
      <c r="BH1059" s="551">
        <v>0</v>
      </c>
      <c r="BI1059" s="637">
        <f t="shared" si="1043"/>
        <v>0</v>
      </c>
      <c r="BJ1059" s="637">
        <f t="shared" si="1044"/>
        <v>0</v>
      </c>
      <c r="BK1059" s="642">
        <f t="shared" si="990"/>
        <v>65.088644067796608</v>
      </c>
    </row>
    <row r="1060" spans="1:63" x14ac:dyDescent="0.25">
      <c r="A1060" s="578">
        <v>40979</v>
      </c>
      <c r="B1060" s="589">
        <f t="shared" si="988"/>
        <v>3</v>
      </c>
      <c r="C1060" s="579">
        <v>7</v>
      </c>
      <c r="D1060" s="580" t="s">
        <v>243</v>
      </c>
      <c r="E1060" s="580" t="s">
        <v>761</v>
      </c>
      <c r="F1060" s="525">
        <v>3488.37</v>
      </c>
      <c r="G1060" s="579">
        <v>55</v>
      </c>
      <c r="H1060" s="579">
        <v>3</v>
      </c>
      <c r="I1060" s="551">
        <v>0.17361111111111113</v>
      </c>
      <c r="J1060" s="551">
        <v>0.17361111111111113</v>
      </c>
      <c r="K1060" s="54">
        <v>0.18402777777777779</v>
      </c>
      <c r="L1060" s="565">
        <f t="shared" si="1001"/>
        <v>1.0416666666666657E-2</v>
      </c>
      <c r="M1060" s="54">
        <v>0.19097222222222221</v>
      </c>
      <c r="N1060" s="565">
        <f t="shared" si="1002"/>
        <v>6.9444444444444198E-3</v>
      </c>
      <c r="O1060" s="54">
        <v>0.22222222222222221</v>
      </c>
      <c r="P1060" s="565">
        <f t="shared" si="1003"/>
        <v>3.125E-2</v>
      </c>
      <c r="Q1060" s="54">
        <v>0.25694444444444448</v>
      </c>
      <c r="R1060" s="54">
        <v>0.29166666666666669</v>
      </c>
      <c r="S1060" s="9">
        <f t="shared" si="1022"/>
        <v>3.472222222222221E-2</v>
      </c>
      <c r="T1060" s="54">
        <v>0.25694444444444448</v>
      </c>
      <c r="U1060" s="54">
        <v>0.29166666666666669</v>
      </c>
      <c r="V1060" s="9">
        <f t="shared" si="1031"/>
        <v>3.472222222222221E-2</v>
      </c>
      <c r="W1060" s="54">
        <v>0.3527777777777778</v>
      </c>
      <c r="X1060" s="9">
        <f t="shared" si="1032"/>
        <v>6.1111111111111116E-2</v>
      </c>
      <c r="Y1060" s="54">
        <v>0.3527777777777778</v>
      </c>
      <c r="Z1060" s="155">
        <f t="shared" si="1021"/>
        <v>0</v>
      </c>
      <c r="AA1060" s="54">
        <v>0.49374999999999997</v>
      </c>
      <c r="AB1060" s="565">
        <f t="shared" si="989"/>
        <v>0.14097222222222217</v>
      </c>
      <c r="AC1060" s="54">
        <v>0.49374999999999997</v>
      </c>
      <c r="AD1060" s="54">
        <v>0.49374999999999997</v>
      </c>
      <c r="AE1060" s="9">
        <f t="shared" si="1033"/>
        <v>0</v>
      </c>
      <c r="AF1060" s="54">
        <v>0.5</v>
      </c>
      <c r="AG1060" s="54">
        <v>0.50347222222222221</v>
      </c>
      <c r="AH1060" s="9">
        <f t="shared" si="1004"/>
        <v>3.4722222222222099E-3</v>
      </c>
      <c r="AI1060" s="154">
        <f t="shared" si="1034"/>
        <v>0</v>
      </c>
      <c r="AJ1060" s="154">
        <f t="shared" si="1035"/>
        <v>5</v>
      </c>
      <c r="AK1060" s="54">
        <v>0.50347222222222221</v>
      </c>
      <c r="AL1060" s="54">
        <v>0.50694444444444442</v>
      </c>
      <c r="AM1060" s="9">
        <f t="shared" si="1036"/>
        <v>3.4722222222222099E-3</v>
      </c>
      <c r="AN1060" s="568">
        <f t="shared" si="1005"/>
        <v>0.33333333333333326</v>
      </c>
      <c r="AO1060" s="10">
        <f t="shared" si="1046"/>
        <v>8</v>
      </c>
      <c r="AP1060" s="10">
        <f t="shared" si="1047"/>
        <v>0</v>
      </c>
      <c r="AQ1060" s="565">
        <f t="shared" si="1013"/>
        <v>5.3472222222222157E-2</v>
      </c>
      <c r="AR1060" s="10">
        <f t="shared" si="1039"/>
        <v>1</v>
      </c>
      <c r="AS1060" s="10">
        <f t="shared" si="1040"/>
        <v>17</v>
      </c>
      <c r="AT1060" s="551">
        <v>0</v>
      </c>
      <c r="AU1060" s="551">
        <v>0</v>
      </c>
      <c r="AV1060" s="551">
        <v>0</v>
      </c>
      <c r="AW1060" s="546">
        <f t="shared" si="1016"/>
        <v>0</v>
      </c>
      <c r="AX1060" s="546">
        <f t="shared" si="1045"/>
        <v>0</v>
      </c>
      <c r="AY1060" s="551">
        <v>0</v>
      </c>
      <c r="AZ1060" s="546">
        <f t="shared" si="1017"/>
        <v>0</v>
      </c>
      <c r="BA1060" s="546">
        <f t="shared" si="1018"/>
        <v>0</v>
      </c>
      <c r="BB1060" s="551">
        <v>0</v>
      </c>
      <c r="BC1060" s="546">
        <f t="shared" si="1048"/>
        <v>0</v>
      </c>
      <c r="BD1060" s="546">
        <f t="shared" si="1049"/>
        <v>0</v>
      </c>
      <c r="BE1060" s="551">
        <v>8.7500000000000008E-2</v>
      </c>
      <c r="BF1060" s="546">
        <f t="shared" si="1041"/>
        <v>2</v>
      </c>
      <c r="BG1060" s="546">
        <f t="shared" si="1042"/>
        <v>6</v>
      </c>
      <c r="BH1060" s="551">
        <v>0</v>
      </c>
      <c r="BI1060" s="637">
        <f t="shared" si="1043"/>
        <v>0</v>
      </c>
      <c r="BJ1060" s="637">
        <f t="shared" si="1044"/>
        <v>0</v>
      </c>
      <c r="BK1060" s="642">
        <f t="shared" si="990"/>
        <v>63.42490909090909</v>
      </c>
    </row>
    <row r="1061" spans="1:63" x14ac:dyDescent="0.25">
      <c r="A1061" s="578">
        <v>40979</v>
      </c>
      <c r="B1061" s="589">
        <f t="shared" si="988"/>
        <v>3</v>
      </c>
      <c r="C1061" s="579">
        <v>1</v>
      </c>
      <c r="D1061" s="580" t="s">
        <v>298</v>
      </c>
      <c r="E1061" s="580" t="s">
        <v>762</v>
      </c>
      <c r="F1061" s="525">
        <v>3727.62</v>
      </c>
      <c r="G1061" s="579">
        <v>58</v>
      </c>
      <c r="H1061" s="579">
        <v>0</v>
      </c>
      <c r="I1061" s="551">
        <v>0.32291666666666669</v>
      </c>
      <c r="J1061" s="551">
        <v>0.32291666666666669</v>
      </c>
      <c r="K1061" s="54">
        <v>0.46527777777777773</v>
      </c>
      <c r="L1061" s="565">
        <f t="shared" si="1001"/>
        <v>0.14236111111111105</v>
      </c>
      <c r="M1061" s="54">
        <v>0.46875</v>
      </c>
      <c r="N1061" s="565">
        <f t="shared" si="1002"/>
        <v>3.4722222222222654E-3</v>
      </c>
      <c r="O1061" s="54">
        <v>0.4826388888888889</v>
      </c>
      <c r="P1061" s="565">
        <f t="shared" si="1003"/>
        <v>1.3888888888888895E-2</v>
      </c>
      <c r="Q1061" s="54">
        <v>0.4861111111111111</v>
      </c>
      <c r="R1061" s="54">
        <v>0.50694444444444442</v>
      </c>
      <c r="S1061" s="9">
        <f t="shared" si="1022"/>
        <v>2.0833333333333315E-2</v>
      </c>
      <c r="T1061" s="54">
        <v>0.4861111111111111</v>
      </c>
      <c r="U1061" s="54">
        <v>0.50694444444444442</v>
      </c>
      <c r="V1061" s="9">
        <f t="shared" si="1031"/>
        <v>2.0833333333333315E-2</v>
      </c>
      <c r="W1061" s="54">
        <v>0.53125</v>
      </c>
      <c r="X1061" s="9">
        <f t="shared" si="1032"/>
        <v>2.430555555555558E-2</v>
      </c>
      <c r="Y1061" s="54">
        <v>0.53125</v>
      </c>
      <c r="Z1061" s="155">
        <f t="shared" si="1021"/>
        <v>0</v>
      </c>
      <c r="AA1061" s="54">
        <v>0.59791666666666665</v>
      </c>
      <c r="AB1061" s="565">
        <f t="shared" si="989"/>
        <v>6.6666666666666652E-2</v>
      </c>
      <c r="AC1061" s="54">
        <v>0.59791666666666665</v>
      </c>
      <c r="AD1061" s="54">
        <v>0.59791666666666665</v>
      </c>
      <c r="AE1061" s="9">
        <f t="shared" si="1033"/>
        <v>0</v>
      </c>
      <c r="AF1061" s="54">
        <v>0.60763888888888895</v>
      </c>
      <c r="AG1061" s="54">
        <v>0.61111111111111105</v>
      </c>
      <c r="AH1061" s="9">
        <f t="shared" si="1004"/>
        <v>3.4722222222220989E-3</v>
      </c>
      <c r="AI1061" s="154">
        <f t="shared" si="1034"/>
        <v>0</v>
      </c>
      <c r="AJ1061" s="154">
        <f t="shared" si="1035"/>
        <v>5</v>
      </c>
      <c r="AK1061" s="54">
        <v>0.61111111111111105</v>
      </c>
      <c r="AL1061" s="54">
        <v>0.61458333333333337</v>
      </c>
      <c r="AM1061" s="9">
        <f t="shared" si="1036"/>
        <v>3.4722222222223209E-3</v>
      </c>
      <c r="AN1061" s="568">
        <f t="shared" si="1005"/>
        <v>0.29166666666666669</v>
      </c>
      <c r="AO1061" s="10">
        <f t="shared" si="1046"/>
        <v>7</v>
      </c>
      <c r="AP1061" s="10">
        <f t="shared" si="1047"/>
        <v>0</v>
      </c>
      <c r="AQ1061" s="565">
        <f t="shared" si="1013"/>
        <v>2.8472222222222211E-2</v>
      </c>
      <c r="AR1061" s="10">
        <f t="shared" si="1039"/>
        <v>0</v>
      </c>
      <c r="AS1061" s="10">
        <f t="shared" si="1040"/>
        <v>41</v>
      </c>
      <c r="AT1061" s="551">
        <v>0</v>
      </c>
      <c r="AU1061" s="551">
        <v>0</v>
      </c>
      <c r="AV1061" s="551">
        <v>0</v>
      </c>
      <c r="AW1061" s="546">
        <f t="shared" si="1016"/>
        <v>0</v>
      </c>
      <c r="AX1061" s="546">
        <f t="shared" si="1045"/>
        <v>0</v>
      </c>
      <c r="AY1061" s="551">
        <v>0</v>
      </c>
      <c r="AZ1061" s="546">
        <f t="shared" si="1017"/>
        <v>0</v>
      </c>
      <c r="BA1061" s="546">
        <f t="shared" si="1018"/>
        <v>0</v>
      </c>
      <c r="BB1061" s="551">
        <v>0</v>
      </c>
      <c r="BC1061" s="546">
        <f t="shared" si="1048"/>
        <v>0</v>
      </c>
      <c r="BD1061" s="546">
        <f t="shared" si="1049"/>
        <v>0</v>
      </c>
      <c r="BE1061" s="551">
        <v>3.8194444444444441E-2</v>
      </c>
      <c r="BF1061" s="546">
        <f t="shared" si="1041"/>
        <v>0</v>
      </c>
      <c r="BG1061" s="546">
        <f t="shared" si="1042"/>
        <v>55</v>
      </c>
      <c r="BH1061" s="551">
        <v>0</v>
      </c>
      <c r="BI1061" s="637">
        <f t="shared" si="1043"/>
        <v>0</v>
      </c>
      <c r="BJ1061" s="637">
        <f t="shared" si="1044"/>
        <v>0</v>
      </c>
      <c r="BK1061" s="642">
        <f t="shared" si="990"/>
        <v>64.269310344827588</v>
      </c>
    </row>
    <row r="1062" spans="1:63" x14ac:dyDescent="0.25">
      <c r="A1062" s="578">
        <v>40979</v>
      </c>
      <c r="B1062" s="589">
        <f t="shared" si="988"/>
        <v>3</v>
      </c>
      <c r="C1062" s="579">
        <v>6</v>
      </c>
      <c r="D1062" s="580" t="s">
        <v>298</v>
      </c>
      <c r="E1062" s="580" t="s">
        <v>762</v>
      </c>
      <c r="F1062" s="525">
        <v>3816.68</v>
      </c>
      <c r="G1062" s="579">
        <v>59</v>
      </c>
      <c r="H1062" s="579">
        <v>0</v>
      </c>
      <c r="I1062" s="551">
        <v>0.53125</v>
      </c>
      <c r="J1062" s="551">
        <v>0.53125</v>
      </c>
      <c r="K1062" s="54">
        <v>0.54861111111111105</v>
      </c>
      <c r="L1062" s="565">
        <f t="shared" si="1001"/>
        <v>1.7361111111111049E-2</v>
      </c>
      <c r="M1062" s="54">
        <v>0.55555555555555558</v>
      </c>
      <c r="N1062" s="565">
        <f t="shared" si="1002"/>
        <v>6.9444444444445308E-3</v>
      </c>
      <c r="O1062" s="54">
        <v>0.57986111111111105</v>
      </c>
      <c r="P1062" s="565">
        <f t="shared" si="1003"/>
        <v>2.4305555555555469E-2</v>
      </c>
      <c r="Q1062" s="54">
        <v>0.58333333333333337</v>
      </c>
      <c r="R1062" s="54">
        <v>0.625</v>
      </c>
      <c r="S1062" s="9">
        <f t="shared" si="1022"/>
        <v>4.166666666666663E-2</v>
      </c>
      <c r="T1062" s="54">
        <v>0.58333333333333337</v>
      </c>
      <c r="U1062" s="54">
        <v>0.625</v>
      </c>
      <c r="V1062" s="9">
        <f t="shared" si="1031"/>
        <v>4.166666666666663E-2</v>
      </c>
      <c r="W1062" s="54">
        <v>0.63194444444444442</v>
      </c>
      <c r="X1062" s="9">
        <f t="shared" si="1032"/>
        <v>6.9444444444444198E-3</v>
      </c>
      <c r="Y1062" s="54">
        <v>0.63263888888888886</v>
      </c>
      <c r="Z1062" s="155">
        <f t="shared" si="1021"/>
        <v>6.9444444444444198E-4</v>
      </c>
      <c r="AA1062" s="54">
        <v>0.6875</v>
      </c>
      <c r="AB1062" s="565">
        <f t="shared" si="989"/>
        <v>5.4861111111111138E-2</v>
      </c>
      <c r="AC1062" s="54">
        <v>0.6875</v>
      </c>
      <c r="AD1062" s="54">
        <v>0.6875</v>
      </c>
      <c r="AE1062" s="9">
        <f t="shared" si="1033"/>
        <v>0</v>
      </c>
      <c r="AF1062" s="54">
        <v>0.69097222222222221</v>
      </c>
      <c r="AG1062" s="54">
        <v>0.69444444444444453</v>
      </c>
      <c r="AH1062" s="9">
        <f t="shared" si="1004"/>
        <v>3.4722222222223209E-3</v>
      </c>
      <c r="AI1062" s="154">
        <f t="shared" si="1034"/>
        <v>0</v>
      </c>
      <c r="AJ1062" s="154">
        <f t="shared" si="1035"/>
        <v>5</v>
      </c>
      <c r="AK1062" s="54">
        <v>0.69444444444444453</v>
      </c>
      <c r="AL1062" s="54">
        <v>0.69791666666666663</v>
      </c>
      <c r="AM1062" s="9">
        <f t="shared" si="1036"/>
        <v>3.4722222222220989E-3</v>
      </c>
      <c r="AN1062" s="568">
        <f t="shared" si="1005"/>
        <v>0.16666666666666663</v>
      </c>
      <c r="AO1062" s="10">
        <f t="shared" si="1046"/>
        <v>4</v>
      </c>
      <c r="AP1062" s="10">
        <f t="shared" si="1047"/>
        <v>0</v>
      </c>
      <c r="AQ1062" s="565">
        <f t="shared" si="1013"/>
        <v>5.1388888888888914E-2</v>
      </c>
      <c r="AR1062" s="10">
        <f t="shared" si="1039"/>
        <v>1</v>
      </c>
      <c r="AS1062" s="10">
        <f t="shared" si="1040"/>
        <v>14</v>
      </c>
      <c r="AT1062" s="551">
        <v>0</v>
      </c>
      <c r="AU1062" s="551">
        <v>0</v>
      </c>
      <c r="AV1062" s="551">
        <v>0</v>
      </c>
      <c r="AW1062" s="546">
        <f t="shared" si="1016"/>
        <v>0</v>
      </c>
      <c r="AX1062" s="546">
        <f t="shared" si="1045"/>
        <v>0</v>
      </c>
      <c r="AY1062" s="551">
        <v>0</v>
      </c>
      <c r="AZ1062" s="546">
        <f t="shared" si="1017"/>
        <v>0</v>
      </c>
      <c r="BA1062" s="546">
        <f t="shared" si="1018"/>
        <v>0</v>
      </c>
      <c r="BB1062" s="551">
        <v>0</v>
      </c>
      <c r="BC1062" s="546">
        <f t="shared" si="1048"/>
        <v>0</v>
      </c>
      <c r="BD1062" s="546">
        <f t="shared" si="1049"/>
        <v>0</v>
      </c>
      <c r="BE1062" s="551">
        <v>3.472222222222222E-3</v>
      </c>
      <c r="BF1062" s="546">
        <f t="shared" si="1041"/>
        <v>0</v>
      </c>
      <c r="BG1062" s="546">
        <f t="shared" si="1042"/>
        <v>5</v>
      </c>
      <c r="BH1062" s="551">
        <v>0</v>
      </c>
      <c r="BI1062" s="637">
        <f t="shared" si="1043"/>
        <v>0</v>
      </c>
      <c r="BJ1062" s="637">
        <f t="shared" si="1044"/>
        <v>0</v>
      </c>
      <c r="BK1062" s="642">
        <f t="shared" si="990"/>
        <v>64.689491525423719</v>
      </c>
    </row>
    <row r="1063" spans="1:63" x14ac:dyDescent="0.25">
      <c r="A1063" s="578">
        <v>40979</v>
      </c>
      <c r="B1063" s="589">
        <f t="shared" si="988"/>
        <v>3</v>
      </c>
      <c r="C1063" s="579">
        <v>1</v>
      </c>
      <c r="D1063" s="580" t="s">
        <v>271</v>
      </c>
      <c r="E1063" s="580" t="s">
        <v>265</v>
      </c>
      <c r="F1063" s="525">
        <v>3770.22</v>
      </c>
      <c r="G1063" s="579">
        <v>59</v>
      </c>
      <c r="H1063" s="579">
        <v>0</v>
      </c>
      <c r="I1063" s="551">
        <v>0.54166666666666663</v>
      </c>
      <c r="J1063" s="551">
        <v>0.54166666666666663</v>
      </c>
      <c r="K1063" s="54">
        <v>0.64583333333333337</v>
      </c>
      <c r="L1063" s="565">
        <f t="shared" si="1001"/>
        <v>0.10416666666666674</v>
      </c>
      <c r="M1063" s="54">
        <v>0.65277777777777779</v>
      </c>
      <c r="N1063" s="565">
        <f t="shared" si="1002"/>
        <v>6.9444444444444198E-3</v>
      </c>
      <c r="O1063" s="54">
        <v>0.68402777777777779</v>
      </c>
      <c r="P1063" s="565">
        <f t="shared" si="1003"/>
        <v>3.125E-2</v>
      </c>
      <c r="Q1063" s="54">
        <v>0.6875</v>
      </c>
      <c r="R1063" s="54">
        <v>0.70486111111111116</v>
      </c>
      <c r="S1063" s="9">
        <f t="shared" si="1022"/>
        <v>1.736111111111116E-2</v>
      </c>
      <c r="T1063" s="54">
        <v>0.6875</v>
      </c>
      <c r="U1063" s="54">
        <v>0.70486111111111116</v>
      </c>
      <c r="V1063" s="9">
        <f t="shared" si="1031"/>
        <v>1.736111111111116E-2</v>
      </c>
      <c r="W1063" s="54">
        <v>0.73125000000000007</v>
      </c>
      <c r="X1063" s="9">
        <f t="shared" si="1032"/>
        <v>2.6388888888888906E-2</v>
      </c>
      <c r="Y1063" s="54">
        <v>0.7319444444444444</v>
      </c>
      <c r="Z1063" s="155">
        <f t="shared" si="1021"/>
        <v>6.9444444444433095E-4</v>
      </c>
      <c r="AA1063" s="54">
        <v>0.80486111111111114</v>
      </c>
      <c r="AB1063" s="565">
        <f t="shared" si="989"/>
        <v>7.2916666666666741E-2</v>
      </c>
      <c r="AC1063" s="54">
        <v>0.80486111111111114</v>
      </c>
      <c r="AD1063" s="54">
        <v>0.80486111111111114</v>
      </c>
      <c r="AE1063" s="9">
        <f t="shared" si="1033"/>
        <v>0</v>
      </c>
      <c r="AF1063" s="54">
        <v>0.8125</v>
      </c>
      <c r="AG1063" s="54">
        <v>0.81597222222222221</v>
      </c>
      <c r="AH1063" s="9">
        <f t="shared" si="1004"/>
        <v>3.4722222222222099E-3</v>
      </c>
      <c r="AI1063" s="154">
        <f t="shared" si="1034"/>
        <v>0</v>
      </c>
      <c r="AJ1063" s="154">
        <f t="shared" si="1035"/>
        <v>5</v>
      </c>
      <c r="AK1063" s="54">
        <v>0.81597222222222221</v>
      </c>
      <c r="AL1063" s="54">
        <v>0.81944444444444453</v>
      </c>
      <c r="AM1063" s="9">
        <f t="shared" si="1036"/>
        <v>3.4722222222223209E-3</v>
      </c>
      <c r="AN1063" s="568">
        <f t="shared" si="1005"/>
        <v>0.2777777777777779</v>
      </c>
      <c r="AO1063" s="10">
        <f t="shared" si="1046"/>
        <v>6</v>
      </c>
      <c r="AP1063" s="10">
        <f t="shared" si="1047"/>
        <v>40</v>
      </c>
      <c r="AQ1063" s="565">
        <f t="shared" si="1013"/>
        <v>4.5138888888888964E-2</v>
      </c>
      <c r="AR1063" s="10">
        <f t="shared" si="1039"/>
        <v>1</v>
      </c>
      <c r="AS1063" s="10">
        <f t="shared" si="1040"/>
        <v>5</v>
      </c>
      <c r="AT1063" s="551">
        <v>0</v>
      </c>
      <c r="AU1063" s="551">
        <v>0</v>
      </c>
      <c r="AV1063" s="551">
        <v>0</v>
      </c>
      <c r="AW1063" s="546">
        <f t="shared" si="1016"/>
        <v>0</v>
      </c>
      <c r="AX1063" s="546">
        <f t="shared" si="1045"/>
        <v>0</v>
      </c>
      <c r="AY1063" s="551">
        <v>0</v>
      </c>
      <c r="AZ1063" s="546">
        <f t="shared" si="1017"/>
        <v>0</v>
      </c>
      <c r="BA1063" s="546">
        <f t="shared" si="1018"/>
        <v>0</v>
      </c>
      <c r="BB1063" s="551">
        <v>0</v>
      </c>
      <c r="BC1063" s="546">
        <f t="shared" si="1048"/>
        <v>0</v>
      </c>
      <c r="BD1063" s="546">
        <f t="shared" si="1049"/>
        <v>0</v>
      </c>
      <c r="BE1063" s="551">
        <v>2.7777777777777776E-2</v>
      </c>
      <c r="BF1063" s="546">
        <f t="shared" si="1041"/>
        <v>0</v>
      </c>
      <c r="BG1063" s="546">
        <f t="shared" si="1042"/>
        <v>40</v>
      </c>
      <c r="BH1063" s="551">
        <v>0</v>
      </c>
      <c r="BI1063" s="637">
        <f t="shared" si="1043"/>
        <v>0</v>
      </c>
      <c r="BJ1063" s="637">
        <f t="shared" si="1044"/>
        <v>0</v>
      </c>
      <c r="BK1063" s="642">
        <f t="shared" si="990"/>
        <v>63.902033898305085</v>
      </c>
    </row>
    <row r="1064" spans="1:63" x14ac:dyDescent="0.25">
      <c r="A1064" s="578">
        <v>40979</v>
      </c>
      <c r="B1064" s="589">
        <f t="shared" si="988"/>
        <v>3</v>
      </c>
      <c r="C1064" s="579">
        <v>5</v>
      </c>
      <c r="D1064" s="580" t="s">
        <v>224</v>
      </c>
      <c r="E1064" s="580" t="s">
        <v>639</v>
      </c>
      <c r="F1064" s="525">
        <v>3743.14</v>
      </c>
      <c r="G1064" s="579">
        <v>59</v>
      </c>
      <c r="H1064" s="579">
        <v>0</v>
      </c>
      <c r="I1064" s="551">
        <v>0.80208333333333337</v>
      </c>
      <c r="J1064" s="551">
        <v>0.80208333333333337</v>
      </c>
      <c r="K1064" s="54">
        <v>0.80902777777777779</v>
      </c>
      <c r="L1064" s="565">
        <f t="shared" si="1001"/>
        <v>6.9444444444444198E-3</v>
      </c>
      <c r="M1064" s="54">
        <v>0.8125</v>
      </c>
      <c r="N1064" s="565">
        <f t="shared" si="1002"/>
        <v>3.4722222222222099E-3</v>
      </c>
      <c r="O1064" s="54">
        <v>0.83333333333333337</v>
      </c>
      <c r="P1064" s="565">
        <f t="shared" si="1003"/>
        <v>2.083333333333337E-2</v>
      </c>
      <c r="Q1064" s="54">
        <v>0.83680555555555547</v>
      </c>
      <c r="R1064" s="54">
        <v>0.85763888888888884</v>
      </c>
      <c r="S1064" s="9">
        <f t="shared" si="1022"/>
        <v>2.083333333333337E-2</v>
      </c>
      <c r="T1064" s="54">
        <v>0.83680555555555547</v>
      </c>
      <c r="U1064" s="54">
        <v>0.85763888888888884</v>
      </c>
      <c r="V1064" s="9">
        <f t="shared" si="1031"/>
        <v>2.083333333333337E-2</v>
      </c>
      <c r="W1064" s="54">
        <v>0.85555555555555562</v>
      </c>
      <c r="X1064" s="9">
        <f t="shared" si="1032"/>
        <v>-2.0833333333332149E-3</v>
      </c>
      <c r="Y1064" s="54">
        <v>0.85555555555555562</v>
      </c>
      <c r="Z1064" s="155">
        <f t="shared" si="1021"/>
        <v>0</v>
      </c>
      <c r="AA1064" s="54">
        <v>0.91527777777777775</v>
      </c>
      <c r="AB1064" s="565">
        <f t="shared" si="989"/>
        <v>5.9722222222222121E-2</v>
      </c>
      <c r="AC1064" s="54">
        <v>0.91527777777777775</v>
      </c>
      <c r="AD1064" s="54">
        <v>0.91527777777777775</v>
      </c>
      <c r="AE1064" s="9">
        <f t="shared" si="1033"/>
        <v>0</v>
      </c>
      <c r="AF1064" s="54">
        <v>0.92013888888888884</v>
      </c>
      <c r="AG1064" s="54">
        <v>0.92361111111111116</v>
      </c>
      <c r="AH1064" s="9">
        <f t="shared" si="1004"/>
        <v>3.4722222222223209E-3</v>
      </c>
      <c r="AI1064" s="154">
        <f t="shared" si="1034"/>
        <v>0</v>
      </c>
      <c r="AJ1064" s="154">
        <f t="shared" si="1035"/>
        <v>5</v>
      </c>
      <c r="AK1064" s="54">
        <v>0.92361111111111116</v>
      </c>
      <c r="AL1064" s="54">
        <v>0.92708333333333337</v>
      </c>
      <c r="AM1064" s="9">
        <f t="shared" si="1036"/>
        <v>3.4722222222222099E-3</v>
      </c>
      <c r="AN1064" s="568">
        <f t="shared" si="1005"/>
        <v>0.125</v>
      </c>
      <c r="AO1064" s="10">
        <f t="shared" si="1046"/>
        <v>3</v>
      </c>
      <c r="AP1064" s="10">
        <f t="shared" si="1047"/>
        <v>0</v>
      </c>
      <c r="AQ1064" s="565">
        <f t="shared" si="1013"/>
        <v>5.2083333333333232E-2</v>
      </c>
      <c r="AR1064" s="10">
        <f t="shared" si="1039"/>
        <v>1</v>
      </c>
      <c r="AS1064" s="10">
        <f t="shared" si="1040"/>
        <v>15</v>
      </c>
      <c r="AT1064" s="551">
        <v>0</v>
      </c>
      <c r="AU1064" s="551">
        <v>0</v>
      </c>
      <c r="AV1064" s="551">
        <v>0</v>
      </c>
      <c r="AW1064" s="546">
        <f t="shared" si="1016"/>
        <v>0</v>
      </c>
      <c r="AX1064" s="546">
        <f t="shared" si="1045"/>
        <v>0</v>
      </c>
      <c r="AY1064" s="551">
        <v>0</v>
      </c>
      <c r="AZ1064" s="546">
        <f t="shared" si="1017"/>
        <v>0</v>
      </c>
      <c r="BA1064" s="546">
        <f t="shared" si="1018"/>
        <v>0</v>
      </c>
      <c r="BB1064" s="551">
        <v>0</v>
      </c>
      <c r="BC1064" s="546">
        <f t="shared" si="1048"/>
        <v>0</v>
      </c>
      <c r="BD1064" s="546">
        <f t="shared" si="1049"/>
        <v>0</v>
      </c>
      <c r="BE1064" s="551">
        <v>7.6388888888888886E-3</v>
      </c>
      <c r="BF1064" s="546">
        <f t="shared" si="1041"/>
        <v>0</v>
      </c>
      <c r="BG1064" s="546">
        <f t="shared" si="1042"/>
        <v>11</v>
      </c>
      <c r="BH1064" s="551">
        <v>0</v>
      </c>
      <c r="BI1064" s="637">
        <f t="shared" si="1043"/>
        <v>0</v>
      </c>
      <c r="BJ1064" s="637">
        <f t="shared" si="1044"/>
        <v>0</v>
      </c>
      <c r="BK1064" s="642">
        <f t="shared" si="990"/>
        <v>63.443050847457627</v>
      </c>
    </row>
    <row r="1065" spans="1:63" x14ac:dyDescent="0.25">
      <c r="A1065" s="578">
        <v>40979</v>
      </c>
      <c r="B1065" s="589">
        <f t="shared" si="988"/>
        <v>3</v>
      </c>
      <c r="C1065" s="579">
        <v>2</v>
      </c>
      <c r="D1065" s="580" t="s">
        <v>524</v>
      </c>
      <c r="E1065" s="580" t="s">
        <v>265</v>
      </c>
      <c r="F1065" s="525">
        <v>3443.58</v>
      </c>
      <c r="G1065" s="579">
        <v>57</v>
      </c>
      <c r="H1065" s="579">
        <v>2</v>
      </c>
      <c r="I1065" s="551">
        <v>0.58680555555555558</v>
      </c>
      <c r="J1065" s="551">
        <v>0.58680555555555558</v>
      </c>
      <c r="K1065" s="54">
        <v>0.59722222222222221</v>
      </c>
      <c r="L1065" s="565">
        <f t="shared" si="1001"/>
        <v>1.041666666666663E-2</v>
      </c>
      <c r="M1065" s="54">
        <v>0.60416666666666663</v>
      </c>
      <c r="N1065" s="565">
        <f t="shared" si="1002"/>
        <v>6.9444444444444198E-3</v>
      </c>
      <c r="O1065" s="54">
        <v>0.625</v>
      </c>
      <c r="P1065" s="565">
        <f t="shared" si="1003"/>
        <v>2.083333333333337E-2</v>
      </c>
      <c r="Q1065" s="54">
        <v>0.625</v>
      </c>
      <c r="R1065" s="54">
        <v>0.65625</v>
      </c>
      <c r="S1065" s="9">
        <f t="shared" si="1022"/>
        <v>3.125E-2</v>
      </c>
      <c r="T1065" s="54">
        <v>0.625</v>
      </c>
      <c r="U1065" s="54">
        <v>0.65625</v>
      </c>
      <c r="V1065" s="9">
        <f t="shared" si="1031"/>
        <v>3.125E-2</v>
      </c>
      <c r="W1065" s="54">
        <v>0.625</v>
      </c>
      <c r="X1065" s="9">
        <f t="shared" si="1032"/>
        <v>-3.125E-2</v>
      </c>
      <c r="Y1065" s="54">
        <v>0.62847222222222221</v>
      </c>
      <c r="Z1065" s="155">
        <f t="shared" si="1021"/>
        <v>3.4722222222222099E-3</v>
      </c>
      <c r="AA1065" s="54">
        <v>0.95833333333333337</v>
      </c>
      <c r="AB1065" s="565">
        <f t="shared" si="989"/>
        <v>0.32986111111111116</v>
      </c>
      <c r="AC1065" s="54">
        <v>0.95833333333333337</v>
      </c>
      <c r="AD1065" s="54">
        <v>0.95833333333333337</v>
      </c>
      <c r="AE1065" s="9">
        <f t="shared" si="1033"/>
        <v>0</v>
      </c>
      <c r="AF1065" s="54">
        <v>0.96527777777777779</v>
      </c>
      <c r="AG1065" s="54">
        <v>0.96875</v>
      </c>
      <c r="AH1065" s="9">
        <f t="shared" si="1004"/>
        <v>3.4722222222222099E-3</v>
      </c>
      <c r="AI1065" s="154">
        <f t="shared" si="1034"/>
        <v>0</v>
      </c>
      <c r="AJ1065" s="154">
        <f t="shared" si="1035"/>
        <v>5</v>
      </c>
      <c r="AK1065" s="54">
        <v>0.96875</v>
      </c>
      <c r="AL1065" s="54">
        <v>0.97222222222222221</v>
      </c>
      <c r="AM1065" s="9">
        <f t="shared" si="1036"/>
        <v>3.4722222222222099E-3</v>
      </c>
      <c r="AN1065" s="568">
        <f t="shared" si="1005"/>
        <v>0.38541666666666663</v>
      </c>
      <c r="AO1065" s="10">
        <f t="shared" si="1046"/>
        <v>9</v>
      </c>
      <c r="AP1065" s="10">
        <f t="shared" si="1047"/>
        <v>15</v>
      </c>
      <c r="AQ1065" s="565">
        <f t="shared" si="1013"/>
        <v>0</v>
      </c>
      <c r="AR1065" s="10">
        <f t="shared" si="1039"/>
        <v>0</v>
      </c>
      <c r="AS1065" s="10">
        <f t="shared" si="1040"/>
        <v>0</v>
      </c>
      <c r="AT1065" s="551">
        <v>0</v>
      </c>
      <c r="AU1065" s="551">
        <v>0</v>
      </c>
      <c r="AV1065" s="551">
        <v>0</v>
      </c>
      <c r="AW1065" s="546">
        <f t="shared" si="1016"/>
        <v>0</v>
      </c>
      <c r="AX1065" s="546">
        <f t="shared" si="1045"/>
        <v>0</v>
      </c>
      <c r="AY1065" s="551">
        <v>0.3298611111111111</v>
      </c>
      <c r="AZ1065" s="546">
        <f t="shared" si="1017"/>
        <v>7</v>
      </c>
      <c r="BA1065" s="546">
        <f t="shared" si="1018"/>
        <v>55</v>
      </c>
      <c r="BB1065" s="551">
        <v>0</v>
      </c>
      <c r="BC1065" s="546">
        <f t="shared" si="1048"/>
        <v>0</v>
      </c>
      <c r="BD1065" s="546">
        <f t="shared" si="1049"/>
        <v>0</v>
      </c>
      <c r="BE1065" s="551">
        <v>0</v>
      </c>
      <c r="BF1065" s="546">
        <f t="shared" si="1041"/>
        <v>0</v>
      </c>
      <c r="BG1065" s="546">
        <f t="shared" si="1042"/>
        <v>0</v>
      </c>
      <c r="BH1065" s="551">
        <v>0</v>
      </c>
      <c r="BI1065" s="637">
        <f t="shared" si="1043"/>
        <v>0</v>
      </c>
      <c r="BJ1065" s="637">
        <f t="shared" si="1044"/>
        <v>0</v>
      </c>
      <c r="BK1065" s="642">
        <f t="shared" si="990"/>
        <v>60.413684210526313</v>
      </c>
    </row>
    <row r="1066" spans="1:63" x14ac:dyDescent="0.25">
      <c r="A1066" s="578">
        <v>40979</v>
      </c>
      <c r="B1066" s="589">
        <f t="shared" si="988"/>
        <v>3</v>
      </c>
      <c r="C1066" s="579">
        <v>2</v>
      </c>
      <c r="D1066" s="580" t="s">
        <v>774</v>
      </c>
      <c r="E1066" s="580" t="s">
        <v>276</v>
      </c>
      <c r="F1066" s="525">
        <v>3485.12</v>
      </c>
      <c r="G1066" s="579">
        <v>57</v>
      </c>
      <c r="H1066" s="579">
        <v>2</v>
      </c>
      <c r="I1066" s="551">
        <v>0.84375</v>
      </c>
      <c r="J1066" s="551">
        <v>0.84375</v>
      </c>
      <c r="K1066" s="54">
        <v>0.85763888888888884</v>
      </c>
      <c r="L1066" s="565">
        <f t="shared" si="1001"/>
        <v>1.388888888888884E-2</v>
      </c>
      <c r="M1066" s="54">
        <v>0.86458333333333337</v>
      </c>
      <c r="N1066" s="565">
        <f t="shared" si="1002"/>
        <v>6.9444444444445308E-3</v>
      </c>
      <c r="O1066" s="54">
        <v>0.90763888888888899</v>
      </c>
      <c r="P1066" s="565">
        <f t="shared" si="1003"/>
        <v>4.3055555555555625E-2</v>
      </c>
      <c r="Q1066" s="54">
        <v>0.90972222222222221</v>
      </c>
      <c r="R1066" s="54">
        <v>0.94097222222222221</v>
      </c>
      <c r="S1066" s="9">
        <f t="shared" si="1022"/>
        <v>3.125E-2</v>
      </c>
      <c r="T1066" s="54">
        <v>0.90972222222222221</v>
      </c>
      <c r="U1066" s="54">
        <v>0.94097222222222221</v>
      </c>
      <c r="V1066" s="9">
        <f t="shared" si="1031"/>
        <v>3.125E-2</v>
      </c>
      <c r="W1066" s="54">
        <v>1.0215277777777778</v>
      </c>
      <c r="X1066" s="9">
        <f t="shared" si="1032"/>
        <v>8.0555555555555602E-2</v>
      </c>
      <c r="Y1066" s="54">
        <v>1.0222222222222224</v>
      </c>
      <c r="Z1066" s="155">
        <f t="shared" si="1021"/>
        <v>6.94444444444553E-4</v>
      </c>
      <c r="AA1066" s="54">
        <v>1.1465277777777778</v>
      </c>
      <c r="AB1066" s="565">
        <f t="shared" si="989"/>
        <v>0.12430555555555545</v>
      </c>
      <c r="AC1066" s="54">
        <v>1.1465277777777778</v>
      </c>
      <c r="AD1066" s="54">
        <v>1.1465277777777778</v>
      </c>
      <c r="AE1066" s="9">
        <f t="shared" si="1033"/>
        <v>0</v>
      </c>
      <c r="AF1066" s="54">
        <v>1.1527777777777779</v>
      </c>
      <c r="AG1066" s="54">
        <v>1.15625</v>
      </c>
      <c r="AH1066" s="9">
        <f t="shared" si="1004"/>
        <v>3.4722222222220989E-3</v>
      </c>
      <c r="AI1066" s="154">
        <f t="shared" si="1034"/>
        <v>0</v>
      </c>
      <c r="AJ1066" s="154">
        <f t="shared" si="1035"/>
        <v>5</v>
      </c>
      <c r="AK1066" s="54">
        <v>1.15625</v>
      </c>
      <c r="AL1066" s="54">
        <v>1.1597222222222221</v>
      </c>
      <c r="AM1066" s="9">
        <f t="shared" si="1036"/>
        <v>3.4722222222220989E-3</v>
      </c>
      <c r="AN1066" s="568">
        <f t="shared" si="1005"/>
        <v>0.3159722222222221</v>
      </c>
      <c r="AO1066" s="10">
        <f t="shared" si="1046"/>
        <v>7</v>
      </c>
      <c r="AP1066" s="10">
        <f t="shared" si="1047"/>
        <v>35</v>
      </c>
      <c r="AQ1066" s="565">
        <f t="shared" si="1013"/>
        <v>5.6944444444444339E-2</v>
      </c>
      <c r="AR1066" s="10">
        <f t="shared" si="1039"/>
        <v>1</v>
      </c>
      <c r="AS1066" s="10">
        <f t="shared" si="1040"/>
        <v>22</v>
      </c>
      <c r="AT1066" s="551">
        <v>0</v>
      </c>
      <c r="AU1066" s="551">
        <v>0</v>
      </c>
      <c r="AV1066" s="551">
        <v>0</v>
      </c>
      <c r="AW1066" s="546">
        <f t="shared" si="1016"/>
        <v>0</v>
      </c>
      <c r="AX1066" s="546">
        <f t="shared" si="1045"/>
        <v>0</v>
      </c>
      <c r="AY1066" s="551">
        <v>0</v>
      </c>
      <c r="AZ1066" s="546">
        <f t="shared" si="1017"/>
        <v>0</v>
      </c>
      <c r="BA1066" s="546">
        <f t="shared" si="1018"/>
        <v>0</v>
      </c>
      <c r="BB1066" s="551">
        <v>0</v>
      </c>
      <c r="BC1066" s="546">
        <f t="shared" si="1048"/>
        <v>0</v>
      </c>
      <c r="BD1066" s="546">
        <f t="shared" si="1049"/>
        <v>0</v>
      </c>
      <c r="BE1066" s="551">
        <v>6.7361111111111108E-2</v>
      </c>
      <c r="BF1066" s="546">
        <f t="shared" si="1041"/>
        <v>1</v>
      </c>
      <c r="BG1066" s="546">
        <f t="shared" si="1042"/>
        <v>37</v>
      </c>
      <c r="BH1066" s="551">
        <v>0</v>
      </c>
      <c r="BI1066" s="637">
        <f t="shared" si="1043"/>
        <v>0</v>
      </c>
      <c r="BJ1066" s="637">
        <f t="shared" si="1044"/>
        <v>0</v>
      </c>
      <c r="BK1066" s="642">
        <f t="shared" si="990"/>
        <v>61.142456140350873</v>
      </c>
    </row>
    <row r="1067" spans="1:63" x14ac:dyDescent="0.25">
      <c r="A1067" s="578">
        <v>40979</v>
      </c>
      <c r="B1067" s="589">
        <f t="shared" si="988"/>
        <v>3</v>
      </c>
      <c r="C1067" s="579">
        <v>3</v>
      </c>
      <c r="D1067" s="580" t="s">
        <v>355</v>
      </c>
      <c r="E1067" s="580" t="s">
        <v>304</v>
      </c>
      <c r="F1067" s="525">
        <v>3775.88</v>
      </c>
      <c r="G1067" s="579">
        <v>57</v>
      </c>
      <c r="H1067" s="579">
        <v>2</v>
      </c>
      <c r="I1067" s="551">
        <v>0.13541666666666666</v>
      </c>
      <c r="J1067" s="551">
        <v>0.13541666666666666</v>
      </c>
      <c r="K1067" s="54">
        <v>0.14930555555555555</v>
      </c>
      <c r="L1067" s="565">
        <f t="shared" si="1001"/>
        <v>1.3888888888888895E-2</v>
      </c>
      <c r="M1067" s="54">
        <v>0.15625</v>
      </c>
      <c r="N1067" s="565">
        <f t="shared" si="1002"/>
        <v>6.9444444444444475E-3</v>
      </c>
      <c r="O1067" s="54">
        <v>0.18055555555555555</v>
      </c>
      <c r="P1067" s="565">
        <f t="shared" si="1003"/>
        <v>2.4305555555555552E-2</v>
      </c>
      <c r="Q1067" s="54">
        <v>0.18194444444444444</v>
      </c>
      <c r="R1067" s="54">
        <v>0.20902777777777778</v>
      </c>
      <c r="S1067" s="9">
        <f t="shared" si="1022"/>
        <v>2.7083333333333348E-2</v>
      </c>
      <c r="T1067" s="54">
        <v>0.18194444444444444</v>
      </c>
      <c r="U1067" s="54">
        <v>0.20902777777777778</v>
      </c>
      <c r="V1067" s="9">
        <f t="shared" si="1031"/>
        <v>2.7083333333333348E-2</v>
      </c>
      <c r="W1067" s="54">
        <v>0.21249999999999999</v>
      </c>
      <c r="X1067" s="9">
        <f t="shared" si="1032"/>
        <v>3.4722222222222099E-3</v>
      </c>
      <c r="Y1067" s="54">
        <v>0.21319444444444444</v>
      </c>
      <c r="Z1067" s="155">
        <f t="shared" si="1021"/>
        <v>6.9444444444444198E-4</v>
      </c>
      <c r="AA1067" s="54">
        <v>0.25694444444444448</v>
      </c>
      <c r="AB1067" s="565">
        <f t="shared" si="989"/>
        <v>4.3750000000000039E-2</v>
      </c>
      <c r="AC1067" s="54">
        <v>0.25694444444444448</v>
      </c>
      <c r="AD1067" s="54">
        <v>0.25694444444444448</v>
      </c>
      <c r="AE1067" s="9">
        <f t="shared" si="1033"/>
        <v>0</v>
      </c>
      <c r="AF1067" s="54">
        <v>0.2638888888888889</v>
      </c>
      <c r="AG1067" s="54">
        <v>0.2673611111111111</v>
      </c>
      <c r="AH1067" s="9">
        <f t="shared" si="1004"/>
        <v>3.4722222222222099E-3</v>
      </c>
      <c r="AI1067" s="154">
        <f t="shared" si="1034"/>
        <v>0</v>
      </c>
      <c r="AJ1067" s="154">
        <f t="shared" si="1035"/>
        <v>5</v>
      </c>
      <c r="AK1067" s="54">
        <v>0.2673611111111111</v>
      </c>
      <c r="AL1067" s="54">
        <v>0.27083333333333331</v>
      </c>
      <c r="AM1067" s="9">
        <f t="shared" si="1036"/>
        <v>3.4722222222222099E-3</v>
      </c>
      <c r="AN1067" s="568">
        <f t="shared" si="1005"/>
        <v>0.13541666666666666</v>
      </c>
      <c r="AO1067" s="10">
        <f t="shared" si="1046"/>
        <v>3</v>
      </c>
      <c r="AP1067" s="10">
        <f t="shared" si="1047"/>
        <v>15</v>
      </c>
      <c r="AQ1067" s="565">
        <f t="shared" si="1013"/>
        <v>3.6111111111111149E-2</v>
      </c>
      <c r="AR1067" s="10">
        <f t="shared" si="1039"/>
        <v>0</v>
      </c>
      <c r="AS1067" s="10">
        <f t="shared" si="1040"/>
        <v>52</v>
      </c>
      <c r="AT1067" s="551">
        <v>0</v>
      </c>
      <c r="AU1067" s="551">
        <v>0</v>
      </c>
      <c r="AV1067" s="551">
        <v>0</v>
      </c>
      <c r="AW1067" s="546">
        <f t="shared" si="1016"/>
        <v>0</v>
      </c>
      <c r="AX1067" s="546">
        <f t="shared" si="1045"/>
        <v>0</v>
      </c>
      <c r="AY1067" s="551">
        <v>0</v>
      </c>
      <c r="AZ1067" s="546">
        <f t="shared" si="1017"/>
        <v>0</v>
      </c>
      <c r="BA1067" s="546">
        <f t="shared" si="1018"/>
        <v>0</v>
      </c>
      <c r="BB1067" s="551">
        <v>0</v>
      </c>
      <c r="BC1067" s="546">
        <f t="shared" si="1048"/>
        <v>0</v>
      </c>
      <c r="BD1067" s="546">
        <f t="shared" si="1049"/>
        <v>0</v>
      </c>
      <c r="BE1067" s="551">
        <v>7.6388888888888886E-3</v>
      </c>
      <c r="BF1067" s="546">
        <f t="shared" si="1041"/>
        <v>0</v>
      </c>
      <c r="BG1067" s="546">
        <f t="shared" si="1042"/>
        <v>11</v>
      </c>
      <c r="BH1067" s="551">
        <v>0</v>
      </c>
      <c r="BI1067" s="637">
        <f t="shared" si="1043"/>
        <v>0</v>
      </c>
      <c r="BJ1067" s="637">
        <f t="shared" si="1044"/>
        <v>0</v>
      </c>
      <c r="BK1067" s="642">
        <f t="shared" si="990"/>
        <v>66.243508771929825</v>
      </c>
    </row>
    <row r="1068" spans="1:63" x14ac:dyDescent="0.25">
      <c r="A1068" s="578">
        <v>40980</v>
      </c>
      <c r="B1068" s="589">
        <f t="shared" si="988"/>
        <v>3</v>
      </c>
      <c r="C1068" s="579">
        <v>7</v>
      </c>
      <c r="D1068" s="580" t="s">
        <v>298</v>
      </c>
      <c r="E1068" s="580" t="s">
        <v>762</v>
      </c>
      <c r="F1068" s="525">
        <v>3830.89</v>
      </c>
      <c r="G1068" s="579">
        <v>59</v>
      </c>
      <c r="H1068" s="579">
        <v>0</v>
      </c>
      <c r="I1068" s="551">
        <v>0.29166666666666669</v>
      </c>
      <c r="J1068" s="551">
        <v>0.29166666666666669</v>
      </c>
      <c r="K1068" s="54">
        <v>0.2951388888888889</v>
      </c>
      <c r="L1068" s="565">
        <f t="shared" si="1001"/>
        <v>3.4722222222222099E-3</v>
      </c>
      <c r="M1068" s="54">
        <v>0.30555555555555552</v>
      </c>
      <c r="N1068" s="565">
        <f t="shared" si="1002"/>
        <v>1.041666666666663E-2</v>
      </c>
      <c r="O1068" s="54">
        <v>0.33749999999999997</v>
      </c>
      <c r="P1068" s="565">
        <f t="shared" si="1003"/>
        <v>3.1944444444444442E-2</v>
      </c>
      <c r="Q1068" s="54">
        <v>0.34027777777777773</v>
      </c>
      <c r="R1068" s="54">
        <v>0.3611111111111111</v>
      </c>
      <c r="S1068" s="9">
        <f t="shared" ref="S1068:S1076" si="1050">R1068-Q1068</f>
        <v>2.083333333333337E-2</v>
      </c>
      <c r="T1068" s="54">
        <v>0.34027777777777773</v>
      </c>
      <c r="U1068" s="54">
        <v>0.3611111111111111</v>
      </c>
      <c r="V1068" s="9">
        <f t="shared" si="1031"/>
        <v>2.083333333333337E-2</v>
      </c>
      <c r="W1068" s="54">
        <v>0.3659722222222222</v>
      </c>
      <c r="X1068" s="9">
        <f t="shared" si="1032"/>
        <v>4.8611111111110938E-3</v>
      </c>
      <c r="Y1068" s="54">
        <v>0.36736111111111108</v>
      </c>
      <c r="Z1068" s="155">
        <f t="shared" si="1021"/>
        <v>1.388888888888884E-3</v>
      </c>
      <c r="AA1068" s="54">
        <v>0.43402777777777773</v>
      </c>
      <c r="AB1068" s="565">
        <f t="shared" si="989"/>
        <v>6.6666666666666652E-2</v>
      </c>
      <c r="AC1068" s="54">
        <v>0.43402777777777773</v>
      </c>
      <c r="AD1068" s="54">
        <v>0.43402777777777773</v>
      </c>
      <c r="AE1068" s="9">
        <f t="shared" si="1033"/>
        <v>0</v>
      </c>
      <c r="AF1068" s="54">
        <v>0.44097222222222227</v>
      </c>
      <c r="AG1068" s="54">
        <v>0.44444444444444442</v>
      </c>
      <c r="AH1068" s="9">
        <f t="shared" si="1004"/>
        <v>3.4722222222221544E-3</v>
      </c>
      <c r="AI1068" s="154">
        <f t="shared" si="1034"/>
        <v>0</v>
      </c>
      <c r="AJ1068" s="154">
        <f t="shared" si="1035"/>
        <v>5</v>
      </c>
      <c r="AK1068" s="54">
        <v>0.44444444444444442</v>
      </c>
      <c r="AL1068" s="54">
        <v>0.44791666666666669</v>
      </c>
      <c r="AM1068" s="9">
        <f t="shared" si="1036"/>
        <v>3.4722222222222654E-3</v>
      </c>
      <c r="AN1068" s="568">
        <f t="shared" si="1005"/>
        <v>0.15625</v>
      </c>
      <c r="AO1068" s="10">
        <f t="shared" ref="AO1068:AO1082" si="1051">HOUR(AN1068)</f>
        <v>3</v>
      </c>
      <c r="AP1068" s="10">
        <f t="shared" ref="AP1068:AP1082" si="1052">MINUTE(AN1068)</f>
        <v>45</v>
      </c>
      <c r="AQ1068" s="565">
        <f t="shared" si="1013"/>
        <v>5.9027777777777762E-2</v>
      </c>
      <c r="AR1068" s="10">
        <f t="shared" si="1039"/>
        <v>1</v>
      </c>
      <c r="AS1068" s="10">
        <f t="shared" si="1040"/>
        <v>25</v>
      </c>
      <c r="AT1068" s="551">
        <v>0</v>
      </c>
      <c r="AU1068" s="551">
        <v>0</v>
      </c>
      <c r="AV1068" s="551">
        <v>0</v>
      </c>
      <c r="AW1068" s="546">
        <f t="shared" si="1016"/>
        <v>0</v>
      </c>
      <c r="AX1068" s="546">
        <f t="shared" si="1045"/>
        <v>0</v>
      </c>
      <c r="AY1068" s="551">
        <v>0</v>
      </c>
      <c r="AZ1068" s="546">
        <f t="shared" si="1017"/>
        <v>0</v>
      </c>
      <c r="BA1068" s="546">
        <f t="shared" si="1018"/>
        <v>0</v>
      </c>
      <c r="BB1068" s="551">
        <v>0</v>
      </c>
      <c r="BC1068" s="546">
        <f t="shared" si="1048"/>
        <v>0</v>
      </c>
      <c r="BD1068" s="546">
        <f t="shared" si="1049"/>
        <v>0</v>
      </c>
      <c r="BE1068" s="551">
        <v>7.6388888888888886E-3</v>
      </c>
      <c r="BF1068" s="546">
        <f t="shared" si="1041"/>
        <v>0</v>
      </c>
      <c r="BG1068" s="546">
        <f t="shared" si="1042"/>
        <v>11</v>
      </c>
      <c r="BH1068" s="551">
        <v>0</v>
      </c>
      <c r="BI1068" s="637">
        <f t="shared" si="1043"/>
        <v>0</v>
      </c>
      <c r="BJ1068" s="637">
        <f t="shared" si="1044"/>
        <v>0</v>
      </c>
      <c r="BK1068" s="642">
        <f t="shared" si="990"/>
        <v>64.930338983050845</v>
      </c>
    </row>
    <row r="1069" spans="1:63" x14ac:dyDescent="0.25">
      <c r="A1069" s="578">
        <v>40980</v>
      </c>
      <c r="B1069" s="589">
        <f t="shared" si="988"/>
        <v>3</v>
      </c>
      <c r="C1069" s="579">
        <v>24</v>
      </c>
      <c r="D1069" s="580" t="s">
        <v>33</v>
      </c>
      <c r="E1069" s="580" t="s">
        <v>236</v>
      </c>
      <c r="F1069" s="525">
        <v>3828.17</v>
      </c>
      <c r="G1069" s="579">
        <v>58</v>
      </c>
      <c r="H1069" s="579">
        <v>1</v>
      </c>
      <c r="I1069" s="551">
        <v>0.77083333333333337</v>
      </c>
      <c r="J1069" s="551">
        <v>0.77083333333333337</v>
      </c>
      <c r="K1069" s="54">
        <v>0.77430555555555547</v>
      </c>
      <c r="L1069" s="565">
        <f t="shared" si="1001"/>
        <v>3.4722222222220989E-3</v>
      </c>
      <c r="M1069" s="54">
        <v>0.78125</v>
      </c>
      <c r="N1069" s="565">
        <f t="shared" si="1002"/>
        <v>6.9444444444445308E-3</v>
      </c>
      <c r="O1069" s="54">
        <v>0.80208333333333337</v>
      </c>
      <c r="P1069" s="565">
        <f t="shared" si="1003"/>
        <v>2.083333333333337E-2</v>
      </c>
      <c r="Q1069" s="54">
        <v>0.80208333333333337</v>
      </c>
      <c r="R1069" s="54">
        <v>0.83333333333333337</v>
      </c>
      <c r="S1069" s="9">
        <f t="shared" si="1050"/>
        <v>3.125E-2</v>
      </c>
      <c r="T1069" s="54">
        <v>0.80208333333333337</v>
      </c>
      <c r="U1069" s="54">
        <v>0.83333333333333337</v>
      </c>
      <c r="V1069" s="9">
        <f t="shared" si="1031"/>
        <v>3.125E-2</v>
      </c>
      <c r="W1069" s="54">
        <v>0.84236111111111101</v>
      </c>
      <c r="X1069" s="9">
        <f t="shared" si="1032"/>
        <v>9.0277777777776347E-3</v>
      </c>
      <c r="Y1069" s="54">
        <v>0.84236111111111101</v>
      </c>
      <c r="Z1069" s="155">
        <f t="shared" si="1021"/>
        <v>0</v>
      </c>
      <c r="AA1069" s="54">
        <v>0.90902777777777777</v>
      </c>
      <c r="AB1069" s="565">
        <f t="shared" si="989"/>
        <v>6.6666666666666763E-2</v>
      </c>
      <c r="AC1069" s="54">
        <v>0.90902777777777777</v>
      </c>
      <c r="AD1069" s="54">
        <v>0.90902777777777777</v>
      </c>
      <c r="AE1069" s="9">
        <f t="shared" si="1033"/>
        <v>0</v>
      </c>
      <c r="AF1069" s="54">
        <v>0.91666666666666663</v>
      </c>
      <c r="AG1069" s="54">
        <v>0.92013888888888884</v>
      </c>
      <c r="AH1069" s="9">
        <f t="shared" si="1004"/>
        <v>3.4722222222222099E-3</v>
      </c>
      <c r="AI1069" s="154">
        <f t="shared" si="1034"/>
        <v>0</v>
      </c>
      <c r="AJ1069" s="154">
        <f t="shared" si="1035"/>
        <v>5</v>
      </c>
      <c r="AK1069" s="54">
        <v>0.92013888888888884</v>
      </c>
      <c r="AL1069" s="54">
        <v>0.92361111111111116</v>
      </c>
      <c r="AM1069" s="9">
        <f t="shared" si="1036"/>
        <v>3.4722222222223209E-3</v>
      </c>
      <c r="AN1069" s="568">
        <f t="shared" si="1005"/>
        <v>0.15277777777777779</v>
      </c>
      <c r="AO1069" s="10">
        <f t="shared" si="1051"/>
        <v>3</v>
      </c>
      <c r="AP1069" s="10">
        <f t="shared" si="1052"/>
        <v>40</v>
      </c>
      <c r="AQ1069" s="565">
        <f t="shared" si="1013"/>
        <v>5.555555555555565E-2</v>
      </c>
      <c r="AR1069" s="10">
        <f t="shared" si="1039"/>
        <v>1</v>
      </c>
      <c r="AS1069" s="10">
        <f t="shared" si="1040"/>
        <v>20</v>
      </c>
      <c r="AT1069" s="551">
        <v>0</v>
      </c>
      <c r="AU1069" s="551">
        <v>0</v>
      </c>
      <c r="AV1069" s="551">
        <v>0</v>
      </c>
      <c r="AW1069" s="546">
        <f t="shared" si="1016"/>
        <v>0</v>
      </c>
      <c r="AX1069" s="546">
        <f t="shared" si="1045"/>
        <v>0</v>
      </c>
      <c r="AY1069" s="551">
        <v>0</v>
      </c>
      <c r="AZ1069" s="546">
        <f t="shared" si="1017"/>
        <v>0</v>
      </c>
      <c r="BA1069" s="546">
        <f t="shared" si="1018"/>
        <v>0</v>
      </c>
      <c r="BB1069" s="551">
        <v>0</v>
      </c>
      <c r="BC1069" s="546">
        <f t="shared" si="1048"/>
        <v>0</v>
      </c>
      <c r="BD1069" s="546">
        <f t="shared" si="1049"/>
        <v>0</v>
      </c>
      <c r="BE1069" s="551">
        <v>1.1111111111111112E-2</v>
      </c>
      <c r="BF1069" s="546">
        <f t="shared" si="1041"/>
        <v>0</v>
      </c>
      <c r="BG1069" s="546">
        <f t="shared" si="1042"/>
        <v>16</v>
      </c>
      <c r="BH1069" s="551">
        <v>0</v>
      </c>
      <c r="BI1069" s="637">
        <f t="shared" si="1043"/>
        <v>0</v>
      </c>
      <c r="BJ1069" s="637">
        <f t="shared" si="1044"/>
        <v>0</v>
      </c>
      <c r="BK1069" s="642">
        <f t="shared" si="990"/>
        <v>66.002931034482756</v>
      </c>
    </row>
    <row r="1070" spans="1:63" x14ac:dyDescent="0.25">
      <c r="A1070" s="578">
        <v>40980</v>
      </c>
      <c r="B1070" s="589">
        <f t="shared" si="988"/>
        <v>3</v>
      </c>
      <c r="C1070" s="579">
        <v>25</v>
      </c>
      <c r="D1070" s="580" t="s">
        <v>33</v>
      </c>
      <c r="E1070" s="580" t="s">
        <v>273</v>
      </c>
      <c r="F1070" s="525">
        <v>2724.21</v>
      </c>
      <c r="G1070" s="579">
        <v>44</v>
      </c>
      <c r="H1070" s="579">
        <v>1</v>
      </c>
      <c r="I1070" s="551">
        <v>0.88541666666666663</v>
      </c>
      <c r="J1070" s="551">
        <v>0.88541666666666663</v>
      </c>
      <c r="K1070" s="54">
        <v>0.88888888888888884</v>
      </c>
      <c r="L1070" s="565">
        <f t="shared" si="1001"/>
        <v>3.4722222222222099E-3</v>
      </c>
      <c r="M1070" s="54">
        <v>0.89236111111111116</v>
      </c>
      <c r="N1070" s="565">
        <f t="shared" si="1002"/>
        <v>3.4722222222223209E-3</v>
      </c>
      <c r="O1070" s="54">
        <v>0.94097222222222221</v>
      </c>
      <c r="P1070" s="565">
        <f t="shared" si="1003"/>
        <v>4.8611111111111049E-2</v>
      </c>
      <c r="Q1070" s="54">
        <v>0.94097222222222221</v>
      </c>
      <c r="R1070" s="54">
        <v>0.96527777777777779</v>
      </c>
      <c r="S1070" s="9">
        <f t="shared" si="1050"/>
        <v>2.430555555555558E-2</v>
      </c>
      <c r="T1070" s="54">
        <v>0.94097222222222221</v>
      </c>
      <c r="U1070" s="54">
        <v>0.96527777777777779</v>
      </c>
      <c r="V1070" s="9">
        <f t="shared" si="1031"/>
        <v>2.430555555555558E-2</v>
      </c>
      <c r="W1070" s="54">
        <v>0.97013888888888899</v>
      </c>
      <c r="X1070" s="9">
        <f t="shared" si="1032"/>
        <v>4.8611111111112049E-3</v>
      </c>
      <c r="Y1070" s="54">
        <v>0.97291666666666676</v>
      </c>
      <c r="Z1070" s="155">
        <f t="shared" si="1021"/>
        <v>2.7777777777777679E-3</v>
      </c>
      <c r="AA1070" s="54">
        <v>1.0020833333333334</v>
      </c>
      <c r="AB1070" s="565">
        <f t="shared" si="989"/>
        <v>2.9166666666666674E-2</v>
      </c>
      <c r="AC1070" s="54">
        <v>1.0020833333333334</v>
      </c>
      <c r="AD1070" s="54">
        <v>1.0020833333333334</v>
      </c>
      <c r="AE1070" s="9">
        <f t="shared" si="1033"/>
        <v>0</v>
      </c>
      <c r="AF1070" s="54">
        <v>1.0104166666666667</v>
      </c>
      <c r="AG1070" s="54">
        <v>1.0138888888888888</v>
      </c>
      <c r="AH1070" s="9">
        <f t="shared" si="1004"/>
        <v>3.4722222222220989E-3</v>
      </c>
      <c r="AI1070" s="154">
        <f t="shared" si="1034"/>
        <v>0</v>
      </c>
      <c r="AJ1070" s="154">
        <f t="shared" si="1035"/>
        <v>5</v>
      </c>
      <c r="AK1070" s="54">
        <v>1.0138888888888888</v>
      </c>
      <c r="AL1070" s="54">
        <v>1.0173611111111112</v>
      </c>
      <c r="AM1070" s="9">
        <f t="shared" si="1036"/>
        <v>3.4722222222223209E-3</v>
      </c>
      <c r="AN1070" s="568">
        <f t="shared" si="1005"/>
        <v>0.13194444444444453</v>
      </c>
      <c r="AO1070" s="10">
        <f t="shared" si="1051"/>
        <v>3</v>
      </c>
      <c r="AP1070" s="10">
        <f t="shared" si="1052"/>
        <v>10</v>
      </c>
      <c r="AQ1070" s="565">
        <f t="shared" si="1013"/>
        <v>2.9166666666666674E-2</v>
      </c>
      <c r="AR1070" s="10">
        <f t="shared" si="1039"/>
        <v>0</v>
      </c>
      <c r="AS1070" s="10">
        <f t="shared" si="1040"/>
        <v>42</v>
      </c>
      <c r="AT1070" s="551">
        <v>0</v>
      </c>
      <c r="AU1070" s="551">
        <v>0</v>
      </c>
      <c r="AV1070" s="551">
        <v>0</v>
      </c>
      <c r="AW1070" s="546">
        <f t="shared" si="1016"/>
        <v>0</v>
      </c>
      <c r="AX1070" s="546">
        <f t="shared" si="1045"/>
        <v>0</v>
      </c>
      <c r="AY1070" s="551">
        <v>0</v>
      </c>
      <c r="AZ1070" s="546">
        <f t="shared" si="1017"/>
        <v>0</v>
      </c>
      <c r="BA1070" s="546">
        <f t="shared" si="1018"/>
        <v>0</v>
      </c>
      <c r="BB1070" s="551">
        <v>0</v>
      </c>
      <c r="BC1070" s="546">
        <f t="shared" si="1048"/>
        <v>0</v>
      </c>
      <c r="BD1070" s="546">
        <f t="shared" si="1049"/>
        <v>0</v>
      </c>
      <c r="BE1070" s="551">
        <v>0</v>
      </c>
      <c r="BF1070" s="546">
        <f t="shared" si="1041"/>
        <v>0</v>
      </c>
      <c r="BG1070" s="546">
        <f t="shared" si="1042"/>
        <v>0</v>
      </c>
      <c r="BH1070" s="551">
        <v>0</v>
      </c>
      <c r="BI1070" s="637">
        <f t="shared" si="1043"/>
        <v>0</v>
      </c>
      <c r="BJ1070" s="637">
        <f t="shared" si="1044"/>
        <v>0</v>
      </c>
      <c r="BK1070" s="642">
        <f t="shared" si="990"/>
        <v>61.913863636363637</v>
      </c>
    </row>
    <row r="1071" spans="1:63" x14ac:dyDescent="0.25">
      <c r="A1071" s="578">
        <v>40980</v>
      </c>
      <c r="B1071" s="589">
        <f t="shared" si="988"/>
        <v>3</v>
      </c>
      <c r="C1071" s="579">
        <v>26</v>
      </c>
      <c r="D1071" s="580" t="s">
        <v>33</v>
      </c>
      <c r="E1071" s="580" t="s">
        <v>374</v>
      </c>
      <c r="F1071" s="525">
        <v>3663.08</v>
      </c>
      <c r="G1071" s="579">
        <v>58</v>
      </c>
      <c r="H1071" s="579">
        <v>0</v>
      </c>
      <c r="I1071" s="551">
        <v>7.6388888888888895E-2</v>
      </c>
      <c r="J1071" s="551">
        <v>7.6388888888888895E-2</v>
      </c>
      <c r="K1071" s="54">
        <v>7.9861111111111105E-2</v>
      </c>
      <c r="L1071" s="565">
        <f t="shared" si="1001"/>
        <v>3.4722222222222099E-3</v>
      </c>
      <c r="M1071" s="54">
        <v>9.375E-2</v>
      </c>
      <c r="N1071" s="565">
        <f t="shared" si="1002"/>
        <v>1.3888888888888895E-2</v>
      </c>
      <c r="O1071" s="54">
        <v>0.11805555555555557</v>
      </c>
      <c r="P1071" s="565">
        <f t="shared" si="1003"/>
        <v>2.4305555555555566E-2</v>
      </c>
      <c r="Q1071" s="54">
        <v>0.11805555555555557</v>
      </c>
      <c r="R1071" s="54">
        <v>0.14930555555555555</v>
      </c>
      <c r="S1071" s="9">
        <f t="shared" si="1050"/>
        <v>3.1249999999999986E-2</v>
      </c>
      <c r="T1071" s="54">
        <v>0.11805555555555557</v>
      </c>
      <c r="U1071" s="54">
        <v>0.14930555555555555</v>
      </c>
      <c r="V1071" s="9">
        <f t="shared" si="1031"/>
        <v>3.1249999999999986E-2</v>
      </c>
      <c r="W1071" s="54">
        <v>0.15069444444444444</v>
      </c>
      <c r="X1071" s="9">
        <f t="shared" si="1032"/>
        <v>1.388888888888884E-3</v>
      </c>
      <c r="Y1071" s="54">
        <v>0.15208333333333332</v>
      </c>
      <c r="Z1071" s="155">
        <f t="shared" si="1021"/>
        <v>1.388888888888884E-3</v>
      </c>
      <c r="AA1071" s="54">
        <v>0.22569444444444445</v>
      </c>
      <c r="AB1071" s="565">
        <f t="shared" si="989"/>
        <v>7.3611111111111127E-2</v>
      </c>
      <c r="AC1071" s="54">
        <v>0.22569444444444445</v>
      </c>
      <c r="AD1071" s="54">
        <v>0.22569444444444445</v>
      </c>
      <c r="AE1071" s="9">
        <f t="shared" si="1033"/>
        <v>0</v>
      </c>
      <c r="AF1071" s="54">
        <v>0.23263888888888887</v>
      </c>
      <c r="AG1071" s="54">
        <v>0.23611111111111113</v>
      </c>
      <c r="AH1071" s="9">
        <f t="shared" si="1004"/>
        <v>3.4722222222222654E-3</v>
      </c>
      <c r="AI1071" s="154">
        <f t="shared" si="1034"/>
        <v>0</v>
      </c>
      <c r="AJ1071" s="154">
        <f t="shared" si="1035"/>
        <v>5</v>
      </c>
      <c r="AK1071" s="54">
        <v>0.23611111111111113</v>
      </c>
      <c r="AL1071" s="54">
        <v>0.23958333333333334</v>
      </c>
      <c r="AM1071" s="9">
        <f t="shared" si="1036"/>
        <v>3.4722222222222099E-3</v>
      </c>
      <c r="AN1071" s="568">
        <f t="shared" si="1005"/>
        <v>0.16319444444444445</v>
      </c>
      <c r="AO1071" s="10">
        <f t="shared" si="1051"/>
        <v>3</v>
      </c>
      <c r="AP1071" s="10">
        <f t="shared" si="1052"/>
        <v>55</v>
      </c>
      <c r="AQ1071" s="565">
        <f t="shared" si="1013"/>
        <v>6.7361111111111122E-2</v>
      </c>
      <c r="AR1071" s="10">
        <f t="shared" si="1039"/>
        <v>1</v>
      </c>
      <c r="AS1071" s="10">
        <f t="shared" si="1040"/>
        <v>37</v>
      </c>
      <c r="AT1071" s="551">
        <v>0</v>
      </c>
      <c r="AU1071" s="551">
        <v>0</v>
      </c>
      <c r="AV1071" s="551">
        <v>0</v>
      </c>
      <c r="AW1071" s="546">
        <f t="shared" si="1016"/>
        <v>0</v>
      </c>
      <c r="AX1071" s="546">
        <f t="shared" si="1045"/>
        <v>0</v>
      </c>
      <c r="AY1071" s="551">
        <v>0</v>
      </c>
      <c r="AZ1071" s="546">
        <f t="shared" si="1017"/>
        <v>0</v>
      </c>
      <c r="BA1071" s="546">
        <f t="shared" si="1018"/>
        <v>0</v>
      </c>
      <c r="BB1071" s="551">
        <v>0</v>
      </c>
      <c r="BC1071" s="546">
        <f t="shared" si="1048"/>
        <v>0</v>
      </c>
      <c r="BD1071" s="546">
        <f t="shared" si="1049"/>
        <v>0</v>
      </c>
      <c r="BE1071" s="551">
        <v>6.2499999999999995E-3</v>
      </c>
      <c r="BF1071" s="546">
        <f t="shared" si="1041"/>
        <v>0</v>
      </c>
      <c r="BG1071" s="546">
        <f t="shared" si="1042"/>
        <v>9</v>
      </c>
      <c r="BH1071" s="551">
        <v>0</v>
      </c>
      <c r="BI1071" s="637">
        <f t="shared" si="1043"/>
        <v>0</v>
      </c>
      <c r="BJ1071" s="637">
        <f t="shared" si="1044"/>
        <v>0</v>
      </c>
      <c r="BK1071" s="642">
        <f t="shared" si="990"/>
        <v>63.156551724137927</v>
      </c>
    </row>
    <row r="1072" spans="1:63" x14ac:dyDescent="0.25">
      <c r="A1072" s="578">
        <v>40981</v>
      </c>
      <c r="B1072" s="589">
        <f t="shared" si="988"/>
        <v>3</v>
      </c>
      <c r="C1072" s="579">
        <v>8</v>
      </c>
      <c r="D1072" s="580" t="s">
        <v>243</v>
      </c>
      <c r="E1072" s="580" t="s">
        <v>419</v>
      </c>
      <c r="F1072" s="525">
        <v>3667.28</v>
      </c>
      <c r="G1072" s="579">
        <v>59</v>
      </c>
      <c r="H1072" s="579">
        <v>0</v>
      </c>
      <c r="I1072" s="551">
        <v>0.2986111111111111</v>
      </c>
      <c r="J1072" s="551">
        <v>0.2986111111111111</v>
      </c>
      <c r="K1072" s="54">
        <v>0.30555555555555552</v>
      </c>
      <c r="L1072" s="565">
        <f t="shared" si="1001"/>
        <v>6.9444444444444198E-3</v>
      </c>
      <c r="M1072" s="54">
        <v>0.3125</v>
      </c>
      <c r="N1072" s="565">
        <f t="shared" si="1002"/>
        <v>6.9444444444444753E-3</v>
      </c>
      <c r="O1072" s="54">
        <v>0.33611111111111108</v>
      </c>
      <c r="P1072" s="565">
        <f t="shared" si="1003"/>
        <v>2.3611111111111083E-2</v>
      </c>
      <c r="Q1072" s="54">
        <v>0.33611111111111108</v>
      </c>
      <c r="R1072" s="54">
        <v>0.34722222222222227</v>
      </c>
      <c r="S1072" s="9">
        <f t="shared" si="1050"/>
        <v>1.1111111111111183E-2</v>
      </c>
      <c r="T1072" s="54">
        <v>0.33611111111111108</v>
      </c>
      <c r="U1072" s="54">
        <v>0.34722222222222227</v>
      </c>
      <c r="V1072" s="9">
        <f>U1072-T1072</f>
        <v>1.1111111111111183E-2</v>
      </c>
      <c r="W1072" s="54">
        <v>0.35416666666666669</v>
      </c>
      <c r="X1072" s="9">
        <f t="shared" si="1032"/>
        <v>6.9444444444444198E-3</v>
      </c>
      <c r="Y1072" s="54">
        <v>0.35555555555555557</v>
      </c>
      <c r="Z1072" s="155">
        <f t="shared" si="1021"/>
        <v>1.388888888888884E-3</v>
      </c>
      <c r="AA1072" s="54">
        <v>0.50347222222222221</v>
      </c>
      <c r="AB1072" s="565">
        <f t="shared" si="989"/>
        <v>0.14791666666666664</v>
      </c>
      <c r="AC1072" s="54">
        <v>0.50347222222222221</v>
      </c>
      <c r="AD1072" s="54">
        <v>0.50347222222222221</v>
      </c>
      <c r="AE1072" s="9">
        <f>AD1072-AC1072</f>
        <v>0</v>
      </c>
      <c r="AF1072" s="54">
        <v>0.51041666666666663</v>
      </c>
      <c r="AG1072" s="54">
        <v>0.51388888888888895</v>
      </c>
      <c r="AH1072" s="9">
        <f t="shared" si="1004"/>
        <v>3.4722222222223209E-3</v>
      </c>
      <c r="AI1072" s="154">
        <f t="shared" si="1034"/>
        <v>0</v>
      </c>
      <c r="AJ1072" s="154">
        <f t="shared" si="1035"/>
        <v>5</v>
      </c>
      <c r="AK1072" s="54">
        <v>0.51388888888888895</v>
      </c>
      <c r="AL1072" s="54">
        <v>0.51736111111111105</v>
      </c>
      <c r="AM1072" s="9">
        <f t="shared" si="1036"/>
        <v>3.4722222222220989E-3</v>
      </c>
      <c r="AN1072" s="568">
        <f t="shared" si="1005"/>
        <v>0.21874999999999994</v>
      </c>
      <c r="AO1072" s="10">
        <f t="shared" si="1051"/>
        <v>5</v>
      </c>
      <c r="AP1072" s="10">
        <f t="shared" si="1052"/>
        <v>15</v>
      </c>
      <c r="AQ1072" s="565">
        <f t="shared" si="1013"/>
        <v>5.3472222222222185E-2</v>
      </c>
      <c r="AR1072" s="10">
        <f>HOUR(AQ1072)</f>
        <v>1</v>
      </c>
      <c r="AS1072" s="10">
        <f>MINUTE(AQ1072)</f>
        <v>17</v>
      </c>
      <c r="AT1072" s="551">
        <v>0</v>
      </c>
      <c r="AU1072" s="551">
        <v>6.9444444444444441E-3</v>
      </c>
      <c r="AV1072" s="551">
        <v>0</v>
      </c>
      <c r="AW1072" s="546">
        <f>HOUR(AV1072)</f>
        <v>0</v>
      </c>
      <c r="AX1072" s="546">
        <f t="shared" si="1045"/>
        <v>0</v>
      </c>
      <c r="AY1072" s="551">
        <v>6.5972222222222224E-2</v>
      </c>
      <c r="AZ1072" s="546">
        <f>HOUR(AY1072)</f>
        <v>1</v>
      </c>
      <c r="BA1072" s="546">
        <f>MINUTE(AY1072)</f>
        <v>35</v>
      </c>
      <c r="BB1072" s="551">
        <v>0</v>
      </c>
      <c r="BC1072" s="546">
        <f>HOUR(BB1072)</f>
        <v>0</v>
      </c>
      <c r="BD1072" s="546">
        <f>MINUTE(BB1072)</f>
        <v>0</v>
      </c>
      <c r="BE1072" s="551">
        <v>0</v>
      </c>
      <c r="BF1072" s="546">
        <f t="shared" ref="BF1072:BF1101" si="1053">HOUR(BE1072)</f>
        <v>0</v>
      </c>
      <c r="BG1072" s="546">
        <f t="shared" ref="BG1072:BG1101" si="1054">MINUTE(BE1072)</f>
        <v>0</v>
      </c>
      <c r="BH1072" s="551">
        <v>2.1527777777777781E-2</v>
      </c>
      <c r="BI1072" s="637">
        <f t="shared" si="1043"/>
        <v>0</v>
      </c>
      <c r="BJ1072" s="637">
        <f t="shared" si="1044"/>
        <v>31</v>
      </c>
      <c r="BK1072" s="642">
        <f t="shared" si="990"/>
        <v>62.157288135593227</v>
      </c>
    </row>
    <row r="1073" spans="1:63" x14ac:dyDescent="0.25">
      <c r="A1073" s="578">
        <v>40981</v>
      </c>
      <c r="B1073" s="589">
        <f t="shared" si="988"/>
        <v>3</v>
      </c>
      <c r="C1073" s="579">
        <v>2</v>
      </c>
      <c r="D1073" s="580" t="s">
        <v>271</v>
      </c>
      <c r="E1073" s="580" t="s">
        <v>265</v>
      </c>
      <c r="F1073" s="525">
        <v>3798.92</v>
      </c>
      <c r="G1073" s="579">
        <v>58</v>
      </c>
      <c r="H1073" s="579">
        <v>1</v>
      </c>
      <c r="I1073" s="551">
        <v>0.625</v>
      </c>
      <c r="J1073" s="551">
        <v>0.625</v>
      </c>
      <c r="K1073" s="54">
        <v>0.63541666666666663</v>
      </c>
      <c r="L1073" s="565">
        <f t="shared" si="1001"/>
        <v>1.041666666666663E-2</v>
      </c>
      <c r="M1073" s="54">
        <v>0.63888888888888895</v>
      </c>
      <c r="N1073" s="565">
        <f t="shared" si="1002"/>
        <v>3.4722222222223209E-3</v>
      </c>
      <c r="O1073" s="54">
        <v>0.66249999999999998</v>
      </c>
      <c r="P1073" s="565">
        <f t="shared" si="1003"/>
        <v>2.3611111111111027E-2</v>
      </c>
      <c r="Q1073" s="54">
        <v>0.66319444444444442</v>
      </c>
      <c r="R1073" s="54">
        <v>0.72916666666666663</v>
      </c>
      <c r="S1073" s="9">
        <f t="shared" si="1050"/>
        <v>6.597222222222221E-2</v>
      </c>
      <c r="T1073" s="54">
        <v>0.66319444444444442</v>
      </c>
      <c r="U1073" s="54">
        <v>0.72916666666666663</v>
      </c>
      <c r="V1073" s="9">
        <f>U1073-T1073</f>
        <v>6.597222222222221E-2</v>
      </c>
      <c r="W1073" s="54">
        <v>0.71180555555555547</v>
      </c>
      <c r="X1073" s="9">
        <f t="shared" si="1032"/>
        <v>-1.736111111111116E-2</v>
      </c>
      <c r="Y1073" s="54">
        <v>0.71250000000000002</v>
      </c>
      <c r="Z1073" s="155">
        <f t="shared" si="1021"/>
        <v>6.94444444444553E-4</v>
      </c>
      <c r="AA1073" s="54">
        <v>0.8340277777777777</v>
      </c>
      <c r="AB1073" s="565">
        <f t="shared" si="989"/>
        <v>0.12152777777777768</v>
      </c>
      <c r="AC1073" s="54">
        <v>0.8340277777777777</v>
      </c>
      <c r="AD1073" s="54">
        <v>0.8340277777777777</v>
      </c>
      <c r="AE1073" s="9">
        <f>AD1073-AC1073</f>
        <v>0</v>
      </c>
      <c r="AF1073" s="54">
        <v>0.84027777777777779</v>
      </c>
      <c r="AG1073" s="54">
        <v>0.84375</v>
      </c>
      <c r="AH1073" s="9">
        <f t="shared" si="1004"/>
        <v>3.4722222222222099E-3</v>
      </c>
      <c r="AI1073" s="154">
        <f t="shared" si="1034"/>
        <v>0</v>
      </c>
      <c r="AJ1073" s="154">
        <f t="shared" si="1035"/>
        <v>5</v>
      </c>
      <c r="AK1073" s="54">
        <v>0.84375</v>
      </c>
      <c r="AL1073" s="54">
        <v>0.84722222222222221</v>
      </c>
      <c r="AM1073" s="9">
        <f t="shared" si="1036"/>
        <v>3.4722222222222099E-3</v>
      </c>
      <c r="AN1073" s="568">
        <f t="shared" si="1005"/>
        <v>0.22222222222222221</v>
      </c>
      <c r="AO1073" s="10">
        <f t="shared" si="1051"/>
        <v>5</v>
      </c>
      <c r="AP1073" s="10">
        <f t="shared" si="1052"/>
        <v>20</v>
      </c>
      <c r="AQ1073" s="565">
        <f t="shared" si="1013"/>
        <v>4.8611111111111008E-2</v>
      </c>
      <c r="AR1073" s="10">
        <f>HOUR(AQ1073)</f>
        <v>1</v>
      </c>
      <c r="AS1073" s="10">
        <f>MINUTE(AQ1073)</f>
        <v>10</v>
      </c>
      <c r="AT1073" s="551">
        <v>0</v>
      </c>
      <c r="AU1073" s="551">
        <v>0</v>
      </c>
      <c r="AV1073" s="551">
        <v>0</v>
      </c>
      <c r="AW1073" s="546">
        <f>HOUR(AV1073)</f>
        <v>0</v>
      </c>
      <c r="AX1073" s="546">
        <f t="shared" si="1045"/>
        <v>0</v>
      </c>
      <c r="AY1073" s="551">
        <v>0</v>
      </c>
      <c r="AZ1073" s="546">
        <f>HOUR(AY1073)</f>
        <v>0</v>
      </c>
      <c r="BA1073" s="546">
        <f>MINUTE(AY1073)</f>
        <v>0</v>
      </c>
      <c r="BB1073" s="551">
        <v>0</v>
      </c>
      <c r="BC1073" s="546">
        <f>HOUR(BB1073)</f>
        <v>0</v>
      </c>
      <c r="BD1073" s="546">
        <f>MINUTE(BB1073)</f>
        <v>0</v>
      </c>
      <c r="BE1073" s="551">
        <v>7.2916666666666671E-2</v>
      </c>
      <c r="BF1073" s="546">
        <f t="shared" si="1053"/>
        <v>1</v>
      </c>
      <c r="BG1073" s="546">
        <f t="shared" si="1054"/>
        <v>45</v>
      </c>
      <c r="BH1073" s="551">
        <v>0</v>
      </c>
      <c r="BI1073" s="637">
        <f>HOUR(BH1073)</f>
        <v>0</v>
      </c>
      <c r="BJ1073" s="637">
        <f>MINUTE(BH1073)</f>
        <v>0</v>
      </c>
      <c r="BK1073" s="642">
        <f t="shared" si="990"/>
        <v>65.498620689655169</v>
      </c>
    </row>
    <row r="1074" spans="1:63" x14ac:dyDescent="0.25">
      <c r="A1074" s="578">
        <v>40981</v>
      </c>
      <c r="B1074" s="589">
        <f t="shared" si="988"/>
        <v>3</v>
      </c>
      <c r="C1074" s="579">
        <v>6</v>
      </c>
      <c r="D1074" s="580" t="s">
        <v>224</v>
      </c>
      <c r="E1074" s="580" t="s">
        <v>639</v>
      </c>
      <c r="F1074" s="525">
        <v>3761.18</v>
      </c>
      <c r="G1074" s="579">
        <v>59</v>
      </c>
      <c r="H1074" s="579">
        <v>0</v>
      </c>
      <c r="I1074" s="551">
        <v>0.66666666666666663</v>
      </c>
      <c r="J1074" s="551">
        <v>0.66666666666666663</v>
      </c>
      <c r="K1074" s="54">
        <v>0.67361111111111116</v>
      </c>
      <c r="L1074" s="565">
        <f t="shared" si="1001"/>
        <v>6.9444444444445308E-3</v>
      </c>
      <c r="M1074" s="54">
        <v>0.67708333333333337</v>
      </c>
      <c r="N1074" s="565">
        <f t="shared" si="1002"/>
        <v>3.4722222222222099E-3</v>
      </c>
      <c r="O1074" s="54">
        <v>0.70833333333333337</v>
      </c>
      <c r="P1074" s="565">
        <f t="shared" si="1003"/>
        <v>3.125E-2</v>
      </c>
      <c r="Q1074" s="54">
        <v>0.70833333333333337</v>
      </c>
      <c r="R1074" s="54">
        <v>0.77083333333333337</v>
      </c>
      <c r="S1074" s="9">
        <f t="shared" si="1050"/>
        <v>6.25E-2</v>
      </c>
      <c r="T1074" s="54">
        <v>0.70833333333333337</v>
      </c>
      <c r="U1074" s="54">
        <v>0.77083333333333337</v>
      </c>
      <c r="V1074" s="9">
        <f>U1074-T1074</f>
        <v>6.25E-2</v>
      </c>
      <c r="W1074" s="54">
        <v>0.82430555555555562</v>
      </c>
      <c r="X1074" s="9">
        <f t="shared" si="1032"/>
        <v>5.3472222222222254E-2</v>
      </c>
      <c r="Y1074" s="54">
        <v>0.72916666666666663</v>
      </c>
      <c r="Z1074" s="155">
        <f t="shared" si="1021"/>
        <v>-9.5138888888888995E-2</v>
      </c>
      <c r="AA1074" s="54">
        <v>0.87361111111111101</v>
      </c>
      <c r="AB1074" s="565">
        <f t="shared" si="989"/>
        <v>0.14444444444444438</v>
      </c>
      <c r="AC1074" s="54">
        <v>0.87361111111111101</v>
      </c>
      <c r="AD1074" s="54">
        <v>0.87361111111111101</v>
      </c>
      <c r="AE1074" s="9">
        <f>AD1074-AC1074</f>
        <v>0</v>
      </c>
      <c r="AF1074" s="54">
        <v>0.88194444444444453</v>
      </c>
      <c r="AG1074" s="54">
        <v>0.88541666666666663</v>
      </c>
      <c r="AH1074" s="9">
        <f t="shared" si="1004"/>
        <v>3.4722222222220989E-3</v>
      </c>
      <c r="AI1074" s="154">
        <f t="shared" si="1034"/>
        <v>0</v>
      </c>
      <c r="AJ1074" s="154">
        <f t="shared" si="1035"/>
        <v>5</v>
      </c>
      <c r="AK1074" s="54">
        <v>0.88541666666666663</v>
      </c>
      <c r="AL1074" s="54">
        <v>0.88888888888888884</v>
      </c>
      <c r="AM1074" s="9">
        <f t="shared" si="1036"/>
        <v>3.4722222222222099E-3</v>
      </c>
      <c r="AN1074" s="568">
        <f t="shared" si="1005"/>
        <v>0.22222222222222221</v>
      </c>
      <c r="AO1074" s="10">
        <f t="shared" si="1051"/>
        <v>5</v>
      </c>
      <c r="AP1074" s="10">
        <f t="shared" si="1052"/>
        <v>20</v>
      </c>
      <c r="AQ1074" s="565">
        <f t="shared" si="1013"/>
        <v>4.6527777777777724E-2</v>
      </c>
      <c r="AR1074" s="10">
        <f>HOUR(AQ1074)</f>
        <v>1</v>
      </c>
      <c r="AS1074" s="10">
        <f>MINUTE(AQ1074)</f>
        <v>7</v>
      </c>
      <c r="AT1074" s="551">
        <v>0</v>
      </c>
      <c r="AU1074" s="551">
        <v>0</v>
      </c>
      <c r="AV1074" s="551">
        <v>0</v>
      </c>
      <c r="AW1074" s="546">
        <f>HOUR(AV1074)</f>
        <v>0</v>
      </c>
      <c r="AX1074" s="546">
        <f t="shared" si="1045"/>
        <v>0</v>
      </c>
      <c r="AY1074" s="551">
        <v>6.9444444444444434E-2</v>
      </c>
      <c r="AZ1074" s="546">
        <f>HOUR(AY1074)</f>
        <v>1</v>
      </c>
      <c r="BA1074" s="546">
        <f>MINUTE(AY1074)</f>
        <v>40</v>
      </c>
      <c r="BB1074" s="551">
        <v>0</v>
      </c>
      <c r="BC1074" s="546">
        <f>HOUR(BB1074)</f>
        <v>0</v>
      </c>
      <c r="BD1074" s="546">
        <f>MINUTE(BB1074)</f>
        <v>0</v>
      </c>
      <c r="BE1074" s="551">
        <v>8.3333333333333332E-3</v>
      </c>
      <c r="BF1074" s="546">
        <f t="shared" si="1053"/>
        <v>0</v>
      </c>
      <c r="BG1074" s="546">
        <f t="shared" si="1054"/>
        <v>12</v>
      </c>
      <c r="BH1074" s="551">
        <v>2.013888888888889E-2</v>
      </c>
      <c r="BI1074" s="637">
        <f>HOUR(BH1074)</f>
        <v>0</v>
      </c>
      <c r="BJ1074" s="637">
        <f>MINUTE(BH1074)</f>
        <v>29</v>
      </c>
      <c r="BK1074" s="642">
        <f t="shared" si="990"/>
        <v>63.748813559322031</v>
      </c>
    </row>
    <row r="1075" spans="1:63" x14ac:dyDescent="0.25">
      <c r="A1075" s="578">
        <v>40981</v>
      </c>
      <c r="B1075" s="589">
        <f t="shared" si="988"/>
        <v>3</v>
      </c>
      <c r="C1075" s="579">
        <v>2</v>
      </c>
      <c r="D1075" s="580" t="s">
        <v>489</v>
      </c>
      <c r="E1075" s="580" t="s">
        <v>265</v>
      </c>
      <c r="F1075" s="525">
        <v>3758.65</v>
      </c>
      <c r="G1075" s="579">
        <v>58</v>
      </c>
      <c r="H1075" s="579">
        <v>0</v>
      </c>
      <c r="I1075" s="551">
        <v>0.75</v>
      </c>
      <c r="J1075" s="551">
        <v>0.75</v>
      </c>
      <c r="K1075" s="54">
        <v>0.77430555555555547</v>
      </c>
      <c r="L1075" s="565">
        <f t="shared" si="1001"/>
        <v>2.4305555555555469E-2</v>
      </c>
      <c r="M1075" s="54">
        <v>0.78125</v>
      </c>
      <c r="N1075" s="565">
        <f t="shared" si="1002"/>
        <v>6.9444444444445308E-3</v>
      </c>
      <c r="O1075" s="54">
        <v>0.80208333333333337</v>
      </c>
      <c r="P1075" s="565">
        <f t="shared" si="1003"/>
        <v>2.083333333333337E-2</v>
      </c>
      <c r="Q1075" s="54">
        <v>0.8125</v>
      </c>
      <c r="R1075" s="54">
        <v>0.85416666666666663</v>
      </c>
      <c r="S1075" s="9">
        <f t="shared" si="1050"/>
        <v>4.166666666666663E-2</v>
      </c>
      <c r="T1075" s="54">
        <v>0.8125</v>
      </c>
      <c r="U1075" s="54">
        <v>0.85416666666666663</v>
      </c>
      <c r="V1075" s="9">
        <f>U1075-T1075</f>
        <v>4.166666666666663E-2</v>
      </c>
      <c r="W1075" s="54">
        <v>0.90972222222222221</v>
      </c>
      <c r="X1075" s="9">
        <f t="shared" si="1032"/>
        <v>5.555555555555558E-2</v>
      </c>
      <c r="Y1075" s="54">
        <v>0.91319444444444453</v>
      </c>
      <c r="Z1075" s="155">
        <f t="shared" si="1021"/>
        <v>3.4722222222223209E-3</v>
      </c>
      <c r="AA1075" s="54">
        <v>1.0229166666666667</v>
      </c>
      <c r="AB1075" s="565">
        <f t="shared" si="989"/>
        <v>0.10972222222222217</v>
      </c>
      <c r="AC1075" s="54">
        <v>1.0229166666666667</v>
      </c>
      <c r="AD1075" s="54">
        <v>1.0229166666666667</v>
      </c>
      <c r="AE1075" s="9">
        <f>AD1075-AC1075</f>
        <v>0</v>
      </c>
      <c r="AF1075" s="54">
        <v>1.0520833333333333</v>
      </c>
      <c r="AG1075" s="54">
        <v>1.0555555555555556</v>
      </c>
      <c r="AH1075" s="9">
        <f t="shared" si="1004"/>
        <v>3.4722222222223209E-3</v>
      </c>
      <c r="AI1075" s="154">
        <f t="shared" si="1034"/>
        <v>0</v>
      </c>
      <c r="AJ1075" s="154">
        <f t="shared" si="1035"/>
        <v>5</v>
      </c>
      <c r="AK1075" s="54">
        <v>1.0555555555555556</v>
      </c>
      <c r="AL1075" s="54">
        <v>1.0625</v>
      </c>
      <c r="AM1075" s="9">
        <f t="shared" si="1036"/>
        <v>6.9444444444444198E-3</v>
      </c>
      <c r="AN1075" s="568">
        <f t="shared" si="1005"/>
        <v>0.3125</v>
      </c>
      <c r="AO1075" s="10">
        <f t="shared" si="1051"/>
        <v>7</v>
      </c>
      <c r="AP1075" s="10">
        <f t="shared" si="1052"/>
        <v>30</v>
      </c>
      <c r="AQ1075" s="565">
        <f t="shared" si="1013"/>
        <v>6.0416666666666605E-2</v>
      </c>
      <c r="AR1075" s="10">
        <f>HOUR(AQ1075)</f>
        <v>1</v>
      </c>
      <c r="AS1075" s="10">
        <f>MINUTE(AQ1075)</f>
        <v>27</v>
      </c>
      <c r="AT1075" s="551">
        <v>0</v>
      </c>
      <c r="AU1075" s="551">
        <v>1.8055555555555557E-2</v>
      </c>
      <c r="AV1075" s="551">
        <v>0</v>
      </c>
      <c r="AW1075" s="546">
        <f>HOUR(AV1075)</f>
        <v>0</v>
      </c>
      <c r="AX1075" s="546">
        <f t="shared" si="1045"/>
        <v>0</v>
      </c>
      <c r="AY1075" s="551">
        <v>0</v>
      </c>
      <c r="AZ1075" s="546">
        <f>HOUR(AY1075)</f>
        <v>0</v>
      </c>
      <c r="BA1075" s="546">
        <f>MINUTE(AY1075)</f>
        <v>0</v>
      </c>
      <c r="BB1075" s="551">
        <v>0</v>
      </c>
      <c r="BC1075" s="546">
        <f>HOUR(BB1075)</f>
        <v>0</v>
      </c>
      <c r="BD1075" s="546">
        <f>MINUTE(BB1075)</f>
        <v>0</v>
      </c>
      <c r="BE1075" s="551">
        <v>3.125E-2</v>
      </c>
      <c r="BF1075" s="546">
        <f t="shared" si="1053"/>
        <v>0</v>
      </c>
      <c r="BG1075" s="546">
        <f t="shared" si="1054"/>
        <v>45</v>
      </c>
      <c r="BH1075" s="551">
        <v>0</v>
      </c>
      <c r="BI1075" s="637">
        <f>HOUR(BH1075)</f>
        <v>0</v>
      </c>
      <c r="BJ1075" s="637">
        <f>MINUTE(BH1075)</f>
        <v>0</v>
      </c>
      <c r="BK1075" s="642">
        <f t="shared" si="990"/>
        <v>64.804310344827584</v>
      </c>
    </row>
    <row r="1076" spans="1:63" x14ac:dyDescent="0.25">
      <c r="A1076" s="578">
        <v>40981</v>
      </c>
      <c r="B1076" s="589">
        <f t="shared" si="988"/>
        <v>3</v>
      </c>
      <c r="C1076" s="579">
        <v>8</v>
      </c>
      <c r="D1076" s="580" t="s">
        <v>298</v>
      </c>
      <c r="E1076" s="580" t="s">
        <v>762</v>
      </c>
      <c r="F1076" s="525">
        <v>3789.45</v>
      </c>
      <c r="G1076" s="579">
        <v>59</v>
      </c>
      <c r="H1076" s="579">
        <v>0</v>
      </c>
      <c r="I1076" s="551">
        <v>0.84027777777777779</v>
      </c>
      <c r="J1076" s="551">
        <v>0.84027777777777779</v>
      </c>
      <c r="K1076" s="54">
        <v>0.88541666666666663</v>
      </c>
      <c r="L1076" s="565">
        <f t="shared" si="1001"/>
        <v>4.513888888888884E-2</v>
      </c>
      <c r="M1076" s="54">
        <v>0.89236111111111116</v>
      </c>
      <c r="N1076" s="565">
        <f t="shared" si="1002"/>
        <v>6.9444444444445308E-3</v>
      </c>
      <c r="O1076" s="54">
        <v>0.93055555555555547</v>
      </c>
      <c r="P1076" s="565">
        <f t="shared" si="1003"/>
        <v>3.8194444444444309E-2</v>
      </c>
      <c r="Q1076" s="54">
        <v>0.93194444444444446</v>
      </c>
      <c r="R1076" s="54">
        <v>0.96875</v>
      </c>
      <c r="S1076" s="9">
        <f t="shared" si="1050"/>
        <v>3.6805555555555536E-2</v>
      </c>
      <c r="T1076" s="54">
        <v>0.93194444444444446</v>
      </c>
      <c r="U1076" s="54">
        <v>0.96875</v>
      </c>
      <c r="V1076" s="9">
        <f>U1076-T1076</f>
        <v>3.6805555555555536E-2</v>
      </c>
      <c r="W1076" s="54">
        <v>1.0541666666666667</v>
      </c>
      <c r="X1076" s="9">
        <f t="shared" si="1032"/>
        <v>8.5416666666666696E-2</v>
      </c>
      <c r="Y1076" s="54">
        <v>1.0541666666666667</v>
      </c>
      <c r="Z1076" s="155">
        <f t="shared" si="1021"/>
        <v>0</v>
      </c>
      <c r="AA1076" s="54">
        <v>1.16875</v>
      </c>
      <c r="AB1076" s="565">
        <f t="shared" si="989"/>
        <v>0.11458333333333326</v>
      </c>
      <c r="AC1076" s="54">
        <v>1.16875</v>
      </c>
      <c r="AD1076" s="54">
        <v>1.16875</v>
      </c>
      <c r="AE1076" s="9">
        <f>AD1076-AC1076</f>
        <v>0</v>
      </c>
      <c r="AF1076" s="54">
        <v>1.1736111111111112</v>
      </c>
      <c r="AG1076" s="54">
        <v>1.1770833333333333</v>
      </c>
      <c r="AH1076" s="9">
        <f t="shared" si="1004"/>
        <v>3.4722222222220989E-3</v>
      </c>
      <c r="AI1076" s="154">
        <f t="shared" si="1034"/>
        <v>0</v>
      </c>
      <c r="AJ1076" s="154">
        <f t="shared" si="1035"/>
        <v>5</v>
      </c>
      <c r="AK1076" s="54">
        <v>1.1770833333333333</v>
      </c>
      <c r="AL1076" s="54">
        <v>1.1805555555555556</v>
      </c>
      <c r="AM1076" s="9">
        <f t="shared" si="1036"/>
        <v>3.4722222222223209E-3</v>
      </c>
      <c r="AN1076" s="568">
        <f t="shared" si="1005"/>
        <v>0.34027777777777779</v>
      </c>
      <c r="AO1076" s="10">
        <f t="shared" si="1051"/>
        <v>8</v>
      </c>
      <c r="AP1076" s="10">
        <f t="shared" si="1052"/>
        <v>10</v>
      </c>
      <c r="AQ1076" s="565">
        <f t="shared" si="1013"/>
        <v>7.8472222222222152E-2</v>
      </c>
      <c r="AR1076" s="10">
        <f>HOUR(AQ1076)</f>
        <v>1</v>
      </c>
      <c r="AS1076" s="10">
        <f>MINUTE(AQ1076)</f>
        <v>53</v>
      </c>
      <c r="AT1076" s="551">
        <v>0</v>
      </c>
      <c r="AU1076" s="551">
        <v>4.8611111111111112E-3</v>
      </c>
      <c r="AV1076" s="551">
        <v>0</v>
      </c>
      <c r="AW1076" s="546">
        <f>HOUR(AV1076)</f>
        <v>0</v>
      </c>
      <c r="AX1076" s="546">
        <f t="shared" si="1045"/>
        <v>0</v>
      </c>
      <c r="AY1076" s="551">
        <v>0</v>
      </c>
      <c r="AZ1076" s="546">
        <f>HOUR(AY1076)</f>
        <v>0</v>
      </c>
      <c r="BA1076" s="546">
        <f>MINUTE(AY1076)</f>
        <v>0</v>
      </c>
      <c r="BB1076" s="551">
        <v>3.125E-2</v>
      </c>
      <c r="BC1076" s="546">
        <f>HOUR(BB1076)</f>
        <v>0</v>
      </c>
      <c r="BD1076" s="546">
        <f>MINUTE(BB1076)</f>
        <v>45</v>
      </c>
      <c r="BE1076" s="551">
        <v>0</v>
      </c>
      <c r="BF1076" s="546">
        <f t="shared" si="1053"/>
        <v>0</v>
      </c>
      <c r="BG1076" s="546">
        <f t="shared" si="1054"/>
        <v>0</v>
      </c>
      <c r="BH1076" s="551">
        <v>0</v>
      </c>
      <c r="BI1076" s="637">
        <f>HOUR(BH1076)</f>
        <v>0</v>
      </c>
      <c r="BJ1076" s="637">
        <f>MINUTE(BH1076)</f>
        <v>0</v>
      </c>
      <c r="BK1076" s="642">
        <f t="shared" si="990"/>
        <v>64.227966101694918</v>
      </c>
    </row>
    <row r="1077" spans="1:63" x14ac:dyDescent="0.25">
      <c r="A1077" s="578">
        <v>40982</v>
      </c>
      <c r="B1077" s="589">
        <f t="shared" si="988"/>
        <v>3</v>
      </c>
      <c r="C1077" s="579">
        <v>4</v>
      </c>
      <c r="D1077" s="580" t="s">
        <v>277</v>
      </c>
      <c r="E1077" s="580" t="s">
        <v>764</v>
      </c>
      <c r="F1077" s="525">
        <v>3758.09</v>
      </c>
      <c r="G1077" s="579">
        <v>59</v>
      </c>
      <c r="H1077" s="579">
        <v>0</v>
      </c>
      <c r="I1077" s="551">
        <v>0.99305555555555547</v>
      </c>
      <c r="J1077" s="551">
        <v>0.99305555555555547</v>
      </c>
      <c r="K1077" s="54">
        <v>0.99652777777777779</v>
      </c>
      <c r="L1077" s="565">
        <f t="shared" si="1001"/>
        <v>3.4722222222223209E-3</v>
      </c>
      <c r="M1077" s="54">
        <v>1</v>
      </c>
      <c r="N1077" s="565">
        <f t="shared" si="1002"/>
        <v>3.4722222222222099E-3</v>
      </c>
      <c r="O1077" s="54">
        <v>1.0138888888888888</v>
      </c>
      <c r="P1077" s="565">
        <f t="shared" si="1003"/>
        <v>1.388888888888884E-2</v>
      </c>
      <c r="Q1077" s="54">
        <v>1.0152777777777777</v>
      </c>
      <c r="R1077" s="54">
        <v>1.0416666666666667</v>
      </c>
      <c r="S1077" s="9">
        <f t="shared" ref="S1077:S1082" si="1055">R1077-Q1077</f>
        <v>2.6388888888889017E-2</v>
      </c>
      <c r="T1077" s="54">
        <v>1.0152777777777777</v>
      </c>
      <c r="U1077" s="54">
        <v>1.0416666666666667</v>
      </c>
      <c r="V1077" s="9">
        <f t="shared" ref="V1077:V1082" si="1056">U1077-T1077</f>
        <v>2.6388888888889017E-2</v>
      </c>
      <c r="W1077" s="54">
        <v>1.1930555555555555</v>
      </c>
      <c r="X1077" s="9">
        <f t="shared" si="1032"/>
        <v>0.1513888888888888</v>
      </c>
      <c r="Y1077" s="54">
        <v>1.1944444444444444</v>
      </c>
      <c r="Z1077" s="155">
        <f t="shared" si="1021"/>
        <v>1.388888888888884E-3</v>
      </c>
      <c r="AA1077" s="54">
        <v>1.2694444444444444</v>
      </c>
      <c r="AB1077" s="565">
        <f t="shared" si="989"/>
        <v>7.4999999999999956E-2</v>
      </c>
      <c r="AC1077" s="54">
        <v>1.2694444444444444</v>
      </c>
      <c r="AD1077" s="54">
        <v>1.2694444444444444</v>
      </c>
      <c r="AE1077" s="9">
        <f t="shared" ref="AE1077:AE1082" si="1057">AD1077-AC1077</f>
        <v>0</v>
      </c>
      <c r="AF1077" s="54">
        <v>1.2777777777777779</v>
      </c>
      <c r="AG1077" s="54">
        <v>1.28125</v>
      </c>
      <c r="AH1077" s="9">
        <f t="shared" si="1004"/>
        <v>3.4722222222220989E-3</v>
      </c>
      <c r="AI1077" s="154">
        <f t="shared" ref="AI1077:AI1102" si="1058">HOUR(AH1077)</f>
        <v>0</v>
      </c>
      <c r="AJ1077" s="154">
        <f t="shared" ref="AJ1077:AJ1102" si="1059">MINUTE(AH1077)</f>
        <v>5</v>
      </c>
      <c r="AK1077" s="54">
        <v>1.28125</v>
      </c>
      <c r="AL1077" s="54">
        <v>1.2916666666666667</v>
      </c>
      <c r="AM1077" s="9">
        <f t="shared" si="1036"/>
        <v>1.0416666666666741E-2</v>
      </c>
      <c r="AN1077" s="568">
        <f t="shared" si="1005"/>
        <v>0.29861111111111127</v>
      </c>
      <c r="AO1077" s="10">
        <f t="shared" si="1051"/>
        <v>7</v>
      </c>
      <c r="AP1077" s="10">
        <f t="shared" si="1052"/>
        <v>10</v>
      </c>
      <c r="AQ1077" s="565">
        <f t="shared" si="1013"/>
        <v>5.3472222222222171E-2</v>
      </c>
      <c r="AR1077" s="10">
        <f t="shared" ref="AR1077:AR1082" si="1060">HOUR(AQ1077)</f>
        <v>1</v>
      </c>
      <c r="AS1077" s="10">
        <f t="shared" ref="AS1077:AS1082" si="1061">MINUTE(AQ1077)</f>
        <v>17</v>
      </c>
      <c r="AT1077" s="551">
        <v>0</v>
      </c>
      <c r="AU1077" s="551">
        <v>0</v>
      </c>
      <c r="AV1077" s="551">
        <v>0</v>
      </c>
      <c r="AW1077" s="546">
        <f t="shared" ref="AW1077:AW1088" si="1062">HOUR(AV1077)</f>
        <v>0</v>
      </c>
      <c r="AX1077" s="546">
        <f t="shared" si="1045"/>
        <v>0</v>
      </c>
      <c r="AY1077" s="551">
        <v>0</v>
      </c>
      <c r="AZ1077" s="546">
        <f t="shared" ref="AZ1077:AZ1088" si="1063">HOUR(AY1077)</f>
        <v>0</v>
      </c>
      <c r="BA1077" s="546">
        <f t="shared" ref="BA1077:BA1088" si="1064">MINUTE(AY1077)</f>
        <v>0</v>
      </c>
      <c r="BB1077" s="551">
        <v>0</v>
      </c>
      <c r="BC1077" s="546">
        <f t="shared" ref="BC1077:BC1088" si="1065">HOUR(BB1077)</f>
        <v>0</v>
      </c>
      <c r="BD1077" s="546">
        <f t="shared" ref="BD1077:BD1088" si="1066">MINUTE(BB1077)</f>
        <v>0</v>
      </c>
      <c r="BE1077" s="551">
        <v>2.1527777777777781E-2</v>
      </c>
      <c r="BF1077" s="546">
        <f t="shared" si="1053"/>
        <v>0</v>
      </c>
      <c r="BG1077" s="546">
        <f t="shared" si="1054"/>
        <v>31</v>
      </c>
      <c r="BH1077" s="551">
        <v>0</v>
      </c>
      <c r="BI1077" s="637">
        <f t="shared" ref="BI1077:BI1082" si="1067">HOUR(BH1077)</f>
        <v>0</v>
      </c>
      <c r="BJ1077" s="637">
        <f t="shared" ref="BJ1077:BJ1082" si="1068">MINUTE(BH1077)</f>
        <v>0</v>
      </c>
      <c r="BK1077" s="642">
        <f t="shared" si="990"/>
        <v>63.696440677966102</v>
      </c>
    </row>
    <row r="1078" spans="1:63" x14ac:dyDescent="0.25">
      <c r="A1078" s="578">
        <v>40982</v>
      </c>
      <c r="B1078" s="589">
        <f t="shared" si="988"/>
        <v>3</v>
      </c>
      <c r="C1078" s="579">
        <v>27</v>
      </c>
      <c r="D1078" s="580" t="s">
        <v>33</v>
      </c>
      <c r="E1078" s="580" t="s">
        <v>236</v>
      </c>
      <c r="F1078" s="525">
        <v>3716.83</v>
      </c>
      <c r="G1078" s="579">
        <v>59</v>
      </c>
      <c r="H1078" s="579">
        <v>0</v>
      </c>
      <c r="I1078" s="551">
        <v>0.98611111111111116</v>
      </c>
      <c r="J1078" s="551">
        <v>0.98611111111111116</v>
      </c>
      <c r="K1078" s="54">
        <v>1.09375</v>
      </c>
      <c r="L1078" s="565">
        <f t="shared" si="1001"/>
        <v>0.10763888888888884</v>
      </c>
      <c r="M1078" s="54">
        <v>1.1145833333333333</v>
      </c>
      <c r="N1078" s="565">
        <f t="shared" si="1002"/>
        <v>2.0833333333333259E-2</v>
      </c>
      <c r="O1078" s="54">
        <v>1.1284722222222221</v>
      </c>
      <c r="P1078" s="565">
        <f t="shared" si="1003"/>
        <v>1.388888888888884E-2</v>
      </c>
      <c r="Q1078" s="54">
        <v>1.1284722222222221</v>
      </c>
      <c r="R1078" s="54">
        <v>1.1666666666666667</v>
      </c>
      <c r="S1078" s="9">
        <f t="shared" si="1055"/>
        <v>3.8194444444444642E-2</v>
      </c>
      <c r="T1078" s="54">
        <v>1.1284722222222221</v>
      </c>
      <c r="U1078" s="54">
        <v>1.1666666666666667</v>
      </c>
      <c r="V1078" s="9">
        <f t="shared" si="1056"/>
        <v>3.8194444444444642E-2</v>
      </c>
      <c r="W1078" s="54">
        <v>1.3180555555555555</v>
      </c>
      <c r="X1078" s="9">
        <f t="shared" si="1032"/>
        <v>0.1513888888888888</v>
      </c>
      <c r="Y1078" s="54">
        <v>1.1354166666666667</v>
      </c>
      <c r="Z1078" s="155">
        <f t="shared" si="1021"/>
        <v>-0.1826388888888888</v>
      </c>
      <c r="AA1078" s="54">
        <v>1.35625</v>
      </c>
      <c r="AB1078" s="565">
        <f t="shared" si="989"/>
        <v>0.22083333333333321</v>
      </c>
      <c r="AC1078" s="54">
        <v>1.35625</v>
      </c>
      <c r="AD1078" s="54">
        <v>1.35625</v>
      </c>
      <c r="AE1078" s="9">
        <f t="shared" si="1057"/>
        <v>0</v>
      </c>
      <c r="AF1078" s="54">
        <v>1.3645833333333333</v>
      </c>
      <c r="AG1078" s="54">
        <v>1.3680555555555556</v>
      </c>
      <c r="AH1078" s="9">
        <f t="shared" si="1004"/>
        <v>3.4722222222223209E-3</v>
      </c>
      <c r="AI1078" s="154">
        <f t="shared" si="1058"/>
        <v>0</v>
      </c>
      <c r="AJ1078" s="154">
        <f t="shared" si="1059"/>
        <v>5</v>
      </c>
      <c r="AK1078" s="54">
        <v>1.3680555555555556</v>
      </c>
      <c r="AL1078" s="54">
        <v>1.375</v>
      </c>
      <c r="AM1078" s="9">
        <f t="shared" si="1036"/>
        <v>6.9444444444444198E-3</v>
      </c>
      <c r="AN1078" s="568">
        <f t="shared" si="1005"/>
        <v>0.38888888888888884</v>
      </c>
      <c r="AO1078" s="10">
        <f t="shared" si="1051"/>
        <v>9</v>
      </c>
      <c r="AP1078" s="10">
        <f t="shared" si="1052"/>
        <v>20</v>
      </c>
      <c r="AQ1078" s="565">
        <f t="shared" si="1013"/>
        <v>0.14374999999999988</v>
      </c>
      <c r="AR1078" s="10">
        <f t="shared" si="1060"/>
        <v>3</v>
      </c>
      <c r="AS1078" s="10">
        <f t="shared" si="1061"/>
        <v>27</v>
      </c>
      <c r="AT1078" s="551">
        <v>0</v>
      </c>
      <c r="AU1078" s="551">
        <v>0</v>
      </c>
      <c r="AV1078" s="551">
        <v>0</v>
      </c>
      <c r="AW1078" s="546">
        <f t="shared" si="1062"/>
        <v>0</v>
      </c>
      <c r="AX1078" s="546">
        <f t="shared" si="1045"/>
        <v>0</v>
      </c>
      <c r="AY1078" s="551">
        <v>0</v>
      </c>
      <c r="AZ1078" s="546">
        <f t="shared" si="1063"/>
        <v>0</v>
      </c>
      <c r="BA1078" s="546">
        <f t="shared" si="1064"/>
        <v>0</v>
      </c>
      <c r="BB1078" s="551">
        <v>0</v>
      </c>
      <c r="BC1078" s="546">
        <f t="shared" si="1065"/>
        <v>0</v>
      </c>
      <c r="BD1078" s="546">
        <f t="shared" si="1066"/>
        <v>0</v>
      </c>
      <c r="BE1078" s="551">
        <v>9.0277777777777787E-3</v>
      </c>
      <c r="BF1078" s="546">
        <f t="shared" si="1053"/>
        <v>0</v>
      </c>
      <c r="BG1078" s="546">
        <f t="shared" si="1054"/>
        <v>13</v>
      </c>
      <c r="BH1078" s="551">
        <v>6.805555555555555E-2</v>
      </c>
      <c r="BI1078" s="637">
        <f t="shared" si="1067"/>
        <v>1</v>
      </c>
      <c r="BJ1078" s="637">
        <f t="shared" si="1068"/>
        <v>38</v>
      </c>
      <c r="BK1078" s="642">
        <f t="shared" si="990"/>
        <v>62.997118644067797</v>
      </c>
    </row>
    <row r="1079" spans="1:63" x14ac:dyDescent="0.25">
      <c r="A1079" s="578">
        <v>40982</v>
      </c>
      <c r="B1079" s="589">
        <f t="shared" si="988"/>
        <v>3</v>
      </c>
      <c r="C1079" s="579">
        <v>2</v>
      </c>
      <c r="D1079" s="580" t="s">
        <v>298</v>
      </c>
      <c r="E1079" s="580" t="s">
        <v>762</v>
      </c>
      <c r="F1079" s="525">
        <v>3732.77</v>
      </c>
      <c r="G1079" s="579">
        <v>58</v>
      </c>
      <c r="H1079" s="579">
        <v>1</v>
      </c>
      <c r="I1079" s="551">
        <v>0.125</v>
      </c>
      <c r="J1079" s="551">
        <v>0.125</v>
      </c>
      <c r="K1079" s="54">
        <v>0.22569444444444445</v>
      </c>
      <c r="L1079" s="565">
        <f t="shared" si="1001"/>
        <v>0.10069444444444445</v>
      </c>
      <c r="M1079" s="54">
        <v>0.22916666666666666</v>
      </c>
      <c r="N1079" s="565">
        <f t="shared" si="1002"/>
        <v>3.4722222222222099E-3</v>
      </c>
      <c r="O1079" s="54">
        <v>0.24652777777777779</v>
      </c>
      <c r="P1079" s="565">
        <f t="shared" si="1003"/>
        <v>1.7361111111111133E-2</v>
      </c>
      <c r="Q1079" s="54">
        <v>0.24722222222222223</v>
      </c>
      <c r="R1079" s="54">
        <v>0.28194444444444444</v>
      </c>
      <c r="S1079" s="9">
        <f t="shared" si="1055"/>
        <v>3.472222222222221E-2</v>
      </c>
      <c r="T1079" s="54">
        <v>0.24722222222222223</v>
      </c>
      <c r="U1079" s="54">
        <v>0.28194444444444444</v>
      </c>
      <c r="V1079" s="9">
        <f t="shared" si="1056"/>
        <v>3.472222222222221E-2</v>
      </c>
      <c r="W1079" s="54">
        <v>0.3888888888888889</v>
      </c>
      <c r="X1079" s="9">
        <f t="shared" si="1032"/>
        <v>0.10694444444444445</v>
      </c>
      <c r="Y1079" s="54">
        <v>0.3888888888888889</v>
      </c>
      <c r="Z1079" s="155">
        <f t="shared" si="1021"/>
        <v>0</v>
      </c>
      <c r="AA1079" s="54">
        <v>0.46319444444444446</v>
      </c>
      <c r="AB1079" s="565">
        <f t="shared" si="989"/>
        <v>7.4305555555555569E-2</v>
      </c>
      <c r="AC1079" s="54">
        <v>0.46319444444444446</v>
      </c>
      <c r="AD1079" s="54">
        <v>0.46319444444444446</v>
      </c>
      <c r="AE1079" s="9">
        <f t="shared" si="1057"/>
        <v>0</v>
      </c>
      <c r="AF1079" s="54">
        <v>0.47222222222222227</v>
      </c>
      <c r="AG1079" s="54">
        <v>0.47569444444444442</v>
      </c>
      <c r="AH1079" s="9">
        <f t="shared" si="1004"/>
        <v>3.4722222222221544E-3</v>
      </c>
      <c r="AI1079" s="154">
        <f t="shared" si="1058"/>
        <v>0</v>
      </c>
      <c r="AJ1079" s="154">
        <f t="shared" si="1059"/>
        <v>5</v>
      </c>
      <c r="AK1079" s="54">
        <v>0.47569444444444442</v>
      </c>
      <c r="AL1079" s="54">
        <v>0.47916666666666669</v>
      </c>
      <c r="AM1079" s="9">
        <f t="shared" si="1036"/>
        <v>3.4722222222222654E-3</v>
      </c>
      <c r="AN1079" s="568">
        <f t="shared" si="1005"/>
        <v>0.35416666666666669</v>
      </c>
      <c r="AO1079" s="10">
        <f t="shared" si="1051"/>
        <v>8</v>
      </c>
      <c r="AP1079" s="10">
        <f t="shared" si="1052"/>
        <v>30</v>
      </c>
      <c r="AQ1079" s="565">
        <f t="shared" si="1013"/>
        <v>5.6250000000000008E-2</v>
      </c>
      <c r="AR1079" s="10">
        <f t="shared" si="1060"/>
        <v>1</v>
      </c>
      <c r="AS1079" s="10">
        <f t="shared" si="1061"/>
        <v>21</v>
      </c>
      <c r="AT1079" s="551">
        <v>0</v>
      </c>
      <c r="AU1079" s="551">
        <v>0</v>
      </c>
      <c r="AV1079" s="551">
        <v>0</v>
      </c>
      <c r="AW1079" s="546">
        <f t="shared" si="1062"/>
        <v>0</v>
      </c>
      <c r="AX1079" s="546">
        <f t="shared" si="1045"/>
        <v>0</v>
      </c>
      <c r="AY1079" s="551">
        <v>0</v>
      </c>
      <c r="AZ1079" s="546">
        <f t="shared" si="1063"/>
        <v>0</v>
      </c>
      <c r="BA1079" s="546">
        <f t="shared" si="1064"/>
        <v>0</v>
      </c>
      <c r="BB1079" s="551">
        <v>0</v>
      </c>
      <c r="BC1079" s="546">
        <f t="shared" si="1065"/>
        <v>0</v>
      </c>
      <c r="BD1079" s="546">
        <f t="shared" si="1066"/>
        <v>0</v>
      </c>
      <c r="BE1079" s="551">
        <v>1.8055555555555557E-2</v>
      </c>
      <c r="BF1079" s="546">
        <f t="shared" si="1053"/>
        <v>0</v>
      </c>
      <c r="BG1079" s="546">
        <f t="shared" si="1054"/>
        <v>26</v>
      </c>
      <c r="BH1079" s="551">
        <v>0</v>
      </c>
      <c r="BI1079" s="637">
        <f t="shared" si="1067"/>
        <v>0</v>
      </c>
      <c r="BJ1079" s="637">
        <f t="shared" si="1068"/>
        <v>0</v>
      </c>
      <c r="BK1079" s="642">
        <f t="shared" si="990"/>
        <v>64.358103448275855</v>
      </c>
    </row>
    <row r="1080" spans="1:63" x14ac:dyDescent="0.25">
      <c r="A1080" s="578">
        <v>40982</v>
      </c>
      <c r="B1080" s="589">
        <f t="shared" si="988"/>
        <v>3</v>
      </c>
      <c r="C1080" s="579">
        <v>28</v>
      </c>
      <c r="D1080" s="580" t="s">
        <v>33</v>
      </c>
      <c r="E1080" s="580" t="s">
        <v>768</v>
      </c>
      <c r="F1080" s="525">
        <v>3829.91</v>
      </c>
      <c r="G1080" s="579">
        <v>58</v>
      </c>
      <c r="H1080" s="579">
        <v>0</v>
      </c>
      <c r="I1080" s="551">
        <v>0.64583333333333337</v>
      </c>
      <c r="J1080" s="551">
        <v>0.64583333333333337</v>
      </c>
      <c r="K1080" s="54">
        <v>0.65277777777777779</v>
      </c>
      <c r="L1080" s="565">
        <f t="shared" si="1001"/>
        <v>6.9444444444444198E-3</v>
      </c>
      <c r="M1080" s="54">
        <v>0.66319444444444442</v>
      </c>
      <c r="N1080" s="565">
        <f t="shared" si="1002"/>
        <v>1.041666666666663E-2</v>
      </c>
      <c r="O1080" s="54">
        <v>0.6875</v>
      </c>
      <c r="P1080" s="565">
        <f t="shared" si="1003"/>
        <v>2.430555555555558E-2</v>
      </c>
      <c r="Q1080" s="54">
        <v>0.6875</v>
      </c>
      <c r="R1080" s="54">
        <v>0.70833333333333337</v>
      </c>
      <c r="S1080" s="9">
        <f t="shared" si="1055"/>
        <v>2.083333333333337E-2</v>
      </c>
      <c r="T1080" s="54">
        <v>0.6875</v>
      </c>
      <c r="U1080" s="54">
        <v>0.70833333333333337</v>
      </c>
      <c r="V1080" s="9">
        <f t="shared" si="1056"/>
        <v>2.083333333333337E-2</v>
      </c>
      <c r="W1080" s="54">
        <v>0.71875</v>
      </c>
      <c r="X1080" s="9">
        <f t="shared" si="1032"/>
        <v>1.041666666666663E-2</v>
      </c>
      <c r="Y1080" s="54">
        <v>0.72013888888888899</v>
      </c>
      <c r="Z1080" s="155">
        <f t="shared" si="1021"/>
        <v>1.388888888888995E-3</v>
      </c>
      <c r="AA1080" s="54">
        <v>0.81944444444444453</v>
      </c>
      <c r="AB1080" s="565">
        <f t="shared" si="989"/>
        <v>9.9305555555555536E-2</v>
      </c>
      <c r="AC1080" s="54">
        <v>0.81944444444444453</v>
      </c>
      <c r="AD1080" s="54">
        <v>0.81944444444444453</v>
      </c>
      <c r="AE1080" s="9">
        <f t="shared" si="1057"/>
        <v>0</v>
      </c>
      <c r="AF1080" s="54">
        <v>0.82638888888888884</v>
      </c>
      <c r="AG1080" s="54">
        <v>0.82986111111111116</v>
      </c>
      <c r="AH1080" s="9">
        <f t="shared" si="1004"/>
        <v>3.4722222222223209E-3</v>
      </c>
      <c r="AI1080" s="154">
        <f t="shared" si="1058"/>
        <v>0</v>
      </c>
      <c r="AJ1080" s="154">
        <f t="shared" si="1059"/>
        <v>5</v>
      </c>
      <c r="AK1080" s="54">
        <v>0.82986111111111116</v>
      </c>
      <c r="AL1080" s="54">
        <v>0.83333333333333337</v>
      </c>
      <c r="AM1080" s="9">
        <f t="shared" si="1036"/>
        <v>3.4722222222222099E-3</v>
      </c>
      <c r="AN1080" s="568">
        <f t="shared" si="1005"/>
        <v>0.1875</v>
      </c>
      <c r="AO1080" s="10">
        <f t="shared" si="1051"/>
        <v>4</v>
      </c>
      <c r="AP1080" s="10">
        <f t="shared" si="1052"/>
        <v>30</v>
      </c>
      <c r="AQ1080" s="565">
        <f t="shared" si="1013"/>
        <v>7.152777777777776E-2</v>
      </c>
      <c r="AR1080" s="10">
        <f t="shared" si="1060"/>
        <v>1</v>
      </c>
      <c r="AS1080" s="10">
        <f t="shared" si="1061"/>
        <v>43</v>
      </c>
      <c r="AT1080" s="551">
        <v>0</v>
      </c>
      <c r="AU1080" s="551">
        <v>0</v>
      </c>
      <c r="AV1080" s="551">
        <v>0</v>
      </c>
      <c r="AW1080" s="546">
        <f t="shared" si="1062"/>
        <v>0</v>
      </c>
      <c r="AX1080" s="546">
        <f t="shared" si="1045"/>
        <v>0</v>
      </c>
      <c r="AY1080" s="551">
        <v>0</v>
      </c>
      <c r="AZ1080" s="546">
        <f t="shared" si="1063"/>
        <v>0</v>
      </c>
      <c r="BA1080" s="546">
        <f t="shared" si="1064"/>
        <v>0</v>
      </c>
      <c r="BB1080" s="551">
        <v>0</v>
      </c>
      <c r="BC1080" s="546">
        <f t="shared" si="1065"/>
        <v>0</v>
      </c>
      <c r="BD1080" s="546">
        <f t="shared" si="1066"/>
        <v>0</v>
      </c>
      <c r="BE1080" s="551">
        <v>2.7777777777777776E-2</v>
      </c>
      <c r="BF1080" s="546">
        <f t="shared" si="1053"/>
        <v>0</v>
      </c>
      <c r="BG1080" s="546">
        <f t="shared" si="1054"/>
        <v>40</v>
      </c>
      <c r="BH1080" s="551">
        <v>0</v>
      </c>
      <c r="BI1080" s="637">
        <f t="shared" si="1067"/>
        <v>0</v>
      </c>
      <c r="BJ1080" s="637">
        <f t="shared" si="1068"/>
        <v>0</v>
      </c>
      <c r="BK1080" s="642">
        <f t="shared" si="990"/>
        <v>66.032931034482758</v>
      </c>
    </row>
    <row r="1081" spans="1:63" x14ac:dyDescent="0.25">
      <c r="A1081" s="578">
        <v>40982</v>
      </c>
      <c r="B1081" s="589">
        <f t="shared" si="988"/>
        <v>3</v>
      </c>
      <c r="C1081" s="579">
        <v>8</v>
      </c>
      <c r="D1081" s="580" t="s">
        <v>243</v>
      </c>
      <c r="E1081" s="580" t="s">
        <v>761</v>
      </c>
      <c r="F1081" s="525">
        <v>3836.87</v>
      </c>
      <c r="G1081" s="579">
        <v>58</v>
      </c>
      <c r="H1081" s="579">
        <v>1</v>
      </c>
      <c r="I1081" s="551">
        <v>0.83333333333333337</v>
      </c>
      <c r="J1081" s="551">
        <v>0.83333333333333337</v>
      </c>
      <c r="K1081" s="54">
        <v>0.83680555555555547</v>
      </c>
      <c r="L1081" s="565">
        <f t="shared" si="1001"/>
        <v>3.4722222222220989E-3</v>
      </c>
      <c r="M1081" s="54">
        <v>0.84722222222222221</v>
      </c>
      <c r="N1081" s="565">
        <f t="shared" si="1002"/>
        <v>1.0416666666666741E-2</v>
      </c>
      <c r="O1081" s="54">
        <v>0.86805555555555547</v>
      </c>
      <c r="P1081" s="565">
        <f t="shared" si="1003"/>
        <v>2.0833333333333259E-2</v>
      </c>
      <c r="Q1081" s="54">
        <v>0.87152777777777779</v>
      </c>
      <c r="R1081" s="54">
        <v>0.90972222222222221</v>
      </c>
      <c r="S1081" s="9">
        <f t="shared" si="1055"/>
        <v>3.819444444444442E-2</v>
      </c>
      <c r="T1081" s="54">
        <v>0.87152777777777779</v>
      </c>
      <c r="U1081" s="54">
        <v>0.90972222222222221</v>
      </c>
      <c r="V1081" s="9">
        <f t="shared" si="1056"/>
        <v>3.819444444444442E-2</v>
      </c>
      <c r="W1081" s="54">
        <v>0.91666666666666663</v>
      </c>
      <c r="X1081" s="9">
        <f t="shared" si="1032"/>
        <v>6.9444444444444198E-3</v>
      </c>
      <c r="Y1081" s="54">
        <v>0.91666666666666663</v>
      </c>
      <c r="Z1081" s="155">
        <f t="shared" si="1021"/>
        <v>0</v>
      </c>
      <c r="AA1081" s="54">
        <v>0.97361111111111109</v>
      </c>
      <c r="AB1081" s="565">
        <f t="shared" si="989"/>
        <v>5.6944444444444464E-2</v>
      </c>
      <c r="AC1081" s="54">
        <v>0.97361111111111109</v>
      </c>
      <c r="AD1081" s="54">
        <v>0.97361111111111109</v>
      </c>
      <c r="AE1081" s="9">
        <f t="shared" si="1057"/>
        <v>0</v>
      </c>
      <c r="AF1081" s="54">
        <v>0.97916666666666663</v>
      </c>
      <c r="AG1081" s="54">
        <v>0.98263888888888884</v>
      </c>
      <c r="AH1081" s="9">
        <f t="shared" si="1004"/>
        <v>3.4722222222222099E-3</v>
      </c>
      <c r="AI1081" s="154">
        <f t="shared" si="1058"/>
        <v>0</v>
      </c>
      <c r="AJ1081" s="154">
        <f t="shared" si="1059"/>
        <v>5</v>
      </c>
      <c r="AK1081" s="54">
        <v>0.98263888888888884</v>
      </c>
      <c r="AL1081" s="54">
        <v>0.98611111111111116</v>
      </c>
      <c r="AM1081" s="9">
        <f t="shared" si="1036"/>
        <v>3.4722222222223209E-3</v>
      </c>
      <c r="AN1081" s="568">
        <f t="shared" si="1005"/>
        <v>0.15277777777777779</v>
      </c>
      <c r="AO1081" s="10">
        <f t="shared" si="1051"/>
        <v>3</v>
      </c>
      <c r="AP1081" s="10">
        <f t="shared" si="1052"/>
        <v>40</v>
      </c>
      <c r="AQ1081" s="565">
        <f t="shared" si="1013"/>
        <v>5.6944444444444464E-2</v>
      </c>
      <c r="AR1081" s="10">
        <f t="shared" si="1060"/>
        <v>1</v>
      </c>
      <c r="AS1081" s="10">
        <f t="shared" si="1061"/>
        <v>22</v>
      </c>
      <c r="AT1081" s="551">
        <v>0</v>
      </c>
      <c r="AU1081" s="551">
        <v>0</v>
      </c>
      <c r="AV1081" s="551">
        <v>0</v>
      </c>
      <c r="AW1081" s="546">
        <f t="shared" si="1062"/>
        <v>0</v>
      </c>
      <c r="AX1081" s="546">
        <f t="shared" si="1045"/>
        <v>0</v>
      </c>
      <c r="AY1081" s="551">
        <v>0</v>
      </c>
      <c r="AZ1081" s="546">
        <f t="shared" si="1063"/>
        <v>0</v>
      </c>
      <c r="BA1081" s="546">
        <f t="shared" si="1064"/>
        <v>0</v>
      </c>
      <c r="BB1081" s="551">
        <v>0</v>
      </c>
      <c r="BC1081" s="546">
        <f t="shared" si="1065"/>
        <v>0</v>
      </c>
      <c r="BD1081" s="546">
        <f t="shared" si="1066"/>
        <v>0</v>
      </c>
      <c r="BE1081" s="551">
        <v>0</v>
      </c>
      <c r="BF1081" s="546">
        <f t="shared" si="1053"/>
        <v>0</v>
      </c>
      <c r="BG1081" s="546">
        <f t="shared" si="1054"/>
        <v>0</v>
      </c>
      <c r="BH1081" s="551">
        <v>0</v>
      </c>
      <c r="BI1081" s="637">
        <f t="shared" si="1067"/>
        <v>0</v>
      </c>
      <c r="BJ1081" s="637">
        <f t="shared" si="1068"/>
        <v>0</v>
      </c>
      <c r="BK1081" s="642">
        <f t="shared" si="990"/>
        <v>66.152931034482762</v>
      </c>
    </row>
    <row r="1082" spans="1:63" x14ac:dyDescent="0.25">
      <c r="A1082" s="578">
        <v>40982</v>
      </c>
      <c r="B1082" s="589">
        <f t="shared" si="988"/>
        <v>3</v>
      </c>
      <c r="C1082" s="579">
        <v>5</v>
      </c>
      <c r="D1082" s="580" t="s">
        <v>277</v>
      </c>
      <c r="E1082" s="580" t="s">
        <v>764</v>
      </c>
      <c r="F1082" s="525">
        <v>3741.34</v>
      </c>
      <c r="G1082" s="579">
        <v>58</v>
      </c>
      <c r="H1082" s="579">
        <v>1</v>
      </c>
      <c r="I1082" s="551">
        <v>2.0833333333333332E-2</v>
      </c>
      <c r="J1082" s="551">
        <v>2.0833333333333332E-2</v>
      </c>
      <c r="K1082" s="54">
        <v>2.4305555555555556E-2</v>
      </c>
      <c r="L1082" s="565">
        <f t="shared" si="1001"/>
        <v>3.4722222222222238E-3</v>
      </c>
      <c r="M1082" s="54">
        <v>3.125E-2</v>
      </c>
      <c r="N1082" s="565">
        <f t="shared" si="1002"/>
        <v>6.9444444444444441E-3</v>
      </c>
      <c r="O1082" s="54">
        <v>5.2083333333333336E-2</v>
      </c>
      <c r="P1082" s="565">
        <f t="shared" si="1003"/>
        <v>2.0833333333333336E-2</v>
      </c>
      <c r="Q1082" s="54">
        <v>5.347222222222222E-2</v>
      </c>
      <c r="R1082" s="54">
        <v>9.7222222222222224E-2</v>
      </c>
      <c r="S1082" s="9">
        <f t="shared" si="1055"/>
        <v>4.3750000000000004E-2</v>
      </c>
      <c r="T1082" s="54">
        <v>5.347222222222222E-2</v>
      </c>
      <c r="U1082" s="54">
        <v>9.7222222222222224E-2</v>
      </c>
      <c r="V1082" s="9">
        <f t="shared" si="1056"/>
        <v>4.3750000000000004E-2</v>
      </c>
      <c r="W1082" s="54">
        <v>0.1013888888888889</v>
      </c>
      <c r="X1082" s="9">
        <f t="shared" si="1032"/>
        <v>4.1666666666666796E-3</v>
      </c>
      <c r="Y1082" s="54">
        <v>0.10208333333333335</v>
      </c>
      <c r="Z1082" s="155">
        <f t="shared" si="1021"/>
        <v>6.9444444444444198E-4</v>
      </c>
      <c r="AA1082" s="54">
        <v>0.22291666666666665</v>
      </c>
      <c r="AB1082" s="565">
        <f t="shared" si="989"/>
        <v>0.12083333333333331</v>
      </c>
      <c r="AC1082" s="54">
        <v>0.22291666666666665</v>
      </c>
      <c r="AD1082" s="54">
        <v>0.22291666666666665</v>
      </c>
      <c r="AE1082" s="9">
        <f t="shared" si="1057"/>
        <v>0</v>
      </c>
      <c r="AF1082" s="54">
        <v>0.22916666666666666</v>
      </c>
      <c r="AG1082" s="54">
        <v>0.23263888888888887</v>
      </c>
      <c r="AH1082" s="9">
        <f t="shared" si="1004"/>
        <v>3.4722222222222099E-3</v>
      </c>
      <c r="AI1082" s="154">
        <f t="shared" si="1058"/>
        <v>0</v>
      </c>
      <c r="AJ1082" s="154">
        <f t="shared" si="1059"/>
        <v>5</v>
      </c>
      <c r="AK1082" s="54">
        <v>0.23263888888888887</v>
      </c>
      <c r="AL1082" s="54">
        <v>0.23611111111111113</v>
      </c>
      <c r="AM1082" s="9">
        <f t="shared" si="1036"/>
        <v>3.4722222222222654E-3</v>
      </c>
      <c r="AN1082" s="568">
        <f t="shared" si="1005"/>
        <v>0.21527777777777779</v>
      </c>
      <c r="AO1082" s="10">
        <f t="shared" si="1051"/>
        <v>5</v>
      </c>
      <c r="AP1082" s="10">
        <f t="shared" si="1052"/>
        <v>10</v>
      </c>
      <c r="AQ1082" s="565">
        <f t="shared" si="1013"/>
        <v>5.4861111111111083E-2</v>
      </c>
      <c r="AR1082" s="10">
        <f t="shared" si="1060"/>
        <v>1</v>
      </c>
      <c r="AS1082" s="10">
        <f t="shared" si="1061"/>
        <v>19</v>
      </c>
      <c r="AT1082" s="551">
        <v>0</v>
      </c>
      <c r="AU1082" s="551">
        <v>0</v>
      </c>
      <c r="AV1082" s="551">
        <v>0</v>
      </c>
      <c r="AW1082" s="546">
        <f t="shared" si="1062"/>
        <v>0</v>
      </c>
      <c r="AX1082" s="546">
        <f t="shared" si="1045"/>
        <v>0</v>
      </c>
      <c r="AY1082" s="551">
        <v>0</v>
      </c>
      <c r="AZ1082" s="546">
        <f t="shared" si="1063"/>
        <v>0</v>
      </c>
      <c r="BA1082" s="546">
        <f t="shared" si="1064"/>
        <v>0</v>
      </c>
      <c r="BB1082" s="551">
        <v>0</v>
      </c>
      <c r="BC1082" s="546">
        <f t="shared" si="1065"/>
        <v>0</v>
      </c>
      <c r="BD1082" s="546">
        <f t="shared" si="1066"/>
        <v>0</v>
      </c>
      <c r="BE1082" s="551">
        <v>6.5972222222222224E-2</v>
      </c>
      <c r="BF1082" s="546">
        <f t="shared" si="1053"/>
        <v>1</v>
      </c>
      <c r="BG1082" s="546">
        <f t="shared" si="1054"/>
        <v>35</v>
      </c>
      <c r="BH1082" s="551">
        <v>0</v>
      </c>
      <c r="BI1082" s="637">
        <f t="shared" si="1067"/>
        <v>0</v>
      </c>
      <c r="BJ1082" s="637">
        <f t="shared" si="1068"/>
        <v>0</v>
      </c>
      <c r="BK1082" s="642">
        <f t="shared" si="990"/>
        <v>64.505862068965513</v>
      </c>
    </row>
    <row r="1083" spans="1:63" x14ac:dyDescent="0.25">
      <c r="A1083" s="578">
        <v>40983</v>
      </c>
      <c r="B1083" s="589">
        <f t="shared" si="988"/>
        <v>3</v>
      </c>
      <c r="C1083" s="579">
        <v>3</v>
      </c>
      <c r="D1083" s="580" t="s">
        <v>271</v>
      </c>
      <c r="E1083" s="580" t="s">
        <v>265</v>
      </c>
      <c r="F1083" s="525">
        <v>3814.17</v>
      </c>
      <c r="G1083" s="579">
        <v>59</v>
      </c>
      <c r="H1083" s="579">
        <v>0</v>
      </c>
      <c r="I1083" s="551">
        <v>4.1666666666666664E-2</v>
      </c>
      <c r="J1083" s="551">
        <v>4.1666666666666664E-2</v>
      </c>
      <c r="K1083" s="54">
        <v>6.5972222222222224E-2</v>
      </c>
      <c r="L1083" s="565">
        <f t="shared" si="1001"/>
        <v>2.4305555555555559E-2</v>
      </c>
      <c r="M1083" s="54">
        <v>7.2916666666666671E-2</v>
      </c>
      <c r="N1083" s="565">
        <f t="shared" si="1002"/>
        <v>6.9444444444444475E-3</v>
      </c>
      <c r="O1083" s="54">
        <v>0.1111111111111111</v>
      </c>
      <c r="P1083" s="565">
        <f t="shared" si="1003"/>
        <v>3.8194444444444434E-2</v>
      </c>
      <c r="Q1083" s="54">
        <v>0.1125</v>
      </c>
      <c r="R1083" s="54">
        <v>0.16527777777777777</v>
      </c>
      <c r="S1083" s="9">
        <f t="shared" ref="S1083:S1088" si="1069">R1083-Q1083</f>
        <v>5.2777777777777771E-2</v>
      </c>
      <c r="T1083" s="54">
        <v>0.1125</v>
      </c>
      <c r="U1083" s="54">
        <v>0.16527777777777777</v>
      </c>
      <c r="V1083" s="9">
        <f t="shared" ref="V1083:V1088" si="1070">U1083-T1083</f>
        <v>5.2777777777777771E-2</v>
      </c>
      <c r="W1083" s="54">
        <v>0.17013888888888887</v>
      </c>
      <c r="X1083" s="9">
        <f t="shared" si="1032"/>
        <v>4.8611111111110938E-3</v>
      </c>
      <c r="Y1083" s="54">
        <v>0.17152777777777775</v>
      </c>
      <c r="Z1083" s="155">
        <f t="shared" si="1021"/>
        <v>1.388888888888884E-3</v>
      </c>
      <c r="AA1083" s="54">
        <v>0.45902777777777781</v>
      </c>
      <c r="AB1083" s="565">
        <f t="shared" si="989"/>
        <v>0.28750000000000009</v>
      </c>
      <c r="AC1083" s="54">
        <v>0.45902777777777781</v>
      </c>
      <c r="AD1083" s="54">
        <v>0.45902777777777781</v>
      </c>
      <c r="AE1083" s="9">
        <f t="shared" ref="AE1083:AE1088" si="1071">AD1083-AC1083</f>
        <v>0</v>
      </c>
      <c r="AF1083" s="54">
        <v>0.46527777777777773</v>
      </c>
      <c r="AG1083" s="54">
        <v>0.46875</v>
      </c>
      <c r="AH1083" s="9">
        <f t="shared" si="1004"/>
        <v>3.4722222222222654E-3</v>
      </c>
      <c r="AI1083" s="154">
        <f t="shared" si="1058"/>
        <v>0</v>
      </c>
      <c r="AJ1083" s="154">
        <f t="shared" si="1059"/>
        <v>5</v>
      </c>
      <c r="AK1083" s="54">
        <v>0.46875</v>
      </c>
      <c r="AL1083" s="54">
        <v>0.47222222222222227</v>
      </c>
      <c r="AM1083" s="9">
        <f t="shared" si="1036"/>
        <v>3.4722222222222654E-3</v>
      </c>
      <c r="AN1083" s="568">
        <f t="shared" si="1005"/>
        <v>0.43055555555555558</v>
      </c>
      <c r="AO1083" s="10">
        <f t="shared" ref="AO1083:AO1101" si="1072">HOUR(AN1083)</f>
        <v>10</v>
      </c>
      <c r="AP1083" s="10">
        <f t="shared" ref="AP1083:AP1101" si="1073">MINUTE(AN1083)</f>
        <v>20</v>
      </c>
      <c r="AQ1083" s="565">
        <f t="shared" si="1013"/>
        <v>4.236111111111121E-2</v>
      </c>
      <c r="AR1083" s="10">
        <f t="shared" ref="AR1083:AR1088" si="1074">HOUR(AQ1083)</f>
        <v>1</v>
      </c>
      <c r="AS1083" s="10">
        <f t="shared" ref="AS1083:AS1088" si="1075">MINUTE(AQ1083)</f>
        <v>1</v>
      </c>
      <c r="AT1083" s="551">
        <v>0</v>
      </c>
      <c r="AU1083" s="551">
        <v>0</v>
      </c>
      <c r="AV1083" s="551">
        <v>0</v>
      </c>
      <c r="AW1083" s="546">
        <f t="shared" si="1062"/>
        <v>0</v>
      </c>
      <c r="AX1083" s="546">
        <f t="shared" si="1045"/>
        <v>0</v>
      </c>
      <c r="AY1083" s="551">
        <v>0</v>
      </c>
      <c r="AZ1083" s="546">
        <f t="shared" si="1063"/>
        <v>0</v>
      </c>
      <c r="BA1083" s="546">
        <f t="shared" si="1064"/>
        <v>0</v>
      </c>
      <c r="BB1083" s="551">
        <v>0</v>
      </c>
      <c r="BC1083" s="546">
        <f t="shared" si="1065"/>
        <v>0</v>
      </c>
      <c r="BD1083" s="546">
        <f t="shared" si="1066"/>
        <v>0</v>
      </c>
      <c r="BE1083" s="551">
        <v>0.24513888888888888</v>
      </c>
      <c r="BF1083" s="546">
        <f t="shared" si="1053"/>
        <v>5</v>
      </c>
      <c r="BG1083" s="546">
        <f t="shared" si="1054"/>
        <v>53</v>
      </c>
      <c r="BH1083" s="551">
        <v>0</v>
      </c>
      <c r="BI1083" s="637">
        <f t="shared" ref="BI1083:BI1088" si="1076">HOUR(BH1083)</f>
        <v>0</v>
      </c>
      <c r="BJ1083" s="637">
        <f t="shared" ref="BJ1083:BJ1088" si="1077">MINUTE(BH1083)</f>
        <v>0</v>
      </c>
      <c r="BK1083" s="642">
        <f t="shared" si="990"/>
        <v>64.646949152542376</v>
      </c>
    </row>
    <row r="1084" spans="1:63" x14ac:dyDescent="0.25">
      <c r="A1084" s="578">
        <v>40983</v>
      </c>
      <c r="B1084" s="589">
        <f t="shared" si="988"/>
        <v>3</v>
      </c>
      <c r="C1084" s="579">
        <v>7</v>
      </c>
      <c r="D1084" s="580" t="s">
        <v>224</v>
      </c>
      <c r="E1084" s="580" t="s">
        <v>639</v>
      </c>
      <c r="F1084" s="525">
        <v>3160.84</v>
      </c>
      <c r="G1084" s="579">
        <v>49</v>
      </c>
      <c r="H1084" s="579">
        <v>10</v>
      </c>
      <c r="I1084" s="551">
        <v>0.125</v>
      </c>
      <c r="J1084" s="551">
        <v>0.125</v>
      </c>
      <c r="K1084" s="54">
        <v>0.15625</v>
      </c>
      <c r="L1084" s="565">
        <f t="shared" si="1001"/>
        <v>3.125E-2</v>
      </c>
      <c r="M1084" s="54">
        <v>0.16319444444444445</v>
      </c>
      <c r="N1084" s="565">
        <f t="shared" si="1002"/>
        <v>6.9444444444444475E-3</v>
      </c>
      <c r="O1084" s="54">
        <v>0.21875</v>
      </c>
      <c r="P1084" s="565">
        <f t="shared" si="1003"/>
        <v>5.5555555555555552E-2</v>
      </c>
      <c r="Q1084" s="54">
        <v>0.21875</v>
      </c>
      <c r="R1084" s="54">
        <v>0.30555555555555552</v>
      </c>
      <c r="S1084" s="9">
        <f t="shared" si="1069"/>
        <v>8.6805555555555525E-2</v>
      </c>
      <c r="T1084" s="54">
        <v>0.21875</v>
      </c>
      <c r="U1084" s="54">
        <v>0.30555555555555552</v>
      </c>
      <c r="V1084" s="9">
        <f t="shared" si="1070"/>
        <v>8.6805555555555525E-2</v>
      </c>
      <c r="W1084" s="54">
        <v>0.31597222222222221</v>
      </c>
      <c r="X1084" s="9">
        <f t="shared" si="1032"/>
        <v>1.0416666666666685E-2</v>
      </c>
      <c r="Y1084" s="54">
        <v>0.31597222222222221</v>
      </c>
      <c r="Z1084" s="155">
        <f t="shared" si="1021"/>
        <v>0</v>
      </c>
      <c r="AA1084" s="54">
        <v>0.38680555555555557</v>
      </c>
      <c r="AB1084" s="565">
        <f t="shared" si="989"/>
        <v>7.0833333333333359E-2</v>
      </c>
      <c r="AC1084" s="54">
        <v>0.38680555555555557</v>
      </c>
      <c r="AD1084" s="54">
        <v>0.38680555555555557</v>
      </c>
      <c r="AE1084" s="9">
        <f t="shared" si="1071"/>
        <v>0</v>
      </c>
      <c r="AF1084" s="54">
        <v>0.40277777777777773</v>
      </c>
      <c r="AG1084" s="54">
        <v>0.40625</v>
      </c>
      <c r="AH1084" s="9">
        <f t="shared" si="1004"/>
        <v>3.4722222222222654E-3</v>
      </c>
      <c r="AI1084" s="154">
        <f t="shared" si="1058"/>
        <v>0</v>
      </c>
      <c r="AJ1084" s="154">
        <f t="shared" si="1059"/>
        <v>5</v>
      </c>
      <c r="AK1084" s="54">
        <v>0.40625</v>
      </c>
      <c r="AL1084" s="54">
        <v>0.40972222222222227</v>
      </c>
      <c r="AM1084" s="9">
        <f t="shared" si="1036"/>
        <v>3.4722222222222654E-3</v>
      </c>
      <c r="AN1084" s="568">
        <f t="shared" si="1005"/>
        <v>0.28472222222222227</v>
      </c>
      <c r="AO1084" s="10">
        <f t="shared" si="1072"/>
        <v>6</v>
      </c>
      <c r="AP1084" s="10">
        <f t="shared" si="1073"/>
        <v>50</v>
      </c>
      <c r="AQ1084" s="565">
        <f t="shared" si="1013"/>
        <v>5.3472222222222247E-2</v>
      </c>
      <c r="AR1084" s="10">
        <f t="shared" si="1074"/>
        <v>1</v>
      </c>
      <c r="AS1084" s="10">
        <f t="shared" si="1075"/>
        <v>17</v>
      </c>
      <c r="AT1084" s="551">
        <v>0</v>
      </c>
      <c r="AU1084" s="551">
        <v>0</v>
      </c>
      <c r="AV1084" s="551">
        <v>0</v>
      </c>
      <c r="AW1084" s="546">
        <f t="shared" si="1062"/>
        <v>0</v>
      </c>
      <c r="AX1084" s="546">
        <f t="shared" si="1045"/>
        <v>0</v>
      </c>
      <c r="AY1084" s="551">
        <v>0</v>
      </c>
      <c r="AZ1084" s="546">
        <f t="shared" si="1063"/>
        <v>0</v>
      </c>
      <c r="BA1084" s="546">
        <f t="shared" si="1064"/>
        <v>0</v>
      </c>
      <c r="BB1084" s="551">
        <v>0</v>
      </c>
      <c r="BC1084" s="546">
        <f t="shared" si="1065"/>
        <v>0</v>
      </c>
      <c r="BD1084" s="546">
        <f t="shared" si="1066"/>
        <v>0</v>
      </c>
      <c r="BE1084" s="551">
        <v>1.7361111111111112E-2</v>
      </c>
      <c r="BF1084" s="546">
        <f t="shared" si="1053"/>
        <v>0</v>
      </c>
      <c r="BG1084" s="546">
        <f t="shared" si="1054"/>
        <v>25</v>
      </c>
      <c r="BH1084" s="551">
        <v>0</v>
      </c>
      <c r="BI1084" s="637">
        <f t="shared" si="1076"/>
        <v>0</v>
      </c>
      <c r="BJ1084" s="637">
        <f t="shared" si="1077"/>
        <v>0</v>
      </c>
      <c r="BK1084" s="642">
        <f t="shared" si="990"/>
        <v>64.506938775510207</v>
      </c>
    </row>
    <row r="1085" spans="1:63" x14ac:dyDescent="0.25">
      <c r="A1085" s="578">
        <v>40983</v>
      </c>
      <c r="B1085" s="589">
        <f t="shared" si="988"/>
        <v>3</v>
      </c>
      <c r="C1085" s="579">
        <v>3</v>
      </c>
      <c r="D1085" s="580" t="s">
        <v>489</v>
      </c>
      <c r="E1085" s="580" t="s">
        <v>265</v>
      </c>
      <c r="F1085" s="525">
        <v>3807.49</v>
      </c>
      <c r="G1085" s="579">
        <v>58</v>
      </c>
      <c r="H1085" s="579">
        <v>1</v>
      </c>
      <c r="I1085" s="551">
        <v>0.21875</v>
      </c>
      <c r="J1085" s="551">
        <v>0.21875</v>
      </c>
      <c r="K1085" s="54">
        <v>0.26041666666666669</v>
      </c>
      <c r="L1085" s="565">
        <f t="shared" si="1001"/>
        <v>4.1666666666666685E-2</v>
      </c>
      <c r="M1085" s="54">
        <v>0.2673611111111111</v>
      </c>
      <c r="N1085" s="565">
        <f t="shared" si="1002"/>
        <v>6.9444444444444198E-3</v>
      </c>
      <c r="O1085" s="54">
        <v>0.28888888888888892</v>
      </c>
      <c r="P1085" s="565">
        <f t="shared" si="1003"/>
        <v>2.1527777777777812E-2</v>
      </c>
      <c r="Q1085" s="54">
        <v>0.2951388888888889</v>
      </c>
      <c r="R1085" s="54">
        <v>0.32291666666666669</v>
      </c>
      <c r="S1085" s="9">
        <f t="shared" si="1069"/>
        <v>2.777777777777779E-2</v>
      </c>
      <c r="T1085" s="54">
        <v>0.2951388888888889</v>
      </c>
      <c r="U1085" s="54">
        <v>0.32291666666666669</v>
      </c>
      <c r="V1085" s="9">
        <f t="shared" si="1070"/>
        <v>2.777777777777779E-2</v>
      </c>
      <c r="W1085" s="54">
        <v>0.28888888888888892</v>
      </c>
      <c r="X1085" s="9">
        <f t="shared" si="1032"/>
        <v>-3.4027777777777768E-2</v>
      </c>
      <c r="Y1085" s="54">
        <v>0.3125</v>
      </c>
      <c r="Z1085" s="155">
        <f t="shared" si="1021"/>
        <v>2.3611111111111083E-2</v>
      </c>
      <c r="AA1085" s="54">
        <v>0.54166666666666663</v>
      </c>
      <c r="AB1085" s="565">
        <f t="shared" si="989"/>
        <v>0.22916666666666663</v>
      </c>
      <c r="AC1085" s="54">
        <v>0.54166666666666663</v>
      </c>
      <c r="AD1085" s="54">
        <v>0.54166666666666663</v>
      </c>
      <c r="AE1085" s="9">
        <f t="shared" si="1071"/>
        <v>0</v>
      </c>
      <c r="AF1085" s="54">
        <v>0.57638888888888895</v>
      </c>
      <c r="AG1085" s="54">
        <v>0.57986111111111105</v>
      </c>
      <c r="AH1085" s="9">
        <f t="shared" si="1004"/>
        <v>3.4722222222220989E-3</v>
      </c>
      <c r="AI1085" s="154">
        <f t="shared" si="1058"/>
        <v>0</v>
      </c>
      <c r="AJ1085" s="154">
        <f t="shared" si="1059"/>
        <v>5</v>
      </c>
      <c r="AK1085" s="54">
        <v>0.57986111111111105</v>
      </c>
      <c r="AL1085" s="54">
        <v>0.58333333333333337</v>
      </c>
      <c r="AM1085" s="9">
        <f t="shared" si="1036"/>
        <v>3.4722222222223209E-3</v>
      </c>
      <c r="AN1085" s="568">
        <f t="shared" si="1005"/>
        <v>0.36458333333333337</v>
      </c>
      <c r="AO1085" s="10">
        <f t="shared" si="1072"/>
        <v>8</v>
      </c>
      <c r="AP1085" s="10">
        <f t="shared" si="1073"/>
        <v>45</v>
      </c>
      <c r="AQ1085" s="565">
        <f t="shared" si="1013"/>
        <v>0</v>
      </c>
      <c r="AR1085" s="10">
        <f t="shared" si="1074"/>
        <v>0</v>
      </c>
      <c r="AS1085" s="10">
        <f t="shared" si="1075"/>
        <v>0</v>
      </c>
      <c r="AT1085" s="551">
        <v>0</v>
      </c>
      <c r="AU1085" s="551">
        <v>0</v>
      </c>
      <c r="AV1085" s="551">
        <v>0</v>
      </c>
      <c r="AW1085" s="546">
        <f t="shared" si="1062"/>
        <v>0</v>
      </c>
      <c r="AX1085" s="546">
        <f t="shared" si="1045"/>
        <v>0</v>
      </c>
      <c r="AY1085" s="551">
        <v>0.22916666666666666</v>
      </c>
      <c r="AZ1085" s="546">
        <f t="shared" si="1063"/>
        <v>5</v>
      </c>
      <c r="BA1085" s="546">
        <f t="shared" si="1064"/>
        <v>30</v>
      </c>
      <c r="BB1085" s="551">
        <v>0</v>
      </c>
      <c r="BC1085" s="546">
        <f t="shared" si="1065"/>
        <v>0</v>
      </c>
      <c r="BD1085" s="546">
        <f t="shared" si="1066"/>
        <v>0</v>
      </c>
      <c r="BE1085" s="551">
        <v>0</v>
      </c>
      <c r="BF1085" s="546">
        <f t="shared" si="1053"/>
        <v>0</v>
      </c>
      <c r="BG1085" s="546">
        <f t="shared" si="1054"/>
        <v>0</v>
      </c>
      <c r="BH1085" s="551">
        <v>0</v>
      </c>
      <c r="BI1085" s="637">
        <f t="shared" si="1076"/>
        <v>0</v>
      </c>
      <c r="BJ1085" s="637">
        <f t="shared" si="1077"/>
        <v>0</v>
      </c>
      <c r="BK1085" s="642">
        <f t="shared" si="990"/>
        <v>65.646379310344827</v>
      </c>
    </row>
    <row r="1086" spans="1:63" x14ac:dyDescent="0.25">
      <c r="A1086" s="578">
        <v>40983</v>
      </c>
      <c r="B1086" s="589">
        <f t="shared" si="988"/>
        <v>3</v>
      </c>
      <c r="C1086" s="579">
        <v>29</v>
      </c>
      <c r="D1086" s="580" t="s">
        <v>33</v>
      </c>
      <c r="E1086" s="580" t="s">
        <v>251</v>
      </c>
      <c r="F1086" s="525">
        <v>3647.98</v>
      </c>
      <c r="G1086" s="579">
        <v>59</v>
      </c>
      <c r="H1086" s="579">
        <v>0</v>
      </c>
      <c r="I1086" s="551">
        <v>0.6875</v>
      </c>
      <c r="J1086" s="551">
        <v>0.6875</v>
      </c>
      <c r="K1086" s="54">
        <v>0.69444444444444453</v>
      </c>
      <c r="L1086" s="565">
        <f t="shared" si="1001"/>
        <v>6.9444444444445308E-3</v>
      </c>
      <c r="M1086" s="54">
        <v>0.70833333333333337</v>
      </c>
      <c r="N1086" s="565">
        <f t="shared" si="1002"/>
        <v>1.388888888888884E-2</v>
      </c>
      <c r="O1086" s="54">
        <v>0.72569444444444453</v>
      </c>
      <c r="P1086" s="565">
        <f t="shared" si="1003"/>
        <v>1.736111111111116E-2</v>
      </c>
      <c r="Q1086" s="54">
        <v>0.72569444444444453</v>
      </c>
      <c r="R1086" s="54">
        <v>0.75</v>
      </c>
      <c r="S1086" s="9">
        <f t="shared" si="1069"/>
        <v>2.4305555555555469E-2</v>
      </c>
      <c r="T1086" s="54">
        <v>0.72569444444444453</v>
      </c>
      <c r="U1086" s="54">
        <v>0.75</v>
      </c>
      <c r="V1086" s="9">
        <f t="shared" si="1070"/>
        <v>2.4305555555555469E-2</v>
      </c>
      <c r="W1086" s="54">
        <v>0.81944444444444453</v>
      </c>
      <c r="X1086" s="9">
        <f t="shared" si="1032"/>
        <v>6.9444444444444531E-2</v>
      </c>
      <c r="Y1086" s="54">
        <v>0.82152777777777775</v>
      </c>
      <c r="Z1086" s="155">
        <f t="shared" si="1021"/>
        <v>2.0833333333332149E-3</v>
      </c>
      <c r="AA1086" s="54">
        <v>0.91111111111111109</v>
      </c>
      <c r="AB1086" s="565">
        <f t="shared" si="989"/>
        <v>8.9583333333333348E-2</v>
      </c>
      <c r="AC1086" s="54">
        <v>0.91111111111111109</v>
      </c>
      <c r="AD1086" s="54">
        <v>0.91111111111111109</v>
      </c>
      <c r="AE1086" s="9">
        <f t="shared" si="1071"/>
        <v>0</v>
      </c>
      <c r="AF1086" s="54">
        <v>0.91666666666666663</v>
      </c>
      <c r="AG1086" s="54">
        <v>0.92013888888888884</v>
      </c>
      <c r="AH1086" s="9">
        <f t="shared" si="1004"/>
        <v>3.4722222222222099E-3</v>
      </c>
      <c r="AI1086" s="154">
        <f t="shared" si="1058"/>
        <v>0</v>
      </c>
      <c r="AJ1086" s="154">
        <f t="shared" si="1059"/>
        <v>5</v>
      </c>
      <c r="AK1086" s="54">
        <v>0.92013888888888884</v>
      </c>
      <c r="AL1086" s="54">
        <v>0.92708333333333337</v>
      </c>
      <c r="AM1086" s="9">
        <f t="shared" si="1036"/>
        <v>6.9444444444445308E-3</v>
      </c>
      <c r="AN1086" s="568">
        <f t="shared" si="1005"/>
        <v>0.23958333333333337</v>
      </c>
      <c r="AO1086" s="10">
        <f t="shared" si="1072"/>
        <v>5</v>
      </c>
      <c r="AP1086" s="10">
        <f t="shared" si="1073"/>
        <v>45</v>
      </c>
      <c r="AQ1086" s="565">
        <f t="shared" si="1013"/>
        <v>2.9861111111111123E-2</v>
      </c>
      <c r="AR1086" s="10">
        <f t="shared" si="1074"/>
        <v>0</v>
      </c>
      <c r="AS1086" s="10">
        <f t="shared" si="1075"/>
        <v>43</v>
      </c>
      <c r="AT1086" s="551">
        <v>0</v>
      </c>
      <c r="AU1086" s="551">
        <v>0</v>
      </c>
      <c r="AV1086" s="551">
        <v>0</v>
      </c>
      <c r="AW1086" s="546">
        <f t="shared" si="1062"/>
        <v>0</v>
      </c>
      <c r="AX1086" s="546">
        <f t="shared" si="1045"/>
        <v>0</v>
      </c>
      <c r="AY1086" s="551">
        <v>0</v>
      </c>
      <c r="AZ1086" s="546">
        <f t="shared" si="1063"/>
        <v>0</v>
      </c>
      <c r="BA1086" s="546">
        <f t="shared" si="1064"/>
        <v>0</v>
      </c>
      <c r="BB1086" s="551">
        <v>0</v>
      </c>
      <c r="BC1086" s="546">
        <f t="shared" si="1065"/>
        <v>0</v>
      </c>
      <c r="BD1086" s="546">
        <f t="shared" si="1066"/>
        <v>0</v>
      </c>
      <c r="BE1086" s="551">
        <v>5.9722222222222225E-2</v>
      </c>
      <c r="BF1086" s="546">
        <f t="shared" si="1053"/>
        <v>1</v>
      </c>
      <c r="BG1086" s="546">
        <f t="shared" si="1054"/>
        <v>26</v>
      </c>
      <c r="BH1086" s="551">
        <v>0</v>
      </c>
      <c r="BI1086" s="637">
        <f t="shared" si="1076"/>
        <v>0</v>
      </c>
      <c r="BJ1086" s="637">
        <f t="shared" si="1077"/>
        <v>0</v>
      </c>
      <c r="BK1086" s="642">
        <f t="shared" si="990"/>
        <v>61.830169491525425</v>
      </c>
    </row>
    <row r="1087" spans="1:63" ht="30" x14ac:dyDescent="0.25">
      <c r="A1087" s="578">
        <v>40983</v>
      </c>
      <c r="B1087" s="589">
        <f t="shared" si="988"/>
        <v>3</v>
      </c>
      <c r="C1087" s="579">
        <v>30</v>
      </c>
      <c r="D1087" s="580" t="s">
        <v>33</v>
      </c>
      <c r="E1087" s="580" t="s">
        <v>256</v>
      </c>
      <c r="F1087" s="525">
        <v>3836.48</v>
      </c>
      <c r="G1087" s="579">
        <v>59</v>
      </c>
      <c r="H1087" s="579">
        <v>0</v>
      </c>
      <c r="I1087" s="551">
        <v>0.77083333333333337</v>
      </c>
      <c r="J1087" s="551">
        <v>0.77083333333333337</v>
      </c>
      <c r="K1087" s="54">
        <v>0.77430555555555547</v>
      </c>
      <c r="L1087" s="565">
        <f t="shared" si="1001"/>
        <v>3.4722222222220989E-3</v>
      </c>
      <c r="M1087" s="54">
        <v>0.78472222222222221</v>
      </c>
      <c r="N1087" s="565">
        <f t="shared" si="1002"/>
        <v>1.0416666666666741E-2</v>
      </c>
      <c r="O1087" s="54">
        <v>0.82291666666666663</v>
      </c>
      <c r="P1087" s="565">
        <f t="shared" si="1003"/>
        <v>3.819444444444442E-2</v>
      </c>
      <c r="Q1087" s="54">
        <v>0.82291666666666663</v>
      </c>
      <c r="R1087" s="54">
        <v>0.85416666666666663</v>
      </c>
      <c r="S1087" s="9">
        <f t="shared" si="1069"/>
        <v>3.125E-2</v>
      </c>
      <c r="T1087" s="54">
        <v>0.82291666666666663</v>
      </c>
      <c r="U1087" s="54">
        <v>0.85416666666666663</v>
      </c>
      <c r="V1087" s="9">
        <f t="shared" si="1070"/>
        <v>3.125E-2</v>
      </c>
      <c r="W1087" s="54">
        <v>0.85833333333333339</v>
      </c>
      <c r="X1087" s="9">
        <f t="shared" si="1032"/>
        <v>4.1666666666667629E-3</v>
      </c>
      <c r="Y1087" s="54">
        <v>0.86111111111111116</v>
      </c>
      <c r="Z1087" s="155">
        <f t="shared" si="1021"/>
        <v>2.7777777777777679E-3</v>
      </c>
      <c r="AA1087" s="54">
        <v>1.0034722222222221</v>
      </c>
      <c r="AB1087" s="565">
        <f t="shared" si="989"/>
        <v>0.14236111111111094</v>
      </c>
      <c r="AC1087" s="54">
        <v>1.0034722222222221</v>
      </c>
      <c r="AD1087" s="54">
        <v>1.0034722222222221</v>
      </c>
      <c r="AE1087" s="9">
        <f t="shared" si="1071"/>
        <v>0</v>
      </c>
      <c r="AF1087" s="54">
        <v>1.0138888888888888</v>
      </c>
      <c r="AG1087" s="54">
        <v>1.0173611111111112</v>
      </c>
      <c r="AH1087" s="9">
        <f t="shared" si="1004"/>
        <v>3.4722222222223209E-3</v>
      </c>
      <c r="AI1087" s="154">
        <f t="shared" si="1058"/>
        <v>0</v>
      </c>
      <c r="AJ1087" s="154">
        <f t="shared" si="1059"/>
        <v>5</v>
      </c>
      <c r="AK1087" s="54">
        <v>1.0173611111111112</v>
      </c>
      <c r="AL1087" s="54">
        <v>1.0208333333333333</v>
      </c>
      <c r="AM1087" s="9">
        <f t="shared" si="1036"/>
        <v>3.4722222222220989E-3</v>
      </c>
      <c r="AN1087" s="568">
        <f t="shared" si="1005"/>
        <v>0.24999999999999989</v>
      </c>
      <c r="AO1087" s="10">
        <f t="shared" si="1072"/>
        <v>6</v>
      </c>
      <c r="AP1087" s="10">
        <f t="shared" si="1073"/>
        <v>0</v>
      </c>
      <c r="AQ1087" s="565">
        <f t="shared" si="1013"/>
        <v>0.10972222222222205</v>
      </c>
      <c r="AR1087" s="10">
        <f t="shared" si="1074"/>
        <v>2</v>
      </c>
      <c r="AS1087" s="10">
        <f t="shared" si="1075"/>
        <v>38</v>
      </c>
      <c r="AT1087" s="551">
        <v>0</v>
      </c>
      <c r="AU1087" s="551">
        <v>0</v>
      </c>
      <c r="AV1087" s="551">
        <v>0</v>
      </c>
      <c r="AW1087" s="546">
        <f t="shared" si="1062"/>
        <v>0</v>
      </c>
      <c r="AX1087" s="546">
        <f t="shared" si="1045"/>
        <v>0</v>
      </c>
      <c r="AY1087" s="551">
        <v>0</v>
      </c>
      <c r="AZ1087" s="546">
        <f t="shared" si="1063"/>
        <v>0</v>
      </c>
      <c r="BA1087" s="546">
        <f t="shared" si="1064"/>
        <v>0</v>
      </c>
      <c r="BB1087" s="551">
        <v>0</v>
      </c>
      <c r="BC1087" s="546">
        <f t="shared" si="1065"/>
        <v>0</v>
      </c>
      <c r="BD1087" s="546">
        <f t="shared" si="1066"/>
        <v>0</v>
      </c>
      <c r="BE1087" s="551">
        <v>3.2638888888888891E-2</v>
      </c>
      <c r="BF1087" s="546">
        <f t="shared" si="1053"/>
        <v>0</v>
      </c>
      <c r="BG1087" s="546">
        <f t="shared" si="1054"/>
        <v>47</v>
      </c>
      <c r="BH1087" s="551">
        <v>0</v>
      </c>
      <c r="BI1087" s="637">
        <f t="shared" si="1076"/>
        <v>0</v>
      </c>
      <c r="BJ1087" s="637">
        <f t="shared" si="1077"/>
        <v>0</v>
      </c>
      <c r="BK1087" s="642">
        <f t="shared" si="990"/>
        <v>65.025084745762712</v>
      </c>
    </row>
    <row r="1088" spans="1:63" x14ac:dyDescent="0.25">
      <c r="A1088" s="578">
        <v>40983</v>
      </c>
      <c r="B1088" s="589">
        <f t="shared" ref="B1088:B1151" si="1078">MONTH(A1088)</f>
        <v>3</v>
      </c>
      <c r="C1088" s="579">
        <v>3</v>
      </c>
      <c r="D1088" s="580" t="s">
        <v>774</v>
      </c>
      <c r="E1088" s="580" t="s">
        <v>276</v>
      </c>
      <c r="F1088" s="525">
        <v>3397.52</v>
      </c>
      <c r="G1088" s="579">
        <v>57</v>
      </c>
      <c r="H1088" s="579">
        <v>2</v>
      </c>
      <c r="I1088" s="551">
        <v>0.85069444444444453</v>
      </c>
      <c r="J1088" s="551">
        <v>0.85069444444444453</v>
      </c>
      <c r="K1088" s="54">
        <v>0.85416666666666663</v>
      </c>
      <c r="L1088" s="565">
        <f t="shared" si="1001"/>
        <v>3.4722222222220989E-3</v>
      </c>
      <c r="M1088" s="54">
        <v>0.86458333333333337</v>
      </c>
      <c r="N1088" s="565">
        <f t="shared" si="1002"/>
        <v>1.0416666666666741E-2</v>
      </c>
      <c r="O1088" s="54">
        <v>0.89236111111111116</v>
      </c>
      <c r="P1088" s="565">
        <f t="shared" si="1003"/>
        <v>2.777777777777779E-2</v>
      </c>
      <c r="Q1088" s="54">
        <v>0.89236111111111116</v>
      </c>
      <c r="R1088" s="54">
        <v>0.91666666666666663</v>
      </c>
      <c r="S1088" s="9">
        <f t="shared" si="1069"/>
        <v>2.4305555555555469E-2</v>
      </c>
      <c r="T1088" s="54">
        <v>0.89236111111111116</v>
      </c>
      <c r="U1088" s="54">
        <v>0.91666666666666663</v>
      </c>
      <c r="V1088" s="9">
        <f t="shared" si="1070"/>
        <v>2.4305555555555469E-2</v>
      </c>
      <c r="W1088" s="54">
        <v>1.0333333333333334</v>
      </c>
      <c r="X1088" s="9">
        <f t="shared" si="1032"/>
        <v>0.11666666666666681</v>
      </c>
      <c r="Y1088" s="54">
        <v>1.0333333333333334</v>
      </c>
      <c r="Z1088" s="155">
        <f t="shared" si="1021"/>
        <v>0</v>
      </c>
      <c r="AA1088" s="54">
        <v>1.1513888888888888</v>
      </c>
      <c r="AB1088" s="565">
        <f t="shared" si="989"/>
        <v>0.11805555555555536</v>
      </c>
      <c r="AC1088" s="54">
        <v>1.1513888888888888</v>
      </c>
      <c r="AD1088" s="54">
        <v>1.1513888888888888</v>
      </c>
      <c r="AE1088" s="9">
        <f t="shared" si="1071"/>
        <v>0</v>
      </c>
      <c r="AF1088" s="54">
        <v>1.1597222222222221</v>
      </c>
      <c r="AG1088" s="54">
        <v>1.1666666666666667</v>
      </c>
      <c r="AH1088" s="9">
        <f t="shared" si="1004"/>
        <v>6.9444444444446418E-3</v>
      </c>
      <c r="AI1088" s="154">
        <f t="shared" si="1058"/>
        <v>0</v>
      </c>
      <c r="AJ1088" s="154">
        <f t="shared" si="1059"/>
        <v>10</v>
      </c>
      <c r="AK1088" s="54">
        <v>1.1666666666666667</v>
      </c>
      <c r="AL1088" s="54">
        <v>1.1770833333333333</v>
      </c>
      <c r="AM1088" s="9">
        <f t="shared" si="1036"/>
        <v>1.0416666666666519E-2</v>
      </c>
      <c r="AN1088" s="568">
        <f t="shared" si="1005"/>
        <v>0.32638888888888873</v>
      </c>
      <c r="AO1088" s="10">
        <f t="shared" si="1072"/>
        <v>7</v>
      </c>
      <c r="AP1088" s="10">
        <f t="shared" si="1073"/>
        <v>50</v>
      </c>
      <c r="AQ1088" s="565">
        <f t="shared" si="1013"/>
        <v>6.9444444444444253E-2</v>
      </c>
      <c r="AR1088" s="10">
        <f t="shared" si="1074"/>
        <v>1</v>
      </c>
      <c r="AS1088" s="10">
        <f t="shared" si="1075"/>
        <v>40</v>
      </c>
      <c r="AT1088" s="551">
        <v>0</v>
      </c>
      <c r="AU1088" s="551">
        <v>3.472222222222222E-3</v>
      </c>
      <c r="AV1088" s="551">
        <v>0</v>
      </c>
      <c r="AW1088" s="546">
        <f t="shared" si="1062"/>
        <v>0</v>
      </c>
      <c r="AX1088" s="546">
        <f t="shared" si="1045"/>
        <v>0</v>
      </c>
      <c r="AY1088" s="551">
        <v>0</v>
      </c>
      <c r="AZ1088" s="546">
        <f t="shared" si="1063"/>
        <v>0</v>
      </c>
      <c r="BA1088" s="546">
        <f t="shared" si="1064"/>
        <v>0</v>
      </c>
      <c r="BB1088" s="551">
        <v>0</v>
      </c>
      <c r="BC1088" s="546">
        <f t="shared" si="1065"/>
        <v>0</v>
      </c>
      <c r="BD1088" s="546">
        <f t="shared" si="1066"/>
        <v>0</v>
      </c>
      <c r="BE1088" s="551">
        <v>4.5138888888888888E-2</v>
      </c>
      <c r="BF1088" s="546">
        <f t="shared" si="1053"/>
        <v>1</v>
      </c>
      <c r="BG1088" s="546">
        <f t="shared" si="1054"/>
        <v>5</v>
      </c>
      <c r="BH1088" s="551">
        <v>0</v>
      </c>
      <c r="BI1088" s="637">
        <f t="shared" si="1076"/>
        <v>0</v>
      </c>
      <c r="BJ1088" s="637">
        <f t="shared" si="1077"/>
        <v>0</v>
      </c>
      <c r="BK1088" s="642">
        <f t="shared" si="990"/>
        <v>59.605614035087719</v>
      </c>
    </row>
    <row r="1089" spans="1:63" x14ac:dyDescent="0.25">
      <c r="A1089" s="578">
        <v>40984</v>
      </c>
      <c r="B1089" s="589">
        <f t="shared" si="1078"/>
        <v>3</v>
      </c>
      <c r="C1089" s="579">
        <v>1</v>
      </c>
      <c r="D1089" s="580" t="s">
        <v>271</v>
      </c>
      <c r="E1089" s="580" t="s">
        <v>265</v>
      </c>
      <c r="F1089" s="525">
        <v>3835.66</v>
      </c>
      <c r="G1089" s="579">
        <v>57</v>
      </c>
      <c r="H1089" s="579">
        <v>2</v>
      </c>
      <c r="I1089" s="551">
        <v>0.72569444444444453</v>
      </c>
      <c r="J1089" s="551">
        <v>0.72569444444444453</v>
      </c>
      <c r="K1089" s="54">
        <v>0.72916666666666663</v>
      </c>
      <c r="L1089" s="565">
        <f t="shared" si="1001"/>
        <v>3.4722222222220989E-3</v>
      </c>
      <c r="M1089" s="54">
        <v>0.73263888888888884</v>
      </c>
      <c r="N1089" s="565">
        <f t="shared" si="1002"/>
        <v>3.4722222222222099E-3</v>
      </c>
      <c r="O1089" s="54">
        <v>0.76041666666666663</v>
      </c>
      <c r="P1089" s="565">
        <f t="shared" si="1003"/>
        <v>2.777777777777779E-2</v>
      </c>
      <c r="Q1089" s="54">
        <v>0.76388888888888884</v>
      </c>
      <c r="R1089" s="54">
        <v>0.82291666666666663</v>
      </c>
      <c r="S1089" s="9">
        <f t="shared" ref="S1089:S1101" si="1079">R1089-Q1089</f>
        <v>5.902777777777779E-2</v>
      </c>
      <c r="T1089" s="54">
        <v>0.76388888888888884</v>
      </c>
      <c r="U1089" s="54">
        <v>0.82291666666666663</v>
      </c>
      <c r="V1089" s="9">
        <f t="shared" ref="V1089:V1101" si="1080">U1089-T1089</f>
        <v>5.902777777777779E-2</v>
      </c>
      <c r="W1089" s="54">
        <v>0.82777777777777783</v>
      </c>
      <c r="X1089" s="9">
        <f t="shared" si="1032"/>
        <v>4.8611111111112049E-3</v>
      </c>
      <c r="Y1089" s="54">
        <v>0.82916666666666661</v>
      </c>
      <c r="Z1089" s="155">
        <f t="shared" si="1021"/>
        <v>1.3888888888887729E-3</v>
      </c>
      <c r="AA1089" s="54">
        <v>0.87430555555555556</v>
      </c>
      <c r="AB1089" s="565">
        <f t="shared" si="989"/>
        <v>4.5138888888888951E-2</v>
      </c>
      <c r="AC1089" s="54">
        <v>0.87430555555555556</v>
      </c>
      <c r="AD1089" s="54">
        <v>0.87430555555555556</v>
      </c>
      <c r="AE1089" s="9">
        <f t="shared" ref="AE1089:AE1101" si="1081">AD1089-AC1089</f>
        <v>0</v>
      </c>
      <c r="AF1089" s="54">
        <v>0.88194444444444453</v>
      </c>
      <c r="AG1089" s="54">
        <v>0.88541666666666663</v>
      </c>
      <c r="AH1089" s="9">
        <f t="shared" si="1004"/>
        <v>3.4722222222220989E-3</v>
      </c>
      <c r="AI1089" s="154">
        <f t="shared" si="1058"/>
        <v>0</v>
      </c>
      <c r="AJ1089" s="154">
        <f t="shared" si="1059"/>
        <v>5</v>
      </c>
      <c r="AK1089" s="54">
        <v>0.88541666666666663</v>
      </c>
      <c r="AL1089" s="54">
        <v>0.88888888888888884</v>
      </c>
      <c r="AM1089" s="9">
        <f t="shared" si="1036"/>
        <v>3.4722222222222099E-3</v>
      </c>
      <c r="AN1089" s="568">
        <f t="shared" si="1005"/>
        <v>0.16319444444444431</v>
      </c>
      <c r="AO1089" s="10">
        <f t="shared" si="1072"/>
        <v>3</v>
      </c>
      <c r="AP1089" s="10">
        <f t="shared" si="1073"/>
        <v>55</v>
      </c>
      <c r="AQ1089" s="565">
        <f t="shared" si="1013"/>
        <v>4.0277777777777843E-2</v>
      </c>
      <c r="AR1089" s="10">
        <f t="shared" ref="AR1089:AR1101" si="1082">HOUR(AQ1089)</f>
        <v>0</v>
      </c>
      <c r="AS1089" s="10">
        <f t="shared" ref="AS1089:AS1101" si="1083">MINUTE(AQ1089)</f>
        <v>58</v>
      </c>
      <c r="AT1089" s="551">
        <v>0</v>
      </c>
      <c r="AU1089" s="551">
        <v>0</v>
      </c>
      <c r="AV1089" s="551">
        <v>0</v>
      </c>
      <c r="AW1089" s="546">
        <f t="shared" ref="AW1089:AW1094" si="1084">HOUR(AV1089)</f>
        <v>0</v>
      </c>
      <c r="AX1089" s="546">
        <f t="shared" si="1045"/>
        <v>0</v>
      </c>
      <c r="AY1089" s="551">
        <v>0</v>
      </c>
      <c r="AZ1089" s="546">
        <f t="shared" ref="AZ1089:AZ1094" si="1085">HOUR(AY1089)</f>
        <v>0</v>
      </c>
      <c r="BA1089" s="546">
        <f t="shared" ref="BA1089:BA1094" si="1086">MINUTE(AY1089)</f>
        <v>0</v>
      </c>
      <c r="BB1089" s="551">
        <v>0</v>
      </c>
      <c r="BC1089" s="546">
        <f t="shared" ref="BC1089:BC1094" si="1087">HOUR(BB1089)</f>
        <v>0</v>
      </c>
      <c r="BD1089" s="546">
        <f t="shared" ref="BD1089:BD1094" si="1088">MINUTE(BB1089)</f>
        <v>0</v>
      </c>
      <c r="BE1089" s="551">
        <v>4.8611111111111112E-3</v>
      </c>
      <c r="BF1089" s="546">
        <f t="shared" si="1053"/>
        <v>0</v>
      </c>
      <c r="BG1089" s="546">
        <f t="shared" si="1054"/>
        <v>7</v>
      </c>
      <c r="BH1089" s="551">
        <v>0</v>
      </c>
      <c r="BI1089" s="637">
        <f t="shared" ref="BI1089:BI1094" si="1089">HOUR(BH1089)</f>
        <v>0</v>
      </c>
      <c r="BJ1089" s="637">
        <f t="shared" ref="BJ1089:BJ1094" si="1090">MINUTE(BH1089)</f>
        <v>0</v>
      </c>
      <c r="BK1089" s="642">
        <f t="shared" si="990"/>
        <v>67.292280701754379</v>
      </c>
    </row>
    <row r="1090" spans="1:63" x14ac:dyDescent="0.25">
      <c r="A1090" s="578">
        <v>40984</v>
      </c>
      <c r="B1090" s="589">
        <f t="shared" si="1078"/>
        <v>3</v>
      </c>
      <c r="C1090" s="579">
        <v>31</v>
      </c>
      <c r="D1090" s="580" t="s">
        <v>33</v>
      </c>
      <c r="E1090" s="580" t="s">
        <v>251</v>
      </c>
      <c r="F1090" s="525">
        <v>3853.74</v>
      </c>
      <c r="G1090" s="579">
        <v>59</v>
      </c>
      <c r="H1090" s="579">
        <v>0</v>
      </c>
      <c r="I1090" s="551">
        <v>0.84375</v>
      </c>
      <c r="J1090" s="551">
        <v>0.84375</v>
      </c>
      <c r="K1090" s="54">
        <v>0.84722222222222221</v>
      </c>
      <c r="L1090" s="565">
        <f t="shared" si="1001"/>
        <v>3.4722222222222099E-3</v>
      </c>
      <c r="M1090" s="54">
        <v>0.85416666666666663</v>
      </c>
      <c r="N1090" s="565">
        <f t="shared" si="1002"/>
        <v>6.9444444444444198E-3</v>
      </c>
      <c r="O1090" s="54">
        <v>0.88194444444444453</v>
      </c>
      <c r="P1090" s="565">
        <f t="shared" si="1003"/>
        <v>2.7777777777777901E-2</v>
      </c>
      <c r="Q1090" s="54">
        <v>0.88402777777777775</v>
      </c>
      <c r="R1090" s="54">
        <v>0.90972222222222221</v>
      </c>
      <c r="S1090" s="9">
        <f t="shared" si="1079"/>
        <v>2.5694444444444464E-2</v>
      </c>
      <c r="T1090" s="54">
        <v>0.88402777777777775</v>
      </c>
      <c r="U1090" s="54">
        <v>0.90972222222222221</v>
      </c>
      <c r="V1090" s="9">
        <f t="shared" si="1080"/>
        <v>2.5694444444444464E-2</v>
      </c>
      <c r="W1090" s="54">
        <v>0.9604166666666667</v>
      </c>
      <c r="X1090" s="9">
        <f t="shared" si="1032"/>
        <v>5.0694444444444486E-2</v>
      </c>
      <c r="Y1090" s="54">
        <v>0.96388888888888891</v>
      </c>
      <c r="Z1090" s="155">
        <f t="shared" si="1021"/>
        <v>3.4722222222222099E-3</v>
      </c>
      <c r="AA1090" s="54">
        <v>1.0631944444444443</v>
      </c>
      <c r="AB1090" s="565">
        <f t="shared" ref="AB1090:AB1153" si="1091">AA1090-Y1090</f>
        <v>9.9305555555555425E-2</v>
      </c>
      <c r="AC1090" s="54">
        <v>1.0631944444444443</v>
      </c>
      <c r="AD1090" s="54">
        <v>1.0631944444444443</v>
      </c>
      <c r="AE1090" s="9">
        <f t="shared" si="1081"/>
        <v>0</v>
      </c>
      <c r="AF1090" s="54">
        <v>1.0694444444444444</v>
      </c>
      <c r="AG1090" s="54">
        <v>1.0729166666666667</v>
      </c>
      <c r="AH1090" s="9">
        <f t="shared" si="1004"/>
        <v>3.4722222222223209E-3</v>
      </c>
      <c r="AI1090" s="154">
        <f t="shared" si="1058"/>
        <v>0</v>
      </c>
      <c r="AJ1090" s="154">
        <f t="shared" si="1059"/>
        <v>5</v>
      </c>
      <c r="AK1090" s="54">
        <v>1.0729166666666667</v>
      </c>
      <c r="AL1090" s="54">
        <v>1.0763888888888888</v>
      </c>
      <c r="AM1090" s="9">
        <f t="shared" si="1036"/>
        <v>3.4722222222220989E-3</v>
      </c>
      <c r="AN1090" s="568">
        <f t="shared" si="1005"/>
        <v>0.23263888888888884</v>
      </c>
      <c r="AO1090" s="10">
        <f t="shared" si="1072"/>
        <v>5</v>
      </c>
      <c r="AP1090" s="10">
        <f t="shared" si="1073"/>
        <v>35</v>
      </c>
      <c r="AQ1090" s="565">
        <f t="shared" si="1013"/>
        <v>4.5138888888888756E-2</v>
      </c>
      <c r="AR1090" s="10">
        <f t="shared" si="1082"/>
        <v>1</v>
      </c>
      <c r="AS1090" s="10">
        <f t="shared" si="1083"/>
        <v>5</v>
      </c>
      <c r="AT1090" s="551">
        <v>0</v>
      </c>
      <c r="AU1090" s="551">
        <v>0</v>
      </c>
      <c r="AV1090" s="551">
        <v>6.9444444444444441E-3</v>
      </c>
      <c r="AW1090" s="546">
        <f t="shared" si="1084"/>
        <v>0</v>
      </c>
      <c r="AX1090" s="546">
        <f t="shared" si="1045"/>
        <v>10</v>
      </c>
      <c r="AY1090" s="551">
        <v>0</v>
      </c>
      <c r="AZ1090" s="546">
        <f t="shared" si="1085"/>
        <v>0</v>
      </c>
      <c r="BA1090" s="546">
        <f t="shared" si="1086"/>
        <v>0</v>
      </c>
      <c r="BB1090" s="551">
        <v>0</v>
      </c>
      <c r="BC1090" s="546">
        <f t="shared" si="1087"/>
        <v>0</v>
      </c>
      <c r="BD1090" s="546">
        <f t="shared" si="1088"/>
        <v>0</v>
      </c>
      <c r="BE1090" s="551">
        <v>4.7222222222222221E-2</v>
      </c>
      <c r="BF1090" s="546">
        <f t="shared" si="1053"/>
        <v>1</v>
      </c>
      <c r="BG1090" s="546">
        <f t="shared" si="1054"/>
        <v>8</v>
      </c>
      <c r="BH1090" s="551">
        <v>0</v>
      </c>
      <c r="BI1090" s="637">
        <f t="shared" si="1089"/>
        <v>0</v>
      </c>
      <c r="BJ1090" s="637">
        <f t="shared" si="1090"/>
        <v>0</v>
      </c>
      <c r="BK1090" s="642">
        <f t="shared" ref="BK1090:BK1153" si="1092" xml:space="preserve"> F1090/G1090</f>
        <v>65.317627118644069</v>
      </c>
    </row>
    <row r="1091" spans="1:63" x14ac:dyDescent="0.25">
      <c r="A1091" s="578">
        <v>40984</v>
      </c>
      <c r="B1091" s="589">
        <f t="shared" si="1078"/>
        <v>3</v>
      </c>
      <c r="C1091" s="579">
        <v>10</v>
      </c>
      <c r="D1091" s="580" t="s">
        <v>243</v>
      </c>
      <c r="E1091" s="580" t="s">
        <v>761</v>
      </c>
      <c r="F1091" s="525">
        <v>3778.32</v>
      </c>
      <c r="G1091" s="579">
        <v>59</v>
      </c>
      <c r="H1091" s="579">
        <v>0</v>
      </c>
      <c r="I1091" s="551">
        <v>5.5555555555555552E-2</v>
      </c>
      <c r="J1091" s="551">
        <v>5.5555555555555552E-2</v>
      </c>
      <c r="K1091" s="54">
        <v>5.9027777777777783E-2</v>
      </c>
      <c r="L1091" s="565">
        <f t="shared" si="1001"/>
        <v>3.4722222222222307E-3</v>
      </c>
      <c r="M1091" s="54">
        <v>6.5972222222222224E-2</v>
      </c>
      <c r="N1091" s="565">
        <f t="shared" si="1002"/>
        <v>6.9444444444444406E-3</v>
      </c>
      <c r="O1091" s="54">
        <v>9.2361111111111116E-2</v>
      </c>
      <c r="P1091" s="565">
        <f t="shared" si="1003"/>
        <v>2.6388888888888892E-2</v>
      </c>
      <c r="Q1091" s="54">
        <v>9.375E-2</v>
      </c>
      <c r="R1091" s="54">
        <v>0.125</v>
      </c>
      <c r="S1091" s="9">
        <f t="shared" si="1079"/>
        <v>3.125E-2</v>
      </c>
      <c r="T1091" s="54">
        <v>9.375E-2</v>
      </c>
      <c r="U1091" s="54">
        <v>0.125</v>
      </c>
      <c r="V1091" s="9">
        <f t="shared" si="1080"/>
        <v>3.125E-2</v>
      </c>
      <c r="W1091" s="54">
        <v>0.14722222222222223</v>
      </c>
      <c r="X1091" s="9">
        <f t="shared" si="1032"/>
        <v>2.2222222222222227E-2</v>
      </c>
      <c r="Y1091" s="54">
        <v>0.14861111111111111</v>
      </c>
      <c r="Z1091" s="155">
        <f t="shared" si="1021"/>
        <v>1.388888888888884E-3</v>
      </c>
      <c r="AA1091" s="54">
        <v>0.22013888888888888</v>
      </c>
      <c r="AB1091" s="565">
        <f t="shared" si="1091"/>
        <v>7.1527777777777773E-2</v>
      </c>
      <c r="AC1091" s="54">
        <v>0.22013888888888888</v>
      </c>
      <c r="AD1091" s="54">
        <v>0.22013888888888888</v>
      </c>
      <c r="AE1091" s="9">
        <f t="shared" si="1081"/>
        <v>0</v>
      </c>
      <c r="AF1091" s="54">
        <v>0.22916666666666666</v>
      </c>
      <c r="AG1091" s="54">
        <v>0.23611111111111113</v>
      </c>
      <c r="AH1091" s="9">
        <f t="shared" si="1004"/>
        <v>6.9444444444444753E-3</v>
      </c>
      <c r="AI1091" s="154">
        <f t="shared" si="1058"/>
        <v>0</v>
      </c>
      <c r="AJ1091" s="154">
        <f t="shared" si="1059"/>
        <v>10</v>
      </c>
      <c r="AK1091" s="54">
        <v>0.23611111111111113</v>
      </c>
      <c r="AL1091" s="54">
        <v>0.24305555555555555</v>
      </c>
      <c r="AM1091" s="9">
        <f t="shared" si="1036"/>
        <v>6.9444444444444198E-3</v>
      </c>
      <c r="AN1091" s="568">
        <f t="shared" si="1005"/>
        <v>0.1875</v>
      </c>
      <c r="AO1091" s="10">
        <f t="shared" si="1072"/>
        <v>4</v>
      </c>
      <c r="AP1091" s="10">
        <f t="shared" si="1073"/>
        <v>30</v>
      </c>
      <c r="AQ1091" s="565">
        <f t="shared" si="1013"/>
        <v>5.2083333333333329E-2</v>
      </c>
      <c r="AR1091" s="10">
        <f t="shared" si="1082"/>
        <v>1</v>
      </c>
      <c r="AS1091" s="10">
        <f t="shared" si="1083"/>
        <v>15</v>
      </c>
      <c r="AT1091" s="551">
        <v>0</v>
      </c>
      <c r="AU1091" s="551">
        <v>0</v>
      </c>
      <c r="AV1091" s="551">
        <v>0</v>
      </c>
      <c r="AW1091" s="546">
        <f t="shared" si="1084"/>
        <v>0</v>
      </c>
      <c r="AX1091" s="546">
        <f t="shared" si="1045"/>
        <v>0</v>
      </c>
      <c r="AY1091" s="551">
        <v>0</v>
      </c>
      <c r="AZ1091" s="546">
        <f t="shared" si="1085"/>
        <v>0</v>
      </c>
      <c r="BA1091" s="546">
        <f t="shared" si="1086"/>
        <v>0</v>
      </c>
      <c r="BB1091" s="551">
        <v>0</v>
      </c>
      <c r="BC1091" s="546">
        <f t="shared" si="1087"/>
        <v>0</v>
      </c>
      <c r="BD1091" s="546">
        <f t="shared" si="1088"/>
        <v>0</v>
      </c>
      <c r="BE1091" s="551">
        <v>1.9444444444444445E-2</v>
      </c>
      <c r="BF1091" s="546">
        <f t="shared" si="1053"/>
        <v>0</v>
      </c>
      <c r="BG1091" s="546">
        <f t="shared" si="1054"/>
        <v>28</v>
      </c>
      <c r="BH1091" s="551">
        <v>0</v>
      </c>
      <c r="BI1091" s="637">
        <f t="shared" si="1089"/>
        <v>0</v>
      </c>
      <c r="BJ1091" s="637">
        <f t="shared" si="1090"/>
        <v>0</v>
      </c>
      <c r="BK1091" s="642">
        <f t="shared" si="1092"/>
        <v>64.039322033898301</v>
      </c>
    </row>
    <row r="1092" spans="1:63" x14ac:dyDescent="0.25">
      <c r="A1092" s="578">
        <v>40985</v>
      </c>
      <c r="B1092" s="589">
        <f t="shared" si="1078"/>
        <v>3</v>
      </c>
      <c r="C1092" s="579">
        <v>32</v>
      </c>
      <c r="D1092" s="580" t="s">
        <v>33</v>
      </c>
      <c r="E1092" s="580" t="s">
        <v>236</v>
      </c>
      <c r="F1092" s="525">
        <v>3804.23</v>
      </c>
      <c r="G1092" s="579">
        <v>59</v>
      </c>
      <c r="H1092" s="579">
        <v>0</v>
      </c>
      <c r="I1092" s="551">
        <v>0.90277777777777779</v>
      </c>
      <c r="J1092" s="551">
        <v>0.90277777777777779</v>
      </c>
      <c r="K1092" s="54">
        <v>0.90625</v>
      </c>
      <c r="L1092" s="565">
        <f t="shared" si="1001"/>
        <v>3.4722222222222099E-3</v>
      </c>
      <c r="M1092" s="54">
        <v>0.91319444444444453</v>
      </c>
      <c r="N1092" s="565">
        <f t="shared" si="1002"/>
        <v>6.9444444444445308E-3</v>
      </c>
      <c r="O1092" s="54">
        <v>0.93055555555555547</v>
      </c>
      <c r="P1092" s="565">
        <f t="shared" si="1003"/>
        <v>1.7361111111110938E-2</v>
      </c>
      <c r="Q1092" s="54">
        <v>0.93402777777777779</v>
      </c>
      <c r="R1092" s="54">
        <v>0.97916666666666663</v>
      </c>
      <c r="S1092" s="9">
        <f t="shared" si="1079"/>
        <v>4.513888888888884E-2</v>
      </c>
      <c r="T1092" s="54">
        <v>0.93402777777777779</v>
      </c>
      <c r="U1092" s="54">
        <v>0.97916666666666663</v>
      </c>
      <c r="V1092" s="9">
        <f t="shared" si="1080"/>
        <v>4.513888888888884E-2</v>
      </c>
      <c r="W1092" s="54">
        <v>0.98402777777777783</v>
      </c>
      <c r="X1092" s="9">
        <f t="shared" si="1032"/>
        <v>4.8611111111112049E-3</v>
      </c>
      <c r="Y1092" s="54">
        <v>0.98472222222222217</v>
      </c>
      <c r="Z1092" s="155">
        <f t="shared" si="1021"/>
        <v>6.9444444444433095E-4</v>
      </c>
      <c r="AA1092" s="54">
        <v>1.0604166666666666</v>
      </c>
      <c r="AB1092" s="565">
        <f t="shared" si="1091"/>
        <v>7.5694444444444398E-2</v>
      </c>
      <c r="AC1092" s="54">
        <v>1.0604166666666666</v>
      </c>
      <c r="AD1092" s="54">
        <v>1.0604166666666666</v>
      </c>
      <c r="AE1092" s="9">
        <f t="shared" si="1081"/>
        <v>0</v>
      </c>
      <c r="AF1092" s="54">
        <v>1.0694444444444444</v>
      </c>
      <c r="AG1092" s="54">
        <v>1.0729166666666667</v>
      </c>
      <c r="AH1092" s="9">
        <f t="shared" si="1004"/>
        <v>3.4722222222223209E-3</v>
      </c>
      <c r="AI1092" s="154">
        <f t="shared" si="1058"/>
        <v>0</v>
      </c>
      <c r="AJ1092" s="154">
        <f t="shared" si="1059"/>
        <v>5</v>
      </c>
      <c r="AK1092" s="54">
        <v>1.0729166666666667</v>
      </c>
      <c r="AL1092" s="54">
        <v>1.0833333333333333</v>
      </c>
      <c r="AM1092" s="9">
        <f t="shared" si="1036"/>
        <v>1.0416666666666519E-2</v>
      </c>
      <c r="AN1092" s="568">
        <f t="shared" si="1005"/>
        <v>0.18055555555555547</v>
      </c>
      <c r="AO1092" s="10">
        <f t="shared" si="1072"/>
        <v>4</v>
      </c>
      <c r="AP1092" s="10">
        <f t="shared" si="1073"/>
        <v>20</v>
      </c>
      <c r="AQ1092" s="565">
        <f t="shared" si="1013"/>
        <v>5.3472222222222171E-2</v>
      </c>
      <c r="AR1092" s="10">
        <f t="shared" si="1082"/>
        <v>1</v>
      </c>
      <c r="AS1092" s="10">
        <f t="shared" si="1083"/>
        <v>17</v>
      </c>
      <c r="AT1092" s="551">
        <v>0</v>
      </c>
      <c r="AU1092" s="551">
        <v>0</v>
      </c>
      <c r="AV1092" s="551">
        <v>0</v>
      </c>
      <c r="AW1092" s="546">
        <f t="shared" si="1084"/>
        <v>0</v>
      </c>
      <c r="AX1092" s="546">
        <f t="shared" si="1045"/>
        <v>0</v>
      </c>
      <c r="AY1092" s="551">
        <v>0</v>
      </c>
      <c r="AZ1092" s="546">
        <f t="shared" si="1085"/>
        <v>0</v>
      </c>
      <c r="BA1092" s="546">
        <f t="shared" si="1086"/>
        <v>0</v>
      </c>
      <c r="BB1092" s="551">
        <v>0</v>
      </c>
      <c r="BC1092" s="546">
        <f t="shared" si="1087"/>
        <v>0</v>
      </c>
      <c r="BD1092" s="546">
        <f t="shared" si="1088"/>
        <v>0</v>
      </c>
      <c r="BE1092" s="551">
        <v>2.2222222222222223E-2</v>
      </c>
      <c r="BF1092" s="546">
        <f t="shared" si="1053"/>
        <v>0</v>
      </c>
      <c r="BG1092" s="546">
        <f t="shared" si="1054"/>
        <v>32</v>
      </c>
      <c r="BH1092" s="551">
        <v>0</v>
      </c>
      <c r="BI1092" s="637">
        <f t="shared" si="1089"/>
        <v>0</v>
      </c>
      <c r="BJ1092" s="637">
        <f t="shared" si="1090"/>
        <v>0</v>
      </c>
      <c r="BK1092" s="642">
        <f t="shared" si="1092"/>
        <v>64.478474576271182</v>
      </c>
    </row>
    <row r="1093" spans="1:63" x14ac:dyDescent="0.25">
      <c r="A1093" s="578">
        <v>40985</v>
      </c>
      <c r="B1093" s="589">
        <f t="shared" si="1078"/>
        <v>3</v>
      </c>
      <c r="C1093" s="579">
        <v>4</v>
      </c>
      <c r="D1093" s="580" t="s">
        <v>774</v>
      </c>
      <c r="E1093" s="580" t="s">
        <v>276</v>
      </c>
      <c r="F1093" s="525">
        <v>3569.22</v>
      </c>
      <c r="G1093" s="579">
        <v>58</v>
      </c>
      <c r="H1093" s="579">
        <v>1</v>
      </c>
      <c r="I1093" s="551">
        <v>0.94791666666666663</v>
      </c>
      <c r="J1093" s="551">
        <v>0.94791666666666663</v>
      </c>
      <c r="K1093" s="54">
        <v>0.95138888888888884</v>
      </c>
      <c r="L1093" s="565">
        <f t="shared" si="1001"/>
        <v>3.4722222222222099E-3</v>
      </c>
      <c r="M1093" s="54">
        <v>0.95833333333333337</v>
      </c>
      <c r="N1093" s="565">
        <f t="shared" si="1002"/>
        <v>6.9444444444445308E-3</v>
      </c>
      <c r="O1093" s="54">
        <v>1</v>
      </c>
      <c r="P1093" s="565">
        <f t="shared" si="1003"/>
        <v>4.166666666666663E-2</v>
      </c>
      <c r="Q1093" s="54">
        <v>3.472222222222222E-3</v>
      </c>
      <c r="R1093" s="54">
        <v>2.0833333333333332E-2</v>
      </c>
      <c r="S1093" s="9">
        <f t="shared" si="1079"/>
        <v>1.7361111111111112E-2</v>
      </c>
      <c r="T1093" s="54">
        <v>3.472222222222222E-3</v>
      </c>
      <c r="U1093" s="54">
        <v>2.0833333333333332E-2</v>
      </c>
      <c r="V1093" s="9">
        <f t="shared" si="1080"/>
        <v>1.7361111111111112E-2</v>
      </c>
      <c r="W1093" s="54">
        <v>1.0243055555555556</v>
      </c>
      <c r="X1093" s="9">
        <f t="shared" si="1032"/>
        <v>1.0034722222222223</v>
      </c>
      <c r="Y1093" s="54">
        <v>1.0243055555555556</v>
      </c>
      <c r="Z1093" s="155">
        <f t="shared" si="1021"/>
        <v>0</v>
      </c>
      <c r="AA1093" s="54">
        <v>1.1506944444444445</v>
      </c>
      <c r="AB1093" s="565">
        <f t="shared" si="1091"/>
        <v>0.12638888888888888</v>
      </c>
      <c r="AC1093" s="54">
        <v>1.1506944444444445</v>
      </c>
      <c r="AD1093" s="54">
        <v>1.1506944444444445</v>
      </c>
      <c r="AE1093" s="9">
        <f t="shared" si="1081"/>
        <v>0</v>
      </c>
      <c r="AF1093" s="54">
        <v>1.1597222222222221</v>
      </c>
      <c r="AG1093" s="54">
        <v>1.1631944444444444</v>
      </c>
      <c r="AH1093" s="9">
        <f t="shared" si="1004"/>
        <v>3.4722222222223209E-3</v>
      </c>
      <c r="AI1093" s="154">
        <f t="shared" si="1058"/>
        <v>0</v>
      </c>
      <c r="AJ1093" s="154">
        <f t="shared" si="1059"/>
        <v>5</v>
      </c>
      <c r="AK1093" s="54">
        <v>1.1631944444444444</v>
      </c>
      <c r="AL1093" s="54">
        <v>1.1666666666666667</v>
      </c>
      <c r="AM1093" s="9">
        <f t="shared" si="1036"/>
        <v>3.4722222222223209E-3</v>
      </c>
      <c r="AN1093" s="568">
        <f t="shared" si="1005"/>
        <v>0.21875000000000011</v>
      </c>
      <c r="AO1093" s="10">
        <f t="shared" si="1072"/>
        <v>5</v>
      </c>
      <c r="AP1093" s="10">
        <f t="shared" si="1073"/>
        <v>15</v>
      </c>
      <c r="AQ1093" s="565">
        <f t="shared" si="1013"/>
        <v>8.0555555555555547E-2</v>
      </c>
      <c r="AR1093" s="10">
        <f t="shared" si="1082"/>
        <v>1</v>
      </c>
      <c r="AS1093" s="10">
        <f t="shared" si="1083"/>
        <v>56</v>
      </c>
      <c r="AT1093" s="551">
        <v>0</v>
      </c>
      <c r="AU1093" s="551">
        <v>0</v>
      </c>
      <c r="AV1093" s="551">
        <v>0</v>
      </c>
      <c r="AW1093" s="546">
        <f t="shared" si="1084"/>
        <v>0</v>
      </c>
      <c r="AX1093" s="546">
        <f t="shared" si="1045"/>
        <v>0</v>
      </c>
      <c r="AY1093" s="551">
        <v>0</v>
      </c>
      <c r="AZ1093" s="546">
        <f t="shared" si="1085"/>
        <v>0</v>
      </c>
      <c r="BA1093" s="546">
        <f t="shared" si="1086"/>
        <v>0</v>
      </c>
      <c r="BB1093" s="551">
        <v>0</v>
      </c>
      <c r="BC1093" s="546">
        <f t="shared" si="1087"/>
        <v>0</v>
      </c>
      <c r="BD1093" s="546">
        <f t="shared" si="1088"/>
        <v>0</v>
      </c>
      <c r="BE1093" s="551">
        <v>4.5833333333333337E-2</v>
      </c>
      <c r="BF1093" s="546">
        <f t="shared" si="1053"/>
        <v>1</v>
      </c>
      <c r="BG1093" s="546">
        <f t="shared" si="1054"/>
        <v>6</v>
      </c>
      <c r="BH1093" s="551">
        <v>0</v>
      </c>
      <c r="BI1093" s="637">
        <f t="shared" si="1089"/>
        <v>0</v>
      </c>
      <c r="BJ1093" s="637">
        <f t="shared" si="1090"/>
        <v>0</v>
      </c>
      <c r="BK1093" s="642">
        <f t="shared" si="1092"/>
        <v>61.538275862068964</v>
      </c>
    </row>
    <row r="1094" spans="1:63" x14ac:dyDescent="0.25">
      <c r="A1094" s="578">
        <v>40985</v>
      </c>
      <c r="B1094" s="589">
        <f t="shared" si="1078"/>
        <v>3</v>
      </c>
      <c r="C1094" s="579">
        <v>1</v>
      </c>
      <c r="D1094" s="580" t="s">
        <v>327</v>
      </c>
      <c r="E1094" s="580" t="s">
        <v>276</v>
      </c>
      <c r="F1094" s="525">
        <v>3205.71</v>
      </c>
      <c r="G1094" s="579">
        <v>59</v>
      </c>
      <c r="H1094" s="579">
        <v>0</v>
      </c>
      <c r="I1094" s="551">
        <v>2.0833333333333332E-2</v>
      </c>
      <c r="J1094" s="551">
        <v>2.0833333333333332E-2</v>
      </c>
      <c r="K1094" s="54">
        <v>2.4305555555555556E-2</v>
      </c>
      <c r="L1094" s="565">
        <f t="shared" si="1001"/>
        <v>3.4722222222222238E-3</v>
      </c>
      <c r="M1094" s="54">
        <v>3.125E-2</v>
      </c>
      <c r="N1094" s="565">
        <f t="shared" si="1002"/>
        <v>6.9444444444444441E-3</v>
      </c>
      <c r="O1094" s="54">
        <v>3.6805555555555557E-2</v>
      </c>
      <c r="P1094" s="565">
        <f t="shared" si="1003"/>
        <v>5.5555555555555566E-3</v>
      </c>
      <c r="Q1094" s="54">
        <v>3.8194444444444441E-2</v>
      </c>
      <c r="R1094" s="54">
        <v>6.25E-2</v>
      </c>
      <c r="S1094" s="9">
        <f t="shared" si="1079"/>
        <v>2.4305555555555559E-2</v>
      </c>
      <c r="T1094" s="54">
        <v>3.8194444444444441E-2</v>
      </c>
      <c r="U1094" s="54">
        <v>6.25E-2</v>
      </c>
      <c r="V1094" s="9">
        <f t="shared" si="1080"/>
        <v>2.4305555555555559E-2</v>
      </c>
      <c r="W1094" s="54">
        <v>3.6805555555555557E-2</v>
      </c>
      <c r="X1094" s="9">
        <f t="shared" ref="X1094:X1099" si="1093">W1094-O1094</f>
        <v>0</v>
      </c>
      <c r="Y1094" s="54">
        <v>6.25E-2</v>
      </c>
      <c r="Z1094" s="155">
        <f t="shared" si="1021"/>
        <v>2.5694444444444443E-2</v>
      </c>
      <c r="AA1094" s="54">
        <v>0.24305555555555555</v>
      </c>
      <c r="AB1094" s="565">
        <f t="shared" si="1091"/>
        <v>0.18055555555555555</v>
      </c>
      <c r="AC1094" s="54">
        <v>0.24305555555555555</v>
      </c>
      <c r="AD1094" s="54">
        <v>0.24305555555555555</v>
      </c>
      <c r="AE1094" s="9">
        <f t="shared" si="1081"/>
        <v>0</v>
      </c>
      <c r="AF1094" s="54">
        <v>0.25694444444444448</v>
      </c>
      <c r="AG1094" s="54">
        <v>0.26041666666666669</v>
      </c>
      <c r="AH1094" s="9">
        <f t="shared" si="1004"/>
        <v>3.4722222222222099E-3</v>
      </c>
      <c r="AI1094" s="154">
        <f t="shared" si="1058"/>
        <v>0</v>
      </c>
      <c r="AJ1094" s="154">
        <f t="shared" si="1059"/>
        <v>5</v>
      </c>
      <c r="AK1094" s="54">
        <v>0.26041666666666669</v>
      </c>
      <c r="AL1094" s="54">
        <v>0.2638888888888889</v>
      </c>
      <c r="AM1094" s="9">
        <f t="shared" si="1036"/>
        <v>3.4722222222222099E-3</v>
      </c>
      <c r="AN1094" s="568">
        <f t="shared" si="1005"/>
        <v>0.24305555555555555</v>
      </c>
      <c r="AO1094" s="10">
        <f t="shared" si="1072"/>
        <v>5</v>
      </c>
      <c r="AP1094" s="10">
        <f t="shared" si="1073"/>
        <v>50</v>
      </c>
      <c r="AQ1094" s="565">
        <f t="shared" si="1013"/>
        <v>0</v>
      </c>
      <c r="AR1094" s="10">
        <f t="shared" si="1082"/>
        <v>0</v>
      </c>
      <c r="AS1094" s="10">
        <f t="shared" si="1083"/>
        <v>0</v>
      </c>
      <c r="AT1094" s="551">
        <v>0</v>
      </c>
      <c r="AU1094" s="551">
        <v>0</v>
      </c>
      <c r="AV1094" s="551">
        <v>0</v>
      </c>
      <c r="AW1094" s="546">
        <f t="shared" si="1084"/>
        <v>0</v>
      </c>
      <c r="AX1094" s="546">
        <f t="shared" si="1045"/>
        <v>0</v>
      </c>
      <c r="AY1094" s="551">
        <v>0.18055555555555555</v>
      </c>
      <c r="AZ1094" s="546">
        <f t="shared" si="1085"/>
        <v>4</v>
      </c>
      <c r="BA1094" s="546">
        <f t="shared" si="1086"/>
        <v>20</v>
      </c>
      <c r="BB1094" s="551">
        <v>0</v>
      </c>
      <c r="BC1094" s="546">
        <f t="shared" si="1087"/>
        <v>0</v>
      </c>
      <c r="BD1094" s="546">
        <f t="shared" si="1088"/>
        <v>0</v>
      </c>
      <c r="BE1094" s="551">
        <v>0</v>
      </c>
      <c r="BF1094" s="546">
        <f t="shared" si="1053"/>
        <v>0</v>
      </c>
      <c r="BG1094" s="546">
        <f t="shared" si="1054"/>
        <v>0</v>
      </c>
      <c r="BH1094" s="551">
        <v>0</v>
      </c>
      <c r="BI1094" s="637">
        <f t="shared" si="1089"/>
        <v>0</v>
      </c>
      <c r="BJ1094" s="637">
        <f t="shared" si="1090"/>
        <v>0</v>
      </c>
      <c r="BK1094" s="642">
        <f t="shared" si="1092"/>
        <v>54.334067796610171</v>
      </c>
    </row>
    <row r="1095" spans="1:63" x14ac:dyDescent="0.25">
      <c r="A1095" s="578">
        <v>40986</v>
      </c>
      <c r="B1095" s="589">
        <f t="shared" si="1078"/>
        <v>3</v>
      </c>
      <c r="C1095" s="579">
        <v>3</v>
      </c>
      <c r="D1095" s="580" t="s">
        <v>298</v>
      </c>
      <c r="E1095" s="580" t="s">
        <v>762</v>
      </c>
      <c r="F1095" s="525">
        <v>3886.3</v>
      </c>
      <c r="G1095" s="579">
        <v>59</v>
      </c>
      <c r="H1095" s="579">
        <v>0</v>
      </c>
      <c r="I1095" s="551">
        <v>0.375</v>
      </c>
      <c r="J1095" s="551">
        <v>0.375</v>
      </c>
      <c r="K1095" s="54">
        <v>0.37847222222222227</v>
      </c>
      <c r="L1095" s="565">
        <f t="shared" si="1001"/>
        <v>3.4722222222222654E-3</v>
      </c>
      <c r="M1095" s="54">
        <v>0.3888888888888889</v>
      </c>
      <c r="N1095" s="565">
        <f t="shared" si="1002"/>
        <v>1.041666666666663E-2</v>
      </c>
      <c r="O1095" s="54">
        <v>0.40625</v>
      </c>
      <c r="P1095" s="565">
        <f t="shared" si="1003"/>
        <v>1.7361111111111105E-2</v>
      </c>
      <c r="Q1095" s="54">
        <v>0.40625</v>
      </c>
      <c r="R1095" s="54">
        <v>0.43055555555555558</v>
      </c>
      <c r="S1095" s="9">
        <f t="shared" si="1079"/>
        <v>2.430555555555558E-2</v>
      </c>
      <c r="T1095" s="54">
        <v>0.40625</v>
      </c>
      <c r="U1095" s="54">
        <v>0.43055555555555558</v>
      </c>
      <c r="V1095" s="9">
        <f t="shared" si="1080"/>
        <v>2.430555555555558E-2</v>
      </c>
      <c r="W1095" s="54">
        <v>0.52638888888888891</v>
      </c>
      <c r="X1095" s="9">
        <f t="shared" si="1093"/>
        <v>0.12013888888888891</v>
      </c>
      <c r="Y1095" s="54">
        <v>0.52708333333333335</v>
      </c>
      <c r="Z1095" s="155">
        <f t="shared" si="1021"/>
        <v>6.9444444444444198E-4</v>
      </c>
      <c r="AA1095" s="54">
        <v>0.59375</v>
      </c>
      <c r="AB1095" s="565">
        <f t="shared" si="1091"/>
        <v>6.6666666666666652E-2</v>
      </c>
      <c r="AC1095" s="54">
        <v>0.59375</v>
      </c>
      <c r="AD1095" s="54">
        <v>0.59375</v>
      </c>
      <c r="AE1095" s="9">
        <f t="shared" si="1081"/>
        <v>0</v>
      </c>
      <c r="AF1095" s="54">
        <v>0.60069444444444442</v>
      </c>
      <c r="AG1095" s="54">
        <v>0.60416666666666663</v>
      </c>
      <c r="AH1095" s="9">
        <f t="shared" si="1004"/>
        <v>3.4722222222222099E-3</v>
      </c>
      <c r="AI1095" s="154">
        <f t="shared" si="1058"/>
        <v>0</v>
      </c>
      <c r="AJ1095" s="154">
        <f t="shared" si="1059"/>
        <v>5</v>
      </c>
      <c r="AK1095" s="54">
        <v>0.60416666666666663</v>
      </c>
      <c r="AL1095" s="54">
        <v>0.60763888888888895</v>
      </c>
      <c r="AM1095" s="9">
        <f t="shared" si="1036"/>
        <v>3.4722222222223209E-3</v>
      </c>
      <c r="AN1095" s="568">
        <f t="shared" si="1005"/>
        <v>0.23263888888888895</v>
      </c>
      <c r="AO1095" s="10">
        <f t="shared" si="1072"/>
        <v>5</v>
      </c>
      <c r="AP1095" s="10">
        <f t="shared" si="1073"/>
        <v>35</v>
      </c>
      <c r="AQ1095" s="565">
        <f t="shared" si="1013"/>
        <v>5.2777777777777764E-2</v>
      </c>
      <c r="AR1095" s="10">
        <f t="shared" si="1082"/>
        <v>1</v>
      </c>
      <c r="AS1095" s="10">
        <f t="shared" si="1083"/>
        <v>16</v>
      </c>
      <c r="AT1095" s="551">
        <v>0</v>
      </c>
      <c r="AU1095" s="551">
        <v>0</v>
      </c>
      <c r="AV1095" s="551">
        <v>0</v>
      </c>
      <c r="AW1095" s="546">
        <f t="shared" ref="AW1095:AW1104" si="1094">HOUR(AV1095)</f>
        <v>0</v>
      </c>
      <c r="AX1095" s="546">
        <f t="shared" si="1045"/>
        <v>0</v>
      </c>
      <c r="AY1095" s="551">
        <v>0</v>
      </c>
      <c r="AZ1095" s="546">
        <f t="shared" ref="AZ1095:AZ1102" si="1095">HOUR(AY1095)</f>
        <v>0</v>
      </c>
      <c r="BA1095" s="546">
        <f t="shared" ref="BA1095:BA1102" si="1096">MINUTE(AY1095)</f>
        <v>0</v>
      </c>
      <c r="BB1095" s="551">
        <v>0</v>
      </c>
      <c r="BC1095" s="546">
        <f t="shared" ref="BC1095:BC1101" si="1097">HOUR(BB1095)</f>
        <v>0</v>
      </c>
      <c r="BD1095" s="546">
        <f t="shared" ref="BD1095:BD1101" si="1098">MINUTE(BB1095)</f>
        <v>0</v>
      </c>
      <c r="BE1095" s="551">
        <v>1.3888888888888888E-2</v>
      </c>
      <c r="BF1095" s="546">
        <f t="shared" si="1053"/>
        <v>0</v>
      </c>
      <c r="BG1095" s="546">
        <f t="shared" si="1054"/>
        <v>20</v>
      </c>
      <c r="BH1095" s="551">
        <v>0</v>
      </c>
      <c r="BI1095" s="637">
        <f t="shared" ref="BI1095:BI1104" si="1099">HOUR(BH1095)</f>
        <v>0</v>
      </c>
      <c r="BJ1095" s="637">
        <f t="shared" ref="BJ1095:BJ1104" si="1100">MINUTE(BH1095)</f>
        <v>0</v>
      </c>
      <c r="BK1095" s="642">
        <f t="shared" si="1092"/>
        <v>65.869491525423726</v>
      </c>
    </row>
    <row r="1096" spans="1:63" x14ac:dyDescent="0.25">
      <c r="A1096" s="578">
        <v>40986</v>
      </c>
      <c r="B1096" s="589">
        <f t="shared" si="1078"/>
        <v>3</v>
      </c>
      <c r="C1096" s="579">
        <v>5</v>
      </c>
      <c r="D1096" s="580" t="s">
        <v>774</v>
      </c>
      <c r="E1096" s="580" t="s">
        <v>276</v>
      </c>
      <c r="F1096" s="525">
        <v>3640.4</v>
      </c>
      <c r="G1096" s="579">
        <v>59</v>
      </c>
      <c r="H1096" s="579">
        <v>0</v>
      </c>
      <c r="I1096" s="551">
        <v>0.76041666666666663</v>
      </c>
      <c r="J1096" s="551">
        <v>0.76041666666666663</v>
      </c>
      <c r="K1096" s="54">
        <v>0.76388888888888884</v>
      </c>
      <c r="L1096" s="565">
        <f t="shared" si="1001"/>
        <v>3.4722222222222099E-3</v>
      </c>
      <c r="M1096" s="54">
        <v>0.77430555555555547</v>
      </c>
      <c r="N1096" s="565">
        <f t="shared" si="1002"/>
        <v>1.041666666666663E-2</v>
      </c>
      <c r="O1096" s="54">
        <v>0.80208333333333337</v>
      </c>
      <c r="P1096" s="565">
        <f t="shared" si="1003"/>
        <v>2.7777777777777901E-2</v>
      </c>
      <c r="Q1096" s="54">
        <v>0.80208333333333337</v>
      </c>
      <c r="R1096" s="54">
        <v>0.80208333333333337</v>
      </c>
      <c r="S1096" s="9">
        <f t="shared" si="1079"/>
        <v>0</v>
      </c>
      <c r="T1096" s="54">
        <v>0.80208333333333337</v>
      </c>
      <c r="U1096" s="54">
        <v>0.80208333333333337</v>
      </c>
      <c r="V1096" s="9">
        <f t="shared" si="1080"/>
        <v>0</v>
      </c>
      <c r="W1096" s="54">
        <v>0.82152777777777775</v>
      </c>
      <c r="X1096" s="9">
        <f t="shared" si="1093"/>
        <v>1.9444444444444375E-2</v>
      </c>
      <c r="Y1096" s="54">
        <v>0.8222222222222223</v>
      </c>
      <c r="Z1096" s="155">
        <f t="shared" si="1021"/>
        <v>6.94444444444553E-4</v>
      </c>
      <c r="AA1096" s="54">
        <v>0.88611111111111107</v>
      </c>
      <c r="AB1096" s="565">
        <f t="shared" si="1091"/>
        <v>6.3888888888888773E-2</v>
      </c>
      <c r="AC1096" s="54">
        <v>0.88611111111111107</v>
      </c>
      <c r="AD1096" s="54">
        <v>0.88611111111111107</v>
      </c>
      <c r="AE1096" s="9">
        <f t="shared" si="1081"/>
        <v>0</v>
      </c>
      <c r="AF1096" s="54">
        <v>0.89236111111111116</v>
      </c>
      <c r="AG1096" s="54">
        <v>0.89583333333333337</v>
      </c>
      <c r="AH1096" s="9">
        <f t="shared" si="1004"/>
        <v>3.4722222222222099E-3</v>
      </c>
      <c r="AI1096" s="154">
        <f t="shared" si="1058"/>
        <v>0</v>
      </c>
      <c r="AJ1096" s="154">
        <f t="shared" si="1059"/>
        <v>5</v>
      </c>
      <c r="AK1096" s="54">
        <v>0.89583333333333337</v>
      </c>
      <c r="AL1096" s="54">
        <v>0.89930555555555547</v>
      </c>
      <c r="AM1096" s="9">
        <f t="shared" si="1036"/>
        <v>3.4722222222220989E-3</v>
      </c>
      <c r="AN1096" s="568">
        <f t="shared" si="1005"/>
        <v>0.13888888888888884</v>
      </c>
      <c r="AO1096" s="10">
        <f t="shared" si="1072"/>
        <v>3</v>
      </c>
      <c r="AP1096" s="10">
        <f t="shared" si="1073"/>
        <v>20</v>
      </c>
      <c r="AQ1096" s="565">
        <f t="shared" si="1013"/>
        <v>5.4861111111110993E-2</v>
      </c>
      <c r="AR1096" s="10">
        <f t="shared" si="1082"/>
        <v>1</v>
      </c>
      <c r="AS1096" s="10">
        <f t="shared" si="1083"/>
        <v>19</v>
      </c>
      <c r="AT1096" s="551">
        <v>0</v>
      </c>
      <c r="AU1096" s="551">
        <v>0</v>
      </c>
      <c r="AV1096" s="551">
        <v>0</v>
      </c>
      <c r="AW1096" s="546">
        <f t="shared" si="1094"/>
        <v>0</v>
      </c>
      <c r="AX1096" s="546">
        <f t="shared" si="1045"/>
        <v>0</v>
      </c>
      <c r="AY1096" s="551">
        <v>0</v>
      </c>
      <c r="AZ1096" s="546">
        <f t="shared" si="1095"/>
        <v>0</v>
      </c>
      <c r="BA1096" s="546">
        <f t="shared" si="1096"/>
        <v>0</v>
      </c>
      <c r="BB1096" s="551">
        <v>0</v>
      </c>
      <c r="BC1096" s="546">
        <f t="shared" si="1097"/>
        <v>0</v>
      </c>
      <c r="BD1096" s="546">
        <f t="shared" si="1098"/>
        <v>0</v>
      </c>
      <c r="BE1096" s="551">
        <v>9.0277777777777787E-3</v>
      </c>
      <c r="BF1096" s="546">
        <f t="shared" si="1053"/>
        <v>0</v>
      </c>
      <c r="BG1096" s="546">
        <f t="shared" si="1054"/>
        <v>13</v>
      </c>
      <c r="BH1096" s="551">
        <v>0</v>
      </c>
      <c r="BI1096" s="637">
        <f t="shared" si="1099"/>
        <v>0</v>
      </c>
      <c r="BJ1096" s="637">
        <f t="shared" si="1100"/>
        <v>0</v>
      </c>
      <c r="BK1096" s="642">
        <f t="shared" si="1092"/>
        <v>61.701694915254237</v>
      </c>
    </row>
    <row r="1097" spans="1:63" x14ac:dyDescent="0.25">
      <c r="A1097" s="578">
        <v>40986</v>
      </c>
      <c r="B1097" s="589">
        <f t="shared" si="1078"/>
        <v>3</v>
      </c>
      <c r="C1097" s="579">
        <v>11</v>
      </c>
      <c r="D1097" s="580" t="s">
        <v>243</v>
      </c>
      <c r="E1097" s="580" t="s">
        <v>761</v>
      </c>
      <c r="F1097" s="525">
        <v>3793.4</v>
      </c>
      <c r="G1097" s="579">
        <v>58</v>
      </c>
      <c r="H1097" s="579">
        <v>1</v>
      </c>
      <c r="I1097" s="551">
        <v>0.85069444444444453</v>
      </c>
      <c r="J1097" s="551">
        <v>0.85069444444444453</v>
      </c>
      <c r="K1097" s="54">
        <v>0.85416666666666663</v>
      </c>
      <c r="L1097" s="565">
        <f t="shared" si="1001"/>
        <v>3.4722222222220989E-3</v>
      </c>
      <c r="M1097" s="54">
        <v>0.86111111111111116</v>
      </c>
      <c r="N1097" s="565">
        <f t="shared" si="1002"/>
        <v>6.9444444444445308E-3</v>
      </c>
      <c r="O1097" s="54">
        <v>0.88194444444444453</v>
      </c>
      <c r="P1097" s="565">
        <f t="shared" si="1003"/>
        <v>2.083333333333337E-2</v>
      </c>
      <c r="Q1097" s="54">
        <v>0.88194444444444453</v>
      </c>
      <c r="R1097" s="54">
        <v>0.9375</v>
      </c>
      <c r="S1097" s="9">
        <f t="shared" si="1079"/>
        <v>5.5555555555555469E-2</v>
      </c>
      <c r="T1097" s="54">
        <v>0.88194444444444453</v>
      </c>
      <c r="U1097" s="54">
        <v>0.9375</v>
      </c>
      <c r="V1097" s="9">
        <f t="shared" si="1080"/>
        <v>5.5555555555555469E-2</v>
      </c>
      <c r="W1097" s="54">
        <v>0.93888888888888899</v>
      </c>
      <c r="X1097" s="9">
        <f t="shared" si="1093"/>
        <v>5.6944444444444464E-2</v>
      </c>
      <c r="Y1097" s="54">
        <v>0.93958333333333333</v>
      </c>
      <c r="Z1097" s="155">
        <f t="shared" si="1021"/>
        <v>6.9444444444433095E-4</v>
      </c>
      <c r="AA1097" s="54">
        <v>1.0062499999999999</v>
      </c>
      <c r="AB1097" s="565">
        <f t="shared" si="1091"/>
        <v>6.6666666666666541E-2</v>
      </c>
      <c r="AC1097" s="54">
        <v>1.0062499999999999</v>
      </c>
      <c r="AD1097" s="54">
        <v>1.0062499999999999</v>
      </c>
      <c r="AE1097" s="9">
        <f t="shared" si="1081"/>
        <v>0</v>
      </c>
      <c r="AF1097" s="54">
        <v>1.0138888888888888</v>
      </c>
      <c r="AG1097" s="54">
        <v>1.0173611111111112</v>
      </c>
      <c r="AH1097" s="9">
        <f t="shared" si="1004"/>
        <v>3.4722222222223209E-3</v>
      </c>
      <c r="AI1097" s="154">
        <f t="shared" si="1058"/>
        <v>0</v>
      </c>
      <c r="AJ1097" s="154">
        <f t="shared" si="1059"/>
        <v>5</v>
      </c>
      <c r="AK1097" s="54">
        <v>1.0173611111111112</v>
      </c>
      <c r="AL1097" s="54">
        <v>1.0208333333333333</v>
      </c>
      <c r="AM1097" s="9">
        <f t="shared" si="1036"/>
        <v>3.4722222222220989E-3</v>
      </c>
      <c r="AN1097" s="568">
        <f t="shared" si="1005"/>
        <v>0.17013888888888873</v>
      </c>
      <c r="AO1097" s="10">
        <f t="shared" si="1072"/>
        <v>4</v>
      </c>
      <c r="AP1097" s="10">
        <f t="shared" si="1073"/>
        <v>5</v>
      </c>
      <c r="AQ1097" s="565">
        <f t="shared" si="1013"/>
        <v>5.3472222222222095E-2</v>
      </c>
      <c r="AR1097" s="10">
        <f t="shared" si="1082"/>
        <v>1</v>
      </c>
      <c r="AS1097" s="10">
        <f t="shared" si="1083"/>
        <v>17</v>
      </c>
      <c r="AT1097" s="551">
        <v>0</v>
      </c>
      <c r="AU1097" s="551">
        <v>0</v>
      </c>
      <c r="AV1097" s="551">
        <v>0</v>
      </c>
      <c r="AW1097" s="546">
        <f t="shared" si="1094"/>
        <v>0</v>
      </c>
      <c r="AX1097" s="546">
        <f t="shared" si="1045"/>
        <v>0</v>
      </c>
      <c r="AY1097" s="551">
        <v>0</v>
      </c>
      <c r="AZ1097" s="546">
        <f t="shared" si="1095"/>
        <v>0</v>
      </c>
      <c r="BA1097" s="546">
        <f t="shared" si="1096"/>
        <v>0</v>
      </c>
      <c r="BB1097" s="551">
        <v>0</v>
      </c>
      <c r="BC1097" s="546">
        <f t="shared" si="1097"/>
        <v>0</v>
      </c>
      <c r="BD1097" s="546">
        <f t="shared" si="1098"/>
        <v>0</v>
      </c>
      <c r="BE1097" s="551">
        <v>1.3194444444444444E-2</v>
      </c>
      <c r="BF1097" s="546">
        <f t="shared" si="1053"/>
        <v>0</v>
      </c>
      <c r="BG1097" s="546">
        <f t="shared" si="1054"/>
        <v>19</v>
      </c>
      <c r="BH1097" s="551">
        <v>0</v>
      </c>
      <c r="BI1097" s="637">
        <f t="shared" si="1099"/>
        <v>0</v>
      </c>
      <c r="BJ1097" s="637">
        <f t="shared" si="1100"/>
        <v>0</v>
      </c>
      <c r="BK1097" s="642">
        <f t="shared" si="1092"/>
        <v>65.403448275862075</v>
      </c>
    </row>
    <row r="1098" spans="1:63" x14ac:dyDescent="0.25">
      <c r="A1098" s="578">
        <v>40986</v>
      </c>
      <c r="B1098" s="589">
        <f t="shared" si="1078"/>
        <v>3</v>
      </c>
      <c r="C1098" s="579">
        <v>33</v>
      </c>
      <c r="D1098" s="580" t="s">
        <v>33</v>
      </c>
      <c r="E1098" s="580" t="s">
        <v>251</v>
      </c>
      <c r="F1098" s="525">
        <v>3732.94</v>
      </c>
      <c r="G1098" s="579">
        <v>59</v>
      </c>
      <c r="H1098" s="579">
        <v>0</v>
      </c>
      <c r="I1098" s="551">
        <v>0.875</v>
      </c>
      <c r="J1098" s="551">
        <v>0.875</v>
      </c>
      <c r="K1098" s="54">
        <v>0.87847222222222221</v>
      </c>
      <c r="L1098" s="565">
        <f t="shared" ref="L1098:L1161" si="1101">K1098-J1098</f>
        <v>3.4722222222222099E-3</v>
      </c>
      <c r="M1098" s="54">
        <v>0.89583333333333337</v>
      </c>
      <c r="N1098" s="565">
        <f t="shared" ref="N1098:N1161" si="1102">M1098-K1098</f>
        <v>1.736111111111116E-2</v>
      </c>
      <c r="O1098" s="54">
        <v>0.9375</v>
      </c>
      <c r="P1098" s="565">
        <f t="shared" ref="P1098:P1161" si="1103">O1098-M1098</f>
        <v>4.166666666666663E-2</v>
      </c>
      <c r="Q1098" s="54">
        <v>0.94097222222222221</v>
      </c>
      <c r="R1098" s="54">
        <v>0.97222222222222221</v>
      </c>
      <c r="S1098" s="9">
        <f t="shared" si="1079"/>
        <v>3.125E-2</v>
      </c>
      <c r="T1098" s="54">
        <v>0.94097222222222221</v>
      </c>
      <c r="U1098" s="54">
        <v>0.97222222222222221</v>
      </c>
      <c r="V1098" s="9">
        <f t="shared" si="1080"/>
        <v>3.125E-2</v>
      </c>
      <c r="W1098" s="54">
        <v>1.0909722222222222</v>
      </c>
      <c r="X1098" s="9">
        <f t="shared" si="1093"/>
        <v>0.15347222222222223</v>
      </c>
      <c r="Y1098" s="54">
        <v>1.1131944444444444</v>
      </c>
      <c r="Z1098" s="155">
        <f t="shared" si="1021"/>
        <v>2.2222222222222143E-2</v>
      </c>
      <c r="AA1098" s="54">
        <v>1.1868055555555557</v>
      </c>
      <c r="AB1098" s="565">
        <f t="shared" si="1091"/>
        <v>7.3611111111111294E-2</v>
      </c>
      <c r="AC1098" s="54">
        <v>1.1868055555555557</v>
      </c>
      <c r="AD1098" s="54">
        <v>1.1868055555555557</v>
      </c>
      <c r="AE1098" s="9">
        <f t="shared" si="1081"/>
        <v>0</v>
      </c>
      <c r="AF1098" s="54">
        <v>1.2291666666666667</v>
      </c>
      <c r="AG1098" s="54">
        <v>1.2326388888888888</v>
      </c>
      <c r="AH1098" s="9">
        <f t="shared" ref="AH1098:AH1161" si="1104">AG1098-AF1098</f>
        <v>3.4722222222220989E-3</v>
      </c>
      <c r="AI1098" s="154">
        <f t="shared" si="1058"/>
        <v>0</v>
      </c>
      <c r="AJ1098" s="154">
        <f t="shared" si="1059"/>
        <v>5</v>
      </c>
      <c r="AK1098" s="54">
        <v>1.2326388888888888</v>
      </c>
      <c r="AL1098" s="54">
        <v>1.2361111111111112</v>
      </c>
      <c r="AM1098" s="9">
        <f t="shared" si="1036"/>
        <v>3.4722222222223209E-3</v>
      </c>
      <c r="AN1098" s="568">
        <f t="shared" ref="AN1098:AN1161" si="1105">AL1098-I1098</f>
        <v>0.36111111111111116</v>
      </c>
      <c r="AO1098" s="10">
        <f t="shared" si="1072"/>
        <v>8</v>
      </c>
      <c r="AP1098" s="10">
        <f t="shared" si="1073"/>
        <v>40</v>
      </c>
      <c r="AQ1098" s="565">
        <f t="shared" si="1013"/>
        <v>4.2361111111111294E-2</v>
      </c>
      <c r="AR1098" s="10">
        <f t="shared" si="1082"/>
        <v>1</v>
      </c>
      <c r="AS1098" s="10">
        <f t="shared" si="1083"/>
        <v>1</v>
      </c>
      <c r="AT1098" s="551">
        <v>0</v>
      </c>
      <c r="AU1098" s="551">
        <v>0</v>
      </c>
      <c r="AV1098" s="551">
        <v>0</v>
      </c>
      <c r="AW1098" s="546">
        <f t="shared" si="1094"/>
        <v>0</v>
      </c>
      <c r="AX1098" s="546">
        <f t="shared" si="1045"/>
        <v>0</v>
      </c>
      <c r="AY1098" s="551">
        <v>0</v>
      </c>
      <c r="AZ1098" s="546">
        <f t="shared" si="1095"/>
        <v>0</v>
      </c>
      <c r="BA1098" s="546">
        <f t="shared" si="1096"/>
        <v>0</v>
      </c>
      <c r="BB1098" s="551">
        <v>0</v>
      </c>
      <c r="BC1098" s="546">
        <f t="shared" si="1097"/>
        <v>0</v>
      </c>
      <c r="BD1098" s="546">
        <f t="shared" si="1098"/>
        <v>0</v>
      </c>
      <c r="BE1098" s="551">
        <v>3.125E-2</v>
      </c>
      <c r="BF1098" s="546">
        <f t="shared" si="1053"/>
        <v>0</v>
      </c>
      <c r="BG1098" s="546">
        <f t="shared" si="1054"/>
        <v>45</v>
      </c>
      <c r="BH1098" s="551">
        <v>0</v>
      </c>
      <c r="BI1098" s="637">
        <f t="shared" si="1099"/>
        <v>0</v>
      </c>
      <c r="BJ1098" s="637">
        <f t="shared" si="1100"/>
        <v>0</v>
      </c>
      <c r="BK1098" s="642">
        <f t="shared" si="1092"/>
        <v>63.270169491525422</v>
      </c>
    </row>
    <row r="1099" spans="1:63" x14ac:dyDescent="0.25">
      <c r="A1099" s="578">
        <v>40987</v>
      </c>
      <c r="B1099" s="589">
        <f t="shared" si="1078"/>
        <v>3</v>
      </c>
      <c r="C1099" s="579">
        <v>4</v>
      </c>
      <c r="D1099" s="580" t="s">
        <v>264</v>
      </c>
      <c r="E1099" s="580" t="s">
        <v>265</v>
      </c>
      <c r="F1099" s="525">
        <v>3656.04</v>
      </c>
      <c r="G1099" s="579">
        <v>59</v>
      </c>
      <c r="H1099" s="579">
        <v>0</v>
      </c>
      <c r="I1099" s="551">
        <v>0.8125</v>
      </c>
      <c r="J1099" s="551">
        <v>0.8125</v>
      </c>
      <c r="K1099" s="54">
        <v>0.81597222222222221</v>
      </c>
      <c r="L1099" s="565">
        <f t="shared" si="1101"/>
        <v>3.4722222222222099E-3</v>
      </c>
      <c r="M1099" s="54">
        <v>0.82291666666666663</v>
      </c>
      <c r="N1099" s="565">
        <f t="shared" si="1102"/>
        <v>6.9444444444444198E-3</v>
      </c>
      <c r="O1099" s="54">
        <v>0.85416666666666663</v>
      </c>
      <c r="P1099" s="565">
        <f t="shared" si="1103"/>
        <v>3.125E-2</v>
      </c>
      <c r="Q1099" s="54">
        <v>0.85416666666666663</v>
      </c>
      <c r="R1099" s="54">
        <v>0.89583333333333337</v>
      </c>
      <c r="S1099" s="9">
        <f t="shared" si="1079"/>
        <v>4.1666666666666741E-2</v>
      </c>
      <c r="T1099" s="54">
        <v>0.85416666666666663</v>
      </c>
      <c r="U1099" s="54">
        <v>0.89583333333333337</v>
      </c>
      <c r="V1099" s="9">
        <f t="shared" si="1080"/>
        <v>4.1666666666666741E-2</v>
      </c>
      <c r="W1099" s="54">
        <v>0.84375</v>
      </c>
      <c r="X1099" s="9">
        <f t="shared" si="1093"/>
        <v>-1.041666666666663E-2</v>
      </c>
      <c r="Y1099" s="54">
        <v>0.86805555555555547</v>
      </c>
      <c r="Z1099" s="155">
        <f t="shared" si="1021"/>
        <v>2.4305555555555469E-2</v>
      </c>
      <c r="AA1099" s="54">
        <v>1.1111111111111112</v>
      </c>
      <c r="AB1099" s="565">
        <f t="shared" si="1091"/>
        <v>0.24305555555555569</v>
      </c>
      <c r="AC1099" s="54">
        <v>1.1111111111111112</v>
      </c>
      <c r="AD1099" s="54">
        <v>1.1111111111111112</v>
      </c>
      <c r="AE1099" s="9">
        <f t="shared" si="1081"/>
        <v>0</v>
      </c>
      <c r="AF1099" s="54">
        <v>1.1145833333333333</v>
      </c>
      <c r="AG1099" s="54">
        <v>1.1180555555555556</v>
      </c>
      <c r="AH1099" s="9">
        <f t="shared" si="1104"/>
        <v>3.4722222222223209E-3</v>
      </c>
      <c r="AI1099" s="154">
        <f t="shared" si="1058"/>
        <v>0</v>
      </c>
      <c r="AJ1099" s="154">
        <f t="shared" si="1059"/>
        <v>5</v>
      </c>
      <c r="AK1099" s="54">
        <v>1.1180555555555556</v>
      </c>
      <c r="AL1099" s="54">
        <v>1.125</v>
      </c>
      <c r="AM1099" s="9">
        <f t="shared" si="1036"/>
        <v>6.9444444444444198E-3</v>
      </c>
      <c r="AN1099" s="568">
        <f t="shared" si="1105"/>
        <v>0.3125</v>
      </c>
      <c r="AO1099" s="10">
        <f t="shared" si="1072"/>
        <v>7</v>
      </c>
      <c r="AP1099" s="10">
        <f t="shared" si="1073"/>
        <v>30</v>
      </c>
      <c r="AQ1099" s="565">
        <f t="shared" si="1013"/>
        <v>0</v>
      </c>
      <c r="AR1099" s="10">
        <f t="shared" si="1082"/>
        <v>0</v>
      </c>
      <c r="AS1099" s="10">
        <f t="shared" si="1083"/>
        <v>0</v>
      </c>
      <c r="AT1099" s="551">
        <v>0</v>
      </c>
      <c r="AU1099" s="551">
        <v>0</v>
      </c>
      <c r="AV1099" s="551">
        <v>0</v>
      </c>
      <c r="AW1099" s="546">
        <f t="shared" si="1094"/>
        <v>0</v>
      </c>
      <c r="AX1099" s="546">
        <f t="shared" si="1045"/>
        <v>0</v>
      </c>
      <c r="AY1099" s="551">
        <v>0.24305555555555555</v>
      </c>
      <c r="AZ1099" s="546">
        <f t="shared" si="1095"/>
        <v>5</v>
      </c>
      <c r="BA1099" s="546">
        <f t="shared" si="1096"/>
        <v>50</v>
      </c>
      <c r="BB1099" s="551">
        <v>0</v>
      </c>
      <c r="BC1099" s="546">
        <f t="shared" si="1097"/>
        <v>0</v>
      </c>
      <c r="BD1099" s="546">
        <f t="shared" si="1098"/>
        <v>0</v>
      </c>
      <c r="BE1099" s="551">
        <v>0</v>
      </c>
      <c r="BF1099" s="546">
        <f t="shared" si="1053"/>
        <v>0</v>
      </c>
      <c r="BG1099" s="546">
        <f t="shared" si="1054"/>
        <v>0</v>
      </c>
      <c r="BH1099" s="551">
        <v>0</v>
      </c>
      <c r="BI1099" s="637">
        <f t="shared" si="1099"/>
        <v>0</v>
      </c>
      <c r="BJ1099" s="637">
        <f t="shared" si="1100"/>
        <v>0</v>
      </c>
      <c r="BK1099" s="642">
        <f t="shared" si="1092"/>
        <v>61.96677966101695</v>
      </c>
    </row>
    <row r="1100" spans="1:63" x14ac:dyDescent="0.25">
      <c r="A1100" s="578">
        <v>40987</v>
      </c>
      <c r="B1100" s="589">
        <f t="shared" si="1078"/>
        <v>3</v>
      </c>
      <c r="C1100" s="579">
        <v>9</v>
      </c>
      <c r="D1100" s="580" t="s">
        <v>298</v>
      </c>
      <c r="E1100" s="580" t="s">
        <v>762</v>
      </c>
      <c r="F1100" s="525">
        <v>3758</v>
      </c>
      <c r="G1100" s="579">
        <v>58</v>
      </c>
      <c r="H1100" s="579">
        <v>1</v>
      </c>
      <c r="I1100" s="551">
        <v>0.95486111111111116</v>
      </c>
      <c r="J1100" s="551">
        <v>0.95486111111111116</v>
      </c>
      <c r="K1100" s="54">
        <v>0.95833333333333337</v>
      </c>
      <c r="L1100" s="565">
        <f t="shared" si="1101"/>
        <v>3.4722222222222099E-3</v>
      </c>
      <c r="M1100" s="54">
        <v>0.96527777777777779</v>
      </c>
      <c r="N1100" s="565">
        <f t="shared" si="1102"/>
        <v>6.9444444444444198E-3</v>
      </c>
      <c r="O1100" s="54">
        <v>0.98611111111111116</v>
      </c>
      <c r="P1100" s="565">
        <f t="shared" si="1103"/>
        <v>2.083333333333337E-2</v>
      </c>
      <c r="Q1100" s="54">
        <v>0.98958333333333337</v>
      </c>
      <c r="R1100" s="54">
        <v>1.0590277777777779</v>
      </c>
      <c r="S1100" s="9">
        <f t="shared" si="1079"/>
        <v>6.9444444444444531E-2</v>
      </c>
      <c r="T1100" s="54">
        <v>0.98958333333333337</v>
      </c>
      <c r="U1100" s="54">
        <v>1.0590277777777779</v>
      </c>
      <c r="V1100" s="9">
        <f t="shared" si="1080"/>
        <v>6.9444444444444531E-2</v>
      </c>
      <c r="W1100" s="54">
        <v>1.0625</v>
      </c>
      <c r="X1100" s="9">
        <f t="shared" ref="X1100:X1131" si="1106">W1100-R1100</f>
        <v>3.4722222222220989E-3</v>
      </c>
      <c r="Y1100" s="54">
        <v>1.0631944444444443</v>
      </c>
      <c r="Z1100" s="155">
        <f t="shared" si="1021"/>
        <v>6.9444444444433095E-4</v>
      </c>
      <c r="AA1100" s="54">
        <v>1.1215277777777779</v>
      </c>
      <c r="AB1100" s="565">
        <f t="shared" si="1091"/>
        <v>5.833333333333357E-2</v>
      </c>
      <c r="AC1100" s="54">
        <v>1.1215277777777779</v>
      </c>
      <c r="AD1100" s="54">
        <v>1.1215277777777779</v>
      </c>
      <c r="AE1100" s="9">
        <f t="shared" si="1081"/>
        <v>0</v>
      </c>
      <c r="AF1100" s="54">
        <v>1.1284722222222221</v>
      </c>
      <c r="AG1100" s="54">
        <v>1.1319444444444444</v>
      </c>
      <c r="AH1100" s="9">
        <f t="shared" si="1104"/>
        <v>3.4722222222223209E-3</v>
      </c>
      <c r="AI1100" s="154">
        <f t="shared" si="1058"/>
        <v>0</v>
      </c>
      <c r="AJ1100" s="154">
        <f t="shared" si="1059"/>
        <v>5</v>
      </c>
      <c r="AK1100" s="54">
        <v>1.1319444444444444</v>
      </c>
      <c r="AL1100" s="54">
        <v>1.1354166666666667</v>
      </c>
      <c r="AM1100" s="9">
        <f t="shared" si="1036"/>
        <v>3.4722222222223209E-3</v>
      </c>
      <c r="AN1100" s="568">
        <f t="shared" si="1105"/>
        <v>0.18055555555555558</v>
      </c>
      <c r="AO1100" s="10">
        <f t="shared" si="1072"/>
        <v>4</v>
      </c>
      <c r="AP1100" s="10">
        <f t="shared" si="1073"/>
        <v>20</v>
      </c>
      <c r="AQ1100" s="565">
        <f t="shared" si="1013"/>
        <v>5.4861111111111346E-2</v>
      </c>
      <c r="AR1100" s="10">
        <f t="shared" si="1082"/>
        <v>1</v>
      </c>
      <c r="AS1100" s="10">
        <f t="shared" si="1083"/>
        <v>19</v>
      </c>
      <c r="AT1100" s="551">
        <v>0</v>
      </c>
      <c r="AU1100" s="551">
        <v>0</v>
      </c>
      <c r="AV1100" s="551">
        <v>0</v>
      </c>
      <c r="AW1100" s="546">
        <f t="shared" si="1094"/>
        <v>0</v>
      </c>
      <c r="AX1100" s="546">
        <f t="shared" si="1045"/>
        <v>0</v>
      </c>
      <c r="AY1100" s="551">
        <v>0</v>
      </c>
      <c r="AZ1100" s="546">
        <f t="shared" si="1095"/>
        <v>0</v>
      </c>
      <c r="BA1100" s="546">
        <f t="shared" si="1096"/>
        <v>0</v>
      </c>
      <c r="BB1100" s="551">
        <v>3.472222222222222E-3</v>
      </c>
      <c r="BC1100" s="546">
        <f t="shared" si="1097"/>
        <v>0</v>
      </c>
      <c r="BD1100" s="546">
        <f t="shared" si="1098"/>
        <v>5</v>
      </c>
      <c r="BE1100" s="551">
        <v>0</v>
      </c>
      <c r="BF1100" s="546">
        <f t="shared" si="1053"/>
        <v>0</v>
      </c>
      <c r="BG1100" s="546">
        <f t="shared" si="1054"/>
        <v>0</v>
      </c>
      <c r="BH1100" s="551">
        <v>0</v>
      </c>
      <c r="BI1100" s="637">
        <f t="shared" si="1099"/>
        <v>0</v>
      </c>
      <c r="BJ1100" s="637">
        <f t="shared" si="1100"/>
        <v>0</v>
      </c>
      <c r="BK1100" s="642">
        <f t="shared" si="1092"/>
        <v>64.793103448275858</v>
      </c>
    </row>
    <row r="1101" spans="1:63" x14ac:dyDescent="0.25">
      <c r="A1101" s="578">
        <v>40988</v>
      </c>
      <c r="B1101" s="589">
        <f t="shared" si="1078"/>
        <v>3</v>
      </c>
      <c r="C1101" s="579">
        <v>2</v>
      </c>
      <c r="D1101" s="580" t="s">
        <v>454</v>
      </c>
      <c r="E1101" s="580" t="s">
        <v>265</v>
      </c>
      <c r="F1101" s="525">
        <v>3721.49</v>
      </c>
      <c r="G1101" s="579">
        <v>56</v>
      </c>
      <c r="H1101" s="579">
        <v>3</v>
      </c>
      <c r="I1101" s="551">
        <v>2.0833333333333332E-2</v>
      </c>
      <c r="J1101" s="551">
        <v>2.0833333333333332E-2</v>
      </c>
      <c r="K1101" s="54">
        <v>2.4305555555555556E-2</v>
      </c>
      <c r="L1101" s="565">
        <f t="shared" si="1101"/>
        <v>3.4722222222222238E-3</v>
      </c>
      <c r="M1101" s="54">
        <v>3.125E-2</v>
      </c>
      <c r="N1101" s="565">
        <f t="shared" si="1102"/>
        <v>6.9444444444444441E-3</v>
      </c>
      <c r="O1101" s="54">
        <v>5.9027777777777783E-2</v>
      </c>
      <c r="P1101" s="565">
        <f t="shared" si="1103"/>
        <v>2.7777777777777783E-2</v>
      </c>
      <c r="Q1101" s="54">
        <v>6.25E-2</v>
      </c>
      <c r="R1101" s="54">
        <v>0.15277777777777776</v>
      </c>
      <c r="S1101" s="9">
        <f t="shared" si="1079"/>
        <v>9.0277777777777762E-2</v>
      </c>
      <c r="T1101" s="54">
        <v>6.25E-2</v>
      </c>
      <c r="U1101" s="54">
        <v>0.15277777777777776</v>
      </c>
      <c r="V1101" s="9">
        <f t="shared" si="1080"/>
        <v>9.0277777777777762E-2</v>
      </c>
      <c r="W1101" s="54">
        <v>0.15972222222222224</v>
      </c>
      <c r="X1101" s="9">
        <f t="shared" si="1106"/>
        <v>6.9444444444444753E-3</v>
      </c>
      <c r="Y1101" s="54">
        <v>0.16180555555555556</v>
      </c>
      <c r="Z1101" s="155">
        <f t="shared" si="1021"/>
        <v>2.0833333333333259E-3</v>
      </c>
      <c r="AA1101" s="54">
        <v>0.25694444444444448</v>
      </c>
      <c r="AB1101" s="565">
        <f t="shared" si="1091"/>
        <v>9.5138888888888912E-2</v>
      </c>
      <c r="AC1101" s="54">
        <v>0.25694444444444448</v>
      </c>
      <c r="AD1101" s="54">
        <v>0.25694444444444448</v>
      </c>
      <c r="AE1101" s="9">
        <f t="shared" si="1081"/>
        <v>0</v>
      </c>
      <c r="AF1101" s="54">
        <v>0.2638888888888889</v>
      </c>
      <c r="AG1101" s="54">
        <v>0.2673611111111111</v>
      </c>
      <c r="AH1101" s="9">
        <f t="shared" si="1104"/>
        <v>3.4722222222222099E-3</v>
      </c>
      <c r="AI1101" s="154">
        <f t="shared" si="1058"/>
        <v>0</v>
      </c>
      <c r="AJ1101" s="154">
        <f t="shared" si="1059"/>
        <v>5</v>
      </c>
      <c r="AK1101" s="54">
        <v>0.2673611111111111</v>
      </c>
      <c r="AL1101" s="54">
        <v>0.27083333333333331</v>
      </c>
      <c r="AM1101" s="9">
        <f t="shared" si="1036"/>
        <v>3.4722222222222099E-3</v>
      </c>
      <c r="AN1101" s="568">
        <f t="shared" si="1105"/>
        <v>0.24999999999999997</v>
      </c>
      <c r="AO1101" s="10">
        <f t="shared" si="1072"/>
        <v>6</v>
      </c>
      <c r="AP1101" s="10">
        <f t="shared" si="1073"/>
        <v>0</v>
      </c>
      <c r="AQ1101" s="565">
        <f t="shared" si="1013"/>
        <v>4.4444444444444467E-2</v>
      </c>
      <c r="AR1101" s="10">
        <f t="shared" si="1082"/>
        <v>1</v>
      </c>
      <c r="AS1101" s="10">
        <f t="shared" si="1083"/>
        <v>4</v>
      </c>
      <c r="AT1101" s="551">
        <v>0</v>
      </c>
      <c r="AU1101" s="551">
        <v>0</v>
      </c>
      <c r="AV1101" s="551">
        <v>0</v>
      </c>
      <c r="AW1101" s="546">
        <f t="shared" si="1094"/>
        <v>0</v>
      </c>
      <c r="AX1101" s="546">
        <f t="shared" si="1045"/>
        <v>0</v>
      </c>
      <c r="AY1101" s="551">
        <v>3.125E-2</v>
      </c>
      <c r="AZ1101" s="546">
        <f t="shared" si="1095"/>
        <v>0</v>
      </c>
      <c r="BA1101" s="546">
        <f t="shared" si="1096"/>
        <v>45</v>
      </c>
      <c r="BB1101" s="551">
        <v>0</v>
      </c>
      <c r="BC1101" s="546">
        <f t="shared" si="1097"/>
        <v>0</v>
      </c>
      <c r="BD1101" s="546">
        <f t="shared" si="1098"/>
        <v>0</v>
      </c>
      <c r="BE1101" s="551">
        <v>0</v>
      </c>
      <c r="BF1101" s="546">
        <f t="shared" si="1053"/>
        <v>0</v>
      </c>
      <c r="BG1101" s="546">
        <f t="shared" si="1054"/>
        <v>0</v>
      </c>
      <c r="BH1101" s="551">
        <v>1.9444444444444445E-2</v>
      </c>
      <c r="BI1101" s="637">
        <f t="shared" si="1099"/>
        <v>0</v>
      </c>
      <c r="BJ1101" s="637">
        <f t="shared" si="1100"/>
        <v>28</v>
      </c>
      <c r="BK1101" s="642">
        <f t="shared" si="1092"/>
        <v>66.455178571428561</v>
      </c>
    </row>
    <row r="1102" spans="1:63" x14ac:dyDescent="0.25">
      <c r="A1102" s="578">
        <v>40988</v>
      </c>
      <c r="B1102" s="589">
        <f t="shared" si="1078"/>
        <v>3</v>
      </c>
      <c r="C1102" s="579">
        <v>34</v>
      </c>
      <c r="D1102" s="580" t="s">
        <v>33</v>
      </c>
      <c r="E1102" s="580" t="s">
        <v>251</v>
      </c>
      <c r="F1102" s="525">
        <v>3708.65</v>
      </c>
      <c r="G1102" s="579">
        <v>58</v>
      </c>
      <c r="H1102" s="579">
        <v>1</v>
      </c>
      <c r="I1102" s="551">
        <v>0.13541666666666666</v>
      </c>
      <c r="J1102" s="551">
        <v>0.13541666666666666</v>
      </c>
      <c r="K1102" s="54">
        <v>0.16666666666666666</v>
      </c>
      <c r="L1102" s="565">
        <f t="shared" si="1101"/>
        <v>3.125E-2</v>
      </c>
      <c r="M1102" s="54">
        <v>0.17708333333333334</v>
      </c>
      <c r="N1102" s="565">
        <f t="shared" si="1102"/>
        <v>1.0416666666666685E-2</v>
      </c>
      <c r="O1102" s="54">
        <v>0.19791666666666666</v>
      </c>
      <c r="P1102" s="565">
        <f t="shared" si="1103"/>
        <v>2.0833333333333315E-2</v>
      </c>
      <c r="Q1102" s="54">
        <v>0.20555555555555557</v>
      </c>
      <c r="R1102" s="54">
        <v>0.23958333333333334</v>
      </c>
      <c r="S1102" s="9">
        <f t="shared" ref="S1102:S1107" si="1107">R1102-Q1102</f>
        <v>3.4027777777777768E-2</v>
      </c>
      <c r="T1102" s="54">
        <v>0.20555555555555557</v>
      </c>
      <c r="U1102" s="54">
        <v>0.23958333333333334</v>
      </c>
      <c r="V1102" s="9">
        <f t="shared" ref="V1102:V1107" si="1108">U1102-T1102</f>
        <v>3.4027777777777768E-2</v>
      </c>
      <c r="W1102" s="54">
        <v>0.24652777777777779</v>
      </c>
      <c r="X1102" s="9">
        <f t="shared" si="1106"/>
        <v>6.9444444444444475E-3</v>
      </c>
      <c r="Y1102" s="54">
        <v>0.24930555555555556</v>
      </c>
      <c r="Z1102" s="155">
        <f t="shared" si="1021"/>
        <v>2.7777777777777679E-3</v>
      </c>
      <c r="AA1102" s="54">
        <v>0.3298611111111111</v>
      </c>
      <c r="AB1102" s="565">
        <f t="shared" si="1091"/>
        <v>8.0555555555555547E-2</v>
      </c>
      <c r="AC1102" s="54">
        <v>0.3298611111111111</v>
      </c>
      <c r="AD1102" s="54">
        <v>0.3298611111111111</v>
      </c>
      <c r="AE1102" s="9">
        <f t="shared" ref="AE1102:AE1107" si="1109">AD1102-AC1102</f>
        <v>0</v>
      </c>
      <c r="AF1102" s="54">
        <v>0.37152777777777773</v>
      </c>
      <c r="AG1102" s="54">
        <v>0.37847222222222227</v>
      </c>
      <c r="AH1102" s="9">
        <f t="shared" si="1104"/>
        <v>6.9444444444445308E-3</v>
      </c>
      <c r="AI1102" s="154">
        <f t="shared" si="1058"/>
        <v>0</v>
      </c>
      <c r="AJ1102" s="154">
        <f t="shared" si="1059"/>
        <v>10</v>
      </c>
      <c r="AK1102" s="54">
        <v>0.37847222222222227</v>
      </c>
      <c r="AL1102" s="54">
        <v>0.38541666666666669</v>
      </c>
      <c r="AM1102" s="9">
        <f t="shared" si="1036"/>
        <v>6.9444444444444198E-3</v>
      </c>
      <c r="AN1102" s="565">
        <f t="shared" si="1105"/>
        <v>0.25</v>
      </c>
      <c r="AO1102" s="10">
        <f t="shared" ref="AO1102:AO1145" si="1110">HOUR(AN1102)</f>
        <v>6</v>
      </c>
      <c r="AP1102" s="10">
        <f t="shared" ref="AP1102:AP1145" si="1111">MINUTE(AN1102)</f>
        <v>0</v>
      </c>
      <c r="AQ1102" s="565">
        <f t="shared" si="1013"/>
        <v>8.0555555555555547E-2</v>
      </c>
      <c r="AR1102" s="10">
        <f t="shared" ref="AR1102:AR1107" si="1112">HOUR(AQ1102)</f>
        <v>1</v>
      </c>
      <c r="AS1102" s="10">
        <f t="shared" ref="AS1102:AS1107" si="1113">MINUTE(AQ1102)</f>
        <v>56</v>
      </c>
      <c r="AT1102" s="551">
        <v>0</v>
      </c>
      <c r="AU1102" s="551">
        <v>0</v>
      </c>
      <c r="AV1102" s="551">
        <v>0</v>
      </c>
      <c r="AW1102" s="546">
        <f t="shared" si="1094"/>
        <v>0</v>
      </c>
      <c r="AX1102" s="546">
        <f t="shared" si="1045"/>
        <v>0</v>
      </c>
      <c r="AY1102" s="551">
        <v>0</v>
      </c>
      <c r="AZ1102" s="546">
        <f t="shared" si="1095"/>
        <v>0</v>
      </c>
      <c r="BA1102" s="546">
        <f t="shared" si="1096"/>
        <v>0</v>
      </c>
      <c r="BB1102" s="551">
        <v>0</v>
      </c>
      <c r="BC1102" s="546">
        <f t="shared" ref="BC1102:BC1110" si="1114">HOUR(BB1102)</f>
        <v>0</v>
      </c>
      <c r="BD1102" s="546">
        <f t="shared" ref="BD1102:BD1110" si="1115">MINUTE(BB1102)</f>
        <v>0</v>
      </c>
      <c r="BE1102" s="551"/>
      <c r="BF1102" s="546">
        <f t="shared" ref="BF1102:BF1111" si="1116">HOUR(BE1102)</f>
        <v>0</v>
      </c>
      <c r="BG1102" s="546">
        <f t="shared" ref="BG1102:BG1111" si="1117">MINUTE(BE1102)</f>
        <v>0</v>
      </c>
      <c r="BH1102" s="551">
        <v>0</v>
      </c>
      <c r="BI1102" s="637">
        <f t="shared" si="1099"/>
        <v>0</v>
      </c>
      <c r="BJ1102" s="637">
        <f t="shared" si="1100"/>
        <v>0</v>
      </c>
      <c r="BK1102" s="642">
        <f t="shared" si="1092"/>
        <v>63.942241379310346</v>
      </c>
    </row>
    <row r="1103" spans="1:63" ht="30" x14ac:dyDescent="0.25">
      <c r="A1103" s="578">
        <v>40988</v>
      </c>
      <c r="B1103" s="589">
        <f t="shared" si="1078"/>
        <v>3</v>
      </c>
      <c r="C1103" s="539">
        <v>35</v>
      </c>
      <c r="D1103" s="539" t="s">
        <v>33</v>
      </c>
      <c r="E1103" s="539" t="s">
        <v>256</v>
      </c>
      <c r="F1103" s="539">
        <v>3756.04</v>
      </c>
      <c r="G1103" s="579">
        <v>59</v>
      </c>
      <c r="H1103" s="579">
        <v>0</v>
      </c>
      <c r="I1103" s="551">
        <v>7.2916666666666671E-2</v>
      </c>
      <c r="J1103" s="551">
        <v>7.2916666666666671E-2</v>
      </c>
      <c r="K1103" s="54">
        <v>0.17013888888888887</v>
      </c>
      <c r="L1103" s="565">
        <f t="shared" si="1101"/>
        <v>9.7222222222222196E-2</v>
      </c>
      <c r="M1103" s="54">
        <v>0.19097222222222221</v>
      </c>
      <c r="N1103" s="565">
        <f t="shared" si="1102"/>
        <v>2.0833333333333343E-2</v>
      </c>
      <c r="O1103" s="54">
        <v>0.21527777777777779</v>
      </c>
      <c r="P1103" s="565">
        <f t="shared" si="1103"/>
        <v>2.430555555555558E-2</v>
      </c>
      <c r="Q1103" s="54">
        <v>0.24305555555555555</v>
      </c>
      <c r="R1103" s="54">
        <v>0.32291666666666669</v>
      </c>
      <c r="S1103" s="9">
        <f t="shared" si="1107"/>
        <v>7.9861111111111133E-2</v>
      </c>
      <c r="T1103" s="54">
        <v>0.24305555555555555</v>
      </c>
      <c r="U1103" s="54">
        <v>0.32291666666666669</v>
      </c>
      <c r="V1103" s="9">
        <f t="shared" si="1108"/>
        <v>7.9861111111111133E-2</v>
      </c>
      <c r="W1103" s="54">
        <v>0.375</v>
      </c>
      <c r="X1103" s="9">
        <f t="shared" si="1106"/>
        <v>5.2083333333333315E-2</v>
      </c>
      <c r="Y1103" s="54">
        <v>0.3756944444444445</v>
      </c>
      <c r="Z1103" s="155">
        <f t="shared" si="1021"/>
        <v>6.9444444444449749E-4</v>
      </c>
      <c r="AA1103" s="54">
        <v>0.51250000000000007</v>
      </c>
      <c r="AB1103" s="565">
        <f t="shared" si="1091"/>
        <v>0.13680555555555557</v>
      </c>
      <c r="AC1103" s="54">
        <v>0.51250000000000007</v>
      </c>
      <c r="AD1103" s="54">
        <v>0.51250000000000007</v>
      </c>
      <c r="AE1103" s="9">
        <f t="shared" si="1109"/>
        <v>0</v>
      </c>
      <c r="AF1103" s="54">
        <v>0.52083333333333337</v>
      </c>
      <c r="AG1103" s="54">
        <v>0.52430555555555558</v>
      </c>
      <c r="AH1103" s="9">
        <f t="shared" si="1104"/>
        <v>3.4722222222222099E-3</v>
      </c>
      <c r="AI1103" s="154">
        <f t="shared" ref="AI1103:AI1166" si="1118">HOUR(AH1103)</f>
        <v>0</v>
      </c>
      <c r="AJ1103" s="154">
        <f t="shared" ref="AJ1103:AJ1166" si="1119">MINUTE(AH1103)</f>
        <v>5</v>
      </c>
      <c r="AK1103" s="54">
        <v>0.52430555555555558</v>
      </c>
      <c r="AL1103" s="54">
        <v>0.52777777777777779</v>
      </c>
      <c r="AM1103" s="9">
        <f t="shared" si="1036"/>
        <v>3.4722222222222099E-3</v>
      </c>
      <c r="AN1103" s="565">
        <f t="shared" si="1105"/>
        <v>0.4548611111111111</v>
      </c>
      <c r="AO1103" s="10">
        <f t="shared" si="1110"/>
        <v>10</v>
      </c>
      <c r="AP1103" s="10">
        <f t="shared" si="1111"/>
        <v>55</v>
      </c>
      <c r="AQ1103" s="565">
        <f t="shared" ref="AQ1103:AQ1166" si="1120">AB1103-(AT1103+AU1103+AV1103+AY1103+BB1103+BE1103+BH1103)</f>
        <v>0.13680555555555557</v>
      </c>
      <c r="AR1103" s="10">
        <f t="shared" si="1112"/>
        <v>3</v>
      </c>
      <c r="AS1103" s="10">
        <f t="shared" si="1113"/>
        <v>17</v>
      </c>
      <c r="AT1103" s="551">
        <v>0</v>
      </c>
      <c r="AU1103" s="551">
        <v>0</v>
      </c>
      <c r="AV1103" s="551">
        <v>0</v>
      </c>
      <c r="AW1103" s="546">
        <f t="shared" si="1094"/>
        <v>0</v>
      </c>
      <c r="AX1103" s="546">
        <f t="shared" si="1045"/>
        <v>0</v>
      </c>
      <c r="AY1103" s="551">
        <v>0</v>
      </c>
      <c r="AZ1103" s="546">
        <f t="shared" ref="AZ1103:AZ1116" si="1121">HOUR(AY1103)</f>
        <v>0</v>
      </c>
      <c r="BA1103" s="546">
        <f t="shared" ref="BA1103:BA1110" si="1122">MINUTE(AY1103)</f>
        <v>0</v>
      </c>
      <c r="BB1103" s="551">
        <v>0</v>
      </c>
      <c r="BC1103" s="546">
        <f t="shared" si="1114"/>
        <v>0</v>
      </c>
      <c r="BD1103" s="546">
        <f t="shared" si="1115"/>
        <v>0</v>
      </c>
      <c r="BE1103" s="551"/>
      <c r="BF1103" s="546">
        <f t="shared" si="1116"/>
        <v>0</v>
      </c>
      <c r="BG1103" s="546">
        <f t="shared" si="1117"/>
        <v>0</v>
      </c>
      <c r="BH1103" s="551">
        <v>0</v>
      </c>
      <c r="BI1103" s="637">
        <f t="shared" si="1099"/>
        <v>0</v>
      </c>
      <c r="BJ1103" s="637">
        <f t="shared" si="1100"/>
        <v>0</v>
      </c>
      <c r="BK1103" s="642">
        <f t="shared" si="1092"/>
        <v>63.661694915254238</v>
      </c>
    </row>
    <row r="1104" spans="1:63" x14ac:dyDescent="0.25">
      <c r="A1104" s="578">
        <v>40988</v>
      </c>
      <c r="B1104" s="589">
        <f t="shared" si="1078"/>
        <v>3</v>
      </c>
      <c r="C1104" s="539">
        <v>2</v>
      </c>
      <c r="D1104" s="539" t="s">
        <v>298</v>
      </c>
      <c r="E1104" s="539" t="s">
        <v>762</v>
      </c>
      <c r="F1104" s="539">
        <v>3697.26</v>
      </c>
      <c r="G1104" s="579">
        <v>57</v>
      </c>
      <c r="H1104" s="579">
        <v>2</v>
      </c>
      <c r="I1104" s="551">
        <v>0.75</v>
      </c>
      <c r="J1104" s="551">
        <v>0.75</v>
      </c>
      <c r="K1104" s="54">
        <v>0.75347222222222221</v>
      </c>
      <c r="L1104" s="565">
        <f t="shared" si="1101"/>
        <v>3.4722222222222099E-3</v>
      </c>
      <c r="M1104" s="54">
        <v>0.76736111111111116</v>
      </c>
      <c r="N1104" s="565">
        <f t="shared" si="1102"/>
        <v>1.3888888888888951E-2</v>
      </c>
      <c r="O1104" s="54">
        <v>0.79166666666666663</v>
      </c>
      <c r="P1104" s="565">
        <f t="shared" si="1103"/>
        <v>2.4305555555555469E-2</v>
      </c>
      <c r="Q1104" s="54">
        <v>0.79513888888888884</v>
      </c>
      <c r="R1104" s="54">
        <v>0.82291666666666663</v>
      </c>
      <c r="S1104" s="9">
        <f t="shared" si="1107"/>
        <v>2.777777777777779E-2</v>
      </c>
      <c r="T1104" s="54">
        <v>0.79513888888888884</v>
      </c>
      <c r="U1104" s="54">
        <v>0.82291666666666663</v>
      </c>
      <c r="V1104" s="9">
        <f t="shared" si="1108"/>
        <v>2.777777777777779E-2</v>
      </c>
      <c r="W1104" s="54">
        <v>0.82777777777777783</v>
      </c>
      <c r="X1104" s="9">
        <f t="shared" si="1106"/>
        <v>4.8611111111112049E-3</v>
      </c>
      <c r="Y1104" s="54">
        <v>0.82986111111111116</v>
      </c>
      <c r="Z1104" s="155">
        <f t="shared" si="1021"/>
        <v>2.0833333333333259E-3</v>
      </c>
      <c r="AA1104" s="54">
        <v>0.96250000000000002</v>
      </c>
      <c r="AB1104" s="565">
        <f t="shared" si="1091"/>
        <v>0.13263888888888886</v>
      </c>
      <c r="AC1104" s="54">
        <v>0.96250000000000002</v>
      </c>
      <c r="AD1104" s="54">
        <v>0.96250000000000002</v>
      </c>
      <c r="AE1104" s="9">
        <f t="shared" si="1109"/>
        <v>0</v>
      </c>
      <c r="AF1104" s="54">
        <v>0.96875</v>
      </c>
      <c r="AG1104" s="54">
        <v>0.97222222222222221</v>
      </c>
      <c r="AH1104" s="9">
        <f t="shared" si="1104"/>
        <v>3.4722222222222099E-3</v>
      </c>
      <c r="AI1104" s="154">
        <f t="shared" si="1118"/>
        <v>0</v>
      </c>
      <c r="AJ1104" s="154">
        <f t="shared" si="1119"/>
        <v>5</v>
      </c>
      <c r="AK1104" s="54">
        <v>0.97222222222222221</v>
      </c>
      <c r="AL1104" s="54">
        <v>0.97569444444444453</v>
      </c>
      <c r="AM1104" s="9">
        <f t="shared" si="1036"/>
        <v>3.4722222222223209E-3</v>
      </c>
      <c r="AN1104" s="565">
        <f t="shared" si="1105"/>
        <v>0.22569444444444453</v>
      </c>
      <c r="AO1104" s="10">
        <f t="shared" si="1110"/>
        <v>5</v>
      </c>
      <c r="AP1104" s="10">
        <f t="shared" si="1111"/>
        <v>25</v>
      </c>
      <c r="AQ1104" s="565">
        <f t="shared" si="1120"/>
        <v>5.2083333333333301E-2</v>
      </c>
      <c r="AR1104" s="10">
        <f t="shared" si="1112"/>
        <v>1</v>
      </c>
      <c r="AS1104" s="10">
        <f t="shared" si="1113"/>
        <v>15</v>
      </c>
      <c r="AT1104" s="551">
        <v>0</v>
      </c>
      <c r="AU1104" s="551">
        <v>0</v>
      </c>
      <c r="AV1104" s="551">
        <v>0</v>
      </c>
      <c r="AW1104" s="546">
        <f t="shared" si="1094"/>
        <v>0</v>
      </c>
      <c r="AX1104" s="546">
        <f t="shared" si="1045"/>
        <v>0</v>
      </c>
      <c r="AY1104" s="551">
        <v>0</v>
      </c>
      <c r="AZ1104" s="546">
        <f t="shared" si="1121"/>
        <v>0</v>
      </c>
      <c r="BA1104" s="546">
        <f t="shared" si="1122"/>
        <v>0</v>
      </c>
      <c r="BB1104" s="551">
        <v>0</v>
      </c>
      <c r="BC1104" s="546">
        <f t="shared" si="1114"/>
        <v>0</v>
      </c>
      <c r="BD1104" s="546">
        <f t="shared" si="1115"/>
        <v>0</v>
      </c>
      <c r="BE1104" s="551">
        <v>8.0555555555555561E-2</v>
      </c>
      <c r="BF1104" s="546">
        <f t="shared" si="1116"/>
        <v>1</v>
      </c>
      <c r="BG1104" s="546">
        <f t="shared" si="1117"/>
        <v>56</v>
      </c>
      <c r="BH1104" s="551">
        <v>0</v>
      </c>
      <c r="BI1104" s="637">
        <f t="shared" si="1099"/>
        <v>0</v>
      </c>
      <c r="BJ1104" s="637">
        <f t="shared" si="1100"/>
        <v>0</v>
      </c>
      <c r="BK1104" s="642">
        <f t="shared" si="1092"/>
        <v>64.864210526315787</v>
      </c>
    </row>
    <row r="1105" spans="1:63" x14ac:dyDescent="0.25">
      <c r="A1105" s="578">
        <v>40988</v>
      </c>
      <c r="B1105" s="589">
        <f t="shared" si="1078"/>
        <v>3</v>
      </c>
      <c r="C1105" s="539">
        <v>2</v>
      </c>
      <c r="D1105" s="539" t="s">
        <v>524</v>
      </c>
      <c r="E1105" s="539" t="s">
        <v>276</v>
      </c>
      <c r="F1105" s="539">
        <v>3909.75</v>
      </c>
      <c r="G1105" s="579">
        <v>59</v>
      </c>
      <c r="H1105" s="579">
        <v>0</v>
      </c>
      <c r="I1105" s="551">
        <v>0.72916666666666663</v>
      </c>
      <c r="J1105" s="551">
        <v>0.72916666666666663</v>
      </c>
      <c r="K1105" s="54">
        <v>0.73263888888888884</v>
      </c>
      <c r="L1105" s="565">
        <f t="shared" si="1101"/>
        <v>3.4722222222222099E-3</v>
      </c>
      <c r="M1105" s="54">
        <v>0.73958333333333337</v>
      </c>
      <c r="N1105" s="565">
        <f t="shared" si="1102"/>
        <v>6.9444444444445308E-3</v>
      </c>
      <c r="O1105" s="54">
        <v>0.75694444444444453</v>
      </c>
      <c r="P1105" s="565">
        <f t="shared" si="1103"/>
        <v>1.736111111111116E-2</v>
      </c>
      <c r="Q1105" s="54">
        <v>0.76041666666666663</v>
      </c>
      <c r="R1105" s="54">
        <v>0.77777777777777779</v>
      </c>
      <c r="S1105" s="9">
        <f t="shared" si="1107"/>
        <v>1.736111111111116E-2</v>
      </c>
      <c r="T1105" s="54">
        <v>0.76041666666666663</v>
      </c>
      <c r="U1105" s="54">
        <v>0.77777777777777779</v>
      </c>
      <c r="V1105" s="9">
        <f t="shared" si="1108"/>
        <v>1.736111111111116E-2</v>
      </c>
      <c r="W1105" s="54">
        <v>0.78472222222222221</v>
      </c>
      <c r="X1105" s="9">
        <f t="shared" si="1106"/>
        <v>6.9444444444444198E-3</v>
      </c>
      <c r="Y1105" s="54">
        <v>0.8340277777777777</v>
      </c>
      <c r="Z1105" s="155">
        <f t="shared" si="1021"/>
        <v>4.9305555555555491E-2</v>
      </c>
      <c r="AA1105" s="54">
        <v>0.8930555555555556</v>
      </c>
      <c r="AB1105" s="565">
        <f t="shared" si="1091"/>
        <v>5.9027777777777901E-2</v>
      </c>
      <c r="AC1105" s="54">
        <v>0.8930555555555556</v>
      </c>
      <c r="AD1105" s="54">
        <v>0.8930555555555556</v>
      </c>
      <c r="AE1105" s="9">
        <f t="shared" si="1109"/>
        <v>0</v>
      </c>
      <c r="AF1105" s="54">
        <v>0.89930555555555547</v>
      </c>
      <c r="AG1105" s="54">
        <v>0.90277777777777779</v>
      </c>
      <c r="AH1105" s="9">
        <f t="shared" si="1104"/>
        <v>3.4722222222223209E-3</v>
      </c>
      <c r="AI1105" s="154">
        <f t="shared" si="1118"/>
        <v>0</v>
      </c>
      <c r="AJ1105" s="154">
        <f t="shared" si="1119"/>
        <v>5</v>
      </c>
      <c r="AK1105" s="54">
        <v>0.90277777777777779</v>
      </c>
      <c r="AL1105" s="54">
        <v>0.90625</v>
      </c>
      <c r="AM1105" s="9">
        <f t="shared" si="1036"/>
        <v>3.4722222222222099E-3</v>
      </c>
      <c r="AN1105" s="565">
        <f t="shared" si="1105"/>
        <v>0.17708333333333337</v>
      </c>
      <c r="AO1105" s="10">
        <f t="shared" si="1110"/>
        <v>4</v>
      </c>
      <c r="AP1105" s="10">
        <f t="shared" si="1111"/>
        <v>15</v>
      </c>
      <c r="AQ1105" s="565">
        <f t="shared" si="1120"/>
        <v>-2.0833333333332149E-3</v>
      </c>
      <c r="AR1105" s="10" t="e">
        <f t="shared" si="1112"/>
        <v>#NUM!</v>
      </c>
      <c r="AS1105" s="10" t="e">
        <f t="shared" si="1113"/>
        <v>#NUM!</v>
      </c>
      <c r="AT1105" s="551">
        <v>0</v>
      </c>
      <c r="AU1105" s="551">
        <v>0</v>
      </c>
      <c r="AV1105" s="551">
        <v>4.8611111111111112E-3</v>
      </c>
      <c r="AW1105" s="546">
        <f t="shared" ref="AW1105:AW1116" si="1123">HOUR(AV1105)</f>
        <v>0</v>
      </c>
      <c r="AX1105" s="546">
        <f t="shared" si="1045"/>
        <v>7</v>
      </c>
      <c r="AY1105" s="551">
        <v>0</v>
      </c>
      <c r="AZ1105" s="546">
        <f t="shared" si="1121"/>
        <v>0</v>
      </c>
      <c r="BA1105" s="546">
        <f t="shared" si="1122"/>
        <v>0</v>
      </c>
      <c r="BB1105" s="551">
        <v>0</v>
      </c>
      <c r="BC1105" s="546">
        <f t="shared" si="1114"/>
        <v>0</v>
      </c>
      <c r="BD1105" s="546">
        <f t="shared" si="1115"/>
        <v>0</v>
      </c>
      <c r="BE1105" s="551">
        <v>0</v>
      </c>
      <c r="BF1105" s="546">
        <f t="shared" si="1116"/>
        <v>0</v>
      </c>
      <c r="BG1105" s="546">
        <f t="shared" si="1117"/>
        <v>0</v>
      </c>
      <c r="BH1105" s="551">
        <v>5.6250000000000001E-2</v>
      </c>
      <c r="BI1105" s="637">
        <f>HOUR(BH1105)</f>
        <v>1</v>
      </c>
      <c r="BJ1105" s="637">
        <f>MINUTE(BH1105)</f>
        <v>21</v>
      </c>
      <c r="BK1105" s="642">
        <f t="shared" si="1092"/>
        <v>66.266949152542367</v>
      </c>
    </row>
    <row r="1106" spans="1:63" x14ac:dyDescent="0.25">
      <c r="A1106" s="578">
        <v>40988</v>
      </c>
      <c r="B1106" s="589">
        <f t="shared" si="1078"/>
        <v>3</v>
      </c>
      <c r="C1106" s="539">
        <v>6</v>
      </c>
      <c r="D1106" s="539" t="s">
        <v>774</v>
      </c>
      <c r="E1106" s="539" t="s">
        <v>276</v>
      </c>
      <c r="F1106" s="539">
        <v>3391.41</v>
      </c>
      <c r="G1106" s="579">
        <v>55</v>
      </c>
      <c r="H1106" s="579">
        <v>4</v>
      </c>
      <c r="I1106" s="551">
        <v>0.85416666666666663</v>
      </c>
      <c r="J1106" s="551">
        <v>0.85416666666666663</v>
      </c>
      <c r="K1106" s="54">
        <v>0.85763888888888884</v>
      </c>
      <c r="L1106" s="565">
        <f t="shared" si="1101"/>
        <v>3.4722222222222099E-3</v>
      </c>
      <c r="M1106" s="54">
        <v>0.86458333333333337</v>
      </c>
      <c r="N1106" s="565">
        <f t="shared" si="1102"/>
        <v>6.9444444444445308E-3</v>
      </c>
      <c r="O1106" s="54">
        <v>0.94791666666666663</v>
      </c>
      <c r="P1106" s="565">
        <f t="shared" si="1103"/>
        <v>8.3333333333333259E-2</v>
      </c>
      <c r="Q1106" s="54">
        <v>0.94791666666666663</v>
      </c>
      <c r="R1106" s="54">
        <v>0.94791666666666663</v>
      </c>
      <c r="S1106" s="9">
        <f t="shared" si="1107"/>
        <v>0</v>
      </c>
      <c r="T1106" s="54">
        <v>0.94791666666666663</v>
      </c>
      <c r="U1106" s="54">
        <v>0.94791666666666663</v>
      </c>
      <c r="V1106" s="9">
        <f t="shared" si="1108"/>
        <v>0</v>
      </c>
      <c r="W1106" s="54">
        <v>1.0006944444444443</v>
      </c>
      <c r="X1106" s="9">
        <f t="shared" si="1106"/>
        <v>5.2777777777777701E-2</v>
      </c>
      <c r="Y1106" s="54">
        <v>1.0020833333333334</v>
      </c>
      <c r="Z1106" s="155">
        <f t="shared" si="1021"/>
        <v>1.388888888889106E-3</v>
      </c>
      <c r="AA1106" s="54">
        <v>1.0694444444444444</v>
      </c>
      <c r="AB1106" s="565">
        <f t="shared" si="1091"/>
        <v>6.7361111111110983E-2</v>
      </c>
      <c r="AC1106" s="54">
        <v>1.0694444444444444</v>
      </c>
      <c r="AD1106" s="54">
        <v>1.0694444444444444</v>
      </c>
      <c r="AE1106" s="9">
        <f t="shared" si="1109"/>
        <v>0</v>
      </c>
      <c r="AF1106" s="54">
        <v>1.0763888888888888</v>
      </c>
      <c r="AG1106" s="54">
        <v>1.0798611111111112</v>
      </c>
      <c r="AH1106" s="9">
        <f t="shared" si="1104"/>
        <v>3.4722222222223209E-3</v>
      </c>
      <c r="AI1106" s="154">
        <f t="shared" si="1118"/>
        <v>0</v>
      </c>
      <c r="AJ1106" s="154">
        <f t="shared" si="1119"/>
        <v>5</v>
      </c>
      <c r="AK1106" s="54">
        <v>1.0798611111111112</v>
      </c>
      <c r="AL1106" s="54">
        <v>1.0833333333333333</v>
      </c>
      <c r="AM1106" s="9">
        <f t="shared" si="1036"/>
        <v>3.4722222222220989E-3</v>
      </c>
      <c r="AN1106" s="565">
        <f t="shared" si="1105"/>
        <v>0.22916666666666663</v>
      </c>
      <c r="AO1106" s="10">
        <f t="shared" si="1110"/>
        <v>5</v>
      </c>
      <c r="AP1106" s="10">
        <f t="shared" si="1111"/>
        <v>30</v>
      </c>
      <c r="AQ1106" s="565">
        <f t="shared" si="1120"/>
        <v>7.6388888888887577E-3</v>
      </c>
      <c r="AR1106" s="10">
        <f t="shared" si="1112"/>
        <v>0</v>
      </c>
      <c r="AS1106" s="10">
        <f t="shared" si="1113"/>
        <v>11</v>
      </c>
      <c r="AT1106" s="551">
        <v>0</v>
      </c>
      <c r="AU1106" s="551">
        <v>0</v>
      </c>
      <c r="AV1106" s="551">
        <v>0</v>
      </c>
      <c r="AW1106" s="546">
        <f t="shared" si="1123"/>
        <v>0</v>
      </c>
      <c r="AX1106" s="546">
        <f t="shared" si="1045"/>
        <v>0</v>
      </c>
      <c r="AY1106" s="551">
        <v>0</v>
      </c>
      <c r="AZ1106" s="546">
        <f t="shared" si="1121"/>
        <v>0</v>
      </c>
      <c r="BA1106" s="546">
        <f t="shared" si="1122"/>
        <v>0</v>
      </c>
      <c r="BB1106" s="551">
        <v>5.5555555555555558E-3</v>
      </c>
      <c r="BC1106" s="546">
        <f t="shared" si="1114"/>
        <v>0</v>
      </c>
      <c r="BD1106" s="546">
        <f t="shared" si="1115"/>
        <v>8</v>
      </c>
      <c r="BE1106" s="551">
        <v>5.4166666666666669E-2</v>
      </c>
      <c r="BF1106" s="546">
        <f t="shared" si="1116"/>
        <v>1</v>
      </c>
      <c r="BG1106" s="546">
        <f t="shared" si="1117"/>
        <v>18</v>
      </c>
      <c r="BH1106" s="551">
        <v>0</v>
      </c>
      <c r="BI1106" s="637">
        <f>HOUR(BH1106)</f>
        <v>0</v>
      </c>
      <c r="BJ1106" s="637">
        <f>MINUTE(BH1106)</f>
        <v>0</v>
      </c>
      <c r="BK1106" s="642">
        <f t="shared" si="1092"/>
        <v>61.661999999999999</v>
      </c>
    </row>
    <row r="1107" spans="1:63" x14ac:dyDescent="0.25">
      <c r="A1107" s="578">
        <v>40988</v>
      </c>
      <c r="B1107" s="589">
        <f t="shared" si="1078"/>
        <v>3</v>
      </c>
      <c r="C1107" s="539">
        <v>10</v>
      </c>
      <c r="D1107" s="539" t="s">
        <v>298</v>
      </c>
      <c r="E1107" s="539" t="s">
        <v>762</v>
      </c>
      <c r="F1107" s="539">
        <v>3782.57</v>
      </c>
      <c r="G1107" s="579">
        <v>58</v>
      </c>
      <c r="H1107" s="579">
        <v>1</v>
      </c>
      <c r="I1107" s="551">
        <v>0</v>
      </c>
      <c r="J1107" s="551">
        <v>0</v>
      </c>
      <c r="K1107" s="54">
        <v>3.472222222222222E-3</v>
      </c>
      <c r="L1107" s="565">
        <f t="shared" si="1101"/>
        <v>3.472222222222222E-3</v>
      </c>
      <c r="M1107" s="54">
        <v>1.0416666666666666E-2</v>
      </c>
      <c r="N1107" s="565">
        <f t="shared" si="1102"/>
        <v>6.9444444444444441E-3</v>
      </c>
      <c r="O1107" s="54">
        <v>3.125E-2</v>
      </c>
      <c r="P1107" s="565">
        <f t="shared" si="1103"/>
        <v>2.0833333333333336E-2</v>
      </c>
      <c r="Q1107" s="54">
        <v>3.125E-2</v>
      </c>
      <c r="R1107" s="54">
        <v>8.3333333333333329E-2</v>
      </c>
      <c r="S1107" s="9">
        <f t="shared" si="1107"/>
        <v>5.2083333333333329E-2</v>
      </c>
      <c r="T1107" s="54">
        <v>3.125E-2</v>
      </c>
      <c r="U1107" s="54">
        <v>8.3333333333333329E-2</v>
      </c>
      <c r="V1107" s="9">
        <f t="shared" si="1108"/>
        <v>5.2083333333333329E-2</v>
      </c>
      <c r="W1107" s="54">
        <v>0.12361111111111112</v>
      </c>
      <c r="X1107" s="9">
        <f t="shared" si="1106"/>
        <v>4.0277777777777787E-2</v>
      </c>
      <c r="Y1107" s="54">
        <v>0.12569444444444444</v>
      </c>
      <c r="Z1107" s="155">
        <f t="shared" si="1021"/>
        <v>2.0833333333333259E-3</v>
      </c>
      <c r="AA1107" s="54">
        <v>0.21597222222222223</v>
      </c>
      <c r="AB1107" s="565">
        <f t="shared" si="1091"/>
        <v>9.027777777777779E-2</v>
      </c>
      <c r="AC1107" s="54">
        <v>0.21597222222222223</v>
      </c>
      <c r="AD1107" s="54">
        <v>0.21597222222222223</v>
      </c>
      <c r="AE1107" s="9">
        <f t="shared" si="1109"/>
        <v>0</v>
      </c>
      <c r="AF1107" s="54">
        <v>0.22222222222222221</v>
      </c>
      <c r="AG1107" s="54">
        <v>0.22569444444444445</v>
      </c>
      <c r="AH1107" s="9">
        <f t="shared" si="1104"/>
        <v>3.4722222222222376E-3</v>
      </c>
      <c r="AI1107" s="154">
        <f t="shared" si="1118"/>
        <v>0</v>
      </c>
      <c r="AJ1107" s="154">
        <f t="shared" si="1119"/>
        <v>5</v>
      </c>
      <c r="AK1107" s="54">
        <v>0.22569444444444445</v>
      </c>
      <c r="AL1107" s="54">
        <v>0.22916666666666666</v>
      </c>
      <c r="AM1107" s="9">
        <f t="shared" si="1036"/>
        <v>3.4722222222222099E-3</v>
      </c>
      <c r="AN1107" s="565">
        <f t="shared" si="1105"/>
        <v>0.22916666666666666</v>
      </c>
      <c r="AO1107" s="10">
        <f t="shared" si="1110"/>
        <v>5</v>
      </c>
      <c r="AP1107" s="10">
        <f t="shared" si="1111"/>
        <v>30</v>
      </c>
      <c r="AQ1107" s="565">
        <f t="shared" si="1120"/>
        <v>2.1527777777777798E-2</v>
      </c>
      <c r="AR1107" s="10">
        <f t="shared" si="1112"/>
        <v>0</v>
      </c>
      <c r="AS1107" s="10">
        <f t="shared" si="1113"/>
        <v>31</v>
      </c>
      <c r="AT1107" s="551">
        <v>0</v>
      </c>
      <c r="AU1107" s="551">
        <v>0</v>
      </c>
      <c r="AV1107" s="551">
        <v>0</v>
      </c>
      <c r="AW1107" s="546">
        <f t="shared" si="1123"/>
        <v>0</v>
      </c>
      <c r="AX1107" s="546">
        <f t="shared" si="1045"/>
        <v>0</v>
      </c>
      <c r="AY1107" s="551">
        <v>0</v>
      </c>
      <c r="AZ1107" s="546">
        <f t="shared" si="1121"/>
        <v>0</v>
      </c>
      <c r="BA1107" s="546">
        <f t="shared" si="1122"/>
        <v>0</v>
      </c>
      <c r="BB1107" s="551">
        <v>0</v>
      </c>
      <c r="BC1107" s="546">
        <f t="shared" si="1114"/>
        <v>0</v>
      </c>
      <c r="BD1107" s="546">
        <f t="shared" si="1115"/>
        <v>0</v>
      </c>
      <c r="BE1107" s="551">
        <v>6.8749999999999992E-2</v>
      </c>
      <c r="BF1107" s="546">
        <f t="shared" si="1116"/>
        <v>1</v>
      </c>
      <c r="BG1107" s="546">
        <f t="shared" si="1117"/>
        <v>39</v>
      </c>
      <c r="BH1107" s="551">
        <v>0</v>
      </c>
      <c r="BI1107" s="637">
        <f>HOUR(BH1107)</f>
        <v>0</v>
      </c>
      <c r="BJ1107" s="637">
        <f>MINUTE(BH1107)</f>
        <v>0</v>
      </c>
      <c r="BK1107" s="642">
        <f t="shared" si="1092"/>
        <v>65.216724137931038</v>
      </c>
    </row>
    <row r="1108" spans="1:63" x14ac:dyDescent="0.25">
      <c r="A1108" s="578">
        <v>40989</v>
      </c>
      <c r="B1108" s="589">
        <f t="shared" si="1078"/>
        <v>3</v>
      </c>
      <c r="C1108" s="539">
        <v>4</v>
      </c>
      <c r="D1108" s="539" t="s">
        <v>355</v>
      </c>
      <c r="E1108" s="539" t="s">
        <v>304</v>
      </c>
      <c r="F1108" s="540">
        <v>3879.2</v>
      </c>
      <c r="G1108" s="579">
        <v>59</v>
      </c>
      <c r="H1108" s="579">
        <v>0</v>
      </c>
      <c r="I1108" s="551">
        <v>0.65625</v>
      </c>
      <c r="J1108" s="551">
        <v>0.65625</v>
      </c>
      <c r="K1108" s="54">
        <v>0.65972222222222221</v>
      </c>
      <c r="L1108" s="565">
        <f t="shared" si="1101"/>
        <v>3.4722222222222099E-3</v>
      </c>
      <c r="M1108" s="54">
        <v>0.66666666666666663</v>
      </c>
      <c r="N1108" s="565">
        <f t="shared" si="1102"/>
        <v>6.9444444444444198E-3</v>
      </c>
      <c r="O1108" s="54">
        <v>0.68402777777777779</v>
      </c>
      <c r="P1108" s="565">
        <f t="shared" si="1103"/>
        <v>1.736111111111116E-2</v>
      </c>
      <c r="Q1108" s="54">
        <v>0.6875</v>
      </c>
      <c r="R1108" s="54">
        <v>0.7416666666666667</v>
      </c>
      <c r="S1108" s="9">
        <f t="shared" ref="S1108:S1110" si="1124">R1108-Q1108</f>
        <v>5.4166666666666696E-2</v>
      </c>
      <c r="T1108" s="54">
        <v>0.6875</v>
      </c>
      <c r="U1108" s="54">
        <v>0.7416666666666667</v>
      </c>
      <c r="V1108" s="9">
        <f t="shared" ref="V1108:V1110" si="1125">U1108-T1108</f>
        <v>5.4166666666666696E-2</v>
      </c>
      <c r="W1108" s="54">
        <v>0.74375000000000002</v>
      </c>
      <c r="X1108" s="9">
        <f t="shared" si="1106"/>
        <v>2.0833333333333259E-3</v>
      </c>
      <c r="Y1108" s="54">
        <v>0.74513888888888891</v>
      </c>
      <c r="Z1108" s="155">
        <f t="shared" ref="Z1108:Z1171" si="1126">Y1108-W1108</f>
        <v>1.388888888888884E-3</v>
      </c>
      <c r="AA1108" s="54">
        <v>0.78888888888888886</v>
      </c>
      <c r="AB1108" s="565">
        <f t="shared" si="1091"/>
        <v>4.3749999999999956E-2</v>
      </c>
      <c r="AC1108" s="54">
        <v>0.78888888888888886</v>
      </c>
      <c r="AD1108" s="54">
        <v>0.78888888888888886</v>
      </c>
      <c r="AE1108" s="9">
        <f t="shared" ref="AE1108:AE1110" si="1127">AD1108-AC1108</f>
        <v>0</v>
      </c>
      <c r="AF1108" s="54">
        <v>0.79513888888888884</v>
      </c>
      <c r="AG1108" s="54">
        <v>0.79861111111111116</v>
      </c>
      <c r="AH1108" s="9">
        <f t="shared" si="1104"/>
        <v>3.4722222222223209E-3</v>
      </c>
      <c r="AI1108" s="154">
        <f t="shared" si="1118"/>
        <v>0</v>
      </c>
      <c r="AJ1108" s="154">
        <f t="shared" si="1119"/>
        <v>5</v>
      </c>
      <c r="AK1108" s="54">
        <v>0.79861111111111116</v>
      </c>
      <c r="AL1108" s="54">
        <v>0.80208333333333337</v>
      </c>
      <c r="AM1108" s="9">
        <f t="shared" si="1036"/>
        <v>3.4722222222222099E-3</v>
      </c>
      <c r="AN1108" s="565">
        <f t="shared" si="1105"/>
        <v>0.14583333333333337</v>
      </c>
      <c r="AO1108" s="10">
        <f t="shared" si="1110"/>
        <v>3</v>
      </c>
      <c r="AP1108" s="10">
        <f t="shared" si="1111"/>
        <v>30</v>
      </c>
      <c r="AQ1108" s="565">
        <f t="shared" si="1120"/>
        <v>4.0277777777777732E-2</v>
      </c>
      <c r="AR1108" s="10">
        <f t="shared" ref="AR1108:AR1110" si="1128">HOUR(AQ1108)</f>
        <v>0</v>
      </c>
      <c r="AS1108" s="10">
        <f t="shared" ref="AS1108:AS1110" si="1129">MINUTE(AQ1108)</f>
        <v>58</v>
      </c>
      <c r="AT1108" s="551">
        <v>0</v>
      </c>
      <c r="AU1108" s="551">
        <v>0</v>
      </c>
      <c r="AV1108" s="551">
        <v>0</v>
      </c>
      <c r="AW1108" s="546">
        <f t="shared" si="1123"/>
        <v>0</v>
      </c>
      <c r="AX1108" s="546">
        <f t="shared" si="1045"/>
        <v>0</v>
      </c>
      <c r="AY1108" s="551">
        <v>0</v>
      </c>
      <c r="AZ1108" s="546">
        <f t="shared" si="1121"/>
        <v>0</v>
      </c>
      <c r="BA1108" s="546">
        <f t="shared" si="1122"/>
        <v>0</v>
      </c>
      <c r="BB1108" s="551">
        <v>0</v>
      </c>
      <c r="BC1108" s="546">
        <f t="shared" si="1114"/>
        <v>0</v>
      </c>
      <c r="BD1108" s="546">
        <f t="shared" si="1115"/>
        <v>0</v>
      </c>
      <c r="BE1108" s="551">
        <v>3.472222222222222E-3</v>
      </c>
      <c r="BF1108" s="546">
        <f t="shared" si="1116"/>
        <v>0</v>
      </c>
      <c r="BG1108" s="546">
        <f t="shared" si="1117"/>
        <v>5</v>
      </c>
      <c r="BH1108" s="551">
        <v>0</v>
      </c>
      <c r="BI1108" s="637">
        <f t="shared" ref="BI1108:BI1110" si="1130">HOUR(BH1108)</f>
        <v>0</v>
      </c>
      <c r="BJ1108" s="637">
        <f t="shared" ref="BJ1108:BJ1110" si="1131">MINUTE(BH1108)</f>
        <v>0</v>
      </c>
      <c r="BK1108" s="642">
        <f t="shared" si="1092"/>
        <v>65.749152542372883</v>
      </c>
    </row>
    <row r="1109" spans="1:63" x14ac:dyDescent="0.25">
      <c r="A1109" s="578">
        <v>40989</v>
      </c>
      <c r="B1109" s="589">
        <f t="shared" si="1078"/>
        <v>3</v>
      </c>
      <c r="C1109" s="539">
        <v>1</v>
      </c>
      <c r="D1109" s="539" t="s">
        <v>271</v>
      </c>
      <c r="E1109" s="539" t="s">
        <v>265</v>
      </c>
      <c r="F1109" s="540">
        <v>3382.3</v>
      </c>
      <c r="G1109" s="579">
        <v>56</v>
      </c>
      <c r="H1109" s="579">
        <v>3</v>
      </c>
      <c r="I1109" s="551">
        <v>0.78125</v>
      </c>
      <c r="J1109" s="551">
        <v>0.78125</v>
      </c>
      <c r="K1109" s="54">
        <v>0.78472222222222221</v>
      </c>
      <c r="L1109" s="565">
        <f t="shared" si="1101"/>
        <v>3.4722222222222099E-3</v>
      </c>
      <c r="M1109" s="54">
        <v>0.79513888888888884</v>
      </c>
      <c r="N1109" s="565">
        <f t="shared" si="1102"/>
        <v>1.041666666666663E-2</v>
      </c>
      <c r="O1109" s="54">
        <v>0.81597222222222221</v>
      </c>
      <c r="P1109" s="565">
        <f t="shared" si="1103"/>
        <v>2.083333333333337E-2</v>
      </c>
      <c r="Q1109" s="54">
        <v>0.81944444444444453</v>
      </c>
      <c r="R1109" s="54">
        <v>0.85416666666666663</v>
      </c>
      <c r="S1109" s="9">
        <f t="shared" si="1124"/>
        <v>3.4722222222222099E-2</v>
      </c>
      <c r="T1109" s="54">
        <v>0.81944444444444453</v>
      </c>
      <c r="U1109" s="54">
        <v>0.85416666666666663</v>
      </c>
      <c r="V1109" s="9">
        <f t="shared" si="1125"/>
        <v>3.4722222222222099E-2</v>
      </c>
      <c r="W1109" s="54">
        <v>0.8652777777777777</v>
      </c>
      <c r="X1109" s="9">
        <f t="shared" si="1106"/>
        <v>1.1111111111111072E-2</v>
      </c>
      <c r="Y1109" s="54">
        <v>0.88750000000000007</v>
      </c>
      <c r="Z1109" s="155">
        <f t="shared" si="1126"/>
        <v>2.2222222222222365E-2</v>
      </c>
      <c r="AA1109" s="54">
        <v>1.0791666666666666</v>
      </c>
      <c r="AB1109" s="565">
        <f t="shared" si="1091"/>
        <v>0.19166666666666654</v>
      </c>
      <c r="AC1109" s="54">
        <v>1.0791666666666666</v>
      </c>
      <c r="AD1109" s="54">
        <v>1.0791666666666666</v>
      </c>
      <c r="AE1109" s="9">
        <f t="shared" si="1127"/>
        <v>0</v>
      </c>
      <c r="AF1109" s="54">
        <v>1.0868055555555556</v>
      </c>
      <c r="AG1109" s="54">
        <v>1.0902777777777779</v>
      </c>
      <c r="AH1109" s="9">
        <f t="shared" si="1104"/>
        <v>3.4722222222223209E-3</v>
      </c>
      <c r="AI1109" s="154">
        <f t="shared" si="1118"/>
        <v>0</v>
      </c>
      <c r="AJ1109" s="154">
        <f t="shared" si="1119"/>
        <v>5</v>
      </c>
      <c r="AK1109" s="54">
        <v>1.0902777777777779</v>
      </c>
      <c r="AL1109" s="54">
        <v>1.09375</v>
      </c>
      <c r="AM1109" s="9">
        <f t="shared" si="1036"/>
        <v>3.4722222222220989E-3</v>
      </c>
      <c r="AN1109" s="565">
        <f t="shared" si="1105"/>
        <v>0.3125</v>
      </c>
      <c r="AO1109" s="10">
        <f t="shared" si="1110"/>
        <v>7</v>
      </c>
      <c r="AP1109" s="10">
        <f t="shared" si="1111"/>
        <v>30</v>
      </c>
      <c r="AQ1109" s="565">
        <f t="shared" si="1120"/>
        <v>3.8888888888888751E-2</v>
      </c>
      <c r="AR1109" s="10">
        <f t="shared" si="1128"/>
        <v>0</v>
      </c>
      <c r="AS1109" s="10">
        <f t="shared" si="1129"/>
        <v>56</v>
      </c>
      <c r="AT1109" s="551">
        <v>0</v>
      </c>
      <c r="AU1109" s="551">
        <v>0.10486111111111111</v>
      </c>
      <c r="AV1109" s="551">
        <v>0</v>
      </c>
      <c r="AW1109" s="546">
        <f t="shared" si="1123"/>
        <v>0</v>
      </c>
      <c r="AX1109" s="546">
        <f t="shared" si="1045"/>
        <v>0</v>
      </c>
      <c r="AY1109" s="551">
        <v>0</v>
      </c>
      <c r="AZ1109" s="546">
        <f t="shared" si="1121"/>
        <v>0</v>
      </c>
      <c r="BA1109" s="546">
        <f t="shared" si="1122"/>
        <v>0</v>
      </c>
      <c r="BB1109" s="551">
        <v>0</v>
      </c>
      <c r="BC1109" s="546">
        <f t="shared" si="1114"/>
        <v>0</v>
      </c>
      <c r="BD1109" s="546">
        <f t="shared" si="1115"/>
        <v>0</v>
      </c>
      <c r="BE1109" s="551">
        <v>4.7916666666666663E-2</v>
      </c>
      <c r="BF1109" s="546">
        <f t="shared" si="1116"/>
        <v>1</v>
      </c>
      <c r="BG1109" s="546">
        <f t="shared" si="1117"/>
        <v>9</v>
      </c>
      <c r="BH1109" s="551">
        <v>0</v>
      </c>
      <c r="BI1109" s="637">
        <f t="shared" si="1130"/>
        <v>0</v>
      </c>
      <c r="BJ1109" s="637">
        <f t="shared" si="1131"/>
        <v>0</v>
      </c>
      <c r="BK1109" s="642">
        <f t="shared" si="1092"/>
        <v>60.398214285714289</v>
      </c>
    </row>
    <row r="1110" spans="1:63" x14ac:dyDescent="0.25">
      <c r="A1110" s="578">
        <v>40989</v>
      </c>
      <c r="B1110" s="589">
        <f t="shared" si="1078"/>
        <v>3</v>
      </c>
      <c r="C1110" s="539">
        <v>8</v>
      </c>
      <c r="D1110" s="539" t="s">
        <v>224</v>
      </c>
      <c r="E1110" s="539" t="s">
        <v>572</v>
      </c>
      <c r="F1110" s="540">
        <v>3849.91</v>
      </c>
      <c r="G1110" s="579">
        <v>59</v>
      </c>
      <c r="H1110" s="579">
        <v>0</v>
      </c>
      <c r="I1110" s="551">
        <v>0.875</v>
      </c>
      <c r="J1110" s="551">
        <v>0.875</v>
      </c>
      <c r="K1110" s="54">
        <v>0.87847222222222221</v>
      </c>
      <c r="L1110" s="565">
        <f t="shared" si="1101"/>
        <v>3.4722222222222099E-3</v>
      </c>
      <c r="M1110" s="54">
        <v>0.88541666666666663</v>
      </c>
      <c r="N1110" s="565">
        <f t="shared" si="1102"/>
        <v>6.9444444444444198E-3</v>
      </c>
      <c r="O1110" s="54">
        <v>0.95138888888888884</v>
      </c>
      <c r="P1110" s="565">
        <f t="shared" si="1103"/>
        <v>6.597222222222221E-2</v>
      </c>
      <c r="Q1110" s="54">
        <v>0.95138888888888884</v>
      </c>
      <c r="R1110" s="54">
        <v>0.99305555555555547</v>
      </c>
      <c r="S1110" s="9">
        <f t="shared" si="1124"/>
        <v>4.166666666666663E-2</v>
      </c>
      <c r="T1110" s="54">
        <v>0.95138888888888884</v>
      </c>
      <c r="U1110" s="54">
        <v>0.99305555555555547</v>
      </c>
      <c r="V1110" s="9">
        <f t="shared" si="1125"/>
        <v>4.166666666666663E-2</v>
      </c>
      <c r="W1110" s="54">
        <v>1.05</v>
      </c>
      <c r="X1110" s="9">
        <f t="shared" si="1106"/>
        <v>5.6944444444444575E-2</v>
      </c>
      <c r="Y1110" s="54">
        <v>1.0527777777777778</v>
      </c>
      <c r="Z1110" s="155">
        <f t="shared" si="1126"/>
        <v>2.7777777777777679E-3</v>
      </c>
      <c r="AA1110" s="54">
        <v>1.1701388888888888</v>
      </c>
      <c r="AB1110" s="565">
        <f t="shared" si="1091"/>
        <v>0.11736111111111103</v>
      </c>
      <c r="AC1110" s="54">
        <v>1.1701388888888888</v>
      </c>
      <c r="AD1110" s="54">
        <v>1.1701388888888888</v>
      </c>
      <c r="AE1110" s="9">
        <f t="shared" si="1127"/>
        <v>0</v>
      </c>
      <c r="AF1110" s="54">
        <v>1.1770833333333333</v>
      </c>
      <c r="AG1110" s="54">
        <v>1.1805555555555556</v>
      </c>
      <c r="AH1110" s="9">
        <f t="shared" si="1104"/>
        <v>3.4722222222223209E-3</v>
      </c>
      <c r="AI1110" s="154">
        <f t="shared" si="1118"/>
        <v>0</v>
      </c>
      <c r="AJ1110" s="154">
        <f t="shared" si="1119"/>
        <v>5</v>
      </c>
      <c r="AK1110" s="54">
        <v>1.1805555555555556</v>
      </c>
      <c r="AL1110" s="54">
        <v>1.1875</v>
      </c>
      <c r="AM1110" s="9">
        <f t="shared" si="1036"/>
        <v>6.9444444444444198E-3</v>
      </c>
      <c r="AN1110" s="565">
        <f t="shared" si="1105"/>
        <v>0.3125</v>
      </c>
      <c r="AO1110" s="10">
        <f t="shared" si="1110"/>
        <v>7</v>
      </c>
      <c r="AP1110" s="10">
        <f t="shared" si="1111"/>
        <v>30</v>
      </c>
      <c r="AQ1110" s="565">
        <f t="shared" si="1120"/>
        <v>5.1388888888888803E-2</v>
      </c>
      <c r="AR1110" s="10">
        <f t="shared" si="1128"/>
        <v>1</v>
      </c>
      <c r="AS1110" s="10">
        <f t="shared" si="1129"/>
        <v>14</v>
      </c>
      <c r="AT1110" s="551">
        <v>0</v>
      </c>
      <c r="AU1110" s="551">
        <v>0</v>
      </c>
      <c r="AV1110" s="551">
        <v>0</v>
      </c>
      <c r="AW1110" s="546">
        <f t="shared" si="1123"/>
        <v>0</v>
      </c>
      <c r="AX1110" s="546">
        <f t="shared" si="1045"/>
        <v>0</v>
      </c>
      <c r="AY1110" s="551">
        <v>0</v>
      </c>
      <c r="AZ1110" s="546">
        <f t="shared" si="1121"/>
        <v>0</v>
      </c>
      <c r="BA1110" s="546">
        <f t="shared" si="1122"/>
        <v>0</v>
      </c>
      <c r="BB1110" s="551">
        <v>0</v>
      </c>
      <c r="BC1110" s="546">
        <f t="shared" si="1114"/>
        <v>0</v>
      </c>
      <c r="BD1110" s="546">
        <f t="shared" si="1115"/>
        <v>0</v>
      </c>
      <c r="BE1110" s="551">
        <v>6.5972222222222224E-2</v>
      </c>
      <c r="BF1110" s="546">
        <f t="shared" si="1116"/>
        <v>1</v>
      </c>
      <c r="BG1110" s="546">
        <f t="shared" si="1117"/>
        <v>35</v>
      </c>
      <c r="BH1110" s="551">
        <v>0</v>
      </c>
      <c r="BI1110" s="637">
        <f t="shared" si="1130"/>
        <v>0</v>
      </c>
      <c r="BJ1110" s="637">
        <f t="shared" si="1131"/>
        <v>0</v>
      </c>
      <c r="BK1110" s="642">
        <f t="shared" si="1092"/>
        <v>65.252711864406777</v>
      </c>
    </row>
    <row r="1111" spans="1:63" x14ac:dyDescent="0.25">
      <c r="A1111" s="578">
        <v>40990</v>
      </c>
      <c r="B1111" s="589">
        <f t="shared" si="1078"/>
        <v>3</v>
      </c>
      <c r="C1111" s="539">
        <v>11</v>
      </c>
      <c r="D1111" s="539" t="s">
        <v>241</v>
      </c>
      <c r="E1111" s="539" t="s">
        <v>762</v>
      </c>
      <c r="F1111" s="540">
        <v>3703.28</v>
      </c>
      <c r="G1111" s="579">
        <v>57</v>
      </c>
      <c r="H1111" s="579">
        <v>2</v>
      </c>
      <c r="I1111" s="551">
        <v>1.0416666666666666E-2</v>
      </c>
      <c r="J1111" s="551">
        <v>1.0416666666666666E-2</v>
      </c>
      <c r="K1111" s="54">
        <v>1.3888888888888888E-2</v>
      </c>
      <c r="L1111" s="565">
        <f t="shared" si="1101"/>
        <v>3.472222222222222E-3</v>
      </c>
      <c r="M1111" s="54">
        <v>3.8194444444444441E-2</v>
      </c>
      <c r="N1111" s="565">
        <f t="shared" si="1102"/>
        <v>2.4305555555555552E-2</v>
      </c>
      <c r="O1111" s="54">
        <v>6.25E-2</v>
      </c>
      <c r="P1111" s="565">
        <f t="shared" si="1103"/>
        <v>2.4305555555555559E-2</v>
      </c>
      <c r="Q1111" s="54">
        <v>6.25E-2</v>
      </c>
      <c r="R1111" s="54">
        <v>9.0277777777777776E-2</v>
      </c>
      <c r="S1111" s="9">
        <f t="shared" ref="S1111:S1116" si="1132">R1111-Q1111</f>
        <v>2.7777777777777776E-2</v>
      </c>
      <c r="T1111" s="54">
        <v>6.25E-2</v>
      </c>
      <c r="U1111" s="54">
        <v>9.0277777777777776E-2</v>
      </c>
      <c r="V1111" s="9">
        <f t="shared" ref="V1111:V1116" si="1133">U1111-T1111</f>
        <v>2.7777777777777776E-2</v>
      </c>
      <c r="W1111" s="54">
        <v>0.1875</v>
      </c>
      <c r="X1111" s="9">
        <f t="shared" si="1106"/>
        <v>9.7222222222222224E-2</v>
      </c>
      <c r="Y1111" s="54">
        <v>0.20694444444444446</v>
      </c>
      <c r="Z1111" s="155">
        <f t="shared" si="1126"/>
        <v>1.9444444444444459E-2</v>
      </c>
      <c r="AA1111" s="54">
        <v>0.2638888888888889</v>
      </c>
      <c r="AB1111" s="565">
        <f t="shared" si="1091"/>
        <v>5.6944444444444436E-2</v>
      </c>
      <c r="AC1111" s="54">
        <v>0.2638888888888889</v>
      </c>
      <c r="AD1111" s="54">
        <v>0.2638888888888889</v>
      </c>
      <c r="AE1111" s="9">
        <f t="shared" ref="AE1111:AE1116" si="1134">AD1111-AC1111</f>
        <v>0</v>
      </c>
      <c r="AF1111" s="54">
        <v>0.27083333333333331</v>
      </c>
      <c r="AG1111" s="54">
        <v>0.27430555555555552</v>
      </c>
      <c r="AH1111" s="9">
        <f t="shared" si="1104"/>
        <v>3.4722222222222099E-3</v>
      </c>
      <c r="AI1111" s="154">
        <f t="shared" si="1118"/>
        <v>0</v>
      </c>
      <c r="AJ1111" s="154">
        <f t="shared" si="1119"/>
        <v>5</v>
      </c>
      <c r="AK1111" s="54">
        <v>0.27430555555555552</v>
      </c>
      <c r="AL1111" s="54">
        <v>0.28125</v>
      </c>
      <c r="AM1111" s="9">
        <f t="shared" si="1036"/>
        <v>6.9444444444444753E-3</v>
      </c>
      <c r="AN1111" s="565">
        <f t="shared" si="1105"/>
        <v>0.27083333333333331</v>
      </c>
      <c r="AO1111" s="10">
        <f t="shared" si="1110"/>
        <v>6</v>
      </c>
      <c r="AP1111" s="10">
        <f t="shared" si="1111"/>
        <v>30</v>
      </c>
      <c r="AQ1111" s="565">
        <f t="shared" si="1120"/>
        <v>5.6944444444444436E-2</v>
      </c>
      <c r="AR1111" s="10">
        <f t="shared" ref="AR1111:AR1116" si="1135">HOUR(AQ1111)</f>
        <v>1</v>
      </c>
      <c r="AS1111" s="10">
        <f t="shared" ref="AS1111:AS1116" si="1136">MINUTE(AQ1111)</f>
        <v>22</v>
      </c>
      <c r="AT1111" s="551">
        <v>0</v>
      </c>
      <c r="AU1111" s="551">
        <v>0</v>
      </c>
      <c r="AV1111" s="551">
        <v>0</v>
      </c>
      <c r="AW1111" s="546">
        <f t="shared" si="1123"/>
        <v>0</v>
      </c>
      <c r="AX1111" s="546">
        <f t="shared" si="1045"/>
        <v>0</v>
      </c>
      <c r="AY1111" s="551">
        <v>0</v>
      </c>
      <c r="AZ1111" s="546">
        <f t="shared" si="1121"/>
        <v>0</v>
      </c>
      <c r="BA1111" s="546">
        <f t="shared" ref="BA1111:BA1116" si="1137">MINUTE(AY1111)</f>
        <v>0</v>
      </c>
      <c r="BB1111" s="551">
        <v>0</v>
      </c>
      <c r="BC1111" s="546">
        <f t="shared" ref="BC1111:BC1116" si="1138">HOUR(BB1111)</f>
        <v>0</v>
      </c>
      <c r="BD1111" s="546">
        <f t="shared" ref="BD1111:BD1116" si="1139">MINUTE(BB1111)</f>
        <v>0</v>
      </c>
      <c r="BE1111" s="551">
        <v>0</v>
      </c>
      <c r="BF1111" s="546">
        <f t="shared" si="1116"/>
        <v>0</v>
      </c>
      <c r="BG1111" s="546">
        <f t="shared" si="1117"/>
        <v>0</v>
      </c>
      <c r="BH1111" s="551">
        <v>0</v>
      </c>
      <c r="BI1111" s="637">
        <f t="shared" ref="BI1111:BI1121" si="1140">HOUR(BH1111)</f>
        <v>0</v>
      </c>
      <c r="BJ1111" s="637">
        <f t="shared" ref="BJ1111:BJ1121" si="1141">MINUTE(BH1111)</f>
        <v>0</v>
      </c>
      <c r="BK1111" s="642">
        <f t="shared" si="1092"/>
        <v>64.969824561403513</v>
      </c>
    </row>
    <row r="1112" spans="1:63" x14ac:dyDescent="0.25">
      <c r="A1112" s="578">
        <v>40990</v>
      </c>
      <c r="B1112" s="589">
        <f t="shared" si="1078"/>
        <v>3</v>
      </c>
      <c r="C1112" s="539">
        <v>1</v>
      </c>
      <c r="D1112" s="539" t="s">
        <v>453</v>
      </c>
      <c r="E1112" s="539" t="s">
        <v>276</v>
      </c>
      <c r="F1112" s="540">
        <v>2156</v>
      </c>
      <c r="G1112" s="579">
        <v>35</v>
      </c>
      <c r="H1112" s="579">
        <v>0</v>
      </c>
      <c r="I1112" s="551">
        <v>0.34722222222222227</v>
      </c>
      <c r="J1112" s="551">
        <v>0.34722222222222227</v>
      </c>
      <c r="K1112" s="54">
        <v>0.35069444444444442</v>
      </c>
      <c r="L1112" s="565">
        <f t="shared" si="1101"/>
        <v>3.4722222222221544E-3</v>
      </c>
      <c r="M1112" s="54">
        <v>0.3611111111111111</v>
      </c>
      <c r="N1112" s="565">
        <f t="shared" si="1102"/>
        <v>1.0416666666666685E-2</v>
      </c>
      <c r="O1112" s="54">
        <v>0.37847222222222227</v>
      </c>
      <c r="P1112" s="565">
        <f t="shared" si="1103"/>
        <v>1.736111111111116E-2</v>
      </c>
      <c r="Q1112" s="54">
        <v>0.37847222222222227</v>
      </c>
      <c r="R1112" s="54">
        <v>0.39583333333333331</v>
      </c>
      <c r="S1112" s="9">
        <f t="shared" si="1132"/>
        <v>1.7361111111111049E-2</v>
      </c>
      <c r="T1112" s="54">
        <v>0.37847222222222227</v>
      </c>
      <c r="U1112" s="54">
        <v>0.39583333333333331</v>
      </c>
      <c r="V1112" s="9">
        <f t="shared" si="1133"/>
        <v>1.7361111111111049E-2</v>
      </c>
      <c r="W1112" s="54">
        <v>0.37847222222222227</v>
      </c>
      <c r="X1112" s="9">
        <f t="shared" si="1106"/>
        <v>-1.7361111111111049E-2</v>
      </c>
      <c r="Y1112" s="54">
        <v>0.44166666666666665</v>
      </c>
      <c r="Z1112" s="155">
        <f t="shared" si="1126"/>
        <v>6.3194444444444386E-2</v>
      </c>
      <c r="AA1112" s="54">
        <v>0.5229166666666667</v>
      </c>
      <c r="AB1112" s="565">
        <f t="shared" si="1091"/>
        <v>8.1250000000000044E-2</v>
      </c>
      <c r="AC1112" s="54">
        <v>0.5229166666666667</v>
      </c>
      <c r="AD1112" s="54">
        <v>0.5229166666666667</v>
      </c>
      <c r="AE1112" s="9">
        <f t="shared" si="1134"/>
        <v>0</v>
      </c>
      <c r="AF1112" s="54">
        <v>0.52777777777777779</v>
      </c>
      <c r="AG1112" s="54">
        <v>0.53125</v>
      </c>
      <c r="AH1112" s="9">
        <f t="shared" si="1104"/>
        <v>3.4722222222222099E-3</v>
      </c>
      <c r="AI1112" s="154">
        <f t="shared" si="1118"/>
        <v>0</v>
      </c>
      <c r="AJ1112" s="154">
        <f t="shared" si="1119"/>
        <v>5</v>
      </c>
      <c r="AK1112" s="54">
        <v>0.53125</v>
      </c>
      <c r="AL1112" s="54">
        <v>0.53472222222222221</v>
      </c>
      <c r="AM1112" s="9">
        <f t="shared" si="1036"/>
        <v>3.4722222222222099E-3</v>
      </c>
      <c r="AN1112" s="565">
        <f t="shared" si="1105"/>
        <v>0.18749999999999994</v>
      </c>
      <c r="AO1112" s="10">
        <f t="shared" si="1110"/>
        <v>4</v>
      </c>
      <c r="AP1112" s="10">
        <f t="shared" si="1111"/>
        <v>30</v>
      </c>
      <c r="AQ1112" s="565">
        <f t="shared" si="1120"/>
        <v>5.2777777777777826E-2</v>
      </c>
      <c r="AR1112" s="10">
        <f t="shared" si="1135"/>
        <v>1</v>
      </c>
      <c r="AS1112" s="10">
        <f t="shared" si="1136"/>
        <v>16</v>
      </c>
      <c r="AT1112" s="551">
        <v>0</v>
      </c>
      <c r="AU1112" s="551">
        <v>0</v>
      </c>
      <c r="AV1112" s="551">
        <v>0</v>
      </c>
      <c r="AW1112" s="546">
        <f t="shared" si="1123"/>
        <v>0</v>
      </c>
      <c r="AX1112" s="546">
        <f t="shared" si="1045"/>
        <v>0</v>
      </c>
      <c r="AY1112" s="551">
        <v>0</v>
      </c>
      <c r="AZ1112" s="546">
        <f t="shared" si="1121"/>
        <v>0</v>
      </c>
      <c r="BA1112" s="546">
        <f t="shared" si="1137"/>
        <v>0</v>
      </c>
      <c r="BB1112" s="551">
        <v>0</v>
      </c>
      <c r="BC1112" s="546">
        <f t="shared" si="1138"/>
        <v>0</v>
      </c>
      <c r="BD1112" s="546">
        <f t="shared" si="1139"/>
        <v>0</v>
      </c>
      <c r="BE1112" s="551">
        <v>1.3888888888888888E-2</v>
      </c>
      <c r="BF1112" s="546">
        <f t="shared" ref="BF1112:BF1175" si="1142">HOUR(BE1112)</f>
        <v>0</v>
      </c>
      <c r="BG1112" s="546">
        <f t="shared" ref="BG1112:BG1175" si="1143">MINUTE(BE1112)</f>
        <v>20</v>
      </c>
      <c r="BH1112" s="551">
        <v>1.4583333333333332E-2</v>
      </c>
      <c r="BI1112" s="637">
        <f t="shared" si="1140"/>
        <v>0</v>
      </c>
      <c r="BJ1112" s="637">
        <f t="shared" si="1141"/>
        <v>21</v>
      </c>
      <c r="BK1112" s="642">
        <f t="shared" si="1092"/>
        <v>61.6</v>
      </c>
    </row>
    <row r="1113" spans="1:63" x14ac:dyDescent="0.25">
      <c r="A1113" s="578">
        <v>40990</v>
      </c>
      <c r="B1113" s="589">
        <f t="shared" si="1078"/>
        <v>3</v>
      </c>
      <c r="C1113" s="539">
        <v>12</v>
      </c>
      <c r="D1113" s="539" t="s">
        <v>243</v>
      </c>
      <c r="E1113" s="539" t="s">
        <v>255</v>
      </c>
      <c r="F1113" s="540">
        <v>3760.28</v>
      </c>
      <c r="G1113" s="579">
        <v>58</v>
      </c>
      <c r="H1113" s="579">
        <v>1</v>
      </c>
      <c r="I1113" s="551">
        <v>0.5</v>
      </c>
      <c r="J1113" s="551">
        <v>0.5</v>
      </c>
      <c r="K1113" s="54">
        <v>0.50347222222222221</v>
      </c>
      <c r="L1113" s="565">
        <f t="shared" si="1101"/>
        <v>3.4722222222222099E-3</v>
      </c>
      <c r="M1113" s="54">
        <v>0.51041666666666663</v>
      </c>
      <c r="N1113" s="565">
        <f t="shared" si="1102"/>
        <v>6.9444444444444198E-3</v>
      </c>
      <c r="O1113" s="54">
        <v>0.52777777777777779</v>
      </c>
      <c r="P1113" s="565">
        <f t="shared" si="1103"/>
        <v>1.736111111111116E-2</v>
      </c>
      <c r="Q1113" s="54">
        <v>0.52777777777777779</v>
      </c>
      <c r="R1113" s="54">
        <v>0.56944444444444442</v>
      </c>
      <c r="S1113" s="9">
        <f t="shared" si="1132"/>
        <v>4.166666666666663E-2</v>
      </c>
      <c r="T1113" s="54">
        <v>0.52777777777777779</v>
      </c>
      <c r="U1113" s="54">
        <v>0.56944444444444442</v>
      </c>
      <c r="V1113" s="9">
        <f t="shared" si="1133"/>
        <v>4.166666666666663E-2</v>
      </c>
      <c r="W1113" s="54">
        <v>0.52777777777777779</v>
      </c>
      <c r="X1113" s="9">
        <f t="shared" si="1106"/>
        <v>-4.166666666666663E-2</v>
      </c>
      <c r="Y1113" s="54">
        <v>0.5708333333333333</v>
      </c>
      <c r="Z1113" s="155">
        <f t="shared" si="1126"/>
        <v>4.3055555555555514E-2</v>
      </c>
      <c r="AA1113" s="54">
        <v>0.65</v>
      </c>
      <c r="AB1113" s="565">
        <f t="shared" si="1091"/>
        <v>7.9166666666666718E-2</v>
      </c>
      <c r="AC1113" s="54">
        <v>0.65</v>
      </c>
      <c r="AD1113" s="54">
        <v>0.65</v>
      </c>
      <c r="AE1113" s="9">
        <f t="shared" si="1134"/>
        <v>0</v>
      </c>
      <c r="AF1113" s="54">
        <v>0.65972222222222221</v>
      </c>
      <c r="AG1113" s="54">
        <v>0.66319444444444442</v>
      </c>
      <c r="AH1113" s="9">
        <f t="shared" si="1104"/>
        <v>3.4722222222222099E-3</v>
      </c>
      <c r="AI1113" s="154">
        <f t="shared" si="1118"/>
        <v>0</v>
      </c>
      <c r="AJ1113" s="154">
        <f t="shared" si="1119"/>
        <v>5</v>
      </c>
      <c r="AK1113" s="54">
        <v>0.66319444444444442</v>
      </c>
      <c r="AL1113" s="54">
        <v>0.66666666666666663</v>
      </c>
      <c r="AM1113" s="9">
        <f t="shared" si="1036"/>
        <v>3.4722222222222099E-3</v>
      </c>
      <c r="AN1113" s="565">
        <f t="shared" si="1105"/>
        <v>0.16666666666666663</v>
      </c>
      <c r="AO1113" s="10">
        <f t="shared" si="1110"/>
        <v>4</v>
      </c>
      <c r="AP1113" s="10">
        <f t="shared" si="1111"/>
        <v>0</v>
      </c>
      <c r="AQ1113" s="565">
        <f t="shared" si="1120"/>
        <v>6.1111111111111165E-2</v>
      </c>
      <c r="AR1113" s="10">
        <f t="shared" si="1135"/>
        <v>1</v>
      </c>
      <c r="AS1113" s="10">
        <f t="shared" si="1136"/>
        <v>28</v>
      </c>
      <c r="AT1113" s="551">
        <v>0</v>
      </c>
      <c r="AU1113" s="551">
        <v>4.1666666666666666E-3</v>
      </c>
      <c r="AV1113" s="551">
        <v>1.3888888888888888E-2</v>
      </c>
      <c r="AW1113" s="546">
        <f t="shared" si="1123"/>
        <v>0</v>
      </c>
      <c r="AX1113" s="546">
        <f t="shared" si="1045"/>
        <v>20</v>
      </c>
      <c r="AY1113" s="551">
        <v>0</v>
      </c>
      <c r="AZ1113" s="546">
        <f t="shared" si="1121"/>
        <v>0</v>
      </c>
      <c r="BA1113" s="546">
        <f t="shared" si="1137"/>
        <v>0</v>
      </c>
      <c r="BB1113" s="551">
        <v>0</v>
      </c>
      <c r="BC1113" s="546">
        <f t="shared" si="1138"/>
        <v>0</v>
      </c>
      <c r="BD1113" s="546">
        <f t="shared" si="1139"/>
        <v>0</v>
      </c>
      <c r="BE1113" s="551">
        <v>0</v>
      </c>
      <c r="BF1113" s="546">
        <f t="shared" si="1142"/>
        <v>0</v>
      </c>
      <c r="BG1113" s="546">
        <f t="shared" si="1143"/>
        <v>0</v>
      </c>
      <c r="BH1113" s="551">
        <v>0</v>
      </c>
      <c r="BI1113" s="637">
        <f t="shared" si="1140"/>
        <v>0</v>
      </c>
      <c r="BJ1113" s="637">
        <f t="shared" si="1141"/>
        <v>0</v>
      </c>
      <c r="BK1113" s="642">
        <f t="shared" si="1092"/>
        <v>64.832413793103456</v>
      </c>
    </row>
    <row r="1114" spans="1:63" x14ac:dyDescent="0.25">
      <c r="A1114" s="578">
        <v>40990</v>
      </c>
      <c r="B1114" s="589">
        <f t="shared" si="1078"/>
        <v>3</v>
      </c>
      <c r="C1114" s="539">
        <v>36</v>
      </c>
      <c r="D1114" s="539" t="s">
        <v>33</v>
      </c>
      <c r="E1114" s="539" t="s">
        <v>251</v>
      </c>
      <c r="F1114" s="540">
        <v>3532.62</v>
      </c>
      <c r="G1114" s="579">
        <v>54</v>
      </c>
      <c r="H1114" s="579">
        <v>5</v>
      </c>
      <c r="I1114" s="551">
        <v>0.51041666666666663</v>
      </c>
      <c r="J1114" s="551">
        <v>0.51041666666666663</v>
      </c>
      <c r="K1114" s="54">
        <v>0.51736111111111105</v>
      </c>
      <c r="L1114" s="565">
        <f t="shared" si="1101"/>
        <v>6.9444444444444198E-3</v>
      </c>
      <c r="M1114" s="54">
        <v>0.52430555555555558</v>
      </c>
      <c r="N1114" s="565">
        <f t="shared" si="1102"/>
        <v>6.9444444444445308E-3</v>
      </c>
      <c r="O1114" s="54">
        <v>0.57638888888888895</v>
      </c>
      <c r="P1114" s="565">
        <f t="shared" si="1103"/>
        <v>5.208333333333337E-2</v>
      </c>
      <c r="Q1114" s="54">
        <v>0.58333333333333337</v>
      </c>
      <c r="R1114" s="54">
        <v>0.625</v>
      </c>
      <c r="S1114" s="9">
        <f t="shared" si="1132"/>
        <v>4.166666666666663E-2</v>
      </c>
      <c r="T1114" s="54">
        <v>0.58333333333333337</v>
      </c>
      <c r="U1114" s="54">
        <v>0.625</v>
      </c>
      <c r="V1114" s="9">
        <f t="shared" si="1133"/>
        <v>4.166666666666663E-2</v>
      </c>
      <c r="W1114" s="54">
        <v>0.67083333333333339</v>
      </c>
      <c r="X1114" s="9">
        <f t="shared" si="1106"/>
        <v>4.5833333333333393E-2</v>
      </c>
      <c r="Y1114" s="54">
        <v>0.7006944444444444</v>
      </c>
      <c r="Z1114" s="155">
        <f t="shared" si="1126"/>
        <v>2.9861111111111005E-2</v>
      </c>
      <c r="AA1114" s="54">
        <v>0.75763888888888886</v>
      </c>
      <c r="AB1114" s="565">
        <f t="shared" si="1091"/>
        <v>5.6944444444444464E-2</v>
      </c>
      <c r="AC1114" s="54">
        <v>0.75763888888888886</v>
      </c>
      <c r="AD1114" s="54">
        <v>0.75763888888888886</v>
      </c>
      <c r="AE1114" s="9">
        <f t="shared" si="1134"/>
        <v>0</v>
      </c>
      <c r="AF1114" s="54">
        <v>0.76388888888888884</v>
      </c>
      <c r="AG1114" s="54">
        <v>0.76736111111111116</v>
      </c>
      <c r="AH1114" s="9">
        <f t="shared" si="1104"/>
        <v>3.4722222222223209E-3</v>
      </c>
      <c r="AI1114" s="154">
        <f t="shared" si="1118"/>
        <v>0</v>
      </c>
      <c r="AJ1114" s="154">
        <f t="shared" si="1119"/>
        <v>5</v>
      </c>
      <c r="AK1114" s="54">
        <v>0.76736111111111116</v>
      </c>
      <c r="AL1114" s="54">
        <v>0.77083333333333337</v>
      </c>
      <c r="AM1114" s="9">
        <f t="shared" si="1036"/>
        <v>3.4722222222222099E-3</v>
      </c>
      <c r="AN1114" s="565">
        <f t="shared" si="1105"/>
        <v>0.26041666666666674</v>
      </c>
      <c r="AO1114" s="10">
        <f t="shared" si="1110"/>
        <v>6</v>
      </c>
      <c r="AP1114" s="10">
        <f t="shared" si="1111"/>
        <v>15</v>
      </c>
      <c r="AQ1114" s="565">
        <f t="shared" si="1120"/>
        <v>3.3333333333333354E-2</v>
      </c>
      <c r="AR1114" s="10">
        <f t="shared" si="1135"/>
        <v>0</v>
      </c>
      <c r="AS1114" s="10">
        <f t="shared" si="1136"/>
        <v>48</v>
      </c>
      <c r="AT1114" s="551">
        <v>0</v>
      </c>
      <c r="AU1114" s="551">
        <v>0</v>
      </c>
      <c r="AV1114" s="551">
        <v>0</v>
      </c>
      <c r="AW1114" s="546">
        <f t="shared" si="1123"/>
        <v>0</v>
      </c>
      <c r="AX1114" s="546">
        <f t="shared" si="1045"/>
        <v>0</v>
      </c>
      <c r="AY1114" s="551">
        <v>0</v>
      </c>
      <c r="AZ1114" s="546">
        <f t="shared" si="1121"/>
        <v>0</v>
      </c>
      <c r="BA1114" s="546">
        <f t="shared" si="1137"/>
        <v>0</v>
      </c>
      <c r="BB1114" s="551">
        <v>0</v>
      </c>
      <c r="BC1114" s="546">
        <f t="shared" si="1138"/>
        <v>0</v>
      </c>
      <c r="BD1114" s="546">
        <f t="shared" si="1139"/>
        <v>0</v>
      </c>
      <c r="BE1114" s="551">
        <v>2.361111111111111E-2</v>
      </c>
      <c r="BF1114" s="546">
        <f t="shared" si="1142"/>
        <v>0</v>
      </c>
      <c r="BG1114" s="546">
        <f t="shared" si="1143"/>
        <v>34</v>
      </c>
      <c r="BH1114" s="551">
        <v>0</v>
      </c>
      <c r="BI1114" s="637">
        <f t="shared" si="1140"/>
        <v>0</v>
      </c>
      <c r="BJ1114" s="637">
        <f t="shared" si="1141"/>
        <v>0</v>
      </c>
      <c r="BK1114" s="642">
        <f t="shared" si="1092"/>
        <v>65.418888888888887</v>
      </c>
    </row>
    <row r="1115" spans="1:63" ht="30" x14ac:dyDescent="0.25">
      <c r="A1115" s="578">
        <v>40990</v>
      </c>
      <c r="B1115" s="589">
        <f t="shared" si="1078"/>
        <v>3</v>
      </c>
      <c r="C1115" s="539">
        <v>37</v>
      </c>
      <c r="D1115" s="539" t="s">
        <v>33</v>
      </c>
      <c r="E1115" s="539" t="s">
        <v>256</v>
      </c>
      <c r="F1115" s="540">
        <v>3704.31</v>
      </c>
      <c r="G1115" s="579">
        <v>59</v>
      </c>
      <c r="H1115" s="579">
        <v>0</v>
      </c>
      <c r="I1115" s="551">
        <v>0.63541666666666663</v>
      </c>
      <c r="J1115" s="551">
        <v>0.63541666666666663</v>
      </c>
      <c r="K1115" s="54">
        <v>0.63888888888888895</v>
      </c>
      <c r="L1115" s="565">
        <f t="shared" si="1101"/>
        <v>3.4722222222223209E-3</v>
      </c>
      <c r="M1115" s="54">
        <v>0.65625</v>
      </c>
      <c r="N1115" s="565">
        <f t="shared" si="1102"/>
        <v>1.7361111111111049E-2</v>
      </c>
      <c r="O1115" s="54">
        <v>0.68055555555555547</v>
      </c>
      <c r="P1115" s="565">
        <f t="shared" si="1103"/>
        <v>2.4305555555555469E-2</v>
      </c>
      <c r="Q1115" s="54">
        <v>0.68402777777777779</v>
      </c>
      <c r="R1115" s="54">
        <v>0.70833333333333337</v>
      </c>
      <c r="S1115" s="9">
        <f t="shared" si="1132"/>
        <v>2.430555555555558E-2</v>
      </c>
      <c r="T1115" s="54">
        <v>0.68402777777777779</v>
      </c>
      <c r="U1115" s="54">
        <v>0.70833333333333337</v>
      </c>
      <c r="V1115" s="9">
        <f t="shared" si="1133"/>
        <v>2.430555555555558E-2</v>
      </c>
      <c r="W1115" s="54">
        <v>0.79166666666666663</v>
      </c>
      <c r="X1115" s="9">
        <f t="shared" si="1106"/>
        <v>8.3333333333333259E-2</v>
      </c>
      <c r="Y1115" s="54">
        <v>0.79236111111111107</v>
      </c>
      <c r="Z1115" s="155">
        <f t="shared" si="1126"/>
        <v>6.9444444444444198E-4</v>
      </c>
      <c r="AA1115" s="54">
        <v>0.8833333333333333</v>
      </c>
      <c r="AB1115" s="565">
        <f t="shared" si="1091"/>
        <v>9.0972222222222232E-2</v>
      </c>
      <c r="AC1115" s="54">
        <v>0.8833333333333333</v>
      </c>
      <c r="AD1115" s="54">
        <v>0.8833333333333333</v>
      </c>
      <c r="AE1115" s="9">
        <f t="shared" si="1134"/>
        <v>0</v>
      </c>
      <c r="AF1115" s="54">
        <v>0.88888888888888884</v>
      </c>
      <c r="AG1115" s="54">
        <v>0.89236111111111116</v>
      </c>
      <c r="AH1115" s="9">
        <f t="shared" si="1104"/>
        <v>3.4722222222223209E-3</v>
      </c>
      <c r="AI1115" s="154">
        <f t="shared" si="1118"/>
        <v>0</v>
      </c>
      <c r="AJ1115" s="154">
        <f t="shared" si="1119"/>
        <v>5</v>
      </c>
      <c r="AK1115" s="54">
        <v>0.89236111111111116</v>
      </c>
      <c r="AL1115" s="54">
        <v>0.89583333333333337</v>
      </c>
      <c r="AM1115" s="9">
        <f t="shared" si="1036"/>
        <v>3.4722222222222099E-3</v>
      </c>
      <c r="AN1115" s="565">
        <f t="shared" si="1105"/>
        <v>0.26041666666666674</v>
      </c>
      <c r="AO1115" s="10">
        <f t="shared" si="1110"/>
        <v>6</v>
      </c>
      <c r="AP1115" s="10">
        <f t="shared" si="1111"/>
        <v>15</v>
      </c>
      <c r="AQ1115" s="565">
        <f t="shared" si="1120"/>
        <v>5.5555555555555566E-2</v>
      </c>
      <c r="AR1115" s="10">
        <f t="shared" si="1135"/>
        <v>1</v>
      </c>
      <c r="AS1115" s="10">
        <f t="shared" si="1136"/>
        <v>20</v>
      </c>
      <c r="AT1115" s="551">
        <v>0</v>
      </c>
      <c r="AU1115" s="551">
        <v>0</v>
      </c>
      <c r="AV1115" s="551">
        <v>0</v>
      </c>
      <c r="AW1115" s="546">
        <f t="shared" si="1123"/>
        <v>0</v>
      </c>
      <c r="AX1115" s="546">
        <f t="shared" si="1045"/>
        <v>0</v>
      </c>
      <c r="AY1115" s="551">
        <v>0</v>
      </c>
      <c r="AZ1115" s="546">
        <f t="shared" si="1121"/>
        <v>0</v>
      </c>
      <c r="BA1115" s="546">
        <f t="shared" si="1137"/>
        <v>0</v>
      </c>
      <c r="BB1115" s="551">
        <v>0</v>
      </c>
      <c r="BC1115" s="546">
        <f t="shared" si="1138"/>
        <v>0</v>
      </c>
      <c r="BD1115" s="546">
        <f t="shared" si="1139"/>
        <v>0</v>
      </c>
      <c r="BE1115" s="551">
        <v>3.5416666666666666E-2</v>
      </c>
      <c r="BF1115" s="546">
        <f t="shared" si="1142"/>
        <v>0</v>
      </c>
      <c r="BG1115" s="546">
        <f t="shared" si="1143"/>
        <v>51</v>
      </c>
      <c r="BH1115" s="551">
        <v>0</v>
      </c>
      <c r="BI1115" s="637">
        <f t="shared" si="1140"/>
        <v>0</v>
      </c>
      <c r="BJ1115" s="637">
        <f t="shared" si="1141"/>
        <v>0</v>
      </c>
      <c r="BK1115" s="642">
        <f t="shared" si="1092"/>
        <v>62.784915254237291</v>
      </c>
    </row>
    <row r="1116" spans="1:63" x14ac:dyDescent="0.25">
      <c r="A1116" s="578">
        <v>40990</v>
      </c>
      <c r="B1116" s="589">
        <f t="shared" si="1078"/>
        <v>3</v>
      </c>
      <c r="C1116" s="539">
        <v>4</v>
      </c>
      <c r="D1116" s="539" t="s">
        <v>271</v>
      </c>
      <c r="E1116" s="539" t="s">
        <v>265</v>
      </c>
      <c r="F1116" s="540">
        <v>3452.04</v>
      </c>
      <c r="G1116" s="579">
        <v>53</v>
      </c>
      <c r="H1116" s="579">
        <v>6</v>
      </c>
      <c r="I1116" s="551">
        <v>0.75</v>
      </c>
      <c r="J1116" s="551">
        <v>0.75</v>
      </c>
      <c r="K1116" s="54">
        <v>0.76388888888888884</v>
      </c>
      <c r="L1116" s="565">
        <f t="shared" si="1101"/>
        <v>1.388888888888884E-2</v>
      </c>
      <c r="M1116" s="54">
        <v>0.76388888888888884</v>
      </c>
      <c r="N1116" s="565">
        <f t="shared" si="1102"/>
        <v>0</v>
      </c>
      <c r="O1116" s="54">
        <v>0.79166666666666663</v>
      </c>
      <c r="P1116" s="565">
        <f t="shared" si="1103"/>
        <v>2.777777777777779E-2</v>
      </c>
      <c r="Q1116" s="54">
        <v>0.79513888888888884</v>
      </c>
      <c r="R1116" s="54">
        <v>0.88194444444444453</v>
      </c>
      <c r="S1116" s="9">
        <f t="shared" si="1132"/>
        <v>8.6805555555555691E-2</v>
      </c>
      <c r="T1116" s="54">
        <v>0.79513888888888884</v>
      </c>
      <c r="U1116" s="54">
        <v>0.88194444444444453</v>
      </c>
      <c r="V1116" s="9">
        <f t="shared" si="1133"/>
        <v>8.6805555555555691E-2</v>
      </c>
      <c r="W1116" s="54">
        <v>0.92222222222222217</v>
      </c>
      <c r="X1116" s="9">
        <f t="shared" si="1106"/>
        <v>4.0277777777777635E-2</v>
      </c>
      <c r="Y1116" s="54">
        <v>0.92361111111111116</v>
      </c>
      <c r="Z1116" s="155">
        <f t="shared" si="1126"/>
        <v>1.388888888888995E-3</v>
      </c>
      <c r="AA1116" s="54">
        <v>1.0625</v>
      </c>
      <c r="AB1116" s="565">
        <f t="shared" si="1091"/>
        <v>0.13888888888888884</v>
      </c>
      <c r="AC1116" s="54">
        <v>1.0625</v>
      </c>
      <c r="AD1116" s="54">
        <v>1.0625</v>
      </c>
      <c r="AE1116" s="9">
        <f t="shared" si="1134"/>
        <v>0</v>
      </c>
      <c r="AF1116" s="54">
        <v>1.0694444444444444</v>
      </c>
      <c r="AG1116" s="54">
        <v>1.0729166666666667</v>
      </c>
      <c r="AH1116" s="9">
        <f t="shared" si="1104"/>
        <v>3.4722222222223209E-3</v>
      </c>
      <c r="AI1116" s="154">
        <f t="shared" si="1118"/>
        <v>0</v>
      </c>
      <c r="AJ1116" s="154">
        <f t="shared" si="1119"/>
        <v>5</v>
      </c>
      <c r="AK1116" s="54">
        <v>1.0729166666666667</v>
      </c>
      <c r="AL1116" s="54">
        <v>1.0763888888888888</v>
      </c>
      <c r="AM1116" s="9">
        <f t="shared" si="1036"/>
        <v>3.4722222222220989E-3</v>
      </c>
      <c r="AN1116" s="565">
        <f t="shared" si="1105"/>
        <v>0.32638888888888884</v>
      </c>
      <c r="AO1116" s="10">
        <f t="shared" si="1110"/>
        <v>7</v>
      </c>
      <c r="AP1116" s="10">
        <f t="shared" si="1111"/>
        <v>50</v>
      </c>
      <c r="AQ1116" s="565">
        <f t="shared" si="1120"/>
        <v>6.4583333333333284E-2</v>
      </c>
      <c r="AR1116" s="10">
        <f t="shared" si="1135"/>
        <v>1</v>
      </c>
      <c r="AS1116" s="10">
        <f t="shared" si="1136"/>
        <v>33</v>
      </c>
      <c r="AT1116" s="551">
        <v>0</v>
      </c>
      <c r="AU1116" s="551">
        <v>0</v>
      </c>
      <c r="AV1116" s="551">
        <v>0</v>
      </c>
      <c r="AW1116" s="546">
        <f t="shared" si="1123"/>
        <v>0</v>
      </c>
      <c r="AX1116" s="546">
        <f t="shared" si="1045"/>
        <v>0</v>
      </c>
      <c r="AY1116" s="551">
        <v>0</v>
      </c>
      <c r="AZ1116" s="546">
        <f t="shared" si="1121"/>
        <v>0</v>
      </c>
      <c r="BA1116" s="546">
        <f t="shared" si="1137"/>
        <v>0</v>
      </c>
      <c r="BB1116" s="551">
        <v>0</v>
      </c>
      <c r="BC1116" s="546">
        <f t="shared" si="1138"/>
        <v>0</v>
      </c>
      <c r="BD1116" s="546">
        <f t="shared" si="1139"/>
        <v>0</v>
      </c>
      <c r="BE1116" s="551">
        <v>4.9999999999999996E-2</v>
      </c>
      <c r="BF1116" s="546">
        <f t="shared" si="1142"/>
        <v>1</v>
      </c>
      <c r="BG1116" s="546">
        <f t="shared" si="1143"/>
        <v>12</v>
      </c>
      <c r="BH1116" s="551">
        <v>2.4305555555555556E-2</v>
      </c>
      <c r="BI1116" s="637">
        <f t="shared" si="1140"/>
        <v>0</v>
      </c>
      <c r="BJ1116" s="637">
        <f t="shared" si="1141"/>
        <v>35</v>
      </c>
      <c r="BK1116" s="642">
        <f t="shared" si="1092"/>
        <v>65.13283018867925</v>
      </c>
    </row>
    <row r="1117" spans="1:63" x14ac:dyDescent="0.25">
      <c r="A1117" s="578">
        <v>40991</v>
      </c>
      <c r="B1117" s="589">
        <f t="shared" si="1078"/>
        <v>3</v>
      </c>
      <c r="C1117" s="539">
        <v>38</v>
      </c>
      <c r="D1117" s="539" t="s">
        <v>33</v>
      </c>
      <c r="E1117" s="539" t="s">
        <v>251</v>
      </c>
      <c r="F1117" s="540">
        <v>3644.98</v>
      </c>
      <c r="G1117" s="579">
        <v>59</v>
      </c>
      <c r="H1117" s="579">
        <v>0</v>
      </c>
      <c r="I1117" s="551">
        <v>0.73958333333333337</v>
      </c>
      <c r="J1117" s="551">
        <v>0.73958333333333337</v>
      </c>
      <c r="K1117" s="54">
        <v>0.74305555555555547</v>
      </c>
      <c r="L1117" s="565">
        <f t="shared" si="1101"/>
        <v>3.4722222222220989E-3</v>
      </c>
      <c r="M1117" s="54">
        <v>0.75</v>
      </c>
      <c r="N1117" s="565">
        <f t="shared" si="1102"/>
        <v>6.9444444444445308E-3</v>
      </c>
      <c r="O1117" s="54">
        <v>0.77083333333333337</v>
      </c>
      <c r="P1117" s="565">
        <f t="shared" si="1103"/>
        <v>2.083333333333337E-2</v>
      </c>
      <c r="Q1117" s="54">
        <v>0.77430555555555547</v>
      </c>
      <c r="R1117" s="54">
        <v>0.80555555555555547</v>
      </c>
      <c r="S1117" s="9">
        <f t="shared" ref="S1117:S1121" si="1144">R1117-Q1117</f>
        <v>3.125E-2</v>
      </c>
      <c r="T1117" s="54">
        <v>0.77430555555555547</v>
      </c>
      <c r="U1117" s="54">
        <v>0.80555555555555547</v>
      </c>
      <c r="V1117" s="9">
        <f t="shared" ref="V1117:V1121" si="1145">U1117-T1117</f>
        <v>3.125E-2</v>
      </c>
      <c r="W1117" s="54">
        <v>0.80902777777777779</v>
      </c>
      <c r="X1117" s="9">
        <f t="shared" si="1106"/>
        <v>3.4722222222223209E-3</v>
      </c>
      <c r="Y1117" s="54">
        <v>0.81597222222222221</v>
      </c>
      <c r="Z1117" s="155">
        <f t="shared" si="1126"/>
        <v>6.9444444444444198E-3</v>
      </c>
      <c r="AA1117" s="54">
        <v>0.88680555555555562</v>
      </c>
      <c r="AB1117" s="565">
        <f t="shared" si="1091"/>
        <v>7.0833333333333415E-2</v>
      </c>
      <c r="AC1117" s="54">
        <v>0.88680555555555562</v>
      </c>
      <c r="AD1117" s="54">
        <v>0.88680555555555562</v>
      </c>
      <c r="AE1117" s="9">
        <f t="shared" ref="AE1117:AE1121" si="1146">AD1117-AC1117</f>
        <v>0</v>
      </c>
      <c r="AF1117" s="54">
        <v>0.89583333333333337</v>
      </c>
      <c r="AG1117" s="54">
        <v>0.89930555555555547</v>
      </c>
      <c r="AH1117" s="9">
        <f t="shared" si="1104"/>
        <v>3.4722222222220989E-3</v>
      </c>
      <c r="AI1117" s="154">
        <f t="shared" si="1118"/>
        <v>0</v>
      </c>
      <c r="AJ1117" s="154">
        <f t="shared" si="1119"/>
        <v>5</v>
      </c>
      <c r="AK1117" s="54">
        <v>0.89930555555555547</v>
      </c>
      <c r="AL1117" s="54">
        <v>0.90625</v>
      </c>
      <c r="AM1117" s="9">
        <f t="shared" si="1036"/>
        <v>6.9444444444445308E-3</v>
      </c>
      <c r="AN1117" s="565">
        <f t="shared" si="1105"/>
        <v>0.16666666666666663</v>
      </c>
      <c r="AO1117" s="10">
        <f t="shared" si="1110"/>
        <v>4</v>
      </c>
      <c r="AP1117" s="10">
        <f t="shared" si="1111"/>
        <v>0</v>
      </c>
      <c r="AQ1117" s="565">
        <f t="shared" si="1120"/>
        <v>5.5555555555555636E-2</v>
      </c>
      <c r="AR1117" s="10">
        <f t="shared" ref="AR1117:AR1121" si="1147">HOUR(AQ1117)</f>
        <v>1</v>
      </c>
      <c r="AS1117" s="10">
        <f t="shared" ref="AS1117:AS1121" si="1148">MINUTE(AQ1117)</f>
        <v>20</v>
      </c>
      <c r="AT1117" s="551">
        <v>0</v>
      </c>
      <c r="AU1117" s="551">
        <v>0</v>
      </c>
      <c r="AV1117" s="551">
        <v>0</v>
      </c>
      <c r="AW1117" s="546">
        <f t="shared" ref="AW1117:AW1138" si="1149">HOUR(AV1117)</f>
        <v>0</v>
      </c>
      <c r="AX1117" s="546">
        <f t="shared" si="1045"/>
        <v>0</v>
      </c>
      <c r="AY1117" s="551">
        <v>0</v>
      </c>
      <c r="AZ1117" s="546">
        <f t="shared" ref="AZ1117:AZ1138" si="1150">HOUR(AY1117)</f>
        <v>0</v>
      </c>
      <c r="BA1117" s="546">
        <f t="shared" ref="BA1117:BA1138" si="1151">MINUTE(AY1117)</f>
        <v>0</v>
      </c>
      <c r="BB1117" s="551">
        <v>0</v>
      </c>
      <c r="BC1117" s="546">
        <f t="shared" ref="BC1117:BC1127" si="1152">HOUR(BB1117)</f>
        <v>0</v>
      </c>
      <c r="BD1117" s="546">
        <f t="shared" ref="BD1117:BD1127" si="1153">MINUTE(BB1117)</f>
        <v>0</v>
      </c>
      <c r="BE1117" s="551">
        <v>1.5277777777777777E-2</v>
      </c>
      <c r="BF1117" s="546">
        <f t="shared" si="1142"/>
        <v>0</v>
      </c>
      <c r="BG1117" s="546">
        <f t="shared" si="1143"/>
        <v>22</v>
      </c>
      <c r="BH1117" s="551">
        <v>0</v>
      </c>
      <c r="BI1117" s="637">
        <f t="shared" si="1140"/>
        <v>0</v>
      </c>
      <c r="BJ1117" s="637">
        <f t="shared" si="1141"/>
        <v>0</v>
      </c>
      <c r="BK1117" s="642">
        <f t="shared" si="1092"/>
        <v>61.779322033898303</v>
      </c>
    </row>
    <row r="1118" spans="1:63" ht="30" x14ac:dyDescent="0.25">
      <c r="A1118" s="578">
        <v>40991</v>
      </c>
      <c r="B1118" s="589">
        <f t="shared" si="1078"/>
        <v>3</v>
      </c>
      <c r="C1118" s="539">
        <v>39</v>
      </c>
      <c r="D1118" s="539" t="s">
        <v>33</v>
      </c>
      <c r="E1118" s="539" t="s">
        <v>256</v>
      </c>
      <c r="F1118" s="540">
        <v>3484</v>
      </c>
      <c r="G1118" s="579">
        <v>57</v>
      </c>
      <c r="H1118" s="579">
        <v>2</v>
      </c>
      <c r="I1118" s="551">
        <v>0.76736111111111116</v>
      </c>
      <c r="J1118" s="551">
        <v>0.76736111111111116</v>
      </c>
      <c r="K1118" s="54">
        <v>0.77083333333333337</v>
      </c>
      <c r="L1118" s="565">
        <f t="shared" si="1101"/>
        <v>3.4722222222222099E-3</v>
      </c>
      <c r="M1118" s="54">
        <v>0.78125</v>
      </c>
      <c r="N1118" s="565">
        <f t="shared" si="1102"/>
        <v>1.041666666666663E-2</v>
      </c>
      <c r="O1118" s="54">
        <v>0.8125</v>
      </c>
      <c r="P1118" s="565">
        <f t="shared" si="1103"/>
        <v>3.125E-2</v>
      </c>
      <c r="Q1118" s="54">
        <v>0.81597222222222221</v>
      </c>
      <c r="R1118" s="54">
        <v>0.83680555555555547</v>
      </c>
      <c r="S1118" s="9">
        <f t="shared" si="1144"/>
        <v>2.0833333333333259E-2</v>
      </c>
      <c r="T1118" s="54">
        <v>0.81597222222222221</v>
      </c>
      <c r="U1118" s="54">
        <v>0.83680555555555547</v>
      </c>
      <c r="V1118" s="9">
        <f t="shared" si="1145"/>
        <v>2.0833333333333259E-2</v>
      </c>
      <c r="W1118" s="54">
        <v>0.84930555555555554</v>
      </c>
      <c r="X1118" s="9">
        <f t="shared" si="1106"/>
        <v>1.2500000000000067E-2</v>
      </c>
      <c r="Y1118" s="54">
        <v>0.84930555555555554</v>
      </c>
      <c r="Z1118" s="155">
        <f t="shared" si="1126"/>
        <v>0</v>
      </c>
      <c r="AA1118" s="54">
        <v>0.96388888888888891</v>
      </c>
      <c r="AB1118" s="565">
        <f t="shared" si="1091"/>
        <v>0.11458333333333337</v>
      </c>
      <c r="AC1118" s="54">
        <v>0.96388888888888891</v>
      </c>
      <c r="AD1118" s="54">
        <v>0.96388888888888891</v>
      </c>
      <c r="AE1118" s="9">
        <f t="shared" si="1146"/>
        <v>0</v>
      </c>
      <c r="AF1118" s="54">
        <v>0.98263888888888884</v>
      </c>
      <c r="AG1118" s="54">
        <v>0.98611111111111116</v>
      </c>
      <c r="AH1118" s="9">
        <f t="shared" si="1104"/>
        <v>3.4722222222223209E-3</v>
      </c>
      <c r="AI1118" s="154">
        <f t="shared" si="1118"/>
        <v>0</v>
      </c>
      <c r="AJ1118" s="154">
        <f t="shared" si="1119"/>
        <v>5</v>
      </c>
      <c r="AK1118" s="54">
        <v>0.98611111111111116</v>
      </c>
      <c r="AL1118" s="54">
        <v>0.98958333333333337</v>
      </c>
      <c r="AM1118" s="9">
        <f t="shared" si="1036"/>
        <v>3.4722222222222099E-3</v>
      </c>
      <c r="AN1118" s="565">
        <f t="shared" si="1105"/>
        <v>0.22222222222222221</v>
      </c>
      <c r="AO1118" s="10">
        <f t="shared" si="1110"/>
        <v>5</v>
      </c>
      <c r="AP1118" s="10">
        <f t="shared" si="1111"/>
        <v>20</v>
      </c>
      <c r="AQ1118" s="565">
        <f t="shared" si="1120"/>
        <v>6.8750000000000033E-2</v>
      </c>
      <c r="AR1118" s="10">
        <f t="shared" si="1147"/>
        <v>1</v>
      </c>
      <c r="AS1118" s="10">
        <f t="shared" si="1148"/>
        <v>39</v>
      </c>
      <c r="AT1118" s="551">
        <v>0</v>
      </c>
      <c r="AU1118" s="551">
        <v>0</v>
      </c>
      <c r="AV1118" s="551">
        <v>0</v>
      </c>
      <c r="AW1118" s="546">
        <f t="shared" si="1149"/>
        <v>0</v>
      </c>
      <c r="AX1118" s="546">
        <f t="shared" si="1045"/>
        <v>0</v>
      </c>
      <c r="AY1118" s="551">
        <v>0</v>
      </c>
      <c r="AZ1118" s="546">
        <f t="shared" si="1150"/>
        <v>0</v>
      </c>
      <c r="BA1118" s="546">
        <f t="shared" si="1151"/>
        <v>0</v>
      </c>
      <c r="BB1118" s="551">
        <v>0</v>
      </c>
      <c r="BC1118" s="546">
        <f t="shared" si="1152"/>
        <v>0</v>
      </c>
      <c r="BD1118" s="546">
        <f t="shared" si="1153"/>
        <v>0</v>
      </c>
      <c r="BE1118" s="551">
        <v>4.5833333333333337E-2</v>
      </c>
      <c r="BF1118" s="546">
        <f t="shared" si="1142"/>
        <v>1</v>
      </c>
      <c r="BG1118" s="546">
        <f t="shared" si="1143"/>
        <v>6</v>
      </c>
      <c r="BH1118" s="551">
        <v>0</v>
      </c>
      <c r="BI1118" s="637">
        <f t="shared" si="1140"/>
        <v>0</v>
      </c>
      <c r="BJ1118" s="637">
        <f t="shared" si="1141"/>
        <v>0</v>
      </c>
      <c r="BK1118" s="642">
        <f t="shared" si="1092"/>
        <v>61.122807017543863</v>
      </c>
    </row>
    <row r="1119" spans="1:63" x14ac:dyDescent="0.25">
      <c r="A1119" s="578">
        <v>40991</v>
      </c>
      <c r="B1119" s="589">
        <f t="shared" si="1078"/>
        <v>3</v>
      </c>
      <c r="C1119" s="539">
        <v>6</v>
      </c>
      <c r="D1119" s="539" t="s">
        <v>277</v>
      </c>
      <c r="E1119" s="539" t="s">
        <v>764</v>
      </c>
      <c r="F1119" s="540">
        <v>3130.1</v>
      </c>
      <c r="G1119" s="579">
        <v>51</v>
      </c>
      <c r="H1119" s="579">
        <v>8</v>
      </c>
      <c r="I1119" s="551">
        <v>0.82291666666666663</v>
      </c>
      <c r="J1119" s="551">
        <v>0.82291666666666663</v>
      </c>
      <c r="K1119" s="54">
        <v>0.875</v>
      </c>
      <c r="L1119" s="565">
        <f t="shared" si="1101"/>
        <v>5.208333333333337E-2</v>
      </c>
      <c r="M1119" s="54">
        <v>0.87847222222222221</v>
      </c>
      <c r="N1119" s="565">
        <f t="shared" si="1102"/>
        <v>3.4722222222222099E-3</v>
      </c>
      <c r="O1119" s="54">
        <v>0.97222222222222221</v>
      </c>
      <c r="P1119" s="565">
        <f t="shared" si="1103"/>
        <v>9.375E-2</v>
      </c>
      <c r="Q1119" s="54">
        <v>0.97569444444444453</v>
      </c>
      <c r="R1119" s="54">
        <v>1.0416666666666667</v>
      </c>
      <c r="S1119" s="9">
        <f t="shared" si="1144"/>
        <v>6.597222222222221E-2</v>
      </c>
      <c r="T1119" s="54">
        <v>0.97569444444444453</v>
      </c>
      <c r="U1119" s="54">
        <v>1.0416666666666667</v>
      </c>
      <c r="V1119" s="9">
        <f t="shared" si="1145"/>
        <v>6.597222222222221E-2</v>
      </c>
      <c r="W1119" s="54">
        <v>1.0368055555555555</v>
      </c>
      <c r="X1119" s="9">
        <f t="shared" si="1106"/>
        <v>-4.8611111111112049E-3</v>
      </c>
      <c r="Y1119" s="54">
        <v>1.0368055555555555</v>
      </c>
      <c r="Z1119" s="155">
        <f t="shared" si="1126"/>
        <v>0</v>
      </c>
      <c r="AA1119" s="54">
        <v>1.1069444444444445</v>
      </c>
      <c r="AB1119" s="565">
        <f t="shared" si="1091"/>
        <v>7.0138888888888973E-2</v>
      </c>
      <c r="AC1119" s="54">
        <v>1.1069444444444445</v>
      </c>
      <c r="AD1119" s="54">
        <v>1.1069444444444445</v>
      </c>
      <c r="AE1119" s="9">
        <f t="shared" si="1146"/>
        <v>0</v>
      </c>
      <c r="AF1119" s="54">
        <v>1.1145833333333333</v>
      </c>
      <c r="AG1119" s="54">
        <v>1.1215277777777779</v>
      </c>
      <c r="AH1119" s="9">
        <f t="shared" si="1104"/>
        <v>6.9444444444446418E-3</v>
      </c>
      <c r="AI1119" s="154">
        <f t="shared" si="1118"/>
        <v>0</v>
      </c>
      <c r="AJ1119" s="154">
        <f t="shared" si="1119"/>
        <v>10</v>
      </c>
      <c r="AK1119" s="54">
        <v>1.1215277777777779</v>
      </c>
      <c r="AL1119" s="54">
        <v>1.125</v>
      </c>
      <c r="AM1119" s="9">
        <f t="shared" si="1036"/>
        <v>3.4722222222220989E-3</v>
      </c>
      <c r="AN1119" s="565">
        <f t="shared" si="1105"/>
        <v>0.30208333333333337</v>
      </c>
      <c r="AO1119" s="10">
        <f t="shared" si="1110"/>
        <v>7</v>
      </c>
      <c r="AP1119" s="10">
        <f t="shared" si="1111"/>
        <v>15</v>
      </c>
      <c r="AQ1119" s="565">
        <f t="shared" si="1120"/>
        <v>7.0138888888888973E-2</v>
      </c>
      <c r="AR1119" s="10">
        <f t="shared" si="1147"/>
        <v>1</v>
      </c>
      <c r="AS1119" s="10">
        <f t="shared" si="1148"/>
        <v>41</v>
      </c>
      <c r="AT1119" s="551">
        <v>0</v>
      </c>
      <c r="AU1119" s="551">
        <v>0</v>
      </c>
      <c r="AV1119" s="551">
        <v>0</v>
      </c>
      <c r="AW1119" s="546">
        <f t="shared" si="1149"/>
        <v>0</v>
      </c>
      <c r="AX1119" s="546">
        <f t="shared" si="1045"/>
        <v>0</v>
      </c>
      <c r="AY1119" s="551">
        <v>0</v>
      </c>
      <c r="AZ1119" s="546">
        <f t="shared" si="1150"/>
        <v>0</v>
      </c>
      <c r="BA1119" s="546">
        <f t="shared" si="1151"/>
        <v>0</v>
      </c>
      <c r="BB1119" s="551">
        <v>0</v>
      </c>
      <c r="BC1119" s="546">
        <f t="shared" si="1152"/>
        <v>0</v>
      </c>
      <c r="BD1119" s="546">
        <f t="shared" si="1153"/>
        <v>0</v>
      </c>
      <c r="BE1119" s="551">
        <v>0</v>
      </c>
      <c r="BF1119" s="546">
        <f t="shared" si="1142"/>
        <v>0</v>
      </c>
      <c r="BG1119" s="546">
        <f t="shared" si="1143"/>
        <v>0</v>
      </c>
      <c r="BH1119" s="551">
        <v>0</v>
      </c>
      <c r="BI1119" s="637">
        <f t="shared" si="1140"/>
        <v>0</v>
      </c>
      <c r="BJ1119" s="637">
        <f t="shared" si="1141"/>
        <v>0</v>
      </c>
      <c r="BK1119" s="642">
        <f t="shared" si="1092"/>
        <v>61.374509803921569</v>
      </c>
    </row>
    <row r="1120" spans="1:63" x14ac:dyDescent="0.25">
      <c r="A1120" s="578">
        <v>40991</v>
      </c>
      <c r="B1120" s="589">
        <f t="shared" si="1078"/>
        <v>3</v>
      </c>
      <c r="C1120" s="539">
        <v>1</v>
      </c>
      <c r="D1120" s="539" t="s">
        <v>785</v>
      </c>
      <c r="E1120" s="539" t="s">
        <v>265</v>
      </c>
      <c r="F1120" s="540">
        <v>3778.42</v>
      </c>
      <c r="G1120" s="579">
        <v>58</v>
      </c>
      <c r="H1120" s="579">
        <v>1</v>
      </c>
      <c r="I1120" s="551">
        <v>0.84375</v>
      </c>
      <c r="J1120" s="551">
        <v>0.84375</v>
      </c>
      <c r="K1120" s="54">
        <v>0.875</v>
      </c>
      <c r="L1120" s="565">
        <f t="shared" si="1101"/>
        <v>3.125E-2</v>
      </c>
      <c r="M1120" s="54">
        <v>0.88541666666666663</v>
      </c>
      <c r="N1120" s="565">
        <f t="shared" si="1102"/>
        <v>1.041666666666663E-2</v>
      </c>
      <c r="O1120" s="54">
        <v>1.0520833333333333</v>
      </c>
      <c r="P1120" s="565">
        <f t="shared" si="1103"/>
        <v>0.16666666666666663</v>
      </c>
      <c r="Q1120" s="54">
        <v>1.0555555555555556</v>
      </c>
      <c r="R1120" s="54">
        <v>1.0833333333333333</v>
      </c>
      <c r="S1120" s="9">
        <f t="shared" si="1144"/>
        <v>2.7777777777777679E-2</v>
      </c>
      <c r="T1120" s="54">
        <v>1.0555555555555556</v>
      </c>
      <c r="U1120" s="54">
        <v>1.0833333333333333</v>
      </c>
      <c r="V1120" s="9">
        <f t="shared" si="1145"/>
        <v>2.7777777777777679E-2</v>
      </c>
      <c r="W1120" s="54">
        <v>1.1208333333333333</v>
      </c>
      <c r="X1120" s="9">
        <f t="shared" si="1106"/>
        <v>3.7500000000000089E-2</v>
      </c>
      <c r="Y1120" s="54">
        <v>1.1215277777777779</v>
      </c>
      <c r="Z1120" s="155">
        <f t="shared" si="1126"/>
        <v>6.94444444444553E-4</v>
      </c>
      <c r="AA1120" s="54">
        <v>1.1652777777777776</v>
      </c>
      <c r="AB1120" s="565">
        <f t="shared" si="1091"/>
        <v>4.3749999999999734E-2</v>
      </c>
      <c r="AC1120" s="54">
        <v>1.1652777777777776</v>
      </c>
      <c r="AD1120" s="54">
        <v>1.1652777777777776</v>
      </c>
      <c r="AE1120" s="9">
        <f t="shared" si="1146"/>
        <v>0</v>
      </c>
      <c r="AF1120" s="54">
        <v>1.1770833333333333</v>
      </c>
      <c r="AG1120" s="54">
        <v>1.1805555555555556</v>
      </c>
      <c r="AH1120" s="9">
        <f t="shared" si="1104"/>
        <v>3.4722222222223209E-3</v>
      </c>
      <c r="AI1120" s="154">
        <f t="shared" si="1118"/>
        <v>0</v>
      </c>
      <c r="AJ1120" s="154">
        <f t="shared" si="1119"/>
        <v>5</v>
      </c>
      <c r="AK1120" s="54">
        <v>1.1805555555555556</v>
      </c>
      <c r="AL1120" s="54">
        <v>1.1875</v>
      </c>
      <c r="AM1120" s="9">
        <f t="shared" si="1036"/>
        <v>6.9444444444444198E-3</v>
      </c>
      <c r="AN1120" s="565">
        <f t="shared" si="1105"/>
        <v>0.34375</v>
      </c>
      <c r="AO1120" s="10">
        <f t="shared" si="1110"/>
        <v>8</v>
      </c>
      <c r="AP1120" s="10">
        <f t="shared" si="1111"/>
        <v>15</v>
      </c>
      <c r="AQ1120" s="565">
        <f t="shared" si="1120"/>
        <v>3.8888888888888626E-2</v>
      </c>
      <c r="AR1120" s="10">
        <f t="shared" si="1147"/>
        <v>0</v>
      </c>
      <c r="AS1120" s="10">
        <f t="shared" si="1148"/>
        <v>56</v>
      </c>
      <c r="AT1120" s="551">
        <v>0</v>
      </c>
      <c r="AU1120" s="551">
        <v>0</v>
      </c>
      <c r="AV1120" s="551">
        <v>0</v>
      </c>
      <c r="AW1120" s="546">
        <f t="shared" si="1149"/>
        <v>0</v>
      </c>
      <c r="AX1120" s="546">
        <f t="shared" si="1045"/>
        <v>0</v>
      </c>
      <c r="AY1120" s="551">
        <v>0</v>
      </c>
      <c r="AZ1120" s="546">
        <f t="shared" si="1150"/>
        <v>0</v>
      </c>
      <c r="BA1120" s="546">
        <f t="shared" si="1151"/>
        <v>0</v>
      </c>
      <c r="BB1120" s="551">
        <v>0</v>
      </c>
      <c r="BC1120" s="546">
        <f t="shared" si="1152"/>
        <v>0</v>
      </c>
      <c r="BD1120" s="546">
        <f t="shared" si="1153"/>
        <v>0</v>
      </c>
      <c r="BE1120" s="551">
        <v>4.8611111111111112E-3</v>
      </c>
      <c r="BF1120" s="546">
        <f t="shared" si="1142"/>
        <v>0</v>
      </c>
      <c r="BG1120" s="546">
        <f t="shared" si="1143"/>
        <v>7</v>
      </c>
      <c r="BH1120" s="551">
        <v>0</v>
      </c>
      <c r="BI1120" s="637">
        <f t="shared" si="1140"/>
        <v>0</v>
      </c>
      <c r="BJ1120" s="637">
        <f t="shared" si="1141"/>
        <v>0</v>
      </c>
      <c r="BK1120" s="642">
        <f t="shared" si="1092"/>
        <v>65.145172413793105</v>
      </c>
    </row>
    <row r="1121" spans="1:63" x14ac:dyDescent="0.25">
      <c r="A1121" s="578">
        <v>40991</v>
      </c>
      <c r="B1121" s="589">
        <f t="shared" si="1078"/>
        <v>3</v>
      </c>
      <c r="C1121" s="539">
        <v>2</v>
      </c>
      <c r="D1121" s="539" t="s">
        <v>327</v>
      </c>
      <c r="E1121" s="539" t="s">
        <v>276</v>
      </c>
      <c r="F1121" s="540">
        <v>3246.07</v>
      </c>
      <c r="G1121" s="579">
        <v>56</v>
      </c>
      <c r="H1121" s="579">
        <v>3</v>
      </c>
      <c r="I1121" s="551">
        <v>0.80208333333333337</v>
      </c>
      <c r="J1121" s="551">
        <v>0.80208333333333337</v>
      </c>
      <c r="K1121" s="54">
        <v>0.80555555555555547</v>
      </c>
      <c r="L1121" s="565">
        <f t="shared" si="1101"/>
        <v>3.4722222222220989E-3</v>
      </c>
      <c r="M1121" s="54">
        <v>0.8125</v>
      </c>
      <c r="N1121" s="565">
        <f t="shared" si="1102"/>
        <v>6.9444444444445308E-3</v>
      </c>
      <c r="O1121" s="54">
        <v>0.83333333333333337</v>
      </c>
      <c r="P1121" s="565">
        <f t="shared" si="1103"/>
        <v>2.083333333333337E-2</v>
      </c>
      <c r="Q1121" s="54">
        <v>0.86458333333333337</v>
      </c>
      <c r="R1121" s="54">
        <v>0.96180555555555547</v>
      </c>
      <c r="S1121" s="9">
        <f t="shared" si="1144"/>
        <v>9.7222222222222099E-2</v>
      </c>
      <c r="T1121" s="54">
        <v>0.86458333333333337</v>
      </c>
      <c r="U1121" s="54">
        <v>0.96180555555555547</v>
      </c>
      <c r="V1121" s="9">
        <f t="shared" si="1145"/>
        <v>9.7222222222222099E-2</v>
      </c>
      <c r="W1121" s="54">
        <v>0.83333333333333337</v>
      </c>
      <c r="X1121" s="9">
        <f t="shared" si="1106"/>
        <v>-0.1284722222222221</v>
      </c>
      <c r="Y1121" s="54">
        <v>0.88680555555555562</v>
      </c>
      <c r="Z1121" s="155">
        <f t="shared" si="1126"/>
        <v>5.3472222222222254E-2</v>
      </c>
      <c r="AA1121" s="54">
        <v>1.2430555555555556</v>
      </c>
      <c r="AB1121" s="565">
        <f t="shared" si="1091"/>
        <v>0.35624999999999996</v>
      </c>
      <c r="AC1121" s="54">
        <v>1.2430555555555556</v>
      </c>
      <c r="AD1121" s="54">
        <v>1.2430555555555556</v>
      </c>
      <c r="AE1121" s="9">
        <f t="shared" si="1146"/>
        <v>0</v>
      </c>
      <c r="AF1121" s="54">
        <v>1.25</v>
      </c>
      <c r="AG1121" s="54">
        <v>1.2534722222222221</v>
      </c>
      <c r="AH1121" s="9">
        <f t="shared" si="1104"/>
        <v>3.4722222222220989E-3</v>
      </c>
      <c r="AI1121" s="154">
        <f t="shared" si="1118"/>
        <v>0</v>
      </c>
      <c r="AJ1121" s="154">
        <f t="shared" si="1119"/>
        <v>5</v>
      </c>
      <c r="AK1121" s="54">
        <v>1.2534722222222221</v>
      </c>
      <c r="AL1121" s="54">
        <v>1.2604166666666667</v>
      </c>
      <c r="AM1121" s="9">
        <f t="shared" si="1036"/>
        <v>6.9444444444446418E-3</v>
      </c>
      <c r="AN1121" s="565">
        <f t="shared" si="1105"/>
        <v>0.45833333333333337</v>
      </c>
      <c r="AO1121" s="10">
        <f t="shared" si="1110"/>
        <v>11</v>
      </c>
      <c r="AP1121" s="10">
        <f t="shared" si="1111"/>
        <v>0</v>
      </c>
      <c r="AQ1121" s="565">
        <f t="shared" si="1120"/>
        <v>0</v>
      </c>
      <c r="AR1121" s="10">
        <f t="shared" si="1147"/>
        <v>0</v>
      </c>
      <c r="AS1121" s="10">
        <f t="shared" si="1148"/>
        <v>0</v>
      </c>
      <c r="AT1121" s="551">
        <v>0</v>
      </c>
      <c r="AU1121" s="551">
        <v>3.125E-2</v>
      </c>
      <c r="AV1121" s="551">
        <v>0</v>
      </c>
      <c r="AW1121" s="546">
        <f t="shared" si="1149"/>
        <v>0</v>
      </c>
      <c r="AX1121" s="546">
        <f t="shared" si="1045"/>
        <v>0</v>
      </c>
      <c r="AY1121" s="551">
        <v>0.29375000000000001</v>
      </c>
      <c r="AZ1121" s="546">
        <f t="shared" si="1150"/>
        <v>7</v>
      </c>
      <c r="BA1121" s="546">
        <f t="shared" si="1151"/>
        <v>3</v>
      </c>
      <c r="BB1121" s="551">
        <v>0</v>
      </c>
      <c r="BC1121" s="546">
        <f t="shared" si="1152"/>
        <v>0</v>
      </c>
      <c r="BD1121" s="546">
        <f t="shared" si="1153"/>
        <v>0</v>
      </c>
      <c r="BE1121" s="551">
        <v>0</v>
      </c>
      <c r="BF1121" s="546">
        <f t="shared" si="1142"/>
        <v>0</v>
      </c>
      <c r="BG1121" s="546">
        <f t="shared" si="1143"/>
        <v>0</v>
      </c>
      <c r="BH1121" s="551">
        <v>3.125E-2</v>
      </c>
      <c r="BI1121" s="637">
        <f t="shared" si="1140"/>
        <v>0</v>
      </c>
      <c r="BJ1121" s="637">
        <f t="shared" si="1141"/>
        <v>45</v>
      </c>
      <c r="BK1121" s="642">
        <f t="shared" si="1092"/>
        <v>57.965535714285714</v>
      </c>
    </row>
    <row r="1122" spans="1:63" x14ac:dyDescent="0.25">
      <c r="A1122" s="578">
        <v>40992</v>
      </c>
      <c r="B1122" s="589">
        <f t="shared" si="1078"/>
        <v>3</v>
      </c>
      <c r="C1122" s="539">
        <v>9</v>
      </c>
      <c r="D1122" s="539" t="s">
        <v>224</v>
      </c>
      <c r="E1122" s="539" t="s">
        <v>572</v>
      </c>
      <c r="F1122" s="540">
        <v>3511.67</v>
      </c>
      <c r="G1122" s="579">
        <v>57</v>
      </c>
      <c r="H1122" s="579">
        <v>2</v>
      </c>
      <c r="I1122" s="551">
        <v>0.875</v>
      </c>
      <c r="J1122" s="551">
        <v>0.875</v>
      </c>
      <c r="K1122" s="54">
        <v>1.1458333333333333</v>
      </c>
      <c r="L1122" s="565">
        <f t="shared" si="1101"/>
        <v>0.27083333333333326</v>
      </c>
      <c r="M1122" s="54">
        <v>1.15625</v>
      </c>
      <c r="N1122" s="565">
        <f t="shared" si="1102"/>
        <v>1.0416666666666741E-2</v>
      </c>
      <c r="O1122" s="54">
        <v>1.1909722222222221</v>
      </c>
      <c r="P1122" s="565">
        <f t="shared" si="1103"/>
        <v>3.4722222222222099E-2</v>
      </c>
      <c r="Q1122" s="54">
        <v>1.1944444444444444</v>
      </c>
      <c r="R1122" s="54">
        <v>1.2395833333333333</v>
      </c>
      <c r="S1122" s="9">
        <f t="shared" ref="S1122:S1127" si="1154">R1122-Q1122</f>
        <v>4.513888888888884E-2</v>
      </c>
      <c r="T1122" s="54">
        <v>1.1944444444444444</v>
      </c>
      <c r="U1122" s="54">
        <v>1.2395833333333333</v>
      </c>
      <c r="V1122" s="9">
        <f t="shared" ref="V1122:V1127" si="1155">U1122-T1122</f>
        <v>4.513888888888884E-2</v>
      </c>
      <c r="W1122" s="54">
        <v>1.2479166666666666</v>
      </c>
      <c r="X1122" s="9">
        <f t="shared" si="1106"/>
        <v>8.3333333333333037E-3</v>
      </c>
      <c r="Y1122" s="54">
        <v>1.2479166666666666</v>
      </c>
      <c r="Z1122" s="155">
        <f t="shared" si="1126"/>
        <v>0</v>
      </c>
      <c r="AA1122" s="54">
        <v>1.3062500000000001</v>
      </c>
      <c r="AB1122" s="565">
        <f t="shared" si="1091"/>
        <v>5.833333333333357E-2</v>
      </c>
      <c r="AC1122" s="54">
        <v>1.3062500000000001</v>
      </c>
      <c r="AD1122" s="54">
        <v>1.3062500000000001</v>
      </c>
      <c r="AE1122" s="9">
        <f t="shared" ref="AE1122:AE1127" si="1156">AD1122-AC1122</f>
        <v>0</v>
      </c>
      <c r="AF1122" s="54">
        <v>1.3159722222222221</v>
      </c>
      <c r="AG1122" s="54">
        <v>1.3229166666666667</v>
      </c>
      <c r="AH1122" s="9">
        <f t="shared" si="1104"/>
        <v>6.9444444444446418E-3</v>
      </c>
      <c r="AI1122" s="154">
        <f t="shared" si="1118"/>
        <v>0</v>
      </c>
      <c r="AJ1122" s="154">
        <f t="shared" si="1119"/>
        <v>10</v>
      </c>
      <c r="AK1122" s="54">
        <v>1.3229166666666667</v>
      </c>
      <c r="AL1122" s="54">
        <v>1.3333333333333333</v>
      </c>
      <c r="AM1122" s="9">
        <f t="shared" si="1036"/>
        <v>1.0416666666666519E-2</v>
      </c>
      <c r="AN1122" s="565">
        <f t="shared" si="1105"/>
        <v>0.45833333333333326</v>
      </c>
      <c r="AO1122" s="10">
        <f t="shared" si="1110"/>
        <v>11</v>
      </c>
      <c r="AP1122" s="10">
        <f t="shared" si="1111"/>
        <v>0</v>
      </c>
      <c r="AQ1122" s="565">
        <f t="shared" si="1120"/>
        <v>5.833333333333357E-2</v>
      </c>
      <c r="AR1122" s="10">
        <f t="shared" ref="AR1122:AR1127" si="1157">HOUR(AQ1122)</f>
        <v>1</v>
      </c>
      <c r="AS1122" s="10">
        <f t="shared" ref="AS1122:AS1127" si="1158">MINUTE(AQ1122)</f>
        <v>24</v>
      </c>
      <c r="AT1122" s="551">
        <v>0</v>
      </c>
      <c r="AU1122" s="551">
        <v>0</v>
      </c>
      <c r="AV1122" s="551">
        <v>0</v>
      </c>
      <c r="AW1122" s="546">
        <f t="shared" si="1149"/>
        <v>0</v>
      </c>
      <c r="AX1122" s="546">
        <f t="shared" ref="AX1122:AX1166" si="1159">MINUTE(AV1122)</f>
        <v>0</v>
      </c>
      <c r="AY1122" s="551">
        <v>0</v>
      </c>
      <c r="AZ1122" s="546">
        <f t="shared" si="1150"/>
        <v>0</v>
      </c>
      <c r="BA1122" s="546">
        <f t="shared" si="1151"/>
        <v>0</v>
      </c>
      <c r="BB1122" s="551">
        <v>0</v>
      </c>
      <c r="BC1122" s="546">
        <f t="shared" si="1152"/>
        <v>0</v>
      </c>
      <c r="BD1122" s="546">
        <f t="shared" si="1153"/>
        <v>0</v>
      </c>
      <c r="BE1122" s="551">
        <v>0</v>
      </c>
      <c r="BF1122" s="546">
        <f t="shared" si="1142"/>
        <v>0</v>
      </c>
      <c r="BG1122" s="546">
        <f t="shared" si="1143"/>
        <v>0</v>
      </c>
      <c r="BH1122" s="551">
        <v>0</v>
      </c>
      <c r="BI1122" s="637">
        <f t="shared" ref="BI1122:BI1127" si="1160">HOUR(BH1122)</f>
        <v>0</v>
      </c>
      <c r="BJ1122" s="637">
        <f t="shared" ref="BJ1122:BJ1127" si="1161">MINUTE(BH1122)</f>
        <v>0</v>
      </c>
      <c r="BK1122" s="642">
        <f t="shared" si="1092"/>
        <v>61.608245614035091</v>
      </c>
    </row>
    <row r="1123" spans="1:63" x14ac:dyDescent="0.25">
      <c r="A1123" s="578">
        <v>40992</v>
      </c>
      <c r="B1123" s="589">
        <f t="shared" si="1078"/>
        <v>3</v>
      </c>
      <c r="C1123" s="539">
        <v>1</v>
      </c>
      <c r="D1123" s="539" t="s">
        <v>309</v>
      </c>
      <c r="E1123" s="539" t="s">
        <v>265</v>
      </c>
      <c r="F1123" s="540">
        <v>3484.05</v>
      </c>
      <c r="G1123" s="579">
        <v>59</v>
      </c>
      <c r="H1123" s="579">
        <v>0</v>
      </c>
      <c r="I1123" s="551">
        <v>0.20833333333333334</v>
      </c>
      <c r="J1123" s="551">
        <v>0.20833333333333334</v>
      </c>
      <c r="K1123" s="54">
        <v>0.21527777777777779</v>
      </c>
      <c r="L1123" s="565">
        <f t="shared" si="1101"/>
        <v>6.9444444444444475E-3</v>
      </c>
      <c r="M1123" s="54">
        <v>0.22916666666666666</v>
      </c>
      <c r="N1123" s="565">
        <f t="shared" si="1102"/>
        <v>1.3888888888888867E-2</v>
      </c>
      <c r="O1123" s="54">
        <v>0.25</v>
      </c>
      <c r="P1123" s="565">
        <f t="shared" si="1103"/>
        <v>2.0833333333333343E-2</v>
      </c>
      <c r="Q1123" s="54">
        <v>0.30902777777777779</v>
      </c>
      <c r="R1123" s="54">
        <v>0.35416666666666669</v>
      </c>
      <c r="S1123" s="9">
        <f t="shared" si="1154"/>
        <v>4.5138888888888895E-2</v>
      </c>
      <c r="T1123" s="54">
        <v>0.30902777777777779</v>
      </c>
      <c r="U1123" s="54">
        <v>0.35416666666666669</v>
      </c>
      <c r="V1123" s="9">
        <f t="shared" si="1155"/>
        <v>4.5138888888888895E-2</v>
      </c>
      <c r="W1123" s="54">
        <v>0.30902777777777779</v>
      </c>
      <c r="X1123" s="9">
        <f t="shared" si="1106"/>
        <v>-4.5138888888888895E-2</v>
      </c>
      <c r="Y1123" s="54">
        <v>0.3125</v>
      </c>
      <c r="Z1123" s="155">
        <f t="shared" si="1126"/>
        <v>3.4722222222222099E-3</v>
      </c>
      <c r="AA1123" s="54">
        <v>0.52083333333333337</v>
      </c>
      <c r="AB1123" s="565">
        <f t="shared" si="1091"/>
        <v>0.20833333333333337</v>
      </c>
      <c r="AC1123" s="54">
        <v>0.52083333333333337</v>
      </c>
      <c r="AD1123" s="54">
        <v>0.52083333333333337</v>
      </c>
      <c r="AE1123" s="9">
        <f t="shared" si="1156"/>
        <v>0</v>
      </c>
      <c r="AF1123" s="54">
        <v>0.52777777777777779</v>
      </c>
      <c r="AG1123" s="54">
        <v>0.53472222222222221</v>
      </c>
      <c r="AH1123" s="9">
        <f t="shared" si="1104"/>
        <v>6.9444444444444198E-3</v>
      </c>
      <c r="AI1123" s="154">
        <f t="shared" si="1118"/>
        <v>0</v>
      </c>
      <c r="AJ1123" s="154">
        <f t="shared" si="1119"/>
        <v>10</v>
      </c>
      <c r="AK1123" s="54">
        <v>0.53472222222222221</v>
      </c>
      <c r="AL1123" s="54">
        <v>0.54166666666666663</v>
      </c>
      <c r="AM1123" s="9">
        <f t="shared" si="1036"/>
        <v>6.9444444444444198E-3</v>
      </c>
      <c r="AN1123" s="565">
        <f t="shared" si="1105"/>
        <v>0.33333333333333326</v>
      </c>
      <c r="AO1123" s="10">
        <f t="shared" si="1110"/>
        <v>8</v>
      </c>
      <c r="AP1123" s="10">
        <f t="shared" si="1111"/>
        <v>0</v>
      </c>
      <c r="AQ1123" s="565">
        <f t="shared" si="1120"/>
        <v>0</v>
      </c>
      <c r="AR1123" s="10">
        <f t="shared" si="1157"/>
        <v>0</v>
      </c>
      <c r="AS1123" s="10">
        <f t="shared" si="1158"/>
        <v>0</v>
      </c>
      <c r="AT1123" s="551">
        <v>0</v>
      </c>
      <c r="AU1123" s="551">
        <v>0</v>
      </c>
      <c r="AV1123" s="551">
        <v>0</v>
      </c>
      <c r="AW1123" s="546">
        <f t="shared" si="1149"/>
        <v>0</v>
      </c>
      <c r="AX1123" s="546">
        <f t="shared" si="1159"/>
        <v>0</v>
      </c>
      <c r="AY1123" s="551">
        <v>0.20833333333333334</v>
      </c>
      <c r="AZ1123" s="546">
        <f t="shared" si="1150"/>
        <v>5</v>
      </c>
      <c r="BA1123" s="546">
        <f t="shared" si="1151"/>
        <v>0</v>
      </c>
      <c r="BB1123" s="551">
        <v>0</v>
      </c>
      <c r="BC1123" s="546">
        <f t="shared" si="1152"/>
        <v>0</v>
      </c>
      <c r="BD1123" s="546">
        <f t="shared" si="1153"/>
        <v>0</v>
      </c>
      <c r="BE1123" s="551">
        <v>0</v>
      </c>
      <c r="BF1123" s="546">
        <f t="shared" si="1142"/>
        <v>0</v>
      </c>
      <c r="BG1123" s="546">
        <f t="shared" si="1143"/>
        <v>0</v>
      </c>
      <c r="BH1123" s="551">
        <v>0</v>
      </c>
      <c r="BI1123" s="637">
        <f t="shared" si="1160"/>
        <v>0</v>
      </c>
      <c r="BJ1123" s="637">
        <f t="shared" si="1161"/>
        <v>0</v>
      </c>
      <c r="BK1123" s="642">
        <f t="shared" si="1092"/>
        <v>59.051694915254238</v>
      </c>
    </row>
    <row r="1124" spans="1:63" x14ac:dyDescent="0.25">
      <c r="A1124" s="578">
        <v>40992</v>
      </c>
      <c r="B1124" s="589">
        <f t="shared" si="1078"/>
        <v>3</v>
      </c>
      <c r="C1124" s="539">
        <v>12</v>
      </c>
      <c r="D1124" s="539" t="s">
        <v>298</v>
      </c>
      <c r="E1124" s="539" t="s">
        <v>787</v>
      </c>
      <c r="F1124" s="540">
        <v>3444.79</v>
      </c>
      <c r="G1124" s="579">
        <v>54</v>
      </c>
      <c r="H1124" s="579">
        <v>5</v>
      </c>
      <c r="I1124" s="551">
        <v>0.71180555555555547</v>
      </c>
      <c r="J1124" s="551">
        <v>0.71180555555555547</v>
      </c>
      <c r="K1124" s="54">
        <v>0.71527777777777779</v>
      </c>
      <c r="L1124" s="565">
        <f t="shared" si="1101"/>
        <v>3.4722222222223209E-3</v>
      </c>
      <c r="M1124" s="54">
        <v>0.73958333333333337</v>
      </c>
      <c r="N1124" s="565">
        <f t="shared" si="1102"/>
        <v>2.430555555555558E-2</v>
      </c>
      <c r="O1124" s="54">
        <v>0.76041666666666663</v>
      </c>
      <c r="P1124" s="565">
        <f t="shared" si="1103"/>
        <v>2.0833333333333259E-2</v>
      </c>
      <c r="Q1124" s="54">
        <v>0.76388888888888884</v>
      </c>
      <c r="R1124" s="54">
        <v>0.79861111111111116</v>
      </c>
      <c r="S1124" s="9">
        <f t="shared" si="1154"/>
        <v>3.4722222222222321E-2</v>
      </c>
      <c r="T1124" s="54">
        <v>0.76388888888888884</v>
      </c>
      <c r="U1124" s="54">
        <v>0.79861111111111116</v>
      </c>
      <c r="V1124" s="9">
        <f t="shared" si="1155"/>
        <v>3.4722222222222321E-2</v>
      </c>
      <c r="W1124" s="54">
        <v>0.80555555555555547</v>
      </c>
      <c r="X1124" s="9">
        <f t="shared" si="1106"/>
        <v>6.9444444444443088E-3</v>
      </c>
      <c r="Y1124" s="54">
        <v>0.80694444444444446</v>
      </c>
      <c r="Z1124" s="155">
        <f t="shared" si="1126"/>
        <v>1.388888888888995E-3</v>
      </c>
      <c r="AA1124" s="54">
        <v>0.87152777777777779</v>
      </c>
      <c r="AB1124" s="565">
        <f t="shared" si="1091"/>
        <v>6.4583333333333326E-2</v>
      </c>
      <c r="AC1124" s="54">
        <v>0.87152777777777779</v>
      </c>
      <c r="AD1124" s="54">
        <v>0.87152777777777779</v>
      </c>
      <c r="AE1124" s="9">
        <f t="shared" si="1156"/>
        <v>0</v>
      </c>
      <c r="AF1124" s="54">
        <v>0.87847222222222221</v>
      </c>
      <c r="AG1124" s="54">
        <v>0.88194444444444453</v>
      </c>
      <c r="AH1124" s="9">
        <f t="shared" si="1104"/>
        <v>3.4722222222223209E-3</v>
      </c>
      <c r="AI1124" s="154">
        <f t="shared" si="1118"/>
        <v>0</v>
      </c>
      <c r="AJ1124" s="154">
        <f t="shared" si="1119"/>
        <v>5</v>
      </c>
      <c r="AK1124" s="54">
        <v>0.88194444444444453</v>
      </c>
      <c r="AL1124" s="54">
        <v>0.88541666666666663</v>
      </c>
      <c r="AM1124" s="9">
        <f t="shared" si="1036"/>
        <v>3.4722222222220989E-3</v>
      </c>
      <c r="AN1124" s="565">
        <f t="shared" si="1105"/>
        <v>0.17361111111111116</v>
      </c>
      <c r="AO1124" s="10">
        <f t="shared" si="1110"/>
        <v>4</v>
      </c>
      <c r="AP1124" s="10">
        <f t="shared" si="1111"/>
        <v>10</v>
      </c>
      <c r="AQ1124" s="565">
        <f t="shared" si="1120"/>
        <v>4.7222222222222214E-2</v>
      </c>
      <c r="AR1124" s="10">
        <f t="shared" si="1157"/>
        <v>1</v>
      </c>
      <c r="AS1124" s="10">
        <f t="shared" si="1158"/>
        <v>8</v>
      </c>
      <c r="AT1124" s="551">
        <v>0</v>
      </c>
      <c r="AU1124" s="551">
        <v>4.8611111111111112E-3</v>
      </c>
      <c r="AV1124" s="551">
        <v>0</v>
      </c>
      <c r="AW1124" s="546">
        <f t="shared" si="1149"/>
        <v>0</v>
      </c>
      <c r="AX1124" s="546">
        <f t="shared" si="1159"/>
        <v>0</v>
      </c>
      <c r="AY1124" s="551">
        <v>0</v>
      </c>
      <c r="AZ1124" s="546">
        <f t="shared" si="1150"/>
        <v>0</v>
      </c>
      <c r="BA1124" s="546">
        <f t="shared" si="1151"/>
        <v>0</v>
      </c>
      <c r="BB1124" s="551">
        <v>0</v>
      </c>
      <c r="BC1124" s="546">
        <f t="shared" si="1152"/>
        <v>0</v>
      </c>
      <c r="BD1124" s="546">
        <f t="shared" si="1153"/>
        <v>0</v>
      </c>
      <c r="BE1124" s="551">
        <v>1.2499999999999999E-2</v>
      </c>
      <c r="BF1124" s="546">
        <f t="shared" si="1142"/>
        <v>0</v>
      </c>
      <c r="BG1124" s="546">
        <f t="shared" si="1143"/>
        <v>18</v>
      </c>
      <c r="BH1124" s="551">
        <v>0</v>
      </c>
      <c r="BI1124" s="637">
        <f t="shared" si="1160"/>
        <v>0</v>
      </c>
      <c r="BJ1124" s="637">
        <f t="shared" si="1161"/>
        <v>0</v>
      </c>
      <c r="BK1124" s="642">
        <f t="shared" si="1092"/>
        <v>63.79240740740741</v>
      </c>
    </row>
    <row r="1125" spans="1:63" x14ac:dyDescent="0.25">
      <c r="A1125" s="578">
        <v>40992</v>
      </c>
      <c r="B1125" s="589">
        <f t="shared" si="1078"/>
        <v>3</v>
      </c>
      <c r="C1125" s="539">
        <v>1</v>
      </c>
      <c r="D1125" s="539" t="s">
        <v>327</v>
      </c>
      <c r="E1125" s="539" t="s">
        <v>276</v>
      </c>
      <c r="F1125" s="540">
        <v>3379.96</v>
      </c>
      <c r="G1125" s="579">
        <v>56</v>
      </c>
      <c r="H1125" s="579">
        <v>3</v>
      </c>
      <c r="I1125" s="551">
        <v>0.75</v>
      </c>
      <c r="J1125" s="551">
        <v>0.75</v>
      </c>
      <c r="K1125" s="54">
        <v>0.75347222222222221</v>
      </c>
      <c r="L1125" s="565">
        <f t="shared" si="1101"/>
        <v>3.4722222222222099E-3</v>
      </c>
      <c r="M1125" s="54">
        <v>0.76388888888888884</v>
      </c>
      <c r="N1125" s="565">
        <f t="shared" si="1102"/>
        <v>1.041666666666663E-2</v>
      </c>
      <c r="O1125" s="54">
        <v>0.78888888888888886</v>
      </c>
      <c r="P1125" s="565">
        <f t="shared" si="1103"/>
        <v>2.5000000000000022E-2</v>
      </c>
      <c r="Q1125" s="54">
        <v>0.79861111111111116</v>
      </c>
      <c r="R1125" s="54">
        <v>0.84722222222222221</v>
      </c>
      <c r="S1125" s="9">
        <f t="shared" si="1154"/>
        <v>4.8611111111111049E-2</v>
      </c>
      <c r="T1125" s="54">
        <v>0.79861111111111116</v>
      </c>
      <c r="U1125" s="54">
        <v>0.84722222222222221</v>
      </c>
      <c r="V1125" s="9">
        <f t="shared" si="1155"/>
        <v>4.8611111111111049E-2</v>
      </c>
      <c r="W1125" s="54">
        <v>0.89236111111111116</v>
      </c>
      <c r="X1125" s="9">
        <f t="shared" si="1106"/>
        <v>4.5138888888888951E-2</v>
      </c>
      <c r="Y1125" s="54">
        <v>0.89513888888888893</v>
      </c>
      <c r="Z1125" s="155">
        <f t="shared" si="1126"/>
        <v>2.7777777777777679E-3</v>
      </c>
      <c r="AA1125" s="54">
        <v>0.9604166666666667</v>
      </c>
      <c r="AB1125" s="565">
        <f t="shared" si="1091"/>
        <v>6.5277777777777768E-2</v>
      </c>
      <c r="AC1125" s="54">
        <v>0.9604166666666667</v>
      </c>
      <c r="AD1125" s="54">
        <v>0.9604166666666667</v>
      </c>
      <c r="AE1125" s="9">
        <f t="shared" si="1156"/>
        <v>0</v>
      </c>
      <c r="AF1125" s="54">
        <v>0.96875</v>
      </c>
      <c r="AG1125" s="54">
        <v>0.97222222222222221</v>
      </c>
      <c r="AH1125" s="9">
        <f t="shared" si="1104"/>
        <v>3.4722222222222099E-3</v>
      </c>
      <c r="AI1125" s="154">
        <f t="shared" si="1118"/>
        <v>0</v>
      </c>
      <c r="AJ1125" s="154">
        <f t="shared" si="1119"/>
        <v>5</v>
      </c>
      <c r="AK1125" s="54">
        <v>0.97222222222222221</v>
      </c>
      <c r="AL1125" s="54">
        <v>0.97569444444444453</v>
      </c>
      <c r="AM1125" s="9">
        <f t="shared" si="1036"/>
        <v>3.4722222222223209E-3</v>
      </c>
      <c r="AN1125" s="565">
        <f t="shared" si="1105"/>
        <v>0.22569444444444453</v>
      </c>
      <c r="AO1125" s="10">
        <f t="shared" si="1110"/>
        <v>5</v>
      </c>
      <c r="AP1125" s="10">
        <f t="shared" si="1111"/>
        <v>25</v>
      </c>
      <c r="AQ1125" s="565">
        <f t="shared" si="1120"/>
        <v>4.5138888888888881E-2</v>
      </c>
      <c r="AR1125" s="10">
        <f t="shared" si="1157"/>
        <v>1</v>
      </c>
      <c r="AS1125" s="10">
        <f t="shared" si="1158"/>
        <v>5</v>
      </c>
      <c r="AT1125" s="551">
        <v>0</v>
      </c>
      <c r="AU1125" s="551">
        <v>0</v>
      </c>
      <c r="AV1125" s="551">
        <v>0</v>
      </c>
      <c r="AW1125" s="546">
        <f t="shared" si="1149"/>
        <v>0</v>
      </c>
      <c r="AX1125" s="546">
        <f t="shared" si="1159"/>
        <v>0</v>
      </c>
      <c r="AY1125" s="551">
        <v>0</v>
      </c>
      <c r="AZ1125" s="546">
        <f t="shared" si="1150"/>
        <v>0</v>
      </c>
      <c r="BA1125" s="546">
        <f t="shared" si="1151"/>
        <v>0</v>
      </c>
      <c r="BB1125" s="551">
        <v>0</v>
      </c>
      <c r="BC1125" s="546">
        <f t="shared" si="1152"/>
        <v>0</v>
      </c>
      <c r="BD1125" s="546">
        <f t="shared" si="1153"/>
        <v>0</v>
      </c>
      <c r="BE1125" s="551">
        <v>2.013888888888889E-2</v>
      </c>
      <c r="BF1125" s="546">
        <f t="shared" si="1142"/>
        <v>0</v>
      </c>
      <c r="BG1125" s="546">
        <f t="shared" si="1143"/>
        <v>29</v>
      </c>
      <c r="BH1125" s="551">
        <v>0</v>
      </c>
      <c r="BI1125" s="637">
        <f t="shared" si="1160"/>
        <v>0</v>
      </c>
      <c r="BJ1125" s="637">
        <f t="shared" si="1161"/>
        <v>0</v>
      </c>
      <c r="BK1125" s="642">
        <f t="shared" si="1092"/>
        <v>60.356428571428573</v>
      </c>
    </row>
    <row r="1126" spans="1:63" x14ac:dyDescent="0.25">
      <c r="A1126" s="578">
        <v>40992</v>
      </c>
      <c r="B1126" s="589">
        <f t="shared" si="1078"/>
        <v>3</v>
      </c>
      <c r="C1126" s="539">
        <v>1</v>
      </c>
      <c r="D1126" s="539" t="s">
        <v>785</v>
      </c>
      <c r="E1126" s="539" t="s">
        <v>265</v>
      </c>
      <c r="F1126" s="540">
        <v>3588.7</v>
      </c>
      <c r="G1126" s="579">
        <v>59</v>
      </c>
      <c r="H1126" s="579">
        <v>0</v>
      </c>
      <c r="I1126" s="551">
        <v>0.78472222222222221</v>
      </c>
      <c r="J1126" s="551">
        <v>0.78472222222222221</v>
      </c>
      <c r="K1126" s="54">
        <v>0.78819444444444453</v>
      </c>
      <c r="L1126" s="565">
        <f t="shared" si="1101"/>
        <v>3.4722222222223209E-3</v>
      </c>
      <c r="M1126" s="54">
        <v>0.80208333333333337</v>
      </c>
      <c r="N1126" s="565">
        <f t="shared" si="1102"/>
        <v>1.388888888888884E-2</v>
      </c>
      <c r="O1126" s="54">
        <v>0.87152777777777779</v>
      </c>
      <c r="P1126" s="565">
        <f t="shared" si="1103"/>
        <v>6.944444444444442E-2</v>
      </c>
      <c r="Q1126" s="54">
        <v>0.875</v>
      </c>
      <c r="R1126" s="54">
        <v>0.89236111111111116</v>
      </c>
      <c r="S1126" s="9">
        <f t="shared" si="1154"/>
        <v>1.736111111111116E-2</v>
      </c>
      <c r="T1126" s="54">
        <v>0.875</v>
      </c>
      <c r="U1126" s="54">
        <v>0.89236111111111116</v>
      </c>
      <c r="V1126" s="9">
        <f t="shared" si="1155"/>
        <v>1.736111111111116E-2</v>
      </c>
      <c r="W1126" s="54">
        <v>0.97569444444444453</v>
      </c>
      <c r="X1126" s="9">
        <f t="shared" si="1106"/>
        <v>8.333333333333337E-2</v>
      </c>
      <c r="Y1126" s="54">
        <v>0.9784722222222223</v>
      </c>
      <c r="Z1126" s="155">
        <f t="shared" si="1126"/>
        <v>2.7777777777777679E-3</v>
      </c>
      <c r="AA1126" s="54">
        <v>1.0284722222222222</v>
      </c>
      <c r="AB1126" s="565">
        <f t="shared" si="1091"/>
        <v>4.9999999999999933E-2</v>
      </c>
      <c r="AC1126" s="54">
        <v>1.0284722222222222</v>
      </c>
      <c r="AD1126" s="54">
        <v>1.0284722222222222</v>
      </c>
      <c r="AE1126" s="9">
        <f t="shared" si="1156"/>
        <v>0</v>
      </c>
      <c r="AF1126" s="54">
        <v>1.0347222222222221</v>
      </c>
      <c r="AG1126" s="54">
        <v>1.0381944444444444</v>
      </c>
      <c r="AH1126" s="9">
        <f t="shared" si="1104"/>
        <v>3.4722222222223209E-3</v>
      </c>
      <c r="AI1126" s="154">
        <f t="shared" si="1118"/>
        <v>0</v>
      </c>
      <c r="AJ1126" s="154">
        <f t="shared" si="1119"/>
        <v>5</v>
      </c>
      <c r="AK1126" s="54">
        <v>1.0381944444444444</v>
      </c>
      <c r="AL1126" s="54">
        <v>1.0416666666666667</v>
      </c>
      <c r="AM1126" s="9">
        <f t="shared" si="1036"/>
        <v>3.4722222222223209E-3</v>
      </c>
      <c r="AN1126" s="565">
        <f t="shared" si="1105"/>
        <v>0.25694444444444453</v>
      </c>
      <c r="AO1126" s="10">
        <f t="shared" si="1110"/>
        <v>6</v>
      </c>
      <c r="AP1126" s="10">
        <f t="shared" si="1111"/>
        <v>10</v>
      </c>
      <c r="AQ1126" s="565">
        <f t="shared" si="1120"/>
        <v>3.8194444444444378E-2</v>
      </c>
      <c r="AR1126" s="10">
        <f t="shared" si="1157"/>
        <v>0</v>
      </c>
      <c r="AS1126" s="10">
        <f t="shared" si="1158"/>
        <v>55</v>
      </c>
      <c r="AT1126" s="551">
        <v>0</v>
      </c>
      <c r="AU1126" s="551">
        <v>0</v>
      </c>
      <c r="AV1126" s="551">
        <v>0</v>
      </c>
      <c r="AW1126" s="546">
        <f t="shared" si="1149"/>
        <v>0</v>
      </c>
      <c r="AX1126" s="546">
        <f t="shared" si="1159"/>
        <v>0</v>
      </c>
      <c r="AY1126" s="551">
        <v>0</v>
      </c>
      <c r="AZ1126" s="546">
        <f t="shared" si="1150"/>
        <v>0</v>
      </c>
      <c r="BA1126" s="546">
        <f t="shared" si="1151"/>
        <v>0</v>
      </c>
      <c r="BB1126" s="551">
        <v>0</v>
      </c>
      <c r="BC1126" s="546">
        <f t="shared" si="1152"/>
        <v>0</v>
      </c>
      <c r="BD1126" s="546">
        <f t="shared" si="1153"/>
        <v>0</v>
      </c>
      <c r="BE1126" s="551">
        <v>1.1805555555555555E-2</v>
      </c>
      <c r="BF1126" s="546">
        <f t="shared" si="1142"/>
        <v>0</v>
      </c>
      <c r="BG1126" s="546">
        <f t="shared" si="1143"/>
        <v>17</v>
      </c>
      <c r="BH1126" s="551">
        <v>0</v>
      </c>
      <c r="BI1126" s="637">
        <f t="shared" si="1160"/>
        <v>0</v>
      </c>
      <c r="BJ1126" s="637">
        <f t="shared" si="1161"/>
        <v>0</v>
      </c>
      <c r="BK1126" s="642">
        <f t="shared" si="1092"/>
        <v>60.825423728813554</v>
      </c>
    </row>
    <row r="1127" spans="1:63" x14ac:dyDescent="0.25">
      <c r="A1127" s="578">
        <v>40992</v>
      </c>
      <c r="B1127" s="589">
        <f t="shared" si="1078"/>
        <v>3</v>
      </c>
      <c r="C1127" s="539">
        <v>2</v>
      </c>
      <c r="D1127" s="539" t="s">
        <v>226</v>
      </c>
      <c r="E1127" s="539" t="s">
        <v>225</v>
      </c>
      <c r="F1127" s="540">
        <v>3769.27</v>
      </c>
      <c r="G1127" s="579">
        <v>59</v>
      </c>
      <c r="H1127" s="579">
        <v>0</v>
      </c>
      <c r="I1127" s="551">
        <v>0.875</v>
      </c>
      <c r="J1127" s="551">
        <v>0.875</v>
      </c>
      <c r="K1127" s="54">
        <v>0.87847222222222221</v>
      </c>
      <c r="L1127" s="565">
        <f t="shared" si="1101"/>
        <v>3.4722222222222099E-3</v>
      </c>
      <c r="M1127" s="54">
        <v>0.88888888888888884</v>
      </c>
      <c r="N1127" s="565">
        <f t="shared" si="1102"/>
        <v>1.041666666666663E-2</v>
      </c>
      <c r="O1127" s="54">
        <v>0.97916666666666663</v>
      </c>
      <c r="P1127" s="565">
        <f t="shared" si="1103"/>
        <v>9.027777777777779E-2</v>
      </c>
      <c r="Q1127" s="54">
        <v>0.98055555555555562</v>
      </c>
      <c r="R1127" s="54">
        <v>1.0090277777777776</v>
      </c>
      <c r="S1127" s="9">
        <f t="shared" si="1154"/>
        <v>2.847222222222201E-2</v>
      </c>
      <c r="T1127" s="54">
        <v>0.98055555555555562</v>
      </c>
      <c r="U1127" s="54">
        <v>1.0090277777777776</v>
      </c>
      <c r="V1127" s="9">
        <f t="shared" si="1155"/>
        <v>2.847222222222201E-2</v>
      </c>
      <c r="W1127" s="54">
        <v>1.0534722222222224</v>
      </c>
      <c r="X1127" s="9">
        <f t="shared" si="1106"/>
        <v>4.4444444444444731E-2</v>
      </c>
      <c r="Y1127" s="54">
        <v>1.0541666666666667</v>
      </c>
      <c r="Z1127" s="155">
        <f t="shared" si="1126"/>
        <v>6.9444444444433095E-4</v>
      </c>
      <c r="AA1127" s="54">
        <v>1.1159722222222224</v>
      </c>
      <c r="AB1127" s="565">
        <f t="shared" si="1091"/>
        <v>6.1805555555555669E-2</v>
      </c>
      <c r="AC1127" s="54">
        <v>1.1159722222222224</v>
      </c>
      <c r="AD1127" s="54">
        <v>1.1159722222222224</v>
      </c>
      <c r="AE1127" s="9">
        <f t="shared" si="1156"/>
        <v>0</v>
      </c>
      <c r="AF1127" s="54">
        <v>1.125</v>
      </c>
      <c r="AG1127" s="54">
        <v>1.1319444444444444</v>
      </c>
      <c r="AH1127" s="9">
        <f t="shared" si="1104"/>
        <v>6.9444444444444198E-3</v>
      </c>
      <c r="AI1127" s="154">
        <f t="shared" si="1118"/>
        <v>0</v>
      </c>
      <c r="AJ1127" s="154">
        <f t="shared" si="1119"/>
        <v>10</v>
      </c>
      <c r="AK1127" s="54">
        <v>1.1319444444444444</v>
      </c>
      <c r="AL1127" s="54">
        <v>1.1388888888888888</v>
      </c>
      <c r="AM1127" s="9">
        <f t="shared" si="1036"/>
        <v>6.9444444444444198E-3</v>
      </c>
      <c r="AN1127" s="565">
        <f t="shared" si="1105"/>
        <v>0.26388888888888884</v>
      </c>
      <c r="AO1127" s="10">
        <f t="shared" si="1110"/>
        <v>6</v>
      </c>
      <c r="AP1127" s="10">
        <f t="shared" si="1111"/>
        <v>20</v>
      </c>
      <c r="AQ1127" s="565">
        <f t="shared" si="1120"/>
        <v>5.4861111111111222E-2</v>
      </c>
      <c r="AR1127" s="10">
        <f t="shared" si="1157"/>
        <v>1</v>
      </c>
      <c r="AS1127" s="10">
        <f t="shared" si="1158"/>
        <v>19</v>
      </c>
      <c r="AT1127" s="551">
        <v>0</v>
      </c>
      <c r="AU1127" s="551">
        <v>0</v>
      </c>
      <c r="AV1127" s="551">
        <v>0</v>
      </c>
      <c r="AW1127" s="546">
        <f t="shared" si="1149"/>
        <v>0</v>
      </c>
      <c r="AX1127" s="546">
        <f t="shared" si="1159"/>
        <v>0</v>
      </c>
      <c r="AY1127" s="551">
        <v>0</v>
      </c>
      <c r="AZ1127" s="546">
        <f t="shared" si="1150"/>
        <v>0</v>
      </c>
      <c r="BA1127" s="546">
        <f t="shared" si="1151"/>
        <v>0</v>
      </c>
      <c r="BB1127" s="551">
        <v>0</v>
      </c>
      <c r="BC1127" s="546">
        <f t="shared" si="1152"/>
        <v>0</v>
      </c>
      <c r="BD1127" s="546">
        <f t="shared" si="1153"/>
        <v>0</v>
      </c>
      <c r="BE1127" s="551">
        <v>6.9444444444444441E-3</v>
      </c>
      <c r="BF1127" s="546">
        <f t="shared" si="1142"/>
        <v>0</v>
      </c>
      <c r="BG1127" s="546">
        <f t="shared" si="1143"/>
        <v>10</v>
      </c>
      <c r="BH1127" s="551">
        <v>0</v>
      </c>
      <c r="BI1127" s="637">
        <f t="shared" si="1160"/>
        <v>0</v>
      </c>
      <c r="BJ1127" s="637">
        <f t="shared" si="1161"/>
        <v>0</v>
      </c>
      <c r="BK1127" s="642">
        <f t="shared" si="1092"/>
        <v>63.885932203389828</v>
      </c>
    </row>
    <row r="1128" spans="1:63" ht="30" x14ac:dyDescent="0.25">
      <c r="A1128" s="578">
        <v>40993</v>
      </c>
      <c r="B1128" s="589">
        <f t="shared" si="1078"/>
        <v>3</v>
      </c>
      <c r="C1128" s="539">
        <v>40</v>
      </c>
      <c r="D1128" s="539" t="s">
        <v>33</v>
      </c>
      <c r="E1128" s="539" t="s">
        <v>256</v>
      </c>
      <c r="F1128" s="540">
        <v>3679.64</v>
      </c>
      <c r="G1128" s="579">
        <v>59</v>
      </c>
      <c r="H1128" s="579">
        <v>0</v>
      </c>
      <c r="I1128" s="551">
        <v>0.41666666666666669</v>
      </c>
      <c r="J1128" s="551">
        <v>0.41666666666666669</v>
      </c>
      <c r="K1128" s="54">
        <v>0.4201388888888889</v>
      </c>
      <c r="L1128" s="565">
        <f t="shared" si="1101"/>
        <v>3.4722222222222099E-3</v>
      </c>
      <c r="M1128" s="54">
        <v>0.42708333333333331</v>
      </c>
      <c r="N1128" s="565">
        <f t="shared" si="1102"/>
        <v>6.9444444444444198E-3</v>
      </c>
      <c r="O1128" s="54">
        <v>0.44444444444444442</v>
      </c>
      <c r="P1128" s="565">
        <f t="shared" si="1103"/>
        <v>1.7361111111111105E-2</v>
      </c>
      <c r="Q1128" s="54">
        <v>0.44444444444444442</v>
      </c>
      <c r="R1128" s="54">
        <v>0.45833333333333331</v>
      </c>
      <c r="S1128" s="9">
        <f t="shared" ref="S1128:S1134" si="1162">R1128-Q1128</f>
        <v>1.3888888888888895E-2</v>
      </c>
      <c r="T1128" s="54">
        <v>0.44444444444444442</v>
      </c>
      <c r="U1128" s="54">
        <v>0.45833333333333331</v>
      </c>
      <c r="V1128" s="9">
        <f t="shared" ref="V1128:V1134" si="1163">U1128-T1128</f>
        <v>1.3888888888888895E-2</v>
      </c>
      <c r="W1128" s="54">
        <v>0.4694444444444445</v>
      </c>
      <c r="X1128" s="9">
        <f t="shared" si="1106"/>
        <v>1.1111111111111183E-2</v>
      </c>
      <c r="Y1128" s="54">
        <v>0.47013888888888888</v>
      </c>
      <c r="Z1128" s="155">
        <f t="shared" si="1126"/>
        <v>6.9444444444438647E-4</v>
      </c>
      <c r="AA1128" s="54">
        <v>0.56666666666666665</v>
      </c>
      <c r="AB1128" s="565">
        <f t="shared" si="1091"/>
        <v>9.6527777777777768E-2</v>
      </c>
      <c r="AC1128" s="54">
        <v>0.56666666666666665</v>
      </c>
      <c r="AD1128" s="54">
        <v>0.56666666666666665</v>
      </c>
      <c r="AE1128" s="9">
        <f t="shared" ref="AE1128:AE1134" si="1164">AD1128-AC1128</f>
        <v>0</v>
      </c>
      <c r="AF1128" s="54">
        <v>0.57638888888888895</v>
      </c>
      <c r="AG1128" s="54">
        <v>0.57986111111111105</v>
      </c>
      <c r="AH1128" s="9">
        <f t="shared" si="1104"/>
        <v>3.4722222222220989E-3</v>
      </c>
      <c r="AI1128" s="154">
        <f t="shared" si="1118"/>
        <v>0</v>
      </c>
      <c r="AJ1128" s="154">
        <f t="shared" si="1119"/>
        <v>5</v>
      </c>
      <c r="AK1128" s="54">
        <v>0.57986111111111105</v>
      </c>
      <c r="AL1128" s="54">
        <v>0.58333333333333337</v>
      </c>
      <c r="AM1128" s="9">
        <f t="shared" si="1036"/>
        <v>3.4722222222223209E-3</v>
      </c>
      <c r="AN1128" s="565">
        <f t="shared" si="1105"/>
        <v>0.16666666666666669</v>
      </c>
      <c r="AO1128" s="10">
        <f t="shared" si="1110"/>
        <v>4</v>
      </c>
      <c r="AP1128" s="10">
        <f t="shared" si="1111"/>
        <v>0</v>
      </c>
      <c r="AQ1128" s="565">
        <f t="shared" si="1120"/>
        <v>7.0138888888888876E-2</v>
      </c>
      <c r="AR1128" s="10">
        <f t="shared" ref="AR1128:AR1134" si="1165">HOUR(AQ1128)</f>
        <v>1</v>
      </c>
      <c r="AS1128" s="10">
        <f t="shared" ref="AS1128:AS1134" si="1166">MINUTE(AQ1128)</f>
        <v>41</v>
      </c>
      <c r="AT1128" s="551">
        <v>0</v>
      </c>
      <c r="AU1128" s="551">
        <v>0</v>
      </c>
      <c r="AV1128" s="551">
        <v>0</v>
      </c>
      <c r="AW1128" s="546">
        <f t="shared" si="1149"/>
        <v>0</v>
      </c>
      <c r="AX1128" s="546">
        <f t="shared" si="1159"/>
        <v>0</v>
      </c>
      <c r="AY1128" s="551">
        <v>0</v>
      </c>
      <c r="AZ1128" s="546">
        <f t="shared" si="1150"/>
        <v>0</v>
      </c>
      <c r="BA1128" s="546">
        <f t="shared" si="1151"/>
        <v>0</v>
      </c>
      <c r="BB1128" s="551">
        <v>0</v>
      </c>
      <c r="BC1128" s="546">
        <f t="shared" ref="BC1128:BC1135" si="1167">HOUR(BB1128)</f>
        <v>0</v>
      </c>
      <c r="BD1128" s="546">
        <f t="shared" ref="BD1128:BD1135" si="1168">MINUTE(BB1128)</f>
        <v>0</v>
      </c>
      <c r="BE1128" s="551">
        <v>2.6388888888888889E-2</v>
      </c>
      <c r="BF1128" s="546">
        <f t="shared" si="1142"/>
        <v>0</v>
      </c>
      <c r="BG1128" s="546">
        <f t="shared" si="1143"/>
        <v>38</v>
      </c>
      <c r="BH1128" s="551">
        <v>0</v>
      </c>
      <c r="BI1128" s="637">
        <f t="shared" ref="BI1128:BI1135" si="1169">HOUR(BH1128)</f>
        <v>0</v>
      </c>
      <c r="BJ1128" s="637">
        <f t="shared" ref="BJ1128:BJ1135" si="1170">MINUTE(BH1128)</f>
        <v>0</v>
      </c>
      <c r="BK1128" s="642">
        <f t="shared" si="1092"/>
        <v>62.366779661016949</v>
      </c>
    </row>
    <row r="1129" spans="1:63" x14ac:dyDescent="0.25">
      <c r="A1129" s="578">
        <v>40993</v>
      </c>
      <c r="B1129" s="589">
        <f t="shared" si="1078"/>
        <v>3</v>
      </c>
      <c r="C1129" s="539">
        <v>4</v>
      </c>
      <c r="D1129" s="539" t="s">
        <v>489</v>
      </c>
      <c r="E1129" s="539" t="s">
        <v>265</v>
      </c>
      <c r="F1129" s="540">
        <v>1961.32</v>
      </c>
      <c r="G1129" s="579">
        <v>38</v>
      </c>
      <c r="H1129" s="579">
        <v>0</v>
      </c>
      <c r="I1129" s="551">
        <v>0.55555555555555558</v>
      </c>
      <c r="J1129" s="551">
        <v>0.55555555555555558</v>
      </c>
      <c r="K1129" s="54">
        <v>0.55902777777777779</v>
      </c>
      <c r="L1129" s="565">
        <f t="shared" si="1101"/>
        <v>3.4722222222222099E-3</v>
      </c>
      <c r="M1129" s="54">
        <v>0.56944444444444442</v>
      </c>
      <c r="N1129" s="565">
        <f t="shared" si="1102"/>
        <v>1.041666666666663E-2</v>
      </c>
      <c r="O1129" s="54">
        <v>0.60416666666666663</v>
      </c>
      <c r="P1129" s="565">
        <f t="shared" si="1103"/>
        <v>3.472222222222221E-2</v>
      </c>
      <c r="Q1129" s="54">
        <v>0.60416666666666663</v>
      </c>
      <c r="R1129" s="54">
        <v>0.60416666666666663</v>
      </c>
      <c r="S1129" s="9">
        <f t="shared" si="1162"/>
        <v>0</v>
      </c>
      <c r="T1129" s="54">
        <v>0.60416666666666663</v>
      </c>
      <c r="U1129" s="54">
        <v>0.60416666666666663</v>
      </c>
      <c r="V1129" s="9">
        <f t="shared" si="1163"/>
        <v>0</v>
      </c>
      <c r="W1129" s="54">
        <v>0.60763888888888895</v>
      </c>
      <c r="X1129" s="9">
        <f t="shared" si="1106"/>
        <v>3.4722222222223209E-3</v>
      </c>
      <c r="Y1129" s="54">
        <v>0.61111111111111105</v>
      </c>
      <c r="Z1129" s="155">
        <f t="shared" si="1126"/>
        <v>3.4722222222220989E-3</v>
      </c>
      <c r="AA1129" s="54">
        <v>0.8125</v>
      </c>
      <c r="AB1129" s="565">
        <f t="shared" si="1091"/>
        <v>0.20138888888888895</v>
      </c>
      <c r="AC1129" s="54">
        <v>0.8125</v>
      </c>
      <c r="AD1129" s="54">
        <v>0.8125</v>
      </c>
      <c r="AE1129" s="9">
        <f t="shared" si="1164"/>
        <v>0</v>
      </c>
      <c r="AF1129" s="54">
        <v>0.8125</v>
      </c>
      <c r="AG1129" s="54">
        <v>0.81597222222222221</v>
      </c>
      <c r="AH1129" s="9">
        <f t="shared" si="1104"/>
        <v>3.4722222222222099E-3</v>
      </c>
      <c r="AI1129" s="154">
        <f t="shared" si="1118"/>
        <v>0</v>
      </c>
      <c r="AJ1129" s="154">
        <f t="shared" si="1119"/>
        <v>5</v>
      </c>
      <c r="AK1129" s="54">
        <v>0.81597222222222221</v>
      </c>
      <c r="AL1129" s="54">
        <v>0.81944444444444453</v>
      </c>
      <c r="AM1129" s="9">
        <f t="shared" si="1036"/>
        <v>3.4722222222223209E-3</v>
      </c>
      <c r="AN1129" s="565">
        <f t="shared" si="1105"/>
        <v>0.26388888888888895</v>
      </c>
      <c r="AO1129" s="10">
        <f t="shared" si="1110"/>
        <v>6</v>
      </c>
      <c r="AP1129" s="10">
        <f t="shared" si="1111"/>
        <v>20</v>
      </c>
      <c r="AQ1129" s="565">
        <f t="shared" si="1120"/>
        <v>0</v>
      </c>
      <c r="AR1129" s="10">
        <f t="shared" si="1165"/>
        <v>0</v>
      </c>
      <c r="AS1129" s="10">
        <f t="shared" si="1166"/>
        <v>0</v>
      </c>
      <c r="AT1129" s="551">
        <v>0</v>
      </c>
      <c r="AU1129" s="551">
        <v>0</v>
      </c>
      <c r="AV1129" s="551">
        <v>0</v>
      </c>
      <c r="AW1129" s="546">
        <f t="shared" si="1149"/>
        <v>0</v>
      </c>
      <c r="AX1129" s="546">
        <f t="shared" si="1159"/>
        <v>0</v>
      </c>
      <c r="AY1129" s="551">
        <v>0.20138888888888887</v>
      </c>
      <c r="AZ1129" s="546">
        <f t="shared" si="1150"/>
        <v>4</v>
      </c>
      <c r="BA1129" s="546">
        <f t="shared" si="1151"/>
        <v>50</v>
      </c>
      <c r="BB1129" s="551">
        <v>0</v>
      </c>
      <c r="BC1129" s="546">
        <f t="shared" si="1167"/>
        <v>0</v>
      </c>
      <c r="BD1129" s="546">
        <f t="shared" si="1168"/>
        <v>0</v>
      </c>
      <c r="BE1129" s="551">
        <v>0</v>
      </c>
      <c r="BF1129" s="546">
        <f t="shared" si="1142"/>
        <v>0</v>
      </c>
      <c r="BG1129" s="546">
        <f t="shared" si="1143"/>
        <v>0</v>
      </c>
      <c r="BH1129" s="551">
        <v>0</v>
      </c>
      <c r="BI1129" s="637">
        <f t="shared" si="1169"/>
        <v>0</v>
      </c>
      <c r="BJ1129" s="637">
        <f t="shared" si="1170"/>
        <v>0</v>
      </c>
      <c r="BK1129" s="642">
        <f t="shared" si="1092"/>
        <v>51.613684210526316</v>
      </c>
    </row>
    <row r="1130" spans="1:63" x14ac:dyDescent="0.25">
      <c r="A1130" s="578">
        <v>40993</v>
      </c>
      <c r="B1130" s="589">
        <f t="shared" si="1078"/>
        <v>3</v>
      </c>
      <c r="C1130" s="539">
        <v>43</v>
      </c>
      <c r="D1130" s="539" t="s">
        <v>298</v>
      </c>
      <c r="E1130" s="539" t="s">
        <v>787</v>
      </c>
      <c r="F1130" s="540">
        <v>3581.26</v>
      </c>
      <c r="G1130" s="579">
        <v>57</v>
      </c>
      <c r="H1130" s="579">
        <v>2</v>
      </c>
      <c r="I1130" s="551">
        <v>0.68402777777777779</v>
      </c>
      <c r="J1130" s="551">
        <v>0.68402777777777779</v>
      </c>
      <c r="K1130" s="54">
        <v>0.6875</v>
      </c>
      <c r="L1130" s="565">
        <f t="shared" si="1101"/>
        <v>3.4722222222222099E-3</v>
      </c>
      <c r="M1130" s="54">
        <v>0.69791666666666663</v>
      </c>
      <c r="N1130" s="565">
        <f t="shared" si="1102"/>
        <v>1.041666666666663E-2</v>
      </c>
      <c r="O1130" s="54">
        <v>0.71527777777777779</v>
      </c>
      <c r="P1130" s="565">
        <f t="shared" si="1103"/>
        <v>1.736111111111116E-2</v>
      </c>
      <c r="Q1130" s="54">
        <v>0.71875</v>
      </c>
      <c r="R1130" s="54">
        <v>0.76388888888888884</v>
      </c>
      <c r="S1130" s="9">
        <f t="shared" si="1162"/>
        <v>4.513888888888884E-2</v>
      </c>
      <c r="T1130" s="54">
        <v>0.71875</v>
      </c>
      <c r="U1130" s="54">
        <v>0.76388888888888884</v>
      </c>
      <c r="V1130" s="9">
        <f t="shared" si="1163"/>
        <v>4.513888888888884E-2</v>
      </c>
      <c r="W1130" s="54">
        <v>0.77222222222222225</v>
      </c>
      <c r="X1130" s="9">
        <f t="shared" si="1106"/>
        <v>8.3333333333334147E-3</v>
      </c>
      <c r="Y1130" s="54">
        <v>0.77222222222222225</v>
      </c>
      <c r="Z1130" s="155">
        <f t="shared" si="1126"/>
        <v>0</v>
      </c>
      <c r="AA1130" s="54">
        <v>0.87708333333333333</v>
      </c>
      <c r="AB1130" s="565">
        <f t="shared" si="1091"/>
        <v>0.10486111111111107</v>
      </c>
      <c r="AC1130" s="54">
        <v>0.87708333333333333</v>
      </c>
      <c r="AD1130" s="54">
        <v>0.87708333333333333</v>
      </c>
      <c r="AE1130" s="9">
        <f t="shared" si="1164"/>
        <v>0</v>
      </c>
      <c r="AF1130" s="54">
        <v>0.88541666666666663</v>
      </c>
      <c r="AG1130" s="54">
        <v>0.88888888888888884</v>
      </c>
      <c r="AH1130" s="9">
        <f t="shared" si="1104"/>
        <v>3.4722222222222099E-3</v>
      </c>
      <c r="AI1130" s="154">
        <f t="shared" si="1118"/>
        <v>0</v>
      </c>
      <c r="AJ1130" s="154">
        <f t="shared" si="1119"/>
        <v>5</v>
      </c>
      <c r="AK1130" s="54">
        <v>0.88888888888888884</v>
      </c>
      <c r="AL1130" s="54">
        <v>0.89236111111111116</v>
      </c>
      <c r="AM1130" s="9">
        <f t="shared" si="1036"/>
        <v>3.4722222222223209E-3</v>
      </c>
      <c r="AN1130" s="565">
        <f t="shared" si="1105"/>
        <v>0.20833333333333337</v>
      </c>
      <c r="AO1130" s="10">
        <f t="shared" si="1110"/>
        <v>5</v>
      </c>
      <c r="AP1130" s="10">
        <f t="shared" si="1111"/>
        <v>0</v>
      </c>
      <c r="AQ1130" s="565">
        <f t="shared" si="1120"/>
        <v>6.3194444444444414E-2</v>
      </c>
      <c r="AR1130" s="10">
        <f t="shared" si="1165"/>
        <v>1</v>
      </c>
      <c r="AS1130" s="10">
        <f t="shared" si="1166"/>
        <v>31</v>
      </c>
      <c r="AT1130" s="551">
        <v>0</v>
      </c>
      <c r="AU1130" s="551">
        <v>4.1666666666666666E-3</v>
      </c>
      <c r="AV1130" s="551">
        <v>0</v>
      </c>
      <c r="AW1130" s="546">
        <f t="shared" si="1149"/>
        <v>0</v>
      </c>
      <c r="AX1130" s="546">
        <f t="shared" si="1159"/>
        <v>0</v>
      </c>
      <c r="AY1130" s="551">
        <v>0</v>
      </c>
      <c r="AZ1130" s="546">
        <f t="shared" si="1150"/>
        <v>0</v>
      </c>
      <c r="BA1130" s="546">
        <f t="shared" si="1151"/>
        <v>0</v>
      </c>
      <c r="BB1130" s="551">
        <v>0</v>
      </c>
      <c r="BC1130" s="546">
        <f t="shared" si="1167"/>
        <v>0</v>
      </c>
      <c r="BD1130" s="546">
        <f t="shared" si="1168"/>
        <v>0</v>
      </c>
      <c r="BE1130" s="551">
        <v>3.7499999999999999E-2</v>
      </c>
      <c r="BF1130" s="546">
        <f t="shared" si="1142"/>
        <v>0</v>
      </c>
      <c r="BG1130" s="546">
        <f t="shared" si="1143"/>
        <v>54</v>
      </c>
      <c r="BH1130" s="551">
        <v>0</v>
      </c>
      <c r="BI1130" s="637">
        <f t="shared" si="1169"/>
        <v>0</v>
      </c>
      <c r="BJ1130" s="637">
        <f t="shared" si="1170"/>
        <v>0</v>
      </c>
      <c r="BK1130" s="642">
        <f t="shared" si="1092"/>
        <v>62.829122807017548</v>
      </c>
    </row>
    <row r="1131" spans="1:63" x14ac:dyDescent="0.25">
      <c r="A1131" s="578">
        <v>40993</v>
      </c>
      <c r="B1131" s="589">
        <f t="shared" si="1078"/>
        <v>3</v>
      </c>
      <c r="C1131" s="539">
        <v>3</v>
      </c>
      <c r="D1131" s="539" t="s">
        <v>524</v>
      </c>
      <c r="E1131" s="539" t="s">
        <v>276</v>
      </c>
      <c r="F1131" s="540">
        <v>3831.42</v>
      </c>
      <c r="G1131" s="579">
        <v>59</v>
      </c>
      <c r="H1131" s="579">
        <v>0</v>
      </c>
      <c r="I1131" s="551">
        <v>0.71875</v>
      </c>
      <c r="J1131" s="551">
        <v>0.71875</v>
      </c>
      <c r="K1131" s="54">
        <v>0.72222222222222221</v>
      </c>
      <c r="L1131" s="565">
        <f t="shared" si="1101"/>
        <v>3.4722222222222099E-3</v>
      </c>
      <c r="M1131" s="54">
        <v>0.73263888888888884</v>
      </c>
      <c r="N1131" s="565">
        <f t="shared" si="1102"/>
        <v>1.041666666666663E-2</v>
      </c>
      <c r="O1131" s="54">
        <v>0.76041666666666663</v>
      </c>
      <c r="P1131" s="565">
        <f t="shared" si="1103"/>
        <v>2.777777777777779E-2</v>
      </c>
      <c r="Q1131" s="54">
        <v>0.77777777777777779</v>
      </c>
      <c r="R1131" s="54">
        <v>0.80208333333333337</v>
      </c>
      <c r="S1131" s="9">
        <f t="shared" si="1162"/>
        <v>2.430555555555558E-2</v>
      </c>
      <c r="T1131" s="54">
        <v>0.77777777777777779</v>
      </c>
      <c r="U1131" s="54">
        <v>0.80208333333333337</v>
      </c>
      <c r="V1131" s="9">
        <f t="shared" si="1163"/>
        <v>2.430555555555558E-2</v>
      </c>
      <c r="W1131" s="54">
        <v>0.83333333333333337</v>
      </c>
      <c r="X1131" s="9">
        <f t="shared" si="1106"/>
        <v>3.125E-2</v>
      </c>
      <c r="Y1131" s="54">
        <v>0.8354166666666667</v>
      </c>
      <c r="Z1131" s="155">
        <f t="shared" si="1126"/>
        <v>2.0833333333333259E-3</v>
      </c>
      <c r="AA1131" s="54">
        <v>0.92638888888888893</v>
      </c>
      <c r="AB1131" s="565">
        <f t="shared" si="1091"/>
        <v>9.0972222222222232E-2</v>
      </c>
      <c r="AC1131" s="54">
        <v>0.92638888888888893</v>
      </c>
      <c r="AD1131" s="54">
        <v>0.92638888888888893</v>
      </c>
      <c r="AE1131" s="9">
        <f t="shared" si="1164"/>
        <v>0</v>
      </c>
      <c r="AF1131" s="54">
        <v>0.93055555555555547</v>
      </c>
      <c r="AG1131" s="54">
        <v>0.93402777777777779</v>
      </c>
      <c r="AH1131" s="9">
        <f t="shared" si="1104"/>
        <v>3.4722222222223209E-3</v>
      </c>
      <c r="AI1131" s="154">
        <f t="shared" si="1118"/>
        <v>0</v>
      </c>
      <c r="AJ1131" s="154">
        <f t="shared" si="1119"/>
        <v>5</v>
      </c>
      <c r="AK1131" s="54">
        <v>0.93402777777777779</v>
      </c>
      <c r="AL1131" s="54">
        <v>0.9375</v>
      </c>
      <c r="AM1131" s="9">
        <f t="shared" si="1036"/>
        <v>3.4722222222222099E-3</v>
      </c>
      <c r="AN1131" s="565">
        <f t="shared" si="1105"/>
        <v>0.21875</v>
      </c>
      <c r="AO1131" s="10">
        <f t="shared" si="1110"/>
        <v>5</v>
      </c>
      <c r="AP1131" s="10">
        <f t="shared" si="1111"/>
        <v>15</v>
      </c>
      <c r="AQ1131" s="565">
        <f t="shared" si="1120"/>
        <v>4.3055555555555569E-2</v>
      </c>
      <c r="AR1131" s="10">
        <f t="shared" si="1165"/>
        <v>1</v>
      </c>
      <c r="AS1131" s="10">
        <f t="shared" si="1166"/>
        <v>2</v>
      </c>
      <c r="AT1131" s="551">
        <v>0</v>
      </c>
      <c r="AU1131" s="551">
        <v>0</v>
      </c>
      <c r="AV1131" s="551">
        <v>0</v>
      </c>
      <c r="AW1131" s="546">
        <f t="shared" si="1149"/>
        <v>0</v>
      </c>
      <c r="AX1131" s="546">
        <f t="shared" si="1159"/>
        <v>0</v>
      </c>
      <c r="AY1131" s="551">
        <v>0</v>
      </c>
      <c r="AZ1131" s="546">
        <f t="shared" si="1150"/>
        <v>0</v>
      </c>
      <c r="BA1131" s="546">
        <f t="shared" si="1151"/>
        <v>0</v>
      </c>
      <c r="BB1131" s="551">
        <v>0</v>
      </c>
      <c r="BC1131" s="546">
        <f t="shared" si="1167"/>
        <v>0</v>
      </c>
      <c r="BD1131" s="546">
        <f t="shared" si="1168"/>
        <v>0</v>
      </c>
      <c r="BE1131" s="551">
        <v>4.7916666666666663E-2</v>
      </c>
      <c r="BF1131" s="546">
        <f t="shared" si="1142"/>
        <v>1</v>
      </c>
      <c r="BG1131" s="546">
        <f t="shared" si="1143"/>
        <v>9</v>
      </c>
      <c r="BH1131" s="551">
        <v>0</v>
      </c>
      <c r="BI1131" s="637">
        <f t="shared" si="1169"/>
        <v>0</v>
      </c>
      <c r="BJ1131" s="637">
        <f t="shared" si="1170"/>
        <v>0</v>
      </c>
      <c r="BK1131" s="642">
        <f t="shared" si="1092"/>
        <v>64.939322033898307</v>
      </c>
    </row>
    <row r="1132" spans="1:63" x14ac:dyDescent="0.25">
      <c r="A1132" s="578">
        <v>40993</v>
      </c>
      <c r="B1132" s="589">
        <f t="shared" si="1078"/>
        <v>3</v>
      </c>
      <c r="C1132" s="539">
        <v>1</v>
      </c>
      <c r="D1132" s="539" t="s">
        <v>327</v>
      </c>
      <c r="E1132" s="539" t="s">
        <v>276</v>
      </c>
      <c r="F1132" s="540">
        <v>3609.29</v>
      </c>
      <c r="G1132" s="579">
        <v>58</v>
      </c>
      <c r="H1132" s="579">
        <v>1</v>
      </c>
      <c r="I1132" s="551">
        <v>0.82291666666666663</v>
      </c>
      <c r="J1132" s="551">
        <v>0.82291666666666663</v>
      </c>
      <c r="K1132" s="54">
        <v>0.82638888888888884</v>
      </c>
      <c r="L1132" s="565">
        <f t="shared" si="1101"/>
        <v>3.4722222222222099E-3</v>
      </c>
      <c r="M1132" s="54">
        <v>0.83680555555555547</v>
      </c>
      <c r="N1132" s="565">
        <f t="shared" si="1102"/>
        <v>1.041666666666663E-2</v>
      </c>
      <c r="O1132" s="54">
        <v>0.89236111111111116</v>
      </c>
      <c r="P1132" s="565">
        <f t="shared" si="1103"/>
        <v>5.5555555555555691E-2</v>
      </c>
      <c r="Q1132" s="54">
        <v>0.89583333333333337</v>
      </c>
      <c r="R1132" s="54">
        <v>0.90625</v>
      </c>
      <c r="S1132" s="9">
        <f t="shared" si="1162"/>
        <v>1.041666666666663E-2</v>
      </c>
      <c r="T1132" s="54">
        <v>0.89583333333333337</v>
      </c>
      <c r="U1132" s="54">
        <v>0.90625</v>
      </c>
      <c r="V1132" s="9">
        <f t="shared" si="1163"/>
        <v>1.041666666666663E-2</v>
      </c>
      <c r="W1132" s="54">
        <v>0.95763888888888893</v>
      </c>
      <c r="X1132" s="9">
        <f t="shared" ref="X1132:X1163" si="1171">W1132-R1132</f>
        <v>5.1388888888888928E-2</v>
      </c>
      <c r="Y1132" s="54">
        <v>0.97152777777777777</v>
      </c>
      <c r="Z1132" s="155">
        <f t="shared" si="1126"/>
        <v>1.388888888888884E-2</v>
      </c>
      <c r="AA1132" s="54">
        <v>1.0395833333333333</v>
      </c>
      <c r="AB1132" s="565">
        <f t="shared" si="1091"/>
        <v>6.8055555555555536E-2</v>
      </c>
      <c r="AC1132" s="54">
        <v>1.0395833333333333</v>
      </c>
      <c r="AD1132" s="54">
        <v>1.0395833333333333</v>
      </c>
      <c r="AE1132" s="9">
        <f t="shared" si="1164"/>
        <v>0</v>
      </c>
      <c r="AF1132" s="54">
        <v>1.0486111111111112</v>
      </c>
      <c r="AG1132" s="54">
        <v>1.0520833333333333</v>
      </c>
      <c r="AH1132" s="9">
        <f t="shared" si="1104"/>
        <v>3.4722222222220989E-3</v>
      </c>
      <c r="AI1132" s="154">
        <f t="shared" si="1118"/>
        <v>0</v>
      </c>
      <c r="AJ1132" s="154">
        <f t="shared" si="1119"/>
        <v>5</v>
      </c>
      <c r="AK1132" s="54">
        <v>1.0520833333333333</v>
      </c>
      <c r="AL1132" s="54">
        <v>1.0555555555555556</v>
      </c>
      <c r="AM1132" s="9">
        <f t="shared" si="1036"/>
        <v>3.4722222222223209E-3</v>
      </c>
      <c r="AN1132" s="565">
        <f t="shared" si="1105"/>
        <v>0.23263888888888895</v>
      </c>
      <c r="AO1132" s="10">
        <f t="shared" si="1110"/>
        <v>5</v>
      </c>
      <c r="AP1132" s="10">
        <f t="shared" si="1111"/>
        <v>35</v>
      </c>
      <c r="AQ1132" s="565">
        <f t="shared" si="1120"/>
        <v>3.1944444444444428E-2</v>
      </c>
      <c r="AR1132" s="10">
        <f t="shared" si="1165"/>
        <v>0</v>
      </c>
      <c r="AS1132" s="10">
        <f t="shared" si="1166"/>
        <v>46</v>
      </c>
      <c r="AT1132" s="551">
        <v>0</v>
      </c>
      <c r="AU1132" s="551">
        <v>0</v>
      </c>
      <c r="AV1132" s="551">
        <v>0</v>
      </c>
      <c r="AW1132" s="546">
        <f t="shared" si="1149"/>
        <v>0</v>
      </c>
      <c r="AX1132" s="546">
        <f t="shared" si="1159"/>
        <v>0</v>
      </c>
      <c r="AY1132" s="551">
        <v>0</v>
      </c>
      <c r="AZ1132" s="546">
        <f t="shared" si="1150"/>
        <v>0</v>
      </c>
      <c r="BA1132" s="546">
        <f t="shared" si="1151"/>
        <v>0</v>
      </c>
      <c r="BB1132" s="551">
        <v>2.0833333333333333E-3</v>
      </c>
      <c r="BC1132" s="546">
        <f t="shared" si="1167"/>
        <v>0</v>
      </c>
      <c r="BD1132" s="546">
        <f t="shared" si="1168"/>
        <v>3</v>
      </c>
      <c r="BE1132" s="551">
        <v>3.4027777777777775E-2</v>
      </c>
      <c r="BF1132" s="546">
        <f t="shared" si="1142"/>
        <v>0</v>
      </c>
      <c r="BG1132" s="546">
        <f t="shared" si="1143"/>
        <v>49</v>
      </c>
      <c r="BH1132" s="551">
        <v>0</v>
      </c>
      <c r="BI1132" s="637">
        <f t="shared" si="1169"/>
        <v>0</v>
      </c>
      <c r="BJ1132" s="637">
        <f t="shared" si="1170"/>
        <v>0</v>
      </c>
      <c r="BK1132" s="642">
        <f t="shared" si="1092"/>
        <v>62.229137931034479</v>
      </c>
    </row>
    <row r="1133" spans="1:63" x14ac:dyDescent="0.25">
      <c r="A1133" s="578">
        <v>40993</v>
      </c>
      <c r="B1133" s="589">
        <f t="shared" si="1078"/>
        <v>3</v>
      </c>
      <c r="C1133" s="539">
        <v>2</v>
      </c>
      <c r="D1133" s="539" t="s">
        <v>453</v>
      </c>
      <c r="E1133" s="539" t="s">
        <v>276</v>
      </c>
      <c r="F1133" s="540">
        <v>3419.15</v>
      </c>
      <c r="G1133" s="579">
        <v>57</v>
      </c>
      <c r="H1133" s="579">
        <v>2</v>
      </c>
      <c r="I1133" s="551">
        <v>0.84375</v>
      </c>
      <c r="J1133" s="551">
        <v>0.84375</v>
      </c>
      <c r="K1133" s="54">
        <v>0.84722222222222221</v>
      </c>
      <c r="L1133" s="565">
        <f t="shared" si="1101"/>
        <v>3.4722222222222099E-3</v>
      </c>
      <c r="M1133" s="54">
        <v>0.86111111111111116</v>
      </c>
      <c r="N1133" s="565">
        <f t="shared" si="1102"/>
        <v>1.3888888888888951E-2</v>
      </c>
      <c r="O1133" s="54">
        <v>0.97222222222222221</v>
      </c>
      <c r="P1133" s="565">
        <f t="shared" si="1103"/>
        <v>0.11111111111111105</v>
      </c>
      <c r="Q1133" s="54">
        <v>0.97569444444444453</v>
      </c>
      <c r="R1133" s="54">
        <v>1</v>
      </c>
      <c r="S1133" s="9">
        <f t="shared" si="1162"/>
        <v>2.4305555555555469E-2</v>
      </c>
      <c r="T1133" s="54">
        <v>0.97569444444444453</v>
      </c>
      <c r="U1133" s="54">
        <v>1</v>
      </c>
      <c r="V1133" s="9">
        <f t="shared" si="1163"/>
        <v>2.4305555555555469E-2</v>
      </c>
      <c r="W1133" s="54">
        <v>1.1902777777777778</v>
      </c>
      <c r="X1133" s="9">
        <f t="shared" si="1171"/>
        <v>0.19027777777777777</v>
      </c>
      <c r="Y1133" s="54">
        <v>0.97916666666666663</v>
      </c>
      <c r="Z1133" s="155">
        <f t="shared" si="1126"/>
        <v>-0.21111111111111114</v>
      </c>
      <c r="AA1133" s="54">
        <v>1.2076388888888889</v>
      </c>
      <c r="AB1133" s="565">
        <f t="shared" si="1091"/>
        <v>0.2284722222222223</v>
      </c>
      <c r="AC1133" s="54">
        <v>1.2076388888888889</v>
      </c>
      <c r="AD1133" s="54">
        <v>1.2076388888888889</v>
      </c>
      <c r="AE1133" s="9">
        <f t="shared" si="1164"/>
        <v>0</v>
      </c>
      <c r="AF1133" s="54">
        <v>1.2152777777777779</v>
      </c>
      <c r="AG1133" s="54">
        <v>1.21875</v>
      </c>
      <c r="AH1133" s="9">
        <f t="shared" si="1104"/>
        <v>3.4722222222220989E-3</v>
      </c>
      <c r="AI1133" s="154">
        <f t="shared" si="1118"/>
        <v>0</v>
      </c>
      <c r="AJ1133" s="154">
        <f t="shared" si="1119"/>
        <v>5</v>
      </c>
      <c r="AK1133" s="54">
        <v>1.21875</v>
      </c>
      <c r="AL1133" s="54">
        <v>1.2222222222222221</v>
      </c>
      <c r="AM1133" s="9">
        <f t="shared" si="1036"/>
        <v>3.4722222222220989E-3</v>
      </c>
      <c r="AN1133" s="565">
        <f t="shared" si="1105"/>
        <v>0.3784722222222221</v>
      </c>
      <c r="AO1133" s="10">
        <f t="shared" si="1110"/>
        <v>9</v>
      </c>
      <c r="AP1133" s="10">
        <f t="shared" si="1111"/>
        <v>5</v>
      </c>
      <c r="AQ1133" s="565">
        <f t="shared" si="1120"/>
        <v>-8.4722222222222143E-2</v>
      </c>
      <c r="AR1133" s="10" t="e">
        <f t="shared" si="1165"/>
        <v>#NUM!</v>
      </c>
      <c r="AS1133" s="10" t="e">
        <f t="shared" si="1166"/>
        <v>#NUM!</v>
      </c>
      <c r="AT1133" s="551">
        <v>0</v>
      </c>
      <c r="AU1133" s="551">
        <v>0</v>
      </c>
      <c r="AV1133" s="551">
        <v>0</v>
      </c>
      <c r="AW1133" s="546">
        <f t="shared" si="1149"/>
        <v>0</v>
      </c>
      <c r="AX1133" s="546">
        <f t="shared" si="1159"/>
        <v>0</v>
      </c>
      <c r="AY1133" s="551">
        <v>0.20833333333333334</v>
      </c>
      <c r="AZ1133" s="546">
        <f t="shared" si="1150"/>
        <v>5</v>
      </c>
      <c r="BA1133" s="546">
        <f t="shared" si="1151"/>
        <v>0</v>
      </c>
      <c r="BB1133" s="551">
        <v>0</v>
      </c>
      <c r="BC1133" s="546">
        <f t="shared" si="1167"/>
        <v>0</v>
      </c>
      <c r="BD1133" s="546">
        <f t="shared" si="1168"/>
        <v>0</v>
      </c>
      <c r="BE1133" s="551">
        <v>0.10486111111111111</v>
      </c>
      <c r="BF1133" s="546">
        <f t="shared" si="1142"/>
        <v>2</v>
      </c>
      <c r="BG1133" s="546">
        <f t="shared" si="1143"/>
        <v>31</v>
      </c>
      <c r="BH1133" s="551">
        <v>0</v>
      </c>
      <c r="BI1133" s="637">
        <f t="shared" si="1169"/>
        <v>0</v>
      </c>
      <c r="BJ1133" s="637">
        <f t="shared" si="1170"/>
        <v>0</v>
      </c>
      <c r="BK1133" s="642">
        <f t="shared" si="1092"/>
        <v>59.985087719298249</v>
      </c>
    </row>
    <row r="1134" spans="1:63" x14ac:dyDescent="0.25">
      <c r="A1134" s="578">
        <v>40993</v>
      </c>
      <c r="B1134" s="589">
        <f t="shared" si="1078"/>
        <v>3</v>
      </c>
      <c r="C1134" s="539">
        <v>3</v>
      </c>
      <c r="D1134" s="539" t="s">
        <v>524</v>
      </c>
      <c r="E1134" s="539" t="s">
        <v>276</v>
      </c>
      <c r="F1134" s="540">
        <v>3909.61</v>
      </c>
      <c r="G1134" s="579">
        <v>59</v>
      </c>
      <c r="H1134" s="579">
        <v>0</v>
      </c>
      <c r="I1134" s="551">
        <v>0.875</v>
      </c>
      <c r="J1134" s="551">
        <v>0.875</v>
      </c>
      <c r="K1134" s="54">
        <v>0.87847222222222221</v>
      </c>
      <c r="L1134" s="565">
        <f t="shared" si="1101"/>
        <v>3.4722222222222099E-3</v>
      </c>
      <c r="M1134" s="54">
        <v>0.89236111111111116</v>
      </c>
      <c r="N1134" s="565">
        <f t="shared" si="1102"/>
        <v>1.3888888888888951E-2</v>
      </c>
      <c r="O1134" s="54">
        <v>1.0208333333333333</v>
      </c>
      <c r="P1134" s="565">
        <f t="shared" si="1103"/>
        <v>0.1284722222222221</v>
      </c>
      <c r="Q1134" s="54">
        <v>2.0833333333333332E-2</v>
      </c>
      <c r="R1134" s="54">
        <v>5.2083333333333336E-2</v>
      </c>
      <c r="S1134" s="9">
        <f t="shared" si="1162"/>
        <v>3.125E-2</v>
      </c>
      <c r="T1134" s="54">
        <v>2.0833333333333332E-2</v>
      </c>
      <c r="U1134" s="54">
        <v>5.2083333333333336E-2</v>
      </c>
      <c r="V1134" s="9">
        <f t="shared" si="1163"/>
        <v>3.125E-2</v>
      </c>
      <c r="W1134" s="54">
        <v>1.086111111111111</v>
      </c>
      <c r="X1134" s="9">
        <f t="shared" si="1171"/>
        <v>1.0340277777777778</v>
      </c>
      <c r="Y1134" s="54">
        <v>1.0881944444444445</v>
      </c>
      <c r="Z1134" s="155">
        <f t="shared" si="1126"/>
        <v>2.083333333333437E-3</v>
      </c>
      <c r="AA1134" s="54">
        <v>1.2381944444444444</v>
      </c>
      <c r="AB1134" s="565">
        <f t="shared" si="1091"/>
        <v>0.14999999999999991</v>
      </c>
      <c r="AC1134" s="54">
        <v>1.2381944444444444</v>
      </c>
      <c r="AD1134" s="54">
        <v>1.2381944444444444</v>
      </c>
      <c r="AE1134" s="9">
        <f t="shared" si="1164"/>
        <v>0</v>
      </c>
      <c r="AF1134" s="54">
        <v>1.2465277777777779</v>
      </c>
      <c r="AG1134" s="54">
        <v>1.2534722222222221</v>
      </c>
      <c r="AH1134" s="9">
        <f t="shared" si="1104"/>
        <v>6.9444444444441977E-3</v>
      </c>
      <c r="AI1134" s="154">
        <f t="shared" si="1118"/>
        <v>0</v>
      </c>
      <c r="AJ1134" s="154">
        <f t="shared" si="1119"/>
        <v>10</v>
      </c>
      <c r="AK1134" s="54">
        <v>1.2534722222222221</v>
      </c>
      <c r="AL1134" s="54">
        <v>1.2569444444444444</v>
      </c>
      <c r="AM1134" s="9">
        <f t="shared" si="1036"/>
        <v>3.4722222222223209E-3</v>
      </c>
      <c r="AN1134" s="565">
        <f t="shared" si="1105"/>
        <v>0.38194444444444442</v>
      </c>
      <c r="AO1134" s="10">
        <f t="shared" si="1110"/>
        <v>9</v>
      </c>
      <c r="AP1134" s="10">
        <f t="shared" si="1111"/>
        <v>10</v>
      </c>
      <c r="AQ1134" s="565">
        <f t="shared" si="1120"/>
        <v>4.2361111111111016E-2</v>
      </c>
      <c r="AR1134" s="10">
        <f t="shared" si="1165"/>
        <v>1</v>
      </c>
      <c r="AS1134" s="10">
        <f t="shared" si="1166"/>
        <v>1</v>
      </c>
      <c r="AT1134" s="551">
        <v>0</v>
      </c>
      <c r="AU1134" s="551">
        <v>0</v>
      </c>
      <c r="AV1134" s="551">
        <v>0</v>
      </c>
      <c r="AW1134" s="546">
        <f t="shared" si="1149"/>
        <v>0</v>
      </c>
      <c r="AX1134" s="546">
        <f t="shared" si="1159"/>
        <v>0</v>
      </c>
      <c r="AY1134" s="551">
        <v>0.10486111111111111</v>
      </c>
      <c r="AZ1134" s="546">
        <f t="shared" si="1150"/>
        <v>2</v>
      </c>
      <c r="BA1134" s="546">
        <f t="shared" si="1151"/>
        <v>31</v>
      </c>
      <c r="BB1134" s="551">
        <v>0</v>
      </c>
      <c r="BC1134" s="546">
        <f t="shared" si="1167"/>
        <v>0</v>
      </c>
      <c r="BD1134" s="546">
        <f t="shared" si="1168"/>
        <v>0</v>
      </c>
      <c r="BE1134" s="551">
        <v>0</v>
      </c>
      <c r="BF1134" s="546">
        <f t="shared" si="1142"/>
        <v>0</v>
      </c>
      <c r="BG1134" s="546">
        <f t="shared" si="1143"/>
        <v>0</v>
      </c>
      <c r="BH1134" s="551">
        <v>2.7777777777777779E-3</v>
      </c>
      <c r="BI1134" s="637">
        <f t="shared" si="1169"/>
        <v>0</v>
      </c>
      <c r="BJ1134" s="637">
        <f t="shared" si="1170"/>
        <v>4</v>
      </c>
      <c r="BK1134" s="642">
        <f t="shared" si="1092"/>
        <v>66.264576271186442</v>
      </c>
    </row>
    <row r="1135" spans="1:63" x14ac:dyDescent="0.25">
      <c r="A1135" s="578">
        <v>40994</v>
      </c>
      <c r="B1135" s="589">
        <f t="shared" si="1078"/>
        <v>3</v>
      </c>
      <c r="C1135" s="539">
        <v>13</v>
      </c>
      <c r="D1135" s="539" t="s">
        <v>243</v>
      </c>
      <c r="E1135" s="539" t="s">
        <v>255</v>
      </c>
      <c r="F1135" s="540">
        <v>3541.5</v>
      </c>
      <c r="G1135" s="579">
        <v>57</v>
      </c>
      <c r="H1135" s="579">
        <v>2</v>
      </c>
      <c r="I1135" s="551">
        <v>0.54166666666666663</v>
      </c>
      <c r="J1135" s="551">
        <v>0.54166666666666663</v>
      </c>
      <c r="K1135" s="54">
        <v>0.54513888888888895</v>
      </c>
      <c r="L1135" s="565">
        <f t="shared" si="1101"/>
        <v>3.4722222222223209E-3</v>
      </c>
      <c r="M1135" s="54">
        <v>0.55555555555555558</v>
      </c>
      <c r="N1135" s="565">
        <f t="shared" si="1102"/>
        <v>1.041666666666663E-2</v>
      </c>
      <c r="O1135" s="54">
        <v>0.59027777777777779</v>
      </c>
      <c r="P1135" s="565">
        <f t="shared" si="1103"/>
        <v>3.472222222222221E-2</v>
      </c>
      <c r="Q1135" s="54">
        <v>0.59375</v>
      </c>
      <c r="R1135" s="54">
        <v>0.62847222222222221</v>
      </c>
      <c r="S1135" s="9">
        <f t="shared" ref="S1135:S1138" si="1172">R1135-Q1135</f>
        <v>3.472222222222221E-2</v>
      </c>
      <c r="T1135" s="54">
        <v>0.59375</v>
      </c>
      <c r="U1135" s="54">
        <v>0.62847222222222221</v>
      </c>
      <c r="V1135" s="9">
        <f t="shared" ref="V1135:V1138" si="1173">U1135-T1135</f>
        <v>3.472222222222221E-2</v>
      </c>
      <c r="W1135" s="54">
        <v>0.59027777777777779</v>
      </c>
      <c r="X1135" s="9">
        <f t="shared" si="1171"/>
        <v>-3.819444444444442E-2</v>
      </c>
      <c r="Y1135" s="54">
        <v>0.59722222222222221</v>
      </c>
      <c r="Z1135" s="155">
        <f t="shared" si="1126"/>
        <v>6.9444444444444198E-3</v>
      </c>
      <c r="AA1135" s="54">
        <v>0.77777777777777779</v>
      </c>
      <c r="AB1135" s="565">
        <f t="shared" si="1091"/>
        <v>0.18055555555555558</v>
      </c>
      <c r="AC1135" s="54">
        <v>0.77777777777777779</v>
      </c>
      <c r="AD1135" s="54">
        <v>0.77777777777777779</v>
      </c>
      <c r="AE1135" s="9">
        <f t="shared" ref="AE1135:AE1138" si="1174">AD1135-AC1135</f>
        <v>0</v>
      </c>
      <c r="AF1135" s="54">
        <v>0.78472222222222221</v>
      </c>
      <c r="AG1135" s="54">
        <v>0.78819444444444453</v>
      </c>
      <c r="AH1135" s="9">
        <f t="shared" si="1104"/>
        <v>3.4722222222223209E-3</v>
      </c>
      <c r="AI1135" s="154">
        <f t="shared" si="1118"/>
        <v>0</v>
      </c>
      <c r="AJ1135" s="154">
        <f t="shared" si="1119"/>
        <v>5</v>
      </c>
      <c r="AK1135" s="54">
        <v>0.78819444444444453</v>
      </c>
      <c r="AL1135" s="54">
        <v>0.79166666666666663</v>
      </c>
      <c r="AM1135" s="9">
        <f t="shared" si="1036"/>
        <v>3.4722222222220989E-3</v>
      </c>
      <c r="AN1135" s="565">
        <f t="shared" si="1105"/>
        <v>0.25</v>
      </c>
      <c r="AO1135" s="10">
        <f t="shared" si="1110"/>
        <v>6</v>
      </c>
      <c r="AP1135" s="10">
        <f t="shared" si="1111"/>
        <v>0</v>
      </c>
      <c r="AQ1135" s="565">
        <f t="shared" si="1120"/>
        <v>0</v>
      </c>
      <c r="AR1135" s="10">
        <f t="shared" ref="AR1135:AR1138" si="1175">HOUR(AQ1135)</f>
        <v>0</v>
      </c>
      <c r="AS1135" s="10">
        <f t="shared" ref="AS1135:AS1138" si="1176">MINUTE(AQ1135)</f>
        <v>0</v>
      </c>
      <c r="AT1135" s="551">
        <v>0</v>
      </c>
      <c r="AU1135" s="551">
        <v>0</v>
      </c>
      <c r="AV1135" s="551">
        <v>0</v>
      </c>
      <c r="AW1135" s="546">
        <f t="shared" si="1149"/>
        <v>0</v>
      </c>
      <c r="AX1135" s="546">
        <f t="shared" si="1159"/>
        <v>0</v>
      </c>
      <c r="AY1135" s="551">
        <v>0.18055555555555555</v>
      </c>
      <c r="AZ1135" s="546">
        <f t="shared" si="1150"/>
        <v>4</v>
      </c>
      <c r="BA1135" s="546">
        <f t="shared" si="1151"/>
        <v>20</v>
      </c>
      <c r="BB1135" s="551">
        <v>0</v>
      </c>
      <c r="BC1135" s="546">
        <f t="shared" si="1167"/>
        <v>0</v>
      </c>
      <c r="BD1135" s="546">
        <f t="shared" si="1168"/>
        <v>0</v>
      </c>
      <c r="BE1135" s="551">
        <v>0</v>
      </c>
      <c r="BF1135" s="546">
        <f t="shared" si="1142"/>
        <v>0</v>
      </c>
      <c r="BG1135" s="546">
        <f t="shared" si="1143"/>
        <v>0</v>
      </c>
      <c r="BH1135" s="551">
        <v>0</v>
      </c>
      <c r="BI1135" s="637">
        <f t="shared" si="1169"/>
        <v>0</v>
      </c>
      <c r="BJ1135" s="637">
        <f t="shared" si="1170"/>
        <v>0</v>
      </c>
      <c r="BK1135" s="642">
        <f t="shared" si="1092"/>
        <v>62.131578947368418</v>
      </c>
    </row>
    <row r="1136" spans="1:63" x14ac:dyDescent="0.25">
      <c r="A1136" s="578">
        <v>40994</v>
      </c>
      <c r="B1136" s="589">
        <f t="shared" si="1078"/>
        <v>3</v>
      </c>
      <c r="C1136" s="539">
        <v>41</v>
      </c>
      <c r="D1136" s="539" t="s">
        <v>33</v>
      </c>
      <c r="E1136" s="539" t="s">
        <v>236</v>
      </c>
      <c r="F1136" s="540">
        <v>3710.24</v>
      </c>
      <c r="G1136" s="579">
        <v>58</v>
      </c>
      <c r="H1136" s="579">
        <v>1</v>
      </c>
      <c r="I1136" s="551">
        <v>0.59375</v>
      </c>
      <c r="J1136" s="551">
        <v>0.59375</v>
      </c>
      <c r="K1136" s="54">
        <v>0.60069444444444442</v>
      </c>
      <c r="L1136" s="565">
        <f t="shared" si="1101"/>
        <v>6.9444444444444198E-3</v>
      </c>
      <c r="M1136" s="54">
        <v>0.61458333333333337</v>
      </c>
      <c r="N1136" s="565">
        <f t="shared" si="1102"/>
        <v>1.3888888888888951E-2</v>
      </c>
      <c r="O1136" s="54">
        <v>0.63888888888888895</v>
      </c>
      <c r="P1136" s="565">
        <f t="shared" si="1103"/>
        <v>2.430555555555558E-2</v>
      </c>
      <c r="Q1136" s="54">
        <v>0.64583333333333337</v>
      </c>
      <c r="R1136" s="54">
        <v>0.68055555555555547</v>
      </c>
      <c r="S1136" s="9">
        <f t="shared" si="1172"/>
        <v>3.4722222222222099E-2</v>
      </c>
      <c r="T1136" s="54">
        <v>0.64583333333333337</v>
      </c>
      <c r="U1136" s="54">
        <v>0.68055555555555547</v>
      </c>
      <c r="V1136" s="9">
        <f t="shared" si="1173"/>
        <v>3.4722222222222099E-2</v>
      </c>
      <c r="W1136" s="54">
        <v>0.82986111111111116</v>
      </c>
      <c r="X1136" s="9">
        <f t="shared" si="1171"/>
        <v>0.14930555555555569</v>
      </c>
      <c r="Y1136" s="54">
        <v>0.8305555555555556</v>
      </c>
      <c r="Z1136" s="155">
        <f t="shared" si="1126"/>
        <v>6.9444444444444198E-4</v>
      </c>
      <c r="AA1136" s="54">
        <v>0.90486111111111101</v>
      </c>
      <c r="AB1136" s="565">
        <f t="shared" si="1091"/>
        <v>7.4305555555555403E-2</v>
      </c>
      <c r="AC1136" s="54">
        <v>0.90486111111111101</v>
      </c>
      <c r="AD1136" s="54">
        <v>0.90486111111111101</v>
      </c>
      <c r="AE1136" s="9">
        <f t="shared" si="1174"/>
        <v>0</v>
      </c>
      <c r="AF1136" s="54">
        <v>0.90972222222222221</v>
      </c>
      <c r="AG1136" s="54">
        <v>0.91319444444444453</v>
      </c>
      <c r="AH1136" s="9">
        <f t="shared" si="1104"/>
        <v>3.4722222222223209E-3</v>
      </c>
      <c r="AI1136" s="154">
        <f t="shared" si="1118"/>
        <v>0</v>
      </c>
      <c r="AJ1136" s="154">
        <f t="shared" si="1119"/>
        <v>5</v>
      </c>
      <c r="AK1136" s="54">
        <v>0.91319444444444453</v>
      </c>
      <c r="AL1136" s="54">
        <v>0.91666666666666663</v>
      </c>
      <c r="AM1136" s="9">
        <f t="shared" si="1036"/>
        <v>3.4722222222220989E-3</v>
      </c>
      <c r="AN1136" s="565">
        <f t="shared" si="1105"/>
        <v>0.32291666666666663</v>
      </c>
      <c r="AO1136" s="10">
        <f t="shared" si="1110"/>
        <v>7</v>
      </c>
      <c r="AP1136" s="10">
        <f t="shared" si="1111"/>
        <v>45</v>
      </c>
      <c r="AQ1136" s="565">
        <f t="shared" si="1120"/>
        <v>6.4583333333333187E-2</v>
      </c>
      <c r="AR1136" s="10">
        <f t="shared" si="1175"/>
        <v>1</v>
      </c>
      <c r="AS1136" s="10">
        <f t="shared" si="1176"/>
        <v>33</v>
      </c>
      <c r="AT1136" s="551">
        <v>0</v>
      </c>
      <c r="AU1136" s="551">
        <v>0</v>
      </c>
      <c r="AV1136" s="551">
        <v>0</v>
      </c>
      <c r="AW1136" s="546">
        <f t="shared" si="1149"/>
        <v>0</v>
      </c>
      <c r="AX1136" s="546">
        <f t="shared" si="1159"/>
        <v>0</v>
      </c>
      <c r="AY1136" s="551">
        <v>0</v>
      </c>
      <c r="AZ1136" s="546">
        <f t="shared" si="1150"/>
        <v>0</v>
      </c>
      <c r="BA1136" s="546">
        <f t="shared" si="1151"/>
        <v>0</v>
      </c>
      <c r="BB1136" s="551">
        <v>0</v>
      </c>
      <c r="BC1136" s="546">
        <f t="shared" ref="BC1136:BC1138" si="1177">HOUR(BB1136)</f>
        <v>0</v>
      </c>
      <c r="BD1136" s="546">
        <f t="shared" ref="BD1136:BD1138" si="1178">MINUTE(BB1136)</f>
        <v>0</v>
      </c>
      <c r="BE1136" s="551">
        <v>9.7222222222222224E-3</v>
      </c>
      <c r="BF1136" s="546">
        <f t="shared" si="1142"/>
        <v>0</v>
      </c>
      <c r="BG1136" s="546">
        <f t="shared" si="1143"/>
        <v>14</v>
      </c>
      <c r="BH1136" s="551">
        <v>0</v>
      </c>
      <c r="BI1136" s="637">
        <f t="shared" ref="BI1136:BI1138" si="1179">HOUR(BH1136)</f>
        <v>0</v>
      </c>
      <c r="BJ1136" s="637">
        <f t="shared" ref="BJ1136:BJ1138" si="1180">MINUTE(BH1136)</f>
        <v>0</v>
      </c>
      <c r="BK1136" s="642">
        <f t="shared" si="1092"/>
        <v>63.969655172413788</v>
      </c>
    </row>
    <row r="1137" spans="1:63" x14ac:dyDescent="0.25">
      <c r="A1137" s="578">
        <v>40994</v>
      </c>
      <c r="B1137" s="589">
        <f t="shared" si="1078"/>
        <v>3</v>
      </c>
      <c r="C1137" s="539">
        <v>42</v>
      </c>
      <c r="D1137" s="539" t="s">
        <v>33</v>
      </c>
      <c r="E1137" s="539" t="s">
        <v>251</v>
      </c>
      <c r="F1137" s="540">
        <v>3695.77</v>
      </c>
      <c r="G1137" s="579">
        <v>57</v>
      </c>
      <c r="H1137" s="579">
        <v>2</v>
      </c>
      <c r="I1137" s="551">
        <v>0.82638888888888884</v>
      </c>
      <c r="J1137" s="551">
        <v>0.82638888888888884</v>
      </c>
      <c r="K1137" s="54">
        <v>0.82986111111111116</v>
      </c>
      <c r="L1137" s="565">
        <f t="shared" si="1101"/>
        <v>3.4722222222223209E-3</v>
      </c>
      <c r="M1137" s="54">
        <v>0.83680555555555547</v>
      </c>
      <c r="N1137" s="565">
        <f t="shared" si="1102"/>
        <v>6.9444444444443088E-3</v>
      </c>
      <c r="O1137" s="54">
        <v>0.90972222222222221</v>
      </c>
      <c r="P1137" s="565">
        <f t="shared" si="1103"/>
        <v>7.2916666666666741E-2</v>
      </c>
      <c r="Q1137" s="54">
        <v>0.91319444444444453</v>
      </c>
      <c r="R1137" s="54">
        <v>0.96180555555555547</v>
      </c>
      <c r="S1137" s="9">
        <f t="shared" si="1172"/>
        <v>4.8611111111110938E-2</v>
      </c>
      <c r="T1137" s="54">
        <v>0.91319444444444453</v>
      </c>
      <c r="U1137" s="54">
        <v>0.96180555555555547</v>
      </c>
      <c r="V1137" s="9">
        <f t="shared" si="1173"/>
        <v>4.8611111111110938E-2</v>
      </c>
      <c r="W1137" s="54">
        <v>0.96597222222222223</v>
      </c>
      <c r="X1137" s="9">
        <f t="shared" si="1171"/>
        <v>4.1666666666667629E-3</v>
      </c>
      <c r="Y1137" s="54">
        <v>0.97152777777777777</v>
      </c>
      <c r="Z1137" s="155">
        <f t="shared" si="1126"/>
        <v>5.5555555555555358E-3</v>
      </c>
      <c r="AA1137" s="54">
        <v>1.0472222222222223</v>
      </c>
      <c r="AB1137" s="565">
        <f t="shared" si="1091"/>
        <v>7.5694444444444509E-2</v>
      </c>
      <c r="AC1137" s="54">
        <v>1.0472222222222223</v>
      </c>
      <c r="AD1137" s="54">
        <v>1.0472222222222223</v>
      </c>
      <c r="AE1137" s="9">
        <f t="shared" si="1174"/>
        <v>0</v>
      </c>
      <c r="AF1137" s="54">
        <v>1.0555555555555556</v>
      </c>
      <c r="AG1137" s="54">
        <v>1.0590277777777779</v>
      </c>
      <c r="AH1137" s="9">
        <f t="shared" si="1104"/>
        <v>3.4722222222223209E-3</v>
      </c>
      <c r="AI1137" s="154">
        <f t="shared" si="1118"/>
        <v>0</v>
      </c>
      <c r="AJ1137" s="154">
        <f t="shared" si="1119"/>
        <v>5</v>
      </c>
      <c r="AK1137" s="54">
        <v>1.0590277777777779</v>
      </c>
      <c r="AL1137" s="54">
        <v>1.0625</v>
      </c>
      <c r="AM1137" s="9">
        <f t="shared" si="1036"/>
        <v>3.4722222222220989E-3</v>
      </c>
      <c r="AN1137" s="565">
        <f t="shared" si="1105"/>
        <v>0.23611111111111116</v>
      </c>
      <c r="AO1137" s="10">
        <f t="shared" si="1110"/>
        <v>5</v>
      </c>
      <c r="AP1137" s="10">
        <f t="shared" si="1111"/>
        <v>40</v>
      </c>
      <c r="AQ1137" s="565">
        <f t="shared" si="1120"/>
        <v>3.7500000000000068E-2</v>
      </c>
      <c r="AR1137" s="10">
        <f t="shared" si="1175"/>
        <v>0</v>
      </c>
      <c r="AS1137" s="10">
        <f t="shared" si="1176"/>
        <v>54</v>
      </c>
      <c r="AT1137" s="551">
        <v>0</v>
      </c>
      <c r="AU1137" s="551">
        <v>0</v>
      </c>
      <c r="AV1137" s="551">
        <v>0</v>
      </c>
      <c r="AW1137" s="546">
        <f t="shared" si="1149"/>
        <v>0</v>
      </c>
      <c r="AX1137" s="546">
        <f t="shared" si="1159"/>
        <v>0</v>
      </c>
      <c r="AY1137" s="551">
        <v>0</v>
      </c>
      <c r="AZ1137" s="546">
        <f t="shared" si="1150"/>
        <v>0</v>
      </c>
      <c r="BA1137" s="546">
        <f t="shared" si="1151"/>
        <v>0</v>
      </c>
      <c r="BB1137" s="551">
        <v>0</v>
      </c>
      <c r="BC1137" s="546">
        <f t="shared" si="1177"/>
        <v>0</v>
      </c>
      <c r="BD1137" s="546">
        <f t="shared" si="1178"/>
        <v>0</v>
      </c>
      <c r="BE1137" s="551">
        <v>3.8194444444444441E-2</v>
      </c>
      <c r="BF1137" s="546">
        <f t="shared" si="1142"/>
        <v>0</v>
      </c>
      <c r="BG1137" s="546">
        <f t="shared" si="1143"/>
        <v>55</v>
      </c>
      <c r="BH1137" s="551">
        <v>0</v>
      </c>
      <c r="BI1137" s="637">
        <f t="shared" si="1179"/>
        <v>0</v>
      </c>
      <c r="BJ1137" s="637">
        <f t="shared" si="1180"/>
        <v>0</v>
      </c>
      <c r="BK1137" s="642">
        <f t="shared" si="1092"/>
        <v>64.838070175438602</v>
      </c>
    </row>
    <row r="1138" spans="1:63" x14ac:dyDescent="0.25">
      <c r="A1138" s="578">
        <v>40994</v>
      </c>
      <c r="B1138" s="589">
        <f t="shared" si="1078"/>
        <v>3</v>
      </c>
      <c r="C1138" s="539">
        <v>10</v>
      </c>
      <c r="D1138" s="539" t="s">
        <v>224</v>
      </c>
      <c r="E1138" s="539" t="s">
        <v>572</v>
      </c>
      <c r="F1138" s="540">
        <v>3834.69</v>
      </c>
      <c r="G1138" s="579">
        <v>58</v>
      </c>
      <c r="H1138" s="579">
        <v>1</v>
      </c>
      <c r="I1138" s="551">
        <v>0.85069444444444453</v>
      </c>
      <c r="J1138" s="551">
        <v>0.85069444444444453</v>
      </c>
      <c r="K1138" s="54">
        <v>0.85416666666666663</v>
      </c>
      <c r="L1138" s="565">
        <f t="shared" si="1101"/>
        <v>3.4722222222220989E-3</v>
      </c>
      <c r="M1138" s="54">
        <v>0.86111111111111116</v>
      </c>
      <c r="N1138" s="565">
        <f t="shared" si="1102"/>
        <v>6.9444444444445308E-3</v>
      </c>
      <c r="O1138" s="54">
        <v>0.94444444444444453</v>
      </c>
      <c r="P1138" s="565">
        <f t="shared" si="1103"/>
        <v>8.333333333333337E-2</v>
      </c>
      <c r="Q1138" s="54">
        <v>0.97222222222222221</v>
      </c>
      <c r="R1138" s="54">
        <v>1.03125</v>
      </c>
      <c r="S1138" s="9">
        <f t="shared" si="1172"/>
        <v>5.902777777777779E-2</v>
      </c>
      <c r="T1138" s="54">
        <v>0.97222222222222221</v>
      </c>
      <c r="U1138" s="54">
        <v>1.03125</v>
      </c>
      <c r="V1138" s="9">
        <f t="shared" si="1173"/>
        <v>5.902777777777779E-2</v>
      </c>
      <c r="W1138" s="54">
        <v>1.09375</v>
      </c>
      <c r="X1138" s="9">
        <f t="shared" si="1171"/>
        <v>6.25E-2</v>
      </c>
      <c r="Y1138" s="54">
        <v>1.0944444444444443</v>
      </c>
      <c r="Z1138" s="155">
        <f t="shared" si="1126"/>
        <v>6.9444444444433095E-4</v>
      </c>
      <c r="AA1138" s="54">
        <v>1.1868055555555557</v>
      </c>
      <c r="AB1138" s="565">
        <f t="shared" si="1091"/>
        <v>9.2361111111111338E-2</v>
      </c>
      <c r="AC1138" s="54">
        <v>1.1868055555555557</v>
      </c>
      <c r="AD1138" s="54">
        <v>1.1868055555555557</v>
      </c>
      <c r="AE1138" s="9">
        <f t="shared" si="1174"/>
        <v>0</v>
      </c>
      <c r="AF1138" s="54">
        <v>1.1979166666666667</v>
      </c>
      <c r="AG1138" s="54">
        <v>1.2013888888888888</v>
      </c>
      <c r="AH1138" s="9">
        <f t="shared" si="1104"/>
        <v>3.4722222222220989E-3</v>
      </c>
      <c r="AI1138" s="154">
        <f t="shared" si="1118"/>
        <v>0</v>
      </c>
      <c r="AJ1138" s="154">
        <f t="shared" si="1119"/>
        <v>5</v>
      </c>
      <c r="AK1138" s="54">
        <v>1.2013888888888888</v>
      </c>
      <c r="AL1138" s="54">
        <v>1.2083333333333333</v>
      </c>
      <c r="AM1138" s="9">
        <f t="shared" si="1036"/>
        <v>6.9444444444444198E-3</v>
      </c>
      <c r="AN1138" s="565">
        <f t="shared" si="1105"/>
        <v>0.35763888888888873</v>
      </c>
      <c r="AO1138" s="10">
        <f t="shared" si="1110"/>
        <v>8</v>
      </c>
      <c r="AP1138" s="10">
        <f t="shared" si="1111"/>
        <v>35</v>
      </c>
      <c r="AQ1138" s="565">
        <f t="shared" si="1120"/>
        <v>6.2500000000000222E-2</v>
      </c>
      <c r="AR1138" s="10">
        <f t="shared" si="1175"/>
        <v>1</v>
      </c>
      <c r="AS1138" s="10">
        <f t="shared" si="1176"/>
        <v>30</v>
      </c>
      <c r="AT1138" s="551">
        <v>0</v>
      </c>
      <c r="AU1138" s="551">
        <v>0</v>
      </c>
      <c r="AV1138" s="551">
        <v>0</v>
      </c>
      <c r="AW1138" s="546">
        <f t="shared" si="1149"/>
        <v>0</v>
      </c>
      <c r="AX1138" s="546">
        <f t="shared" si="1159"/>
        <v>0</v>
      </c>
      <c r="AY1138" s="551">
        <v>0</v>
      </c>
      <c r="AZ1138" s="546">
        <f t="shared" si="1150"/>
        <v>0</v>
      </c>
      <c r="BA1138" s="546">
        <f t="shared" si="1151"/>
        <v>0</v>
      </c>
      <c r="BB1138" s="551">
        <v>0</v>
      </c>
      <c r="BC1138" s="546">
        <f t="shared" si="1177"/>
        <v>0</v>
      </c>
      <c r="BD1138" s="546">
        <f t="shared" si="1178"/>
        <v>0</v>
      </c>
      <c r="BE1138" s="551">
        <v>2.9861111111111113E-2</v>
      </c>
      <c r="BF1138" s="546">
        <f t="shared" si="1142"/>
        <v>0</v>
      </c>
      <c r="BG1138" s="546">
        <f t="shared" si="1143"/>
        <v>43</v>
      </c>
      <c r="BH1138" s="551">
        <v>0</v>
      </c>
      <c r="BI1138" s="637">
        <f t="shared" si="1179"/>
        <v>0</v>
      </c>
      <c r="BJ1138" s="637">
        <f t="shared" si="1180"/>
        <v>0</v>
      </c>
      <c r="BK1138" s="642">
        <f t="shared" si="1092"/>
        <v>66.115344827586213</v>
      </c>
    </row>
    <row r="1139" spans="1:63" x14ac:dyDescent="0.25">
      <c r="A1139" s="578">
        <v>40995</v>
      </c>
      <c r="B1139" s="589">
        <f t="shared" si="1078"/>
        <v>3</v>
      </c>
      <c r="C1139" s="539">
        <v>13</v>
      </c>
      <c r="D1139" s="539" t="s">
        <v>298</v>
      </c>
      <c r="E1139" s="539" t="s">
        <v>787</v>
      </c>
      <c r="F1139" s="540">
        <v>3405.41</v>
      </c>
      <c r="G1139" s="579">
        <v>58</v>
      </c>
      <c r="H1139" s="579">
        <v>1</v>
      </c>
      <c r="I1139" s="551">
        <v>0.875</v>
      </c>
      <c r="J1139" s="551">
        <v>0.875</v>
      </c>
      <c r="K1139" s="54">
        <v>0.87847222222222221</v>
      </c>
      <c r="L1139" s="565">
        <f t="shared" si="1101"/>
        <v>3.4722222222222099E-3</v>
      </c>
      <c r="M1139" s="54">
        <v>0.88541666666666663</v>
      </c>
      <c r="N1139" s="565">
        <f t="shared" si="1102"/>
        <v>6.9444444444444198E-3</v>
      </c>
      <c r="O1139" s="54">
        <v>1.0659722222222221</v>
      </c>
      <c r="P1139" s="565">
        <f t="shared" si="1103"/>
        <v>0.18055555555555547</v>
      </c>
      <c r="Q1139" s="54">
        <v>1.0694444444444444</v>
      </c>
      <c r="R1139" s="54">
        <v>1.1354166666666667</v>
      </c>
      <c r="S1139" s="9">
        <f t="shared" ref="S1139:S1145" si="1181">R1139-Q1139</f>
        <v>6.5972222222222321E-2</v>
      </c>
      <c r="T1139" s="54">
        <v>1.0694444444444444</v>
      </c>
      <c r="U1139" s="54">
        <v>1.1354166666666667</v>
      </c>
      <c r="V1139" s="9">
        <f t="shared" ref="V1139:V1145" si="1182">U1139-T1139</f>
        <v>6.5972222222222321E-2</v>
      </c>
      <c r="W1139" s="54">
        <v>1.2152777777777779</v>
      </c>
      <c r="X1139" s="9">
        <f t="shared" si="1171"/>
        <v>7.986111111111116E-2</v>
      </c>
      <c r="Y1139" s="54">
        <v>1.2166666666666666</v>
      </c>
      <c r="Z1139" s="155">
        <f t="shared" si="1126"/>
        <v>1.3888888888886619E-3</v>
      </c>
      <c r="AA1139" s="54">
        <v>1.2680555555555555</v>
      </c>
      <c r="AB1139" s="565">
        <f t="shared" si="1091"/>
        <v>5.1388888888888928E-2</v>
      </c>
      <c r="AC1139" s="54">
        <v>1.2680555555555555</v>
      </c>
      <c r="AD1139" s="54">
        <v>1.2680555555555555</v>
      </c>
      <c r="AE1139" s="9">
        <f t="shared" ref="AE1139:AE1145" si="1183">AD1139-AC1139</f>
        <v>0</v>
      </c>
      <c r="AF1139" s="54">
        <v>1.2743055555555556</v>
      </c>
      <c r="AG1139" s="54">
        <v>1.2777777777777779</v>
      </c>
      <c r="AH1139" s="9">
        <f t="shared" si="1104"/>
        <v>3.4722222222223209E-3</v>
      </c>
      <c r="AI1139" s="154">
        <f t="shared" si="1118"/>
        <v>0</v>
      </c>
      <c r="AJ1139" s="154">
        <f t="shared" si="1119"/>
        <v>5</v>
      </c>
      <c r="AK1139" s="54">
        <v>1.2777777777777779</v>
      </c>
      <c r="AL1139" s="54">
        <v>1.28125</v>
      </c>
      <c r="AM1139" s="9">
        <f t="shared" si="1036"/>
        <v>3.4722222222220989E-3</v>
      </c>
      <c r="AN1139" s="565">
        <f t="shared" si="1105"/>
        <v>0.40625</v>
      </c>
      <c r="AO1139" s="10">
        <f t="shared" si="1110"/>
        <v>9</v>
      </c>
      <c r="AP1139" s="10">
        <f t="shared" si="1111"/>
        <v>45</v>
      </c>
      <c r="AQ1139" s="565">
        <f t="shared" si="1120"/>
        <v>5.1388888888888928E-2</v>
      </c>
      <c r="AR1139" s="10">
        <f t="shared" ref="AR1139:AR1145" si="1184">HOUR(AQ1139)</f>
        <v>1</v>
      </c>
      <c r="AS1139" s="10">
        <f t="shared" ref="AS1139:AS1145" si="1185">MINUTE(AQ1139)</f>
        <v>14</v>
      </c>
      <c r="AT1139" s="551">
        <v>0</v>
      </c>
      <c r="AU1139" s="551">
        <v>0</v>
      </c>
      <c r="AV1139" s="551">
        <v>0</v>
      </c>
      <c r="AW1139" s="546">
        <f t="shared" ref="AW1139:AW1151" si="1186">HOUR(AV1139)</f>
        <v>0</v>
      </c>
      <c r="AX1139" s="546">
        <f t="shared" si="1159"/>
        <v>0</v>
      </c>
      <c r="AY1139" s="551">
        <v>0</v>
      </c>
      <c r="AZ1139" s="546">
        <f t="shared" ref="AZ1139:AZ1156" si="1187">HOUR(AY1139)</f>
        <v>0</v>
      </c>
      <c r="BA1139" s="546">
        <f t="shared" ref="BA1139:BA1156" si="1188">MINUTE(AY1139)</f>
        <v>0</v>
      </c>
      <c r="BB1139" s="551">
        <v>0</v>
      </c>
      <c r="BC1139" s="546">
        <f t="shared" ref="BC1139:BC1145" si="1189">HOUR(BB1139)</f>
        <v>0</v>
      </c>
      <c r="BD1139" s="546">
        <f t="shared" ref="BD1139:BD1145" si="1190">MINUTE(BB1139)</f>
        <v>0</v>
      </c>
      <c r="BE1139" s="551">
        <v>0</v>
      </c>
      <c r="BF1139" s="546">
        <f t="shared" si="1142"/>
        <v>0</v>
      </c>
      <c r="BG1139" s="546">
        <f t="shared" si="1143"/>
        <v>0</v>
      </c>
      <c r="BH1139" s="551">
        <v>0</v>
      </c>
      <c r="BI1139" s="637">
        <f t="shared" ref="BI1139:BI1145" si="1191">HOUR(BH1139)</f>
        <v>0</v>
      </c>
      <c r="BJ1139" s="637">
        <f t="shared" ref="BJ1139:BJ1145" si="1192">MINUTE(BH1139)</f>
        <v>0</v>
      </c>
      <c r="BK1139" s="642">
        <f t="shared" si="1092"/>
        <v>58.713965517241377</v>
      </c>
    </row>
    <row r="1140" spans="1:63" x14ac:dyDescent="0.25">
      <c r="A1140" s="578">
        <v>40995</v>
      </c>
      <c r="B1140" s="589">
        <f t="shared" si="1078"/>
        <v>3</v>
      </c>
      <c r="C1140" s="539">
        <v>1</v>
      </c>
      <c r="D1140" s="539" t="s">
        <v>327</v>
      </c>
      <c r="E1140" s="539" t="s">
        <v>276</v>
      </c>
      <c r="F1140" s="540">
        <v>3504.92</v>
      </c>
      <c r="G1140" s="579">
        <v>57</v>
      </c>
      <c r="H1140" s="579">
        <v>2</v>
      </c>
      <c r="I1140" s="551">
        <v>1.3888888888888888E-2</v>
      </c>
      <c r="J1140" s="551">
        <v>1.3888888888888888E-2</v>
      </c>
      <c r="K1140" s="54">
        <v>7.2916666666666671E-2</v>
      </c>
      <c r="L1140" s="565">
        <f t="shared" si="1101"/>
        <v>5.9027777777777783E-2</v>
      </c>
      <c r="M1140" s="54">
        <v>8.6805555555555566E-2</v>
      </c>
      <c r="N1140" s="565">
        <f t="shared" si="1102"/>
        <v>1.3888888888888895E-2</v>
      </c>
      <c r="O1140" s="54">
        <v>0.19791666666666666</v>
      </c>
      <c r="P1140" s="565">
        <f t="shared" si="1103"/>
        <v>0.11111111111111109</v>
      </c>
      <c r="Q1140" s="54">
        <v>0.20138888888888887</v>
      </c>
      <c r="R1140" s="54">
        <v>0.22222222222222221</v>
      </c>
      <c r="S1140" s="9">
        <f t="shared" si="1181"/>
        <v>2.0833333333333343E-2</v>
      </c>
      <c r="T1140" s="54">
        <v>0.20138888888888887</v>
      </c>
      <c r="U1140" s="54">
        <v>0.22222222222222221</v>
      </c>
      <c r="V1140" s="9">
        <f t="shared" si="1182"/>
        <v>2.0833333333333343E-2</v>
      </c>
      <c r="W1140" s="54">
        <v>0.30069444444444443</v>
      </c>
      <c r="X1140" s="9">
        <f t="shared" si="1171"/>
        <v>7.8472222222222221E-2</v>
      </c>
      <c r="Y1140" s="54">
        <v>0.30138888888888887</v>
      </c>
      <c r="Z1140" s="155">
        <f t="shared" si="1126"/>
        <v>6.9444444444444198E-4</v>
      </c>
      <c r="AA1140" s="54">
        <v>0.3611111111111111</v>
      </c>
      <c r="AB1140" s="565">
        <f t="shared" si="1091"/>
        <v>5.9722222222222232E-2</v>
      </c>
      <c r="AC1140" s="54">
        <v>0.3611111111111111</v>
      </c>
      <c r="AD1140" s="54">
        <v>0.3611111111111111</v>
      </c>
      <c r="AE1140" s="9">
        <f t="shared" si="1183"/>
        <v>0</v>
      </c>
      <c r="AF1140" s="54">
        <v>0.36805555555555558</v>
      </c>
      <c r="AG1140" s="54">
        <v>1.3715277777777777</v>
      </c>
      <c r="AH1140" s="9">
        <f t="shared" si="1104"/>
        <v>1.0034722222222221</v>
      </c>
      <c r="AI1140" s="154">
        <f t="shared" si="1118"/>
        <v>0</v>
      </c>
      <c r="AJ1140" s="154">
        <f t="shared" si="1119"/>
        <v>5</v>
      </c>
      <c r="AK1140" s="54">
        <v>1.3715277777777777</v>
      </c>
      <c r="AL1140" s="54">
        <v>1.375</v>
      </c>
      <c r="AM1140" s="9">
        <f t="shared" si="1036"/>
        <v>3.4722222222223209E-3</v>
      </c>
      <c r="AN1140" s="565">
        <f t="shared" si="1105"/>
        <v>1.3611111111111112</v>
      </c>
      <c r="AO1140" s="10">
        <f t="shared" si="1110"/>
        <v>8</v>
      </c>
      <c r="AP1140" s="10">
        <f t="shared" si="1111"/>
        <v>40</v>
      </c>
      <c r="AQ1140" s="565">
        <f t="shared" si="1120"/>
        <v>4.236111111111112E-2</v>
      </c>
      <c r="AR1140" s="10">
        <f t="shared" si="1184"/>
        <v>1</v>
      </c>
      <c r="AS1140" s="10">
        <f t="shared" si="1185"/>
        <v>1</v>
      </c>
      <c r="AT1140" s="551">
        <v>0</v>
      </c>
      <c r="AU1140" s="551">
        <v>0</v>
      </c>
      <c r="AV1140" s="551">
        <v>0</v>
      </c>
      <c r="AW1140" s="546">
        <f t="shared" si="1186"/>
        <v>0</v>
      </c>
      <c r="AX1140" s="546">
        <f t="shared" si="1159"/>
        <v>0</v>
      </c>
      <c r="AY1140" s="551">
        <v>0</v>
      </c>
      <c r="AZ1140" s="546">
        <f t="shared" si="1187"/>
        <v>0</v>
      </c>
      <c r="BA1140" s="546">
        <f t="shared" si="1188"/>
        <v>0</v>
      </c>
      <c r="BB1140" s="551">
        <v>0</v>
      </c>
      <c r="BC1140" s="546">
        <f t="shared" si="1189"/>
        <v>0</v>
      </c>
      <c r="BD1140" s="546">
        <f t="shared" si="1190"/>
        <v>0</v>
      </c>
      <c r="BE1140" s="551">
        <v>1.7361111111111112E-2</v>
      </c>
      <c r="BF1140" s="546">
        <f t="shared" si="1142"/>
        <v>0</v>
      </c>
      <c r="BG1140" s="546">
        <f t="shared" si="1143"/>
        <v>25</v>
      </c>
      <c r="BH1140" s="551">
        <v>0</v>
      </c>
      <c r="BI1140" s="637">
        <f t="shared" si="1191"/>
        <v>0</v>
      </c>
      <c r="BJ1140" s="637">
        <f t="shared" si="1192"/>
        <v>0</v>
      </c>
      <c r="BK1140" s="642">
        <f t="shared" si="1092"/>
        <v>61.489824561403509</v>
      </c>
    </row>
    <row r="1141" spans="1:63" x14ac:dyDescent="0.25">
      <c r="A1141" s="578">
        <v>40995</v>
      </c>
      <c r="B1141" s="589">
        <f t="shared" si="1078"/>
        <v>3</v>
      </c>
      <c r="C1141" s="539">
        <v>3</v>
      </c>
      <c r="D1141" s="539" t="s">
        <v>524</v>
      </c>
      <c r="E1141" s="539" t="s">
        <v>276</v>
      </c>
      <c r="F1141" s="540">
        <v>3801.56</v>
      </c>
      <c r="G1141" s="579">
        <v>60</v>
      </c>
      <c r="H1141" s="579">
        <v>0</v>
      </c>
      <c r="I1141" s="551">
        <v>0.52430555555555558</v>
      </c>
      <c r="J1141" s="551">
        <v>0.52430555555555558</v>
      </c>
      <c r="K1141" s="54">
        <v>0.52777777777777779</v>
      </c>
      <c r="L1141" s="565">
        <f t="shared" si="1101"/>
        <v>3.4722222222222099E-3</v>
      </c>
      <c r="M1141" s="54">
        <v>0.53472222222222221</v>
      </c>
      <c r="N1141" s="565">
        <f t="shared" si="1102"/>
        <v>6.9444444444444198E-3</v>
      </c>
      <c r="O1141" s="54">
        <v>0.55902777777777779</v>
      </c>
      <c r="P1141" s="565">
        <f t="shared" si="1103"/>
        <v>2.430555555555558E-2</v>
      </c>
      <c r="Q1141" s="54">
        <v>0.55902777777777779</v>
      </c>
      <c r="R1141" s="54">
        <v>0.58333333333333337</v>
      </c>
      <c r="S1141" s="9">
        <f t="shared" si="1181"/>
        <v>2.430555555555558E-2</v>
      </c>
      <c r="T1141" s="54">
        <v>0.55902777777777779</v>
      </c>
      <c r="U1141" s="54">
        <v>0.58333333333333337</v>
      </c>
      <c r="V1141" s="9">
        <f t="shared" si="1182"/>
        <v>2.430555555555558E-2</v>
      </c>
      <c r="W1141" s="54">
        <v>0.58680555555555558</v>
      </c>
      <c r="X1141" s="9">
        <f t="shared" si="1171"/>
        <v>3.4722222222222099E-3</v>
      </c>
      <c r="Y1141" s="54">
        <v>0.58819444444444446</v>
      </c>
      <c r="Z1141" s="155">
        <f t="shared" si="1126"/>
        <v>1.388888888888884E-3</v>
      </c>
      <c r="AA1141" s="54">
        <v>0.64652777777777781</v>
      </c>
      <c r="AB1141" s="565">
        <f t="shared" si="1091"/>
        <v>5.8333333333333348E-2</v>
      </c>
      <c r="AC1141" s="54">
        <v>0.64652777777777781</v>
      </c>
      <c r="AD1141" s="54">
        <v>0.64652777777777781</v>
      </c>
      <c r="AE1141" s="9">
        <f t="shared" si="1183"/>
        <v>0</v>
      </c>
      <c r="AF1141" s="54">
        <v>0.65277777777777779</v>
      </c>
      <c r="AG1141" s="54">
        <v>0.65625</v>
      </c>
      <c r="AH1141" s="9">
        <f t="shared" si="1104"/>
        <v>3.4722222222222099E-3</v>
      </c>
      <c r="AI1141" s="154">
        <f t="shared" si="1118"/>
        <v>0</v>
      </c>
      <c r="AJ1141" s="154">
        <f t="shared" si="1119"/>
        <v>5</v>
      </c>
      <c r="AK1141" s="54">
        <v>0.65625</v>
      </c>
      <c r="AL1141" s="54">
        <v>0.65972222222222221</v>
      </c>
      <c r="AM1141" s="9">
        <f t="shared" si="1036"/>
        <v>3.4722222222222099E-3</v>
      </c>
      <c r="AN1141" s="565">
        <f t="shared" si="1105"/>
        <v>0.13541666666666663</v>
      </c>
      <c r="AO1141" s="10">
        <f t="shared" si="1110"/>
        <v>3</v>
      </c>
      <c r="AP1141" s="10">
        <f t="shared" si="1111"/>
        <v>15</v>
      </c>
      <c r="AQ1141" s="565">
        <f t="shared" si="1120"/>
        <v>3.3333333333333354E-2</v>
      </c>
      <c r="AR1141" s="10">
        <f t="shared" si="1184"/>
        <v>0</v>
      </c>
      <c r="AS1141" s="10">
        <f t="shared" si="1185"/>
        <v>48</v>
      </c>
      <c r="AT1141" s="551">
        <v>0</v>
      </c>
      <c r="AU1141" s="551">
        <v>0</v>
      </c>
      <c r="AV1141" s="551">
        <v>0</v>
      </c>
      <c r="AW1141" s="546">
        <f t="shared" si="1186"/>
        <v>0</v>
      </c>
      <c r="AX1141" s="546">
        <f t="shared" si="1159"/>
        <v>0</v>
      </c>
      <c r="AY1141" s="551">
        <v>0</v>
      </c>
      <c r="AZ1141" s="546">
        <f t="shared" si="1187"/>
        <v>0</v>
      </c>
      <c r="BA1141" s="546">
        <f t="shared" si="1188"/>
        <v>0</v>
      </c>
      <c r="BB1141" s="551">
        <v>0</v>
      </c>
      <c r="BC1141" s="546">
        <f t="shared" si="1189"/>
        <v>0</v>
      </c>
      <c r="BD1141" s="546">
        <f t="shared" si="1190"/>
        <v>0</v>
      </c>
      <c r="BE1141" s="551">
        <v>2.4999999999999998E-2</v>
      </c>
      <c r="BF1141" s="546">
        <f t="shared" si="1142"/>
        <v>0</v>
      </c>
      <c r="BG1141" s="546">
        <f t="shared" si="1143"/>
        <v>36</v>
      </c>
      <c r="BH1141" s="551">
        <v>0</v>
      </c>
      <c r="BI1141" s="637">
        <f t="shared" si="1191"/>
        <v>0</v>
      </c>
      <c r="BJ1141" s="637">
        <f t="shared" si="1192"/>
        <v>0</v>
      </c>
      <c r="BK1141" s="642">
        <f t="shared" si="1092"/>
        <v>63.359333333333332</v>
      </c>
    </row>
    <row r="1142" spans="1:63" x14ac:dyDescent="0.25">
      <c r="A1142" s="578">
        <v>40995</v>
      </c>
      <c r="B1142" s="589">
        <f t="shared" si="1078"/>
        <v>3</v>
      </c>
      <c r="C1142" s="539">
        <v>43</v>
      </c>
      <c r="D1142" s="539" t="s">
        <v>33</v>
      </c>
      <c r="E1142" s="539" t="s">
        <v>236</v>
      </c>
      <c r="F1142" s="540">
        <v>3485.32</v>
      </c>
      <c r="G1142" s="579">
        <v>54</v>
      </c>
      <c r="H1142" s="579">
        <v>2</v>
      </c>
      <c r="I1142" s="551">
        <v>0.69791666666666663</v>
      </c>
      <c r="J1142" s="551">
        <v>0.69791666666666663</v>
      </c>
      <c r="K1142" s="54">
        <v>0.70138888888888884</v>
      </c>
      <c r="L1142" s="565">
        <f t="shared" si="1101"/>
        <v>3.4722222222222099E-3</v>
      </c>
      <c r="M1142" s="54">
        <v>0.70833333333333337</v>
      </c>
      <c r="N1142" s="565">
        <f t="shared" si="1102"/>
        <v>6.9444444444445308E-3</v>
      </c>
      <c r="O1142" s="54">
        <v>0.73611111111111116</v>
      </c>
      <c r="P1142" s="565">
        <f t="shared" si="1103"/>
        <v>2.777777777777779E-2</v>
      </c>
      <c r="Q1142" s="54">
        <v>0.73958333333333337</v>
      </c>
      <c r="R1142" s="54">
        <v>0.76736111111111116</v>
      </c>
      <c r="S1142" s="9">
        <f t="shared" si="1181"/>
        <v>2.777777777777779E-2</v>
      </c>
      <c r="T1142" s="54">
        <v>0.73958333333333337</v>
      </c>
      <c r="U1142" s="54">
        <v>0.76736111111111116</v>
      </c>
      <c r="V1142" s="9">
        <f t="shared" si="1182"/>
        <v>2.777777777777779E-2</v>
      </c>
      <c r="W1142" s="54">
        <v>0.77569444444444446</v>
      </c>
      <c r="X1142" s="9">
        <f t="shared" si="1171"/>
        <v>8.3333333333333037E-3</v>
      </c>
      <c r="Y1142" s="54">
        <v>0.78263888888888899</v>
      </c>
      <c r="Z1142" s="155">
        <f t="shared" si="1126"/>
        <v>6.9444444444445308E-3</v>
      </c>
      <c r="AA1142" s="54">
        <v>0.83888888888888891</v>
      </c>
      <c r="AB1142" s="565">
        <f t="shared" si="1091"/>
        <v>5.6249999999999911E-2</v>
      </c>
      <c r="AC1142" s="54">
        <v>0.83888888888888891</v>
      </c>
      <c r="AD1142" s="54">
        <v>0.83888888888888891</v>
      </c>
      <c r="AE1142" s="9">
        <f t="shared" si="1183"/>
        <v>0</v>
      </c>
      <c r="AF1142" s="54">
        <v>0.84722222222222221</v>
      </c>
      <c r="AG1142" s="54">
        <v>0.85069444444444453</v>
      </c>
      <c r="AH1142" s="9">
        <f t="shared" si="1104"/>
        <v>3.4722222222223209E-3</v>
      </c>
      <c r="AI1142" s="154">
        <f t="shared" si="1118"/>
        <v>0</v>
      </c>
      <c r="AJ1142" s="154">
        <f t="shared" si="1119"/>
        <v>5</v>
      </c>
      <c r="AK1142" s="54">
        <v>0.85069444444444453</v>
      </c>
      <c r="AL1142" s="54">
        <v>0.85416666666666663</v>
      </c>
      <c r="AM1142" s="9">
        <f t="shared" si="1036"/>
        <v>3.4722222222220989E-3</v>
      </c>
      <c r="AN1142" s="565">
        <f t="shared" si="1105"/>
        <v>0.15625</v>
      </c>
      <c r="AO1142" s="10">
        <f t="shared" si="1110"/>
        <v>3</v>
      </c>
      <c r="AP1142" s="10">
        <f t="shared" si="1111"/>
        <v>45</v>
      </c>
      <c r="AQ1142" s="565">
        <f t="shared" si="1120"/>
        <v>5.2777777777777687E-2</v>
      </c>
      <c r="AR1142" s="10">
        <f t="shared" si="1184"/>
        <v>1</v>
      </c>
      <c r="AS1142" s="10">
        <f t="shared" si="1185"/>
        <v>16</v>
      </c>
      <c r="AT1142" s="551">
        <v>0</v>
      </c>
      <c r="AU1142" s="551">
        <v>3.472222222222222E-3</v>
      </c>
      <c r="AV1142" s="551">
        <v>0</v>
      </c>
      <c r="AW1142" s="546">
        <f t="shared" si="1186"/>
        <v>0</v>
      </c>
      <c r="AX1142" s="546">
        <f t="shared" si="1159"/>
        <v>0</v>
      </c>
      <c r="AY1142" s="551">
        <v>0</v>
      </c>
      <c r="AZ1142" s="546">
        <f t="shared" si="1187"/>
        <v>0</v>
      </c>
      <c r="BA1142" s="546">
        <f t="shared" si="1188"/>
        <v>0</v>
      </c>
      <c r="BB1142" s="551">
        <v>0</v>
      </c>
      <c r="BC1142" s="546">
        <f t="shared" si="1189"/>
        <v>0</v>
      </c>
      <c r="BD1142" s="546">
        <f t="shared" si="1190"/>
        <v>0</v>
      </c>
      <c r="BE1142" s="551">
        <v>0</v>
      </c>
      <c r="BF1142" s="546">
        <f t="shared" si="1142"/>
        <v>0</v>
      </c>
      <c r="BG1142" s="546">
        <f t="shared" si="1143"/>
        <v>0</v>
      </c>
      <c r="BH1142" s="551">
        <v>0</v>
      </c>
      <c r="BI1142" s="637">
        <f t="shared" si="1191"/>
        <v>0</v>
      </c>
      <c r="BJ1142" s="637">
        <f t="shared" si="1192"/>
        <v>0</v>
      </c>
      <c r="BK1142" s="642">
        <f t="shared" si="1092"/>
        <v>64.54296296296296</v>
      </c>
    </row>
    <row r="1143" spans="1:63" x14ac:dyDescent="0.25">
      <c r="A1143" s="578">
        <v>40995</v>
      </c>
      <c r="B1143" s="589">
        <f t="shared" si="1078"/>
        <v>3</v>
      </c>
      <c r="C1143" s="539">
        <v>7</v>
      </c>
      <c r="D1143" s="539" t="s">
        <v>774</v>
      </c>
      <c r="E1143" s="539" t="s">
        <v>276</v>
      </c>
      <c r="F1143" s="540">
        <v>3574.88</v>
      </c>
      <c r="G1143" s="579">
        <v>59</v>
      </c>
      <c r="H1143" s="579">
        <v>0</v>
      </c>
      <c r="I1143" s="551">
        <v>0.73958333333333337</v>
      </c>
      <c r="J1143" s="551">
        <v>0.73958333333333337</v>
      </c>
      <c r="K1143" s="54">
        <v>0.74305555555555547</v>
      </c>
      <c r="L1143" s="565">
        <f t="shared" si="1101"/>
        <v>3.4722222222220989E-3</v>
      </c>
      <c r="M1143" s="54">
        <v>0.77430555555555547</v>
      </c>
      <c r="N1143" s="565">
        <f t="shared" si="1102"/>
        <v>3.125E-2</v>
      </c>
      <c r="O1143" s="54">
        <v>0.83333333333333337</v>
      </c>
      <c r="P1143" s="565">
        <f t="shared" si="1103"/>
        <v>5.9027777777777901E-2</v>
      </c>
      <c r="Q1143" s="54">
        <v>0.83333333333333337</v>
      </c>
      <c r="R1143" s="54">
        <v>0.86111111111111116</v>
      </c>
      <c r="S1143" s="9">
        <f t="shared" si="1181"/>
        <v>2.777777777777779E-2</v>
      </c>
      <c r="T1143" s="54">
        <v>0.83333333333333337</v>
      </c>
      <c r="U1143" s="54">
        <v>0.86111111111111116</v>
      </c>
      <c r="V1143" s="9">
        <f t="shared" si="1182"/>
        <v>2.777777777777779E-2</v>
      </c>
      <c r="W1143" s="54">
        <v>0.87083333333333324</v>
      </c>
      <c r="X1143" s="9">
        <f t="shared" si="1171"/>
        <v>9.7222222222220767E-3</v>
      </c>
      <c r="Y1143" s="54">
        <v>0.87291666666666667</v>
      </c>
      <c r="Z1143" s="155">
        <f t="shared" si="1126"/>
        <v>2.083333333333437E-3</v>
      </c>
      <c r="AA1143" s="54">
        <v>0.9506944444444444</v>
      </c>
      <c r="AB1143" s="565">
        <f t="shared" si="1091"/>
        <v>7.7777777777777724E-2</v>
      </c>
      <c r="AC1143" s="54">
        <v>0.9506944444444444</v>
      </c>
      <c r="AD1143" s="54">
        <v>0.9506944444444444</v>
      </c>
      <c r="AE1143" s="9">
        <f t="shared" si="1183"/>
        <v>0</v>
      </c>
      <c r="AF1143" s="54">
        <v>0.95833333333333337</v>
      </c>
      <c r="AG1143" s="54">
        <v>0.96180555555555547</v>
      </c>
      <c r="AH1143" s="9">
        <f t="shared" si="1104"/>
        <v>3.4722222222220989E-3</v>
      </c>
      <c r="AI1143" s="154">
        <f t="shared" si="1118"/>
        <v>0</v>
      </c>
      <c r="AJ1143" s="154">
        <f t="shared" si="1119"/>
        <v>5</v>
      </c>
      <c r="AK1143" s="54">
        <v>0.96180555555555547</v>
      </c>
      <c r="AL1143" s="54">
        <v>0.96875</v>
      </c>
      <c r="AM1143" s="9">
        <f t="shared" si="1036"/>
        <v>6.9444444444445308E-3</v>
      </c>
      <c r="AN1143" s="565">
        <f t="shared" si="1105"/>
        <v>0.22916666666666663</v>
      </c>
      <c r="AO1143" s="10">
        <f t="shared" si="1110"/>
        <v>5</v>
      </c>
      <c r="AP1143" s="10">
        <f t="shared" si="1111"/>
        <v>30</v>
      </c>
      <c r="AQ1143" s="565">
        <f t="shared" si="1120"/>
        <v>4.8611111111111056E-2</v>
      </c>
      <c r="AR1143" s="10">
        <f t="shared" si="1184"/>
        <v>1</v>
      </c>
      <c r="AS1143" s="10">
        <f t="shared" si="1185"/>
        <v>10</v>
      </c>
      <c r="AT1143" s="551">
        <v>0</v>
      </c>
      <c r="AU1143" s="551">
        <v>3.472222222222222E-3</v>
      </c>
      <c r="AV1143" s="551">
        <v>0</v>
      </c>
      <c r="AW1143" s="546">
        <f t="shared" si="1186"/>
        <v>0</v>
      </c>
      <c r="AX1143" s="546">
        <f t="shared" si="1159"/>
        <v>0</v>
      </c>
      <c r="AY1143" s="551">
        <v>0</v>
      </c>
      <c r="AZ1143" s="546">
        <f t="shared" si="1187"/>
        <v>0</v>
      </c>
      <c r="BA1143" s="546">
        <f t="shared" si="1188"/>
        <v>0</v>
      </c>
      <c r="BB1143" s="551">
        <v>0</v>
      </c>
      <c r="BC1143" s="546">
        <f t="shared" si="1189"/>
        <v>0</v>
      </c>
      <c r="BD1143" s="546">
        <f t="shared" si="1190"/>
        <v>0</v>
      </c>
      <c r="BE1143" s="551">
        <v>2.5694444444444447E-2</v>
      </c>
      <c r="BF1143" s="546">
        <f t="shared" si="1142"/>
        <v>0</v>
      </c>
      <c r="BG1143" s="546">
        <f t="shared" si="1143"/>
        <v>37</v>
      </c>
      <c r="BH1143" s="551">
        <v>0</v>
      </c>
      <c r="BI1143" s="637">
        <f t="shared" si="1191"/>
        <v>0</v>
      </c>
      <c r="BJ1143" s="637">
        <f t="shared" si="1192"/>
        <v>0</v>
      </c>
      <c r="BK1143" s="642">
        <f t="shared" si="1092"/>
        <v>60.591186440677966</v>
      </c>
    </row>
    <row r="1144" spans="1:63" x14ac:dyDescent="0.25">
      <c r="A1144" s="578">
        <v>40995</v>
      </c>
      <c r="B1144" s="589">
        <f t="shared" si="1078"/>
        <v>3</v>
      </c>
      <c r="C1144" s="539">
        <v>7</v>
      </c>
      <c r="D1144" s="539" t="s">
        <v>277</v>
      </c>
      <c r="E1144" s="539" t="s">
        <v>751</v>
      </c>
      <c r="F1144" s="540">
        <v>3714.59</v>
      </c>
      <c r="G1144" s="579">
        <v>58</v>
      </c>
      <c r="H1144" s="579">
        <v>1</v>
      </c>
      <c r="I1144" s="551">
        <v>0.84375</v>
      </c>
      <c r="J1144" s="551">
        <v>0.84375</v>
      </c>
      <c r="K1144" s="54">
        <v>0.85069444444444453</v>
      </c>
      <c r="L1144" s="565">
        <f t="shared" si="1101"/>
        <v>6.9444444444445308E-3</v>
      </c>
      <c r="M1144" s="54">
        <v>0.86111111111111116</v>
      </c>
      <c r="N1144" s="565">
        <f t="shared" si="1102"/>
        <v>1.041666666666663E-2</v>
      </c>
      <c r="O1144" s="54">
        <v>0.9375</v>
      </c>
      <c r="P1144" s="565">
        <f t="shared" si="1103"/>
        <v>7.638888888888884E-2</v>
      </c>
      <c r="Q1144" s="54">
        <v>0.94097222222222221</v>
      </c>
      <c r="R1144" s="54">
        <v>1.03125</v>
      </c>
      <c r="S1144" s="9">
        <f t="shared" si="1181"/>
        <v>9.027777777777779E-2</v>
      </c>
      <c r="T1144" s="54">
        <v>0.94097222222222221</v>
      </c>
      <c r="U1144" s="54">
        <v>1.03125</v>
      </c>
      <c r="V1144" s="9">
        <f t="shared" si="1182"/>
        <v>9.027777777777779E-2</v>
      </c>
      <c r="W1144" s="54">
        <v>1.023611111111111</v>
      </c>
      <c r="X1144" s="9">
        <f t="shared" si="1171"/>
        <v>-7.6388888888889728E-3</v>
      </c>
      <c r="Y1144" s="54">
        <v>1.0243055555555556</v>
      </c>
      <c r="Z1144" s="155">
        <f t="shared" si="1126"/>
        <v>6.94444444444553E-4</v>
      </c>
      <c r="AA1144" s="54">
        <v>1.1284722222222221</v>
      </c>
      <c r="AB1144" s="565">
        <f t="shared" si="1091"/>
        <v>0.10416666666666652</v>
      </c>
      <c r="AC1144" s="54">
        <v>1.1284722222222221</v>
      </c>
      <c r="AD1144" s="54">
        <v>1.1284722222222221</v>
      </c>
      <c r="AE1144" s="9">
        <f t="shared" si="1183"/>
        <v>0</v>
      </c>
      <c r="AF1144" s="54">
        <v>1.1354166666666667</v>
      </c>
      <c r="AG1144" s="54">
        <v>1.1388888888888888</v>
      </c>
      <c r="AH1144" s="9">
        <f t="shared" si="1104"/>
        <v>3.4722222222220989E-3</v>
      </c>
      <c r="AI1144" s="154">
        <f t="shared" si="1118"/>
        <v>0</v>
      </c>
      <c r="AJ1144" s="154">
        <f t="shared" si="1119"/>
        <v>5</v>
      </c>
      <c r="AK1144" s="54">
        <v>1.1388888888888888</v>
      </c>
      <c r="AL1144" s="54">
        <v>1.1458333333333333</v>
      </c>
      <c r="AM1144" s="9">
        <f t="shared" si="1036"/>
        <v>6.9444444444444198E-3</v>
      </c>
      <c r="AN1144" s="565">
        <f t="shared" si="1105"/>
        <v>0.30208333333333326</v>
      </c>
      <c r="AO1144" s="10">
        <f t="shared" si="1110"/>
        <v>7</v>
      </c>
      <c r="AP1144" s="10">
        <f t="shared" si="1111"/>
        <v>15</v>
      </c>
      <c r="AQ1144" s="565">
        <f t="shared" si="1120"/>
        <v>6.3888888888888745E-2</v>
      </c>
      <c r="AR1144" s="10">
        <f t="shared" si="1184"/>
        <v>1</v>
      </c>
      <c r="AS1144" s="10">
        <f t="shared" si="1185"/>
        <v>32</v>
      </c>
      <c r="AT1144" s="551">
        <v>0</v>
      </c>
      <c r="AU1144" s="551">
        <v>1.3888888888888888E-2</v>
      </c>
      <c r="AV1144" s="551">
        <v>0</v>
      </c>
      <c r="AW1144" s="546">
        <f t="shared" si="1186"/>
        <v>0</v>
      </c>
      <c r="AX1144" s="546">
        <f t="shared" si="1159"/>
        <v>0</v>
      </c>
      <c r="AY1144" s="551">
        <v>0</v>
      </c>
      <c r="AZ1144" s="546">
        <f t="shared" si="1187"/>
        <v>0</v>
      </c>
      <c r="BA1144" s="546">
        <f t="shared" si="1188"/>
        <v>0</v>
      </c>
      <c r="BB1144" s="551">
        <v>3.472222222222222E-3</v>
      </c>
      <c r="BC1144" s="546">
        <f t="shared" si="1189"/>
        <v>0</v>
      </c>
      <c r="BD1144" s="546">
        <f t="shared" si="1190"/>
        <v>5</v>
      </c>
      <c r="BE1144" s="551">
        <v>2.2916666666666669E-2</v>
      </c>
      <c r="BF1144" s="546">
        <f t="shared" si="1142"/>
        <v>0</v>
      </c>
      <c r="BG1144" s="546">
        <f t="shared" si="1143"/>
        <v>33</v>
      </c>
      <c r="BH1144" s="551">
        <v>0</v>
      </c>
      <c r="BI1144" s="637">
        <f t="shared" si="1191"/>
        <v>0</v>
      </c>
      <c r="BJ1144" s="637">
        <f t="shared" si="1192"/>
        <v>0</v>
      </c>
      <c r="BK1144" s="642">
        <f t="shared" si="1092"/>
        <v>64.044655172413798</v>
      </c>
    </row>
    <row r="1145" spans="1:63" ht="30" x14ac:dyDescent="0.25">
      <c r="A1145" s="578">
        <v>40996</v>
      </c>
      <c r="B1145" s="589">
        <f t="shared" si="1078"/>
        <v>3</v>
      </c>
      <c r="C1145" s="539">
        <v>44</v>
      </c>
      <c r="D1145" s="539" t="s">
        <v>33</v>
      </c>
      <c r="E1145" s="539" t="s">
        <v>256</v>
      </c>
      <c r="F1145" s="540">
        <v>3635.85</v>
      </c>
      <c r="G1145" s="579">
        <v>59</v>
      </c>
      <c r="H1145" s="579">
        <v>0</v>
      </c>
      <c r="I1145" s="551">
        <v>0.875</v>
      </c>
      <c r="J1145" s="551">
        <v>0.875</v>
      </c>
      <c r="K1145" s="54">
        <v>0.87847222222222221</v>
      </c>
      <c r="L1145" s="565">
        <f t="shared" si="1101"/>
        <v>3.4722222222222099E-3</v>
      </c>
      <c r="M1145" s="54">
        <v>0.88888888888888884</v>
      </c>
      <c r="N1145" s="565">
        <f t="shared" si="1102"/>
        <v>1.041666666666663E-2</v>
      </c>
      <c r="O1145" s="54">
        <v>0.97222222222222221</v>
      </c>
      <c r="P1145" s="565">
        <f t="shared" si="1103"/>
        <v>8.333333333333337E-2</v>
      </c>
      <c r="Q1145" s="54">
        <v>1.0333333333333334</v>
      </c>
      <c r="R1145" s="54">
        <v>1.0555555555555556</v>
      </c>
      <c r="S1145" s="9">
        <f t="shared" si="1181"/>
        <v>2.2222222222222143E-2</v>
      </c>
      <c r="T1145" s="54">
        <v>3.3333333333333333E-2</v>
      </c>
      <c r="U1145" s="54">
        <v>5.5555555555555552E-2</v>
      </c>
      <c r="V1145" s="9">
        <f t="shared" si="1182"/>
        <v>2.222222222222222E-2</v>
      </c>
      <c r="W1145" s="54">
        <v>1.1666666666666667</v>
      </c>
      <c r="X1145" s="9">
        <f t="shared" si="1171"/>
        <v>0.11111111111111116</v>
      </c>
      <c r="Y1145" s="54">
        <v>1.16875</v>
      </c>
      <c r="Z1145" s="155">
        <f t="shared" si="1126"/>
        <v>2.0833333333332149E-3</v>
      </c>
      <c r="AA1145" s="54">
        <v>1.2555555555555555</v>
      </c>
      <c r="AB1145" s="565">
        <f t="shared" si="1091"/>
        <v>8.680555555555558E-2</v>
      </c>
      <c r="AC1145" s="54">
        <v>1.2555555555555555</v>
      </c>
      <c r="AD1145" s="54">
        <v>1.2555555555555555</v>
      </c>
      <c r="AE1145" s="9">
        <f t="shared" si="1183"/>
        <v>0</v>
      </c>
      <c r="AF1145" s="54">
        <v>1.2708333333333333</v>
      </c>
      <c r="AG1145" s="54">
        <v>1.2743055555555556</v>
      </c>
      <c r="AH1145" s="9">
        <f t="shared" si="1104"/>
        <v>3.4722222222223209E-3</v>
      </c>
      <c r="AI1145" s="154">
        <f t="shared" si="1118"/>
        <v>0</v>
      </c>
      <c r="AJ1145" s="154">
        <f t="shared" si="1119"/>
        <v>5</v>
      </c>
      <c r="AK1145" s="54">
        <v>1.2743055555555556</v>
      </c>
      <c r="AL1145" s="54">
        <v>1.28125</v>
      </c>
      <c r="AM1145" s="9">
        <f t="shared" si="1036"/>
        <v>6.9444444444444198E-3</v>
      </c>
      <c r="AN1145" s="565">
        <f t="shared" si="1105"/>
        <v>0.40625</v>
      </c>
      <c r="AO1145" s="10">
        <f t="shared" si="1110"/>
        <v>9</v>
      </c>
      <c r="AP1145" s="10">
        <f t="shared" si="1111"/>
        <v>45</v>
      </c>
      <c r="AQ1145" s="565">
        <f t="shared" si="1120"/>
        <v>4.9305555555555582E-2</v>
      </c>
      <c r="AR1145" s="10">
        <f t="shared" si="1184"/>
        <v>1</v>
      </c>
      <c r="AS1145" s="10">
        <f t="shared" si="1185"/>
        <v>11</v>
      </c>
      <c r="AT1145" s="551">
        <v>0</v>
      </c>
      <c r="AU1145" s="551">
        <v>1.8749999999999999E-2</v>
      </c>
      <c r="AV1145" s="551">
        <v>0</v>
      </c>
      <c r="AW1145" s="546">
        <f t="shared" si="1186"/>
        <v>0</v>
      </c>
      <c r="AX1145" s="546">
        <f t="shared" si="1159"/>
        <v>0</v>
      </c>
      <c r="AY1145" s="551">
        <v>0</v>
      </c>
      <c r="AZ1145" s="546">
        <f t="shared" si="1187"/>
        <v>0</v>
      </c>
      <c r="BA1145" s="546">
        <f t="shared" si="1188"/>
        <v>0</v>
      </c>
      <c r="BB1145" s="551">
        <v>0</v>
      </c>
      <c r="BC1145" s="546">
        <f t="shared" si="1189"/>
        <v>0</v>
      </c>
      <c r="BD1145" s="546">
        <f t="shared" si="1190"/>
        <v>0</v>
      </c>
      <c r="BE1145" s="551">
        <v>1.8749999999999999E-2</v>
      </c>
      <c r="BF1145" s="546">
        <f t="shared" si="1142"/>
        <v>0</v>
      </c>
      <c r="BG1145" s="546">
        <f t="shared" si="1143"/>
        <v>27</v>
      </c>
      <c r="BH1145" s="551">
        <v>0</v>
      </c>
      <c r="BI1145" s="637">
        <f t="shared" si="1191"/>
        <v>0</v>
      </c>
      <c r="BJ1145" s="637">
        <f t="shared" si="1192"/>
        <v>0</v>
      </c>
      <c r="BK1145" s="642">
        <f t="shared" si="1092"/>
        <v>61.624576271186442</v>
      </c>
    </row>
    <row r="1146" spans="1:63" x14ac:dyDescent="0.25">
      <c r="A1146" s="578">
        <v>40996</v>
      </c>
      <c r="B1146" s="589">
        <f t="shared" si="1078"/>
        <v>3</v>
      </c>
      <c r="C1146" s="539">
        <v>45</v>
      </c>
      <c r="D1146" s="539" t="s">
        <v>33</v>
      </c>
      <c r="E1146" s="539" t="s">
        <v>236</v>
      </c>
      <c r="F1146" s="540">
        <v>3590.88</v>
      </c>
      <c r="G1146" s="579">
        <v>57</v>
      </c>
      <c r="H1146" s="579">
        <v>2</v>
      </c>
      <c r="I1146" s="551">
        <v>0.57291666666666663</v>
      </c>
      <c r="J1146" s="551">
        <v>0.57291666666666663</v>
      </c>
      <c r="K1146" s="54">
        <v>0.57638888888888895</v>
      </c>
      <c r="L1146" s="565">
        <f t="shared" si="1101"/>
        <v>3.4722222222223209E-3</v>
      </c>
      <c r="M1146" s="54">
        <v>0.58680555555555558</v>
      </c>
      <c r="N1146" s="565">
        <f t="shared" si="1102"/>
        <v>1.041666666666663E-2</v>
      </c>
      <c r="O1146" s="54">
        <v>0.61944444444444446</v>
      </c>
      <c r="P1146" s="565">
        <f t="shared" si="1103"/>
        <v>3.2638888888888884E-2</v>
      </c>
      <c r="Q1146" s="54">
        <v>0.62152777777777779</v>
      </c>
      <c r="R1146" s="54">
        <v>0.66666666666666663</v>
      </c>
      <c r="S1146" s="9">
        <f t="shared" ref="S1146:S1151" si="1193">R1146-Q1146</f>
        <v>4.513888888888884E-2</v>
      </c>
      <c r="T1146" s="54">
        <v>0.62152777777777779</v>
      </c>
      <c r="U1146" s="54">
        <v>0.66666666666666663</v>
      </c>
      <c r="V1146" s="9">
        <f t="shared" ref="V1146:V1151" si="1194">U1146-T1146</f>
        <v>4.513888888888884E-2</v>
      </c>
      <c r="W1146" s="54">
        <v>0.68125000000000002</v>
      </c>
      <c r="X1146" s="9">
        <f t="shared" si="1171"/>
        <v>1.4583333333333393E-2</v>
      </c>
      <c r="Y1146" s="54">
        <v>0.68194444444444446</v>
      </c>
      <c r="Z1146" s="155">
        <f t="shared" si="1126"/>
        <v>6.9444444444444198E-4</v>
      </c>
      <c r="AA1146" s="54">
        <v>0.75486111111111109</v>
      </c>
      <c r="AB1146" s="565">
        <f t="shared" si="1091"/>
        <v>7.291666666666663E-2</v>
      </c>
      <c r="AC1146" s="54">
        <v>0.75486111111111109</v>
      </c>
      <c r="AD1146" s="54">
        <v>0.75486111111111109</v>
      </c>
      <c r="AE1146" s="9">
        <f t="shared" ref="AE1146:AE1151" si="1195">AD1146-AC1146</f>
        <v>0</v>
      </c>
      <c r="AF1146" s="54">
        <v>0.76388888888888884</v>
      </c>
      <c r="AG1146" s="54">
        <v>0.77083333333333337</v>
      </c>
      <c r="AH1146" s="9">
        <f t="shared" si="1104"/>
        <v>6.9444444444445308E-3</v>
      </c>
      <c r="AI1146" s="154">
        <f t="shared" si="1118"/>
        <v>0</v>
      </c>
      <c r="AJ1146" s="154">
        <f t="shared" si="1119"/>
        <v>10</v>
      </c>
      <c r="AK1146" s="54">
        <v>0.77083333333333337</v>
      </c>
      <c r="AL1146" s="54">
        <v>0.77777777777777779</v>
      </c>
      <c r="AM1146" s="9">
        <f t="shared" si="1036"/>
        <v>6.9444444444444198E-3</v>
      </c>
      <c r="AN1146" s="565">
        <f t="shared" si="1105"/>
        <v>0.20486111111111116</v>
      </c>
      <c r="AO1146" s="10">
        <f t="shared" ref="AO1146:AO1151" si="1196">HOUR(AN1146)</f>
        <v>4</v>
      </c>
      <c r="AP1146" s="10">
        <f t="shared" ref="AP1146:AP1151" si="1197">MINUTE(AN1146)</f>
        <v>55</v>
      </c>
      <c r="AQ1146" s="565">
        <f t="shared" si="1120"/>
        <v>6.527777777777774E-2</v>
      </c>
      <c r="AR1146" s="10">
        <f t="shared" ref="AR1146:AR1151" si="1198">HOUR(AQ1146)</f>
        <v>1</v>
      </c>
      <c r="AS1146" s="10">
        <f t="shared" ref="AS1146:AS1151" si="1199">MINUTE(AQ1146)</f>
        <v>34</v>
      </c>
      <c r="AT1146" s="551">
        <v>0</v>
      </c>
      <c r="AU1146" s="551">
        <v>0</v>
      </c>
      <c r="AV1146" s="551">
        <v>0</v>
      </c>
      <c r="AW1146" s="546">
        <f t="shared" si="1186"/>
        <v>0</v>
      </c>
      <c r="AX1146" s="546">
        <f t="shared" si="1159"/>
        <v>0</v>
      </c>
      <c r="AY1146" s="551">
        <v>0</v>
      </c>
      <c r="AZ1146" s="546">
        <f t="shared" si="1187"/>
        <v>0</v>
      </c>
      <c r="BA1146" s="546">
        <f t="shared" si="1188"/>
        <v>0</v>
      </c>
      <c r="BB1146" s="551">
        <v>0</v>
      </c>
      <c r="BC1146" s="546">
        <f t="shared" ref="BC1146:BC1152" si="1200">HOUR(BB1146)</f>
        <v>0</v>
      </c>
      <c r="BD1146" s="546">
        <f t="shared" ref="BD1146:BD1152" si="1201">MINUTE(BB1146)</f>
        <v>0</v>
      </c>
      <c r="BE1146" s="551">
        <v>7.6388888888888886E-3</v>
      </c>
      <c r="BF1146" s="546">
        <f t="shared" si="1142"/>
        <v>0</v>
      </c>
      <c r="BG1146" s="546">
        <f t="shared" si="1143"/>
        <v>11</v>
      </c>
      <c r="BH1146" s="551">
        <v>0</v>
      </c>
      <c r="BI1146" s="637">
        <f t="shared" ref="BI1146:BI1151" si="1202">HOUR(BH1146)</f>
        <v>0</v>
      </c>
      <c r="BJ1146" s="637">
        <f t="shared" ref="BJ1146:BJ1151" si="1203">MINUTE(BH1146)</f>
        <v>0</v>
      </c>
      <c r="BK1146" s="642">
        <f t="shared" si="1092"/>
        <v>62.997894736842106</v>
      </c>
    </row>
    <row r="1147" spans="1:63" ht="30" x14ac:dyDescent="0.25">
      <c r="A1147" s="578">
        <v>40996</v>
      </c>
      <c r="B1147" s="589">
        <f t="shared" si="1078"/>
        <v>3</v>
      </c>
      <c r="C1147" s="539">
        <v>14</v>
      </c>
      <c r="D1147" s="539" t="s">
        <v>243</v>
      </c>
      <c r="E1147" s="539" t="s">
        <v>790</v>
      </c>
      <c r="F1147" s="540">
        <v>3576.54</v>
      </c>
      <c r="G1147" s="579">
        <v>57</v>
      </c>
      <c r="H1147" s="579">
        <v>2</v>
      </c>
      <c r="I1147" s="551">
        <v>0.55208333333333337</v>
      </c>
      <c r="J1147" s="551">
        <v>0.55208333333333337</v>
      </c>
      <c r="K1147" s="54">
        <v>0.55555555555555558</v>
      </c>
      <c r="L1147" s="565">
        <f t="shared" si="1101"/>
        <v>3.4722222222222099E-3</v>
      </c>
      <c r="M1147" s="54">
        <v>0.5625</v>
      </c>
      <c r="N1147" s="565">
        <f t="shared" si="1102"/>
        <v>6.9444444444444198E-3</v>
      </c>
      <c r="O1147" s="54">
        <v>0.61805555555555558</v>
      </c>
      <c r="P1147" s="565">
        <f t="shared" si="1103"/>
        <v>5.555555555555558E-2</v>
      </c>
      <c r="Q1147" s="54">
        <v>0.61805555555555558</v>
      </c>
      <c r="R1147" s="54">
        <v>0.63888888888888895</v>
      </c>
      <c r="S1147" s="9">
        <f t="shared" si="1193"/>
        <v>2.083333333333337E-2</v>
      </c>
      <c r="T1147" s="54">
        <v>0.61805555555555558</v>
      </c>
      <c r="U1147" s="54">
        <v>0.63888888888888895</v>
      </c>
      <c r="V1147" s="9">
        <f t="shared" si="1194"/>
        <v>2.083333333333337E-2</v>
      </c>
      <c r="W1147" s="54">
        <v>0.61111111111111105</v>
      </c>
      <c r="X1147" s="9">
        <f t="shared" si="1171"/>
        <v>-2.7777777777777901E-2</v>
      </c>
      <c r="Y1147" s="54">
        <v>0.625</v>
      </c>
      <c r="Z1147" s="155">
        <f t="shared" si="1126"/>
        <v>1.3888888888888951E-2</v>
      </c>
      <c r="AA1147" s="54">
        <v>0.81944444444444453</v>
      </c>
      <c r="AB1147" s="565">
        <f t="shared" si="1091"/>
        <v>0.19444444444444453</v>
      </c>
      <c r="AC1147" s="54">
        <v>0.81944444444444453</v>
      </c>
      <c r="AD1147" s="54">
        <v>0.81944444444444453</v>
      </c>
      <c r="AE1147" s="9">
        <f t="shared" si="1195"/>
        <v>0</v>
      </c>
      <c r="AF1147" s="54">
        <v>0.82638888888888884</v>
      </c>
      <c r="AG1147" s="54">
        <v>0.82986111111111116</v>
      </c>
      <c r="AH1147" s="9">
        <f t="shared" si="1104"/>
        <v>3.4722222222223209E-3</v>
      </c>
      <c r="AI1147" s="154">
        <f t="shared" si="1118"/>
        <v>0</v>
      </c>
      <c r="AJ1147" s="154">
        <f t="shared" si="1119"/>
        <v>5</v>
      </c>
      <c r="AK1147" s="54">
        <v>0.82986111111111116</v>
      </c>
      <c r="AL1147" s="54">
        <v>0.83333333333333337</v>
      </c>
      <c r="AM1147" s="9">
        <f t="shared" si="1036"/>
        <v>3.4722222222222099E-3</v>
      </c>
      <c r="AN1147" s="565">
        <f t="shared" si="1105"/>
        <v>0.28125</v>
      </c>
      <c r="AO1147" s="10">
        <f t="shared" si="1196"/>
        <v>6</v>
      </c>
      <c r="AP1147" s="10">
        <f t="shared" si="1197"/>
        <v>45</v>
      </c>
      <c r="AQ1147" s="565">
        <f t="shared" si="1120"/>
        <v>0</v>
      </c>
      <c r="AR1147" s="10">
        <f t="shared" si="1198"/>
        <v>0</v>
      </c>
      <c r="AS1147" s="10">
        <f t="shared" si="1199"/>
        <v>0</v>
      </c>
      <c r="AT1147" s="551">
        <v>0</v>
      </c>
      <c r="AU1147" s="551">
        <v>0</v>
      </c>
      <c r="AV1147" s="551">
        <v>0</v>
      </c>
      <c r="AW1147" s="546">
        <f t="shared" si="1186"/>
        <v>0</v>
      </c>
      <c r="AX1147" s="546">
        <f t="shared" si="1159"/>
        <v>0</v>
      </c>
      <c r="AY1147" s="551">
        <v>0.19444444444444445</v>
      </c>
      <c r="AZ1147" s="546">
        <f t="shared" si="1187"/>
        <v>4</v>
      </c>
      <c r="BA1147" s="546">
        <f t="shared" si="1188"/>
        <v>40</v>
      </c>
      <c r="BB1147" s="551">
        <v>0</v>
      </c>
      <c r="BC1147" s="546">
        <f t="shared" si="1200"/>
        <v>0</v>
      </c>
      <c r="BD1147" s="546">
        <f t="shared" si="1201"/>
        <v>0</v>
      </c>
      <c r="BE1147" s="551">
        <v>0</v>
      </c>
      <c r="BF1147" s="546">
        <f t="shared" si="1142"/>
        <v>0</v>
      </c>
      <c r="BG1147" s="546">
        <f t="shared" si="1143"/>
        <v>0</v>
      </c>
      <c r="BH1147" s="551">
        <v>0</v>
      </c>
      <c r="BI1147" s="637">
        <f t="shared" si="1202"/>
        <v>0</v>
      </c>
      <c r="BJ1147" s="637">
        <f t="shared" si="1203"/>
        <v>0</v>
      </c>
      <c r="BK1147" s="642">
        <f t="shared" si="1092"/>
        <v>62.746315789473684</v>
      </c>
    </row>
    <row r="1148" spans="1:63" x14ac:dyDescent="0.25">
      <c r="A1148" s="578">
        <v>40996</v>
      </c>
      <c r="B1148" s="589">
        <f t="shared" si="1078"/>
        <v>3</v>
      </c>
      <c r="C1148" s="539">
        <v>8</v>
      </c>
      <c r="D1148" s="539" t="s">
        <v>774</v>
      </c>
      <c r="E1148" s="539" t="s">
        <v>276</v>
      </c>
      <c r="F1148" s="540">
        <v>3469.2</v>
      </c>
      <c r="G1148" s="579">
        <v>58</v>
      </c>
      <c r="H1148" s="579">
        <v>1</v>
      </c>
      <c r="I1148" s="551">
        <v>0.70833333333333337</v>
      </c>
      <c r="J1148" s="551">
        <v>0.70833333333333337</v>
      </c>
      <c r="K1148" s="54">
        <v>0.71180555555555547</v>
      </c>
      <c r="L1148" s="565">
        <f t="shared" si="1101"/>
        <v>3.4722222222220989E-3</v>
      </c>
      <c r="M1148" s="54">
        <v>0.72222222222222221</v>
      </c>
      <c r="N1148" s="565">
        <f t="shared" si="1102"/>
        <v>1.0416666666666741E-2</v>
      </c>
      <c r="O1148" s="54">
        <v>0.74652777777777779</v>
      </c>
      <c r="P1148" s="565">
        <f t="shared" si="1103"/>
        <v>2.430555555555558E-2</v>
      </c>
      <c r="Q1148" s="54">
        <v>0.75</v>
      </c>
      <c r="R1148" s="54">
        <v>0.77430555555555547</v>
      </c>
      <c r="S1148" s="9">
        <f t="shared" si="1193"/>
        <v>2.4305555555555469E-2</v>
      </c>
      <c r="T1148" s="54">
        <v>0.75</v>
      </c>
      <c r="U1148" s="54">
        <v>0.77430555555555547</v>
      </c>
      <c r="V1148" s="9">
        <f t="shared" si="1194"/>
        <v>2.4305555555555469E-2</v>
      </c>
      <c r="W1148" s="54">
        <v>0.81041666666666667</v>
      </c>
      <c r="X1148" s="9">
        <f t="shared" si="1171"/>
        <v>3.6111111111111205E-2</v>
      </c>
      <c r="Y1148" s="54">
        <v>0.81180555555555556</v>
      </c>
      <c r="Z1148" s="155">
        <f t="shared" si="1126"/>
        <v>1.388888888888884E-3</v>
      </c>
      <c r="AA1148" s="54">
        <v>0.88124999999999998</v>
      </c>
      <c r="AB1148" s="565">
        <f t="shared" si="1091"/>
        <v>6.944444444444442E-2</v>
      </c>
      <c r="AC1148" s="54">
        <v>0.88124999999999998</v>
      </c>
      <c r="AD1148" s="54">
        <v>0.88124999999999998</v>
      </c>
      <c r="AE1148" s="9">
        <f t="shared" si="1195"/>
        <v>0</v>
      </c>
      <c r="AF1148" s="54">
        <v>0.88888888888888884</v>
      </c>
      <c r="AG1148" s="54">
        <v>0.89236111111111116</v>
      </c>
      <c r="AH1148" s="9">
        <f t="shared" si="1104"/>
        <v>3.4722222222223209E-3</v>
      </c>
      <c r="AI1148" s="154">
        <f t="shared" si="1118"/>
        <v>0</v>
      </c>
      <c r="AJ1148" s="154">
        <f t="shared" si="1119"/>
        <v>5</v>
      </c>
      <c r="AK1148" s="54">
        <v>0.89236111111111116</v>
      </c>
      <c r="AL1148" s="54">
        <v>0.89583333333333337</v>
      </c>
      <c r="AM1148" s="9">
        <f t="shared" si="1036"/>
        <v>3.4722222222222099E-3</v>
      </c>
      <c r="AN1148" s="565">
        <f t="shared" si="1105"/>
        <v>0.1875</v>
      </c>
      <c r="AO1148" s="10">
        <f t="shared" si="1196"/>
        <v>4</v>
      </c>
      <c r="AP1148" s="10">
        <f t="shared" si="1197"/>
        <v>30</v>
      </c>
      <c r="AQ1148" s="565">
        <f t="shared" si="1120"/>
        <v>6.3194444444444414E-2</v>
      </c>
      <c r="AR1148" s="10">
        <f t="shared" si="1198"/>
        <v>1</v>
      </c>
      <c r="AS1148" s="10">
        <f t="shared" si="1199"/>
        <v>31</v>
      </c>
      <c r="AT1148" s="551">
        <v>0</v>
      </c>
      <c r="AU1148" s="551">
        <v>0</v>
      </c>
      <c r="AV1148" s="551">
        <v>0</v>
      </c>
      <c r="AW1148" s="546">
        <f t="shared" si="1186"/>
        <v>0</v>
      </c>
      <c r="AX1148" s="546">
        <f t="shared" si="1159"/>
        <v>0</v>
      </c>
      <c r="AY1148" s="551">
        <v>0</v>
      </c>
      <c r="AZ1148" s="546">
        <f t="shared" si="1187"/>
        <v>0</v>
      </c>
      <c r="BA1148" s="546">
        <f t="shared" si="1188"/>
        <v>0</v>
      </c>
      <c r="BB1148" s="551">
        <v>0</v>
      </c>
      <c r="BC1148" s="546">
        <f t="shared" si="1200"/>
        <v>0</v>
      </c>
      <c r="BD1148" s="546">
        <f t="shared" si="1201"/>
        <v>0</v>
      </c>
      <c r="BE1148" s="551">
        <v>6.2499999999999995E-3</v>
      </c>
      <c r="BF1148" s="546">
        <f t="shared" si="1142"/>
        <v>0</v>
      </c>
      <c r="BG1148" s="546">
        <f t="shared" si="1143"/>
        <v>9</v>
      </c>
      <c r="BH1148" s="551">
        <v>0</v>
      </c>
      <c r="BI1148" s="637">
        <f t="shared" si="1202"/>
        <v>0</v>
      </c>
      <c r="BJ1148" s="637">
        <f t="shared" si="1203"/>
        <v>0</v>
      </c>
      <c r="BK1148" s="642">
        <f t="shared" si="1092"/>
        <v>59.813793103448276</v>
      </c>
    </row>
    <row r="1149" spans="1:63" x14ac:dyDescent="0.25">
      <c r="A1149" s="578">
        <v>40996</v>
      </c>
      <c r="B1149" s="589">
        <f t="shared" si="1078"/>
        <v>3</v>
      </c>
      <c r="C1149" s="539">
        <v>46</v>
      </c>
      <c r="D1149" s="539" t="s">
        <v>33</v>
      </c>
      <c r="E1149" s="539" t="s">
        <v>251</v>
      </c>
      <c r="F1149" s="540">
        <v>3830.49</v>
      </c>
      <c r="G1149" s="579">
        <v>58</v>
      </c>
      <c r="H1149" s="579">
        <v>1</v>
      </c>
      <c r="I1149" s="551">
        <v>0.85416666666666663</v>
      </c>
      <c r="J1149" s="551">
        <v>0.85416666666666663</v>
      </c>
      <c r="K1149" s="54">
        <v>0.85763888888888884</v>
      </c>
      <c r="L1149" s="565">
        <f t="shared" si="1101"/>
        <v>3.4722222222222099E-3</v>
      </c>
      <c r="M1149" s="54">
        <v>0.86805555555555547</v>
      </c>
      <c r="N1149" s="565">
        <f t="shared" si="1102"/>
        <v>1.041666666666663E-2</v>
      </c>
      <c r="O1149" s="54">
        <v>0.94444444444444453</v>
      </c>
      <c r="P1149" s="565">
        <f t="shared" si="1103"/>
        <v>7.6388888888889062E-2</v>
      </c>
      <c r="Q1149" s="54">
        <v>0.94791666666666663</v>
      </c>
      <c r="R1149" s="54">
        <v>0.97569444444444453</v>
      </c>
      <c r="S1149" s="9">
        <f t="shared" si="1193"/>
        <v>2.7777777777777901E-2</v>
      </c>
      <c r="T1149" s="54">
        <v>0.94791666666666663</v>
      </c>
      <c r="U1149" s="54">
        <v>0.97569444444444453</v>
      </c>
      <c r="V1149" s="9">
        <f t="shared" si="1194"/>
        <v>2.7777777777777901E-2</v>
      </c>
      <c r="W1149" s="54">
        <v>1.0263888888888888</v>
      </c>
      <c r="X1149" s="9">
        <f t="shared" si="1171"/>
        <v>5.0694444444444264E-2</v>
      </c>
      <c r="Y1149" s="54">
        <v>1.0277777777777779</v>
      </c>
      <c r="Z1149" s="155">
        <f t="shared" si="1126"/>
        <v>1.388888888889106E-3</v>
      </c>
      <c r="AA1149" s="54">
        <v>1.0833333333333333</v>
      </c>
      <c r="AB1149" s="565">
        <f t="shared" si="1091"/>
        <v>5.5555555555555358E-2</v>
      </c>
      <c r="AC1149" s="54">
        <v>1.0833333333333333</v>
      </c>
      <c r="AD1149" s="54">
        <v>1.0833333333333333</v>
      </c>
      <c r="AE1149" s="9">
        <f t="shared" si="1195"/>
        <v>0</v>
      </c>
      <c r="AF1149" s="54">
        <v>1.0902777777777779</v>
      </c>
      <c r="AG1149" s="54">
        <v>1.09375</v>
      </c>
      <c r="AH1149" s="9">
        <f t="shared" si="1104"/>
        <v>3.4722222222220989E-3</v>
      </c>
      <c r="AI1149" s="154">
        <f t="shared" si="1118"/>
        <v>0</v>
      </c>
      <c r="AJ1149" s="154">
        <f t="shared" si="1119"/>
        <v>5</v>
      </c>
      <c r="AK1149" s="54">
        <v>1.09375</v>
      </c>
      <c r="AL1149" s="54">
        <v>1.0972222222222221</v>
      </c>
      <c r="AM1149" s="9">
        <f t="shared" si="1036"/>
        <v>3.4722222222220989E-3</v>
      </c>
      <c r="AN1149" s="565">
        <f t="shared" si="1105"/>
        <v>0.24305555555555547</v>
      </c>
      <c r="AO1149" s="10">
        <f t="shared" si="1196"/>
        <v>5</v>
      </c>
      <c r="AP1149" s="10">
        <f t="shared" si="1197"/>
        <v>50</v>
      </c>
      <c r="AQ1149" s="565">
        <f t="shared" si="1120"/>
        <v>3.1249999999999802E-2</v>
      </c>
      <c r="AR1149" s="10">
        <f t="shared" si="1198"/>
        <v>0</v>
      </c>
      <c r="AS1149" s="10">
        <f t="shared" si="1199"/>
        <v>45</v>
      </c>
      <c r="AT1149" s="551">
        <v>0</v>
      </c>
      <c r="AU1149" s="551">
        <v>0</v>
      </c>
      <c r="AV1149" s="551">
        <v>0</v>
      </c>
      <c r="AW1149" s="546">
        <f t="shared" si="1186"/>
        <v>0</v>
      </c>
      <c r="AX1149" s="546">
        <f t="shared" si="1159"/>
        <v>0</v>
      </c>
      <c r="AY1149" s="551">
        <v>0</v>
      </c>
      <c r="AZ1149" s="546">
        <f t="shared" si="1187"/>
        <v>0</v>
      </c>
      <c r="BA1149" s="546">
        <f t="shared" si="1188"/>
        <v>0</v>
      </c>
      <c r="BB1149" s="551">
        <v>0</v>
      </c>
      <c r="BC1149" s="546">
        <f t="shared" si="1200"/>
        <v>0</v>
      </c>
      <c r="BD1149" s="546">
        <f t="shared" si="1201"/>
        <v>0</v>
      </c>
      <c r="BE1149" s="551">
        <v>2.4305555555555556E-2</v>
      </c>
      <c r="BF1149" s="546">
        <f t="shared" si="1142"/>
        <v>0</v>
      </c>
      <c r="BG1149" s="546">
        <f t="shared" si="1143"/>
        <v>35</v>
      </c>
      <c r="BH1149" s="551">
        <v>0</v>
      </c>
      <c r="BI1149" s="637">
        <f t="shared" si="1202"/>
        <v>0</v>
      </c>
      <c r="BJ1149" s="637">
        <f t="shared" si="1203"/>
        <v>0</v>
      </c>
      <c r="BK1149" s="642">
        <f t="shared" si="1092"/>
        <v>66.042931034482748</v>
      </c>
    </row>
    <row r="1150" spans="1:63" x14ac:dyDescent="0.25">
      <c r="A1150" s="578">
        <v>40996</v>
      </c>
      <c r="B1150" s="589">
        <f t="shared" si="1078"/>
        <v>3</v>
      </c>
      <c r="C1150" s="539">
        <v>1</v>
      </c>
      <c r="D1150" s="539" t="s">
        <v>271</v>
      </c>
      <c r="E1150" s="539" t="s">
        <v>265</v>
      </c>
      <c r="F1150" s="540">
        <v>3658.13</v>
      </c>
      <c r="G1150" s="579">
        <v>58</v>
      </c>
      <c r="H1150" s="579">
        <v>1</v>
      </c>
      <c r="I1150" s="551">
        <v>0.78125</v>
      </c>
      <c r="J1150" s="551">
        <v>0.78125</v>
      </c>
      <c r="K1150" s="54">
        <v>0.79861111111111116</v>
      </c>
      <c r="L1150" s="565">
        <f t="shared" si="1101"/>
        <v>1.736111111111116E-2</v>
      </c>
      <c r="M1150" s="54">
        <v>0.80902777777777779</v>
      </c>
      <c r="N1150" s="565">
        <f t="shared" si="1102"/>
        <v>1.041666666666663E-2</v>
      </c>
      <c r="O1150" s="54">
        <v>0.83680555555555547</v>
      </c>
      <c r="P1150" s="565">
        <f t="shared" si="1103"/>
        <v>2.7777777777777679E-2</v>
      </c>
      <c r="Q1150" s="54">
        <v>0.84027777777777779</v>
      </c>
      <c r="R1150" s="54">
        <v>0.88194444444444453</v>
      </c>
      <c r="S1150" s="9">
        <f t="shared" si="1193"/>
        <v>4.1666666666666741E-2</v>
      </c>
      <c r="T1150" s="54">
        <v>0.84027777777777779</v>
      </c>
      <c r="U1150" s="54">
        <v>0.88194444444444453</v>
      </c>
      <c r="V1150" s="9">
        <f t="shared" si="1194"/>
        <v>4.1666666666666741E-2</v>
      </c>
      <c r="W1150" s="54">
        <v>0.9375</v>
      </c>
      <c r="X1150" s="9">
        <f t="shared" si="1171"/>
        <v>5.5555555555555469E-2</v>
      </c>
      <c r="Y1150" s="54">
        <v>0.9375</v>
      </c>
      <c r="Z1150" s="155">
        <f t="shared" si="1126"/>
        <v>0</v>
      </c>
      <c r="AA1150" s="54">
        <v>1.0902777777777779</v>
      </c>
      <c r="AB1150" s="565">
        <f t="shared" si="1091"/>
        <v>0.1527777777777779</v>
      </c>
      <c r="AC1150" s="54">
        <v>1.0902777777777779</v>
      </c>
      <c r="AD1150" s="54">
        <v>1.0902777777777779</v>
      </c>
      <c r="AE1150" s="9">
        <f t="shared" si="1195"/>
        <v>0</v>
      </c>
      <c r="AF1150" s="54">
        <v>1.1006944444444444</v>
      </c>
      <c r="AG1150" s="54">
        <v>1.1076388888888888</v>
      </c>
      <c r="AH1150" s="9">
        <f t="shared" si="1104"/>
        <v>6.9444444444444198E-3</v>
      </c>
      <c r="AI1150" s="154">
        <f t="shared" si="1118"/>
        <v>0</v>
      </c>
      <c r="AJ1150" s="154">
        <f t="shared" si="1119"/>
        <v>10</v>
      </c>
      <c r="AK1150" s="54">
        <v>1.1076388888888888</v>
      </c>
      <c r="AL1150" s="54">
        <v>1.1145833333333333</v>
      </c>
      <c r="AM1150" s="9">
        <f t="shared" si="1036"/>
        <v>6.9444444444444198E-3</v>
      </c>
      <c r="AN1150" s="565">
        <f t="shared" si="1105"/>
        <v>0.33333333333333326</v>
      </c>
      <c r="AO1150" s="10">
        <f t="shared" si="1196"/>
        <v>8</v>
      </c>
      <c r="AP1150" s="10">
        <f t="shared" si="1197"/>
        <v>0</v>
      </c>
      <c r="AQ1150" s="565">
        <f t="shared" si="1120"/>
        <v>0</v>
      </c>
      <c r="AR1150" s="10">
        <f t="shared" si="1198"/>
        <v>0</v>
      </c>
      <c r="AS1150" s="10">
        <f t="shared" si="1199"/>
        <v>0</v>
      </c>
      <c r="AT1150" s="551">
        <v>0</v>
      </c>
      <c r="AU1150" s="551">
        <v>0</v>
      </c>
      <c r="AV1150" s="551">
        <v>0</v>
      </c>
      <c r="AW1150" s="546">
        <f t="shared" si="1186"/>
        <v>0</v>
      </c>
      <c r="AX1150" s="546">
        <f t="shared" si="1159"/>
        <v>0</v>
      </c>
      <c r="AY1150" s="551">
        <v>0.15277777777777776</v>
      </c>
      <c r="AZ1150" s="546">
        <f t="shared" si="1187"/>
        <v>3</v>
      </c>
      <c r="BA1150" s="546">
        <f t="shared" si="1188"/>
        <v>40</v>
      </c>
      <c r="BB1150" s="551">
        <v>0</v>
      </c>
      <c r="BC1150" s="546">
        <f t="shared" si="1200"/>
        <v>0</v>
      </c>
      <c r="BD1150" s="546">
        <f t="shared" si="1201"/>
        <v>0</v>
      </c>
      <c r="BE1150" s="551">
        <v>0</v>
      </c>
      <c r="BF1150" s="546">
        <f t="shared" si="1142"/>
        <v>0</v>
      </c>
      <c r="BG1150" s="546">
        <f t="shared" si="1143"/>
        <v>0</v>
      </c>
      <c r="BH1150" s="551">
        <v>0</v>
      </c>
      <c r="BI1150" s="637">
        <f t="shared" si="1202"/>
        <v>0</v>
      </c>
      <c r="BJ1150" s="637">
        <f t="shared" si="1203"/>
        <v>0</v>
      </c>
      <c r="BK1150" s="642">
        <f t="shared" si="1092"/>
        <v>63.071206896551729</v>
      </c>
    </row>
    <row r="1151" spans="1:63" x14ac:dyDescent="0.25">
      <c r="A1151" s="578">
        <v>40996</v>
      </c>
      <c r="B1151" s="589">
        <f t="shared" si="1078"/>
        <v>3</v>
      </c>
      <c r="C1151" s="539">
        <v>8</v>
      </c>
      <c r="D1151" s="539" t="s">
        <v>277</v>
      </c>
      <c r="E1151" s="539" t="s">
        <v>751</v>
      </c>
      <c r="F1151" s="540">
        <v>3413.61</v>
      </c>
      <c r="G1151" s="579">
        <v>55</v>
      </c>
      <c r="H1151" s="579">
        <v>4</v>
      </c>
      <c r="I1151" s="551">
        <v>0.88541666666666663</v>
      </c>
      <c r="J1151" s="551">
        <v>0.88541666666666663</v>
      </c>
      <c r="K1151" s="54">
        <v>0.88888888888888884</v>
      </c>
      <c r="L1151" s="565">
        <f t="shared" si="1101"/>
        <v>3.4722222222222099E-3</v>
      </c>
      <c r="M1151" s="54">
        <v>0.89583333333333337</v>
      </c>
      <c r="N1151" s="565">
        <f t="shared" si="1102"/>
        <v>6.9444444444445308E-3</v>
      </c>
      <c r="O1151" s="54">
        <v>1</v>
      </c>
      <c r="P1151" s="565">
        <f t="shared" si="1103"/>
        <v>0.10416666666666663</v>
      </c>
      <c r="Q1151" s="54">
        <v>1.0034722222222221</v>
      </c>
      <c r="R1151" s="54">
        <v>1.0347222222222221</v>
      </c>
      <c r="S1151" s="9">
        <f t="shared" si="1193"/>
        <v>3.125E-2</v>
      </c>
      <c r="T1151" s="54">
        <v>1.0034722222222221</v>
      </c>
      <c r="U1151" s="54">
        <v>1.0347222222222221</v>
      </c>
      <c r="V1151" s="9">
        <f t="shared" si="1194"/>
        <v>3.125E-2</v>
      </c>
      <c r="W1151" s="54">
        <v>1.1256944444444443</v>
      </c>
      <c r="X1151" s="9">
        <f t="shared" si="1171"/>
        <v>9.0972222222222232E-2</v>
      </c>
      <c r="Y1151" s="54">
        <v>1.1270833333333334</v>
      </c>
      <c r="Z1151" s="155">
        <f t="shared" si="1126"/>
        <v>1.388888888889106E-3</v>
      </c>
      <c r="AA1151" s="54">
        <v>1.2131944444444445</v>
      </c>
      <c r="AB1151" s="565">
        <f t="shared" si="1091"/>
        <v>8.6111111111111027E-2</v>
      </c>
      <c r="AC1151" s="54">
        <v>1.2131944444444445</v>
      </c>
      <c r="AD1151" s="54">
        <v>1.2131944444444445</v>
      </c>
      <c r="AE1151" s="9">
        <f t="shared" si="1195"/>
        <v>0</v>
      </c>
      <c r="AF1151" s="54">
        <v>1.2222222222222221</v>
      </c>
      <c r="AG1151" s="54">
        <v>1.2256944444444444</v>
      </c>
      <c r="AH1151" s="9">
        <f t="shared" si="1104"/>
        <v>3.4722222222223209E-3</v>
      </c>
      <c r="AI1151" s="154">
        <f t="shared" si="1118"/>
        <v>0</v>
      </c>
      <c r="AJ1151" s="154">
        <f t="shared" si="1119"/>
        <v>5</v>
      </c>
      <c r="AK1151" s="54">
        <v>1.2256944444444444</v>
      </c>
      <c r="AL1151" s="54">
        <v>1.2291666666666667</v>
      </c>
      <c r="AM1151" s="9">
        <f t="shared" si="1036"/>
        <v>3.4722222222223209E-3</v>
      </c>
      <c r="AN1151" s="565">
        <f t="shared" si="1105"/>
        <v>0.34375000000000011</v>
      </c>
      <c r="AO1151" s="10">
        <f t="shared" si="1196"/>
        <v>8</v>
      </c>
      <c r="AP1151" s="10">
        <f t="shared" si="1197"/>
        <v>15</v>
      </c>
      <c r="AQ1151" s="565">
        <f t="shared" si="1120"/>
        <v>5.0694444444444361E-2</v>
      </c>
      <c r="AR1151" s="10">
        <f t="shared" si="1198"/>
        <v>1</v>
      </c>
      <c r="AS1151" s="10">
        <f t="shared" si="1199"/>
        <v>13</v>
      </c>
      <c r="AT1151" s="551">
        <v>0</v>
      </c>
      <c r="AU1151" s="551">
        <v>8.3333333333333332E-3</v>
      </c>
      <c r="AV1151" s="551">
        <v>0</v>
      </c>
      <c r="AW1151" s="546">
        <f t="shared" si="1186"/>
        <v>0</v>
      </c>
      <c r="AX1151" s="546">
        <f t="shared" si="1159"/>
        <v>0</v>
      </c>
      <c r="AY1151" s="551">
        <v>0</v>
      </c>
      <c r="AZ1151" s="546">
        <f t="shared" si="1187"/>
        <v>0</v>
      </c>
      <c r="BA1151" s="546">
        <f t="shared" si="1188"/>
        <v>0</v>
      </c>
      <c r="BB1151" s="551">
        <v>0</v>
      </c>
      <c r="BC1151" s="546">
        <f t="shared" si="1200"/>
        <v>0</v>
      </c>
      <c r="BD1151" s="546">
        <f t="shared" si="1201"/>
        <v>0</v>
      </c>
      <c r="BE1151" s="551">
        <v>2.7083333333333334E-2</v>
      </c>
      <c r="BF1151" s="546">
        <f t="shared" si="1142"/>
        <v>0</v>
      </c>
      <c r="BG1151" s="546">
        <f t="shared" si="1143"/>
        <v>39</v>
      </c>
      <c r="BH1151" s="551">
        <v>0</v>
      </c>
      <c r="BI1151" s="637">
        <f t="shared" si="1202"/>
        <v>0</v>
      </c>
      <c r="BJ1151" s="637">
        <f t="shared" si="1203"/>
        <v>0</v>
      </c>
      <c r="BK1151" s="642">
        <f t="shared" si="1092"/>
        <v>62.065636363636365</v>
      </c>
    </row>
    <row r="1152" spans="1:63" x14ac:dyDescent="0.25">
      <c r="A1152" s="578">
        <v>40997</v>
      </c>
      <c r="B1152" s="589">
        <f t="shared" ref="B1152:B1215" si="1204">MONTH(A1152)</f>
        <v>3</v>
      </c>
      <c r="C1152" s="539">
        <v>1</v>
      </c>
      <c r="D1152" s="539" t="s">
        <v>789</v>
      </c>
      <c r="E1152" s="539" t="s">
        <v>265</v>
      </c>
      <c r="F1152" s="540">
        <v>3410.17</v>
      </c>
      <c r="G1152" s="579">
        <v>56</v>
      </c>
      <c r="H1152" s="579">
        <v>3</v>
      </c>
      <c r="I1152" s="551">
        <v>7.9861111111111105E-2</v>
      </c>
      <c r="J1152" s="551">
        <v>7.9861111111111105E-2</v>
      </c>
      <c r="K1152" s="54">
        <v>0.125</v>
      </c>
      <c r="L1152" s="565">
        <f t="shared" si="1101"/>
        <v>4.5138888888888895E-2</v>
      </c>
      <c r="M1152" s="54">
        <v>0.13541666666666666</v>
      </c>
      <c r="N1152" s="565">
        <f t="shared" si="1102"/>
        <v>1.0416666666666657E-2</v>
      </c>
      <c r="O1152" s="54">
        <v>0.16666666666666666</v>
      </c>
      <c r="P1152" s="565">
        <f t="shared" si="1103"/>
        <v>3.125E-2</v>
      </c>
      <c r="Q1152" s="54">
        <v>0.16666666666666666</v>
      </c>
      <c r="R1152" s="54">
        <v>0.22916666666666666</v>
      </c>
      <c r="S1152" s="9">
        <f t="shared" ref="S1152:S1156" si="1205">R1152-Q1152</f>
        <v>6.25E-2</v>
      </c>
      <c r="T1152" s="54">
        <v>0.16666666666666666</v>
      </c>
      <c r="U1152" s="54">
        <v>0.22916666666666666</v>
      </c>
      <c r="V1152" s="9">
        <f t="shared" ref="V1152:V1156" si="1206">U1152-T1152</f>
        <v>6.25E-2</v>
      </c>
      <c r="W1152" s="54">
        <v>0.26319444444444445</v>
      </c>
      <c r="X1152" s="9">
        <f t="shared" si="1171"/>
        <v>3.4027777777777796E-2</v>
      </c>
      <c r="Y1152" s="54">
        <v>0.26458333333333334</v>
      </c>
      <c r="Z1152" s="155">
        <f t="shared" si="1126"/>
        <v>1.388888888888884E-3</v>
      </c>
      <c r="AA1152" s="54">
        <v>0.30763888888888891</v>
      </c>
      <c r="AB1152" s="565">
        <f t="shared" si="1091"/>
        <v>4.3055555555555569E-2</v>
      </c>
      <c r="AC1152" s="54">
        <v>0.30763888888888891</v>
      </c>
      <c r="AD1152" s="54">
        <v>0.30763888888888891</v>
      </c>
      <c r="AE1152" s="9">
        <f t="shared" ref="AE1152:AE1156" si="1207">AD1152-AC1152</f>
        <v>0</v>
      </c>
      <c r="AF1152" s="54">
        <v>0.31597222222222221</v>
      </c>
      <c r="AG1152" s="54">
        <v>0.31944444444444448</v>
      </c>
      <c r="AH1152" s="9">
        <f t="shared" si="1104"/>
        <v>3.4722222222222654E-3</v>
      </c>
      <c r="AI1152" s="154">
        <f t="shared" si="1118"/>
        <v>0</v>
      </c>
      <c r="AJ1152" s="154">
        <f t="shared" si="1119"/>
        <v>5</v>
      </c>
      <c r="AK1152" s="54">
        <v>0.31944444444444448</v>
      </c>
      <c r="AL1152" s="54">
        <v>0.32291666666666669</v>
      </c>
      <c r="AM1152" s="9">
        <f t="shared" si="1036"/>
        <v>3.4722222222222099E-3</v>
      </c>
      <c r="AN1152" s="565">
        <f t="shared" si="1105"/>
        <v>0.24305555555555558</v>
      </c>
      <c r="AO1152" s="10">
        <f t="shared" ref="AO1152:AO1156" si="1208">HOUR(AN1152)</f>
        <v>5</v>
      </c>
      <c r="AP1152" s="10">
        <f t="shared" ref="AP1152:AP1156" si="1209">MINUTE(AN1152)</f>
        <v>50</v>
      </c>
      <c r="AQ1152" s="565">
        <f t="shared" si="1120"/>
        <v>3.0555555555555572E-2</v>
      </c>
      <c r="AR1152" s="10">
        <f t="shared" ref="AR1152:AR1156" si="1210">HOUR(AQ1152)</f>
        <v>0</v>
      </c>
      <c r="AS1152" s="10">
        <f t="shared" ref="AS1152:AS1156" si="1211">MINUTE(AQ1152)</f>
        <v>44</v>
      </c>
      <c r="AT1152" s="551">
        <v>0</v>
      </c>
      <c r="AU1152" s="551">
        <v>0</v>
      </c>
      <c r="AV1152" s="551">
        <v>0</v>
      </c>
      <c r="AW1152" s="546">
        <f t="shared" ref="AW1152:AW1157" si="1212">HOUR(AV1152)</f>
        <v>0</v>
      </c>
      <c r="AX1152" s="546">
        <f t="shared" si="1159"/>
        <v>0</v>
      </c>
      <c r="AY1152" s="551">
        <v>0</v>
      </c>
      <c r="AZ1152" s="546">
        <f t="shared" si="1187"/>
        <v>0</v>
      </c>
      <c r="BA1152" s="546">
        <f t="shared" si="1188"/>
        <v>0</v>
      </c>
      <c r="BB1152" s="551">
        <v>0</v>
      </c>
      <c r="BC1152" s="546">
        <f t="shared" si="1200"/>
        <v>0</v>
      </c>
      <c r="BD1152" s="546">
        <f t="shared" si="1201"/>
        <v>0</v>
      </c>
      <c r="BE1152" s="551">
        <v>1.2499999999999999E-2</v>
      </c>
      <c r="BF1152" s="546">
        <f t="shared" si="1142"/>
        <v>0</v>
      </c>
      <c r="BG1152" s="546">
        <f t="shared" si="1143"/>
        <v>18</v>
      </c>
      <c r="BH1152" s="551">
        <v>0</v>
      </c>
      <c r="BI1152" s="637">
        <f t="shared" ref="BI1152:BI1156" si="1213">HOUR(BH1152)</f>
        <v>0</v>
      </c>
      <c r="BJ1152" s="637">
        <f t="shared" ref="BJ1152:BJ1156" si="1214">MINUTE(BH1152)</f>
        <v>0</v>
      </c>
      <c r="BK1152" s="642">
        <f t="shared" si="1092"/>
        <v>60.895892857142861</v>
      </c>
    </row>
    <row r="1153" spans="1:63" x14ac:dyDescent="0.25">
      <c r="A1153" s="578">
        <v>40997</v>
      </c>
      <c r="B1153" s="589">
        <f t="shared" si="1204"/>
        <v>3</v>
      </c>
      <c r="C1153" s="539">
        <v>9</v>
      </c>
      <c r="D1153" s="539" t="s">
        <v>277</v>
      </c>
      <c r="E1153" s="539" t="s">
        <v>751</v>
      </c>
      <c r="F1153" s="540">
        <v>3542.79</v>
      </c>
      <c r="G1153" s="579">
        <v>56</v>
      </c>
      <c r="H1153" s="579">
        <v>3</v>
      </c>
      <c r="I1153" s="551">
        <v>0.73958333333333337</v>
      </c>
      <c r="J1153" s="551">
        <v>0.73958333333333337</v>
      </c>
      <c r="K1153" s="54">
        <v>0.74305555555555547</v>
      </c>
      <c r="L1153" s="565">
        <f t="shared" si="1101"/>
        <v>3.4722222222220989E-3</v>
      </c>
      <c r="M1153" s="54">
        <v>0.75</v>
      </c>
      <c r="N1153" s="565">
        <f t="shared" si="1102"/>
        <v>6.9444444444445308E-3</v>
      </c>
      <c r="O1153" s="54">
        <v>0.77083333333333337</v>
      </c>
      <c r="P1153" s="565">
        <f t="shared" si="1103"/>
        <v>2.083333333333337E-2</v>
      </c>
      <c r="Q1153" s="54">
        <v>0.77430555555555547</v>
      </c>
      <c r="R1153" s="54">
        <v>0.8125</v>
      </c>
      <c r="S1153" s="9">
        <f t="shared" si="1205"/>
        <v>3.8194444444444531E-2</v>
      </c>
      <c r="T1153" s="54">
        <v>0.77430555555555547</v>
      </c>
      <c r="U1153" s="54">
        <v>0.8125</v>
      </c>
      <c r="V1153" s="9">
        <f t="shared" si="1206"/>
        <v>3.8194444444444531E-2</v>
      </c>
      <c r="W1153" s="54">
        <v>0.81944444444444453</v>
      </c>
      <c r="X1153" s="9">
        <f t="shared" si="1171"/>
        <v>6.9444444444445308E-3</v>
      </c>
      <c r="Y1153" s="54">
        <v>0.8208333333333333</v>
      </c>
      <c r="Z1153" s="155">
        <f t="shared" si="1126"/>
        <v>1.3888888888887729E-3</v>
      </c>
      <c r="AA1153" s="54">
        <v>0.88680555555555562</v>
      </c>
      <c r="AB1153" s="565">
        <f t="shared" si="1091"/>
        <v>6.5972222222222321E-2</v>
      </c>
      <c r="AC1153" s="54">
        <v>0.88680555555555562</v>
      </c>
      <c r="AD1153" s="54">
        <v>0.88680555555555562</v>
      </c>
      <c r="AE1153" s="9">
        <f t="shared" si="1207"/>
        <v>0</v>
      </c>
      <c r="AF1153" s="54">
        <v>0.89930555555555547</v>
      </c>
      <c r="AG1153" s="54">
        <v>0.90277777777777779</v>
      </c>
      <c r="AH1153" s="9">
        <f t="shared" si="1104"/>
        <v>3.4722222222223209E-3</v>
      </c>
      <c r="AI1153" s="154">
        <f t="shared" si="1118"/>
        <v>0</v>
      </c>
      <c r="AJ1153" s="154">
        <f t="shared" si="1119"/>
        <v>5</v>
      </c>
      <c r="AK1153" s="54">
        <v>0.90277777777777779</v>
      </c>
      <c r="AL1153" s="54">
        <v>0.90625</v>
      </c>
      <c r="AM1153" s="9">
        <f t="shared" si="1036"/>
        <v>3.4722222222222099E-3</v>
      </c>
      <c r="AN1153" s="565">
        <f t="shared" si="1105"/>
        <v>0.16666666666666663</v>
      </c>
      <c r="AO1153" s="10">
        <f t="shared" si="1208"/>
        <v>4</v>
      </c>
      <c r="AP1153" s="10">
        <f t="shared" si="1209"/>
        <v>0</v>
      </c>
      <c r="AQ1153" s="565">
        <f t="shared" si="1120"/>
        <v>5.8333333333333431E-2</v>
      </c>
      <c r="AR1153" s="10">
        <f t="shared" si="1210"/>
        <v>1</v>
      </c>
      <c r="AS1153" s="10">
        <f t="shared" si="1211"/>
        <v>24</v>
      </c>
      <c r="AT1153" s="551">
        <v>0</v>
      </c>
      <c r="AU1153" s="551">
        <v>0</v>
      </c>
      <c r="AV1153" s="551">
        <v>0</v>
      </c>
      <c r="AW1153" s="546">
        <f t="shared" si="1212"/>
        <v>0</v>
      </c>
      <c r="AX1153" s="546">
        <f t="shared" si="1159"/>
        <v>0</v>
      </c>
      <c r="AY1153" s="551">
        <v>0</v>
      </c>
      <c r="AZ1153" s="546">
        <f t="shared" si="1187"/>
        <v>0</v>
      </c>
      <c r="BA1153" s="546">
        <f t="shared" si="1188"/>
        <v>0</v>
      </c>
      <c r="BB1153" s="551">
        <v>0</v>
      </c>
      <c r="BC1153" s="546">
        <f t="shared" ref="BC1153:BC1156" si="1215">HOUR(BB1153)</f>
        <v>0</v>
      </c>
      <c r="BD1153" s="546">
        <f t="shared" ref="BD1153:BD1156" si="1216">MINUTE(BB1153)</f>
        <v>0</v>
      </c>
      <c r="BE1153" s="551">
        <v>7.6388888888888886E-3</v>
      </c>
      <c r="BF1153" s="546">
        <f t="shared" si="1142"/>
        <v>0</v>
      </c>
      <c r="BG1153" s="546">
        <f t="shared" si="1143"/>
        <v>11</v>
      </c>
      <c r="BH1153" s="551">
        <v>0</v>
      </c>
      <c r="BI1153" s="637">
        <f t="shared" si="1213"/>
        <v>0</v>
      </c>
      <c r="BJ1153" s="637">
        <f t="shared" si="1214"/>
        <v>0</v>
      </c>
      <c r="BK1153" s="642">
        <f t="shared" si="1092"/>
        <v>63.264107142857142</v>
      </c>
    </row>
    <row r="1154" spans="1:63" x14ac:dyDescent="0.25">
      <c r="A1154" s="578">
        <v>40997</v>
      </c>
      <c r="B1154" s="589">
        <f t="shared" si="1204"/>
        <v>3</v>
      </c>
      <c r="C1154" s="539">
        <v>47</v>
      </c>
      <c r="D1154" s="539" t="s">
        <v>33</v>
      </c>
      <c r="E1154" s="539" t="s">
        <v>251</v>
      </c>
      <c r="F1154" s="540">
        <v>3695.24</v>
      </c>
      <c r="G1154" s="579">
        <v>59</v>
      </c>
      <c r="H1154" s="579">
        <v>0</v>
      </c>
      <c r="I1154" s="551">
        <v>0.77083333333333337</v>
      </c>
      <c r="J1154" s="551">
        <v>0.77083333333333337</v>
      </c>
      <c r="K1154" s="54">
        <v>0.77430555555555547</v>
      </c>
      <c r="L1154" s="565">
        <f t="shared" si="1101"/>
        <v>3.4722222222220989E-3</v>
      </c>
      <c r="M1154" s="54">
        <v>0.78472222222222221</v>
      </c>
      <c r="N1154" s="565">
        <f t="shared" si="1102"/>
        <v>1.0416666666666741E-2</v>
      </c>
      <c r="O1154" s="54">
        <v>0.81944444444444453</v>
      </c>
      <c r="P1154" s="565">
        <f t="shared" si="1103"/>
        <v>3.4722222222222321E-2</v>
      </c>
      <c r="Q1154" s="54">
        <v>0.82291666666666663</v>
      </c>
      <c r="R1154" s="54">
        <v>0.85416666666666663</v>
      </c>
      <c r="S1154" s="9">
        <f t="shared" si="1205"/>
        <v>3.125E-2</v>
      </c>
      <c r="T1154" s="54">
        <v>0.82291666666666663</v>
      </c>
      <c r="U1154" s="54">
        <v>0.85416666666666663</v>
      </c>
      <c r="V1154" s="9">
        <f t="shared" si="1206"/>
        <v>3.125E-2</v>
      </c>
      <c r="W1154" s="54">
        <v>0.94097222222222221</v>
      </c>
      <c r="X1154" s="9">
        <f t="shared" si="1171"/>
        <v>8.680555555555558E-2</v>
      </c>
      <c r="Y1154" s="54">
        <v>0.96388888888888891</v>
      </c>
      <c r="Z1154" s="155">
        <f t="shared" si="1126"/>
        <v>2.2916666666666696E-2</v>
      </c>
      <c r="AA1154" s="54">
        <v>1.0381944444444444</v>
      </c>
      <c r="AB1154" s="565">
        <f t="shared" ref="AB1154:AB1217" si="1217">AA1154-Y1154</f>
        <v>7.4305555555555514E-2</v>
      </c>
      <c r="AC1154" s="54">
        <v>1.0381944444444444</v>
      </c>
      <c r="AD1154" s="54">
        <v>1.0381944444444444</v>
      </c>
      <c r="AE1154" s="9">
        <f t="shared" si="1207"/>
        <v>0</v>
      </c>
      <c r="AF1154" s="54">
        <v>1.0451388888888888</v>
      </c>
      <c r="AG1154" s="54">
        <v>1.0486111111111112</v>
      </c>
      <c r="AH1154" s="9">
        <f t="shared" si="1104"/>
        <v>3.4722222222223209E-3</v>
      </c>
      <c r="AI1154" s="154">
        <f t="shared" si="1118"/>
        <v>0</v>
      </c>
      <c r="AJ1154" s="154">
        <f t="shared" si="1119"/>
        <v>5</v>
      </c>
      <c r="AK1154" s="54">
        <v>1.0486111111111112</v>
      </c>
      <c r="AL1154" s="54">
        <v>1.0520833333333333</v>
      </c>
      <c r="AM1154" s="9">
        <f t="shared" si="1036"/>
        <v>3.4722222222220989E-3</v>
      </c>
      <c r="AN1154" s="565">
        <f t="shared" si="1105"/>
        <v>0.28124999999999989</v>
      </c>
      <c r="AO1154" s="10">
        <f t="shared" si="1208"/>
        <v>6</v>
      </c>
      <c r="AP1154" s="10">
        <f t="shared" si="1209"/>
        <v>45</v>
      </c>
      <c r="AQ1154" s="565">
        <f t="shared" si="1120"/>
        <v>3.8194444444444399E-2</v>
      </c>
      <c r="AR1154" s="10">
        <f t="shared" si="1210"/>
        <v>0</v>
      </c>
      <c r="AS1154" s="10">
        <f t="shared" si="1211"/>
        <v>55</v>
      </c>
      <c r="AT1154" s="551">
        <v>0</v>
      </c>
      <c r="AU1154" s="551">
        <v>0</v>
      </c>
      <c r="AV1154" s="551">
        <v>0</v>
      </c>
      <c r="AW1154" s="546">
        <f t="shared" si="1212"/>
        <v>0</v>
      </c>
      <c r="AX1154" s="546">
        <f t="shared" si="1159"/>
        <v>0</v>
      </c>
      <c r="AY1154" s="551">
        <v>0</v>
      </c>
      <c r="AZ1154" s="546">
        <f t="shared" si="1187"/>
        <v>0</v>
      </c>
      <c r="BA1154" s="546">
        <f t="shared" si="1188"/>
        <v>0</v>
      </c>
      <c r="BB1154" s="551">
        <v>0</v>
      </c>
      <c r="BC1154" s="546">
        <f t="shared" si="1215"/>
        <v>0</v>
      </c>
      <c r="BD1154" s="546">
        <f t="shared" si="1216"/>
        <v>0</v>
      </c>
      <c r="BE1154" s="551">
        <v>3.6111111111111115E-2</v>
      </c>
      <c r="BF1154" s="546">
        <f t="shared" si="1142"/>
        <v>0</v>
      </c>
      <c r="BG1154" s="546">
        <f t="shared" si="1143"/>
        <v>52</v>
      </c>
      <c r="BH1154" s="551">
        <v>0</v>
      </c>
      <c r="BI1154" s="637">
        <f t="shared" si="1213"/>
        <v>0</v>
      </c>
      <c r="BJ1154" s="637">
        <f t="shared" si="1214"/>
        <v>0</v>
      </c>
      <c r="BK1154" s="642">
        <f t="shared" ref="BK1154:BK1166" si="1218" xml:space="preserve"> F1154/G1154</f>
        <v>62.631186440677965</v>
      </c>
    </row>
    <row r="1155" spans="1:63" x14ac:dyDescent="0.25">
      <c r="A1155" s="578">
        <v>40997</v>
      </c>
      <c r="B1155" s="589">
        <f t="shared" si="1204"/>
        <v>3</v>
      </c>
      <c r="C1155" s="539">
        <v>15</v>
      </c>
      <c r="D1155" s="539" t="s">
        <v>243</v>
      </c>
      <c r="E1155" s="539" t="s">
        <v>791</v>
      </c>
      <c r="F1155" s="540">
        <v>3183.13</v>
      </c>
      <c r="G1155" s="579">
        <v>52</v>
      </c>
      <c r="H1155" s="579">
        <v>7</v>
      </c>
      <c r="I1155" s="551">
        <v>0.8125</v>
      </c>
      <c r="J1155" s="551">
        <v>0.8125</v>
      </c>
      <c r="K1155" s="54">
        <v>0.81597222222222221</v>
      </c>
      <c r="L1155" s="565">
        <f t="shared" si="1101"/>
        <v>3.4722222222222099E-3</v>
      </c>
      <c r="M1155" s="54">
        <v>0.82638888888888884</v>
      </c>
      <c r="N1155" s="565">
        <f t="shared" si="1102"/>
        <v>1.041666666666663E-2</v>
      </c>
      <c r="O1155" s="54">
        <v>0.90972222222222221</v>
      </c>
      <c r="P1155" s="565">
        <f t="shared" si="1103"/>
        <v>8.333333333333337E-2</v>
      </c>
      <c r="Q1155" s="54">
        <v>0.91319444444444453</v>
      </c>
      <c r="R1155" s="54">
        <v>0.93402777777777779</v>
      </c>
      <c r="S1155" s="9">
        <f t="shared" si="1205"/>
        <v>2.0833333333333259E-2</v>
      </c>
      <c r="T1155" s="54">
        <v>0.91319444444444453</v>
      </c>
      <c r="U1155" s="54">
        <v>0.93402777777777779</v>
      </c>
      <c r="V1155" s="9">
        <f t="shared" si="1206"/>
        <v>2.0833333333333259E-2</v>
      </c>
      <c r="W1155" s="54">
        <v>1.0625</v>
      </c>
      <c r="X1155" s="9">
        <f t="shared" si="1171"/>
        <v>0.12847222222222221</v>
      </c>
      <c r="Y1155" s="54">
        <v>1.0659722222222221</v>
      </c>
      <c r="Z1155" s="155">
        <f t="shared" si="1126"/>
        <v>3.4722222222220989E-3</v>
      </c>
      <c r="AA1155" s="54">
        <v>1.1736111111111112</v>
      </c>
      <c r="AB1155" s="565">
        <f t="shared" si="1217"/>
        <v>0.10763888888888906</v>
      </c>
      <c r="AC1155" s="54">
        <v>1.1736111111111112</v>
      </c>
      <c r="AD1155" s="54">
        <v>1.1736111111111112</v>
      </c>
      <c r="AE1155" s="9">
        <f t="shared" si="1207"/>
        <v>0</v>
      </c>
      <c r="AF1155" s="54">
        <v>1.1909722222222221</v>
      </c>
      <c r="AG1155" s="54">
        <v>1.1944444444444444</v>
      </c>
      <c r="AH1155" s="9">
        <f t="shared" si="1104"/>
        <v>3.4722222222223209E-3</v>
      </c>
      <c r="AI1155" s="154">
        <f t="shared" si="1118"/>
        <v>0</v>
      </c>
      <c r="AJ1155" s="154">
        <f t="shared" si="1119"/>
        <v>5</v>
      </c>
      <c r="AK1155" s="54">
        <v>1.1944444444444444</v>
      </c>
      <c r="AL1155" s="54">
        <v>1.1979166666666667</v>
      </c>
      <c r="AM1155" s="9">
        <f t="shared" si="1036"/>
        <v>3.4722222222223209E-3</v>
      </c>
      <c r="AN1155" s="565">
        <f t="shared" si="1105"/>
        <v>0.38541666666666674</v>
      </c>
      <c r="AO1155" s="10">
        <f t="shared" si="1208"/>
        <v>9</v>
      </c>
      <c r="AP1155" s="10">
        <f t="shared" si="1209"/>
        <v>15</v>
      </c>
      <c r="AQ1155" s="565">
        <f t="shared" si="1120"/>
        <v>5.4166666666666842E-2</v>
      </c>
      <c r="AR1155" s="10">
        <f t="shared" si="1210"/>
        <v>1</v>
      </c>
      <c r="AS1155" s="10">
        <f t="shared" si="1211"/>
        <v>18</v>
      </c>
      <c r="AT1155" s="551">
        <v>0</v>
      </c>
      <c r="AU1155" s="551">
        <v>0</v>
      </c>
      <c r="AV1155" s="551">
        <v>0</v>
      </c>
      <c r="AW1155" s="546">
        <f t="shared" si="1212"/>
        <v>0</v>
      </c>
      <c r="AX1155" s="546">
        <f t="shared" si="1159"/>
        <v>0</v>
      </c>
      <c r="AY1155" s="551">
        <v>3.8194444444444441E-2</v>
      </c>
      <c r="AZ1155" s="546">
        <f t="shared" si="1187"/>
        <v>0</v>
      </c>
      <c r="BA1155" s="546">
        <f t="shared" si="1188"/>
        <v>55</v>
      </c>
      <c r="BB1155" s="551">
        <v>0</v>
      </c>
      <c r="BC1155" s="546">
        <f t="shared" si="1215"/>
        <v>0</v>
      </c>
      <c r="BD1155" s="546">
        <f t="shared" si="1216"/>
        <v>0</v>
      </c>
      <c r="BE1155" s="551">
        <v>0</v>
      </c>
      <c r="BF1155" s="546">
        <f t="shared" si="1142"/>
        <v>0</v>
      </c>
      <c r="BG1155" s="546">
        <f t="shared" si="1143"/>
        <v>0</v>
      </c>
      <c r="BH1155" s="551">
        <v>1.5277777777777777E-2</v>
      </c>
      <c r="BI1155" s="637">
        <f t="shared" si="1213"/>
        <v>0</v>
      </c>
      <c r="BJ1155" s="637">
        <f t="shared" si="1214"/>
        <v>22</v>
      </c>
      <c r="BK1155" s="642">
        <f t="shared" si="1218"/>
        <v>61.214038461538465</v>
      </c>
    </row>
    <row r="1156" spans="1:63" x14ac:dyDescent="0.25">
      <c r="A1156" s="578">
        <v>40997</v>
      </c>
      <c r="B1156" s="589">
        <f t="shared" si="1204"/>
        <v>3</v>
      </c>
      <c r="C1156" s="539">
        <v>48</v>
      </c>
      <c r="D1156" s="539" t="s">
        <v>33</v>
      </c>
      <c r="E1156" s="539" t="s">
        <v>236</v>
      </c>
      <c r="F1156" s="540">
        <v>3739.39</v>
      </c>
      <c r="G1156" s="579">
        <v>59</v>
      </c>
      <c r="H1156" s="579">
        <v>0</v>
      </c>
      <c r="I1156" s="551">
        <v>0.86458333333333337</v>
      </c>
      <c r="J1156" s="551">
        <v>0.86458333333333337</v>
      </c>
      <c r="K1156" s="54">
        <v>0.86805555555555547</v>
      </c>
      <c r="L1156" s="565">
        <f t="shared" si="1101"/>
        <v>3.4722222222220989E-3</v>
      </c>
      <c r="M1156" s="54">
        <v>0.875</v>
      </c>
      <c r="N1156" s="565">
        <f t="shared" si="1102"/>
        <v>6.9444444444445308E-3</v>
      </c>
      <c r="O1156" s="54">
        <v>1.0520833333333333</v>
      </c>
      <c r="P1156" s="565">
        <f t="shared" si="1103"/>
        <v>0.17708333333333326</v>
      </c>
      <c r="Q1156" s="54">
        <v>1.0555555555555556</v>
      </c>
      <c r="R1156" s="54">
        <v>1.0729166666666667</v>
      </c>
      <c r="S1156" s="9">
        <f t="shared" si="1205"/>
        <v>1.736111111111116E-2</v>
      </c>
      <c r="T1156" s="54">
        <v>1.0555555555555556</v>
      </c>
      <c r="U1156" s="54">
        <v>1.0729166666666667</v>
      </c>
      <c r="V1156" s="9">
        <f t="shared" si="1206"/>
        <v>1.736111111111116E-2</v>
      </c>
      <c r="W1156" s="54">
        <v>1.1430555555555555</v>
      </c>
      <c r="X1156" s="9">
        <f t="shared" si="1171"/>
        <v>7.0138888888888751E-2</v>
      </c>
      <c r="Y1156" s="54">
        <v>1.1444444444444444</v>
      </c>
      <c r="Z1156" s="155">
        <f t="shared" si="1126"/>
        <v>1.388888888888884E-3</v>
      </c>
      <c r="AA1156" s="54">
        <v>1.21875</v>
      </c>
      <c r="AB1156" s="565">
        <f t="shared" si="1217"/>
        <v>7.4305555555555625E-2</v>
      </c>
      <c r="AC1156" s="54">
        <v>1.21875</v>
      </c>
      <c r="AD1156" s="54">
        <v>1.21875</v>
      </c>
      <c r="AE1156" s="9">
        <f t="shared" si="1207"/>
        <v>0</v>
      </c>
      <c r="AF1156" s="54">
        <v>1.2326388888888888</v>
      </c>
      <c r="AG1156" s="54">
        <v>1.2361111111111112</v>
      </c>
      <c r="AH1156" s="9">
        <f t="shared" si="1104"/>
        <v>3.4722222222223209E-3</v>
      </c>
      <c r="AI1156" s="154">
        <f t="shared" si="1118"/>
        <v>0</v>
      </c>
      <c r="AJ1156" s="154">
        <f t="shared" si="1119"/>
        <v>5</v>
      </c>
      <c r="AK1156" s="54">
        <v>1.2361111111111112</v>
      </c>
      <c r="AL1156" s="54">
        <v>1.2395833333333333</v>
      </c>
      <c r="AM1156" s="9">
        <f t="shared" si="1036"/>
        <v>3.4722222222220989E-3</v>
      </c>
      <c r="AN1156" s="565">
        <f t="shared" si="1105"/>
        <v>0.37499999999999989</v>
      </c>
      <c r="AO1156" s="10">
        <f t="shared" si="1208"/>
        <v>9</v>
      </c>
      <c r="AP1156" s="10">
        <f t="shared" si="1209"/>
        <v>0</v>
      </c>
      <c r="AQ1156" s="565">
        <f t="shared" si="1120"/>
        <v>6.5972222222222293E-2</v>
      </c>
      <c r="AR1156" s="10">
        <f t="shared" si="1210"/>
        <v>1</v>
      </c>
      <c r="AS1156" s="10">
        <f t="shared" si="1211"/>
        <v>35</v>
      </c>
      <c r="AT1156" s="551">
        <v>0</v>
      </c>
      <c r="AU1156" s="551">
        <v>0</v>
      </c>
      <c r="AV1156" s="551">
        <v>0</v>
      </c>
      <c r="AW1156" s="546">
        <f t="shared" si="1212"/>
        <v>0</v>
      </c>
      <c r="AX1156" s="546">
        <f t="shared" si="1159"/>
        <v>0</v>
      </c>
      <c r="AY1156" s="551">
        <v>0</v>
      </c>
      <c r="AZ1156" s="546">
        <f t="shared" si="1187"/>
        <v>0</v>
      </c>
      <c r="BA1156" s="546">
        <f t="shared" si="1188"/>
        <v>0</v>
      </c>
      <c r="BB1156" s="551">
        <v>0</v>
      </c>
      <c r="BC1156" s="546">
        <f t="shared" si="1215"/>
        <v>0</v>
      </c>
      <c r="BD1156" s="546">
        <f t="shared" si="1216"/>
        <v>0</v>
      </c>
      <c r="BE1156" s="551">
        <v>8.3333333333333332E-3</v>
      </c>
      <c r="BF1156" s="546">
        <f t="shared" si="1142"/>
        <v>0</v>
      </c>
      <c r="BG1156" s="546">
        <f t="shared" si="1143"/>
        <v>12</v>
      </c>
      <c r="BH1156" s="551">
        <v>0</v>
      </c>
      <c r="BI1156" s="637">
        <f t="shared" si="1213"/>
        <v>0</v>
      </c>
      <c r="BJ1156" s="637">
        <f t="shared" si="1214"/>
        <v>0</v>
      </c>
      <c r="BK1156" s="642">
        <f t="shared" si="1218"/>
        <v>63.379491525423724</v>
      </c>
    </row>
    <row r="1157" spans="1:63" x14ac:dyDescent="0.25">
      <c r="A1157" s="578">
        <v>40998</v>
      </c>
      <c r="B1157" s="589">
        <f t="shared" si="1204"/>
        <v>3</v>
      </c>
      <c r="C1157" s="539">
        <v>1</v>
      </c>
      <c r="D1157" s="539" t="s">
        <v>789</v>
      </c>
      <c r="E1157" s="539" t="s">
        <v>265</v>
      </c>
      <c r="F1157" s="540">
        <v>3541.7</v>
      </c>
      <c r="G1157" s="579">
        <v>55</v>
      </c>
      <c r="H1157" s="579">
        <v>4</v>
      </c>
      <c r="I1157" s="551">
        <v>8.3333333333333329E-2</v>
      </c>
      <c r="J1157" s="551">
        <v>8.3333333333333329E-2</v>
      </c>
      <c r="K1157" s="54">
        <v>8.6805555555555566E-2</v>
      </c>
      <c r="L1157" s="565">
        <f t="shared" si="1101"/>
        <v>3.4722222222222376E-3</v>
      </c>
      <c r="M1157" s="54">
        <v>0.10416666666666667</v>
      </c>
      <c r="N1157" s="565">
        <f t="shared" si="1102"/>
        <v>1.7361111111111105E-2</v>
      </c>
      <c r="O1157" s="54">
        <v>0.13541666666666666</v>
      </c>
      <c r="P1157" s="565">
        <f t="shared" si="1103"/>
        <v>3.1249999999999986E-2</v>
      </c>
      <c r="Q1157" s="54">
        <v>0.13541666666666666</v>
      </c>
      <c r="R1157" s="54">
        <v>0.16319444444444445</v>
      </c>
      <c r="S1157" s="9">
        <f t="shared" ref="S1157:S1162" si="1219">R1157-Q1157</f>
        <v>2.777777777777779E-2</v>
      </c>
      <c r="T1157" s="54">
        <v>0.13541666666666666</v>
      </c>
      <c r="U1157" s="54">
        <v>0.16319444444444445</v>
      </c>
      <c r="V1157" s="9">
        <f t="shared" ref="V1157:V1162" si="1220">U1157-T1157</f>
        <v>2.777777777777779E-2</v>
      </c>
      <c r="W1157" s="54">
        <v>0.23958333333333334</v>
      </c>
      <c r="X1157" s="9">
        <f t="shared" si="1171"/>
        <v>7.6388888888888895E-2</v>
      </c>
      <c r="Y1157" s="54">
        <v>0.24027777777777778</v>
      </c>
      <c r="Z1157" s="155">
        <f t="shared" si="1126"/>
        <v>6.9444444444444198E-4</v>
      </c>
      <c r="AA1157" s="54">
        <v>0.31388888888888888</v>
      </c>
      <c r="AB1157" s="565">
        <f t="shared" si="1217"/>
        <v>7.3611111111111099E-2</v>
      </c>
      <c r="AC1157" s="54">
        <v>0.31388888888888888</v>
      </c>
      <c r="AD1157" s="54">
        <v>0.31388888888888888</v>
      </c>
      <c r="AE1157" s="9">
        <f t="shared" ref="AE1157:AE1162" si="1221">AD1157-AC1157</f>
        <v>0</v>
      </c>
      <c r="AF1157" s="54">
        <v>0.32291666666666669</v>
      </c>
      <c r="AG1157" s="54">
        <v>0.3263888888888889</v>
      </c>
      <c r="AH1157" s="9">
        <f t="shared" si="1104"/>
        <v>3.4722222222222099E-3</v>
      </c>
      <c r="AI1157" s="154">
        <f t="shared" si="1118"/>
        <v>0</v>
      </c>
      <c r="AJ1157" s="154">
        <f t="shared" si="1119"/>
        <v>5</v>
      </c>
      <c r="AK1157" s="54">
        <v>0.3263888888888889</v>
      </c>
      <c r="AL1157" s="54">
        <v>0.3298611111111111</v>
      </c>
      <c r="AM1157" s="9">
        <f t="shared" si="1036"/>
        <v>3.4722222222222099E-3</v>
      </c>
      <c r="AN1157" s="565">
        <f t="shared" si="1105"/>
        <v>0.24652777777777779</v>
      </c>
      <c r="AO1157" s="10">
        <f t="shared" ref="AO1157:AO1220" si="1222">HOUR(AN1157)</f>
        <v>5</v>
      </c>
      <c r="AP1157" s="10">
        <f t="shared" ref="AP1157:AP1220" si="1223">MINUTE(AN1157)</f>
        <v>55</v>
      </c>
      <c r="AQ1157" s="565">
        <f t="shared" si="1120"/>
        <v>4.166666666666665E-2</v>
      </c>
      <c r="AR1157" s="10">
        <f t="shared" ref="AR1157:AR1162" si="1224">HOUR(AQ1157)</f>
        <v>1</v>
      </c>
      <c r="AS1157" s="10">
        <f t="shared" ref="AS1157:AS1162" si="1225">MINUTE(AQ1157)</f>
        <v>0</v>
      </c>
      <c r="AT1157" s="551">
        <v>0</v>
      </c>
      <c r="AU1157" s="551">
        <v>0</v>
      </c>
      <c r="AV1157" s="551">
        <v>0</v>
      </c>
      <c r="AW1157" s="546">
        <f t="shared" si="1212"/>
        <v>0</v>
      </c>
      <c r="AX1157" s="546">
        <f t="shared" si="1159"/>
        <v>0</v>
      </c>
      <c r="AY1157" s="551">
        <v>0</v>
      </c>
      <c r="AZ1157" s="546">
        <f t="shared" ref="AZ1157:AZ1220" si="1226">HOUR(AY1157)</f>
        <v>0</v>
      </c>
      <c r="BA1157" s="546">
        <f t="shared" ref="BA1157:BA1220" si="1227">MINUTE(AY1157)</f>
        <v>0</v>
      </c>
      <c r="BB1157" s="551">
        <v>0</v>
      </c>
      <c r="BC1157" s="546">
        <f t="shared" ref="BC1157:BC1220" si="1228">HOUR(BB1157)</f>
        <v>0</v>
      </c>
      <c r="BD1157" s="546">
        <f t="shared" ref="BD1157:BD1220" si="1229">MINUTE(BB1157)</f>
        <v>0</v>
      </c>
      <c r="BE1157" s="551">
        <v>3.1944444444444449E-2</v>
      </c>
      <c r="BF1157" s="546">
        <f t="shared" si="1142"/>
        <v>0</v>
      </c>
      <c r="BG1157" s="546">
        <f t="shared" si="1143"/>
        <v>46</v>
      </c>
      <c r="BH1157" s="551">
        <v>0</v>
      </c>
      <c r="BI1157" s="637">
        <f t="shared" ref="BI1157:BI1162" si="1230">HOUR(BH1157)</f>
        <v>0</v>
      </c>
      <c r="BJ1157" s="637">
        <f t="shared" ref="BJ1157:BJ1162" si="1231">MINUTE(BH1157)</f>
        <v>0</v>
      </c>
      <c r="BK1157" s="642">
        <f t="shared" si="1218"/>
        <v>64.394545454545451</v>
      </c>
    </row>
    <row r="1158" spans="1:63" x14ac:dyDescent="0.25">
      <c r="A1158" s="578">
        <v>40998</v>
      </c>
      <c r="B1158" s="589">
        <f t="shared" si="1204"/>
        <v>3</v>
      </c>
      <c r="C1158" s="539">
        <v>2</v>
      </c>
      <c r="D1158" s="539" t="s">
        <v>271</v>
      </c>
      <c r="E1158" s="539" t="s">
        <v>265</v>
      </c>
      <c r="F1158" s="540">
        <v>3579.96</v>
      </c>
      <c r="G1158" s="579">
        <v>59</v>
      </c>
      <c r="H1158" s="579">
        <v>0</v>
      </c>
      <c r="I1158" s="551">
        <v>0.40972222222222227</v>
      </c>
      <c r="J1158" s="551">
        <v>0.40972222222222227</v>
      </c>
      <c r="K1158" s="54">
        <v>0.41319444444444442</v>
      </c>
      <c r="L1158" s="565">
        <f t="shared" si="1101"/>
        <v>3.4722222222221544E-3</v>
      </c>
      <c r="M1158" s="54">
        <v>0.43402777777777773</v>
      </c>
      <c r="N1158" s="565">
        <f t="shared" si="1102"/>
        <v>2.0833333333333315E-2</v>
      </c>
      <c r="O1158" s="54">
        <v>0.4548611111111111</v>
      </c>
      <c r="P1158" s="565">
        <f t="shared" si="1103"/>
        <v>2.083333333333337E-2</v>
      </c>
      <c r="Q1158" s="54">
        <v>0.45833333333333331</v>
      </c>
      <c r="R1158" s="54">
        <v>0.4826388888888889</v>
      </c>
      <c r="S1158" s="9">
        <f t="shared" si="1219"/>
        <v>2.430555555555558E-2</v>
      </c>
      <c r="T1158" s="54">
        <v>0.45833333333333331</v>
      </c>
      <c r="U1158" s="54">
        <v>0.4826388888888889</v>
      </c>
      <c r="V1158" s="9">
        <f t="shared" si="1220"/>
        <v>2.430555555555558E-2</v>
      </c>
      <c r="W1158" s="54">
        <v>0.48749999999999999</v>
      </c>
      <c r="X1158" s="9">
        <f t="shared" si="1171"/>
        <v>4.8611111111110938E-3</v>
      </c>
      <c r="Y1158" s="54">
        <v>0.48958333333333331</v>
      </c>
      <c r="Z1158" s="155">
        <f t="shared" si="1126"/>
        <v>2.0833333333333259E-3</v>
      </c>
      <c r="AA1158" s="54">
        <v>0.57222222222222219</v>
      </c>
      <c r="AB1158" s="565">
        <f t="shared" si="1217"/>
        <v>8.2638888888888873E-2</v>
      </c>
      <c r="AC1158" s="54">
        <v>0.57222222222222219</v>
      </c>
      <c r="AD1158" s="54">
        <v>0.57222222222222219</v>
      </c>
      <c r="AE1158" s="9">
        <f t="shared" si="1221"/>
        <v>0</v>
      </c>
      <c r="AF1158" s="54">
        <v>0.58333333333333337</v>
      </c>
      <c r="AG1158" s="54">
        <v>0.58680555555555558</v>
      </c>
      <c r="AH1158" s="9">
        <f t="shared" si="1104"/>
        <v>3.4722222222222099E-3</v>
      </c>
      <c r="AI1158" s="154">
        <f t="shared" si="1118"/>
        <v>0</v>
      </c>
      <c r="AJ1158" s="154">
        <f t="shared" si="1119"/>
        <v>5</v>
      </c>
      <c r="AK1158" s="54">
        <v>0.58680555555555558</v>
      </c>
      <c r="AL1158" s="54">
        <v>0.59027777777777779</v>
      </c>
      <c r="AM1158" s="9">
        <f t="shared" si="1036"/>
        <v>3.4722222222222099E-3</v>
      </c>
      <c r="AN1158" s="565">
        <f t="shared" si="1105"/>
        <v>0.18055555555555552</v>
      </c>
      <c r="AO1158" s="10">
        <f t="shared" si="1222"/>
        <v>4</v>
      </c>
      <c r="AP1158" s="10">
        <f t="shared" si="1223"/>
        <v>20</v>
      </c>
      <c r="AQ1158" s="565">
        <f t="shared" si="1120"/>
        <v>5.1388888888888873E-2</v>
      </c>
      <c r="AR1158" s="10">
        <f t="shared" si="1224"/>
        <v>1</v>
      </c>
      <c r="AS1158" s="10">
        <f t="shared" si="1225"/>
        <v>14</v>
      </c>
      <c r="AT1158" s="551">
        <v>0</v>
      </c>
      <c r="AU1158" s="551">
        <v>1.1111111111111112E-2</v>
      </c>
      <c r="AV1158" s="551">
        <v>0</v>
      </c>
      <c r="AW1158" s="546">
        <f t="shared" ref="AW1158:AW1221" si="1232">HOUR(AV1158)</f>
        <v>0</v>
      </c>
      <c r="AX1158" s="546">
        <f t="shared" si="1159"/>
        <v>0</v>
      </c>
      <c r="AY1158" s="551">
        <v>0</v>
      </c>
      <c r="AZ1158" s="546">
        <f t="shared" si="1226"/>
        <v>0</v>
      </c>
      <c r="BA1158" s="546">
        <f t="shared" si="1227"/>
        <v>0</v>
      </c>
      <c r="BB1158" s="551">
        <v>0</v>
      </c>
      <c r="BC1158" s="546">
        <f t="shared" si="1228"/>
        <v>0</v>
      </c>
      <c r="BD1158" s="546">
        <f t="shared" si="1229"/>
        <v>0</v>
      </c>
      <c r="BE1158" s="551">
        <v>2.013888888888889E-2</v>
      </c>
      <c r="BF1158" s="546">
        <f t="shared" si="1142"/>
        <v>0</v>
      </c>
      <c r="BG1158" s="546">
        <f t="shared" si="1143"/>
        <v>29</v>
      </c>
      <c r="BH1158" s="551">
        <v>0</v>
      </c>
      <c r="BI1158" s="637">
        <f t="shared" si="1230"/>
        <v>0</v>
      </c>
      <c r="BJ1158" s="637">
        <f t="shared" si="1231"/>
        <v>0</v>
      </c>
      <c r="BK1158" s="642">
        <f t="shared" si="1218"/>
        <v>60.677288135593223</v>
      </c>
    </row>
    <row r="1159" spans="1:63" x14ac:dyDescent="0.25">
      <c r="A1159" s="578">
        <v>40998</v>
      </c>
      <c r="B1159" s="589">
        <f t="shared" si="1204"/>
        <v>3</v>
      </c>
      <c r="C1159" s="539">
        <v>49</v>
      </c>
      <c r="D1159" s="539" t="s">
        <v>33</v>
      </c>
      <c r="E1159" s="539" t="s">
        <v>260</v>
      </c>
      <c r="F1159" s="540">
        <v>3710.93</v>
      </c>
      <c r="G1159" s="579">
        <v>59</v>
      </c>
      <c r="H1159" s="579">
        <v>0</v>
      </c>
      <c r="I1159" s="551">
        <v>0.53125</v>
      </c>
      <c r="J1159" s="551">
        <v>0.53125</v>
      </c>
      <c r="K1159" s="54">
        <v>0.53819444444444442</v>
      </c>
      <c r="L1159" s="565">
        <f t="shared" si="1101"/>
        <v>6.9444444444444198E-3</v>
      </c>
      <c r="M1159" s="54">
        <v>0.54513888888888895</v>
      </c>
      <c r="N1159" s="565">
        <f t="shared" si="1102"/>
        <v>6.9444444444445308E-3</v>
      </c>
      <c r="O1159" s="54">
        <v>0.55902777777777779</v>
      </c>
      <c r="P1159" s="565">
        <f t="shared" si="1103"/>
        <v>1.388888888888884E-2</v>
      </c>
      <c r="Q1159" s="54">
        <v>0.5625</v>
      </c>
      <c r="R1159" s="54">
        <v>0.57291666666666663</v>
      </c>
      <c r="S1159" s="9">
        <f t="shared" si="1219"/>
        <v>1.041666666666663E-2</v>
      </c>
      <c r="T1159" s="54">
        <v>0.5625</v>
      </c>
      <c r="U1159" s="54">
        <v>0.57291666666666663</v>
      </c>
      <c r="V1159" s="9">
        <f t="shared" si="1220"/>
        <v>1.041666666666663E-2</v>
      </c>
      <c r="W1159" s="54">
        <v>0.68055555555555547</v>
      </c>
      <c r="X1159" s="9">
        <f t="shared" si="1171"/>
        <v>0.10763888888888884</v>
      </c>
      <c r="Y1159" s="54">
        <v>0.68125000000000002</v>
      </c>
      <c r="Z1159" s="155">
        <f t="shared" si="1126"/>
        <v>6.94444444444553E-4</v>
      </c>
      <c r="AA1159" s="54">
        <v>0.76736111111111116</v>
      </c>
      <c r="AB1159" s="565">
        <f t="shared" si="1217"/>
        <v>8.6111111111111138E-2</v>
      </c>
      <c r="AC1159" s="54">
        <v>0.76736111111111116</v>
      </c>
      <c r="AD1159" s="54">
        <v>0.76736111111111116</v>
      </c>
      <c r="AE1159" s="9">
        <f t="shared" si="1221"/>
        <v>0</v>
      </c>
      <c r="AF1159" s="54">
        <v>0.77430555555555547</v>
      </c>
      <c r="AG1159" s="54">
        <v>0.77777777777777779</v>
      </c>
      <c r="AH1159" s="9">
        <f t="shared" si="1104"/>
        <v>3.4722222222223209E-3</v>
      </c>
      <c r="AI1159" s="154">
        <f t="shared" si="1118"/>
        <v>0</v>
      </c>
      <c r="AJ1159" s="154">
        <f t="shared" si="1119"/>
        <v>5</v>
      </c>
      <c r="AK1159" s="54">
        <v>0.77777777777777779</v>
      </c>
      <c r="AL1159" s="54">
        <v>0.78125</v>
      </c>
      <c r="AM1159" s="9">
        <f t="shared" si="1036"/>
        <v>3.4722222222222099E-3</v>
      </c>
      <c r="AN1159" s="565">
        <f t="shared" si="1105"/>
        <v>0.25</v>
      </c>
      <c r="AO1159" s="10">
        <f t="shared" si="1222"/>
        <v>6</v>
      </c>
      <c r="AP1159" s="10">
        <f t="shared" si="1223"/>
        <v>0</v>
      </c>
      <c r="AQ1159" s="565">
        <f t="shared" si="1120"/>
        <v>6.1805555555555586E-2</v>
      </c>
      <c r="AR1159" s="10">
        <f t="shared" si="1224"/>
        <v>1</v>
      </c>
      <c r="AS1159" s="10">
        <f t="shared" si="1225"/>
        <v>29</v>
      </c>
      <c r="AT1159" s="551">
        <v>0</v>
      </c>
      <c r="AU1159" s="551">
        <v>5.5555555555555558E-3</v>
      </c>
      <c r="AV1159" s="551">
        <v>0</v>
      </c>
      <c r="AW1159" s="546">
        <f t="shared" si="1232"/>
        <v>0</v>
      </c>
      <c r="AX1159" s="546">
        <f t="shared" si="1159"/>
        <v>0</v>
      </c>
      <c r="AY1159" s="551">
        <v>0</v>
      </c>
      <c r="AZ1159" s="546">
        <f t="shared" si="1226"/>
        <v>0</v>
      </c>
      <c r="BA1159" s="546">
        <f t="shared" si="1227"/>
        <v>0</v>
      </c>
      <c r="BB1159" s="551">
        <v>0</v>
      </c>
      <c r="BC1159" s="546">
        <f t="shared" si="1228"/>
        <v>0</v>
      </c>
      <c r="BD1159" s="546">
        <f t="shared" si="1229"/>
        <v>0</v>
      </c>
      <c r="BE1159" s="551">
        <v>1.8749999999999999E-2</v>
      </c>
      <c r="BF1159" s="546">
        <f t="shared" si="1142"/>
        <v>0</v>
      </c>
      <c r="BG1159" s="546">
        <f t="shared" si="1143"/>
        <v>27</v>
      </c>
      <c r="BH1159" s="551">
        <v>0</v>
      </c>
      <c r="BI1159" s="637">
        <f t="shared" si="1230"/>
        <v>0</v>
      </c>
      <c r="BJ1159" s="637">
        <f t="shared" si="1231"/>
        <v>0</v>
      </c>
      <c r="BK1159" s="642">
        <f t="shared" si="1218"/>
        <v>62.897118644067795</v>
      </c>
    </row>
    <row r="1160" spans="1:63" x14ac:dyDescent="0.25">
      <c r="A1160" s="578">
        <v>40998</v>
      </c>
      <c r="B1160" s="589">
        <f t="shared" si="1204"/>
        <v>3</v>
      </c>
      <c r="C1160" s="539">
        <v>50</v>
      </c>
      <c r="D1160" s="539" t="s">
        <v>33</v>
      </c>
      <c r="E1160" s="539" t="s">
        <v>251</v>
      </c>
      <c r="F1160" s="540">
        <v>3686.62</v>
      </c>
      <c r="G1160" s="579">
        <v>57</v>
      </c>
      <c r="H1160" s="579">
        <v>2</v>
      </c>
      <c r="I1160" s="551">
        <v>0.77083333333333337</v>
      </c>
      <c r="J1160" s="551">
        <v>0.77083333333333337</v>
      </c>
      <c r="K1160" s="54">
        <v>0.77777777777777779</v>
      </c>
      <c r="L1160" s="565">
        <f t="shared" si="1101"/>
        <v>6.9444444444444198E-3</v>
      </c>
      <c r="M1160" s="54">
        <v>0.78472222222222221</v>
      </c>
      <c r="N1160" s="565">
        <f t="shared" si="1102"/>
        <v>6.9444444444444198E-3</v>
      </c>
      <c r="O1160" s="54">
        <v>0.80208333333333337</v>
      </c>
      <c r="P1160" s="565">
        <f t="shared" si="1103"/>
        <v>1.736111111111116E-2</v>
      </c>
      <c r="Q1160" s="54">
        <v>0.80555555555555547</v>
      </c>
      <c r="R1160" s="54">
        <v>0.88541666666666663</v>
      </c>
      <c r="S1160" s="9">
        <f t="shared" si="1219"/>
        <v>7.986111111111116E-2</v>
      </c>
      <c r="T1160" s="54">
        <v>0.80555555555555547</v>
      </c>
      <c r="U1160" s="54">
        <v>0.88541666666666663</v>
      </c>
      <c r="V1160" s="9">
        <f t="shared" si="1220"/>
        <v>7.986111111111116E-2</v>
      </c>
      <c r="W1160" s="54">
        <v>0.90208333333333324</v>
      </c>
      <c r="X1160" s="9">
        <f t="shared" si="1171"/>
        <v>1.6666666666666607E-2</v>
      </c>
      <c r="Y1160" s="54">
        <v>0.90208333333333324</v>
      </c>
      <c r="Z1160" s="155">
        <f t="shared" si="1126"/>
        <v>0</v>
      </c>
      <c r="AA1160" s="54">
        <v>0.96875</v>
      </c>
      <c r="AB1160" s="565">
        <f t="shared" si="1217"/>
        <v>6.6666666666666763E-2</v>
      </c>
      <c r="AC1160" s="54">
        <v>0.96875</v>
      </c>
      <c r="AD1160" s="54">
        <v>0.96875</v>
      </c>
      <c r="AE1160" s="9">
        <f t="shared" si="1221"/>
        <v>0</v>
      </c>
      <c r="AF1160" s="54">
        <v>0.97916666666666663</v>
      </c>
      <c r="AG1160" s="54">
        <v>0.98263888888888884</v>
      </c>
      <c r="AH1160" s="9">
        <f t="shared" si="1104"/>
        <v>3.4722222222222099E-3</v>
      </c>
      <c r="AI1160" s="154">
        <f t="shared" si="1118"/>
        <v>0</v>
      </c>
      <c r="AJ1160" s="154">
        <f t="shared" si="1119"/>
        <v>5</v>
      </c>
      <c r="AK1160" s="54">
        <v>0.98263888888888884</v>
      </c>
      <c r="AL1160" s="54">
        <v>0.98611111111111116</v>
      </c>
      <c r="AM1160" s="9">
        <f t="shared" si="1036"/>
        <v>3.4722222222223209E-3</v>
      </c>
      <c r="AN1160" s="565">
        <f t="shared" si="1105"/>
        <v>0.21527777777777779</v>
      </c>
      <c r="AO1160" s="10">
        <f t="shared" si="1222"/>
        <v>5</v>
      </c>
      <c r="AP1160" s="10">
        <f t="shared" si="1223"/>
        <v>10</v>
      </c>
      <c r="AQ1160" s="565">
        <f t="shared" si="1120"/>
        <v>3.4722222222222321E-2</v>
      </c>
      <c r="AR1160" s="10">
        <f t="shared" si="1224"/>
        <v>0</v>
      </c>
      <c r="AS1160" s="10">
        <f t="shared" si="1225"/>
        <v>50</v>
      </c>
      <c r="AT1160" s="551">
        <v>0</v>
      </c>
      <c r="AU1160" s="551">
        <v>0</v>
      </c>
      <c r="AV1160" s="551">
        <v>0</v>
      </c>
      <c r="AW1160" s="546">
        <f t="shared" si="1232"/>
        <v>0</v>
      </c>
      <c r="AX1160" s="546">
        <f t="shared" si="1159"/>
        <v>0</v>
      </c>
      <c r="AY1160" s="551">
        <v>0</v>
      </c>
      <c r="AZ1160" s="546">
        <f t="shared" si="1226"/>
        <v>0</v>
      </c>
      <c r="BA1160" s="546">
        <f t="shared" si="1227"/>
        <v>0</v>
      </c>
      <c r="BB1160" s="551">
        <v>1.9444444444444445E-2</v>
      </c>
      <c r="BC1160" s="546">
        <f t="shared" si="1228"/>
        <v>0</v>
      </c>
      <c r="BD1160" s="546">
        <f t="shared" si="1229"/>
        <v>28</v>
      </c>
      <c r="BE1160" s="551">
        <v>1.2499999999999999E-2</v>
      </c>
      <c r="BF1160" s="546">
        <f t="shared" si="1142"/>
        <v>0</v>
      </c>
      <c r="BG1160" s="546">
        <f t="shared" si="1143"/>
        <v>18</v>
      </c>
      <c r="BH1160" s="551">
        <v>0</v>
      </c>
      <c r="BI1160" s="637">
        <f t="shared" si="1230"/>
        <v>0</v>
      </c>
      <c r="BJ1160" s="637">
        <f t="shared" si="1231"/>
        <v>0</v>
      </c>
      <c r="BK1160" s="642">
        <f t="shared" si="1218"/>
        <v>64.67754385964912</v>
      </c>
    </row>
    <row r="1161" spans="1:63" x14ac:dyDescent="0.25">
      <c r="A1161" s="578">
        <v>40998</v>
      </c>
      <c r="B1161" s="589">
        <f t="shared" si="1204"/>
        <v>3</v>
      </c>
      <c r="C1161" s="539">
        <v>14</v>
      </c>
      <c r="D1161" s="539" t="s">
        <v>298</v>
      </c>
      <c r="E1161" s="539"/>
      <c r="F1161" s="540">
        <v>3480.79</v>
      </c>
      <c r="G1161" s="579">
        <v>56</v>
      </c>
      <c r="H1161" s="579">
        <v>3</v>
      </c>
      <c r="I1161" s="551">
        <v>0.80555555555555547</v>
      </c>
      <c r="J1161" s="551">
        <v>0.80555555555555547</v>
      </c>
      <c r="K1161" s="54">
        <v>0.8125</v>
      </c>
      <c r="L1161" s="565">
        <f t="shared" si="1101"/>
        <v>6.9444444444445308E-3</v>
      </c>
      <c r="M1161" s="54">
        <v>0.82291666666666663</v>
      </c>
      <c r="N1161" s="565">
        <f t="shared" si="1102"/>
        <v>1.041666666666663E-2</v>
      </c>
      <c r="O1161" s="54">
        <v>0.85416666666666663</v>
      </c>
      <c r="P1161" s="565">
        <f t="shared" si="1103"/>
        <v>3.125E-2</v>
      </c>
      <c r="Q1161" s="54">
        <v>0.86458333333333337</v>
      </c>
      <c r="R1161" s="54">
        <v>0.90625</v>
      </c>
      <c r="S1161" s="9">
        <f t="shared" si="1219"/>
        <v>4.166666666666663E-2</v>
      </c>
      <c r="T1161" s="54">
        <v>0.86458333333333337</v>
      </c>
      <c r="U1161" s="54">
        <v>0.90625</v>
      </c>
      <c r="V1161" s="9">
        <f t="shared" si="1220"/>
        <v>4.166666666666663E-2</v>
      </c>
      <c r="W1161" s="54">
        <v>1.0006944444444443</v>
      </c>
      <c r="X1161" s="9">
        <f t="shared" si="1171"/>
        <v>9.4444444444444331E-2</v>
      </c>
      <c r="Y1161" s="54">
        <v>1.0006944444444443</v>
      </c>
      <c r="Z1161" s="155">
        <f t="shared" si="1126"/>
        <v>0</v>
      </c>
      <c r="AA1161" s="54">
        <v>1.0826388888888889</v>
      </c>
      <c r="AB1161" s="565">
        <f t="shared" si="1217"/>
        <v>8.1944444444444597E-2</v>
      </c>
      <c r="AC1161" s="54">
        <v>1.0826388888888889</v>
      </c>
      <c r="AD1161" s="54">
        <v>1.0826388888888889</v>
      </c>
      <c r="AE1161" s="9">
        <f t="shared" si="1221"/>
        <v>0</v>
      </c>
      <c r="AF1161" s="54">
        <v>1.0902777777777779</v>
      </c>
      <c r="AG1161" s="54">
        <v>1.09375</v>
      </c>
      <c r="AH1161" s="9">
        <f t="shared" si="1104"/>
        <v>3.4722222222220989E-3</v>
      </c>
      <c r="AI1161" s="154">
        <f t="shared" si="1118"/>
        <v>0</v>
      </c>
      <c r="AJ1161" s="154">
        <f t="shared" si="1119"/>
        <v>5</v>
      </c>
      <c r="AK1161" s="54">
        <v>1.09375</v>
      </c>
      <c r="AL1161" s="54">
        <v>1.0972222222222221</v>
      </c>
      <c r="AM1161" s="9">
        <f t="shared" si="1036"/>
        <v>3.4722222222220989E-3</v>
      </c>
      <c r="AN1161" s="565">
        <f t="shared" si="1105"/>
        <v>0.29166666666666663</v>
      </c>
      <c r="AO1161" s="10">
        <f t="shared" si="1222"/>
        <v>7</v>
      </c>
      <c r="AP1161" s="10">
        <f t="shared" si="1223"/>
        <v>0</v>
      </c>
      <c r="AQ1161" s="565">
        <f t="shared" si="1120"/>
        <v>5.8333333333333487E-2</v>
      </c>
      <c r="AR1161" s="10">
        <f t="shared" si="1224"/>
        <v>1</v>
      </c>
      <c r="AS1161" s="10">
        <f t="shared" si="1225"/>
        <v>24</v>
      </c>
      <c r="AT1161" s="551">
        <v>0</v>
      </c>
      <c r="AU1161" s="551">
        <v>0</v>
      </c>
      <c r="AV1161" s="551">
        <v>0</v>
      </c>
      <c r="AW1161" s="546">
        <f t="shared" si="1232"/>
        <v>0</v>
      </c>
      <c r="AX1161" s="546">
        <f t="shared" si="1159"/>
        <v>0</v>
      </c>
      <c r="AY1161" s="551">
        <v>0</v>
      </c>
      <c r="AZ1161" s="546">
        <f t="shared" si="1226"/>
        <v>0</v>
      </c>
      <c r="BA1161" s="546">
        <f t="shared" si="1227"/>
        <v>0</v>
      </c>
      <c r="BB1161" s="551">
        <v>0</v>
      </c>
      <c r="BC1161" s="546">
        <f t="shared" si="1228"/>
        <v>0</v>
      </c>
      <c r="BD1161" s="546">
        <f t="shared" si="1229"/>
        <v>0</v>
      </c>
      <c r="BE1161" s="551">
        <v>2.361111111111111E-2</v>
      </c>
      <c r="BF1161" s="546">
        <f t="shared" si="1142"/>
        <v>0</v>
      </c>
      <c r="BG1161" s="546">
        <f t="shared" si="1143"/>
        <v>34</v>
      </c>
      <c r="BH1161" s="551">
        <v>0</v>
      </c>
      <c r="BI1161" s="637">
        <f t="shared" si="1230"/>
        <v>0</v>
      </c>
      <c r="BJ1161" s="637">
        <f t="shared" si="1231"/>
        <v>0</v>
      </c>
      <c r="BK1161" s="642">
        <f t="shared" si="1218"/>
        <v>62.156964285714288</v>
      </c>
    </row>
    <row r="1162" spans="1:63" x14ac:dyDescent="0.25">
      <c r="A1162" s="578">
        <v>40998</v>
      </c>
      <c r="B1162" s="589">
        <f t="shared" si="1204"/>
        <v>3</v>
      </c>
      <c r="C1162" s="539">
        <v>10</v>
      </c>
      <c r="D1162" s="539" t="s">
        <v>277</v>
      </c>
      <c r="E1162" s="539" t="s">
        <v>751</v>
      </c>
      <c r="F1162" s="540">
        <v>3469.24</v>
      </c>
      <c r="G1162" s="579">
        <v>56</v>
      </c>
      <c r="H1162" s="579">
        <v>3</v>
      </c>
      <c r="I1162" s="551">
        <v>4.1666666666666664E-2</v>
      </c>
      <c r="J1162" s="551">
        <v>4.1666666666666664E-2</v>
      </c>
      <c r="K1162" s="54">
        <v>4.5138888888888888E-2</v>
      </c>
      <c r="L1162" s="565">
        <f t="shared" ref="L1162:L1225" si="1233">K1162-J1162</f>
        <v>3.4722222222222238E-3</v>
      </c>
      <c r="M1162" s="54">
        <v>5.2083333333333336E-2</v>
      </c>
      <c r="N1162" s="565">
        <f t="shared" ref="N1162:N1225" si="1234">M1162-K1162</f>
        <v>6.9444444444444475E-3</v>
      </c>
      <c r="O1162" s="54">
        <v>6.9444444444444434E-2</v>
      </c>
      <c r="P1162" s="565">
        <f t="shared" ref="P1162:P1225" si="1235">O1162-M1162</f>
        <v>1.7361111111111098E-2</v>
      </c>
      <c r="Q1162" s="54">
        <v>6.9444444444444434E-2</v>
      </c>
      <c r="R1162" s="54">
        <v>0.13194444444444445</v>
      </c>
      <c r="S1162" s="9">
        <f t="shared" si="1219"/>
        <v>6.2500000000000014E-2</v>
      </c>
      <c r="T1162" s="54">
        <v>6.9444444444444434E-2</v>
      </c>
      <c r="U1162" s="54">
        <v>0.13194444444444445</v>
      </c>
      <c r="V1162" s="9">
        <f t="shared" si="1220"/>
        <v>6.2500000000000014E-2</v>
      </c>
      <c r="W1162" s="54">
        <v>0.13749999999999998</v>
      </c>
      <c r="X1162" s="9">
        <f t="shared" si="1171"/>
        <v>5.5555555555555358E-3</v>
      </c>
      <c r="Y1162" s="54">
        <v>0.13749999999999998</v>
      </c>
      <c r="Z1162" s="155">
        <f t="shared" si="1126"/>
        <v>0</v>
      </c>
      <c r="AA1162" s="54">
        <v>0.19375000000000001</v>
      </c>
      <c r="AB1162" s="565">
        <f t="shared" si="1217"/>
        <v>5.6250000000000022E-2</v>
      </c>
      <c r="AC1162" s="54">
        <v>0.19375000000000001</v>
      </c>
      <c r="AD1162" s="54">
        <v>0.19375000000000001</v>
      </c>
      <c r="AE1162" s="9">
        <f t="shared" si="1221"/>
        <v>0</v>
      </c>
      <c r="AF1162" s="54">
        <v>0.19791666666666666</v>
      </c>
      <c r="AG1162" s="54">
        <v>0.20138888888888887</v>
      </c>
      <c r="AH1162" s="9">
        <f t="shared" ref="AH1162:AH1225" si="1236">AG1162-AF1162</f>
        <v>3.4722222222222099E-3</v>
      </c>
      <c r="AI1162" s="154">
        <f t="shared" si="1118"/>
        <v>0</v>
      </c>
      <c r="AJ1162" s="154">
        <f t="shared" si="1119"/>
        <v>5</v>
      </c>
      <c r="AK1162" s="54">
        <v>0.20138888888888887</v>
      </c>
      <c r="AL1162" s="54">
        <v>1.2048611111111112</v>
      </c>
      <c r="AM1162" s="9">
        <f t="shared" si="1036"/>
        <v>1.0034722222222223</v>
      </c>
      <c r="AN1162" s="565">
        <f t="shared" ref="AN1162:AN1225" si="1237">AL1162-I1162</f>
        <v>1.1631944444444444</v>
      </c>
      <c r="AO1162" s="10">
        <f t="shared" si="1222"/>
        <v>3</v>
      </c>
      <c r="AP1162" s="10">
        <f t="shared" si="1223"/>
        <v>55</v>
      </c>
      <c r="AQ1162" s="565">
        <f t="shared" si="1120"/>
        <v>5.6250000000000022E-2</v>
      </c>
      <c r="AR1162" s="10">
        <f t="shared" si="1224"/>
        <v>1</v>
      </c>
      <c r="AS1162" s="10">
        <f t="shared" si="1225"/>
        <v>21</v>
      </c>
      <c r="AT1162" s="551">
        <v>0</v>
      </c>
      <c r="AU1162" s="551">
        <v>0</v>
      </c>
      <c r="AV1162" s="551">
        <v>0</v>
      </c>
      <c r="AW1162" s="546">
        <f t="shared" si="1232"/>
        <v>0</v>
      </c>
      <c r="AX1162" s="546">
        <f t="shared" si="1159"/>
        <v>0</v>
      </c>
      <c r="AY1162" s="551">
        <v>0</v>
      </c>
      <c r="AZ1162" s="546">
        <f t="shared" si="1226"/>
        <v>0</v>
      </c>
      <c r="BA1162" s="546">
        <f t="shared" si="1227"/>
        <v>0</v>
      </c>
      <c r="BB1162" s="551">
        <v>0</v>
      </c>
      <c r="BC1162" s="546">
        <f t="shared" si="1228"/>
        <v>0</v>
      </c>
      <c r="BD1162" s="546">
        <f t="shared" si="1229"/>
        <v>0</v>
      </c>
      <c r="BE1162" s="551">
        <v>0</v>
      </c>
      <c r="BF1162" s="546">
        <f t="shared" si="1142"/>
        <v>0</v>
      </c>
      <c r="BG1162" s="546">
        <f t="shared" si="1143"/>
        <v>0</v>
      </c>
      <c r="BH1162" s="551">
        <v>0</v>
      </c>
      <c r="BI1162" s="637">
        <f t="shared" si="1230"/>
        <v>0</v>
      </c>
      <c r="BJ1162" s="637">
        <f t="shared" si="1231"/>
        <v>0</v>
      </c>
      <c r="BK1162" s="642">
        <f t="shared" si="1218"/>
        <v>61.950714285714284</v>
      </c>
    </row>
    <row r="1163" spans="1:63" ht="30" x14ac:dyDescent="0.25">
      <c r="A1163" s="578">
        <v>40999</v>
      </c>
      <c r="B1163" s="589">
        <f t="shared" si="1204"/>
        <v>3</v>
      </c>
      <c r="C1163" s="539">
        <v>51</v>
      </c>
      <c r="D1163" s="539" t="s">
        <v>33</v>
      </c>
      <c r="E1163" s="539" t="s">
        <v>256</v>
      </c>
      <c r="F1163" s="540">
        <v>3698.91</v>
      </c>
      <c r="G1163" s="579">
        <v>59</v>
      </c>
      <c r="H1163" s="579">
        <v>0</v>
      </c>
      <c r="I1163" s="551">
        <v>0.13194444444444445</v>
      </c>
      <c r="J1163" s="551">
        <v>0.13194444444444445</v>
      </c>
      <c r="K1163" s="54">
        <v>0.13541666666666666</v>
      </c>
      <c r="L1163" s="565">
        <f t="shared" si="1233"/>
        <v>3.4722222222222099E-3</v>
      </c>
      <c r="M1163" s="54">
        <v>0.1423611111111111</v>
      </c>
      <c r="N1163" s="565">
        <f t="shared" si="1234"/>
        <v>6.9444444444444475E-3</v>
      </c>
      <c r="O1163" s="54">
        <v>0.18402777777777779</v>
      </c>
      <c r="P1163" s="565">
        <f t="shared" si="1235"/>
        <v>4.1666666666666685E-2</v>
      </c>
      <c r="Q1163" s="54">
        <v>0.18402777777777779</v>
      </c>
      <c r="R1163" s="54">
        <v>0.21527777777777779</v>
      </c>
      <c r="S1163" s="9">
        <f t="shared" ref="S1163:S1226" si="1238">R1163-Q1163</f>
        <v>3.125E-2</v>
      </c>
      <c r="T1163" s="54">
        <v>0.18402777777777779</v>
      </c>
      <c r="U1163" s="54">
        <v>0.21527777777777779</v>
      </c>
      <c r="V1163" s="9">
        <f t="shared" ref="V1163:V1226" si="1239">U1163-T1163</f>
        <v>3.125E-2</v>
      </c>
      <c r="W1163" s="54">
        <v>0.23055555555555554</v>
      </c>
      <c r="X1163" s="9">
        <f t="shared" si="1171"/>
        <v>1.5277777777777751E-2</v>
      </c>
      <c r="Y1163" s="54">
        <v>0.23194444444444443</v>
      </c>
      <c r="Z1163" s="155">
        <f t="shared" si="1126"/>
        <v>1.388888888888884E-3</v>
      </c>
      <c r="AA1163" s="54">
        <v>0.36944444444444446</v>
      </c>
      <c r="AB1163" s="565">
        <f t="shared" si="1217"/>
        <v>0.13750000000000004</v>
      </c>
      <c r="AC1163" s="54">
        <v>0.36944444444444446</v>
      </c>
      <c r="AD1163" s="54">
        <v>0.36944444444444446</v>
      </c>
      <c r="AE1163" s="9">
        <f t="shared" ref="AE1163:AE1226" si="1240">AD1163-AC1163</f>
        <v>0</v>
      </c>
      <c r="AF1163" s="54">
        <v>0.375</v>
      </c>
      <c r="AG1163" s="54">
        <v>0.37847222222222227</v>
      </c>
      <c r="AH1163" s="9">
        <f t="shared" si="1236"/>
        <v>3.4722222222222654E-3</v>
      </c>
      <c r="AI1163" s="154">
        <f t="shared" si="1118"/>
        <v>0</v>
      </c>
      <c r="AJ1163" s="154">
        <f t="shared" si="1119"/>
        <v>5</v>
      </c>
      <c r="AK1163" s="54">
        <v>0.37847222222222227</v>
      </c>
      <c r="AL1163" s="54">
        <v>0.38194444444444442</v>
      </c>
      <c r="AM1163" s="9">
        <f t="shared" si="1036"/>
        <v>3.4722222222221544E-3</v>
      </c>
      <c r="AN1163" s="565">
        <f t="shared" si="1237"/>
        <v>0.24999999999999997</v>
      </c>
      <c r="AO1163" s="10">
        <f t="shared" si="1222"/>
        <v>6</v>
      </c>
      <c r="AP1163" s="10">
        <f t="shared" si="1223"/>
        <v>0</v>
      </c>
      <c r="AQ1163" s="565">
        <f t="shared" si="1120"/>
        <v>9.0277777777777818E-2</v>
      </c>
      <c r="AR1163" s="10">
        <f t="shared" ref="AR1163:AR1226" si="1241">HOUR(AQ1163)</f>
        <v>2</v>
      </c>
      <c r="AS1163" s="10">
        <f t="shared" ref="AS1163:AS1226" si="1242">MINUTE(AQ1163)</f>
        <v>10</v>
      </c>
      <c r="AT1163" s="551">
        <v>0</v>
      </c>
      <c r="AU1163" s="551">
        <v>0</v>
      </c>
      <c r="AV1163" s="551">
        <v>0</v>
      </c>
      <c r="AW1163" s="546">
        <f t="shared" si="1232"/>
        <v>0</v>
      </c>
      <c r="AX1163" s="546">
        <f t="shared" si="1159"/>
        <v>0</v>
      </c>
      <c r="AY1163" s="551">
        <v>0</v>
      </c>
      <c r="AZ1163" s="546">
        <f t="shared" si="1226"/>
        <v>0</v>
      </c>
      <c r="BA1163" s="546">
        <f t="shared" si="1227"/>
        <v>0</v>
      </c>
      <c r="BB1163" s="551">
        <v>0</v>
      </c>
      <c r="BC1163" s="546">
        <f t="shared" si="1228"/>
        <v>0</v>
      </c>
      <c r="BD1163" s="546">
        <f t="shared" si="1229"/>
        <v>0</v>
      </c>
      <c r="BE1163" s="551">
        <v>4.7222222222222221E-2</v>
      </c>
      <c r="BF1163" s="546">
        <f t="shared" si="1142"/>
        <v>1</v>
      </c>
      <c r="BG1163" s="546">
        <f t="shared" si="1143"/>
        <v>8</v>
      </c>
      <c r="BH1163" s="551">
        <v>0</v>
      </c>
      <c r="BI1163" s="637">
        <f t="shared" ref="BI1163:BI1226" si="1243">HOUR(BH1163)</f>
        <v>0</v>
      </c>
      <c r="BJ1163" s="637">
        <f t="shared" ref="BJ1163:BJ1226" si="1244">MINUTE(BH1163)</f>
        <v>0</v>
      </c>
      <c r="BK1163" s="642">
        <f t="shared" si="1218"/>
        <v>62.693389830508472</v>
      </c>
    </row>
    <row r="1164" spans="1:63" x14ac:dyDescent="0.25">
      <c r="A1164" s="578">
        <v>40999</v>
      </c>
      <c r="B1164" s="589">
        <f t="shared" si="1204"/>
        <v>3</v>
      </c>
      <c r="C1164" s="539">
        <v>11</v>
      </c>
      <c r="D1164" s="539" t="s">
        <v>224</v>
      </c>
      <c r="E1164" s="539" t="s">
        <v>572</v>
      </c>
      <c r="F1164" s="540">
        <v>3458.93</v>
      </c>
      <c r="G1164" s="579">
        <v>54</v>
      </c>
      <c r="H1164" s="579">
        <v>5</v>
      </c>
      <c r="I1164" s="551">
        <v>0.80208333333333337</v>
      </c>
      <c r="J1164" s="551">
        <v>0.80208333333333337</v>
      </c>
      <c r="K1164" s="54">
        <v>0.80555555555555547</v>
      </c>
      <c r="L1164" s="565">
        <f t="shared" si="1233"/>
        <v>3.4722222222220989E-3</v>
      </c>
      <c r="M1164" s="54">
        <v>0.80902777777777779</v>
      </c>
      <c r="N1164" s="565">
        <f t="shared" si="1234"/>
        <v>3.4722222222223209E-3</v>
      </c>
      <c r="O1164" s="54">
        <v>0.89236111111111116</v>
      </c>
      <c r="P1164" s="565">
        <f t="shared" si="1235"/>
        <v>8.333333333333337E-2</v>
      </c>
      <c r="Q1164" s="54">
        <v>0.89236111111111116</v>
      </c>
      <c r="R1164" s="54">
        <v>0.93402777777777779</v>
      </c>
      <c r="S1164" s="9">
        <f t="shared" si="1238"/>
        <v>4.166666666666663E-2</v>
      </c>
      <c r="T1164" s="54">
        <v>0.89236111111111116</v>
      </c>
      <c r="U1164" s="54">
        <v>0.93402777777777779</v>
      </c>
      <c r="V1164" s="9">
        <f t="shared" si="1239"/>
        <v>4.166666666666663E-2</v>
      </c>
      <c r="W1164" s="54">
        <v>0.93472222222222223</v>
      </c>
      <c r="X1164" s="9">
        <f t="shared" ref="X1164:X1195" si="1245">W1164-R1164</f>
        <v>6.9444444444444198E-4</v>
      </c>
      <c r="Y1164" s="54">
        <v>0.93541666666666667</v>
      </c>
      <c r="Z1164" s="155">
        <f t="shared" si="1126"/>
        <v>6.9444444444444198E-4</v>
      </c>
      <c r="AA1164" s="54">
        <v>1.0048611111111112</v>
      </c>
      <c r="AB1164" s="565">
        <f t="shared" si="1217"/>
        <v>6.9444444444444531E-2</v>
      </c>
      <c r="AC1164" s="54">
        <v>1.0048611111111112</v>
      </c>
      <c r="AD1164" s="54">
        <v>1.0048611111111112</v>
      </c>
      <c r="AE1164" s="9">
        <f t="shared" si="1240"/>
        <v>0</v>
      </c>
      <c r="AF1164" s="54">
        <v>1.0173611111111112</v>
      </c>
      <c r="AG1164" s="54">
        <v>1.0208333333333333</v>
      </c>
      <c r="AH1164" s="9">
        <f t="shared" si="1236"/>
        <v>3.4722222222220989E-3</v>
      </c>
      <c r="AI1164" s="154">
        <f t="shared" si="1118"/>
        <v>0</v>
      </c>
      <c r="AJ1164" s="154">
        <f t="shared" si="1119"/>
        <v>5</v>
      </c>
      <c r="AK1164" s="54">
        <v>1.0208333333333333</v>
      </c>
      <c r="AL1164" s="54">
        <v>1.0243055555555556</v>
      </c>
      <c r="AM1164" s="9">
        <f t="shared" si="1036"/>
        <v>3.4722222222223209E-3</v>
      </c>
      <c r="AN1164" s="565">
        <f t="shared" si="1237"/>
        <v>0.22222222222222221</v>
      </c>
      <c r="AO1164" s="10">
        <f t="shared" si="1222"/>
        <v>5</v>
      </c>
      <c r="AP1164" s="10">
        <f t="shared" si="1223"/>
        <v>20</v>
      </c>
      <c r="AQ1164" s="565">
        <f t="shared" si="1120"/>
        <v>6.9444444444444531E-2</v>
      </c>
      <c r="AR1164" s="10">
        <f t="shared" si="1241"/>
        <v>1</v>
      </c>
      <c r="AS1164" s="10">
        <f t="shared" si="1242"/>
        <v>40</v>
      </c>
      <c r="AT1164" s="551">
        <v>0</v>
      </c>
      <c r="AU1164" s="551">
        <v>0</v>
      </c>
      <c r="AV1164" s="551">
        <v>0</v>
      </c>
      <c r="AW1164" s="546">
        <f t="shared" si="1232"/>
        <v>0</v>
      </c>
      <c r="AX1164" s="546">
        <f t="shared" si="1159"/>
        <v>0</v>
      </c>
      <c r="AY1164" s="551">
        <v>0</v>
      </c>
      <c r="AZ1164" s="546">
        <f t="shared" si="1226"/>
        <v>0</v>
      </c>
      <c r="BA1164" s="546">
        <f t="shared" si="1227"/>
        <v>0</v>
      </c>
      <c r="BB1164" s="551">
        <v>0</v>
      </c>
      <c r="BC1164" s="546">
        <f t="shared" si="1228"/>
        <v>0</v>
      </c>
      <c r="BD1164" s="546">
        <f t="shared" si="1229"/>
        <v>0</v>
      </c>
      <c r="BE1164" s="551">
        <v>0</v>
      </c>
      <c r="BF1164" s="546">
        <f t="shared" si="1142"/>
        <v>0</v>
      </c>
      <c r="BG1164" s="546">
        <f t="shared" si="1143"/>
        <v>0</v>
      </c>
      <c r="BH1164" s="551">
        <v>0</v>
      </c>
      <c r="BI1164" s="637">
        <f t="shared" si="1243"/>
        <v>0</v>
      </c>
      <c r="BJ1164" s="637">
        <f t="shared" si="1244"/>
        <v>0</v>
      </c>
      <c r="BK1164" s="642">
        <f t="shared" si="1218"/>
        <v>64.054259259259254</v>
      </c>
    </row>
    <row r="1165" spans="1:63" x14ac:dyDescent="0.25">
      <c r="A1165" s="578">
        <v>40999</v>
      </c>
      <c r="B1165" s="589">
        <f t="shared" si="1204"/>
        <v>3</v>
      </c>
      <c r="C1165" s="539">
        <v>12</v>
      </c>
      <c r="D1165" s="539" t="s">
        <v>224</v>
      </c>
      <c r="E1165" s="539" t="s">
        <v>572</v>
      </c>
      <c r="F1165" s="540">
        <v>3700.91</v>
      </c>
      <c r="G1165" s="579">
        <v>58</v>
      </c>
      <c r="H1165" s="579">
        <v>1</v>
      </c>
      <c r="I1165" s="551">
        <v>0.82291666666666663</v>
      </c>
      <c r="J1165" s="551">
        <v>0.82291666666666663</v>
      </c>
      <c r="K1165" s="54">
        <v>0.82638888888888884</v>
      </c>
      <c r="L1165" s="565">
        <f t="shared" si="1233"/>
        <v>3.4722222222222099E-3</v>
      </c>
      <c r="M1165" s="54">
        <v>0.82986111111111116</v>
      </c>
      <c r="N1165" s="565">
        <f t="shared" si="1234"/>
        <v>3.4722222222223209E-3</v>
      </c>
      <c r="O1165" s="54">
        <v>0.93055555555555547</v>
      </c>
      <c r="P1165" s="565">
        <f t="shared" si="1235"/>
        <v>0.10069444444444431</v>
      </c>
      <c r="Q1165" s="54">
        <v>0.93402777777777779</v>
      </c>
      <c r="R1165" s="54">
        <v>0.96180555555555547</v>
      </c>
      <c r="S1165" s="9">
        <f t="shared" si="1238"/>
        <v>2.7777777777777679E-2</v>
      </c>
      <c r="T1165" s="54">
        <v>0.93402777777777779</v>
      </c>
      <c r="U1165" s="54">
        <v>0.96180555555555547</v>
      </c>
      <c r="V1165" s="9">
        <f t="shared" si="1239"/>
        <v>2.7777777777777679E-2</v>
      </c>
      <c r="W1165" s="54">
        <v>1.0263888888888888</v>
      </c>
      <c r="X1165" s="9">
        <f t="shared" si="1245"/>
        <v>6.4583333333333326E-2</v>
      </c>
      <c r="Y1165" s="54">
        <v>1.0284722222222222</v>
      </c>
      <c r="Z1165" s="155">
        <f t="shared" si="1126"/>
        <v>2.083333333333437E-3</v>
      </c>
      <c r="AA1165" s="54">
        <v>1.1284722222222221</v>
      </c>
      <c r="AB1165" s="565">
        <f t="shared" si="1217"/>
        <v>9.9999999999999867E-2</v>
      </c>
      <c r="AC1165" s="54">
        <v>1.1284722222222221</v>
      </c>
      <c r="AD1165" s="54">
        <v>1.1284722222222221</v>
      </c>
      <c r="AE1165" s="9">
        <f t="shared" si="1240"/>
        <v>0</v>
      </c>
      <c r="AF1165" s="54">
        <v>1.1319444444444444</v>
      </c>
      <c r="AG1165" s="54">
        <v>1.1354166666666667</v>
      </c>
      <c r="AH1165" s="9">
        <f t="shared" si="1236"/>
        <v>3.4722222222223209E-3</v>
      </c>
      <c r="AI1165" s="154">
        <f t="shared" si="1118"/>
        <v>0</v>
      </c>
      <c r="AJ1165" s="154">
        <f t="shared" si="1119"/>
        <v>5</v>
      </c>
      <c r="AK1165" s="54">
        <v>1.1354166666666667</v>
      </c>
      <c r="AL1165" s="54">
        <v>1.1388888888888888</v>
      </c>
      <c r="AM1165" s="9">
        <f t="shared" si="1036"/>
        <v>3.4722222222220989E-3</v>
      </c>
      <c r="AN1165" s="565">
        <f t="shared" si="1237"/>
        <v>0.31597222222222221</v>
      </c>
      <c r="AO1165" s="10">
        <f t="shared" si="1222"/>
        <v>7</v>
      </c>
      <c r="AP1165" s="10">
        <f t="shared" si="1223"/>
        <v>35</v>
      </c>
      <c r="AQ1165" s="565">
        <f t="shared" si="1120"/>
        <v>6.5277777777777643E-2</v>
      </c>
      <c r="AR1165" s="10">
        <f t="shared" si="1241"/>
        <v>1</v>
      </c>
      <c r="AS1165" s="10">
        <f t="shared" si="1242"/>
        <v>34</v>
      </c>
      <c r="AT1165" s="551">
        <v>0</v>
      </c>
      <c r="AU1165" s="551">
        <v>0</v>
      </c>
      <c r="AV1165" s="551">
        <v>0</v>
      </c>
      <c r="AW1165" s="546">
        <f t="shared" si="1232"/>
        <v>0</v>
      </c>
      <c r="AX1165" s="546">
        <f t="shared" si="1159"/>
        <v>0</v>
      </c>
      <c r="AY1165" s="551">
        <v>0</v>
      </c>
      <c r="AZ1165" s="546">
        <f t="shared" si="1226"/>
        <v>0</v>
      </c>
      <c r="BA1165" s="546">
        <f t="shared" si="1227"/>
        <v>0</v>
      </c>
      <c r="BB1165" s="551">
        <v>0</v>
      </c>
      <c r="BC1165" s="546">
        <f t="shared" si="1228"/>
        <v>0</v>
      </c>
      <c r="BD1165" s="546">
        <f t="shared" si="1229"/>
        <v>0</v>
      </c>
      <c r="BE1165" s="551">
        <v>3.4722222222222224E-2</v>
      </c>
      <c r="BF1165" s="546">
        <f t="shared" si="1142"/>
        <v>0</v>
      </c>
      <c r="BG1165" s="546">
        <f t="shared" si="1143"/>
        <v>50</v>
      </c>
      <c r="BH1165" s="551">
        <v>0</v>
      </c>
      <c r="BI1165" s="637">
        <f t="shared" si="1243"/>
        <v>0</v>
      </c>
      <c r="BJ1165" s="637">
        <f t="shared" si="1244"/>
        <v>0</v>
      </c>
      <c r="BK1165" s="642">
        <f t="shared" si="1218"/>
        <v>63.808793103448274</v>
      </c>
    </row>
    <row r="1166" spans="1:63" x14ac:dyDescent="0.25">
      <c r="A1166" s="578">
        <v>40999</v>
      </c>
      <c r="B1166" s="589">
        <f t="shared" si="1204"/>
        <v>3</v>
      </c>
      <c r="C1166" s="539">
        <v>9</v>
      </c>
      <c r="D1166" s="539" t="s">
        <v>774</v>
      </c>
      <c r="E1166" s="539" t="s">
        <v>276</v>
      </c>
      <c r="F1166" s="540">
        <v>3502.93</v>
      </c>
      <c r="G1166" s="579">
        <v>58</v>
      </c>
      <c r="H1166" s="579">
        <v>1</v>
      </c>
      <c r="I1166" s="551">
        <v>0.875</v>
      </c>
      <c r="J1166" s="551">
        <v>0.875</v>
      </c>
      <c r="K1166" s="54">
        <v>0.87847222222222221</v>
      </c>
      <c r="L1166" s="565">
        <f t="shared" si="1233"/>
        <v>3.4722222222222099E-3</v>
      </c>
      <c r="M1166" s="54">
        <v>0.88194444444444453</v>
      </c>
      <c r="N1166" s="565">
        <f t="shared" si="1234"/>
        <v>3.4722222222223209E-3</v>
      </c>
      <c r="O1166" s="54">
        <v>1.1041666666666667</v>
      </c>
      <c r="P1166" s="565">
        <f t="shared" si="1235"/>
        <v>0.22222222222222221</v>
      </c>
      <c r="Q1166" s="54">
        <v>1.1041666666666667</v>
      </c>
      <c r="R1166" s="54">
        <v>1.1041666666666667</v>
      </c>
      <c r="S1166" s="9">
        <f t="shared" si="1238"/>
        <v>0</v>
      </c>
      <c r="T1166" s="54">
        <v>1.1041666666666667</v>
      </c>
      <c r="U1166" s="54">
        <v>1.1041666666666667</v>
      </c>
      <c r="V1166" s="9">
        <f t="shared" si="1239"/>
        <v>0</v>
      </c>
      <c r="W1166" s="54">
        <v>1.1513888888888888</v>
      </c>
      <c r="X1166" s="9">
        <f t="shared" si="1245"/>
        <v>4.7222222222222054E-2</v>
      </c>
      <c r="Y1166" s="54">
        <v>1.1513888888888888</v>
      </c>
      <c r="Z1166" s="155">
        <f t="shared" si="1126"/>
        <v>0</v>
      </c>
      <c r="AA1166" s="54">
        <v>1.2201388888888889</v>
      </c>
      <c r="AB1166" s="565">
        <f t="shared" si="1217"/>
        <v>6.8750000000000089E-2</v>
      </c>
      <c r="AC1166" s="54">
        <v>1.2201388888888889</v>
      </c>
      <c r="AD1166" s="54">
        <v>1.2201388888888889</v>
      </c>
      <c r="AE1166" s="9">
        <f t="shared" si="1240"/>
        <v>0</v>
      </c>
      <c r="AF1166" s="54">
        <v>1.2256944444444444</v>
      </c>
      <c r="AG1166" s="54">
        <v>1.2291666666666667</v>
      </c>
      <c r="AH1166" s="9">
        <f t="shared" si="1236"/>
        <v>3.4722222222223209E-3</v>
      </c>
      <c r="AI1166" s="154">
        <f t="shared" si="1118"/>
        <v>0</v>
      </c>
      <c r="AJ1166" s="154">
        <f t="shared" si="1119"/>
        <v>5</v>
      </c>
      <c r="AK1166" s="54">
        <v>1.2291666666666667</v>
      </c>
      <c r="AL1166" s="54">
        <v>1.2326388888888888</v>
      </c>
      <c r="AM1166" s="9">
        <f t="shared" si="1036"/>
        <v>3.4722222222220989E-3</v>
      </c>
      <c r="AN1166" s="565">
        <f t="shared" si="1237"/>
        <v>0.35763888888888884</v>
      </c>
      <c r="AO1166" s="10">
        <f t="shared" si="1222"/>
        <v>8</v>
      </c>
      <c r="AP1166" s="10">
        <f t="shared" si="1223"/>
        <v>35</v>
      </c>
      <c r="AQ1166" s="565">
        <f t="shared" si="1120"/>
        <v>5.6944444444444534E-2</v>
      </c>
      <c r="AR1166" s="10">
        <f t="shared" si="1241"/>
        <v>1</v>
      </c>
      <c r="AS1166" s="10">
        <f t="shared" si="1242"/>
        <v>22</v>
      </c>
      <c r="AT1166" s="551">
        <v>0</v>
      </c>
      <c r="AU1166" s="551">
        <v>6.9444444444444441E-3</v>
      </c>
      <c r="AV1166" s="551">
        <v>0</v>
      </c>
      <c r="AW1166" s="546">
        <f t="shared" si="1232"/>
        <v>0</v>
      </c>
      <c r="AX1166" s="546">
        <f t="shared" si="1159"/>
        <v>0</v>
      </c>
      <c r="AY1166" s="551">
        <v>0</v>
      </c>
      <c r="AZ1166" s="546">
        <f t="shared" si="1226"/>
        <v>0</v>
      </c>
      <c r="BA1166" s="546">
        <f t="shared" si="1227"/>
        <v>0</v>
      </c>
      <c r="BB1166" s="551">
        <v>4.8611111111111112E-3</v>
      </c>
      <c r="BC1166" s="546">
        <f t="shared" si="1228"/>
        <v>0</v>
      </c>
      <c r="BD1166" s="546">
        <f t="shared" si="1229"/>
        <v>7</v>
      </c>
      <c r="BE1166" s="551">
        <v>0</v>
      </c>
      <c r="BF1166" s="546">
        <f t="shared" si="1142"/>
        <v>0</v>
      </c>
      <c r="BG1166" s="546">
        <f t="shared" si="1143"/>
        <v>0</v>
      </c>
      <c r="BH1166" s="551">
        <v>0</v>
      </c>
      <c r="BI1166" s="637">
        <f t="shared" si="1243"/>
        <v>0</v>
      </c>
      <c r="BJ1166" s="637">
        <f t="shared" si="1244"/>
        <v>0</v>
      </c>
      <c r="BK1166" s="642">
        <f t="shared" si="1218"/>
        <v>60.395344827586207</v>
      </c>
    </row>
    <row r="1167" spans="1:63" x14ac:dyDescent="0.25">
      <c r="A1167" s="60">
        <v>41000</v>
      </c>
      <c r="B1167" s="58">
        <f t="shared" ref="B1167:B1230" si="1246">MONTH(A1167)</f>
        <v>4</v>
      </c>
      <c r="C1167" s="126">
        <v>1</v>
      </c>
      <c r="D1167" s="51" t="s">
        <v>309</v>
      </c>
      <c r="E1167" s="51" t="s">
        <v>265</v>
      </c>
      <c r="F1167" s="58">
        <v>3529.06</v>
      </c>
      <c r="G1167" s="645">
        <v>59</v>
      </c>
      <c r="H1167" s="126">
        <v>0</v>
      </c>
      <c r="I1167" s="47">
        <v>0.50347222222222221</v>
      </c>
      <c r="J1167" s="47">
        <v>0.50347222222222221</v>
      </c>
      <c r="K1167" s="47">
        <v>0.50694444444444442</v>
      </c>
      <c r="L1167" s="9">
        <f t="shared" si="1233"/>
        <v>3.4722222222222099E-3</v>
      </c>
      <c r="M1167" s="47">
        <v>0.51388888888888895</v>
      </c>
      <c r="N1167" s="9">
        <f t="shared" si="1234"/>
        <v>6.9444444444445308E-3</v>
      </c>
      <c r="O1167" s="47">
        <v>0.52430555555555558</v>
      </c>
      <c r="P1167" s="9">
        <f t="shared" si="1235"/>
        <v>1.041666666666663E-2</v>
      </c>
      <c r="Q1167" s="47">
        <v>0.52777777777777779</v>
      </c>
      <c r="R1167" s="47">
        <v>0.54861111111111105</v>
      </c>
      <c r="S1167" s="9">
        <f t="shared" si="1238"/>
        <v>2.0833333333333259E-2</v>
      </c>
      <c r="T1167" s="47">
        <v>0.52777777777777779</v>
      </c>
      <c r="U1167" s="47">
        <v>0.54861111111111105</v>
      </c>
      <c r="V1167" s="9">
        <f t="shared" si="1239"/>
        <v>2.0833333333333259E-2</v>
      </c>
      <c r="W1167" s="47">
        <v>0.57500000000000007</v>
      </c>
      <c r="X1167" s="9">
        <f t="shared" si="1245"/>
        <v>2.6388888888889017E-2</v>
      </c>
      <c r="Y1167" s="47">
        <v>0.57638888888888895</v>
      </c>
      <c r="Z1167" s="9">
        <f t="shared" si="1126"/>
        <v>1.388888888888884E-3</v>
      </c>
      <c r="AA1167" s="47">
        <v>0.65833333333333333</v>
      </c>
      <c r="AB1167" s="9">
        <f t="shared" si="1217"/>
        <v>8.1944444444444375E-2</v>
      </c>
      <c r="AC1167" s="47">
        <v>0.65833333333333333</v>
      </c>
      <c r="AD1167" s="47">
        <v>0.65833333333333333</v>
      </c>
      <c r="AE1167" s="9">
        <f t="shared" si="1240"/>
        <v>0</v>
      </c>
      <c r="AF1167" s="47">
        <v>0.66319444444444442</v>
      </c>
      <c r="AG1167" s="47">
        <v>0.66666666666666663</v>
      </c>
      <c r="AH1167" s="9">
        <f t="shared" si="1236"/>
        <v>3.4722222222222099E-3</v>
      </c>
      <c r="AI1167" s="10">
        <f t="shared" ref="AI1167:AI1230" si="1247">HOUR(AH1167)</f>
        <v>0</v>
      </c>
      <c r="AJ1167" s="10">
        <f t="shared" ref="AJ1167:AJ1230" si="1248">MINUTE(AH1167)</f>
        <v>5</v>
      </c>
      <c r="AK1167" s="47">
        <v>0.66666666666666663</v>
      </c>
      <c r="AL1167" s="47">
        <v>0.67013888888888884</v>
      </c>
      <c r="AM1167" s="9">
        <f t="shared" ref="AM1167:AM1230" si="1249">AL1167-AK1167</f>
        <v>3.4722222222222099E-3</v>
      </c>
      <c r="AN1167" s="9">
        <f t="shared" si="1237"/>
        <v>0.16666666666666663</v>
      </c>
      <c r="AO1167" s="10">
        <f t="shared" si="1222"/>
        <v>4</v>
      </c>
      <c r="AP1167" s="10">
        <f t="shared" si="1223"/>
        <v>0</v>
      </c>
      <c r="AQ1167" s="9">
        <f t="shared" ref="AQ1167:AQ1230" si="1250">AB1167-(AT1167+AU1167+AV1167+AY1167+BB1167+BE1167+BH1167)</f>
        <v>3.4722222222222154E-2</v>
      </c>
      <c r="AR1167" s="10">
        <f t="shared" si="1241"/>
        <v>0</v>
      </c>
      <c r="AS1167" s="10">
        <f t="shared" si="1242"/>
        <v>50</v>
      </c>
      <c r="AT1167" s="552">
        <v>0</v>
      </c>
      <c r="AU1167" s="552">
        <v>0</v>
      </c>
      <c r="AV1167" s="552">
        <v>0</v>
      </c>
      <c r="AW1167" s="546">
        <f t="shared" si="1232"/>
        <v>0</v>
      </c>
      <c r="AX1167" s="546">
        <f t="shared" ref="AX1167:AX1230" si="1251">MINUTE(AV1167)</f>
        <v>0</v>
      </c>
      <c r="AY1167" s="552">
        <v>0</v>
      </c>
      <c r="AZ1167" s="546">
        <f t="shared" si="1226"/>
        <v>0</v>
      </c>
      <c r="BA1167" s="546">
        <f t="shared" si="1227"/>
        <v>0</v>
      </c>
      <c r="BB1167" s="552">
        <v>0</v>
      </c>
      <c r="BC1167" s="546">
        <f t="shared" si="1228"/>
        <v>0</v>
      </c>
      <c r="BD1167" s="546">
        <f t="shared" si="1229"/>
        <v>0</v>
      </c>
      <c r="BE1167" s="552">
        <v>4.7222222222222221E-2</v>
      </c>
      <c r="BF1167" s="546">
        <f t="shared" si="1142"/>
        <v>1</v>
      </c>
      <c r="BG1167" s="546">
        <f t="shared" si="1143"/>
        <v>8</v>
      </c>
      <c r="BH1167" s="552">
        <v>0</v>
      </c>
      <c r="BI1167" s="637">
        <f t="shared" si="1243"/>
        <v>0</v>
      </c>
      <c r="BJ1167" s="558">
        <f t="shared" si="1244"/>
        <v>0</v>
      </c>
      <c r="BK1167" s="52">
        <f t="shared" ref="BK1167:BK1230" si="1252">F1167/G1167</f>
        <v>59.814576271186439</v>
      </c>
    </row>
    <row r="1168" spans="1:63" x14ac:dyDescent="0.25">
      <c r="A1168" s="60">
        <v>41000</v>
      </c>
      <c r="B1168" s="58">
        <f t="shared" si="1246"/>
        <v>4</v>
      </c>
      <c r="C1168" s="126">
        <v>1</v>
      </c>
      <c r="D1168" s="51" t="s">
        <v>802</v>
      </c>
      <c r="E1168" s="51" t="s">
        <v>276</v>
      </c>
      <c r="F1168" s="58">
        <v>3342.98</v>
      </c>
      <c r="G1168" s="645">
        <v>55</v>
      </c>
      <c r="H1168" s="126">
        <v>4</v>
      </c>
      <c r="I1168" s="47">
        <v>0.8125</v>
      </c>
      <c r="J1168" s="47">
        <v>0.8125</v>
      </c>
      <c r="K1168" s="47">
        <v>0.81597222222222221</v>
      </c>
      <c r="L1168" s="9">
        <f t="shared" si="1233"/>
        <v>3.4722222222222099E-3</v>
      </c>
      <c r="M1168" s="47">
        <v>0.81944444444444453</v>
      </c>
      <c r="N1168" s="9">
        <f t="shared" si="1234"/>
        <v>3.4722222222223209E-3</v>
      </c>
      <c r="O1168" s="47">
        <v>0.83333333333333337</v>
      </c>
      <c r="P1168" s="9">
        <f t="shared" si="1235"/>
        <v>1.388888888888884E-2</v>
      </c>
      <c r="Q1168" s="47">
        <v>0.83333333333333337</v>
      </c>
      <c r="R1168" s="47">
        <v>0.875</v>
      </c>
      <c r="S1168" s="9">
        <f t="shared" si="1238"/>
        <v>4.166666666666663E-2</v>
      </c>
      <c r="T1168" s="47">
        <v>0.83333333333333337</v>
      </c>
      <c r="U1168" s="47">
        <v>0.875</v>
      </c>
      <c r="V1168" s="9">
        <f t="shared" si="1239"/>
        <v>4.166666666666663E-2</v>
      </c>
      <c r="W1168" s="47">
        <v>0.87569444444444444</v>
      </c>
      <c r="X1168" s="9">
        <f t="shared" si="1245"/>
        <v>6.9444444444444198E-4</v>
      </c>
      <c r="Y1168" s="47">
        <v>0.87569444444444444</v>
      </c>
      <c r="Z1168" s="9">
        <f t="shared" si="1126"/>
        <v>0</v>
      </c>
      <c r="AA1168" s="47">
        <v>0.95208333333333339</v>
      </c>
      <c r="AB1168" s="9">
        <f t="shared" si="1217"/>
        <v>7.6388888888888951E-2</v>
      </c>
      <c r="AC1168" s="47">
        <v>0.95208333333333339</v>
      </c>
      <c r="AD1168" s="47">
        <v>0.95208333333333339</v>
      </c>
      <c r="AE1168" s="9">
        <f t="shared" si="1240"/>
        <v>0</v>
      </c>
      <c r="AF1168" s="47">
        <v>0.96180555555555547</v>
      </c>
      <c r="AG1168" s="47">
        <v>0.96527777777777779</v>
      </c>
      <c r="AH1168" s="9">
        <f t="shared" si="1236"/>
        <v>3.4722222222223209E-3</v>
      </c>
      <c r="AI1168" s="10">
        <f t="shared" si="1247"/>
        <v>0</v>
      </c>
      <c r="AJ1168" s="10">
        <f t="shared" si="1248"/>
        <v>5</v>
      </c>
      <c r="AK1168" s="47">
        <v>0.96527777777777779</v>
      </c>
      <c r="AL1168" s="47">
        <v>0.96875</v>
      </c>
      <c r="AM1168" s="9">
        <f t="shared" si="1249"/>
        <v>3.4722222222222099E-3</v>
      </c>
      <c r="AN1168" s="9">
        <f t="shared" si="1237"/>
        <v>0.15625</v>
      </c>
      <c r="AO1168" s="10">
        <f t="shared" si="1222"/>
        <v>3</v>
      </c>
      <c r="AP1168" s="10">
        <f t="shared" si="1223"/>
        <v>45</v>
      </c>
      <c r="AQ1168" s="9">
        <f t="shared" si="1250"/>
        <v>6.8055555555555619E-2</v>
      </c>
      <c r="AR1168" s="10">
        <f t="shared" si="1241"/>
        <v>1</v>
      </c>
      <c r="AS1168" s="10">
        <f t="shared" si="1242"/>
        <v>38</v>
      </c>
      <c r="AT1168" s="552">
        <v>0</v>
      </c>
      <c r="AU1168" s="552">
        <v>0</v>
      </c>
      <c r="AV1168" s="552">
        <v>0</v>
      </c>
      <c r="AW1168" s="546">
        <f t="shared" si="1232"/>
        <v>0</v>
      </c>
      <c r="AX1168" s="546">
        <f t="shared" si="1251"/>
        <v>0</v>
      </c>
      <c r="AY1168" s="552">
        <v>0</v>
      </c>
      <c r="AZ1168" s="546">
        <f t="shared" si="1226"/>
        <v>0</v>
      </c>
      <c r="BA1168" s="546">
        <f t="shared" si="1227"/>
        <v>0</v>
      </c>
      <c r="BB1168" s="552">
        <v>0</v>
      </c>
      <c r="BC1168" s="546">
        <f t="shared" si="1228"/>
        <v>0</v>
      </c>
      <c r="BD1168" s="546">
        <f t="shared" si="1229"/>
        <v>0</v>
      </c>
      <c r="BE1168" s="552">
        <v>8.3333333333333332E-3</v>
      </c>
      <c r="BF1168" s="546">
        <f t="shared" si="1142"/>
        <v>0</v>
      </c>
      <c r="BG1168" s="546">
        <f t="shared" si="1143"/>
        <v>12</v>
      </c>
      <c r="BH1168" s="552">
        <v>0</v>
      </c>
      <c r="BI1168" s="637">
        <f t="shared" si="1243"/>
        <v>0</v>
      </c>
      <c r="BJ1168" s="558">
        <f t="shared" si="1244"/>
        <v>0</v>
      </c>
      <c r="BK1168" s="52">
        <f t="shared" si="1252"/>
        <v>60.781454545454544</v>
      </c>
    </row>
    <row r="1169" spans="1:63" x14ac:dyDescent="0.25">
      <c r="A1169" s="60">
        <v>41001</v>
      </c>
      <c r="B1169" s="58">
        <f t="shared" si="1246"/>
        <v>4</v>
      </c>
      <c r="C1169" s="126">
        <v>1</v>
      </c>
      <c r="D1169" s="51" t="s">
        <v>33</v>
      </c>
      <c r="E1169" s="51" t="s">
        <v>236</v>
      </c>
      <c r="F1169" s="58">
        <v>3714.38</v>
      </c>
      <c r="G1169" s="645">
        <v>59</v>
      </c>
      <c r="H1169" s="126">
        <v>0</v>
      </c>
      <c r="I1169" s="47">
        <v>0.10416666666666667</v>
      </c>
      <c r="J1169" s="47">
        <v>0.10416666666666667</v>
      </c>
      <c r="K1169" s="47">
        <v>0.1076388888888889</v>
      </c>
      <c r="L1169" s="9">
        <f t="shared" si="1233"/>
        <v>3.4722222222222238E-3</v>
      </c>
      <c r="M1169" s="47">
        <v>0.11805555555555557</v>
      </c>
      <c r="N1169" s="9">
        <f t="shared" si="1234"/>
        <v>1.0416666666666671E-2</v>
      </c>
      <c r="O1169" s="47">
        <v>0.13541666666666666</v>
      </c>
      <c r="P1169" s="9">
        <f t="shared" si="1235"/>
        <v>1.7361111111111091E-2</v>
      </c>
      <c r="Q1169" s="47">
        <v>0.1388888888888889</v>
      </c>
      <c r="R1169" s="47">
        <v>0.16319444444444445</v>
      </c>
      <c r="S1169" s="9">
        <f t="shared" si="1238"/>
        <v>2.4305555555555552E-2</v>
      </c>
      <c r="T1169" s="47">
        <v>0.1388888888888889</v>
      </c>
      <c r="U1169" s="47">
        <v>0.16319444444444445</v>
      </c>
      <c r="V1169" s="9">
        <f t="shared" si="1239"/>
        <v>2.4305555555555552E-2</v>
      </c>
      <c r="W1169" s="47">
        <v>0.16527777777777777</v>
      </c>
      <c r="X1169" s="9">
        <f t="shared" si="1245"/>
        <v>2.0833333333333259E-3</v>
      </c>
      <c r="Y1169" s="47">
        <v>0.16666666666666666</v>
      </c>
      <c r="Z1169" s="9">
        <f t="shared" si="1126"/>
        <v>1.388888888888884E-3</v>
      </c>
      <c r="AA1169" s="47">
        <v>0.22916666666666666</v>
      </c>
      <c r="AB1169" s="9">
        <f t="shared" si="1217"/>
        <v>6.25E-2</v>
      </c>
      <c r="AC1169" s="47">
        <v>0.22916666666666666</v>
      </c>
      <c r="AD1169" s="47">
        <v>0.22916666666666666</v>
      </c>
      <c r="AE1169" s="9">
        <f t="shared" si="1240"/>
        <v>0</v>
      </c>
      <c r="AF1169" s="47">
        <v>0.25347222222222221</v>
      </c>
      <c r="AG1169" s="47">
        <v>0.25694444444444448</v>
      </c>
      <c r="AH1169" s="9">
        <f t="shared" si="1236"/>
        <v>3.4722222222222654E-3</v>
      </c>
      <c r="AI1169" s="10">
        <f t="shared" si="1247"/>
        <v>0</v>
      </c>
      <c r="AJ1169" s="10">
        <f t="shared" si="1248"/>
        <v>5</v>
      </c>
      <c r="AK1169" s="47">
        <v>0.25694444444444448</v>
      </c>
      <c r="AL1169" s="47">
        <v>0.26041666666666669</v>
      </c>
      <c r="AM1169" s="9">
        <f t="shared" si="1249"/>
        <v>3.4722222222222099E-3</v>
      </c>
      <c r="AN1169" s="9">
        <f t="shared" si="1237"/>
        <v>0.15625</v>
      </c>
      <c r="AO1169" s="10">
        <f t="shared" si="1222"/>
        <v>3</v>
      </c>
      <c r="AP1169" s="10">
        <f t="shared" si="1223"/>
        <v>45</v>
      </c>
      <c r="AQ1169" s="9">
        <f t="shared" si="1250"/>
        <v>6.25E-2</v>
      </c>
      <c r="AR1169" s="10">
        <f t="shared" si="1241"/>
        <v>1</v>
      </c>
      <c r="AS1169" s="10">
        <f t="shared" si="1242"/>
        <v>30</v>
      </c>
      <c r="AT1169" s="552">
        <v>0</v>
      </c>
      <c r="AU1169" s="552">
        <v>0</v>
      </c>
      <c r="AV1169" s="552">
        <v>0</v>
      </c>
      <c r="AW1169" s="546">
        <f t="shared" si="1232"/>
        <v>0</v>
      </c>
      <c r="AX1169" s="546">
        <f t="shared" si="1251"/>
        <v>0</v>
      </c>
      <c r="AY1169" s="552">
        <v>0</v>
      </c>
      <c r="AZ1169" s="546">
        <f t="shared" si="1226"/>
        <v>0</v>
      </c>
      <c r="BA1169" s="546">
        <f t="shared" si="1227"/>
        <v>0</v>
      </c>
      <c r="BB1169" s="552">
        <v>0</v>
      </c>
      <c r="BC1169" s="546">
        <f t="shared" si="1228"/>
        <v>0</v>
      </c>
      <c r="BD1169" s="546">
        <f t="shared" si="1229"/>
        <v>0</v>
      </c>
      <c r="BE1169" s="552">
        <v>0</v>
      </c>
      <c r="BF1169" s="546">
        <f t="shared" si="1142"/>
        <v>0</v>
      </c>
      <c r="BG1169" s="546">
        <f t="shared" si="1143"/>
        <v>0</v>
      </c>
      <c r="BH1169" s="552">
        <v>0</v>
      </c>
      <c r="BI1169" s="637">
        <f t="shared" si="1243"/>
        <v>0</v>
      </c>
      <c r="BJ1169" s="558">
        <f t="shared" si="1244"/>
        <v>0</v>
      </c>
      <c r="BK1169" s="52">
        <f t="shared" si="1252"/>
        <v>62.955593220338983</v>
      </c>
    </row>
    <row r="1170" spans="1:63" x14ac:dyDescent="0.25">
      <c r="A1170" s="60">
        <v>41001</v>
      </c>
      <c r="B1170" s="58">
        <f t="shared" si="1246"/>
        <v>4</v>
      </c>
      <c r="C1170" s="126">
        <v>1</v>
      </c>
      <c r="D1170" s="51" t="s">
        <v>309</v>
      </c>
      <c r="E1170" s="646" t="s">
        <v>265</v>
      </c>
      <c r="F1170" s="58">
        <v>3592.75</v>
      </c>
      <c r="G1170" s="645">
        <v>56</v>
      </c>
      <c r="H1170" s="126">
        <v>3</v>
      </c>
      <c r="I1170" s="47">
        <v>0.63888888888888895</v>
      </c>
      <c r="J1170" s="47">
        <v>0.63888888888888895</v>
      </c>
      <c r="K1170" s="47">
        <v>0.64236111111111105</v>
      </c>
      <c r="L1170" s="9">
        <f t="shared" si="1233"/>
        <v>3.4722222222220989E-3</v>
      </c>
      <c r="M1170" s="47">
        <v>0.65277777777777779</v>
      </c>
      <c r="N1170" s="9">
        <f t="shared" si="1234"/>
        <v>1.0416666666666741E-2</v>
      </c>
      <c r="O1170" s="47">
        <v>0.67361111111111116</v>
      </c>
      <c r="P1170" s="9">
        <f t="shared" si="1235"/>
        <v>2.083333333333337E-2</v>
      </c>
      <c r="Q1170" s="47">
        <v>0.67708333333333337</v>
      </c>
      <c r="R1170" s="47">
        <v>0.85416666666666663</v>
      </c>
      <c r="S1170" s="9">
        <f t="shared" si="1238"/>
        <v>0.17708333333333326</v>
      </c>
      <c r="T1170" s="47">
        <v>0.67708333333333337</v>
      </c>
      <c r="U1170" s="47">
        <v>0.85416666666666663</v>
      </c>
      <c r="V1170" s="9">
        <f t="shared" si="1239"/>
        <v>0.17708333333333326</v>
      </c>
      <c r="W1170" s="47">
        <v>0.80347222222222225</v>
      </c>
      <c r="X1170" s="9">
        <v>0</v>
      </c>
      <c r="Y1170" s="47">
        <v>0.80347222222222225</v>
      </c>
      <c r="Z1170" s="9">
        <f t="shared" si="1126"/>
        <v>0</v>
      </c>
      <c r="AA1170" s="47">
        <v>0.9</v>
      </c>
      <c r="AB1170" s="9">
        <f t="shared" si="1217"/>
        <v>9.6527777777777768E-2</v>
      </c>
      <c r="AC1170" s="47">
        <v>0.9</v>
      </c>
      <c r="AD1170" s="47">
        <v>0.9</v>
      </c>
      <c r="AE1170" s="9">
        <f t="shared" si="1240"/>
        <v>0</v>
      </c>
      <c r="AF1170" s="47">
        <v>0.90625</v>
      </c>
      <c r="AG1170" s="47">
        <v>0.90972222222222221</v>
      </c>
      <c r="AH1170" s="9">
        <f t="shared" si="1236"/>
        <v>3.4722222222222099E-3</v>
      </c>
      <c r="AI1170" s="10">
        <f t="shared" si="1247"/>
        <v>0</v>
      </c>
      <c r="AJ1170" s="10">
        <f t="shared" si="1248"/>
        <v>5</v>
      </c>
      <c r="AK1170" s="47">
        <v>0.90972222222222221</v>
      </c>
      <c r="AL1170" s="47">
        <v>0.91666666666666663</v>
      </c>
      <c r="AM1170" s="9">
        <f t="shared" si="1249"/>
        <v>6.9444444444444198E-3</v>
      </c>
      <c r="AN1170" s="9">
        <f t="shared" si="1237"/>
        <v>0.27777777777777768</v>
      </c>
      <c r="AO1170" s="10">
        <f t="shared" si="1222"/>
        <v>6</v>
      </c>
      <c r="AP1170" s="10">
        <f t="shared" si="1223"/>
        <v>40</v>
      </c>
      <c r="AQ1170" s="9">
        <f t="shared" si="1250"/>
        <v>4.0972222222222208E-2</v>
      </c>
      <c r="AR1170" s="10">
        <f t="shared" si="1241"/>
        <v>0</v>
      </c>
      <c r="AS1170" s="10">
        <f t="shared" si="1242"/>
        <v>59</v>
      </c>
      <c r="AT1170" s="552">
        <v>0</v>
      </c>
      <c r="AU1170" s="552">
        <v>0</v>
      </c>
      <c r="AV1170" s="552">
        <v>0</v>
      </c>
      <c r="AW1170" s="546">
        <f t="shared" si="1232"/>
        <v>0</v>
      </c>
      <c r="AX1170" s="546">
        <f t="shared" si="1251"/>
        <v>0</v>
      </c>
      <c r="AY1170" s="552">
        <v>0</v>
      </c>
      <c r="AZ1170" s="546">
        <f t="shared" si="1226"/>
        <v>0</v>
      </c>
      <c r="BA1170" s="546">
        <f t="shared" si="1227"/>
        <v>0</v>
      </c>
      <c r="BB1170" s="552">
        <v>4.5833333333333337E-2</v>
      </c>
      <c r="BC1170" s="546">
        <f t="shared" si="1228"/>
        <v>1</v>
      </c>
      <c r="BD1170" s="546">
        <f t="shared" si="1229"/>
        <v>6</v>
      </c>
      <c r="BE1170" s="552">
        <v>9.7222222222222224E-3</v>
      </c>
      <c r="BF1170" s="546">
        <f t="shared" si="1142"/>
        <v>0</v>
      </c>
      <c r="BG1170" s="546">
        <f t="shared" si="1143"/>
        <v>14</v>
      </c>
      <c r="BH1170" s="552">
        <v>0</v>
      </c>
      <c r="BI1170" s="637">
        <f t="shared" si="1243"/>
        <v>0</v>
      </c>
      <c r="BJ1170" s="558">
        <f t="shared" si="1244"/>
        <v>0</v>
      </c>
      <c r="BK1170" s="52">
        <f t="shared" si="1252"/>
        <v>64.15625</v>
      </c>
    </row>
    <row r="1171" spans="1:63" x14ac:dyDescent="0.25">
      <c r="A1171" s="60">
        <v>41001</v>
      </c>
      <c r="B1171" s="58">
        <f t="shared" si="1246"/>
        <v>4</v>
      </c>
      <c r="C1171" s="126">
        <v>1</v>
      </c>
      <c r="D1171" s="51" t="s">
        <v>243</v>
      </c>
      <c r="E1171" s="646" t="s">
        <v>791</v>
      </c>
      <c r="F1171" s="58">
        <v>3595.17</v>
      </c>
      <c r="G1171" s="645">
        <v>59</v>
      </c>
      <c r="H1171" s="126">
        <v>0</v>
      </c>
      <c r="I1171" s="47">
        <v>0.66666666666666663</v>
      </c>
      <c r="J1171" s="47">
        <v>0.66666666666666663</v>
      </c>
      <c r="K1171" s="47">
        <v>0.67361111111111116</v>
      </c>
      <c r="L1171" s="9">
        <f t="shared" si="1233"/>
        <v>6.9444444444445308E-3</v>
      </c>
      <c r="M1171" s="47">
        <v>0.69444444444444453</v>
      </c>
      <c r="N1171" s="9">
        <f t="shared" si="1234"/>
        <v>2.083333333333337E-2</v>
      </c>
      <c r="O1171" s="47">
        <v>0.70138888888888884</v>
      </c>
      <c r="P1171" s="9">
        <f t="shared" si="1235"/>
        <v>6.9444444444443088E-3</v>
      </c>
      <c r="Q1171" s="47">
        <v>0.71527777777777779</v>
      </c>
      <c r="R1171" s="47">
        <v>0.73958333333333337</v>
      </c>
      <c r="S1171" s="9">
        <f t="shared" si="1238"/>
        <v>2.430555555555558E-2</v>
      </c>
      <c r="T1171" s="47">
        <v>0.71527777777777779</v>
      </c>
      <c r="U1171" s="47">
        <v>0.73958333333333337</v>
      </c>
      <c r="V1171" s="9">
        <f t="shared" si="1239"/>
        <v>2.430555555555558E-2</v>
      </c>
      <c r="W1171" s="47">
        <v>0.97569444444444453</v>
      </c>
      <c r="X1171" s="9">
        <f t="shared" ref="X1171:X1194" si="1253">W1171-R1171</f>
        <v>0.23611111111111116</v>
      </c>
      <c r="Y1171" s="47">
        <v>0.74305555555555547</v>
      </c>
      <c r="Z1171" s="9">
        <v>0</v>
      </c>
      <c r="AA1171" s="47">
        <v>1.0625</v>
      </c>
      <c r="AB1171" s="9">
        <f t="shared" si="1217"/>
        <v>0.31944444444444453</v>
      </c>
      <c r="AC1171" s="47">
        <v>1.0625</v>
      </c>
      <c r="AD1171" s="47">
        <v>1.0625</v>
      </c>
      <c r="AE1171" s="9">
        <f t="shared" si="1240"/>
        <v>0</v>
      </c>
      <c r="AF1171" s="47">
        <v>1.0659722222222221</v>
      </c>
      <c r="AG1171" s="47">
        <v>1.0694444444444444</v>
      </c>
      <c r="AH1171" s="9">
        <f t="shared" si="1236"/>
        <v>3.4722222222223209E-3</v>
      </c>
      <c r="AI1171" s="10">
        <f t="shared" si="1247"/>
        <v>0</v>
      </c>
      <c r="AJ1171" s="10">
        <f t="shared" si="1248"/>
        <v>5</v>
      </c>
      <c r="AK1171" s="47">
        <v>1.0694444444444444</v>
      </c>
      <c r="AL1171" s="47">
        <v>1.0729166666666667</v>
      </c>
      <c r="AM1171" s="9">
        <f t="shared" si="1249"/>
        <v>3.4722222222223209E-3</v>
      </c>
      <c r="AN1171" s="9">
        <f t="shared" si="1237"/>
        <v>0.40625000000000011</v>
      </c>
      <c r="AO1171" s="10">
        <f t="shared" si="1222"/>
        <v>9</v>
      </c>
      <c r="AP1171" s="10">
        <f t="shared" si="1223"/>
        <v>45</v>
      </c>
      <c r="AQ1171" s="9">
        <f t="shared" si="1250"/>
        <v>6.1111111111111227E-2</v>
      </c>
      <c r="AR1171" s="10">
        <f t="shared" si="1241"/>
        <v>1</v>
      </c>
      <c r="AS1171" s="10">
        <f t="shared" si="1242"/>
        <v>28</v>
      </c>
      <c r="AT1171" s="552">
        <v>0</v>
      </c>
      <c r="AU1171" s="552">
        <v>0</v>
      </c>
      <c r="AV1171" s="552">
        <v>0</v>
      </c>
      <c r="AW1171" s="546">
        <f t="shared" si="1232"/>
        <v>0</v>
      </c>
      <c r="AX1171" s="546">
        <f t="shared" si="1251"/>
        <v>0</v>
      </c>
      <c r="AY1171" s="552">
        <v>0.1423611111111111</v>
      </c>
      <c r="AZ1171" s="546">
        <f t="shared" si="1226"/>
        <v>3</v>
      </c>
      <c r="BA1171" s="546">
        <f t="shared" si="1227"/>
        <v>25</v>
      </c>
      <c r="BB1171" s="552">
        <v>0</v>
      </c>
      <c r="BC1171" s="546">
        <f t="shared" si="1228"/>
        <v>0</v>
      </c>
      <c r="BD1171" s="546">
        <f t="shared" si="1229"/>
        <v>0</v>
      </c>
      <c r="BE1171" s="552">
        <v>0</v>
      </c>
      <c r="BF1171" s="546">
        <f t="shared" si="1142"/>
        <v>0</v>
      </c>
      <c r="BG1171" s="546">
        <f t="shared" si="1143"/>
        <v>0</v>
      </c>
      <c r="BH1171" s="552">
        <v>0.11597222222222221</v>
      </c>
      <c r="BI1171" s="637">
        <f t="shared" si="1243"/>
        <v>2</v>
      </c>
      <c r="BJ1171" s="558">
        <f t="shared" si="1244"/>
        <v>47</v>
      </c>
      <c r="BK1171" s="52">
        <f t="shared" si="1252"/>
        <v>60.935084745762715</v>
      </c>
    </row>
    <row r="1172" spans="1:63" x14ac:dyDescent="0.25">
      <c r="A1172" s="60">
        <v>41001</v>
      </c>
      <c r="B1172" s="58">
        <f t="shared" si="1246"/>
        <v>4</v>
      </c>
      <c r="C1172" s="126">
        <v>2</v>
      </c>
      <c r="D1172" s="51" t="s">
        <v>33</v>
      </c>
      <c r="E1172" s="647" t="s">
        <v>419</v>
      </c>
      <c r="F1172" s="58">
        <v>3622.26</v>
      </c>
      <c r="G1172" s="645">
        <v>59</v>
      </c>
      <c r="H1172" s="126">
        <v>0</v>
      </c>
      <c r="I1172" s="47">
        <v>0.79166666666666663</v>
      </c>
      <c r="J1172" s="47">
        <v>0.79166666666666663</v>
      </c>
      <c r="K1172" s="47">
        <v>0.79166666666666663</v>
      </c>
      <c r="L1172" s="9">
        <f t="shared" si="1233"/>
        <v>0</v>
      </c>
      <c r="M1172" s="47">
        <v>0.79861111111111116</v>
      </c>
      <c r="N1172" s="9">
        <f t="shared" si="1234"/>
        <v>6.9444444444445308E-3</v>
      </c>
      <c r="O1172" s="47">
        <v>0.82291666666666663</v>
      </c>
      <c r="P1172" s="9">
        <f t="shared" si="1235"/>
        <v>2.4305555555555469E-2</v>
      </c>
      <c r="Q1172" s="47">
        <v>0.82638888888888884</v>
      </c>
      <c r="R1172" s="47">
        <v>0.97916666666666663</v>
      </c>
      <c r="S1172" s="9">
        <f t="shared" si="1238"/>
        <v>0.15277777777777779</v>
      </c>
      <c r="T1172" s="47">
        <v>0.82638888888888884</v>
      </c>
      <c r="U1172" s="47">
        <v>0.97916666666666663</v>
      </c>
      <c r="V1172" s="9">
        <f t="shared" si="1239"/>
        <v>0.15277777777777779</v>
      </c>
      <c r="W1172" s="47">
        <v>1.0451388888888888</v>
      </c>
      <c r="X1172" s="9">
        <f t="shared" si="1253"/>
        <v>6.597222222222221E-2</v>
      </c>
      <c r="Y1172" s="47">
        <v>1.0472222222222223</v>
      </c>
      <c r="Z1172" s="9">
        <f t="shared" ref="Z1172:Z1178" si="1254">Y1172-W1172</f>
        <v>2.083333333333437E-3</v>
      </c>
      <c r="AA1172" s="47">
        <v>1.1979166666666667</v>
      </c>
      <c r="AB1172" s="9">
        <f t="shared" si="1217"/>
        <v>0.15069444444444446</v>
      </c>
      <c r="AC1172" s="47">
        <v>1.1979166666666667</v>
      </c>
      <c r="AD1172" s="47">
        <v>1.1979166666666667</v>
      </c>
      <c r="AE1172" s="9">
        <f t="shared" si="1240"/>
        <v>0</v>
      </c>
      <c r="AF1172" s="47">
        <v>1.2222222222222221</v>
      </c>
      <c r="AG1172" s="47">
        <v>1.2256944444444444</v>
      </c>
      <c r="AH1172" s="9">
        <f t="shared" si="1236"/>
        <v>3.4722222222223209E-3</v>
      </c>
      <c r="AI1172" s="10">
        <f t="shared" si="1247"/>
        <v>0</v>
      </c>
      <c r="AJ1172" s="10">
        <f t="shared" si="1248"/>
        <v>5</v>
      </c>
      <c r="AK1172" s="47">
        <v>1.2256944444444444</v>
      </c>
      <c r="AL1172" s="47">
        <v>1.2291666666666667</v>
      </c>
      <c r="AM1172" s="9">
        <f t="shared" si="1249"/>
        <v>3.4722222222223209E-3</v>
      </c>
      <c r="AN1172" s="9">
        <f t="shared" si="1237"/>
        <v>0.43750000000000011</v>
      </c>
      <c r="AO1172" s="10">
        <f t="shared" si="1222"/>
        <v>10</v>
      </c>
      <c r="AP1172" s="10">
        <f t="shared" si="1223"/>
        <v>30</v>
      </c>
      <c r="AQ1172" s="9">
        <f t="shared" si="1250"/>
        <v>4.7222222222222249E-2</v>
      </c>
      <c r="AR1172" s="10">
        <f t="shared" si="1241"/>
        <v>1</v>
      </c>
      <c r="AS1172" s="10">
        <f t="shared" si="1242"/>
        <v>8</v>
      </c>
      <c r="AT1172" s="552">
        <v>0</v>
      </c>
      <c r="AU1172" s="552">
        <v>0</v>
      </c>
      <c r="AV1172" s="552">
        <v>0</v>
      </c>
      <c r="AW1172" s="546">
        <f t="shared" si="1232"/>
        <v>0</v>
      </c>
      <c r="AX1172" s="546">
        <f t="shared" si="1251"/>
        <v>0</v>
      </c>
      <c r="AY1172" s="552">
        <v>8.3333333333333329E-2</v>
      </c>
      <c r="AZ1172" s="546">
        <f t="shared" si="1226"/>
        <v>2</v>
      </c>
      <c r="BA1172" s="546">
        <f t="shared" si="1227"/>
        <v>0</v>
      </c>
      <c r="BB1172" s="552">
        <v>0</v>
      </c>
      <c r="BC1172" s="546">
        <f t="shared" si="1228"/>
        <v>0</v>
      </c>
      <c r="BD1172" s="546">
        <f t="shared" si="1229"/>
        <v>0</v>
      </c>
      <c r="BE1172" s="552">
        <v>0</v>
      </c>
      <c r="BF1172" s="546">
        <f t="shared" si="1142"/>
        <v>0</v>
      </c>
      <c r="BG1172" s="546">
        <f t="shared" si="1143"/>
        <v>0</v>
      </c>
      <c r="BH1172" s="552">
        <v>2.013888888888889E-2</v>
      </c>
      <c r="BI1172" s="637">
        <f t="shared" si="1243"/>
        <v>0</v>
      </c>
      <c r="BJ1172" s="558">
        <f t="shared" si="1244"/>
        <v>29</v>
      </c>
      <c r="BK1172" s="52">
        <f t="shared" si="1252"/>
        <v>61.394237288135599</v>
      </c>
    </row>
    <row r="1173" spans="1:63" x14ac:dyDescent="0.25">
      <c r="A1173" s="60">
        <v>41001</v>
      </c>
      <c r="B1173" s="58">
        <f t="shared" si="1246"/>
        <v>4</v>
      </c>
      <c r="C1173" s="126">
        <v>2</v>
      </c>
      <c r="D1173" s="51" t="s">
        <v>802</v>
      </c>
      <c r="E1173" s="646" t="s">
        <v>276</v>
      </c>
      <c r="F1173" s="58">
        <v>2993.89</v>
      </c>
      <c r="G1173" s="645">
        <v>50</v>
      </c>
      <c r="H1173" s="126">
        <v>9</v>
      </c>
      <c r="I1173" s="47">
        <v>0.79166666666666663</v>
      </c>
      <c r="J1173" s="47">
        <v>0.79166666666666663</v>
      </c>
      <c r="K1173" s="47">
        <v>0.92708333333333337</v>
      </c>
      <c r="L1173" s="9">
        <f t="shared" si="1233"/>
        <v>0.13541666666666674</v>
      </c>
      <c r="M1173" s="47">
        <v>0.93055555555555547</v>
      </c>
      <c r="N1173" s="9">
        <f t="shared" si="1234"/>
        <v>3.4722222222220989E-3</v>
      </c>
      <c r="O1173" s="47">
        <v>1.0486111111111112</v>
      </c>
      <c r="P1173" s="9">
        <f t="shared" si="1235"/>
        <v>0.11805555555555569</v>
      </c>
      <c r="Q1173" s="47">
        <v>1.0520833333333333</v>
      </c>
      <c r="R1173" s="47">
        <v>1.0763888888888888</v>
      </c>
      <c r="S1173" s="9">
        <f t="shared" si="1238"/>
        <v>2.430555555555558E-2</v>
      </c>
      <c r="T1173" s="47">
        <v>1.0520833333333333</v>
      </c>
      <c r="U1173" s="47">
        <v>1.0763888888888888</v>
      </c>
      <c r="V1173" s="9">
        <f t="shared" si="1239"/>
        <v>2.430555555555558E-2</v>
      </c>
      <c r="W1173" s="47">
        <v>1.1111111111111112</v>
      </c>
      <c r="X1173" s="9">
        <f t="shared" si="1253"/>
        <v>3.4722222222222321E-2</v>
      </c>
      <c r="Y1173" s="47">
        <v>1.1152777777777778</v>
      </c>
      <c r="Z1173" s="9">
        <f t="shared" si="1254"/>
        <v>4.1666666666666519E-3</v>
      </c>
      <c r="AA1173" s="47">
        <v>1.2013888888888888</v>
      </c>
      <c r="AB1173" s="9">
        <f t="shared" si="1217"/>
        <v>8.6111111111111027E-2</v>
      </c>
      <c r="AC1173" s="47">
        <v>1.2013888888888888</v>
      </c>
      <c r="AD1173" s="47">
        <v>1.2013888888888888</v>
      </c>
      <c r="AE1173" s="9">
        <f t="shared" si="1240"/>
        <v>0</v>
      </c>
      <c r="AF1173" s="47">
        <v>1.2152777777777779</v>
      </c>
      <c r="AG1173" s="47">
        <v>1.2222222222222221</v>
      </c>
      <c r="AH1173" s="9">
        <f t="shared" si="1236"/>
        <v>6.9444444444441977E-3</v>
      </c>
      <c r="AI1173" s="10">
        <f t="shared" si="1247"/>
        <v>0</v>
      </c>
      <c r="AJ1173" s="10">
        <f t="shared" si="1248"/>
        <v>10</v>
      </c>
      <c r="AK1173" s="47">
        <v>1.2222222222222221</v>
      </c>
      <c r="AL1173" s="47">
        <v>1.2291666666666667</v>
      </c>
      <c r="AM1173" s="9">
        <f t="shared" si="1249"/>
        <v>6.9444444444446418E-3</v>
      </c>
      <c r="AN1173" s="9">
        <f t="shared" si="1237"/>
        <v>0.43750000000000011</v>
      </c>
      <c r="AO1173" s="10">
        <f t="shared" si="1222"/>
        <v>10</v>
      </c>
      <c r="AP1173" s="10">
        <f t="shared" si="1223"/>
        <v>30</v>
      </c>
      <c r="AQ1173" s="9">
        <f t="shared" si="1250"/>
        <v>7.0833333333333248E-2</v>
      </c>
      <c r="AR1173" s="10">
        <f t="shared" si="1241"/>
        <v>1</v>
      </c>
      <c r="AS1173" s="10">
        <f t="shared" si="1242"/>
        <v>42</v>
      </c>
      <c r="AT1173" s="552">
        <v>0</v>
      </c>
      <c r="AU1173" s="552">
        <v>0</v>
      </c>
      <c r="AV1173" s="552">
        <v>0</v>
      </c>
      <c r="AW1173" s="546">
        <f t="shared" si="1232"/>
        <v>0</v>
      </c>
      <c r="AX1173" s="546">
        <f t="shared" si="1251"/>
        <v>0</v>
      </c>
      <c r="AY1173" s="552">
        <v>0</v>
      </c>
      <c r="AZ1173" s="546">
        <f t="shared" si="1226"/>
        <v>0</v>
      </c>
      <c r="BA1173" s="546">
        <f t="shared" si="1227"/>
        <v>0</v>
      </c>
      <c r="BB1173" s="552">
        <v>0</v>
      </c>
      <c r="BC1173" s="546">
        <f t="shared" si="1228"/>
        <v>0</v>
      </c>
      <c r="BD1173" s="546">
        <f t="shared" si="1229"/>
        <v>0</v>
      </c>
      <c r="BE1173" s="552">
        <v>1.5277777777777777E-2</v>
      </c>
      <c r="BF1173" s="546">
        <f t="shared" si="1142"/>
        <v>0</v>
      </c>
      <c r="BG1173" s="546">
        <f t="shared" si="1143"/>
        <v>22</v>
      </c>
      <c r="BH1173" s="552">
        <v>0</v>
      </c>
      <c r="BI1173" s="637">
        <f t="shared" si="1243"/>
        <v>0</v>
      </c>
      <c r="BJ1173" s="558">
        <f t="shared" si="1244"/>
        <v>0</v>
      </c>
      <c r="BK1173" s="52">
        <f t="shared" si="1252"/>
        <v>59.877800000000001</v>
      </c>
    </row>
    <row r="1174" spans="1:63" x14ac:dyDescent="0.25">
      <c r="A1174" s="60">
        <v>41002</v>
      </c>
      <c r="B1174" s="58">
        <f t="shared" si="1246"/>
        <v>4</v>
      </c>
      <c r="C1174" s="126">
        <v>1</v>
      </c>
      <c r="D1174" s="51" t="s">
        <v>298</v>
      </c>
      <c r="E1174" s="646" t="s">
        <v>762</v>
      </c>
      <c r="F1174" s="58">
        <v>3681.27</v>
      </c>
      <c r="G1174" s="645">
        <v>59</v>
      </c>
      <c r="H1174" s="126">
        <v>0</v>
      </c>
      <c r="I1174" s="47">
        <v>0.70833333333333337</v>
      </c>
      <c r="J1174" s="47">
        <v>0.70833333333333337</v>
      </c>
      <c r="K1174" s="47">
        <v>0.71875</v>
      </c>
      <c r="L1174" s="9">
        <f t="shared" si="1233"/>
        <v>1.041666666666663E-2</v>
      </c>
      <c r="M1174" s="47">
        <v>0.73611111111111116</v>
      </c>
      <c r="N1174" s="9">
        <f t="shared" si="1234"/>
        <v>1.736111111111116E-2</v>
      </c>
      <c r="O1174" s="47">
        <v>1.03125</v>
      </c>
      <c r="P1174" s="9">
        <f t="shared" si="1235"/>
        <v>0.29513888888888884</v>
      </c>
      <c r="Q1174" s="47">
        <v>1.03125</v>
      </c>
      <c r="R1174" s="47">
        <v>1.0625</v>
      </c>
      <c r="S1174" s="9">
        <f t="shared" si="1238"/>
        <v>3.125E-2</v>
      </c>
      <c r="T1174" s="47">
        <v>1.03125</v>
      </c>
      <c r="U1174" s="47">
        <v>1.0625</v>
      </c>
      <c r="V1174" s="9">
        <f t="shared" si="1239"/>
        <v>3.125E-2</v>
      </c>
      <c r="W1174" s="47">
        <v>1.2222222222222221</v>
      </c>
      <c r="X1174" s="9">
        <f t="shared" si="1253"/>
        <v>0.1597222222222221</v>
      </c>
      <c r="Y1174" s="47">
        <v>1.2236111111111112</v>
      </c>
      <c r="Z1174" s="9">
        <f t="shared" si="1254"/>
        <v>1.388888888889106E-3</v>
      </c>
      <c r="AA1174" s="47">
        <v>1.2972222222222223</v>
      </c>
      <c r="AB1174" s="9">
        <f t="shared" si="1217"/>
        <v>7.3611111111111072E-2</v>
      </c>
      <c r="AC1174" s="47">
        <v>1.2972222222222223</v>
      </c>
      <c r="AD1174" s="47">
        <v>1.2972222222222223</v>
      </c>
      <c r="AE1174" s="9">
        <f t="shared" si="1240"/>
        <v>0</v>
      </c>
      <c r="AF1174" s="47">
        <v>1.3055555555555556</v>
      </c>
      <c r="AG1174" s="47">
        <v>1.3090277777777779</v>
      </c>
      <c r="AH1174" s="9">
        <f t="shared" si="1236"/>
        <v>3.4722222222223209E-3</v>
      </c>
      <c r="AI1174" s="10">
        <f t="shared" si="1247"/>
        <v>0</v>
      </c>
      <c r="AJ1174" s="10">
        <f t="shared" si="1248"/>
        <v>5</v>
      </c>
      <c r="AK1174" s="47">
        <v>1.3090277777777779</v>
      </c>
      <c r="AL1174" s="47">
        <v>1.3125</v>
      </c>
      <c r="AM1174" s="9">
        <f t="shared" si="1249"/>
        <v>3.4722222222220989E-3</v>
      </c>
      <c r="AN1174" s="9">
        <f t="shared" si="1237"/>
        <v>0.60416666666666663</v>
      </c>
      <c r="AO1174" s="10">
        <f t="shared" si="1222"/>
        <v>14</v>
      </c>
      <c r="AP1174" s="10">
        <f t="shared" si="1223"/>
        <v>30</v>
      </c>
      <c r="AQ1174" s="9">
        <f t="shared" si="1250"/>
        <v>6.1111111111111074E-2</v>
      </c>
      <c r="AR1174" s="10">
        <f t="shared" si="1241"/>
        <v>1</v>
      </c>
      <c r="AS1174" s="10">
        <f t="shared" si="1242"/>
        <v>28</v>
      </c>
      <c r="AT1174" s="552">
        <v>0</v>
      </c>
      <c r="AU1174" s="552">
        <v>3.472222222222222E-3</v>
      </c>
      <c r="AV1174" s="552">
        <v>0</v>
      </c>
      <c r="AW1174" s="546">
        <f t="shared" si="1232"/>
        <v>0</v>
      </c>
      <c r="AX1174" s="546">
        <f t="shared" si="1251"/>
        <v>0</v>
      </c>
      <c r="AY1174" s="552">
        <v>0</v>
      </c>
      <c r="AZ1174" s="546">
        <f t="shared" si="1226"/>
        <v>0</v>
      </c>
      <c r="BA1174" s="546">
        <f t="shared" si="1227"/>
        <v>0</v>
      </c>
      <c r="BB1174" s="552">
        <v>0</v>
      </c>
      <c r="BC1174" s="546">
        <f t="shared" si="1228"/>
        <v>0</v>
      </c>
      <c r="BD1174" s="546">
        <f t="shared" si="1229"/>
        <v>0</v>
      </c>
      <c r="BE1174" s="552">
        <v>9.0277777777777787E-3</v>
      </c>
      <c r="BF1174" s="546">
        <f t="shared" si="1142"/>
        <v>0</v>
      </c>
      <c r="BG1174" s="546">
        <f t="shared" si="1143"/>
        <v>13</v>
      </c>
      <c r="BH1174" s="552">
        <v>0</v>
      </c>
      <c r="BI1174" s="637">
        <f t="shared" si="1243"/>
        <v>0</v>
      </c>
      <c r="BJ1174" s="558">
        <f t="shared" si="1244"/>
        <v>0</v>
      </c>
      <c r="BK1174" s="52">
        <f t="shared" si="1252"/>
        <v>62.394406779661018</v>
      </c>
    </row>
    <row r="1175" spans="1:63" x14ac:dyDescent="0.25">
      <c r="A1175" s="60">
        <v>41002</v>
      </c>
      <c r="B1175" s="58">
        <f t="shared" si="1246"/>
        <v>4</v>
      </c>
      <c r="C1175" s="126">
        <v>1</v>
      </c>
      <c r="D1175" s="51" t="s">
        <v>355</v>
      </c>
      <c r="E1175" s="646" t="s">
        <v>803</v>
      </c>
      <c r="F1175" s="58">
        <v>3893.3</v>
      </c>
      <c r="G1175" s="645">
        <v>59</v>
      </c>
      <c r="H1175" s="126">
        <v>0</v>
      </c>
      <c r="I1175" s="47">
        <v>0.84375</v>
      </c>
      <c r="J1175" s="47">
        <v>0.84375</v>
      </c>
      <c r="K1175" s="47">
        <v>0.84722222222222221</v>
      </c>
      <c r="L1175" s="9">
        <f t="shared" si="1233"/>
        <v>3.4722222222222099E-3</v>
      </c>
      <c r="M1175" s="47">
        <v>0.86805555555555547</v>
      </c>
      <c r="N1175" s="9">
        <f t="shared" si="1234"/>
        <v>2.0833333333333259E-2</v>
      </c>
      <c r="O1175" s="47">
        <v>1.1319444444444444</v>
      </c>
      <c r="P1175" s="9">
        <f t="shared" si="1235"/>
        <v>0.26388888888888895</v>
      </c>
      <c r="Q1175" s="47">
        <v>1.1354166666666667</v>
      </c>
      <c r="R1175" s="47">
        <v>1.1666666666666667</v>
      </c>
      <c r="S1175" s="9">
        <f t="shared" si="1238"/>
        <v>3.125E-2</v>
      </c>
      <c r="T1175" s="47">
        <v>1.1354166666666667</v>
      </c>
      <c r="U1175" s="47">
        <v>1.1666666666666667</v>
      </c>
      <c r="V1175" s="9">
        <f t="shared" si="1239"/>
        <v>3.125E-2</v>
      </c>
      <c r="W1175" s="47">
        <v>1.3298611111111112</v>
      </c>
      <c r="X1175" s="9">
        <f t="shared" si="1253"/>
        <v>0.16319444444444442</v>
      </c>
      <c r="Y1175" s="47">
        <v>1.3319444444444444</v>
      </c>
      <c r="Z1175" s="9">
        <f t="shared" si="1254"/>
        <v>2.0833333333332149E-3</v>
      </c>
      <c r="AA1175" s="47">
        <v>1.4430555555555555</v>
      </c>
      <c r="AB1175" s="9">
        <f t="shared" si="1217"/>
        <v>0.11111111111111116</v>
      </c>
      <c r="AC1175" s="47">
        <v>1.4430555555555555</v>
      </c>
      <c r="AD1175" s="47">
        <v>1.4430555555555555</v>
      </c>
      <c r="AE1175" s="9">
        <f t="shared" si="1240"/>
        <v>0</v>
      </c>
      <c r="AF1175" s="47">
        <v>1.4513888888888891</v>
      </c>
      <c r="AG1175" s="47">
        <v>1.4548611111111109</v>
      </c>
      <c r="AH1175" s="9">
        <f t="shared" si="1236"/>
        <v>3.4722222222218768E-3</v>
      </c>
      <c r="AI1175" s="10">
        <f t="shared" si="1247"/>
        <v>0</v>
      </c>
      <c r="AJ1175" s="10">
        <f t="shared" si="1248"/>
        <v>5</v>
      </c>
      <c r="AK1175" s="47">
        <v>1.4548611111111109</v>
      </c>
      <c r="AL1175" s="47">
        <v>1.4583333333333333</v>
      </c>
      <c r="AM1175" s="9">
        <f t="shared" si="1249"/>
        <v>3.4722222222223209E-3</v>
      </c>
      <c r="AN1175" s="9">
        <f t="shared" si="1237"/>
        <v>0.61458333333333326</v>
      </c>
      <c r="AO1175" s="10">
        <f t="shared" si="1222"/>
        <v>14</v>
      </c>
      <c r="AP1175" s="10">
        <f t="shared" si="1223"/>
        <v>45</v>
      </c>
      <c r="AQ1175" s="9">
        <f t="shared" si="1250"/>
        <v>3.8888888888888931E-2</v>
      </c>
      <c r="AR1175" s="10">
        <f t="shared" si="1241"/>
        <v>0</v>
      </c>
      <c r="AS1175" s="10">
        <f t="shared" si="1242"/>
        <v>56</v>
      </c>
      <c r="AT1175" s="552">
        <v>0</v>
      </c>
      <c r="AU1175" s="552">
        <v>0</v>
      </c>
      <c r="AV1175" s="552">
        <v>0</v>
      </c>
      <c r="AW1175" s="546">
        <f t="shared" si="1232"/>
        <v>0</v>
      </c>
      <c r="AX1175" s="546">
        <f t="shared" si="1251"/>
        <v>0</v>
      </c>
      <c r="AY1175" s="552">
        <v>0</v>
      </c>
      <c r="AZ1175" s="546">
        <f t="shared" si="1226"/>
        <v>0</v>
      </c>
      <c r="BA1175" s="546">
        <f t="shared" si="1227"/>
        <v>0</v>
      </c>
      <c r="BB1175" s="552">
        <v>0</v>
      </c>
      <c r="BC1175" s="546">
        <f t="shared" si="1228"/>
        <v>0</v>
      </c>
      <c r="BD1175" s="546">
        <f t="shared" si="1229"/>
        <v>0</v>
      </c>
      <c r="BE1175" s="552">
        <v>7.2222222222222229E-2</v>
      </c>
      <c r="BF1175" s="546">
        <f t="shared" si="1142"/>
        <v>1</v>
      </c>
      <c r="BG1175" s="546">
        <f t="shared" si="1143"/>
        <v>44</v>
      </c>
      <c r="BH1175" s="552">
        <v>0</v>
      </c>
      <c r="BI1175" s="637">
        <f t="shared" si="1243"/>
        <v>0</v>
      </c>
      <c r="BJ1175" s="558">
        <f t="shared" si="1244"/>
        <v>0</v>
      </c>
      <c r="BK1175" s="52">
        <f t="shared" si="1252"/>
        <v>65.988135593220349</v>
      </c>
    </row>
    <row r="1176" spans="1:63" x14ac:dyDescent="0.25">
      <c r="A1176" s="60">
        <v>41002</v>
      </c>
      <c r="B1176" s="58">
        <f t="shared" si="1246"/>
        <v>4</v>
      </c>
      <c r="C1176" s="126">
        <v>3</v>
      </c>
      <c r="D1176" s="51" t="s">
        <v>33</v>
      </c>
      <c r="E1176" s="646" t="s">
        <v>804</v>
      </c>
      <c r="F1176" s="58">
        <v>3468.31</v>
      </c>
      <c r="G1176" s="645">
        <v>55</v>
      </c>
      <c r="H1176" s="126">
        <v>4</v>
      </c>
      <c r="I1176" s="47">
        <v>0.1875</v>
      </c>
      <c r="J1176" s="47">
        <v>0.1875</v>
      </c>
      <c r="K1176" s="47">
        <v>0.19097222222222221</v>
      </c>
      <c r="L1176" s="9">
        <f t="shared" si="1233"/>
        <v>3.4722222222222099E-3</v>
      </c>
      <c r="M1176" s="47">
        <v>0.20833333333333334</v>
      </c>
      <c r="N1176" s="9">
        <f t="shared" si="1234"/>
        <v>1.7361111111111133E-2</v>
      </c>
      <c r="O1176" s="47">
        <v>0.28125</v>
      </c>
      <c r="P1176" s="9">
        <f t="shared" si="1235"/>
        <v>7.2916666666666657E-2</v>
      </c>
      <c r="Q1176" s="47">
        <v>0.28472222222222221</v>
      </c>
      <c r="R1176" s="47">
        <v>0.33333333333333331</v>
      </c>
      <c r="S1176" s="9">
        <f t="shared" si="1238"/>
        <v>4.8611111111111105E-2</v>
      </c>
      <c r="T1176" s="47">
        <v>0.28472222222222221</v>
      </c>
      <c r="U1176" s="47">
        <v>0.33333333333333331</v>
      </c>
      <c r="V1176" s="9">
        <f t="shared" si="1239"/>
        <v>4.8611111111111105E-2</v>
      </c>
      <c r="W1176" s="47">
        <v>0.3576388888888889</v>
      </c>
      <c r="X1176" s="9">
        <f t="shared" si="1253"/>
        <v>2.430555555555558E-2</v>
      </c>
      <c r="Y1176" s="47">
        <v>0.3611111111111111</v>
      </c>
      <c r="Z1176" s="9">
        <f t="shared" si="1254"/>
        <v>3.4722222222222099E-3</v>
      </c>
      <c r="AA1176" s="47">
        <v>0.52083333333333337</v>
      </c>
      <c r="AB1176" s="9">
        <f t="shared" si="1217"/>
        <v>0.15972222222222227</v>
      </c>
      <c r="AC1176" s="47">
        <v>0.52083333333333337</v>
      </c>
      <c r="AD1176" s="47">
        <v>0.52083333333333337</v>
      </c>
      <c r="AE1176" s="9">
        <f t="shared" si="1240"/>
        <v>0</v>
      </c>
      <c r="AF1176" s="47">
        <v>0.52430555555555558</v>
      </c>
      <c r="AG1176" s="47">
        <v>0.52777777777777779</v>
      </c>
      <c r="AH1176" s="9">
        <f t="shared" si="1236"/>
        <v>3.4722222222222099E-3</v>
      </c>
      <c r="AI1176" s="10">
        <f t="shared" si="1247"/>
        <v>0</v>
      </c>
      <c r="AJ1176" s="10">
        <f t="shared" si="1248"/>
        <v>5</v>
      </c>
      <c r="AK1176" s="47">
        <v>0.52777777777777779</v>
      </c>
      <c r="AL1176" s="47">
        <v>0.53125</v>
      </c>
      <c r="AM1176" s="9">
        <f t="shared" si="1249"/>
        <v>3.4722222222222099E-3</v>
      </c>
      <c r="AN1176" s="9">
        <f t="shared" si="1237"/>
        <v>0.34375</v>
      </c>
      <c r="AO1176" s="10">
        <f t="shared" si="1222"/>
        <v>8</v>
      </c>
      <c r="AP1176" s="10">
        <f t="shared" si="1223"/>
        <v>15</v>
      </c>
      <c r="AQ1176" s="9">
        <f t="shared" si="1250"/>
        <v>0</v>
      </c>
      <c r="AR1176" s="10">
        <f t="shared" si="1241"/>
        <v>0</v>
      </c>
      <c r="AS1176" s="10">
        <f t="shared" si="1242"/>
        <v>0</v>
      </c>
      <c r="AT1176" s="552">
        <v>0</v>
      </c>
      <c r="AU1176" s="552">
        <v>0</v>
      </c>
      <c r="AV1176" s="552">
        <v>0</v>
      </c>
      <c r="AW1176" s="546">
        <f t="shared" si="1232"/>
        <v>0</v>
      </c>
      <c r="AX1176" s="546">
        <f t="shared" si="1251"/>
        <v>0</v>
      </c>
      <c r="AY1176" s="552">
        <v>0.15972222222222224</v>
      </c>
      <c r="AZ1176" s="546">
        <f t="shared" si="1226"/>
        <v>3</v>
      </c>
      <c r="BA1176" s="546">
        <f t="shared" si="1227"/>
        <v>50</v>
      </c>
      <c r="BB1176" s="552">
        <v>0</v>
      </c>
      <c r="BC1176" s="546">
        <f t="shared" si="1228"/>
        <v>0</v>
      </c>
      <c r="BD1176" s="546">
        <f t="shared" si="1229"/>
        <v>0</v>
      </c>
      <c r="BE1176" s="552">
        <v>0</v>
      </c>
      <c r="BF1176" s="546">
        <f t="shared" ref="BF1176:BF1239" si="1255">HOUR(BE1176)</f>
        <v>0</v>
      </c>
      <c r="BG1176" s="546">
        <f t="shared" ref="BG1176:BG1239" si="1256">MINUTE(BE1176)</f>
        <v>0</v>
      </c>
      <c r="BH1176" s="552">
        <v>0</v>
      </c>
      <c r="BI1176" s="637">
        <f t="shared" si="1243"/>
        <v>0</v>
      </c>
      <c r="BJ1176" s="558">
        <f t="shared" si="1244"/>
        <v>0</v>
      </c>
      <c r="BK1176" s="52">
        <f t="shared" si="1252"/>
        <v>63.060181818181817</v>
      </c>
    </row>
    <row r="1177" spans="1:63" x14ac:dyDescent="0.25">
      <c r="A1177" s="60">
        <v>41002</v>
      </c>
      <c r="B1177" s="58">
        <f t="shared" si="1246"/>
        <v>4</v>
      </c>
      <c r="C1177" s="126">
        <v>4</v>
      </c>
      <c r="D1177" s="51" t="s">
        <v>33</v>
      </c>
      <c r="E1177" s="51" t="s">
        <v>803</v>
      </c>
      <c r="F1177" s="58">
        <v>3688.81</v>
      </c>
      <c r="G1177" s="126">
        <v>58</v>
      </c>
      <c r="H1177" s="126">
        <v>1</v>
      </c>
      <c r="I1177" s="48">
        <v>0.45833333333333331</v>
      </c>
      <c r="J1177" s="48">
        <v>0.45833333333333331</v>
      </c>
      <c r="K1177" s="48">
        <v>0.46875</v>
      </c>
      <c r="L1177" s="9">
        <f t="shared" si="1233"/>
        <v>1.0416666666666685E-2</v>
      </c>
      <c r="M1177" s="47">
        <v>0.49305555555555558</v>
      </c>
      <c r="N1177" s="9">
        <f t="shared" si="1234"/>
        <v>2.430555555555558E-2</v>
      </c>
      <c r="O1177" s="48">
        <v>0.51388888888888895</v>
      </c>
      <c r="P1177" s="9">
        <f t="shared" si="1235"/>
        <v>2.083333333333337E-2</v>
      </c>
      <c r="Q1177" s="48">
        <v>0.51736111111111105</v>
      </c>
      <c r="R1177" s="47">
        <v>0.54861111111111105</v>
      </c>
      <c r="S1177" s="9">
        <f t="shared" si="1238"/>
        <v>3.125E-2</v>
      </c>
      <c r="T1177" s="48">
        <v>0.51736111111111105</v>
      </c>
      <c r="U1177" s="47">
        <v>0.54861111111111105</v>
      </c>
      <c r="V1177" s="9">
        <f t="shared" si="1239"/>
        <v>3.125E-2</v>
      </c>
      <c r="W1177" s="47">
        <v>0.56527777777777777</v>
      </c>
      <c r="X1177" s="9">
        <f t="shared" si="1253"/>
        <v>1.6666666666666718E-2</v>
      </c>
      <c r="Y1177" s="48">
        <v>0.56527777777777777</v>
      </c>
      <c r="Z1177" s="9">
        <f t="shared" si="1254"/>
        <v>0</v>
      </c>
      <c r="AA1177" s="47">
        <v>0.63611111111111118</v>
      </c>
      <c r="AB1177" s="9">
        <f t="shared" si="1217"/>
        <v>7.0833333333333415E-2</v>
      </c>
      <c r="AC1177" s="47">
        <v>0.63611111111111118</v>
      </c>
      <c r="AD1177" s="47">
        <v>0.63611111111111118</v>
      </c>
      <c r="AE1177" s="9">
        <f t="shared" si="1240"/>
        <v>0</v>
      </c>
      <c r="AF1177" s="47">
        <v>0.65972222222222221</v>
      </c>
      <c r="AG1177" s="47">
        <v>0.66319444444444442</v>
      </c>
      <c r="AH1177" s="9">
        <f t="shared" si="1236"/>
        <v>3.4722222222222099E-3</v>
      </c>
      <c r="AI1177" s="10">
        <f t="shared" si="1247"/>
        <v>0</v>
      </c>
      <c r="AJ1177" s="10">
        <f t="shared" si="1248"/>
        <v>5</v>
      </c>
      <c r="AK1177" s="47">
        <v>0.66319444444444442</v>
      </c>
      <c r="AL1177" s="47">
        <v>0.66666666666666663</v>
      </c>
      <c r="AM1177" s="9">
        <f t="shared" si="1249"/>
        <v>3.4722222222222099E-3</v>
      </c>
      <c r="AN1177" s="9">
        <f t="shared" si="1237"/>
        <v>0.20833333333333331</v>
      </c>
      <c r="AO1177" s="10">
        <f t="shared" si="1222"/>
        <v>5</v>
      </c>
      <c r="AP1177" s="10">
        <f t="shared" si="1223"/>
        <v>0</v>
      </c>
      <c r="AQ1177" s="9">
        <f t="shared" si="1250"/>
        <v>1.5277777777777862E-2</v>
      </c>
      <c r="AR1177" s="10">
        <f t="shared" si="1241"/>
        <v>0</v>
      </c>
      <c r="AS1177" s="10">
        <f t="shared" si="1242"/>
        <v>22</v>
      </c>
      <c r="AT1177" s="552">
        <v>0</v>
      </c>
      <c r="AU1177" s="552">
        <v>0</v>
      </c>
      <c r="AV1177" s="552">
        <v>0</v>
      </c>
      <c r="AW1177" s="546">
        <f t="shared" si="1232"/>
        <v>0</v>
      </c>
      <c r="AX1177" s="546">
        <f t="shared" si="1251"/>
        <v>0</v>
      </c>
      <c r="AY1177" s="552">
        <v>0</v>
      </c>
      <c r="AZ1177" s="546">
        <f t="shared" si="1226"/>
        <v>0</v>
      </c>
      <c r="BA1177" s="546">
        <f t="shared" si="1227"/>
        <v>0</v>
      </c>
      <c r="BB1177" s="552">
        <v>0</v>
      </c>
      <c r="BC1177" s="546">
        <f t="shared" si="1228"/>
        <v>0</v>
      </c>
      <c r="BD1177" s="546">
        <f t="shared" si="1229"/>
        <v>0</v>
      </c>
      <c r="BE1177" s="552">
        <v>5.5555555555555552E-2</v>
      </c>
      <c r="BF1177" s="546">
        <f t="shared" si="1255"/>
        <v>1</v>
      </c>
      <c r="BG1177" s="546">
        <f t="shared" si="1256"/>
        <v>20</v>
      </c>
      <c r="BH1177" s="552">
        <v>0</v>
      </c>
      <c r="BI1177" s="637">
        <f t="shared" si="1243"/>
        <v>0</v>
      </c>
      <c r="BJ1177" s="558">
        <f t="shared" si="1244"/>
        <v>0</v>
      </c>
      <c r="BK1177" s="52">
        <f t="shared" si="1252"/>
        <v>63.600172413793103</v>
      </c>
    </row>
    <row r="1178" spans="1:63" x14ac:dyDescent="0.25">
      <c r="A1178" s="60">
        <v>41002</v>
      </c>
      <c r="B1178" s="58">
        <f t="shared" si="1246"/>
        <v>4</v>
      </c>
      <c r="C1178" s="126">
        <v>5</v>
      </c>
      <c r="D1178" s="51" t="s">
        <v>33</v>
      </c>
      <c r="E1178" s="51" t="s">
        <v>805</v>
      </c>
      <c r="F1178" s="58">
        <v>3587.56</v>
      </c>
      <c r="G1178" s="126">
        <v>57</v>
      </c>
      <c r="H1178" s="126">
        <v>2</v>
      </c>
      <c r="I1178" s="47">
        <v>0.63541666666666663</v>
      </c>
      <c r="J1178" s="47">
        <v>0.63541666666666663</v>
      </c>
      <c r="K1178" s="47">
        <v>0.64583333333333337</v>
      </c>
      <c r="L1178" s="9">
        <f t="shared" si="1233"/>
        <v>1.0416666666666741E-2</v>
      </c>
      <c r="M1178" s="47">
        <v>0.65625</v>
      </c>
      <c r="N1178" s="9">
        <f t="shared" si="1234"/>
        <v>1.041666666666663E-2</v>
      </c>
      <c r="O1178" s="47">
        <v>0.68055555555555547</v>
      </c>
      <c r="P1178" s="9">
        <f t="shared" si="1235"/>
        <v>2.4305555555555469E-2</v>
      </c>
      <c r="Q1178" s="47">
        <v>0.68055555555555547</v>
      </c>
      <c r="R1178" s="47">
        <v>0.70833333333333337</v>
      </c>
      <c r="S1178" s="9">
        <f t="shared" si="1238"/>
        <v>2.7777777777777901E-2</v>
      </c>
      <c r="T1178" s="47">
        <v>0.68055555555555547</v>
      </c>
      <c r="U1178" s="47">
        <v>0.70833333333333337</v>
      </c>
      <c r="V1178" s="9">
        <f t="shared" si="1239"/>
        <v>2.7777777777777901E-2</v>
      </c>
      <c r="W1178" s="47">
        <v>0.7090277777777777</v>
      </c>
      <c r="X1178" s="9">
        <f t="shared" si="1253"/>
        <v>6.9444444444433095E-4</v>
      </c>
      <c r="Y1178" s="47">
        <v>0.70972222222222225</v>
      </c>
      <c r="Z1178" s="9">
        <f t="shared" si="1254"/>
        <v>6.94444444444553E-4</v>
      </c>
      <c r="AA1178" s="47">
        <v>0.8041666666666667</v>
      </c>
      <c r="AB1178" s="9">
        <f t="shared" si="1217"/>
        <v>9.4444444444444442E-2</v>
      </c>
      <c r="AC1178" s="47">
        <v>0.8041666666666667</v>
      </c>
      <c r="AD1178" s="47">
        <v>0.8041666666666667</v>
      </c>
      <c r="AE1178" s="9">
        <f t="shared" si="1240"/>
        <v>0</v>
      </c>
      <c r="AF1178" s="47">
        <v>0.83680555555555547</v>
      </c>
      <c r="AG1178" s="47">
        <v>0.84027777777777779</v>
      </c>
      <c r="AH1178" s="9">
        <f t="shared" si="1236"/>
        <v>3.4722222222223209E-3</v>
      </c>
      <c r="AI1178" s="10">
        <f t="shared" si="1247"/>
        <v>0</v>
      </c>
      <c r="AJ1178" s="10">
        <f t="shared" si="1248"/>
        <v>5</v>
      </c>
      <c r="AK1178" s="47">
        <v>0.84027777777777779</v>
      </c>
      <c r="AL1178" s="47">
        <v>0.84375</v>
      </c>
      <c r="AM1178" s="9">
        <f t="shared" si="1249"/>
        <v>3.4722222222222099E-3</v>
      </c>
      <c r="AN1178" s="9">
        <f t="shared" si="1237"/>
        <v>0.20833333333333337</v>
      </c>
      <c r="AO1178" s="10">
        <f t="shared" si="1222"/>
        <v>5</v>
      </c>
      <c r="AP1178" s="10">
        <f t="shared" si="1223"/>
        <v>0</v>
      </c>
      <c r="AQ1178" s="9">
        <f t="shared" si="1250"/>
        <v>6.6666666666666666E-2</v>
      </c>
      <c r="AR1178" s="10">
        <f t="shared" si="1241"/>
        <v>1</v>
      </c>
      <c r="AS1178" s="10">
        <f t="shared" si="1242"/>
        <v>36</v>
      </c>
      <c r="AT1178" s="552">
        <v>0</v>
      </c>
      <c r="AU1178" s="552">
        <v>3.472222222222222E-3</v>
      </c>
      <c r="AV1178" s="552">
        <v>0</v>
      </c>
      <c r="AW1178" s="546">
        <f t="shared" si="1232"/>
        <v>0</v>
      </c>
      <c r="AX1178" s="546">
        <f t="shared" si="1251"/>
        <v>0</v>
      </c>
      <c r="AY1178" s="552">
        <v>0</v>
      </c>
      <c r="AZ1178" s="546">
        <f t="shared" si="1226"/>
        <v>0</v>
      </c>
      <c r="BA1178" s="546">
        <f t="shared" si="1227"/>
        <v>0</v>
      </c>
      <c r="BB1178" s="552">
        <v>0</v>
      </c>
      <c r="BC1178" s="546">
        <f t="shared" si="1228"/>
        <v>0</v>
      </c>
      <c r="BD1178" s="546">
        <f t="shared" si="1229"/>
        <v>0</v>
      </c>
      <c r="BE1178" s="552">
        <v>2.4305555555555556E-2</v>
      </c>
      <c r="BF1178" s="546">
        <f t="shared" si="1255"/>
        <v>0</v>
      </c>
      <c r="BG1178" s="546">
        <f t="shared" si="1256"/>
        <v>35</v>
      </c>
      <c r="BH1178" s="552">
        <v>0</v>
      </c>
      <c r="BI1178" s="637">
        <f t="shared" si="1243"/>
        <v>0</v>
      </c>
      <c r="BJ1178" s="558">
        <f t="shared" si="1244"/>
        <v>0</v>
      </c>
      <c r="BK1178" s="52">
        <f t="shared" si="1252"/>
        <v>62.939649122807019</v>
      </c>
    </row>
    <row r="1179" spans="1:63" x14ac:dyDescent="0.25">
      <c r="A1179" s="60">
        <v>41002</v>
      </c>
      <c r="B1179" s="58">
        <f t="shared" si="1246"/>
        <v>4</v>
      </c>
      <c r="C1179" s="126">
        <v>2</v>
      </c>
      <c r="D1179" s="51" t="s">
        <v>243</v>
      </c>
      <c r="E1179" s="51" t="s">
        <v>806</v>
      </c>
      <c r="F1179" s="58">
        <v>3752.61</v>
      </c>
      <c r="G1179" s="126">
        <v>59</v>
      </c>
      <c r="H1179" s="126">
        <v>0</v>
      </c>
      <c r="I1179" s="48">
        <v>0.59722222222222221</v>
      </c>
      <c r="J1179" s="48">
        <v>0.59722222222222221</v>
      </c>
      <c r="K1179" s="47">
        <v>0.60416666666666663</v>
      </c>
      <c r="L1179" s="9">
        <f t="shared" si="1233"/>
        <v>6.9444444444444198E-3</v>
      </c>
      <c r="M1179" s="47">
        <v>0.61805555555555558</v>
      </c>
      <c r="N1179" s="9">
        <f t="shared" si="1234"/>
        <v>1.3888888888888951E-2</v>
      </c>
      <c r="O1179" s="48">
        <v>0.64583333333333337</v>
      </c>
      <c r="P1179" s="9">
        <f t="shared" si="1235"/>
        <v>2.777777777777779E-2</v>
      </c>
      <c r="Q1179" s="48">
        <v>0.64583333333333337</v>
      </c>
      <c r="R1179" s="48">
        <v>0.70833333333333337</v>
      </c>
      <c r="S1179" s="9">
        <f t="shared" si="1238"/>
        <v>6.25E-2</v>
      </c>
      <c r="T1179" s="48">
        <v>0.64583333333333337</v>
      </c>
      <c r="U1179" s="48">
        <v>0.70833333333333337</v>
      </c>
      <c r="V1179" s="9">
        <f t="shared" si="1239"/>
        <v>6.25E-2</v>
      </c>
      <c r="W1179" s="48">
        <v>0.89236111111111116</v>
      </c>
      <c r="X1179" s="9">
        <f t="shared" si="1253"/>
        <v>0.18402777777777779</v>
      </c>
      <c r="Y1179" s="47">
        <v>0.65972222222222221</v>
      </c>
      <c r="Z1179" s="9">
        <v>0</v>
      </c>
      <c r="AA1179" s="47">
        <v>0.9375</v>
      </c>
      <c r="AB1179" s="9">
        <f t="shared" si="1217"/>
        <v>0.27777777777777779</v>
      </c>
      <c r="AC1179" s="47">
        <v>0.9375</v>
      </c>
      <c r="AD1179" s="47">
        <v>0.9375</v>
      </c>
      <c r="AE1179" s="9">
        <f t="shared" si="1240"/>
        <v>0</v>
      </c>
      <c r="AF1179" s="47">
        <v>0.94444444444444453</v>
      </c>
      <c r="AG1179" s="47">
        <v>0.94791666666666663</v>
      </c>
      <c r="AH1179" s="9">
        <f t="shared" si="1236"/>
        <v>3.4722222222220989E-3</v>
      </c>
      <c r="AI1179" s="10">
        <f t="shared" si="1247"/>
        <v>0</v>
      </c>
      <c r="AJ1179" s="10">
        <f t="shared" si="1248"/>
        <v>5</v>
      </c>
      <c r="AK1179" s="47">
        <v>0.94791666666666663</v>
      </c>
      <c r="AL1179" s="47">
        <v>0.95138888888888884</v>
      </c>
      <c r="AM1179" s="9">
        <f t="shared" si="1249"/>
        <v>3.4722222222222099E-3</v>
      </c>
      <c r="AN1179" s="9">
        <f t="shared" si="1237"/>
        <v>0.35416666666666663</v>
      </c>
      <c r="AO1179" s="10">
        <f t="shared" si="1222"/>
        <v>8</v>
      </c>
      <c r="AP1179" s="10">
        <f t="shared" si="1223"/>
        <v>30</v>
      </c>
      <c r="AQ1179" s="9">
        <f t="shared" si="1250"/>
        <v>4.0972222222222215E-2</v>
      </c>
      <c r="AR1179" s="10">
        <f t="shared" si="1241"/>
        <v>0</v>
      </c>
      <c r="AS1179" s="10">
        <f t="shared" si="1242"/>
        <v>59</v>
      </c>
      <c r="AT1179" s="552">
        <v>0</v>
      </c>
      <c r="AU1179" s="552">
        <v>0</v>
      </c>
      <c r="AV1179" s="552">
        <v>0</v>
      </c>
      <c r="AW1179" s="546">
        <f t="shared" si="1232"/>
        <v>0</v>
      </c>
      <c r="AX1179" s="546">
        <f t="shared" si="1251"/>
        <v>0</v>
      </c>
      <c r="AY1179" s="648">
        <v>0.15625</v>
      </c>
      <c r="AZ1179" s="546">
        <f t="shared" si="1226"/>
        <v>3</v>
      </c>
      <c r="BA1179" s="546">
        <f t="shared" si="1227"/>
        <v>45</v>
      </c>
      <c r="BB1179" s="552">
        <v>0</v>
      </c>
      <c r="BC1179" s="546">
        <f t="shared" si="1228"/>
        <v>0</v>
      </c>
      <c r="BD1179" s="546">
        <f t="shared" si="1229"/>
        <v>0</v>
      </c>
      <c r="BE1179" s="648">
        <v>4.1666666666666666E-3</v>
      </c>
      <c r="BF1179" s="546">
        <f t="shared" si="1255"/>
        <v>0</v>
      </c>
      <c r="BG1179" s="546">
        <f t="shared" si="1256"/>
        <v>6</v>
      </c>
      <c r="BH1179" s="648">
        <v>7.6388888888888895E-2</v>
      </c>
      <c r="BI1179" s="637">
        <f t="shared" si="1243"/>
        <v>1</v>
      </c>
      <c r="BJ1179" s="558">
        <f t="shared" si="1244"/>
        <v>50</v>
      </c>
      <c r="BK1179" s="52">
        <f t="shared" si="1252"/>
        <v>63.603559322033902</v>
      </c>
    </row>
    <row r="1180" spans="1:63" x14ac:dyDescent="0.25">
      <c r="A1180" s="60">
        <v>41002</v>
      </c>
      <c r="B1180" s="58">
        <f t="shared" si="1246"/>
        <v>4</v>
      </c>
      <c r="C1180" s="126">
        <v>1</v>
      </c>
      <c r="D1180" s="51" t="s">
        <v>298</v>
      </c>
      <c r="E1180" s="51" t="s">
        <v>807</v>
      </c>
      <c r="F1180" s="58">
        <v>3673.32</v>
      </c>
      <c r="G1180" s="126">
        <v>59</v>
      </c>
      <c r="H1180" s="126">
        <v>0</v>
      </c>
      <c r="I1180" s="48">
        <v>0.69791666666666663</v>
      </c>
      <c r="J1180" s="48">
        <v>0.69791666666666663</v>
      </c>
      <c r="K1180" s="48">
        <v>0.69791666666666663</v>
      </c>
      <c r="L1180" s="9">
        <f t="shared" si="1233"/>
        <v>0</v>
      </c>
      <c r="M1180" s="48">
        <v>0.70138888888888884</v>
      </c>
      <c r="N1180" s="9">
        <f t="shared" si="1234"/>
        <v>3.4722222222222099E-3</v>
      </c>
      <c r="O1180" s="48">
        <v>0.70833333333333337</v>
      </c>
      <c r="P1180" s="9">
        <f t="shared" si="1235"/>
        <v>6.9444444444445308E-3</v>
      </c>
      <c r="Q1180" s="48">
        <v>0.72222222222222221</v>
      </c>
      <c r="R1180" s="48">
        <v>0.76041666666666663</v>
      </c>
      <c r="S1180" s="9">
        <f t="shared" si="1238"/>
        <v>3.819444444444442E-2</v>
      </c>
      <c r="T1180" s="48">
        <v>0.72222222222222221</v>
      </c>
      <c r="U1180" s="48">
        <v>0.76041666666666663</v>
      </c>
      <c r="V1180" s="9">
        <f t="shared" si="1239"/>
        <v>3.819444444444442E-2</v>
      </c>
      <c r="W1180" s="48">
        <v>0.97361111111111109</v>
      </c>
      <c r="X1180" s="9">
        <f t="shared" si="1253"/>
        <v>0.21319444444444446</v>
      </c>
      <c r="Y1180" s="47">
        <v>0.97499999999999998</v>
      </c>
      <c r="Z1180" s="9">
        <f t="shared" ref="Z1180:Z1211" si="1257">Y1180-W1180</f>
        <v>1.388888888888884E-3</v>
      </c>
      <c r="AA1180" s="47">
        <v>1.0486111111111112</v>
      </c>
      <c r="AB1180" s="9">
        <f t="shared" si="1217"/>
        <v>7.3611111111111183E-2</v>
      </c>
      <c r="AC1180" s="47">
        <v>1.0486111111111112</v>
      </c>
      <c r="AD1180" s="47">
        <v>1.0486111111111112</v>
      </c>
      <c r="AE1180" s="9">
        <f t="shared" si="1240"/>
        <v>0</v>
      </c>
      <c r="AF1180" s="47">
        <v>1.0659722222222221</v>
      </c>
      <c r="AG1180" s="47">
        <v>1.0694444444444444</v>
      </c>
      <c r="AH1180" s="9">
        <f t="shared" si="1236"/>
        <v>3.4722222222223209E-3</v>
      </c>
      <c r="AI1180" s="10">
        <f t="shared" si="1247"/>
        <v>0</v>
      </c>
      <c r="AJ1180" s="10">
        <f t="shared" si="1248"/>
        <v>5</v>
      </c>
      <c r="AK1180" s="47">
        <v>1.0694444444444444</v>
      </c>
      <c r="AL1180" s="47">
        <v>1.0729166666666667</v>
      </c>
      <c r="AM1180" s="9">
        <f t="shared" si="1249"/>
        <v>3.4722222222223209E-3</v>
      </c>
      <c r="AN1180" s="9">
        <f t="shared" si="1237"/>
        <v>0.37500000000000011</v>
      </c>
      <c r="AO1180" s="10">
        <f t="shared" si="1222"/>
        <v>9</v>
      </c>
      <c r="AP1180" s="10">
        <f t="shared" si="1223"/>
        <v>0</v>
      </c>
      <c r="AQ1180" s="9">
        <f t="shared" si="1250"/>
        <v>5.486111111111118E-2</v>
      </c>
      <c r="AR1180" s="10">
        <f t="shared" si="1241"/>
        <v>1</v>
      </c>
      <c r="AS1180" s="10">
        <f t="shared" si="1242"/>
        <v>19</v>
      </c>
      <c r="AT1180" s="552">
        <v>0</v>
      </c>
      <c r="AU1180" s="648">
        <v>1.0416666666666666E-2</v>
      </c>
      <c r="AV1180" s="552">
        <v>0</v>
      </c>
      <c r="AW1180" s="546">
        <f t="shared" si="1232"/>
        <v>0</v>
      </c>
      <c r="AX1180" s="546">
        <f t="shared" si="1251"/>
        <v>0</v>
      </c>
      <c r="AY1180" s="648">
        <v>0</v>
      </c>
      <c r="AZ1180" s="546">
        <f t="shared" si="1226"/>
        <v>0</v>
      </c>
      <c r="BA1180" s="546">
        <f t="shared" si="1227"/>
        <v>0</v>
      </c>
      <c r="BB1180" s="552">
        <v>0</v>
      </c>
      <c r="BC1180" s="546">
        <f t="shared" si="1228"/>
        <v>0</v>
      </c>
      <c r="BD1180" s="546">
        <f t="shared" si="1229"/>
        <v>0</v>
      </c>
      <c r="BE1180" s="648">
        <v>8.3333333333333332E-3</v>
      </c>
      <c r="BF1180" s="546">
        <f t="shared" si="1255"/>
        <v>0</v>
      </c>
      <c r="BG1180" s="546">
        <f t="shared" si="1256"/>
        <v>12</v>
      </c>
      <c r="BH1180" s="648">
        <v>0</v>
      </c>
      <c r="BI1180" s="637">
        <f t="shared" si="1243"/>
        <v>0</v>
      </c>
      <c r="BJ1180" s="558">
        <f t="shared" si="1244"/>
        <v>0</v>
      </c>
      <c r="BK1180" s="52">
        <f t="shared" si="1252"/>
        <v>62.259661016949153</v>
      </c>
    </row>
    <row r="1181" spans="1:63" x14ac:dyDescent="0.25">
      <c r="A1181" s="60">
        <v>41002</v>
      </c>
      <c r="B1181" s="58">
        <f t="shared" si="1246"/>
        <v>4</v>
      </c>
      <c r="C1181" s="126">
        <v>1</v>
      </c>
      <c r="D1181" s="51" t="s">
        <v>277</v>
      </c>
      <c r="E1181" s="51" t="s">
        <v>751</v>
      </c>
      <c r="F1181" s="58">
        <v>3524.15</v>
      </c>
      <c r="G1181" s="645">
        <v>55</v>
      </c>
      <c r="H1181" s="126">
        <v>4</v>
      </c>
      <c r="I1181" s="48">
        <v>0.89930555555555547</v>
      </c>
      <c r="J1181" s="48">
        <v>0.89930555555555547</v>
      </c>
      <c r="K1181" s="48">
        <v>0.90277777777777779</v>
      </c>
      <c r="L1181" s="9">
        <f t="shared" si="1233"/>
        <v>3.4722222222223209E-3</v>
      </c>
      <c r="M1181" s="48">
        <v>0.90972222222222221</v>
      </c>
      <c r="N1181" s="9">
        <f t="shared" si="1234"/>
        <v>6.9444444444444198E-3</v>
      </c>
      <c r="O1181" s="48">
        <v>1.0486111111111112</v>
      </c>
      <c r="P1181" s="9">
        <f t="shared" si="1235"/>
        <v>0.13888888888888895</v>
      </c>
      <c r="Q1181" s="48">
        <v>1.0520833333333333</v>
      </c>
      <c r="R1181" s="47">
        <v>1.0833333333333333</v>
      </c>
      <c r="S1181" s="9">
        <f t="shared" si="1238"/>
        <v>3.125E-2</v>
      </c>
      <c r="T1181" s="48">
        <v>1.0520833333333333</v>
      </c>
      <c r="U1181" s="47">
        <v>1.0833333333333333</v>
      </c>
      <c r="V1181" s="9">
        <f t="shared" si="1239"/>
        <v>3.125E-2</v>
      </c>
      <c r="W1181" s="47">
        <v>1.0986111111111112</v>
      </c>
      <c r="X1181" s="9">
        <f t="shared" si="1253"/>
        <v>1.5277777777777946E-2</v>
      </c>
      <c r="Y1181" s="47">
        <v>1.0986111111111112</v>
      </c>
      <c r="Z1181" s="9">
        <f t="shared" si="1257"/>
        <v>0</v>
      </c>
      <c r="AA1181" s="47">
        <v>1.1930555555555555</v>
      </c>
      <c r="AB1181" s="9">
        <f t="shared" si="1217"/>
        <v>9.4444444444444331E-2</v>
      </c>
      <c r="AC1181" s="47">
        <v>1.1930555555555555</v>
      </c>
      <c r="AD1181" s="47">
        <v>1.1930555555555555</v>
      </c>
      <c r="AE1181" s="9">
        <f t="shared" si="1240"/>
        <v>0</v>
      </c>
      <c r="AF1181" s="47">
        <v>1.2222222222222221</v>
      </c>
      <c r="AG1181" s="47">
        <v>1.2256944444444444</v>
      </c>
      <c r="AH1181" s="9">
        <f t="shared" si="1236"/>
        <v>3.4722222222223209E-3</v>
      </c>
      <c r="AI1181" s="10">
        <f t="shared" si="1247"/>
        <v>0</v>
      </c>
      <c r="AJ1181" s="10">
        <f t="shared" si="1248"/>
        <v>5</v>
      </c>
      <c r="AK1181" s="47">
        <v>1.2256944444444444</v>
      </c>
      <c r="AL1181" s="47">
        <v>1.2291666666666667</v>
      </c>
      <c r="AM1181" s="9">
        <f t="shared" si="1249"/>
        <v>3.4722222222223209E-3</v>
      </c>
      <c r="AN1181" s="9">
        <f t="shared" si="1237"/>
        <v>0.32986111111111127</v>
      </c>
      <c r="AO1181" s="10">
        <f t="shared" si="1222"/>
        <v>7</v>
      </c>
      <c r="AP1181" s="10">
        <f t="shared" si="1223"/>
        <v>55</v>
      </c>
      <c r="AQ1181" s="9">
        <f t="shared" si="1250"/>
        <v>5.624999999999989E-2</v>
      </c>
      <c r="AR1181" s="10">
        <f t="shared" si="1241"/>
        <v>1</v>
      </c>
      <c r="AS1181" s="10">
        <f t="shared" si="1242"/>
        <v>21</v>
      </c>
      <c r="AT1181" s="552">
        <v>0</v>
      </c>
      <c r="AU1181" s="552">
        <v>0</v>
      </c>
      <c r="AV1181" s="552">
        <v>0</v>
      </c>
      <c r="AW1181" s="546">
        <f t="shared" si="1232"/>
        <v>0</v>
      </c>
      <c r="AX1181" s="546">
        <f t="shared" si="1251"/>
        <v>0</v>
      </c>
      <c r="AY1181" s="552">
        <v>0</v>
      </c>
      <c r="AZ1181" s="546">
        <f t="shared" si="1226"/>
        <v>0</v>
      </c>
      <c r="BA1181" s="546">
        <f t="shared" si="1227"/>
        <v>0</v>
      </c>
      <c r="BB1181" s="552">
        <v>0</v>
      </c>
      <c r="BC1181" s="546">
        <f t="shared" si="1228"/>
        <v>0</v>
      </c>
      <c r="BD1181" s="546">
        <f t="shared" si="1229"/>
        <v>0</v>
      </c>
      <c r="BE1181" s="552">
        <v>3.8194444444444441E-2</v>
      </c>
      <c r="BF1181" s="546">
        <f t="shared" si="1255"/>
        <v>0</v>
      </c>
      <c r="BG1181" s="546">
        <f t="shared" si="1256"/>
        <v>55</v>
      </c>
      <c r="BH1181" s="552">
        <v>0</v>
      </c>
      <c r="BI1181" s="637">
        <f t="shared" si="1243"/>
        <v>0</v>
      </c>
      <c r="BJ1181" s="558">
        <f t="shared" si="1244"/>
        <v>0</v>
      </c>
      <c r="BK1181" s="52">
        <f t="shared" si="1252"/>
        <v>64.075454545454548</v>
      </c>
    </row>
    <row r="1182" spans="1:63" x14ac:dyDescent="0.25">
      <c r="A1182" s="60">
        <v>41002</v>
      </c>
      <c r="B1182" s="58">
        <f t="shared" si="1246"/>
        <v>4</v>
      </c>
      <c r="C1182" s="126">
        <v>6</v>
      </c>
      <c r="D1182" s="51" t="s">
        <v>33</v>
      </c>
      <c r="E1182" s="646" t="s">
        <v>804</v>
      </c>
      <c r="F1182" s="58">
        <v>3672.53</v>
      </c>
      <c r="G1182" s="645">
        <v>59</v>
      </c>
      <c r="H1182" s="126">
        <v>0</v>
      </c>
      <c r="I1182" s="48">
        <v>0.77083333333333337</v>
      </c>
      <c r="J1182" s="48">
        <v>0.77083333333333337</v>
      </c>
      <c r="K1182" s="47">
        <v>0.77777777777777779</v>
      </c>
      <c r="L1182" s="9">
        <f t="shared" si="1233"/>
        <v>6.9444444444444198E-3</v>
      </c>
      <c r="M1182" s="47">
        <v>0.78472222222222221</v>
      </c>
      <c r="N1182" s="9">
        <f t="shared" si="1234"/>
        <v>6.9444444444444198E-3</v>
      </c>
      <c r="O1182" s="47">
        <v>0.97916666666666663</v>
      </c>
      <c r="P1182" s="9">
        <f t="shared" si="1235"/>
        <v>0.19444444444444442</v>
      </c>
      <c r="Q1182" s="47">
        <v>0.98263888888888884</v>
      </c>
      <c r="R1182" s="47">
        <v>1.0069444444444444</v>
      </c>
      <c r="S1182" s="9">
        <f t="shared" si="1238"/>
        <v>2.430555555555558E-2</v>
      </c>
      <c r="T1182" s="48">
        <v>0.98263888888888884</v>
      </c>
      <c r="U1182" s="48">
        <v>1.0069444444444444</v>
      </c>
      <c r="V1182" s="9">
        <f t="shared" si="1239"/>
        <v>2.430555555555558E-2</v>
      </c>
      <c r="W1182" s="47">
        <v>1.0659722222222221</v>
      </c>
      <c r="X1182" s="9">
        <f t="shared" si="1253"/>
        <v>5.9027777777777679E-2</v>
      </c>
      <c r="Y1182" s="47">
        <v>1.0694444444444444</v>
      </c>
      <c r="Z1182" s="9">
        <f t="shared" si="1257"/>
        <v>3.4722222222223209E-3</v>
      </c>
      <c r="AA1182" s="47">
        <v>1.2083333333333333</v>
      </c>
      <c r="AB1182" s="9">
        <f t="shared" si="1217"/>
        <v>0.13888888888888884</v>
      </c>
      <c r="AC1182" s="47">
        <v>1.2083333333333333</v>
      </c>
      <c r="AD1182" s="47">
        <v>1.2083333333333333</v>
      </c>
      <c r="AE1182" s="9">
        <f t="shared" si="1240"/>
        <v>0</v>
      </c>
      <c r="AF1182" s="47">
        <v>1.2118055555555556</v>
      </c>
      <c r="AG1182" s="47">
        <v>1.2152777777777779</v>
      </c>
      <c r="AH1182" s="9">
        <f t="shared" si="1236"/>
        <v>3.4722222222223209E-3</v>
      </c>
      <c r="AI1182" s="10">
        <f t="shared" si="1247"/>
        <v>0</v>
      </c>
      <c r="AJ1182" s="10">
        <f t="shared" si="1248"/>
        <v>5</v>
      </c>
      <c r="AK1182" s="47">
        <v>1.2152777777777779</v>
      </c>
      <c r="AL1182" s="47">
        <v>1.21875</v>
      </c>
      <c r="AM1182" s="9">
        <f t="shared" si="1249"/>
        <v>3.4722222222220989E-3</v>
      </c>
      <c r="AN1182" s="9">
        <f t="shared" si="1237"/>
        <v>0.44791666666666663</v>
      </c>
      <c r="AO1182" s="10">
        <f t="shared" si="1222"/>
        <v>10</v>
      </c>
      <c r="AP1182" s="10">
        <f t="shared" si="1223"/>
        <v>45</v>
      </c>
      <c r="AQ1182" s="9">
        <f t="shared" si="1250"/>
        <v>0</v>
      </c>
      <c r="AR1182" s="10">
        <f t="shared" si="1241"/>
        <v>0</v>
      </c>
      <c r="AS1182" s="10">
        <f t="shared" si="1242"/>
        <v>0</v>
      </c>
      <c r="AT1182" s="552">
        <v>0</v>
      </c>
      <c r="AU1182" s="552">
        <v>0</v>
      </c>
      <c r="AV1182" s="552">
        <v>0</v>
      </c>
      <c r="AW1182" s="546">
        <f t="shared" si="1232"/>
        <v>0</v>
      </c>
      <c r="AX1182" s="546">
        <f t="shared" si="1251"/>
        <v>0</v>
      </c>
      <c r="AY1182" s="552">
        <v>0.1388888888888889</v>
      </c>
      <c r="AZ1182" s="546">
        <f t="shared" si="1226"/>
        <v>3</v>
      </c>
      <c r="BA1182" s="546">
        <f t="shared" si="1227"/>
        <v>20</v>
      </c>
      <c r="BB1182" s="552">
        <v>0</v>
      </c>
      <c r="BC1182" s="546">
        <f t="shared" si="1228"/>
        <v>0</v>
      </c>
      <c r="BD1182" s="546">
        <f t="shared" si="1229"/>
        <v>0</v>
      </c>
      <c r="BE1182" s="552">
        <v>0</v>
      </c>
      <c r="BF1182" s="546">
        <f t="shared" si="1255"/>
        <v>0</v>
      </c>
      <c r="BG1182" s="546">
        <f t="shared" si="1256"/>
        <v>0</v>
      </c>
      <c r="BH1182" s="552">
        <v>0</v>
      </c>
      <c r="BI1182" s="637">
        <f t="shared" si="1243"/>
        <v>0</v>
      </c>
      <c r="BJ1182" s="558">
        <f t="shared" si="1244"/>
        <v>0</v>
      </c>
      <c r="BK1182" s="52">
        <f t="shared" si="1252"/>
        <v>62.24627118644068</v>
      </c>
    </row>
    <row r="1183" spans="1:63" ht="30" x14ac:dyDescent="0.25">
      <c r="A1183" s="60">
        <v>41003</v>
      </c>
      <c r="B1183" s="58">
        <f t="shared" si="1246"/>
        <v>4</v>
      </c>
      <c r="C1183" s="126">
        <v>1</v>
      </c>
      <c r="D1183" s="51" t="s">
        <v>524</v>
      </c>
      <c r="E1183" s="51" t="s">
        <v>808</v>
      </c>
      <c r="F1183" s="58">
        <v>3771.48</v>
      </c>
      <c r="G1183" s="645">
        <v>58</v>
      </c>
      <c r="H1183" s="126">
        <v>1</v>
      </c>
      <c r="I1183" s="48">
        <v>0.84375</v>
      </c>
      <c r="J1183" s="48">
        <v>0.84375</v>
      </c>
      <c r="K1183" s="48">
        <v>0.86111111111111116</v>
      </c>
      <c r="L1183" s="9">
        <f t="shared" si="1233"/>
        <v>1.736111111111116E-2</v>
      </c>
      <c r="M1183" s="47">
        <v>0.86805555555555547</v>
      </c>
      <c r="N1183" s="9">
        <f t="shared" si="1234"/>
        <v>6.9444444444443088E-3</v>
      </c>
      <c r="O1183" s="48">
        <v>1.1076388888888888</v>
      </c>
      <c r="P1183" s="9">
        <f t="shared" si="1235"/>
        <v>0.23958333333333337</v>
      </c>
      <c r="Q1183" s="48">
        <v>1.1076388888888888</v>
      </c>
      <c r="R1183" s="48">
        <v>1.1354166666666667</v>
      </c>
      <c r="S1183" s="9">
        <f t="shared" si="1238"/>
        <v>2.7777777777777901E-2</v>
      </c>
      <c r="T1183" s="48">
        <v>1.1076388888888888</v>
      </c>
      <c r="U1183" s="48">
        <v>1.1354166666666667</v>
      </c>
      <c r="V1183" s="9">
        <f t="shared" si="1239"/>
        <v>2.7777777777777901E-2</v>
      </c>
      <c r="W1183" s="47">
        <v>1.2256944444444444</v>
      </c>
      <c r="X1183" s="9">
        <f t="shared" si="1253"/>
        <v>9.0277777777777679E-2</v>
      </c>
      <c r="Y1183" s="47">
        <v>1.2291666666666667</v>
      </c>
      <c r="Z1183" s="9">
        <f t="shared" si="1257"/>
        <v>3.4722222222223209E-3</v>
      </c>
      <c r="AA1183" s="47">
        <v>1.4791666666666667</v>
      </c>
      <c r="AB1183" s="9">
        <f t="shared" si="1217"/>
        <v>0.25</v>
      </c>
      <c r="AC1183" s="47">
        <v>1.4791666666666667</v>
      </c>
      <c r="AD1183" s="47">
        <v>1.4791666666666667</v>
      </c>
      <c r="AE1183" s="9">
        <f t="shared" si="1240"/>
        <v>0</v>
      </c>
      <c r="AF1183" s="47">
        <v>1.5</v>
      </c>
      <c r="AG1183" s="47">
        <v>1.5034722222222223</v>
      </c>
      <c r="AH1183" s="9">
        <f t="shared" si="1236"/>
        <v>3.4722222222223209E-3</v>
      </c>
      <c r="AI1183" s="10">
        <f t="shared" si="1247"/>
        <v>0</v>
      </c>
      <c r="AJ1183" s="10">
        <f t="shared" si="1248"/>
        <v>5</v>
      </c>
      <c r="AK1183" s="47">
        <v>1.5034722222222223</v>
      </c>
      <c r="AL1183" s="47">
        <v>1.5069444444444444</v>
      </c>
      <c r="AM1183" s="9">
        <f t="shared" si="1249"/>
        <v>3.4722222222220989E-3</v>
      </c>
      <c r="AN1183" s="9">
        <f t="shared" si="1237"/>
        <v>0.66319444444444442</v>
      </c>
      <c r="AO1183" s="10">
        <f t="shared" si="1222"/>
        <v>15</v>
      </c>
      <c r="AP1183" s="10">
        <f t="shared" si="1223"/>
        <v>55</v>
      </c>
      <c r="AQ1183" s="9">
        <f t="shared" si="1250"/>
        <v>0</v>
      </c>
      <c r="AR1183" s="10">
        <f t="shared" si="1241"/>
        <v>0</v>
      </c>
      <c r="AS1183" s="10">
        <f t="shared" si="1242"/>
        <v>0</v>
      </c>
      <c r="AT1183" s="552">
        <v>0</v>
      </c>
      <c r="AU1183" s="552">
        <v>0</v>
      </c>
      <c r="AV1183" s="552">
        <v>0</v>
      </c>
      <c r="AW1183" s="546">
        <f t="shared" si="1232"/>
        <v>0</v>
      </c>
      <c r="AX1183" s="546">
        <f t="shared" si="1251"/>
        <v>0</v>
      </c>
      <c r="AY1183" s="552">
        <v>0.1875</v>
      </c>
      <c r="AZ1183" s="546">
        <f t="shared" si="1226"/>
        <v>4</v>
      </c>
      <c r="BA1183" s="546">
        <f t="shared" si="1227"/>
        <v>30</v>
      </c>
      <c r="BB1183" s="552">
        <v>0</v>
      </c>
      <c r="BC1183" s="546">
        <f t="shared" si="1228"/>
        <v>0</v>
      </c>
      <c r="BD1183" s="546">
        <f t="shared" si="1229"/>
        <v>0</v>
      </c>
      <c r="BE1183" s="552">
        <v>0</v>
      </c>
      <c r="BF1183" s="546">
        <f t="shared" si="1255"/>
        <v>0</v>
      </c>
      <c r="BG1183" s="546">
        <f t="shared" si="1256"/>
        <v>0</v>
      </c>
      <c r="BH1183" s="552">
        <v>6.25E-2</v>
      </c>
      <c r="BI1183" s="637">
        <f t="shared" si="1243"/>
        <v>1</v>
      </c>
      <c r="BJ1183" s="558">
        <f t="shared" si="1244"/>
        <v>30</v>
      </c>
      <c r="BK1183" s="52">
        <f t="shared" si="1252"/>
        <v>65.025517241379305</v>
      </c>
    </row>
    <row r="1184" spans="1:63" x14ac:dyDescent="0.25">
      <c r="A1184" s="60">
        <v>41003</v>
      </c>
      <c r="B1184" s="58">
        <f t="shared" si="1246"/>
        <v>4</v>
      </c>
      <c r="C1184" s="126">
        <v>1</v>
      </c>
      <c r="D1184" s="51" t="s">
        <v>524</v>
      </c>
      <c r="E1184" s="51" t="s">
        <v>276</v>
      </c>
      <c r="F1184" s="58">
        <v>3764.51</v>
      </c>
      <c r="G1184" s="645">
        <v>59</v>
      </c>
      <c r="H1184" s="126">
        <v>0</v>
      </c>
      <c r="I1184" s="48">
        <v>0.125</v>
      </c>
      <c r="J1184" s="48">
        <v>0.125</v>
      </c>
      <c r="K1184" s="47">
        <v>0.16319444444444445</v>
      </c>
      <c r="L1184" s="9">
        <f t="shared" si="1233"/>
        <v>3.8194444444444448E-2</v>
      </c>
      <c r="M1184" s="47">
        <v>0.16666666666666666</v>
      </c>
      <c r="N1184" s="9">
        <f t="shared" si="1234"/>
        <v>3.4722222222222099E-3</v>
      </c>
      <c r="O1184" s="48">
        <v>0.27430555555555552</v>
      </c>
      <c r="P1184" s="9">
        <f t="shared" si="1235"/>
        <v>0.10763888888888887</v>
      </c>
      <c r="Q1184" s="48">
        <v>0.27777777777777779</v>
      </c>
      <c r="R1184" s="48">
        <v>0.30208333333333331</v>
      </c>
      <c r="S1184" s="9">
        <f t="shared" si="1238"/>
        <v>2.4305555555555525E-2</v>
      </c>
      <c r="T1184" s="48">
        <v>0.27777777777777779</v>
      </c>
      <c r="U1184" s="48">
        <v>0.30208333333333331</v>
      </c>
      <c r="V1184" s="9">
        <f t="shared" si="1239"/>
        <v>2.4305555555555525E-2</v>
      </c>
      <c r="W1184" s="47">
        <v>0.39930555555555558</v>
      </c>
      <c r="X1184" s="9">
        <f t="shared" si="1253"/>
        <v>9.7222222222222265E-2</v>
      </c>
      <c r="Y1184" s="47">
        <v>0.40277777777777773</v>
      </c>
      <c r="Z1184" s="9">
        <f t="shared" si="1257"/>
        <v>3.4722222222221544E-3</v>
      </c>
      <c r="AA1184" s="47">
        <v>0.66666666666666663</v>
      </c>
      <c r="AB1184" s="9">
        <f t="shared" si="1217"/>
        <v>0.2638888888888889</v>
      </c>
      <c r="AC1184" s="47">
        <v>0.66666666666666663</v>
      </c>
      <c r="AD1184" s="47">
        <v>0.66666666666666663</v>
      </c>
      <c r="AE1184" s="9">
        <f t="shared" si="1240"/>
        <v>0</v>
      </c>
      <c r="AF1184" s="47">
        <v>0.67361111111111116</v>
      </c>
      <c r="AG1184" s="47">
        <v>0.67708333333333337</v>
      </c>
      <c r="AH1184" s="9">
        <f t="shared" si="1236"/>
        <v>3.4722222222222099E-3</v>
      </c>
      <c r="AI1184" s="10">
        <f t="shared" si="1247"/>
        <v>0</v>
      </c>
      <c r="AJ1184" s="10">
        <f t="shared" si="1248"/>
        <v>5</v>
      </c>
      <c r="AK1184" s="47">
        <v>0.67708333333333337</v>
      </c>
      <c r="AL1184" s="47">
        <v>0.68055555555555547</v>
      </c>
      <c r="AM1184" s="9">
        <f t="shared" si="1249"/>
        <v>3.4722222222220989E-3</v>
      </c>
      <c r="AN1184" s="9">
        <f t="shared" si="1237"/>
        <v>0.55555555555555547</v>
      </c>
      <c r="AO1184" s="10">
        <f t="shared" si="1222"/>
        <v>13</v>
      </c>
      <c r="AP1184" s="10">
        <f t="shared" si="1223"/>
        <v>20</v>
      </c>
      <c r="AQ1184" s="9">
        <f t="shared" si="1250"/>
        <v>0</v>
      </c>
      <c r="AR1184" s="10">
        <f t="shared" si="1241"/>
        <v>0</v>
      </c>
      <c r="AS1184" s="10">
        <f t="shared" si="1242"/>
        <v>0</v>
      </c>
      <c r="AT1184" s="552">
        <v>0</v>
      </c>
      <c r="AU1184" s="552">
        <v>0</v>
      </c>
      <c r="AV1184" s="552">
        <v>0</v>
      </c>
      <c r="AW1184" s="546">
        <f t="shared" si="1232"/>
        <v>0</v>
      </c>
      <c r="AX1184" s="546">
        <f t="shared" si="1251"/>
        <v>0</v>
      </c>
      <c r="AY1184" s="552">
        <v>0.2638888888888889</v>
      </c>
      <c r="AZ1184" s="546">
        <f t="shared" si="1226"/>
        <v>6</v>
      </c>
      <c r="BA1184" s="546">
        <f t="shared" si="1227"/>
        <v>20</v>
      </c>
      <c r="BB1184" s="552">
        <v>0</v>
      </c>
      <c r="BC1184" s="546">
        <f t="shared" si="1228"/>
        <v>0</v>
      </c>
      <c r="BD1184" s="546">
        <f t="shared" si="1229"/>
        <v>0</v>
      </c>
      <c r="BE1184" s="552">
        <v>0</v>
      </c>
      <c r="BF1184" s="546">
        <f t="shared" si="1255"/>
        <v>0</v>
      </c>
      <c r="BG1184" s="546">
        <f t="shared" si="1256"/>
        <v>0</v>
      </c>
      <c r="BH1184" s="552">
        <v>0</v>
      </c>
      <c r="BI1184" s="637">
        <f t="shared" si="1243"/>
        <v>0</v>
      </c>
      <c r="BJ1184" s="558">
        <f t="shared" si="1244"/>
        <v>0</v>
      </c>
      <c r="BK1184" s="52">
        <f t="shared" si="1252"/>
        <v>63.805254237288139</v>
      </c>
    </row>
    <row r="1185" spans="1:63" x14ac:dyDescent="0.25">
      <c r="A1185" s="60">
        <v>41003</v>
      </c>
      <c r="B1185" s="58">
        <f t="shared" si="1246"/>
        <v>4</v>
      </c>
      <c r="C1185" s="126">
        <v>7</v>
      </c>
      <c r="D1185" s="51" t="s">
        <v>33</v>
      </c>
      <c r="E1185" s="51" t="s">
        <v>809</v>
      </c>
      <c r="F1185" s="58">
        <v>3717.95</v>
      </c>
      <c r="G1185" s="126">
        <v>58</v>
      </c>
      <c r="H1185" s="126">
        <v>1</v>
      </c>
      <c r="I1185" s="47">
        <v>0.53125</v>
      </c>
      <c r="J1185" s="47">
        <v>0.53125</v>
      </c>
      <c r="K1185" s="47">
        <v>0.54861111111111105</v>
      </c>
      <c r="L1185" s="9">
        <f t="shared" si="1233"/>
        <v>1.7361111111111049E-2</v>
      </c>
      <c r="M1185" s="47">
        <v>0.55208333333333337</v>
      </c>
      <c r="N1185" s="9">
        <f t="shared" si="1234"/>
        <v>3.4722222222223209E-3</v>
      </c>
      <c r="O1185" s="48">
        <v>0.68055555555555547</v>
      </c>
      <c r="P1185" s="9">
        <f t="shared" si="1235"/>
        <v>0.1284722222222221</v>
      </c>
      <c r="Q1185" s="48">
        <v>0.68402777777777779</v>
      </c>
      <c r="R1185" s="48">
        <v>0.70972222222222225</v>
      </c>
      <c r="S1185" s="9">
        <f t="shared" si="1238"/>
        <v>2.5694444444444464E-2</v>
      </c>
      <c r="T1185" s="48">
        <v>0.68402777777777779</v>
      </c>
      <c r="U1185" s="48">
        <v>0.70972222222222225</v>
      </c>
      <c r="V1185" s="9">
        <f t="shared" si="1239"/>
        <v>2.5694444444444464E-2</v>
      </c>
      <c r="W1185" s="47">
        <v>0.71527777777777779</v>
      </c>
      <c r="X1185" s="9">
        <f t="shared" si="1253"/>
        <v>5.5555555555555358E-3</v>
      </c>
      <c r="Y1185" s="47">
        <v>0.71666666666666667</v>
      </c>
      <c r="Z1185" s="9">
        <f t="shared" si="1257"/>
        <v>1.388888888888884E-3</v>
      </c>
      <c r="AA1185" s="47">
        <v>0.77569444444444446</v>
      </c>
      <c r="AB1185" s="9">
        <f t="shared" si="1217"/>
        <v>5.902777777777779E-2</v>
      </c>
      <c r="AC1185" s="47">
        <v>0.77569444444444446</v>
      </c>
      <c r="AD1185" s="47">
        <v>0.77569444444444446</v>
      </c>
      <c r="AE1185" s="9">
        <f t="shared" si="1240"/>
        <v>0</v>
      </c>
      <c r="AF1185" s="47">
        <v>0.78472222222222221</v>
      </c>
      <c r="AG1185" s="47">
        <v>0.78819444444444453</v>
      </c>
      <c r="AH1185" s="9">
        <f t="shared" si="1236"/>
        <v>3.4722222222223209E-3</v>
      </c>
      <c r="AI1185" s="10">
        <f t="shared" si="1247"/>
        <v>0</v>
      </c>
      <c r="AJ1185" s="10">
        <f t="shared" si="1248"/>
        <v>5</v>
      </c>
      <c r="AK1185" s="47">
        <v>0.78819444444444453</v>
      </c>
      <c r="AL1185" s="47">
        <v>0.79166666666666663</v>
      </c>
      <c r="AM1185" s="9">
        <f t="shared" si="1249"/>
        <v>3.4722222222220989E-3</v>
      </c>
      <c r="AN1185" s="9">
        <f t="shared" si="1237"/>
        <v>0.26041666666666663</v>
      </c>
      <c r="AO1185" s="10">
        <f t="shared" si="1222"/>
        <v>6</v>
      </c>
      <c r="AP1185" s="10">
        <f t="shared" si="1223"/>
        <v>15</v>
      </c>
      <c r="AQ1185" s="9">
        <f t="shared" si="1250"/>
        <v>5.902777777777779E-2</v>
      </c>
      <c r="AR1185" s="10">
        <f t="shared" si="1241"/>
        <v>1</v>
      </c>
      <c r="AS1185" s="10">
        <f t="shared" si="1242"/>
        <v>25</v>
      </c>
      <c r="AT1185" s="552">
        <v>0</v>
      </c>
      <c r="AU1185" s="552">
        <v>0</v>
      </c>
      <c r="AV1185" s="552">
        <v>0</v>
      </c>
      <c r="AW1185" s="546">
        <f t="shared" si="1232"/>
        <v>0</v>
      </c>
      <c r="AX1185" s="546">
        <f t="shared" si="1251"/>
        <v>0</v>
      </c>
      <c r="AY1185" s="552">
        <v>0</v>
      </c>
      <c r="AZ1185" s="546">
        <f t="shared" si="1226"/>
        <v>0</v>
      </c>
      <c r="BA1185" s="546">
        <f t="shared" si="1227"/>
        <v>0</v>
      </c>
      <c r="BB1185" s="552">
        <v>0</v>
      </c>
      <c r="BC1185" s="546">
        <f t="shared" si="1228"/>
        <v>0</v>
      </c>
      <c r="BD1185" s="546">
        <f t="shared" si="1229"/>
        <v>0</v>
      </c>
      <c r="BE1185" s="552">
        <v>0</v>
      </c>
      <c r="BF1185" s="546">
        <f t="shared" si="1255"/>
        <v>0</v>
      </c>
      <c r="BG1185" s="546">
        <f t="shared" si="1256"/>
        <v>0</v>
      </c>
      <c r="BH1185" s="552">
        <v>0</v>
      </c>
      <c r="BI1185" s="637">
        <f t="shared" si="1243"/>
        <v>0</v>
      </c>
      <c r="BJ1185" s="558">
        <f t="shared" si="1244"/>
        <v>0</v>
      </c>
      <c r="BK1185" s="52">
        <f t="shared" si="1252"/>
        <v>64.102586206896547</v>
      </c>
    </row>
    <row r="1186" spans="1:63" x14ac:dyDescent="0.25">
      <c r="A1186" s="60">
        <v>41003</v>
      </c>
      <c r="B1186" s="58">
        <f t="shared" si="1246"/>
        <v>4</v>
      </c>
      <c r="C1186" s="126">
        <v>8</v>
      </c>
      <c r="D1186" s="51" t="s">
        <v>33</v>
      </c>
      <c r="E1186" s="51" t="s">
        <v>810</v>
      </c>
      <c r="F1186" s="58">
        <v>3488.9</v>
      </c>
      <c r="G1186" s="126">
        <v>53</v>
      </c>
      <c r="H1186" s="126">
        <v>6</v>
      </c>
      <c r="I1186" s="47">
        <v>0.60416666666666663</v>
      </c>
      <c r="J1186" s="47">
        <v>0.60416666666666663</v>
      </c>
      <c r="K1186" s="47">
        <v>0.70138888888888884</v>
      </c>
      <c r="L1186" s="9">
        <f t="shared" si="1233"/>
        <v>9.722222222222221E-2</v>
      </c>
      <c r="M1186" s="47">
        <v>0.70833333333333337</v>
      </c>
      <c r="N1186" s="9">
        <f t="shared" si="1234"/>
        <v>6.9444444444445308E-3</v>
      </c>
      <c r="O1186" s="48">
        <v>0.77083333333333337</v>
      </c>
      <c r="P1186" s="9">
        <f t="shared" si="1235"/>
        <v>6.25E-2</v>
      </c>
      <c r="Q1186" s="48">
        <v>0.77430555555555547</v>
      </c>
      <c r="R1186" s="48">
        <v>0.81597222222222221</v>
      </c>
      <c r="S1186" s="9">
        <f t="shared" si="1238"/>
        <v>4.1666666666666741E-2</v>
      </c>
      <c r="T1186" s="48">
        <v>0.77430555555555547</v>
      </c>
      <c r="U1186" s="48">
        <v>0.81597222222222221</v>
      </c>
      <c r="V1186" s="9">
        <f t="shared" si="1239"/>
        <v>4.1666666666666741E-2</v>
      </c>
      <c r="W1186" s="47">
        <v>0.84027777777777779</v>
      </c>
      <c r="X1186" s="9">
        <f t="shared" si="1253"/>
        <v>2.430555555555558E-2</v>
      </c>
      <c r="Y1186" s="47">
        <v>0.84375</v>
      </c>
      <c r="Z1186" s="9">
        <f t="shared" si="1257"/>
        <v>3.4722222222222099E-3</v>
      </c>
      <c r="AA1186" s="47">
        <v>0.98472222222222217</v>
      </c>
      <c r="AB1186" s="9">
        <f t="shared" si="1217"/>
        <v>0.14097222222222217</v>
      </c>
      <c r="AC1186" s="47">
        <v>0.98472222222222217</v>
      </c>
      <c r="AD1186" s="47">
        <v>0.98472222222222217</v>
      </c>
      <c r="AE1186" s="9">
        <f t="shared" si="1240"/>
        <v>0</v>
      </c>
      <c r="AF1186" s="47">
        <v>1.0069444444444444</v>
      </c>
      <c r="AG1186" s="47">
        <v>1.0104166666666667</v>
      </c>
      <c r="AH1186" s="9">
        <f t="shared" si="1236"/>
        <v>3.4722222222223209E-3</v>
      </c>
      <c r="AI1186" s="10">
        <f t="shared" si="1247"/>
        <v>0</v>
      </c>
      <c r="AJ1186" s="10">
        <f t="shared" si="1248"/>
        <v>5</v>
      </c>
      <c r="AK1186" s="47">
        <v>1.0104166666666667</v>
      </c>
      <c r="AL1186" s="47">
        <v>1.0138888888888888</v>
      </c>
      <c r="AM1186" s="9">
        <f t="shared" si="1249"/>
        <v>3.4722222222220989E-3</v>
      </c>
      <c r="AN1186" s="9">
        <f t="shared" si="1237"/>
        <v>0.40972222222222221</v>
      </c>
      <c r="AO1186" s="10">
        <f t="shared" si="1222"/>
        <v>9</v>
      </c>
      <c r="AP1186" s="10">
        <f t="shared" si="1223"/>
        <v>50</v>
      </c>
      <c r="AQ1186" s="9">
        <f t="shared" si="1250"/>
        <v>5.8333333333333279E-2</v>
      </c>
      <c r="AR1186" s="10">
        <f t="shared" si="1241"/>
        <v>1</v>
      </c>
      <c r="AS1186" s="10">
        <f t="shared" si="1242"/>
        <v>24</v>
      </c>
      <c r="AT1186" s="552">
        <v>0</v>
      </c>
      <c r="AU1186" s="552">
        <v>4.5138888888888888E-2</v>
      </c>
      <c r="AV1186" s="552">
        <v>0</v>
      </c>
      <c r="AW1186" s="546">
        <f t="shared" si="1232"/>
        <v>0</v>
      </c>
      <c r="AX1186" s="546">
        <f t="shared" si="1251"/>
        <v>0</v>
      </c>
      <c r="AY1186" s="552">
        <v>0</v>
      </c>
      <c r="AZ1186" s="546">
        <f t="shared" si="1226"/>
        <v>0</v>
      </c>
      <c r="BA1186" s="546">
        <f t="shared" si="1227"/>
        <v>0</v>
      </c>
      <c r="BB1186" s="552">
        <v>8.3333333333333332E-3</v>
      </c>
      <c r="BC1186" s="546">
        <f t="shared" si="1228"/>
        <v>0</v>
      </c>
      <c r="BD1186" s="546">
        <f t="shared" si="1229"/>
        <v>12</v>
      </c>
      <c r="BE1186" s="552">
        <v>2.9166666666666664E-2</v>
      </c>
      <c r="BF1186" s="546">
        <f t="shared" si="1255"/>
        <v>0</v>
      </c>
      <c r="BG1186" s="546">
        <f t="shared" si="1256"/>
        <v>42</v>
      </c>
      <c r="BH1186" s="552">
        <v>0</v>
      </c>
      <c r="BI1186" s="637">
        <f t="shared" si="1243"/>
        <v>0</v>
      </c>
      <c r="BJ1186" s="558">
        <f t="shared" si="1244"/>
        <v>0</v>
      </c>
      <c r="BK1186" s="52">
        <f t="shared" si="1252"/>
        <v>65.82830188679246</v>
      </c>
    </row>
    <row r="1187" spans="1:63" x14ac:dyDescent="0.25">
      <c r="A1187" s="60">
        <v>41003</v>
      </c>
      <c r="B1187" s="58">
        <f t="shared" si="1246"/>
        <v>4</v>
      </c>
      <c r="C1187" s="126">
        <v>1</v>
      </c>
      <c r="D1187" s="51" t="s">
        <v>524</v>
      </c>
      <c r="E1187" s="51" t="s">
        <v>276</v>
      </c>
      <c r="F1187" s="58">
        <v>3571.29</v>
      </c>
      <c r="G1187" s="126">
        <v>57</v>
      </c>
      <c r="H1187" s="126">
        <v>2</v>
      </c>
      <c r="I1187" s="47">
        <v>0.23958333333333334</v>
      </c>
      <c r="J1187" s="47">
        <v>0.23958333333333334</v>
      </c>
      <c r="K1187" s="47">
        <v>0.30555555555555552</v>
      </c>
      <c r="L1187" s="9">
        <f t="shared" si="1233"/>
        <v>6.5972222222222182E-2</v>
      </c>
      <c r="M1187" s="47">
        <v>0.3125</v>
      </c>
      <c r="N1187" s="9">
        <f t="shared" si="1234"/>
        <v>6.9444444444444753E-3</v>
      </c>
      <c r="O1187" s="48">
        <v>0.60416666666666663</v>
      </c>
      <c r="P1187" s="9">
        <f t="shared" si="1235"/>
        <v>0.29166666666666663</v>
      </c>
      <c r="Q1187" s="48">
        <v>0.60763888888888895</v>
      </c>
      <c r="R1187" s="48">
        <v>0.65277777777777779</v>
      </c>
      <c r="S1187" s="9">
        <f t="shared" si="1238"/>
        <v>4.513888888888884E-2</v>
      </c>
      <c r="T1187" s="48">
        <v>0.60763888888888895</v>
      </c>
      <c r="U1187" s="48">
        <v>0.65277777777777779</v>
      </c>
      <c r="V1187" s="9">
        <f t="shared" si="1239"/>
        <v>4.513888888888884E-2</v>
      </c>
      <c r="W1187" s="47">
        <v>0.69097222222222221</v>
      </c>
      <c r="X1187" s="9">
        <f t="shared" si="1253"/>
        <v>3.819444444444442E-2</v>
      </c>
      <c r="Y1187" s="47">
        <v>0.69444444444444453</v>
      </c>
      <c r="Z1187" s="9">
        <f t="shared" si="1257"/>
        <v>3.4722222222223209E-3</v>
      </c>
      <c r="AA1187" s="47">
        <v>1.0034722222222221</v>
      </c>
      <c r="AB1187" s="9">
        <f t="shared" si="1217"/>
        <v>0.30902777777777757</v>
      </c>
      <c r="AC1187" s="47">
        <v>1.0034722222222221</v>
      </c>
      <c r="AD1187" s="47">
        <v>1.0034722222222221</v>
      </c>
      <c r="AE1187" s="9">
        <f t="shared" si="1240"/>
        <v>0</v>
      </c>
      <c r="AF1187" s="47">
        <v>1.0381944444444444</v>
      </c>
      <c r="AG1187" s="47">
        <v>1.0416666666666667</v>
      </c>
      <c r="AH1187" s="9">
        <f t="shared" si="1236"/>
        <v>3.4722222222223209E-3</v>
      </c>
      <c r="AI1187" s="10">
        <f t="shared" si="1247"/>
        <v>0</v>
      </c>
      <c r="AJ1187" s="10">
        <f t="shared" si="1248"/>
        <v>5</v>
      </c>
      <c r="AK1187" s="47">
        <v>1.0416666666666667</v>
      </c>
      <c r="AL1187" s="47">
        <v>1.0451388888888888</v>
      </c>
      <c r="AM1187" s="9">
        <f t="shared" si="1249"/>
        <v>3.4722222222220989E-3</v>
      </c>
      <c r="AN1187" s="9">
        <f t="shared" si="1237"/>
        <v>0.80555555555555547</v>
      </c>
      <c r="AO1187" s="10">
        <f t="shared" si="1222"/>
        <v>19</v>
      </c>
      <c r="AP1187" s="10">
        <f t="shared" si="1223"/>
        <v>20</v>
      </c>
      <c r="AQ1187" s="9">
        <f t="shared" si="1250"/>
        <v>0</v>
      </c>
      <c r="AR1187" s="10">
        <f t="shared" si="1241"/>
        <v>0</v>
      </c>
      <c r="AS1187" s="10">
        <f t="shared" si="1242"/>
        <v>0</v>
      </c>
      <c r="AT1187" s="552">
        <v>0</v>
      </c>
      <c r="AU1187" s="552">
        <v>0</v>
      </c>
      <c r="AV1187" s="552">
        <v>0</v>
      </c>
      <c r="AW1187" s="546">
        <f t="shared" si="1232"/>
        <v>0</v>
      </c>
      <c r="AX1187" s="546">
        <f t="shared" si="1251"/>
        <v>0</v>
      </c>
      <c r="AY1187" s="552">
        <v>0.30902777777777779</v>
      </c>
      <c r="AZ1187" s="546">
        <f t="shared" si="1226"/>
        <v>7</v>
      </c>
      <c r="BA1187" s="546">
        <f t="shared" si="1227"/>
        <v>25</v>
      </c>
      <c r="BB1187" s="552">
        <v>0</v>
      </c>
      <c r="BC1187" s="546">
        <f t="shared" si="1228"/>
        <v>0</v>
      </c>
      <c r="BD1187" s="546">
        <f t="shared" si="1229"/>
        <v>0</v>
      </c>
      <c r="BE1187" s="552"/>
      <c r="BF1187" s="546">
        <f t="shared" si="1255"/>
        <v>0</v>
      </c>
      <c r="BG1187" s="546">
        <f t="shared" si="1256"/>
        <v>0</v>
      </c>
      <c r="BH1187" s="552">
        <v>0</v>
      </c>
      <c r="BI1187" s="637">
        <f t="shared" si="1243"/>
        <v>0</v>
      </c>
      <c r="BJ1187" s="558">
        <f t="shared" si="1244"/>
        <v>0</v>
      </c>
      <c r="BK1187" s="52">
        <f t="shared" si="1252"/>
        <v>62.654210526315786</v>
      </c>
    </row>
    <row r="1188" spans="1:63" x14ac:dyDescent="0.25">
      <c r="A1188" s="60">
        <v>41003</v>
      </c>
      <c r="B1188" s="58">
        <f t="shared" si="1246"/>
        <v>4</v>
      </c>
      <c r="C1188" s="126">
        <v>1</v>
      </c>
      <c r="D1188" s="51" t="s">
        <v>224</v>
      </c>
      <c r="E1188" s="51" t="s">
        <v>572</v>
      </c>
      <c r="F1188" s="58">
        <v>3687.23</v>
      </c>
      <c r="G1188" s="126">
        <v>57</v>
      </c>
      <c r="H1188" s="126">
        <v>2</v>
      </c>
      <c r="I1188" s="47">
        <v>0.69791666666666663</v>
      </c>
      <c r="J1188" s="47">
        <v>0.69791666666666663</v>
      </c>
      <c r="K1188" s="47">
        <v>0.69791666666666663</v>
      </c>
      <c r="L1188" s="9">
        <f t="shared" si="1233"/>
        <v>0</v>
      </c>
      <c r="M1188" s="47">
        <v>0.70138888888888884</v>
      </c>
      <c r="N1188" s="9">
        <f t="shared" si="1234"/>
        <v>3.4722222222222099E-3</v>
      </c>
      <c r="O1188" s="48">
        <v>0.76874999999999993</v>
      </c>
      <c r="P1188" s="9">
        <f t="shared" si="1235"/>
        <v>6.7361111111111094E-2</v>
      </c>
      <c r="Q1188" s="48">
        <v>0.77083333333333337</v>
      </c>
      <c r="R1188" s="48">
        <v>0.81597222222222221</v>
      </c>
      <c r="S1188" s="9">
        <f t="shared" si="1238"/>
        <v>4.513888888888884E-2</v>
      </c>
      <c r="T1188" s="48">
        <v>0.77083333333333337</v>
      </c>
      <c r="U1188" s="48">
        <v>0.81597222222222221</v>
      </c>
      <c r="V1188" s="9">
        <f t="shared" si="1239"/>
        <v>4.513888888888884E-2</v>
      </c>
      <c r="W1188" s="47">
        <v>1.0208333333333333</v>
      </c>
      <c r="X1188" s="9">
        <f t="shared" si="1253"/>
        <v>0.20486111111111105</v>
      </c>
      <c r="Y1188" s="47">
        <v>1.0250000000000001</v>
      </c>
      <c r="Z1188" s="9">
        <f t="shared" si="1257"/>
        <v>4.1666666666668739E-3</v>
      </c>
      <c r="AA1188" s="47">
        <v>1.1270833333333334</v>
      </c>
      <c r="AB1188" s="9">
        <f t="shared" si="1217"/>
        <v>0.1020833333333333</v>
      </c>
      <c r="AC1188" s="47">
        <v>1.1270833333333334</v>
      </c>
      <c r="AD1188" s="47">
        <v>1.1270833333333334</v>
      </c>
      <c r="AE1188" s="9">
        <f t="shared" si="1240"/>
        <v>0</v>
      </c>
      <c r="AF1188" s="47">
        <v>1.1388888888888888</v>
      </c>
      <c r="AG1188" s="47">
        <v>1.1423611111111112</v>
      </c>
      <c r="AH1188" s="9">
        <f t="shared" si="1236"/>
        <v>3.4722222222223209E-3</v>
      </c>
      <c r="AI1188" s="10">
        <f t="shared" si="1247"/>
        <v>0</v>
      </c>
      <c r="AJ1188" s="10">
        <f t="shared" si="1248"/>
        <v>5</v>
      </c>
      <c r="AK1188" s="47">
        <v>1.1423611111111112</v>
      </c>
      <c r="AL1188" s="47">
        <v>1.1458333333333333</v>
      </c>
      <c r="AM1188" s="9">
        <f t="shared" si="1249"/>
        <v>3.4722222222220989E-3</v>
      </c>
      <c r="AN1188" s="9">
        <f t="shared" si="1237"/>
        <v>0.44791666666666663</v>
      </c>
      <c r="AO1188" s="10">
        <f t="shared" si="1222"/>
        <v>10</v>
      </c>
      <c r="AP1188" s="10">
        <f t="shared" si="1223"/>
        <v>45</v>
      </c>
      <c r="AQ1188" s="9">
        <f t="shared" si="1250"/>
        <v>5.6249999999999967E-2</v>
      </c>
      <c r="AR1188" s="10">
        <f t="shared" si="1241"/>
        <v>1</v>
      </c>
      <c r="AS1188" s="10">
        <f t="shared" si="1242"/>
        <v>21</v>
      </c>
      <c r="AT1188" s="552">
        <v>0</v>
      </c>
      <c r="AU1188" s="552">
        <v>0</v>
      </c>
      <c r="AV1188" s="552">
        <v>0</v>
      </c>
      <c r="AW1188" s="546">
        <f t="shared" si="1232"/>
        <v>0</v>
      </c>
      <c r="AX1188" s="546">
        <f t="shared" si="1251"/>
        <v>0</v>
      </c>
      <c r="AY1188" s="552">
        <v>0</v>
      </c>
      <c r="AZ1188" s="546">
        <f t="shared" si="1226"/>
        <v>0</v>
      </c>
      <c r="BA1188" s="546">
        <f t="shared" si="1227"/>
        <v>0</v>
      </c>
      <c r="BB1188" s="552">
        <v>0</v>
      </c>
      <c r="BC1188" s="546">
        <f t="shared" si="1228"/>
        <v>0</v>
      </c>
      <c r="BD1188" s="546">
        <f t="shared" si="1229"/>
        <v>0</v>
      </c>
      <c r="BE1188" s="552">
        <v>4.5833333333333337E-2</v>
      </c>
      <c r="BF1188" s="546">
        <f t="shared" si="1255"/>
        <v>1</v>
      </c>
      <c r="BG1188" s="546">
        <f t="shared" si="1256"/>
        <v>6</v>
      </c>
      <c r="BH1188" s="552">
        <v>0</v>
      </c>
      <c r="BI1188" s="637">
        <f t="shared" si="1243"/>
        <v>0</v>
      </c>
      <c r="BJ1188" s="558">
        <f t="shared" si="1244"/>
        <v>0</v>
      </c>
      <c r="BK1188" s="52">
        <f t="shared" si="1252"/>
        <v>64.688245614035083</v>
      </c>
    </row>
    <row r="1189" spans="1:63" x14ac:dyDescent="0.25">
      <c r="A1189" s="60">
        <v>41003</v>
      </c>
      <c r="B1189" s="58">
        <f t="shared" si="1246"/>
        <v>4</v>
      </c>
      <c r="C1189" s="126">
        <v>2</v>
      </c>
      <c r="D1189" s="51" t="s">
        <v>224</v>
      </c>
      <c r="E1189" s="51" t="s">
        <v>572</v>
      </c>
      <c r="F1189" s="58">
        <v>3585.4</v>
      </c>
      <c r="G1189" s="126">
        <v>57</v>
      </c>
      <c r="H1189" s="126">
        <v>2</v>
      </c>
      <c r="I1189" s="47">
        <v>0.71875</v>
      </c>
      <c r="J1189" s="47">
        <v>0.71875</v>
      </c>
      <c r="K1189" s="47">
        <v>0.74305555555555547</v>
      </c>
      <c r="L1189" s="9">
        <f t="shared" si="1233"/>
        <v>2.4305555555555469E-2</v>
      </c>
      <c r="M1189" s="47">
        <v>0.75</v>
      </c>
      <c r="N1189" s="9">
        <f t="shared" si="1234"/>
        <v>6.9444444444445308E-3</v>
      </c>
      <c r="O1189" s="48">
        <v>1.0569444444444445</v>
      </c>
      <c r="P1189" s="9">
        <f t="shared" si="1235"/>
        <v>0.30694444444444446</v>
      </c>
      <c r="Q1189" s="48">
        <v>1.0590277777777779</v>
      </c>
      <c r="R1189" s="48">
        <v>1.0972222222222221</v>
      </c>
      <c r="S1189" s="9">
        <f t="shared" si="1238"/>
        <v>3.8194444444444198E-2</v>
      </c>
      <c r="T1189" s="48">
        <v>1.0590277777777779</v>
      </c>
      <c r="U1189" s="48">
        <v>1.0972222222222221</v>
      </c>
      <c r="V1189" s="9">
        <f t="shared" si="1239"/>
        <v>3.8194444444444198E-2</v>
      </c>
      <c r="W1189" s="47">
        <v>1.1375</v>
      </c>
      <c r="X1189" s="9">
        <f t="shared" si="1253"/>
        <v>4.0277777777777857E-2</v>
      </c>
      <c r="Y1189" s="47">
        <v>1.1388888888888888</v>
      </c>
      <c r="Z1189" s="9">
        <f t="shared" si="1257"/>
        <v>1.388888888888884E-3</v>
      </c>
      <c r="AA1189" s="47">
        <v>1.2291666666666667</v>
      </c>
      <c r="AB1189" s="9">
        <f t="shared" si="1217"/>
        <v>9.0277777777777901E-2</v>
      </c>
      <c r="AC1189" s="47">
        <v>1.2291666666666667</v>
      </c>
      <c r="AD1189" s="47">
        <v>1.2291666666666667</v>
      </c>
      <c r="AE1189" s="9">
        <f t="shared" si="1240"/>
        <v>0</v>
      </c>
      <c r="AF1189" s="47">
        <v>1.2361111111111112</v>
      </c>
      <c r="AG1189" s="47">
        <v>1.2395833333333333</v>
      </c>
      <c r="AH1189" s="9">
        <f t="shared" si="1236"/>
        <v>3.4722222222220989E-3</v>
      </c>
      <c r="AI1189" s="10">
        <f t="shared" si="1247"/>
        <v>0</v>
      </c>
      <c r="AJ1189" s="10">
        <f t="shared" si="1248"/>
        <v>5</v>
      </c>
      <c r="AK1189" s="47">
        <v>1.2395833333333333</v>
      </c>
      <c r="AL1189" s="47">
        <v>1.2430555555555556</v>
      </c>
      <c r="AM1189" s="9">
        <f t="shared" si="1249"/>
        <v>3.4722222222223209E-3</v>
      </c>
      <c r="AN1189" s="9">
        <f t="shared" si="1237"/>
        <v>0.52430555555555558</v>
      </c>
      <c r="AO1189" s="10">
        <f t="shared" si="1222"/>
        <v>12</v>
      </c>
      <c r="AP1189" s="10">
        <f t="shared" si="1223"/>
        <v>35</v>
      </c>
      <c r="AQ1189" s="9">
        <f t="shared" si="1250"/>
        <v>4.4444444444444564E-2</v>
      </c>
      <c r="AR1189" s="10">
        <f t="shared" si="1241"/>
        <v>1</v>
      </c>
      <c r="AS1189" s="10">
        <f t="shared" si="1242"/>
        <v>4</v>
      </c>
      <c r="AT1189" s="552">
        <v>0</v>
      </c>
      <c r="AU1189" s="552">
        <v>0</v>
      </c>
      <c r="AV1189" s="552">
        <v>0</v>
      </c>
      <c r="AW1189" s="546">
        <f t="shared" si="1232"/>
        <v>0</v>
      </c>
      <c r="AX1189" s="546">
        <f t="shared" si="1251"/>
        <v>0</v>
      </c>
      <c r="AY1189" s="552">
        <v>0</v>
      </c>
      <c r="AZ1189" s="546">
        <f t="shared" si="1226"/>
        <v>0</v>
      </c>
      <c r="BA1189" s="546">
        <f t="shared" si="1227"/>
        <v>0</v>
      </c>
      <c r="BB1189" s="552">
        <v>0</v>
      </c>
      <c r="BC1189" s="546">
        <f t="shared" si="1228"/>
        <v>0</v>
      </c>
      <c r="BD1189" s="546">
        <f t="shared" si="1229"/>
        <v>0</v>
      </c>
      <c r="BE1189" s="552">
        <v>4.5833333333333337E-2</v>
      </c>
      <c r="BF1189" s="546">
        <f t="shared" si="1255"/>
        <v>1</v>
      </c>
      <c r="BG1189" s="546">
        <f t="shared" si="1256"/>
        <v>6</v>
      </c>
      <c r="BH1189" s="552">
        <v>0</v>
      </c>
      <c r="BI1189" s="637">
        <f t="shared" si="1243"/>
        <v>0</v>
      </c>
      <c r="BJ1189" s="558">
        <f t="shared" si="1244"/>
        <v>0</v>
      </c>
      <c r="BK1189" s="52">
        <f t="shared" si="1252"/>
        <v>62.901754385964914</v>
      </c>
    </row>
    <row r="1190" spans="1:63" ht="30" x14ac:dyDescent="0.25">
      <c r="A1190" s="60">
        <v>41004</v>
      </c>
      <c r="B1190" s="58">
        <f t="shared" si="1246"/>
        <v>4</v>
      </c>
      <c r="C1190" s="126">
        <v>2</v>
      </c>
      <c r="D1190" s="51" t="s">
        <v>298</v>
      </c>
      <c r="E1190" s="51" t="s">
        <v>811</v>
      </c>
      <c r="F1190" s="649">
        <v>3443.13</v>
      </c>
      <c r="G1190" s="126">
        <v>55</v>
      </c>
      <c r="H1190" s="126">
        <v>4</v>
      </c>
      <c r="I1190" s="47">
        <v>0.88194444444444453</v>
      </c>
      <c r="J1190" s="47">
        <v>0.88194444444444453</v>
      </c>
      <c r="K1190" s="47">
        <v>0.91319444444444453</v>
      </c>
      <c r="L1190" s="9">
        <f t="shared" si="1233"/>
        <v>3.125E-2</v>
      </c>
      <c r="M1190" s="47">
        <v>0.91666666666666663</v>
      </c>
      <c r="N1190" s="9">
        <f t="shared" si="1234"/>
        <v>3.4722222222220989E-3</v>
      </c>
      <c r="O1190" s="48">
        <v>1.0659722222222221</v>
      </c>
      <c r="P1190" s="9">
        <f t="shared" si="1235"/>
        <v>0.14930555555555547</v>
      </c>
      <c r="Q1190" s="48">
        <v>6.9444444444444434E-2</v>
      </c>
      <c r="R1190" s="48">
        <v>0.12361111111111112</v>
      </c>
      <c r="S1190" s="9">
        <f t="shared" si="1238"/>
        <v>5.4166666666666682E-2</v>
      </c>
      <c r="T1190" s="48">
        <v>6.9444444444444434E-2</v>
      </c>
      <c r="U1190" s="48">
        <v>0.12361111111111112</v>
      </c>
      <c r="V1190" s="9">
        <f t="shared" si="1239"/>
        <v>5.4166666666666682E-2</v>
      </c>
      <c r="W1190" s="47">
        <v>0.29097222222222224</v>
      </c>
      <c r="X1190" s="9">
        <f t="shared" si="1253"/>
        <v>0.16736111111111113</v>
      </c>
      <c r="Y1190" s="47">
        <v>1.0784722222222223</v>
      </c>
      <c r="Z1190" s="9">
        <f t="shared" si="1257"/>
        <v>0.78750000000000009</v>
      </c>
      <c r="AA1190" s="47">
        <v>1.3069444444444445</v>
      </c>
      <c r="AB1190" s="9">
        <f t="shared" si="1217"/>
        <v>0.22847222222222219</v>
      </c>
      <c r="AC1190" s="47">
        <v>1.3069444444444445</v>
      </c>
      <c r="AD1190" s="47">
        <v>1.3069444444444445</v>
      </c>
      <c r="AE1190" s="9">
        <f t="shared" si="1240"/>
        <v>0</v>
      </c>
      <c r="AF1190" s="47">
        <v>1.3263888888888888</v>
      </c>
      <c r="AG1190" s="47">
        <v>1.3298611111111112</v>
      </c>
      <c r="AH1190" s="9">
        <f t="shared" si="1236"/>
        <v>3.4722222222223209E-3</v>
      </c>
      <c r="AI1190" s="10">
        <f t="shared" si="1247"/>
        <v>0</v>
      </c>
      <c r="AJ1190" s="10">
        <f t="shared" si="1248"/>
        <v>5</v>
      </c>
      <c r="AK1190" s="47">
        <v>1.3298611111111112</v>
      </c>
      <c r="AL1190" s="47">
        <v>1.3333333333333333</v>
      </c>
      <c r="AM1190" s="9">
        <f t="shared" si="1249"/>
        <v>3.4722222222220989E-3</v>
      </c>
      <c r="AN1190" s="9">
        <f t="shared" si="1237"/>
        <v>0.45138888888888873</v>
      </c>
      <c r="AO1190" s="10">
        <f t="shared" si="1222"/>
        <v>10</v>
      </c>
      <c r="AP1190" s="10">
        <f t="shared" si="1223"/>
        <v>50</v>
      </c>
      <c r="AQ1190" s="9">
        <f t="shared" si="1250"/>
        <v>2.4999999999999994E-2</v>
      </c>
      <c r="AR1190" s="10">
        <f t="shared" si="1241"/>
        <v>0</v>
      </c>
      <c r="AS1190" s="10">
        <f t="shared" si="1242"/>
        <v>36</v>
      </c>
      <c r="AT1190" s="552">
        <v>0</v>
      </c>
      <c r="AU1190" s="552">
        <v>0</v>
      </c>
      <c r="AV1190" s="552">
        <v>0</v>
      </c>
      <c r="AW1190" s="546">
        <f t="shared" si="1232"/>
        <v>0</v>
      </c>
      <c r="AX1190" s="546">
        <f t="shared" si="1251"/>
        <v>0</v>
      </c>
      <c r="AY1190" s="552">
        <v>0.20347222222222219</v>
      </c>
      <c r="AZ1190" s="546">
        <f t="shared" si="1226"/>
        <v>4</v>
      </c>
      <c r="BA1190" s="546">
        <f t="shared" si="1227"/>
        <v>53</v>
      </c>
      <c r="BB1190" s="552">
        <v>0</v>
      </c>
      <c r="BC1190" s="546">
        <f t="shared" si="1228"/>
        <v>0</v>
      </c>
      <c r="BD1190" s="546">
        <f t="shared" si="1229"/>
        <v>0</v>
      </c>
      <c r="BE1190" s="552">
        <v>0</v>
      </c>
      <c r="BF1190" s="546">
        <f t="shared" si="1255"/>
        <v>0</v>
      </c>
      <c r="BG1190" s="546">
        <f t="shared" si="1256"/>
        <v>0</v>
      </c>
      <c r="BH1190" s="552">
        <v>0</v>
      </c>
      <c r="BI1190" s="637">
        <f t="shared" si="1243"/>
        <v>0</v>
      </c>
      <c r="BJ1190" s="558">
        <f t="shared" si="1244"/>
        <v>0</v>
      </c>
      <c r="BK1190" s="52">
        <f t="shared" si="1252"/>
        <v>62.602363636363641</v>
      </c>
    </row>
    <row r="1191" spans="1:63" x14ac:dyDescent="0.25">
      <c r="A1191" s="60">
        <v>41004</v>
      </c>
      <c r="B1191" s="58">
        <f t="shared" si="1246"/>
        <v>4</v>
      </c>
      <c r="C1191" s="126">
        <v>2</v>
      </c>
      <c r="D1191" s="51" t="s">
        <v>277</v>
      </c>
      <c r="E1191" s="51" t="s">
        <v>751</v>
      </c>
      <c r="F1191" s="649">
        <v>3713.35</v>
      </c>
      <c r="G1191" s="126">
        <v>59</v>
      </c>
      <c r="H1191" s="126">
        <v>0</v>
      </c>
      <c r="I1191" s="47">
        <v>5.5555555555555552E-2</v>
      </c>
      <c r="J1191" s="47">
        <v>5.5555555555555552E-2</v>
      </c>
      <c r="K1191" s="47">
        <v>0.24305555555555555</v>
      </c>
      <c r="L1191" s="9">
        <f t="shared" si="1233"/>
        <v>0.1875</v>
      </c>
      <c r="M1191" s="47">
        <v>0.25</v>
      </c>
      <c r="N1191" s="9">
        <f t="shared" si="1234"/>
        <v>6.9444444444444475E-3</v>
      </c>
      <c r="O1191" s="48">
        <v>0.30555555555555552</v>
      </c>
      <c r="P1191" s="9">
        <f t="shared" si="1235"/>
        <v>5.5555555555555525E-2</v>
      </c>
      <c r="Q1191" s="48">
        <v>0.30902777777777779</v>
      </c>
      <c r="R1191" s="48">
        <v>0.3430555555555555</v>
      </c>
      <c r="S1191" s="9">
        <f t="shared" si="1238"/>
        <v>3.4027777777777712E-2</v>
      </c>
      <c r="T1191" s="48">
        <v>0.30902777777777779</v>
      </c>
      <c r="U1191" s="48">
        <v>0.3430555555555555</v>
      </c>
      <c r="V1191" s="9">
        <f t="shared" si="1239"/>
        <v>3.4027777777777712E-2</v>
      </c>
      <c r="W1191" s="47">
        <v>0.4055555555555555</v>
      </c>
      <c r="X1191" s="9">
        <f t="shared" si="1253"/>
        <v>6.25E-2</v>
      </c>
      <c r="Y1191" s="47">
        <v>0.40625</v>
      </c>
      <c r="Z1191" s="9">
        <f t="shared" si="1257"/>
        <v>6.9444444444449749E-4</v>
      </c>
      <c r="AA1191" s="47">
        <v>0.47986111111111113</v>
      </c>
      <c r="AB1191" s="9">
        <f t="shared" si="1217"/>
        <v>7.3611111111111127E-2</v>
      </c>
      <c r="AC1191" s="47">
        <v>0.47986111111111113</v>
      </c>
      <c r="AD1191" s="47">
        <v>0.47986111111111113</v>
      </c>
      <c r="AE1191" s="9">
        <f t="shared" si="1240"/>
        <v>0</v>
      </c>
      <c r="AF1191" s="47">
        <v>0.4861111111111111</v>
      </c>
      <c r="AG1191" s="47">
        <v>0.48958333333333331</v>
      </c>
      <c r="AH1191" s="9">
        <f t="shared" si="1236"/>
        <v>3.4722222222222099E-3</v>
      </c>
      <c r="AI1191" s="10">
        <f t="shared" si="1247"/>
        <v>0</v>
      </c>
      <c r="AJ1191" s="10">
        <f t="shared" si="1248"/>
        <v>5</v>
      </c>
      <c r="AK1191" s="47">
        <v>0.48958333333333331</v>
      </c>
      <c r="AL1191" s="47">
        <v>0.49305555555555558</v>
      </c>
      <c r="AM1191" s="9">
        <f t="shared" si="1249"/>
        <v>3.4722222222222654E-3</v>
      </c>
      <c r="AN1191" s="9">
        <f t="shared" si="1237"/>
        <v>0.4375</v>
      </c>
      <c r="AO1191" s="10">
        <f t="shared" si="1222"/>
        <v>10</v>
      </c>
      <c r="AP1191" s="10">
        <f t="shared" si="1223"/>
        <v>30</v>
      </c>
      <c r="AQ1191" s="9">
        <f t="shared" si="1250"/>
        <v>5.2777777777777792E-2</v>
      </c>
      <c r="AR1191" s="10">
        <f t="shared" si="1241"/>
        <v>1</v>
      </c>
      <c r="AS1191" s="10">
        <f t="shared" si="1242"/>
        <v>16</v>
      </c>
      <c r="AT1191" s="552">
        <v>0</v>
      </c>
      <c r="AU1191" s="552">
        <v>3.472222222222222E-3</v>
      </c>
      <c r="AV1191" s="552">
        <v>0</v>
      </c>
      <c r="AW1191" s="546">
        <f t="shared" si="1232"/>
        <v>0</v>
      </c>
      <c r="AX1191" s="546">
        <f t="shared" si="1251"/>
        <v>0</v>
      </c>
      <c r="AY1191" s="552">
        <v>0</v>
      </c>
      <c r="AZ1191" s="546">
        <f t="shared" si="1226"/>
        <v>0</v>
      </c>
      <c r="BA1191" s="546">
        <f t="shared" si="1227"/>
        <v>0</v>
      </c>
      <c r="BB1191" s="552">
        <v>0</v>
      </c>
      <c r="BC1191" s="546">
        <f t="shared" si="1228"/>
        <v>0</v>
      </c>
      <c r="BD1191" s="546">
        <f t="shared" si="1229"/>
        <v>0</v>
      </c>
      <c r="BE1191" s="552">
        <v>1.7361111111111112E-2</v>
      </c>
      <c r="BF1191" s="546">
        <f t="shared" si="1255"/>
        <v>0</v>
      </c>
      <c r="BG1191" s="546">
        <f t="shared" si="1256"/>
        <v>25</v>
      </c>
      <c r="BH1191" s="552">
        <v>0</v>
      </c>
      <c r="BI1191" s="637">
        <f t="shared" si="1243"/>
        <v>0</v>
      </c>
      <c r="BJ1191" s="558">
        <f t="shared" si="1244"/>
        <v>0</v>
      </c>
      <c r="BK1191" s="52">
        <f t="shared" si="1252"/>
        <v>62.938135593220338</v>
      </c>
    </row>
    <row r="1192" spans="1:63" x14ac:dyDescent="0.25">
      <c r="A1192" s="60">
        <v>41004</v>
      </c>
      <c r="B1192" s="58">
        <f t="shared" si="1246"/>
        <v>4</v>
      </c>
      <c r="C1192" s="126">
        <v>1</v>
      </c>
      <c r="D1192" s="51" t="s">
        <v>812</v>
      </c>
      <c r="E1192" s="51" t="s">
        <v>804</v>
      </c>
      <c r="F1192" s="649">
        <v>2600.8000000000002</v>
      </c>
      <c r="G1192" s="126">
        <v>59</v>
      </c>
      <c r="H1192" s="126">
        <v>0</v>
      </c>
      <c r="I1192" s="47">
        <v>0.85416666666666663</v>
      </c>
      <c r="J1192" s="47">
        <v>0.85416666666666663</v>
      </c>
      <c r="K1192" s="47">
        <v>1.1597222222222221</v>
      </c>
      <c r="L1192" s="9">
        <f t="shared" si="1233"/>
        <v>0.30555555555555547</v>
      </c>
      <c r="M1192" s="47">
        <v>1.1666666666666667</v>
      </c>
      <c r="N1192" s="9">
        <f t="shared" si="1234"/>
        <v>6.9444444444446418E-3</v>
      </c>
      <c r="O1192" s="48">
        <v>1.1944444444444444</v>
      </c>
      <c r="P1192" s="9">
        <f t="shared" si="1235"/>
        <v>2.7777777777777679E-2</v>
      </c>
      <c r="Q1192" s="48">
        <v>0.19791666666666666</v>
      </c>
      <c r="R1192" s="48">
        <v>0.25</v>
      </c>
      <c r="S1192" s="9">
        <f t="shared" si="1238"/>
        <v>5.2083333333333343E-2</v>
      </c>
      <c r="T1192" s="48">
        <v>0.19791666666666666</v>
      </c>
      <c r="U1192" s="48">
        <v>0.25</v>
      </c>
      <c r="V1192" s="9">
        <f t="shared" si="1239"/>
        <v>5.2083333333333343E-2</v>
      </c>
      <c r="W1192" s="47">
        <v>0.27430555555555552</v>
      </c>
      <c r="X1192" s="9">
        <f t="shared" si="1253"/>
        <v>2.4305555555555525E-2</v>
      </c>
      <c r="Y1192" s="47">
        <v>0.27777777777777779</v>
      </c>
      <c r="Z1192" s="9">
        <f t="shared" si="1257"/>
        <v>3.4722222222222654E-3</v>
      </c>
      <c r="AA1192" s="47">
        <v>0.56944444444444442</v>
      </c>
      <c r="AB1192" s="9">
        <f t="shared" si="1217"/>
        <v>0.29166666666666663</v>
      </c>
      <c r="AC1192" s="47">
        <v>0.56944444444444442</v>
      </c>
      <c r="AD1192" s="47">
        <v>0.56944444444444442</v>
      </c>
      <c r="AE1192" s="9">
        <f t="shared" si="1240"/>
        <v>0</v>
      </c>
      <c r="AF1192" s="47">
        <v>1.8923611111111109</v>
      </c>
      <c r="AG1192" s="47">
        <v>1.8958333333333333</v>
      </c>
      <c r="AH1192" s="9">
        <f t="shared" si="1236"/>
        <v>3.4722222222223209E-3</v>
      </c>
      <c r="AI1192" s="10">
        <f t="shared" si="1247"/>
        <v>0</v>
      </c>
      <c r="AJ1192" s="10">
        <f t="shared" si="1248"/>
        <v>5</v>
      </c>
      <c r="AK1192" s="47">
        <v>1.8958333333333333</v>
      </c>
      <c r="AL1192" s="47">
        <v>1.8993055555555556</v>
      </c>
      <c r="AM1192" s="9">
        <f t="shared" si="1249"/>
        <v>3.4722222222223209E-3</v>
      </c>
      <c r="AN1192" s="9">
        <f t="shared" si="1237"/>
        <v>1.0451388888888888</v>
      </c>
      <c r="AO1192" s="10">
        <f t="shared" si="1222"/>
        <v>1</v>
      </c>
      <c r="AP1192" s="10">
        <f t="shared" si="1223"/>
        <v>5</v>
      </c>
      <c r="AQ1192" s="9">
        <f t="shared" si="1250"/>
        <v>0</v>
      </c>
      <c r="AR1192" s="10">
        <f t="shared" si="1241"/>
        <v>0</v>
      </c>
      <c r="AS1192" s="10">
        <f t="shared" si="1242"/>
        <v>0</v>
      </c>
      <c r="AT1192" s="552">
        <v>0</v>
      </c>
      <c r="AU1192" s="552">
        <v>0</v>
      </c>
      <c r="AV1192" s="552">
        <v>0</v>
      </c>
      <c r="AW1192" s="546">
        <f t="shared" si="1232"/>
        <v>0</v>
      </c>
      <c r="AX1192" s="546">
        <f t="shared" si="1251"/>
        <v>0</v>
      </c>
      <c r="AY1192" s="552">
        <v>0.29166666666666669</v>
      </c>
      <c r="AZ1192" s="546">
        <f t="shared" si="1226"/>
        <v>7</v>
      </c>
      <c r="BA1192" s="546">
        <f t="shared" si="1227"/>
        <v>0</v>
      </c>
      <c r="BB1192" s="552">
        <v>0</v>
      </c>
      <c r="BC1192" s="546">
        <f t="shared" si="1228"/>
        <v>0</v>
      </c>
      <c r="BD1192" s="546">
        <f t="shared" si="1229"/>
        <v>0</v>
      </c>
      <c r="BE1192" s="552">
        <v>0</v>
      </c>
      <c r="BF1192" s="546">
        <f t="shared" si="1255"/>
        <v>0</v>
      </c>
      <c r="BG1192" s="546">
        <f t="shared" si="1256"/>
        <v>0</v>
      </c>
      <c r="BH1192" s="552">
        <v>0</v>
      </c>
      <c r="BI1192" s="637">
        <f t="shared" si="1243"/>
        <v>0</v>
      </c>
      <c r="BJ1192" s="558">
        <f t="shared" si="1244"/>
        <v>0</v>
      </c>
      <c r="BK1192" s="52">
        <f t="shared" si="1252"/>
        <v>44.081355932203394</v>
      </c>
    </row>
    <row r="1193" spans="1:63" x14ac:dyDescent="0.25">
      <c r="A1193" s="60">
        <v>41004</v>
      </c>
      <c r="B1193" s="58">
        <f t="shared" si="1246"/>
        <v>4</v>
      </c>
      <c r="C1193" s="126">
        <v>9</v>
      </c>
      <c r="D1193" s="51" t="s">
        <v>33</v>
      </c>
      <c r="E1193" s="51" t="s">
        <v>803</v>
      </c>
      <c r="F1193" s="59">
        <v>3766.71</v>
      </c>
      <c r="G1193" s="126">
        <v>59</v>
      </c>
      <c r="H1193" s="126">
        <v>0</v>
      </c>
      <c r="I1193" s="47">
        <v>0.45833333333333331</v>
      </c>
      <c r="J1193" s="47">
        <v>0.45833333333333331</v>
      </c>
      <c r="K1193" s="47">
        <v>0.47222222222222227</v>
      </c>
      <c r="L1193" s="9">
        <f t="shared" si="1233"/>
        <v>1.3888888888888951E-2</v>
      </c>
      <c r="M1193" s="47">
        <v>0.47916666666666669</v>
      </c>
      <c r="N1193" s="9">
        <f t="shared" si="1234"/>
        <v>6.9444444444444198E-3</v>
      </c>
      <c r="O1193" s="48">
        <v>0.49722222222222223</v>
      </c>
      <c r="P1193" s="9">
        <f t="shared" si="1235"/>
        <v>1.8055555555555547E-2</v>
      </c>
      <c r="Q1193" s="48">
        <v>0.5</v>
      </c>
      <c r="R1193" s="48">
        <v>0.51041666666666663</v>
      </c>
      <c r="S1193" s="9">
        <f t="shared" si="1238"/>
        <v>1.041666666666663E-2</v>
      </c>
      <c r="T1193" s="48">
        <v>0.5</v>
      </c>
      <c r="U1193" s="48">
        <v>0.51041666666666663</v>
      </c>
      <c r="V1193" s="9">
        <f t="shared" si="1239"/>
        <v>1.041666666666663E-2</v>
      </c>
      <c r="W1193" s="47">
        <v>0.53819444444444442</v>
      </c>
      <c r="X1193" s="9">
        <f t="shared" si="1253"/>
        <v>2.777777777777779E-2</v>
      </c>
      <c r="Y1193" s="47">
        <v>0.54375000000000007</v>
      </c>
      <c r="Z1193" s="9">
        <f t="shared" si="1257"/>
        <v>5.5555555555556468E-3</v>
      </c>
      <c r="AA1193" s="47">
        <v>0.75</v>
      </c>
      <c r="AB1193" s="9">
        <f t="shared" si="1217"/>
        <v>0.20624999999999993</v>
      </c>
      <c r="AC1193" s="47">
        <v>0.75</v>
      </c>
      <c r="AD1193" s="47">
        <v>0.75</v>
      </c>
      <c r="AE1193" s="9">
        <f t="shared" si="1240"/>
        <v>0</v>
      </c>
      <c r="AF1193" s="47">
        <v>0.75694444444444453</v>
      </c>
      <c r="AG1193" s="47">
        <v>0.76041666666666663</v>
      </c>
      <c r="AH1193" s="9">
        <f t="shared" si="1236"/>
        <v>3.4722222222220989E-3</v>
      </c>
      <c r="AI1193" s="10">
        <f t="shared" si="1247"/>
        <v>0</v>
      </c>
      <c r="AJ1193" s="10">
        <f t="shared" si="1248"/>
        <v>5</v>
      </c>
      <c r="AK1193" s="47">
        <v>0.76041666666666663</v>
      </c>
      <c r="AL1193" s="47">
        <v>0.76388888888888884</v>
      </c>
      <c r="AM1193" s="9">
        <f t="shared" si="1249"/>
        <v>3.4722222222222099E-3</v>
      </c>
      <c r="AN1193" s="9">
        <f t="shared" si="1237"/>
        <v>0.30555555555555552</v>
      </c>
      <c r="AO1193" s="10">
        <f t="shared" si="1222"/>
        <v>7</v>
      </c>
      <c r="AP1193" s="10">
        <f t="shared" si="1223"/>
        <v>20</v>
      </c>
      <c r="AQ1193" s="9">
        <f t="shared" si="1250"/>
        <v>7.9166666666666607E-2</v>
      </c>
      <c r="AR1193" s="10">
        <f t="shared" si="1241"/>
        <v>1</v>
      </c>
      <c r="AS1193" s="10">
        <f t="shared" si="1242"/>
        <v>54</v>
      </c>
      <c r="AT1193" s="552">
        <v>0</v>
      </c>
      <c r="AU1193" s="552">
        <v>0</v>
      </c>
      <c r="AV1193" s="552">
        <v>0</v>
      </c>
      <c r="AW1193" s="546">
        <f t="shared" si="1232"/>
        <v>0</v>
      </c>
      <c r="AX1193" s="546">
        <f t="shared" si="1251"/>
        <v>0</v>
      </c>
      <c r="AY1193" s="552">
        <v>0</v>
      </c>
      <c r="AZ1193" s="546">
        <f t="shared" si="1226"/>
        <v>0</v>
      </c>
      <c r="BA1193" s="546">
        <f t="shared" si="1227"/>
        <v>0</v>
      </c>
      <c r="BB1193" s="552">
        <v>0</v>
      </c>
      <c r="BC1193" s="546">
        <f t="shared" si="1228"/>
        <v>0</v>
      </c>
      <c r="BD1193" s="546">
        <f t="shared" si="1229"/>
        <v>0</v>
      </c>
      <c r="BE1193" s="552">
        <v>0.12708333333333333</v>
      </c>
      <c r="BF1193" s="546">
        <f t="shared" si="1255"/>
        <v>3</v>
      </c>
      <c r="BG1193" s="546">
        <f t="shared" si="1256"/>
        <v>3</v>
      </c>
      <c r="BH1193" s="552">
        <v>0</v>
      </c>
      <c r="BI1193" s="637">
        <f t="shared" si="1243"/>
        <v>0</v>
      </c>
      <c r="BJ1193" s="558">
        <f t="shared" si="1244"/>
        <v>0</v>
      </c>
      <c r="BK1193" s="52">
        <f t="shared" si="1252"/>
        <v>63.842542372881354</v>
      </c>
    </row>
    <row r="1194" spans="1:63" x14ac:dyDescent="0.25">
      <c r="A1194" s="60">
        <v>41004</v>
      </c>
      <c r="B1194" s="58">
        <f t="shared" si="1246"/>
        <v>4</v>
      </c>
      <c r="C1194" s="126">
        <v>10</v>
      </c>
      <c r="D1194" s="51" t="s">
        <v>33</v>
      </c>
      <c r="E1194" s="51" t="s">
        <v>236</v>
      </c>
      <c r="F1194" s="59">
        <v>3699.01</v>
      </c>
      <c r="G1194" s="126">
        <v>59</v>
      </c>
      <c r="H1194" s="126">
        <v>0</v>
      </c>
      <c r="I1194" s="47">
        <v>0.69791666666666663</v>
      </c>
      <c r="J1194" s="47">
        <v>0.69791666666666663</v>
      </c>
      <c r="K1194" s="47">
        <v>0.71527777777777779</v>
      </c>
      <c r="L1194" s="9">
        <f t="shared" si="1233"/>
        <v>1.736111111111116E-2</v>
      </c>
      <c r="M1194" s="47">
        <v>0.71875</v>
      </c>
      <c r="N1194" s="9">
        <f t="shared" si="1234"/>
        <v>3.4722222222222099E-3</v>
      </c>
      <c r="O1194" s="48">
        <v>0.73333333333333339</v>
      </c>
      <c r="P1194" s="9">
        <f t="shared" si="1235"/>
        <v>1.4583333333333393E-2</v>
      </c>
      <c r="Q1194" s="48">
        <v>0.73611111111111116</v>
      </c>
      <c r="R1194" s="48">
        <v>0.76388888888888884</v>
      </c>
      <c r="S1194" s="9">
        <f t="shared" si="1238"/>
        <v>2.7777777777777679E-2</v>
      </c>
      <c r="T1194" s="48">
        <v>0.73611111111111116</v>
      </c>
      <c r="U1194" s="48">
        <v>0.76388888888888884</v>
      </c>
      <c r="V1194" s="9">
        <f t="shared" si="1239"/>
        <v>2.7777777777777679E-2</v>
      </c>
      <c r="W1194" s="47">
        <v>0.79513888888888884</v>
      </c>
      <c r="X1194" s="9">
        <f t="shared" si="1253"/>
        <v>3.125E-2</v>
      </c>
      <c r="Y1194" s="47">
        <v>0.79652777777777783</v>
      </c>
      <c r="Z1194" s="9">
        <f t="shared" si="1257"/>
        <v>1.388888888888995E-3</v>
      </c>
      <c r="AA1194" s="47">
        <v>0.88194444444444453</v>
      </c>
      <c r="AB1194" s="9">
        <f t="shared" si="1217"/>
        <v>8.5416666666666696E-2</v>
      </c>
      <c r="AC1194" s="47">
        <v>0.88194444444444453</v>
      </c>
      <c r="AD1194" s="47">
        <v>0.88194444444444453</v>
      </c>
      <c r="AE1194" s="9">
        <f t="shared" si="1240"/>
        <v>0</v>
      </c>
      <c r="AF1194" s="47">
        <v>0.89930555555555547</v>
      </c>
      <c r="AG1194" s="47">
        <v>0.90277777777777779</v>
      </c>
      <c r="AH1194" s="9">
        <f t="shared" si="1236"/>
        <v>3.4722222222223209E-3</v>
      </c>
      <c r="AI1194" s="10">
        <f t="shared" si="1247"/>
        <v>0</v>
      </c>
      <c r="AJ1194" s="10">
        <f t="shared" si="1248"/>
        <v>5</v>
      </c>
      <c r="AK1194" s="47">
        <v>0.90277777777777779</v>
      </c>
      <c r="AL1194" s="47">
        <v>0.90625</v>
      </c>
      <c r="AM1194" s="9">
        <f t="shared" si="1249"/>
        <v>3.4722222222222099E-3</v>
      </c>
      <c r="AN1194" s="9">
        <f t="shared" si="1237"/>
        <v>0.20833333333333337</v>
      </c>
      <c r="AO1194" s="10">
        <f t="shared" si="1222"/>
        <v>5</v>
      </c>
      <c r="AP1194" s="10">
        <f t="shared" si="1223"/>
        <v>0</v>
      </c>
      <c r="AQ1194" s="9">
        <f t="shared" si="1250"/>
        <v>6.0416666666666695E-2</v>
      </c>
      <c r="AR1194" s="10">
        <f t="shared" si="1241"/>
        <v>1</v>
      </c>
      <c r="AS1194" s="10">
        <f t="shared" si="1242"/>
        <v>27</v>
      </c>
      <c r="AT1194" s="552">
        <v>0</v>
      </c>
      <c r="AU1194" s="552">
        <v>0</v>
      </c>
      <c r="AV1194" s="552">
        <v>0</v>
      </c>
      <c r="AW1194" s="546">
        <f t="shared" si="1232"/>
        <v>0</v>
      </c>
      <c r="AX1194" s="546">
        <f t="shared" si="1251"/>
        <v>0</v>
      </c>
      <c r="AY1194" s="552">
        <v>0</v>
      </c>
      <c r="AZ1194" s="546">
        <f t="shared" si="1226"/>
        <v>0</v>
      </c>
      <c r="BA1194" s="546">
        <f t="shared" si="1227"/>
        <v>0</v>
      </c>
      <c r="BB1194" s="552">
        <v>0</v>
      </c>
      <c r="BC1194" s="546">
        <f t="shared" si="1228"/>
        <v>0</v>
      </c>
      <c r="BD1194" s="546">
        <f t="shared" si="1229"/>
        <v>0</v>
      </c>
      <c r="BE1194" s="552">
        <v>9.7222222222222224E-3</v>
      </c>
      <c r="BF1194" s="546">
        <f t="shared" si="1255"/>
        <v>0</v>
      </c>
      <c r="BG1194" s="546">
        <f t="shared" si="1256"/>
        <v>14</v>
      </c>
      <c r="BH1194" s="552">
        <v>1.5277777777777777E-2</v>
      </c>
      <c r="BI1194" s="637">
        <f t="shared" si="1243"/>
        <v>0</v>
      </c>
      <c r="BJ1194" s="558">
        <f t="shared" si="1244"/>
        <v>22</v>
      </c>
      <c r="BK1194" s="52">
        <f t="shared" si="1252"/>
        <v>62.695084745762713</v>
      </c>
    </row>
    <row r="1195" spans="1:63" x14ac:dyDescent="0.25">
      <c r="A1195" s="60">
        <v>41004</v>
      </c>
      <c r="B1195" s="58">
        <f t="shared" si="1246"/>
        <v>4</v>
      </c>
      <c r="C1195" s="126">
        <v>1</v>
      </c>
      <c r="D1195" s="51" t="s">
        <v>226</v>
      </c>
      <c r="E1195" s="51" t="s">
        <v>813</v>
      </c>
      <c r="F1195" s="59">
        <v>3272.13</v>
      </c>
      <c r="G1195" s="126">
        <v>57</v>
      </c>
      <c r="H1195" s="126">
        <v>2</v>
      </c>
      <c r="I1195" s="47">
        <v>0.84722222222222221</v>
      </c>
      <c r="J1195" s="47">
        <v>0.84722222222222221</v>
      </c>
      <c r="K1195" s="47">
        <v>0.875</v>
      </c>
      <c r="L1195" s="9">
        <f t="shared" si="1233"/>
        <v>2.777777777777779E-2</v>
      </c>
      <c r="M1195" s="47">
        <v>0.87847222222222221</v>
      </c>
      <c r="N1195" s="9">
        <f t="shared" si="1234"/>
        <v>3.4722222222222099E-3</v>
      </c>
      <c r="O1195" s="48">
        <v>0.89583333333333337</v>
      </c>
      <c r="P1195" s="9">
        <f t="shared" si="1235"/>
        <v>1.736111111111116E-2</v>
      </c>
      <c r="Q1195" s="48">
        <v>0.89930555555555547</v>
      </c>
      <c r="R1195" s="48">
        <v>0.9375</v>
      </c>
      <c r="S1195" s="9">
        <f t="shared" si="1238"/>
        <v>3.8194444444444531E-2</v>
      </c>
      <c r="T1195" s="48">
        <v>0.89930555555555547</v>
      </c>
      <c r="U1195" s="48">
        <v>0.9375</v>
      </c>
      <c r="V1195" s="9">
        <f t="shared" si="1239"/>
        <v>3.8194444444444531E-2</v>
      </c>
      <c r="W1195" s="47">
        <v>0.89583333333333337</v>
      </c>
      <c r="X1195" s="9">
        <v>0</v>
      </c>
      <c r="Y1195" s="47">
        <v>0.91666666666666663</v>
      </c>
      <c r="Z1195" s="9">
        <f t="shared" si="1257"/>
        <v>2.0833333333333259E-2</v>
      </c>
      <c r="AA1195" s="47">
        <v>1.125</v>
      </c>
      <c r="AB1195" s="9">
        <f t="shared" si="1217"/>
        <v>0.20833333333333337</v>
      </c>
      <c r="AC1195" s="47">
        <v>1.125</v>
      </c>
      <c r="AD1195" s="47">
        <v>1.125</v>
      </c>
      <c r="AE1195" s="9">
        <f t="shared" si="1240"/>
        <v>0</v>
      </c>
      <c r="AF1195" s="47">
        <v>1.1388888888888888</v>
      </c>
      <c r="AG1195" s="47">
        <v>1.1423611111111112</v>
      </c>
      <c r="AH1195" s="9">
        <f t="shared" si="1236"/>
        <v>3.4722222222223209E-3</v>
      </c>
      <c r="AI1195" s="10">
        <f t="shared" si="1247"/>
        <v>0</v>
      </c>
      <c r="AJ1195" s="10">
        <f t="shared" si="1248"/>
        <v>5</v>
      </c>
      <c r="AK1195" s="47">
        <v>1.1423611111111112</v>
      </c>
      <c r="AL1195" s="47">
        <v>1.1458333333333333</v>
      </c>
      <c r="AM1195" s="9">
        <f t="shared" si="1249"/>
        <v>3.4722222222220989E-3</v>
      </c>
      <c r="AN1195" s="9">
        <f t="shared" si="1237"/>
        <v>0.29861111111111105</v>
      </c>
      <c r="AO1195" s="10">
        <f t="shared" si="1222"/>
        <v>7</v>
      </c>
      <c r="AP1195" s="10">
        <f t="shared" si="1223"/>
        <v>10</v>
      </c>
      <c r="AQ1195" s="9">
        <f t="shared" si="1250"/>
        <v>0</v>
      </c>
      <c r="AR1195" s="10">
        <f t="shared" si="1241"/>
        <v>0</v>
      </c>
      <c r="AS1195" s="10">
        <f t="shared" si="1242"/>
        <v>0</v>
      </c>
      <c r="AT1195" s="552">
        <v>0</v>
      </c>
      <c r="AU1195" s="552">
        <v>0</v>
      </c>
      <c r="AV1195" s="552">
        <v>0</v>
      </c>
      <c r="AW1195" s="546">
        <f t="shared" si="1232"/>
        <v>0</v>
      </c>
      <c r="AX1195" s="546">
        <f t="shared" si="1251"/>
        <v>0</v>
      </c>
      <c r="AY1195" s="552">
        <v>0.20833333333333334</v>
      </c>
      <c r="AZ1195" s="546">
        <f t="shared" si="1226"/>
        <v>5</v>
      </c>
      <c r="BA1195" s="546">
        <f t="shared" si="1227"/>
        <v>0</v>
      </c>
      <c r="BB1195" s="552">
        <v>0</v>
      </c>
      <c r="BC1195" s="546">
        <f t="shared" si="1228"/>
        <v>0</v>
      </c>
      <c r="BD1195" s="546">
        <f t="shared" si="1229"/>
        <v>0</v>
      </c>
      <c r="BE1195" s="552">
        <v>0</v>
      </c>
      <c r="BF1195" s="546">
        <f t="shared" si="1255"/>
        <v>0</v>
      </c>
      <c r="BG1195" s="546">
        <f t="shared" si="1256"/>
        <v>0</v>
      </c>
      <c r="BH1195" s="552">
        <v>0</v>
      </c>
      <c r="BI1195" s="637">
        <f t="shared" si="1243"/>
        <v>0</v>
      </c>
      <c r="BJ1195" s="558">
        <f t="shared" si="1244"/>
        <v>0</v>
      </c>
      <c r="BK1195" s="52">
        <f t="shared" si="1252"/>
        <v>57.405789473684216</v>
      </c>
    </row>
    <row r="1196" spans="1:63" x14ac:dyDescent="0.25">
      <c r="A1196" s="60">
        <v>41004</v>
      </c>
      <c r="B1196" s="58">
        <f t="shared" si="1246"/>
        <v>4</v>
      </c>
      <c r="C1196" s="126">
        <v>1</v>
      </c>
      <c r="D1196" s="51" t="s">
        <v>298</v>
      </c>
      <c r="E1196" s="51" t="s">
        <v>807</v>
      </c>
      <c r="F1196" s="59">
        <v>3715.37</v>
      </c>
      <c r="G1196" s="126">
        <v>59</v>
      </c>
      <c r="H1196" s="126">
        <v>0</v>
      </c>
      <c r="I1196" s="47">
        <v>2.0833333333333332E-2</v>
      </c>
      <c r="J1196" s="47">
        <v>2.0833333333333332E-2</v>
      </c>
      <c r="K1196" s="47">
        <v>2.7777777777777776E-2</v>
      </c>
      <c r="L1196" s="9">
        <f t="shared" si="1233"/>
        <v>6.9444444444444441E-3</v>
      </c>
      <c r="M1196" s="47">
        <v>3.4722222222222224E-2</v>
      </c>
      <c r="N1196" s="9">
        <f t="shared" si="1234"/>
        <v>6.9444444444444475E-3</v>
      </c>
      <c r="O1196" s="48">
        <v>6.5972222222222224E-2</v>
      </c>
      <c r="P1196" s="9">
        <f t="shared" si="1235"/>
        <v>3.125E-2</v>
      </c>
      <c r="Q1196" s="48">
        <v>6.9444444444444434E-2</v>
      </c>
      <c r="R1196" s="48">
        <v>9.0277777777777776E-2</v>
      </c>
      <c r="S1196" s="9">
        <f t="shared" si="1238"/>
        <v>2.0833333333333343E-2</v>
      </c>
      <c r="T1196" s="48">
        <v>6.9444444444444434E-2</v>
      </c>
      <c r="U1196" s="48">
        <v>9.0277777777777776E-2</v>
      </c>
      <c r="V1196" s="9">
        <f t="shared" si="1239"/>
        <v>2.0833333333333343E-2</v>
      </c>
      <c r="W1196" s="47">
        <v>0.10208333333333335</v>
      </c>
      <c r="X1196" s="9">
        <f>W1196-R1196</f>
        <v>1.1805555555555569E-2</v>
      </c>
      <c r="Y1196" s="47">
        <v>0.10833333333333334</v>
      </c>
      <c r="Z1196" s="9">
        <f t="shared" si="1257"/>
        <v>6.2499999999999917E-3</v>
      </c>
      <c r="AA1196" s="47">
        <v>0.16874999999999998</v>
      </c>
      <c r="AB1196" s="9">
        <f t="shared" si="1217"/>
        <v>6.0416666666666646E-2</v>
      </c>
      <c r="AC1196" s="47">
        <v>0.16874999999999998</v>
      </c>
      <c r="AD1196" s="47">
        <v>0.16874999999999998</v>
      </c>
      <c r="AE1196" s="9">
        <f t="shared" si="1240"/>
        <v>0</v>
      </c>
      <c r="AF1196" s="47">
        <v>0.18055555555555555</v>
      </c>
      <c r="AG1196" s="47">
        <v>0.18402777777777779</v>
      </c>
      <c r="AH1196" s="9">
        <f t="shared" si="1236"/>
        <v>3.4722222222222376E-3</v>
      </c>
      <c r="AI1196" s="10">
        <f t="shared" si="1247"/>
        <v>0</v>
      </c>
      <c r="AJ1196" s="10">
        <f t="shared" si="1248"/>
        <v>5</v>
      </c>
      <c r="AK1196" s="47">
        <v>0.18402777777777779</v>
      </c>
      <c r="AL1196" s="47">
        <v>0.1875</v>
      </c>
      <c r="AM1196" s="9">
        <f t="shared" si="1249"/>
        <v>3.4722222222222099E-3</v>
      </c>
      <c r="AN1196" s="9">
        <f t="shared" si="1237"/>
        <v>0.16666666666666666</v>
      </c>
      <c r="AO1196" s="10">
        <f t="shared" si="1222"/>
        <v>4</v>
      </c>
      <c r="AP1196" s="10">
        <f t="shared" si="1223"/>
        <v>0</v>
      </c>
      <c r="AQ1196" s="9">
        <f t="shared" si="1250"/>
        <v>4.9999999999999982E-2</v>
      </c>
      <c r="AR1196" s="10">
        <f t="shared" si="1241"/>
        <v>1</v>
      </c>
      <c r="AS1196" s="10">
        <f t="shared" si="1242"/>
        <v>12</v>
      </c>
      <c r="AT1196" s="552">
        <v>0</v>
      </c>
      <c r="AU1196" s="552">
        <v>0</v>
      </c>
      <c r="AV1196" s="552">
        <v>0</v>
      </c>
      <c r="AW1196" s="546">
        <f t="shared" si="1232"/>
        <v>0</v>
      </c>
      <c r="AX1196" s="546">
        <f t="shared" si="1251"/>
        <v>0</v>
      </c>
      <c r="AY1196" s="552">
        <v>0</v>
      </c>
      <c r="AZ1196" s="546">
        <f t="shared" si="1226"/>
        <v>0</v>
      </c>
      <c r="BA1196" s="546">
        <f t="shared" si="1227"/>
        <v>0</v>
      </c>
      <c r="BB1196" s="552">
        <v>0</v>
      </c>
      <c r="BC1196" s="546">
        <f t="shared" si="1228"/>
        <v>0</v>
      </c>
      <c r="BD1196" s="546">
        <f t="shared" si="1229"/>
        <v>0</v>
      </c>
      <c r="BE1196" s="552">
        <v>1.0416666666666666E-2</v>
      </c>
      <c r="BF1196" s="546">
        <f t="shared" si="1255"/>
        <v>0</v>
      </c>
      <c r="BG1196" s="546">
        <f t="shared" si="1256"/>
        <v>15</v>
      </c>
      <c r="BH1196" s="552">
        <v>0</v>
      </c>
      <c r="BI1196" s="637">
        <f t="shared" si="1243"/>
        <v>0</v>
      </c>
      <c r="BJ1196" s="558">
        <f t="shared" si="1244"/>
        <v>0</v>
      </c>
      <c r="BK1196" s="52">
        <f t="shared" si="1252"/>
        <v>62.97237288135593</v>
      </c>
    </row>
    <row r="1197" spans="1:63" x14ac:dyDescent="0.25">
      <c r="A1197" s="60">
        <v>41005</v>
      </c>
      <c r="B1197" s="58">
        <f t="shared" si="1246"/>
        <v>4</v>
      </c>
      <c r="C1197" s="126">
        <v>1</v>
      </c>
      <c r="D1197" s="51" t="s">
        <v>327</v>
      </c>
      <c r="E1197" s="51" t="s">
        <v>265</v>
      </c>
      <c r="F1197" s="649">
        <v>3337.35</v>
      </c>
      <c r="G1197" s="126">
        <v>57</v>
      </c>
      <c r="H1197" s="126">
        <v>2</v>
      </c>
      <c r="I1197" s="47">
        <v>0.79513888888888884</v>
      </c>
      <c r="J1197" s="47">
        <v>0.79513888888888884</v>
      </c>
      <c r="K1197" s="47">
        <v>0.80208333333333337</v>
      </c>
      <c r="L1197" s="9">
        <f t="shared" si="1233"/>
        <v>6.9444444444445308E-3</v>
      </c>
      <c r="M1197" s="47">
        <v>0.80902777777777779</v>
      </c>
      <c r="N1197" s="9">
        <f t="shared" si="1234"/>
        <v>6.9444444444444198E-3</v>
      </c>
      <c r="O1197" s="48">
        <v>0.83333333333333337</v>
      </c>
      <c r="P1197" s="9">
        <f t="shared" si="1235"/>
        <v>2.430555555555558E-2</v>
      </c>
      <c r="Q1197" s="48">
        <v>0.83333333333333337</v>
      </c>
      <c r="R1197" s="48">
        <v>0.97916666666666663</v>
      </c>
      <c r="S1197" s="9">
        <f t="shared" si="1238"/>
        <v>0.14583333333333326</v>
      </c>
      <c r="T1197" s="48">
        <v>0.83333333333333337</v>
      </c>
      <c r="U1197" s="48">
        <v>0.97916666666666663</v>
      </c>
      <c r="V1197" s="9">
        <f t="shared" si="1239"/>
        <v>0.14583333333333326</v>
      </c>
      <c r="W1197" s="47">
        <v>0.83333333333333337</v>
      </c>
      <c r="X1197" s="9">
        <v>0</v>
      </c>
      <c r="Y1197" s="47">
        <v>0.95833333333333337</v>
      </c>
      <c r="Z1197" s="9">
        <f t="shared" si="1257"/>
        <v>0.125</v>
      </c>
      <c r="AA1197" s="47">
        <v>1.25</v>
      </c>
      <c r="AB1197" s="9">
        <f t="shared" si="1217"/>
        <v>0.29166666666666663</v>
      </c>
      <c r="AC1197" s="47">
        <v>1.25</v>
      </c>
      <c r="AD1197" s="47">
        <v>1.25</v>
      </c>
      <c r="AE1197" s="9">
        <f t="shared" si="1240"/>
        <v>0</v>
      </c>
      <c r="AF1197" s="47">
        <v>1.2708333333333333</v>
      </c>
      <c r="AG1197" s="47">
        <v>1.3020833333333333</v>
      </c>
      <c r="AH1197" s="9">
        <f t="shared" si="1236"/>
        <v>3.125E-2</v>
      </c>
      <c r="AI1197" s="10">
        <f t="shared" si="1247"/>
        <v>0</v>
      </c>
      <c r="AJ1197" s="10">
        <f t="shared" si="1248"/>
        <v>45</v>
      </c>
      <c r="AK1197" s="47">
        <v>1.3020833333333333</v>
      </c>
      <c r="AL1197" s="47">
        <v>1.3020833333333333</v>
      </c>
      <c r="AM1197" s="9">
        <f t="shared" si="1249"/>
        <v>0</v>
      </c>
      <c r="AN1197" s="9">
        <f t="shared" si="1237"/>
        <v>0.50694444444444442</v>
      </c>
      <c r="AO1197" s="10">
        <f t="shared" si="1222"/>
        <v>12</v>
      </c>
      <c r="AP1197" s="10">
        <f t="shared" si="1223"/>
        <v>10</v>
      </c>
      <c r="AQ1197" s="9">
        <f t="shared" si="1250"/>
        <v>0</v>
      </c>
      <c r="AR1197" s="10">
        <f t="shared" si="1241"/>
        <v>0</v>
      </c>
      <c r="AS1197" s="10">
        <f t="shared" si="1242"/>
        <v>0</v>
      </c>
      <c r="AT1197" s="552">
        <v>0</v>
      </c>
      <c r="AU1197" s="552">
        <v>0</v>
      </c>
      <c r="AV1197" s="552">
        <v>0</v>
      </c>
      <c r="AW1197" s="546">
        <f t="shared" si="1232"/>
        <v>0</v>
      </c>
      <c r="AX1197" s="546">
        <f t="shared" si="1251"/>
        <v>0</v>
      </c>
      <c r="AY1197" s="552">
        <v>0.29166666666666669</v>
      </c>
      <c r="AZ1197" s="546">
        <f t="shared" si="1226"/>
        <v>7</v>
      </c>
      <c r="BA1197" s="546">
        <f t="shared" si="1227"/>
        <v>0</v>
      </c>
      <c r="BB1197" s="552">
        <v>0</v>
      </c>
      <c r="BC1197" s="546">
        <f t="shared" si="1228"/>
        <v>0</v>
      </c>
      <c r="BD1197" s="546">
        <f t="shared" si="1229"/>
        <v>0</v>
      </c>
      <c r="BE1197" s="552">
        <v>0</v>
      </c>
      <c r="BF1197" s="546">
        <f t="shared" si="1255"/>
        <v>0</v>
      </c>
      <c r="BG1197" s="546">
        <f t="shared" si="1256"/>
        <v>0</v>
      </c>
      <c r="BH1197" s="552">
        <v>0</v>
      </c>
      <c r="BI1197" s="637">
        <f t="shared" si="1243"/>
        <v>0</v>
      </c>
      <c r="BJ1197" s="558">
        <f t="shared" si="1244"/>
        <v>0</v>
      </c>
      <c r="BK1197" s="52">
        <f t="shared" si="1252"/>
        <v>58.55</v>
      </c>
    </row>
    <row r="1198" spans="1:63" x14ac:dyDescent="0.25">
      <c r="A1198" s="60">
        <v>41005</v>
      </c>
      <c r="B1198" s="58">
        <f t="shared" si="1246"/>
        <v>4</v>
      </c>
      <c r="C1198" s="126">
        <v>1</v>
      </c>
      <c r="D1198" s="51" t="s">
        <v>271</v>
      </c>
      <c r="E1198" s="51" t="s">
        <v>265</v>
      </c>
      <c r="F1198" s="649">
        <v>3639.06</v>
      </c>
      <c r="G1198" s="126">
        <v>59</v>
      </c>
      <c r="H1198" s="126">
        <v>0</v>
      </c>
      <c r="I1198" s="47">
        <v>0.86458333333333337</v>
      </c>
      <c r="J1198" s="47">
        <v>0.86458333333333337</v>
      </c>
      <c r="K1198" s="47">
        <v>0.91666666666666663</v>
      </c>
      <c r="L1198" s="9">
        <f t="shared" si="1233"/>
        <v>5.2083333333333259E-2</v>
      </c>
      <c r="M1198" s="47">
        <v>0.92708333333333337</v>
      </c>
      <c r="N1198" s="9">
        <f t="shared" si="1234"/>
        <v>1.0416666666666741E-2</v>
      </c>
      <c r="O1198" s="48">
        <v>0.97916666666666663</v>
      </c>
      <c r="P1198" s="9">
        <f t="shared" si="1235"/>
        <v>5.2083333333333259E-2</v>
      </c>
      <c r="Q1198" s="48">
        <v>1</v>
      </c>
      <c r="R1198" s="48">
        <v>1.0416666666666667</v>
      </c>
      <c r="S1198" s="9">
        <f t="shared" si="1238"/>
        <v>4.1666666666666741E-2</v>
      </c>
      <c r="T1198" s="48">
        <v>1</v>
      </c>
      <c r="U1198" s="48">
        <v>1.0416666666666667</v>
      </c>
      <c r="V1198" s="9">
        <f t="shared" si="1239"/>
        <v>4.1666666666666741E-2</v>
      </c>
      <c r="W1198" s="47">
        <v>1.3229166666666667</v>
      </c>
      <c r="X1198" s="9">
        <f t="shared" ref="X1198:X1207" si="1258">W1198-R1198</f>
        <v>0.28125</v>
      </c>
      <c r="Y1198" s="47">
        <v>1.3263888888888888</v>
      </c>
      <c r="Z1198" s="9">
        <f t="shared" si="1257"/>
        <v>3.4722222222220989E-3</v>
      </c>
      <c r="AA1198" s="47">
        <v>1.6145833333333333</v>
      </c>
      <c r="AB1198" s="9">
        <f t="shared" si="1217"/>
        <v>0.28819444444444442</v>
      </c>
      <c r="AC1198" s="47">
        <v>1.6145833333333333</v>
      </c>
      <c r="AD1198" s="47">
        <v>1.6145833333333333</v>
      </c>
      <c r="AE1198" s="9">
        <f t="shared" si="1240"/>
        <v>0</v>
      </c>
      <c r="AF1198" s="47">
        <v>1.625</v>
      </c>
      <c r="AG1198" s="47">
        <v>1.6388888888888891</v>
      </c>
      <c r="AH1198" s="9">
        <f t="shared" si="1236"/>
        <v>1.3888888888889062E-2</v>
      </c>
      <c r="AI1198" s="10">
        <f t="shared" si="1247"/>
        <v>0</v>
      </c>
      <c r="AJ1198" s="10">
        <f t="shared" si="1248"/>
        <v>20</v>
      </c>
      <c r="AK1198" s="47">
        <v>1.6388888888888891</v>
      </c>
      <c r="AL1198" s="47">
        <v>1.6388888888888891</v>
      </c>
      <c r="AM1198" s="9">
        <f t="shared" si="1249"/>
        <v>0</v>
      </c>
      <c r="AN1198" s="9">
        <f t="shared" si="1237"/>
        <v>0.77430555555555569</v>
      </c>
      <c r="AO1198" s="10">
        <f t="shared" si="1222"/>
        <v>18</v>
      </c>
      <c r="AP1198" s="10">
        <f t="shared" si="1223"/>
        <v>35</v>
      </c>
      <c r="AQ1198" s="9">
        <f t="shared" si="1250"/>
        <v>0</v>
      </c>
      <c r="AR1198" s="10">
        <f t="shared" si="1241"/>
        <v>0</v>
      </c>
      <c r="AS1198" s="10">
        <f t="shared" si="1242"/>
        <v>0</v>
      </c>
      <c r="AT1198" s="552">
        <v>0</v>
      </c>
      <c r="AU1198" s="552">
        <v>0</v>
      </c>
      <c r="AV1198" s="552">
        <v>0</v>
      </c>
      <c r="AW1198" s="546">
        <f t="shared" si="1232"/>
        <v>0</v>
      </c>
      <c r="AX1198" s="546">
        <f t="shared" si="1251"/>
        <v>0</v>
      </c>
      <c r="AY1198" s="552">
        <v>0.28819444444444448</v>
      </c>
      <c r="AZ1198" s="546">
        <f t="shared" si="1226"/>
        <v>6</v>
      </c>
      <c r="BA1198" s="546">
        <f t="shared" si="1227"/>
        <v>55</v>
      </c>
      <c r="BB1198" s="552">
        <v>0</v>
      </c>
      <c r="BC1198" s="546">
        <f t="shared" si="1228"/>
        <v>0</v>
      </c>
      <c r="BD1198" s="546">
        <f t="shared" si="1229"/>
        <v>0</v>
      </c>
      <c r="BE1198" s="552">
        <v>0</v>
      </c>
      <c r="BF1198" s="546">
        <f t="shared" si="1255"/>
        <v>0</v>
      </c>
      <c r="BG1198" s="546">
        <f t="shared" si="1256"/>
        <v>0</v>
      </c>
      <c r="BH1198" s="552">
        <v>0</v>
      </c>
      <c r="BI1198" s="637">
        <f t="shared" si="1243"/>
        <v>0</v>
      </c>
      <c r="BJ1198" s="558">
        <f t="shared" si="1244"/>
        <v>0</v>
      </c>
      <c r="BK1198" s="52">
        <f t="shared" si="1252"/>
        <v>61.678983050847457</v>
      </c>
    </row>
    <row r="1199" spans="1:63" x14ac:dyDescent="0.25">
      <c r="A1199" s="60">
        <v>41005</v>
      </c>
      <c r="B1199" s="58">
        <f t="shared" si="1246"/>
        <v>4</v>
      </c>
      <c r="C1199" s="126">
        <v>11</v>
      </c>
      <c r="D1199" s="51" t="s">
        <v>33</v>
      </c>
      <c r="E1199" s="51" t="s">
        <v>809</v>
      </c>
      <c r="F1199" s="649">
        <v>3789.63</v>
      </c>
      <c r="G1199" s="126">
        <v>59</v>
      </c>
      <c r="H1199" s="126">
        <v>0</v>
      </c>
      <c r="I1199" s="47">
        <v>9.0277777777777776E-2</v>
      </c>
      <c r="J1199" s="47">
        <v>9.0277777777777776E-2</v>
      </c>
      <c r="K1199" s="47">
        <v>0.15625</v>
      </c>
      <c r="L1199" s="9">
        <f t="shared" si="1233"/>
        <v>6.5972222222222224E-2</v>
      </c>
      <c r="M1199" s="47">
        <v>0.17013888888888887</v>
      </c>
      <c r="N1199" s="9">
        <f t="shared" si="1234"/>
        <v>1.3888888888888867E-2</v>
      </c>
      <c r="O1199" s="48">
        <v>0.19444444444444445</v>
      </c>
      <c r="P1199" s="9">
        <f t="shared" si="1235"/>
        <v>2.430555555555558E-2</v>
      </c>
      <c r="Q1199" s="48">
        <v>0.19791666666666666</v>
      </c>
      <c r="R1199" s="48">
        <v>0.23958333333333334</v>
      </c>
      <c r="S1199" s="9">
        <f t="shared" si="1238"/>
        <v>4.1666666666666685E-2</v>
      </c>
      <c r="T1199" s="48">
        <v>0.19791666666666666</v>
      </c>
      <c r="U1199" s="48">
        <v>0.23958333333333334</v>
      </c>
      <c r="V1199" s="9">
        <f t="shared" si="1239"/>
        <v>4.1666666666666685E-2</v>
      </c>
      <c r="W1199" s="47">
        <v>0.29375000000000001</v>
      </c>
      <c r="X1199" s="9">
        <f t="shared" si="1258"/>
        <v>5.4166666666666669E-2</v>
      </c>
      <c r="Y1199" s="47">
        <v>0.29444444444444445</v>
      </c>
      <c r="Z1199" s="9">
        <f t="shared" si="1257"/>
        <v>6.9444444444444198E-4</v>
      </c>
      <c r="AA1199" s="47">
        <v>0.36458333333333331</v>
      </c>
      <c r="AB1199" s="9">
        <f t="shared" si="1217"/>
        <v>7.0138888888888862E-2</v>
      </c>
      <c r="AC1199" s="47">
        <v>0.36458333333333331</v>
      </c>
      <c r="AD1199" s="47">
        <v>0.36458333333333331</v>
      </c>
      <c r="AE1199" s="9">
        <f t="shared" si="1240"/>
        <v>0</v>
      </c>
      <c r="AF1199" s="47">
        <v>0.375</v>
      </c>
      <c r="AG1199" s="47">
        <v>0.38194444444444442</v>
      </c>
      <c r="AH1199" s="9">
        <f t="shared" si="1236"/>
        <v>6.9444444444444198E-3</v>
      </c>
      <c r="AI1199" s="10">
        <f t="shared" si="1247"/>
        <v>0</v>
      </c>
      <c r="AJ1199" s="10">
        <f t="shared" si="1248"/>
        <v>10</v>
      </c>
      <c r="AK1199" s="47">
        <v>0.38194444444444442</v>
      </c>
      <c r="AL1199" s="47">
        <v>0.38194444444444442</v>
      </c>
      <c r="AM1199" s="9">
        <f t="shared" si="1249"/>
        <v>0</v>
      </c>
      <c r="AN1199" s="9">
        <f t="shared" si="1237"/>
        <v>0.29166666666666663</v>
      </c>
      <c r="AO1199" s="10">
        <f t="shared" si="1222"/>
        <v>7</v>
      </c>
      <c r="AP1199" s="10">
        <f t="shared" si="1223"/>
        <v>0</v>
      </c>
      <c r="AQ1199" s="9">
        <f t="shared" si="1250"/>
        <v>3.8888888888888862E-2</v>
      </c>
      <c r="AR1199" s="10">
        <f t="shared" si="1241"/>
        <v>0</v>
      </c>
      <c r="AS1199" s="10">
        <f t="shared" si="1242"/>
        <v>56</v>
      </c>
      <c r="AT1199" s="552">
        <v>0</v>
      </c>
      <c r="AU1199" s="552">
        <v>0</v>
      </c>
      <c r="AV1199" s="552">
        <v>0</v>
      </c>
      <c r="AW1199" s="546">
        <f t="shared" si="1232"/>
        <v>0</v>
      </c>
      <c r="AX1199" s="546">
        <f t="shared" si="1251"/>
        <v>0</v>
      </c>
      <c r="AY1199" s="552">
        <v>0</v>
      </c>
      <c r="AZ1199" s="546">
        <f t="shared" si="1226"/>
        <v>0</v>
      </c>
      <c r="BA1199" s="546">
        <f t="shared" si="1227"/>
        <v>0</v>
      </c>
      <c r="BB1199" s="552">
        <v>0</v>
      </c>
      <c r="BC1199" s="546">
        <f t="shared" si="1228"/>
        <v>0</v>
      </c>
      <c r="BD1199" s="546">
        <f t="shared" si="1229"/>
        <v>0</v>
      </c>
      <c r="BE1199" s="552">
        <v>3.125E-2</v>
      </c>
      <c r="BF1199" s="546">
        <f t="shared" si="1255"/>
        <v>0</v>
      </c>
      <c r="BG1199" s="546">
        <f t="shared" si="1256"/>
        <v>45</v>
      </c>
      <c r="BH1199" s="552">
        <v>0</v>
      </c>
      <c r="BI1199" s="637">
        <f t="shared" si="1243"/>
        <v>0</v>
      </c>
      <c r="BJ1199" s="558">
        <f t="shared" si="1244"/>
        <v>0</v>
      </c>
      <c r="BK1199" s="52">
        <f t="shared" si="1252"/>
        <v>64.231016949152547</v>
      </c>
    </row>
    <row r="1200" spans="1:63" ht="30" x14ac:dyDescent="0.25">
      <c r="A1200" s="60">
        <v>41005</v>
      </c>
      <c r="B1200" s="58">
        <f t="shared" si="1246"/>
        <v>4</v>
      </c>
      <c r="C1200" s="126">
        <v>2</v>
      </c>
      <c r="D1200" s="51" t="s">
        <v>277</v>
      </c>
      <c r="E1200" s="51" t="s">
        <v>786</v>
      </c>
      <c r="F1200" s="59">
        <v>3427.07</v>
      </c>
      <c r="G1200" s="126">
        <v>59</v>
      </c>
      <c r="H1200" s="126">
        <v>0</v>
      </c>
      <c r="I1200" s="47">
        <v>0.55555555555555558</v>
      </c>
      <c r="J1200" s="47">
        <v>0.55555555555555558</v>
      </c>
      <c r="K1200" s="47">
        <v>0.55902777777777779</v>
      </c>
      <c r="L1200" s="9">
        <f t="shared" si="1233"/>
        <v>3.4722222222222099E-3</v>
      </c>
      <c r="M1200" s="47">
        <v>0.56597222222222221</v>
      </c>
      <c r="N1200" s="9">
        <f t="shared" si="1234"/>
        <v>6.9444444444444198E-3</v>
      </c>
      <c r="O1200" s="48">
        <v>0.57986111111111105</v>
      </c>
      <c r="P1200" s="9">
        <f t="shared" si="1235"/>
        <v>1.388888888888884E-2</v>
      </c>
      <c r="Q1200" s="48">
        <v>0.57986111111111105</v>
      </c>
      <c r="R1200" s="48">
        <v>0.61458333333333337</v>
      </c>
      <c r="S1200" s="9">
        <f t="shared" si="1238"/>
        <v>3.4722222222222321E-2</v>
      </c>
      <c r="T1200" s="48">
        <v>0.57986111111111105</v>
      </c>
      <c r="U1200" s="48">
        <v>0.61458333333333337</v>
      </c>
      <c r="V1200" s="9">
        <f t="shared" si="1239"/>
        <v>3.4722222222222321E-2</v>
      </c>
      <c r="W1200" s="47">
        <v>0.63541666666666663</v>
      </c>
      <c r="X1200" s="9">
        <f t="shared" si="1258"/>
        <v>2.0833333333333259E-2</v>
      </c>
      <c r="Y1200" s="47">
        <v>0.63888888888888895</v>
      </c>
      <c r="Z1200" s="9">
        <f t="shared" si="1257"/>
        <v>3.4722222222223209E-3</v>
      </c>
      <c r="AA1200" s="47">
        <v>0.72638888888888886</v>
      </c>
      <c r="AB1200" s="9">
        <f t="shared" si="1217"/>
        <v>8.7499999999999911E-2</v>
      </c>
      <c r="AC1200" s="47">
        <v>0.72638888888888886</v>
      </c>
      <c r="AD1200" s="47">
        <v>0.72638888888888886</v>
      </c>
      <c r="AE1200" s="9">
        <f t="shared" si="1240"/>
        <v>0</v>
      </c>
      <c r="AF1200" s="47">
        <v>0.73263888888888884</v>
      </c>
      <c r="AG1200" s="47">
        <v>0.73958333333333337</v>
      </c>
      <c r="AH1200" s="9">
        <f t="shared" si="1236"/>
        <v>6.9444444444445308E-3</v>
      </c>
      <c r="AI1200" s="10">
        <f t="shared" si="1247"/>
        <v>0</v>
      </c>
      <c r="AJ1200" s="10">
        <f t="shared" si="1248"/>
        <v>10</v>
      </c>
      <c r="AK1200" s="47">
        <v>0.73958333333333337</v>
      </c>
      <c r="AL1200" s="47">
        <v>0.73958333333333337</v>
      </c>
      <c r="AM1200" s="9">
        <f t="shared" si="1249"/>
        <v>0</v>
      </c>
      <c r="AN1200" s="9">
        <f t="shared" si="1237"/>
        <v>0.18402777777777779</v>
      </c>
      <c r="AO1200" s="10">
        <f t="shared" si="1222"/>
        <v>4</v>
      </c>
      <c r="AP1200" s="10">
        <f t="shared" si="1223"/>
        <v>25</v>
      </c>
      <c r="AQ1200" s="9">
        <f t="shared" si="1250"/>
        <v>8.0555555555555464E-2</v>
      </c>
      <c r="AR1200" s="10">
        <f t="shared" si="1241"/>
        <v>1</v>
      </c>
      <c r="AS1200" s="10">
        <f t="shared" si="1242"/>
        <v>56</v>
      </c>
      <c r="AT1200" s="552">
        <v>0</v>
      </c>
      <c r="AU1200" s="552">
        <v>0</v>
      </c>
      <c r="AV1200" s="552">
        <v>0</v>
      </c>
      <c r="AW1200" s="546">
        <f t="shared" si="1232"/>
        <v>0</v>
      </c>
      <c r="AX1200" s="546">
        <f t="shared" si="1251"/>
        <v>0</v>
      </c>
      <c r="AY1200" s="552">
        <v>0</v>
      </c>
      <c r="AZ1200" s="546">
        <f t="shared" si="1226"/>
        <v>0</v>
      </c>
      <c r="BA1200" s="546">
        <f t="shared" si="1227"/>
        <v>0</v>
      </c>
      <c r="BB1200" s="552">
        <v>0</v>
      </c>
      <c r="BC1200" s="546">
        <f t="shared" si="1228"/>
        <v>0</v>
      </c>
      <c r="BD1200" s="546">
        <f t="shared" si="1229"/>
        <v>0</v>
      </c>
      <c r="BE1200" s="552">
        <v>6.9444444444444441E-3</v>
      </c>
      <c r="BF1200" s="546">
        <f t="shared" si="1255"/>
        <v>0</v>
      </c>
      <c r="BG1200" s="546">
        <f t="shared" si="1256"/>
        <v>10</v>
      </c>
      <c r="BH1200" s="552">
        <v>0</v>
      </c>
      <c r="BI1200" s="637">
        <f t="shared" si="1243"/>
        <v>0</v>
      </c>
      <c r="BJ1200" s="558">
        <f t="shared" si="1244"/>
        <v>0</v>
      </c>
      <c r="BK1200" s="52">
        <f t="shared" si="1252"/>
        <v>58.085932203389831</v>
      </c>
    </row>
    <row r="1201" spans="1:63" x14ac:dyDescent="0.25">
      <c r="A1201" s="60">
        <v>41005</v>
      </c>
      <c r="B1201" s="58">
        <f t="shared" si="1246"/>
        <v>4</v>
      </c>
      <c r="C1201" s="126">
        <v>1</v>
      </c>
      <c r="D1201" s="51" t="s">
        <v>327</v>
      </c>
      <c r="E1201" s="51" t="s">
        <v>276</v>
      </c>
      <c r="F1201" s="59">
        <v>3463.03</v>
      </c>
      <c r="G1201" s="126">
        <v>59</v>
      </c>
      <c r="H1201" s="126">
        <v>0</v>
      </c>
      <c r="I1201" s="47">
        <v>0.3125</v>
      </c>
      <c r="J1201" s="47">
        <v>0.3125</v>
      </c>
      <c r="K1201" s="47">
        <v>0.31944444444444448</v>
      </c>
      <c r="L1201" s="9">
        <f t="shared" si="1233"/>
        <v>6.9444444444444753E-3</v>
      </c>
      <c r="M1201" s="47">
        <v>0.3298611111111111</v>
      </c>
      <c r="N1201" s="9">
        <f t="shared" si="1234"/>
        <v>1.041666666666663E-2</v>
      </c>
      <c r="O1201" s="48">
        <v>0.60069444444444442</v>
      </c>
      <c r="P1201" s="9">
        <f t="shared" si="1235"/>
        <v>0.27083333333333331</v>
      </c>
      <c r="Q1201" s="48">
        <v>0.625</v>
      </c>
      <c r="R1201" s="48">
        <v>0.64930555555555558</v>
      </c>
      <c r="S1201" s="9">
        <f t="shared" si="1238"/>
        <v>2.430555555555558E-2</v>
      </c>
      <c r="T1201" s="48">
        <v>0.625</v>
      </c>
      <c r="U1201" s="48">
        <v>0.64930555555555558</v>
      </c>
      <c r="V1201" s="9">
        <f t="shared" si="1239"/>
        <v>2.430555555555558E-2</v>
      </c>
      <c r="W1201" s="47">
        <v>0.67708333333333337</v>
      </c>
      <c r="X1201" s="9">
        <f t="shared" si="1258"/>
        <v>2.777777777777779E-2</v>
      </c>
      <c r="Y1201" s="47">
        <v>0.68055555555555547</v>
      </c>
      <c r="Z1201" s="9">
        <f t="shared" si="1257"/>
        <v>3.4722222222220989E-3</v>
      </c>
      <c r="AA1201" s="47">
        <v>1</v>
      </c>
      <c r="AB1201" s="9">
        <f t="shared" si="1217"/>
        <v>0.31944444444444453</v>
      </c>
      <c r="AC1201" s="47">
        <v>1</v>
      </c>
      <c r="AD1201" s="47">
        <v>1</v>
      </c>
      <c r="AE1201" s="9">
        <f t="shared" si="1240"/>
        <v>0</v>
      </c>
      <c r="AF1201" s="47">
        <v>1.0104166666666667</v>
      </c>
      <c r="AG1201" s="47">
        <v>1.0208333333333333</v>
      </c>
      <c r="AH1201" s="9">
        <f t="shared" si="1236"/>
        <v>1.0416666666666519E-2</v>
      </c>
      <c r="AI1201" s="10">
        <f t="shared" si="1247"/>
        <v>0</v>
      </c>
      <c r="AJ1201" s="10">
        <f t="shared" si="1248"/>
        <v>15</v>
      </c>
      <c r="AK1201" s="47">
        <v>1.0208333333333333</v>
      </c>
      <c r="AL1201" s="47">
        <v>1.0208333333333333</v>
      </c>
      <c r="AM1201" s="9">
        <f t="shared" si="1249"/>
        <v>0</v>
      </c>
      <c r="AN1201" s="9">
        <f t="shared" si="1237"/>
        <v>0.70833333333333326</v>
      </c>
      <c r="AO1201" s="10">
        <f t="shared" si="1222"/>
        <v>17</v>
      </c>
      <c r="AP1201" s="10">
        <f t="shared" si="1223"/>
        <v>0</v>
      </c>
      <c r="AQ1201" s="9">
        <f t="shared" si="1250"/>
        <v>0</v>
      </c>
      <c r="AR1201" s="10">
        <f t="shared" si="1241"/>
        <v>0</v>
      </c>
      <c r="AS1201" s="10">
        <f t="shared" si="1242"/>
        <v>0</v>
      </c>
      <c r="AT1201" s="552">
        <v>0</v>
      </c>
      <c r="AU1201" s="552">
        <v>0</v>
      </c>
      <c r="AV1201" s="552">
        <v>0</v>
      </c>
      <c r="AW1201" s="546">
        <f t="shared" si="1232"/>
        <v>0</v>
      </c>
      <c r="AX1201" s="546">
        <f t="shared" si="1251"/>
        <v>0</v>
      </c>
      <c r="AY1201" s="552">
        <v>0.31944444444444448</v>
      </c>
      <c r="AZ1201" s="546">
        <f t="shared" si="1226"/>
        <v>7</v>
      </c>
      <c r="BA1201" s="546">
        <f t="shared" si="1227"/>
        <v>40</v>
      </c>
      <c r="BB1201" s="552">
        <v>0</v>
      </c>
      <c r="BC1201" s="546">
        <f t="shared" si="1228"/>
        <v>0</v>
      </c>
      <c r="BD1201" s="546">
        <f t="shared" si="1229"/>
        <v>0</v>
      </c>
      <c r="BE1201" s="552">
        <v>0</v>
      </c>
      <c r="BF1201" s="546">
        <f t="shared" si="1255"/>
        <v>0</v>
      </c>
      <c r="BG1201" s="546">
        <f t="shared" si="1256"/>
        <v>0</v>
      </c>
      <c r="BH1201" s="552">
        <v>0</v>
      </c>
      <c r="BI1201" s="637">
        <f t="shared" si="1243"/>
        <v>0</v>
      </c>
      <c r="BJ1201" s="558">
        <f t="shared" si="1244"/>
        <v>0</v>
      </c>
      <c r="BK1201" s="52">
        <f t="shared" si="1252"/>
        <v>58.695423728813566</v>
      </c>
    </row>
    <row r="1202" spans="1:63" x14ac:dyDescent="0.25">
      <c r="A1202" s="60">
        <v>41005</v>
      </c>
      <c r="B1202" s="58">
        <f t="shared" si="1246"/>
        <v>4</v>
      </c>
      <c r="C1202" s="126">
        <v>12</v>
      </c>
      <c r="D1202" s="51" t="s">
        <v>33</v>
      </c>
      <c r="E1202" s="51" t="s">
        <v>809</v>
      </c>
      <c r="F1202" s="59">
        <v>3598.44</v>
      </c>
      <c r="G1202" s="126">
        <v>57</v>
      </c>
      <c r="H1202" s="126">
        <v>2</v>
      </c>
      <c r="I1202" s="47">
        <v>0.69791666666666663</v>
      </c>
      <c r="J1202" s="47">
        <v>0.69791666666666663</v>
      </c>
      <c r="K1202" s="47">
        <v>0.70138888888888884</v>
      </c>
      <c r="L1202" s="9">
        <f t="shared" si="1233"/>
        <v>3.4722222222222099E-3</v>
      </c>
      <c r="M1202" s="47">
        <v>0.71180555555555547</v>
      </c>
      <c r="N1202" s="9">
        <f t="shared" si="1234"/>
        <v>1.041666666666663E-2</v>
      </c>
      <c r="O1202" s="48">
        <v>0.73472222222222217</v>
      </c>
      <c r="P1202" s="9">
        <f t="shared" si="1235"/>
        <v>2.2916666666666696E-2</v>
      </c>
      <c r="Q1202" s="48">
        <v>0.73611111111111116</v>
      </c>
      <c r="R1202" s="48">
        <v>0.76736111111111116</v>
      </c>
      <c r="S1202" s="9">
        <f t="shared" si="1238"/>
        <v>3.125E-2</v>
      </c>
      <c r="T1202" s="47">
        <v>0.73611111111111116</v>
      </c>
      <c r="U1202" s="47">
        <v>0.76736111111111116</v>
      </c>
      <c r="V1202" s="9">
        <f t="shared" si="1239"/>
        <v>3.125E-2</v>
      </c>
      <c r="W1202" s="47">
        <v>0.78194444444444444</v>
      </c>
      <c r="X1202" s="9">
        <f t="shared" si="1258"/>
        <v>1.4583333333333282E-2</v>
      </c>
      <c r="Y1202" s="47">
        <v>0.78263888888888899</v>
      </c>
      <c r="Z1202" s="9">
        <f t="shared" si="1257"/>
        <v>6.94444444444553E-4</v>
      </c>
      <c r="AA1202" s="47">
        <v>0.85972222222222217</v>
      </c>
      <c r="AB1202" s="9">
        <f t="shared" si="1217"/>
        <v>7.7083333333333171E-2</v>
      </c>
      <c r="AC1202" s="47">
        <v>0.85972222222222217</v>
      </c>
      <c r="AD1202" s="47">
        <v>0.85972222222222217</v>
      </c>
      <c r="AE1202" s="9">
        <f t="shared" si="1240"/>
        <v>0</v>
      </c>
      <c r="AF1202" s="47">
        <v>0.86805555555555547</v>
      </c>
      <c r="AG1202" s="47">
        <v>0.875</v>
      </c>
      <c r="AH1202" s="9">
        <f t="shared" si="1236"/>
        <v>6.9444444444445308E-3</v>
      </c>
      <c r="AI1202" s="10">
        <f t="shared" si="1247"/>
        <v>0</v>
      </c>
      <c r="AJ1202" s="10">
        <f t="shared" si="1248"/>
        <v>10</v>
      </c>
      <c r="AK1202" s="47">
        <v>0.875</v>
      </c>
      <c r="AL1202" s="47">
        <v>0.875</v>
      </c>
      <c r="AM1202" s="9">
        <f t="shared" si="1249"/>
        <v>0</v>
      </c>
      <c r="AN1202" s="9">
        <f t="shared" si="1237"/>
        <v>0.17708333333333337</v>
      </c>
      <c r="AO1202" s="10">
        <f t="shared" si="1222"/>
        <v>4</v>
      </c>
      <c r="AP1202" s="10">
        <f t="shared" si="1223"/>
        <v>15</v>
      </c>
      <c r="AQ1202" s="9">
        <f t="shared" si="1250"/>
        <v>6.8749999999999839E-2</v>
      </c>
      <c r="AR1202" s="10">
        <f t="shared" si="1241"/>
        <v>1</v>
      </c>
      <c r="AS1202" s="10">
        <f t="shared" si="1242"/>
        <v>39</v>
      </c>
      <c r="AT1202" s="552">
        <v>0</v>
      </c>
      <c r="AU1202" s="552">
        <v>0</v>
      </c>
      <c r="AV1202" s="552">
        <v>0</v>
      </c>
      <c r="AW1202" s="546">
        <f t="shared" si="1232"/>
        <v>0</v>
      </c>
      <c r="AX1202" s="546">
        <f t="shared" si="1251"/>
        <v>0</v>
      </c>
      <c r="AY1202" s="552">
        <v>0</v>
      </c>
      <c r="AZ1202" s="546">
        <f t="shared" si="1226"/>
        <v>0</v>
      </c>
      <c r="BA1202" s="546">
        <f t="shared" si="1227"/>
        <v>0</v>
      </c>
      <c r="BB1202" s="552">
        <v>0</v>
      </c>
      <c r="BC1202" s="546">
        <f t="shared" si="1228"/>
        <v>0</v>
      </c>
      <c r="BD1202" s="546">
        <f t="shared" si="1229"/>
        <v>0</v>
      </c>
      <c r="BE1202" s="552">
        <v>8.3333333333333332E-3</v>
      </c>
      <c r="BF1202" s="546">
        <f t="shared" si="1255"/>
        <v>0</v>
      </c>
      <c r="BG1202" s="546">
        <f t="shared" si="1256"/>
        <v>12</v>
      </c>
      <c r="BH1202" s="552">
        <v>0</v>
      </c>
      <c r="BI1202" s="637">
        <f t="shared" si="1243"/>
        <v>0</v>
      </c>
      <c r="BJ1202" s="558">
        <f t="shared" si="1244"/>
        <v>0</v>
      </c>
      <c r="BK1202" s="52">
        <f t="shared" si="1252"/>
        <v>63.130526315789474</v>
      </c>
    </row>
    <row r="1203" spans="1:63" x14ac:dyDescent="0.25">
      <c r="A1203" s="60">
        <v>41005</v>
      </c>
      <c r="B1203" s="58">
        <f t="shared" si="1246"/>
        <v>4</v>
      </c>
      <c r="C1203" s="126">
        <v>2</v>
      </c>
      <c r="D1203" s="51" t="s">
        <v>226</v>
      </c>
      <c r="E1203" s="51" t="s">
        <v>813</v>
      </c>
      <c r="F1203" s="59">
        <v>3272.13</v>
      </c>
      <c r="G1203" s="126">
        <v>54</v>
      </c>
      <c r="H1203" s="126">
        <v>5</v>
      </c>
      <c r="I1203" s="47">
        <v>0.73958333333333337</v>
      </c>
      <c r="J1203" s="47">
        <v>0.73958333333333337</v>
      </c>
      <c r="K1203" s="47">
        <v>0.75347222222222221</v>
      </c>
      <c r="L1203" s="9">
        <f t="shared" si="1233"/>
        <v>1.388888888888884E-2</v>
      </c>
      <c r="M1203" s="47">
        <v>0.76388888888888884</v>
      </c>
      <c r="N1203" s="9">
        <f t="shared" si="1234"/>
        <v>1.041666666666663E-2</v>
      </c>
      <c r="O1203" s="48">
        <v>0.81944444444444453</v>
      </c>
      <c r="P1203" s="9">
        <f t="shared" si="1235"/>
        <v>5.5555555555555691E-2</v>
      </c>
      <c r="Q1203" s="48">
        <v>0.82291666666666663</v>
      </c>
      <c r="R1203" s="48">
        <v>0.86458333333333337</v>
      </c>
      <c r="S1203" s="9">
        <f t="shared" si="1238"/>
        <v>4.1666666666666741E-2</v>
      </c>
      <c r="T1203" s="47">
        <v>0.82291666666666663</v>
      </c>
      <c r="U1203" s="47">
        <v>0.86458333333333337</v>
      </c>
      <c r="V1203" s="9">
        <f t="shared" si="1239"/>
        <v>4.1666666666666741E-2</v>
      </c>
      <c r="W1203" s="47">
        <v>0.98958333333333337</v>
      </c>
      <c r="X1203" s="9">
        <f t="shared" si="1258"/>
        <v>0.125</v>
      </c>
      <c r="Y1203" s="47">
        <v>0.99305555555555547</v>
      </c>
      <c r="Z1203" s="9">
        <f t="shared" si="1257"/>
        <v>3.4722222222220989E-3</v>
      </c>
      <c r="AA1203" s="47">
        <v>1.1979166666666667</v>
      </c>
      <c r="AB1203" s="9">
        <f t="shared" si="1217"/>
        <v>0.20486111111111127</v>
      </c>
      <c r="AC1203" s="47">
        <v>1.1979166666666667</v>
      </c>
      <c r="AD1203" s="47">
        <v>1.1979166666666667</v>
      </c>
      <c r="AE1203" s="9">
        <f t="shared" si="1240"/>
        <v>0</v>
      </c>
      <c r="AF1203" s="47">
        <v>1.2118055555555556</v>
      </c>
      <c r="AG1203" s="47">
        <v>1.21875</v>
      </c>
      <c r="AH1203" s="9">
        <f t="shared" si="1236"/>
        <v>6.9444444444444198E-3</v>
      </c>
      <c r="AI1203" s="10">
        <f t="shared" si="1247"/>
        <v>0</v>
      </c>
      <c r="AJ1203" s="10">
        <f t="shared" si="1248"/>
        <v>10</v>
      </c>
      <c r="AK1203" s="47">
        <v>1.21875</v>
      </c>
      <c r="AL1203" s="47">
        <v>1.21875</v>
      </c>
      <c r="AM1203" s="9">
        <f t="shared" si="1249"/>
        <v>0</v>
      </c>
      <c r="AN1203" s="9">
        <f t="shared" si="1237"/>
        <v>0.47916666666666663</v>
      </c>
      <c r="AO1203" s="10">
        <f t="shared" si="1222"/>
        <v>11</v>
      </c>
      <c r="AP1203" s="10">
        <f t="shared" si="1223"/>
        <v>30</v>
      </c>
      <c r="AQ1203" s="9">
        <f t="shared" si="1250"/>
        <v>0</v>
      </c>
      <c r="AR1203" s="10">
        <f t="shared" si="1241"/>
        <v>0</v>
      </c>
      <c r="AS1203" s="10">
        <f t="shared" si="1242"/>
        <v>0</v>
      </c>
      <c r="AT1203" s="552">
        <v>0</v>
      </c>
      <c r="AU1203" s="552">
        <v>0</v>
      </c>
      <c r="AV1203" s="552">
        <v>0</v>
      </c>
      <c r="AW1203" s="546">
        <f t="shared" si="1232"/>
        <v>0</v>
      </c>
      <c r="AX1203" s="546">
        <f t="shared" si="1251"/>
        <v>0</v>
      </c>
      <c r="AY1203" s="552">
        <v>0.20486111111111113</v>
      </c>
      <c r="AZ1203" s="546">
        <f t="shared" si="1226"/>
        <v>4</v>
      </c>
      <c r="BA1203" s="546">
        <f t="shared" si="1227"/>
        <v>55</v>
      </c>
      <c r="BB1203" s="552">
        <v>0</v>
      </c>
      <c r="BC1203" s="546">
        <f t="shared" si="1228"/>
        <v>0</v>
      </c>
      <c r="BD1203" s="546">
        <f t="shared" si="1229"/>
        <v>0</v>
      </c>
      <c r="BE1203" s="552">
        <v>0</v>
      </c>
      <c r="BF1203" s="546">
        <f t="shared" si="1255"/>
        <v>0</v>
      </c>
      <c r="BG1203" s="546">
        <f t="shared" si="1256"/>
        <v>0</v>
      </c>
      <c r="BH1203" s="552">
        <v>0</v>
      </c>
      <c r="BI1203" s="637">
        <f t="shared" si="1243"/>
        <v>0</v>
      </c>
      <c r="BJ1203" s="558">
        <f t="shared" si="1244"/>
        <v>0</v>
      </c>
      <c r="BK1203" s="52">
        <f t="shared" si="1252"/>
        <v>60.594999999999999</v>
      </c>
    </row>
    <row r="1204" spans="1:63" ht="15.75" x14ac:dyDescent="0.25">
      <c r="A1204" s="60">
        <v>41005</v>
      </c>
      <c r="B1204" s="58">
        <f t="shared" si="1246"/>
        <v>4</v>
      </c>
      <c r="C1204" s="126">
        <v>13</v>
      </c>
      <c r="D1204" s="51" t="s">
        <v>33</v>
      </c>
      <c r="E1204" s="51" t="s">
        <v>803</v>
      </c>
      <c r="F1204" s="59">
        <v>3786.98</v>
      </c>
      <c r="G1204" s="126">
        <v>59</v>
      </c>
      <c r="H1204" s="126">
        <v>0</v>
      </c>
      <c r="I1204" s="47">
        <v>0.80555555555555547</v>
      </c>
      <c r="J1204" s="47">
        <v>0.80555555555555547</v>
      </c>
      <c r="K1204" s="47">
        <v>0.8125</v>
      </c>
      <c r="L1204" s="9">
        <f t="shared" si="1233"/>
        <v>6.9444444444445308E-3</v>
      </c>
      <c r="M1204" s="47">
        <v>0.82291666666666663</v>
      </c>
      <c r="N1204" s="9">
        <f t="shared" si="1234"/>
        <v>1.041666666666663E-2</v>
      </c>
      <c r="O1204" s="48">
        <v>0.88541666666666663</v>
      </c>
      <c r="P1204" s="9">
        <f t="shared" si="1235"/>
        <v>6.25E-2</v>
      </c>
      <c r="Q1204" s="48">
        <v>0.88888888888888884</v>
      </c>
      <c r="R1204" s="48">
        <v>0.9375</v>
      </c>
      <c r="S1204" s="9">
        <f t="shared" si="1238"/>
        <v>4.861111111111116E-2</v>
      </c>
      <c r="T1204" s="47">
        <v>0.88888888888888884</v>
      </c>
      <c r="U1204" s="47">
        <v>0.9375</v>
      </c>
      <c r="V1204" s="9">
        <f t="shared" si="1239"/>
        <v>4.861111111111116E-2</v>
      </c>
      <c r="W1204" s="47">
        <v>0.96805555555555556</v>
      </c>
      <c r="X1204" s="9">
        <f t="shared" si="1258"/>
        <v>3.0555555555555558E-2</v>
      </c>
      <c r="Y1204" s="47">
        <v>0.97499999999999998</v>
      </c>
      <c r="Z1204" s="9">
        <f t="shared" si="1257"/>
        <v>6.9444444444444198E-3</v>
      </c>
      <c r="AA1204" s="47">
        <v>1.086111111111111</v>
      </c>
      <c r="AB1204" s="9">
        <f t="shared" si="1217"/>
        <v>0.11111111111111105</v>
      </c>
      <c r="AC1204" s="650">
        <v>1.086111111111111</v>
      </c>
      <c r="AD1204" s="47">
        <v>1.086111111111111</v>
      </c>
      <c r="AE1204" s="9">
        <f t="shared" si="1240"/>
        <v>0</v>
      </c>
      <c r="AF1204" s="47">
        <v>1.09375</v>
      </c>
      <c r="AG1204" s="47">
        <v>1.1041666666666667</v>
      </c>
      <c r="AH1204" s="9">
        <f t="shared" si="1236"/>
        <v>1.0416666666666741E-2</v>
      </c>
      <c r="AI1204" s="10">
        <f t="shared" si="1247"/>
        <v>0</v>
      </c>
      <c r="AJ1204" s="10">
        <f t="shared" si="1248"/>
        <v>15</v>
      </c>
      <c r="AK1204" s="47">
        <v>1.1041666666666667</v>
      </c>
      <c r="AL1204" s="47">
        <v>1.1041666666666667</v>
      </c>
      <c r="AM1204" s="9">
        <f t="shared" si="1249"/>
        <v>0</v>
      </c>
      <c r="AN1204" s="9">
        <f t="shared" si="1237"/>
        <v>0.29861111111111127</v>
      </c>
      <c r="AO1204" s="10">
        <f t="shared" si="1222"/>
        <v>7</v>
      </c>
      <c r="AP1204" s="10">
        <f t="shared" si="1223"/>
        <v>10</v>
      </c>
      <c r="AQ1204" s="9">
        <f t="shared" si="1250"/>
        <v>0.10208333333333328</v>
      </c>
      <c r="AR1204" s="10">
        <f t="shared" si="1241"/>
        <v>2</v>
      </c>
      <c r="AS1204" s="10">
        <f t="shared" si="1242"/>
        <v>27</v>
      </c>
      <c r="AT1204" s="552">
        <v>0</v>
      </c>
      <c r="AU1204" s="552">
        <v>0</v>
      </c>
      <c r="AV1204" s="552">
        <v>0</v>
      </c>
      <c r="AW1204" s="546">
        <f t="shared" si="1232"/>
        <v>0</v>
      </c>
      <c r="AX1204" s="546">
        <f t="shared" si="1251"/>
        <v>0</v>
      </c>
      <c r="AY1204" s="552">
        <v>0</v>
      </c>
      <c r="AZ1204" s="546">
        <f t="shared" si="1226"/>
        <v>0</v>
      </c>
      <c r="BA1204" s="546">
        <f t="shared" si="1227"/>
        <v>0</v>
      </c>
      <c r="BB1204" s="552">
        <v>0</v>
      </c>
      <c r="BC1204" s="546">
        <f t="shared" si="1228"/>
        <v>0</v>
      </c>
      <c r="BD1204" s="546">
        <f t="shared" si="1229"/>
        <v>0</v>
      </c>
      <c r="BE1204" s="552">
        <v>9.0277777777777787E-3</v>
      </c>
      <c r="BF1204" s="546">
        <f t="shared" si="1255"/>
        <v>0</v>
      </c>
      <c r="BG1204" s="546">
        <f t="shared" si="1256"/>
        <v>13</v>
      </c>
      <c r="BH1204" s="552">
        <v>0</v>
      </c>
      <c r="BI1204" s="637">
        <f t="shared" si="1243"/>
        <v>0</v>
      </c>
      <c r="BJ1204" s="558">
        <f t="shared" si="1244"/>
        <v>0</v>
      </c>
      <c r="BK1204" s="52">
        <f t="shared" si="1252"/>
        <v>64.186101694915251</v>
      </c>
    </row>
    <row r="1205" spans="1:63" ht="15.75" x14ac:dyDescent="0.25">
      <c r="A1205" s="60">
        <v>41005</v>
      </c>
      <c r="B1205" s="58">
        <f t="shared" si="1246"/>
        <v>4</v>
      </c>
      <c r="C1205" s="126">
        <v>3</v>
      </c>
      <c r="D1205" s="51" t="s">
        <v>243</v>
      </c>
      <c r="E1205" s="51" t="s">
        <v>814</v>
      </c>
      <c r="F1205" s="59">
        <v>3658.49</v>
      </c>
      <c r="G1205" s="126">
        <v>59</v>
      </c>
      <c r="H1205" s="126">
        <v>0</v>
      </c>
      <c r="I1205" s="47">
        <v>0.85416666666666663</v>
      </c>
      <c r="J1205" s="47">
        <v>0.85416666666666663</v>
      </c>
      <c r="K1205" s="47">
        <v>0.86111111111111116</v>
      </c>
      <c r="L1205" s="9">
        <f t="shared" si="1233"/>
        <v>6.9444444444445308E-3</v>
      </c>
      <c r="M1205" s="47">
        <v>0.86458333333333337</v>
      </c>
      <c r="N1205" s="9">
        <f t="shared" si="1234"/>
        <v>3.4722222222222099E-3</v>
      </c>
      <c r="O1205" s="47">
        <v>0.97222222222222221</v>
      </c>
      <c r="P1205" s="9">
        <f t="shared" si="1235"/>
        <v>0.10763888888888884</v>
      </c>
      <c r="Q1205" s="48">
        <v>0.97569444444444453</v>
      </c>
      <c r="R1205" s="48">
        <v>1.0104166666666667</v>
      </c>
      <c r="S1205" s="9">
        <f t="shared" si="1238"/>
        <v>3.472222222222221E-2</v>
      </c>
      <c r="T1205" s="47">
        <v>0.97569444444444453</v>
      </c>
      <c r="U1205" s="47">
        <v>1.0104166666666667</v>
      </c>
      <c r="V1205" s="9">
        <f t="shared" si="1239"/>
        <v>3.472222222222221E-2</v>
      </c>
      <c r="W1205" s="47">
        <v>1.1354166666666667</v>
      </c>
      <c r="X1205" s="9">
        <f t="shared" si="1258"/>
        <v>0.125</v>
      </c>
      <c r="Y1205" s="47">
        <v>1.1368055555555556</v>
      </c>
      <c r="Z1205" s="9">
        <f t="shared" si="1257"/>
        <v>1.388888888888884E-3</v>
      </c>
      <c r="AA1205" s="47">
        <v>1.2215277777777778</v>
      </c>
      <c r="AB1205" s="9">
        <f t="shared" si="1217"/>
        <v>8.4722222222222143E-2</v>
      </c>
      <c r="AC1205" s="650">
        <v>1.2215277777777778</v>
      </c>
      <c r="AD1205" s="47">
        <v>1.2215277777777778</v>
      </c>
      <c r="AE1205" s="9">
        <f t="shared" si="1240"/>
        <v>0</v>
      </c>
      <c r="AF1205" s="47">
        <v>1.2291666666666667</v>
      </c>
      <c r="AG1205" s="47">
        <v>1.2361111111111112</v>
      </c>
      <c r="AH1205" s="9">
        <f t="shared" si="1236"/>
        <v>6.9444444444444198E-3</v>
      </c>
      <c r="AI1205" s="10">
        <f t="shared" si="1247"/>
        <v>0</v>
      </c>
      <c r="AJ1205" s="10">
        <f t="shared" si="1248"/>
        <v>10</v>
      </c>
      <c r="AK1205" s="47">
        <v>1.2361111111111112</v>
      </c>
      <c r="AL1205" s="47">
        <v>1.2361111111111112</v>
      </c>
      <c r="AM1205" s="9">
        <f t="shared" si="1249"/>
        <v>0</v>
      </c>
      <c r="AN1205" s="9">
        <f t="shared" si="1237"/>
        <v>0.38194444444444453</v>
      </c>
      <c r="AO1205" s="10">
        <f t="shared" si="1222"/>
        <v>9</v>
      </c>
      <c r="AP1205" s="10">
        <f t="shared" si="1223"/>
        <v>10</v>
      </c>
      <c r="AQ1205" s="9">
        <f t="shared" si="1250"/>
        <v>6.7361111111111038E-2</v>
      </c>
      <c r="AR1205" s="10">
        <f t="shared" si="1241"/>
        <v>1</v>
      </c>
      <c r="AS1205" s="10">
        <f t="shared" si="1242"/>
        <v>37</v>
      </c>
      <c r="AT1205" s="552">
        <v>0</v>
      </c>
      <c r="AU1205" s="552">
        <v>0</v>
      </c>
      <c r="AV1205" s="552">
        <v>0</v>
      </c>
      <c r="AW1205" s="546">
        <f t="shared" si="1232"/>
        <v>0</v>
      </c>
      <c r="AX1205" s="546">
        <f t="shared" si="1251"/>
        <v>0</v>
      </c>
      <c r="AY1205" s="552">
        <v>0</v>
      </c>
      <c r="AZ1205" s="546">
        <f t="shared" si="1226"/>
        <v>0</v>
      </c>
      <c r="BA1205" s="546">
        <f t="shared" si="1227"/>
        <v>0</v>
      </c>
      <c r="BB1205" s="552">
        <v>0</v>
      </c>
      <c r="BC1205" s="546">
        <f t="shared" si="1228"/>
        <v>0</v>
      </c>
      <c r="BD1205" s="546">
        <f t="shared" si="1229"/>
        <v>0</v>
      </c>
      <c r="BE1205" s="552">
        <v>1.7361111111111112E-2</v>
      </c>
      <c r="BF1205" s="546">
        <f t="shared" si="1255"/>
        <v>0</v>
      </c>
      <c r="BG1205" s="546">
        <f t="shared" si="1256"/>
        <v>25</v>
      </c>
      <c r="BH1205" s="552">
        <v>0</v>
      </c>
      <c r="BI1205" s="637">
        <f t="shared" si="1243"/>
        <v>0</v>
      </c>
      <c r="BJ1205" s="558">
        <f t="shared" si="1244"/>
        <v>0</v>
      </c>
      <c r="BK1205" s="52">
        <f t="shared" si="1252"/>
        <v>62.008305084745757</v>
      </c>
    </row>
    <row r="1206" spans="1:63" ht="15.75" x14ac:dyDescent="0.25">
      <c r="A1206" s="60">
        <v>41006</v>
      </c>
      <c r="B1206" s="58">
        <f t="shared" si="1246"/>
        <v>4</v>
      </c>
      <c r="C1206" s="126">
        <v>1</v>
      </c>
      <c r="D1206" s="51" t="s">
        <v>309</v>
      </c>
      <c r="E1206" s="51" t="s">
        <v>265</v>
      </c>
      <c r="F1206" s="58">
        <v>3642.24</v>
      </c>
      <c r="G1206" s="126">
        <v>57</v>
      </c>
      <c r="H1206" s="126">
        <v>2</v>
      </c>
      <c r="I1206" s="47">
        <v>0.875</v>
      </c>
      <c r="J1206" s="47">
        <v>0.875</v>
      </c>
      <c r="K1206" s="47">
        <v>0.88194444444444453</v>
      </c>
      <c r="L1206" s="9">
        <f t="shared" si="1233"/>
        <v>6.9444444444445308E-3</v>
      </c>
      <c r="M1206" s="47">
        <v>0.88541666666666663</v>
      </c>
      <c r="N1206" s="9">
        <f t="shared" si="1234"/>
        <v>3.4722222222220989E-3</v>
      </c>
      <c r="O1206" s="47">
        <v>1.1041666666666667</v>
      </c>
      <c r="P1206" s="9">
        <f t="shared" si="1235"/>
        <v>0.21875000000000011</v>
      </c>
      <c r="Q1206" s="48">
        <v>1.1076388888888888</v>
      </c>
      <c r="R1206" s="651">
        <v>1.1319444444444444</v>
      </c>
      <c r="S1206" s="9">
        <f t="shared" si="1238"/>
        <v>2.430555555555558E-2</v>
      </c>
      <c r="T1206" s="47">
        <v>1.1076388888888888</v>
      </c>
      <c r="U1206" s="47">
        <v>1.1319444444444444</v>
      </c>
      <c r="V1206" s="9">
        <f t="shared" si="1239"/>
        <v>2.430555555555558E-2</v>
      </c>
      <c r="W1206" s="47">
        <v>1.2694444444444444</v>
      </c>
      <c r="X1206" s="9">
        <f t="shared" si="1258"/>
        <v>0.13749999999999996</v>
      </c>
      <c r="Y1206" s="47">
        <v>1.2694444444444444</v>
      </c>
      <c r="Z1206" s="9">
        <f t="shared" si="1257"/>
        <v>0</v>
      </c>
      <c r="AA1206" s="47">
        <v>1.3375000000000001</v>
      </c>
      <c r="AB1206" s="9">
        <f t="shared" si="1217"/>
        <v>6.8055555555555758E-2</v>
      </c>
      <c r="AC1206" s="47">
        <v>1.3375000000000001</v>
      </c>
      <c r="AD1206" s="47">
        <v>1.3375000000000001</v>
      </c>
      <c r="AE1206" s="9">
        <f t="shared" si="1240"/>
        <v>0</v>
      </c>
      <c r="AF1206" s="47">
        <v>1.34375</v>
      </c>
      <c r="AG1206" s="47">
        <v>1.3958333333333333</v>
      </c>
      <c r="AH1206" s="9">
        <f t="shared" si="1236"/>
        <v>5.2083333333333259E-2</v>
      </c>
      <c r="AI1206" s="10">
        <f t="shared" si="1247"/>
        <v>1</v>
      </c>
      <c r="AJ1206" s="10">
        <f t="shared" si="1248"/>
        <v>15</v>
      </c>
      <c r="AK1206" s="47">
        <v>1.3958333333333333</v>
      </c>
      <c r="AL1206" s="47">
        <v>1.3958333333333333</v>
      </c>
      <c r="AM1206" s="9">
        <f t="shared" si="1249"/>
        <v>0</v>
      </c>
      <c r="AN1206" s="9">
        <f t="shared" si="1237"/>
        <v>0.52083333333333326</v>
      </c>
      <c r="AO1206" s="10">
        <f t="shared" si="1222"/>
        <v>12</v>
      </c>
      <c r="AP1206" s="10">
        <f t="shared" si="1223"/>
        <v>30</v>
      </c>
      <c r="AQ1206" s="9">
        <f t="shared" si="1250"/>
        <v>4.3750000000000205E-2</v>
      </c>
      <c r="AR1206" s="10">
        <f t="shared" si="1241"/>
        <v>1</v>
      </c>
      <c r="AS1206" s="10">
        <f t="shared" si="1242"/>
        <v>3</v>
      </c>
      <c r="AT1206" s="552">
        <v>0</v>
      </c>
      <c r="AU1206" s="552">
        <v>0</v>
      </c>
      <c r="AV1206" s="552">
        <v>0</v>
      </c>
      <c r="AW1206" s="546">
        <f t="shared" si="1232"/>
        <v>0</v>
      </c>
      <c r="AX1206" s="546">
        <f t="shared" si="1251"/>
        <v>0</v>
      </c>
      <c r="AY1206" s="552">
        <v>0</v>
      </c>
      <c r="AZ1206" s="546">
        <f t="shared" si="1226"/>
        <v>0</v>
      </c>
      <c r="BA1206" s="546">
        <f t="shared" si="1227"/>
        <v>0</v>
      </c>
      <c r="BB1206" s="552">
        <v>0</v>
      </c>
      <c r="BC1206" s="546">
        <f t="shared" si="1228"/>
        <v>0</v>
      </c>
      <c r="BD1206" s="546">
        <f t="shared" si="1229"/>
        <v>0</v>
      </c>
      <c r="BE1206" s="552">
        <v>2.4305555555555556E-2</v>
      </c>
      <c r="BF1206" s="546">
        <f t="shared" si="1255"/>
        <v>0</v>
      </c>
      <c r="BG1206" s="546">
        <f t="shared" si="1256"/>
        <v>35</v>
      </c>
      <c r="BH1206" s="552">
        <v>0</v>
      </c>
      <c r="BI1206" s="637">
        <f t="shared" si="1243"/>
        <v>0</v>
      </c>
      <c r="BJ1206" s="558">
        <f t="shared" si="1244"/>
        <v>0</v>
      </c>
      <c r="BK1206" s="52">
        <f t="shared" si="1252"/>
        <v>63.898947368421048</v>
      </c>
    </row>
    <row r="1207" spans="1:63" ht="15.75" x14ac:dyDescent="0.25">
      <c r="A1207" s="60">
        <v>41006</v>
      </c>
      <c r="B1207" s="58">
        <f t="shared" si="1246"/>
        <v>4</v>
      </c>
      <c r="C1207" s="126">
        <v>3</v>
      </c>
      <c r="D1207" s="51" t="s">
        <v>298</v>
      </c>
      <c r="E1207" s="51" t="s">
        <v>787</v>
      </c>
      <c r="F1207" s="58">
        <v>3562.36</v>
      </c>
      <c r="G1207" s="126">
        <v>56</v>
      </c>
      <c r="H1207" s="126">
        <v>3</v>
      </c>
      <c r="I1207" s="47">
        <v>0.1875</v>
      </c>
      <c r="J1207" s="47">
        <v>0.1875</v>
      </c>
      <c r="K1207" s="47">
        <v>0.19444444444444445</v>
      </c>
      <c r="L1207" s="9">
        <f t="shared" si="1233"/>
        <v>6.9444444444444475E-3</v>
      </c>
      <c r="M1207" s="47">
        <v>0.19791666666666666</v>
      </c>
      <c r="N1207" s="9">
        <f t="shared" si="1234"/>
        <v>3.4722222222222099E-3</v>
      </c>
      <c r="O1207" s="47">
        <v>0.23611111111111113</v>
      </c>
      <c r="P1207" s="9">
        <f t="shared" si="1235"/>
        <v>3.8194444444444475E-2</v>
      </c>
      <c r="Q1207" s="48">
        <v>0.23958333333333334</v>
      </c>
      <c r="R1207" s="652">
        <v>0.2673611111111111</v>
      </c>
      <c r="S1207" s="9">
        <f t="shared" si="1238"/>
        <v>2.7777777777777762E-2</v>
      </c>
      <c r="T1207" s="47">
        <v>0.23958333333333334</v>
      </c>
      <c r="U1207" s="47">
        <v>0.2673611111111111</v>
      </c>
      <c r="V1207" s="9">
        <f t="shared" si="1239"/>
        <v>2.7777777777777762E-2</v>
      </c>
      <c r="W1207" s="47">
        <v>0.38680555555555557</v>
      </c>
      <c r="X1207" s="9">
        <f t="shared" si="1258"/>
        <v>0.11944444444444446</v>
      </c>
      <c r="Y1207" s="47">
        <v>0.38680555555555557</v>
      </c>
      <c r="Z1207" s="9">
        <f t="shared" si="1257"/>
        <v>0</v>
      </c>
      <c r="AA1207" s="47">
        <v>0.46597222222222223</v>
      </c>
      <c r="AB1207" s="9">
        <f t="shared" si="1217"/>
        <v>7.9166666666666663E-2</v>
      </c>
      <c r="AC1207" s="47">
        <v>0.46597222222222223</v>
      </c>
      <c r="AD1207" s="47">
        <v>0.46597222222222223</v>
      </c>
      <c r="AE1207" s="9">
        <f t="shared" si="1240"/>
        <v>0</v>
      </c>
      <c r="AF1207" s="47">
        <v>0.47222222222222227</v>
      </c>
      <c r="AG1207" s="47">
        <v>0.47916666666666669</v>
      </c>
      <c r="AH1207" s="9">
        <f t="shared" si="1236"/>
        <v>6.9444444444444198E-3</v>
      </c>
      <c r="AI1207" s="10">
        <f t="shared" si="1247"/>
        <v>0</v>
      </c>
      <c r="AJ1207" s="10">
        <f t="shared" si="1248"/>
        <v>10</v>
      </c>
      <c r="AK1207" s="47">
        <v>0.47916666666666669</v>
      </c>
      <c r="AL1207" s="47">
        <v>0.47916666666666669</v>
      </c>
      <c r="AM1207" s="9">
        <f t="shared" si="1249"/>
        <v>0</v>
      </c>
      <c r="AN1207" s="9">
        <f t="shared" si="1237"/>
        <v>0.29166666666666669</v>
      </c>
      <c r="AO1207" s="10">
        <f t="shared" si="1222"/>
        <v>7</v>
      </c>
      <c r="AP1207" s="10">
        <f t="shared" si="1223"/>
        <v>0</v>
      </c>
      <c r="AQ1207" s="9">
        <f t="shared" si="1250"/>
        <v>6.8749999999999992E-2</v>
      </c>
      <c r="AR1207" s="10">
        <f t="shared" si="1241"/>
        <v>1</v>
      </c>
      <c r="AS1207" s="10">
        <f t="shared" si="1242"/>
        <v>39</v>
      </c>
      <c r="AT1207" s="552">
        <v>0</v>
      </c>
      <c r="AU1207" s="552">
        <v>0</v>
      </c>
      <c r="AV1207" s="552">
        <v>0</v>
      </c>
      <c r="AW1207" s="546">
        <f t="shared" si="1232"/>
        <v>0</v>
      </c>
      <c r="AX1207" s="546">
        <f t="shared" si="1251"/>
        <v>0</v>
      </c>
      <c r="AY1207" s="552">
        <v>0</v>
      </c>
      <c r="AZ1207" s="546">
        <f t="shared" si="1226"/>
        <v>0</v>
      </c>
      <c r="BA1207" s="546">
        <f t="shared" si="1227"/>
        <v>0</v>
      </c>
      <c r="BB1207" s="552">
        <v>0</v>
      </c>
      <c r="BC1207" s="546">
        <f t="shared" si="1228"/>
        <v>0</v>
      </c>
      <c r="BD1207" s="546">
        <f t="shared" si="1229"/>
        <v>0</v>
      </c>
      <c r="BE1207" s="552">
        <v>1.0416666666666666E-2</v>
      </c>
      <c r="BF1207" s="546">
        <f t="shared" si="1255"/>
        <v>0</v>
      </c>
      <c r="BG1207" s="546">
        <f t="shared" si="1256"/>
        <v>15</v>
      </c>
      <c r="BH1207" s="552">
        <v>0</v>
      </c>
      <c r="BI1207" s="637">
        <f t="shared" si="1243"/>
        <v>0</v>
      </c>
      <c r="BJ1207" s="558">
        <f t="shared" si="1244"/>
        <v>0</v>
      </c>
      <c r="BK1207" s="52">
        <f t="shared" si="1252"/>
        <v>63.613571428571433</v>
      </c>
    </row>
    <row r="1208" spans="1:63" ht="15.75" x14ac:dyDescent="0.25">
      <c r="A1208" s="60">
        <v>41006</v>
      </c>
      <c r="B1208" s="58">
        <f t="shared" si="1246"/>
        <v>4</v>
      </c>
      <c r="C1208" s="126">
        <v>4</v>
      </c>
      <c r="D1208" s="57" t="s">
        <v>243</v>
      </c>
      <c r="E1208" s="51" t="s">
        <v>419</v>
      </c>
      <c r="F1208" s="58">
        <v>3329.93</v>
      </c>
      <c r="G1208" s="126">
        <v>57</v>
      </c>
      <c r="H1208" s="126">
        <v>2</v>
      </c>
      <c r="I1208" s="47">
        <v>0.4236111111111111</v>
      </c>
      <c r="J1208" s="47">
        <v>0.4236111111111111</v>
      </c>
      <c r="K1208" s="47">
        <v>0.42708333333333331</v>
      </c>
      <c r="L1208" s="9">
        <f t="shared" si="1233"/>
        <v>3.4722222222222099E-3</v>
      </c>
      <c r="M1208" s="47">
        <v>0.43055555555555558</v>
      </c>
      <c r="N1208" s="9">
        <f t="shared" si="1234"/>
        <v>3.4722222222222654E-3</v>
      </c>
      <c r="O1208" s="47">
        <v>0.4513888888888889</v>
      </c>
      <c r="P1208" s="9">
        <f t="shared" si="1235"/>
        <v>2.0833333333333315E-2</v>
      </c>
      <c r="Q1208" s="48">
        <v>0.4548611111111111</v>
      </c>
      <c r="R1208" s="652">
        <v>0.51041666666666663</v>
      </c>
      <c r="S1208" s="9">
        <f t="shared" si="1238"/>
        <v>5.5555555555555525E-2</v>
      </c>
      <c r="T1208" s="47">
        <v>0.4548611111111111</v>
      </c>
      <c r="U1208" s="47">
        <v>0.51041666666666663</v>
      </c>
      <c r="V1208" s="9">
        <f t="shared" si="1239"/>
        <v>5.5555555555555525E-2</v>
      </c>
      <c r="W1208" s="47">
        <v>0.49305555555555558</v>
      </c>
      <c r="X1208" s="9">
        <v>0</v>
      </c>
      <c r="Y1208" s="47">
        <v>0.50347222222222221</v>
      </c>
      <c r="Z1208" s="9">
        <f t="shared" si="1257"/>
        <v>1.041666666666663E-2</v>
      </c>
      <c r="AA1208" s="47">
        <v>0.70486111111111116</v>
      </c>
      <c r="AB1208" s="9">
        <f t="shared" si="1217"/>
        <v>0.20138888888888895</v>
      </c>
      <c r="AC1208" s="47">
        <v>0.70486111111111116</v>
      </c>
      <c r="AD1208" s="47">
        <v>0.70486111111111116</v>
      </c>
      <c r="AE1208" s="9">
        <f t="shared" si="1240"/>
        <v>0</v>
      </c>
      <c r="AF1208" s="47">
        <v>0.70833333333333337</v>
      </c>
      <c r="AG1208" s="47">
        <v>0.71527777777777779</v>
      </c>
      <c r="AH1208" s="9">
        <f t="shared" si="1236"/>
        <v>6.9444444444444198E-3</v>
      </c>
      <c r="AI1208" s="10">
        <f t="shared" si="1247"/>
        <v>0</v>
      </c>
      <c r="AJ1208" s="10">
        <f t="shared" si="1248"/>
        <v>10</v>
      </c>
      <c r="AK1208" s="47">
        <v>0.71527777777777779</v>
      </c>
      <c r="AL1208" s="47">
        <v>0.71527777777777779</v>
      </c>
      <c r="AM1208" s="9">
        <f t="shared" si="1249"/>
        <v>0</v>
      </c>
      <c r="AN1208" s="9">
        <f t="shared" si="1237"/>
        <v>0.29166666666666669</v>
      </c>
      <c r="AO1208" s="10">
        <f t="shared" si="1222"/>
        <v>7</v>
      </c>
      <c r="AP1208" s="10">
        <f t="shared" si="1223"/>
        <v>0</v>
      </c>
      <c r="AQ1208" s="9">
        <f t="shared" si="1250"/>
        <v>0</v>
      </c>
      <c r="AR1208" s="10">
        <f t="shared" si="1241"/>
        <v>0</v>
      </c>
      <c r="AS1208" s="10">
        <f t="shared" si="1242"/>
        <v>0</v>
      </c>
      <c r="AT1208" s="552">
        <v>0</v>
      </c>
      <c r="AU1208" s="552">
        <v>0</v>
      </c>
      <c r="AV1208" s="552">
        <v>0</v>
      </c>
      <c r="AW1208" s="546">
        <f t="shared" si="1232"/>
        <v>0</v>
      </c>
      <c r="AX1208" s="546">
        <f t="shared" si="1251"/>
        <v>0</v>
      </c>
      <c r="AY1208" s="552">
        <v>0.20138888888888887</v>
      </c>
      <c r="AZ1208" s="546">
        <f t="shared" si="1226"/>
        <v>4</v>
      </c>
      <c r="BA1208" s="546">
        <f t="shared" si="1227"/>
        <v>50</v>
      </c>
      <c r="BB1208" s="552">
        <v>0</v>
      </c>
      <c r="BC1208" s="546">
        <f t="shared" si="1228"/>
        <v>0</v>
      </c>
      <c r="BD1208" s="546">
        <f t="shared" si="1229"/>
        <v>0</v>
      </c>
      <c r="BE1208" s="552">
        <v>0</v>
      </c>
      <c r="BF1208" s="546">
        <f t="shared" si="1255"/>
        <v>0</v>
      </c>
      <c r="BG1208" s="546">
        <f t="shared" si="1256"/>
        <v>0</v>
      </c>
      <c r="BH1208" s="552">
        <v>0</v>
      </c>
      <c r="BI1208" s="637">
        <f t="shared" si="1243"/>
        <v>0</v>
      </c>
      <c r="BJ1208" s="558">
        <f t="shared" si="1244"/>
        <v>0</v>
      </c>
      <c r="BK1208" s="52">
        <f t="shared" si="1252"/>
        <v>58.419824561403509</v>
      </c>
    </row>
    <row r="1209" spans="1:63" ht="15.75" x14ac:dyDescent="0.25">
      <c r="A1209" s="60">
        <v>41006</v>
      </c>
      <c r="B1209" s="58">
        <f t="shared" si="1246"/>
        <v>4</v>
      </c>
      <c r="C1209" s="126">
        <v>14</v>
      </c>
      <c r="D1209" s="51" t="s">
        <v>33</v>
      </c>
      <c r="E1209" s="51" t="s">
        <v>815</v>
      </c>
      <c r="F1209" s="58">
        <v>3637.06</v>
      </c>
      <c r="G1209" s="126">
        <v>58</v>
      </c>
      <c r="H1209" s="126">
        <v>1</v>
      </c>
      <c r="I1209" s="47">
        <v>0.53125</v>
      </c>
      <c r="J1209" s="47">
        <v>0.53125</v>
      </c>
      <c r="K1209" s="47">
        <v>0.54861111111111105</v>
      </c>
      <c r="L1209" s="9">
        <f t="shared" si="1233"/>
        <v>1.7361111111111049E-2</v>
      </c>
      <c r="M1209" s="47">
        <v>0.57638888888888895</v>
      </c>
      <c r="N1209" s="9">
        <f t="shared" si="1234"/>
        <v>2.7777777777777901E-2</v>
      </c>
      <c r="O1209" s="47">
        <v>0.60416666666666663</v>
      </c>
      <c r="P1209" s="9">
        <f t="shared" si="1235"/>
        <v>2.7777777777777679E-2</v>
      </c>
      <c r="Q1209" s="48">
        <v>0.60416666666666663</v>
      </c>
      <c r="R1209" s="651">
        <v>0.62152777777777779</v>
      </c>
      <c r="S1209" s="9">
        <f t="shared" si="1238"/>
        <v>1.736111111111116E-2</v>
      </c>
      <c r="T1209" s="47">
        <v>0.60416666666666663</v>
      </c>
      <c r="U1209" s="47">
        <v>0.62152777777777779</v>
      </c>
      <c r="V1209" s="9">
        <f t="shared" si="1239"/>
        <v>1.736111111111116E-2</v>
      </c>
      <c r="W1209" s="47">
        <v>0.63194444444444442</v>
      </c>
      <c r="X1209" s="9">
        <f t="shared" ref="X1209:X1214" si="1259">W1209-R1209</f>
        <v>1.041666666666663E-2</v>
      </c>
      <c r="Y1209" s="47">
        <v>0.6333333333333333</v>
      </c>
      <c r="Z1209" s="9">
        <f t="shared" si="1257"/>
        <v>1.388888888888884E-3</v>
      </c>
      <c r="AA1209" s="47">
        <v>0.71527777777777779</v>
      </c>
      <c r="AB1209" s="9">
        <f t="shared" si="1217"/>
        <v>8.1944444444444486E-2</v>
      </c>
      <c r="AC1209" s="47">
        <v>0.71527777777777779</v>
      </c>
      <c r="AD1209" s="47">
        <v>0.71527777777777779</v>
      </c>
      <c r="AE1209" s="9">
        <f t="shared" si="1240"/>
        <v>0</v>
      </c>
      <c r="AF1209" s="47">
        <v>0.73263888888888884</v>
      </c>
      <c r="AG1209" s="47">
        <v>0.73958333333333337</v>
      </c>
      <c r="AH1209" s="9">
        <f t="shared" si="1236"/>
        <v>6.9444444444445308E-3</v>
      </c>
      <c r="AI1209" s="10">
        <f t="shared" si="1247"/>
        <v>0</v>
      </c>
      <c r="AJ1209" s="10">
        <f t="shared" si="1248"/>
        <v>10</v>
      </c>
      <c r="AK1209" s="47">
        <v>0.73958333333333337</v>
      </c>
      <c r="AL1209" s="47">
        <v>0.73958333333333337</v>
      </c>
      <c r="AM1209" s="9">
        <f t="shared" si="1249"/>
        <v>0</v>
      </c>
      <c r="AN1209" s="9">
        <f t="shared" si="1237"/>
        <v>0.20833333333333337</v>
      </c>
      <c r="AO1209" s="10">
        <f t="shared" si="1222"/>
        <v>5</v>
      </c>
      <c r="AP1209" s="10">
        <f t="shared" si="1223"/>
        <v>0</v>
      </c>
      <c r="AQ1209" s="9">
        <f t="shared" si="1250"/>
        <v>6.7361111111111149E-2</v>
      </c>
      <c r="AR1209" s="10">
        <f t="shared" si="1241"/>
        <v>1</v>
      </c>
      <c r="AS1209" s="10">
        <f t="shared" si="1242"/>
        <v>37</v>
      </c>
      <c r="AT1209" s="552">
        <v>0</v>
      </c>
      <c r="AU1209" s="552">
        <v>0</v>
      </c>
      <c r="AV1209" s="552">
        <v>0</v>
      </c>
      <c r="AW1209" s="546">
        <f t="shared" si="1232"/>
        <v>0</v>
      </c>
      <c r="AX1209" s="546">
        <f t="shared" si="1251"/>
        <v>0</v>
      </c>
      <c r="AY1209" s="552">
        <v>0</v>
      </c>
      <c r="AZ1209" s="546">
        <f t="shared" si="1226"/>
        <v>0</v>
      </c>
      <c r="BA1209" s="546">
        <f t="shared" si="1227"/>
        <v>0</v>
      </c>
      <c r="BB1209" s="552">
        <v>0</v>
      </c>
      <c r="BC1209" s="546">
        <f t="shared" si="1228"/>
        <v>0</v>
      </c>
      <c r="BD1209" s="546">
        <f t="shared" si="1229"/>
        <v>0</v>
      </c>
      <c r="BE1209" s="552">
        <v>1.4583333333333332E-2</v>
      </c>
      <c r="BF1209" s="546">
        <f t="shared" si="1255"/>
        <v>0</v>
      </c>
      <c r="BG1209" s="546">
        <f t="shared" si="1256"/>
        <v>21</v>
      </c>
      <c r="BH1209" s="552">
        <v>0</v>
      </c>
      <c r="BI1209" s="637">
        <f t="shared" si="1243"/>
        <v>0</v>
      </c>
      <c r="BJ1209" s="558">
        <f t="shared" si="1244"/>
        <v>0</v>
      </c>
      <c r="BK1209" s="52">
        <f t="shared" si="1252"/>
        <v>62.707931034482755</v>
      </c>
    </row>
    <row r="1210" spans="1:63" ht="15.75" x14ac:dyDescent="0.25">
      <c r="A1210" s="60">
        <v>41006</v>
      </c>
      <c r="B1210" s="58">
        <f t="shared" si="1246"/>
        <v>4</v>
      </c>
      <c r="C1210" s="126">
        <v>15</v>
      </c>
      <c r="D1210" s="51" t="s">
        <v>33</v>
      </c>
      <c r="E1210" s="51" t="s">
        <v>273</v>
      </c>
      <c r="F1210" s="58">
        <v>3459.07</v>
      </c>
      <c r="G1210" s="126">
        <v>59</v>
      </c>
      <c r="H1210" s="126">
        <v>0</v>
      </c>
      <c r="I1210" s="47">
        <v>0.5625</v>
      </c>
      <c r="J1210" s="47">
        <v>0.5625</v>
      </c>
      <c r="K1210" s="47">
        <v>0.57638888888888895</v>
      </c>
      <c r="L1210" s="9">
        <f t="shared" si="1233"/>
        <v>1.3888888888888951E-2</v>
      </c>
      <c r="M1210" s="47">
        <v>0.59027777777777779</v>
      </c>
      <c r="N1210" s="9">
        <f t="shared" si="1234"/>
        <v>1.388888888888884E-2</v>
      </c>
      <c r="O1210" s="47">
        <v>0.63194444444444442</v>
      </c>
      <c r="P1210" s="9">
        <f t="shared" si="1235"/>
        <v>4.166666666666663E-2</v>
      </c>
      <c r="Q1210" s="48">
        <v>0.63194444444444442</v>
      </c>
      <c r="R1210" s="651">
        <v>0.65625</v>
      </c>
      <c r="S1210" s="9">
        <f t="shared" si="1238"/>
        <v>2.430555555555558E-2</v>
      </c>
      <c r="T1210" s="47">
        <v>0.63194444444444442</v>
      </c>
      <c r="U1210" s="47">
        <v>0.65625</v>
      </c>
      <c r="V1210" s="9">
        <f t="shared" si="1239"/>
        <v>2.430555555555558E-2</v>
      </c>
      <c r="W1210" s="47">
        <v>0.73472222222222217</v>
      </c>
      <c r="X1210" s="9">
        <f t="shared" si="1259"/>
        <v>7.8472222222222165E-2</v>
      </c>
      <c r="Y1210" s="47">
        <v>0.73611111111111116</v>
      </c>
      <c r="Z1210" s="9">
        <f t="shared" si="1257"/>
        <v>1.388888888888995E-3</v>
      </c>
      <c r="AA1210" s="47">
        <v>0.84930555555555554</v>
      </c>
      <c r="AB1210" s="9">
        <f t="shared" si="1217"/>
        <v>0.11319444444444438</v>
      </c>
      <c r="AC1210" s="47">
        <v>0.84930555555555554</v>
      </c>
      <c r="AD1210" s="47">
        <v>0.84930555555555554</v>
      </c>
      <c r="AE1210" s="9">
        <f t="shared" si="1240"/>
        <v>0</v>
      </c>
      <c r="AF1210" s="47">
        <v>0.85763888888888884</v>
      </c>
      <c r="AG1210" s="47">
        <v>0.86111111111111116</v>
      </c>
      <c r="AH1210" s="9">
        <f t="shared" si="1236"/>
        <v>3.4722222222223209E-3</v>
      </c>
      <c r="AI1210" s="10">
        <f t="shared" si="1247"/>
        <v>0</v>
      </c>
      <c r="AJ1210" s="10">
        <f t="shared" si="1248"/>
        <v>5</v>
      </c>
      <c r="AK1210" s="47">
        <v>0.86111111111111116</v>
      </c>
      <c r="AL1210" s="47">
        <v>0.86111111111111116</v>
      </c>
      <c r="AM1210" s="9">
        <f t="shared" si="1249"/>
        <v>0</v>
      </c>
      <c r="AN1210" s="9">
        <f t="shared" si="1237"/>
        <v>0.29861111111111116</v>
      </c>
      <c r="AO1210" s="10">
        <f t="shared" si="1222"/>
        <v>7</v>
      </c>
      <c r="AP1210" s="10">
        <f t="shared" si="1223"/>
        <v>10</v>
      </c>
      <c r="AQ1210" s="9">
        <f t="shared" si="1250"/>
        <v>4.9999999999999933E-2</v>
      </c>
      <c r="AR1210" s="10">
        <f t="shared" si="1241"/>
        <v>1</v>
      </c>
      <c r="AS1210" s="10">
        <f t="shared" si="1242"/>
        <v>12</v>
      </c>
      <c r="AT1210" s="552">
        <v>0</v>
      </c>
      <c r="AU1210" s="552">
        <v>0</v>
      </c>
      <c r="AV1210" s="552">
        <v>0</v>
      </c>
      <c r="AW1210" s="546">
        <f t="shared" si="1232"/>
        <v>0</v>
      </c>
      <c r="AX1210" s="546">
        <f t="shared" si="1251"/>
        <v>0</v>
      </c>
      <c r="AY1210" s="552">
        <v>0</v>
      </c>
      <c r="AZ1210" s="546">
        <f t="shared" si="1226"/>
        <v>0</v>
      </c>
      <c r="BA1210" s="546">
        <f t="shared" si="1227"/>
        <v>0</v>
      </c>
      <c r="BB1210" s="552">
        <v>0</v>
      </c>
      <c r="BC1210" s="546">
        <f t="shared" si="1228"/>
        <v>0</v>
      </c>
      <c r="BD1210" s="546">
        <f t="shared" si="1229"/>
        <v>0</v>
      </c>
      <c r="BE1210" s="552">
        <v>6.2499999999999995E-3</v>
      </c>
      <c r="BF1210" s="546">
        <f t="shared" si="1255"/>
        <v>0</v>
      </c>
      <c r="BG1210" s="546">
        <f t="shared" si="1256"/>
        <v>9</v>
      </c>
      <c r="BH1210" s="552">
        <v>5.6944444444444443E-2</v>
      </c>
      <c r="BI1210" s="637">
        <f t="shared" si="1243"/>
        <v>1</v>
      </c>
      <c r="BJ1210" s="558">
        <f t="shared" si="1244"/>
        <v>22</v>
      </c>
      <c r="BK1210" s="52">
        <f t="shared" si="1252"/>
        <v>58.628305084745769</v>
      </c>
    </row>
    <row r="1211" spans="1:63" ht="15.75" x14ac:dyDescent="0.25">
      <c r="A1211" s="60">
        <v>41006</v>
      </c>
      <c r="B1211" s="58">
        <f t="shared" si="1246"/>
        <v>4</v>
      </c>
      <c r="C1211" s="126">
        <v>1</v>
      </c>
      <c r="D1211" s="51" t="s">
        <v>454</v>
      </c>
      <c r="E1211" s="51" t="s">
        <v>265</v>
      </c>
      <c r="F1211" s="58">
        <v>3830.24</v>
      </c>
      <c r="G1211" s="126">
        <v>59</v>
      </c>
      <c r="H1211" s="126">
        <v>0</v>
      </c>
      <c r="I1211" s="47">
        <v>0.6875</v>
      </c>
      <c r="J1211" s="47">
        <v>0.6875</v>
      </c>
      <c r="K1211" s="47">
        <v>0.69444444444444453</v>
      </c>
      <c r="L1211" s="9">
        <f t="shared" si="1233"/>
        <v>6.9444444444445308E-3</v>
      </c>
      <c r="M1211" s="47">
        <v>0.70138888888888884</v>
      </c>
      <c r="N1211" s="9">
        <f t="shared" si="1234"/>
        <v>6.9444444444443088E-3</v>
      </c>
      <c r="O1211" s="47">
        <v>0.72916666666666663</v>
      </c>
      <c r="P1211" s="9">
        <f t="shared" si="1235"/>
        <v>2.777777777777779E-2</v>
      </c>
      <c r="Q1211" s="48">
        <v>0.73055555555555562</v>
      </c>
      <c r="R1211" s="651">
        <v>0.78125</v>
      </c>
      <c r="S1211" s="9">
        <f t="shared" si="1238"/>
        <v>5.0694444444444375E-2</v>
      </c>
      <c r="T1211" s="47">
        <v>0.73055555555555562</v>
      </c>
      <c r="U1211" s="47">
        <v>0.78125</v>
      </c>
      <c r="V1211" s="9">
        <f t="shared" si="1239"/>
        <v>5.0694444444444375E-2</v>
      </c>
      <c r="W1211" s="47">
        <v>0.88541666666666663</v>
      </c>
      <c r="X1211" s="9">
        <f t="shared" si="1259"/>
        <v>0.10416666666666663</v>
      </c>
      <c r="Y1211" s="47">
        <v>0.88611111111111107</v>
      </c>
      <c r="Z1211" s="9">
        <f t="shared" si="1257"/>
        <v>6.9444444444444198E-4</v>
      </c>
      <c r="AA1211" s="47">
        <v>0.95277777777777783</v>
      </c>
      <c r="AB1211" s="9">
        <f t="shared" si="1217"/>
        <v>6.6666666666666763E-2</v>
      </c>
      <c r="AC1211" s="47">
        <v>0.95277777777777783</v>
      </c>
      <c r="AD1211" s="47">
        <v>0.95277777777777783</v>
      </c>
      <c r="AE1211" s="9">
        <f t="shared" si="1240"/>
        <v>0</v>
      </c>
      <c r="AF1211" s="47">
        <v>0.96388888888888891</v>
      </c>
      <c r="AG1211" s="47">
        <v>0.96875</v>
      </c>
      <c r="AH1211" s="9">
        <f t="shared" si="1236"/>
        <v>4.8611111111110938E-3</v>
      </c>
      <c r="AI1211" s="10">
        <f t="shared" si="1247"/>
        <v>0</v>
      </c>
      <c r="AJ1211" s="10">
        <f t="shared" si="1248"/>
        <v>7</v>
      </c>
      <c r="AK1211" s="47">
        <v>0.96875</v>
      </c>
      <c r="AL1211" s="47">
        <v>0.96875</v>
      </c>
      <c r="AM1211" s="9">
        <f t="shared" si="1249"/>
        <v>0</v>
      </c>
      <c r="AN1211" s="9">
        <f t="shared" si="1237"/>
        <v>0.28125</v>
      </c>
      <c r="AO1211" s="10">
        <f t="shared" si="1222"/>
        <v>6</v>
      </c>
      <c r="AP1211" s="10">
        <f t="shared" si="1223"/>
        <v>45</v>
      </c>
      <c r="AQ1211" s="9">
        <f t="shared" si="1250"/>
        <v>3.7500000000000103E-2</v>
      </c>
      <c r="AR1211" s="10">
        <f t="shared" si="1241"/>
        <v>0</v>
      </c>
      <c r="AS1211" s="10">
        <f t="shared" si="1242"/>
        <v>54</v>
      </c>
      <c r="AT1211" s="552">
        <v>0</v>
      </c>
      <c r="AU1211" s="552">
        <v>0</v>
      </c>
      <c r="AV1211" s="552">
        <v>0</v>
      </c>
      <c r="AW1211" s="546">
        <f t="shared" si="1232"/>
        <v>0</v>
      </c>
      <c r="AX1211" s="546">
        <f t="shared" si="1251"/>
        <v>0</v>
      </c>
      <c r="AY1211" s="552">
        <v>0</v>
      </c>
      <c r="AZ1211" s="546">
        <f t="shared" si="1226"/>
        <v>0</v>
      </c>
      <c r="BA1211" s="546">
        <f t="shared" si="1227"/>
        <v>0</v>
      </c>
      <c r="BB1211" s="552">
        <v>0</v>
      </c>
      <c r="BC1211" s="546">
        <f t="shared" si="1228"/>
        <v>0</v>
      </c>
      <c r="BD1211" s="546">
        <f t="shared" si="1229"/>
        <v>0</v>
      </c>
      <c r="BE1211" s="552">
        <v>2.9166666666666664E-2</v>
      </c>
      <c r="BF1211" s="546">
        <f t="shared" si="1255"/>
        <v>0</v>
      </c>
      <c r="BG1211" s="546">
        <f t="shared" si="1256"/>
        <v>42</v>
      </c>
      <c r="BH1211" s="552">
        <v>0</v>
      </c>
      <c r="BI1211" s="637">
        <f t="shared" si="1243"/>
        <v>0</v>
      </c>
      <c r="BJ1211" s="558">
        <f t="shared" si="1244"/>
        <v>0</v>
      </c>
      <c r="BK1211" s="52">
        <f t="shared" si="1252"/>
        <v>64.919322033898297</v>
      </c>
    </row>
    <row r="1212" spans="1:63" ht="15.75" x14ac:dyDescent="0.25">
      <c r="A1212" s="60">
        <v>41006</v>
      </c>
      <c r="B1212" s="58">
        <f t="shared" si="1246"/>
        <v>4</v>
      </c>
      <c r="C1212" s="126">
        <v>3</v>
      </c>
      <c r="D1212" s="51" t="s">
        <v>277</v>
      </c>
      <c r="E1212" s="51" t="s">
        <v>751</v>
      </c>
      <c r="F1212" s="58">
        <v>3273.16</v>
      </c>
      <c r="G1212" s="126">
        <v>51</v>
      </c>
      <c r="H1212" s="126">
        <v>8</v>
      </c>
      <c r="I1212" s="47">
        <v>0.79166666666666663</v>
      </c>
      <c r="J1212" s="47">
        <v>0.79166666666666663</v>
      </c>
      <c r="K1212" s="47">
        <v>0.85763888888888884</v>
      </c>
      <c r="L1212" s="9">
        <f t="shared" si="1233"/>
        <v>6.597222222222221E-2</v>
      </c>
      <c r="M1212" s="47">
        <v>0.86458333333333337</v>
      </c>
      <c r="N1212" s="9">
        <f t="shared" si="1234"/>
        <v>6.9444444444445308E-3</v>
      </c>
      <c r="O1212" s="47">
        <v>0.89722222222222225</v>
      </c>
      <c r="P1212" s="9">
        <f t="shared" si="1235"/>
        <v>3.2638888888888884E-2</v>
      </c>
      <c r="Q1212" s="48">
        <v>0.89722222222222225</v>
      </c>
      <c r="R1212" s="651">
        <v>0.94791666666666663</v>
      </c>
      <c r="S1212" s="9">
        <f t="shared" si="1238"/>
        <v>5.0694444444444375E-2</v>
      </c>
      <c r="T1212" s="47">
        <v>0.89722222222222225</v>
      </c>
      <c r="U1212" s="47">
        <v>0.94791666666666663</v>
      </c>
      <c r="V1212" s="9">
        <f t="shared" si="1239"/>
        <v>5.0694444444444375E-2</v>
      </c>
      <c r="W1212" s="47">
        <v>0.9916666666666667</v>
      </c>
      <c r="X1212" s="9">
        <f t="shared" si="1259"/>
        <v>4.3750000000000067E-2</v>
      </c>
      <c r="Y1212" s="47">
        <v>0.99305555555555547</v>
      </c>
      <c r="Z1212" s="9">
        <f t="shared" ref="Z1212:Z1243" si="1260">Y1212-W1212</f>
        <v>1.3888888888887729E-3</v>
      </c>
      <c r="AA1212" s="47">
        <v>1.0638888888888889</v>
      </c>
      <c r="AB1212" s="9">
        <f t="shared" si="1217"/>
        <v>7.0833333333333415E-2</v>
      </c>
      <c r="AC1212" s="47">
        <v>1.0638888888888889</v>
      </c>
      <c r="AD1212" s="47">
        <v>1.0638888888888889</v>
      </c>
      <c r="AE1212" s="9">
        <f t="shared" si="1240"/>
        <v>0</v>
      </c>
      <c r="AF1212" s="47">
        <v>1.0763888888888888</v>
      </c>
      <c r="AG1212" s="47">
        <v>1.0833333333333333</v>
      </c>
      <c r="AH1212" s="9">
        <f t="shared" si="1236"/>
        <v>6.9444444444444198E-3</v>
      </c>
      <c r="AI1212" s="10">
        <f t="shared" si="1247"/>
        <v>0</v>
      </c>
      <c r="AJ1212" s="10">
        <f t="shared" si="1248"/>
        <v>10</v>
      </c>
      <c r="AK1212" s="47">
        <v>1.0833333333333333</v>
      </c>
      <c r="AL1212" s="47">
        <v>1.0833333333333333</v>
      </c>
      <c r="AM1212" s="9">
        <f t="shared" si="1249"/>
        <v>0</v>
      </c>
      <c r="AN1212" s="9">
        <f t="shared" si="1237"/>
        <v>0.29166666666666663</v>
      </c>
      <c r="AO1212" s="10">
        <f t="shared" si="1222"/>
        <v>7</v>
      </c>
      <c r="AP1212" s="10">
        <f t="shared" si="1223"/>
        <v>0</v>
      </c>
      <c r="AQ1212" s="9">
        <f t="shared" si="1250"/>
        <v>6.041666666666675E-2</v>
      </c>
      <c r="AR1212" s="10">
        <f t="shared" si="1241"/>
        <v>1</v>
      </c>
      <c r="AS1212" s="10">
        <f t="shared" si="1242"/>
        <v>27</v>
      </c>
      <c r="AT1212" s="552">
        <v>0</v>
      </c>
      <c r="AU1212" s="552">
        <v>0</v>
      </c>
      <c r="AV1212" s="552">
        <v>0</v>
      </c>
      <c r="AW1212" s="546">
        <f t="shared" si="1232"/>
        <v>0</v>
      </c>
      <c r="AX1212" s="546">
        <f t="shared" si="1251"/>
        <v>0</v>
      </c>
      <c r="AY1212" s="552">
        <v>0</v>
      </c>
      <c r="AZ1212" s="546">
        <f t="shared" si="1226"/>
        <v>0</v>
      </c>
      <c r="BA1212" s="546">
        <f t="shared" si="1227"/>
        <v>0</v>
      </c>
      <c r="BB1212" s="552">
        <v>0</v>
      </c>
      <c r="BC1212" s="546">
        <f t="shared" si="1228"/>
        <v>0</v>
      </c>
      <c r="BD1212" s="546">
        <f t="shared" si="1229"/>
        <v>0</v>
      </c>
      <c r="BE1212" s="552">
        <v>1.0416666666666666E-2</v>
      </c>
      <c r="BF1212" s="546">
        <f t="shared" si="1255"/>
        <v>0</v>
      </c>
      <c r="BG1212" s="546">
        <f t="shared" si="1256"/>
        <v>15</v>
      </c>
      <c r="BH1212" s="552">
        <v>0</v>
      </c>
      <c r="BI1212" s="637">
        <f t="shared" si="1243"/>
        <v>0</v>
      </c>
      <c r="BJ1212" s="558">
        <f t="shared" si="1244"/>
        <v>0</v>
      </c>
      <c r="BK1212" s="52">
        <f t="shared" si="1252"/>
        <v>64.179607843137248</v>
      </c>
    </row>
    <row r="1213" spans="1:63" ht="15.75" x14ac:dyDescent="0.25">
      <c r="A1213" s="60">
        <v>41006</v>
      </c>
      <c r="B1213" s="58">
        <f t="shared" si="1246"/>
        <v>4</v>
      </c>
      <c r="C1213" s="126">
        <v>2</v>
      </c>
      <c r="D1213" s="51" t="s">
        <v>355</v>
      </c>
      <c r="E1213" s="51" t="s">
        <v>304</v>
      </c>
      <c r="F1213" s="58">
        <v>2985.43</v>
      </c>
      <c r="G1213" s="126">
        <v>57</v>
      </c>
      <c r="H1213" s="126">
        <v>2</v>
      </c>
      <c r="I1213" s="47">
        <v>0.875</v>
      </c>
      <c r="J1213" s="47">
        <v>0.875</v>
      </c>
      <c r="K1213" s="47">
        <v>0.88194444444444453</v>
      </c>
      <c r="L1213" s="9">
        <f t="shared" si="1233"/>
        <v>6.9444444444445308E-3</v>
      </c>
      <c r="M1213" s="47">
        <v>0.88541666666666663</v>
      </c>
      <c r="N1213" s="9">
        <f t="shared" si="1234"/>
        <v>3.4722222222220989E-3</v>
      </c>
      <c r="O1213" s="47">
        <v>1.0416666666666667</v>
      </c>
      <c r="P1213" s="9">
        <f t="shared" si="1235"/>
        <v>0.15625000000000011</v>
      </c>
      <c r="Q1213" s="48">
        <v>1.0451388888888888</v>
      </c>
      <c r="R1213" s="651">
        <v>1.0763888888888888</v>
      </c>
      <c r="S1213" s="9">
        <f t="shared" si="1238"/>
        <v>3.125E-2</v>
      </c>
      <c r="T1213" s="47">
        <v>1.0451388888888888</v>
      </c>
      <c r="U1213" s="47">
        <v>1.0763888888888888</v>
      </c>
      <c r="V1213" s="9">
        <f t="shared" si="1239"/>
        <v>3.125E-2</v>
      </c>
      <c r="W1213" s="47">
        <v>1.1076388888888888</v>
      </c>
      <c r="X1213" s="9">
        <f t="shared" si="1259"/>
        <v>3.125E-2</v>
      </c>
      <c r="Y1213" s="47">
        <v>1.1111111111111112</v>
      </c>
      <c r="Z1213" s="9">
        <f t="shared" si="1260"/>
        <v>3.4722222222223209E-3</v>
      </c>
      <c r="AA1213" s="47">
        <v>1.2083333333333333</v>
      </c>
      <c r="AB1213" s="9">
        <f t="shared" si="1217"/>
        <v>9.7222222222222099E-2</v>
      </c>
      <c r="AC1213" s="47">
        <v>1.2083333333333333</v>
      </c>
      <c r="AD1213" s="47">
        <v>1.2083333333333333</v>
      </c>
      <c r="AE1213" s="9">
        <f t="shared" si="1240"/>
        <v>0</v>
      </c>
      <c r="AF1213" s="47">
        <v>1.2222222222222221</v>
      </c>
      <c r="AG1213" s="47">
        <v>1.2291666666666667</v>
      </c>
      <c r="AH1213" s="9">
        <f t="shared" si="1236"/>
        <v>6.9444444444446418E-3</v>
      </c>
      <c r="AI1213" s="10">
        <f t="shared" si="1247"/>
        <v>0</v>
      </c>
      <c r="AJ1213" s="10">
        <f t="shared" si="1248"/>
        <v>10</v>
      </c>
      <c r="AK1213" s="47">
        <v>1.2291666666666667</v>
      </c>
      <c r="AL1213" s="47">
        <v>1.2291666666666667</v>
      </c>
      <c r="AM1213" s="9">
        <f t="shared" si="1249"/>
        <v>0</v>
      </c>
      <c r="AN1213" s="9">
        <f t="shared" si="1237"/>
        <v>0.35416666666666674</v>
      </c>
      <c r="AO1213" s="10">
        <f t="shared" si="1222"/>
        <v>8</v>
      </c>
      <c r="AP1213" s="10">
        <f t="shared" si="1223"/>
        <v>30</v>
      </c>
      <c r="AQ1213" s="9">
        <f t="shared" si="1250"/>
        <v>3.3333333333333215E-2</v>
      </c>
      <c r="AR1213" s="10">
        <f t="shared" si="1241"/>
        <v>0</v>
      </c>
      <c r="AS1213" s="10">
        <f t="shared" si="1242"/>
        <v>48</v>
      </c>
      <c r="AT1213" s="552">
        <v>0</v>
      </c>
      <c r="AU1213" s="552">
        <v>0</v>
      </c>
      <c r="AV1213" s="552">
        <v>0</v>
      </c>
      <c r="AW1213" s="546">
        <f t="shared" si="1232"/>
        <v>0</v>
      </c>
      <c r="AX1213" s="546">
        <f t="shared" si="1251"/>
        <v>0</v>
      </c>
      <c r="AY1213" s="552">
        <v>0</v>
      </c>
      <c r="AZ1213" s="546">
        <f t="shared" si="1226"/>
        <v>0</v>
      </c>
      <c r="BA1213" s="546">
        <f t="shared" si="1227"/>
        <v>0</v>
      </c>
      <c r="BB1213" s="552">
        <v>0</v>
      </c>
      <c r="BC1213" s="546">
        <f t="shared" si="1228"/>
        <v>0</v>
      </c>
      <c r="BD1213" s="546">
        <f t="shared" si="1229"/>
        <v>0</v>
      </c>
      <c r="BE1213" s="552">
        <v>6.3888888888888884E-2</v>
      </c>
      <c r="BF1213" s="546">
        <f t="shared" si="1255"/>
        <v>1</v>
      </c>
      <c r="BG1213" s="546">
        <f t="shared" si="1256"/>
        <v>32</v>
      </c>
      <c r="BH1213" s="552">
        <v>0</v>
      </c>
      <c r="BI1213" s="637">
        <f t="shared" si="1243"/>
        <v>0</v>
      </c>
      <c r="BJ1213" s="558">
        <f t="shared" si="1244"/>
        <v>0</v>
      </c>
      <c r="BK1213" s="52">
        <f t="shared" si="1252"/>
        <v>52.375964912280701</v>
      </c>
    </row>
    <row r="1214" spans="1:63" x14ac:dyDescent="0.25">
      <c r="A1214" s="60">
        <v>41007</v>
      </c>
      <c r="B1214" s="58">
        <f t="shared" si="1246"/>
        <v>4</v>
      </c>
      <c r="C1214" s="126">
        <v>1</v>
      </c>
      <c r="D1214" s="51" t="s">
        <v>309</v>
      </c>
      <c r="E1214" s="51" t="s">
        <v>265</v>
      </c>
      <c r="F1214" s="649">
        <v>3822.17</v>
      </c>
      <c r="G1214" s="126">
        <v>59</v>
      </c>
      <c r="H1214" s="126">
        <v>0</v>
      </c>
      <c r="I1214" s="47">
        <v>4.1666666666666664E-2</v>
      </c>
      <c r="J1214" s="47">
        <v>4.1666666666666664E-2</v>
      </c>
      <c r="K1214" s="47">
        <v>4.5138888888888888E-2</v>
      </c>
      <c r="L1214" s="9">
        <f t="shared" si="1233"/>
        <v>3.4722222222222238E-3</v>
      </c>
      <c r="M1214" s="47">
        <v>5.2083333333333336E-2</v>
      </c>
      <c r="N1214" s="9">
        <f t="shared" si="1234"/>
        <v>6.9444444444444475E-3</v>
      </c>
      <c r="O1214" s="47">
        <v>7.9861111111111105E-2</v>
      </c>
      <c r="P1214" s="9">
        <f t="shared" si="1235"/>
        <v>2.7777777777777769E-2</v>
      </c>
      <c r="Q1214" s="48">
        <v>8.3333333333333329E-2</v>
      </c>
      <c r="R1214" s="48">
        <v>0.1111111111111111</v>
      </c>
      <c r="S1214" s="9">
        <f t="shared" si="1238"/>
        <v>2.7777777777777776E-2</v>
      </c>
      <c r="T1214" s="47">
        <v>8.3333333333333329E-2</v>
      </c>
      <c r="U1214" s="47">
        <v>0.1111111111111111</v>
      </c>
      <c r="V1214" s="9">
        <f t="shared" si="1239"/>
        <v>2.7777777777777776E-2</v>
      </c>
      <c r="W1214" s="47">
        <v>0.22222222222222221</v>
      </c>
      <c r="X1214" s="9">
        <f t="shared" si="1259"/>
        <v>0.1111111111111111</v>
      </c>
      <c r="Y1214" s="47">
        <v>0.22500000000000001</v>
      </c>
      <c r="Z1214" s="9">
        <f t="shared" si="1260"/>
        <v>2.7777777777777957E-3</v>
      </c>
      <c r="AA1214" s="47">
        <v>0.27777777777777779</v>
      </c>
      <c r="AB1214" s="9">
        <f t="shared" si="1217"/>
        <v>5.2777777777777785E-2</v>
      </c>
      <c r="AC1214" s="47">
        <v>0.27777777777777779</v>
      </c>
      <c r="AD1214" s="47">
        <v>0.27777777777777779</v>
      </c>
      <c r="AE1214" s="9">
        <f t="shared" si="1240"/>
        <v>0</v>
      </c>
      <c r="AF1214" s="47">
        <v>0.29166666666666669</v>
      </c>
      <c r="AG1214" s="47">
        <v>0.34375</v>
      </c>
      <c r="AH1214" s="9">
        <f t="shared" si="1236"/>
        <v>5.2083333333333315E-2</v>
      </c>
      <c r="AI1214" s="10">
        <f t="shared" si="1247"/>
        <v>1</v>
      </c>
      <c r="AJ1214" s="10">
        <f t="shared" si="1248"/>
        <v>15</v>
      </c>
      <c r="AK1214" s="47">
        <v>0.34375</v>
      </c>
      <c r="AL1214" s="47">
        <v>0.34375</v>
      </c>
      <c r="AM1214" s="9">
        <f t="shared" si="1249"/>
        <v>0</v>
      </c>
      <c r="AN1214" s="9">
        <f t="shared" si="1237"/>
        <v>0.30208333333333331</v>
      </c>
      <c r="AO1214" s="10">
        <f t="shared" si="1222"/>
        <v>7</v>
      </c>
      <c r="AP1214" s="10">
        <f t="shared" si="1223"/>
        <v>15</v>
      </c>
      <c r="AQ1214" s="9">
        <f t="shared" si="1250"/>
        <v>4.0972222222222229E-2</v>
      </c>
      <c r="AR1214" s="10">
        <f t="shared" si="1241"/>
        <v>0</v>
      </c>
      <c r="AS1214" s="10">
        <f t="shared" si="1242"/>
        <v>59</v>
      </c>
      <c r="AT1214" s="552">
        <v>0</v>
      </c>
      <c r="AU1214" s="552">
        <v>0</v>
      </c>
      <c r="AV1214" s="552">
        <v>0</v>
      </c>
      <c r="AW1214" s="546">
        <f t="shared" si="1232"/>
        <v>0</v>
      </c>
      <c r="AX1214" s="546">
        <f t="shared" si="1251"/>
        <v>0</v>
      </c>
      <c r="AY1214" s="552">
        <v>0</v>
      </c>
      <c r="AZ1214" s="546">
        <f t="shared" si="1226"/>
        <v>0</v>
      </c>
      <c r="BA1214" s="546">
        <f t="shared" si="1227"/>
        <v>0</v>
      </c>
      <c r="BB1214" s="552">
        <v>0</v>
      </c>
      <c r="BC1214" s="546">
        <f t="shared" si="1228"/>
        <v>0</v>
      </c>
      <c r="BD1214" s="546">
        <f t="shared" si="1229"/>
        <v>0</v>
      </c>
      <c r="BE1214" s="552">
        <v>1.1805555555555555E-2</v>
      </c>
      <c r="BF1214" s="546">
        <f t="shared" si="1255"/>
        <v>0</v>
      </c>
      <c r="BG1214" s="546">
        <f t="shared" si="1256"/>
        <v>17</v>
      </c>
      <c r="BH1214" s="552">
        <v>0</v>
      </c>
      <c r="BI1214" s="637">
        <f t="shared" si="1243"/>
        <v>0</v>
      </c>
      <c r="BJ1214" s="558">
        <f t="shared" si="1244"/>
        <v>0</v>
      </c>
      <c r="BK1214" s="52">
        <f t="shared" si="1252"/>
        <v>64.782542372881352</v>
      </c>
    </row>
    <row r="1215" spans="1:63" x14ac:dyDescent="0.25">
      <c r="A1215" s="60">
        <v>41007</v>
      </c>
      <c r="B1215" s="58">
        <f t="shared" si="1246"/>
        <v>4</v>
      </c>
      <c r="C1215" s="126">
        <v>16</v>
      </c>
      <c r="D1215" s="51" t="s">
        <v>33</v>
      </c>
      <c r="E1215" s="51" t="s">
        <v>273</v>
      </c>
      <c r="F1215" s="59">
        <v>3655.44</v>
      </c>
      <c r="G1215" s="126">
        <v>58</v>
      </c>
      <c r="H1215" s="126">
        <v>1</v>
      </c>
      <c r="I1215" s="47">
        <v>6.9444444444444434E-2</v>
      </c>
      <c r="J1215" s="47">
        <v>6.9444444444444434E-2</v>
      </c>
      <c r="K1215" s="47">
        <v>8.3333333333333329E-2</v>
      </c>
      <c r="L1215" s="9">
        <f t="shared" si="1233"/>
        <v>1.3888888888888895E-2</v>
      </c>
      <c r="M1215" s="47">
        <v>9.0277777777777776E-2</v>
      </c>
      <c r="N1215" s="9">
        <f t="shared" si="1234"/>
        <v>6.9444444444444475E-3</v>
      </c>
      <c r="O1215" s="47">
        <v>0.1111111111111111</v>
      </c>
      <c r="P1215" s="9">
        <f t="shared" si="1235"/>
        <v>2.0833333333333329E-2</v>
      </c>
      <c r="Q1215" s="47">
        <v>0.125</v>
      </c>
      <c r="R1215" s="47">
        <v>0.16666666666666666</v>
      </c>
      <c r="S1215" s="9">
        <f t="shared" si="1238"/>
        <v>4.1666666666666657E-2</v>
      </c>
      <c r="T1215" s="47">
        <v>0.125</v>
      </c>
      <c r="U1215" s="47">
        <v>0.16666666666666666</v>
      </c>
      <c r="V1215" s="9">
        <f t="shared" si="1239"/>
        <v>4.1666666666666657E-2</v>
      </c>
      <c r="W1215" s="47">
        <v>0.1111111111111111</v>
      </c>
      <c r="X1215" s="9">
        <v>0</v>
      </c>
      <c r="Y1215" s="47">
        <v>0.12847222222222224</v>
      </c>
      <c r="Z1215" s="9">
        <f t="shared" si="1260"/>
        <v>1.7361111111111133E-2</v>
      </c>
      <c r="AA1215" s="47">
        <v>0.31944444444444448</v>
      </c>
      <c r="AB1215" s="9">
        <f t="shared" si="1217"/>
        <v>0.19097222222222224</v>
      </c>
      <c r="AC1215" s="47">
        <v>0.31944444444444448</v>
      </c>
      <c r="AD1215" s="47">
        <v>0.31944444444444448</v>
      </c>
      <c r="AE1215" s="9">
        <f t="shared" si="1240"/>
        <v>0</v>
      </c>
      <c r="AF1215" s="47">
        <v>0.34027777777777773</v>
      </c>
      <c r="AG1215" s="47">
        <v>0.35416666666666669</v>
      </c>
      <c r="AH1215" s="9">
        <f t="shared" si="1236"/>
        <v>1.3888888888888951E-2</v>
      </c>
      <c r="AI1215" s="10">
        <f t="shared" si="1247"/>
        <v>0</v>
      </c>
      <c r="AJ1215" s="10">
        <f t="shared" si="1248"/>
        <v>20</v>
      </c>
      <c r="AK1215" s="47">
        <v>0.35416666666666669</v>
      </c>
      <c r="AL1215" s="47">
        <v>0.35416666666666669</v>
      </c>
      <c r="AM1215" s="9">
        <f t="shared" si="1249"/>
        <v>0</v>
      </c>
      <c r="AN1215" s="9">
        <f t="shared" si="1237"/>
        <v>0.28472222222222227</v>
      </c>
      <c r="AO1215" s="10">
        <f t="shared" si="1222"/>
        <v>6</v>
      </c>
      <c r="AP1215" s="10">
        <f t="shared" si="1223"/>
        <v>50</v>
      </c>
      <c r="AQ1215" s="9">
        <f t="shared" si="1250"/>
        <v>0.19097222222222224</v>
      </c>
      <c r="AR1215" s="10">
        <f t="shared" si="1241"/>
        <v>4</v>
      </c>
      <c r="AS1215" s="10">
        <f t="shared" si="1242"/>
        <v>35</v>
      </c>
      <c r="AT1215" s="552">
        <v>0</v>
      </c>
      <c r="AU1215" s="552">
        <v>0</v>
      </c>
      <c r="AV1215" s="552">
        <v>0</v>
      </c>
      <c r="AW1215" s="546">
        <f t="shared" si="1232"/>
        <v>0</v>
      </c>
      <c r="AX1215" s="546">
        <f t="shared" si="1251"/>
        <v>0</v>
      </c>
      <c r="AY1215" s="552">
        <v>0</v>
      </c>
      <c r="AZ1215" s="546">
        <f t="shared" si="1226"/>
        <v>0</v>
      </c>
      <c r="BA1215" s="546">
        <f t="shared" si="1227"/>
        <v>0</v>
      </c>
      <c r="BB1215" s="552">
        <v>0</v>
      </c>
      <c r="BC1215" s="546">
        <f t="shared" si="1228"/>
        <v>0</v>
      </c>
      <c r="BD1215" s="546">
        <f t="shared" si="1229"/>
        <v>0</v>
      </c>
      <c r="BE1215" s="552">
        <v>0</v>
      </c>
      <c r="BF1215" s="546">
        <f t="shared" si="1255"/>
        <v>0</v>
      </c>
      <c r="BG1215" s="546">
        <f t="shared" si="1256"/>
        <v>0</v>
      </c>
      <c r="BH1215" s="552">
        <v>0</v>
      </c>
      <c r="BI1215" s="637">
        <f t="shared" si="1243"/>
        <v>0</v>
      </c>
      <c r="BJ1215" s="558">
        <f t="shared" si="1244"/>
        <v>0</v>
      </c>
      <c r="BK1215" s="52">
        <f t="shared" si="1252"/>
        <v>63.024827586206897</v>
      </c>
    </row>
    <row r="1216" spans="1:63" x14ac:dyDescent="0.25">
      <c r="A1216" s="60">
        <v>41007</v>
      </c>
      <c r="B1216" s="58">
        <f t="shared" si="1246"/>
        <v>4</v>
      </c>
      <c r="C1216" s="126">
        <v>1</v>
      </c>
      <c r="D1216" s="51" t="s">
        <v>271</v>
      </c>
      <c r="E1216" s="51" t="s">
        <v>265</v>
      </c>
      <c r="F1216" s="59">
        <v>3537.08</v>
      </c>
      <c r="G1216" s="126">
        <v>59</v>
      </c>
      <c r="H1216" s="126">
        <v>0</v>
      </c>
      <c r="I1216" s="47">
        <v>0.55902777777777779</v>
      </c>
      <c r="J1216" s="47">
        <v>0.55902777777777779</v>
      </c>
      <c r="K1216" s="47">
        <v>0.56597222222222221</v>
      </c>
      <c r="L1216" s="9">
        <f t="shared" si="1233"/>
        <v>6.9444444444444198E-3</v>
      </c>
      <c r="M1216" s="47">
        <v>0.56944444444444442</v>
      </c>
      <c r="N1216" s="9">
        <f t="shared" si="1234"/>
        <v>3.4722222222222099E-3</v>
      </c>
      <c r="O1216" s="47">
        <v>0.58680555555555558</v>
      </c>
      <c r="P1216" s="9">
        <f t="shared" si="1235"/>
        <v>1.736111111111116E-2</v>
      </c>
      <c r="Q1216" s="47">
        <v>0.59027777777777779</v>
      </c>
      <c r="R1216" s="47">
        <v>0.61458333333333337</v>
      </c>
      <c r="S1216" s="9">
        <f t="shared" si="1238"/>
        <v>2.430555555555558E-2</v>
      </c>
      <c r="T1216" s="47">
        <v>0.59027777777777779</v>
      </c>
      <c r="U1216" s="47">
        <v>0.61458333333333337</v>
      </c>
      <c r="V1216" s="9">
        <f t="shared" si="1239"/>
        <v>2.430555555555558E-2</v>
      </c>
      <c r="W1216" s="47">
        <v>0.58680555555555558</v>
      </c>
      <c r="X1216" s="9">
        <v>0</v>
      </c>
      <c r="Y1216" s="47">
        <v>0.60416666666666663</v>
      </c>
      <c r="Z1216" s="9">
        <f t="shared" si="1260"/>
        <v>1.7361111111111049E-2</v>
      </c>
      <c r="AA1216" s="47">
        <v>0.86111111111111116</v>
      </c>
      <c r="AB1216" s="9">
        <f t="shared" si="1217"/>
        <v>0.25694444444444453</v>
      </c>
      <c r="AC1216" s="47">
        <v>0.86111111111111116</v>
      </c>
      <c r="AD1216" s="47">
        <v>0.86111111111111116</v>
      </c>
      <c r="AE1216" s="9">
        <f t="shared" si="1240"/>
        <v>0</v>
      </c>
      <c r="AF1216" s="47">
        <v>0.875</v>
      </c>
      <c r="AG1216" s="47">
        <v>0.93402777777777779</v>
      </c>
      <c r="AH1216" s="9">
        <f t="shared" si="1236"/>
        <v>5.902777777777779E-2</v>
      </c>
      <c r="AI1216" s="10">
        <f t="shared" si="1247"/>
        <v>1</v>
      </c>
      <c r="AJ1216" s="10">
        <f t="shared" si="1248"/>
        <v>25</v>
      </c>
      <c r="AK1216" s="47">
        <v>0.93402777777777779</v>
      </c>
      <c r="AL1216" s="47">
        <v>0.93402777777777779</v>
      </c>
      <c r="AM1216" s="9">
        <f t="shared" si="1249"/>
        <v>0</v>
      </c>
      <c r="AN1216" s="9">
        <f t="shared" si="1237"/>
        <v>0.375</v>
      </c>
      <c r="AO1216" s="10">
        <f t="shared" si="1222"/>
        <v>9</v>
      </c>
      <c r="AP1216" s="10">
        <f t="shared" si="1223"/>
        <v>0</v>
      </c>
      <c r="AQ1216" s="9">
        <f t="shared" si="1250"/>
        <v>0.25694444444444453</v>
      </c>
      <c r="AR1216" s="10">
        <f t="shared" si="1241"/>
        <v>6</v>
      </c>
      <c r="AS1216" s="10">
        <f t="shared" si="1242"/>
        <v>10</v>
      </c>
      <c r="AT1216" s="552">
        <v>0</v>
      </c>
      <c r="AU1216" s="552">
        <v>0</v>
      </c>
      <c r="AV1216" s="552">
        <v>0</v>
      </c>
      <c r="AW1216" s="546">
        <f t="shared" si="1232"/>
        <v>0</v>
      </c>
      <c r="AX1216" s="546">
        <f t="shared" si="1251"/>
        <v>0</v>
      </c>
      <c r="AY1216" s="552">
        <v>0</v>
      </c>
      <c r="AZ1216" s="546">
        <f t="shared" si="1226"/>
        <v>0</v>
      </c>
      <c r="BA1216" s="546">
        <f t="shared" si="1227"/>
        <v>0</v>
      </c>
      <c r="BB1216" s="552">
        <v>0</v>
      </c>
      <c r="BC1216" s="546">
        <f t="shared" si="1228"/>
        <v>0</v>
      </c>
      <c r="BD1216" s="546">
        <f t="shared" si="1229"/>
        <v>0</v>
      </c>
      <c r="BE1216" s="552">
        <v>0</v>
      </c>
      <c r="BF1216" s="546">
        <f t="shared" si="1255"/>
        <v>0</v>
      </c>
      <c r="BG1216" s="546">
        <f t="shared" si="1256"/>
        <v>0</v>
      </c>
      <c r="BH1216" s="552">
        <v>0</v>
      </c>
      <c r="BI1216" s="637">
        <f t="shared" si="1243"/>
        <v>0</v>
      </c>
      <c r="BJ1216" s="558">
        <f t="shared" si="1244"/>
        <v>0</v>
      </c>
      <c r="BK1216" s="52">
        <f t="shared" si="1252"/>
        <v>59.950508474576267</v>
      </c>
    </row>
    <row r="1217" spans="1:63" x14ac:dyDescent="0.25">
      <c r="A1217" s="60">
        <v>41007</v>
      </c>
      <c r="B1217" s="58">
        <f t="shared" si="1246"/>
        <v>4</v>
      </c>
      <c r="C1217" s="126">
        <v>17</v>
      </c>
      <c r="D1217" s="51" t="s">
        <v>33</v>
      </c>
      <c r="E1217" s="51" t="s">
        <v>816</v>
      </c>
      <c r="F1217" s="59">
        <v>3716.55</v>
      </c>
      <c r="G1217" s="126">
        <v>59</v>
      </c>
      <c r="H1217" s="126">
        <v>0</v>
      </c>
      <c r="I1217" s="47">
        <v>0.66319444444444442</v>
      </c>
      <c r="J1217" s="47">
        <v>0.66319444444444442</v>
      </c>
      <c r="K1217" s="47">
        <v>0.67013888888888884</v>
      </c>
      <c r="L1217" s="9">
        <f t="shared" si="1233"/>
        <v>6.9444444444444198E-3</v>
      </c>
      <c r="M1217" s="47">
        <v>0.67708333333333337</v>
      </c>
      <c r="N1217" s="9">
        <f t="shared" si="1234"/>
        <v>6.9444444444445308E-3</v>
      </c>
      <c r="O1217" s="47">
        <v>0.69791666666666663</v>
      </c>
      <c r="P1217" s="9">
        <f t="shared" si="1235"/>
        <v>2.0833333333333259E-2</v>
      </c>
      <c r="Q1217" s="47">
        <v>0.70138888888888884</v>
      </c>
      <c r="R1217" s="47">
        <v>0.72222222222222221</v>
      </c>
      <c r="S1217" s="9">
        <f t="shared" si="1238"/>
        <v>2.083333333333337E-2</v>
      </c>
      <c r="T1217" s="47">
        <v>0.70138888888888884</v>
      </c>
      <c r="U1217" s="47">
        <v>0.72222222222222221</v>
      </c>
      <c r="V1217" s="9">
        <f t="shared" si="1239"/>
        <v>2.083333333333337E-2</v>
      </c>
      <c r="W1217" s="47">
        <v>0.77569444444444446</v>
      </c>
      <c r="X1217" s="9">
        <f t="shared" ref="X1217:X1226" si="1261">W1217-R1217</f>
        <v>5.3472222222222254E-2</v>
      </c>
      <c r="Y1217" s="47">
        <v>0.78333333333333333</v>
      </c>
      <c r="Z1217" s="9">
        <f t="shared" si="1260"/>
        <v>7.6388888888888618E-3</v>
      </c>
      <c r="AA1217" s="47">
        <v>0.88194444444444453</v>
      </c>
      <c r="AB1217" s="9">
        <f t="shared" si="1217"/>
        <v>9.8611111111111205E-2</v>
      </c>
      <c r="AC1217" s="47">
        <v>0.88194444444444453</v>
      </c>
      <c r="AD1217" s="47">
        <v>0.88194444444444453</v>
      </c>
      <c r="AE1217" s="9">
        <f t="shared" si="1240"/>
        <v>0</v>
      </c>
      <c r="AF1217" s="47">
        <v>0.88888888888888884</v>
      </c>
      <c r="AG1217" s="47">
        <v>0.89583333333333337</v>
      </c>
      <c r="AH1217" s="9">
        <f t="shared" si="1236"/>
        <v>6.9444444444445308E-3</v>
      </c>
      <c r="AI1217" s="10">
        <f t="shared" si="1247"/>
        <v>0</v>
      </c>
      <c r="AJ1217" s="10">
        <f t="shared" si="1248"/>
        <v>10</v>
      </c>
      <c r="AK1217" s="47">
        <v>0.89583333333333337</v>
      </c>
      <c r="AL1217" s="47">
        <v>0.89583333333333337</v>
      </c>
      <c r="AM1217" s="9">
        <f t="shared" si="1249"/>
        <v>0</v>
      </c>
      <c r="AN1217" s="9">
        <f t="shared" si="1237"/>
        <v>0.23263888888888895</v>
      </c>
      <c r="AO1217" s="10">
        <f t="shared" si="1222"/>
        <v>5</v>
      </c>
      <c r="AP1217" s="10">
        <f t="shared" si="1223"/>
        <v>35</v>
      </c>
      <c r="AQ1217" s="9">
        <f t="shared" si="1250"/>
        <v>4.5138888888888985E-2</v>
      </c>
      <c r="AR1217" s="10">
        <f t="shared" si="1241"/>
        <v>1</v>
      </c>
      <c r="AS1217" s="10">
        <f t="shared" si="1242"/>
        <v>5</v>
      </c>
      <c r="AT1217" s="552">
        <v>0</v>
      </c>
      <c r="AU1217" s="552">
        <v>0</v>
      </c>
      <c r="AV1217" s="552">
        <v>0</v>
      </c>
      <c r="AW1217" s="546">
        <f t="shared" si="1232"/>
        <v>0</v>
      </c>
      <c r="AX1217" s="546">
        <f t="shared" si="1251"/>
        <v>0</v>
      </c>
      <c r="AY1217" s="552">
        <v>0</v>
      </c>
      <c r="AZ1217" s="546">
        <f t="shared" si="1226"/>
        <v>0</v>
      </c>
      <c r="BA1217" s="546">
        <f t="shared" si="1227"/>
        <v>0</v>
      </c>
      <c r="BB1217" s="552">
        <v>0</v>
      </c>
      <c r="BC1217" s="546">
        <f t="shared" si="1228"/>
        <v>0</v>
      </c>
      <c r="BD1217" s="546">
        <f t="shared" si="1229"/>
        <v>0</v>
      </c>
      <c r="BE1217" s="552">
        <v>5.347222222222222E-2</v>
      </c>
      <c r="BF1217" s="546">
        <f t="shared" si="1255"/>
        <v>1</v>
      </c>
      <c r="BG1217" s="546">
        <f t="shared" si="1256"/>
        <v>17</v>
      </c>
      <c r="BH1217" s="552">
        <v>0</v>
      </c>
      <c r="BI1217" s="637">
        <f t="shared" si="1243"/>
        <v>0</v>
      </c>
      <c r="BJ1217" s="558">
        <f t="shared" si="1244"/>
        <v>0</v>
      </c>
      <c r="BK1217" s="52">
        <f t="shared" si="1252"/>
        <v>62.992372881355934</v>
      </c>
    </row>
    <row r="1218" spans="1:63" x14ac:dyDescent="0.25">
      <c r="A1218" s="60">
        <v>41007</v>
      </c>
      <c r="B1218" s="58">
        <f t="shared" si="1246"/>
        <v>4</v>
      </c>
      <c r="C1218" s="126">
        <v>18</v>
      </c>
      <c r="D1218" s="51" t="s">
        <v>33</v>
      </c>
      <c r="E1218" s="51" t="s">
        <v>273</v>
      </c>
      <c r="F1218" s="59">
        <v>3806.91</v>
      </c>
      <c r="G1218" s="126">
        <v>58</v>
      </c>
      <c r="H1218" s="126">
        <v>1</v>
      </c>
      <c r="I1218" s="47">
        <v>0.75694444444444453</v>
      </c>
      <c r="J1218" s="47">
        <v>0.75694444444444453</v>
      </c>
      <c r="K1218" s="47">
        <v>0.76041666666666663</v>
      </c>
      <c r="L1218" s="9">
        <f t="shared" si="1233"/>
        <v>3.4722222222220989E-3</v>
      </c>
      <c r="M1218" s="47">
        <v>0.76736111111111116</v>
      </c>
      <c r="N1218" s="9">
        <f t="shared" si="1234"/>
        <v>6.9444444444445308E-3</v>
      </c>
      <c r="O1218" s="47">
        <v>0.79513888888888884</v>
      </c>
      <c r="P1218" s="9">
        <f t="shared" si="1235"/>
        <v>2.7777777777777679E-2</v>
      </c>
      <c r="Q1218" s="47">
        <v>0.79861111111111116</v>
      </c>
      <c r="R1218" s="47">
        <v>0.82986111111111116</v>
      </c>
      <c r="S1218" s="9">
        <f t="shared" si="1238"/>
        <v>3.125E-2</v>
      </c>
      <c r="T1218" s="47">
        <v>0.79861111111111116</v>
      </c>
      <c r="U1218" s="47">
        <v>0.82986111111111116</v>
      </c>
      <c r="V1218" s="9">
        <f t="shared" si="1239"/>
        <v>3.125E-2</v>
      </c>
      <c r="W1218" s="47">
        <v>0.90625</v>
      </c>
      <c r="X1218" s="9">
        <f t="shared" si="1261"/>
        <v>7.638888888888884E-2</v>
      </c>
      <c r="Y1218" s="47">
        <v>0.90694444444444444</v>
      </c>
      <c r="Z1218" s="9">
        <f t="shared" si="1260"/>
        <v>6.9444444444444198E-4</v>
      </c>
      <c r="AA1218" s="47">
        <v>0.98541666666666661</v>
      </c>
      <c r="AB1218" s="9">
        <f t="shared" ref="AB1218:AB1281" si="1262">AA1218-Y1218</f>
        <v>7.8472222222222165E-2</v>
      </c>
      <c r="AC1218" s="47">
        <v>0.98541666666666661</v>
      </c>
      <c r="AD1218" s="47">
        <v>0.98541666666666661</v>
      </c>
      <c r="AE1218" s="9">
        <f t="shared" si="1240"/>
        <v>0</v>
      </c>
      <c r="AF1218" s="47">
        <v>0.99305555555555547</v>
      </c>
      <c r="AG1218" s="47">
        <v>1</v>
      </c>
      <c r="AH1218" s="9">
        <f t="shared" si="1236"/>
        <v>6.9444444444445308E-3</v>
      </c>
      <c r="AI1218" s="10">
        <f t="shared" si="1247"/>
        <v>0</v>
      </c>
      <c r="AJ1218" s="10">
        <f t="shared" si="1248"/>
        <v>10</v>
      </c>
      <c r="AK1218" s="47">
        <v>1</v>
      </c>
      <c r="AL1218" s="47">
        <v>1</v>
      </c>
      <c r="AM1218" s="9">
        <f t="shared" si="1249"/>
        <v>0</v>
      </c>
      <c r="AN1218" s="9">
        <f t="shared" si="1237"/>
        <v>0.24305555555555547</v>
      </c>
      <c r="AO1218" s="10">
        <f t="shared" si="1222"/>
        <v>5</v>
      </c>
      <c r="AP1218" s="10">
        <f t="shared" si="1223"/>
        <v>50</v>
      </c>
      <c r="AQ1218" s="9">
        <f t="shared" si="1250"/>
        <v>5.4861111111111055E-2</v>
      </c>
      <c r="AR1218" s="10">
        <f t="shared" si="1241"/>
        <v>1</v>
      </c>
      <c r="AS1218" s="10">
        <f t="shared" si="1242"/>
        <v>19</v>
      </c>
      <c r="AT1218" s="552">
        <v>0</v>
      </c>
      <c r="AU1218" s="552">
        <v>0</v>
      </c>
      <c r="AV1218" s="552">
        <v>0</v>
      </c>
      <c r="AW1218" s="546">
        <f t="shared" si="1232"/>
        <v>0</v>
      </c>
      <c r="AX1218" s="546">
        <f t="shared" si="1251"/>
        <v>0</v>
      </c>
      <c r="AY1218" s="552">
        <v>0</v>
      </c>
      <c r="AZ1218" s="546">
        <f t="shared" si="1226"/>
        <v>0</v>
      </c>
      <c r="BA1218" s="546">
        <f t="shared" si="1227"/>
        <v>0</v>
      </c>
      <c r="BB1218" s="552">
        <v>0</v>
      </c>
      <c r="BC1218" s="546">
        <f t="shared" si="1228"/>
        <v>0</v>
      </c>
      <c r="BD1218" s="546">
        <f t="shared" si="1229"/>
        <v>0</v>
      </c>
      <c r="BE1218" s="552">
        <v>2.361111111111111E-2</v>
      </c>
      <c r="BF1218" s="546">
        <f t="shared" si="1255"/>
        <v>0</v>
      </c>
      <c r="BG1218" s="546">
        <f t="shared" si="1256"/>
        <v>34</v>
      </c>
      <c r="BH1218" s="552">
        <v>0</v>
      </c>
      <c r="BI1218" s="637">
        <f t="shared" si="1243"/>
        <v>0</v>
      </c>
      <c r="BJ1218" s="558">
        <f t="shared" si="1244"/>
        <v>0</v>
      </c>
      <c r="BK1218" s="52">
        <f t="shared" si="1252"/>
        <v>65.636379310344822</v>
      </c>
    </row>
    <row r="1219" spans="1:63" x14ac:dyDescent="0.25">
      <c r="A1219" s="60">
        <v>41007</v>
      </c>
      <c r="B1219" s="58">
        <f t="shared" si="1246"/>
        <v>4</v>
      </c>
      <c r="C1219" s="126">
        <v>4</v>
      </c>
      <c r="D1219" s="51" t="s">
        <v>298</v>
      </c>
      <c r="E1219" s="51" t="s">
        <v>813</v>
      </c>
      <c r="F1219" s="59">
        <v>3400.13</v>
      </c>
      <c r="G1219" s="126">
        <v>53</v>
      </c>
      <c r="H1219" s="126">
        <v>6</v>
      </c>
      <c r="I1219" s="47">
        <v>0.78472222222222221</v>
      </c>
      <c r="J1219" s="47">
        <v>0.78472222222222221</v>
      </c>
      <c r="K1219" s="47">
        <v>0.78819444444444453</v>
      </c>
      <c r="L1219" s="9">
        <f t="shared" si="1233"/>
        <v>3.4722222222223209E-3</v>
      </c>
      <c r="M1219" s="47">
        <v>0.79166666666666663</v>
      </c>
      <c r="N1219" s="9">
        <f t="shared" si="1234"/>
        <v>3.4722222222220989E-3</v>
      </c>
      <c r="O1219" s="47">
        <v>0.85972222222222217</v>
      </c>
      <c r="P1219" s="9">
        <f t="shared" si="1235"/>
        <v>6.8055555555555536E-2</v>
      </c>
      <c r="Q1219" s="47">
        <v>0.86458333333333337</v>
      </c>
      <c r="R1219" s="47">
        <v>0.89236111111111116</v>
      </c>
      <c r="S1219" s="9">
        <f t="shared" si="1238"/>
        <v>2.777777777777779E-2</v>
      </c>
      <c r="T1219" s="47">
        <v>0.86458333333333337</v>
      </c>
      <c r="U1219" s="47">
        <v>0.89236111111111116</v>
      </c>
      <c r="V1219" s="9">
        <f t="shared" si="1239"/>
        <v>2.777777777777779E-2</v>
      </c>
      <c r="W1219" s="47">
        <v>1.0541666666666667</v>
      </c>
      <c r="X1219" s="9">
        <f t="shared" si="1261"/>
        <v>0.16180555555555554</v>
      </c>
      <c r="Y1219" s="47">
        <v>1.0555555555555556</v>
      </c>
      <c r="Z1219" s="9">
        <f t="shared" si="1260"/>
        <v>1.388888888888884E-3</v>
      </c>
      <c r="AA1219" s="47">
        <v>1.1597222222222221</v>
      </c>
      <c r="AB1219" s="9">
        <f t="shared" si="1262"/>
        <v>0.10416666666666652</v>
      </c>
      <c r="AC1219" s="47">
        <v>1.1597222222222221</v>
      </c>
      <c r="AD1219" s="47">
        <v>1.1597222222222221</v>
      </c>
      <c r="AE1219" s="9">
        <f t="shared" si="1240"/>
        <v>0</v>
      </c>
      <c r="AF1219" s="47">
        <v>1.1701388888888888</v>
      </c>
      <c r="AG1219" s="47">
        <v>1.1770833333333333</v>
      </c>
      <c r="AH1219" s="9">
        <f t="shared" si="1236"/>
        <v>6.9444444444444198E-3</v>
      </c>
      <c r="AI1219" s="10">
        <f t="shared" si="1247"/>
        <v>0</v>
      </c>
      <c r="AJ1219" s="10">
        <f t="shared" si="1248"/>
        <v>10</v>
      </c>
      <c r="AK1219" s="47">
        <v>1.1770833333333333</v>
      </c>
      <c r="AL1219" s="47">
        <v>1.1770833333333333</v>
      </c>
      <c r="AM1219" s="9">
        <f t="shared" si="1249"/>
        <v>0</v>
      </c>
      <c r="AN1219" s="9">
        <f t="shared" si="1237"/>
        <v>0.39236111111111105</v>
      </c>
      <c r="AO1219" s="10">
        <f t="shared" si="1222"/>
        <v>9</v>
      </c>
      <c r="AP1219" s="10">
        <f t="shared" si="1223"/>
        <v>25</v>
      </c>
      <c r="AQ1219" s="9">
        <f t="shared" si="1250"/>
        <v>6.4583333333333187E-2</v>
      </c>
      <c r="AR1219" s="10">
        <f t="shared" si="1241"/>
        <v>1</v>
      </c>
      <c r="AS1219" s="10">
        <f t="shared" si="1242"/>
        <v>33</v>
      </c>
      <c r="AT1219" s="552">
        <v>0</v>
      </c>
      <c r="AU1219" s="552">
        <v>0</v>
      </c>
      <c r="AV1219" s="552">
        <v>0</v>
      </c>
      <c r="AW1219" s="546">
        <f t="shared" si="1232"/>
        <v>0</v>
      </c>
      <c r="AX1219" s="546">
        <f t="shared" si="1251"/>
        <v>0</v>
      </c>
      <c r="AY1219" s="552">
        <v>0</v>
      </c>
      <c r="AZ1219" s="546">
        <f t="shared" si="1226"/>
        <v>0</v>
      </c>
      <c r="BA1219" s="546">
        <f t="shared" si="1227"/>
        <v>0</v>
      </c>
      <c r="BB1219" s="552">
        <v>0</v>
      </c>
      <c r="BC1219" s="546">
        <f t="shared" si="1228"/>
        <v>0</v>
      </c>
      <c r="BD1219" s="546">
        <f t="shared" si="1229"/>
        <v>0</v>
      </c>
      <c r="BE1219" s="552">
        <v>3.9583333333333331E-2</v>
      </c>
      <c r="BF1219" s="546">
        <f t="shared" si="1255"/>
        <v>0</v>
      </c>
      <c r="BG1219" s="546">
        <f t="shared" si="1256"/>
        <v>57</v>
      </c>
      <c r="BH1219" s="552">
        <v>0</v>
      </c>
      <c r="BI1219" s="637">
        <f t="shared" si="1243"/>
        <v>0</v>
      </c>
      <c r="BJ1219" s="558">
        <f t="shared" si="1244"/>
        <v>0</v>
      </c>
      <c r="BK1219" s="52">
        <f t="shared" si="1252"/>
        <v>64.153396226415097</v>
      </c>
    </row>
    <row r="1220" spans="1:63" x14ac:dyDescent="0.25">
      <c r="A1220" s="60">
        <v>41007</v>
      </c>
      <c r="B1220" s="58">
        <f t="shared" si="1246"/>
        <v>4</v>
      </c>
      <c r="C1220" s="126">
        <v>1</v>
      </c>
      <c r="D1220" s="51" t="s">
        <v>298</v>
      </c>
      <c r="E1220" s="51" t="s">
        <v>813</v>
      </c>
      <c r="F1220" s="59">
        <v>3729.18</v>
      </c>
      <c r="G1220" s="126">
        <v>59</v>
      </c>
      <c r="H1220" s="126">
        <v>0</v>
      </c>
      <c r="I1220" s="47">
        <v>0.8125</v>
      </c>
      <c r="J1220" s="47">
        <v>0.8125</v>
      </c>
      <c r="K1220" s="47">
        <v>0.82291666666666663</v>
      </c>
      <c r="L1220" s="9">
        <f t="shared" si="1233"/>
        <v>1.041666666666663E-2</v>
      </c>
      <c r="M1220" s="47">
        <v>0.83333333333333337</v>
      </c>
      <c r="N1220" s="9">
        <f t="shared" si="1234"/>
        <v>1.0416666666666741E-2</v>
      </c>
      <c r="O1220" s="47">
        <v>0.97916666666666663</v>
      </c>
      <c r="P1220" s="9">
        <f t="shared" si="1235"/>
        <v>0.14583333333333326</v>
      </c>
      <c r="Q1220" s="47">
        <v>0.98263888888888884</v>
      </c>
      <c r="R1220" s="47">
        <v>1.0208333333333333</v>
      </c>
      <c r="S1220" s="9">
        <f t="shared" si="1238"/>
        <v>3.819444444444442E-2</v>
      </c>
      <c r="T1220" s="47">
        <v>0.98263888888888884</v>
      </c>
      <c r="U1220" s="47">
        <v>1.0208333333333333</v>
      </c>
      <c r="V1220" s="9">
        <f t="shared" si="1239"/>
        <v>3.819444444444442E-2</v>
      </c>
      <c r="W1220" s="47">
        <v>1.1701388888888888</v>
      </c>
      <c r="X1220" s="9">
        <f t="shared" si="1261"/>
        <v>0.14930555555555558</v>
      </c>
      <c r="Y1220" s="47">
        <v>1.1708333333333334</v>
      </c>
      <c r="Z1220" s="9">
        <f t="shared" si="1260"/>
        <v>6.94444444444553E-4</v>
      </c>
      <c r="AA1220" s="47">
        <v>1.2631944444444445</v>
      </c>
      <c r="AB1220" s="9">
        <f t="shared" si="1262"/>
        <v>9.2361111111111116E-2</v>
      </c>
      <c r="AC1220" s="47">
        <v>1.2631944444444445</v>
      </c>
      <c r="AD1220" s="47">
        <v>1.2631944444444445</v>
      </c>
      <c r="AE1220" s="9">
        <f t="shared" si="1240"/>
        <v>0</v>
      </c>
      <c r="AF1220" s="47">
        <v>1.2743055555555556</v>
      </c>
      <c r="AG1220" s="47">
        <v>1.28125</v>
      </c>
      <c r="AH1220" s="9">
        <f t="shared" si="1236"/>
        <v>6.9444444444444198E-3</v>
      </c>
      <c r="AI1220" s="10">
        <f t="shared" si="1247"/>
        <v>0</v>
      </c>
      <c r="AJ1220" s="10">
        <f t="shared" si="1248"/>
        <v>10</v>
      </c>
      <c r="AK1220" s="47">
        <v>1.28125</v>
      </c>
      <c r="AL1220" s="47">
        <v>1.28125</v>
      </c>
      <c r="AM1220" s="9">
        <f t="shared" si="1249"/>
        <v>0</v>
      </c>
      <c r="AN1220" s="9">
        <f t="shared" si="1237"/>
        <v>0.46875</v>
      </c>
      <c r="AO1220" s="10">
        <f t="shared" si="1222"/>
        <v>11</v>
      </c>
      <c r="AP1220" s="10">
        <f t="shared" si="1223"/>
        <v>15</v>
      </c>
      <c r="AQ1220" s="9">
        <f t="shared" si="1250"/>
        <v>7.2916666666666671E-2</v>
      </c>
      <c r="AR1220" s="10">
        <f t="shared" si="1241"/>
        <v>1</v>
      </c>
      <c r="AS1220" s="10">
        <f t="shared" si="1242"/>
        <v>45</v>
      </c>
      <c r="AT1220" s="552">
        <v>0</v>
      </c>
      <c r="AU1220" s="552">
        <v>0</v>
      </c>
      <c r="AV1220" s="552">
        <v>0</v>
      </c>
      <c r="AW1220" s="546">
        <f t="shared" si="1232"/>
        <v>0</v>
      </c>
      <c r="AX1220" s="546">
        <f t="shared" si="1251"/>
        <v>0</v>
      </c>
      <c r="AY1220" s="552">
        <v>0</v>
      </c>
      <c r="AZ1220" s="546">
        <f t="shared" si="1226"/>
        <v>0</v>
      </c>
      <c r="BA1220" s="546">
        <f t="shared" si="1227"/>
        <v>0</v>
      </c>
      <c r="BB1220" s="552">
        <v>0</v>
      </c>
      <c r="BC1220" s="546">
        <f t="shared" si="1228"/>
        <v>0</v>
      </c>
      <c r="BD1220" s="546">
        <f t="shared" si="1229"/>
        <v>0</v>
      </c>
      <c r="BE1220" s="552">
        <v>1.9444444444444445E-2</v>
      </c>
      <c r="BF1220" s="546">
        <f t="shared" si="1255"/>
        <v>0</v>
      </c>
      <c r="BG1220" s="546">
        <f t="shared" si="1256"/>
        <v>28</v>
      </c>
      <c r="BH1220" s="552">
        <v>0</v>
      </c>
      <c r="BI1220" s="637">
        <f t="shared" si="1243"/>
        <v>0</v>
      </c>
      <c r="BJ1220" s="558">
        <f t="shared" si="1244"/>
        <v>0</v>
      </c>
      <c r="BK1220" s="52">
        <f t="shared" si="1252"/>
        <v>63.2064406779661</v>
      </c>
    </row>
    <row r="1221" spans="1:63" x14ac:dyDescent="0.25">
      <c r="A1221" s="60">
        <v>41008</v>
      </c>
      <c r="B1221" s="58">
        <f t="shared" si="1246"/>
        <v>4</v>
      </c>
      <c r="C1221" s="126">
        <v>19</v>
      </c>
      <c r="D1221" s="57" t="s">
        <v>33</v>
      </c>
      <c r="E1221" s="51" t="s">
        <v>805</v>
      </c>
      <c r="F1221" s="59">
        <v>3681.99</v>
      </c>
      <c r="G1221" s="126">
        <v>58</v>
      </c>
      <c r="H1221" s="126">
        <v>1</v>
      </c>
      <c r="I1221" s="47">
        <v>0.97569444444444453</v>
      </c>
      <c r="J1221" s="47">
        <v>0.97569444444444453</v>
      </c>
      <c r="K1221" s="47">
        <v>1</v>
      </c>
      <c r="L1221" s="9">
        <f t="shared" si="1233"/>
        <v>2.4305555555555469E-2</v>
      </c>
      <c r="M1221" s="47">
        <v>1.0104166666666667</v>
      </c>
      <c r="N1221" s="9">
        <f t="shared" si="1234"/>
        <v>1.0416666666666741E-2</v>
      </c>
      <c r="O1221" s="47">
        <v>1.1770833333333333</v>
      </c>
      <c r="P1221" s="9">
        <f t="shared" si="1235"/>
        <v>0.16666666666666652</v>
      </c>
      <c r="Q1221" s="47">
        <v>1.1805555555555556</v>
      </c>
      <c r="R1221" s="47">
        <v>1.2222222222222221</v>
      </c>
      <c r="S1221" s="9">
        <f t="shared" si="1238"/>
        <v>4.1666666666666519E-2</v>
      </c>
      <c r="T1221" s="47">
        <v>1.1805555555555556</v>
      </c>
      <c r="U1221" s="47">
        <v>1.2222222222222221</v>
      </c>
      <c r="V1221" s="9">
        <f t="shared" si="1239"/>
        <v>4.1666666666666519E-2</v>
      </c>
      <c r="W1221" s="47">
        <v>1.3013888888888889</v>
      </c>
      <c r="X1221" s="9">
        <f t="shared" si="1261"/>
        <v>7.9166666666666829E-2</v>
      </c>
      <c r="Y1221" s="47">
        <v>1.3013888888888889</v>
      </c>
      <c r="Z1221" s="9">
        <f t="shared" si="1260"/>
        <v>0</v>
      </c>
      <c r="AA1221" s="47">
        <v>1.4131944444444444</v>
      </c>
      <c r="AB1221" s="9">
        <f t="shared" si="1262"/>
        <v>0.11180555555555549</v>
      </c>
      <c r="AC1221" s="47">
        <v>1.4131944444444444</v>
      </c>
      <c r="AD1221" s="47">
        <v>1.4131944444444444</v>
      </c>
      <c r="AE1221" s="9">
        <f t="shared" si="1240"/>
        <v>0</v>
      </c>
      <c r="AF1221" s="47">
        <v>1.4236111111111109</v>
      </c>
      <c r="AG1221" s="47">
        <v>1.4340277777777777</v>
      </c>
      <c r="AH1221" s="9">
        <f t="shared" si="1236"/>
        <v>1.0416666666666741E-2</v>
      </c>
      <c r="AI1221" s="10">
        <f t="shared" si="1247"/>
        <v>0</v>
      </c>
      <c r="AJ1221" s="10">
        <f t="shared" si="1248"/>
        <v>15</v>
      </c>
      <c r="AK1221" s="47">
        <v>1.4340277777777777</v>
      </c>
      <c r="AL1221" s="47">
        <v>1.4340277777777777</v>
      </c>
      <c r="AM1221" s="9">
        <f t="shared" si="1249"/>
        <v>0</v>
      </c>
      <c r="AN1221" s="9">
        <f t="shared" si="1237"/>
        <v>0.45833333333333315</v>
      </c>
      <c r="AO1221" s="10">
        <f t="shared" ref="AO1221:AO1284" si="1263">HOUR(AN1221)</f>
        <v>11</v>
      </c>
      <c r="AP1221" s="10">
        <f t="shared" ref="AP1221:AP1284" si="1264">MINUTE(AN1221)</f>
        <v>0</v>
      </c>
      <c r="AQ1221" s="9">
        <f t="shared" si="1250"/>
        <v>4.8611111111111049E-2</v>
      </c>
      <c r="AR1221" s="10">
        <f t="shared" si="1241"/>
        <v>1</v>
      </c>
      <c r="AS1221" s="10">
        <f t="shared" si="1242"/>
        <v>10</v>
      </c>
      <c r="AT1221" s="552">
        <v>0</v>
      </c>
      <c r="AU1221" s="552">
        <v>0</v>
      </c>
      <c r="AV1221" s="552">
        <v>0</v>
      </c>
      <c r="AW1221" s="546">
        <f t="shared" si="1232"/>
        <v>0</v>
      </c>
      <c r="AX1221" s="546">
        <f t="shared" si="1251"/>
        <v>0</v>
      </c>
      <c r="AY1221" s="552">
        <v>0</v>
      </c>
      <c r="AZ1221" s="546">
        <f t="shared" ref="AZ1221:AZ1284" si="1265">HOUR(AY1221)</f>
        <v>0</v>
      </c>
      <c r="BA1221" s="546">
        <f t="shared" ref="BA1221:BA1284" si="1266">MINUTE(AY1221)</f>
        <v>0</v>
      </c>
      <c r="BB1221" s="552">
        <v>0</v>
      </c>
      <c r="BC1221" s="546">
        <f t="shared" ref="BC1221:BC1284" si="1267">HOUR(BB1221)</f>
        <v>0</v>
      </c>
      <c r="BD1221" s="546">
        <f t="shared" ref="BD1221:BD1284" si="1268">MINUTE(BB1221)</f>
        <v>0</v>
      </c>
      <c r="BE1221" s="552">
        <v>6.3194444444444442E-2</v>
      </c>
      <c r="BF1221" s="546">
        <f t="shared" si="1255"/>
        <v>1</v>
      </c>
      <c r="BG1221" s="546">
        <f t="shared" si="1256"/>
        <v>31</v>
      </c>
      <c r="BH1221" s="552">
        <v>0</v>
      </c>
      <c r="BI1221" s="637">
        <f t="shared" si="1243"/>
        <v>0</v>
      </c>
      <c r="BJ1221" s="558">
        <f t="shared" si="1244"/>
        <v>0</v>
      </c>
      <c r="BK1221" s="52">
        <f t="shared" si="1252"/>
        <v>63.482586206896549</v>
      </c>
    </row>
    <row r="1222" spans="1:63" x14ac:dyDescent="0.25">
      <c r="A1222" s="60">
        <v>41008</v>
      </c>
      <c r="B1222" s="58">
        <f t="shared" si="1246"/>
        <v>4</v>
      </c>
      <c r="C1222" s="126">
        <v>5</v>
      </c>
      <c r="D1222" s="51" t="s">
        <v>243</v>
      </c>
      <c r="E1222" s="51" t="s">
        <v>817</v>
      </c>
      <c r="F1222" s="59">
        <v>3734.54</v>
      </c>
      <c r="G1222" s="126">
        <v>58</v>
      </c>
      <c r="H1222" s="126">
        <v>1</v>
      </c>
      <c r="I1222" s="47">
        <v>0.125</v>
      </c>
      <c r="J1222" s="47">
        <v>0.125</v>
      </c>
      <c r="K1222" s="47">
        <v>0.16666666666666666</v>
      </c>
      <c r="L1222" s="9">
        <f t="shared" si="1233"/>
        <v>4.1666666666666657E-2</v>
      </c>
      <c r="M1222" s="47">
        <v>0.18055555555555555</v>
      </c>
      <c r="N1222" s="9">
        <f t="shared" si="1234"/>
        <v>1.3888888888888895E-2</v>
      </c>
      <c r="O1222" s="47">
        <v>0.25694444444444448</v>
      </c>
      <c r="P1222" s="9">
        <f t="shared" si="1235"/>
        <v>7.6388888888888923E-2</v>
      </c>
      <c r="Q1222" s="47">
        <v>0.25694444444444448</v>
      </c>
      <c r="R1222" s="47">
        <v>0.28472222222222221</v>
      </c>
      <c r="S1222" s="9">
        <f t="shared" si="1238"/>
        <v>2.7777777777777735E-2</v>
      </c>
      <c r="T1222" s="47">
        <v>0.25694444444444448</v>
      </c>
      <c r="U1222" s="47">
        <v>0.28472222222222221</v>
      </c>
      <c r="V1222" s="9">
        <f t="shared" si="1239"/>
        <v>2.7777777777777735E-2</v>
      </c>
      <c r="W1222" s="47">
        <v>0.47083333333333338</v>
      </c>
      <c r="X1222" s="9">
        <f t="shared" si="1261"/>
        <v>0.18611111111111117</v>
      </c>
      <c r="Y1222" s="47">
        <v>0.47083333333333338</v>
      </c>
      <c r="Z1222" s="9">
        <f t="shared" si="1260"/>
        <v>0</v>
      </c>
      <c r="AA1222" s="47">
        <v>0.61458333333333337</v>
      </c>
      <c r="AB1222" s="9">
        <f t="shared" si="1262"/>
        <v>0.14374999999999999</v>
      </c>
      <c r="AC1222" s="47">
        <v>0.61458333333333337</v>
      </c>
      <c r="AD1222" s="47">
        <v>0.61458333333333337</v>
      </c>
      <c r="AE1222" s="9">
        <f t="shared" si="1240"/>
        <v>0</v>
      </c>
      <c r="AF1222" s="47">
        <v>0.62152777777777779</v>
      </c>
      <c r="AG1222" s="47">
        <v>0.625</v>
      </c>
      <c r="AH1222" s="9">
        <f t="shared" si="1236"/>
        <v>3.4722222222222099E-3</v>
      </c>
      <c r="AI1222" s="10">
        <f t="shared" si="1247"/>
        <v>0</v>
      </c>
      <c r="AJ1222" s="10">
        <f t="shared" si="1248"/>
        <v>5</v>
      </c>
      <c r="AK1222" s="47">
        <v>0.625</v>
      </c>
      <c r="AL1222" s="47">
        <v>0.625</v>
      </c>
      <c r="AM1222" s="9">
        <f t="shared" si="1249"/>
        <v>0</v>
      </c>
      <c r="AN1222" s="9">
        <f t="shared" si="1237"/>
        <v>0.5</v>
      </c>
      <c r="AO1222" s="10">
        <f t="shared" si="1263"/>
        <v>12</v>
      </c>
      <c r="AP1222" s="10">
        <f t="shared" si="1264"/>
        <v>0</v>
      </c>
      <c r="AQ1222" s="9">
        <f t="shared" si="1250"/>
        <v>4.9305555555555547E-2</v>
      </c>
      <c r="AR1222" s="10">
        <f t="shared" si="1241"/>
        <v>1</v>
      </c>
      <c r="AS1222" s="10">
        <f t="shared" si="1242"/>
        <v>11</v>
      </c>
      <c r="AT1222" s="552">
        <v>0</v>
      </c>
      <c r="AU1222" s="552">
        <v>9.0277777777777787E-3</v>
      </c>
      <c r="AV1222" s="552">
        <v>0</v>
      </c>
      <c r="AW1222" s="546">
        <f t="shared" ref="AW1222:AW1285" si="1269">HOUR(AV1222)</f>
        <v>0</v>
      </c>
      <c r="AX1222" s="546">
        <f t="shared" si="1251"/>
        <v>0</v>
      </c>
      <c r="AY1222" s="552">
        <v>5.9027777777777783E-2</v>
      </c>
      <c r="AZ1222" s="546">
        <f t="shared" si="1265"/>
        <v>1</v>
      </c>
      <c r="BA1222" s="546">
        <f t="shared" si="1266"/>
        <v>25</v>
      </c>
      <c r="BB1222" s="552">
        <v>0</v>
      </c>
      <c r="BC1222" s="546">
        <f t="shared" si="1267"/>
        <v>0</v>
      </c>
      <c r="BD1222" s="546">
        <f t="shared" si="1268"/>
        <v>0</v>
      </c>
      <c r="BE1222" s="552">
        <v>1.2499999999999999E-2</v>
      </c>
      <c r="BF1222" s="546">
        <f t="shared" si="1255"/>
        <v>0</v>
      </c>
      <c r="BG1222" s="546">
        <f t="shared" si="1256"/>
        <v>18</v>
      </c>
      <c r="BH1222" s="552">
        <v>1.3888888888888888E-2</v>
      </c>
      <c r="BI1222" s="637">
        <f t="shared" si="1243"/>
        <v>0</v>
      </c>
      <c r="BJ1222" s="558">
        <f t="shared" si="1244"/>
        <v>20</v>
      </c>
      <c r="BK1222" s="52">
        <f t="shared" si="1252"/>
        <v>64.38862068965517</v>
      </c>
    </row>
    <row r="1223" spans="1:63" x14ac:dyDescent="0.25">
      <c r="A1223" s="60">
        <v>41008</v>
      </c>
      <c r="B1223" s="58">
        <f t="shared" si="1246"/>
        <v>4</v>
      </c>
      <c r="C1223" s="126">
        <v>3</v>
      </c>
      <c r="D1223" s="51" t="s">
        <v>224</v>
      </c>
      <c r="E1223" s="51" t="s">
        <v>818</v>
      </c>
      <c r="F1223" s="59">
        <v>3701.41</v>
      </c>
      <c r="G1223" s="126">
        <v>59</v>
      </c>
      <c r="H1223" s="126">
        <v>0</v>
      </c>
      <c r="I1223" s="47">
        <v>0.54166666666666663</v>
      </c>
      <c r="J1223" s="47">
        <v>0.54166666666666663</v>
      </c>
      <c r="K1223" s="47">
        <v>0.54861111111111105</v>
      </c>
      <c r="L1223" s="9">
        <f t="shared" si="1233"/>
        <v>6.9444444444444198E-3</v>
      </c>
      <c r="M1223" s="47">
        <v>0.55555555555555558</v>
      </c>
      <c r="N1223" s="9">
        <f t="shared" si="1234"/>
        <v>6.9444444444445308E-3</v>
      </c>
      <c r="O1223" s="47">
        <v>0.56944444444444442</v>
      </c>
      <c r="P1223" s="9">
        <f t="shared" si="1235"/>
        <v>1.388888888888884E-2</v>
      </c>
      <c r="Q1223" s="47">
        <v>0.5</v>
      </c>
      <c r="R1223" s="47">
        <v>0.53472222222222221</v>
      </c>
      <c r="S1223" s="9">
        <f t="shared" si="1238"/>
        <v>3.472222222222221E-2</v>
      </c>
      <c r="T1223" s="47">
        <v>0.5</v>
      </c>
      <c r="U1223" s="47">
        <v>0.53472222222222221</v>
      </c>
      <c r="V1223" s="9">
        <f t="shared" si="1239"/>
        <v>3.472222222222221E-2</v>
      </c>
      <c r="W1223" s="47">
        <v>0.63541666666666663</v>
      </c>
      <c r="X1223" s="9">
        <f t="shared" si="1261"/>
        <v>0.10069444444444442</v>
      </c>
      <c r="Y1223" s="47">
        <v>0.63680555555555551</v>
      </c>
      <c r="Z1223" s="9">
        <f t="shared" si="1260"/>
        <v>1.388888888888884E-3</v>
      </c>
      <c r="AA1223" s="47">
        <v>0.72083333333333333</v>
      </c>
      <c r="AB1223" s="9">
        <f t="shared" si="1262"/>
        <v>8.4027777777777812E-2</v>
      </c>
      <c r="AC1223" s="47">
        <v>0.72083333333333333</v>
      </c>
      <c r="AD1223" s="47">
        <v>0.72083333333333333</v>
      </c>
      <c r="AE1223" s="9">
        <f t="shared" si="1240"/>
        <v>0</v>
      </c>
      <c r="AF1223" s="47">
        <v>0.73611111111111116</v>
      </c>
      <c r="AG1223" s="47">
        <v>0.73958333333333337</v>
      </c>
      <c r="AH1223" s="9">
        <f t="shared" si="1236"/>
        <v>3.4722222222222099E-3</v>
      </c>
      <c r="AI1223" s="10">
        <f t="shared" si="1247"/>
        <v>0</v>
      </c>
      <c r="AJ1223" s="10">
        <f t="shared" si="1248"/>
        <v>5</v>
      </c>
      <c r="AK1223" s="47">
        <v>0.73958333333333337</v>
      </c>
      <c r="AL1223" s="47">
        <v>0.73958333333333337</v>
      </c>
      <c r="AM1223" s="9">
        <f t="shared" si="1249"/>
        <v>0</v>
      </c>
      <c r="AN1223" s="9">
        <f t="shared" si="1237"/>
        <v>0.19791666666666674</v>
      </c>
      <c r="AO1223" s="10">
        <f t="shared" si="1263"/>
        <v>4</v>
      </c>
      <c r="AP1223" s="10">
        <f t="shared" si="1264"/>
        <v>45</v>
      </c>
      <c r="AQ1223" s="9">
        <f t="shared" si="1250"/>
        <v>4.5833333333333372E-2</v>
      </c>
      <c r="AR1223" s="10">
        <f t="shared" si="1241"/>
        <v>1</v>
      </c>
      <c r="AS1223" s="10">
        <f t="shared" si="1242"/>
        <v>6</v>
      </c>
      <c r="AT1223" s="552">
        <v>0</v>
      </c>
      <c r="AU1223" s="552">
        <v>0</v>
      </c>
      <c r="AV1223" s="552">
        <v>0</v>
      </c>
      <c r="AW1223" s="546">
        <f t="shared" si="1269"/>
        <v>0</v>
      </c>
      <c r="AX1223" s="546">
        <f t="shared" si="1251"/>
        <v>0</v>
      </c>
      <c r="AY1223" s="552">
        <v>0</v>
      </c>
      <c r="AZ1223" s="546">
        <f t="shared" si="1265"/>
        <v>0</v>
      </c>
      <c r="BA1223" s="546">
        <f t="shared" si="1266"/>
        <v>0</v>
      </c>
      <c r="BB1223" s="552">
        <v>0</v>
      </c>
      <c r="BC1223" s="546">
        <f t="shared" si="1267"/>
        <v>0</v>
      </c>
      <c r="BD1223" s="546">
        <f t="shared" si="1268"/>
        <v>0</v>
      </c>
      <c r="BE1223" s="552">
        <v>3.8194444444444441E-2</v>
      </c>
      <c r="BF1223" s="546">
        <f t="shared" si="1255"/>
        <v>0</v>
      </c>
      <c r="BG1223" s="546">
        <f t="shared" si="1256"/>
        <v>55</v>
      </c>
      <c r="BH1223" s="552">
        <v>0</v>
      </c>
      <c r="BI1223" s="637">
        <f t="shared" si="1243"/>
        <v>0</v>
      </c>
      <c r="BJ1223" s="558">
        <f t="shared" si="1244"/>
        <v>0</v>
      </c>
      <c r="BK1223" s="52">
        <f t="shared" si="1252"/>
        <v>62.735762711864403</v>
      </c>
    </row>
    <row r="1224" spans="1:63" x14ac:dyDescent="0.25">
      <c r="A1224" s="60">
        <v>41008</v>
      </c>
      <c r="B1224" s="58">
        <f t="shared" si="1246"/>
        <v>4</v>
      </c>
      <c r="C1224" s="126">
        <v>1</v>
      </c>
      <c r="D1224" s="51" t="s">
        <v>309</v>
      </c>
      <c r="E1224" s="51" t="s">
        <v>265</v>
      </c>
      <c r="F1224" s="59">
        <v>3580.84</v>
      </c>
      <c r="G1224" s="126">
        <v>59</v>
      </c>
      <c r="H1224" s="126">
        <v>0</v>
      </c>
      <c r="I1224" s="47">
        <v>0.61458333333333337</v>
      </c>
      <c r="J1224" s="47">
        <v>0.61458333333333337</v>
      </c>
      <c r="K1224" s="47">
        <v>0.625</v>
      </c>
      <c r="L1224" s="9">
        <f t="shared" si="1233"/>
        <v>1.041666666666663E-2</v>
      </c>
      <c r="M1224" s="47">
        <v>0.63194444444444442</v>
      </c>
      <c r="N1224" s="9">
        <f t="shared" si="1234"/>
        <v>6.9444444444444198E-3</v>
      </c>
      <c r="O1224" s="47">
        <v>0.64930555555555558</v>
      </c>
      <c r="P1224" s="9">
        <f t="shared" si="1235"/>
        <v>1.736111111111116E-2</v>
      </c>
      <c r="Q1224" s="47">
        <v>0.65277777777777779</v>
      </c>
      <c r="R1224" s="47">
        <v>0.67708333333333337</v>
      </c>
      <c r="S1224" s="9">
        <f t="shared" si="1238"/>
        <v>2.430555555555558E-2</v>
      </c>
      <c r="T1224" s="47">
        <v>0.65277777777777779</v>
      </c>
      <c r="U1224" s="47">
        <v>0.67708333333333337</v>
      </c>
      <c r="V1224" s="9">
        <f t="shared" si="1239"/>
        <v>2.430555555555558E-2</v>
      </c>
      <c r="W1224" s="47">
        <v>0.81805555555555554</v>
      </c>
      <c r="X1224" s="9">
        <f t="shared" si="1261"/>
        <v>0.14097222222222217</v>
      </c>
      <c r="Y1224" s="47">
        <v>0.81805555555555554</v>
      </c>
      <c r="Z1224" s="9">
        <f t="shared" si="1260"/>
        <v>0</v>
      </c>
      <c r="AA1224" s="47">
        <v>0.87361111111111101</v>
      </c>
      <c r="AB1224" s="9">
        <f t="shared" si="1262"/>
        <v>5.5555555555555469E-2</v>
      </c>
      <c r="AC1224" s="47">
        <v>0.87361111111111101</v>
      </c>
      <c r="AD1224" s="47">
        <v>0.87361111111111101</v>
      </c>
      <c r="AE1224" s="9">
        <f t="shared" si="1240"/>
        <v>0</v>
      </c>
      <c r="AF1224" s="47">
        <v>0.88888888888888884</v>
      </c>
      <c r="AG1224" s="47">
        <v>0.89583333333333337</v>
      </c>
      <c r="AH1224" s="9">
        <f t="shared" si="1236"/>
        <v>6.9444444444445308E-3</v>
      </c>
      <c r="AI1224" s="10">
        <f t="shared" si="1247"/>
        <v>0</v>
      </c>
      <c r="AJ1224" s="10">
        <f t="shared" si="1248"/>
        <v>10</v>
      </c>
      <c r="AK1224" s="47">
        <v>0.89583333333333337</v>
      </c>
      <c r="AL1224" s="47">
        <v>0.89583333333333337</v>
      </c>
      <c r="AM1224" s="9">
        <f t="shared" si="1249"/>
        <v>0</v>
      </c>
      <c r="AN1224" s="9">
        <f t="shared" si="1237"/>
        <v>0.28125</v>
      </c>
      <c r="AO1224" s="10">
        <f t="shared" si="1263"/>
        <v>6</v>
      </c>
      <c r="AP1224" s="10">
        <f t="shared" si="1264"/>
        <v>45</v>
      </c>
      <c r="AQ1224" s="9">
        <f t="shared" si="1250"/>
        <v>4.1666666666666581E-2</v>
      </c>
      <c r="AR1224" s="10">
        <f t="shared" si="1241"/>
        <v>1</v>
      </c>
      <c r="AS1224" s="10">
        <f t="shared" si="1242"/>
        <v>0</v>
      </c>
      <c r="AT1224" s="552">
        <v>0</v>
      </c>
      <c r="AU1224" s="552">
        <v>6.9444444444444441E-3</v>
      </c>
      <c r="AV1224" s="552">
        <v>0</v>
      </c>
      <c r="AW1224" s="546">
        <f t="shared" si="1269"/>
        <v>0</v>
      </c>
      <c r="AX1224" s="546">
        <f t="shared" si="1251"/>
        <v>0</v>
      </c>
      <c r="AY1224" s="552">
        <v>0</v>
      </c>
      <c r="AZ1224" s="546">
        <f t="shared" si="1265"/>
        <v>0</v>
      </c>
      <c r="BA1224" s="546">
        <f t="shared" si="1266"/>
        <v>0</v>
      </c>
      <c r="BB1224" s="552">
        <v>0</v>
      </c>
      <c r="BC1224" s="546">
        <f t="shared" si="1267"/>
        <v>0</v>
      </c>
      <c r="BD1224" s="546">
        <f t="shared" si="1268"/>
        <v>0</v>
      </c>
      <c r="BE1224" s="552">
        <v>6.9444444444444441E-3</v>
      </c>
      <c r="BF1224" s="546">
        <f t="shared" si="1255"/>
        <v>0</v>
      </c>
      <c r="BG1224" s="546">
        <f t="shared" si="1256"/>
        <v>10</v>
      </c>
      <c r="BH1224" s="552">
        <v>0</v>
      </c>
      <c r="BI1224" s="637">
        <f t="shared" si="1243"/>
        <v>0</v>
      </c>
      <c r="BJ1224" s="558">
        <f t="shared" si="1244"/>
        <v>0</v>
      </c>
      <c r="BK1224" s="52">
        <f t="shared" si="1252"/>
        <v>60.69220338983051</v>
      </c>
    </row>
    <row r="1225" spans="1:63" x14ac:dyDescent="0.25">
      <c r="A1225" s="60">
        <v>41008</v>
      </c>
      <c r="B1225" s="58">
        <f t="shared" si="1246"/>
        <v>4</v>
      </c>
      <c r="C1225" s="126">
        <v>5</v>
      </c>
      <c r="D1225" s="51" t="s">
        <v>298</v>
      </c>
      <c r="E1225" s="51" t="s">
        <v>813</v>
      </c>
      <c r="F1225" s="59">
        <v>3624.36</v>
      </c>
      <c r="G1225" s="126">
        <v>58</v>
      </c>
      <c r="H1225" s="126">
        <v>1</v>
      </c>
      <c r="I1225" s="47">
        <v>0.65625</v>
      </c>
      <c r="J1225" s="47">
        <v>0.65625</v>
      </c>
      <c r="K1225" s="47">
        <v>0.66319444444444442</v>
      </c>
      <c r="L1225" s="9">
        <f t="shared" si="1233"/>
        <v>6.9444444444444198E-3</v>
      </c>
      <c r="M1225" s="47">
        <v>0.66666666666666663</v>
      </c>
      <c r="N1225" s="9">
        <f t="shared" si="1234"/>
        <v>3.4722222222222099E-3</v>
      </c>
      <c r="O1225" s="47">
        <v>0.86805555555555547</v>
      </c>
      <c r="P1225" s="9">
        <f t="shared" si="1235"/>
        <v>0.20138888888888884</v>
      </c>
      <c r="Q1225" s="47">
        <v>0.87152777777777779</v>
      </c>
      <c r="R1225" s="47">
        <v>0.94791666666666663</v>
      </c>
      <c r="S1225" s="9">
        <f t="shared" si="1238"/>
        <v>7.638888888888884E-2</v>
      </c>
      <c r="T1225" s="47">
        <v>0.87152777777777779</v>
      </c>
      <c r="U1225" s="47">
        <v>0.94791666666666663</v>
      </c>
      <c r="V1225" s="9">
        <f t="shared" si="1239"/>
        <v>7.638888888888884E-2</v>
      </c>
      <c r="W1225" s="47">
        <v>0.97430555555555554</v>
      </c>
      <c r="X1225" s="9">
        <f t="shared" si="1261"/>
        <v>2.6388888888888906E-2</v>
      </c>
      <c r="Y1225" s="47">
        <v>0.97569444444444453</v>
      </c>
      <c r="Z1225" s="9">
        <f t="shared" si="1260"/>
        <v>1.388888888888995E-3</v>
      </c>
      <c r="AA1225" s="47">
        <v>1.0645833333333334</v>
      </c>
      <c r="AB1225" s="9">
        <f t="shared" si="1262"/>
        <v>8.8888888888888906E-2</v>
      </c>
      <c r="AC1225" s="47">
        <v>1.0645833333333334</v>
      </c>
      <c r="AD1225" s="47">
        <v>1.0645833333333334</v>
      </c>
      <c r="AE1225" s="9">
        <f t="shared" si="1240"/>
        <v>0</v>
      </c>
      <c r="AF1225" s="47">
        <v>1.0763888888888888</v>
      </c>
      <c r="AG1225" s="47">
        <v>1.0833333333333333</v>
      </c>
      <c r="AH1225" s="9">
        <f t="shared" si="1236"/>
        <v>6.9444444444444198E-3</v>
      </c>
      <c r="AI1225" s="10">
        <f t="shared" si="1247"/>
        <v>0</v>
      </c>
      <c r="AJ1225" s="10">
        <f t="shared" si="1248"/>
        <v>10</v>
      </c>
      <c r="AK1225" s="47">
        <v>1.0833333333333333</v>
      </c>
      <c r="AL1225" s="47">
        <v>1.0833333333333333</v>
      </c>
      <c r="AM1225" s="9">
        <f t="shared" si="1249"/>
        <v>0</v>
      </c>
      <c r="AN1225" s="9">
        <f t="shared" si="1237"/>
        <v>0.42708333333333326</v>
      </c>
      <c r="AO1225" s="10">
        <f t="shared" si="1263"/>
        <v>10</v>
      </c>
      <c r="AP1225" s="10">
        <f t="shared" si="1264"/>
        <v>15</v>
      </c>
      <c r="AQ1225" s="9">
        <f t="shared" si="1250"/>
        <v>7.7777777777777793E-2</v>
      </c>
      <c r="AR1225" s="10">
        <f t="shared" si="1241"/>
        <v>1</v>
      </c>
      <c r="AS1225" s="10">
        <f t="shared" si="1242"/>
        <v>52</v>
      </c>
      <c r="AT1225" s="552">
        <v>0</v>
      </c>
      <c r="AU1225" s="552">
        <v>1.1111111111111112E-2</v>
      </c>
      <c r="AV1225" s="552">
        <v>0</v>
      </c>
      <c r="AW1225" s="546">
        <f t="shared" si="1269"/>
        <v>0</v>
      </c>
      <c r="AX1225" s="546">
        <f t="shared" si="1251"/>
        <v>0</v>
      </c>
      <c r="AY1225" s="552">
        <v>0</v>
      </c>
      <c r="AZ1225" s="546">
        <f t="shared" si="1265"/>
        <v>0</v>
      </c>
      <c r="BA1225" s="546">
        <f t="shared" si="1266"/>
        <v>0</v>
      </c>
      <c r="BB1225" s="552">
        <v>0</v>
      </c>
      <c r="BC1225" s="546">
        <f t="shared" si="1267"/>
        <v>0</v>
      </c>
      <c r="BD1225" s="546">
        <f t="shared" si="1268"/>
        <v>0</v>
      </c>
      <c r="BE1225" s="552">
        <v>0</v>
      </c>
      <c r="BF1225" s="546">
        <f t="shared" si="1255"/>
        <v>0</v>
      </c>
      <c r="BG1225" s="546">
        <f t="shared" si="1256"/>
        <v>0</v>
      </c>
      <c r="BH1225" s="552">
        <v>0</v>
      </c>
      <c r="BI1225" s="637">
        <f t="shared" si="1243"/>
        <v>0</v>
      </c>
      <c r="BJ1225" s="558">
        <f t="shared" si="1244"/>
        <v>0</v>
      </c>
      <c r="BK1225" s="52">
        <f t="shared" si="1252"/>
        <v>62.488965517241382</v>
      </c>
    </row>
    <row r="1226" spans="1:63" x14ac:dyDescent="0.25">
      <c r="A1226" s="60">
        <v>41008</v>
      </c>
      <c r="B1226" s="58">
        <f t="shared" si="1246"/>
        <v>4</v>
      </c>
      <c r="C1226" s="126">
        <v>6</v>
      </c>
      <c r="D1226" s="51" t="s">
        <v>298</v>
      </c>
      <c r="E1226" s="51" t="s">
        <v>813</v>
      </c>
      <c r="F1226" s="59">
        <v>3292.12</v>
      </c>
      <c r="G1226" s="126">
        <v>52</v>
      </c>
      <c r="H1226" s="126">
        <v>7</v>
      </c>
      <c r="I1226" s="47">
        <v>0.75</v>
      </c>
      <c r="J1226" s="47">
        <v>0.75</v>
      </c>
      <c r="K1226" s="47">
        <v>0.78125</v>
      </c>
      <c r="L1226" s="9">
        <f t="shared" ref="L1226:L1289" si="1270">K1226-J1226</f>
        <v>3.125E-2</v>
      </c>
      <c r="M1226" s="47">
        <v>0.79166666666666663</v>
      </c>
      <c r="N1226" s="9">
        <f t="shared" ref="N1226:N1289" si="1271">M1226-K1226</f>
        <v>1.041666666666663E-2</v>
      </c>
      <c r="O1226" s="47">
        <v>0.93055555555555547</v>
      </c>
      <c r="P1226" s="9">
        <f t="shared" ref="P1226:P1289" si="1272">O1226-M1226</f>
        <v>0.13888888888888884</v>
      </c>
      <c r="Q1226" s="47">
        <v>0.95833333333333337</v>
      </c>
      <c r="R1226" s="47">
        <v>1.0208333333333333</v>
      </c>
      <c r="S1226" s="9">
        <f t="shared" si="1238"/>
        <v>6.2499999999999889E-2</v>
      </c>
      <c r="T1226" s="47">
        <v>0.95833333333333337</v>
      </c>
      <c r="U1226" s="47">
        <v>1.0208333333333333</v>
      </c>
      <c r="V1226" s="9">
        <f t="shared" si="1239"/>
        <v>6.2499999999999889E-2</v>
      </c>
      <c r="W1226" s="47">
        <v>1.0763888888888888</v>
      </c>
      <c r="X1226" s="9">
        <f t="shared" si="1261"/>
        <v>5.555555555555558E-2</v>
      </c>
      <c r="Y1226" s="47">
        <v>1.0798611111111112</v>
      </c>
      <c r="Z1226" s="9">
        <f t="shared" si="1260"/>
        <v>3.4722222222223209E-3</v>
      </c>
      <c r="AA1226" s="47">
        <v>1.1604166666666667</v>
      </c>
      <c r="AB1226" s="9">
        <f t="shared" si="1262"/>
        <v>8.0555555555555491E-2</v>
      </c>
      <c r="AC1226" s="47">
        <v>1.1604166666666667</v>
      </c>
      <c r="AD1226" s="47">
        <v>1.1604166666666667</v>
      </c>
      <c r="AE1226" s="9">
        <f t="shared" si="1240"/>
        <v>0</v>
      </c>
      <c r="AF1226" s="47">
        <v>1.1770833333333333</v>
      </c>
      <c r="AG1226" s="47">
        <v>1.2083333333333333</v>
      </c>
      <c r="AH1226" s="9">
        <f t="shared" ref="AH1226:AH1289" si="1273">AG1226-AF1226</f>
        <v>3.125E-2</v>
      </c>
      <c r="AI1226" s="10">
        <f t="shared" si="1247"/>
        <v>0</v>
      </c>
      <c r="AJ1226" s="10">
        <f t="shared" si="1248"/>
        <v>45</v>
      </c>
      <c r="AK1226" s="47">
        <v>1.2083333333333333</v>
      </c>
      <c r="AL1226" s="47">
        <v>1.2083333333333333</v>
      </c>
      <c r="AM1226" s="9">
        <f t="shared" si="1249"/>
        <v>0</v>
      </c>
      <c r="AN1226" s="9">
        <f t="shared" ref="AN1226:AN1289" si="1274">AL1226-I1226</f>
        <v>0.45833333333333326</v>
      </c>
      <c r="AO1226" s="10">
        <f t="shared" si="1263"/>
        <v>11</v>
      </c>
      <c r="AP1226" s="10">
        <f t="shared" si="1264"/>
        <v>0</v>
      </c>
      <c r="AQ1226" s="9">
        <f t="shared" si="1250"/>
        <v>4.5138888888888826E-2</v>
      </c>
      <c r="AR1226" s="10">
        <f t="shared" si="1241"/>
        <v>1</v>
      </c>
      <c r="AS1226" s="10">
        <f t="shared" si="1242"/>
        <v>5</v>
      </c>
      <c r="AT1226" s="552">
        <v>0</v>
      </c>
      <c r="AU1226" s="552">
        <v>0</v>
      </c>
      <c r="AV1226" s="552">
        <v>0</v>
      </c>
      <c r="AW1226" s="546">
        <f t="shared" si="1269"/>
        <v>0</v>
      </c>
      <c r="AX1226" s="546">
        <f t="shared" si="1251"/>
        <v>0</v>
      </c>
      <c r="AY1226" s="552">
        <v>0</v>
      </c>
      <c r="AZ1226" s="546">
        <f t="shared" si="1265"/>
        <v>0</v>
      </c>
      <c r="BA1226" s="546">
        <f t="shared" si="1266"/>
        <v>0</v>
      </c>
      <c r="BB1226" s="552">
        <v>0</v>
      </c>
      <c r="BC1226" s="546">
        <f t="shared" si="1267"/>
        <v>0</v>
      </c>
      <c r="BD1226" s="546">
        <f t="shared" si="1268"/>
        <v>0</v>
      </c>
      <c r="BE1226" s="552">
        <v>3.5416666666666666E-2</v>
      </c>
      <c r="BF1226" s="546">
        <f t="shared" si="1255"/>
        <v>0</v>
      </c>
      <c r="BG1226" s="546">
        <f t="shared" si="1256"/>
        <v>51</v>
      </c>
      <c r="BH1226" s="552">
        <v>0</v>
      </c>
      <c r="BI1226" s="637">
        <f t="shared" si="1243"/>
        <v>0</v>
      </c>
      <c r="BJ1226" s="558">
        <f t="shared" si="1244"/>
        <v>0</v>
      </c>
      <c r="BK1226" s="52">
        <f t="shared" si="1252"/>
        <v>63.309999999999995</v>
      </c>
    </row>
    <row r="1227" spans="1:63" x14ac:dyDescent="0.25">
      <c r="A1227" s="60">
        <v>41008</v>
      </c>
      <c r="B1227" s="58">
        <f t="shared" si="1246"/>
        <v>4</v>
      </c>
      <c r="C1227" s="126">
        <v>1</v>
      </c>
      <c r="D1227" s="51" t="s">
        <v>819</v>
      </c>
      <c r="E1227" s="51" t="s">
        <v>820</v>
      </c>
      <c r="F1227" s="59">
        <v>3478.65</v>
      </c>
      <c r="G1227" s="126">
        <v>56</v>
      </c>
      <c r="H1227" s="126">
        <v>3</v>
      </c>
      <c r="I1227" s="47">
        <v>0.6875</v>
      </c>
      <c r="J1227" s="47">
        <v>0.6875</v>
      </c>
      <c r="K1227" s="47">
        <v>0.69444444444444453</v>
      </c>
      <c r="L1227" s="9">
        <f t="shared" si="1270"/>
        <v>6.9444444444445308E-3</v>
      </c>
      <c r="M1227" s="47">
        <v>0.70138888888888884</v>
      </c>
      <c r="N1227" s="9">
        <f t="shared" si="1271"/>
        <v>6.9444444444443088E-3</v>
      </c>
      <c r="O1227" s="47">
        <v>0.82291666666666663</v>
      </c>
      <c r="P1227" s="9">
        <f t="shared" si="1272"/>
        <v>0.12152777777777779</v>
      </c>
      <c r="Q1227" s="47">
        <v>0.83333333333333337</v>
      </c>
      <c r="R1227" s="47">
        <v>0.875</v>
      </c>
      <c r="S1227" s="9">
        <f t="shared" ref="S1227:S1235" si="1275">R1227-Q1227</f>
        <v>4.166666666666663E-2</v>
      </c>
      <c r="T1227" s="47">
        <v>0.83333333333333337</v>
      </c>
      <c r="U1227" s="47">
        <v>0.875</v>
      </c>
      <c r="V1227" s="9">
        <f t="shared" ref="V1227:V1290" si="1276">U1227-T1227</f>
        <v>4.166666666666663E-2</v>
      </c>
      <c r="W1227" s="47">
        <v>0.83333333333333337</v>
      </c>
      <c r="X1227" s="9">
        <v>0</v>
      </c>
      <c r="Y1227" s="47">
        <v>0.84027777777777779</v>
      </c>
      <c r="Z1227" s="9">
        <f t="shared" si="1260"/>
        <v>6.9444444444444198E-3</v>
      </c>
      <c r="AA1227" s="47">
        <v>1.1597222222222221</v>
      </c>
      <c r="AB1227" s="9">
        <f t="shared" si="1262"/>
        <v>0.31944444444444431</v>
      </c>
      <c r="AC1227" s="47">
        <v>1.1597222222222221</v>
      </c>
      <c r="AD1227" s="47">
        <v>1.1597222222222221</v>
      </c>
      <c r="AE1227" s="9">
        <f t="shared" ref="AE1227:AE1290" si="1277">AD1227-AC1227</f>
        <v>0</v>
      </c>
      <c r="AF1227" s="47">
        <v>1.1805555555555556</v>
      </c>
      <c r="AG1227" s="47">
        <v>1.1875</v>
      </c>
      <c r="AH1227" s="9">
        <f t="shared" si="1273"/>
        <v>6.9444444444444198E-3</v>
      </c>
      <c r="AI1227" s="10">
        <f t="shared" si="1247"/>
        <v>0</v>
      </c>
      <c r="AJ1227" s="10">
        <f t="shared" si="1248"/>
        <v>10</v>
      </c>
      <c r="AK1227" s="47">
        <v>1.1875</v>
      </c>
      <c r="AL1227" s="47">
        <v>1.1875</v>
      </c>
      <c r="AM1227" s="9">
        <f t="shared" si="1249"/>
        <v>0</v>
      </c>
      <c r="AN1227" s="9">
        <f t="shared" si="1274"/>
        <v>0.5</v>
      </c>
      <c r="AO1227" s="10">
        <f t="shared" si="1263"/>
        <v>12</v>
      </c>
      <c r="AP1227" s="10">
        <f t="shared" si="1264"/>
        <v>0</v>
      </c>
      <c r="AQ1227" s="9">
        <f t="shared" si="1250"/>
        <v>0</v>
      </c>
      <c r="AR1227" s="10">
        <f t="shared" ref="AR1227:AR1290" si="1278">HOUR(AQ1227)</f>
        <v>0</v>
      </c>
      <c r="AS1227" s="10">
        <f t="shared" ref="AS1227:AS1290" si="1279">MINUTE(AQ1227)</f>
        <v>0</v>
      </c>
      <c r="AT1227" s="552">
        <v>0</v>
      </c>
      <c r="AU1227" s="552">
        <v>0</v>
      </c>
      <c r="AV1227" s="552">
        <v>0</v>
      </c>
      <c r="AW1227" s="546">
        <f t="shared" si="1269"/>
        <v>0</v>
      </c>
      <c r="AX1227" s="546">
        <f t="shared" si="1251"/>
        <v>0</v>
      </c>
      <c r="AY1227" s="552">
        <v>0.31944444444444448</v>
      </c>
      <c r="AZ1227" s="546">
        <f t="shared" si="1265"/>
        <v>7</v>
      </c>
      <c r="BA1227" s="546">
        <f t="shared" si="1266"/>
        <v>40</v>
      </c>
      <c r="BB1227" s="552">
        <v>0</v>
      </c>
      <c r="BC1227" s="546">
        <f t="shared" si="1267"/>
        <v>0</v>
      </c>
      <c r="BD1227" s="546">
        <f t="shared" si="1268"/>
        <v>0</v>
      </c>
      <c r="BE1227" s="552">
        <v>0</v>
      </c>
      <c r="BF1227" s="546">
        <f t="shared" si="1255"/>
        <v>0</v>
      </c>
      <c r="BG1227" s="546">
        <f t="shared" si="1256"/>
        <v>0</v>
      </c>
      <c r="BH1227" s="552">
        <v>0</v>
      </c>
      <c r="BI1227" s="637">
        <f t="shared" ref="BI1227:BI1290" si="1280">HOUR(BH1227)</f>
        <v>0</v>
      </c>
      <c r="BJ1227" s="558">
        <f t="shared" ref="BJ1227:BJ1290" si="1281">MINUTE(BH1227)</f>
        <v>0</v>
      </c>
      <c r="BK1227" s="52">
        <f t="shared" si="1252"/>
        <v>62.118749999999999</v>
      </c>
    </row>
    <row r="1228" spans="1:63" x14ac:dyDescent="0.25">
      <c r="A1228" s="60">
        <v>41009</v>
      </c>
      <c r="B1228" s="58">
        <f t="shared" si="1246"/>
        <v>4</v>
      </c>
      <c r="C1228" s="126">
        <v>1</v>
      </c>
      <c r="D1228" s="51" t="s">
        <v>271</v>
      </c>
      <c r="E1228" s="51" t="s">
        <v>265</v>
      </c>
      <c r="F1228" s="649">
        <v>3713.13</v>
      </c>
      <c r="G1228" s="126">
        <v>58</v>
      </c>
      <c r="H1228" s="126">
        <v>1</v>
      </c>
      <c r="I1228" s="47">
        <v>0.85763888888888884</v>
      </c>
      <c r="J1228" s="47">
        <v>0.85763888888888884</v>
      </c>
      <c r="K1228" s="47">
        <v>0.86111111111111116</v>
      </c>
      <c r="L1228" s="9">
        <f t="shared" si="1270"/>
        <v>3.4722222222223209E-3</v>
      </c>
      <c r="M1228" s="47">
        <v>0.875</v>
      </c>
      <c r="N1228" s="9">
        <f t="shared" si="1271"/>
        <v>1.388888888888884E-2</v>
      </c>
      <c r="O1228" s="47">
        <v>0.97916666666666663</v>
      </c>
      <c r="P1228" s="9">
        <f t="shared" si="1272"/>
        <v>0.10416666666666663</v>
      </c>
      <c r="Q1228" s="47">
        <v>0.98611111111111116</v>
      </c>
      <c r="R1228" s="47">
        <v>1.03125</v>
      </c>
      <c r="S1228" s="9">
        <f t="shared" si="1275"/>
        <v>4.513888888888884E-2</v>
      </c>
      <c r="T1228" s="47">
        <v>0.98611111111111116</v>
      </c>
      <c r="U1228" s="47">
        <v>1.03125</v>
      </c>
      <c r="V1228" s="9">
        <f t="shared" si="1276"/>
        <v>4.513888888888884E-2</v>
      </c>
      <c r="W1228" s="47">
        <v>1.03125</v>
      </c>
      <c r="X1228" s="9">
        <f>W1228-R1228</f>
        <v>0</v>
      </c>
      <c r="Y1228" s="47">
        <v>1.03125</v>
      </c>
      <c r="Z1228" s="9">
        <f t="shared" si="1260"/>
        <v>0</v>
      </c>
      <c r="AA1228" s="47">
        <v>1.3472222222222223</v>
      </c>
      <c r="AB1228" s="9">
        <f t="shared" si="1262"/>
        <v>0.31597222222222232</v>
      </c>
      <c r="AC1228" s="47">
        <v>1.3472222222222223</v>
      </c>
      <c r="AD1228" s="47">
        <v>1.3472222222222223</v>
      </c>
      <c r="AE1228" s="9">
        <f t="shared" si="1277"/>
        <v>0</v>
      </c>
      <c r="AF1228" s="47">
        <v>1.3576388888888891</v>
      </c>
      <c r="AG1228" s="47">
        <v>1.3611111111111109</v>
      </c>
      <c r="AH1228" s="9">
        <f t="shared" si="1273"/>
        <v>3.4722222222218768E-3</v>
      </c>
      <c r="AI1228" s="10">
        <f t="shared" si="1247"/>
        <v>0</v>
      </c>
      <c r="AJ1228" s="10">
        <f t="shared" si="1248"/>
        <v>5</v>
      </c>
      <c r="AK1228" s="47">
        <v>1.3576388888888891</v>
      </c>
      <c r="AL1228" s="47">
        <v>1.3576388888888891</v>
      </c>
      <c r="AM1228" s="9">
        <f t="shared" si="1249"/>
        <v>0</v>
      </c>
      <c r="AN1228" s="9">
        <f t="shared" si="1274"/>
        <v>0.50000000000000022</v>
      </c>
      <c r="AO1228" s="10">
        <f t="shared" si="1263"/>
        <v>12</v>
      </c>
      <c r="AP1228" s="10">
        <f t="shared" si="1264"/>
        <v>0</v>
      </c>
      <c r="AQ1228" s="9">
        <f t="shared" si="1250"/>
        <v>0</v>
      </c>
      <c r="AR1228" s="10">
        <f t="shared" si="1278"/>
        <v>0</v>
      </c>
      <c r="AS1228" s="10">
        <f t="shared" si="1279"/>
        <v>0</v>
      </c>
      <c r="AT1228" s="552">
        <v>0</v>
      </c>
      <c r="AU1228" s="552">
        <v>0</v>
      </c>
      <c r="AV1228" s="552">
        <v>0</v>
      </c>
      <c r="AW1228" s="546">
        <f t="shared" si="1269"/>
        <v>0</v>
      </c>
      <c r="AX1228" s="546">
        <f t="shared" si="1251"/>
        <v>0</v>
      </c>
      <c r="AY1228" s="552">
        <v>0.31597222222222221</v>
      </c>
      <c r="AZ1228" s="546">
        <f t="shared" si="1265"/>
        <v>7</v>
      </c>
      <c r="BA1228" s="546">
        <f t="shared" si="1266"/>
        <v>35</v>
      </c>
      <c r="BB1228" s="552">
        <v>0</v>
      </c>
      <c r="BC1228" s="546">
        <f t="shared" si="1267"/>
        <v>0</v>
      </c>
      <c r="BD1228" s="546">
        <f t="shared" si="1268"/>
        <v>0</v>
      </c>
      <c r="BE1228" s="552">
        <v>0</v>
      </c>
      <c r="BF1228" s="546">
        <f t="shared" si="1255"/>
        <v>0</v>
      </c>
      <c r="BG1228" s="546">
        <f t="shared" si="1256"/>
        <v>0</v>
      </c>
      <c r="BH1228" s="552">
        <v>0</v>
      </c>
      <c r="BI1228" s="637">
        <f t="shared" si="1280"/>
        <v>0</v>
      </c>
      <c r="BJ1228" s="558">
        <f t="shared" si="1281"/>
        <v>0</v>
      </c>
      <c r="BK1228" s="52">
        <f t="shared" si="1252"/>
        <v>64.019482758620697</v>
      </c>
    </row>
    <row r="1229" spans="1:63" x14ac:dyDescent="0.25">
      <c r="A1229" s="60">
        <v>41009</v>
      </c>
      <c r="B1229" s="58">
        <f t="shared" si="1246"/>
        <v>4</v>
      </c>
      <c r="C1229" s="126">
        <v>6</v>
      </c>
      <c r="D1229" s="51" t="s">
        <v>33</v>
      </c>
      <c r="E1229" s="51" t="s">
        <v>817</v>
      </c>
      <c r="F1229" s="649">
        <v>3609.47</v>
      </c>
      <c r="G1229" s="126">
        <v>58</v>
      </c>
      <c r="H1229" s="126">
        <v>1</v>
      </c>
      <c r="I1229" s="47">
        <v>0.87152777777777779</v>
      </c>
      <c r="J1229" s="47">
        <v>0.87152777777777779</v>
      </c>
      <c r="K1229" s="47">
        <v>0.875</v>
      </c>
      <c r="L1229" s="9">
        <f t="shared" si="1270"/>
        <v>3.4722222222222099E-3</v>
      </c>
      <c r="M1229" s="47">
        <v>0.88194444444444453</v>
      </c>
      <c r="N1229" s="9">
        <f t="shared" si="1271"/>
        <v>6.9444444444445308E-3</v>
      </c>
      <c r="O1229" s="47">
        <v>1.1527777777777779</v>
      </c>
      <c r="P1229" s="9">
        <f t="shared" si="1272"/>
        <v>0.27083333333333337</v>
      </c>
      <c r="Q1229" s="47">
        <v>0.15277777777777776</v>
      </c>
      <c r="R1229" s="47">
        <v>0.19444444444444445</v>
      </c>
      <c r="S1229" s="9">
        <f t="shared" si="1275"/>
        <v>4.1666666666666685E-2</v>
      </c>
      <c r="T1229" s="47">
        <v>0.15277777777777776</v>
      </c>
      <c r="U1229" s="47">
        <v>0.19444444444444445</v>
      </c>
      <c r="V1229" s="9">
        <f t="shared" si="1276"/>
        <v>4.1666666666666685E-2</v>
      </c>
      <c r="W1229" s="47">
        <v>0.2638888888888889</v>
      </c>
      <c r="X1229" s="9">
        <f>W1229-R1229</f>
        <v>6.9444444444444448E-2</v>
      </c>
      <c r="Y1229" s="47">
        <v>0.2673611111111111</v>
      </c>
      <c r="Z1229" s="9">
        <f t="shared" si="1260"/>
        <v>3.4722222222222099E-3</v>
      </c>
      <c r="AA1229" s="47">
        <v>0.4236111111111111</v>
      </c>
      <c r="AB1229" s="9">
        <f t="shared" si="1262"/>
        <v>0.15625</v>
      </c>
      <c r="AC1229" s="47">
        <v>0.4236111111111111</v>
      </c>
      <c r="AD1229" s="47">
        <v>0.4236111111111111</v>
      </c>
      <c r="AE1229" s="9">
        <f t="shared" si="1277"/>
        <v>0</v>
      </c>
      <c r="AF1229" s="47">
        <v>0.4375</v>
      </c>
      <c r="AG1229" s="47">
        <v>1.4375</v>
      </c>
      <c r="AH1229" s="9">
        <f t="shared" si="1273"/>
        <v>1</v>
      </c>
      <c r="AI1229" s="10">
        <f t="shared" si="1247"/>
        <v>0</v>
      </c>
      <c r="AJ1229" s="10">
        <f t="shared" si="1248"/>
        <v>0</v>
      </c>
      <c r="AK1229" s="47">
        <v>1.4375</v>
      </c>
      <c r="AL1229" s="47">
        <v>1.4375</v>
      </c>
      <c r="AM1229" s="9">
        <f t="shared" si="1249"/>
        <v>0</v>
      </c>
      <c r="AN1229" s="9">
        <f t="shared" si="1274"/>
        <v>0.56597222222222221</v>
      </c>
      <c r="AO1229" s="10">
        <f t="shared" si="1263"/>
        <v>13</v>
      </c>
      <c r="AP1229" s="10">
        <f t="shared" si="1264"/>
        <v>35</v>
      </c>
      <c r="AQ1229" s="9">
        <f t="shared" si="1250"/>
        <v>3.8194444444444448E-2</v>
      </c>
      <c r="AR1229" s="10">
        <f t="shared" si="1278"/>
        <v>0</v>
      </c>
      <c r="AS1229" s="10">
        <f t="shared" si="1279"/>
        <v>55</v>
      </c>
      <c r="AT1229" s="552">
        <v>0</v>
      </c>
      <c r="AU1229" s="552">
        <v>2.2916666666666669E-2</v>
      </c>
      <c r="AV1229" s="552">
        <v>0</v>
      </c>
      <c r="AW1229" s="546">
        <f t="shared" si="1269"/>
        <v>0</v>
      </c>
      <c r="AX1229" s="546">
        <f t="shared" si="1251"/>
        <v>0</v>
      </c>
      <c r="AY1229" s="552">
        <v>9.5138888888888884E-2</v>
      </c>
      <c r="AZ1229" s="546">
        <f t="shared" si="1265"/>
        <v>2</v>
      </c>
      <c r="BA1229" s="546">
        <f t="shared" si="1266"/>
        <v>17</v>
      </c>
      <c r="BB1229" s="552">
        <v>0</v>
      </c>
      <c r="BC1229" s="546">
        <f t="shared" si="1267"/>
        <v>0</v>
      </c>
      <c r="BD1229" s="546">
        <f t="shared" si="1268"/>
        <v>0</v>
      </c>
      <c r="BE1229" s="552">
        <v>0</v>
      </c>
      <c r="BF1229" s="546">
        <f t="shared" si="1255"/>
        <v>0</v>
      </c>
      <c r="BG1229" s="546">
        <f t="shared" si="1256"/>
        <v>0</v>
      </c>
      <c r="BH1229" s="552">
        <v>0</v>
      </c>
      <c r="BI1229" s="637">
        <f t="shared" si="1280"/>
        <v>0</v>
      </c>
      <c r="BJ1229" s="558">
        <f t="shared" si="1281"/>
        <v>0</v>
      </c>
      <c r="BK1229" s="52">
        <f t="shared" si="1252"/>
        <v>62.232241379310338</v>
      </c>
    </row>
    <row r="1230" spans="1:63" x14ac:dyDescent="0.25">
      <c r="A1230" s="60">
        <v>41009</v>
      </c>
      <c r="B1230" s="58">
        <f t="shared" si="1246"/>
        <v>4</v>
      </c>
      <c r="C1230" s="126">
        <v>1</v>
      </c>
      <c r="D1230" s="51" t="s">
        <v>821</v>
      </c>
      <c r="E1230" s="51" t="s">
        <v>822</v>
      </c>
      <c r="F1230" s="649">
        <v>3749.3</v>
      </c>
      <c r="G1230" s="126">
        <v>58</v>
      </c>
      <c r="H1230" s="126">
        <v>1</v>
      </c>
      <c r="I1230" s="47">
        <v>0.16666666666666666</v>
      </c>
      <c r="J1230" s="47">
        <v>0.16666666666666666</v>
      </c>
      <c r="K1230" s="47">
        <v>0.22222222222222221</v>
      </c>
      <c r="L1230" s="9">
        <f t="shared" si="1270"/>
        <v>5.5555555555555552E-2</v>
      </c>
      <c r="M1230" s="47">
        <v>0.28472222222222221</v>
      </c>
      <c r="N1230" s="9">
        <f t="shared" si="1271"/>
        <v>6.25E-2</v>
      </c>
      <c r="O1230" s="47">
        <v>0.33333333333333331</v>
      </c>
      <c r="P1230" s="9">
        <f t="shared" si="1272"/>
        <v>4.8611111111111105E-2</v>
      </c>
      <c r="Q1230" s="47">
        <v>0.33333333333333331</v>
      </c>
      <c r="R1230" s="47">
        <v>0.3611111111111111</v>
      </c>
      <c r="S1230" s="9">
        <f t="shared" si="1275"/>
        <v>2.777777777777779E-2</v>
      </c>
      <c r="T1230" s="47">
        <v>0.33333333333333331</v>
      </c>
      <c r="U1230" s="47">
        <v>0.3611111111111111</v>
      </c>
      <c r="V1230" s="9">
        <f t="shared" si="1276"/>
        <v>2.777777777777779E-2</v>
      </c>
      <c r="W1230" s="47">
        <v>0.39583333333333331</v>
      </c>
      <c r="X1230" s="9">
        <f>W1230-R1230</f>
        <v>3.472222222222221E-2</v>
      </c>
      <c r="Y1230" s="47">
        <v>0.3979166666666667</v>
      </c>
      <c r="Z1230" s="9">
        <f t="shared" si="1260"/>
        <v>2.0833333333333814E-3</v>
      </c>
      <c r="AA1230" s="47">
        <v>0.4368055555555555</v>
      </c>
      <c r="AB1230" s="9">
        <f t="shared" si="1262"/>
        <v>3.8888888888888806E-2</v>
      </c>
      <c r="AC1230" s="47">
        <v>0.4368055555555555</v>
      </c>
      <c r="AD1230" s="47">
        <v>0.4368055555555555</v>
      </c>
      <c r="AE1230" s="9">
        <f t="shared" si="1277"/>
        <v>0</v>
      </c>
      <c r="AF1230" s="47">
        <v>0.44097222222222227</v>
      </c>
      <c r="AG1230" s="47">
        <v>0.44791666666666669</v>
      </c>
      <c r="AH1230" s="9">
        <f t="shared" si="1273"/>
        <v>6.9444444444444198E-3</v>
      </c>
      <c r="AI1230" s="10">
        <f t="shared" si="1247"/>
        <v>0</v>
      </c>
      <c r="AJ1230" s="10">
        <f t="shared" si="1248"/>
        <v>10</v>
      </c>
      <c r="AK1230" s="47">
        <v>0.44791666666666669</v>
      </c>
      <c r="AL1230" s="47">
        <v>0.44791666666666669</v>
      </c>
      <c r="AM1230" s="9">
        <f t="shared" si="1249"/>
        <v>0</v>
      </c>
      <c r="AN1230" s="9">
        <f t="shared" si="1274"/>
        <v>0.28125</v>
      </c>
      <c r="AO1230" s="10">
        <f t="shared" si="1263"/>
        <v>6</v>
      </c>
      <c r="AP1230" s="10">
        <f t="shared" si="1264"/>
        <v>45</v>
      </c>
      <c r="AQ1230" s="9">
        <f t="shared" si="1250"/>
        <v>3.8888888888888806E-2</v>
      </c>
      <c r="AR1230" s="10">
        <f t="shared" si="1278"/>
        <v>0</v>
      </c>
      <c r="AS1230" s="10">
        <f t="shared" si="1279"/>
        <v>56</v>
      </c>
      <c r="AT1230" s="552">
        <v>0</v>
      </c>
      <c r="AU1230" s="552">
        <v>0</v>
      </c>
      <c r="AV1230" s="552">
        <v>0</v>
      </c>
      <c r="AW1230" s="546">
        <f t="shared" si="1269"/>
        <v>0</v>
      </c>
      <c r="AX1230" s="546">
        <f t="shared" si="1251"/>
        <v>0</v>
      </c>
      <c r="AY1230" s="552">
        <v>0</v>
      </c>
      <c r="AZ1230" s="546">
        <f t="shared" si="1265"/>
        <v>0</v>
      </c>
      <c r="BA1230" s="546">
        <f t="shared" si="1266"/>
        <v>0</v>
      </c>
      <c r="BB1230" s="552">
        <v>0</v>
      </c>
      <c r="BC1230" s="546">
        <f t="shared" si="1267"/>
        <v>0</v>
      </c>
      <c r="BD1230" s="546">
        <f t="shared" si="1268"/>
        <v>0</v>
      </c>
      <c r="BE1230" s="552">
        <v>0</v>
      </c>
      <c r="BF1230" s="546">
        <f t="shared" si="1255"/>
        <v>0</v>
      </c>
      <c r="BG1230" s="546">
        <f t="shared" si="1256"/>
        <v>0</v>
      </c>
      <c r="BH1230" s="552">
        <v>0</v>
      </c>
      <c r="BI1230" s="637">
        <f t="shared" si="1280"/>
        <v>0</v>
      </c>
      <c r="BJ1230" s="558">
        <f t="shared" si="1281"/>
        <v>0</v>
      </c>
      <c r="BK1230" s="52">
        <f t="shared" si="1252"/>
        <v>64.643103448275866</v>
      </c>
    </row>
    <row r="1231" spans="1:63" x14ac:dyDescent="0.25">
      <c r="A1231" s="60">
        <v>41009</v>
      </c>
      <c r="B1231" s="58">
        <f t="shared" ref="B1231:B1294" si="1282">MONTH(A1231)</f>
        <v>4</v>
      </c>
      <c r="C1231" s="126">
        <v>3</v>
      </c>
      <c r="D1231" s="51" t="s">
        <v>802</v>
      </c>
      <c r="E1231" s="51" t="s">
        <v>822</v>
      </c>
      <c r="F1231" s="59">
        <v>3575.04</v>
      </c>
      <c r="G1231" s="126">
        <v>59</v>
      </c>
      <c r="H1231" s="126">
        <v>0</v>
      </c>
      <c r="I1231" s="47">
        <v>0.125</v>
      </c>
      <c r="J1231" s="47">
        <v>0.125</v>
      </c>
      <c r="K1231" s="47">
        <v>0.21527777777777779</v>
      </c>
      <c r="L1231" s="9">
        <f t="shared" si="1270"/>
        <v>9.027777777777779E-2</v>
      </c>
      <c r="M1231" s="47">
        <v>0.22569444444444445</v>
      </c>
      <c r="N1231" s="9">
        <f t="shared" si="1271"/>
        <v>1.0416666666666657E-2</v>
      </c>
      <c r="O1231" s="47">
        <v>0.25</v>
      </c>
      <c r="P1231" s="9">
        <f t="shared" si="1272"/>
        <v>2.4305555555555552E-2</v>
      </c>
      <c r="Q1231" s="47">
        <v>0.25</v>
      </c>
      <c r="R1231" s="47">
        <v>0.25</v>
      </c>
      <c r="S1231" s="9">
        <f t="shared" si="1275"/>
        <v>0</v>
      </c>
      <c r="T1231" s="47">
        <v>0.25</v>
      </c>
      <c r="U1231" s="47">
        <v>0.25</v>
      </c>
      <c r="V1231" s="9">
        <f t="shared" si="1276"/>
        <v>0</v>
      </c>
      <c r="W1231" s="47">
        <v>0.49652777777777773</v>
      </c>
      <c r="X1231" s="9">
        <f>W1231-R1231</f>
        <v>0.24652777777777773</v>
      </c>
      <c r="Y1231" s="47">
        <v>0.49791666666666662</v>
      </c>
      <c r="Z1231" s="9">
        <f t="shared" si="1260"/>
        <v>1.388888888888884E-3</v>
      </c>
      <c r="AA1231" s="47">
        <v>0.55625000000000002</v>
      </c>
      <c r="AB1231" s="9">
        <f t="shared" si="1262"/>
        <v>5.8333333333333404E-2</v>
      </c>
      <c r="AC1231" s="47">
        <v>0.55625000000000002</v>
      </c>
      <c r="AD1231" s="47">
        <v>0.55625000000000002</v>
      </c>
      <c r="AE1231" s="9">
        <f t="shared" si="1277"/>
        <v>0</v>
      </c>
      <c r="AF1231" s="47">
        <v>0.57291666666666663</v>
      </c>
      <c r="AG1231" s="47">
        <v>0.58333333333333337</v>
      </c>
      <c r="AH1231" s="9">
        <f t="shared" si="1273"/>
        <v>1.0416666666666741E-2</v>
      </c>
      <c r="AI1231" s="10">
        <f t="shared" ref="AI1231:AI1294" si="1283">HOUR(AH1231)</f>
        <v>0</v>
      </c>
      <c r="AJ1231" s="10">
        <f t="shared" ref="AJ1231:AJ1294" si="1284">MINUTE(AH1231)</f>
        <v>15</v>
      </c>
      <c r="AK1231" s="47">
        <v>0.58333333333333337</v>
      </c>
      <c r="AL1231" s="47">
        <v>0.58333333333333337</v>
      </c>
      <c r="AM1231" s="9">
        <f t="shared" ref="AM1231:AM1294" si="1285">AL1231-AK1231</f>
        <v>0</v>
      </c>
      <c r="AN1231" s="9">
        <f t="shared" si="1274"/>
        <v>0.45833333333333337</v>
      </c>
      <c r="AO1231" s="10">
        <f t="shared" si="1263"/>
        <v>11</v>
      </c>
      <c r="AP1231" s="10">
        <f t="shared" si="1264"/>
        <v>0</v>
      </c>
      <c r="AQ1231" s="9">
        <f t="shared" ref="AQ1231:AQ1247" si="1286">AB1231-(AT1231+AU1231+AV1231+AY1231+BB1231+BE1231+BH1231)</f>
        <v>5.8333333333333404E-2</v>
      </c>
      <c r="AR1231" s="10">
        <f t="shared" si="1278"/>
        <v>1</v>
      </c>
      <c r="AS1231" s="10">
        <f t="shared" si="1279"/>
        <v>24</v>
      </c>
      <c r="AT1231" s="552">
        <v>0</v>
      </c>
      <c r="AU1231" s="552">
        <v>0</v>
      </c>
      <c r="AV1231" s="552">
        <v>0</v>
      </c>
      <c r="AW1231" s="546">
        <f t="shared" si="1269"/>
        <v>0</v>
      </c>
      <c r="AX1231" s="546">
        <f t="shared" ref="AX1231:AX1294" si="1287">MINUTE(AV1231)</f>
        <v>0</v>
      </c>
      <c r="AY1231" s="552">
        <v>0</v>
      </c>
      <c r="AZ1231" s="546">
        <f t="shared" si="1265"/>
        <v>0</v>
      </c>
      <c r="BA1231" s="546">
        <f t="shared" si="1266"/>
        <v>0</v>
      </c>
      <c r="BB1231" s="552">
        <v>0</v>
      </c>
      <c r="BC1231" s="546">
        <f t="shared" si="1267"/>
        <v>0</v>
      </c>
      <c r="BD1231" s="546">
        <f t="shared" si="1268"/>
        <v>0</v>
      </c>
      <c r="BE1231" s="552">
        <v>0</v>
      </c>
      <c r="BF1231" s="546">
        <f t="shared" si="1255"/>
        <v>0</v>
      </c>
      <c r="BG1231" s="546">
        <f t="shared" si="1256"/>
        <v>0</v>
      </c>
      <c r="BH1231" s="552">
        <v>0</v>
      </c>
      <c r="BI1231" s="637">
        <f t="shared" si="1280"/>
        <v>0</v>
      </c>
      <c r="BJ1231" s="558">
        <f t="shared" si="1281"/>
        <v>0</v>
      </c>
      <c r="BK1231" s="52">
        <f t="shared" ref="BK1231:BK1294" si="1288">F1231/G1231</f>
        <v>60.593898305084743</v>
      </c>
    </row>
    <row r="1232" spans="1:63" x14ac:dyDescent="0.25">
      <c r="A1232" s="60">
        <v>41009</v>
      </c>
      <c r="B1232" s="58">
        <f t="shared" si="1282"/>
        <v>4</v>
      </c>
      <c r="C1232" s="126">
        <v>7</v>
      </c>
      <c r="D1232" s="51" t="s">
        <v>298</v>
      </c>
      <c r="E1232" s="51" t="s">
        <v>813</v>
      </c>
      <c r="F1232" s="59">
        <v>3427.35</v>
      </c>
      <c r="G1232" s="126">
        <v>54</v>
      </c>
      <c r="H1232" s="126">
        <v>5</v>
      </c>
      <c r="I1232" s="47">
        <v>0.61805555555555558</v>
      </c>
      <c r="J1232" s="47">
        <v>0.61805555555555558</v>
      </c>
      <c r="K1232" s="47">
        <v>0.62152777777777779</v>
      </c>
      <c r="L1232" s="9">
        <f t="shared" si="1270"/>
        <v>3.4722222222222099E-3</v>
      </c>
      <c r="M1232" s="47">
        <v>0.62847222222222221</v>
      </c>
      <c r="N1232" s="9">
        <f t="shared" si="1271"/>
        <v>6.9444444444444198E-3</v>
      </c>
      <c r="O1232" s="47">
        <v>0.65277777777777779</v>
      </c>
      <c r="P1232" s="9">
        <f t="shared" si="1272"/>
        <v>2.430555555555558E-2</v>
      </c>
      <c r="Q1232" s="47">
        <v>0.65625</v>
      </c>
      <c r="R1232" s="47">
        <v>0.70486111111111116</v>
      </c>
      <c r="S1232" s="9">
        <f t="shared" si="1275"/>
        <v>4.861111111111116E-2</v>
      </c>
      <c r="T1232" s="47">
        <v>0.65625</v>
      </c>
      <c r="U1232" s="47">
        <v>0.70486111111111116</v>
      </c>
      <c r="V1232" s="9">
        <f t="shared" si="1276"/>
        <v>4.861111111111116E-2</v>
      </c>
      <c r="W1232" s="47">
        <v>0.7055555555555556</v>
      </c>
      <c r="X1232" s="9">
        <f>W1232-R1232</f>
        <v>6.9444444444444198E-4</v>
      </c>
      <c r="Y1232" s="47">
        <v>0.70624999999999993</v>
      </c>
      <c r="Z1232" s="9">
        <f t="shared" si="1260"/>
        <v>6.9444444444433095E-4</v>
      </c>
      <c r="AA1232" s="47">
        <v>0.77222222222222225</v>
      </c>
      <c r="AB1232" s="9">
        <f t="shared" si="1262"/>
        <v>6.5972222222222321E-2</v>
      </c>
      <c r="AC1232" s="47">
        <v>0.77222222222222225</v>
      </c>
      <c r="AD1232" s="47">
        <v>0.77222222222222225</v>
      </c>
      <c r="AE1232" s="9">
        <f t="shared" si="1277"/>
        <v>0</v>
      </c>
      <c r="AF1232" s="47">
        <v>0.78125</v>
      </c>
      <c r="AG1232" s="47">
        <v>0.78472222222222221</v>
      </c>
      <c r="AH1232" s="9">
        <f t="shared" si="1273"/>
        <v>3.4722222222222099E-3</v>
      </c>
      <c r="AI1232" s="10">
        <f t="shared" si="1283"/>
        <v>0</v>
      </c>
      <c r="AJ1232" s="10">
        <f t="shared" si="1284"/>
        <v>5</v>
      </c>
      <c r="AK1232" s="47">
        <v>0.78472222222222221</v>
      </c>
      <c r="AL1232" s="47">
        <v>0.78472222222222221</v>
      </c>
      <c r="AM1232" s="9">
        <f t="shared" si="1285"/>
        <v>0</v>
      </c>
      <c r="AN1232" s="9">
        <f t="shared" si="1274"/>
        <v>0.16666666666666663</v>
      </c>
      <c r="AO1232" s="10">
        <f t="shared" si="1263"/>
        <v>4</v>
      </c>
      <c r="AP1232" s="10">
        <f t="shared" si="1264"/>
        <v>0</v>
      </c>
      <c r="AQ1232" s="9">
        <f t="shared" si="1286"/>
        <v>6.5972222222222321E-2</v>
      </c>
      <c r="AR1232" s="10">
        <f t="shared" si="1278"/>
        <v>1</v>
      </c>
      <c r="AS1232" s="10">
        <f t="shared" si="1279"/>
        <v>35</v>
      </c>
      <c r="AT1232" s="552">
        <v>0</v>
      </c>
      <c r="AU1232" s="552">
        <v>0</v>
      </c>
      <c r="AV1232" s="552">
        <v>0</v>
      </c>
      <c r="AW1232" s="546">
        <f t="shared" si="1269"/>
        <v>0</v>
      </c>
      <c r="AX1232" s="546">
        <f t="shared" si="1287"/>
        <v>0</v>
      </c>
      <c r="AY1232" s="552">
        <v>0</v>
      </c>
      <c r="AZ1232" s="546">
        <f t="shared" si="1265"/>
        <v>0</v>
      </c>
      <c r="BA1232" s="546">
        <f t="shared" si="1266"/>
        <v>0</v>
      </c>
      <c r="BB1232" s="552">
        <v>0</v>
      </c>
      <c r="BC1232" s="546">
        <f t="shared" si="1267"/>
        <v>0</v>
      </c>
      <c r="BD1232" s="546">
        <f t="shared" si="1268"/>
        <v>0</v>
      </c>
      <c r="BE1232" s="552">
        <v>0</v>
      </c>
      <c r="BF1232" s="546">
        <f t="shared" si="1255"/>
        <v>0</v>
      </c>
      <c r="BG1232" s="546">
        <f t="shared" si="1256"/>
        <v>0</v>
      </c>
      <c r="BH1232" s="552">
        <v>0</v>
      </c>
      <c r="BI1232" s="637">
        <f t="shared" si="1280"/>
        <v>0</v>
      </c>
      <c r="BJ1232" s="558">
        <f t="shared" si="1281"/>
        <v>0</v>
      </c>
      <c r="BK1232" s="52">
        <f t="shared" si="1288"/>
        <v>63.469444444444441</v>
      </c>
    </row>
    <row r="1233" spans="1:63" x14ac:dyDescent="0.25">
      <c r="A1233" s="60">
        <v>41009</v>
      </c>
      <c r="B1233" s="58">
        <f t="shared" si="1282"/>
        <v>4</v>
      </c>
      <c r="C1233" s="126">
        <v>4</v>
      </c>
      <c r="D1233" s="51" t="s">
        <v>277</v>
      </c>
      <c r="E1233" s="51" t="s">
        <v>751</v>
      </c>
      <c r="F1233" s="59">
        <v>3084.2</v>
      </c>
      <c r="G1233" s="126">
        <v>52</v>
      </c>
      <c r="H1233" s="126">
        <v>7</v>
      </c>
      <c r="I1233" s="47">
        <v>0.75</v>
      </c>
      <c r="J1233" s="47">
        <v>0.75</v>
      </c>
      <c r="K1233" s="47">
        <v>0.75347222222222221</v>
      </c>
      <c r="L1233" s="9">
        <f t="shared" si="1270"/>
        <v>3.4722222222222099E-3</v>
      </c>
      <c r="M1233" s="47">
        <v>0.76736111111111116</v>
      </c>
      <c r="N1233" s="9">
        <f t="shared" si="1271"/>
        <v>1.3888888888888951E-2</v>
      </c>
      <c r="O1233" s="47">
        <v>0.80902777777777779</v>
      </c>
      <c r="P1233" s="9">
        <f t="shared" si="1272"/>
        <v>4.166666666666663E-2</v>
      </c>
      <c r="Q1233" s="47">
        <v>0.8125</v>
      </c>
      <c r="R1233" s="47">
        <v>0.85069444444444453</v>
      </c>
      <c r="S1233" s="9">
        <f t="shared" si="1275"/>
        <v>3.8194444444444531E-2</v>
      </c>
      <c r="T1233" s="47">
        <v>0.8125</v>
      </c>
      <c r="U1233" s="47">
        <v>0.85069444444444453</v>
      </c>
      <c r="V1233" s="9">
        <f t="shared" si="1276"/>
        <v>3.8194444444444531E-2</v>
      </c>
      <c r="W1233" s="47">
        <v>0.80902777777777779</v>
      </c>
      <c r="X1233" s="9">
        <v>0</v>
      </c>
      <c r="Y1233" s="47">
        <v>0.82291666666666663</v>
      </c>
      <c r="Z1233" s="9">
        <f t="shared" si="1260"/>
        <v>1.388888888888884E-2</v>
      </c>
      <c r="AA1233" s="47">
        <v>0.99305555555555547</v>
      </c>
      <c r="AB1233" s="9">
        <f t="shared" si="1262"/>
        <v>0.17013888888888884</v>
      </c>
      <c r="AC1233" s="47">
        <v>0.99305555555555547</v>
      </c>
      <c r="AD1233" s="47">
        <v>0.99305555555555547</v>
      </c>
      <c r="AE1233" s="9">
        <f t="shared" si="1277"/>
        <v>0</v>
      </c>
      <c r="AF1233" s="47">
        <v>1.0034722222222221</v>
      </c>
      <c r="AG1233" s="47">
        <v>1.0069444444444444</v>
      </c>
      <c r="AH1233" s="9">
        <f t="shared" si="1273"/>
        <v>3.4722222222223209E-3</v>
      </c>
      <c r="AI1233" s="10">
        <f t="shared" si="1283"/>
        <v>0</v>
      </c>
      <c r="AJ1233" s="10">
        <f t="shared" si="1284"/>
        <v>5</v>
      </c>
      <c r="AK1233" s="47">
        <v>1.0069444444444444</v>
      </c>
      <c r="AL1233" s="47">
        <v>1.0069444444444444</v>
      </c>
      <c r="AM1233" s="9">
        <f t="shared" si="1285"/>
        <v>0</v>
      </c>
      <c r="AN1233" s="9">
        <f t="shared" si="1274"/>
        <v>0.25694444444444442</v>
      </c>
      <c r="AO1233" s="10">
        <f t="shared" si="1263"/>
        <v>6</v>
      </c>
      <c r="AP1233" s="10">
        <f t="shared" si="1264"/>
        <v>10</v>
      </c>
      <c r="AQ1233" s="9">
        <f t="shared" si="1286"/>
        <v>0</v>
      </c>
      <c r="AR1233" s="10">
        <f t="shared" si="1278"/>
        <v>0</v>
      </c>
      <c r="AS1233" s="10">
        <f t="shared" si="1279"/>
        <v>0</v>
      </c>
      <c r="AT1233" s="552">
        <v>0</v>
      </c>
      <c r="AU1233" s="552">
        <v>0</v>
      </c>
      <c r="AV1233" s="552">
        <v>0</v>
      </c>
      <c r="AW1233" s="546">
        <f t="shared" si="1269"/>
        <v>0</v>
      </c>
      <c r="AX1233" s="546">
        <f t="shared" si="1287"/>
        <v>0</v>
      </c>
      <c r="AY1233" s="552">
        <v>0.17013888888888887</v>
      </c>
      <c r="AZ1233" s="546">
        <f t="shared" si="1265"/>
        <v>4</v>
      </c>
      <c r="BA1233" s="546">
        <f t="shared" si="1266"/>
        <v>5</v>
      </c>
      <c r="BB1233" s="552">
        <v>0</v>
      </c>
      <c r="BC1233" s="546">
        <f t="shared" si="1267"/>
        <v>0</v>
      </c>
      <c r="BD1233" s="546">
        <f t="shared" si="1268"/>
        <v>0</v>
      </c>
      <c r="BE1233" s="552">
        <v>0</v>
      </c>
      <c r="BF1233" s="546">
        <f t="shared" si="1255"/>
        <v>0</v>
      </c>
      <c r="BG1233" s="546">
        <f t="shared" si="1256"/>
        <v>0</v>
      </c>
      <c r="BH1233" s="552">
        <v>0</v>
      </c>
      <c r="BI1233" s="637">
        <f t="shared" si="1280"/>
        <v>0</v>
      </c>
      <c r="BJ1233" s="558">
        <f t="shared" si="1281"/>
        <v>0</v>
      </c>
      <c r="BK1233" s="52">
        <f t="shared" si="1288"/>
        <v>59.311538461538461</v>
      </c>
    </row>
    <row r="1234" spans="1:63" x14ac:dyDescent="0.25">
      <c r="A1234" s="60">
        <v>41009</v>
      </c>
      <c r="B1234" s="58">
        <f t="shared" si="1282"/>
        <v>4</v>
      </c>
      <c r="C1234" s="126">
        <v>2</v>
      </c>
      <c r="D1234" s="51" t="s">
        <v>819</v>
      </c>
      <c r="E1234" s="51" t="s">
        <v>820</v>
      </c>
      <c r="F1234" s="59">
        <v>3610.6</v>
      </c>
      <c r="G1234" s="126">
        <v>59</v>
      </c>
      <c r="H1234" s="126">
        <v>0</v>
      </c>
      <c r="I1234" s="47">
        <v>0.64583333333333337</v>
      </c>
      <c r="J1234" s="47">
        <v>0.64583333333333337</v>
      </c>
      <c r="K1234" s="47">
        <v>0.65277777777777779</v>
      </c>
      <c r="L1234" s="9">
        <f t="shared" si="1270"/>
        <v>6.9444444444444198E-3</v>
      </c>
      <c r="M1234" s="47">
        <v>0.66666666666666663</v>
      </c>
      <c r="N1234" s="9">
        <f t="shared" si="1271"/>
        <v>1.388888888888884E-2</v>
      </c>
      <c r="O1234" s="47">
        <v>0.69444444444444453</v>
      </c>
      <c r="P1234" s="9">
        <f t="shared" si="1272"/>
        <v>2.7777777777777901E-2</v>
      </c>
      <c r="Q1234" s="47">
        <v>0.69791666666666663</v>
      </c>
      <c r="R1234" s="47">
        <v>0.71875</v>
      </c>
      <c r="S1234" s="9">
        <f t="shared" si="1275"/>
        <v>2.083333333333337E-2</v>
      </c>
      <c r="T1234" s="47">
        <v>0.69791666666666663</v>
      </c>
      <c r="U1234" s="47">
        <v>0.71875</v>
      </c>
      <c r="V1234" s="9">
        <f t="shared" si="1276"/>
        <v>2.083333333333337E-2</v>
      </c>
      <c r="W1234" s="47">
        <v>0.86249999999999993</v>
      </c>
      <c r="X1234" s="9">
        <f t="shared" ref="X1234:X1257" si="1289">W1234-R1234</f>
        <v>0.14374999999999993</v>
      </c>
      <c r="Y1234" s="47">
        <v>0.86319444444444438</v>
      </c>
      <c r="Z1234" s="9">
        <f t="shared" si="1260"/>
        <v>6.9444444444444198E-4</v>
      </c>
      <c r="AA1234" s="47">
        <v>0.98888888888888893</v>
      </c>
      <c r="AB1234" s="9">
        <f t="shared" si="1262"/>
        <v>0.12569444444444455</v>
      </c>
      <c r="AC1234" s="47">
        <v>0.98888888888888893</v>
      </c>
      <c r="AD1234" s="47">
        <v>0.98888888888888893</v>
      </c>
      <c r="AE1234" s="9">
        <f t="shared" si="1277"/>
        <v>0</v>
      </c>
      <c r="AF1234" s="47">
        <v>1.0034722222222221</v>
      </c>
      <c r="AG1234" s="47">
        <v>1.0208333333333333</v>
      </c>
      <c r="AH1234" s="9">
        <f t="shared" si="1273"/>
        <v>1.736111111111116E-2</v>
      </c>
      <c r="AI1234" s="10">
        <f t="shared" si="1283"/>
        <v>0</v>
      </c>
      <c r="AJ1234" s="10">
        <f t="shared" si="1284"/>
        <v>25</v>
      </c>
      <c r="AK1234" s="47">
        <v>1.0208333333333333</v>
      </c>
      <c r="AL1234" s="47">
        <v>1.0208333333333333</v>
      </c>
      <c r="AM1234" s="9">
        <f t="shared" si="1285"/>
        <v>0</v>
      </c>
      <c r="AN1234" s="9">
        <f t="shared" si="1274"/>
        <v>0.37499999999999989</v>
      </c>
      <c r="AO1234" s="10">
        <f t="shared" si="1263"/>
        <v>9</v>
      </c>
      <c r="AP1234" s="10">
        <f t="shared" si="1264"/>
        <v>0</v>
      </c>
      <c r="AQ1234" s="9">
        <f t="shared" si="1286"/>
        <v>7.9166666666666774E-2</v>
      </c>
      <c r="AR1234" s="10">
        <f t="shared" si="1278"/>
        <v>1</v>
      </c>
      <c r="AS1234" s="10">
        <f t="shared" si="1279"/>
        <v>54</v>
      </c>
      <c r="AT1234" s="552">
        <v>0</v>
      </c>
      <c r="AU1234" s="552">
        <v>1.4583333333333332E-2</v>
      </c>
      <c r="AV1234" s="552">
        <v>0</v>
      </c>
      <c r="AW1234" s="546">
        <f t="shared" si="1269"/>
        <v>0</v>
      </c>
      <c r="AX1234" s="546">
        <f t="shared" si="1287"/>
        <v>0</v>
      </c>
      <c r="AY1234" s="552">
        <v>0</v>
      </c>
      <c r="AZ1234" s="546">
        <f t="shared" si="1265"/>
        <v>0</v>
      </c>
      <c r="BA1234" s="546">
        <f t="shared" si="1266"/>
        <v>0</v>
      </c>
      <c r="BB1234" s="552">
        <v>0</v>
      </c>
      <c r="BC1234" s="546">
        <f t="shared" si="1267"/>
        <v>0</v>
      </c>
      <c r="BD1234" s="546">
        <f t="shared" si="1268"/>
        <v>0</v>
      </c>
      <c r="BE1234" s="552">
        <v>3.1944444444444449E-2</v>
      </c>
      <c r="BF1234" s="546">
        <f t="shared" si="1255"/>
        <v>0</v>
      </c>
      <c r="BG1234" s="546">
        <f t="shared" si="1256"/>
        <v>46</v>
      </c>
      <c r="BH1234" s="552">
        <v>0</v>
      </c>
      <c r="BI1234" s="637">
        <f t="shared" si="1280"/>
        <v>0</v>
      </c>
      <c r="BJ1234" s="558">
        <f t="shared" si="1281"/>
        <v>0</v>
      </c>
      <c r="BK1234" s="52">
        <f t="shared" si="1288"/>
        <v>61.196610169491521</v>
      </c>
    </row>
    <row r="1235" spans="1:63" x14ac:dyDescent="0.25">
      <c r="A1235" s="60">
        <v>41009</v>
      </c>
      <c r="B1235" s="58">
        <f t="shared" si="1282"/>
        <v>4</v>
      </c>
      <c r="C1235" s="126">
        <v>4</v>
      </c>
      <c r="D1235" s="51" t="s">
        <v>802</v>
      </c>
      <c r="E1235" s="51" t="s">
        <v>276</v>
      </c>
      <c r="F1235" s="59">
        <v>3763.39</v>
      </c>
      <c r="G1235" s="126">
        <v>59</v>
      </c>
      <c r="H1235" s="126">
        <v>0</v>
      </c>
      <c r="I1235" s="47">
        <v>0.79513888888888884</v>
      </c>
      <c r="J1235" s="47">
        <v>0.79513888888888884</v>
      </c>
      <c r="K1235" s="47">
        <v>0.83333333333333337</v>
      </c>
      <c r="L1235" s="9">
        <f t="shared" si="1270"/>
        <v>3.8194444444444531E-2</v>
      </c>
      <c r="M1235" s="47">
        <v>0.84375</v>
      </c>
      <c r="N1235" s="9">
        <f t="shared" si="1271"/>
        <v>1.041666666666663E-2</v>
      </c>
      <c r="O1235" s="47">
        <v>0.86805555555555547</v>
      </c>
      <c r="P1235" s="9">
        <f t="shared" si="1272"/>
        <v>2.4305555555555469E-2</v>
      </c>
      <c r="Q1235" s="47">
        <v>0.87152777777777779</v>
      </c>
      <c r="R1235" s="47">
        <v>0.90277777777777779</v>
      </c>
      <c r="S1235" s="9">
        <f t="shared" si="1275"/>
        <v>3.125E-2</v>
      </c>
      <c r="T1235" s="47">
        <v>0.87152777777777779</v>
      </c>
      <c r="U1235" s="47">
        <v>0.90277777777777779</v>
      </c>
      <c r="V1235" s="9">
        <f t="shared" si="1276"/>
        <v>3.125E-2</v>
      </c>
      <c r="W1235" s="47">
        <v>0.90625</v>
      </c>
      <c r="X1235" s="9">
        <f t="shared" si="1289"/>
        <v>3.4722222222222099E-3</v>
      </c>
      <c r="Y1235" s="47">
        <v>1.0465277777777777</v>
      </c>
      <c r="Z1235" s="9">
        <f t="shared" si="1260"/>
        <v>0.14027777777777772</v>
      </c>
      <c r="AA1235" s="47">
        <v>1.1291666666666667</v>
      </c>
      <c r="AB1235" s="9">
        <f t="shared" si="1262"/>
        <v>8.2638888888888928E-2</v>
      </c>
      <c r="AC1235" s="47">
        <v>1.1291666666666667</v>
      </c>
      <c r="AD1235" s="47">
        <v>1.1291666666666667</v>
      </c>
      <c r="AE1235" s="9">
        <f t="shared" si="1277"/>
        <v>0</v>
      </c>
      <c r="AF1235" s="47">
        <v>1.1354166666666667</v>
      </c>
      <c r="AG1235" s="47">
        <v>1.1458333333333333</v>
      </c>
      <c r="AH1235" s="9">
        <f t="shared" si="1273"/>
        <v>1.0416666666666519E-2</v>
      </c>
      <c r="AI1235" s="10">
        <f t="shared" si="1283"/>
        <v>0</v>
      </c>
      <c r="AJ1235" s="10">
        <f t="shared" si="1284"/>
        <v>15</v>
      </c>
      <c r="AK1235" s="47">
        <v>1.1458333333333333</v>
      </c>
      <c r="AL1235" s="47">
        <v>1.1458333333333333</v>
      </c>
      <c r="AM1235" s="9">
        <f t="shared" si="1285"/>
        <v>0</v>
      </c>
      <c r="AN1235" s="9">
        <f t="shared" si="1274"/>
        <v>0.35069444444444442</v>
      </c>
      <c r="AO1235" s="10">
        <f t="shared" si="1263"/>
        <v>8</v>
      </c>
      <c r="AP1235" s="10">
        <f t="shared" si="1264"/>
        <v>25</v>
      </c>
      <c r="AQ1235" s="9">
        <f t="shared" si="1286"/>
        <v>4.8611111111111154E-2</v>
      </c>
      <c r="AR1235" s="10">
        <f t="shared" si="1278"/>
        <v>1</v>
      </c>
      <c r="AS1235" s="10">
        <f t="shared" si="1279"/>
        <v>10</v>
      </c>
      <c r="AT1235" s="552">
        <v>0</v>
      </c>
      <c r="AU1235" s="552">
        <v>0</v>
      </c>
      <c r="AV1235" s="552">
        <v>0</v>
      </c>
      <c r="AW1235" s="546">
        <f t="shared" si="1269"/>
        <v>0</v>
      </c>
      <c r="AX1235" s="546">
        <f t="shared" si="1287"/>
        <v>0</v>
      </c>
      <c r="AY1235" s="552">
        <v>0</v>
      </c>
      <c r="AZ1235" s="546">
        <f t="shared" si="1265"/>
        <v>0</v>
      </c>
      <c r="BA1235" s="546">
        <f t="shared" si="1266"/>
        <v>0</v>
      </c>
      <c r="BB1235" s="552">
        <v>0</v>
      </c>
      <c r="BC1235" s="546">
        <f t="shared" si="1267"/>
        <v>0</v>
      </c>
      <c r="BD1235" s="546">
        <f t="shared" si="1268"/>
        <v>0</v>
      </c>
      <c r="BE1235" s="552">
        <v>3.4027777777777775E-2</v>
      </c>
      <c r="BF1235" s="546">
        <f t="shared" si="1255"/>
        <v>0</v>
      </c>
      <c r="BG1235" s="546">
        <f t="shared" si="1256"/>
        <v>49</v>
      </c>
      <c r="BH1235" s="552">
        <v>0</v>
      </c>
      <c r="BI1235" s="637">
        <f t="shared" si="1280"/>
        <v>0</v>
      </c>
      <c r="BJ1235" s="558">
        <f t="shared" si="1281"/>
        <v>0</v>
      </c>
      <c r="BK1235" s="52">
        <f t="shared" si="1288"/>
        <v>63.786271186440679</v>
      </c>
    </row>
    <row r="1236" spans="1:63" x14ac:dyDescent="0.25">
      <c r="A1236" s="60">
        <v>41009</v>
      </c>
      <c r="B1236" s="58">
        <f t="shared" si="1282"/>
        <v>4</v>
      </c>
      <c r="C1236" s="126">
        <v>5</v>
      </c>
      <c r="D1236" s="51" t="s">
        <v>277</v>
      </c>
      <c r="E1236" s="51" t="s">
        <v>751</v>
      </c>
      <c r="F1236" s="653">
        <v>3797.41</v>
      </c>
      <c r="G1236" s="126">
        <v>59</v>
      </c>
      <c r="H1236" s="126">
        <v>0</v>
      </c>
      <c r="I1236" s="47">
        <v>0.85416666666666663</v>
      </c>
      <c r="J1236" s="47">
        <v>0.85416666666666663</v>
      </c>
      <c r="K1236" s="47">
        <v>0.86458333333333337</v>
      </c>
      <c r="L1236" s="9">
        <f t="shared" si="1270"/>
        <v>1.0416666666666741E-2</v>
      </c>
      <c r="M1236" s="47">
        <v>0.875</v>
      </c>
      <c r="N1236" s="9">
        <f t="shared" si="1271"/>
        <v>1.041666666666663E-2</v>
      </c>
      <c r="O1236" s="47">
        <v>1.0277777777777779</v>
      </c>
      <c r="P1236" s="9">
        <f t="shared" si="1272"/>
        <v>0.1527777777777779</v>
      </c>
      <c r="Q1236" s="47">
        <v>1.03125</v>
      </c>
      <c r="R1236" s="47">
        <v>1.0520833333333333</v>
      </c>
      <c r="S1236" s="9">
        <f>R1236-Q1236</f>
        <v>2.0833333333333259E-2</v>
      </c>
      <c r="T1236" s="47">
        <v>1.03125</v>
      </c>
      <c r="U1236" s="47">
        <v>1.0520833333333333</v>
      </c>
      <c r="V1236" s="9">
        <f t="shared" si="1276"/>
        <v>2.0833333333333259E-2</v>
      </c>
      <c r="W1236" s="47">
        <v>1.0555555555555556</v>
      </c>
      <c r="X1236" s="9">
        <f t="shared" si="1289"/>
        <v>3.4722222222223209E-3</v>
      </c>
      <c r="Y1236" s="47">
        <v>1.1673611111111111</v>
      </c>
      <c r="Z1236" s="9">
        <f t="shared" si="1260"/>
        <v>0.11180555555555549</v>
      </c>
      <c r="AA1236" s="47">
        <v>1.2493055555555557</v>
      </c>
      <c r="AB1236" s="9">
        <f t="shared" si="1262"/>
        <v>8.1944444444444597E-2</v>
      </c>
      <c r="AC1236" s="47">
        <v>1.2493055555555557</v>
      </c>
      <c r="AD1236" s="47">
        <v>1.2493055555555557</v>
      </c>
      <c r="AE1236" s="9">
        <f t="shared" si="1277"/>
        <v>0</v>
      </c>
      <c r="AF1236" s="47">
        <v>1.2569444444444444</v>
      </c>
      <c r="AG1236" s="47">
        <v>1.2708333333333333</v>
      </c>
      <c r="AH1236" s="9">
        <f t="shared" si="1273"/>
        <v>1.388888888888884E-2</v>
      </c>
      <c r="AI1236" s="10">
        <f t="shared" si="1283"/>
        <v>0</v>
      </c>
      <c r="AJ1236" s="10">
        <f t="shared" si="1284"/>
        <v>20</v>
      </c>
      <c r="AK1236" s="47">
        <v>1.2708333333333333</v>
      </c>
      <c r="AL1236" s="47">
        <v>1.2708333333333333</v>
      </c>
      <c r="AM1236" s="9">
        <f t="shared" si="1285"/>
        <v>0</v>
      </c>
      <c r="AN1236" s="9">
        <f t="shared" si="1274"/>
        <v>0.41666666666666663</v>
      </c>
      <c r="AO1236" s="10">
        <f t="shared" si="1263"/>
        <v>10</v>
      </c>
      <c r="AP1236" s="10">
        <f t="shared" si="1264"/>
        <v>0</v>
      </c>
      <c r="AQ1236" s="9">
        <f t="shared" si="1286"/>
        <v>6.1111111111111262E-2</v>
      </c>
      <c r="AR1236" s="10">
        <f t="shared" si="1278"/>
        <v>1</v>
      </c>
      <c r="AS1236" s="10">
        <f t="shared" si="1279"/>
        <v>28</v>
      </c>
      <c r="AT1236" s="552">
        <v>0</v>
      </c>
      <c r="AU1236" s="552">
        <v>1.7361111111111112E-2</v>
      </c>
      <c r="AV1236" s="552">
        <v>0</v>
      </c>
      <c r="AW1236" s="546">
        <f t="shared" si="1269"/>
        <v>0</v>
      </c>
      <c r="AX1236" s="546">
        <f t="shared" si="1287"/>
        <v>0</v>
      </c>
      <c r="AY1236" s="552">
        <v>0</v>
      </c>
      <c r="AZ1236" s="546">
        <f t="shared" si="1265"/>
        <v>0</v>
      </c>
      <c r="BA1236" s="546">
        <f t="shared" si="1266"/>
        <v>0</v>
      </c>
      <c r="BB1236" s="552">
        <v>0</v>
      </c>
      <c r="BC1236" s="546">
        <f t="shared" si="1267"/>
        <v>0</v>
      </c>
      <c r="BD1236" s="546">
        <f t="shared" si="1268"/>
        <v>0</v>
      </c>
      <c r="BE1236" s="552">
        <v>3.472222222222222E-3</v>
      </c>
      <c r="BF1236" s="546">
        <f t="shared" si="1255"/>
        <v>0</v>
      </c>
      <c r="BG1236" s="546">
        <f t="shared" si="1256"/>
        <v>5</v>
      </c>
      <c r="BH1236" s="552">
        <v>0</v>
      </c>
      <c r="BI1236" s="637">
        <f t="shared" si="1280"/>
        <v>0</v>
      </c>
      <c r="BJ1236" s="558">
        <f t="shared" si="1281"/>
        <v>0</v>
      </c>
      <c r="BK1236" s="52">
        <f t="shared" si="1288"/>
        <v>64.362881355932203</v>
      </c>
    </row>
    <row r="1237" spans="1:63" x14ac:dyDescent="0.25">
      <c r="A1237" s="60">
        <v>41010</v>
      </c>
      <c r="B1237" s="58">
        <f t="shared" si="1282"/>
        <v>4</v>
      </c>
      <c r="C1237" s="126">
        <v>3</v>
      </c>
      <c r="D1237" s="51" t="s">
        <v>819</v>
      </c>
      <c r="E1237" s="51" t="s">
        <v>820</v>
      </c>
      <c r="F1237" s="649">
        <v>3591.89</v>
      </c>
      <c r="G1237" s="126">
        <v>59</v>
      </c>
      <c r="H1237" s="126">
        <v>0</v>
      </c>
      <c r="I1237" s="47">
        <v>0.875</v>
      </c>
      <c r="J1237" s="47">
        <v>0.875</v>
      </c>
      <c r="K1237" s="47">
        <v>1.5069444444444444</v>
      </c>
      <c r="L1237" s="9">
        <f t="shared" si="1270"/>
        <v>0.63194444444444442</v>
      </c>
      <c r="M1237" s="47">
        <v>1.5104166666666667</v>
      </c>
      <c r="N1237" s="9">
        <f t="shared" si="1271"/>
        <v>3.4722222222223209E-3</v>
      </c>
      <c r="O1237" s="47">
        <v>2.1354166666666665</v>
      </c>
      <c r="P1237" s="9">
        <f t="shared" si="1272"/>
        <v>0.62499999999999978</v>
      </c>
      <c r="Q1237" s="47">
        <v>1.1388888888888888</v>
      </c>
      <c r="R1237" s="47">
        <v>1.1805555555555556</v>
      </c>
      <c r="S1237" s="9">
        <f t="shared" ref="S1237:S1300" si="1290">R1237-Q1237</f>
        <v>4.1666666666666741E-2</v>
      </c>
      <c r="T1237" s="47">
        <v>1.1388888888888888</v>
      </c>
      <c r="U1237" s="47">
        <v>1.1805555555555556</v>
      </c>
      <c r="V1237" s="9">
        <f t="shared" si="1276"/>
        <v>4.1666666666666741E-2</v>
      </c>
      <c r="W1237" s="47">
        <v>1.2881944444444444</v>
      </c>
      <c r="X1237" s="9">
        <f t="shared" si="1289"/>
        <v>0.10763888888888884</v>
      </c>
      <c r="Y1237" s="47">
        <v>1.2895833333333333</v>
      </c>
      <c r="Z1237" s="9">
        <f t="shared" si="1260"/>
        <v>1.388888888888884E-3</v>
      </c>
      <c r="AA1237" s="47">
        <v>1.3743055555555557</v>
      </c>
      <c r="AB1237" s="9">
        <f t="shared" si="1262"/>
        <v>8.4722222222222365E-2</v>
      </c>
      <c r="AC1237" s="47">
        <v>1.3743055555555557</v>
      </c>
      <c r="AD1237" s="47">
        <v>1.3743055555555557</v>
      </c>
      <c r="AE1237" s="9">
        <f t="shared" si="1277"/>
        <v>0</v>
      </c>
      <c r="AF1237" s="47">
        <v>1.3854166666666667</v>
      </c>
      <c r="AG1237" s="47">
        <v>1.4375</v>
      </c>
      <c r="AH1237" s="9">
        <f t="shared" si="1273"/>
        <v>5.2083333333333259E-2</v>
      </c>
      <c r="AI1237" s="10">
        <f t="shared" si="1283"/>
        <v>1</v>
      </c>
      <c r="AJ1237" s="10">
        <f t="shared" si="1284"/>
        <v>15</v>
      </c>
      <c r="AK1237" s="47">
        <v>1.4375</v>
      </c>
      <c r="AL1237" s="47">
        <v>1.4375</v>
      </c>
      <c r="AM1237" s="9">
        <f t="shared" si="1285"/>
        <v>0</v>
      </c>
      <c r="AN1237" s="9">
        <f t="shared" si="1274"/>
        <v>0.5625</v>
      </c>
      <c r="AO1237" s="10">
        <f t="shared" si="1263"/>
        <v>13</v>
      </c>
      <c r="AP1237" s="10">
        <f t="shared" si="1264"/>
        <v>30</v>
      </c>
      <c r="AQ1237" s="9">
        <f t="shared" si="1286"/>
        <v>8.05555555555557E-2</v>
      </c>
      <c r="AR1237" s="10">
        <f t="shared" si="1278"/>
        <v>1</v>
      </c>
      <c r="AS1237" s="10">
        <f t="shared" si="1279"/>
        <v>56</v>
      </c>
      <c r="AT1237" s="552">
        <v>0</v>
      </c>
      <c r="AU1237" s="552">
        <v>0</v>
      </c>
      <c r="AV1237" s="552">
        <v>0</v>
      </c>
      <c r="AW1237" s="546">
        <f t="shared" si="1269"/>
        <v>0</v>
      </c>
      <c r="AX1237" s="546">
        <f t="shared" si="1287"/>
        <v>0</v>
      </c>
      <c r="AY1237" s="552">
        <v>0</v>
      </c>
      <c r="AZ1237" s="546">
        <f t="shared" si="1265"/>
        <v>0</v>
      </c>
      <c r="BA1237" s="546">
        <f t="shared" si="1266"/>
        <v>0</v>
      </c>
      <c r="BB1237" s="552">
        <v>0</v>
      </c>
      <c r="BC1237" s="546">
        <f t="shared" si="1267"/>
        <v>0</v>
      </c>
      <c r="BD1237" s="546">
        <f t="shared" si="1268"/>
        <v>0</v>
      </c>
      <c r="BE1237" s="552">
        <v>4.1666666666666666E-3</v>
      </c>
      <c r="BF1237" s="546">
        <f t="shared" si="1255"/>
        <v>0</v>
      </c>
      <c r="BG1237" s="546">
        <f t="shared" si="1256"/>
        <v>6</v>
      </c>
      <c r="BH1237" s="552">
        <v>0</v>
      </c>
      <c r="BI1237" s="637">
        <f t="shared" si="1280"/>
        <v>0</v>
      </c>
      <c r="BJ1237" s="558">
        <f t="shared" si="1281"/>
        <v>0</v>
      </c>
      <c r="BK1237" s="52">
        <f t="shared" si="1288"/>
        <v>60.879491525423724</v>
      </c>
    </row>
    <row r="1238" spans="1:63" x14ac:dyDescent="0.25">
      <c r="A1238" s="60">
        <v>41010</v>
      </c>
      <c r="B1238" s="58">
        <f t="shared" si="1282"/>
        <v>4</v>
      </c>
      <c r="C1238" s="126">
        <v>2</v>
      </c>
      <c r="D1238" s="51" t="s">
        <v>821</v>
      </c>
      <c r="E1238" s="51" t="s">
        <v>276</v>
      </c>
      <c r="F1238" s="649">
        <v>3800.1</v>
      </c>
      <c r="G1238" s="126">
        <v>58</v>
      </c>
      <c r="H1238" s="126">
        <v>1</v>
      </c>
      <c r="I1238" s="47">
        <v>0.10416666666666667</v>
      </c>
      <c r="J1238" s="47">
        <v>0.10416666666666667</v>
      </c>
      <c r="K1238" s="47">
        <v>0.1111111111111111</v>
      </c>
      <c r="L1238" s="9">
        <f t="shared" si="1270"/>
        <v>6.9444444444444337E-3</v>
      </c>
      <c r="M1238" s="47">
        <v>0.11805555555555557</v>
      </c>
      <c r="N1238" s="9">
        <f t="shared" si="1271"/>
        <v>6.9444444444444614E-3</v>
      </c>
      <c r="O1238" s="47">
        <v>0.25</v>
      </c>
      <c r="P1238" s="9">
        <f t="shared" si="1272"/>
        <v>0.13194444444444442</v>
      </c>
      <c r="Q1238" s="47">
        <v>0.25694444444444448</v>
      </c>
      <c r="R1238" s="47">
        <v>0.28472222222222221</v>
      </c>
      <c r="S1238" s="9">
        <f t="shared" si="1290"/>
        <v>2.7777777777777735E-2</v>
      </c>
      <c r="T1238" s="47">
        <v>0.25694444444444448</v>
      </c>
      <c r="U1238" s="47">
        <v>0.28472222222222221</v>
      </c>
      <c r="V1238" s="9">
        <f t="shared" si="1276"/>
        <v>2.7777777777777735E-2</v>
      </c>
      <c r="W1238" s="47">
        <v>0.40625</v>
      </c>
      <c r="X1238" s="9">
        <f t="shared" si="1289"/>
        <v>0.12152777777777779</v>
      </c>
      <c r="Y1238" s="47">
        <v>0.40833333333333338</v>
      </c>
      <c r="Z1238" s="9">
        <f t="shared" si="1260"/>
        <v>2.0833333333333814E-3</v>
      </c>
      <c r="AA1238" s="47">
        <v>0.46319444444444446</v>
      </c>
      <c r="AB1238" s="9">
        <f t="shared" si="1262"/>
        <v>5.4861111111111083E-2</v>
      </c>
      <c r="AC1238" s="47">
        <v>0.46319444444444446</v>
      </c>
      <c r="AD1238" s="47">
        <v>0.46319444444444446</v>
      </c>
      <c r="AE1238" s="9">
        <f t="shared" si="1277"/>
        <v>0</v>
      </c>
      <c r="AF1238" s="47">
        <v>0.47361111111111115</v>
      </c>
      <c r="AG1238" s="47">
        <v>0.49305555555555558</v>
      </c>
      <c r="AH1238" s="9">
        <f t="shared" si="1273"/>
        <v>1.9444444444444431E-2</v>
      </c>
      <c r="AI1238" s="10">
        <f t="shared" si="1283"/>
        <v>0</v>
      </c>
      <c r="AJ1238" s="10">
        <f t="shared" si="1284"/>
        <v>28</v>
      </c>
      <c r="AK1238" s="47">
        <v>0.49305555555555558</v>
      </c>
      <c r="AL1238" s="47">
        <v>0.49305555555555558</v>
      </c>
      <c r="AM1238" s="9">
        <f t="shared" si="1285"/>
        <v>0</v>
      </c>
      <c r="AN1238" s="9">
        <f t="shared" si="1274"/>
        <v>0.3888888888888889</v>
      </c>
      <c r="AO1238" s="10">
        <f t="shared" si="1263"/>
        <v>9</v>
      </c>
      <c r="AP1238" s="10">
        <f t="shared" si="1264"/>
        <v>20</v>
      </c>
      <c r="AQ1238" s="9">
        <f t="shared" si="1286"/>
        <v>5.4861111111111083E-2</v>
      </c>
      <c r="AR1238" s="10">
        <f t="shared" si="1278"/>
        <v>1</v>
      </c>
      <c r="AS1238" s="10">
        <f t="shared" si="1279"/>
        <v>19</v>
      </c>
      <c r="AT1238" s="552">
        <v>0</v>
      </c>
      <c r="AU1238" s="552">
        <v>0</v>
      </c>
      <c r="AV1238" s="552">
        <v>0</v>
      </c>
      <c r="AW1238" s="546">
        <f t="shared" si="1269"/>
        <v>0</v>
      </c>
      <c r="AX1238" s="546">
        <f t="shared" si="1287"/>
        <v>0</v>
      </c>
      <c r="AY1238" s="552">
        <v>0</v>
      </c>
      <c r="AZ1238" s="546">
        <f t="shared" si="1265"/>
        <v>0</v>
      </c>
      <c r="BA1238" s="546">
        <f t="shared" si="1266"/>
        <v>0</v>
      </c>
      <c r="BB1238" s="552">
        <v>0</v>
      </c>
      <c r="BC1238" s="546">
        <f t="shared" si="1267"/>
        <v>0</v>
      </c>
      <c r="BD1238" s="546">
        <f t="shared" si="1268"/>
        <v>0</v>
      </c>
      <c r="BE1238" s="552">
        <v>0</v>
      </c>
      <c r="BF1238" s="546">
        <f t="shared" si="1255"/>
        <v>0</v>
      </c>
      <c r="BG1238" s="546">
        <f t="shared" si="1256"/>
        <v>0</v>
      </c>
      <c r="BH1238" s="552">
        <v>0</v>
      </c>
      <c r="BI1238" s="637">
        <f t="shared" si="1280"/>
        <v>0</v>
      </c>
      <c r="BJ1238" s="558">
        <f t="shared" si="1281"/>
        <v>0</v>
      </c>
      <c r="BK1238" s="52">
        <f t="shared" si="1288"/>
        <v>65.518965517241384</v>
      </c>
    </row>
    <row r="1239" spans="1:63" x14ac:dyDescent="0.25">
      <c r="A1239" s="60">
        <v>41010</v>
      </c>
      <c r="B1239" s="58">
        <f t="shared" si="1282"/>
        <v>4</v>
      </c>
      <c r="C1239" s="126">
        <v>2</v>
      </c>
      <c r="D1239" s="51" t="s">
        <v>454</v>
      </c>
      <c r="E1239" s="51" t="s">
        <v>265</v>
      </c>
      <c r="F1239" s="649">
        <v>3456.1</v>
      </c>
      <c r="G1239" s="126">
        <v>54</v>
      </c>
      <c r="H1239" s="126">
        <v>5</v>
      </c>
      <c r="I1239" s="47">
        <v>0.56944444444444442</v>
      </c>
      <c r="J1239" s="47">
        <v>0.56944444444444442</v>
      </c>
      <c r="K1239" s="47">
        <v>1.3125</v>
      </c>
      <c r="L1239" s="9">
        <f t="shared" si="1270"/>
        <v>0.74305555555555558</v>
      </c>
      <c r="M1239" s="47">
        <v>1.375</v>
      </c>
      <c r="N1239" s="9">
        <f t="shared" si="1271"/>
        <v>6.25E-2</v>
      </c>
      <c r="O1239" s="47">
        <v>1.6631944444444444</v>
      </c>
      <c r="P1239" s="9">
        <f t="shared" si="1272"/>
        <v>0.28819444444444442</v>
      </c>
      <c r="Q1239" s="47">
        <v>0.66666666666666663</v>
      </c>
      <c r="R1239" s="47">
        <v>0.68055555555555547</v>
      </c>
      <c r="S1239" s="9">
        <f t="shared" si="1290"/>
        <v>1.388888888888884E-2</v>
      </c>
      <c r="T1239" s="47">
        <v>0.66666666666666663</v>
      </c>
      <c r="U1239" s="47">
        <v>0.68055555555555547</v>
      </c>
      <c r="V1239" s="9">
        <f t="shared" si="1276"/>
        <v>1.388888888888884E-2</v>
      </c>
      <c r="W1239" s="47">
        <v>0.68402777777777779</v>
      </c>
      <c r="X1239" s="9">
        <f t="shared" si="1289"/>
        <v>3.4722222222223209E-3</v>
      </c>
      <c r="Y1239" s="47">
        <v>0.70208333333333339</v>
      </c>
      <c r="Z1239" s="9">
        <f t="shared" si="1260"/>
        <v>1.8055555555555602E-2</v>
      </c>
      <c r="AA1239" s="47">
        <v>0.75486111111111109</v>
      </c>
      <c r="AB1239" s="9">
        <f t="shared" si="1262"/>
        <v>5.2777777777777701E-2</v>
      </c>
      <c r="AC1239" s="47">
        <v>0.75486111111111109</v>
      </c>
      <c r="AD1239" s="47">
        <v>0.75486111111111109</v>
      </c>
      <c r="AE1239" s="9">
        <f t="shared" si="1277"/>
        <v>0</v>
      </c>
      <c r="AF1239" s="47">
        <v>0.76388888888888884</v>
      </c>
      <c r="AG1239" s="47">
        <v>0.77083333333333337</v>
      </c>
      <c r="AH1239" s="9">
        <f t="shared" si="1273"/>
        <v>6.9444444444445308E-3</v>
      </c>
      <c r="AI1239" s="10">
        <f t="shared" si="1283"/>
        <v>0</v>
      </c>
      <c r="AJ1239" s="10">
        <f t="shared" si="1284"/>
        <v>10</v>
      </c>
      <c r="AK1239" s="47">
        <v>0.77083333333333337</v>
      </c>
      <c r="AL1239" s="47">
        <v>0.77083333333333337</v>
      </c>
      <c r="AM1239" s="9">
        <f t="shared" si="1285"/>
        <v>0</v>
      </c>
      <c r="AN1239" s="9">
        <f t="shared" si="1274"/>
        <v>0.20138888888888895</v>
      </c>
      <c r="AO1239" s="10">
        <f t="shared" si="1263"/>
        <v>4</v>
      </c>
      <c r="AP1239" s="10">
        <f t="shared" si="1264"/>
        <v>50</v>
      </c>
      <c r="AQ1239" s="9">
        <f t="shared" si="1286"/>
        <v>2.9166666666666587E-2</v>
      </c>
      <c r="AR1239" s="10">
        <f t="shared" si="1278"/>
        <v>0</v>
      </c>
      <c r="AS1239" s="10">
        <f t="shared" si="1279"/>
        <v>42</v>
      </c>
      <c r="AT1239" s="552">
        <v>0</v>
      </c>
      <c r="AU1239" s="552">
        <v>0</v>
      </c>
      <c r="AV1239" s="552">
        <v>0</v>
      </c>
      <c r="AW1239" s="546">
        <f t="shared" si="1269"/>
        <v>0</v>
      </c>
      <c r="AX1239" s="546">
        <f t="shared" si="1287"/>
        <v>0</v>
      </c>
      <c r="AY1239" s="552">
        <v>0</v>
      </c>
      <c r="AZ1239" s="546">
        <f t="shared" si="1265"/>
        <v>0</v>
      </c>
      <c r="BA1239" s="546">
        <f t="shared" si="1266"/>
        <v>0</v>
      </c>
      <c r="BB1239" s="552">
        <v>0</v>
      </c>
      <c r="BC1239" s="546">
        <f t="shared" si="1267"/>
        <v>0</v>
      </c>
      <c r="BD1239" s="546">
        <f t="shared" si="1268"/>
        <v>0</v>
      </c>
      <c r="BE1239" s="552">
        <v>5.5555555555555558E-3</v>
      </c>
      <c r="BF1239" s="546">
        <f t="shared" si="1255"/>
        <v>0</v>
      </c>
      <c r="BG1239" s="546">
        <f t="shared" si="1256"/>
        <v>8</v>
      </c>
      <c r="BH1239" s="552">
        <v>1.8055555555555557E-2</v>
      </c>
      <c r="BI1239" s="637">
        <f t="shared" si="1280"/>
        <v>0</v>
      </c>
      <c r="BJ1239" s="558">
        <f t="shared" si="1281"/>
        <v>26</v>
      </c>
      <c r="BK1239" s="52">
        <f t="shared" si="1288"/>
        <v>64.001851851851853</v>
      </c>
    </row>
    <row r="1240" spans="1:63" ht="30" x14ac:dyDescent="0.25">
      <c r="A1240" s="60">
        <v>41010</v>
      </c>
      <c r="B1240" s="58">
        <f t="shared" si="1282"/>
        <v>4</v>
      </c>
      <c r="C1240" s="126">
        <v>20</v>
      </c>
      <c r="D1240" s="51" t="s">
        <v>33</v>
      </c>
      <c r="E1240" s="51" t="s">
        <v>823</v>
      </c>
      <c r="F1240" s="59">
        <v>3628.41</v>
      </c>
      <c r="G1240" s="126">
        <v>59</v>
      </c>
      <c r="H1240" s="126">
        <v>0</v>
      </c>
      <c r="I1240" s="47">
        <v>0.6875</v>
      </c>
      <c r="J1240" s="47">
        <v>0.6875</v>
      </c>
      <c r="K1240" s="47">
        <v>0.69097222222222221</v>
      </c>
      <c r="L1240" s="9">
        <f t="shared" si="1270"/>
        <v>3.4722222222222099E-3</v>
      </c>
      <c r="M1240" s="47">
        <v>0.70833333333333337</v>
      </c>
      <c r="N1240" s="9">
        <f t="shared" si="1271"/>
        <v>1.736111111111116E-2</v>
      </c>
      <c r="O1240" s="47">
        <v>0.72916666666666663</v>
      </c>
      <c r="P1240" s="9">
        <f t="shared" si="1272"/>
        <v>2.0833333333333259E-2</v>
      </c>
      <c r="Q1240" s="47">
        <v>0.72916666666666663</v>
      </c>
      <c r="R1240" s="47">
        <v>0.75</v>
      </c>
      <c r="S1240" s="9">
        <f t="shared" si="1290"/>
        <v>2.083333333333337E-2</v>
      </c>
      <c r="T1240" s="47">
        <v>0.72916666666666663</v>
      </c>
      <c r="U1240" s="47">
        <v>0.75</v>
      </c>
      <c r="V1240" s="9">
        <f t="shared" si="1276"/>
        <v>2.083333333333337E-2</v>
      </c>
      <c r="W1240" s="47">
        <v>0.875</v>
      </c>
      <c r="X1240" s="9">
        <f t="shared" si="1289"/>
        <v>0.125</v>
      </c>
      <c r="Y1240" s="47">
        <v>0.77083333333333337</v>
      </c>
      <c r="Z1240" s="9">
        <v>0</v>
      </c>
      <c r="AA1240" s="47">
        <v>0.96111111111111114</v>
      </c>
      <c r="AB1240" s="9">
        <f t="shared" si="1262"/>
        <v>0.19027777777777777</v>
      </c>
      <c r="AC1240" s="47">
        <v>0.96111111111111114</v>
      </c>
      <c r="AD1240" s="47">
        <v>0.96111111111111114</v>
      </c>
      <c r="AE1240" s="9">
        <f t="shared" si="1277"/>
        <v>0</v>
      </c>
      <c r="AF1240" s="47">
        <v>0.97222222222222221</v>
      </c>
      <c r="AG1240" s="47">
        <v>0.97916666666666663</v>
      </c>
      <c r="AH1240" s="9">
        <f t="shared" si="1273"/>
        <v>6.9444444444444198E-3</v>
      </c>
      <c r="AI1240" s="10">
        <f t="shared" si="1283"/>
        <v>0</v>
      </c>
      <c r="AJ1240" s="10">
        <f t="shared" si="1284"/>
        <v>10</v>
      </c>
      <c r="AK1240" s="47">
        <v>0.97916666666666663</v>
      </c>
      <c r="AL1240" s="47">
        <v>0.97916666666666663</v>
      </c>
      <c r="AM1240" s="9">
        <f t="shared" si="1285"/>
        <v>0</v>
      </c>
      <c r="AN1240" s="9">
        <f t="shared" si="1274"/>
        <v>0.29166666666666663</v>
      </c>
      <c r="AO1240" s="10">
        <f t="shared" si="1263"/>
        <v>7</v>
      </c>
      <c r="AP1240" s="10">
        <f t="shared" si="1264"/>
        <v>0</v>
      </c>
      <c r="AQ1240" s="9">
        <f t="shared" si="1286"/>
        <v>4.7916666666666663E-2</v>
      </c>
      <c r="AR1240" s="10">
        <f t="shared" si="1278"/>
        <v>1</v>
      </c>
      <c r="AS1240" s="10">
        <f t="shared" si="1279"/>
        <v>9</v>
      </c>
      <c r="AT1240" s="552">
        <v>0</v>
      </c>
      <c r="AU1240" s="552">
        <v>0</v>
      </c>
      <c r="AV1240" s="552">
        <v>0</v>
      </c>
      <c r="AW1240" s="546">
        <f t="shared" si="1269"/>
        <v>0</v>
      </c>
      <c r="AX1240" s="546">
        <f t="shared" si="1287"/>
        <v>0</v>
      </c>
      <c r="AY1240" s="552">
        <v>6.25E-2</v>
      </c>
      <c r="AZ1240" s="546">
        <f t="shared" si="1265"/>
        <v>1</v>
      </c>
      <c r="BA1240" s="546">
        <f t="shared" si="1266"/>
        <v>30</v>
      </c>
      <c r="BB1240" s="552">
        <v>0</v>
      </c>
      <c r="BC1240" s="546">
        <f t="shared" si="1267"/>
        <v>0</v>
      </c>
      <c r="BD1240" s="546">
        <f t="shared" si="1268"/>
        <v>0</v>
      </c>
      <c r="BE1240" s="552">
        <v>3.8194444444444441E-2</v>
      </c>
      <c r="BF1240" s="546">
        <f t="shared" ref="BF1240:BF1303" si="1291">HOUR(BE1240)</f>
        <v>0</v>
      </c>
      <c r="BG1240" s="546">
        <f t="shared" ref="BG1240:BG1303" si="1292">MINUTE(BE1240)</f>
        <v>55</v>
      </c>
      <c r="BH1240" s="552">
        <v>4.1666666666666664E-2</v>
      </c>
      <c r="BI1240" s="637">
        <f t="shared" si="1280"/>
        <v>1</v>
      </c>
      <c r="BJ1240" s="558">
        <f t="shared" si="1281"/>
        <v>0</v>
      </c>
      <c r="BK1240" s="52">
        <f t="shared" si="1288"/>
        <v>61.498474576271185</v>
      </c>
    </row>
    <row r="1241" spans="1:63" x14ac:dyDescent="0.25">
      <c r="A1241" s="60">
        <v>41010</v>
      </c>
      <c r="B1241" s="58">
        <f t="shared" si="1282"/>
        <v>4</v>
      </c>
      <c r="C1241" s="126">
        <v>1</v>
      </c>
      <c r="D1241" s="51" t="s">
        <v>524</v>
      </c>
      <c r="E1241" s="51" t="s">
        <v>265</v>
      </c>
      <c r="F1241" s="59">
        <v>3405.4</v>
      </c>
      <c r="G1241" s="126">
        <v>54</v>
      </c>
      <c r="H1241" s="126">
        <v>5</v>
      </c>
      <c r="I1241" s="47">
        <v>0.55208333333333337</v>
      </c>
      <c r="J1241" s="47">
        <v>0.55208333333333337</v>
      </c>
      <c r="K1241" s="47">
        <v>0.55902777777777779</v>
      </c>
      <c r="L1241" s="9">
        <f t="shared" si="1270"/>
        <v>6.9444444444444198E-3</v>
      </c>
      <c r="M1241" s="47">
        <v>0.57291666666666663</v>
      </c>
      <c r="N1241" s="9">
        <f t="shared" si="1271"/>
        <v>1.388888888888884E-2</v>
      </c>
      <c r="O1241" s="47">
        <v>0.64930555555555558</v>
      </c>
      <c r="P1241" s="9">
        <f t="shared" si="1272"/>
        <v>7.6388888888888951E-2</v>
      </c>
      <c r="Q1241" s="47">
        <v>0.64930555555555558</v>
      </c>
      <c r="R1241" s="47">
        <v>0.66666666666666663</v>
      </c>
      <c r="S1241" s="9">
        <f t="shared" si="1290"/>
        <v>1.7361111111111049E-2</v>
      </c>
      <c r="T1241" s="47">
        <v>0.64930555555555558</v>
      </c>
      <c r="U1241" s="47">
        <v>0.66666666666666663</v>
      </c>
      <c r="V1241" s="9">
        <f t="shared" si="1276"/>
        <v>1.7361111111111049E-2</v>
      </c>
      <c r="W1241" s="47">
        <v>0.64930555555555558</v>
      </c>
      <c r="X1241" s="9">
        <f t="shared" si="1289"/>
        <v>-1.7361111111111049E-2</v>
      </c>
      <c r="Y1241" s="47">
        <v>0.65972222222222221</v>
      </c>
      <c r="Z1241" s="9">
        <f t="shared" ref="Z1241:Z1288" si="1293">Y1241-W1241</f>
        <v>1.041666666666663E-2</v>
      </c>
      <c r="AA1241" s="47">
        <v>0.9375</v>
      </c>
      <c r="AB1241" s="9">
        <f t="shared" si="1262"/>
        <v>0.27777777777777779</v>
      </c>
      <c r="AC1241" s="47">
        <v>0.9375</v>
      </c>
      <c r="AD1241" s="47">
        <v>0.9375</v>
      </c>
      <c r="AE1241" s="9">
        <f t="shared" si="1277"/>
        <v>0</v>
      </c>
      <c r="AF1241" s="47">
        <v>0.94791666666666663</v>
      </c>
      <c r="AG1241" s="47">
        <v>0.95833333333333337</v>
      </c>
      <c r="AH1241" s="9">
        <f t="shared" si="1273"/>
        <v>1.0416666666666741E-2</v>
      </c>
      <c r="AI1241" s="10">
        <f t="shared" si="1283"/>
        <v>0</v>
      </c>
      <c r="AJ1241" s="10">
        <f t="shared" si="1284"/>
        <v>15</v>
      </c>
      <c r="AK1241" s="47">
        <v>0.95833333333333337</v>
      </c>
      <c r="AL1241" s="47">
        <v>0.95833333333333337</v>
      </c>
      <c r="AM1241" s="9">
        <f t="shared" si="1285"/>
        <v>0</v>
      </c>
      <c r="AN1241" s="9">
        <f t="shared" si="1274"/>
        <v>0.40625</v>
      </c>
      <c r="AO1241" s="10">
        <f t="shared" si="1263"/>
        <v>9</v>
      </c>
      <c r="AP1241" s="10">
        <f t="shared" si="1264"/>
        <v>45</v>
      </c>
      <c r="AQ1241" s="9">
        <f t="shared" si="1286"/>
        <v>0</v>
      </c>
      <c r="AR1241" s="10">
        <f t="shared" si="1278"/>
        <v>0</v>
      </c>
      <c r="AS1241" s="10">
        <f t="shared" si="1279"/>
        <v>0</v>
      </c>
      <c r="AT1241" s="552">
        <v>0</v>
      </c>
      <c r="AU1241" s="552">
        <v>0</v>
      </c>
      <c r="AV1241" s="552">
        <v>0</v>
      </c>
      <c r="AW1241" s="546">
        <f t="shared" si="1269"/>
        <v>0</v>
      </c>
      <c r="AX1241" s="546">
        <f t="shared" si="1287"/>
        <v>0</v>
      </c>
      <c r="AY1241" s="552">
        <v>0.20486111111111113</v>
      </c>
      <c r="AZ1241" s="546">
        <f t="shared" si="1265"/>
        <v>4</v>
      </c>
      <c r="BA1241" s="546">
        <f t="shared" si="1266"/>
        <v>55</v>
      </c>
      <c r="BB1241" s="552">
        <v>0</v>
      </c>
      <c r="BC1241" s="546">
        <f t="shared" si="1267"/>
        <v>0</v>
      </c>
      <c r="BD1241" s="546">
        <f t="shared" si="1268"/>
        <v>0</v>
      </c>
      <c r="BE1241" s="552">
        <v>0</v>
      </c>
      <c r="BF1241" s="546">
        <f t="shared" si="1291"/>
        <v>0</v>
      </c>
      <c r="BG1241" s="546">
        <f t="shared" si="1292"/>
        <v>0</v>
      </c>
      <c r="BH1241" s="552">
        <v>7.2916666666666671E-2</v>
      </c>
      <c r="BI1241" s="637">
        <f t="shared" si="1280"/>
        <v>1</v>
      </c>
      <c r="BJ1241" s="558">
        <f t="shared" si="1281"/>
        <v>45</v>
      </c>
      <c r="BK1241" s="52">
        <f t="shared" si="1288"/>
        <v>63.062962962962963</v>
      </c>
    </row>
    <row r="1242" spans="1:63" x14ac:dyDescent="0.25">
      <c r="A1242" s="60">
        <v>41010</v>
      </c>
      <c r="B1242" s="58">
        <f t="shared" si="1282"/>
        <v>4</v>
      </c>
      <c r="C1242" s="126">
        <v>5</v>
      </c>
      <c r="D1242" s="51" t="s">
        <v>802</v>
      </c>
      <c r="E1242" s="51" t="s">
        <v>276</v>
      </c>
      <c r="F1242" s="59">
        <v>3581.62</v>
      </c>
      <c r="G1242" s="126">
        <v>59</v>
      </c>
      <c r="H1242" s="126">
        <v>0</v>
      </c>
      <c r="I1242" s="47">
        <v>0.71527777777777779</v>
      </c>
      <c r="J1242" s="47">
        <v>0.71527777777777779</v>
      </c>
      <c r="K1242" s="47">
        <v>0.80208333333333337</v>
      </c>
      <c r="L1242" s="9">
        <f t="shared" si="1270"/>
        <v>8.680555555555558E-2</v>
      </c>
      <c r="M1242" s="47">
        <v>0.8125</v>
      </c>
      <c r="N1242" s="9">
        <f t="shared" si="1271"/>
        <v>1.041666666666663E-2</v>
      </c>
      <c r="O1242" s="47">
        <v>0.84375</v>
      </c>
      <c r="P1242" s="9">
        <f t="shared" si="1272"/>
        <v>3.125E-2</v>
      </c>
      <c r="Q1242" s="47">
        <v>0.84722222222222221</v>
      </c>
      <c r="R1242" s="47">
        <v>0.875</v>
      </c>
      <c r="S1242" s="9">
        <f t="shared" si="1290"/>
        <v>2.777777777777779E-2</v>
      </c>
      <c r="T1242" s="47">
        <v>0.84722222222222221</v>
      </c>
      <c r="U1242" s="47">
        <v>0.875</v>
      </c>
      <c r="V1242" s="9">
        <f t="shared" si="1276"/>
        <v>2.777777777777779E-2</v>
      </c>
      <c r="W1242" s="47">
        <v>1.0083333333333333</v>
      </c>
      <c r="X1242" s="9">
        <f t="shared" si="1289"/>
        <v>0.1333333333333333</v>
      </c>
      <c r="Y1242" s="47">
        <v>1.0104166666666667</v>
      </c>
      <c r="Z1242" s="9">
        <f t="shared" si="1293"/>
        <v>2.083333333333437E-3</v>
      </c>
      <c r="AA1242" s="47">
        <v>1.125</v>
      </c>
      <c r="AB1242" s="9">
        <f t="shared" si="1262"/>
        <v>0.11458333333333326</v>
      </c>
      <c r="AC1242" s="47">
        <v>1.125</v>
      </c>
      <c r="AD1242" s="47">
        <v>1.125</v>
      </c>
      <c r="AE1242" s="9">
        <f t="shared" si="1277"/>
        <v>0</v>
      </c>
      <c r="AF1242" s="47">
        <v>1.1388888888888888</v>
      </c>
      <c r="AG1242" s="47">
        <v>1.1458333333333333</v>
      </c>
      <c r="AH1242" s="9">
        <f t="shared" si="1273"/>
        <v>6.9444444444444198E-3</v>
      </c>
      <c r="AI1242" s="10">
        <f t="shared" si="1283"/>
        <v>0</v>
      </c>
      <c r="AJ1242" s="10">
        <f t="shared" si="1284"/>
        <v>10</v>
      </c>
      <c r="AK1242" s="47">
        <v>1.1458333333333333</v>
      </c>
      <c r="AL1242" s="47">
        <v>1.1458333333333333</v>
      </c>
      <c r="AM1242" s="9">
        <f t="shared" si="1285"/>
        <v>0</v>
      </c>
      <c r="AN1242" s="9">
        <f t="shared" si="1274"/>
        <v>0.43055555555555547</v>
      </c>
      <c r="AO1242" s="10">
        <f t="shared" si="1263"/>
        <v>10</v>
      </c>
      <c r="AP1242" s="10">
        <f t="shared" si="1264"/>
        <v>20</v>
      </c>
      <c r="AQ1242" s="9">
        <f t="shared" si="1286"/>
        <v>5.5555555555555483E-2</v>
      </c>
      <c r="AR1242" s="10">
        <f t="shared" si="1278"/>
        <v>1</v>
      </c>
      <c r="AS1242" s="10">
        <f t="shared" si="1279"/>
        <v>20</v>
      </c>
      <c r="AT1242" s="552">
        <v>0</v>
      </c>
      <c r="AU1242" s="552">
        <v>2.6388888888888889E-2</v>
      </c>
      <c r="AV1242" s="552">
        <v>0</v>
      </c>
      <c r="AW1242" s="546">
        <f t="shared" si="1269"/>
        <v>0</v>
      </c>
      <c r="AX1242" s="546">
        <f t="shared" si="1287"/>
        <v>0</v>
      </c>
      <c r="AY1242" s="552">
        <v>0</v>
      </c>
      <c r="AZ1242" s="546">
        <f t="shared" si="1265"/>
        <v>0</v>
      </c>
      <c r="BA1242" s="546">
        <f t="shared" si="1266"/>
        <v>0</v>
      </c>
      <c r="BB1242" s="552">
        <v>0</v>
      </c>
      <c r="BC1242" s="546">
        <f t="shared" si="1267"/>
        <v>0</v>
      </c>
      <c r="BD1242" s="546">
        <f t="shared" si="1268"/>
        <v>0</v>
      </c>
      <c r="BE1242" s="552">
        <v>3.2638888888888891E-2</v>
      </c>
      <c r="BF1242" s="546">
        <f t="shared" si="1291"/>
        <v>0</v>
      </c>
      <c r="BG1242" s="546">
        <f t="shared" si="1292"/>
        <v>47</v>
      </c>
      <c r="BH1242" s="552">
        <v>0</v>
      </c>
      <c r="BI1242" s="637">
        <f t="shared" si="1280"/>
        <v>0</v>
      </c>
      <c r="BJ1242" s="558">
        <f t="shared" si="1281"/>
        <v>0</v>
      </c>
      <c r="BK1242" s="52">
        <f t="shared" si="1288"/>
        <v>60.705423728813557</v>
      </c>
    </row>
    <row r="1243" spans="1:63" x14ac:dyDescent="0.25">
      <c r="A1243" s="60">
        <v>41010</v>
      </c>
      <c r="B1243" s="58">
        <f t="shared" si="1282"/>
        <v>4</v>
      </c>
      <c r="C1243" s="126">
        <v>1</v>
      </c>
      <c r="D1243" s="51" t="s">
        <v>676</v>
      </c>
      <c r="E1243" s="51" t="s">
        <v>265</v>
      </c>
      <c r="F1243" s="59">
        <v>3132.48</v>
      </c>
      <c r="G1243" s="126">
        <v>57</v>
      </c>
      <c r="H1243" s="126">
        <v>2</v>
      </c>
      <c r="I1243" s="47">
        <v>0.8125</v>
      </c>
      <c r="J1243" s="47">
        <v>0.8125</v>
      </c>
      <c r="K1243" s="47">
        <v>0.81597222222222221</v>
      </c>
      <c r="L1243" s="9">
        <f t="shared" si="1270"/>
        <v>3.4722222222222099E-3</v>
      </c>
      <c r="M1243" s="47">
        <v>0.81944444444444453</v>
      </c>
      <c r="N1243" s="9">
        <f t="shared" si="1271"/>
        <v>3.4722222222223209E-3</v>
      </c>
      <c r="O1243" s="47">
        <v>0.99236111111111114</v>
      </c>
      <c r="P1243" s="9">
        <f t="shared" si="1272"/>
        <v>0.17291666666666661</v>
      </c>
      <c r="Q1243" s="47">
        <v>0.99652777777777779</v>
      </c>
      <c r="R1243" s="47">
        <v>1.0208333333333333</v>
      </c>
      <c r="S1243" s="9">
        <f t="shared" si="1290"/>
        <v>2.4305555555555469E-2</v>
      </c>
      <c r="T1243" s="47">
        <v>0.99652777777777779</v>
      </c>
      <c r="U1243" s="47">
        <v>1.0208333333333333</v>
      </c>
      <c r="V1243" s="9">
        <f t="shared" si="1276"/>
        <v>2.4305555555555469E-2</v>
      </c>
      <c r="W1243" s="47">
        <v>0.99652777777777779</v>
      </c>
      <c r="X1243" s="9">
        <f t="shared" si="1289"/>
        <v>-2.4305555555555469E-2</v>
      </c>
      <c r="Y1243" s="47">
        <v>1.0034722222222221</v>
      </c>
      <c r="Z1243" s="9">
        <f t="shared" si="1293"/>
        <v>6.9444444444443088E-3</v>
      </c>
      <c r="AA1243" s="47">
        <v>1.2534722222222221</v>
      </c>
      <c r="AB1243" s="9">
        <f t="shared" si="1262"/>
        <v>0.25</v>
      </c>
      <c r="AC1243" s="47">
        <v>1.2534722222222221</v>
      </c>
      <c r="AD1243" s="47">
        <v>1.2534722222222221</v>
      </c>
      <c r="AE1243" s="9">
        <f t="shared" si="1277"/>
        <v>0</v>
      </c>
      <c r="AF1243" s="47">
        <v>1.2638888888888888</v>
      </c>
      <c r="AG1243" s="47">
        <v>1.2708333333333333</v>
      </c>
      <c r="AH1243" s="9">
        <f t="shared" si="1273"/>
        <v>6.9444444444444198E-3</v>
      </c>
      <c r="AI1243" s="10">
        <f t="shared" si="1283"/>
        <v>0</v>
      </c>
      <c r="AJ1243" s="10">
        <f t="shared" si="1284"/>
        <v>10</v>
      </c>
      <c r="AK1243" s="47">
        <v>1.2708333333333333</v>
      </c>
      <c r="AL1243" s="47">
        <v>1.2708333333333333</v>
      </c>
      <c r="AM1243" s="9">
        <f t="shared" si="1285"/>
        <v>0</v>
      </c>
      <c r="AN1243" s="9">
        <f t="shared" si="1274"/>
        <v>0.45833333333333326</v>
      </c>
      <c r="AO1243" s="10">
        <f t="shared" si="1263"/>
        <v>11</v>
      </c>
      <c r="AP1243" s="10">
        <f t="shared" si="1264"/>
        <v>0</v>
      </c>
      <c r="AQ1243" s="9">
        <f t="shared" si="1286"/>
        <v>0</v>
      </c>
      <c r="AR1243" s="10">
        <f t="shared" si="1278"/>
        <v>0</v>
      </c>
      <c r="AS1243" s="10">
        <f t="shared" si="1279"/>
        <v>0</v>
      </c>
      <c r="AT1243" s="552">
        <v>0</v>
      </c>
      <c r="AU1243" s="552">
        <v>0</v>
      </c>
      <c r="AV1243" s="552">
        <v>0</v>
      </c>
      <c r="AW1243" s="546">
        <f t="shared" si="1269"/>
        <v>0</v>
      </c>
      <c r="AX1243" s="546">
        <f t="shared" si="1287"/>
        <v>0</v>
      </c>
      <c r="AY1243" s="552">
        <v>0.25</v>
      </c>
      <c r="AZ1243" s="546">
        <f t="shared" si="1265"/>
        <v>6</v>
      </c>
      <c r="BA1243" s="546">
        <f t="shared" si="1266"/>
        <v>0</v>
      </c>
      <c r="BB1243" s="552">
        <v>0</v>
      </c>
      <c r="BC1243" s="546">
        <f t="shared" si="1267"/>
        <v>0</v>
      </c>
      <c r="BD1243" s="546">
        <f t="shared" si="1268"/>
        <v>0</v>
      </c>
      <c r="BE1243" s="552">
        <v>0</v>
      </c>
      <c r="BF1243" s="546">
        <f t="shared" si="1291"/>
        <v>0</v>
      </c>
      <c r="BG1243" s="546">
        <f t="shared" si="1292"/>
        <v>0</v>
      </c>
      <c r="BH1243" s="552">
        <v>0</v>
      </c>
      <c r="BI1243" s="637">
        <f t="shared" si="1280"/>
        <v>0</v>
      </c>
      <c r="BJ1243" s="558">
        <f t="shared" si="1281"/>
        <v>0</v>
      </c>
      <c r="BK1243" s="52">
        <f t="shared" si="1288"/>
        <v>54.955789473684213</v>
      </c>
    </row>
    <row r="1244" spans="1:63" ht="30" x14ac:dyDescent="0.25">
      <c r="A1244" s="60">
        <v>41011</v>
      </c>
      <c r="B1244" s="58">
        <f t="shared" si="1282"/>
        <v>4</v>
      </c>
      <c r="C1244" s="126">
        <v>7</v>
      </c>
      <c r="D1244" s="51" t="s">
        <v>243</v>
      </c>
      <c r="E1244" s="51" t="s">
        <v>824</v>
      </c>
      <c r="F1244" s="58">
        <v>3401.18</v>
      </c>
      <c r="G1244" s="126">
        <v>57</v>
      </c>
      <c r="H1244" s="126">
        <v>2</v>
      </c>
      <c r="I1244" s="47">
        <v>0.85416666666666663</v>
      </c>
      <c r="J1244" s="47">
        <v>0.85416666666666663</v>
      </c>
      <c r="K1244" s="47">
        <v>0.85416666666666663</v>
      </c>
      <c r="L1244" s="9">
        <f t="shared" si="1270"/>
        <v>0</v>
      </c>
      <c r="M1244" s="47">
        <v>0.85763888888888884</v>
      </c>
      <c r="N1244" s="9">
        <f t="shared" si="1271"/>
        <v>3.4722222222222099E-3</v>
      </c>
      <c r="O1244" s="47">
        <v>1.0138888888888888</v>
      </c>
      <c r="P1244" s="9">
        <f t="shared" si="1272"/>
        <v>0.15625</v>
      </c>
      <c r="Q1244" s="47">
        <v>1.0243055555555556</v>
      </c>
      <c r="R1244" s="47">
        <v>1.0694444444444444</v>
      </c>
      <c r="S1244" s="9">
        <f t="shared" si="1290"/>
        <v>4.513888888888884E-2</v>
      </c>
      <c r="T1244" s="47">
        <v>1.0243055555555556</v>
      </c>
      <c r="U1244" s="47">
        <v>1.0694444444444444</v>
      </c>
      <c r="V1244" s="9">
        <f t="shared" si="1276"/>
        <v>4.513888888888884E-2</v>
      </c>
      <c r="W1244" s="47">
        <v>4.1666666666666664E-2</v>
      </c>
      <c r="X1244" s="9">
        <f t="shared" si="1289"/>
        <v>-1.0277777777777777</v>
      </c>
      <c r="Y1244" s="47">
        <v>4.1666666666666664E-2</v>
      </c>
      <c r="Z1244" s="9">
        <f t="shared" si="1293"/>
        <v>0</v>
      </c>
      <c r="AA1244" s="47">
        <v>0.27013888888888887</v>
      </c>
      <c r="AB1244" s="9">
        <f t="shared" si="1262"/>
        <v>0.22847222222222222</v>
      </c>
      <c r="AC1244" s="47">
        <v>0.27013888888888887</v>
      </c>
      <c r="AD1244" s="47">
        <v>0.27013888888888887</v>
      </c>
      <c r="AE1244" s="9">
        <f t="shared" si="1277"/>
        <v>0</v>
      </c>
      <c r="AF1244" s="47">
        <v>0.28125</v>
      </c>
      <c r="AG1244" s="47">
        <v>1.3229166666666667</v>
      </c>
      <c r="AH1244" s="9">
        <f t="shared" si="1273"/>
        <v>1.0416666666666667</v>
      </c>
      <c r="AI1244" s="10">
        <f t="shared" si="1283"/>
        <v>1</v>
      </c>
      <c r="AJ1244" s="10">
        <f t="shared" si="1284"/>
        <v>0</v>
      </c>
      <c r="AK1244" s="47">
        <v>1.3229166666666667</v>
      </c>
      <c r="AL1244" s="47">
        <v>1.3229166666666667</v>
      </c>
      <c r="AM1244" s="9">
        <f t="shared" si="1285"/>
        <v>0</v>
      </c>
      <c r="AN1244" s="9">
        <f t="shared" si="1274"/>
        <v>0.46875000000000011</v>
      </c>
      <c r="AO1244" s="10">
        <f t="shared" si="1263"/>
        <v>11</v>
      </c>
      <c r="AP1244" s="10">
        <f t="shared" si="1264"/>
        <v>15</v>
      </c>
      <c r="AQ1244" s="9">
        <f t="shared" si="1286"/>
        <v>6.8750000000000006E-2</v>
      </c>
      <c r="AR1244" s="10">
        <f t="shared" si="1278"/>
        <v>1</v>
      </c>
      <c r="AS1244" s="10">
        <f t="shared" si="1279"/>
        <v>39</v>
      </c>
      <c r="AT1244" s="552">
        <v>0</v>
      </c>
      <c r="AU1244" s="552">
        <v>0</v>
      </c>
      <c r="AV1244" s="552">
        <v>0</v>
      </c>
      <c r="AW1244" s="546">
        <f t="shared" si="1269"/>
        <v>0</v>
      </c>
      <c r="AX1244" s="546">
        <f t="shared" si="1287"/>
        <v>0</v>
      </c>
      <c r="AY1244" s="552">
        <v>8.3333333333333329E-2</v>
      </c>
      <c r="AZ1244" s="546">
        <f t="shared" si="1265"/>
        <v>2</v>
      </c>
      <c r="BA1244" s="546">
        <f t="shared" si="1266"/>
        <v>0</v>
      </c>
      <c r="BB1244" s="552">
        <v>0</v>
      </c>
      <c r="BC1244" s="546">
        <f t="shared" si="1267"/>
        <v>0</v>
      </c>
      <c r="BD1244" s="546">
        <f t="shared" si="1268"/>
        <v>0</v>
      </c>
      <c r="BE1244" s="552">
        <v>0</v>
      </c>
      <c r="BF1244" s="546">
        <f t="shared" si="1291"/>
        <v>0</v>
      </c>
      <c r="BG1244" s="546">
        <f t="shared" si="1292"/>
        <v>0</v>
      </c>
      <c r="BH1244" s="552">
        <v>7.6388888888888895E-2</v>
      </c>
      <c r="BI1244" s="637">
        <f t="shared" si="1280"/>
        <v>1</v>
      </c>
      <c r="BJ1244" s="558">
        <f t="shared" si="1281"/>
        <v>50</v>
      </c>
      <c r="BK1244" s="52">
        <f t="shared" si="1288"/>
        <v>59.669824561403509</v>
      </c>
    </row>
    <row r="1245" spans="1:63" x14ac:dyDescent="0.25">
      <c r="A1245" s="60">
        <v>41011</v>
      </c>
      <c r="B1245" s="58">
        <f t="shared" si="1282"/>
        <v>4</v>
      </c>
      <c r="C1245" s="126">
        <v>6</v>
      </c>
      <c r="D1245" s="51" t="s">
        <v>277</v>
      </c>
      <c r="E1245" s="51" t="s">
        <v>751</v>
      </c>
      <c r="F1245" s="58">
        <v>3596.9</v>
      </c>
      <c r="G1245" s="126">
        <v>59</v>
      </c>
      <c r="H1245" s="126">
        <v>0</v>
      </c>
      <c r="I1245" s="47">
        <v>0.875</v>
      </c>
      <c r="J1245" s="47">
        <v>0.875</v>
      </c>
      <c r="K1245" s="47">
        <v>0.87847222222222221</v>
      </c>
      <c r="L1245" s="9">
        <f t="shared" si="1270"/>
        <v>3.4722222222222099E-3</v>
      </c>
      <c r="M1245" s="47">
        <v>0.88194444444444453</v>
      </c>
      <c r="N1245" s="9">
        <f t="shared" si="1271"/>
        <v>3.4722222222223209E-3</v>
      </c>
      <c r="O1245" s="47">
        <v>1.1319444444444444</v>
      </c>
      <c r="P1245" s="9">
        <f t="shared" si="1272"/>
        <v>0.24999999999999989</v>
      </c>
      <c r="Q1245" s="47">
        <v>0.13541666666666666</v>
      </c>
      <c r="R1245" s="47">
        <v>0.1875</v>
      </c>
      <c r="S1245" s="9">
        <f t="shared" si="1290"/>
        <v>5.2083333333333343E-2</v>
      </c>
      <c r="T1245" s="47">
        <v>0.13541666666666666</v>
      </c>
      <c r="U1245" s="47">
        <v>0.1875</v>
      </c>
      <c r="V1245" s="9">
        <f t="shared" si="1276"/>
        <v>5.2083333333333343E-2</v>
      </c>
      <c r="W1245" s="47">
        <v>0.22916666666666666</v>
      </c>
      <c r="X1245" s="9">
        <f t="shared" si="1289"/>
        <v>4.1666666666666657E-2</v>
      </c>
      <c r="Y1245" s="47">
        <v>0.22916666666666666</v>
      </c>
      <c r="Z1245" s="9">
        <f t="shared" si="1293"/>
        <v>0</v>
      </c>
      <c r="AA1245" s="47">
        <v>0.51388888888888895</v>
      </c>
      <c r="AB1245" s="9">
        <f t="shared" si="1262"/>
        <v>0.28472222222222232</v>
      </c>
      <c r="AC1245" s="47">
        <v>0.51388888888888895</v>
      </c>
      <c r="AD1245" s="47">
        <v>0.51388888888888895</v>
      </c>
      <c r="AE1245" s="9">
        <f t="shared" si="1277"/>
        <v>0</v>
      </c>
      <c r="AF1245" s="47">
        <v>0.52083333333333337</v>
      </c>
      <c r="AG1245" s="47">
        <v>1.5416666666666667</v>
      </c>
      <c r="AH1245" s="9">
        <f t="shared" si="1273"/>
        <v>1.0208333333333335</v>
      </c>
      <c r="AI1245" s="10">
        <f t="shared" si="1283"/>
        <v>0</v>
      </c>
      <c r="AJ1245" s="10">
        <f t="shared" si="1284"/>
        <v>30</v>
      </c>
      <c r="AK1245" s="47">
        <v>1.5416666666666667</v>
      </c>
      <c r="AL1245" s="47">
        <v>1.5416666666666667</v>
      </c>
      <c r="AM1245" s="9">
        <f t="shared" si="1285"/>
        <v>0</v>
      </c>
      <c r="AN1245" s="9">
        <f t="shared" si="1274"/>
        <v>0.66666666666666674</v>
      </c>
      <c r="AO1245" s="10">
        <f t="shared" si="1263"/>
        <v>16</v>
      </c>
      <c r="AP1245" s="10">
        <f t="shared" si="1264"/>
        <v>0</v>
      </c>
      <c r="AQ1245" s="9">
        <f t="shared" si="1286"/>
        <v>0</v>
      </c>
      <c r="AR1245" s="10">
        <f t="shared" si="1278"/>
        <v>0</v>
      </c>
      <c r="AS1245" s="10">
        <f t="shared" si="1279"/>
        <v>0</v>
      </c>
      <c r="AT1245" s="552">
        <v>0</v>
      </c>
      <c r="AU1245" s="552">
        <v>0</v>
      </c>
      <c r="AV1245" s="552">
        <v>0</v>
      </c>
      <c r="AW1245" s="546">
        <f t="shared" si="1269"/>
        <v>0</v>
      </c>
      <c r="AX1245" s="546">
        <f t="shared" si="1287"/>
        <v>0</v>
      </c>
      <c r="AY1245" s="552">
        <v>0.28472222222222221</v>
      </c>
      <c r="AZ1245" s="546">
        <f t="shared" si="1265"/>
        <v>6</v>
      </c>
      <c r="BA1245" s="546">
        <f t="shared" si="1266"/>
        <v>50</v>
      </c>
      <c r="BB1245" s="552">
        <v>0</v>
      </c>
      <c r="BC1245" s="546">
        <f t="shared" si="1267"/>
        <v>0</v>
      </c>
      <c r="BD1245" s="546">
        <f t="shared" si="1268"/>
        <v>0</v>
      </c>
      <c r="BE1245" s="552">
        <v>0</v>
      </c>
      <c r="BF1245" s="546">
        <f t="shared" si="1291"/>
        <v>0</v>
      </c>
      <c r="BG1245" s="546">
        <f t="shared" si="1292"/>
        <v>0</v>
      </c>
      <c r="BH1245" s="552">
        <v>0</v>
      </c>
      <c r="BI1245" s="637">
        <f t="shared" si="1280"/>
        <v>0</v>
      </c>
      <c r="BJ1245" s="558">
        <f t="shared" si="1281"/>
        <v>0</v>
      </c>
      <c r="BK1245" s="52">
        <f t="shared" si="1288"/>
        <v>60.964406779661019</v>
      </c>
    </row>
    <row r="1246" spans="1:63" x14ac:dyDescent="0.25">
      <c r="A1246" s="60">
        <v>41011</v>
      </c>
      <c r="B1246" s="58">
        <f t="shared" si="1282"/>
        <v>4</v>
      </c>
      <c r="C1246" s="126">
        <v>3</v>
      </c>
      <c r="D1246" s="51" t="s">
        <v>355</v>
      </c>
      <c r="E1246" s="51" t="s">
        <v>825</v>
      </c>
      <c r="F1246" s="58">
        <v>3485.02</v>
      </c>
      <c r="G1246" s="126">
        <v>59</v>
      </c>
      <c r="H1246" s="126">
        <v>0</v>
      </c>
      <c r="I1246" s="47">
        <v>3.125E-2</v>
      </c>
      <c r="J1246" s="47">
        <v>3.125E-2</v>
      </c>
      <c r="K1246" s="47">
        <v>0.19097222222222221</v>
      </c>
      <c r="L1246" s="9">
        <f t="shared" si="1270"/>
        <v>0.15972222222222221</v>
      </c>
      <c r="M1246" s="47">
        <v>0.19791666666666666</v>
      </c>
      <c r="N1246" s="9">
        <f t="shared" si="1271"/>
        <v>6.9444444444444475E-3</v>
      </c>
      <c r="O1246" s="47">
        <v>0.22916666666666666</v>
      </c>
      <c r="P1246" s="9">
        <f t="shared" si="1272"/>
        <v>3.125E-2</v>
      </c>
      <c r="Q1246" s="47">
        <v>0.23263888888888887</v>
      </c>
      <c r="R1246" s="47">
        <v>0.2673611111111111</v>
      </c>
      <c r="S1246" s="9">
        <f t="shared" si="1290"/>
        <v>3.4722222222222238E-2</v>
      </c>
      <c r="T1246" s="47">
        <v>0.23263888888888887</v>
      </c>
      <c r="U1246" s="47">
        <v>0.2673611111111111</v>
      </c>
      <c r="V1246" s="9">
        <f t="shared" si="1276"/>
        <v>3.4722222222222238E-2</v>
      </c>
      <c r="W1246" s="47">
        <v>0.31944444444444448</v>
      </c>
      <c r="X1246" s="9">
        <f t="shared" si="1289"/>
        <v>5.208333333333337E-2</v>
      </c>
      <c r="Y1246" s="47">
        <v>0.32291666666666669</v>
      </c>
      <c r="Z1246" s="9">
        <f t="shared" si="1293"/>
        <v>3.4722222222222099E-3</v>
      </c>
      <c r="AA1246" s="47">
        <v>0.41041666666666665</v>
      </c>
      <c r="AB1246" s="9">
        <f t="shared" si="1262"/>
        <v>8.7499999999999967E-2</v>
      </c>
      <c r="AC1246" s="47">
        <v>0.41041666666666665</v>
      </c>
      <c r="AD1246" s="47">
        <v>0.41041666666666665</v>
      </c>
      <c r="AE1246" s="9">
        <f t="shared" si="1277"/>
        <v>0</v>
      </c>
      <c r="AF1246" s="47">
        <v>0.4201388888888889</v>
      </c>
      <c r="AG1246" s="47">
        <v>0.44791666666666669</v>
      </c>
      <c r="AH1246" s="9">
        <f t="shared" si="1273"/>
        <v>2.777777777777779E-2</v>
      </c>
      <c r="AI1246" s="10">
        <f t="shared" si="1283"/>
        <v>0</v>
      </c>
      <c r="AJ1246" s="10">
        <f t="shared" si="1284"/>
        <v>40</v>
      </c>
      <c r="AK1246" s="47">
        <v>0.44791666666666669</v>
      </c>
      <c r="AL1246" s="47">
        <v>0.44791666666666669</v>
      </c>
      <c r="AM1246" s="9">
        <f t="shared" si="1285"/>
        <v>0</v>
      </c>
      <c r="AN1246" s="9">
        <f t="shared" si="1274"/>
        <v>0.41666666666666669</v>
      </c>
      <c r="AO1246" s="10">
        <f t="shared" si="1263"/>
        <v>10</v>
      </c>
      <c r="AP1246" s="10">
        <f t="shared" si="1264"/>
        <v>0</v>
      </c>
      <c r="AQ1246" s="9">
        <f t="shared" si="1286"/>
        <v>7.4305555555555527E-2</v>
      </c>
      <c r="AR1246" s="10">
        <f t="shared" si="1278"/>
        <v>1</v>
      </c>
      <c r="AS1246" s="10">
        <f t="shared" si="1279"/>
        <v>47</v>
      </c>
      <c r="AT1246" s="552">
        <v>0</v>
      </c>
      <c r="AU1246" s="552">
        <v>1.3194444444444444E-2</v>
      </c>
      <c r="AV1246" s="552">
        <v>0</v>
      </c>
      <c r="AW1246" s="546">
        <f t="shared" si="1269"/>
        <v>0</v>
      </c>
      <c r="AX1246" s="546">
        <f t="shared" si="1287"/>
        <v>0</v>
      </c>
      <c r="AY1246" s="552">
        <v>0</v>
      </c>
      <c r="AZ1246" s="546">
        <f t="shared" si="1265"/>
        <v>0</v>
      </c>
      <c r="BA1246" s="546">
        <f t="shared" si="1266"/>
        <v>0</v>
      </c>
      <c r="BB1246" s="552">
        <v>0</v>
      </c>
      <c r="BC1246" s="546">
        <f t="shared" si="1267"/>
        <v>0</v>
      </c>
      <c r="BD1246" s="546">
        <f t="shared" si="1268"/>
        <v>0</v>
      </c>
      <c r="BE1246" s="552">
        <v>0</v>
      </c>
      <c r="BF1246" s="546">
        <f t="shared" si="1291"/>
        <v>0</v>
      </c>
      <c r="BG1246" s="546">
        <f t="shared" si="1292"/>
        <v>0</v>
      </c>
      <c r="BH1246" s="552">
        <v>0</v>
      </c>
      <c r="BI1246" s="637">
        <f t="shared" si="1280"/>
        <v>0</v>
      </c>
      <c r="BJ1246" s="558">
        <f t="shared" si="1281"/>
        <v>0</v>
      </c>
      <c r="BK1246" s="52">
        <f t="shared" si="1288"/>
        <v>59.06813559322034</v>
      </c>
    </row>
    <row r="1247" spans="1:63" x14ac:dyDescent="0.25">
      <c r="A1247" s="60">
        <v>41011</v>
      </c>
      <c r="B1247" s="58">
        <f t="shared" si="1282"/>
        <v>4</v>
      </c>
      <c r="C1247" s="126">
        <v>2</v>
      </c>
      <c r="D1247" s="51" t="s">
        <v>676</v>
      </c>
      <c r="E1247" s="51" t="s">
        <v>265</v>
      </c>
      <c r="F1247" s="58">
        <v>3385.33</v>
      </c>
      <c r="G1247" s="126">
        <v>59</v>
      </c>
      <c r="H1247" s="126">
        <v>0</v>
      </c>
      <c r="I1247" s="47">
        <v>0.3125</v>
      </c>
      <c r="J1247" s="47">
        <v>0.3125</v>
      </c>
      <c r="K1247" s="47">
        <v>0.31944444444444448</v>
      </c>
      <c r="L1247" s="9">
        <f t="shared" si="1270"/>
        <v>6.9444444444444753E-3</v>
      </c>
      <c r="M1247" s="47">
        <v>0.33333333333333331</v>
      </c>
      <c r="N1247" s="9">
        <f t="shared" si="1271"/>
        <v>1.388888888888884E-2</v>
      </c>
      <c r="O1247" s="47">
        <v>0.35416666666666669</v>
      </c>
      <c r="P1247" s="9">
        <f t="shared" si="1272"/>
        <v>2.083333333333337E-2</v>
      </c>
      <c r="Q1247" s="47">
        <v>0.35416666666666669</v>
      </c>
      <c r="R1247" s="47">
        <v>0.37152777777777773</v>
      </c>
      <c r="S1247" s="9">
        <f t="shared" si="1290"/>
        <v>1.7361111111111049E-2</v>
      </c>
      <c r="T1247" s="47">
        <v>0.35416666666666669</v>
      </c>
      <c r="U1247" s="47">
        <v>0.37152777777777773</v>
      </c>
      <c r="V1247" s="9">
        <f t="shared" si="1276"/>
        <v>1.7361111111111049E-2</v>
      </c>
      <c r="W1247" s="47">
        <v>0.375</v>
      </c>
      <c r="X1247" s="9">
        <f t="shared" si="1289"/>
        <v>3.4722222222222654E-3</v>
      </c>
      <c r="Y1247" s="47">
        <v>0.375</v>
      </c>
      <c r="Z1247" s="9">
        <f t="shared" si="1293"/>
        <v>0</v>
      </c>
      <c r="AA1247" s="47">
        <v>0.66666666666666663</v>
      </c>
      <c r="AB1247" s="9">
        <f t="shared" si="1262"/>
        <v>0.29166666666666663</v>
      </c>
      <c r="AC1247" s="47">
        <v>0.66666666666666663</v>
      </c>
      <c r="AD1247" s="47">
        <v>0.66666666666666663</v>
      </c>
      <c r="AE1247" s="9">
        <f t="shared" si="1277"/>
        <v>0</v>
      </c>
      <c r="AF1247" s="47">
        <v>0.67708333333333337</v>
      </c>
      <c r="AG1247" s="47">
        <v>0.6875</v>
      </c>
      <c r="AH1247" s="9">
        <f t="shared" si="1273"/>
        <v>1.041666666666663E-2</v>
      </c>
      <c r="AI1247" s="10">
        <f t="shared" si="1283"/>
        <v>0</v>
      </c>
      <c r="AJ1247" s="10">
        <f t="shared" si="1284"/>
        <v>15</v>
      </c>
      <c r="AK1247" s="47">
        <v>0.6875</v>
      </c>
      <c r="AL1247" s="47">
        <v>0.6875</v>
      </c>
      <c r="AM1247" s="9">
        <f t="shared" si="1285"/>
        <v>0</v>
      </c>
      <c r="AN1247" s="9">
        <f t="shared" si="1274"/>
        <v>0.375</v>
      </c>
      <c r="AO1247" s="10">
        <f t="shared" si="1263"/>
        <v>9</v>
      </c>
      <c r="AP1247" s="10">
        <f t="shared" si="1264"/>
        <v>0</v>
      </c>
      <c r="AQ1247" s="9">
        <f t="shared" si="1286"/>
        <v>0</v>
      </c>
      <c r="AR1247" s="10">
        <f t="shared" si="1278"/>
        <v>0</v>
      </c>
      <c r="AS1247" s="10">
        <f t="shared" si="1279"/>
        <v>0</v>
      </c>
      <c r="AT1247" s="552">
        <v>0</v>
      </c>
      <c r="AU1247" s="552">
        <v>0</v>
      </c>
      <c r="AV1247" s="552">
        <v>0</v>
      </c>
      <c r="AW1247" s="546">
        <f t="shared" si="1269"/>
        <v>0</v>
      </c>
      <c r="AX1247" s="546">
        <f t="shared" si="1287"/>
        <v>0</v>
      </c>
      <c r="AY1247" s="552">
        <v>0.29166666666666669</v>
      </c>
      <c r="AZ1247" s="546">
        <f t="shared" si="1265"/>
        <v>7</v>
      </c>
      <c r="BA1247" s="546">
        <f t="shared" si="1266"/>
        <v>0</v>
      </c>
      <c r="BB1247" s="552">
        <v>0</v>
      </c>
      <c r="BC1247" s="546">
        <f t="shared" si="1267"/>
        <v>0</v>
      </c>
      <c r="BD1247" s="546">
        <f t="shared" si="1268"/>
        <v>0</v>
      </c>
      <c r="BE1247" s="552">
        <v>0</v>
      </c>
      <c r="BF1247" s="546">
        <f t="shared" si="1291"/>
        <v>0</v>
      </c>
      <c r="BG1247" s="546">
        <f t="shared" si="1292"/>
        <v>0</v>
      </c>
      <c r="BH1247" s="552">
        <v>0</v>
      </c>
      <c r="BI1247" s="637">
        <f t="shared" si="1280"/>
        <v>0</v>
      </c>
      <c r="BJ1247" s="558">
        <f t="shared" si="1281"/>
        <v>0</v>
      </c>
      <c r="BK1247" s="52">
        <f t="shared" si="1288"/>
        <v>57.378474576271188</v>
      </c>
    </row>
    <row r="1248" spans="1:63" x14ac:dyDescent="0.25">
      <c r="A1248" s="60">
        <v>41011</v>
      </c>
      <c r="B1248" s="58">
        <f t="shared" si="1282"/>
        <v>4</v>
      </c>
      <c r="C1248" s="126">
        <v>4</v>
      </c>
      <c r="D1248" s="51" t="s">
        <v>224</v>
      </c>
      <c r="E1248" s="51" t="s">
        <v>572</v>
      </c>
      <c r="F1248" s="58">
        <v>3573.05</v>
      </c>
      <c r="G1248" s="126">
        <v>57</v>
      </c>
      <c r="H1248" s="126">
        <v>2</v>
      </c>
      <c r="I1248" s="47">
        <v>0.60069444444444442</v>
      </c>
      <c r="J1248" s="47">
        <v>0.60069444444444442</v>
      </c>
      <c r="K1248" s="47">
        <v>0.60416666666666663</v>
      </c>
      <c r="L1248" s="9">
        <f t="shared" si="1270"/>
        <v>3.4722222222222099E-3</v>
      </c>
      <c r="M1248" s="47">
        <v>0.60763888888888895</v>
      </c>
      <c r="N1248" s="9">
        <f t="shared" si="1271"/>
        <v>3.4722222222223209E-3</v>
      </c>
      <c r="O1248" s="47">
        <v>0.63194444444444442</v>
      </c>
      <c r="P1248" s="9">
        <f t="shared" si="1272"/>
        <v>2.4305555555555469E-2</v>
      </c>
      <c r="Q1248" s="47">
        <v>0.63194444444444442</v>
      </c>
      <c r="R1248" s="47">
        <v>0.65972222222222221</v>
      </c>
      <c r="S1248" s="9">
        <f t="shared" si="1290"/>
        <v>2.777777777777779E-2</v>
      </c>
      <c r="T1248" s="47">
        <v>0.63194444444444442</v>
      </c>
      <c r="U1248" s="47">
        <v>0.65972222222222221</v>
      </c>
      <c r="V1248" s="9">
        <f t="shared" si="1276"/>
        <v>2.777777777777779E-2</v>
      </c>
      <c r="W1248" s="47">
        <v>0.79722222222222217</v>
      </c>
      <c r="X1248" s="9">
        <f t="shared" si="1289"/>
        <v>0.13749999999999996</v>
      </c>
      <c r="Y1248" s="47">
        <v>0.79791666666666661</v>
      </c>
      <c r="Z1248" s="9">
        <f t="shared" si="1293"/>
        <v>6.9444444444444198E-4</v>
      </c>
      <c r="AA1248" s="47">
        <v>0.86736111111111114</v>
      </c>
      <c r="AB1248" s="9">
        <f t="shared" si="1262"/>
        <v>6.9444444444444531E-2</v>
      </c>
      <c r="AC1248" s="47">
        <v>0.86736111111111114</v>
      </c>
      <c r="AD1248" s="47">
        <v>0.86736111111111114</v>
      </c>
      <c r="AE1248" s="9">
        <f t="shared" si="1277"/>
        <v>0</v>
      </c>
      <c r="AF1248" s="47">
        <v>0.87847222222222221</v>
      </c>
      <c r="AG1248" s="47">
        <v>0.88541666666666663</v>
      </c>
      <c r="AH1248" s="9">
        <f t="shared" si="1273"/>
        <v>6.9444444444444198E-3</v>
      </c>
      <c r="AI1248" s="10">
        <f t="shared" si="1283"/>
        <v>0</v>
      </c>
      <c r="AJ1248" s="10">
        <f t="shared" si="1284"/>
        <v>10</v>
      </c>
      <c r="AK1248" s="47">
        <v>0.88541666666666663</v>
      </c>
      <c r="AL1248" s="47">
        <v>0.88541666666666663</v>
      </c>
      <c r="AM1248" s="9">
        <f t="shared" si="1285"/>
        <v>0</v>
      </c>
      <c r="AN1248" s="9">
        <f t="shared" si="1274"/>
        <v>0.28472222222222221</v>
      </c>
      <c r="AO1248" s="10">
        <f t="shared" si="1263"/>
        <v>6</v>
      </c>
      <c r="AP1248" s="10">
        <f t="shared" si="1264"/>
        <v>50</v>
      </c>
      <c r="AQ1248" s="9">
        <v>5.6250000000000001E-2</v>
      </c>
      <c r="AR1248" s="10">
        <f t="shared" si="1278"/>
        <v>1</v>
      </c>
      <c r="AS1248" s="10">
        <f t="shared" si="1279"/>
        <v>21</v>
      </c>
      <c r="AT1248" s="552">
        <v>0</v>
      </c>
      <c r="AU1248" s="552">
        <v>4.8611111111111112E-3</v>
      </c>
      <c r="AV1248" s="552">
        <v>0</v>
      </c>
      <c r="AW1248" s="546">
        <f t="shared" si="1269"/>
        <v>0</v>
      </c>
      <c r="AX1248" s="546">
        <f t="shared" si="1287"/>
        <v>0</v>
      </c>
      <c r="AY1248" s="552">
        <v>6.9444444444444434E-2</v>
      </c>
      <c r="AZ1248" s="546">
        <f t="shared" si="1265"/>
        <v>1</v>
      </c>
      <c r="BA1248" s="546">
        <f t="shared" si="1266"/>
        <v>40</v>
      </c>
      <c r="BB1248" s="552">
        <v>0</v>
      </c>
      <c r="BC1248" s="546">
        <f t="shared" si="1267"/>
        <v>0</v>
      </c>
      <c r="BD1248" s="546">
        <f t="shared" si="1268"/>
        <v>0</v>
      </c>
      <c r="BE1248" s="552">
        <v>8.3333333333333332E-3</v>
      </c>
      <c r="BF1248" s="546">
        <f t="shared" si="1291"/>
        <v>0</v>
      </c>
      <c r="BG1248" s="546">
        <f t="shared" si="1292"/>
        <v>12</v>
      </c>
      <c r="BH1248" s="552">
        <v>0</v>
      </c>
      <c r="BI1248" s="637">
        <f t="shared" si="1280"/>
        <v>0</v>
      </c>
      <c r="BJ1248" s="558">
        <f t="shared" si="1281"/>
        <v>0</v>
      </c>
      <c r="BK1248" s="52">
        <f t="shared" si="1288"/>
        <v>62.685087719298252</v>
      </c>
    </row>
    <row r="1249" spans="1:63" x14ac:dyDescent="0.25">
      <c r="A1249" s="60">
        <v>41011</v>
      </c>
      <c r="B1249" s="58">
        <f t="shared" si="1282"/>
        <v>4</v>
      </c>
      <c r="C1249" s="126">
        <v>8</v>
      </c>
      <c r="D1249" s="51" t="s">
        <v>243</v>
      </c>
      <c r="E1249" s="51" t="s">
        <v>806</v>
      </c>
      <c r="F1249" s="58">
        <v>3683.21</v>
      </c>
      <c r="G1249" s="126">
        <v>58</v>
      </c>
      <c r="H1249" s="126">
        <v>1</v>
      </c>
      <c r="I1249" s="47">
        <v>0.625</v>
      </c>
      <c r="J1249" s="47">
        <v>0.625</v>
      </c>
      <c r="K1249" s="47">
        <v>0.62847222222222221</v>
      </c>
      <c r="L1249" s="9">
        <f t="shared" si="1270"/>
        <v>3.4722222222222099E-3</v>
      </c>
      <c r="M1249" s="47">
        <v>0.63541666666666663</v>
      </c>
      <c r="N1249" s="9">
        <f t="shared" si="1271"/>
        <v>6.9444444444444198E-3</v>
      </c>
      <c r="O1249" s="47">
        <v>0.65625</v>
      </c>
      <c r="P1249" s="9">
        <f t="shared" si="1272"/>
        <v>2.083333333333337E-2</v>
      </c>
      <c r="Q1249" s="47">
        <v>0.65625</v>
      </c>
      <c r="R1249" s="47">
        <v>0.67013888888888884</v>
      </c>
      <c r="S1249" s="9">
        <f t="shared" si="1290"/>
        <v>1.388888888888884E-2</v>
      </c>
      <c r="T1249" s="47">
        <v>0.65625</v>
      </c>
      <c r="U1249" s="47">
        <v>0.67013888888888884</v>
      </c>
      <c r="V1249" s="9">
        <f t="shared" si="1276"/>
        <v>1.388888888888884E-2</v>
      </c>
      <c r="W1249" s="47">
        <v>0.6777777777777777</v>
      </c>
      <c r="X1249" s="9">
        <f t="shared" si="1289"/>
        <v>7.6388888888888618E-3</v>
      </c>
      <c r="Y1249" s="47">
        <v>0.67847222222222225</v>
      </c>
      <c r="Z1249" s="9">
        <f t="shared" si="1293"/>
        <v>6.94444444444553E-4</v>
      </c>
      <c r="AA1249" s="47">
        <v>0.81944444444444453</v>
      </c>
      <c r="AB1249" s="9">
        <f t="shared" si="1262"/>
        <v>0.14097222222222228</v>
      </c>
      <c r="AC1249" s="47">
        <v>0.81944444444444453</v>
      </c>
      <c r="AD1249" s="47">
        <v>0.81944444444444453</v>
      </c>
      <c r="AE1249" s="9">
        <f t="shared" si="1277"/>
        <v>0</v>
      </c>
      <c r="AF1249" s="47">
        <v>0.82986111111111116</v>
      </c>
      <c r="AG1249" s="47">
        <v>0.83333333333333337</v>
      </c>
      <c r="AH1249" s="9">
        <f t="shared" si="1273"/>
        <v>3.4722222222222099E-3</v>
      </c>
      <c r="AI1249" s="10">
        <f t="shared" si="1283"/>
        <v>0</v>
      </c>
      <c r="AJ1249" s="10">
        <f t="shared" si="1284"/>
        <v>5</v>
      </c>
      <c r="AK1249" s="47">
        <v>0.83333333333333337</v>
      </c>
      <c r="AL1249" s="47">
        <v>0.83333333333333337</v>
      </c>
      <c r="AM1249" s="9">
        <f t="shared" si="1285"/>
        <v>0</v>
      </c>
      <c r="AN1249" s="9">
        <f t="shared" si="1274"/>
        <v>0.20833333333333337</v>
      </c>
      <c r="AO1249" s="10">
        <f t="shared" si="1263"/>
        <v>5</v>
      </c>
      <c r="AP1249" s="10">
        <f t="shared" si="1264"/>
        <v>0</v>
      </c>
      <c r="AQ1249" s="9">
        <f t="shared" ref="AQ1249:AQ1278" si="1294">AB1249-(AT1249+AU1249+AV1249+AY1249+BB1249+BE1249+BH1249)</f>
        <v>4.1666666666666727E-2</v>
      </c>
      <c r="AR1249" s="10">
        <f t="shared" si="1278"/>
        <v>1</v>
      </c>
      <c r="AS1249" s="10">
        <f t="shared" si="1279"/>
        <v>0</v>
      </c>
      <c r="AT1249" s="552">
        <v>0</v>
      </c>
      <c r="AU1249" s="552">
        <v>0</v>
      </c>
      <c r="AV1249" s="552">
        <v>0</v>
      </c>
      <c r="AW1249" s="546">
        <f t="shared" si="1269"/>
        <v>0</v>
      </c>
      <c r="AX1249" s="546">
        <f t="shared" si="1287"/>
        <v>0</v>
      </c>
      <c r="AY1249" s="552">
        <v>7.4305555555555555E-2</v>
      </c>
      <c r="AZ1249" s="546">
        <f t="shared" si="1265"/>
        <v>1</v>
      </c>
      <c r="BA1249" s="546">
        <f t="shared" si="1266"/>
        <v>47</v>
      </c>
      <c r="BB1249" s="552">
        <v>0</v>
      </c>
      <c r="BC1249" s="546">
        <f t="shared" si="1267"/>
        <v>0</v>
      </c>
      <c r="BD1249" s="546">
        <f t="shared" si="1268"/>
        <v>0</v>
      </c>
      <c r="BE1249" s="552">
        <v>2.4999999999999998E-2</v>
      </c>
      <c r="BF1249" s="546">
        <f t="shared" si="1291"/>
        <v>0</v>
      </c>
      <c r="BG1249" s="546">
        <f t="shared" si="1292"/>
        <v>36</v>
      </c>
      <c r="BH1249" s="552">
        <v>0</v>
      </c>
      <c r="BI1249" s="637">
        <f t="shared" si="1280"/>
        <v>0</v>
      </c>
      <c r="BJ1249" s="558">
        <f t="shared" si="1281"/>
        <v>0</v>
      </c>
      <c r="BK1249" s="52">
        <f t="shared" si="1288"/>
        <v>63.503620689655172</v>
      </c>
    </row>
    <row r="1250" spans="1:63" x14ac:dyDescent="0.25">
      <c r="A1250" s="60">
        <v>41011</v>
      </c>
      <c r="B1250" s="58">
        <f t="shared" si="1282"/>
        <v>4</v>
      </c>
      <c r="C1250" s="126">
        <v>2</v>
      </c>
      <c r="D1250" s="51" t="s">
        <v>524</v>
      </c>
      <c r="E1250" s="51" t="s">
        <v>276</v>
      </c>
      <c r="F1250" s="58">
        <v>3723.89</v>
      </c>
      <c r="G1250" s="126">
        <v>59</v>
      </c>
      <c r="H1250" s="126">
        <v>0</v>
      </c>
      <c r="I1250" s="47">
        <v>0.68402777777777779</v>
      </c>
      <c r="J1250" s="47">
        <v>0.68402777777777779</v>
      </c>
      <c r="K1250" s="47">
        <v>0.83333333333333337</v>
      </c>
      <c r="L1250" s="9">
        <f t="shared" si="1270"/>
        <v>0.14930555555555558</v>
      </c>
      <c r="M1250" s="47">
        <v>0.84027777777777779</v>
      </c>
      <c r="N1250" s="9">
        <f t="shared" si="1271"/>
        <v>6.9444444444444198E-3</v>
      </c>
      <c r="O1250" s="47">
        <v>0.85416666666666663</v>
      </c>
      <c r="P1250" s="9">
        <f t="shared" si="1272"/>
        <v>1.388888888888884E-2</v>
      </c>
      <c r="Q1250" s="47">
        <v>0.85763888888888884</v>
      </c>
      <c r="R1250" s="47">
        <v>0.875</v>
      </c>
      <c r="S1250" s="9">
        <f t="shared" si="1290"/>
        <v>1.736111111111116E-2</v>
      </c>
      <c r="T1250" s="47">
        <v>0.85763888888888884</v>
      </c>
      <c r="U1250" s="47">
        <v>0.875</v>
      </c>
      <c r="V1250" s="9">
        <f t="shared" si="1276"/>
        <v>1.736111111111116E-2</v>
      </c>
      <c r="W1250" s="47">
        <v>0.88888888888888884</v>
      </c>
      <c r="X1250" s="9">
        <f t="shared" si="1289"/>
        <v>1.388888888888884E-2</v>
      </c>
      <c r="Y1250" s="47">
        <v>0.88888888888888884</v>
      </c>
      <c r="Z1250" s="9">
        <f t="shared" si="1293"/>
        <v>0</v>
      </c>
      <c r="AA1250" s="47">
        <v>1.0972222222222221</v>
      </c>
      <c r="AB1250" s="9">
        <f t="shared" si="1262"/>
        <v>0.20833333333333326</v>
      </c>
      <c r="AC1250" s="47">
        <v>1.0972222222222221</v>
      </c>
      <c r="AD1250" s="47">
        <v>1.0972222222222221</v>
      </c>
      <c r="AE1250" s="9">
        <f t="shared" si="1277"/>
        <v>0</v>
      </c>
      <c r="AF1250" s="47">
        <v>1.1145833333333333</v>
      </c>
      <c r="AG1250" s="47">
        <v>1.125</v>
      </c>
      <c r="AH1250" s="9">
        <f t="shared" si="1273"/>
        <v>1.0416666666666741E-2</v>
      </c>
      <c r="AI1250" s="10">
        <f t="shared" si="1283"/>
        <v>0</v>
      </c>
      <c r="AJ1250" s="10">
        <f t="shared" si="1284"/>
        <v>15</v>
      </c>
      <c r="AK1250" s="47">
        <v>1.125</v>
      </c>
      <c r="AL1250" s="47">
        <v>1.125</v>
      </c>
      <c r="AM1250" s="9">
        <f t="shared" si="1285"/>
        <v>0</v>
      </c>
      <c r="AN1250" s="9">
        <f t="shared" si="1274"/>
        <v>0.44097222222222221</v>
      </c>
      <c r="AO1250" s="10">
        <f t="shared" si="1263"/>
        <v>10</v>
      </c>
      <c r="AP1250" s="10">
        <f t="shared" si="1264"/>
        <v>35</v>
      </c>
      <c r="AQ1250" s="9">
        <f t="shared" si="1294"/>
        <v>0</v>
      </c>
      <c r="AR1250" s="10">
        <f t="shared" si="1278"/>
        <v>0</v>
      </c>
      <c r="AS1250" s="10">
        <f t="shared" si="1279"/>
        <v>0</v>
      </c>
      <c r="AT1250" s="552">
        <v>0</v>
      </c>
      <c r="AU1250" s="552">
        <v>0</v>
      </c>
      <c r="AV1250" s="552">
        <v>0</v>
      </c>
      <c r="AW1250" s="546">
        <f t="shared" si="1269"/>
        <v>0</v>
      </c>
      <c r="AX1250" s="546">
        <f t="shared" si="1287"/>
        <v>0</v>
      </c>
      <c r="AY1250" s="552">
        <v>0.20833333333333334</v>
      </c>
      <c r="AZ1250" s="546">
        <f t="shared" si="1265"/>
        <v>5</v>
      </c>
      <c r="BA1250" s="546">
        <f t="shared" si="1266"/>
        <v>0</v>
      </c>
      <c r="BB1250" s="552">
        <v>0</v>
      </c>
      <c r="BC1250" s="546">
        <f t="shared" si="1267"/>
        <v>0</v>
      </c>
      <c r="BD1250" s="546">
        <f t="shared" si="1268"/>
        <v>0</v>
      </c>
      <c r="BE1250" s="552">
        <v>0</v>
      </c>
      <c r="BF1250" s="546">
        <f t="shared" si="1291"/>
        <v>0</v>
      </c>
      <c r="BG1250" s="546">
        <f t="shared" si="1292"/>
        <v>0</v>
      </c>
      <c r="BH1250" s="552">
        <v>0</v>
      </c>
      <c r="BI1250" s="637">
        <f t="shared" si="1280"/>
        <v>0</v>
      </c>
      <c r="BJ1250" s="558">
        <f t="shared" si="1281"/>
        <v>0</v>
      </c>
      <c r="BK1250" s="52">
        <f t="shared" si="1288"/>
        <v>63.116779661016949</v>
      </c>
    </row>
    <row r="1251" spans="1:63" x14ac:dyDescent="0.25">
      <c r="A1251" s="60">
        <v>41011</v>
      </c>
      <c r="B1251" s="58">
        <f t="shared" si="1282"/>
        <v>4</v>
      </c>
      <c r="C1251" s="126">
        <v>1</v>
      </c>
      <c r="D1251" s="51" t="s">
        <v>819</v>
      </c>
      <c r="E1251" s="51" t="s">
        <v>820</v>
      </c>
      <c r="F1251" s="58">
        <v>3541.58</v>
      </c>
      <c r="G1251" s="126">
        <v>58</v>
      </c>
      <c r="H1251" s="126">
        <v>1</v>
      </c>
      <c r="I1251" s="47">
        <v>0.83333333333333337</v>
      </c>
      <c r="J1251" s="47">
        <v>0.83333333333333337</v>
      </c>
      <c r="K1251" s="47">
        <v>0.86458333333333337</v>
      </c>
      <c r="L1251" s="9">
        <f t="shared" si="1270"/>
        <v>3.125E-2</v>
      </c>
      <c r="M1251" s="47">
        <v>0.875</v>
      </c>
      <c r="N1251" s="9">
        <f t="shared" si="1271"/>
        <v>1.041666666666663E-2</v>
      </c>
      <c r="O1251" s="47">
        <v>0.88541666666666663</v>
      </c>
      <c r="P1251" s="9">
        <f t="shared" si="1272"/>
        <v>1.041666666666663E-2</v>
      </c>
      <c r="Q1251" s="47">
        <v>0.88888888888888884</v>
      </c>
      <c r="R1251" s="47">
        <v>0.94444444444444453</v>
      </c>
      <c r="S1251" s="9">
        <f t="shared" si="1290"/>
        <v>5.5555555555555691E-2</v>
      </c>
      <c r="T1251" s="47">
        <v>0.88888888888888884</v>
      </c>
      <c r="U1251" s="47">
        <v>0.94444444444444453</v>
      </c>
      <c r="V1251" s="9">
        <f t="shared" si="1276"/>
        <v>5.5555555555555691E-2</v>
      </c>
      <c r="W1251" s="47">
        <v>0.96180555555555547</v>
      </c>
      <c r="X1251" s="9">
        <f t="shared" si="1289"/>
        <v>1.7361111111110938E-2</v>
      </c>
      <c r="Y1251" s="47">
        <v>0.96180555555555547</v>
      </c>
      <c r="Z1251" s="9">
        <f t="shared" si="1293"/>
        <v>0</v>
      </c>
      <c r="AA1251" s="47">
        <v>1.117361111111111</v>
      </c>
      <c r="AB1251" s="9">
        <f t="shared" si="1262"/>
        <v>0.15555555555555556</v>
      </c>
      <c r="AC1251" s="47">
        <v>1.117361111111111</v>
      </c>
      <c r="AD1251" s="47">
        <v>1.117361111111111</v>
      </c>
      <c r="AE1251" s="9">
        <f t="shared" si="1277"/>
        <v>0</v>
      </c>
      <c r="AF1251" s="47">
        <v>1.125</v>
      </c>
      <c r="AG1251" s="47">
        <v>1.1319444444444444</v>
      </c>
      <c r="AH1251" s="9">
        <f t="shared" si="1273"/>
        <v>6.9444444444444198E-3</v>
      </c>
      <c r="AI1251" s="10">
        <f t="shared" si="1283"/>
        <v>0</v>
      </c>
      <c r="AJ1251" s="10">
        <f t="shared" si="1284"/>
        <v>10</v>
      </c>
      <c r="AK1251" s="47">
        <v>1.1319444444444444</v>
      </c>
      <c r="AL1251" s="47">
        <v>1.1319444444444444</v>
      </c>
      <c r="AM1251" s="9">
        <f t="shared" si="1285"/>
        <v>0</v>
      </c>
      <c r="AN1251" s="9">
        <f t="shared" si="1274"/>
        <v>0.29861111111111105</v>
      </c>
      <c r="AO1251" s="10">
        <f t="shared" si="1263"/>
        <v>7</v>
      </c>
      <c r="AP1251" s="10">
        <f t="shared" si="1264"/>
        <v>10</v>
      </c>
      <c r="AQ1251" s="9">
        <f t="shared" si="1294"/>
        <v>5.8333333333333334E-2</v>
      </c>
      <c r="AR1251" s="10">
        <f t="shared" si="1278"/>
        <v>1</v>
      </c>
      <c r="AS1251" s="10">
        <f t="shared" si="1279"/>
        <v>24</v>
      </c>
      <c r="AT1251" s="552">
        <v>0</v>
      </c>
      <c r="AU1251" s="552">
        <v>7.7777777777777779E-2</v>
      </c>
      <c r="AV1251" s="552">
        <v>0</v>
      </c>
      <c r="AW1251" s="546">
        <f t="shared" si="1269"/>
        <v>0</v>
      </c>
      <c r="AX1251" s="546">
        <f t="shared" si="1287"/>
        <v>0</v>
      </c>
      <c r="AY1251" s="552">
        <v>0</v>
      </c>
      <c r="AZ1251" s="546">
        <f t="shared" si="1265"/>
        <v>0</v>
      </c>
      <c r="BA1251" s="546">
        <f t="shared" si="1266"/>
        <v>0</v>
      </c>
      <c r="BB1251" s="552">
        <v>0</v>
      </c>
      <c r="BC1251" s="546">
        <f t="shared" si="1267"/>
        <v>0</v>
      </c>
      <c r="BD1251" s="546">
        <f t="shared" si="1268"/>
        <v>0</v>
      </c>
      <c r="BE1251" s="552">
        <v>1.9444444444444445E-2</v>
      </c>
      <c r="BF1251" s="546">
        <f t="shared" si="1291"/>
        <v>0</v>
      </c>
      <c r="BG1251" s="546">
        <f t="shared" si="1292"/>
        <v>28</v>
      </c>
      <c r="BH1251" s="552">
        <v>0</v>
      </c>
      <c r="BI1251" s="637">
        <f t="shared" si="1280"/>
        <v>0</v>
      </c>
      <c r="BJ1251" s="558">
        <f t="shared" si="1281"/>
        <v>0</v>
      </c>
      <c r="BK1251" s="52">
        <f t="shared" si="1288"/>
        <v>61.06172413793103</v>
      </c>
    </row>
    <row r="1252" spans="1:63" x14ac:dyDescent="0.25">
      <c r="A1252" s="60">
        <v>41011</v>
      </c>
      <c r="B1252" s="58">
        <f t="shared" si="1282"/>
        <v>4</v>
      </c>
      <c r="C1252" s="126">
        <v>2</v>
      </c>
      <c r="D1252" s="51" t="s">
        <v>524</v>
      </c>
      <c r="E1252" s="51" t="s">
        <v>276</v>
      </c>
      <c r="F1252" s="58">
        <v>3579.88</v>
      </c>
      <c r="G1252" s="126">
        <v>59</v>
      </c>
      <c r="H1252" s="126">
        <v>0</v>
      </c>
      <c r="I1252" s="47">
        <v>0.875</v>
      </c>
      <c r="J1252" s="47">
        <v>0.875</v>
      </c>
      <c r="K1252" s="47">
        <v>1.0347222222222221</v>
      </c>
      <c r="L1252" s="9">
        <f t="shared" si="1270"/>
        <v>0.1597222222222221</v>
      </c>
      <c r="M1252" s="47">
        <v>1.0416666666666667</v>
      </c>
      <c r="N1252" s="9">
        <f t="shared" si="1271"/>
        <v>6.9444444444446418E-3</v>
      </c>
      <c r="O1252" s="47">
        <v>1.0486111111111112</v>
      </c>
      <c r="P1252" s="9">
        <f t="shared" si="1272"/>
        <v>6.9444444444444198E-3</v>
      </c>
      <c r="Q1252" s="47">
        <v>4.8611111111111112E-2</v>
      </c>
      <c r="R1252" s="47">
        <v>8.3333333333333329E-2</v>
      </c>
      <c r="S1252" s="9">
        <f t="shared" si="1290"/>
        <v>3.4722222222222217E-2</v>
      </c>
      <c r="T1252" s="47">
        <v>1.0486111111111112</v>
      </c>
      <c r="U1252" s="47">
        <v>1.0833333333333333</v>
      </c>
      <c r="V1252" s="9">
        <f t="shared" si="1276"/>
        <v>3.4722222222222099E-2</v>
      </c>
      <c r="W1252" s="47">
        <v>0.13541666666666666</v>
      </c>
      <c r="X1252" s="9">
        <f t="shared" si="1289"/>
        <v>5.2083333333333329E-2</v>
      </c>
      <c r="Y1252" s="47">
        <v>0.13541666666666666</v>
      </c>
      <c r="Z1252" s="9">
        <f t="shared" si="1293"/>
        <v>0</v>
      </c>
      <c r="AA1252" s="47">
        <v>0.25</v>
      </c>
      <c r="AB1252" s="9">
        <f t="shared" si="1262"/>
        <v>0.11458333333333334</v>
      </c>
      <c r="AC1252" s="47">
        <v>0.25</v>
      </c>
      <c r="AD1252" s="47">
        <v>0.25</v>
      </c>
      <c r="AE1252" s="9">
        <f t="shared" si="1277"/>
        <v>0</v>
      </c>
      <c r="AF1252" s="47">
        <v>0.25694444444444448</v>
      </c>
      <c r="AG1252" s="47">
        <v>1.2638888888888888</v>
      </c>
      <c r="AH1252" s="9">
        <f t="shared" si="1273"/>
        <v>1.0069444444444444</v>
      </c>
      <c r="AI1252" s="10">
        <f t="shared" si="1283"/>
        <v>0</v>
      </c>
      <c r="AJ1252" s="10">
        <f t="shared" si="1284"/>
        <v>10</v>
      </c>
      <c r="AK1252" s="47">
        <v>1.2638888888888888</v>
      </c>
      <c r="AL1252" s="47">
        <v>1.2638888888888888</v>
      </c>
      <c r="AM1252" s="9">
        <f t="shared" si="1285"/>
        <v>0</v>
      </c>
      <c r="AN1252" s="9">
        <f t="shared" si="1274"/>
        <v>0.38888888888888884</v>
      </c>
      <c r="AO1252" s="10">
        <f t="shared" si="1263"/>
        <v>9</v>
      </c>
      <c r="AP1252" s="10">
        <f t="shared" si="1264"/>
        <v>20</v>
      </c>
      <c r="AQ1252" s="9">
        <f t="shared" si="1294"/>
        <v>0</v>
      </c>
      <c r="AR1252" s="10">
        <f t="shared" si="1278"/>
        <v>0</v>
      </c>
      <c r="AS1252" s="10">
        <f t="shared" si="1279"/>
        <v>0</v>
      </c>
      <c r="AT1252" s="552">
        <v>0</v>
      </c>
      <c r="AU1252" s="552">
        <v>0</v>
      </c>
      <c r="AV1252" s="552">
        <v>0</v>
      </c>
      <c r="AW1252" s="546">
        <f t="shared" si="1269"/>
        <v>0</v>
      </c>
      <c r="AX1252" s="546">
        <f t="shared" si="1287"/>
        <v>0</v>
      </c>
      <c r="AY1252" s="552">
        <v>0.11458333333333333</v>
      </c>
      <c r="AZ1252" s="546">
        <f t="shared" si="1265"/>
        <v>2</v>
      </c>
      <c r="BA1252" s="546">
        <f t="shared" si="1266"/>
        <v>45</v>
      </c>
      <c r="BB1252" s="552">
        <v>0</v>
      </c>
      <c r="BC1252" s="546">
        <f t="shared" si="1267"/>
        <v>0</v>
      </c>
      <c r="BD1252" s="546">
        <f t="shared" si="1268"/>
        <v>0</v>
      </c>
      <c r="BE1252" s="552">
        <v>0</v>
      </c>
      <c r="BF1252" s="546">
        <f t="shared" si="1291"/>
        <v>0</v>
      </c>
      <c r="BG1252" s="546">
        <f t="shared" si="1292"/>
        <v>0</v>
      </c>
      <c r="BH1252" s="552">
        <v>0</v>
      </c>
      <c r="BI1252" s="637">
        <f t="shared" si="1280"/>
        <v>0</v>
      </c>
      <c r="BJ1252" s="558">
        <f t="shared" si="1281"/>
        <v>0</v>
      </c>
      <c r="BK1252" s="52">
        <f t="shared" si="1288"/>
        <v>60.675932203389834</v>
      </c>
    </row>
    <row r="1253" spans="1:63" x14ac:dyDescent="0.25">
      <c r="A1253" s="60">
        <v>41011</v>
      </c>
      <c r="B1253" s="58">
        <f t="shared" si="1282"/>
        <v>4</v>
      </c>
      <c r="C1253" s="126">
        <v>4</v>
      </c>
      <c r="D1253" s="51" t="s">
        <v>819</v>
      </c>
      <c r="E1253" s="51" t="s">
        <v>820</v>
      </c>
      <c r="F1253" s="58">
        <v>3377.94</v>
      </c>
      <c r="G1253" s="126">
        <v>56</v>
      </c>
      <c r="H1253" s="126">
        <v>3</v>
      </c>
      <c r="I1253" s="47">
        <v>8.3333333333333329E-2</v>
      </c>
      <c r="J1253" s="47">
        <v>8.3333333333333329E-2</v>
      </c>
      <c r="K1253" s="47">
        <v>0.11805555555555557</v>
      </c>
      <c r="L1253" s="9">
        <f t="shared" si="1270"/>
        <v>3.4722222222222238E-2</v>
      </c>
      <c r="M1253" s="47">
        <v>0.125</v>
      </c>
      <c r="N1253" s="9">
        <f t="shared" si="1271"/>
        <v>6.9444444444444337E-3</v>
      </c>
      <c r="O1253" s="47">
        <v>0.13541666666666666</v>
      </c>
      <c r="P1253" s="9">
        <f t="shared" si="1272"/>
        <v>1.0416666666666657E-2</v>
      </c>
      <c r="Q1253" s="47">
        <v>0.13541666666666666</v>
      </c>
      <c r="R1253" s="47">
        <v>0.15625</v>
      </c>
      <c r="S1253" s="9">
        <f t="shared" si="1290"/>
        <v>2.0833333333333343E-2</v>
      </c>
      <c r="T1253" s="47">
        <v>0.13541666666666666</v>
      </c>
      <c r="U1253" s="47">
        <v>0.15625</v>
      </c>
      <c r="V1253" s="9">
        <f t="shared" si="1276"/>
        <v>2.0833333333333343E-2</v>
      </c>
      <c r="W1253" s="47">
        <v>0.16666666666666666</v>
      </c>
      <c r="X1253" s="9">
        <f t="shared" si="1289"/>
        <v>1.0416666666666657E-2</v>
      </c>
      <c r="Y1253" s="47">
        <v>0.17083333333333331</v>
      </c>
      <c r="Z1253" s="9">
        <f t="shared" si="1293"/>
        <v>4.1666666666666519E-3</v>
      </c>
      <c r="AA1253" s="47">
        <v>0.25</v>
      </c>
      <c r="AB1253" s="9">
        <f t="shared" si="1262"/>
        <v>7.9166666666666691E-2</v>
      </c>
      <c r="AC1253" s="47">
        <v>0.25</v>
      </c>
      <c r="AD1253" s="47">
        <v>0.25</v>
      </c>
      <c r="AE1253" s="9">
        <f t="shared" si="1277"/>
        <v>0</v>
      </c>
      <c r="AF1253" s="47">
        <v>0.2638888888888889</v>
      </c>
      <c r="AG1253" s="47">
        <v>0.27083333333333331</v>
      </c>
      <c r="AH1253" s="9">
        <f t="shared" si="1273"/>
        <v>6.9444444444444198E-3</v>
      </c>
      <c r="AI1253" s="10">
        <f t="shared" si="1283"/>
        <v>0</v>
      </c>
      <c r="AJ1253" s="10">
        <f t="shared" si="1284"/>
        <v>10</v>
      </c>
      <c r="AK1253" s="47">
        <v>0.27083333333333331</v>
      </c>
      <c r="AL1253" s="47">
        <v>0.27083333333333331</v>
      </c>
      <c r="AM1253" s="9">
        <f t="shared" si="1285"/>
        <v>0</v>
      </c>
      <c r="AN1253" s="9">
        <f t="shared" si="1274"/>
        <v>0.1875</v>
      </c>
      <c r="AO1253" s="10">
        <f t="shared" si="1263"/>
        <v>4</v>
      </c>
      <c r="AP1253" s="10">
        <f t="shared" si="1264"/>
        <v>30</v>
      </c>
      <c r="AQ1253" s="9">
        <f t="shared" si="1294"/>
        <v>5.4166666666666696E-2</v>
      </c>
      <c r="AR1253" s="10">
        <f t="shared" si="1278"/>
        <v>1</v>
      </c>
      <c r="AS1253" s="10">
        <f t="shared" si="1279"/>
        <v>18</v>
      </c>
      <c r="AT1253" s="552">
        <v>0</v>
      </c>
      <c r="AU1253" s="552">
        <v>0</v>
      </c>
      <c r="AV1253" s="552">
        <v>0</v>
      </c>
      <c r="AW1253" s="546">
        <f t="shared" si="1269"/>
        <v>0</v>
      </c>
      <c r="AX1253" s="546">
        <f t="shared" si="1287"/>
        <v>0</v>
      </c>
      <c r="AY1253" s="552">
        <v>0</v>
      </c>
      <c r="AZ1253" s="546">
        <f t="shared" si="1265"/>
        <v>0</v>
      </c>
      <c r="BA1253" s="546">
        <f t="shared" si="1266"/>
        <v>0</v>
      </c>
      <c r="BB1253" s="552">
        <v>0</v>
      </c>
      <c r="BC1253" s="546">
        <f t="shared" si="1267"/>
        <v>0</v>
      </c>
      <c r="BD1253" s="546">
        <f t="shared" si="1268"/>
        <v>0</v>
      </c>
      <c r="BE1253" s="552">
        <v>2.4999999999999998E-2</v>
      </c>
      <c r="BF1253" s="546">
        <f t="shared" si="1291"/>
        <v>0</v>
      </c>
      <c r="BG1253" s="546">
        <f t="shared" si="1292"/>
        <v>36</v>
      </c>
      <c r="BH1253" s="552">
        <v>0</v>
      </c>
      <c r="BI1253" s="637">
        <f t="shared" si="1280"/>
        <v>0</v>
      </c>
      <c r="BJ1253" s="558">
        <f t="shared" si="1281"/>
        <v>0</v>
      </c>
      <c r="BK1253" s="52">
        <f t="shared" si="1288"/>
        <v>60.320357142857141</v>
      </c>
    </row>
    <row r="1254" spans="1:63" x14ac:dyDescent="0.25">
      <c r="A1254" s="60">
        <v>41012</v>
      </c>
      <c r="B1254" s="58">
        <f t="shared" si="1282"/>
        <v>4</v>
      </c>
      <c r="C1254" s="126">
        <v>21</v>
      </c>
      <c r="D1254" s="51" t="s">
        <v>33</v>
      </c>
      <c r="E1254" s="51" t="s">
        <v>251</v>
      </c>
      <c r="F1254" s="58">
        <v>3807.58</v>
      </c>
      <c r="G1254" s="126">
        <v>59</v>
      </c>
      <c r="H1254" s="126">
        <v>0</v>
      </c>
      <c r="I1254" s="47">
        <v>0.11458333333333333</v>
      </c>
      <c r="J1254" s="47">
        <v>0.11458333333333333</v>
      </c>
      <c r="K1254" s="47">
        <v>0.18055555555555555</v>
      </c>
      <c r="L1254" s="9">
        <f t="shared" si="1270"/>
        <v>6.5972222222222224E-2</v>
      </c>
      <c r="M1254" s="47">
        <v>0.1875</v>
      </c>
      <c r="N1254" s="9">
        <f t="shared" si="1271"/>
        <v>6.9444444444444475E-3</v>
      </c>
      <c r="O1254" s="47">
        <v>0.26041666666666669</v>
      </c>
      <c r="P1254" s="9">
        <f t="shared" si="1272"/>
        <v>7.2916666666666685E-2</v>
      </c>
      <c r="Q1254" s="47">
        <v>0.2638888888888889</v>
      </c>
      <c r="R1254" s="47">
        <v>0.29166666666666669</v>
      </c>
      <c r="S1254" s="9">
        <f t="shared" si="1290"/>
        <v>2.777777777777779E-2</v>
      </c>
      <c r="T1254" s="47">
        <v>0.2638888888888889</v>
      </c>
      <c r="U1254" s="47">
        <v>0.29166666666666669</v>
      </c>
      <c r="V1254" s="9">
        <f t="shared" si="1276"/>
        <v>2.777777777777779E-2</v>
      </c>
      <c r="W1254" s="47">
        <v>0.32916666666666666</v>
      </c>
      <c r="X1254" s="9">
        <f t="shared" si="1289"/>
        <v>3.7499999999999978E-2</v>
      </c>
      <c r="Y1254" s="47">
        <v>0.3347222222222222</v>
      </c>
      <c r="Z1254" s="9">
        <f t="shared" si="1293"/>
        <v>5.5555555555555358E-3</v>
      </c>
      <c r="AA1254" s="47">
        <v>0.43055555555555558</v>
      </c>
      <c r="AB1254" s="9">
        <f t="shared" si="1262"/>
        <v>9.5833333333333381E-2</v>
      </c>
      <c r="AC1254" s="47">
        <v>0.43055555555555558</v>
      </c>
      <c r="AD1254" s="47">
        <v>0.43055555555555558</v>
      </c>
      <c r="AE1254" s="9">
        <f t="shared" si="1277"/>
        <v>0</v>
      </c>
      <c r="AF1254" s="47">
        <v>0.4375</v>
      </c>
      <c r="AG1254" s="47">
        <v>0.44791666666666669</v>
      </c>
      <c r="AH1254" s="9">
        <f t="shared" si="1273"/>
        <v>1.0416666666666685E-2</v>
      </c>
      <c r="AI1254" s="10">
        <f t="shared" si="1283"/>
        <v>0</v>
      </c>
      <c r="AJ1254" s="10">
        <f t="shared" si="1284"/>
        <v>15</v>
      </c>
      <c r="AK1254" s="47">
        <v>0.44791666666666669</v>
      </c>
      <c r="AL1254" s="47">
        <v>0.44791666666666669</v>
      </c>
      <c r="AM1254" s="9">
        <f t="shared" si="1285"/>
        <v>0</v>
      </c>
      <c r="AN1254" s="9">
        <f t="shared" si="1274"/>
        <v>0.33333333333333337</v>
      </c>
      <c r="AO1254" s="10">
        <f t="shared" si="1263"/>
        <v>8</v>
      </c>
      <c r="AP1254" s="10">
        <f t="shared" si="1264"/>
        <v>0</v>
      </c>
      <c r="AQ1254" s="9">
        <f t="shared" si="1294"/>
        <v>3.958333333333338E-2</v>
      </c>
      <c r="AR1254" s="10">
        <f t="shared" si="1278"/>
        <v>0</v>
      </c>
      <c r="AS1254" s="10">
        <f t="shared" si="1279"/>
        <v>57</v>
      </c>
      <c r="AT1254" s="552">
        <v>0</v>
      </c>
      <c r="AU1254" s="552">
        <v>0</v>
      </c>
      <c r="AV1254" s="552">
        <v>0</v>
      </c>
      <c r="AW1254" s="546">
        <f t="shared" si="1269"/>
        <v>0</v>
      </c>
      <c r="AX1254" s="546">
        <f t="shared" si="1287"/>
        <v>0</v>
      </c>
      <c r="AY1254" s="552"/>
      <c r="AZ1254" s="546">
        <f t="shared" si="1265"/>
        <v>0</v>
      </c>
      <c r="BA1254" s="546">
        <f t="shared" si="1266"/>
        <v>0</v>
      </c>
      <c r="BB1254" s="552">
        <v>0</v>
      </c>
      <c r="BC1254" s="546">
        <f t="shared" si="1267"/>
        <v>0</v>
      </c>
      <c r="BD1254" s="546">
        <f t="shared" si="1268"/>
        <v>0</v>
      </c>
      <c r="BE1254" s="552">
        <v>5.6250000000000001E-2</v>
      </c>
      <c r="BF1254" s="546">
        <f t="shared" si="1291"/>
        <v>1</v>
      </c>
      <c r="BG1254" s="546">
        <f t="shared" si="1292"/>
        <v>21</v>
      </c>
      <c r="BH1254" s="552">
        <v>0</v>
      </c>
      <c r="BI1254" s="637">
        <f t="shared" si="1280"/>
        <v>0</v>
      </c>
      <c r="BJ1254" s="558">
        <f t="shared" si="1281"/>
        <v>0</v>
      </c>
      <c r="BK1254" s="52">
        <f t="shared" si="1288"/>
        <v>64.535254237288129</v>
      </c>
    </row>
    <row r="1255" spans="1:63" x14ac:dyDescent="0.25">
      <c r="A1255" s="60">
        <v>41012</v>
      </c>
      <c r="B1255" s="58">
        <f t="shared" si="1282"/>
        <v>4</v>
      </c>
      <c r="C1255" s="126">
        <v>22</v>
      </c>
      <c r="D1255" s="51" t="s">
        <v>33</v>
      </c>
      <c r="E1255" s="51" t="s">
        <v>251</v>
      </c>
      <c r="F1255" s="58">
        <v>3495.75</v>
      </c>
      <c r="G1255" s="126">
        <v>54</v>
      </c>
      <c r="H1255" s="126">
        <v>5</v>
      </c>
      <c r="I1255" s="47">
        <v>0.20833333333333334</v>
      </c>
      <c r="J1255" s="47">
        <v>0.20833333333333334</v>
      </c>
      <c r="K1255" s="47">
        <v>0.26041666666666669</v>
      </c>
      <c r="L1255" s="9">
        <f t="shared" si="1270"/>
        <v>5.2083333333333343E-2</v>
      </c>
      <c r="M1255" s="47">
        <v>0.27083333333333331</v>
      </c>
      <c r="N1255" s="9">
        <f t="shared" si="1271"/>
        <v>1.041666666666663E-2</v>
      </c>
      <c r="O1255" s="47">
        <v>0.32291666666666669</v>
      </c>
      <c r="P1255" s="9">
        <f t="shared" si="1272"/>
        <v>5.208333333333337E-2</v>
      </c>
      <c r="Q1255" s="47">
        <v>0.3263888888888889</v>
      </c>
      <c r="R1255" s="47">
        <v>0.35416666666666669</v>
      </c>
      <c r="S1255" s="9">
        <f t="shared" si="1290"/>
        <v>2.777777777777779E-2</v>
      </c>
      <c r="T1255" s="47">
        <v>0.3263888888888889</v>
      </c>
      <c r="U1255" s="47">
        <v>0.35416666666666669</v>
      </c>
      <c r="V1255" s="9">
        <f t="shared" si="1276"/>
        <v>2.777777777777779E-2</v>
      </c>
      <c r="W1255" s="47">
        <v>0.44791666666666669</v>
      </c>
      <c r="X1255" s="9">
        <f t="shared" si="1289"/>
        <v>9.375E-2</v>
      </c>
      <c r="Y1255" s="47">
        <v>0.44930555555555557</v>
      </c>
      <c r="Z1255" s="9">
        <f t="shared" si="1293"/>
        <v>1.388888888888884E-3</v>
      </c>
      <c r="AA1255" s="47">
        <v>0.51874999999999993</v>
      </c>
      <c r="AB1255" s="9">
        <f t="shared" si="1262"/>
        <v>6.9444444444444364E-2</v>
      </c>
      <c r="AC1255" s="47">
        <v>0.51874999999999993</v>
      </c>
      <c r="AD1255" s="47">
        <v>0.51874999999999993</v>
      </c>
      <c r="AE1255" s="9">
        <f t="shared" si="1277"/>
        <v>0</v>
      </c>
      <c r="AF1255" s="47">
        <v>0.52430555555555558</v>
      </c>
      <c r="AG1255" s="47">
        <v>0.53125</v>
      </c>
      <c r="AH1255" s="9">
        <f t="shared" si="1273"/>
        <v>6.9444444444444198E-3</v>
      </c>
      <c r="AI1255" s="10">
        <f t="shared" si="1283"/>
        <v>0</v>
      </c>
      <c r="AJ1255" s="10">
        <f t="shared" si="1284"/>
        <v>10</v>
      </c>
      <c r="AK1255" s="47">
        <v>0.53125</v>
      </c>
      <c r="AL1255" s="47">
        <v>0.53125</v>
      </c>
      <c r="AM1255" s="9">
        <f t="shared" si="1285"/>
        <v>0</v>
      </c>
      <c r="AN1255" s="9">
        <f t="shared" si="1274"/>
        <v>0.32291666666666663</v>
      </c>
      <c r="AO1255" s="10">
        <f t="shared" si="1263"/>
        <v>7</v>
      </c>
      <c r="AP1255" s="10">
        <f t="shared" si="1264"/>
        <v>45</v>
      </c>
      <c r="AQ1255" s="9">
        <f t="shared" si="1294"/>
        <v>3.6805555555555473E-2</v>
      </c>
      <c r="AR1255" s="10">
        <f t="shared" si="1278"/>
        <v>0</v>
      </c>
      <c r="AS1255" s="10">
        <f t="shared" si="1279"/>
        <v>53</v>
      </c>
      <c r="AT1255" s="552">
        <v>0</v>
      </c>
      <c r="AU1255" s="552">
        <v>0</v>
      </c>
      <c r="AV1255" s="552">
        <v>0</v>
      </c>
      <c r="AW1255" s="546">
        <f t="shared" si="1269"/>
        <v>0</v>
      </c>
      <c r="AX1255" s="546">
        <f t="shared" si="1287"/>
        <v>0</v>
      </c>
      <c r="AY1255" s="552"/>
      <c r="AZ1255" s="546">
        <f t="shared" si="1265"/>
        <v>0</v>
      </c>
      <c r="BA1255" s="546">
        <f t="shared" si="1266"/>
        <v>0</v>
      </c>
      <c r="BB1255" s="552">
        <v>0</v>
      </c>
      <c r="BC1255" s="546">
        <f t="shared" si="1267"/>
        <v>0</v>
      </c>
      <c r="BD1255" s="546">
        <f t="shared" si="1268"/>
        <v>0</v>
      </c>
      <c r="BE1255" s="552">
        <v>3.2638888888888891E-2</v>
      </c>
      <c r="BF1255" s="546">
        <f t="shared" si="1291"/>
        <v>0</v>
      </c>
      <c r="BG1255" s="546">
        <f t="shared" si="1292"/>
        <v>47</v>
      </c>
      <c r="BH1255" s="552">
        <v>0</v>
      </c>
      <c r="BI1255" s="637">
        <f t="shared" si="1280"/>
        <v>0</v>
      </c>
      <c r="BJ1255" s="558">
        <f t="shared" si="1281"/>
        <v>0</v>
      </c>
      <c r="BK1255" s="52">
        <f t="shared" si="1288"/>
        <v>64.736111111111114</v>
      </c>
    </row>
    <row r="1256" spans="1:63" x14ac:dyDescent="0.25">
      <c r="A1256" s="60">
        <v>41012</v>
      </c>
      <c r="B1256" s="58">
        <f t="shared" si="1282"/>
        <v>4</v>
      </c>
      <c r="C1256" s="126">
        <v>1</v>
      </c>
      <c r="D1256" s="51" t="s">
        <v>454</v>
      </c>
      <c r="E1256" s="51" t="s">
        <v>265</v>
      </c>
      <c r="F1256" s="58">
        <v>3554.71</v>
      </c>
      <c r="G1256" s="126">
        <v>55</v>
      </c>
      <c r="H1256" s="126">
        <v>4</v>
      </c>
      <c r="I1256" s="47">
        <v>0.52083333333333337</v>
      </c>
      <c r="J1256" s="47">
        <v>0.52083333333333337</v>
      </c>
      <c r="K1256" s="47">
        <v>0.53125</v>
      </c>
      <c r="L1256" s="9">
        <f t="shared" si="1270"/>
        <v>1.041666666666663E-2</v>
      </c>
      <c r="M1256" s="47">
        <v>0.53819444444444442</v>
      </c>
      <c r="N1256" s="9">
        <f t="shared" si="1271"/>
        <v>6.9444444444444198E-3</v>
      </c>
      <c r="O1256" s="47">
        <v>0.56597222222222221</v>
      </c>
      <c r="P1256" s="9">
        <f t="shared" si="1272"/>
        <v>2.777777777777779E-2</v>
      </c>
      <c r="Q1256" s="47">
        <v>0.56597222222222221</v>
      </c>
      <c r="R1256" s="47">
        <v>0.60416666666666663</v>
      </c>
      <c r="S1256" s="9">
        <f t="shared" si="1290"/>
        <v>3.819444444444442E-2</v>
      </c>
      <c r="T1256" s="47">
        <v>0.56597222222222221</v>
      </c>
      <c r="U1256" s="47">
        <v>0.60416666666666663</v>
      </c>
      <c r="V1256" s="9">
        <f t="shared" si="1276"/>
        <v>3.819444444444442E-2</v>
      </c>
      <c r="W1256" s="47">
        <v>0.62152777777777779</v>
      </c>
      <c r="X1256" s="9">
        <f t="shared" si="1289"/>
        <v>1.736111111111116E-2</v>
      </c>
      <c r="Y1256" s="47">
        <v>0.62291666666666667</v>
      </c>
      <c r="Z1256" s="9">
        <f t="shared" si="1293"/>
        <v>1.388888888888884E-3</v>
      </c>
      <c r="AA1256" s="47">
        <v>0.65486111111111112</v>
      </c>
      <c r="AB1256" s="9">
        <f t="shared" si="1262"/>
        <v>3.1944444444444442E-2</v>
      </c>
      <c r="AC1256" s="47">
        <v>0.65486111111111112</v>
      </c>
      <c r="AD1256" s="47">
        <v>0.65486111111111112</v>
      </c>
      <c r="AE1256" s="9">
        <f t="shared" si="1277"/>
        <v>0</v>
      </c>
      <c r="AF1256" s="47">
        <v>0.66666666666666663</v>
      </c>
      <c r="AG1256" s="47">
        <v>0.67361111111111116</v>
      </c>
      <c r="AH1256" s="9">
        <f t="shared" si="1273"/>
        <v>6.9444444444445308E-3</v>
      </c>
      <c r="AI1256" s="10">
        <f t="shared" si="1283"/>
        <v>0</v>
      </c>
      <c r="AJ1256" s="10">
        <f t="shared" si="1284"/>
        <v>10</v>
      </c>
      <c r="AK1256" s="47">
        <v>0.67361111111111116</v>
      </c>
      <c r="AL1256" s="47">
        <v>0.67361111111111116</v>
      </c>
      <c r="AM1256" s="9">
        <f t="shared" si="1285"/>
        <v>0</v>
      </c>
      <c r="AN1256" s="9">
        <f t="shared" si="1274"/>
        <v>0.15277777777777779</v>
      </c>
      <c r="AO1256" s="10">
        <f t="shared" si="1263"/>
        <v>3</v>
      </c>
      <c r="AP1256" s="10">
        <f t="shared" si="1264"/>
        <v>40</v>
      </c>
      <c r="AQ1256" s="9">
        <f t="shared" si="1294"/>
        <v>3.1944444444444442E-2</v>
      </c>
      <c r="AR1256" s="10">
        <f t="shared" si="1278"/>
        <v>0</v>
      </c>
      <c r="AS1256" s="10">
        <f t="shared" si="1279"/>
        <v>46</v>
      </c>
      <c r="AT1256" s="552">
        <v>0</v>
      </c>
      <c r="AU1256" s="552">
        <v>0</v>
      </c>
      <c r="AV1256" s="552">
        <v>0</v>
      </c>
      <c r="AW1256" s="546">
        <f t="shared" si="1269"/>
        <v>0</v>
      </c>
      <c r="AX1256" s="546">
        <f t="shared" si="1287"/>
        <v>0</v>
      </c>
      <c r="AY1256" s="552"/>
      <c r="AZ1256" s="546">
        <f t="shared" si="1265"/>
        <v>0</v>
      </c>
      <c r="BA1256" s="546">
        <f t="shared" si="1266"/>
        <v>0</v>
      </c>
      <c r="BB1256" s="552">
        <v>0</v>
      </c>
      <c r="BC1256" s="546">
        <f t="shared" si="1267"/>
        <v>0</v>
      </c>
      <c r="BD1256" s="546">
        <f t="shared" si="1268"/>
        <v>0</v>
      </c>
      <c r="BE1256" s="552">
        <v>0</v>
      </c>
      <c r="BF1256" s="546">
        <f t="shared" si="1291"/>
        <v>0</v>
      </c>
      <c r="BG1256" s="546">
        <f t="shared" si="1292"/>
        <v>0</v>
      </c>
      <c r="BH1256" s="552">
        <v>0</v>
      </c>
      <c r="BI1256" s="637">
        <f t="shared" si="1280"/>
        <v>0</v>
      </c>
      <c r="BJ1256" s="558">
        <f t="shared" si="1281"/>
        <v>0</v>
      </c>
      <c r="BK1256" s="52">
        <f t="shared" si="1288"/>
        <v>64.631090909090915</v>
      </c>
    </row>
    <row r="1257" spans="1:63" ht="30" x14ac:dyDescent="0.25">
      <c r="A1257" s="60">
        <v>41012</v>
      </c>
      <c r="B1257" s="58">
        <f t="shared" si="1282"/>
        <v>4</v>
      </c>
      <c r="C1257" s="126">
        <v>23</v>
      </c>
      <c r="D1257" s="51" t="s">
        <v>33</v>
      </c>
      <c r="E1257" s="51" t="s">
        <v>826</v>
      </c>
      <c r="F1257" s="58">
        <v>3235.47</v>
      </c>
      <c r="G1257" s="126">
        <v>52</v>
      </c>
      <c r="H1257" s="126">
        <v>7</v>
      </c>
      <c r="I1257" s="47">
        <v>0.6875</v>
      </c>
      <c r="J1257" s="47">
        <v>0.6875</v>
      </c>
      <c r="K1257" s="47">
        <v>0.69097222222222221</v>
      </c>
      <c r="L1257" s="9">
        <f t="shared" si="1270"/>
        <v>3.4722222222222099E-3</v>
      </c>
      <c r="M1257" s="47">
        <v>0.69791666666666663</v>
      </c>
      <c r="N1257" s="9">
        <f t="shared" si="1271"/>
        <v>6.9444444444444198E-3</v>
      </c>
      <c r="O1257" s="47">
        <v>0.70833333333333337</v>
      </c>
      <c r="P1257" s="9">
        <f t="shared" si="1272"/>
        <v>1.0416666666666741E-2</v>
      </c>
      <c r="Q1257" s="47">
        <v>0.71180555555555547</v>
      </c>
      <c r="R1257" s="47">
        <v>0.73263888888888884</v>
      </c>
      <c r="S1257" s="9">
        <f t="shared" si="1290"/>
        <v>2.083333333333337E-2</v>
      </c>
      <c r="T1257" s="47">
        <v>0.71180555555555547</v>
      </c>
      <c r="U1257" s="47">
        <v>0.73263888888888884</v>
      </c>
      <c r="V1257" s="9">
        <f t="shared" si="1276"/>
        <v>2.083333333333337E-2</v>
      </c>
      <c r="W1257" s="47">
        <v>0.73263888888888884</v>
      </c>
      <c r="X1257" s="9">
        <f t="shared" si="1289"/>
        <v>0</v>
      </c>
      <c r="Y1257" s="47">
        <v>0.73611111111111116</v>
      </c>
      <c r="Z1257" s="9">
        <f t="shared" si="1293"/>
        <v>3.4722222222223209E-3</v>
      </c>
      <c r="AA1257" s="47">
        <v>1.0451388888888888</v>
      </c>
      <c r="AB1257" s="9">
        <f t="shared" si="1262"/>
        <v>0.30902777777777768</v>
      </c>
      <c r="AC1257" s="47">
        <v>1.0451388888888888</v>
      </c>
      <c r="AD1257" s="47">
        <v>1.0451388888888888</v>
      </c>
      <c r="AE1257" s="9">
        <f t="shared" si="1277"/>
        <v>0</v>
      </c>
      <c r="AF1257" s="47">
        <v>1.0520833333333333</v>
      </c>
      <c r="AG1257" s="47">
        <v>1.0625</v>
      </c>
      <c r="AH1257" s="9">
        <f t="shared" si="1273"/>
        <v>1.0416666666666741E-2</v>
      </c>
      <c r="AI1257" s="10">
        <f t="shared" si="1283"/>
        <v>0</v>
      </c>
      <c r="AJ1257" s="10">
        <f t="shared" si="1284"/>
        <v>15</v>
      </c>
      <c r="AK1257" s="47">
        <v>1.0625</v>
      </c>
      <c r="AL1257" s="47">
        <v>1.0625</v>
      </c>
      <c r="AM1257" s="9">
        <f t="shared" si="1285"/>
        <v>0</v>
      </c>
      <c r="AN1257" s="9">
        <f t="shared" si="1274"/>
        <v>0.375</v>
      </c>
      <c r="AO1257" s="10">
        <f t="shared" si="1263"/>
        <v>9</v>
      </c>
      <c r="AP1257" s="10">
        <f t="shared" si="1264"/>
        <v>0</v>
      </c>
      <c r="AQ1257" s="9">
        <f t="shared" si="1294"/>
        <v>0.10347222222222213</v>
      </c>
      <c r="AR1257" s="10">
        <f t="shared" si="1278"/>
        <v>2</v>
      </c>
      <c r="AS1257" s="10">
        <f t="shared" si="1279"/>
        <v>29</v>
      </c>
      <c r="AT1257" s="552">
        <v>0</v>
      </c>
      <c r="AU1257" s="552">
        <v>0</v>
      </c>
      <c r="AV1257" s="552">
        <v>0</v>
      </c>
      <c r="AW1257" s="546">
        <f t="shared" si="1269"/>
        <v>0</v>
      </c>
      <c r="AX1257" s="546">
        <f t="shared" si="1287"/>
        <v>0</v>
      </c>
      <c r="AY1257" s="552">
        <v>0.19166666666666665</v>
      </c>
      <c r="AZ1257" s="546">
        <f t="shared" si="1265"/>
        <v>4</v>
      </c>
      <c r="BA1257" s="546">
        <f t="shared" si="1266"/>
        <v>36</v>
      </c>
      <c r="BB1257" s="552">
        <v>0</v>
      </c>
      <c r="BC1257" s="546">
        <f t="shared" si="1267"/>
        <v>0</v>
      </c>
      <c r="BD1257" s="546">
        <f t="shared" si="1268"/>
        <v>0</v>
      </c>
      <c r="BE1257" s="552">
        <v>1.3888888888888888E-2</v>
      </c>
      <c r="BF1257" s="546">
        <f t="shared" si="1291"/>
        <v>0</v>
      </c>
      <c r="BG1257" s="546">
        <f t="shared" si="1292"/>
        <v>20</v>
      </c>
      <c r="BH1257" s="552">
        <v>0</v>
      </c>
      <c r="BI1257" s="637">
        <f t="shared" si="1280"/>
        <v>0</v>
      </c>
      <c r="BJ1257" s="558">
        <f t="shared" si="1281"/>
        <v>0</v>
      </c>
      <c r="BK1257" s="52">
        <f t="shared" si="1288"/>
        <v>62.220576923076919</v>
      </c>
    </row>
    <row r="1258" spans="1:63" x14ac:dyDescent="0.25">
      <c r="A1258" s="60">
        <v>41012</v>
      </c>
      <c r="B1258" s="58">
        <f t="shared" si="1282"/>
        <v>4</v>
      </c>
      <c r="C1258" s="126">
        <v>2</v>
      </c>
      <c r="D1258" s="51" t="s">
        <v>271</v>
      </c>
      <c r="E1258" s="51" t="s">
        <v>265</v>
      </c>
      <c r="F1258" s="58">
        <v>3203.25</v>
      </c>
      <c r="G1258" s="126">
        <v>53</v>
      </c>
      <c r="H1258" s="126">
        <v>6</v>
      </c>
      <c r="I1258" s="47">
        <v>0.71527777777777779</v>
      </c>
      <c r="J1258" s="47">
        <v>0.71527777777777779</v>
      </c>
      <c r="K1258" s="47">
        <v>0.71875</v>
      </c>
      <c r="L1258" s="9">
        <f t="shared" si="1270"/>
        <v>3.4722222222222099E-3</v>
      </c>
      <c r="M1258" s="47">
        <v>0.72916666666666663</v>
      </c>
      <c r="N1258" s="9">
        <f t="shared" si="1271"/>
        <v>1.041666666666663E-2</v>
      </c>
      <c r="O1258" s="47">
        <v>0.85416666666666663</v>
      </c>
      <c r="P1258" s="9">
        <f t="shared" si="1272"/>
        <v>0.125</v>
      </c>
      <c r="Q1258" s="47">
        <v>0.85416666666666663</v>
      </c>
      <c r="R1258" s="47">
        <v>0.89583333333333337</v>
      </c>
      <c r="S1258" s="9">
        <f t="shared" si="1290"/>
        <v>4.1666666666666741E-2</v>
      </c>
      <c r="T1258" s="47">
        <v>0.85416666666666663</v>
      </c>
      <c r="U1258" s="47">
        <v>0.89583333333333337</v>
      </c>
      <c r="V1258" s="9">
        <f t="shared" si="1276"/>
        <v>4.1666666666666741E-2</v>
      </c>
      <c r="W1258" s="47">
        <v>0.86805555555555547</v>
      </c>
      <c r="X1258" s="9">
        <v>0</v>
      </c>
      <c r="Y1258" s="47">
        <v>0.86805555555555547</v>
      </c>
      <c r="Z1258" s="9">
        <f t="shared" si="1293"/>
        <v>0</v>
      </c>
      <c r="AA1258" s="47">
        <v>1.1527777777777779</v>
      </c>
      <c r="AB1258" s="9">
        <f t="shared" si="1262"/>
        <v>0.28472222222222243</v>
      </c>
      <c r="AC1258" s="47">
        <v>1.1527777777777779</v>
      </c>
      <c r="AD1258" s="47">
        <v>1.1527777777777779</v>
      </c>
      <c r="AE1258" s="9">
        <f t="shared" si="1277"/>
        <v>0</v>
      </c>
      <c r="AF1258" s="47">
        <v>1.1597222222222221</v>
      </c>
      <c r="AG1258" s="47">
        <v>1.1666666666666667</v>
      </c>
      <c r="AH1258" s="9">
        <f t="shared" si="1273"/>
        <v>6.9444444444446418E-3</v>
      </c>
      <c r="AI1258" s="10">
        <f t="shared" si="1283"/>
        <v>0</v>
      </c>
      <c r="AJ1258" s="10">
        <f t="shared" si="1284"/>
        <v>10</v>
      </c>
      <c r="AK1258" s="47">
        <v>1.1666666666666667</v>
      </c>
      <c r="AL1258" s="47">
        <v>1.1666666666666667</v>
      </c>
      <c r="AM1258" s="9">
        <f t="shared" si="1285"/>
        <v>0</v>
      </c>
      <c r="AN1258" s="9">
        <f t="shared" si="1274"/>
        <v>0.45138888888888895</v>
      </c>
      <c r="AO1258" s="10">
        <f t="shared" si="1263"/>
        <v>10</v>
      </c>
      <c r="AP1258" s="10">
        <f t="shared" si="1264"/>
        <v>50</v>
      </c>
      <c r="AQ1258" s="9">
        <f t="shared" si="1294"/>
        <v>0</v>
      </c>
      <c r="AR1258" s="10">
        <f t="shared" si="1278"/>
        <v>0</v>
      </c>
      <c r="AS1258" s="10">
        <f t="shared" si="1279"/>
        <v>0</v>
      </c>
      <c r="AT1258" s="552">
        <v>0</v>
      </c>
      <c r="AU1258" s="552">
        <v>0</v>
      </c>
      <c r="AV1258" s="552">
        <v>0</v>
      </c>
      <c r="AW1258" s="546">
        <f t="shared" si="1269"/>
        <v>0</v>
      </c>
      <c r="AX1258" s="546">
        <f t="shared" si="1287"/>
        <v>0</v>
      </c>
      <c r="AY1258" s="552">
        <v>0.28472222222222221</v>
      </c>
      <c r="AZ1258" s="546">
        <f t="shared" si="1265"/>
        <v>6</v>
      </c>
      <c r="BA1258" s="546">
        <f t="shared" si="1266"/>
        <v>50</v>
      </c>
      <c r="BB1258" s="552">
        <v>0</v>
      </c>
      <c r="BC1258" s="546">
        <f t="shared" si="1267"/>
        <v>0</v>
      </c>
      <c r="BD1258" s="546">
        <f t="shared" si="1268"/>
        <v>0</v>
      </c>
      <c r="BE1258" s="552">
        <v>0</v>
      </c>
      <c r="BF1258" s="546">
        <f t="shared" si="1291"/>
        <v>0</v>
      </c>
      <c r="BG1258" s="546">
        <f t="shared" si="1292"/>
        <v>0</v>
      </c>
      <c r="BH1258" s="552">
        <v>0</v>
      </c>
      <c r="BI1258" s="637">
        <f t="shared" si="1280"/>
        <v>0</v>
      </c>
      <c r="BJ1258" s="558">
        <f t="shared" si="1281"/>
        <v>0</v>
      </c>
      <c r="BK1258" s="52">
        <f t="shared" si="1288"/>
        <v>60.438679245283019</v>
      </c>
    </row>
    <row r="1259" spans="1:63" x14ac:dyDescent="0.25">
      <c r="A1259" s="60">
        <v>41013</v>
      </c>
      <c r="B1259" s="58">
        <f t="shared" si="1282"/>
        <v>4</v>
      </c>
      <c r="C1259" s="126">
        <v>9</v>
      </c>
      <c r="D1259" s="51" t="s">
        <v>243</v>
      </c>
      <c r="E1259" s="51" t="s">
        <v>827</v>
      </c>
      <c r="F1259" s="58">
        <v>3633</v>
      </c>
      <c r="G1259" s="126">
        <v>58</v>
      </c>
      <c r="H1259" s="126">
        <v>1</v>
      </c>
      <c r="I1259" s="47">
        <v>0.84375</v>
      </c>
      <c r="J1259" s="47">
        <v>0.84375</v>
      </c>
      <c r="K1259" s="47">
        <v>0.85416666666666663</v>
      </c>
      <c r="L1259" s="9">
        <f t="shared" si="1270"/>
        <v>1.041666666666663E-2</v>
      </c>
      <c r="M1259" s="47">
        <v>0.86458333333333337</v>
      </c>
      <c r="N1259" s="9">
        <f t="shared" si="1271"/>
        <v>1.0416666666666741E-2</v>
      </c>
      <c r="O1259" s="47">
        <v>0.875</v>
      </c>
      <c r="P1259" s="9">
        <f t="shared" si="1272"/>
        <v>1.041666666666663E-2</v>
      </c>
      <c r="Q1259" s="47">
        <v>0.91666666666666663</v>
      </c>
      <c r="R1259" s="47">
        <v>0.95486111111111116</v>
      </c>
      <c r="S1259" s="9">
        <f t="shared" si="1290"/>
        <v>3.8194444444444531E-2</v>
      </c>
      <c r="T1259" s="47">
        <v>0.91666666666666663</v>
      </c>
      <c r="U1259" s="47">
        <v>0.95486111111111116</v>
      </c>
      <c r="V1259" s="9">
        <f t="shared" si="1276"/>
        <v>3.8194444444444531E-2</v>
      </c>
      <c r="W1259" s="47">
        <v>1.0694444444444444</v>
      </c>
      <c r="X1259" s="9">
        <f t="shared" ref="X1259:X1265" si="1295">W1259-R1259</f>
        <v>0.11458333333333326</v>
      </c>
      <c r="Y1259" s="47">
        <v>1.0729166666666667</v>
      </c>
      <c r="Z1259" s="9">
        <f t="shared" si="1293"/>
        <v>3.4722222222223209E-3</v>
      </c>
      <c r="AA1259" s="47">
        <v>1.3819444444444444</v>
      </c>
      <c r="AB1259" s="9">
        <f t="shared" si="1262"/>
        <v>0.30902777777777768</v>
      </c>
      <c r="AC1259" s="47">
        <v>1.3819444444444444</v>
      </c>
      <c r="AD1259" s="47">
        <v>1.3819444444444444</v>
      </c>
      <c r="AE1259" s="9">
        <f t="shared" si="1277"/>
        <v>0</v>
      </c>
      <c r="AF1259" s="47">
        <v>1.3923611111111109</v>
      </c>
      <c r="AG1259" s="47">
        <v>1.4027777777777777</v>
      </c>
      <c r="AH1259" s="9">
        <f t="shared" si="1273"/>
        <v>1.0416666666666741E-2</v>
      </c>
      <c r="AI1259" s="10">
        <f t="shared" si="1283"/>
        <v>0</v>
      </c>
      <c r="AJ1259" s="10">
        <f t="shared" si="1284"/>
        <v>15</v>
      </c>
      <c r="AK1259" s="47">
        <v>1.4027777777777777</v>
      </c>
      <c r="AL1259" s="47">
        <v>1.4027777777777777</v>
      </c>
      <c r="AM1259" s="9">
        <f t="shared" si="1285"/>
        <v>0</v>
      </c>
      <c r="AN1259" s="9">
        <f t="shared" si="1274"/>
        <v>0.55902777777777768</v>
      </c>
      <c r="AO1259" s="10">
        <f t="shared" si="1263"/>
        <v>13</v>
      </c>
      <c r="AP1259" s="10">
        <f t="shared" si="1264"/>
        <v>25</v>
      </c>
      <c r="AQ1259" s="9">
        <f t="shared" si="1294"/>
        <v>0</v>
      </c>
      <c r="AR1259" s="10">
        <f t="shared" si="1278"/>
        <v>0</v>
      </c>
      <c r="AS1259" s="10">
        <f t="shared" si="1279"/>
        <v>0</v>
      </c>
      <c r="AT1259" s="552">
        <v>0</v>
      </c>
      <c r="AU1259" s="552">
        <v>0</v>
      </c>
      <c r="AV1259" s="552">
        <v>0</v>
      </c>
      <c r="AW1259" s="546">
        <f t="shared" si="1269"/>
        <v>0</v>
      </c>
      <c r="AX1259" s="546">
        <f t="shared" si="1287"/>
        <v>0</v>
      </c>
      <c r="AY1259" s="552">
        <v>0.30902777777777779</v>
      </c>
      <c r="AZ1259" s="546">
        <f t="shared" si="1265"/>
        <v>7</v>
      </c>
      <c r="BA1259" s="546">
        <f t="shared" si="1266"/>
        <v>25</v>
      </c>
      <c r="BB1259" s="552">
        <v>0</v>
      </c>
      <c r="BC1259" s="546">
        <f t="shared" si="1267"/>
        <v>0</v>
      </c>
      <c r="BD1259" s="546">
        <f t="shared" si="1268"/>
        <v>0</v>
      </c>
      <c r="BE1259" s="552">
        <v>0</v>
      </c>
      <c r="BF1259" s="546">
        <f t="shared" si="1291"/>
        <v>0</v>
      </c>
      <c r="BG1259" s="546">
        <f t="shared" si="1292"/>
        <v>0</v>
      </c>
      <c r="BH1259" s="552">
        <v>0</v>
      </c>
      <c r="BI1259" s="637">
        <f t="shared" si="1280"/>
        <v>0</v>
      </c>
      <c r="BJ1259" s="558">
        <f t="shared" si="1281"/>
        <v>0</v>
      </c>
      <c r="BK1259" s="52">
        <f t="shared" si="1288"/>
        <v>62.637931034482762</v>
      </c>
    </row>
    <row r="1260" spans="1:63" x14ac:dyDescent="0.25">
      <c r="A1260" s="60">
        <v>41013</v>
      </c>
      <c r="B1260" s="58">
        <f t="shared" si="1282"/>
        <v>4</v>
      </c>
      <c r="C1260" s="126">
        <v>24</v>
      </c>
      <c r="D1260" s="51" t="s">
        <v>33</v>
      </c>
      <c r="E1260" s="51" t="s">
        <v>763</v>
      </c>
      <c r="F1260" s="58">
        <v>3635.67</v>
      </c>
      <c r="G1260" s="126">
        <v>59</v>
      </c>
      <c r="H1260" s="126">
        <v>0</v>
      </c>
      <c r="I1260" s="47">
        <v>0.40625</v>
      </c>
      <c r="J1260" s="47">
        <v>0.40625</v>
      </c>
      <c r="K1260" s="47">
        <v>0.4236111111111111</v>
      </c>
      <c r="L1260" s="9">
        <f t="shared" si="1270"/>
        <v>1.7361111111111105E-2</v>
      </c>
      <c r="M1260" s="47">
        <v>0.43402777777777773</v>
      </c>
      <c r="N1260" s="9">
        <f t="shared" si="1271"/>
        <v>1.041666666666663E-2</v>
      </c>
      <c r="O1260" s="47">
        <v>0.46180555555555558</v>
      </c>
      <c r="P1260" s="9">
        <f t="shared" si="1272"/>
        <v>2.7777777777777846E-2</v>
      </c>
      <c r="Q1260" s="47">
        <v>0.46527777777777773</v>
      </c>
      <c r="R1260" s="47">
        <v>0.47916666666666669</v>
      </c>
      <c r="S1260" s="9">
        <f t="shared" si="1290"/>
        <v>1.3888888888888951E-2</v>
      </c>
      <c r="T1260" s="47">
        <v>0.46527777777777773</v>
      </c>
      <c r="U1260" s="47">
        <v>0.47916666666666669</v>
      </c>
      <c r="V1260" s="9">
        <f t="shared" si="1276"/>
        <v>1.3888888888888951E-2</v>
      </c>
      <c r="W1260" s="47">
        <v>0.5</v>
      </c>
      <c r="X1260" s="9">
        <f t="shared" si="1295"/>
        <v>2.0833333333333315E-2</v>
      </c>
      <c r="Y1260" s="47">
        <v>0.50208333333333333</v>
      </c>
      <c r="Z1260" s="9">
        <f t="shared" si="1293"/>
        <v>2.0833333333333259E-3</v>
      </c>
      <c r="AA1260" s="47">
        <v>0.57361111111111118</v>
      </c>
      <c r="AB1260" s="9">
        <f t="shared" si="1262"/>
        <v>7.1527777777777857E-2</v>
      </c>
      <c r="AC1260" s="47">
        <v>0.57361111111111118</v>
      </c>
      <c r="AD1260" s="47">
        <v>0.57361111111111118</v>
      </c>
      <c r="AE1260" s="9">
        <f t="shared" si="1277"/>
        <v>0</v>
      </c>
      <c r="AF1260" s="47">
        <v>0.58680555555555558</v>
      </c>
      <c r="AG1260" s="47">
        <v>0.59375</v>
      </c>
      <c r="AH1260" s="9">
        <f t="shared" si="1273"/>
        <v>6.9444444444444198E-3</v>
      </c>
      <c r="AI1260" s="10">
        <f t="shared" si="1283"/>
        <v>0</v>
      </c>
      <c r="AJ1260" s="10">
        <f t="shared" si="1284"/>
        <v>10</v>
      </c>
      <c r="AK1260" s="47">
        <v>0.59375</v>
      </c>
      <c r="AL1260" s="47">
        <v>0.59375</v>
      </c>
      <c r="AM1260" s="9">
        <f t="shared" si="1285"/>
        <v>0</v>
      </c>
      <c r="AN1260" s="9">
        <f t="shared" si="1274"/>
        <v>0.1875</v>
      </c>
      <c r="AO1260" s="10">
        <f t="shared" si="1263"/>
        <v>4</v>
      </c>
      <c r="AP1260" s="10">
        <f t="shared" si="1264"/>
        <v>30</v>
      </c>
      <c r="AQ1260" s="9">
        <f t="shared" si="1294"/>
        <v>3.0555555555555634E-2</v>
      </c>
      <c r="AR1260" s="10">
        <f t="shared" si="1278"/>
        <v>0</v>
      </c>
      <c r="AS1260" s="10">
        <f t="shared" si="1279"/>
        <v>44</v>
      </c>
      <c r="AT1260" s="552">
        <v>0</v>
      </c>
      <c r="AU1260" s="552">
        <v>3.125E-2</v>
      </c>
      <c r="AV1260" s="552">
        <v>0</v>
      </c>
      <c r="AW1260" s="546">
        <f t="shared" si="1269"/>
        <v>0</v>
      </c>
      <c r="AX1260" s="546">
        <f t="shared" si="1287"/>
        <v>0</v>
      </c>
      <c r="AY1260" s="552">
        <v>0</v>
      </c>
      <c r="AZ1260" s="546">
        <f t="shared" si="1265"/>
        <v>0</v>
      </c>
      <c r="BA1260" s="546">
        <f t="shared" si="1266"/>
        <v>0</v>
      </c>
      <c r="BB1260" s="552">
        <v>0</v>
      </c>
      <c r="BC1260" s="546">
        <f t="shared" si="1267"/>
        <v>0</v>
      </c>
      <c r="BD1260" s="546">
        <f t="shared" si="1268"/>
        <v>0</v>
      </c>
      <c r="BE1260" s="552">
        <v>9.7222222222222224E-3</v>
      </c>
      <c r="BF1260" s="546">
        <f t="shared" si="1291"/>
        <v>0</v>
      </c>
      <c r="BG1260" s="546">
        <f t="shared" si="1292"/>
        <v>14</v>
      </c>
      <c r="BH1260" s="552">
        <v>0</v>
      </c>
      <c r="BI1260" s="637">
        <f t="shared" si="1280"/>
        <v>0</v>
      </c>
      <c r="BJ1260" s="558">
        <f t="shared" si="1281"/>
        <v>0</v>
      </c>
      <c r="BK1260" s="52">
        <f t="shared" si="1288"/>
        <v>61.621525423728812</v>
      </c>
    </row>
    <row r="1261" spans="1:63" x14ac:dyDescent="0.25">
      <c r="A1261" s="60">
        <v>41013</v>
      </c>
      <c r="B1261" s="58">
        <f t="shared" si="1282"/>
        <v>4</v>
      </c>
      <c r="C1261" s="126">
        <v>25</v>
      </c>
      <c r="D1261" s="51" t="s">
        <v>33</v>
      </c>
      <c r="E1261" s="51" t="s">
        <v>803</v>
      </c>
      <c r="F1261" s="58">
        <v>3695.16</v>
      </c>
      <c r="G1261" s="126">
        <v>57</v>
      </c>
      <c r="H1261" s="126">
        <v>2</v>
      </c>
      <c r="I1261" s="47">
        <v>0.59375</v>
      </c>
      <c r="J1261" s="47">
        <v>0.59375</v>
      </c>
      <c r="K1261" s="47">
        <v>0.60416666666666663</v>
      </c>
      <c r="L1261" s="9">
        <f t="shared" si="1270"/>
        <v>1.041666666666663E-2</v>
      </c>
      <c r="M1261" s="47">
        <v>0.61111111111111105</v>
      </c>
      <c r="N1261" s="9">
        <f t="shared" si="1271"/>
        <v>6.9444444444444198E-3</v>
      </c>
      <c r="O1261" s="47">
        <v>0.625</v>
      </c>
      <c r="P1261" s="9">
        <f t="shared" si="1272"/>
        <v>1.3888888888888951E-2</v>
      </c>
      <c r="Q1261" s="47">
        <v>0.62847222222222221</v>
      </c>
      <c r="R1261" s="47">
        <v>0.64236111111111105</v>
      </c>
      <c r="S1261" s="9">
        <f t="shared" si="1290"/>
        <v>1.388888888888884E-2</v>
      </c>
      <c r="T1261" s="47">
        <v>0.62847222222222221</v>
      </c>
      <c r="U1261" s="47">
        <v>0.64236111111111105</v>
      </c>
      <c r="V1261" s="9">
        <f t="shared" si="1276"/>
        <v>1.388888888888884E-2</v>
      </c>
      <c r="W1261" s="47">
        <v>0.73958333333333337</v>
      </c>
      <c r="X1261" s="9">
        <f t="shared" si="1295"/>
        <v>9.7222222222222321E-2</v>
      </c>
      <c r="Y1261" s="47">
        <v>0.74097222222222225</v>
      </c>
      <c r="Z1261" s="9">
        <f t="shared" si="1293"/>
        <v>1.388888888888884E-3</v>
      </c>
      <c r="AA1261" s="47">
        <v>0.80138888888888893</v>
      </c>
      <c r="AB1261" s="9">
        <f t="shared" si="1262"/>
        <v>6.0416666666666674E-2</v>
      </c>
      <c r="AC1261" s="47">
        <v>0.80138888888888893</v>
      </c>
      <c r="AD1261" s="47">
        <v>0.80138888888888893</v>
      </c>
      <c r="AE1261" s="9">
        <f t="shared" si="1277"/>
        <v>0</v>
      </c>
      <c r="AF1261" s="47">
        <v>0.8125</v>
      </c>
      <c r="AG1261" s="47">
        <v>0.81944444444444453</v>
      </c>
      <c r="AH1261" s="9">
        <f t="shared" si="1273"/>
        <v>6.9444444444445308E-3</v>
      </c>
      <c r="AI1261" s="10">
        <f t="shared" si="1283"/>
        <v>0</v>
      </c>
      <c r="AJ1261" s="10">
        <f t="shared" si="1284"/>
        <v>10</v>
      </c>
      <c r="AK1261" s="47">
        <v>0.81944444444444453</v>
      </c>
      <c r="AL1261" s="47">
        <v>0.81944444444444453</v>
      </c>
      <c r="AM1261" s="9">
        <f t="shared" si="1285"/>
        <v>0</v>
      </c>
      <c r="AN1261" s="9">
        <f t="shared" si="1274"/>
        <v>0.22569444444444453</v>
      </c>
      <c r="AO1261" s="10">
        <f t="shared" si="1263"/>
        <v>5</v>
      </c>
      <c r="AP1261" s="10">
        <f t="shared" si="1264"/>
        <v>25</v>
      </c>
      <c r="AQ1261" s="9">
        <f t="shared" si="1294"/>
        <v>4.5138888888888895E-2</v>
      </c>
      <c r="AR1261" s="10">
        <f t="shared" si="1278"/>
        <v>1</v>
      </c>
      <c r="AS1261" s="10">
        <f t="shared" si="1279"/>
        <v>5</v>
      </c>
      <c r="AT1261" s="552">
        <v>0</v>
      </c>
      <c r="AU1261" s="552">
        <v>0</v>
      </c>
      <c r="AV1261" s="552">
        <v>0</v>
      </c>
      <c r="AW1261" s="546">
        <f t="shared" si="1269"/>
        <v>0</v>
      </c>
      <c r="AX1261" s="546">
        <f t="shared" si="1287"/>
        <v>0</v>
      </c>
      <c r="AY1261" s="552">
        <v>0</v>
      </c>
      <c r="AZ1261" s="546">
        <f t="shared" si="1265"/>
        <v>0</v>
      </c>
      <c r="BA1261" s="546">
        <f t="shared" si="1266"/>
        <v>0</v>
      </c>
      <c r="BB1261" s="552">
        <v>0</v>
      </c>
      <c r="BC1261" s="546">
        <f t="shared" si="1267"/>
        <v>0</v>
      </c>
      <c r="BD1261" s="546">
        <f t="shared" si="1268"/>
        <v>0</v>
      </c>
      <c r="BE1261" s="552">
        <v>1.5277777777777777E-2</v>
      </c>
      <c r="BF1261" s="546">
        <f t="shared" si="1291"/>
        <v>0</v>
      </c>
      <c r="BG1261" s="546">
        <f t="shared" si="1292"/>
        <v>22</v>
      </c>
      <c r="BH1261" s="552">
        <v>0</v>
      </c>
      <c r="BI1261" s="637">
        <f t="shared" si="1280"/>
        <v>0</v>
      </c>
      <c r="BJ1261" s="558">
        <f t="shared" si="1281"/>
        <v>0</v>
      </c>
      <c r="BK1261" s="52">
        <f t="shared" si="1288"/>
        <v>64.827368421052626</v>
      </c>
    </row>
    <row r="1262" spans="1:63" x14ac:dyDescent="0.25">
      <c r="A1262" s="60">
        <v>41013</v>
      </c>
      <c r="B1262" s="58">
        <f t="shared" si="1282"/>
        <v>4</v>
      </c>
      <c r="C1262" s="126">
        <v>1</v>
      </c>
      <c r="D1262" s="51" t="s">
        <v>828</v>
      </c>
      <c r="E1262" s="51" t="s">
        <v>265</v>
      </c>
      <c r="F1262" s="58">
        <v>3846.71</v>
      </c>
      <c r="G1262" s="126">
        <v>59</v>
      </c>
      <c r="H1262" s="126">
        <v>0</v>
      </c>
      <c r="I1262" s="47">
        <v>0.80208333333333337</v>
      </c>
      <c r="J1262" s="47">
        <v>0.80208333333333337</v>
      </c>
      <c r="K1262" s="47">
        <v>0.8125</v>
      </c>
      <c r="L1262" s="9">
        <f t="shared" si="1270"/>
        <v>1.041666666666663E-2</v>
      </c>
      <c r="M1262" s="47">
        <v>0.81944444444444453</v>
      </c>
      <c r="N1262" s="9">
        <f t="shared" si="1271"/>
        <v>6.9444444444445308E-3</v>
      </c>
      <c r="O1262" s="47">
        <v>0.83333333333333337</v>
      </c>
      <c r="P1262" s="9">
        <f t="shared" si="1272"/>
        <v>1.388888888888884E-2</v>
      </c>
      <c r="Q1262" s="47">
        <v>0.83680555555555547</v>
      </c>
      <c r="R1262" s="47">
        <v>0.87152777777777779</v>
      </c>
      <c r="S1262" s="9">
        <f t="shared" si="1290"/>
        <v>3.4722222222222321E-2</v>
      </c>
      <c r="T1262" s="47">
        <v>0.83680555555555547</v>
      </c>
      <c r="U1262" s="47">
        <v>0.87152777777777779</v>
      </c>
      <c r="V1262" s="9">
        <f t="shared" si="1276"/>
        <v>3.4722222222222321E-2</v>
      </c>
      <c r="W1262" s="47">
        <v>0.87847222222222221</v>
      </c>
      <c r="X1262" s="9">
        <f t="shared" si="1295"/>
        <v>6.9444444444444198E-3</v>
      </c>
      <c r="Y1262" s="47">
        <v>0.87916666666666676</v>
      </c>
      <c r="Z1262" s="9">
        <f t="shared" si="1293"/>
        <v>6.94444444444553E-4</v>
      </c>
      <c r="AA1262" s="47">
        <v>0.93263888888888891</v>
      </c>
      <c r="AB1262" s="9">
        <f t="shared" si="1262"/>
        <v>5.3472222222222143E-2</v>
      </c>
      <c r="AC1262" s="47">
        <v>0.93263888888888891</v>
      </c>
      <c r="AD1262" s="47">
        <v>0.93263888888888891</v>
      </c>
      <c r="AE1262" s="9">
        <f t="shared" si="1277"/>
        <v>0</v>
      </c>
      <c r="AF1262" s="47">
        <v>0.9375</v>
      </c>
      <c r="AG1262" s="47">
        <v>0.94791666666666663</v>
      </c>
      <c r="AH1262" s="9">
        <f t="shared" si="1273"/>
        <v>1.041666666666663E-2</v>
      </c>
      <c r="AI1262" s="10">
        <f t="shared" si="1283"/>
        <v>0</v>
      </c>
      <c r="AJ1262" s="10">
        <f t="shared" si="1284"/>
        <v>15</v>
      </c>
      <c r="AK1262" s="47">
        <v>0.94791666666666663</v>
      </c>
      <c r="AL1262" s="47">
        <v>0.94791666666666663</v>
      </c>
      <c r="AM1262" s="9">
        <f t="shared" si="1285"/>
        <v>0</v>
      </c>
      <c r="AN1262" s="9">
        <f t="shared" si="1274"/>
        <v>0.14583333333333326</v>
      </c>
      <c r="AO1262" s="10">
        <f t="shared" si="1263"/>
        <v>3</v>
      </c>
      <c r="AP1262" s="10">
        <f t="shared" si="1264"/>
        <v>30</v>
      </c>
      <c r="AQ1262" s="9">
        <f t="shared" si="1294"/>
        <v>3.8194444444444364E-2</v>
      </c>
      <c r="AR1262" s="10">
        <f t="shared" si="1278"/>
        <v>0</v>
      </c>
      <c r="AS1262" s="10">
        <f t="shared" si="1279"/>
        <v>55</v>
      </c>
      <c r="AT1262" s="552">
        <v>0</v>
      </c>
      <c r="AU1262" s="552">
        <v>4.8611111111111112E-3</v>
      </c>
      <c r="AV1262" s="552">
        <v>0</v>
      </c>
      <c r="AW1262" s="546">
        <f t="shared" si="1269"/>
        <v>0</v>
      </c>
      <c r="AX1262" s="546">
        <f t="shared" si="1287"/>
        <v>0</v>
      </c>
      <c r="AY1262" s="552">
        <v>0</v>
      </c>
      <c r="AZ1262" s="546">
        <f t="shared" si="1265"/>
        <v>0</v>
      </c>
      <c r="BA1262" s="546">
        <f t="shared" si="1266"/>
        <v>0</v>
      </c>
      <c r="BB1262" s="552">
        <v>0</v>
      </c>
      <c r="BC1262" s="546">
        <f t="shared" si="1267"/>
        <v>0</v>
      </c>
      <c r="BD1262" s="546">
        <f t="shared" si="1268"/>
        <v>0</v>
      </c>
      <c r="BE1262" s="552">
        <v>1.0416666666666666E-2</v>
      </c>
      <c r="BF1262" s="546">
        <f t="shared" si="1291"/>
        <v>0</v>
      </c>
      <c r="BG1262" s="546">
        <f t="shared" si="1292"/>
        <v>15</v>
      </c>
      <c r="BH1262" s="552">
        <v>0</v>
      </c>
      <c r="BI1262" s="637">
        <f t="shared" si="1280"/>
        <v>0</v>
      </c>
      <c r="BJ1262" s="558">
        <f t="shared" si="1281"/>
        <v>0</v>
      </c>
      <c r="BK1262" s="52">
        <f t="shared" si="1288"/>
        <v>65.198474576271181</v>
      </c>
    </row>
    <row r="1263" spans="1:63" x14ac:dyDescent="0.25">
      <c r="A1263" s="60">
        <v>41013</v>
      </c>
      <c r="B1263" s="58">
        <f t="shared" si="1282"/>
        <v>4</v>
      </c>
      <c r="C1263" s="126">
        <v>2</v>
      </c>
      <c r="D1263" s="51" t="s">
        <v>309</v>
      </c>
      <c r="E1263" s="51" t="s">
        <v>265</v>
      </c>
      <c r="F1263" s="58">
        <v>3748.88</v>
      </c>
      <c r="G1263" s="126">
        <v>58</v>
      </c>
      <c r="H1263" s="126">
        <v>1</v>
      </c>
      <c r="I1263" s="47">
        <v>0.875</v>
      </c>
      <c r="J1263" s="47">
        <v>0.875</v>
      </c>
      <c r="K1263" s="47">
        <v>0.87847222222222221</v>
      </c>
      <c r="L1263" s="9">
        <f t="shared" si="1270"/>
        <v>3.4722222222222099E-3</v>
      </c>
      <c r="M1263" s="47">
        <v>0.88541666666666663</v>
      </c>
      <c r="N1263" s="9">
        <f t="shared" si="1271"/>
        <v>6.9444444444444198E-3</v>
      </c>
      <c r="O1263" s="47">
        <v>0.94097222222222221</v>
      </c>
      <c r="P1263" s="9">
        <f t="shared" si="1272"/>
        <v>5.555555555555558E-2</v>
      </c>
      <c r="Q1263" s="47">
        <v>0.94444444444444453</v>
      </c>
      <c r="R1263" s="47">
        <v>0.98611111111111116</v>
      </c>
      <c r="S1263" s="9">
        <f t="shared" si="1290"/>
        <v>4.166666666666663E-2</v>
      </c>
      <c r="T1263" s="47">
        <v>0.94444444444444453</v>
      </c>
      <c r="U1263" s="47">
        <v>0.98611111111111116</v>
      </c>
      <c r="V1263" s="9">
        <f t="shared" si="1276"/>
        <v>4.166666666666663E-2</v>
      </c>
      <c r="W1263" s="47">
        <v>0.99375000000000002</v>
      </c>
      <c r="X1263" s="9">
        <f t="shared" si="1295"/>
        <v>7.6388888888888618E-3</v>
      </c>
      <c r="Y1263" s="47">
        <v>0.99375000000000002</v>
      </c>
      <c r="Z1263" s="9">
        <f t="shared" si="1293"/>
        <v>0</v>
      </c>
      <c r="AA1263" s="47">
        <v>1.0555555555555556</v>
      </c>
      <c r="AB1263" s="9">
        <f t="shared" si="1262"/>
        <v>6.1805555555555558E-2</v>
      </c>
      <c r="AC1263" s="47">
        <v>1.0555555555555556</v>
      </c>
      <c r="AD1263" s="47">
        <v>1.0555555555555556</v>
      </c>
      <c r="AE1263" s="9">
        <f t="shared" si="1277"/>
        <v>0</v>
      </c>
      <c r="AF1263" s="47">
        <v>1.0625</v>
      </c>
      <c r="AG1263" s="47">
        <v>1.0729166666666667</v>
      </c>
      <c r="AH1263" s="9">
        <f t="shared" si="1273"/>
        <v>1.0416666666666741E-2</v>
      </c>
      <c r="AI1263" s="10">
        <f t="shared" si="1283"/>
        <v>0</v>
      </c>
      <c r="AJ1263" s="10">
        <f t="shared" si="1284"/>
        <v>15</v>
      </c>
      <c r="AK1263" s="47">
        <v>1.0729166666666667</v>
      </c>
      <c r="AL1263" s="47">
        <v>1.0729166666666667</v>
      </c>
      <c r="AM1263" s="9">
        <f t="shared" si="1285"/>
        <v>0</v>
      </c>
      <c r="AN1263" s="9">
        <f t="shared" si="1274"/>
        <v>0.19791666666666674</v>
      </c>
      <c r="AO1263" s="10">
        <f t="shared" si="1263"/>
        <v>4</v>
      </c>
      <c r="AP1263" s="10">
        <f t="shared" si="1264"/>
        <v>45</v>
      </c>
      <c r="AQ1263" s="9">
        <f t="shared" si="1294"/>
        <v>6.1805555555555558E-2</v>
      </c>
      <c r="AR1263" s="10">
        <f t="shared" si="1278"/>
        <v>1</v>
      </c>
      <c r="AS1263" s="10">
        <f t="shared" si="1279"/>
        <v>29</v>
      </c>
      <c r="AT1263" s="552">
        <v>0</v>
      </c>
      <c r="AU1263" s="552">
        <v>0</v>
      </c>
      <c r="AV1263" s="552">
        <v>0</v>
      </c>
      <c r="AW1263" s="546">
        <f t="shared" si="1269"/>
        <v>0</v>
      </c>
      <c r="AX1263" s="546">
        <f t="shared" si="1287"/>
        <v>0</v>
      </c>
      <c r="AY1263" s="552">
        <v>0</v>
      </c>
      <c r="AZ1263" s="546">
        <f t="shared" si="1265"/>
        <v>0</v>
      </c>
      <c r="BA1263" s="546">
        <f t="shared" si="1266"/>
        <v>0</v>
      </c>
      <c r="BB1263" s="552">
        <v>0</v>
      </c>
      <c r="BC1263" s="546">
        <f t="shared" si="1267"/>
        <v>0</v>
      </c>
      <c r="BD1263" s="546">
        <f t="shared" si="1268"/>
        <v>0</v>
      </c>
      <c r="BE1263" s="552">
        <v>0</v>
      </c>
      <c r="BF1263" s="546">
        <f t="shared" si="1291"/>
        <v>0</v>
      </c>
      <c r="BG1263" s="546">
        <f t="shared" si="1292"/>
        <v>0</v>
      </c>
      <c r="BH1263" s="552">
        <v>0</v>
      </c>
      <c r="BI1263" s="637">
        <f t="shared" si="1280"/>
        <v>0</v>
      </c>
      <c r="BJ1263" s="558">
        <f t="shared" si="1281"/>
        <v>0</v>
      </c>
      <c r="BK1263" s="52">
        <f t="shared" si="1288"/>
        <v>64.635862068965523</v>
      </c>
    </row>
    <row r="1264" spans="1:63" x14ac:dyDescent="0.25">
      <c r="A1264" s="60">
        <v>41013</v>
      </c>
      <c r="B1264" s="58">
        <f t="shared" si="1282"/>
        <v>4</v>
      </c>
      <c r="C1264" s="126">
        <v>5</v>
      </c>
      <c r="D1264" s="51" t="s">
        <v>224</v>
      </c>
      <c r="E1264" s="51" t="s">
        <v>818</v>
      </c>
      <c r="F1264" s="58">
        <v>3789.44</v>
      </c>
      <c r="G1264" s="126">
        <v>59</v>
      </c>
      <c r="H1264" s="126">
        <v>0</v>
      </c>
      <c r="I1264" s="47">
        <v>1.3888888888888888E-2</v>
      </c>
      <c r="J1264" s="47">
        <v>1.3888888888888888E-2</v>
      </c>
      <c r="K1264" s="47">
        <v>1.0173611111111112</v>
      </c>
      <c r="L1264" s="9">
        <f t="shared" si="1270"/>
        <v>1.0034722222222223</v>
      </c>
      <c r="M1264" s="47">
        <v>1.0173611111111112</v>
      </c>
      <c r="N1264" s="9">
        <f t="shared" si="1271"/>
        <v>0</v>
      </c>
      <c r="O1264" s="47">
        <v>1.0173611111111112</v>
      </c>
      <c r="P1264" s="9">
        <f t="shared" si="1272"/>
        <v>0</v>
      </c>
      <c r="Q1264" s="47">
        <v>2.0833333333333332E-2</v>
      </c>
      <c r="R1264" s="47">
        <v>7.1527777777777787E-2</v>
      </c>
      <c r="S1264" s="9">
        <f t="shared" si="1290"/>
        <v>5.0694444444444459E-2</v>
      </c>
      <c r="T1264" s="47">
        <v>2.0833333333333332E-2</v>
      </c>
      <c r="U1264" s="47">
        <v>7.1527777777777787E-2</v>
      </c>
      <c r="V1264" s="9">
        <f t="shared" si="1276"/>
        <v>5.0694444444444459E-2</v>
      </c>
      <c r="W1264" s="47">
        <v>7.7777777777777779E-2</v>
      </c>
      <c r="X1264" s="9">
        <f t="shared" si="1295"/>
        <v>6.2499999999999917E-3</v>
      </c>
      <c r="Y1264" s="47">
        <v>7.8472222222222221E-2</v>
      </c>
      <c r="Z1264" s="9">
        <f t="shared" si="1293"/>
        <v>6.9444444444444198E-4</v>
      </c>
      <c r="AA1264" s="47">
        <v>0.14930555555555555</v>
      </c>
      <c r="AB1264" s="9">
        <f t="shared" si="1262"/>
        <v>7.0833333333333331E-2</v>
      </c>
      <c r="AC1264" s="47">
        <v>0.14930555555555555</v>
      </c>
      <c r="AD1264" s="47">
        <v>0.14930555555555555</v>
      </c>
      <c r="AE1264" s="9">
        <f t="shared" si="1277"/>
        <v>0</v>
      </c>
      <c r="AF1264" s="47">
        <v>0.15972222222222224</v>
      </c>
      <c r="AG1264" s="47">
        <v>0.22916666666666666</v>
      </c>
      <c r="AH1264" s="9">
        <f t="shared" si="1273"/>
        <v>6.944444444444442E-2</v>
      </c>
      <c r="AI1264" s="10">
        <f t="shared" si="1283"/>
        <v>1</v>
      </c>
      <c r="AJ1264" s="10">
        <f t="shared" si="1284"/>
        <v>40</v>
      </c>
      <c r="AK1264" s="47">
        <v>0.22916666666666666</v>
      </c>
      <c r="AL1264" s="47">
        <v>0.22916666666666666</v>
      </c>
      <c r="AM1264" s="9">
        <f t="shared" si="1285"/>
        <v>0</v>
      </c>
      <c r="AN1264" s="9">
        <f t="shared" si="1274"/>
        <v>0.21527777777777776</v>
      </c>
      <c r="AO1264" s="10">
        <f t="shared" si="1263"/>
        <v>5</v>
      </c>
      <c r="AP1264" s="10">
        <f t="shared" si="1264"/>
        <v>10</v>
      </c>
      <c r="AQ1264" s="9">
        <f t="shared" si="1294"/>
        <v>5.6944444444444443E-2</v>
      </c>
      <c r="AR1264" s="10">
        <f t="shared" si="1278"/>
        <v>1</v>
      </c>
      <c r="AS1264" s="10">
        <f t="shared" si="1279"/>
        <v>22</v>
      </c>
      <c r="AT1264" s="552">
        <v>0</v>
      </c>
      <c r="AU1264" s="552">
        <v>0</v>
      </c>
      <c r="AV1264" s="552">
        <v>0</v>
      </c>
      <c r="AW1264" s="546">
        <f t="shared" si="1269"/>
        <v>0</v>
      </c>
      <c r="AX1264" s="546">
        <f t="shared" si="1287"/>
        <v>0</v>
      </c>
      <c r="AY1264" s="552">
        <v>0</v>
      </c>
      <c r="AZ1264" s="546">
        <f t="shared" si="1265"/>
        <v>0</v>
      </c>
      <c r="BA1264" s="546">
        <f t="shared" si="1266"/>
        <v>0</v>
      </c>
      <c r="BB1264" s="552">
        <v>0</v>
      </c>
      <c r="BC1264" s="546">
        <f t="shared" si="1267"/>
        <v>0</v>
      </c>
      <c r="BD1264" s="546">
        <f t="shared" si="1268"/>
        <v>0</v>
      </c>
      <c r="BE1264" s="552">
        <v>1.3888888888888888E-2</v>
      </c>
      <c r="BF1264" s="546">
        <f t="shared" si="1291"/>
        <v>0</v>
      </c>
      <c r="BG1264" s="546">
        <f t="shared" si="1292"/>
        <v>20</v>
      </c>
      <c r="BH1264" s="552">
        <v>0</v>
      </c>
      <c r="BI1264" s="637">
        <f t="shared" si="1280"/>
        <v>0</v>
      </c>
      <c r="BJ1264" s="558">
        <f t="shared" si="1281"/>
        <v>0</v>
      </c>
      <c r="BK1264" s="52">
        <f t="shared" si="1288"/>
        <v>64.227796610169491</v>
      </c>
    </row>
    <row r="1265" spans="1:63" x14ac:dyDescent="0.25">
      <c r="A1265" s="60">
        <v>41013</v>
      </c>
      <c r="B1265" s="58">
        <f t="shared" si="1282"/>
        <v>4</v>
      </c>
      <c r="C1265" s="126">
        <v>26</v>
      </c>
      <c r="D1265" s="51" t="s">
        <v>33</v>
      </c>
      <c r="E1265" s="51" t="s">
        <v>803</v>
      </c>
      <c r="F1265" s="58">
        <v>3710.12</v>
      </c>
      <c r="G1265" s="126">
        <v>58</v>
      </c>
      <c r="H1265" s="126">
        <v>1</v>
      </c>
      <c r="I1265" s="47">
        <v>0.99652777777777779</v>
      </c>
      <c r="J1265" s="47">
        <v>0.99652777777777779</v>
      </c>
      <c r="K1265" s="47">
        <v>1.0034722222222221</v>
      </c>
      <c r="L1265" s="9">
        <f t="shared" si="1270"/>
        <v>6.9444444444443088E-3</v>
      </c>
      <c r="M1265" s="47">
        <v>1.0104166666666667</v>
      </c>
      <c r="N1265" s="9">
        <f t="shared" si="1271"/>
        <v>6.9444444444446418E-3</v>
      </c>
      <c r="O1265" s="47">
        <v>1.0277777777777779</v>
      </c>
      <c r="P1265" s="9">
        <f t="shared" si="1272"/>
        <v>1.736111111111116E-2</v>
      </c>
      <c r="Q1265" s="47">
        <v>1.0416666666666667</v>
      </c>
      <c r="R1265" s="47">
        <v>1.0833333333333333</v>
      </c>
      <c r="S1265" s="9">
        <f t="shared" si="1290"/>
        <v>4.1666666666666519E-2</v>
      </c>
      <c r="T1265" s="47">
        <v>1.0416666666666667</v>
      </c>
      <c r="U1265" s="47">
        <v>1.0833333333333333</v>
      </c>
      <c r="V1265" s="9">
        <f t="shared" si="1276"/>
        <v>4.1666666666666519E-2</v>
      </c>
      <c r="W1265" s="47">
        <v>1.2013888888888888</v>
      </c>
      <c r="X1265" s="9">
        <f t="shared" si="1295"/>
        <v>0.11805555555555558</v>
      </c>
      <c r="Y1265" s="47">
        <v>1.2020833333333334</v>
      </c>
      <c r="Z1265" s="9">
        <f t="shared" si="1293"/>
        <v>6.94444444444553E-4</v>
      </c>
      <c r="AA1265" s="47">
        <v>1.25</v>
      </c>
      <c r="AB1265" s="9">
        <f t="shared" si="1262"/>
        <v>4.7916666666666607E-2</v>
      </c>
      <c r="AC1265" s="47">
        <v>1.25</v>
      </c>
      <c r="AD1265" s="47">
        <v>1.25</v>
      </c>
      <c r="AE1265" s="9">
        <f t="shared" si="1277"/>
        <v>0</v>
      </c>
      <c r="AF1265" s="47">
        <v>1.2604166666666667</v>
      </c>
      <c r="AG1265" s="47">
        <v>1.2673611111111112</v>
      </c>
      <c r="AH1265" s="9">
        <f t="shared" si="1273"/>
        <v>6.9444444444444198E-3</v>
      </c>
      <c r="AI1265" s="10">
        <f t="shared" si="1283"/>
        <v>0</v>
      </c>
      <c r="AJ1265" s="10">
        <f t="shared" si="1284"/>
        <v>10</v>
      </c>
      <c r="AK1265" s="47">
        <v>1.2673611111111112</v>
      </c>
      <c r="AL1265" s="47">
        <v>1.2673611111111112</v>
      </c>
      <c r="AM1265" s="9">
        <f t="shared" si="1285"/>
        <v>0</v>
      </c>
      <c r="AN1265" s="9">
        <f t="shared" si="1274"/>
        <v>0.27083333333333337</v>
      </c>
      <c r="AO1265" s="10">
        <f t="shared" si="1263"/>
        <v>6</v>
      </c>
      <c r="AP1265" s="10">
        <f t="shared" si="1264"/>
        <v>30</v>
      </c>
      <c r="AQ1265" s="9">
        <f t="shared" si="1294"/>
        <v>3.4027777777777719E-2</v>
      </c>
      <c r="AR1265" s="10">
        <f t="shared" si="1278"/>
        <v>0</v>
      </c>
      <c r="AS1265" s="10">
        <f t="shared" si="1279"/>
        <v>49</v>
      </c>
      <c r="AT1265" s="552">
        <v>0</v>
      </c>
      <c r="AU1265" s="552">
        <v>0</v>
      </c>
      <c r="AV1265" s="552">
        <v>0</v>
      </c>
      <c r="AW1265" s="546">
        <f t="shared" si="1269"/>
        <v>0</v>
      </c>
      <c r="AX1265" s="546">
        <f t="shared" si="1287"/>
        <v>0</v>
      </c>
      <c r="AY1265" s="552">
        <v>0</v>
      </c>
      <c r="AZ1265" s="546">
        <f t="shared" si="1265"/>
        <v>0</v>
      </c>
      <c r="BA1265" s="546">
        <f t="shared" si="1266"/>
        <v>0</v>
      </c>
      <c r="BB1265" s="552">
        <v>0</v>
      </c>
      <c r="BC1265" s="546">
        <f t="shared" si="1267"/>
        <v>0</v>
      </c>
      <c r="BD1265" s="546">
        <f t="shared" si="1268"/>
        <v>0</v>
      </c>
      <c r="BE1265" s="552">
        <v>1.3888888888888888E-2</v>
      </c>
      <c r="BF1265" s="546">
        <f t="shared" si="1291"/>
        <v>0</v>
      </c>
      <c r="BG1265" s="546">
        <f t="shared" si="1292"/>
        <v>20</v>
      </c>
      <c r="BH1265" s="552">
        <v>0</v>
      </c>
      <c r="BI1265" s="637">
        <f t="shared" si="1280"/>
        <v>0</v>
      </c>
      <c r="BJ1265" s="558">
        <f t="shared" si="1281"/>
        <v>0</v>
      </c>
      <c r="BK1265" s="52">
        <f t="shared" si="1288"/>
        <v>63.967586206896549</v>
      </c>
    </row>
    <row r="1266" spans="1:63" x14ac:dyDescent="0.25">
      <c r="A1266" s="60">
        <v>41014</v>
      </c>
      <c r="B1266" s="58">
        <f t="shared" si="1282"/>
        <v>4</v>
      </c>
      <c r="C1266" s="126">
        <v>1</v>
      </c>
      <c r="D1266" s="51" t="s">
        <v>271</v>
      </c>
      <c r="E1266" s="51" t="s">
        <v>265</v>
      </c>
      <c r="F1266" s="58">
        <v>3335.41</v>
      </c>
      <c r="G1266" s="126">
        <v>53</v>
      </c>
      <c r="H1266" s="126">
        <v>5</v>
      </c>
      <c r="I1266" s="47">
        <v>0.40625</v>
      </c>
      <c r="J1266" s="47">
        <v>0.40625</v>
      </c>
      <c r="K1266" s="47">
        <v>0.41319444444444442</v>
      </c>
      <c r="L1266" s="9">
        <f t="shared" si="1270"/>
        <v>6.9444444444444198E-3</v>
      </c>
      <c r="M1266" s="47">
        <v>0.4201388888888889</v>
      </c>
      <c r="N1266" s="9">
        <f t="shared" si="1271"/>
        <v>6.9444444444444753E-3</v>
      </c>
      <c r="O1266" s="47">
        <v>0.42708333333333331</v>
      </c>
      <c r="P1266" s="9">
        <f t="shared" si="1272"/>
        <v>6.9444444444444198E-3</v>
      </c>
      <c r="Q1266" s="47">
        <v>0.43055555555555558</v>
      </c>
      <c r="R1266" s="47">
        <v>0.47222222222222227</v>
      </c>
      <c r="S1266" s="9">
        <f t="shared" si="1290"/>
        <v>4.1666666666666685E-2</v>
      </c>
      <c r="T1266" s="47">
        <v>0.43055555555555558</v>
      </c>
      <c r="U1266" s="47">
        <v>0.47222222222222227</v>
      </c>
      <c r="V1266" s="9">
        <f t="shared" si="1276"/>
        <v>4.1666666666666685E-2</v>
      </c>
      <c r="W1266" s="47">
        <v>0.43055555555555558</v>
      </c>
      <c r="X1266" s="9">
        <v>0</v>
      </c>
      <c r="Y1266" s="47">
        <v>0.43055555555555558</v>
      </c>
      <c r="Z1266" s="9">
        <f t="shared" si="1293"/>
        <v>0</v>
      </c>
      <c r="AA1266" s="47">
        <v>0.63888888888888895</v>
      </c>
      <c r="AB1266" s="9">
        <f t="shared" si="1262"/>
        <v>0.20833333333333337</v>
      </c>
      <c r="AC1266" s="47">
        <v>0.63888888888888895</v>
      </c>
      <c r="AD1266" s="47">
        <v>0.63888888888888895</v>
      </c>
      <c r="AE1266" s="9">
        <f t="shared" si="1277"/>
        <v>0</v>
      </c>
      <c r="AF1266" s="47">
        <v>0.64583333333333337</v>
      </c>
      <c r="AG1266" s="47">
        <v>0.65277777777777779</v>
      </c>
      <c r="AH1266" s="9">
        <f t="shared" si="1273"/>
        <v>6.9444444444444198E-3</v>
      </c>
      <c r="AI1266" s="10">
        <f t="shared" si="1283"/>
        <v>0</v>
      </c>
      <c r="AJ1266" s="10">
        <f t="shared" si="1284"/>
        <v>10</v>
      </c>
      <c r="AK1266" s="47">
        <v>0.65277777777777779</v>
      </c>
      <c r="AL1266" s="47">
        <v>0.65277777777777779</v>
      </c>
      <c r="AM1266" s="9">
        <f t="shared" si="1285"/>
        <v>0</v>
      </c>
      <c r="AN1266" s="9">
        <f t="shared" si="1274"/>
        <v>0.24652777777777779</v>
      </c>
      <c r="AO1266" s="10">
        <f t="shared" si="1263"/>
        <v>5</v>
      </c>
      <c r="AP1266" s="10">
        <f t="shared" si="1264"/>
        <v>55</v>
      </c>
      <c r="AQ1266" s="9">
        <f t="shared" si="1294"/>
        <v>0</v>
      </c>
      <c r="AR1266" s="10">
        <f t="shared" si="1278"/>
        <v>0</v>
      </c>
      <c r="AS1266" s="10">
        <f t="shared" si="1279"/>
        <v>0</v>
      </c>
      <c r="AT1266" s="552">
        <v>0</v>
      </c>
      <c r="AU1266" s="552">
        <v>0</v>
      </c>
      <c r="AV1266" s="552">
        <v>0</v>
      </c>
      <c r="AW1266" s="546">
        <f t="shared" si="1269"/>
        <v>0</v>
      </c>
      <c r="AX1266" s="546">
        <f t="shared" si="1287"/>
        <v>0</v>
      </c>
      <c r="AY1266" s="552">
        <v>0.20833333333333334</v>
      </c>
      <c r="AZ1266" s="546">
        <f t="shared" si="1265"/>
        <v>5</v>
      </c>
      <c r="BA1266" s="546">
        <f t="shared" si="1266"/>
        <v>0</v>
      </c>
      <c r="BB1266" s="552">
        <v>0</v>
      </c>
      <c r="BC1266" s="546">
        <f t="shared" si="1267"/>
        <v>0</v>
      </c>
      <c r="BD1266" s="546">
        <f t="shared" si="1268"/>
        <v>0</v>
      </c>
      <c r="BE1266" s="552">
        <v>0</v>
      </c>
      <c r="BF1266" s="546">
        <f t="shared" si="1291"/>
        <v>0</v>
      </c>
      <c r="BG1266" s="546">
        <f t="shared" si="1292"/>
        <v>0</v>
      </c>
      <c r="BH1266" s="552">
        <v>0</v>
      </c>
      <c r="BI1266" s="637">
        <f t="shared" si="1280"/>
        <v>0</v>
      </c>
      <c r="BJ1266" s="558">
        <f t="shared" si="1281"/>
        <v>0</v>
      </c>
      <c r="BK1266" s="52">
        <f t="shared" si="1288"/>
        <v>62.932264150943396</v>
      </c>
    </row>
    <row r="1267" spans="1:63" x14ac:dyDescent="0.25">
      <c r="A1267" s="60">
        <v>41015</v>
      </c>
      <c r="B1267" s="58">
        <f t="shared" si="1282"/>
        <v>4</v>
      </c>
      <c r="C1267" s="126">
        <v>27</v>
      </c>
      <c r="D1267" s="51" t="s">
        <v>33</v>
      </c>
      <c r="E1267" s="51" t="s">
        <v>817</v>
      </c>
      <c r="F1267" s="58">
        <v>3422.33</v>
      </c>
      <c r="G1267" s="126">
        <v>59</v>
      </c>
      <c r="H1267" s="126">
        <v>0</v>
      </c>
      <c r="I1267" s="47">
        <v>3.125E-2</v>
      </c>
      <c r="J1267" s="47">
        <v>3.125E-2</v>
      </c>
      <c r="K1267" s="47">
        <v>3.4722222222222224E-2</v>
      </c>
      <c r="L1267" s="9">
        <f t="shared" si="1270"/>
        <v>3.4722222222222238E-3</v>
      </c>
      <c r="M1267" s="47">
        <v>4.1666666666666664E-2</v>
      </c>
      <c r="N1267" s="9">
        <f t="shared" si="1271"/>
        <v>6.9444444444444406E-3</v>
      </c>
      <c r="O1267" s="47">
        <v>7.6388888888888895E-2</v>
      </c>
      <c r="P1267" s="9">
        <f t="shared" si="1272"/>
        <v>3.4722222222222231E-2</v>
      </c>
      <c r="Q1267" s="47">
        <v>7.6388888888888895E-2</v>
      </c>
      <c r="R1267" s="47">
        <v>0.1111111111111111</v>
      </c>
      <c r="S1267" s="9">
        <f t="shared" si="1290"/>
        <v>3.472222222222221E-2</v>
      </c>
      <c r="T1267" s="47">
        <v>7.6388888888888895E-2</v>
      </c>
      <c r="U1267" s="47">
        <v>0.1111111111111111</v>
      </c>
      <c r="V1267" s="9">
        <f t="shared" si="1276"/>
        <v>3.472222222222221E-2</v>
      </c>
      <c r="W1267" s="47">
        <v>8.3333333333333329E-2</v>
      </c>
      <c r="X1267" s="9">
        <v>0</v>
      </c>
      <c r="Y1267" s="47">
        <v>8.3333333333333329E-2</v>
      </c>
      <c r="Z1267" s="9">
        <f t="shared" si="1293"/>
        <v>0</v>
      </c>
      <c r="AA1267" s="47">
        <v>0.3263888888888889</v>
      </c>
      <c r="AB1267" s="9">
        <f t="shared" si="1262"/>
        <v>0.24305555555555558</v>
      </c>
      <c r="AC1267" s="47">
        <v>0.3263888888888889</v>
      </c>
      <c r="AD1267" s="47">
        <v>0.3263888888888889</v>
      </c>
      <c r="AE1267" s="9">
        <f t="shared" si="1277"/>
        <v>0</v>
      </c>
      <c r="AF1267" s="47">
        <v>0.3298611111111111</v>
      </c>
      <c r="AG1267" s="47">
        <v>0.33333333333333331</v>
      </c>
      <c r="AH1267" s="9">
        <f t="shared" si="1273"/>
        <v>3.4722222222222099E-3</v>
      </c>
      <c r="AI1267" s="10">
        <f t="shared" si="1283"/>
        <v>0</v>
      </c>
      <c r="AJ1267" s="10">
        <f t="shared" si="1284"/>
        <v>5</v>
      </c>
      <c r="AK1267" s="47">
        <v>0.33333333333333331</v>
      </c>
      <c r="AL1267" s="47">
        <v>0.33680555555555558</v>
      </c>
      <c r="AM1267" s="9">
        <f t="shared" si="1285"/>
        <v>3.4722222222222654E-3</v>
      </c>
      <c r="AN1267" s="9">
        <f t="shared" si="1274"/>
        <v>0.30555555555555558</v>
      </c>
      <c r="AO1267" s="10">
        <f t="shared" si="1263"/>
        <v>7</v>
      </c>
      <c r="AP1267" s="10">
        <f t="shared" si="1264"/>
        <v>20</v>
      </c>
      <c r="AQ1267" s="9">
        <f t="shared" si="1294"/>
        <v>0</v>
      </c>
      <c r="AR1267" s="10">
        <f t="shared" si="1278"/>
        <v>0</v>
      </c>
      <c r="AS1267" s="10">
        <f t="shared" si="1279"/>
        <v>0</v>
      </c>
      <c r="AT1267" s="552">
        <v>0</v>
      </c>
      <c r="AU1267" s="552">
        <v>0</v>
      </c>
      <c r="AV1267" s="552">
        <v>0</v>
      </c>
      <c r="AW1267" s="546">
        <f t="shared" si="1269"/>
        <v>0</v>
      </c>
      <c r="AX1267" s="546">
        <f t="shared" si="1287"/>
        <v>0</v>
      </c>
      <c r="AY1267" s="552">
        <v>0.22916666666666666</v>
      </c>
      <c r="AZ1267" s="546">
        <f t="shared" si="1265"/>
        <v>5</v>
      </c>
      <c r="BA1267" s="546">
        <f t="shared" si="1266"/>
        <v>30</v>
      </c>
      <c r="BB1267" s="552">
        <v>0</v>
      </c>
      <c r="BC1267" s="546">
        <f t="shared" si="1267"/>
        <v>0</v>
      </c>
      <c r="BD1267" s="546">
        <f t="shared" si="1268"/>
        <v>0</v>
      </c>
      <c r="BE1267" s="552">
        <v>0</v>
      </c>
      <c r="BF1267" s="546">
        <f t="shared" si="1291"/>
        <v>0</v>
      </c>
      <c r="BG1267" s="546">
        <f t="shared" si="1292"/>
        <v>0</v>
      </c>
      <c r="BH1267" s="552">
        <v>1.3888888888888888E-2</v>
      </c>
      <c r="BI1267" s="637">
        <f t="shared" si="1280"/>
        <v>0</v>
      </c>
      <c r="BJ1267" s="558">
        <f t="shared" si="1281"/>
        <v>20</v>
      </c>
      <c r="BK1267" s="52">
        <f t="shared" si="1288"/>
        <v>58.00559322033898</v>
      </c>
    </row>
    <row r="1268" spans="1:63" x14ac:dyDescent="0.25">
      <c r="A1268" s="60">
        <v>41015</v>
      </c>
      <c r="B1268" s="58">
        <f t="shared" si="1282"/>
        <v>4</v>
      </c>
      <c r="C1268" s="126">
        <v>1</v>
      </c>
      <c r="D1268" s="51" t="s">
        <v>264</v>
      </c>
      <c r="E1268" s="51" t="s">
        <v>265</v>
      </c>
      <c r="F1268" s="58">
        <v>3746.23</v>
      </c>
      <c r="G1268" s="126">
        <v>58</v>
      </c>
      <c r="H1268" s="126">
        <v>1</v>
      </c>
      <c r="I1268" s="47">
        <v>0.17708333333333334</v>
      </c>
      <c r="J1268" s="47">
        <v>0.17708333333333334</v>
      </c>
      <c r="K1268" s="47">
        <v>0.18055555555555555</v>
      </c>
      <c r="L1268" s="9">
        <f t="shared" si="1270"/>
        <v>3.4722222222222099E-3</v>
      </c>
      <c r="M1268" s="47">
        <v>0.18402777777777779</v>
      </c>
      <c r="N1268" s="9">
        <f t="shared" si="1271"/>
        <v>3.4722222222222376E-3</v>
      </c>
      <c r="O1268" s="47">
        <v>0.22916666666666666</v>
      </c>
      <c r="P1268" s="9">
        <f t="shared" si="1272"/>
        <v>4.5138888888888867E-2</v>
      </c>
      <c r="Q1268" s="47">
        <v>0.20833333333333334</v>
      </c>
      <c r="R1268" s="47">
        <v>0.27777777777777779</v>
      </c>
      <c r="S1268" s="9">
        <f t="shared" si="1290"/>
        <v>6.9444444444444448E-2</v>
      </c>
      <c r="T1268" s="47">
        <v>0.20833333333333334</v>
      </c>
      <c r="U1268" s="47">
        <v>0.27777777777777779</v>
      </c>
      <c r="V1268" s="9">
        <f t="shared" si="1276"/>
        <v>6.9444444444444448E-2</v>
      </c>
      <c r="W1268" s="47">
        <v>0.28125</v>
      </c>
      <c r="X1268" s="9">
        <f t="shared" ref="X1268:X1281" si="1296">W1268-R1268</f>
        <v>3.4722222222222099E-3</v>
      </c>
      <c r="Y1268" s="47">
        <v>0.28333333333333333</v>
      </c>
      <c r="Z1268" s="9">
        <f t="shared" si="1293"/>
        <v>2.0833333333333259E-3</v>
      </c>
      <c r="AA1268" s="47">
        <v>0.36944444444444446</v>
      </c>
      <c r="AB1268" s="9">
        <f t="shared" si="1262"/>
        <v>8.6111111111111138E-2</v>
      </c>
      <c r="AC1268" s="47">
        <v>0.36944444444444446</v>
      </c>
      <c r="AD1268" s="47">
        <v>0.36944444444444446</v>
      </c>
      <c r="AE1268" s="9">
        <f t="shared" si="1277"/>
        <v>0</v>
      </c>
      <c r="AF1268" s="47">
        <v>0.37847222222222227</v>
      </c>
      <c r="AG1268" s="47">
        <v>0.38194444444444442</v>
      </c>
      <c r="AH1268" s="9">
        <f t="shared" si="1273"/>
        <v>3.4722222222221544E-3</v>
      </c>
      <c r="AI1268" s="10">
        <f t="shared" si="1283"/>
        <v>0</v>
      </c>
      <c r="AJ1268" s="10">
        <f t="shared" si="1284"/>
        <v>5</v>
      </c>
      <c r="AK1268" s="47">
        <v>0.38194444444444442</v>
      </c>
      <c r="AL1268" s="47">
        <v>0.38541666666666669</v>
      </c>
      <c r="AM1268" s="9">
        <f t="shared" si="1285"/>
        <v>3.4722222222222654E-3</v>
      </c>
      <c r="AN1268" s="9">
        <f t="shared" si="1274"/>
        <v>0.20833333333333334</v>
      </c>
      <c r="AO1268" s="10">
        <f t="shared" si="1263"/>
        <v>5</v>
      </c>
      <c r="AP1268" s="10">
        <f t="shared" si="1264"/>
        <v>0</v>
      </c>
      <c r="AQ1268" s="9">
        <f t="shared" si="1294"/>
        <v>3.6805555555555584E-2</v>
      </c>
      <c r="AR1268" s="10">
        <f t="shared" si="1278"/>
        <v>0</v>
      </c>
      <c r="AS1268" s="10">
        <f t="shared" si="1279"/>
        <v>53</v>
      </c>
      <c r="AT1268" s="552">
        <v>0</v>
      </c>
      <c r="AU1268" s="552">
        <v>7.6388888888888886E-3</v>
      </c>
      <c r="AV1268" s="552">
        <v>0</v>
      </c>
      <c r="AW1268" s="546">
        <f t="shared" si="1269"/>
        <v>0</v>
      </c>
      <c r="AX1268" s="546">
        <f t="shared" si="1287"/>
        <v>0</v>
      </c>
      <c r="AY1268" s="552">
        <v>0</v>
      </c>
      <c r="AZ1268" s="546">
        <f t="shared" si="1265"/>
        <v>0</v>
      </c>
      <c r="BA1268" s="546">
        <f t="shared" si="1266"/>
        <v>0</v>
      </c>
      <c r="BB1268" s="552">
        <v>0</v>
      </c>
      <c r="BC1268" s="546">
        <f t="shared" si="1267"/>
        <v>0</v>
      </c>
      <c r="BD1268" s="546">
        <f t="shared" si="1268"/>
        <v>0</v>
      </c>
      <c r="BE1268" s="552">
        <v>1.0416666666666666E-2</v>
      </c>
      <c r="BF1268" s="546">
        <f t="shared" si="1291"/>
        <v>0</v>
      </c>
      <c r="BG1268" s="546">
        <f t="shared" si="1292"/>
        <v>15</v>
      </c>
      <c r="BH1268" s="552">
        <v>3.125E-2</v>
      </c>
      <c r="BI1268" s="637">
        <f t="shared" si="1280"/>
        <v>0</v>
      </c>
      <c r="BJ1268" s="558">
        <f t="shared" si="1281"/>
        <v>45</v>
      </c>
      <c r="BK1268" s="52">
        <f t="shared" si="1288"/>
        <v>64.590172413793098</v>
      </c>
    </row>
    <row r="1269" spans="1:63" x14ac:dyDescent="0.25">
      <c r="A1269" s="60">
        <v>41015</v>
      </c>
      <c r="B1269" s="58">
        <f t="shared" si="1282"/>
        <v>4</v>
      </c>
      <c r="C1269" s="126">
        <v>2</v>
      </c>
      <c r="D1269" s="51" t="s">
        <v>309</v>
      </c>
      <c r="E1269" s="51" t="s">
        <v>265</v>
      </c>
      <c r="F1269" s="58">
        <v>3636.48</v>
      </c>
      <c r="G1269" s="126">
        <v>58</v>
      </c>
      <c r="H1269" s="126">
        <v>1</v>
      </c>
      <c r="I1269" s="47">
        <v>0.67708333333333337</v>
      </c>
      <c r="J1269" s="47">
        <v>0.67708333333333337</v>
      </c>
      <c r="K1269" s="47">
        <v>0.68055555555555547</v>
      </c>
      <c r="L1269" s="9">
        <f t="shared" si="1270"/>
        <v>3.4722222222220989E-3</v>
      </c>
      <c r="M1269" s="47">
        <v>0.71527777777777779</v>
      </c>
      <c r="N1269" s="9">
        <f t="shared" si="1271"/>
        <v>3.4722222222222321E-2</v>
      </c>
      <c r="O1269" s="47">
        <v>0.74305555555555547</v>
      </c>
      <c r="P1269" s="9">
        <f t="shared" si="1272"/>
        <v>2.7777777777777679E-2</v>
      </c>
      <c r="Q1269" s="47">
        <v>0.74652777777777779</v>
      </c>
      <c r="R1269" s="47">
        <v>0.76736111111111116</v>
      </c>
      <c r="S1269" s="9">
        <f t="shared" si="1290"/>
        <v>2.083333333333337E-2</v>
      </c>
      <c r="T1269" s="47">
        <v>0.74652777777777779</v>
      </c>
      <c r="U1269" s="47">
        <v>0.76736111111111116</v>
      </c>
      <c r="V1269" s="9">
        <f t="shared" si="1276"/>
        <v>2.083333333333337E-2</v>
      </c>
      <c r="W1269" s="47">
        <v>0.77083333333333337</v>
      </c>
      <c r="X1269" s="9">
        <f t="shared" si="1296"/>
        <v>3.4722222222222099E-3</v>
      </c>
      <c r="Y1269" s="47">
        <v>0.8222222222222223</v>
      </c>
      <c r="Z1269" s="9">
        <f t="shared" si="1293"/>
        <v>5.1388888888888928E-2</v>
      </c>
      <c r="AA1269" s="47">
        <v>0.89930555555555547</v>
      </c>
      <c r="AB1269" s="9">
        <f t="shared" si="1262"/>
        <v>7.7083333333333171E-2</v>
      </c>
      <c r="AC1269" s="47">
        <v>0.89930555555555547</v>
      </c>
      <c r="AD1269" s="47">
        <v>0.89930555555555547</v>
      </c>
      <c r="AE1269" s="9">
        <f t="shared" si="1277"/>
        <v>0</v>
      </c>
      <c r="AF1269" s="47">
        <v>0.90972222222222221</v>
      </c>
      <c r="AG1269" s="47">
        <v>0.91319444444444453</v>
      </c>
      <c r="AH1269" s="9">
        <f t="shared" si="1273"/>
        <v>3.4722222222223209E-3</v>
      </c>
      <c r="AI1269" s="10">
        <f t="shared" si="1283"/>
        <v>0</v>
      </c>
      <c r="AJ1269" s="10">
        <f t="shared" si="1284"/>
        <v>5</v>
      </c>
      <c r="AK1269" s="47">
        <v>0.91319444444444453</v>
      </c>
      <c r="AL1269" s="47">
        <v>0.91666666666666663</v>
      </c>
      <c r="AM1269" s="9">
        <f t="shared" si="1285"/>
        <v>3.4722222222220989E-3</v>
      </c>
      <c r="AN1269" s="9">
        <f t="shared" si="1274"/>
        <v>0.23958333333333326</v>
      </c>
      <c r="AO1269" s="10">
        <f t="shared" si="1263"/>
        <v>5</v>
      </c>
      <c r="AP1269" s="10">
        <f t="shared" si="1264"/>
        <v>45</v>
      </c>
      <c r="AQ1269" s="9">
        <f t="shared" si="1294"/>
        <v>4.3055555555555396E-2</v>
      </c>
      <c r="AR1269" s="10">
        <f t="shared" si="1278"/>
        <v>1</v>
      </c>
      <c r="AS1269" s="10">
        <f t="shared" si="1279"/>
        <v>2</v>
      </c>
      <c r="AT1269" s="552">
        <v>0</v>
      </c>
      <c r="AU1269" s="552">
        <v>0</v>
      </c>
      <c r="AV1269" s="552">
        <v>0</v>
      </c>
      <c r="AW1269" s="546">
        <f t="shared" si="1269"/>
        <v>0</v>
      </c>
      <c r="AX1269" s="546">
        <f t="shared" si="1287"/>
        <v>0</v>
      </c>
      <c r="AY1269" s="552">
        <v>0</v>
      </c>
      <c r="AZ1269" s="546">
        <f t="shared" si="1265"/>
        <v>0</v>
      </c>
      <c r="BA1269" s="546">
        <f t="shared" si="1266"/>
        <v>0</v>
      </c>
      <c r="BB1269" s="552">
        <v>0</v>
      </c>
      <c r="BC1269" s="546">
        <f t="shared" si="1267"/>
        <v>0</v>
      </c>
      <c r="BD1269" s="546">
        <f t="shared" si="1268"/>
        <v>0</v>
      </c>
      <c r="BE1269" s="552">
        <v>3.4027777777777775E-2</v>
      </c>
      <c r="BF1269" s="546">
        <f t="shared" si="1291"/>
        <v>0</v>
      </c>
      <c r="BG1269" s="546">
        <f t="shared" si="1292"/>
        <v>49</v>
      </c>
      <c r="BH1269" s="552">
        <v>0</v>
      </c>
      <c r="BI1269" s="637">
        <f t="shared" si="1280"/>
        <v>0</v>
      </c>
      <c r="BJ1269" s="558">
        <f t="shared" si="1281"/>
        <v>0</v>
      </c>
      <c r="BK1269" s="52">
        <f t="shared" si="1288"/>
        <v>62.697931034482757</v>
      </c>
    </row>
    <row r="1270" spans="1:63" x14ac:dyDescent="0.25">
      <c r="A1270" s="60">
        <v>41015</v>
      </c>
      <c r="B1270" s="58">
        <f t="shared" si="1282"/>
        <v>4</v>
      </c>
      <c r="C1270" s="126">
        <v>2</v>
      </c>
      <c r="D1270" s="51" t="s">
        <v>264</v>
      </c>
      <c r="E1270" s="51" t="s">
        <v>265</v>
      </c>
      <c r="F1270" s="58">
        <v>3553.39</v>
      </c>
      <c r="G1270" s="126">
        <v>55</v>
      </c>
      <c r="H1270" s="126">
        <v>4</v>
      </c>
      <c r="I1270" s="47">
        <v>0.70833333333333337</v>
      </c>
      <c r="J1270" s="47">
        <v>0.70833333333333337</v>
      </c>
      <c r="K1270" s="47">
        <v>0.71527777777777779</v>
      </c>
      <c r="L1270" s="9">
        <f t="shared" si="1270"/>
        <v>6.9444444444444198E-3</v>
      </c>
      <c r="M1270" s="47">
        <v>0.72916666666666663</v>
      </c>
      <c r="N1270" s="9">
        <f t="shared" si="1271"/>
        <v>1.388888888888884E-2</v>
      </c>
      <c r="O1270" s="47">
        <v>0.75</v>
      </c>
      <c r="P1270" s="9">
        <f t="shared" si="1272"/>
        <v>2.083333333333337E-2</v>
      </c>
      <c r="Q1270" s="47">
        <v>0.76736111111111116</v>
      </c>
      <c r="R1270" s="47">
        <v>0.78819444444444453</v>
      </c>
      <c r="S1270" s="9">
        <f t="shared" si="1290"/>
        <v>2.083333333333337E-2</v>
      </c>
      <c r="T1270" s="47">
        <v>0.76736111111111116</v>
      </c>
      <c r="U1270" s="47">
        <v>0.78819444444444453</v>
      </c>
      <c r="V1270" s="9">
        <f t="shared" si="1276"/>
        <v>2.083333333333337E-2</v>
      </c>
      <c r="W1270" s="47">
        <v>0.79861111111111116</v>
      </c>
      <c r="X1270" s="9">
        <f t="shared" si="1296"/>
        <v>1.041666666666663E-2</v>
      </c>
      <c r="Y1270" s="47">
        <v>0.80208333333333337</v>
      </c>
      <c r="Z1270" s="9">
        <f t="shared" si="1293"/>
        <v>3.4722222222222099E-3</v>
      </c>
      <c r="AA1270" s="47">
        <v>0.97222222222222221</v>
      </c>
      <c r="AB1270" s="9">
        <f t="shared" si="1262"/>
        <v>0.17013888888888884</v>
      </c>
      <c r="AC1270" s="47">
        <v>0.97222222222222221</v>
      </c>
      <c r="AD1270" s="47">
        <v>0.97222222222222221</v>
      </c>
      <c r="AE1270" s="9">
        <f t="shared" si="1277"/>
        <v>0</v>
      </c>
      <c r="AF1270" s="47">
        <v>0.98263888888888884</v>
      </c>
      <c r="AG1270" s="47">
        <v>0.98611111111111116</v>
      </c>
      <c r="AH1270" s="9">
        <f t="shared" si="1273"/>
        <v>3.4722222222223209E-3</v>
      </c>
      <c r="AI1270" s="10">
        <f t="shared" si="1283"/>
        <v>0</v>
      </c>
      <c r="AJ1270" s="10">
        <f t="shared" si="1284"/>
        <v>5</v>
      </c>
      <c r="AK1270" s="47">
        <v>0.98611111111111116</v>
      </c>
      <c r="AL1270" s="47">
        <v>0.98958333333333337</v>
      </c>
      <c r="AM1270" s="9">
        <f t="shared" si="1285"/>
        <v>3.4722222222222099E-3</v>
      </c>
      <c r="AN1270" s="9">
        <f t="shared" si="1274"/>
        <v>0.28125</v>
      </c>
      <c r="AO1270" s="10">
        <f t="shared" si="1263"/>
        <v>6</v>
      </c>
      <c r="AP1270" s="10">
        <f t="shared" si="1264"/>
        <v>45</v>
      </c>
      <c r="AQ1270" s="9">
        <f t="shared" si="1294"/>
        <v>4.9305555555555505E-2</v>
      </c>
      <c r="AR1270" s="10">
        <f t="shared" si="1278"/>
        <v>1</v>
      </c>
      <c r="AS1270" s="10">
        <f t="shared" si="1279"/>
        <v>11</v>
      </c>
      <c r="AT1270" s="552">
        <v>0</v>
      </c>
      <c r="AU1270" s="552">
        <v>0</v>
      </c>
      <c r="AV1270" s="552">
        <v>0</v>
      </c>
      <c r="AW1270" s="546">
        <f t="shared" si="1269"/>
        <v>0</v>
      </c>
      <c r="AX1270" s="546">
        <f t="shared" si="1287"/>
        <v>0</v>
      </c>
      <c r="AY1270" s="552">
        <v>0</v>
      </c>
      <c r="AZ1270" s="546">
        <f t="shared" si="1265"/>
        <v>0</v>
      </c>
      <c r="BA1270" s="546">
        <f t="shared" si="1266"/>
        <v>0</v>
      </c>
      <c r="BB1270" s="552">
        <v>0</v>
      </c>
      <c r="BC1270" s="546">
        <f t="shared" si="1267"/>
        <v>0</v>
      </c>
      <c r="BD1270" s="546">
        <f t="shared" si="1268"/>
        <v>0</v>
      </c>
      <c r="BE1270" s="552">
        <v>0.12083333333333333</v>
      </c>
      <c r="BF1270" s="546">
        <f t="shared" si="1291"/>
        <v>2</v>
      </c>
      <c r="BG1270" s="546">
        <f t="shared" si="1292"/>
        <v>54</v>
      </c>
      <c r="BH1270" s="552">
        <v>0</v>
      </c>
      <c r="BI1270" s="637">
        <f t="shared" si="1280"/>
        <v>0</v>
      </c>
      <c r="BJ1270" s="558">
        <f t="shared" si="1281"/>
        <v>0</v>
      </c>
      <c r="BK1270" s="52">
        <f t="shared" si="1288"/>
        <v>64.6070909090909</v>
      </c>
    </row>
    <row r="1271" spans="1:63" x14ac:dyDescent="0.25">
      <c r="A1271" s="60">
        <v>41015</v>
      </c>
      <c r="B1271" s="58">
        <f t="shared" si="1282"/>
        <v>4</v>
      </c>
      <c r="C1271" s="126">
        <v>28</v>
      </c>
      <c r="D1271" s="51" t="s">
        <v>33</v>
      </c>
      <c r="E1271" s="51" t="s">
        <v>803</v>
      </c>
      <c r="F1271" s="58">
        <v>3783.99</v>
      </c>
      <c r="G1271" s="126">
        <v>59</v>
      </c>
      <c r="H1271" s="126">
        <v>0</v>
      </c>
      <c r="I1271" s="47">
        <v>0.77777777777777779</v>
      </c>
      <c r="J1271" s="47">
        <v>0.77777777777777779</v>
      </c>
      <c r="K1271" s="47">
        <v>0.78125</v>
      </c>
      <c r="L1271" s="9">
        <f t="shared" si="1270"/>
        <v>3.4722222222222099E-3</v>
      </c>
      <c r="M1271" s="47">
        <v>0.79166666666666663</v>
      </c>
      <c r="N1271" s="9">
        <f t="shared" si="1271"/>
        <v>1.041666666666663E-2</v>
      </c>
      <c r="O1271" s="47">
        <v>0.82986111111111116</v>
      </c>
      <c r="P1271" s="9">
        <f t="shared" si="1272"/>
        <v>3.8194444444444531E-2</v>
      </c>
      <c r="Q1271" s="47">
        <v>0.83333333333333337</v>
      </c>
      <c r="R1271" s="47">
        <v>0.86458333333333337</v>
      </c>
      <c r="S1271" s="9">
        <f t="shared" si="1290"/>
        <v>3.125E-2</v>
      </c>
      <c r="T1271" s="47">
        <v>0.83333333333333337</v>
      </c>
      <c r="U1271" s="47">
        <v>0.86458333333333337</v>
      </c>
      <c r="V1271" s="9">
        <f t="shared" si="1276"/>
        <v>3.125E-2</v>
      </c>
      <c r="W1271" s="47">
        <v>1.0138888888888888</v>
      </c>
      <c r="X1271" s="9">
        <f t="shared" si="1296"/>
        <v>0.14930555555555547</v>
      </c>
      <c r="Y1271" s="47">
        <v>1.0173611111111112</v>
      </c>
      <c r="Z1271" s="9">
        <f t="shared" si="1293"/>
        <v>3.4722222222223209E-3</v>
      </c>
      <c r="AA1271" s="47">
        <v>1.1333333333333333</v>
      </c>
      <c r="AB1271" s="9">
        <f t="shared" si="1262"/>
        <v>0.11597222222222214</v>
      </c>
      <c r="AC1271" s="47">
        <v>1.1333333333333333</v>
      </c>
      <c r="AD1271" s="47">
        <v>1.1333333333333333</v>
      </c>
      <c r="AE1271" s="9">
        <f t="shared" si="1277"/>
        <v>0</v>
      </c>
      <c r="AF1271" s="47">
        <v>1.1388888888888888</v>
      </c>
      <c r="AG1271" s="47">
        <v>1.1423611111111112</v>
      </c>
      <c r="AH1271" s="9">
        <f t="shared" si="1273"/>
        <v>3.4722222222223209E-3</v>
      </c>
      <c r="AI1271" s="10">
        <f t="shared" si="1283"/>
        <v>0</v>
      </c>
      <c r="AJ1271" s="10">
        <f t="shared" si="1284"/>
        <v>5</v>
      </c>
      <c r="AK1271" s="47">
        <v>1.1423611111111112</v>
      </c>
      <c r="AL1271" s="47">
        <v>1.1458333333333333</v>
      </c>
      <c r="AM1271" s="9">
        <f t="shared" si="1285"/>
        <v>3.4722222222220989E-3</v>
      </c>
      <c r="AN1271" s="9">
        <f t="shared" si="1274"/>
        <v>0.36805555555555547</v>
      </c>
      <c r="AO1271" s="10">
        <f t="shared" si="1263"/>
        <v>8</v>
      </c>
      <c r="AP1271" s="10">
        <f t="shared" si="1264"/>
        <v>50</v>
      </c>
      <c r="AQ1271" s="9">
        <f t="shared" si="1294"/>
        <v>3.7499999999999922E-2</v>
      </c>
      <c r="AR1271" s="10">
        <f t="shared" si="1278"/>
        <v>0</v>
      </c>
      <c r="AS1271" s="10">
        <f t="shared" si="1279"/>
        <v>54</v>
      </c>
      <c r="AT1271" s="552">
        <v>0</v>
      </c>
      <c r="AU1271" s="552">
        <v>0</v>
      </c>
      <c r="AV1271" s="552">
        <v>0</v>
      </c>
      <c r="AW1271" s="546">
        <f t="shared" si="1269"/>
        <v>0</v>
      </c>
      <c r="AX1271" s="546">
        <f t="shared" si="1287"/>
        <v>0</v>
      </c>
      <c r="AY1271" s="552">
        <v>0</v>
      </c>
      <c r="AZ1271" s="546">
        <f t="shared" si="1265"/>
        <v>0</v>
      </c>
      <c r="BA1271" s="546">
        <f t="shared" si="1266"/>
        <v>0</v>
      </c>
      <c r="BB1271" s="552">
        <v>0</v>
      </c>
      <c r="BC1271" s="546">
        <f t="shared" si="1267"/>
        <v>0</v>
      </c>
      <c r="BD1271" s="546">
        <f t="shared" si="1268"/>
        <v>0</v>
      </c>
      <c r="BE1271" s="552">
        <v>7.8472222222222221E-2</v>
      </c>
      <c r="BF1271" s="546">
        <f t="shared" si="1291"/>
        <v>1</v>
      </c>
      <c r="BG1271" s="546">
        <f t="shared" si="1292"/>
        <v>53</v>
      </c>
      <c r="BH1271" s="552">
        <v>0</v>
      </c>
      <c r="BI1271" s="637">
        <f t="shared" si="1280"/>
        <v>0</v>
      </c>
      <c r="BJ1271" s="558">
        <f t="shared" si="1281"/>
        <v>0</v>
      </c>
      <c r="BK1271" s="52">
        <f t="shared" si="1288"/>
        <v>64.135423728813549</v>
      </c>
    </row>
    <row r="1272" spans="1:63" x14ac:dyDescent="0.25">
      <c r="A1272" s="60">
        <v>41015</v>
      </c>
      <c r="B1272" s="58">
        <f t="shared" si="1282"/>
        <v>4</v>
      </c>
      <c r="C1272" s="126">
        <v>3</v>
      </c>
      <c r="D1272" s="51" t="s">
        <v>264</v>
      </c>
      <c r="E1272" s="51" t="s">
        <v>265</v>
      </c>
      <c r="F1272" s="58">
        <v>3853.32</v>
      </c>
      <c r="G1272" s="126">
        <v>59</v>
      </c>
      <c r="H1272" s="126">
        <v>0</v>
      </c>
      <c r="I1272" s="47">
        <v>0.875</v>
      </c>
      <c r="J1272" s="47">
        <v>0.875</v>
      </c>
      <c r="K1272" s="47">
        <v>0.87847222222222221</v>
      </c>
      <c r="L1272" s="9">
        <f t="shared" si="1270"/>
        <v>3.4722222222222099E-3</v>
      </c>
      <c r="M1272" s="47">
        <v>0.88541666666666663</v>
      </c>
      <c r="N1272" s="9">
        <f t="shared" si="1271"/>
        <v>6.9444444444444198E-3</v>
      </c>
      <c r="O1272" s="47">
        <v>0.98263888888888884</v>
      </c>
      <c r="P1272" s="9">
        <f t="shared" si="1272"/>
        <v>9.722222222222221E-2</v>
      </c>
      <c r="Q1272" s="47">
        <v>0.97569444444444453</v>
      </c>
      <c r="R1272" s="47">
        <v>1.0104166666666667</v>
      </c>
      <c r="S1272" s="9">
        <f t="shared" si="1290"/>
        <v>3.472222222222221E-2</v>
      </c>
      <c r="T1272" s="47">
        <v>0.97569444444444453</v>
      </c>
      <c r="U1272" s="47">
        <v>1.0104166666666667</v>
      </c>
      <c r="V1272" s="9">
        <f t="shared" si="1276"/>
        <v>3.472222222222221E-2</v>
      </c>
      <c r="W1272" s="47">
        <v>1.1652777777777776</v>
      </c>
      <c r="X1272" s="9">
        <f t="shared" si="1296"/>
        <v>0.15486111111111089</v>
      </c>
      <c r="Y1272" s="47">
        <v>1.1666666666666667</v>
      </c>
      <c r="Z1272" s="9">
        <f t="shared" si="1293"/>
        <v>1.388888888889106E-3</v>
      </c>
      <c r="AA1272" s="47">
        <v>1.2388888888888889</v>
      </c>
      <c r="AB1272" s="9">
        <f t="shared" si="1262"/>
        <v>7.2222222222222188E-2</v>
      </c>
      <c r="AC1272" s="47">
        <v>1.2388888888888889</v>
      </c>
      <c r="AD1272" s="47">
        <v>1.2388888888888889</v>
      </c>
      <c r="AE1272" s="9">
        <f t="shared" si="1277"/>
        <v>0</v>
      </c>
      <c r="AF1272" s="47">
        <v>1.2430555555555556</v>
      </c>
      <c r="AG1272" s="47">
        <v>1.2465277777777779</v>
      </c>
      <c r="AH1272" s="9">
        <f t="shared" si="1273"/>
        <v>3.4722222222223209E-3</v>
      </c>
      <c r="AI1272" s="10">
        <f t="shared" si="1283"/>
        <v>0</v>
      </c>
      <c r="AJ1272" s="10">
        <f t="shared" si="1284"/>
        <v>5</v>
      </c>
      <c r="AK1272" s="47">
        <v>1.2465277777777779</v>
      </c>
      <c r="AL1272" s="47">
        <v>1.25</v>
      </c>
      <c r="AM1272" s="9">
        <f t="shared" si="1285"/>
        <v>3.4722222222220989E-3</v>
      </c>
      <c r="AN1272" s="9">
        <f t="shared" si="1274"/>
        <v>0.375</v>
      </c>
      <c r="AO1272" s="10">
        <f t="shared" si="1263"/>
        <v>9</v>
      </c>
      <c r="AP1272" s="10">
        <f t="shared" si="1264"/>
        <v>0</v>
      </c>
      <c r="AQ1272" s="9">
        <f t="shared" si="1294"/>
        <v>4.166666666666663E-2</v>
      </c>
      <c r="AR1272" s="10">
        <f t="shared" si="1278"/>
        <v>1</v>
      </c>
      <c r="AS1272" s="10">
        <f t="shared" si="1279"/>
        <v>0</v>
      </c>
      <c r="AT1272" s="552">
        <v>0</v>
      </c>
      <c r="AU1272" s="552">
        <v>0</v>
      </c>
      <c r="AV1272" s="552">
        <v>0</v>
      </c>
      <c r="AW1272" s="546">
        <f t="shared" si="1269"/>
        <v>0</v>
      </c>
      <c r="AX1272" s="546">
        <f t="shared" si="1287"/>
        <v>0</v>
      </c>
      <c r="AY1272" s="552">
        <v>0</v>
      </c>
      <c r="AZ1272" s="546">
        <f t="shared" si="1265"/>
        <v>0</v>
      </c>
      <c r="BA1272" s="546">
        <f t="shared" si="1266"/>
        <v>0</v>
      </c>
      <c r="BB1272" s="552">
        <v>0</v>
      </c>
      <c r="BC1272" s="546">
        <f t="shared" si="1267"/>
        <v>0</v>
      </c>
      <c r="BD1272" s="546">
        <f t="shared" si="1268"/>
        <v>0</v>
      </c>
      <c r="BE1272" s="552">
        <v>3.0555555555555555E-2</v>
      </c>
      <c r="BF1272" s="546">
        <f t="shared" si="1291"/>
        <v>0</v>
      </c>
      <c r="BG1272" s="546">
        <f t="shared" si="1292"/>
        <v>44</v>
      </c>
      <c r="BH1272" s="552">
        <v>0</v>
      </c>
      <c r="BI1272" s="637">
        <f t="shared" si="1280"/>
        <v>0</v>
      </c>
      <c r="BJ1272" s="558">
        <f t="shared" si="1281"/>
        <v>0</v>
      </c>
      <c r="BK1272" s="52">
        <f t="shared" si="1288"/>
        <v>65.310508474576281</v>
      </c>
    </row>
    <row r="1273" spans="1:63" ht="30" x14ac:dyDescent="0.25">
      <c r="A1273" s="60">
        <v>41016</v>
      </c>
      <c r="B1273" s="58">
        <f t="shared" si="1282"/>
        <v>4</v>
      </c>
      <c r="C1273" s="126">
        <v>29</v>
      </c>
      <c r="D1273" s="51" t="s">
        <v>33</v>
      </c>
      <c r="E1273" s="51" t="s">
        <v>829</v>
      </c>
      <c r="F1273" s="58">
        <v>3576.18</v>
      </c>
      <c r="G1273" s="126">
        <v>58</v>
      </c>
      <c r="H1273" s="126">
        <v>1</v>
      </c>
      <c r="I1273" s="47">
        <v>0.16666666666666666</v>
      </c>
      <c r="J1273" s="47">
        <v>0.16666666666666666</v>
      </c>
      <c r="K1273" s="47">
        <v>0.17013888888888887</v>
      </c>
      <c r="L1273" s="9">
        <f t="shared" si="1270"/>
        <v>3.4722222222222099E-3</v>
      </c>
      <c r="M1273" s="47">
        <v>0.17361111111111113</v>
      </c>
      <c r="N1273" s="9">
        <f t="shared" si="1271"/>
        <v>3.4722222222222654E-3</v>
      </c>
      <c r="O1273" s="47">
        <v>0.18402777777777779</v>
      </c>
      <c r="P1273" s="9">
        <f t="shared" si="1272"/>
        <v>1.0416666666666657E-2</v>
      </c>
      <c r="Q1273" s="47">
        <v>0.18402777777777779</v>
      </c>
      <c r="R1273" s="47">
        <v>0.20833333333333334</v>
      </c>
      <c r="S1273" s="9">
        <f t="shared" si="1290"/>
        <v>2.4305555555555552E-2</v>
      </c>
      <c r="T1273" s="47">
        <v>0.18402777777777779</v>
      </c>
      <c r="U1273" s="47">
        <v>0.20833333333333334</v>
      </c>
      <c r="V1273" s="9">
        <f t="shared" si="1276"/>
        <v>2.4305555555555552E-2</v>
      </c>
      <c r="W1273" s="47">
        <v>0.28819444444444448</v>
      </c>
      <c r="X1273" s="9">
        <f t="shared" si="1296"/>
        <v>7.9861111111111133E-2</v>
      </c>
      <c r="Y1273" s="47">
        <v>0.28819444444444448</v>
      </c>
      <c r="Z1273" s="9">
        <f t="shared" si="1293"/>
        <v>0</v>
      </c>
      <c r="AA1273" s="47">
        <v>0.43055555555555558</v>
      </c>
      <c r="AB1273" s="9">
        <f t="shared" si="1262"/>
        <v>0.1423611111111111</v>
      </c>
      <c r="AC1273" s="47">
        <v>0.43055555555555558</v>
      </c>
      <c r="AD1273" s="47">
        <v>0.43055555555555558</v>
      </c>
      <c r="AE1273" s="9">
        <f t="shared" si="1277"/>
        <v>0</v>
      </c>
      <c r="AF1273" s="47">
        <v>0.44097222222222227</v>
      </c>
      <c r="AG1273" s="47">
        <v>0.44444444444444442</v>
      </c>
      <c r="AH1273" s="9">
        <f t="shared" si="1273"/>
        <v>3.4722222222221544E-3</v>
      </c>
      <c r="AI1273" s="10">
        <f t="shared" si="1283"/>
        <v>0</v>
      </c>
      <c r="AJ1273" s="10">
        <f t="shared" si="1284"/>
        <v>5</v>
      </c>
      <c r="AK1273" s="47">
        <v>0.44444444444444442</v>
      </c>
      <c r="AL1273" s="47">
        <v>0.44791666666666669</v>
      </c>
      <c r="AM1273" s="9">
        <f t="shared" si="1285"/>
        <v>3.4722222222222654E-3</v>
      </c>
      <c r="AN1273" s="9">
        <f t="shared" si="1274"/>
        <v>0.28125</v>
      </c>
      <c r="AO1273" s="10">
        <f t="shared" si="1263"/>
        <v>6</v>
      </c>
      <c r="AP1273" s="10">
        <f t="shared" si="1264"/>
        <v>45</v>
      </c>
      <c r="AQ1273" s="9">
        <f t="shared" si="1294"/>
        <v>5.8333333333333334E-2</v>
      </c>
      <c r="AR1273" s="10">
        <f t="shared" si="1278"/>
        <v>1</v>
      </c>
      <c r="AS1273" s="10">
        <f t="shared" si="1279"/>
        <v>24</v>
      </c>
      <c r="AT1273" s="552">
        <v>0</v>
      </c>
      <c r="AU1273" s="552">
        <v>0</v>
      </c>
      <c r="AV1273" s="552">
        <v>0</v>
      </c>
      <c r="AW1273" s="546">
        <f t="shared" si="1269"/>
        <v>0</v>
      </c>
      <c r="AX1273" s="546">
        <f t="shared" si="1287"/>
        <v>0</v>
      </c>
      <c r="AY1273" s="552">
        <v>0</v>
      </c>
      <c r="AZ1273" s="546">
        <f t="shared" si="1265"/>
        <v>0</v>
      </c>
      <c r="BA1273" s="546">
        <f t="shared" si="1266"/>
        <v>0</v>
      </c>
      <c r="BB1273" s="552">
        <v>0</v>
      </c>
      <c r="BC1273" s="546">
        <f t="shared" si="1267"/>
        <v>0</v>
      </c>
      <c r="BD1273" s="546">
        <f t="shared" si="1268"/>
        <v>0</v>
      </c>
      <c r="BE1273" s="552">
        <v>8.4027777777777771E-2</v>
      </c>
      <c r="BF1273" s="546">
        <f t="shared" si="1291"/>
        <v>2</v>
      </c>
      <c r="BG1273" s="546">
        <f t="shared" si="1292"/>
        <v>1</v>
      </c>
      <c r="BH1273" s="552">
        <v>0</v>
      </c>
      <c r="BI1273" s="637">
        <f t="shared" si="1280"/>
        <v>0</v>
      </c>
      <c r="BJ1273" s="558">
        <f t="shared" si="1281"/>
        <v>0</v>
      </c>
      <c r="BK1273" s="52">
        <f t="shared" si="1288"/>
        <v>61.658275862068962</v>
      </c>
    </row>
    <row r="1274" spans="1:63" x14ac:dyDescent="0.25">
      <c r="A1274" s="60">
        <v>41016</v>
      </c>
      <c r="B1274" s="58">
        <f t="shared" si="1282"/>
        <v>4</v>
      </c>
      <c r="C1274" s="126">
        <v>1</v>
      </c>
      <c r="D1274" s="51" t="s">
        <v>264</v>
      </c>
      <c r="E1274" s="51" t="s">
        <v>265</v>
      </c>
      <c r="F1274" s="58">
        <v>3575.03</v>
      </c>
      <c r="G1274" s="126">
        <v>56</v>
      </c>
      <c r="H1274" s="126">
        <v>2</v>
      </c>
      <c r="I1274" s="47">
        <v>0.61458333333333337</v>
      </c>
      <c r="J1274" s="47">
        <v>0.61458333333333337</v>
      </c>
      <c r="K1274" s="47">
        <v>0.61805555555555558</v>
      </c>
      <c r="L1274" s="9">
        <f t="shared" si="1270"/>
        <v>3.4722222222222099E-3</v>
      </c>
      <c r="M1274" s="47">
        <v>0.625</v>
      </c>
      <c r="N1274" s="9">
        <f t="shared" si="1271"/>
        <v>6.9444444444444198E-3</v>
      </c>
      <c r="O1274" s="47">
        <v>0.63541666666666663</v>
      </c>
      <c r="P1274" s="9">
        <f t="shared" si="1272"/>
        <v>1.041666666666663E-2</v>
      </c>
      <c r="Q1274" s="47">
        <v>0.63888888888888895</v>
      </c>
      <c r="R1274" s="47">
        <v>0.65972222222222221</v>
      </c>
      <c r="S1274" s="9">
        <f t="shared" si="1290"/>
        <v>2.0833333333333259E-2</v>
      </c>
      <c r="T1274" s="47">
        <v>0.63888888888888895</v>
      </c>
      <c r="U1274" s="47">
        <v>0.65972222222222221</v>
      </c>
      <c r="V1274" s="9">
        <f t="shared" si="1276"/>
        <v>2.0833333333333259E-2</v>
      </c>
      <c r="W1274" s="47">
        <v>0.6791666666666667</v>
      </c>
      <c r="X1274" s="9">
        <f t="shared" si="1296"/>
        <v>1.9444444444444486E-2</v>
      </c>
      <c r="Y1274" s="47">
        <v>0.67986111111111114</v>
      </c>
      <c r="Z1274" s="9">
        <f t="shared" si="1293"/>
        <v>6.9444444444444198E-4</v>
      </c>
      <c r="AA1274" s="47">
        <v>0.73819444444444438</v>
      </c>
      <c r="AB1274" s="9">
        <f t="shared" si="1262"/>
        <v>5.8333333333333237E-2</v>
      </c>
      <c r="AC1274" s="47">
        <v>0.73819444444444438</v>
      </c>
      <c r="AD1274" s="47">
        <v>0.73819444444444438</v>
      </c>
      <c r="AE1274" s="9">
        <f t="shared" si="1277"/>
        <v>0</v>
      </c>
      <c r="AF1274" s="47">
        <v>0.75</v>
      </c>
      <c r="AG1274" s="47">
        <v>0.75347222222222221</v>
      </c>
      <c r="AH1274" s="9">
        <f t="shared" si="1273"/>
        <v>3.4722222222222099E-3</v>
      </c>
      <c r="AI1274" s="10">
        <f t="shared" si="1283"/>
        <v>0</v>
      </c>
      <c r="AJ1274" s="10">
        <f t="shared" si="1284"/>
        <v>5</v>
      </c>
      <c r="AK1274" s="47">
        <v>0.75347222222222221</v>
      </c>
      <c r="AL1274" s="47">
        <v>0.75694444444444453</v>
      </c>
      <c r="AM1274" s="9">
        <f t="shared" si="1285"/>
        <v>3.4722222222223209E-3</v>
      </c>
      <c r="AN1274" s="9">
        <f t="shared" si="1274"/>
        <v>0.14236111111111116</v>
      </c>
      <c r="AO1274" s="10">
        <f t="shared" si="1263"/>
        <v>3</v>
      </c>
      <c r="AP1274" s="10">
        <f t="shared" si="1264"/>
        <v>25</v>
      </c>
      <c r="AQ1274" s="9">
        <f t="shared" si="1294"/>
        <v>4.4444444444444349E-2</v>
      </c>
      <c r="AR1274" s="10">
        <f t="shared" si="1278"/>
        <v>1</v>
      </c>
      <c r="AS1274" s="10">
        <f t="shared" si="1279"/>
        <v>4</v>
      </c>
      <c r="AT1274" s="552">
        <v>0</v>
      </c>
      <c r="AU1274" s="552">
        <v>0</v>
      </c>
      <c r="AV1274" s="552">
        <v>0</v>
      </c>
      <c r="AW1274" s="546">
        <f t="shared" si="1269"/>
        <v>0</v>
      </c>
      <c r="AX1274" s="546">
        <f t="shared" si="1287"/>
        <v>0</v>
      </c>
      <c r="AY1274" s="552">
        <v>0</v>
      </c>
      <c r="AZ1274" s="546">
        <f t="shared" si="1265"/>
        <v>0</v>
      </c>
      <c r="BA1274" s="546">
        <f t="shared" si="1266"/>
        <v>0</v>
      </c>
      <c r="BB1274" s="552">
        <v>0</v>
      </c>
      <c r="BC1274" s="546">
        <f t="shared" si="1267"/>
        <v>0</v>
      </c>
      <c r="BD1274" s="546">
        <f t="shared" si="1268"/>
        <v>0</v>
      </c>
      <c r="BE1274" s="552">
        <v>1.3888888888888888E-2</v>
      </c>
      <c r="BF1274" s="546">
        <f t="shared" si="1291"/>
        <v>0</v>
      </c>
      <c r="BG1274" s="546">
        <f t="shared" si="1292"/>
        <v>20</v>
      </c>
      <c r="BH1274" s="552">
        <v>0</v>
      </c>
      <c r="BI1274" s="637">
        <f t="shared" si="1280"/>
        <v>0</v>
      </c>
      <c r="BJ1274" s="558">
        <f t="shared" si="1281"/>
        <v>0</v>
      </c>
      <c r="BK1274" s="52">
        <f t="shared" si="1288"/>
        <v>63.839821428571433</v>
      </c>
    </row>
    <row r="1275" spans="1:63" x14ac:dyDescent="0.25">
      <c r="A1275" s="60">
        <v>41016</v>
      </c>
      <c r="B1275" s="58">
        <f t="shared" si="1282"/>
        <v>4</v>
      </c>
      <c r="C1275" s="126">
        <v>6</v>
      </c>
      <c r="D1275" s="51" t="s">
        <v>309</v>
      </c>
      <c r="E1275" s="51" t="s">
        <v>265</v>
      </c>
      <c r="F1275" s="58">
        <v>3447.67</v>
      </c>
      <c r="G1275" s="126">
        <v>57</v>
      </c>
      <c r="H1275" s="126">
        <v>2</v>
      </c>
      <c r="I1275" s="47">
        <v>0.65277777777777779</v>
      </c>
      <c r="J1275" s="47">
        <v>0.65277777777777779</v>
      </c>
      <c r="K1275" s="47">
        <v>0.65625</v>
      </c>
      <c r="L1275" s="9">
        <f t="shared" si="1270"/>
        <v>3.4722222222222099E-3</v>
      </c>
      <c r="M1275" s="47">
        <v>0.66666666666666663</v>
      </c>
      <c r="N1275" s="9">
        <f t="shared" si="1271"/>
        <v>1.041666666666663E-2</v>
      </c>
      <c r="O1275" s="47">
        <v>0.6875</v>
      </c>
      <c r="P1275" s="9">
        <f t="shared" si="1272"/>
        <v>2.083333333333337E-2</v>
      </c>
      <c r="Q1275" s="47">
        <v>0.6875</v>
      </c>
      <c r="R1275" s="47">
        <v>0.72916666666666663</v>
      </c>
      <c r="S1275" s="9">
        <f t="shared" si="1290"/>
        <v>4.166666666666663E-2</v>
      </c>
      <c r="T1275" s="47">
        <v>0.6875</v>
      </c>
      <c r="U1275" s="47">
        <v>0.72916666666666663</v>
      </c>
      <c r="V1275" s="9">
        <f t="shared" si="1276"/>
        <v>4.166666666666663E-2</v>
      </c>
      <c r="W1275" s="47">
        <v>0.78263888888888899</v>
      </c>
      <c r="X1275" s="9">
        <f t="shared" si="1296"/>
        <v>5.3472222222222365E-2</v>
      </c>
      <c r="Y1275" s="47">
        <v>0.78333333333333333</v>
      </c>
      <c r="Z1275" s="9">
        <f t="shared" si="1293"/>
        <v>6.9444444444433095E-4</v>
      </c>
      <c r="AA1275" s="47">
        <v>0.84097222222222223</v>
      </c>
      <c r="AB1275" s="9">
        <f t="shared" si="1262"/>
        <v>5.7638888888888906E-2</v>
      </c>
      <c r="AC1275" s="47">
        <v>0.84097222222222223</v>
      </c>
      <c r="AD1275" s="47">
        <v>0.84097222222222223</v>
      </c>
      <c r="AE1275" s="9">
        <f t="shared" si="1277"/>
        <v>0</v>
      </c>
      <c r="AF1275" s="47">
        <v>0.84722222222222221</v>
      </c>
      <c r="AG1275" s="47">
        <v>0.85069444444444453</v>
      </c>
      <c r="AH1275" s="9">
        <f t="shared" si="1273"/>
        <v>3.4722222222223209E-3</v>
      </c>
      <c r="AI1275" s="10">
        <f t="shared" si="1283"/>
        <v>0</v>
      </c>
      <c r="AJ1275" s="10">
        <f t="shared" si="1284"/>
        <v>5</v>
      </c>
      <c r="AK1275" s="47">
        <v>0.85069444444444453</v>
      </c>
      <c r="AL1275" s="47">
        <v>0.85416666666666663</v>
      </c>
      <c r="AM1275" s="9">
        <f t="shared" si="1285"/>
        <v>3.4722222222220989E-3</v>
      </c>
      <c r="AN1275" s="9">
        <f t="shared" si="1274"/>
        <v>0.20138888888888884</v>
      </c>
      <c r="AO1275" s="10">
        <f t="shared" si="1263"/>
        <v>4</v>
      </c>
      <c r="AP1275" s="10">
        <f t="shared" si="1264"/>
        <v>50</v>
      </c>
      <c r="AQ1275" s="9">
        <f t="shared" si="1294"/>
        <v>4.7916666666666684E-2</v>
      </c>
      <c r="AR1275" s="10">
        <f t="shared" si="1278"/>
        <v>1</v>
      </c>
      <c r="AS1275" s="10">
        <f t="shared" si="1279"/>
        <v>9</v>
      </c>
      <c r="AT1275" s="552">
        <v>0</v>
      </c>
      <c r="AU1275" s="552">
        <v>0</v>
      </c>
      <c r="AV1275" s="552">
        <v>0</v>
      </c>
      <c r="AW1275" s="546">
        <f t="shared" si="1269"/>
        <v>0</v>
      </c>
      <c r="AX1275" s="546">
        <f t="shared" si="1287"/>
        <v>0</v>
      </c>
      <c r="AY1275" s="552">
        <v>0</v>
      </c>
      <c r="AZ1275" s="546">
        <f t="shared" si="1265"/>
        <v>0</v>
      </c>
      <c r="BA1275" s="546">
        <f t="shared" si="1266"/>
        <v>0</v>
      </c>
      <c r="BB1275" s="552">
        <v>0</v>
      </c>
      <c r="BC1275" s="546">
        <f t="shared" si="1267"/>
        <v>0</v>
      </c>
      <c r="BD1275" s="546">
        <f t="shared" si="1268"/>
        <v>0</v>
      </c>
      <c r="BE1275" s="552">
        <v>9.7222222222222224E-3</v>
      </c>
      <c r="BF1275" s="546">
        <f t="shared" si="1291"/>
        <v>0</v>
      </c>
      <c r="BG1275" s="546">
        <f t="shared" si="1292"/>
        <v>14</v>
      </c>
      <c r="BH1275" s="552">
        <v>0</v>
      </c>
      <c r="BI1275" s="637">
        <f t="shared" si="1280"/>
        <v>0</v>
      </c>
      <c r="BJ1275" s="558">
        <f t="shared" si="1281"/>
        <v>0</v>
      </c>
      <c r="BK1275" s="52">
        <f t="shared" si="1288"/>
        <v>60.485438596491228</v>
      </c>
    </row>
    <row r="1276" spans="1:63" x14ac:dyDescent="0.25">
      <c r="A1276" s="60">
        <v>41016</v>
      </c>
      <c r="B1276" s="58">
        <f t="shared" si="1282"/>
        <v>4</v>
      </c>
      <c r="C1276" s="126">
        <v>4</v>
      </c>
      <c r="D1276" s="51" t="s">
        <v>264</v>
      </c>
      <c r="E1276" s="51" t="s">
        <v>265</v>
      </c>
      <c r="F1276" s="58">
        <v>3748.38</v>
      </c>
      <c r="G1276" s="126">
        <v>58</v>
      </c>
      <c r="H1276" s="126">
        <v>1</v>
      </c>
      <c r="I1276" s="47">
        <v>0.8125</v>
      </c>
      <c r="J1276" s="47">
        <v>0.8125</v>
      </c>
      <c r="K1276" s="47">
        <v>0.81597222222222221</v>
      </c>
      <c r="L1276" s="9">
        <f t="shared" si="1270"/>
        <v>3.4722222222222099E-3</v>
      </c>
      <c r="M1276" s="47">
        <v>0.82638888888888884</v>
      </c>
      <c r="N1276" s="9">
        <f t="shared" si="1271"/>
        <v>1.041666666666663E-2</v>
      </c>
      <c r="O1276" s="47">
        <v>0.84375</v>
      </c>
      <c r="P1276" s="9">
        <f t="shared" si="1272"/>
        <v>1.736111111111116E-2</v>
      </c>
      <c r="Q1276" s="47">
        <v>0.84375</v>
      </c>
      <c r="R1276" s="47">
        <v>0.87152777777777779</v>
      </c>
      <c r="S1276" s="9">
        <f t="shared" si="1290"/>
        <v>2.777777777777779E-2</v>
      </c>
      <c r="T1276" s="47">
        <v>0.84375</v>
      </c>
      <c r="U1276" s="47">
        <v>0.87152777777777779</v>
      </c>
      <c r="V1276" s="9">
        <f t="shared" si="1276"/>
        <v>2.777777777777779E-2</v>
      </c>
      <c r="W1276" s="47">
        <v>0.87708333333333333</v>
      </c>
      <c r="X1276" s="9">
        <f t="shared" si="1296"/>
        <v>5.5555555555555358E-3</v>
      </c>
      <c r="Y1276" s="47">
        <v>0.87777777777777777</v>
      </c>
      <c r="Z1276" s="9">
        <f t="shared" si="1293"/>
        <v>6.9444444444444198E-4</v>
      </c>
      <c r="AA1276" s="47">
        <v>0.9159722222222223</v>
      </c>
      <c r="AB1276" s="9">
        <f t="shared" si="1262"/>
        <v>3.8194444444444531E-2</v>
      </c>
      <c r="AC1276" s="47">
        <v>0.9159722222222223</v>
      </c>
      <c r="AD1276" s="47">
        <v>0.9159722222222223</v>
      </c>
      <c r="AE1276" s="9">
        <f t="shared" si="1277"/>
        <v>0</v>
      </c>
      <c r="AF1276" s="47">
        <v>0.93055555555555547</v>
      </c>
      <c r="AG1276" s="47">
        <v>0.93402777777777779</v>
      </c>
      <c r="AH1276" s="9">
        <f t="shared" si="1273"/>
        <v>3.4722222222223209E-3</v>
      </c>
      <c r="AI1276" s="10">
        <f t="shared" si="1283"/>
        <v>0</v>
      </c>
      <c r="AJ1276" s="10">
        <f t="shared" si="1284"/>
        <v>5</v>
      </c>
      <c r="AK1276" s="47">
        <v>0.93402777777777779</v>
      </c>
      <c r="AL1276" s="47">
        <v>0.9375</v>
      </c>
      <c r="AM1276" s="9">
        <f t="shared" si="1285"/>
        <v>3.4722222222222099E-3</v>
      </c>
      <c r="AN1276" s="9">
        <f t="shared" si="1274"/>
        <v>0.125</v>
      </c>
      <c r="AO1276" s="10">
        <f t="shared" si="1263"/>
        <v>3</v>
      </c>
      <c r="AP1276" s="10">
        <f t="shared" si="1264"/>
        <v>0</v>
      </c>
      <c r="AQ1276" s="9">
        <f t="shared" si="1294"/>
        <v>3.6111111111111198E-2</v>
      </c>
      <c r="AR1276" s="10">
        <f t="shared" si="1278"/>
        <v>0</v>
      </c>
      <c r="AS1276" s="10">
        <f t="shared" si="1279"/>
        <v>52</v>
      </c>
      <c r="AT1276" s="552">
        <v>0</v>
      </c>
      <c r="AU1276" s="552">
        <v>0</v>
      </c>
      <c r="AV1276" s="552">
        <v>0</v>
      </c>
      <c r="AW1276" s="546">
        <f t="shared" si="1269"/>
        <v>0</v>
      </c>
      <c r="AX1276" s="546">
        <f t="shared" si="1287"/>
        <v>0</v>
      </c>
      <c r="AY1276" s="552">
        <v>0</v>
      </c>
      <c r="AZ1276" s="546">
        <f t="shared" si="1265"/>
        <v>0</v>
      </c>
      <c r="BA1276" s="546">
        <f t="shared" si="1266"/>
        <v>0</v>
      </c>
      <c r="BB1276" s="552">
        <v>0</v>
      </c>
      <c r="BC1276" s="546">
        <f t="shared" si="1267"/>
        <v>0</v>
      </c>
      <c r="BD1276" s="546">
        <f t="shared" si="1268"/>
        <v>0</v>
      </c>
      <c r="BE1276" s="552">
        <v>2.0833333333333333E-3</v>
      </c>
      <c r="BF1276" s="546">
        <f t="shared" si="1291"/>
        <v>0</v>
      </c>
      <c r="BG1276" s="546">
        <f t="shared" si="1292"/>
        <v>3</v>
      </c>
      <c r="BH1276" s="552">
        <v>0</v>
      </c>
      <c r="BI1276" s="637">
        <f t="shared" si="1280"/>
        <v>0</v>
      </c>
      <c r="BJ1276" s="558">
        <f t="shared" si="1281"/>
        <v>0</v>
      </c>
      <c r="BK1276" s="52">
        <f t="shared" si="1288"/>
        <v>64.627241379310348</v>
      </c>
    </row>
    <row r="1277" spans="1:63" x14ac:dyDescent="0.25">
      <c r="A1277" s="60">
        <v>41016</v>
      </c>
      <c r="B1277" s="58">
        <f t="shared" si="1282"/>
        <v>4</v>
      </c>
      <c r="C1277" s="126">
        <v>8</v>
      </c>
      <c r="D1277" s="51" t="s">
        <v>298</v>
      </c>
      <c r="E1277" s="51" t="s">
        <v>762</v>
      </c>
      <c r="F1277" s="58">
        <v>3721.23</v>
      </c>
      <c r="G1277" s="126">
        <v>59</v>
      </c>
      <c r="H1277" s="126">
        <v>0</v>
      </c>
      <c r="I1277" s="47">
        <v>0.85416666666666663</v>
      </c>
      <c r="J1277" s="47">
        <v>0.85416666666666663</v>
      </c>
      <c r="K1277" s="47">
        <v>0.85763888888888884</v>
      </c>
      <c r="L1277" s="9">
        <f t="shared" si="1270"/>
        <v>3.4722222222222099E-3</v>
      </c>
      <c r="M1277" s="47">
        <v>0.86458333333333337</v>
      </c>
      <c r="N1277" s="9">
        <f t="shared" si="1271"/>
        <v>6.9444444444445308E-3</v>
      </c>
      <c r="O1277" s="47">
        <v>0.90972222222222221</v>
      </c>
      <c r="P1277" s="9">
        <f t="shared" si="1272"/>
        <v>4.513888888888884E-2</v>
      </c>
      <c r="Q1277" s="47">
        <v>0.90972222222222221</v>
      </c>
      <c r="R1277" s="47">
        <v>0.94444444444444453</v>
      </c>
      <c r="S1277" s="9">
        <f t="shared" si="1290"/>
        <v>3.4722222222222321E-2</v>
      </c>
      <c r="T1277" s="47">
        <v>0.90972222222222221</v>
      </c>
      <c r="U1277" s="47">
        <v>0.94444444444444453</v>
      </c>
      <c r="V1277" s="9">
        <f t="shared" si="1276"/>
        <v>3.4722222222222321E-2</v>
      </c>
      <c r="W1277" s="47">
        <v>0.96736111111111101</v>
      </c>
      <c r="X1277" s="9">
        <f t="shared" si="1296"/>
        <v>2.2916666666666474E-2</v>
      </c>
      <c r="Y1277" s="47">
        <v>0.97083333333333333</v>
      </c>
      <c r="Z1277" s="9">
        <f t="shared" si="1293"/>
        <v>3.4722222222223209E-3</v>
      </c>
      <c r="AA1277" s="47">
        <v>1.0659722222222221</v>
      </c>
      <c r="AB1277" s="9">
        <f t="shared" si="1262"/>
        <v>9.5138888888888773E-2</v>
      </c>
      <c r="AC1277" s="47">
        <v>1.0659722222222221</v>
      </c>
      <c r="AD1277" s="47">
        <v>1.0659722222222221</v>
      </c>
      <c r="AE1277" s="9">
        <f t="shared" si="1277"/>
        <v>0</v>
      </c>
      <c r="AF1277" s="47">
        <v>1.0763888888888888</v>
      </c>
      <c r="AG1277" s="47">
        <v>1.0798611111111112</v>
      </c>
      <c r="AH1277" s="9">
        <f t="shared" si="1273"/>
        <v>3.4722222222223209E-3</v>
      </c>
      <c r="AI1277" s="10">
        <f t="shared" si="1283"/>
        <v>0</v>
      </c>
      <c r="AJ1277" s="10">
        <f t="shared" si="1284"/>
        <v>5</v>
      </c>
      <c r="AK1277" s="47">
        <v>1.0798611111111112</v>
      </c>
      <c r="AL1277" s="47">
        <v>1.0833333333333333</v>
      </c>
      <c r="AM1277" s="9">
        <f t="shared" si="1285"/>
        <v>3.4722222222220989E-3</v>
      </c>
      <c r="AN1277" s="9">
        <f t="shared" si="1274"/>
        <v>0.22916666666666663</v>
      </c>
      <c r="AO1277" s="10">
        <f t="shared" si="1263"/>
        <v>5</v>
      </c>
      <c r="AP1277" s="10">
        <f t="shared" si="1264"/>
        <v>30</v>
      </c>
      <c r="AQ1277" s="9">
        <f t="shared" si="1294"/>
        <v>7.4999999999999886E-2</v>
      </c>
      <c r="AR1277" s="10">
        <f t="shared" si="1278"/>
        <v>1</v>
      </c>
      <c r="AS1277" s="10">
        <f t="shared" si="1279"/>
        <v>48</v>
      </c>
      <c r="AT1277" s="552">
        <v>0</v>
      </c>
      <c r="AU1277" s="552">
        <v>6.2499999999999995E-3</v>
      </c>
      <c r="AV1277" s="552">
        <v>0</v>
      </c>
      <c r="AW1277" s="546">
        <f t="shared" si="1269"/>
        <v>0</v>
      </c>
      <c r="AX1277" s="546">
        <f t="shared" si="1287"/>
        <v>0</v>
      </c>
      <c r="AY1277" s="552">
        <v>0</v>
      </c>
      <c r="AZ1277" s="546">
        <f t="shared" si="1265"/>
        <v>0</v>
      </c>
      <c r="BA1277" s="546">
        <f t="shared" si="1266"/>
        <v>0</v>
      </c>
      <c r="BB1277" s="552">
        <v>2.7777777777777779E-3</v>
      </c>
      <c r="BC1277" s="546">
        <f t="shared" si="1267"/>
        <v>0</v>
      </c>
      <c r="BD1277" s="546">
        <f t="shared" si="1268"/>
        <v>4</v>
      </c>
      <c r="BE1277" s="552">
        <v>1.1111111111111112E-2</v>
      </c>
      <c r="BF1277" s="546">
        <f t="shared" si="1291"/>
        <v>0</v>
      </c>
      <c r="BG1277" s="546">
        <f t="shared" si="1292"/>
        <v>16</v>
      </c>
      <c r="BH1277" s="552">
        <v>0</v>
      </c>
      <c r="BI1277" s="637">
        <f t="shared" si="1280"/>
        <v>0</v>
      </c>
      <c r="BJ1277" s="558">
        <f t="shared" si="1281"/>
        <v>0</v>
      </c>
      <c r="BK1277" s="52">
        <f t="shared" si="1288"/>
        <v>63.071694915254234</v>
      </c>
    </row>
    <row r="1278" spans="1:63" x14ac:dyDescent="0.25">
      <c r="A1278" s="60">
        <v>41016</v>
      </c>
      <c r="B1278" s="58">
        <f t="shared" si="1282"/>
        <v>4</v>
      </c>
      <c r="C1278" s="126">
        <v>30</v>
      </c>
      <c r="D1278" s="51" t="s">
        <v>33</v>
      </c>
      <c r="E1278" s="51" t="s">
        <v>236</v>
      </c>
      <c r="F1278" s="58">
        <v>3659.2</v>
      </c>
      <c r="G1278" s="126">
        <v>57</v>
      </c>
      <c r="H1278" s="126">
        <v>2</v>
      </c>
      <c r="I1278" s="47">
        <v>0.875</v>
      </c>
      <c r="J1278" s="47">
        <v>0.875</v>
      </c>
      <c r="K1278" s="47">
        <v>0.87847222222222221</v>
      </c>
      <c r="L1278" s="9">
        <f t="shared" si="1270"/>
        <v>3.4722222222222099E-3</v>
      </c>
      <c r="M1278" s="47">
        <v>0.88541666666666663</v>
      </c>
      <c r="N1278" s="9">
        <f t="shared" si="1271"/>
        <v>6.9444444444444198E-3</v>
      </c>
      <c r="O1278" s="47">
        <v>1.0416666666666667</v>
      </c>
      <c r="P1278" s="9">
        <f t="shared" si="1272"/>
        <v>0.15625000000000011</v>
      </c>
      <c r="Q1278" s="47">
        <v>1.0416666666666667</v>
      </c>
      <c r="R1278" s="47">
        <v>1.0625</v>
      </c>
      <c r="S1278" s="9">
        <f t="shared" si="1290"/>
        <v>2.0833333333333259E-2</v>
      </c>
      <c r="T1278" s="47">
        <v>1.0416666666666667</v>
      </c>
      <c r="U1278" s="47">
        <v>1.0625</v>
      </c>
      <c r="V1278" s="9">
        <f t="shared" si="1276"/>
        <v>2.0833333333333259E-2</v>
      </c>
      <c r="W1278" s="47">
        <v>1.0972222222222221</v>
      </c>
      <c r="X1278" s="9">
        <f t="shared" si="1296"/>
        <v>3.4722222222222099E-2</v>
      </c>
      <c r="Y1278" s="47">
        <v>1.101388888888889</v>
      </c>
      <c r="Z1278" s="9">
        <f t="shared" si="1293"/>
        <v>4.1666666666668739E-3</v>
      </c>
      <c r="AA1278" s="47">
        <v>1.1604166666666667</v>
      </c>
      <c r="AB1278" s="9">
        <f t="shared" si="1262"/>
        <v>5.9027777777777679E-2</v>
      </c>
      <c r="AC1278" s="47">
        <v>1.1604166666666667</v>
      </c>
      <c r="AD1278" s="47">
        <v>1.1604166666666667</v>
      </c>
      <c r="AE1278" s="9">
        <f t="shared" si="1277"/>
        <v>0</v>
      </c>
      <c r="AF1278" s="47">
        <v>1.1701388888888888</v>
      </c>
      <c r="AG1278" s="47">
        <v>1.1736111111111112</v>
      </c>
      <c r="AH1278" s="9">
        <f t="shared" si="1273"/>
        <v>3.4722222222223209E-3</v>
      </c>
      <c r="AI1278" s="10">
        <f t="shared" si="1283"/>
        <v>0</v>
      </c>
      <c r="AJ1278" s="10">
        <f t="shared" si="1284"/>
        <v>5</v>
      </c>
      <c r="AK1278" s="47">
        <v>1.1736111111111112</v>
      </c>
      <c r="AL1278" s="47">
        <v>1.1770833333333333</v>
      </c>
      <c r="AM1278" s="9">
        <f t="shared" si="1285"/>
        <v>3.4722222222220989E-3</v>
      </c>
      <c r="AN1278" s="9">
        <f t="shared" si="1274"/>
        <v>0.30208333333333326</v>
      </c>
      <c r="AO1278" s="10">
        <f t="shared" si="1263"/>
        <v>7</v>
      </c>
      <c r="AP1278" s="10">
        <f t="shared" si="1264"/>
        <v>15</v>
      </c>
      <c r="AQ1278" s="9">
        <f t="shared" si="1294"/>
        <v>4.3055555555555458E-2</v>
      </c>
      <c r="AR1278" s="10">
        <f t="shared" si="1278"/>
        <v>1</v>
      </c>
      <c r="AS1278" s="10">
        <f t="shared" si="1279"/>
        <v>2</v>
      </c>
      <c r="AT1278" s="552">
        <v>0</v>
      </c>
      <c r="AU1278" s="552">
        <v>0</v>
      </c>
      <c r="AV1278" s="552">
        <v>0</v>
      </c>
      <c r="AW1278" s="546">
        <f t="shared" si="1269"/>
        <v>0</v>
      </c>
      <c r="AX1278" s="546">
        <f t="shared" si="1287"/>
        <v>0</v>
      </c>
      <c r="AY1278" s="552">
        <v>0</v>
      </c>
      <c r="AZ1278" s="546">
        <f t="shared" si="1265"/>
        <v>0</v>
      </c>
      <c r="BA1278" s="546">
        <f t="shared" si="1266"/>
        <v>0</v>
      </c>
      <c r="BB1278" s="552">
        <v>0</v>
      </c>
      <c r="BC1278" s="546">
        <f t="shared" si="1267"/>
        <v>0</v>
      </c>
      <c r="BD1278" s="546">
        <f t="shared" si="1268"/>
        <v>0</v>
      </c>
      <c r="BE1278" s="552">
        <v>1.5972222222222224E-2</v>
      </c>
      <c r="BF1278" s="546">
        <f t="shared" si="1291"/>
        <v>0</v>
      </c>
      <c r="BG1278" s="546">
        <f t="shared" si="1292"/>
        <v>23</v>
      </c>
      <c r="BH1278" s="552">
        <v>0</v>
      </c>
      <c r="BI1278" s="637">
        <f t="shared" si="1280"/>
        <v>0</v>
      </c>
      <c r="BJ1278" s="558">
        <f t="shared" si="1281"/>
        <v>0</v>
      </c>
      <c r="BK1278" s="52">
        <f t="shared" si="1288"/>
        <v>64.196491228070172</v>
      </c>
    </row>
    <row r="1279" spans="1:63" x14ac:dyDescent="0.25">
      <c r="A1279" s="60">
        <v>41017</v>
      </c>
      <c r="B1279" s="58">
        <f t="shared" si="1282"/>
        <v>4</v>
      </c>
      <c r="C1279" s="126">
        <v>2</v>
      </c>
      <c r="D1279" s="51" t="s">
        <v>264</v>
      </c>
      <c r="E1279" s="51" t="s">
        <v>265</v>
      </c>
      <c r="F1279" s="58">
        <v>3449.51</v>
      </c>
      <c r="G1279" s="126">
        <v>54</v>
      </c>
      <c r="H1279" s="126">
        <v>5</v>
      </c>
      <c r="I1279" s="47">
        <v>0.75</v>
      </c>
      <c r="J1279" s="47">
        <v>0.75</v>
      </c>
      <c r="K1279" s="47">
        <v>0.75694444444444453</v>
      </c>
      <c r="L1279" s="9">
        <f t="shared" si="1270"/>
        <v>6.9444444444445308E-3</v>
      </c>
      <c r="M1279" s="47">
        <v>0.76736111111111116</v>
      </c>
      <c r="N1279" s="9">
        <f t="shared" si="1271"/>
        <v>1.041666666666663E-2</v>
      </c>
      <c r="O1279" s="47">
        <v>0.77777777777777779</v>
      </c>
      <c r="P1279" s="9">
        <f t="shared" si="1272"/>
        <v>1.041666666666663E-2</v>
      </c>
      <c r="Q1279" s="47">
        <v>0.77777777777777779</v>
      </c>
      <c r="R1279" s="47">
        <v>0.81944444444444453</v>
      </c>
      <c r="S1279" s="9">
        <f t="shared" si="1290"/>
        <v>4.1666666666666741E-2</v>
      </c>
      <c r="T1279" s="47">
        <v>0.77777777777777779</v>
      </c>
      <c r="U1279" s="47">
        <v>0.81944444444444453</v>
      </c>
      <c r="V1279" s="9">
        <f t="shared" si="1276"/>
        <v>4.1666666666666741E-2</v>
      </c>
      <c r="W1279" s="47">
        <v>0.83194444444444438</v>
      </c>
      <c r="X1279" s="9">
        <f t="shared" si="1296"/>
        <v>1.2499999999999845E-2</v>
      </c>
      <c r="Y1279" s="47">
        <v>0.83263888888888893</v>
      </c>
      <c r="Z1279" s="9">
        <f t="shared" si="1293"/>
        <v>6.94444444444553E-4</v>
      </c>
      <c r="AA1279" s="47">
        <v>0.8847222222222223</v>
      </c>
      <c r="AB1279" s="9">
        <f t="shared" si="1262"/>
        <v>5.208333333333337E-2</v>
      </c>
      <c r="AC1279" s="47">
        <v>0.8847222222222223</v>
      </c>
      <c r="AD1279" s="47">
        <v>0.8847222222222223</v>
      </c>
      <c r="AE1279" s="9">
        <f t="shared" si="1277"/>
        <v>0</v>
      </c>
      <c r="AF1279" s="47">
        <v>0.89583333333333337</v>
      </c>
      <c r="AG1279" s="47">
        <v>0.90277777777777779</v>
      </c>
      <c r="AH1279" s="9">
        <f t="shared" si="1273"/>
        <v>6.9444444444444198E-3</v>
      </c>
      <c r="AI1279" s="10">
        <f t="shared" si="1283"/>
        <v>0</v>
      </c>
      <c r="AJ1279" s="10">
        <f t="shared" si="1284"/>
        <v>10</v>
      </c>
      <c r="AK1279" s="47">
        <v>0.90277777777777779</v>
      </c>
      <c r="AL1279" s="47">
        <v>0.90625</v>
      </c>
      <c r="AM1279" s="9">
        <f t="shared" si="1285"/>
        <v>3.4722222222222099E-3</v>
      </c>
      <c r="AN1279" s="9">
        <f t="shared" si="1274"/>
        <v>0.15625</v>
      </c>
      <c r="AO1279" s="10">
        <f t="shared" si="1263"/>
        <v>3</v>
      </c>
      <c r="AP1279" s="10">
        <f t="shared" si="1264"/>
        <v>45</v>
      </c>
      <c r="AQ1279" s="9">
        <v>6.5277777777777782E-2</v>
      </c>
      <c r="AR1279" s="10">
        <f t="shared" si="1278"/>
        <v>1</v>
      </c>
      <c r="AS1279" s="10">
        <f t="shared" si="1279"/>
        <v>34</v>
      </c>
      <c r="AT1279" s="552">
        <v>0</v>
      </c>
      <c r="AU1279" s="552">
        <v>0</v>
      </c>
      <c r="AV1279" s="552">
        <v>0</v>
      </c>
      <c r="AW1279" s="546">
        <f t="shared" si="1269"/>
        <v>0</v>
      </c>
      <c r="AX1279" s="546">
        <f t="shared" si="1287"/>
        <v>0</v>
      </c>
      <c r="AY1279" s="552">
        <v>0</v>
      </c>
      <c r="AZ1279" s="546">
        <f t="shared" si="1265"/>
        <v>0</v>
      </c>
      <c r="BA1279" s="546">
        <f t="shared" si="1266"/>
        <v>0</v>
      </c>
      <c r="BB1279" s="552">
        <v>0</v>
      </c>
      <c r="BC1279" s="546">
        <f t="shared" si="1267"/>
        <v>0</v>
      </c>
      <c r="BD1279" s="546">
        <f t="shared" si="1268"/>
        <v>0</v>
      </c>
      <c r="BE1279" s="552">
        <v>6.5277777777777782E-2</v>
      </c>
      <c r="BF1279" s="546">
        <f t="shared" si="1291"/>
        <v>1</v>
      </c>
      <c r="BG1279" s="546">
        <f t="shared" si="1292"/>
        <v>34</v>
      </c>
      <c r="BH1279" s="552">
        <v>0</v>
      </c>
      <c r="BI1279" s="637">
        <f t="shared" si="1280"/>
        <v>0</v>
      </c>
      <c r="BJ1279" s="558">
        <f t="shared" si="1281"/>
        <v>0</v>
      </c>
      <c r="BK1279" s="52">
        <f t="shared" si="1288"/>
        <v>63.879814814814821</v>
      </c>
    </row>
    <row r="1280" spans="1:63" x14ac:dyDescent="0.25">
      <c r="A1280" s="60">
        <v>41017</v>
      </c>
      <c r="B1280" s="58">
        <f t="shared" si="1282"/>
        <v>4</v>
      </c>
      <c r="C1280" s="126">
        <v>31</v>
      </c>
      <c r="D1280" s="51" t="s">
        <v>33</v>
      </c>
      <c r="E1280" s="51" t="s">
        <v>236</v>
      </c>
      <c r="F1280" s="58">
        <v>3741.12</v>
      </c>
      <c r="G1280" s="126">
        <v>58</v>
      </c>
      <c r="H1280" s="126">
        <v>1</v>
      </c>
      <c r="I1280" s="47">
        <v>0.83333333333333337</v>
      </c>
      <c r="J1280" s="47">
        <v>0.83333333333333337</v>
      </c>
      <c r="K1280" s="47">
        <v>0.83680555555555547</v>
      </c>
      <c r="L1280" s="9">
        <f t="shared" si="1270"/>
        <v>3.4722222222220989E-3</v>
      </c>
      <c r="M1280" s="47">
        <v>0.84375</v>
      </c>
      <c r="N1280" s="9">
        <f t="shared" si="1271"/>
        <v>6.9444444444445308E-3</v>
      </c>
      <c r="O1280" s="47">
        <v>0.94444444444444453</v>
      </c>
      <c r="P1280" s="9">
        <f t="shared" si="1272"/>
        <v>0.10069444444444453</v>
      </c>
      <c r="Q1280" s="47">
        <v>0.94791666666666663</v>
      </c>
      <c r="R1280" s="47">
        <v>0.98958333333333337</v>
      </c>
      <c r="S1280" s="9">
        <f t="shared" si="1290"/>
        <v>4.1666666666666741E-2</v>
      </c>
      <c r="T1280" s="47">
        <v>0.94791666666666663</v>
      </c>
      <c r="U1280" s="47">
        <v>0.98958333333333337</v>
      </c>
      <c r="V1280" s="9">
        <f t="shared" si="1276"/>
        <v>4.1666666666666741E-2</v>
      </c>
      <c r="W1280" s="47">
        <v>0.9902777777777777</v>
      </c>
      <c r="X1280" s="9">
        <f t="shared" si="1296"/>
        <v>6.9444444444433095E-4</v>
      </c>
      <c r="Y1280" s="47">
        <v>0.99097222222222225</v>
      </c>
      <c r="Z1280" s="9">
        <f t="shared" si="1293"/>
        <v>6.94444444444553E-4</v>
      </c>
      <c r="AA1280" s="47">
        <v>1.1770833333333333</v>
      </c>
      <c r="AB1280" s="9">
        <f t="shared" si="1262"/>
        <v>0.18611111111111101</v>
      </c>
      <c r="AC1280" s="47">
        <v>1.1770833333333333</v>
      </c>
      <c r="AD1280" s="47">
        <v>1.1770833333333333</v>
      </c>
      <c r="AE1280" s="9">
        <f t="shared" si="1277"/>
        <v>0</v>
      </c>
      <c r="AF1280" s="47">
        <v>1.1875</v>
      </c>
      <c r="AG1280" s="47">
        <v>1.1979166666666667</v>
      </c>
      <c r="AH1280" s="9">
        <f t="shared" si="1273"/>
        <v>1.0416666666666741E-2</v>
      </c>
      <c r="AI1280" s="10">
        <f t="shared" si="1283"/>
        <v>0</v>
      </c>
      <c r="AJ1280" s="10">
        <f t="shared" si="1284"/>
        <v>15</v>
      </c>
      <c r="AK1280" s="47">
        <v>1.1979166666666667</v>
      </c>
      <c r="AL1280" s="47">
        <v>1.2013888888888888</v>
      </c>
      <c r="AM1280" s="9">
        <f t="shared" si="1285"/>
        <v>3.4722222222220989E-3</v>
      </c>
      <c r="AN1280" s="9">
        <f t="shared" si="1274"/>
        <v>0.36805555555555547</v>
      </c>
      <c r="AO1280" s="10">
        <f t="shared" si="1263"/>
        <v>8</v>
      </c>
      <c r="AP1280" s="10">
        <f t="shared" si="1264"/>
        <v>50</v>
      </c>
      <c r="AQ1280" s="9">
        <f>AB1280-(AT1280+AU1280+AV1280+AY1280+BB1280+BE1280+BH1280)</f>
        <v>3.2638888888888773E-2</v>
      </c>
      <c r="AR1280" s="10">
        <f t="shared" si="1278"/>
        <v>0</v>
      </c>
      <c r="AS1280" s="10">
        <f t="shared" si="1279"/>
        <v>47</v>
      </c>
      <c r="AT1280" s="552">
        <v>0</v>
      </c>
      <c r="AU1280" s="552">
        <v>0</v>
      </c>
      <c r="AV1280" s="552">
        <v>0</v>
      </c>
      <c r="AW1280" s="546">
        <f t="shared" si="1269"/>
        <v>0</v>
      </c>
      <c r="AX1280" s="546">
        <f t="shared" si="1287"/>
        <v>0</v>
      </c>
      <c r="AY1280" s="552">
        <v>0.11458333333333333</v>
      </c>
      <c r="AZ1280" s="546">
        <f t="shared" si="1265"/>
        <v>2</v>
      </c>
      <c r="BA1280" s="546">
        <f t="shared" si="1266"/>
        <v>45</v>
      </c>
      <c r="BB1280" s="552">
        <v>0</v>
      </c>
      <c r="BC1280" s="546">
        <f t="shared" si="1267"/>
        <v>0</v>
      </c>
      <c r="BD1280" s="546">
        <f t="shared" si="1268"/>
        <v>0</v>
      </c>
      <c r="BE1280" s="552">
        <v>3.888888888888889E-2</v>
      </c>
      <c r="BF1280" s="546">
        <f t="shared" si="1291"/>
        <v>0</v>
      </c>
      <c r="BG1280" s="546">
        <f t="shared" si="1292"/>
        <v>56</v>
      </c>
      <c r="BH1280" s="552">
        <v>0</v>
      </c>
      <c r="BI1280" s="637">
        <f t="shared" si="1280"/>
        <v>0</v>
      </c>
      <c r="BJ1280" s="558">
        <f t="shared" si="1281"/>
        <v>0</v>
      </c>
      <c r="BK1280" s="52">
        <f t="shared" si="1288"/>
        <v>64.502068965517239</v>
      </c>
    </row>
    <row r="1281" spans="1:63" x14ac:dyDescent="0.25">
      <c r="A1281" s="60">
        <v>41017</v>
      </c>
      <c r="B1281" s="58">
        <f t="shared" si="1282"/>
        <v>4</v>
      </c>
      <c r="C1281" s="126">
        <v>9</v>
      </c>
      <c r="D1281" s="51" t="s">
        <v>298</v>
      </c>
      <c r="E1281" s="51" t="s">
        <v>830</v>
      </c>
      <c r="F1281" s="58">
        <v>3651.39</v>
      </c>
      <c r="G1281" s="126">
        <v>58</v>
      </c>
      <c r="H1281" s="126">
        <v>1</v>
      </c>
      <c r="I1281" s="47">
        <v>0.86458333333333337</v>
      </c>
      <c r="J1281" s="47">
        <v>0.86458333333333337</v>
      </c>
      <c r="K1281" s="47">
        <v>0.86805555555555547</v>
      </c>
      <c r="L1281" s="9">
        <f t="shared" si="1270"/>
        <v>3.4722222222220989E-3</v>
      </c>
      <c r="M1281" s="47">
        <v>0.875</v>
      </c>
      <c r="N1281" s="9">
        <f t="shared" si="1271"/>
        <v>6.9444444444445308E-3</v>
      </c>
      <c r="O1281" s="47">
        <v>0.97916666666666663</v>
      </c>
      <c r="P1281" s="9">
        <f t="shared" si="1272"/>
        <v>0.10416666666666663</v>
      </c>
      <c r="Q1281" s="47">
        <v>0.98263888888888884</v>
      </c>
      <c r="R1281" s="47">
        <v>1.0138888888888888</v>
      </c>
      <c r="S1281" s="9">
        <f t="shared" si="1290"/>
        <v>3.125E-2</v>
      </c>
      <c r="T1281" s="47">
        <v>0.98263888888888884</v>
      </c>
      <c r="U1281" s="47">
        <v>1.0138888888888888</v>
      </c>
      <c r="V1281" s="9">
        <f t="shared" si="1276"/>
        <v>3.125E-2</v>
      </c>
      <c r="W1281" s="47">
        <v>1.0590277777777779</v>
      </c>
      <c r="X1281" s="9">
        <f t="shared" si="1296"/>
        <v>4.5138888888889062E-2</v>
      </c>
      <c r="Y1281" s="47">
        <v>1.0770833333333334</v>
      </c>
      <c r="Z1281" s="9">
        <f t="shared" si="1293"/>
        <v>1.8055555555555491E-2</v>
      </c>
      <c r="AA1281" s="47">
        <v>1.1520833333333333</v>
      </c>
      <c r="AB1281" s="9">
        <f t="shared" si="1262"/>
        <v>7.4999999999999956E-2</v>
      </c>
      <c r="AC1281" s="47">
        <v>1.1520833333333333</v>
      </c>
      <c r="AD1281" s="47">
        <v>1.1520833333333333</v>
      </c>
      <c r="AE1281" s="9">
        <f t="shared" si="1277"/>
        <v>0</v>
      </c>
      <c r="AF1281" s="47">
        <v>1.1631944444444444</v>
      </c>
      <c r="AG1281" s="47">
        <v>1.1736111111111112</v>
      </c>
      <c r="AH1281" s="9">
        <f t="shared" si="1273"/>
        <v>1.0416666666666741E-2</v>
      </c>
      <c r="AI1281" s="10">
        <f t="shared" si="1283"/>
        <v>0</v>
      </c>
      <c r="AJ1281" s="10">
        <f t="shared" si="1284"/>
        <v>15</v>
      </c>
      <c r="AK1281" s="47">
        <v>1.1736111111111112</v>
      </c>
      <c r="AL1281" s="47">
        <v>1.1770833333333333</v>
      </c>
      <c r="AM1281" s="9">
        <f t="shared" si="1285"/>
        <v>3.4722222222220989E-3</v>
      </c>
      <c r="AN1281" s="9">
        <f t="shared" si="1274"/>
        <v>0.31249999999999989</v>
      </c>
      <c r="AO1281" s="10">
        <f t="shared" si="1263"/>
        <v>7</v>
      </c>
      <c r="AP1281" s="10">
        <f t="shared" si="1264"/>
        <v>30</v>
      </c>
      <c r="AQ1281" s="9">
        <f>AB1281-(AT1281+AU1281+AV1281+AY1281+BB1281+BE1281+BH1281)</f>
        <v>4.1666666666666241E-3</v>
      </c>
      <c r="AR1281" s="10">
        <f t="shared" si="1278"/>
        <v>0</v>
      </c>
      <c r="AS1281" s="10">
        <f t="shared" si="1279"/>
        <v>6</v>
      </c>
      <c r="AT1281" s="552">
        <v>0</v>
      </c>
      <c r="AU1281" s="552">
        <v>0</v>
      </c>
      <c r="AV1281" s="552">
        <v>0</v>
      </c>
      <c r="AW1281" s="546">
        <f t="shared" si="1269"/>
        <v>0</v>
      </c>
      <c r="AX1281" s="546">
        <f t="shared" si="1287"/>
        <v>0</v>
      </c>
      <c r="AY1281" s="552">
        <v>0</v>
      </c>
      <c r="AZ1281" s="546">
        <f t="shared" si="1265"/>
        <v>0</v>
      </c>
      <c r="BA1281" s="546">
        <f t="shared" si="1266"/>
        <v>0</v>
      </c>
      <c r="BB1281" s="552">
        <v>0</v>
      </c>
      <c r="BC1281" s="546">
        <f t="shared" si="1267"/>
        <v>0</v>
      </c>
      <c r="BD1281" s="546">
        <f t="shared" si="1268"/>
        <v>0</v>
      </c>
      <c r="BE1281" s="552">
        <v>7.0833333333333331E-2</v>
      </c>
      <c r="BF1281" s="546">
        <f t="shared" si="1291"/>
        <v>1</v>
      </c>
      <c r="BG1281" s="546">
        <f t="shared" si="1292"/>
        <v>42</v>
      </c>
      <c r="BH1281" s="552">
        <v>0</v>
      </c>
      <c r="BI1281" s="637">
        <f t="shared" si="1280"/>
        <v>0</v>
      </c>
      <c r="BJ1281" s="558">
        <f t="shared" si="1281"/>
        <v>0</v>
      </c>
      <c r="BK1281" s="52">
        <f t="shared" si="1288"/>
        <v>62.954999999999998</v>
      </c>
    </row>
    <row r="1282" spans="1:63" x14ac:dyDescent="0.25">
      <c r="A1282" s="60">
        <v>41018</v>
      </c>
      <c r="B1282" s="58">
        <f t="shared" si="1282"/>
        <v>4</v>
      </c>
      <c r="C1282" s="126">
        <v>10</v>
      </c>
      <c r="D1282" s="51" t="s">
        <v>243</v>
      </c>
      <c r="E1282" s="51" t="s">
        <v>827</v>
      </c>
      <c r="F1282" s="654">
        <v>3655.29</v>
      </c>
      <c r="G1282" s="126">
        <v>59</v>
      </c>
      <c r="H1282" s="126">
        <v>0</v>
      </c>
      <c r="I1282" s="47">
        <v>0.88541666666666663</v>
      </c>
      <c r="J1282" s="47">
        <v>0.88541666666666663</v>
      </c>
      <c r="K1282" s="47">
        <v>0.88888888888888884</v>
      </c>
      <c r="L1282" s="9">
        <f t="shared" si="1270"/>
        <v>3.4722222222222099E-3</v>
      </c>
      <c r="M1282" s="47">
        <v>0.88888888888888884</v>
      </c>
      <c r="N1282" s="9">
        <f t="shared" si="1271"/>
        <v>0</v>
      </c>
      <c r="O1282" s="47">
        <v>1.0520833333333333</v>
      </c>
      <c r="P1282" s="9">
        <f t="shared" si="1272"/>
        <v>0.16319444444444442</v>
      </c>
      <c r="Q1282" s="47">
        <v>1.0555555555555556</v>
      </c>
      <c r="R1282" s="47">
        <v>1.0833333333333333</v>
      </c>
      <c r="S1282" s="9">
        <f t="shared" si="1290"/>
        <v>2.7777777777777679E-2</v>
      </c>
      <c r="T1282" s="47">
        <v>1.0555555555555556</v>
      </c>
      <c r="U1282" s="47">
        <v>1.0833333333333333</v>
      </c>
      <c r="V1282" s="9">
        <f t="shared" si="1276"/>
        <v>2.7777777777777679E-2</v>
      </c>
      <c r="W1282" s="47">
        <v>1.0729166666666667</v>
      </c>
      <c r="X1282" s="9">
        <v>0</v>
      </c>
      <c r="Y1282" s="47">
        <v>1.0729166666666667</v>
      </c>
      <c r="Z1282" s="9">
        <f t="shared" si="1293"/>
        <v>0</v>
      </c>
      <c r="AA1282" s="47">
        <v>1.4166666666666667</v>
      </c>
      <c r="AB1282" s="9">
        <f t="shared" ref="AB1282:AB1345" si="1297">AA1282-Y1282</f>
        <v>0.34375</v>
      </c>
      <c r="AC1282" s="47">
        <v>0.41666666666666669</v>
      </c>
      <c r="AD1282" s="47">
        <v>1.4166666666666667</v>
      </c>
      <c r="AE1282" s="9">
        <f t="shared" si="1277"/>
        <v>1</v>
      </c>
      <c r="AF1282" s="47">
        <v>1.4236111111111109</v>
      </c>
      <c r="AG1282" s="47">
        <v>1.4305555555555556</v>
      </c>
      <c r="AH1282" s="9">
        <f t="shared" si="1273"/>
        <v>6.9444444444446418E-3</v>
      </c>
      <c r="AI1282" s="10">
        <f t="shared" si="1283"/>
        <v>0</v>
      </c>
      <c r="AJ1282" s="10">
        <f t="shared" si="1284"/>
        <v>10</v>
      </c>
      <c r="AK1282" s="47">
        <v>1.4305555555555556</v>
      </c>
      <c r="AL1282" s="47">
        <v>1.4305555555555556</v>
      </c>
      <c r="AM1282" s="9">
        <f t="shared" si="1285"/>
        <v>0</v>
      </c>
      <c r="AN1282" s="9">
        <f t="shared" si="1274"/>
        <v>0.54513888888888895</v>
      </c>
      <c r="AO1282" s="10">
        <f t="shared" si="1263"/>
        <v>13</v>
      </c>
      <c r="AP1282" s="10">
        <f t="shared" si="1264"/>
        <v>5</v>
      </c>
      <c r="AQ1282" s="9">
        <f>AB1282-(AT1282+AU1282+AV1282+AY1282+BB1282+BE1282+BH1282)</f>
        <v>0</v>
      </c>
      <c r="AR1282" s="10">
        <f t="shared" si="1278"/>
        <v>0</v>
      </c>
      <c r="AS1282" s="10">
        <f t="shared" si="1279"/>
        <v>0</v>
      </c>
      <c r="AT1282" s="552">
        <v>0</v>
      </c>
      <c r="AU1282" s="552">
        <v>0</v>
      </c>
      <c r="AV1282" s="552">
        <v>0</v>
      </c>
      <c r="AW1282" s="546">
        <f t="shared" si="1269"/>
        <v>0</v>
      </c>
      <c r="AX1282" s="546">
        <f t="shared" si="1287"/>
        <v>0</v>
      </c>
      <c r="AY1282" s="552">
        <v>0.34375</v>
      </c>
      <c r="AZ1282" s="546">
        <f t="shared" si="1265"/>
        <v>8</v>
      </c>
      <c r="BA1282" s="546">
        <f t="shared" si="1266"/>
        <v>15</v>
      </c>
      <c r="BB1282" s="552">
        <v>0</v>
      </c>
      <c r="BC1282" s="546">
        <f t="shared" si="1267"/>
        <v>0</v>
      </c>
      <c r="BD1282" s="546">
        <f t="shared" si="1268"/>
        <v>0</v>
      </c>
      <c r="BE1282" s="552">
        <v>0</v>
      </c>
      <c r="BF1282" s="546">
        <f t="shared" si="1291"/>
        <v>0</v>
      </c>
      <c r="BG1282" s="546">
        <f t="shared" si="1292"/>
        <v>0</v>
      </c>
      <c r="BH1282" s="552">
        <v>0</v>
      </c>
      <c r="BI1282" s="637">
        <f t="shared" si="1280"/>
        <v>0</v>
      </c>
      <c r="BJ1282" s="558">
        <f t="shared" si="1281"/>
        <v>0</v>
      </c>
      <c r="BK1282" s="52">
        <f t="shared" si="1288"/>
        <v>61.954067796610168</v>
      </c>
    </row>
    <row r="1283" spans="1:63" x14ac:dyDescent="0.25">
      <c r="A1283" s="60">
        <v>41018</v>
      </c>
      <c r="B1283" s="58">
        <f t="shared" si="1282"/>
        <v>4</v>
      </c>
      <c r="C1283" s="126">
        <v>5</v>
      </c>
      <c r="D1283" s="51" t="s">
        <v>264</v>
      </c>
      <c r="E1283" s="51" t="s">
        <v>265</v>
      </c>
      <c r="F1283" s="58">
        <v>3833.82</v>
      </c>
      <c r="G1283" s="126">
        <v>59</v>
      </c>
      <c r="H1283" s="126">
        <v>0</v>
      </c>
      <c r="I1283" s="47">
        <v>3.125E-2</v>
      </c>
      <c r="J1283" s="47">
        <v>3.125E-2</v>
      </c>
      <c r="K1283" s="47">
        <v>3.4722222222222224E-2</v>
      </c>
      <c r="L1283" s="9">
        <f t="shared" si="1270"/>
        <v>3.4722222222222238E-3</v>
      </c>
      <c r="M1283" s="47">
        <v>3.4722222222222224E-2</v>
      </c>
      <c r="N1283" s="9">
        <f t="shared" si="1271"/>
        <v>0</v>
      </c>
      <c r="O1283" s="47">
        <v>7.6388888888888895E-2</v>
      </c>
      <c r="P1283" s="9">
        <f t="shared" si="1272"/>
        <v>4.1666666666666671E-2</v>
      </c>
      <c r="Q1283" s="47">
        <v>8.3333333333333329E-2</v>
      </c>
      <c r="R1283" s="47">
        <v>0.11458333333333333</v>
      </c>
      <c r="S1283" s="9">
        <f t="shared" si="1290"/>
        <v>3.125E-2</v>
      </c>
      <c r="T1283" s="47">
        <v>8.3333333333333329E-2</v>
      </c>
      <c r="U1283" s="47">
        <v>0.11458333333333333</v>
      </c>
      <c r="V1283" s="9">
        <f t="shared" si="1276"/>
        <v>3.125E-2</v>
      </c>
      <c r="W1283" s="47">
        <v>0.15972222222222224</v>
      </c>
      <c r="X1283" s="9">
        <f t="shared" ref="X1283:X1291" si="1298">W1283-R1283</f>
        <v>4.5138888888888909E-2</v>
      </c>
      <c r="Y1283" s="47">
        <v>0.16111111111111112</v>
      </c>
      <c r="Z1283" s="9">
        <f t="shared" si="1293"/>
        <v>1.388888888888884E-3</v>
      </c>
      <c r="AA1283" s="47">
        <v>0.27916666666666667</v>
      </c>
      <c r="AB1283" s="9">
        <f t="shared" si="1297"/>
        <v>0.11805555555555555</v>
      </c>
      <c r="AC1283" s="47">
        <v>0.27916666666666667</v>
      </c>
      <c r="AD1283" s="47">
        <v>0.27916666666666667</v>
      </c>
      <c r="AE1283" s="9">
        <f t="shared" si="1277"/>
        <v>0</v>
      </c>
      <c r="AF1283" s="47">
        <v>0.28472222222222221</v>
      </c>
      <c r="AG1283" s="47">
        <v>0.29166666666666669</v>
      </c>
      <c r="AH1283" s="9">
        <f t="shared" si="1273"/>
        <v>6.9444444444444753E-3</v>
      </c>
      <c r="AI1283" s="10">
        <f t="shared" si="1283"/>
        <v>0</v>
      </c>
      <c r="AJ1283" s="10">
        <f t="shared" si="1284"/>
        <v>10</v>
      </c>
      <c r="AK1283" s="47">
        <v>0.29166666666666669</v>
      </c>
      <c r="AL1283" s="47">
        <v>0.29166666666666669</v>
      </c>
      <c r="AM1283" s="9">
        <f t="shared" si="1285"/>
        <v>0</v>
      </c>
      <c r="AN1283" s="9">
        <f t="shared" si="1274"/>
        <v>0.26041666666666669</v>
      </c>
      <c r="AO1283" s="10">
        <f t="shared" si="1263"/>
        <v>6</v>
      </c>
      <c r="AP1283" s="10">
        <f t="shared" si="1264"/>
        <v>15</v>
      </c>
      <c r="AQ1283" s="9">
        <f>AB1283-(AT1283+AU1283+AV1283+AY1283+BB1283+BE1283+BH1283)</f>
        <v>4.7916666666666663E-2</v>
      </c>
      <c r="AR1283" s="10">
        <f t="shared" si="1278"/>
        <v>1</v>
      </c>
      <c r="AS1283" s="10">
        <f t="shared" si="1279"/>
        <v>9</v>
      </c>
      <c r="AT1283" s="552">
        <v>0</v>
      </c>
      <c r="AU1283" s="552">
        <v>1.3194444444444444E-2</v>
      </c>
      <c r="AV1283" s="552">
        <v>0</v>
      </c>
      <c r="AW1283" s="546">
        <f t="shared" si="1269"/>
        <v>0</v>
      </c>
      <c r="AX1283" s="546">
        <f t="shared" si="1287"/>
        <v>0</v>
      </c>
      <c r="AY1283" s="552">
        <v>0</v>
      </c>
      <c r="AZ1283" s="546">
        <f t="shared" si="1265"/>
        <v>0</v>
      </c>
      <c r="BA1283" s="546">
        <f t="shared" si="1266"/>
        <v>0</v>
      </c>
      <c r="BB1283" s="552">
        <v>0</v>
      </c>
      <c r="BC1283" s="546">
        <f t="shared" si="1267"/>
        <v>0</v>
      </c>
      <c r="BD1283" s="546">
        <f t="shared" si="1268"/>
        <v>0</v>
      </c>
      <c r="BE1283" s="552">
        <v>5.6944444444444443E-2</v>
      </c>
      <c r="BF1283" s="546">
        <f t="shared" si="1291"/>
        <v>1</v>
      </c>
      <c r="BG1283" s="546">
        <f t="shared" si="1292"/>
        <v>22</v>
      </c>
      <c r="BH1283" s="552">
        <v>0</v>
      </c>
      <c r="BI1283" s="637">
        <f t="shared" si="1280"/>
        <v>0</v>
      </c>
      <c r="BJ1283" s="558">
        <f t="shared" si="1281"/>
        <v>0</v>
      </c>
      <c r="BK1283" s="52">
        <f t="shared" si="1288"/>
        <v>64.98</v>
      </c>
    </row>
    <row r="1284" spans="1:63" x14ac:dyDescent="0.25">
      <c r="A1284" s="60">
        <v>41018</v>
      </c>
      <c r="B1284" s="58">
        <f t="shared" si="1282"/>
        <v>4</v>
      </c>
      <c r="C1284" s="126">
        <v>6</v>
      </c>
      <c r="D1284" s="51" t="s">
        <v>802</v>
      </c>
      <c r="E1284" s="51" t="s">
        <v>265</v>
      </c>
      <c r="F1284" s="58">
        <v>3556.72</v>
      </c>
      <c r="G1284" s="126">
        <v>59</v>
      </c>
      <c r="H1284" s="126">
        <v>0</v>
      </c>
      <c r="I1284" s="47">
        <v>0.30555555555555552</v>
      </c>
      <c r="J1284" s="47">
        <v>0.30555555555555552</v>
      </c>
      <c r="K1284" s="47">
        <v>0.30902777777777779</v>
      </c>
      <c r="L1284" s="9">
        <f t="shared" si="1270"/>
        <v>3.4722222222222654E-3</v>
      </c>
      <c r="M1284" s="47">
        <v>0.33680555555555558</v>
      </c>
      <c r="N1284" s="9">
        <f t="shared" si="1271"/>
        <v>2.777777777777779E-2</v>
      </c>
      <c r="O1284" s="47">
        <v>0.36805555555555558</v>
      </c>
      <c r="P1284" s="9">
        <f t="shared" si="1272"/>
        <v>3.125E-2</v>
      </c>
      <c r="Q1284" s="47">
        <v>0.36805555555555558</v>
      </c>
      <c r="R1284" s="47">
        <v>0.4055555555555555</v>
      </c>
      <c r="S1284" s="9">
        <f t="shared" si="1290"/>
        <v>3.7499999999999922E-2</v>
      </c>
      <c r="T1284" s="47">
        <v>0.36805555555555558</v>
      </c>
      <c r="U1284" s="47">
        <v>0.4055555555555555</v>
      </c>
      <c r="V1284" s="9">
        <f t="shared" si="1276"/>
        <v>3.7499999999999922E-2</v>
      </c>
      <c r="W1284" s="47">
        <v>0.40625</v>
      </c>
      <c r="X1284" s="9">
        <f t="shared" si="1298"/>
        <v>6.9444444444449749E-4</v>
      </c>
      <c r="Y1284" s="47">
        <v>0.40763888888888888</v>
      </c>
      <c r="Z1284" s="9">
        <f t="shared" si="1293"/>
        <v>1.388888888888884E-3</v>
      </c>
      <c r="AA1284" s="47">
        <v>0.4770833333333333</v>
      </c>
      <c r="AB1284" s="9">
        <f t="shared" si="1297"/>
        <v>6.944444444444442E-2</v>
      </c>
      <c r="AC1284" s="47">
        <v>0.4770833333333333</v>
      </c>
      <c r="AD1284" s="47">
        <v>0.4770833333333333</v>
      </c>
      <c r="AE1284" s="9">
        <f t="shared" si="1277"/>
        <v>0</v>
      </c>
      <c r="AF1284" s="47">
        <v>0.4861111111111111</v>
      </c>
      <c r="AG1284" s="47">
        <v>0.49305555555555558</v>
      </c>
      <c r="AH1284" s="9">
        <f t="shared" si="1273"/>
        <v>6.9444444444444753E-3</v>
      </c>
      <c r="AI1284" s="10">
        <f t="shared" si="1283"/>
        <v>0</v>
      </c>
      <c r="AJ1284" s="10">
        <f t="shared" si="1284"/>
        <v>10</v>
      </c>
      <c r="AK1284" s="47">
        <v>0.49305555555555558</v>
      </c>
      <c r="AL1284" s="47">
        <v>0.49305555555555558</v>
      </c>
      <c r="AM1284" s="9">
        <f t="shared" si="1285"/>
        <v>0</v>
      </c>
      <c r="AN1284" s="9">
        <f t="shared" si="1274"/>
        <v>0.18750000000000006</v>
      </c>
      <c r="AO1284" s="10">
        <f t="shared" si="1263"/>
        <v>4</v>
      </c>
      <c r="AP1284" s="10">
        <f t="shared" si="1264"/>
        <v>30</v>
      </c>
      <c r="AQ1284" s="9">
        <v>6.9444444444444434E-2</v>
      </c>
      <c r="AR1284" s="10">
        <f t="shared" si="1278"/>
        <v>1</v>
      </c>
      <c r="AS1284" s="10">
        <f t="shared" si="1279"/>
        <v>40</v>
      </c>
      <c r="AT1284" s="552">
        <v>0</v>
      </c>
      <c r="AU1284" s="552">
        <v>0</v>
      </c>
      <c r="AV1284" s="552">
        <v>0</v>
      </c>
      <c r="AW1284" s="546">
        <f t="shared" si="1269"/>
        <v>0</v>
      </c>
      <c r="AX1284" s="546">
        <f t="shared" si="1287"/>
        <v>0</v>
      </c>
      <c r="AY1284" s="552">
        <v>0</v>
      </c>
      <c r="AZ1284" s="546">
        <f t="shared" si="1265"/>
        <v>0</v>
      </c>
      <c r="BA1284" s="546">
        <f t="shared" si="1266"/>
        <v>0</v>
      </c>
      <c r="BB1284" s="552">
        <v>0</v>
      </c>
      <c r="BC1284" s="546">
        <f t="shared" si="1267"/>
        <v>0</v>
      </c>
      <c r="BD1284" s="546">
        <f t="shared" si="1268"/>
        <v>0</v>
      </c>
      <c r="BE1284" s="552">
        <v>8.6805555555555566E-2</v>
      </c>
      <c r="BF1284" s="546">
        <f t="shared" si="1291"/>
        <v>2</v>
      </c>
      <c r="BG1284" s="546">
        <f t="shared" si="1292"/>
        <v>5</v>
      </c>
      <c r="BH1284" s="552">
        <v>0</v>
      </c>
      <c r="BI1284" s="637">
        <f t="shared" si="1280"/>
        <v>0</v>
      </c>
      <c r="BJ1284" s="558">
        <f t="shared" si="1281"/>
        <v>0</v>
      </c>
      <c r="BK1284" s="52">
        <f t="shared" si="1288"/>
        <v>60.283389830508469</v>
      </c>
    </row>
    <row r="1285" spans="1:63" ht="30" x14ac:dyDescent="0.25">
      <c r="A1285" s="60">
        <v>41018</v>
      </c>
      <c r="B1285" s="58">
        <f t="shared" si="1282"/>
        <v>4</v>
      </c>
      <c r="C1285" s="126">
        <v>4</v>
      </c>
      <c r="D1285" s="51" t="s">
        <v>355</v>
      </c>
      <c r="E1285" s="51" t="s">
        <v>831</v>
      </c>
      <c r="F1285" s="58">
        <v>3294.84</v>
      </c>
      <c r="G1285" s="126">
        <v>57</v>
      </c>
      <c r="H1285" s="126">
        <v>2</v>
      </c>
      <c r="I1285" s="47">
        <v>0.8125</v>
      </c>
      <c r="J1285" s="47">
        <v>0.8125</v>
      </c>
      <c r="K1285" s="47">
        <v>0.81597222222222221</v>
      </c>
      <c r="L1285" s="9">
        <f t="shared" si="1270"/>
        <v>3.4722222222222099E-3</v>
      </c>
      <c r="M1285" s="47">
        <v>0.82291666666666663</v>
      </c>
      <c r="N1285" s="9">
        <f t="shared" si="1271"/>
        <v>6.9444444444444198E-3</v>
      </c>
      <c r="O1285" s="47">
        <v>0.85416666666666663</v>
      </c>
      <c r="P1285" s="9">
        <f t="shared" si="1272"/>
        <v>3.125E-2</v>
      </c>
      <c r="Q1285" s="47">
        <v>0.85416666666666663</v>
      </c>
      <c r="R1285" s="47">
        <v>0.88888888888888884</v>
      </c>
      <c r="S1285" s="9">
        <f t="shared" si="1290"/>
        <v>3.472222222222221E-2</v>
      </c>
      <c r="T1285" s="47">
        <v>0.85416666666666663</v>
      </c>
      <c r="U1285" s="47">
        <v>0.88888888888888884</v>
      </c>
      <c r="V1285" s="9">
        <f t="shared" si="1276"/>
        <v>3.472222222222221E-2</v>
      </c>
      <c r="W1285" s="47">
        <v>0.89583333333333337</v>
      </c>
      <c r="X1285" s="9">
        <f t="shared" si="1298"/>
        <v>6.9444444444445308E-3</v>
      </c>
      <c r="Y1285" s="47">
        <v>0.8965277777777777</v>
      </c>
      <c r="Z1285" s="9">
        <f t="shared" si="1293"/>
        <v>6.9444444444433095E-4</v>
      </c>
      <c r="AA1285" s="47">
        <v>1.0784722222222223</v>
      </c>
      <c r="AB1285" s="9">
        <f t="shared" si="1297"/>
        <v>0.18194444444444458</v>
      </c>
      <c r="AC1285" s="47">
        <v>1.0784722222222223</v>
      </c>
      <c r="AD1285" s="47">
        <v>1.0784722222222223</v>
      </c>
      <c r="AE1285" s="9">
        <f t="shared" si="1277"/>
        <v>0</v>
      </c>
      <c r="AF1285" s="47">
        <v>1.0868055555555556</v>
      </c>
      <c r="AG1285" s="47">
        <v>1.0972222222222221</v>
      </c>
      <c r="AH1285" s="9">
        <f t="shared" si="1273"/>
        <v>1.0416666666666519E-2</v>
      </c>
      <c r="AI1285" s="10">
        <f t="shared" si="1283"/>
        <v>0</v>
      </c>
      <c r="AJ1285" s="10">
        <f t="shared" si="1284"/>
        <v>15</v>
      </c>
      <c r="AK1285" s="47">
        <v>1.0972222222222221</v>
      </c>
      <c r="AL1285" s="47">
        <v>1.0972222222222221</v>
      </c>
      <c r="AM1285" s="9">
        <f t="shared" si="1285"/>
        <v>0</v>
      </c>
      <c r="AN1285" s="9">
        <f t="shared" si="1274"/>
        <v>0.2847222222222221</v>
      </c>
      <c r="AO1285" s="10">
        <f t="shared" ref="AO1285:AO1348" si="1299">HOUR(AN1285)</f>
        <v>6</v>
      </c>
      <c r="AP1285" s="10">
        <f t="shared" ref="AP1285:AP1348" si="1300">MINUTE(AN1285)</f>
        <v>50</v>
      </c>
      <c r="AQ1285" s="9">
        <f>AB1285-(AT1285+AU1285+AV1285+AY1285+BB1285+BE1285+BH1285)</f>
        <v>0.10069444444444457</v>
      </c>
      <c r="AR1285" s="10">
        <f t="shared" si="1278"/>
        <v>2</v>
      </c>
      <c r="AS1285" s="10">
        <f t="shared" si="1279"/>
        <v>25</v>
      </c>
      <c r="AT1285" s="552">
        <v>0</v>
      </c>
      <c r="AU1285" s="552">
        <v>0</v>
      </c>
      <c r="AV1285" s="552">
        <v>0</v>
      </c>
      <c r="AW1285" s="546">
        <f t="shared" si="1269"/>
        <v>0</v>
      </c>
      <c r="AX1285" s="546">
        <f t="shared" si="1287"/>
        <v>0</v>
      </c>
      <c r="AY1285" s="552">
        <v>0</v>
      </c>
      <c r="AZ1285" s="546">
        <f t="shared" ref="AZ1285:AZ1348" si="1301">HOUR(AY1285)</f>
        <v>0</v>
      </c>
      <c r="BA1285" s="546">
        <f t="shared" ref="BA1285:BA1348" si="1302">MINUTE(AY1285)</f>
        <v>0</v>
      </c>
      <c r="BB1285" s="552">
        <v>0</v>
      </c>
      <c r="BC1285" s="546">
        <f t="shared" ref="BC1285:BC1348" si="1303">HOUR(BB1285)</f>
        <v>0</v>
      </c>
      <c r="BD1285" s="546">
        <f t="shared" ref="BD1285:BD1348" si="1304">MINUTE(BB1285)</f>
        <v>0</v>
      </c>
      <c r="BE1285" s="552">
        <v>8.1250000000000003E-2</v>
      </c>
      <c r="BF1285" s="546">
        <f t="shared" si="1291"/>
        <v>1</v>
      </c>
      <c r="BG1285" s="546">
        <f t="shared" si="1292"/>
        <v>57</v>
      </c>
      <c r="BH1285" s="552">
        <v>0</v>
      </c>
      <c r="BI1285" s="637">
        <f t="shared" si="1280"/>
        <v>0</v>
      </c>
      <c r="BJ1285" s="558">
        <f t="shared" si="1281"/>
        <v>0</v>
      </c>
      <c r="BK1285" s="52">
        <f t="shared" si="1288"/>
        <v>57.804210526315792</v>
      </c>
    </row>
    <row r="1286" spans="1:63" x14ac:dyDescent="0.25">
      <c r="A1286" s="60">
        <v>41018</v>
      </c>
      <c r="B1286" s="58">
        <f t="shared" si="1282"/>
        <v>4</v>
      </c>
      <c r="C1286" s="126">
        <v>32</v>
      </c>
      <c r="D1286" s="51" t="s">
        <v>33</v>
      </c>
      <c r="E1286" s="51" t="s">
        <v>236</v>
      </c>
      <c r="F1286" s="58">
        <v>3641.32</v>
      </c>
      <c r="G1286" s="126">
        <v>57</v>
      </c>
      <c r="H1286" s="126">
        <v>2</v>
      </c>
      <c r="I1286" s="47">
        <v>0.83333333333333337</v>
      </c>
      <c r="J1286" s="47">
        <v>0.83333333333333337</v>
      </c>
      <c r="K1286" s="47">
        <v>0.84027777777777779</v>
      </c>
      <c r="L1286" s="9">
        <f t="shared" si="1270"/>
        <v>6.9444444444444198E-3</v>
      </c>
      <c r="M1286" s="47">
        <v>0.85416666666666663</v>
      </c>
      <c r="N1286" s="9">
        <f t="shared" si="1271"/>
        <v>1.388888888888884E-2</v>
      </c>
      <c r="O1286" s="47">
        <v>0.90625</v>
      </c>
      <c r="P1286" s="9">
        <f t="shared" si="1272"/>
        <v>5.208333333333337E-2</v>
      </c>
      <c r="Q1286" s="47">
        <v>0.91666666666666663</v>
      </c>
      <c r="R1286" s="47">
        <v>0.95486111111111116</v>
      </c>
      <c r="S1286" s="9">
        <f t="shared" si="1290"/>
        <v>3.8194444444444531E-2</v>
      </c>
      <c r="T1286" s="47">
        <v>0.91666666666666663</v>
      </c>
      <c r="U1286" s="47">
        <v>0.95486111111111116</v>
      </c>
      <c r="V1286" s="9">
        <f t="shared" si="1276"/>
        <v>3.8194444444444531E-2</v>
      </c>
      <c r="W1286" s="47">
        <v>1.0097222222222222</v>
      </c>
      <c r="X1286" s="9">
        <f t="shared" si="1298"/>
        <v>5.4861111111111027E-2</v>
      </c>
      <c r="Y1286" s="47">
        <v>1.0104166666666667</v>
      </c>
      <c r="Z1286" s="9">
        <f t="shared" si="1293"/>
        <v>6.94444444444553E-4</v>
      </c>
      <c r="AA1286" s="47">
        <v>1.0486111111111112</v>
      </c>
      <c r="AB1286" s="9">
        <f t="shared" si="1297"/>
        <v>3.819444444444442E-2</v>
      </c>
      <c r="AC1286" s="47">
        <v>1.0486111111111112</v>
      </c>
      <c r="AD1286" s="47">
        <v>1.0486111111111112</v>
      </c>
      <c r="AE1286" s="9">
        <f t="shared" si="1277"/>
        <v>0</v>
      </c>
      <c r="AF1286" s="47">
        <v>1.0590277777777779</v>
      </c>
      <c r="AG1286" s="47">
        <v>1.1875</v>
      </c>
      <c r="AH1286" s="9">
        <f t="shared" si="1273"/>
        <v>0.1284722222222221</v>
      </c>
      <c r="AI1286" s="10">
        <f t="shared" si="1283"/>
        <v>3</v>
      </c>
      <c r="AJ1286" s="10">
        <f t="shared" si="1284"/>
        <v>5</v>
      </c>
      <c r="AK1286" s="47">
        <v>1.1875</v>
      </c>
      <c r="AL1286" s="47">
        <v>1.1875</v>
      </c>
      <c r="AM1286" s="9">
        <f t="shared" si="1285"/>
        <v>0</v>
      </c>
      <c r="AN1286" s="9">
        <f t="shared" si="1274"/>
        <v>0.35416666666666663</v>
      </c>
      <c r="AO1286" s="10">
        <f t="shared" si="1299"/>
        <v>8</v>
      </c>
      <c r="AP1286" s="10">
        <f t="shared" si="1300"/>
        <v>30</v>
      </c>
      <c r="AQ1286" s="9">
        <v>4.8611111111111112E-2</v>
      </c>
      <c r="AR1286" s="10">
        <f t="shared" si="1278"/>
        <v>1</v>
      </c>
      <c r="AS1286" s="10">
        <f t="shared" si="1279"/>
        <v>10</v>
      </c>
      <c r="AT1286" s="552">
        <v>0</v>
      </c>
      <c r="AU1286" s="552">
        <v>0</v>
      </c>
      <c r="AV1286" s="552">
        <v>0</v>
      </c>
      <c r="AW1286" s="546">
        <f t="shared" ref="AW1286:AW1349" si="1305">HOUR(AV1286)</f>
        <v>0</v>
      </c>
      <c r="AX1286" s="546">
        <f t="shared" si="1287"/>
        <v>0</v>
      </c>
      <c r="AY1286" s="552">
        <v>5.5555555555555552E-2</v>
      </c>
      <c r="AZ1286" s="546">
        <f t="shared" si="1301"/>
        <v>1</v>
      </c>
      <c r="BA1286" s="546">
        <f t="shared" si="1302"/>
        <v>20</v>
      </c>
      <c r="BB1286" s="552">
        <v>0</v>
      </c>
      <c r="BC1286" s="546">
        <f t="shared" si="1303"/>
        <v>0</v>
      </c>
      <c r="BD1286" s="546">
        <f t="shared" si="1304"/>
        <v>0</v>
      </c>
      <c r="BE1286" s="552">
        <v>3.1944444444444449E-2</v>
      </c>
      <c r="BF1286" s="546">
        <f t="shared" si="1291"/>
        <v>0</v>
      </c>
      <c r="BG1286" s="546">
        <f t="shared" si="1292"/>
        <v>46</v>
      </c>
      <c r="BH1286" s="552">
        <v>0</v>
      </c>
      <c r="BI1286" s="637">
        <f t="shared" si="1280"/>
        <v>0</v>
      </c>
      <c r="BJ1286" s="558">
        <f t="shared" si="1281"/>
        <v>0</v>
      </c>
      <c r="BK1286" s="52">
        <f t="shared" si="1288"/>
        <v>63.882807017543861</v>
      </c>
    </row>
    <row r="1287" spans="1:63" x14ac:dyDescent="0.25">
      <c r="A1287" s="60">
        <v>41018</v>
      </c>
      <c r="B1287" s="58">
        <f t="shared" si="1282"/>
        <v>4</v>
      </c>
      <c r="C1287" s="126">
        <v>10</v>
      </c>
      <c r="D1287" s="51" t="s">
        <v>298</v>
      </c>
      <c r="E1287" s="51" t="s">
        <v>813</v>
      </c>
      <c r="F1287" s="58">
        <v>3684.42</v>
      </c>
      <c r="G1287" s="126">
        <v>59</v>
      </c>
      <c r="H1287" s="126">
        <v>0</v>
      </c>
      <c r="I1287" s="47">
        <v>0.85416666666666663</v>
      </c>
      <c r="J1287" s="47">
        <v>0.85416666666666663</v>
      </c>
      <c r="K1287" s="47">
        <v>0.86111111111111116</v>
      </c>
      <c r="L1287" s="9">
        <f t="shared" si="1270"/>
        <v>6.9444444444445308E-3</v>
      </c>
      <c r="M1287" s="47">
        <v>0.87152777777777779</v>
      </c>
      <c r="N1287" s="9">
        <f t="shared" si="1271"/>
        <v>1.041666666666663E-2</v>
      </c>
      <c r="O1287" s="47">
        <v>1.0659722222222221</v>
      </c>
      <c r="P1287" s="9">
        <f t="shared" si="1272"/>
        <v>0.19444444444444431</v>
      </c>
      <c r="Q1287" s="47">
        <v>1.0659722222222221</v>
      </c>
      <c r="R1287" s="47">
        <v>1.09375</v>
      </c>
      <c r="S1287" s="9">
        <f t="shared" si="1290"/>
        <v>2.7777777777777901E-2</v>
      </c>
      <c r="T1287" s="47">
        <v>1.0659722222222221</v>
      </c>
      <c r="U1287" s="47">
        <v>1.09375</v>
      </c>
      <c r="V1287" s="9">
        <f t="shared" si="1276"/>
        <v>2.7777777777777901E-2</v>
      </c>
      <c r="W1287" s="47">
        <v>1.1006944444444444</v>
      </c>
      <c r="X1287" s="9">
        <f t="shared" si="1298"/>
        <v>6.9444444444444198E-3</v>
      </c>
      <c r="Y1287" s="47">
        <v>1.1020833333333333</v>
      </c>
      <c r="Z1287" s="9">
        <f t="shared" si="1293"/>
        <v>1.388888888888884E-3</v>
      </c>
      <c r="AA1287" s="47">
        <v>1.1840277777777779</v>
      </c>
      <c r="AB1287" s="9">
        <f t="shared" si="1297"/>
        <v>8.1944444444444597E-2</v>
      </c>
      <c r="AC1287" s="47">
        <v>1.1840277777777779</v>
      </c>
      <c r="AD1287" s="47">
        <v>1.1840277777777779</v>
      </c>
      <c r="AE1287" s="9">
        <f t="shared" si="1277"/>
        <v>0</v>
      </c>
      <c r="AF1287" s="47">
        <v>1.1944444444444444</v>
      </c>
      <c r="AG1287" s="47">
        <v>1.2013888888888888</v>
      </c>
      <c r="AH1287" s="9">
        <f t="shared" si="1273"/>
        <v>6.9444444444444198E-3</v>
      </c>
      <c r="AI1287" s="10">
        <f t="shared" si="1283"/>
        <v>0</v>
      </c>
      <c r="AJ1287" s="10">
        <f t="shared" si="1284"/>
        <v>10</v>
      </c>
      <c r="AK1287" s="47">
        <v>1.2013888888888888</v>
      </c>
      <c r="AL1287" s="47">
        <v>1.2013888888888888</v>
      </c>
      <c r="AM1287" s="9">
        <f t="shared" si="1285"/>
        <v>0</v>
      </c>
      <c r="AN1287" s="9">
        <f t="shared" si="1274"/>
        <v>0.34722222222222221</v>
      </c>
      <c r="AO1287" s="10">
        <f t="shared" si="1299"/>
        <v>8</v>
      </c>
      <c r="AP1287" s="10">
        <f t="shared" si="1300"/>
        <v>20</v>
      </c>
      <c r="AQ1287" s="9">
        <f t="shared" ref="AQ1287:AQ1318" si="1306">AB1287-(AT1287+AU1287+AV1287+AY1287+BB1287+BE1287+BH1287)</f>
        <v>9.0277777777779261E-3</v>
      </c>
      <c r="AR1287" s="10">
        <f t="shared" si="1278"/>
        <v>0</v>
      </c>
      <c r="AS1287" s="10">
        <f t="shared" si="1279"/>
        <v>13</v>
      </c>
      <c r="AT1287" s="552">
        <v>0</v>
      </c>
      <c r="AU1287" s="552">
        <v>0</v>
      </c>
      <c r="AV1287" s="552">
        <v>0</v>
      </c>
      <c r="AW1287" s="546">
        <f t="shared" si="1305"/>
        <v>0</v>
      </c>
      <c r="AX1287" s="546">
        <f t="shared" si="1287"/>
        <v>0</v>
      </c>
      <c r="AY1287" s="552">
        <v>0</v>
      </c>
      <c r="AZ1287" s="546">
        <f t="shared" si="1301"/>
        <v>0</v>
      </c>
      <c r="BA1287" s="546">
        <f t="shared" si="1302"/>
        <v>0</v>
      </c>
      <c r="BB1287" s="552">
        <v>0</v>
      </c>
      <c r="BC1287" s="546">
        <f t="shared" si="1303"/>
        <v>0</v>
      </c>
      <c r="BD1287" s="546">
        <f t="shared" si="1304"/>
        <v>0</v>
      </c>
      <c r="BE1287" s="552">
        <v>7.2916666666666671E-2</v>
      </c>
      <c r="BF1287" s="546">
        <f t="shared" si="1291"/>
        <v>1</v>
      </c>
      <c r="BG1287" s="546">
        <f t="shared" si="1292"/>
        <v>45</v>
      </c>
      <c r="BH1287" s="552">
        <v>0</v>
      </c>
      <c r="BI1287" s="637">
        <f t="shared" si="1280"/>
        <v>0</v>
      </c>
      <c r="BJ1287" s="558">
        <f t="shared" si="1281"/>
        <v>0</v>
      </c>
      <c r="BK1287" s="52">
        <f t="shared" si="1288"/>
        <v>62.44779661016949</v>
      </c>
    </row>
    <row r="1288" spans="1:63" x14ac:dyDescent="0.25">
      <c r="A1288" s="60">
        <v>41019</v>
      </c>
      <c r="B1288" s="58">
        <f t="shared" si="1282"/>
        <v>4</v>
      </c>
      <c r="C1288" s="126">
        <v>5</v>
      </c>
      <c r="D1288" s="51" t="s">
        <v>355</v>
      </c>
      <c r="E1288" s="51" t="s">
        <v>818</v>
      </c>
      <c r="F1288" s="58">
        <v>3466.95</v>
      </c>
      <c r="G1288" s="126">
        <v>59</v>
      </c>
      <c r="H1288" s="126">
        <v>0</v>
      </c>
      <c r="I1288" s="47">
        <v>0.8125</v>
      </c>
      <c r="J1288" s="47">
        <v>0.8125</v>
      </c>
      <c r="K1288" s="47">
        <v>0.81597222222222221</v>
      </c>
      <c r="L1288" s="9">
        <f t="shared" si="1270"/>
        <v>3.4722222222222099E-3</v>
      </c>
      <c r="M1288" s="47">
        <v>0.82291666666666663</v>
      </c>
      <c r="N1288" s="9">
        <f t="shared" si="1271"/>
        <v>6.9444444444444198E-3</v>
      </c>
      <c r="O1288" s="47">
        <v>1.0763888888888888</v>
      </c>
      <c r="P1288" s="9">
        <f t="shared" si="1272"/>
        <v>0.25347222222222221</v>
      </c>
      <c r="Q1288" s="47">
        <v>1.0763888888888888</v>
      </c>
      <c r="R1288" s="47">
        <v>1.1006944444444444</v>
      </c>
      <c r="S1288" s="9">
        <f t="shared" si="1290"/>
        <v>2.430555555555558E-2</v>
      </c>
      <c r="T1288" s="47">
        <v>1.0763888888888888</v>
      </c>
      <c r="U1288" s="47">
        <v>1.1006944444444444</v>
      </c>
      <c r="V1288" s="9">
        <f t="shared" si="1276"/>
        <v>2.430555555555558E-2</v>
      </c>
      <c r="W1288" s="47">
        <v>1.2083333333333333</v>
      </c>
      <c r="X1288" s="9">
        <f t="shared" si="1298"/>
        <v>0.10763888888888884</v>
      </c>
      <c r="Y1288" s="47">
        <v>1.2118055555555556</v>
      </c>
      <c r="Z1288" s="9">
        <f t="shared" si="1293"/>
        <v>3.4722222222223209E-3</v>
      </c>
      <c r="AA1288" s="47">
        <v>1.3069444444444445</v>
      </c>
      <c r="AB1288" s="9">
        <f t="shared" si="1297"/>
        <v>9.5138888888888884E-2</v>
      </c>
      <c r="AC1288" s="47">
        <v>1.3069444444444445</v>
      </c>
      <c r="AD1288" s="47">
        <v>1.3069444444444445</v>
      </c>
      <c r="AE1288" s="9">
        <f t="shared" si="1277"/>
        <v>0</v>
      </c>
      <c r="AF1288" s="47">
        <v>1.3125</v>
      </c>
      <c r="AG1288" s="47">
        <v>1.3229166666666667</v>
      </c>
      <c r="AH1288" s="9">
        <f t="shared" si="1273"/>
        <v>1.0416666666666741E-2</v>
      </c>
      <c r="AI1288" s="10">
        <f t="shared" si="1283"/>
        <v>0</v>
      </c>
      <c r="AJ1288" s="10">
        <f t="shared" si="1284"/>
        <v>15</v>
      </c>
      <c r="AK1288" s="47">
        <v>1.3229166666666667</v>
      </c>
      <c r="AL1288" s="47">
        <v>1.3229166666666667</v>
      </c>
      <c r="AM1288" s="9">
        <f t="shared" si="1285"/>
        <v>0</v>
      </c>
      <c r="AN1288" s="9">
        <f t="shared" si="1274"/>
        <v>0.51041666666666674</v>
      </c>
      <c r="AO1288" s="10">
        <f t="shared" si="1299"/>
        <v>12</v>
      </c>
      <c r="AP1288" s="10">
        <f t="shared" si="1300"/>
        <v>15</v>
      </c>
      <c r="AQ1288" s="9">
        <f t="shared" si="1306"/>
        <v>9.5138888888888884E-2</v>
      </c>
      <c r="AR1288" s="10">
        <f t="shared" si="1278"/>
        <v>2</v>
      </c>
      <c r="AS1288" s="10">
        <f t="shared" si="1279"/>
        <v>17</v>
      </c>
      <c r="AT1288" s="552">
        <v>0</v>
      </c>
      <c r="AU1288" s="552">
        <v>0</v>
      </c>
      <c r="AV1288" s="552">
        <v>0</v>
      </c>
      <c r="AW1288" s="546">
        <f t="shared" si="1305"/>
        <v>0</v>
      </c>
      <c r="AX1288" s="546">
        <f t="shared" si="1287"/>
        <v>0</v>
      </c>
      <c r="AY1288" s="552">
        <v>0</v>
      </c>
      <c r="AZ1288" s="546">
        <f t="shared" si="1301"/>
        <v>0</v>
      </c>
      <c r="BA1288" s="546">
        <f t="shared" si="1302"/>
        <v>0</v>
      </c>
      <c r="BB1288" s="552">
        <v>0</v>
      </c>
      <c r="BC1288" s="546">
        <f t="shared" si="1303"/>
        <v>0</v>
      </c>
      <c r="BD1288" s="546">
        <f t="shared" si="1304"/>
        <v>0</v>
      </c>
      <c r="BE1288" s="552">
        <v>0</v>
      </c>
      <c r="BF1288" s="546">
        <f t="shared" si="1291"/>
        <v>0</v>
      </c>
      <c r="BG1288" s="546">
        <f t="shared" si="1292"/>
        <v>0</v>
      </c>
      <c r="BH1288" s="552">
        <v>0</v>
      </c>
      <c r="BI1288" s="637">
        <f t="shared" si="1280"/>
        <v>0</v>
      </c>
      <c r="BJ1288" s="558">
        <f t="shared" si="1281"/>
        <v>0</v>
      </c>
      <c r="BK1288" s="52">
        <f t="shared" si="1288"/>
        <v>58.761864406779658</v>
      </c>
    </row>
    <row r="1289" spans="1:63" x14ac:dyDescent="0.25">
      <c r="A1289" s="60">
        <v>41019</v>
      </c>
      <c r="B1289" s="58">
        <f t="shared" si="1282"/>
        <v>4</v>
      </c>
      <c r="C1289" s="126">
        <v>2</v>
      </c>
      <c r="D1289" s="51" t="s">
        <v>309</v>
      </c>
      <c r="E1289" s="51" t="s">
        <v>265</v>
      </c>
      <c r="F1289" s="58">
        <v>3698.21</v>
      </c>
      <c r="G1289" s="126">
        <v>58</v>
      </c>
      <c r="H1289" s="126">
        <v>1</v>
      </c>
      <c r="I1289" s="47">
        <v>0.42708333333333331</v>
      </c>
      <c r="J1289" s="47">
        <v>0.42708333333333331</v>
      </c>
      <c r="K1289" s="47">
        <v>0.42708333333333331</v>
      </c>
      <c r="L1289" s="9">
        <f t="shared" si="1270"/>
        <v>0</v>
      </c>
      <c r="M1289" s="47">
        <v>0.43055555555555558</v>
      </c>
      <c r="N1289" s="9">
        <f t="shared" si="1271"/>
        <v>3.4722222222222654E-3</v>
      </c>
      <c r="O1289" s="47">
        <v>0.4513888888888889</v>
      </c>
      <c r="P1289" s="9">
        <f t="shared" si="1272"/>
        <v>2.0833333333333315E-2</v>
      </c>
      <c r="Q1289" s="47">
        <v>0.4513888888888889</v>
      </c>
      <c r="R1289" s="47">
        <v>0.49305555555555558</v>
      </c>
      <c r="S1289" s="9">
        <f t="shared" si="1290"/>
        <v>4.1666666666666685E-2</v>
      </c>
      <c r="T1289" s="47">
        <v>0.4513888888888889</v>
      </c>
      <c r="U1289" s="47">
        <v>0.49305555555555558</v>
      </c>
      <c r="V1289" s="9">
        <f t="shared" si="1276"/>
        <v>4.1666666666666685E-2</v>
      </c>
      <c r="W1289" s="47">
        <v>0.54722222222222217</v>
      </c>
      <c r="X1289" s="9">
        <f t="shared" si="1298"/>
        <v>5.4166666666666585E-2</v>
      </c>
      <c r="Y1289" s="47">
        <v>0.46180555555555558</v>
      </c>
      <c r="Z1289" s="9">
        <v>0</v>
      </c>
      <c r="AA1289" s="47">
        <v>0.61458333333333337</v>
      </c>
      <c r="AB1289" s="9">
        <f t="shared" si="1297"/>
        <v>0.15277777777777779</v>
      </c>
      <c r="AC1289" s="47">
        <v>0.61458333333333337</v>
      </c>
      <c r="AD1289" s="47">
        <v>0.61458333333333337</v>
      </c>
      <c r="AE1289" s="9">
        <f t="shared" si="1277"/>
        <v>0</v>
      </c>
      <c r="AF1289" s="47">
        <v>0.62152777777777779</v>
      </c>
      <c r="AG1289" s="47">
        <v>0.63194444444444442</v>
      </c>
      <c r="AH1289" s="9">
        <f t="shared" si="1273"/>
        <v>1.041666666666663E-2</v>
      </c>
      <c r="AI1289" s="10">
        <f t="shared" si="1283"/>
        <v>0</v>
      </c>
      <c r="AJ1289" s="10">
        <f t="shared" si="1284"/>
        <v>15</v>
      </c>
      <c r="AK1289" s="47">
        <v>0.63194444444444442</v>
      </c>
      <c r="AL1289" s="47">
        <v>0.63194444444444442</v>
      </c>
      <c r="AM1289" s="9">
        <f t="shared" si="1285"/>
        <v>0</v>
      </c>
      <c r="AN1289" s="9">
        <f t="shared" si="1274"/>
        <v>0.2048611111111111</v>
      </c>
      <c r="AO1289" s="10">
        <f t="shared" si="1299"/>
        <v>4</v>
      </c>
      <c r="AP1289" s="10">
        <f t="shared" si="1300"/>
        <v>55</v>
      </c>
      <c r="AQ1289" s="9">
        <f t="shared" si="1306"/>
        <v>5.9027777777777804E-2</v>
      </c>
      <c r="AR1289" s="10">
        <f t="shared" si="1278"/>
        <v>1</v>
      </c>
      <c r="AS1289" s="10">
        <f t="shared" si="1279"/>
        <v>25</v>
      </c>
      <c r="AT1289" s="552">
        <v>0</v>
      </c>
      <c r="AU1289" s="552">
        <v>0</v>
      </c>
      <c r="AV1289" s="552">
        <v>0</v>
      </c>
      <c r="AW1289" s="546">
        <f t="shared" si="1305"/>
        <v>0</v>
      </c>
      <c r="AX1289" s="546">
        <f t="shared" si="1287"/>
        <v>0</v>
      </c>
      <c r="AY1289" s="552">
        <v>6.9444444444444434E-2</v>
      </c>
      <c r="AZ1289" s="546">
        <f t="shared" si="1301"/>
        <v>1</v>
      </c>
      <c r="BA1289" s="546">
        <f t="shared" si="1302"/>
        <v>40</v>
      </c>
      <c r="BB1289" s="552">
        <v>0</v>
      </c>
      <c r="BC1289" s="546">
        <f t="shared" si="1303"/>
        <v>0</v>
      </c>
      <c r="BD1289" s="546">
        <f t="shared" si="1304"/>
        <v>0</v>
      </c>
      <c r="BE1289" s="552">
        <v>2.4305555555555556E-2</v>
      </c>
      <c r="BF1289" s="546">
        <f t="shared" si="1291"/>
        <v>0</v>
      </c>
      <c r="BG1289" s="546">
        <f t="shared" si="1292"/>
        <v>35</v>
      </c>
      <c r="BH1289" s="552">
        <v>0</v>
      </c>
      <c r="BI1289" s="637">
        <f t="shared" si="1280"/>
        <v>0</v>
      </c>
      <c r="BJ1289" s="558">
        <f t="shared" si="1281"/>
        <v>0</v>
      </c>
      <c r="BK1289" s="52">
        <f t="shared" si="1288"/>
        <v>63.762241379310346</v>
      </c>
    </row>
    <row r="1290" spans="1:63" x14ac:dyDescent="0.25">
      <c r="A1290" s="60">
        <v>41019</v>
      </c>
      <c r="B1290" s="58">
        <f t="shared" si="1282"/>
        <v>4</v>
      </c>
      <c r="C1290" s="126">
        <v>1</v>
      </c>
      <c r="D1290" s="51" t="s">
        <v>832</v>
      </c>
      <c r="E1290" s="51" t="s">
        <v>820</v>
      </c>
      <c r="F1290" s="58">
        <v>3471.95</v>
      </c>
      <c r="G1290" s="126">
        <v>57</v>
      </c>
      <c r="H1290" s="126">
        <v>2</v>
      </c>
      <c r="I1290" s="47">
        <v>0.59375</v>
      </c>
      <c r="J1290" s="47">
        <v>0.59375</v>
      </c>
      <c r="K1290" s="47">
        <v>0.60069444444444442</v>
      </c>
      <c r="L1290" s="9">
        <f t="shared" ref="L1290:L1353" si="1307">K1290-J1290</f>
        <v>6.9444444444444198E-3</v>
      </c>
      <c r="M1290" s="47">
        <v>0.60763888888888895</v>
      </c>
      <c r="N1290" s="9">
        <f t="shared" ref="N1290:N1353" si="1308">M1290-K1290</f>
        <v>6.9444444444445308E-3</v>
      </c>
      <c r="O1290" s="47">
        <v>0.62986111111111109</v>
      </c>
      <c r="P1290" s="9">
        <f t="shared" ref="P1290:P1353" si="1309">O1290-M1290</f>
        <v>2.2222222222222143E-2</v>
      </c>
      <c r="Q1290" s="47">
        <v>0.62986111111111109</v>
      </c>
      <c r="R1290" s="47">
        <v>0.65277777777777779</v>
      </c>
      <c r="S1290" s="9">
        <f t="shared" si="1290"/>
        <v>2.2916666666666696E-2</v>
      </c>
      <c r="T1290" s="47">
        <v>0.62986111111111109</v>
      </c>
      <c r="U1290" s="47">
        <v>0.65277777777777779</v>
      </c>
      <c r="V1290" s="9">
        <f t="shared" si="1276"/>
        <v>2.2916666666666696E-2</v>
      </c>
      <c r="W1290" s="47">
        <v>0.65625</v>
      </c>
      <c r="X1290" s="9">
        <f t="shared" si="1298"/>
        <v>3.4722222222222099E-3</v>
      </c>
      <c r="Y1290" s="47">
        <v>0.65694444444444444</v>
      </c>
      <c r="Z1290" s="9">
        <f t="shared" ref="Z1290:Z1321" si="1310">Y1290-W1290</f>
        <v>6.9444444444444198E-4</v>
      </c>
      <c r="AA1290" s="47">
        <v>0.71250000000000002</v>
      </c>
      <c r="AB1290" s="9">
        <f t="shared" si="1297"/>
        <v>5.555555555555558E-2</v>
      </c>
      <c r="AC1290" s="47">
        <v>0.71250000000000002</v>
      </c>
      <c r="AD1290" s="47">
        <v>0.71250000000000002</v>
      </c>
      <c r="AE1290" s="9">
        <f t="shared" si="1277"/>
        <v>0</v>
      </c>
      <c r="AF1290" s="47">
        <v>0.72222222222222221</v>
      </c>
      <c r="AG1290" s="47">
        <v>0.73958333333333337</v>
      </c>
      <c r="AH1290" s="9">
        <f t="shared" ref="AH1290:AH1353" si="1311">AG1290-AF1290</f>
        <v>1.736111111111116E-2</v>
      </c>
      <c r="AI1290" s="10">
        <f t="shared" si="1283"/>
        <v>0</v>
      </c>
      <c r="AJ1290" s="10">
        <f t="shared" si="1284"/>
        <v>25</v>
      </c>
      <c r="AK1290" s="47">
        <v>0.73958333333333337</v>
      </c>
      <c r="AL1290" s="47">
        <v>0.73958333333333337</v>
      </c>
      <c r="AM1290" s="9">
        <f t="shared" si="1285"/>
        <v>0</v>
      </c>
      <c r="AN1290" s="9">
        <f t="shared" ref="AN1290:AN1353" si="1312">AL1290-I1290</f>
        <v>0.14583333333333337</v>
      </c>
      <c r="AO1290" s="10">
        <f t="shared" si="1299"/>
        <v>3</v>
      </c>
      <c r="AP1290" s="10">
        <f t="shared" si="1300"/>
        <v>30</v>
      </c>
      <c r="AQ1290" s="9">
        <f t="shared" si="1306"/>
        <v>5.555555555555558E-2</v>
      </c>
      <c r="AR1290" s="10">
        <f t="shared" si="1278"/>
        <v>1</v>
      </c>
      <c r="AS1290" s="10">
        <f t="shared" si="1279"/>
        <v>20</v>
      </c>
      <c r="AT1290" s="552">
        <v>0</v>
      </c>
      <c r="AU1290" s="552">
        <v>0</v>
      </c>
      <c r="AV1290" s="552">
        <v>0</v>
      </c>
      <c r="AW1290" s="546">
        <f t="shared" si="1305"/>
        <v>0</v>
      </c>
      <c r="AX1290" s="546">
        <f t="shared" si="1287"/>
        <v>0</v>
      </c>
      <c r="AY1290" s="552">
        <v>0</v>
      </c>
      <c r="AZ1290" s="546">
        <f t="shared" si="1301"/>
        <v>0</v>
      </c>
      <c r="BA1290" s="546">
        <f t="shared" si="1302"/>
        <v>0</v>
      </c>
      <c r="BB1290" s="552">
        <v>0</v>
      </c>
      <c r="BC1290" s="546">
        <f t="shared" si="1303"/>
        <v>0</v>
      </c>
      <c r="BD1290" s="546">
        <f t="shared" si="1304"/>
        <v>0</v>
      </c>
      <c r="BE1290" s="552">
        <v>0</v>
      </c>
      <c r="BF1290" s="546">
        <f t="shared" si="1291"/>
        <v>0</v>
      </c>
      <c r="BG1290" s="546">
        <f t="shared" si="1292"/>
        <v>0</v>
      </c>
      <c r="BH1290" s="552">
        <v>0</v>
      </c>
      <c r="BI1290" s="637">
        <f t="shared" si="1280"/>
        <v>0</v>
      </c>
      <c r="BJ1290" s="558">
        <f t="shared" si="1281"/>
        <v>0</v>
      </c>
      <c r="BK1290" s="52">
        <f t="shared" si="1288"/>
        <v>60.911403508771926</v>
      </c>
    </row>
    <row r="1291" spans="1:63" x14ac:dyDescent="0.25">
      <c r="A1291" s="60">
        <v>41019</v>
      </c>
      <c r="B1291" s="58">
        <f t="shared" si="1282"/>
        <v>4</v>
      </c>
      <c r="C1291" s="126">
        <v>1</v>
      </c>
      <c r="D1291" s="51" t="s">
        <v>832</v>
      </c>
      <c r="E1291" s="51" t="s">
        <v>820</v>
      </c>
      <c r="F1291" s="58">
        <v>3562.01</v>
      </c>
      <c r="G1291" s="126">
        <v>59</v>
      </c>
      <c r="H1291" s="126">
        <v>0</v>
      </c>
      <c r="I1291" s="47">
        <v>0.73611111111111116</v>
      </c>
      <c r="J1291" s="47">
        <v>0.73611111111111116</v>
      </c>
      <c r="K1291" s="47">
        <v>0.74305555555555547</v>
      </c>
      <c r="L1291" s="9">
        <f t="shared" si="1307"/>
        <v>6.9444444444443088E-3</v>
      </c>
      <c r="M1291" s="47">
        <v>0.75</v>
      </c>
      <c r="N1291" s="9">
        <f t="shared" si="1308"/>
        <v>6.9444444444445308E-3</v>
      </c>
      <c r="O1291" s="47">
        <v>0.77083333333333337</v>
      </c>
      <c r="P1291" s="9">
        <f t="shared" si="1309"/>
        <v>2.083333333333337E-2</v>
      </c>
      <c r="Q1291" s="47">
        <v>0.77083333333333337</v>
      </c>
      <c r="R1291" s="47">
        <v>0.78472222222222221</v>
      </c>
      <c r="S1291" s="9">
        <f t="shared" si="1290"/>
        <v>1.388888888888884E-2</v>
      </c>
      <c r="T1291" s="47">
        <v>0.77083333333333337</v>
      </c>
      <c r="U1291" s="47">
        <v>0.78472222222222221</v>
      </c>
      <c r="V1291" s="9">
        <f t="shared" ref="V1291:V1354" si="1313">U1291-T1291</f>
        <v>1.388888888888884E-2</v>
      </c>
      <c r="W1291" s="47">
        <v>0.78749999999999998</v>
      </c>
      <c r="X1291" s="9">
        <f t="shared" si="1298"/>
        <v>2.7777777777777679E-3</v>
      </c>
      <c r="Y1291" s="47">
        <v>0.78819444444444453</v>
      </c>
      <c r="Z1291" s="9">
        <f t="shared" si="1310"/>
        <v>6.94444444444553E-4</v>
      </c>
      <c r="AA1291" s="47">
        <v>0.86111111111111116</v>
      </c>
      <c r="AB1291" s="9">
        <f t="shared" si="1297"/>
        <v>7.291666666666663E-2</v>
      </c>
      <c r="AC1291" s="47">
        <v>0.86111111111111116</v>
      </c>
      <c r="AD1291" s="47">
        <v>0.86111111111111116</v>
      </c>
      <c r="AE1291" s="9">
        <f t="shared" ref="AE1291:AE1354" si="1314">AD1291-AC1291</f>
        <v>0</v>
      </c>
      <c r="AF1291" s="47">
        <v>0.86805555555555547</v>
      </c>
      <c r="AG1291" s="47">
        <v>0.875</v>
      </c>
      <c r="AH1291" s="9">
        <f t="shared" si="1311"/>
        <v>6.9444444444445308E-3</v>
      </c>
      <c r="AI1291" s="10">
        <f t="shared" si="1283"/>
        <v>0</v>
      </c>
      <c r="AJ1291" s="10">
        <f t="shared" si="1284"/>
        <v>10</v>
      </c>
      <c r="AK1291" s="47">
        <v>0.875</v>
      </c>
      <c r="AL1291" s="47">
        <v>0.875</v>
      </c>
      <c r="AM1291" s="9">
        <f t="shared" si="1285"/>
        <v>0</v>
      </c>
      <c r="AN1291" s="9">
        <f t="shared" si="1312"/>
        <v>0.13888888888888884</v>
      </c>
      <c r="AO1291" s="10">
        <f t="shared" si="1299"/>
        <v>3</v>
      </c>
      <c r="AP1291" s="10">
        <f t="shared" si="1300"/>
        <v>20</v>
      </c>
      <c r="AQ1291" s="9">
        <f t="shared" si="1306"/>
        <v>5.5555555555555518E-2</v>
      </c>
      <c r="AR1291" s="10">
        <f t="shared" ref="AR1291:AR1354" si="1315">HOUR(AQ1291)</f>
        <v>1</v>
      </c>
      <c r="AS1291" s="10">
        <f t="shared" ref="AS1291:AS1354" si="1316">MINUTE(AQ1291)</f>
        <v>20</v>
      </c>
      <c r="AT1291" s="552">
        <v>0</v>
      </c>
      <c r="AU1291" s="552">
        <v>0</v>
      </c>
      <c r="AV1291" s="552">
        <v>0</v>
      </c>
      <c r="AW1291" s="546">
        <f t="shared" si="1305"/>
        <v>0</v>
      </c>
      <c r="AX1291" s="546">
        <f t="shared" si="1287"/>
        <v>0</v>
      </c>
      <c r="AY1291" s="552">
        <v>0</v>
      </c>
      <c r="AZ1291" s="546">
        <f t="shared" si="1301"/>
        <v>0</v>
      </c>
      <c r="BA1291" s="546">
        <f t="shared" si="1302"/>
        <v>0</v>
      </c>
      <c r="BB1291" s="552">
        <v>0</v>
      </c>
      <c r="BC1291" s="546">
        <f t="shared" si="1303"/>
        <v>0</v>
      </c>
      <c r="BD1291" s="546">
        <f t="shared" si="1304"/>
        <v>0</v>
      </c>
      <c r="BE1291" s="552">
        <v>1.7361111111111112E-2</v>
      </c>
      <c r="BF1291" s="546">
        <f t="shared" si="1291"/>
        <v>0</v>
      </c>
      <c r="BG1291" s="546">
        <f t="shared" si="1292"/>
        <v>25</v>
      </c>
      <c r="BH1291" s="552">
        <v>0</v>
      </c>
      <c r="BI1291" s="637">
        <f t="shared" ref="BI1291:BI1354" si="1317">HOUR(BH1291)</f>
        <v>0</v>
      </c>
      <c r="BJ1291" s="558">
        <f t="shared" ref="BJ1291:BJ1354" si="1318">MINUTE(BH1291)</f>
        <v>0</v>
      </c>
      <c r="BK1291" s="52">
        <f t="shared" si="1288"/>
        <v>60.373050847457634</v>
      </c>
    </row>
    <row r="1292" spans="1:63" x14ac:dyDescent="0.25">
      <c r="A1292" s="60">
        <v>41019</v>
      </c>
      <c r="B1292" s="58">
        <f t="shared" si="1282"/>
        <v>4</v>
      </c>
      <c r="C1292" s="126">
        <v>2</v>
      </c>
      <c r="D1292" s="51" t="s">
        <v>828</v>
      </c>
      <c r="E1292" s="51" t="s">
        <v>265</v>
      </c>
      <c r="F1292" s="58">
        <v>3753.89</v>
      </c>
      <c r="G1292" s="126">
        <v>58</v>
      </c>
      <c r="H1292" s="126">
        <v>1</v>
      </c>
      <c r="I1292" s="47">
        <v>0.83333333333333337</v>
      </c>
      <c r="J1292" s="47">
        <v>0.83333333333333337</v>
      </c>
      <c r="K1292" s="47">
        <v>0.83680555555555547</v>
      </c>
      <c r="L1292" s="9">
        <f t="shared" si="1307"/>
        <v>3.4722222222220989E-3</v>
      </c>
      <c r="M1292" s="47">
        <v>0.84027777777777779</v>
      </c>
      <c r="N1292" s="9">
        <f t="shared" si="1308"/>
        <v>3.4722222222223209E-3</v>
      </c>
      <c r="O1292" s="47">
        <v>0.86111111111111116</v>
      </c>
      <c r="P1292" s="9">
        <f t="shared" si="1309"/>
        <v>2.083333333333337E-2</v>
      </c>
      <c r="Q1292" s="47">
        <v>0.86458333333333337</v>
      </c>
      <c r="R1292" s="47">
        <v>0.90625</v>
      </c>
      <c r="S1292" s="9">
        <f t="shared" si="1290"/>
        <v>4.166666666666663E-2</v>
      </c>
      <c r="T1292" s="47">
        <v>0.86458333333333337</v>
      </c>
      <c r="U1292" s="47">
        <v>0.90625</v>
      </c>
      <c r="V1292" s="9">
        <f t="shared" si="1313"/>
        <v>4.166666666666663E-2</v>
      </c>
      <c r="W1292" s="47">
        <v>0.87152777777777779</v>
      </c>
      <c r="X1292" s="9">
        <v>0</v>
      </c>
      <c r="Y1292" s="47">
        <v>0.87152777777777779</v>
      </c>
      <c r="Z1292" s="9">
        <f t="shared" si="1310"/>
        <v>0</v>
      </c>
      <c r="AA1292" s="47">
        <v>1.0208333333333333</v>
      </c>
      <c r="AB1292" s="9">
        <f t="shared" si="1297"/>
        <v>0.14930555555555547</v>
      </c>
      <c r="AC1292" s="47">
        <v>1.0208333333333333</v>
      </c>
      <c r="AD1292" s="47">
        <v>1.0208333333333333</v>
      </c>
      <c r="AE1292" s="9">
        <f t="shared" si="1314"/>
        <v>0</v>
      </c>
      <c r="AF1292" s="47">
        <v>1.03125</v>
      </c>
      <c r="AG1292" s="47">
        <v>1.0416666666666667</v>
      </c>
      <c r="AH1292" s="9">
        <f t="shared" si="1311"/>
        <v>1.0416666666666741E-2</v>
      </c>
      <c r="AI1292" s="10">
        <f t="shared" si="1283"/>
        <v>0</v>
      </c>
      <c r="AJ1292" s="10">
        <f t="shared" si="1284"/>
        <v>15</v>
      </c>
      <c r="AK1292" s="47">
        <v>1.0416666666666667</v>
      </c>
      <c r="AL1292" s="47">
        <v>1.0416666666666667</v>
      </c>
      <c r="AM1292" s="9">
        <f t="shared" si="1285"/>
        <v>0</v>
      </c>
      <c r="AN1292" s="9">
        <f t="shared" si="1312"/>
        <v>0.20833333333333337</v>
      </c>
      <c r="AO1292" s="10">
        <f t="shared" si="1299"/>
        <v>5</v>
      </c>
      <c r="AP1292" s="10">
        <f t="shared" si="1300"/>
        <v>0</v>
      </c>
      <c r="AQ1292" s="9">
        <f t="shared" si="1306"/>
        <v>0</v>
      </c>
      <c r="AR1292" s="10">
        <f t="shared" si="1315"/>
        <v>0</v>
      </c>
      <c r="AS1292" s="10">
        <f t="shared" si="1316"/>
        <v>0</v>
      </c>
      <c r="AT1292" s="552">
        <v>0</v>
      </c>
      <c r="AU1292" s="552">
        <v>0</v>
      </c>
      <c r="AV1292" s="552">
        <v>0</v>
      </c>
      <c r="AW1292" s="546">
        <f t="shared" si="1305"/>
        <v>0</v>
      </c>
      <c r="AX1292" s="546">
        <f t="shared" si="1287"/>
        <v>0</v>
      </c>
      <c r="AY1292" s="552">
        <v>0.14930555555555555</v>
      </c>
      <c r="AZ1292" s="546">
        <f t="shared" si="1301"/>
        <v>3</v>
      </c>
      <c r="BA1292" s="546">
        <f t="shared" si="1302"/>
        <v>35</v>
      </c>
      <c r="BB1292" s="552">
        <v>0</v>
      </c>
      <c r="BC1292" s="546">
        <f t="shared" si="1303"/>
        <v>0</v>
      </c>
      <c r="BD1292" s="546">
        <f t="shared" si="1304"/>
        <v>0</v>
      </c>
      <c r="BE1292" s="552">
        <v>0</v>
      </c>
      <c r="BF1292" s="546">
        <f t="shared" si="1291"/>
        <v>0</v>
      </c>
      <c r="BG1292" s="546">
        <f t="shared" si="1292"/>
        <v>0</v>
      </c>
      <c r="BH1292" s="552">
        <v>0</v>
      </c>
      <c r="BI1292" s="637">
        <f t="shared" si="1317"/>
        <v>0</v>
      </c>
      <c r="BJ1292" s="558">
        <f t="shared" si="1318"/>
        <v>0</v>
      </c>
      <c r="BK1292" s="52">
        <f t="shared" si="1288"/>
        <v>64.722241379310347</v>
      </c>
    </row>
    <row r="1293" spans="1:63" x14ac:dyDescent="0.25">
      <c r="A1293" s="60">
        <v>41020</v>
      </c>
      <c r="B1293" s="58">
        <f t="shared" si="1282"/>
        <v>4</v>
      </c>
      <c r="C1293" s="126">
        <v>1</v>
      </c>
      <c r="D1293" s="51" t="s">
        <v>327</v>
      </c>
      <c r="E1293" s="51" t="s">
        <v>820</v>
      </c>
      <c r="F1293" s="58">
        <v>3625.48</v>
      </c>
      <c r="G1293" s="126">
        <v>59</v>
      </c>
      <c r="H1293" s="126">
        <v>0</v>
      </c>
      <c r="I1293" s="47">
        <v>2.4305555555555556E-2</v>
      </c>
      <c r="J1293" s="47">
        <v>2.4305555555555556E-2</v>
      </c>
      <c r="K1293" s="47">
        <v>3.125E-2</v>
      </c>
      <c r="L1293" s="9">
        <f t="shared" si="1307"/>
        <v>6.9444444444444441E-3</v>
      </c>
      <c r="M1293" s="47">
        <v>4.1666666666666664E-2</v>
      </c>
      <c r="N1293" s="9">
        <f t="shared" si="1308"/>
        <v>1.0416666666666664E-2</v>
      </c>
      <c r="O1293" s="47">
        <v>8.6805555555555566E-2</v>
      </c>
      <c r="P1293" s="9">
        <f t="shared" si="1309"/>
        <v>4.5138888888888902E-2</v>
      </c>
      <c r="Q1293" s="47">
        <v>9.0277777777777776E-2</v>
      </c>
      <c r="R1293" s="47">
        <v>0.15277777777777776</v>
      </c>
      <c r="S1293" s="9">
        <f t="shared" si="1290"/>
        <v>6.2499999999999986E-2</v>
      </c>
      <c r="T1293" s="47">
        <v>9.0277777777777776E-2</v>
      </c>
      <c r="U1293" s="47">
        <v>0.15277777777777776</v>
      </c>
      <c r="V1293" s="9">
        <f t="shared" si="1313"/>
        <v>6.2499999999999986E-2</v>
      </c>
      <c r="W1293" s="47">
        <v>0.11458333333333333</v>
      </c>
      <c r="X1293" s="9">
        <v>0</v>
      </c>
      <c r="Y1293" s="47">
        <v>0.11458333333333333</v>
      </c>
      <c r="Z1293" s="9">
        <f t="shared" si="1310"/>
        <v>0</v>
      </c>
      <c r="AA1293" s="47">
        <v>0.25</v>
      </c>
      <c r="AB1293" s="9">
        <f t="shared" si="1297"/>
        <v>0.13541666666666669</v>
      </c>
      <c r="AC1293" s="47">
        <v>0.25</v>
      </c>
      <c r="AD1293" s="47">
        <v>0.25</v>
      </c>
      <c r="AE1293" s="9">
        <f t="shared" si="1314"/>
        <v>0</v>
      </c>
      <c r="AF1293" s="47">
        <v>0.27083333333333331</v>
      </c>
      <c r="AG1293" s="47">
        <v>0.27777777777777779</v>
      </c>
      <c r="AH1293" s="9">
        <f t="shared" si="1311"/>
        <v>6.9444444444444753E-3</v>
      </c>
      <c r="AI1293" s="10">
        <f t="shared" si="1283"/>
        <v>0</v>
      </c>
      <c r="AJ1293" s="10">
        <f t="shared" si="1284"/>
        <v>10</v>
      </c>
      <c r="AK1293" s="47">
        <v>0.27777777777777779</v>
      </c>
      <c r="AL1293" s="47">
        <v>0.27777777777777779</v>
      </c>
      <c r="AM1293" s="9">
        <f t="shared" si="1285"/>
        <v>0</v>
      </c>
      <c r="AN1293" s="9">
        <f t="shared" si="1312"/>
        <v>0.25347222222222221</v>
      </c>
      <c r="AO1293" s="10">
        <f t="shared" si="1299"/>
        <v>6</v>
      </c>
      <c r="AP1293" s="10">
        <f t="shared" si="1300"/>
        <v>5</v>
      </c>
      <c r="AQ1293" s="9">
        <f t="shared" si="1306"/>
        <v>0</v>
      </c>
      <c r="AR1293" s="10">
        <f t="shared" si="1315"/>
        <v>0</v>
      </c>
      <c r="AS1293" s="10">
        <f t="shared" si="1316"/>
        <v>0</v>
      </c>
      <c r="AT1293" s="552">
        <v>0</v>
      </c>
      <c r="AU1293" s="552">
        <v>0</v>
      </c>
      <c r="AV1293" s="552">
        <v>0</v>
      </c>
      <c r="AW1293" s="546">
        <f t="shared" si="1305"/>
        <v>0</v>
      </c>
      <c r="AX1293" s="546">
        <f t="shared" si="1287"/>
        <v>0</v>
      </c>
      <c r="AY1293" s="552">
        <v>0.13541666666666666</v>
      </c>
      <c r="AZ1293" s="546">
        <f t="shared" si="1301"/>
        <v>3</v>
      </c>
      <c r="BA1293" s="546">
        <f t="shared" si="1302"/>
        <v>15</v>
      </c>
      <c r="BB1293" s="552">
        <v>0</v>
      </c>
      <c r="BC1293" s="546">
        <f t="shared" si="1303"/>
        <v>0</v>
      </c>
      <c r="BD1293" s="546">
        <f t="shared" si="1304"/>
        <v>0</v>
      </c>
      <c r="BE1293" s="552">
        <v>0</v>
      </c>
      <c r="BF1293" s="546">
        <f t="shared" si="1291"/>
        <v>0</v>
      </c>
      <c r="BG1293" s="546">
        <f t="shared" si="1292"/>
        <v>0</v>
      </c>
      <c r="BH1293" s="552">
        <v>0</v>
      </c>
      <c r="BI1293" s="637">
        <f t="shared" si="1317"/>
        <v>0</v>
      </c>
      <c r="BJ1293" s="558">
        <f t="shared" si="1318"/>
        <v>0</v>
      </c>
      <c r="BK1293" s="52">
        <f t="shared" si="1288"/>
        <v>61.448813559322033</v>
      </c>
    </row>
    <row r="1294" spans="1:63" x14ac:dyDescent="0.25">
      <c r="A1294" s="60">
        <v>41020</v>
      </c>
      <c r="B1294" s="58">
        <f t="shared" si="1282"/>
        <v>4</v>
      </c>
      <c r="C1294" s="126">
        <v>7</v>
      </c>
      <c r="D1294" s="51" t="s">
        <v>802</v>
      </c>
      <c r="E1294" s="51" t="s">
        <v>265</v>
      </c>
      <c r="F1294" s="58">
        <v>3157</v>
      </c>
      <c r="G1294" s="126">
        <v>57</v>
      </c>
      <c r="H1294" s="126">
        <v>2</v>
      </c>
      <c r="I1294" s="47">
        <v>0.3125</v>
      </c>
      <c r="J1294" s="47">
        <v>0.3125</v>
      </c>
      <c r="K1294" s="47">
        <v>0.31597222222222221</v>
      </c>
      <c r="L1294" s="9">
        <f t="shared" si="1307"/>
        <v>3.4722222222222099E-3</v>
      </c>
      <c r="M1294" s="47">
        <v>0.32291666666666669</v>
      </c>
      <c r="N1294" s="9">
        <f t="shared" si="1308"/>
        <v>6.9444444444444753E-3</v>
      </c>
      <c r="O1294" s="47">
        <v>0.33680555555555558</v>
      </c>
      <c r="P1294" s="9">
        <f t="shared" si="1309"/>
        <v>1.3888888888888895E-2</v>
      </c>
      <c r="Q1294" s="47">
        <v>0.34027777777777773</v>
      </c>
      <c r="R1294" s="47">
        <v>0.36805555555555558</v>
      </c>
      <c r="S1294" s="9">
        <f t="shared" si="1290"/>
        <v>2.7777777777777846E-2</v>
      </c>
      <c r="T1294" s="47">
        <v>0.34027777777777773</v>
      </c>
      <c r="U1294" s="47">
        <v>0.36805555555555558</v>
      </c>
      <c r="V1294" s="9">
        <f t="shared" si="1313"/>
        <v>2.7777777777777846E-2</v>
      </c>
      <c r="W1294" s="47">
        <v>0.36874999999999997</v>
      </c>
      <c r="X1294" s="9">
        <f>W1294-R1294</f>
        <v>6.9444444444438647E-4</v>
      </c>
      <c r="Y1294" s="47">
        <v>0.36874999999999997</v>
      </c>
      <c r="Z1294" s="9">
        <f t="shared" si="1310"/>
        <v>0</v>
      </c>
      <c r="AA1294" s="47">
        <v>0.44236111111111115</v>
      </c>
      <c r="AB1294" s="9">
        <f t="shared" si="1297"/>
        <v>7.3611111111111183E-2</v>
      </c>
      <c r="AC1294" s="47">
        <v>0.44236111111111115</v>
      </c>
      <c r="AD1294" s="47">
        <v>0.44236111111111115</v>
      </c>
      <c r="AE1294" s="9">
        <f t="shared" si="1314"/>
        <v>0</v>
      </c>
      <c r="AF1294" s="47">
        <v>0.4513888888888889</v>
      </c>
      <c r="AG1294" s="47">
        <v>0.45833333333333331</v>
      </c>
      <c r="AH1294" s="9">
        <f t="shared" si="1311"/>
        <v>6.9444444444444198E-3</v>
      </c>
      <c r="AI1294" s="10">
        <f t="shared" si="1283"/>
        <v>0</v>
      </c>
      <c r="AJ1294" s="10">
        <f t="shared" si="1284"/>
        <v>10</v>
      </c>
      <c r="AK1294" s="47">
        <v>0.45833333333333331</v>
      </c>
      <c r="AL1294" s="47">
        <v>0.45833333333333331</v>
      </c>
      <c r="AM1294" s="9">
        <f t="shared" si="1285"/>
        <v>0</v>
      </c>
      <c r="AN1294" s="9">
        <f t="shared" si="1312"/>
        <v>0.14583333333333331</v>
      </c>
      <c r="AO1294" s="10">
        <f t="shared" si="1299"/>
        <v>3</v>
      </c>
      <c r="AP1294" s="10">
        <f t="shared" si="1300"/>
        <v>30</v>
      </c>
      <c r="AQ1294" s="9">
        <f t="shared" si="1306"/>
        <v>7.1527777777777843E-2</v>
      </c>
      <c r="AR1294" s="10">
        <f t="shared" si="1315"/>
        <v>1</v>
      </c>
      <c r="AS1294" s="10">
        <f t="shared" si="1316"/>
        <v>43</v>
      </c>
      <c r="AT1294" s="552">
        <v>0</v>
      </c>
      <c r="AU1294" s="552">
        <v>0</v>
      </c>
      <c r="AV1294" s="552">
        <v>0</v>
      </c>
      <c r="AW1294" s="546">
        <f t="shared" si="1305"/>
        <v>0</v>
      </c>
      <c r="AX1294" s="546">
        <f t="shared" si="1287"/>
        <v>0</v>
      </c>
      <c r="AY1294" s="552">
        <v>0</v>
      </c>
      <c r="AZ1294" s="546">
        <f t="shared" si="1301"/>
        <v>0</v>
      </c>
      <c r="BA1294" s="546">
        <f t="shared" si="1302"/>
        <v>0</v>
      </c>
      <c r="BB1294" s="552">
        <v>0</v>
      </c>
      <c r="BC1294" s="546">
        <f t="shared" si="1303"/>
        <v>0</v>
      </c>
      <c r="BD1294" s="546">
        <f t="shared" si="1304"/>
        <v>0</v>
      </c>
      <c r="BE1294" s="552">
        <v>2.0833333333333333E-3</v>
      </c>
      <c r="BF1294" s="546">
        <f t="shared" si="1291"/>
        <v>0</v>
      </c>
      <c r="BG1294" s="546">
        <f t="shared" si="1292"/>
        <v>3</v>
      </c>
      <c r="BH1294" s="552">
        <v>0</v>
      </c>
      <c r="BI1294" s="637">
        <f t="shared" si="1317"/>
        <v>0</v>
      </c>
      <c r="BJ1294" s="558">
        <f t="shared" si="1318"/>
        <v>0</v>
      </c>
      <c r="BK1294" s="52">
        <f t="shared" si="1288"/>
        <v>55.385964912280699</v>
      </c>
    </row>
    <row r="1295" spans="1:63" x14ac:dyDescent="0.25">
      <c r="A1295" s="60">
        <v>41020</v>
      </c>
      <c r="B1295" s="58">
        <f t="shared" ref="B1295:B1358" si="1319">MONTH(A1295)</f>
        <v>4</v>
      </c>
      <c r="C1295" s="126">
        <v>2</v>
      </c>
      <c r="D1295" s="51" t="s">
        <v>832</v>
      </c>
      <c r="E1295" s="51" t="s">
        <v>820</v>
      </c>
      <c r="F1295" s="58">
        <v>3646.86</v>
      </c>
      <c r="G1295" s="126">
        <v>59</v>
      </c>
      <c r="H1295" s="126">
        <v>0</v>
      </c>
      <c r="I1295" s="47">
        <v>0.46527777777777773</v>
      </c>
      <c r="J1295" s="47">
        <v>0.46527777777777773</v>
      </c>
      <c r="K1295" s="47">
        <v>0.46875</v>
      </c>
      <c r="L1295" s="9">
        <f t="shared" si="1307"/>
        <v>3.4722222222222654E-3</v>
      </c>
      <c r="M1295" s="47">
        <v>0.47569444444444442</v>
      </c>
      <c r="N1295" s="9">
        <f t="shared" si="1308"/>
        <v>6.9444444444444198E-3</v>
      </c>
      <c r="O1295" s="47">
        <v>0.48819444444444443</v>
      </c>
      <c r="P1295" s="9">
        <f t="shared" si="1309"/>
        <v>1.2500000000000011E-2</v>
      </c>
      <c r="Q1295" s="47">
        <v>0.48819444444444443</v>
      </c>
      <c r="R1295" s="47">
        <v>0.48819444444444443</v>
      </c>
      <c r="S1295" s="9">
        <f t="shared" si="1290"/>
        <v>0</v>
      </c>
      <c r="T1295" s="47">
        <v>0.48819444444444443</v>
      </c>
      <c r="U1295" s="47">
        <v>0.48819444444444443</v>
      </c>
      <c r="V1295" s="9">
        <f t="shared" si="1313"/>
        <v>0</v>
      </c>
      <c r="W1295" s="47">
        <v>0.67361111111111116</v>
      </c>
      <c r="X1295" s="9">
        <f>W1295-R1295</f>
        <v>0.18541666666666673</v>
      </c>
      <c r="Y1295" s="47">
        <v>0.67638888888888893</v>
      </c>
      <c r="Z1295" s="9">
        <f t="shared" si="1310"/>
        <v>2.7777777777777679E-3</v>
      </c>
      <c r="AA1295" s="47">
        <v>0.73749999999999993</v>
      </c>
      <c r="AB1295" s="9">
        <f t="shared" si="1297"/>
        <v>6.1111111111111005E-2</v>
      </c>
      <c r="AC1295" s="47">
        <v>0.73749999999999993</v>
      </c>
      <c r="AD1295" s="47">
        <v>0.73749999999999993</v>
      </c>
      <c r="AE1295" s="9">
        <f t="shared" si="1314"/>
        <v>0</v>
      </c>
      <c r="AF1295" s="47">
        <v>0.74652777777777779</v>
      </c>
      <c r="AG1295" s="47">
        <v>0.75347222222222221</v>
      </c>
      <c r="AH1295" s="9">
        <f t="shared" si="1311"/>
        <v>6.9444444444444198E-3</v>
      </c>
      <c r="AI1295" s="10">
        <f t="shared" ref="AI1295:AI1358" si="1320">HOUR(AH1295)</f>
        <v>0</v>
      </c>
      <c r="AJ1295" s="10">
        <f t="shared" ref="AJ1295:AJ1358" si="1321">MINUTE(AH1295)</f>
        <v>10</v>
      </c>
      <c r="AK1295" s="47">
        <v>0.75347222222222221</v>
      </c>
      <c r="AL1295" s="47">
        <v>0.75347222222222221</v>
      </c>
      <c r="AM1295" s="9">
        <f t="shared" ref="AM1295:AM1358" si="1322">AL1295-AK1295</f>
        <v>0</v>
      </c>
      <c r="AN1295" s="9">
        <f t="shared" si="1312"/>
        <v>0.28819444444444448</v>
      </c>
      <c r="AO1295" s="10">
        <f t="shared" si="1299"/>
        <v>6</v>
      </c>
      <c r="AP1295" s="10">
        <f t="shared" si="1300"/>
        <v>55</v>
      </c>
      <c r="AQ1295" s="9">
        <f t="shared" si="1306"/>
        <v>6.1111111111111005E-2</v>
      </c>
      <c r="AR1295" s="10">
        <f t="shared" si="1315"/>
        <v>1</v>
      </c>
      <c r="AS1295" s="10">
        <f t="shared" si="1316"/>
        <v>28</v>
      </c>
      <c r="AT1295" s="552">
        <v>0</v>
      </c>
      <c r="AU1295" s="552">
        <v>0</v>
      </c>
      <c r="AV1295" s="552">
        <v>0</v>
      </c>
      <c r="AW1295" s="546">
        <f t="shared" si="1305"/>
        <v>0</v>
      </c>
      <c r="AX1295" s="546">
        <f t="shared" ref="AX1295:AX1358" si="1323">MINUTE(AV1295)</f>
        <v>0</v>
      </c>
      <c r="AY1295" s="552">
        <v>0</v>
      </c>
      <c r="AZ1295" s="546">
        <f t="shared" si="1301"/>
        <v>0</v>
      </c>
      <c r="BA1295" s="546">
        <f t="shared" si="1302"/>
        <v>0</v>
      </c>
      <c r="BB1295" s="552">
        <v>0</v>
      </c>
      <c r="BC1295" s="546">
        <f t="shared" si="1303"/>
        <v>0</v>
      </c>
      <c r="BD1295" s="546">
        <f t="shared" si="1304"/>
        <v>0</v>
      </c>
      <c r="BE1295" s="552">
        <v>0</v>
      </c>
      <c r="BF1295" s="546">
        <f t="shared" si="1291"/>
        <v>0</v>
      </c>
      <c r="BG1295" s="546">
        <f t="shared" si="1292"/>
        <v>0</v>
      </c>
      <c r="BH1295" s="552">
        <v>0</v>
      </c>
      <c r="BI1295" s="637">
        <f t="shared" si="1317"/>
        <v>0</v>
      </c>
      <c r="BJ1295" s="558">
        <f t="shared" si="1318"/>
        <v>0</v>
      </c>
      <c r="BK1295" s="52">
        <f t="shared" ref="BK1295:BK1358" si="1324">F1295/G1295</f>
        <v>61.811186440677972</v>
      </c>
    </row>
    <row r="1296" spans="1:63" x14ac:dyDescent="0.25">
      <c r="A1296" s="60">
        <v>41020</v>
      </c>
      <c r="B1296" s="58">
        <f t="shared" si="1319"/>
        <v>4</v>
      </c>
      <c r="C1296" s="126">
        <v>2</v>
      </c>
      <c r="D1296" s="51" t="s">
        <v>832</v>
      </c>
      <c r="E1296" s="51" t="s">
        <v>820</v>
      </c>
      <c r="F1296" s="58">
        <v>3549.08</v>
      </c>
      <c r="G1296" s="126">
        <v>58</v>
      </c>
      <c r="H1296" s="126">
        <v>1</v>
      </c>
      <c r="I1296" s="47">
        <v>0.5</v>
      </c>
      <c r="J1296" s="47">
        <v>0.5</v>
      </c>
      <c r="K1296" s="47">
        <v>0.50694444444444442</v>
      </c>
      <c r="L1296" s="9">
        <f t="shared" si="1307"/>
        <v>6.9444444444444198E-3</v>
      </c>
      <c r="M1296" s="47">
        <v>0.51388888888888895</v>
      </c>
      <c r="N1296" s="9">
        <f t="shared" si="1308"/>
        <v>6.9444444444445308E-3</v>
      </c>
      <c r="O1296" s="47">
        <v>0.54166666666666663</v>
      </c>
      <c r="P1296" s="9">
        <f t="shared" si="1309"/>
        <v>2.7777777777777679E-2</v>
      </c>
      <c r="Q1296" s="47">
        <v>0.54166666666666663</v>
      </c>
      <c r="R1296" s="47">
        <v>0.54166666666666663</v>
      </c>
      <c r="S1296" s="9">
        <f t="shared" si="1290"/>
        <v>0</v>
      </c>
      <c r="T1296" s="47">
        <v>0.54166666666666663</v>
      </c>
      <c r="U1296" s="47">
        <v>0.54166666666666663</v>
      </c>
      <c r="V1296" s="9">
        <f t="shared" si="1313"/>
        <v>0</v>
      </c>
      <c r="W1296" s="47">
        <v>0.74513888888888891</v>
      </c>
      <c r="X1296" s="9">
        <f>W1296-R1296</f>
        <v>0.20347222222222228</v>
      </c>
      <c r="Y1296" s="47">
        <v>0.74583333333333324</v>
      </c>
      <c r="Z1296" s="9">
        <f t="shared" si="1310"/>
        <v>6.9444444444433095E-4</v>
      </c>
      <c r="AA1296" s="47">
        <v>0.80833333333333324</v>
      </c>
      <c r="AB1296" s="9">
        <f t="shared" si="1297"/>
        <v>6.25E-2</v>
      </c>
      <c r="AC1296" s="47">
        <v>0.80833333333333324</v>
      </c>
      <c r="AD1296" s="47">
        <v>0.80833333333333324</v>
      </c>
      <c r="AE1296" s="9">
        <f t="shared" si="1314"/>
        <v>0</v>
      </c>
      <c r="AF1296" s="47">
        <v>0.82291666666666663</v>
      </c>
      <c r="AG1296" s="47">
        <v>0.82986111111111116</v>
      </c>
      <c r="AH1296" s="9">
        <f t="shared" si="1311"/>
        <v>6.9444444444445308E-3</v>
      </c>
      <c r="AI1296" s="10">
        <f t="shared" si="1320"/>
        <v>0</v>
      </c>
      <c r="AJ1296" s="10">
        <f t="shared" si="1321"/>
        <v>10</v>
      </c>
      <c r="AK1296" s="47">
        <v>0.82986111111111116</v>
      </c>
      <c r="AL1296" s="47">
        <v>0.82986111111111116</v>
      </c>
      <c r="AM1296" s="9">
        <f t="shared" si="1322"/>
        <v>0</v>
      </c>
      <c r="AN1296" s="9">
        <f t="shared" si="1312"/>
        <v>0.32986111111111116</v>
      </c>
      <c r="AO1296" s="10">
        <f t="shared" si="1299"/>
        <v>7</v>
      </c>
      <c r="AP1296" s="10">
        <f t="shared" si="1300"/>
        <v>55</v>
      </c>
      <c r="AQ1296" s="9">
        <f t="shared" si="1306"/>
        <v>5.486111111111111E-2</v>
      </c>
      <c r="AR1296" s="10">
        <f t="shared" si="1315"/>
        <v>1</v>
      </c>
      <c r="AS1296" s="10">
        <f t="shared" si="1316"/>
        <v>19</v>
      </c>
      <c r="AT1296" s="552">
        <v>0</v>
      </c>
      <c r="AU1296" s="552">
        <v>0</v>
      </c>
      <c r="AV1296" s="552">
        <v>0</v>
      </c>
      <c r="AW1296" s="546">
        <f t="shared" si="1305"/>
        <v>0</v>
      </c>
      <c r="AX1296" s="546">
        <f t="shared" si="1323"/>
        <v>0</v>
      </c>
      <c r="AY1296" s="552">
        <v>0</v>
      </c>
      <c r="AZ1296" s="546">
        <f t="shared" si="1301"/>
        <v>0</v>
      </c>
      <c r="BA1296" s="546">
        <f t="shared" si="1302"/>
        <v>0</v>
      </c>
      <c r="BB1296" s="552">
        <v>0</v>
      </c>
      <c r="BC1296" s="546">
        <f t="shared" si="1303"/>
        <v>0</v>
      </c>
      <c r="BD1296" s="546">
        <f t="shared" si="1304"/>
        <v>0</v>
      </c>
      <c r="BE1296" s="552">
        <v>7.6388888888888886E-3</v>
      </c>
      <c r="BF1296" s="546">
        <f t="shared" si="1291"/>
        <v>0</v>
      </c>
      <c r="BG1296" s="546">
        <f t="shared" si="1292"/>
        <v>11</v>
      </c>
      <c r="BH1296" s="552">
        <v>0</v>
      </c>
      <c r="BI1296" s="637">
        <f t="shared" si="1317"/>
        <v>0</v>
      </c>
      <c r="BJ1296" s="558">
        <f t="shared" si="1318"/>
        <v>0</v>
      </c>
      <c r="BK1296" s="52">
        <f t="shared" si="1324"/>
        <v>61.191034482758617</v>
      </c>
    </row>
    <row r="1297" spans="1:63" x14ac:dyDescent="0.25">
      <c r="A1297" s="60">
        <v>41020</v>
      </c>
      <c r="B1297" s="58">
        <f t="shared" si="1319"/>
        <v>4</v>
      </c>
      <c r="C1297" s="126">
        <v>33</v>
      </c>
      <c r="D1297" s="51" t="s">
        <v>33</v>
      </c>
      <c r="E1297" s="51" t="s">
        <v>833</v>
      </c>
      <c r="F1297" s="58">
        <v>3429.96</v>
      </c>
      <c r="G1297" s="126">
        <v>55</v>
      </c>
      <c r="H1297" s="126">
        <v>4</v>
      </c>
      <c r="I1297" s="47">
        <v>0.65625</v>
      </c>
      <c r="J1297" s="47">
        <v>0.65625</v>
      </c>
      <c r="K1297" s="47">
        <v>0.66319444444444442</v>
      </c>
      <c r="L1297" s="9">
        <f t="shared" si="1307"/>
        <v>6.9444444444444198E-3</v>
      </c>
      <c r="M1297" s="47">
        <v>0.66666666666666663</v>
      </c>
      <c r="N1297" s="9">
        <f t="shared" si="1308"/>
        <v>3.4722222222222099E-3</v>
      </c>
      <c r="O1297" s="47">
        <v>0.75694444444444453</v>
      </c>
      <c r="P1297" s="9">
        <f t="shared" si="1309"/>
        <v>9.0277777777777901E-2</v>
      </c>
      <c r="Q1297" s="47">
        <v>0.76041666666666663</v>
      </c>
      <c r="R1297" s="47">
        <v>0.81597222222222221</v>
      </c>
      <c r="S1297" s="9">
        <f t="shared" si="1290"/>
        <v>5.555555555555558E-2</v>
      </c>
      <c r="T1297" s="47">
        <v>0.76041666666666663</v>
      </c>
      <c r="U1297" s="47">
        <v>0.81597222222222221</v>
      </c>
      <c r="V1297" s="9">
        <f t="shared" si="1313"/>
        <v>5.555555555555558E-2</v>
      </c>
      <c r="W1297" s="47">
        <v>0.84375</v>
      </c>
      <c r="X1297" s="9">
        <f>W1297-R1297</f>
        <v>2.777777777777779E-2</v>
      </c>
      <c r="Y1297" s="47">
        <v>0.84444444444444444</v>
      </c>
      <c r="Z1297" s="9">
        <f t="shared" si="1310"/>
        <v>6.9444444444444198E-4</v>
      </c>
      <c r="AA1297" s="47">
        <v>0.90486111111111101</v>
      </c>
      <c r="AB1297" s="9">
        <f t="shared" si="1297"/>
        <v>6.0416666666666563E-2</v>
      </c>
      <c r="AC1297" s="47">
        <v>0.90486111111111101</v>
      </c>
      <c r="AD1297" s="47">
        <v>0.90486111111111101</v>
      </c>
      <c r="AE1297" s="9">
        <f t="shared" si="1314"/>
        <v>0</v>
      </c>
      <c r="AF1297" s="47">
        <v>0.91319444444444453</v>
      </c>
      <c r="AG1297" s="47">
        <v>0.91666666666666663</v>
      </c>
      <c r="AH1297" s="9">
        <f t="shared" si="1311"/>
        <v>3.4722222222220989E-3</v>
      </c>
      <c r="AI1297" s="10">
        <f t="shared" si="1320"/>
        <v>0</v>
      </c>
      <c r="AJ1297" s="10">
        <f t="shared" si="1321"/>
        <v>5</v>
      </c>
      <c r="AK1297" s="47">
        <v>0.91666666666666663</v>
      </c>
      <c r="AL1297" s="47">
        <v>0.91666666666666663</v>
      </c>
      <c r="AM1297" s="9">
        <f t="shared" si="1322"/>
        <v>0</v>
      </c>
      <c r="AN1297" s="9">
        <f t="shared" si="1312"/>
        <v>0.26041666666666663</v>
      </c>
      <c r="AO1297" s="10">
        <f t="shared" si="1299"/>
        <v>6</v>
      </c>
      <c r="AP1297" s="10">
        <f t="shared" si="1300"/>
        <v>15</v>
      </c>
      <c r="AQ1297" s="9">
        <f t="shared" si="1306"/>
        <v>5.1388888888888783E-2</v>
      </c>
      <c r="AR1297" s="10">
        <f t="shared" si="1315"/>
        <v>1</v>
      </c>
      <c r="AS1297" s="10">
        <f t="shared" si="1316"/>
        <v>14</v>
      </c>
      <c r="AT1297" s="552">
        <v>0</v>
      </c>
      <c r="AU1297" s="552">
        <v>0</v>
      </c>
      <c r="AV1297" s="552">
        <v>0</v>
      </c>
      <c r="AW1297" s="546">
        <f t="shared" si="1305"/>
        <v>0</v>
      </c>
      <c r="AX1297" s="546">
        <f t="shared" si="1323"/>
        <v>0</v>
      </c>
      <c r="AY1297" s="552">
        <v>0</v>
      </c>
      <c r="AZ1297" s="546">
        <f t="shared" si="1301"/>
        <v>0</v>
      </c>
      <c r="BA1297" s="546">
        <f t="shared" si="1302"/>
        <v>0</v>
      </c>
      <c r="BB1297" s="552">
        <v>0</v>
      </c>
      <c r="BC1297" s="546">
        <f t="shared" si="1303"/>
        <v>0</v>
      </c>
      <c r="BD1297" s="546">
        <f t="shared" si="1304"/>
        <v>0</v>
      </c>
      <c r="BE1297" s="552">
        <v>9.0277777777777787E-3</v>
      </c>
      <c r="BF1297" s="546">
        <f t="shared" si="1291"/>
        <v>0</v>
      </c>
      <c r="BG1297" s="546">
        <f t="shared" si="1292"/>
        <v>13</v>
      </c>
      <c r="BH1297" s="552">
        <v>0</v>
      </c>
      <c r="BI1297" s="637">
        <f t="shared" si="1317"/>
        <v>0</v>
      </c>
      <c r="BJ1297" s="558">
        <f t="shared" si="1318"/>
        <v>0</v>
      </c>
      <c r="BK1297" s="52">
        <f t="shared" si="1324"/>
        <v>62.362909090909092</v>
      </c>
    </row>
    <row r="1298" spans="1:63" ht="30" x14ac:dyDescent="0.25">
      <c r="A1298" s="60">
        <v>41021</v>
      </c>
      <c r="B1298" s="58">
        <f t="shared" si="1319"/>
        <v>4</v>
      </c>
      <c r="C1298" s="126">
        <v>11</v>
      </c>
      <c r="D1298" s="51" t="s">
        <v>298</v>
      </c>
      <c r="E1298" s="51" t="s">
        <v>834</v>
      </c>
      <c r="F1298" s="58">
        <v>3588.47</v>
      </c>
      <c r="G1298" s="126">
        <v>59</v>
      </c>
      <c r="H1298" s="126">
        <v>0</v>
      </c>
      <c r="I1298" s="47">
        <v>0.39583333333333331</v>
      </c>
      <c r="J1298" s="47">
        <v>0.39583333333333331</v>
      </c>
      <c r="K1298" s="47">
        <v>0.39930555555555558</v>
      </c>
      <c r="L1298" s="9">
        <f t="shared" si="1307"/>
        <v>3.4722222222222654E-3</v>
      </c>
      <c r="M1298" s="47">
        <v>0.4236111111111111</v>
      </c>
      <c r="N1298" s="9">
        <f t="shared" si="1308"/>
        <v>2.4305555555555525E-2</v>
      </c>
      <c r="O1298" s="47">
        <v>0.44097222222222227</v>
      </c>
      <c r="P1298" s="9">
        <f t="shared" si="1309"/>
        <v>1.736111111111116E-2</v>
      </c>
      <c r="Q1298" s="47">
        <v>0.44097222222222227</v>
      </c>
      <c r="R1298" s="47">
        <v>0.45833333333333331</v>
      </c>
      <c r="S1298" s="9">
        <f t="shared" si="1290"/>
        <v>1.7361111111111049E-2</v>
      </c>
      <c r="T1298" s="47">
        <v>0.44097222222222227</v>
      </c>
      <c r="U1298" s="47">
        <v>0.45833333333333331</v>
      </c>
      <c r="V1298" s="9">
        <f t="shared" si="1313"/>
        <v>1.7361111111111049E-2</v>
      </c>
      <c r="W1298" s="47">
        <v>0.46180555555555558</v>
      </c>
      <c r="X1298" s="9">
        <f>W1298-R1298</f>
        <v>3.4722222222222654E-3</v>
      </c>
      <c r="Y1298" s="47">
        <v>0.46249999999999997</v>
      </c>
      <c r="Z1298" s="9">
        <f t="shared" si="1310"/>
        <v>6.9444444444438647E-4</v>
      </c>
      <c r="AA1298" s="47">
        <v>0.57847222222222217</v>
      </c>
      <c r="AB1298" s="9">
        <f t="shared" si="1297"/>
        <v>0.1159722222222222</v>
      </c>
      <c r="AC1298" s="47">
        <v>0.57847222222222217</v>
      </c>
      <c r="AD1298" s="47">
        <v>0.57847222222222217</v>
      </c>
      <c r="AE1298" s="9">
        <f t="shared" si="1314"/>
        <v>0</v>
      </c>
      <c r="AF1298" s="47">
        <v>0.58680555555555558</v>
      </c>
      <c r="AG1298" s="47">
        <v>0.59027777777777779</v>
      </c>
      <c r="AH1298" s="9">
        <f t="shared" si="1311"/>
        <v>3.4722222222222099E-3</v>
      </c>
      <c r="AI1298" s="10">
        <f t="shared" si="1320"/>
        <v>0</v>
      </c>
      <c r="AJ1298" s="10">
        <f t="shared" si="1321"/>
        <v>5</v>
      </c>
      <c r="AK1298" s="47">
        <v>0.59027777777777779</v>
      </c>
      <c r="AL1298" s="47">
        <v>0.59375</v>
      </c>
      <c r="AM1298" s="9">
        <f t="shared" si="1322"/>
        <v>3.4722222222222099E-3</v>
      </c>
      <c r="AN1298" s="9">
        <f t="shared" si="1312"/>
        <v>0.19791666666666669</v>
      </c>
      <c r="AO1298" s="10">
        <f t="shared" si="1299"/>
        <v>4</v>
      </c>
      <c r="AP1298" s="10">
        <f t="shared" si="1300"/>
        <v>45</v>
      </c>
      <c r="AQ1298" s="9">
        <f t="shared" si="1306"/>
        <v>7.3611111111111099E-2</v>
      </c>
      <c r="AR1298" s="10">
        <f t="shared" si="1315"/>
        <v>1</v>
      </c>
      <c r="AS1298" s="10">
        <f t="shared" si="1316"/>
        <v>46</v>
      </c>
      <c r="AT1298" s="552">
        <v>0</v>
      </c>
      <c r="AU1298" s="552">
        <v>0</v>
      </c>
      <c r="AV1298" s="552">
        <v>0</v>
      </c>
      <c r="AW1298" s="546">
        <f t="shared" si="1305"/>
        <v>0</v>
      </c>
      <c r="AX1298" s="546">
        <f t="shared" si="1323"/>
        <v>0</v>
      </c>
      <c r="AY1298" s="552">
        <v>0</v>
      </c>
      <c r="AZ1298" s="546">
        <f t="shared" si="1301"/>
        <v>0</v>
      </c>
      <c r="BA1298" s="546">
        <f t="shared" si="1302"/>
        <v>0</v>
      </c>
      <c r="BB1298" s="552">
        <v>0</v>
      </c>
      <c r="BC1298" s="546">
        <f t="shared" si="1303"/>
        <v>0</v>
      </c>
      <c r="BD1298" s="546">
        <f t="shared" si="1304"/>
        <v>0</v>
      </c>
      <c r="BE1298" s="552">
        <v>4.2361111111111106E-2</v>
      </c>
      <c r="BF1298" s="546">
        <f t="shared" si="1291"/>
        <v>1</v>
      </c>
      <c r="BG1298" s="546">
        <f t="shared" si="1292"/>
        <v>1</v>
      </c>
      <c r="BH1298" s="552">
        <v>0</v>
      </c>
      <c r="BI1298" s="637">
        <f t="shared" si="1317"/>
        <v>0</v>
      </c>
      <c r="BJ1298" s="558">
        <f t="shared" si="1318"/>
        <v>0</v>
      </c>
      <c r="BK1298" s="52">
        <f t="shared" si="1324"/>
        <v>60.821525423728808</v>
      </c>
    </row>
    <row r="1299" spans="1:63" x14ac:dyDescent="0.25">
      <c r="A1299" s="60">
        <v>41021</v>
      </c>
      <c r="B1299" s="58">
        <f t="shared" si="1319"/>
        <v>4</v>
      </c>
      <c r="C1299" s="126">
        <v>3</v>
      </c>
      <c r="D1299" s="51" t="s">
        <v>524</v>
      </c>
      <c r="E1299" s="51" t="s">
        <v>820</v>
      </c>
      <c r="F1299" s="58">
        <v>3648.81</v>
      </c>
      <c r="G1299" s="126">
        <v>59</v>
      </c>
      <c r="H1299" s="126">
        <v>0</v>
      </c>
      <c r="I1299" s="47">
        <v>0.35416666666666669</v>
      </c>
      <c r="J1299" s="47">
        <v>0.35416666666666669</v>
      </c>
      <c r="K1299" s="47">
        <v>0.3576388888888889</v>
      </c>
      <c r="L1299" s="9">
        <f t="shared" si="1307"/>
        <v>3.4722222222222099E-3</v>
      </c>
      <c r="M1299" s="47">
        <v>0.36458333333333331</v>
      </c>
      <c r="N1299" s="9">
        <f t="shared" si="1308"/>
        <v>6.9444444444444198E-3</v>
      </c>
      <c r="O1299" s="47">
        <v>0.39930555555555558</v>
      </c>
      <c r="P1299" s="9">
        <f t="shared" si="1309"/>
        <v>3.4722222222222265E-2</v>
      </c>
      <c r="Q1299" s="47">
        <v>0.39930555555555558</v>
      </c>
      <c r="R1299" s="47">
        <v>0.4236111111111111</v>
      </c>
      <c r="S1299" s="9">
        <f t="shared" si="1290"/>
        <v>2.4305555555555525E-2</v>
      </c>
      <c r="T1299" s="47">
        <v>0.39930555555555558</v>
      </c>
      <c r="U1299" s="47">
        <v>0.4236111111111111</v>
      </c>
      <c r="V1299" s="9">
        <f t="shared" si="1313"/>
        <v>2.4305555555555525E-2</v>
      </c>
      <c r="W1299" s="47">
        <v>0.40972222222222227</v>
      </c>
      <c r="X1299" s="9">
        <v>0</v>
      </c>
      <c r="Y1299" s="47">
        <v>0.40972222222222227</v>
      </c>
      <c r="Z1299" s="9">
        <f t="shared" si="1310"/>
        <v>0</v>
      </c>
      <c r="AA1299" s="47">
        <v>0.63194444444444442</v>
      </c>
      <c r="AB1299" s="9">
        <f t="shared" si="1297"/>
        <v>0.22222222222222215</v>
      </c>
      <c r="AC1299" s="47">
        <v>0.63194444444444442</v>
      </c>
      <c r="AD1299" s="47">
        <v>0.63194444444444442</v>
      </c>
      <c r="AE1299" s="9">
        <f t="shared" si="1314"/>
        <v>0</v>
      </c>
      <c r="AF1299" s="47">
        <v>0.63888888888888895</v>
      </c>
      <c r="AG1299" s="47">
        <v>0.64236111111111105</v>
      </c>
      <c r="AH1299" s="9">
        <f t="shared" si="1311"/>
        <v>3.4722222222220989E-3</v>
      </c>
      <c r="AI1299" s="10">
        <f t="shared" si="1320"/>
        <v>0</v>
      </c>
      <c r="AJ1299" s="10">
        <f t="shared" si="1321"/>
        <v>5</v>
      </c>
      <c r="AK1299" s="47">
        <v>0.64236111111111105</v>
      </c>
      <c r="AL1299" s="47">
        <v>0.64583333333333337</v>
      </c>
      <c r="AM1299" s="9">
        <f t="shared" si="1322"/>
        <v>3.4722222222223209E-3</v>
      </c>
      <c r="AN1299" s="9">
        <f t="shared" si="1312"/>
        <v>0.29166666666666669</v>
      </c>
      <c r="AO1299" s="10">
        <f t="shared" si="1299"/>
        <v>7</v>
      </c>
      <c r="AP1299" s="10">
        <f t="shared" si="1300"/>
        <v>0</v>
      </c>
      <c r="AQ1299" s="9">
        <f t="shared" si="1306"/>
        <v>0</v>
      </c>
      <c r="AR1299" s="10">
        <f t="shared" si="1315"/>
        <v>0</v>
      </c>
      <c r="AS1299" s="10">
        <f t="shared" si="1316"/>
        <v>0</v>
      </c>
      <c r="AT1299" s="552">
        <v>0</v>
      </c>
      <c r="AU1299" s="552">
        <v>0</v>
      </c>
      <c r="AV1299" s="552">
        <v>0</v>
      </c>
      <c r="AW1299" s="546">
        <f t="shared" si="1305"/>
        <v>0</v>
      </c>
      <c r="AX1299" s="546">
        <f t="shared" si="1323"/>
        <v>0</v>
      </c>
      <c r="AY1299" s="552">
        <v>0.22222222222222221</v>
      </c>
      <c r="AZ1299" s="546">
        <f t="shared" si="1301"/>
        <v>5</v>
      </c>
      <c r="BA1299" s="546">
        <f t="shared" si="1302"/>
        <v>20</v>
      </c>
      <c r="BB1299" s="552">
        <v>0</v>
      </c>
      <c r="BC1299" s="546">
        <f t="shared" si="1303"/>
        <v>0</v>
      </c>
      <c r="BD1299" s="546">
        <f t="shared" si="1304"/>
        <v>0</v>
      </c>
      <c r="BE1299" s="552">
        <v>0</v>
      </c>
      <c r="BF1299" s="546">
        <f t="shared" si="1291"/>
        <v>0</v>
      </c>
      <c r="BG1299" s="546">
        <f t="shared" si="1292"/>
        <v>0</v>
      </c>
      <c r="BH1299" s="552">
        <v>0</v>
      </c>
      <c r="BI1299" s="637">
        <f t="shared" si="1317"/>
        <v>0</v>
      </c>
      <c r="BJ1299" s="558">
        <f t="shared" si="1318"/>
        <v>0</v>
      </c>
      <c r="BK1299" s="52">
        <f t="shared" si="1324"/>
        <v>61.844237288135595</v>
      </c>
    </row>
    <row r="1300" spans="1:63" x14ac:dyDescent="0.25">
      <c r="A1300" s="60">
        <v>41021</v>
      </c>
      <c r="B1300" s="58">
        <f t="shared" si="1319"/>
        <v>4</v>
      </c>
      <c r="C1300" s="126">
        <v>8</v>
      </c>
      <c r="D1300" s="51" t="s">
        <v>802</v>
      </c>
      <c r="E1300" s="51" t="s">
        <v>265</v>
      </c>
      <c r="F1300" s="58">
        <v>3143.79</v>
      </c>
      <c r="G1300" s="126">
        <v>53</v>
      </c>
      <c r="H1300" s="126">
        <v>6</v>
      </c>
      <c r="I1300" s="47">
        <v>0.41666666666666669</v>
      </c>
      <c r="J1300" s="47">
        <v>0.41666666666666669</v>
      </c>
      <c r="K1300" s="47">
        <v>0.4201388888888889</v>
      </c>
      <c r="L1300" s="9">
        <f t="shared" si="1307"/>
        <v>3.4722222222222099E-3</v>
      </c>
      <c r="M1300" s="47">
        <v>0.4201388888888889</v>
      </c>
      <c r="N1300" s="9">
        <f t="shared" si="1308"/>
        <v>0</v>
      </c>
      <c r="O1300" s="47">
        <v>0.42708333333333331</v>
      </c>
      <c r="P1300" s="9">
        <f t="shared" si="1309"/>
        <v>6.9444444444444198E-3</v>
      </c>
      <c r="Q1300" s="47">
        <v>0.42708333333333331</v>
      </c>
      <c r="R1300" s="47">
        <v>0.47916666666666669</v>
      </c>
      <c r="S1300" s="9">
        <f t="shared" si="1290"/>
        <v>5.208333333333337E-2</v>
      </c>
      <c r="T1300" s="47">
        <v>0.42708333333333331</v>
      </c>
      <c r="U1300" s="47">
        <v>0.47916666666666669</v>
      </c>
      <c r="V1300" s="9">
        <f t="shared" si="1313"/>
        <v>5.208333333333337E-2</v>
      </c>
      <c r="W1300" s="47">
        <v>0.625</v>
      </c>
      <c r="X1300" s="9">
        <f>W1300-R1300</f>
        <v>0.14583333333333331</v>
      </c>
      <c r="Y1300" s="47">
        <v>0.625</v>
      </c>
      <c r="Z1300" s="9">
        <f t="shared" si="1310"/>
        <v>0</v>
      </c>
      <c r="AA1300" s="47">
        <v>0.69236111111111109</v>
      </c>
      <c r="AB1300" s="9">
        <f t="shared" si="1297"/>
        <v>6.7361111111111094E-2</v>
      </c>
      <c r="AC1300" s="47">
        <v>0.69236111111111109</v>
      </c>
      <c r="AD1300" s="47">
        <v>0.69236111111111109</v>
      </c>
      <c r="AE1300" s="9">
        <f t="shared" si="1314"/>
        <v>0</v>
      </c>
      <c r="AF1300" s="47">
        <v>0.70138888888888884</v>
      </c>
      <c r="AG1300" s="47">
        <v>0.70486111111111116</v>
      </c>
      <c r="AH1300" s="9">
        <f t="shared" si="1311"/>
        <v>3.4722222222223209E-3</v>
      </c>
      <c r="AI1300" s="10">
        <f t="shared" si="1320"/>
        <v>0</v>
      </c>
      <c r="AJ1300" s="10">
        <f t="shared" si="1321"/>
        <v>5</v>
      </c>
      <c r="AK1300" s="47">
        <v>0.70486111111111116</v>
      </c>
      <c r="AL1300" s="47">
        <v>0.70833333333333337</v>
      </c>
      <c r="AM1300" s="9">
        <f t="shared" si="1322"/>
        <v>3.4722222222222099E-3</v>
      </c>
      <c r="AN1300" s="9">
        <f t="shared" si="1312"/>
        <v>0.29166666666666669</v>
      </c>
      <c r="AO1300" s="10">
        <f t="shared" si="1299"/>
        <v>7</v>
      </c>
      <c r="AP1300" s="10">
        <f t="shared" si="1300"/>
        <v>0</v>
      </c>
      <c r="AQ1300" s="9">
        <f t="shared" si="1306"/>
        <v>5.5555555555555539E-2</v>
      </c>
      <c r="AR1300" s="10">
        <f t="shared" si="1315"/>
        <v>1</v>
      </c>
      <c r="AS1300" s="10">
        <f t="shared" si="1316"/>
        <v>20</v>
      </c>
      <c r="AT1300" s="552">
        <v>0</v>
      </c>
      <c r="AU1300" s="552">
        <v>0</v>
      </c>
      <c r="AV1300" s="552">
        <v>0</v>
      </c>
      <c r="AW1300" s="546">
        <f t="shared" si="1305"/>
        <v>0</v>
      </c>
      <c r="AX1300" s="546">
        <f t="shared" si="1323"/>
        <v>0</v>
      </c>
      <c r="AY1300" s="552">
        <v>0</v>
      </c>
      <c r="AZ1300" s="546">
        <f t="shared" si="1301"/>
        <v>0</v>
      </c>
      <c r="BA1300" s="546">
        <f t="shared" si="1302"/>
        <v>0</v>
      </c>
      <c r="BB1300" s="552">
        <v>0</v>
      </c>
      <c r="BC1300" s="546">
        <f t="shared" si="1303"/>
        <v>0</v>
      </c>
      <c r="BD1300" s="546">
        <f t="shared" si="1304"/>
        <v>0</v>
      </c>
      <c r="BE1300" s="552">
        <v>1.1805555555555555E-2</v>
      </c>
      <c r="BF1300" s="546">
        <f t="shared" si="1291"/>
        <v>0</v>
      </c>
      <c r="BG1300" s="546">
        <f t="shared" si="1292"/>
        <v>17</v>
      </c>
      <c r="BH1300" s="552">
        <v>0</v>
      </c>
      <c r="BI1300" s="637">
        <f t="shared" si="1317"/>
        <v>0</v>
      </c>
      <c r="BJ1300" s="558">
        <f t="shared" si="1318"/>
        <v>0</v>
      </c>
      <c r="BK1300" s="52">
        <f t="shared" si="1324"/>
        <v>59.316792452830185</v>
      </c>
    </row>
    <row r="1301" spans="1:63" x14ac:dyDescent="0.25">
      <c r="A1301" s="60">
        <v>41021</v>
      </c>
      <c r="B1301" s="58">
        <f t="shared" si="1319"/>
        <v>4</v>
      </c>
      <c r="C1301" s="126">
        <v>34</v>
      </c>
      <c r="D1301" s="51" t="s">
        <v>33</v>
      </c>
      <c r="E1301" s="51" t="s">
        <v>833</v>
      </c>
      <c r="F1301" s="58">
        <v>3614.27</v>
      </c>
      <c r="G1301" s="126">
        <v>57</v>
      </c>
      <c r="H1301" s="126">
        <v>2</v>
      </c>
      <c r="I1301" s="47">
        <v>0.625</v>
      </c>
      <c r="J1301" s="47">
        <v>0.625</v>
      </c>
      <c r="K1301" s="47">
        <v>0.62847222222222221</v>
      </c>
      <c r="L1301" s="9">
        <f t="shared" si="1307"/>
        <v>3.4722222222222099E-3</v>
      </c>
      <c r="M1301" s="47">
        <v>0.63541666666666663</v>
      </c>
      <c r="N1301" s="9">
        <f t="shared" si="1308"/>
        <v>6.9444444444444198E-3</v>
      </c>
      <c r="O1301" s="47">
        <v>0.65625</v>
      </c>
      <c r="P1301" s="9">
        <f t="shared" si="1309"/>
        <v>2.083333333333337E-2</v>
      </c>
      <c r="Q1301" s="47">
        <v>0.65625</v>
      </c>
      <c r="R1301" s="47">
        <v>0.67361111111111116</v>
      </c>
      <c r="S1301" s="9">
        <f t="shared" ref="S1301:S1364" si="1325">R1301-Q1301</f>
        <v>1.736111111111116E-2</v>
      </c>
      <c r="T1301" s="47">
        <v>0.65625</v>
      </c>
      <c r="U1301" s="47">
        <v>0.67361111111111116</v>
      </c>
      <c r="V1301" s="9">
        <f t="shared" si="1313"/>
        <v>1.736111111111116E-2</v>
      </c>
      <c r="W1301" s="47">
        <v>0.71527777777777779</v>
      </c>
      <c r="X1301" s="9">
        <f>W1301-R1301</f>
        <v>4.166666666666663E-2</v>
      </c>
      <c r="Y1301" s="47">
        <v>0.71666666666666667</v>
      </c>
      <c r="Z1301" s="9">
        <f t="shared" si="1310"/>
        <v>1.388888888888884E-3</v>
      </c>
      <c r="AA1301" s="47">
        <v>0.79375000000000007</v>
      </c>
      <c r="AB1301" s="9">
        <f t="shared" si="1297"/>
        <v>7.7083333333333393E-2</v>
      </c>
      <c r="AC1301" s="47">
        <v>0.79375000000000007</v>
      </c>
      <c r="AD1301" s="47">
        <v>0.79375000000000007</v>
      </c>
      <c r="AE1301" s="9">
        <f t="shared" si="1314"/>
        <v>0</v>
      </c>
      <c r="AF1301" s="47">
        <v>0.80208333333333337</v>
      </c>
      <c r="AG1301" s="47">
        <v>0.80555555555555547</v>
      </c>
      <c r="AH1301" s="9">
        <f t="shared" si="1311"/>
        <v>3.4722222222220989E-3</v>
      </c>
      <c r="AI1301" s="10">
        <f t="shared" si="1320"/>
        <v>0</v>
      </c>
      <c r="AJ1301" s="10">
        <f t="shared" si="1321"/>
        <v>5</v>
      </c>
      <c r="AK1301" s="47">
        <v>0.80555555555555547</v>
      </c>
      <c r="AL1301" s="47">
        <v>0.80902777777777779</v>
      </c>
      <c r="AM1301" s="9">
        <f t="shared" si="1322"/>
        <v>3.4722222222223209E-3</v>
      </c>
      <c r="AN1301" s="9">
        <f t="shared" si="1312"/>
        <v>0.18402777777777779</v>
      </c>
      <c r="AO1301" s="10">
        <f t="shared" si="1299"/>
        <v>4</v>
      </c>
      <c r="AP1301" s="10">
        <f t="shared" si="1300"/>
        <v>25</v>
      </c>
      <c r="AQ1301" s="9">
        <f t="shared" si="1306"/>
        <v>4.5833333333333393E-2</v>
      </c>
      <c r="AR1301" s="10">
        <f t="shared" si="1315"/>
        <v>1</v>
      </c>
      <c r="AS1301" s="10">
        <f t="shared" si="1316"/>
        <v>6</v>
      </c>
      <c r="AT1301" s="552">
        <v>0</v>
      </c>
      <c r="AU1301" s="552">
        <v>0</v>
      </c>
      <c r="AV1301" s="552">
        <v>0</v>
      </c>
      <c r="AW1301" s="546">
        <f t="shared" si="1305"/>
        <v>0</v>
      </c>
      <c r="AX1301" s="546">
        <f t="shared" si="1323"/>
        <v>0</v>
      </c>
      <c r="AY1301" s="552">
        <v>0</v>
      </c>
      <c r="AZ1301" s="546">
        <f t="shared" si="1301"/>
        <v>0</v>
      </c>
      <c r="BA1301" s="546">
        <f t="shared" si="1302"/>
        <v>0</v>
      </c>
      <c r="BB1301" s="552">
        <v>0</v>
      </c>
      <c r="BC1301" s="546">
        <f t="shared" si="1303"/>
        <v>0</v>
      </c>
      <c r="BD1301" s="546">
        <f t="shared" si="1304"/>
        <v>0</v>
      </c>
      <c r="BE1301" s="552">
        <v>3.125E-2</v>
      </c>
      <c r="BF1301" s="546">
        <f t="shared" si="1291"/>
        <v>0</v>
      </c>
      <c r="BG1301" s="546">
        <f t="shared" si="1292"/>
        <v>45</v>
      </c>
      <c r="BH1301" s="552">
        <v>0</v>
      </c>
      <c r="BI1301" s="637">
        <f t="shared" si="1317"/>
        <v>0</v>
      </c>
      <c r="BJ1301" s="558">
        <f t="shared" si="1318"/>
        <v>0</v>
      </c>
      <c r="BK1301" s="52">
        <f t="shared" si="1324"/>
        <v>63.408245614035089</v>
      </c>
    </row>
    <row r="1302" spans="1:63" x14ac:dyDescent="0.25">
      <c r="A1302" s="60">
        <v>41021</v>
      </c>
      <c r="B1302" s="58">
        <f t="shared" si="1319"/>
        <v>4</v>
      </c>
      <c r="C1302" s="126">
        <v>3</v>
      </c>
      <c r="D1302" s="51" t="s">
        <v>298</v>
      </c>
      <c r="E1302" s="51" t="s">
        <v>807</v>
      </c>
      <c r="F1302" s="58">
        <v>3592.05</v>
      </c>
      <c r="G1302" s="126">
        <v>58</v>
      </c>
      <c r="H1302" s="126">
        <v>1</v>
      </c>
      <c r="I1302" s="47">
        <v>0.8125</v>
      </c>
      <c r="J1302" s="47">
        <v>0.8125</v>
      </c>
      <c r="K1302" s="47">
        <v>0.81597222222222221</v>
      </c>
      <c r="L1302" s="9">
        <f t="shared" si="1307"/>
        <v>3.4722222222222099E-3</v>
      </c>
      <c r="M1302" s="47">
        <v>0.82291666666666663</v>
      </c>
      <c r="N1302" s="9">
        <f t="shared" si="1308"/>
        <v>6.9444444444444198E-3</v>
      </c>
      <c r="O1302" s="47">
        <v>0.90277777777777779</v>
      </c>
      <c r="P1302" s="9">
        <f t="shared" si="1309"/>
        <v>7.986111111111116E-2</v>
      </c>
      <c r="Q1302" s="47">
        <v>0.90972222222222221</v>
      </c>
      <c r="R1302" s="47">
        <v>1.0694444444444444</v>
      </c>
      <c r="S1302" s="9">
        <f t="shared" si="1325"/>
        <v>0.15972222222222221</v>
      </c>
      <c r="T1302" s="47">
        <v>0.90972222222222221</v>
      </c>
      <c r="U1302" s="47">
        <v>1.0694444444444444</v>
      </c>
      <c r="V1302" s="9">
        <f t="shared" si="1313"/>
        <v>0.15972222222222221</v>
      </c>
      <c r="W1302" s="47">
        <v>1.075</v>
      </c>
      <c r="X1302" s="9">
        <f>W1302-R1302</f>
        <v>5.5555555555555358E-3</v>
      </c>
      <c r="Y1302" s="47">
        <v>1.0770833333333334</v>
      </c>
      <c r="Z1302" s="9">
        <f t="shared" si="1310"/>
        <v>2.083333333333437E-3</v>
      </c>
      <c r="AA1302" s="47">
        <v>1.1402777777777777</v>
      </c>
      <c r="AB1302" s="9">
        <f t="shared" si="1297"/>
        <v>6.3194444444444331E-2</v>
      </c>
      <c r="AC1302" s="47">
        <v>1.1402777777777777</v>
      </c>
      <c r="AD1302" s="47">
        <v>1.1402777777777777</v>
      </c>
      <c r="AE1302" s="9">
        <f t="shared" si="1314"/>
        <v>0</v>
      </c>
      <c r="AF1302" s="47">
        <v>1.1736111111111112</v>
      </c>
      <c r="AG1302" s="47">
        <v>1.1770833333333333</v>
      </c>
      <c r="AH1302" s="9">
        <f t="shared" si="1311"/>
        <v>3.4722222222220989E-3</v>
      </c>
      <c r="AI1302" s="10">
        <f t="shared" si="1320"/>
        <v>0</v>
      </c>
      <c r="AJ1302" s="10">
        <f t="shared" si="1321"/>
        <v>5</v>
      </c>
      <c r="AK1302" s="47">
        <v>1.1770833333333333</v>
      </c>
      <c r="AL1302" s="47">
        <v>1.1805555555555556</v>
      </c>
      <c r="AM1302" s="9">
        <f t="shared" si="1322"/>
        <v>3.4722222222223209E-3</v>
      </c>
      <c r="AN1302" s="9">
        <f t="shared" si="1312"/>
        <v>0.36805555555555558</v>
      </c>
      <c r="AO1302" s="10">
        <f t="shared" si="1299"/>
        <v>8</v>
      </c>
      <c r="AP1302" s="10">
        <f t="shared" si="1300"/>
        <v>50</v>
      </c>
      <c r="AQ1302" s="9">
        <f t="shared" si="1306"/>
        <v>5.4166666666666551E-2</v>
      </c>
      <c r="AR1302" s="10">
        <f t="shared" si="1315"/>
        <v>1</v>
      </c>
      <c r="AS1302" s="10">
        <f t="shared" si="1316"/>
        <v>18</v>
      </c>
      <c r="AT1302" s="552">
        <v>0</v>
      </c>
      <c r="AU1302" s="552">
        <v>0</v>
      </c>
      <c r="AV1302" s="552">
        <v>0</v>
      </c>
      <c r="AW1302" s="546">
        <f t="shared" si="1305"/>
        <v>0</v>
      </c>
      <c r="AX1302" s="546">
        <f t="shared" si="1323"/>
        <v>0</v>
      </c>
      <c r="AY1302" s="552">
        <v>0</v>
      </c>
      <c r="AZ1302" s="546">
        <f t="shared" si="1301"/>
        <v>0</v>
      </c>
      <c r="BA1302" s="546">
        <f t="shared" si="1302"/>
        <v>0</v>
      </c>
      <c r="BB1302" s="552">
        <v>0</v>
      </c>
      <c r="BC1302" s="546">
        <f t="shared" si="1303"/>
        <v>0</v>
      </c>
      <c r="BD1302" s="546">
        <f t="shared" si="1304"/>
        <v>0</v>
      </c>
      <c r="BE1302" s="552">
        <v>9.0277777777777787E-3</v>
      </c>
      <c r="BF1302" s="546">
        <f t="shared" si="1291"/>
        <v>0</v>
      </c>
      <c r="BG1302" s="546">
        <f t="shared" si="1292"/>
        <v>13</v>
      </c>
      <c r="BH1302" s="552">
        <v>0</v>
      </c>
      <c r="BI1302" s="637">
        <f t="shared" si="1317"/>
        <v>0</v>
      </c>
      <c r="BJ1302" s="558">
        <f t="shared" si="1318"/>
        <v>0</v>
      </c>
      <c r="BK1302" s="52">
        <f t="shared" si="1324"/>
        <v>61.931896551724144</v>
      </c>
    </row>
    <row r="1303" spans="1:63" x14ac:dyDescent="0.25">
      <c r="A1303" s="60">
        <v>41022</v>
      </c>
      <c r="B1303" s="58">
        <f t="shared" si="1319"/>
        <v>4</v>
      </c>
      <c r="C1303" s="126">
        <v>11</v>
      </c>
      <c r="D1303" s="51" t="s">
        <v>243</v>
      </c>
      <c r="E1303" s="51" t="s">
        <v>806</v>
      </c>
      <c r="F1303" s="58">
        <v>3162.54</v>
      </c>
      <c r="G1303" s="126">
        <v>58</v>
      </c>
      <c r="H1303" s="126">
        <v>1</v>
      </c>
      <c r="I1303" s="47">
        <v>0.875</v>
      </c>
      <c r="J1303" s="47">
        <v>0.875</v>
      </c>
      <c r="K1303" s="47">
        <v>0.88541666666666663</v>
      </c>
      <c r="L1303" s="9">
        <f t="shared" si="1307"/>
        <v>1.041666666666663E-2</v>
      </c>
      <c r="M1303" s="47">
        <v>0.89236111111111116</v>
      </c>
      <c r="N1303" s="9">
        <f t="shared" si="1308"/>
        <v>6.9444444444445308E-3</v>
      </c>
      <c r="O1303" s="47">
        <v>1.0659722222222221</v>
      </c>
      <c r="P1303" s="9">
        <f t="shared" si="1309"/>
        <v>0.17361111111111094</v>
      </c>
      <c r="Q1303" s="47">
        <v>1.0694444444444444</v>
      </c>
      <c r="R1303" s="47">
        <v>1.1111111111111112</v>
      </c>
      <c r="S1303" s="9">
        <f t="shared" si="1325"/>
        <v>4.1666666666666741E-2</v>
      </c>
      <c r="T1303" s="47">
        <v>1.0694444444444444</v>
      </c>
      <c r="U1303" s="47">
        <v>1.1111111111111112</v>
      </c>
      <c r="V1303" s="9">
        <f t="shared" si="1313"/>
        <v>4.1666666666666741E-2</v>
      </c>
      <c r="W1303" s="47">
        <v>1.0729166666666667</v>
      </c>
      <c r="X1303" s="9">
        <v>0</v>
      </c>
      <c r="Y1303" s="47">
        <v>1.0729166666666667</v>
      </c>
      <c r="Z1303" s="9">
        <f t="shared" si="1310"/>
        <v>0</v>
      </c>
      <c r="AA1303" s="47">
        <v>1.2395833333333333</v>
      </c>
      <c r="AB1303" s="9">
        <f t="shared" si="1297"/>
        <v>0.16666666666666652</v>
      </c>
      <c r="AC1303" s="47">
        <v>1.2395833333333333</v>
      </c>
      <c r="AD1303" s="47">
        <v>1.2395833333333333</v>
      </c>
      <c r="AE1303" s="9">
        <f t="shared" si="1314"/>
        <v>0</v>
      </c>
      <c r="AF1303" s="47">
        <v>1.2743055555555556</v>
      </c>
      <c r="AG1303" s="47">
        <v>1.2777777777777779</v>
      </c>
      <c r="AH1303" s="9">
        <f t="shared" si="1311"/>
        <v>3.4722222222223209E-3</v>
      </c>
      <c r="AI1303" s="10">
        <f t="shared" si="1320"/>
        <v>0</v>
      </c>
      <c r="AJ1303" s="10">
        <f t="shared" si="1321"/>
        <v>5</v>
      </c>
      <c r="AK1303" s="47">
        <v>1.2777777777777779</v>
      </c>
      <c r="AL1303" s="47">
        <v>1.28125</v>
      </c>
      <c r="AM1303" s="9">
        <f t="shared" si="1322"/>
        <v>3.4722222222220989E-3</v>
      </c>
      <c r="AN1303" s="9">
        <f t="shared" si="1312"/>
        <v>0.40625</v>
      </c>
      <c r="AO1303" s="10">
        <f t="shared" si="1299"/>
        <v>9</v>
      </c>
      <c r="AP1303" s="10">
        <f t="shared" si="1300"/>
        <v>45</v>
      </c>
      <c r="AQ1303" s="9">
        <f t="shared" si="1306"/>
        <v>0</v>
      </c>
      <c r="AR1303" s="10">
        <f t="shared" si="1315"/>
        <v>0</v>
      </c>
      <c r="AS1303" s="10">
        <f t="shared" si="1316"/>
        <v>0</v>
      </c>
      <c r="AT1303" s="552">
        <v>0</v>
      </c>
      <c r="AU1303" s="552">
        <v>0</v>
      </c>
      <c r="AV1303" s="552">
        <v>0</v>
      </c>
      <c r="AW1303" s="546">
        <f t="shared" si="1305"/>
        <v>0</v>
      </c>
      <c r="AX1303" s="546">
        <f t="shared" si="1323"/>
        <v>0</v>
      </c>
      <c r="AY1303" s="552">
        <v>0.16666666666666666</v>
      </c>
      <c r="AZ1303" s="546">
        <f t="shared" si="1301"/>
        <v>4</v>
      </c>
      <c r="BA1303" s="546">
        <f t="shared" si="1302"/>
        <v>0</v>
      </c>
      <c r="BB1303" s="552">
        <v>0</v>
      </c>
      <c r="BC1303" s="546">
        <f t="shared" si="1303"/>
        <v>0</v>
      </c>
      <c r="BD1303" s="546">
        <f t="shared" si="1304"/>
        <v>0</v>
      </c>
      <c r="BE1303" s="552">
        <v>0</v>
      </c>
      <c r="BF1303" s="546">
        <f t="shared" si="1291"/>
        <v>0</v>
      </c>
      <c r="BG1303" s="546">
        <f t="shared" si="1292"/>
        <v>0</v>
      </c>
      <c r="BH1303" s="552">
        <v>0</v>
      </c>
      <c r="BI1303" s="637">
        <f t="shared" si="1317"/>
        <v>0</v>
      </c>
      <c r="BJ1303" s="558">
        <f t="shared" si="1318"/>
        <v>0</v>
      </c>
      <c r="BK1303" s="52">
        <f t="shared" si="1324"/>
        <v>54.526551724137931</v>
      </c>
    </row>
    <row r="1304" spans="1:63" x14ac:dyDescent="0.25">
      <c r="A1304" s="60">
        <v>41022</v>
      </c>
      <c r="B1304" s="58">
        <f t="shared" si="1319"/>
        <v>4</v>
      </c>
      <c r="C1304" s="126">
        <v>35</v>
      </c>
      <c r="D1304" s="51" t="s">
        <v>33</v>
      </c>
      <c r="E1304" s="51" t="s">
        <v>833</v>
      </c>
      <c r="F1304" s="58">
        <v>3780.45</v>
      </c>
      <c r="G1304" s="126">
        <v>59</v>
      </c>
      <c r="H1304" s="126">
        <v>0</v>
      </c>
      <c r="I1304" s="47">
        <v>0.84375</v>
      </c>
      <c r="J1304" s="47">
        <v>0.84375</v>
      </c>
      <c r="K1304" s="47">
        <v>0.85763888888888884</v>
      </c>
      <c r="L1304" s="9">
        <f t="shared" si="1307"/>
        <v>1.388888888888884E-2</v>
      </c>
      <c r="M1304" s="48">
        <v>0.86458333333333337</v>
      </c>
      <c r="N1304" s="9">
        <f t="shared" si="1308"/>
        <v>6.9444444444445308E-3</v>
      </c>
      <c r="O1304" s="47">
        <v>0.95694444444444438</v>
      </c>
      <c r="P1304" s="9">
        <f t="shared" si="1309"/>
        <v>9.2361111111111005E-2</v>
      </c>
      <c r="Q1304" s="47">
        <v>1.0833333333333333</v>
      </c>
      <c r="R1304" s="47">
        <v>1.2083333333333333</v>
      </c>
      <c r="S1304" s="9">
        <f t="shared" si="1325"/>
        <v>0.125</v>
      </c>
      <c r="T1304" s="47">
        <v>1.0833333333333333</v>
      </c>
      <c r="U1304" s="47">
        <v>1.2083333333333333</v>
      </c>
      <c r="V1304" s="9">
        <f t="shared" si="1313"/>
        <v>0.125</v>
      </c>
      <c r="W1304" s="47">
        <v>1.1909722222222221</v>
      </c>
      <c r="X1304" s="9">
        <v>0</v>
      </c>
      <c r="Y1304" s="47">
        <v>1.1916666666666667</v>
      </c>
      <c r="Z1304" s="9">
        <f t="shared" si="1310"/>
        <v>6.94444444444553E-4</v>
      </c>
      <c r="AA1304" s="47">
        <v>1.25</v>
      </c>
      <c r="AB1304" s="9">
        <f t="shared" si="1297"/>
        <v>5.8333333333333348E-2</v>
      </c>
      <c r="AC1304" s="47">
        <v>1.25</v>
      </c>
      <c r="AD1304" s="47">
        <v>1.25</v>
      </c>
      <c r="AE1304" s="9">
        <f t="shared" si="1314"/>
        <v>0</v>
      </c>
      <c r="AF1304" s="47">
        <v>1.2569444444444444</v>
      </c>
      <c r="AG1304" s="47">
        <v>1.2604166666666667</v>
      </c>
      <c r="AH1304" s="9">
        <f t="shared" si="1311"/>
        <v>3.4722222222223209E-3</v>
      </c>
      <c r="AI1304" s="10">
        <f t="shared" si="1320"/>
        <v>0</v>
      </c>
      <c r="AJ1304" s="10">
        <f t="shared" si="1321"/>
        <v>5</v>
      </c>
      <c r="AK1304" s="47">
        <v>1.2604166666666667</v>
      </c>
      <c r="AL1304" s="47">
        <v>1.2638888888888888</v>
      </c>
      <c r="AM1304" s="9">
        <f t="shared" si="1322"/>
        <v>3.4722222222220989E-3</v>
      </c>
      <c r="AN1304" s="9">
        <f t="shared" si="1312"/>
        <v>0.42013888888888884</v>
      </c>
      <c r="AO1304" s="10">
        <f t="shared" si="1299"/>
        <v>10</v>
      </c>
      <c r="AP1304" s="10">
        <f t="shared" si="1300"/>
        <v>5</v>
      </c>
      <c r="AQ1304" s="9">
        <f t="shared" si="1306"/>
        <v>5.208333333333335E-2</v>
      </c>
      <c r="AR1304" s="10">
        <f t="shared" si="1315"/>
        <v>1</v>
      </c>
      <c r="AS1304" s="10">
        <f t="shared" si="1316"/>
        <v>15</v>
      </c>
      <c r="AT1304" s="552">
        <v>0</v>
      </c>
      <c r="AU1304" s="552">
        <v>0</v>
      </c>
      <c r="AV1304" s="552">
        <v>0</v>
      </c>
      <c r="AW1304" s="546">
        <f t="shared" si="1305"/>
        <v>0</v>
      </c>
      <c r="AX1304" s="546">
        <f t="shared" si="1323"/>
        <v>0</v>
      </c>
      <c r="AY1304" s="552"/>
      <c r="AZ1304" s="546">
        <f t="shared" si="1301"/>
        <v>0</v>
      </c>
      <c r="BA1304" s="546">
        <f t="shared" si="1302"/>
        <v>0</v>
      </c>
      <c r="BB1304" s="552">
        <v>0</v>
      </c>
      <c r="BC1304" s="546">
        <f t="shared" si="1303"/>
        <v>0</v>
      </c>
      <c r="BD1304" s="546">
        <f t="shared" si="1304"/>
        <v>0</v>
      </c>
      <c r="BE1304" s="552">
        <v>6.2499999999999995E-3</v>
      </c>
      <c r="BF1304" s="546">
        <f t="shared" ref="BF1304:BF1367" si="1326">HOUR(BE1304)</f>
        <v>0</v>
      </c>
      <c r="BG1304" s="546">
        <f t="shared" ref="BG1304:BG1367" si="1327">MINUTE(BE1304)</f>
        <v>9</v>
      </c>
      <c r="BH1304" s="552">
        <v>0</v>
      </c>
      <c r="BI1304" s="637">
        <f t="shared" si="1317"/>
        <v>0</v>
      </c>
      <c r="BJ1304" s="558">
        <f t="shared" si="1318"/>
        <v>0</v>
      </c>
      <c r="BK1304" s="52">
        <f t="shared" si="1324"/>
        <v>64.075423728813561</v>
      </c>
    </row>
    <row r="1305" spans="1:63" x14ac:dyDescent="0.25">
      <c r="A1305" s="60">
        <v>41022</v>
      </c>
      <c r="B1305" s="58">
        <f t="shared" si="1319"/>
        <v>4</v>
      </c>
      <c r="C1305" s="126">
        <v>36</v>
      </c>
      <c r="D1305" s="51" t="s">
        <v>33</v>
      </c>
      <c r="E1305" s="51" t="s">
        <v>835</v>
      </c>
      <c r="F1305" s="58">
        <v>2671.45</v>
      </c>
      <c r="G1305" s="126">
        <v>44</v>
      </c>
      <c r="H1305" s="126">
        <v>14</v>
      </c>
      <c r="I1305" s="47">
        <v>2.0833333333333332E-2</v>
      </c>
      <c r="J1305" s="47">
        <v>2.0833333333333332E-2</v>
      </c>
      <c r="K1305" s="47">
        <v>0.20138888888888887</v>
      </c>
      <c r="L1305" s="9">
        <f t="shared" si="1307"/>
        <v>0.18055555555555552</v>
      </c>
      <c r="M1305" s="48">
        <v>0.20486111111111113</v>
      </c>
      <c r="N1305" s="9">
        <f t="shared" si="1308"/>
        <v>3.4722222222222654E-3</v>
      </c>
      <c r="O1305" s="47">
        <v>0.25</v>
      </c>
      <c r="P1305" s="9">
        <f t="shared" si="1309"/>
        <v>4.5138888888888867E-2</v>
      </c>
      <c r="Q1305" s="47">
        <v>0.25694444444444448</v>
      </c>
      <c r="R1305" s="47">
        <v>0.28472222222222221</v>
      </c>
      <c r="S1305" s="9">
        <f t="shared" si="1325"/>
        <v>2.7777777777777735E-2</v>
      </c>
      <c r="T1305" s="47">
        <v>0.25694444444444448</v>
      </c>
      <c r="U1305" s="47">
        <v>0.28472222222222221</v>
      </c>
      <c r="V1305" s="9">
        <f t="shared" si="1313"/>
        <v>2.7777777777777735E-2</v>
      </c>
      <c r="W1305" s="47">
        <v>0.35069444444444442</v>
      </c>
      <c r="X1305" s="9">
        <f>W1305-R1305</f>
        <v>6.597222222222221E-2</v>
      </c>
      <c r="Y1305" s="47">
        <v>0.35069444444444442</v>
      </c>
      <c r="Z1305" s="9">
        <f t="shared" si="1310"/>
        <v>0</v>
      </c>
      <c r="AA1305" s="47">
        <v>0.52083333333333337</v>
      </c>
      <c r="AB1305" s="9">
        <f t="shared" si="1297"/>
        <v>0.17013888888888895</v>
      </c>
      <c r="AC1305" s="47">
        <v>0.52083333333333337</v>
      </c>
      <c r="AD1305" s="47">
        <v>0.52083333333333337</v>
      </c>
      <c r="AE1305" s="9">
        <f t="shared" si="1314"/>
        <v>0</v>
      </c>
      <c r="AF1305" s="47">
        <v>0.52430555555555558</v>
      </c>
      <c r="AG1305" s="47">
        <v>0.52777777777777779</v>
      </c>
      <c r="AH1305" s="9">
        <f t="shared" si="1311"/>
        <v>3.4722222222222099E-3</v>
      </c>
      <c r="AI1305" s="10">
        <f t="shared" si="1320"/>
        <v>0</v>
      </c>
      <c r="AJ1305" s="10">
        <f t="shared" si="1321"/>
        <v>5</v>
      </c>
      <c r="AK1305" s="47">
        <v>0.52777777777777779</v>
      </c>
      <c r="AL1305" s="47">
        <v>0.53125</v>
      </c>
      <c r="AM1305" s="9">
        <f t="shared" si="1322"/>
        <v>3.4722222222222099E-3</v>
      </c>
      <c r="AN1305" s="9">
        <f t="shared" si="1312"/>
        <v>0.51041666666666663</v>
      </c>
      <c r="AO1305" s="10">
        <f t="shared" si="1299"/>
        <v>12</v>
      </c>
      <c r="AP1305" s="10">
        <f t="shared" si="1300"/>
        <v>15</v>
      </c>
      <c r="AQ1305" s="9">
        <f t="shared" si="1306"/>
        <v>0</v>
      </c>
      <c r="AR1305" s="10">
        <f t="shared" si="1315"/>
        <v>0</v>
      </c>
      <c r="AS1305" s="10">
        <f t="shared" si="1316"/>
        <v>0</v>
      </c>
      <c r="AT1305" s="552">
        <v>0</v>
      </c>
      <c r="AU1305" s="552">
        <v>0</v>
      </c>
      <c r="AV1305" s="552">
        <v>0</v>
      </c>
      <c r="AW1305" s="546">
        <f t="shared" si="1305"/>
        <v>0</v>
      </c>
      <c r="AX1305" s="546">
        <f t="shared" si="1323"/>
        <v>0</v>
      </c>
      <c r="AY1305" s="552">
        <v>0.17013888888888887</v>
      </c>
      <c r="AZ1305" s="546">
        <f t="shared" si="1301"/>
        <v>4</v>
      </c>
      <c r="BA1305" s="546">
        <f t="shared" si="1302"/>
        <v>5</v>
      </c>
      <c r="BB1305" s="552">
        <v>0</v>
      </c>
      <c r="BC1305" s="546">
        <f t="shared" si="1303"/>
        <v>0</v>
      </c>
      <c r="BD1305" s="546">
        <f t="shared" si="1304"/>
        <v>0</v>
      </c>
      <c r="BE1305" s="552">
        <v>0</v>
      </c>
      <c r="BF1305" s="546">
        <f t="shared" si="1326"/>
        <v>0</v>
      </c>
      <c r="BG1305" s="546">
        <f t="shared" si="1327"/>
        <v>0</v>
      </c>
      <c r="BH1305" s="552">
        <v>0</v>
      </c>
      <c r="BI1305" s="637">
        <f t="shared" si="1317"/>
        <v>0</v>
      </c>
      <c r="BJ1305" s="558">
        <f t="shared" si="1318"/>
        <v>0</v>
      </c>
      <c r="BK1305" s="52">
        <f t="shared" si="1324"/>
        <v>60.714772727272724</v>
      </c>
    </row>
    <row r="1306" spans="1:63" x14ac:dyDescent="0.25">
      <c r="A1306" s="60">
        <v>41022</v>
      </c>
      <c r="B1306" s="58">
        <f t="shared" si="1319"/>
        <v>4</v>
      </c>
      <c r="C1306" s="126">
        <v>9</v>
      </c>
      <c r="D1306" s="51" t="s">
        <v>802</v>
      </c>
      <c r="E1306" s="51" t="s">
        <v>265</v>
      </c>
      <c r="F1306" s="58">
        <v>3398.45</v>
      </c>
      <c r="G1306" s="126">
        <v>57</v>
      </c>
      <c r="H1306" s="126">
        <v>2</v>
      </c>
      <c r="I1306" s="47">
        <v>0.83333333333333337</v>
      </c>
      <c r="J1306" s="47">
        <v>0.83333333333333337</v>
      </c>
      <c r="K1306" s="47">
        <v>0.84027777777777779</v>
      </c>
      <c r="L1306" s="9">
        <f t="shared" si="1307"/>
        <v>6.9444444444444198E-3</v>
      </c>
      <c r="M1306" s="655">
        <v>0.84375</v>
      </c>
      <c r="N1306" s="9">
        <f t="shared" si="1308"/>
        <v>3.4722222222222099E-3</v>
      </c>
      <c r="O1306" s="47">
        <v>0.89930555555555547</v>
      </c>
      <c r="P1306" s="9">
        <f t="shared" si="1309"/>
        <v>5.5555555555555469E-2</v>
      </c>
      <c r="Q1306" s="47">
        <v>0.89930555555555547</v>
      </c>
      <c r="R1306" s="47">
        <v>0.90902777777777777</v>
      </c>
      <c r="S1306" s="9">
        <f t="shared" si="1325"/>
        <v>9.7222222222222987E-3</v>
      </c>
      <c r="T1306" s="47">
        <v>0.89930555555555547</v>
      </c>
      <c r="U1306" s="47">
        <v>0.90902777777777777</v>
      </c>
      <c r="V1306" s="9">
        <f t="shared" si="1313"/>
        <v>9.7222222222222987E-3</v>
      </c>
      <c r="W1306" s="47">
        <v>0.90972222222222221</v>
      </c>
      <c r="X1306" s="9">
        <f>W1306-R1306</f>
        <v>6.9444444444444198E-4</v>
      </c>
      <c r="Y1306" s="47">
        <v>0.91041666666666676</v>
      </c>
      <c r="Z1306" s="9">
        <f t="shared" si="1310"/>
        <v>6.94444444444553E-4</v>
      </c>
      <c r="AA1306" s="47">
        <v>0.96527777777777779</v>
      </c>
      <c r="AB1306" s="9">
        <f t="shared" si="1297"/>
        <v>5.4861111111111027E-2</v>
      </c>
      <c r="AC1306" s="47">
        <v>0.96527777777777779</v>
      </c>
      <c r="AD1306" s="47">
        <v>0.96527777777777779</v>
      </c>
      <c r="AE1306" s="9">
        <f t="shared" si="1314"/>
        <v>0</v>
      </c>
      <c r="AF1306" s="47">
        <v>0.97222222222222221</v>
      </c>
      <c r="AG1306" s="47">
        <v>0.97569444444444453</v>
      </c>
      <c r="AH1306" s="9">
        <f t="shared" si="1311"/>
        <v>3.4722222222223209E-3</v>
      </c>
      <c r="AI1306" s="10">
        <f t="shared" si="1320"/>
        <v>0</v>
      </c>
      <c r="AJ1306" s="10">
        <f t="shared" si="1321"/>
        <v>5</v>
      </c>
      <c r="AK1306" s="47">
        <v>0.97569444444444453</v>
      </c>
      <c r="AL1306" s="47">
        <v>0.97916666666666663</v>
      </c>
      <c r="AM1306" s="9">
        <f t="shared" si="1322"/>
        <v>3.4722222222220989E-3</v>
      </c>
      <c r="AN1306" s="9">
        <f t="shared" si="1312"/>
        <v>0.14583333333333326</v>
      </c>
      <c r="AO1306" s="10">
        <f t="shared" si="1299"/>
        <v>3</v>
      </c>
      <c r="AP1306" s="10">
        <f t="shared" si="1300"/>
        <v>30</v>
      </c>
      <c r="AQ1306" s="9">
        <f t="shared" si="1306"/>
        <v>5.4861111111111027E-2</v>
      </c>
      <c r="AR1306" s="10">
        <f t="shared" si="1315"/>
        <v>1</v>
      </c>
      <c r="AS1306" s="10">
        <f t="shared" si="1316"/>
        <v>19</v>
      </c>
      <c r="AT1306" s="552">
        <v>0</v>
      </c>
      <c r="AU1306" s="552">
        <v>0</v>
      </c>
      <c r="AV1306" s="552">
        <v>0</v>
      </c>
      <c r="AW1306" s="546">
        <f t="shared" si="1305"/>
        <v>0</v>
      </c>
      <c r="AX1306" s="546">
        <f t="shared" si="1323"/>
        <v>0</v>
      </c>
      <c r="AY1306" s="552">
        <v>0</v>
      </c>
      <c r="AZ1306" s="546">
        <f t="shared" si="1301"/>
        <v>0</v>
      </c>
      <c r="BA1306" s="546">
        <f t="shared" si="1302"/>
        <v>0</v>
      </c>
      <c r="BB1306" s="552">
        <v>0</v>
      </c>
      <c r="BC1306" s="546">
        <f t="shared" si="1303"/>
        <v>0</v>
      </c>
      <c r="BD1306" s="546">
        <f t="shared" si="1304"/>
        <v>0</v>
      </c>
      <c r="BE1306" s="552">
        <v>0</v>
      </c>
      <c r="BF1306" s="546">
        <f t="shared" si="1326"/>
        <v>0</v>
      </c>
      <c r="BG1306" s="546">
        <f t="shared" si="1327"/>
        <v>0</v>
      </c>
      <c r="BH1306" s="552">
        <v>0</v>
      </c>
      <c r="BI1306" s="637">
        <f t="shared" si="1317"/>
        <v>0</v>
      </c>
      <c r="BJ1306" s="558">
        <f t="shared" si="1318"/>
        <v>0</v>
      </c>
      <c r="BK1306" s="52">
        <f t="shared" si="1324"/>
        <v>59.621929824561398</v>
      </c>
    </row>
    <row r="1307" spans="1:63" x14ac:dyDescent="0.25">
      <c r="A1307" s="60">
        <v>41023</v>
      </c>
      <c r="B1307" s="58">
        <f t="shared" si="1319"/>
        <v>4</v>
      </c>
      <c r="C1307" s="126">
        <v>1</v>
      </c>
      <c r="D1307" s="51" t="s">
        <v>819</v>
      </c>
      <c r="E1307" s="51" t="s">
        <v>820</v>
      </c>
      <c r="F1307" s="58">
        <v>3576.59</v>
      </c>
      <c r="G1307" s="126">
        <v>55</v>
      </c>
      <c r="H1307" s="126">
        <v>4</v>
      </c>
      <c r="I1307" s="47">
        <v>0.85416666666666663</v>
      </c>
      <c r="J1307" s="47">
        <v>0.85416666666666663</v>
      </c>
      <c r="K1307" s="47">
        <v>0.85763888888888884</v>
      </c>
      <c r="L1307" s="9">
        <f t="shared" si="1307"/>
        <v>3.4722222222222099E-3</v>
      </c>
      <c r="M1307" s="47">
        <v>0.86458333333333337</v>
      </c>
      <c r="N1307" s="9">
        <f t="shared" si="1308"/>
        <v>6.9444444444445308E-3</v>
      </c>
      <c r="O1307" s="47">
        <v>0.92013888888888884</v>
      </c>
      <c r="P1307" s="9">
        <f t="shared" si="1309"/>
        <v>5.5555555555555469E-2</v>
      </c>
      <c r="Q1307" s="47">
        <v>0.92708333333333337</v>
      </c>
      <c r="R1307" s="47">
        <v>0.95833333333333337</v>
      </c>
      <c r="S1307" s="9">
        <f t="shared" si="1325"/>
        <v>3.125E-2</v>
      </c>
      <c r="T1307" s="47">
        <v>0.92708333333333337</v>
      </c>
      <c r="U1307" s="47">
        <v>0.95833333333333337</v>
      </c>
      <c r="V1307" s="9">
        <f t="shared" si="1313"/>
        <v>3.125E-2</v>
      </c>
      <c r="W1307" s="47">
        <v>0.94444444444444453</v>
      </c>
      <c r="X1307" s="9">
        <v>0</v>
      </c>
      <c r="Y1307" s="47">
        <v>0.94444444444444453</v>
      </c>
      <c r="Z1307" s="9">
        <f t="shared" si="1310"/>
        <v>0</v>
      </c>
      <c r="AA1307" s="47">
        <v>1.2430555555555556</v>
      </c>
      <c r="AB1307" s="9">
        <f t="shared" si="1297"/>
        <v>0.29861111111111105</v>
      </c>
      <c r="AC1307" s="47">
        <v>1.2430555555555556</v>
      </c>
      <c r="AD1307" s="47">
        <v>1.2430555555555556</v>
      </c>
      <c r="AE1307" s="9">
        <f t="shared" si="1314"/>
        <v>0</v>
      </c>
      <c r="AF1307" s="656">
        <v>1.2638888888888888</v>
      </c>
      <c r="AG1307" s="47">
        <v>1.2673611111111112</v>
      </c>
      <c r="AH1307" s="9">
        <f t="shared" si="1311"/>
        <v>3.4722222222223209E-3</v>
      </c>
      <c r="AI1307" s="10">
        <f t="shared" si="1320"/>
        <v>0</v>
      </c>
      <c r="AJ1307" s="10">
        <f t="shared" si="1321"/>
        <v>5</v>
      </c>
      <c r="AK1307" s="47">
        <v>1.2673611111111112</v>
      </c>
      <c r="AL1307" s="47">
        <v>1.2708333333333333</v>
      </c>
      <c r="AM1307" s="9">
        <f t="shared" si="1322"/>
        <v>3.4722222222220989E-3</v>
      </c>
      <c r="AN1307" s="9">
        <f t="shared" si="1312"/>
        <v>0.41666666666666663</v>
      </c>
      <c r="AO1307" s="10">
        <f t="shared" si="1299"/>
        <v>10</v>
      </c>
      <c r="AP1307" s="10">
        <f t="shared" si="1300"/>
        <v>0</v>
      </c>
      <c r="AQ1307" s="9">
        <f t="shared" si="1306"/>
        <v>-9.7222222222222987E-3</v>
      </c>
      <c r="AR1307" s="10" t="e">
        <f t="shared" si="1315"/>
        <v>#NUM!</v>
      </c>
      <c r="AS1307" s="10" t="e">
        <f t="shared" si="1316"/>
        <v>#NUM!</v>
      </c>
      <c r="AT1307" s="552">
        <v>0</v>
      </c>
      <c r="AU1307" s="552">
        <v>0</v>
      </c>
      <c r="AV1307" s="552">
        <v>0</v>
      </c>
      <c r="AW1307" s="546">
        <f t="shared" si="1305"/>
        <v>0</v>
      </c>
      <c r="AX1307" s="546">
        <f t="shared" si="1323"/>
        <v>0</v>
      </c>
      <c r="AY1307" s="552">
        <v>0.2986111111111111</v>
      </c>
      <c r="AZ1307" s="546">
        <f t="shared" si="1301"/>
        <v>7</v>
      </c>
      <c r="BA1307" s="546">
        <f t="shared" si="1302"/>
        <v>10</v>
      </c>
      <c r="BB1307" s="552">
        <v>0</v>
      </c>
      <c r="BC1307" s="546">
        <f t="shared" si="1303"/>
        <v>0</v>
      </c>
      <c r="BD1307" s="546">
        <f t="shared" si="1304"/>
        <v>0</v>
      </c>
      <c r="BE1307" s="552">
        <v>9.7222222222222224E-3</v>
      </c>
      <c r="BF1307" s="546">
        <f t="shared" si="1326"/>
        <v>0</v>
      </c>
      <c r="BG1307" s="546">
        <f t="shared" si="1327"/>
        <v>14</v>
      </c>
      <c r="BH1307" s="552">
        <v>0</v>
      </c>
      <c r="BI1307" s="637">
        <f t="shared" si="1317"/>
        <v>0</v>
      </c>
      <c r="BJ1307" s="558">
        <f t="shared" si="1318"/>
        <v>0</v>
      </c>
      <c r="BK1307" s="52">
        <f t="shared" si="1324"/>
        <v>65.028909090909096</v>
      </c>
    </row>
    <row r="1308" spans="1:63" x14ac:dyDescent="0.25">
      <c r="A1308" s="60">
        <v>41023</v>
      </c>
      <c r="B1308" s="58">
        <f t="shared" si="1319"/>
        <v>4</v>
      </c>
      <c r="C1308" s="126">
        <v>7</v>
      </c>
      <c r="D1308" s="51" t="s">
        <v>277</v>
      </c>
      <c r="E1308" s="51" t="s">
        <v>751</v>
      </c>
      <c r="F1308" s="58">
        <v>3714.74</v>
      </c>
      <c r="G1308" s="126">
        <v>59</v>
      </c>
      <c r="H1308" s="126">
        <v>0</v>
      </c>
      <c r="I1308" s="47">
        <v>0.875</v>
      </c>
      <c r="J1308" s="47">
        <v>0.875</v>
      </c>
      <c r="K1308" s="47">
        <v>0.87847222222222221</v>
      </c>
      <c r="L1308" s="9">
        <f t="shared" si="1307"/>
        <v>3.4722222222222099E-3</v>
      </c>
      <c r="M1308" s="47">
        <v>0.88194444444444453</v>
      </c>
      <c r="N1308" s="9">
        <f t="shared" si="1308"/>
        <v>3.4722222222223209E-3</v>
      </c>
      <c r="O1308" s="47">
        <v>1.0208333333333333</v>
      </c>
      <c r="P1308" s="9">
        <f t="shared" si="1309"/>
        <v>0.13888888888888873</v>
      </c>
      <c r="Q1308" s="47">
        <v>1.0208333333333333</v>
      </c>
      <c r="R1308" s="47">
        <v>1.0625</v>
      </c>
      <c r="S1308" s="9">
        <f t="shared" si="1325"/>
        <v>4.1666666666666741E-2</v>
      </c>
      <c r="T1308" s="47">
        <v>1.0208333333333333</v>
      </c>
      <c r="U1308" s="47">
        <v>1.0625</v>
      </c>
      <c r="V1308" s="9">
        <f t="shared" si="1313"/>
        <v>4.1666666666666741E-2</v>
      </c>
      <c r="W1308" s="47">
        <v>1.2708333333333333</v>
      </c>
      <c r="X1308" s="9">
        <f t="shared" ref="X1308:X1314" si="1328">W1308-R1308</f>
        <v>0.20833333333333326</v>
      </c>
      <c r="Y1308" s="47">
        <v>1.2743055555555556</v>
      </c>
      <c r="Z1308" s="9">
        <f t="shared" si="1310"/>
        <v>3.4722222222223209E-3</v>
      </c>
      <c r="AA1308" s="47">
        <v>1.5083333333333335</v>
      </c>
      <c r="AB1308" s="9">
        <f t="shared" si="1297"/>
        <v>0.23402777777777795</v>
      </c>
      <c r="AC1308" s="47">
        <v>1.5083333333333335</v>
      </c>
      <c r="AD1308" s="47">
        <v>1.5083333333333335</v>
      </c>
      <c r="AE1308" s="9">
        <f t="shared" si="1314"/>
        <v>0</v>
      </c>
      <c r="AF1308" s="47">
        <v>1.5208333333333333</v>
      </c>
      <c r="AG1308" s="47">
        <v>1.5243055555555556</v>
      </c>
      <c r="AH1308" s="9">
        <f t="shared" si="1311"/>
        <v>3.4722222222223209E-3</v>
      </c>
      <c r="AI1308" s="10">
        <f t="shared" si="1320"/>
        <v>0</v>
      </c>
      <c r="AJ1308" s="10">
        <f t="shared" si="1321"/>
        <v>5</v>
      </c>
      <c r="AK1308" s="47">
        <v>1.5243055555555556</v>
      </c>
      <c r="AL1308" s="47">
        <v>1.5277777777777777</v>
      </c>
      <c r="AM1308" s="9">
        <f t="shared" si="1322"/>
        <v>3.4722222222220989E-3</v>
      </c>
      <c r="AN1308" s="9">
        <f t="shared" si="1312"/>
        <v>0.65277777777777768</v>
      </c>
      <c r="AO1308" s="10">
        <f t="shared" si="1299"/>
        <v>15</v>
      </c>
      <c r="AP1308" s="10">
        <f t="shared" si="1300"/>
        <v>40</v>
      </c>
      <c r="AQ1308" s="9">
        <f t="shared" si="1306"/>
        <v>-9.0277777777776347E-3</v>
      </c>
      <c r="AR1308" s="10" t="e">
        <f t="shared" si="1315"/>
        <v>#NUM!</v>
      </c>
      <c r="AS1308" s="10" t="e">
        <f t="shared" si="1316"/>
        <v>#NUM!</v>
      </c>
      <c r="AT1308" s="552">
        <v>0</v>
      </c>
      <c r="AU1308" s="552">
        <v>0</v>
      </c>
      <c r="AV1308" s="552">
        <v>0</v>
      </c>
      <c r="AW1308" s="546">
        <f t="shared" si="1305"/>
        <v>0</v>
      </c>
      <c r="AX1308" s="546">
        <f t="shared" si="1323"/>
        <v>0</v>
      </c>
      <c r="AY1308" s="552">
        <v>0.23402777777777781</v>
      </c>
      <c r="AZ1308" s="546">
        <f t="shared" si="1301"/>
        <v>5</v>
      </c>
      <c r="BA1308" s="546">
        <f t="shared" si="1302"/>
        <v>37</v>
      </c>
      <c r="BB1308" s="552">
        <v>0</v>
      </c>
      <c r="BC1308" s="546">
        <f t="shared" si="1303"/>
        <v>0</v>
      </c>
      <c r="BD1308" s="546">
        <f t="shared" si="1304"/>
        <v>0</v>
      </c>
      <c r="BE1308" s="552">
        <v>9.0277777777777787E-3</v>
      </c>
      <c r="BF1308" s="546">
        <f t="shared" si="1326"/>
        <v>0</v>
      </c>
      <c r="BG1308" s="546">
        <f t="shared" si="1327"/>
        <v>13</v>
      </c>
      <c r="BH1308" s="552">
        <v>0</v>
      </c>
      <c r="BI1308" s="637">
        <f t="shared" si="1317"/>
        <v>0</v>
      </c>
      <c r="BJ1308" s="558">
        <f t="shared" si="1318"/>
        <v>0</v>
      </c>
      <c r="BK1308" s="52">
        <f t="shared" si="1324"/>
        <v>62.961694915254235</v>
      </c>
    </row>
    <row r="1309" spans="1:63" ht="30" x14ac:dyDescent="0.25">
      <c r="A1309" s="60">
        <v>41023</v>
      </c>
      <c r="B1309" s="58">
        <f t="shared" si="1319"/>
        <v>4</v>
      </c>
      <c r="C1309" s="126">
        <v>37</v>
      </c>
      <c r="D1309" s="51" t="s">
        <v>33</v>
      </c>
      <c r="E1309" s="51" t="s">
        <v>836</v>
      </c>
      <c r="F1309" s="58">
        <v>3675.01</v>
      </c>
      <c r="G1309" s="126">
        <v>58</v>
      </c>
      <c r="H1309" s="126">
        <v>1</v>
      </c>
      <c r="I1309" s="47">
        <v>0.97916666666666663</v>
      </c>
      <c r="J1309" s="47">
        <v>0.97916666666666663</v>
      </c>
      <c r="K1309" s="47">
        <v>0.98263888888888884</v>
      </c>
      <c r="L1309" s="9">
        <f t="shared" si="1307"/>
        <v>3.4722222222222099E-3</v>
      </c>
      <c r="M1309" s="47">
        <v>0.98958333333333337</v>
      </c>
      <c r="N1309" s="9">
        <f t="shared" si="1308"/>
        <v>6.9444444444445308E-3</v>
      </c>
      <c r="O1309" s="47">
        <v>1.0104166666666667</v>
      </c>
      <c r="P1309" s="9">
        <f t="shared" si="1309"/>
        <v>2.083333333333337E-2</v>
      </c>
      <c r="Q1309" s="47">
        <v>1.0138888888888888</v>
      </c>
      <c r="R1309" s="47">
        <v>1.0555555555555556</v>
      </c>
      <c r="S1309" s="9">
        <f t="shared" si="1325"/>
        <v>4.1666666666666741E-2</v>
      </c>
      <c r="T1309" s="47">
        <v>1.0138888888888888</v>
      </c>
      <c r="U1309" s="47">
        <v>1.0555555555555556</v>
      </c>
      <c r="V1309" s="9">
        <f t="shared" si="1313"/>
        <v>4.1666666666666741E-2</v>
      </c>
      <c r="W1309" s="47">
        <v>1.1097222222222223</v>
      </c>
      <c r="X1309" s="9">
        <f t="shared" si="1328"/>
        <v>5.4166666666666696E-2</v>
      </c>
      <c r="Y1309" s="47">
        <v>1.1104166666666666</v>
      </c>
      <c r="Z1309" s="9">
        <f t="shared" si="1310"/>
        <v>6.9444444444433095E-4</v>
      </c>
      <c r="AA1309" s="47">
        <v>1.3298611111111112</v>
      </c>
      <c r="AB1309" s="9">
        <f t="shared" si="1297"/>
        <v>0.21944444444444455</v>
      </c>
      <c r="AC1309" s="47">
        <v>1.3298611111111112</v>
      </c>
      <c r="AD1309" s="47">
        <v>1.3298611111111112</v>
      </c>
      <c r="AE1309" s="9">
        <f t="shared" si="1314"/>
        <v>0</v>
      </c>
      <c r="AF1309" s="47">
        <v>1.3472222222222223</v>
      </c>
      <c r="AG1309" s="47">
        <v>1.3506944444444444</v>
      </c>
      <c r="AH1309" s="9">
        <f t="shared" si="1311"/>
        <v>3.4722222222220989E-3</v>
      </c>
      <c r="AI1309" s="10">
        <f t="shared" si="1320"/>
        <v>0</v>
      </c>
      <c r="AJ1309" s="10">
        <f t="shared" si="1321"/>
        <v>5</v>
      </c>
      <c r="AK1309" s="47">
        <v>1.3506944444444444</v>
      </c>
      <c r="AL1309" s="47">
        <v>1.3541666666666667</v>
      </c>
      <c r="AM1309" s="9">
        <f t="shared" si="1322"/>
        <v>3.4722222222223209E-3</v>
      </c>
      <c r="AN1309" s="9">
        <f t="shared" si="1312"/>
        <v>0.37500000000000011</v>
      </c>
      <c r="AO1309" s="10">
        <f t="shared" si="1299"/>
        <v>9</v>
      </c>
      <c r="AP1309" s="10">
        <f t="shared" si="1300"/>
        <v>0</v>
      </c>
      <c r="AQ1309" s="9">
        <f t="shared" si="1306"/>
        <v>0.20277777777777789</v>
      </c>
      <c r="AR1309" s="10">
        <f t="shared" si="1315"/>
        <v>4</v>
      </c>
      <c r="AS1309" s="10">
        <f t="shared" si="1316"/>
        <v>52</v>
      </c>
      <c r="AT1309" s="552">
        <v>0</v>
      </c>
      <c r="AU1309" s="552">
        <v>0</v>
      </c>
      <c r="AV1309" s="552">
        <v>0</v>
      </c>
      <c r="AW1309" s="546">
        <f t="shared" si="1305"/>
        <v>0</v>
      </c>
      <c r="AX1309" s="546">
        <f t="shared" si="1323"/>
        <v>0</v>
      </c>
      <c r="AY1309" s="552">
        <v>0</v>
      </c>
      <c r="AZ1309" s="546">
        <f t="shared" si="1301"/>
        <v>0</v>
      </c>
      <c r="BA1309" s="546">
        <f t="shared" si="1302"/>
        <v>0</v>
      </c>
      <c r="BB1309" s="552">
        <v>0</v>
      </c>
      <c r="BC1309" s="546">
        <f t="shared" si="1303"/>
        <v>0</v>
      </c>
      <c r="BD1309" s="546">
        <f t="shared" si="1304"/>
        <v>0</v>
      </c>
      <c r="BE1309" s="552">
        <v>1.6666666666666666E-2</v>
      </c>
      <c r="BF1309" s="546">
        <f t="shared" si="1326"/>
        <v>0</v>
      </c>
      <c r="BG1309" s="546">
        <f t="shared" si="1327"/>
        <v>24</v>
      </c>
      <c r="BH1309" s="552">
        <v>0</v>
      </c>
      <c r="BI1309" s="637">
        <f t="shared" si="1317"/>
        <v>0</v>
      </c>
      <c r="BJ1309" s="558">
        <f t="shared" si="1318"/>
        <v>0</v>
      </c>
      <c r="BK1309" s="52">
        <f t="shared" si="1324"/>
        <v>63.362241379310348</v>
      </c>
    </row>
    <row r="1310" spans="1:63" ht="30" x14ac:dyDescent="0.25">
      <c r="A1310" s="60">
        <v>41023</v>
      </c>
      <c r="B1310" s="58">
        <f t="shared" si="1319"/>
        <v>4</v>
      </c>
      <c r="C1310" s="126">
        <v>12</v>
      </c>
      <c r="D1310" s="51" t="s">
        <v>243</v>
      </c>
      <c r="E1310" s="51" t="s">
        <v>837</v>
      </c>
      <c r="F1310" s="58">
        <v>3745.44</v>
      </c>
      <c r="G1310" s="126">
        <v>59</v>
      </c>
      <c r="H1310" s="126">
        <v>0</v>
      </c>
      <c r="I1310" s="47">
        <v>9.375E-2</v>
      </c>
      <c r="J1310" s="47">
        <v>9.375E-2</v>
      </c>
      <c r="K1310" s="47">
        <v>9.7222222222222224E-2</v>
      </c>
      <c r="L1310" s="9">
        <f t="shared" si="1307"/>
        <v>3.4722222222222238E-3</v>
      </c>
      <c r="M1310" s="47">
        <v>0.10416666666666667</v>
      </c>
      <c r="N1310" s="9">
        <f t="shared" si="1308"/>
        <v>6.9444444444444475E-3</v>
      </c>
      <c r="O1310" s="47">
        <v>0.3576388888888889</v>
      </c>
      <c r="P1310" s="9">
        <f t="shared" si="1309"/>
        <v>0.25347222222222221</v>
      </c>
      <c r="Q1310" s="47">
        <v>0.3576388888888889</v>
      </c>
      <c r="R1310" s="47">
        <v>0.39930555555555558</v>
      </c>
      <c r="S1310" s="9">
        <f t="shared" si="1325"/>
        <v>4.1666666666666685E-2</v>
      </c>
      <c r="T1310" s="47">
        <v>0.3576388888888889</v>
      </c>
      <c r="U1310" s="47">
        <v>0.39930555555555558</v>
      </c>
      <c r="V1310" s="9">
        <f t="shared" si="1313"/>
        <v>4.1666666666666685E-2</v>
      </c>
      <c r="W1310" s="47">
        <v>0.4826388888888889</v>
      </c>
      <c r="X1310" s="9">
        <f t="shared" si="1328"/>
        <v>8.3333333333333315E-2</v>
      </c>
      <c r="Y1310" s="47">
        <v>0.48402777777777778</v>
      </c>
      <c r="Z1310" s="9">
        <f t="shared" si="1310"/>
        <v>1.388888888888884E-3</v>
      </c>
      <c r="AA1310" s="47">
        <v>0.65625</v>
      </c>
      <c r="AB1310" s="9">
        <f t="shared" si="1297"/>
        <v>0.17222222222222222</v>
      </c>
      <c r="AC1310" s="47">
        <v>0.65625</v>
      </c>
      <c r="AD1310" s="47">
        <v>0.65625</v>
      </c>
      <c r="AE1310" s="9">
        <f t="shared" si="1314"/>
        <v>0</v>
      </c>
      <c r="AF1310" s="47">
        <v>0.67013888888888884</v>
      </c>
      <c r="AG1310" s="47">
        <v>0.67361111111111116</v>
      </c>
      <c r="AH1310" s="9">
        <f t="shared" si="1311"/>
        <v>3.4722222222223209E-3</v>
      </c>
      <c r="AI1310" s="10">
        <f t="shared" si="1320"/>
        <v>0</v>
      </c>
      <c r="AJ1310" s="10">
        <f t="shared" si="1321"/>
        <v>5</v>
      </c>
      <c r="AK1310" s="47">
        <v>0.67361111111111116</v>
      </c>
      <c r="AL1310" s="47">
        <v>0.67708333333333337</v>
      </c>
      <c r="AM1310" s="9">
        <f t="shared" si="1322"/>
        <v>3.4722222222222099E-3</v>
      </c>
      <c r="AN1310" s="9">
        <f t="shared" si="1312"/>
        <v>0.58333333333333337</v>
      </c>
      <c r="AO1310" s="10">
        <f t="shared" si="1299"/>
        <v>14</v>
      </c>
      <c r="AP1310" s="10">
        <f t="shared" si="1300"/>
        <v>0</v>
      </c>
      <c r="AQ1310" s="9">
        <f t="shared" si="1306"/>
        <v>3.6805555555555536E-2</v>
      </c>
      <c r="AR1310" s="10">
        <f t="shared" si="1315"/>
        <v>0</v>
      </c>
      <c r="AS1310" s="10">
        <f t="shared" si="1316"/>
        <v>53</v>
      </c>
      <c r="AT1310" s="552">
        <v>0</v>
      </c>
      <c r="AU1310" s="552">
        <v>0</v>
      </c>
      <c r="AV1310" s="552">
        <v>0</v>
      </c>
      <c r="AW1310" s="546">
        <f t="shared" si="1305"/>
        <v>0</v>
      </c>
      <c r="AX1310" s="546">
        <f t="shared" si="1323"/>
        <v>0</v>
      </c>
      <c r="AY1310" s="552">
        <v>0.12847222222222224</v>
      </c>
      <c r="AZ1310" s="546">
        <f t="shared" si="1301"/>
        <v>3</v>
      </c>
      <c r="BA1310" s="546">
        <f t="shared" si="1302"/>
        <v>5</v>
      </c>
      <c r="BB1310" s="552">
        <v>0</v>
      </c>
      <c r="BC1310" s="546">
        <f t="shared" si="1303"/>
        <v>0</v>
      </c>
      <c r="BD1310" s="546">
        <f t="shared" si="1304"/>
        <v>0</v>
      </c>
      <c r="BE1310" s="552">
        <v>6.9444444444444441E-3</v>
      </c>
      <c r="BF1310" s="546">
        <f t="shared" si="1326"/>
        <v>0</v>
      </c>
      <c r="BG1310" s="546">
        <f t="shared" si="1327"/>
        <v>10</v>
      </c>
      <c r="BH1310" s="552">
        <v>0</v>
      </c>
      <c r="BI1310" s="637">
        <f t="shared" si="1317"/>
        <v>0</v>
      </c>
      <c r="BJ1310" s="558">
        <f t="shared" si="1318"/>
        <v>0</v>
      </c>
      <c r="BK1310" s="52">
        <f t="shared" si="1324"/>
        <v>63.482033898305083</v>
      </c>
    </row>
    <row r="1311" spans="1:63" x14ac:dyDescent="0.25">
      <c r="A1311" s="60">
        <v>41023</v>
      </c>
      <c r="B1311" s="58">
        <f t="shared" si="1319"/>
        <v>4</v>
      </c>
      <c r="C1311" s="126">
        <v>7</v>
      </c>
      <c r="D1311" s="51" t="s">
        <v>224</v>
      </c>
      <c r="E1311" s="51" t="s">
        <v>572</v>
      </c>
      <c r="F1311" s="58">
        <v>3377.47</v>
      </c>
      <c r="G1311" s="126">
        <v>58</v>
      </c>
      <c r="H1311" s="126">
        <v>1</v>
      </c>
      <c r="I1311" s="47">
        <v>0.68055555555555547</v>
      </c>
      <c r="J1311" s="47">
        <v>0.68055555555555547</v>
      </c>
      <c r="K1311" s="47">
        <v>0.68402777777777779</v>
      </c>
      <c r="L1311" s="9">
        <f t="shared" si="1307"/>
        <v>3.4722222222223209E-3</v>
      </c>
      <c r="M1311" s="47">
        <v>0.6875</v>
      </c>
      <c r="N1311" s="9">
        <f t="shared" si="1308"/>
        <v>3.4722222222222099E-3</v>
      </c>
      <c r="O1311" s="47">
        <v>0.71875</v>
      </c>
      <c r="P1311" s="9">
        <f t="shared" si="1309"/>
        <v>3.125E-2</v>
      </c>
      <c r="Q1311" s="47">
        <v>0.71875</v>
      </c>
      <c r="R1311" s="47">
        <v>0.75</v>
      </c>
      <c r="S1311" s="9">
        <f t="shared" si="1325"/>
        <v>3.125E-2</v>
      </c>
      <c r="T1311" s="47">
        <v>0.71875</v>
      </c>
      <c r="U1311" s="47">
        <v>0.75</v>
      </c>
      <c r="V1311" s="9">
        <f t="shared" si="1313"/>
        <v>3.125E-2</v>
      </c>
      <c r="W1311" s="47">
        <v>0.76180555555555562</v>
      </c>
      <c r="X1311" s="9">
        <f t="shared" si="1328"/>
        <v>1.1805555555555625E-2</v>
      </c>
      <c r="Y1311" s="47">
        <v>0.76250000000000007</v>
      </c>
      <c r="Z1311" s="9">
        <f t="shared" si="1310"/>
        <v>6.9444444444444198E-4</v>
      </c>
      <c r="AA1311" s="47">
        <v>0.84444444444444444</v>
      </c>
      <c r="AB1311" s="9">
        <f t="shared" si="1297"/>
        <v>8.1944444444444375E-2</v>
      </c>
      <c r="AC1311" s="47">
        <v>0.84444444444444444</v>
      </c>
      <c r="AD1311" s="47">
        <v>0.84444444444444444</v>
      </c>
      <c r="AE1311" s="9">
        <f t="shared" si="1314"/>
        <v>0</v>
      </c>
      <c r="AF1311" s="47">
        <v>0.85763888888888884</v>
      </c>
      <c r="AG1311" s="47">
        <v>0.86111111111111116</v>
      </c>
      <c r="AH1311" s="9">
        <f t="shared" si="1311"/>
        <v>3.4722222222223209E-3</v>
      </c>
      <c r="AI1311" s="10">
        <f t="shared" si="1320"/>
        <v>0</v>
      </c>
      <c r="AJ1311" s="10">
        <f t="shared" si="1321"/>
        <v>5</v>
      </c>
      <c r="AK1311" s="47">
        <v>0.86111111111111116</v>
      </c>
      <c r="AL1311" s="47">
        <v>0.86458333333333337</v>
      </c>
      <c r="AM1311" s="9">
        <f t="shared" si="1322"/>
        <v>3.4722222222222099E-3</v>
      </c>
      <c r="AN1311" s="9">
        <f t="shared" si="1312"/>
        <v>0.1840277777777779</v>
      </c>
      <c r="AO1311" s="10">
        <f t="shared" si="1299"/>
        <v>4</v>
      </c>
      <c r="AP1311" s="10">
        <f t="shared" si="1300"/>
        <v>25</v>
      </c>
      <c r="AQ1311" s="9">
        <f t="shared" si="1306"/>
        <v>4.8611111111111042E-2</v>
      </c>
      <c r="AR1311" s="10">
        <f t="shared" si="1315"/>
        <v>1</v>
      </c>
      <c r="AS1311" s="10">
        <f t="shared" si="1316"/>
        <v>10</v>
      </c>
      <c r="AT1311" s="552">
        <v>0</v>
      </c>
      <c r="AU1311" s="552">
        <v>0</v>
      </c>
      <c r="AV1311" s="552">
        <v>0</v>
      </c>
      <c r="AW1311" s="546">
        <f t="shared" si="1305"/>
        <v>0</v>
      </c>
      <c r="AX1311" s="546">
        <f t="shared" si="1323"/>
        <v>0</v>
      </c>
      <c r="AY1311" s="552">
        <v>0</v>
      </c>
      <c r="AZ1311" s="546">
        <f t="shared" si="1301"/>
        <v>0</v>
      </c>
      <c r="BA1311" s="546">
        <f t="shared" si="1302"/>
        <v>0</v>
      </c>
      <c r="BB1311" s="552">
        <v>0</v>
      </c>
      <c r="BC1311" s="546">
        <f t="shared" si="1303"/>
        <v>0</v>
      </c>
      <c r="BD1311" s="546">
        <f t="shared" si="1304"/>
        <v>0</v>
      </c>
      <c r="BE1311" s="552">
        <v>3.3333333333333333E-2</v>
      </c>
      <c r="BF1311" s="546">
        <f t="shared" si="1326"/>
        <v>0</v>
      </c>
      <c r="BG1311" s="546">
        <f t="shared" si="1327"/>
        <v>48</v>
      </c>
      <c r="BH1311" s="552">
        <v>0</v>
      </c>
      <c r="BI1311" s="637">
        <f t="shared" si="1317"/>
        <v>0</v>
      </c>
      <c r="BJ1311" s="558">
        <f t="shared" si="1318"/>
        <v>0</v>
      </c>
      <c r="BK1311" s="52">
        <f t="shared" si="1324"/>
        <v>58.232241379310338</v>
      </c>
    </row>
    <row r="1312" spans="1:63" x14ac:dyDescent="0.25">
      <c r="A1312" s="60">
        <v>41023</v>
      </c>
      <c r="B1312" s="58">
        <f t="shared" si="1319"/>
        <v>4</v>
      </c>
      <c r="C1312" s="126">
        <v>1</v>
      </c>
      <c r="D1312" s="51" t="s">
        <v>309</v>
      </c>
      <c r="E1312" s="51" t="s">
        <v>265</v>
      </c>
      <c r="F1312" s="58">
        <v>3828.33</v>
      </c>
      <c r="G1312" s="126">
        <v>59</v>
      </c>
      <c r="H1312" s="126">
        <v>0</v>
      </c>
      <c r="I1312" s="47">
        <v>0.71875</v>
      </c>
      <c r="J1312" s="47">
        <v>0.71875</v>
      </c>
      <c r="K1312" s="47">
        <v>0.72569444444444453</v>
      </c>
      <c r="L1312" s="9">
        <f t="shared" si="1307"/>
        <v>6.9444444444445308E-3</v>
      </c>
      <c r="M1312" s="47">
        <v>0.72916666666666663</v>
      </c>
      <c r="N1312" s="9">
        <f t="shared" si="1308"/>
        <v>3.4722222222220989E-3</v>
      </c>
      <c r="O1312" s="47">
        <v>0.76388888888888884</v>
      </c>
      <c r="P1312" s="9">
        <f t="shared" si="1309"/>
        <v>3.472222222222221E-2</v>
      </c>
      <c r="Q1312" s="47">
        <v>0.76736111111111116</v>
      </c>
      <c r="R1312" s="47">
        <v>0.78125</v>
      </c>
      <c r="S1312" s="9">
        <f t="shared" si="1325"/>
        <v>1.388888888888884E-2</v>
      </c>
      <c r="T1312" s="47">
        <v>0.76736111111111116</v>
      </c>
      <c r="U1312" s="47">
        <v>0.78125</v>
      </c>
      <c r="V1312" s="9">
        <f t="shared" si="1313"/>
        <v>1.388888888888884E-2</v>
      </c>
      <c r="W1312" s="47">
        <v>0.87569444444444444</v>
      </c>
      <c r="X1312" s="9">
        <f t="shared" si="1328"/>
        <v>9.4444444444444442E-2</v>
      </c>
      <c r="Y1312" s="47">
        <v>0.94097222222222221</v>
      </c>
      <c r="Z1312" s="9">
        <f t="shared" si="1310"/>
        <v>6.5277777777777768E-2</v>
      </c>
      <c r="AA1312" s="47">
        <v>1.0374999999999999</v>
      </c>
      <c r="AB1312" s="9">
        <f t="shared" si="1297"/>
        <v>9.6527777777777657E-2</v>
      </c>
      <c r="AC1312" s="47">
        <v>1.0374999999999999</v>
      </c>
      <c r="AD1312" s="47">
        <v>1.0374999999999999</v>
      </c>
      <c r="AE1312" s="9">
        <f t="shared" si="1314"/>
        <v>0</v>
      </c>
      <c r="AF1312" s="47">
        <v>1.0451388888888888</v>
      </c>
      <c r="AG1312" s="47">
        <v>1.0486111111111112</v>
      </c>
      <c r="AH1312" s="9">
        <f t="shared" si="1311"/>
        <v>3.4722222222223209E-3</v>
      </c>
      <c r="AI1312" s="10">
        <f t="shared" si="1320"/>
        <v>0</v>
      </c>
      <c r="AJ1312" s="10">
        <f t="shared" si="1321"/>
        <v>5</v>
      </c>
      <c r="AK1312" s="47">
        <v>1.0486111111111112</v>
      </c>
      <c r="AL1312" s="47">
        <v>1.0520833333333333</v>
      </c>
      <c r="AM1312" s="9">
        <f t="shared" si="1322"/>
        <v>3.4722222222220989E-3</v>
      </c>
      <c r="AN1312" s="9">
        <f t="shared" si="1312"/>
        <v>0.33333333333333326</v>
      </c>
      <c r="AO1312" s="10">
        <f t="shared" si="1299"/>
        <v>8</v>
      </c>
      <c r="AP1312" s="10">
        <f t="shared" si="1300"/>
        <v>0</v>
      </c>
      <c r="AQ1312" s="9">
        <f t="shared" si="1306"/>
        <v>-7.0138888888889001E-2</v>
      </c>
      <c r="AR1312" s="10" t="e">
        <f t="shared" si="1315"/>
        <v>#NUM!</v>
      </c>
      <c r="AS1312" s="10" t="e">
        <f t="shared" si="1316"/>
        <v>#NUM!</v>
      </c>
      <c r="AT1312" s="552">
        <v>0</v>
      </c>
      <c r="AU1312" s="552">
        <v>0</v>
      </c>
      <c r="AV1312" s="552">
        <v>0</v>
      </c>
      <c r="AW1312" s="546">
        <f t="shared" si="1305"/>
        <v>0</v>
      </c>
      <c r="AX1312" s="546">
        <f t="shared" si="1323"/>
        <v>0</v>
      </c>
      <c r="AY1312" s="552">
        <v>0.16666666666666666</v>
      </c>
      <c r="AZ1312" s="546">
        <f t="shared" si="1301"/>
        <v>4</v>
      </c>
      <c r="BA1312" s="546">
        <f t="shared" si="1302"/>
        <v>0</v>
      </c>
      <c r="BB1312" s="552">
        <v>0</v>
      </c>
      <c r="BC1312" s="546">
        <f t="shared" si="1303"/>
        <v>0</v>
      </c>
      <c r="BD1312" s="546">
        <f t="shared" si="1304"/>
        <v>0</v>
      </c>
      <c r="BE1312" s="552">
        <v>0</v>
      </c>
      <c r="BF1312" s="546">
        <f t="shared" si="1326"/>
        <v>0</v>
      </c>
      <c r="BG1312" s="546">
        <f t="shared" si="1327"/>
        <v>0</v>
      </c>
      <c r="BH1312" s="552">
        <v>0</v>
      </c>
      <c r="BI1312" s="637">
        <f t="shared" si="1317"/>
        <v>0</v>
      </c>
      <c r="BJ1312" s="558">
        <f t="shared" si="1318"/>
        <v>0</v>
      </c>
      <c r="BK1312" s="52">
        <f t="shared" si="1324"/>
        <v>64.886949152542371</v>
      </c>
    </row>
    <row r="1313" spans="1:63" x14ac:dyDescent="0.25">
      <c r="A1313" s="60">
        <v>41023</v>
      </c>
      <c r="B1313" s="58">
        <f t="shared" si="1319"/>
        <v>4</v>
      </c>
      <c r="C1313" s="126">
        <v>3</v>
      </c>
      <c r="D1313" s="51" t="s">
        <v>309</v>
      </c>
      <c r="E1313" s="51" t="s">
        <v>265</v>
      </c>
      <c r="F1313" s="58">
        <v>3931.38</v>
      </c>
      <c r="G1313" s="126">
        <v>58</v>
      </c>
      <c r="H1313" s="126">
        <v>1</v>
      </c>
      <c r="I1313" s="47">
        <v>0.78125</v>
      </c>
      <c r="J1313" s="47">
        <v>0.78125</v>
      </c>
      <c r="K1313" s="47">
        <v>0.78472222222222221</v>
      </c>
      <c r="L1313" s="9">
        <f t="shared" si="1307"/>
        <v>3.4722222222222099E-3</v>
      </c>
      <c r="M1313" s="47">
        <v>0.78819444444444453</v>
      </c>
      <c r="N1313" s="9">
        <f t="shared" si="1308"/>
        <v>3.4722222222223209E-3</v>
      </c>
      <c r="O1313" s="47">
        <v>0.84375</v>
      </c>
      <c r="P1313" s="9">
        <f t="shared" si="1309"/>
        <v>5.5555555555555469E-2</v>
      </c>
      <c r="Q1313" s="47">
        <v>0.84722222222222221</v>
      </c>
      <c r="R1313" s="47">
        <v>0.875</v>
      </c>
      <c r="S1313" s="9">
        <f t="shared" si="1325"/>
        <v>2.777777777777779E-2</v>
      </c>
      <c r="T1313" s="47">
        <v>0.84722222222222221</v>
      </c>
      <c r="U1313" s="47">
        <v>0.875</v>
      </c>
      <c r="V1313" s="9">
        <f t="shared" si="1313"/>
        <v>2.777777777777779E-2</v>
      </c>
      <c r="W1313" s="47">
        <v>0.90625</v>
      </c>
      <c r="X1313" s="9">
        <f t="shared" si="1328"/>
        <v>3.125E-2</v>
      </c>
      <c r="Y1313" s="47">
        <v>0.90972222222222221</v>
      </c>
      <c r="Z1313" s="9">
        <f t="shared" si="1310"/>
        <v>3.4722222222222099E-3</v>
      </c>
      <c r="AA1313" s="47">
        <v>1.0763888888888888</v>
      </c>
      <c r="AB1313" s="9">
        <f t="shared" si="1297"/>
        <v>0.16666666666666663</v>
      </c>
      <c r="AC1313" s="47">
        <v>1.0763888888888888</v>
      </c>
      <c r="AD1313" s="47">
        <v>1.0763888888888888</v>
      </c>
      <c r="AE1313" s="9">
        <f t="shared" si="1314"/>
        <v>0</v>
      </c>
      <c r="AF1313" s="47">
        <v>1.0972222222222221</v>
      </c>
      <c r="AG1313" s="47">
        <v>1.1006944444444444</v>
      </c>
      <c r="AH1313" s="9">
        <f t="shared" si="1311"/>
        <v>3.4722222222223209E-3</v>
      </c>
      <c r="AI1313" s="10">
        <f t="shared" si="1320"/>
        <v>0</v>
      </c>
      <c r="AJ1313" s="10">
        <f t="shared" si="1321"/>
        <v>5</v>
      </c>
      <c r="AK1313" s="47">
        <v>1.1006944444444444</v>
      </c>
      <c r="AL1313" s="47">
        <v>1.1041666666666667</v>
      </c>
      <c r="AM1313" s="9">
        <f t="shared" si="1322"/>
        <v>3.4722222222223209E-3</v>
      </c>
      <c r="AN1313" s="9">
        <f t="shared" si="1312"/>
        <v>0.32291666666666674</v>
      </c>
      <c r="AO1313" s="10">
        <f t="shared" si="1299"/>
        <v>7</v>
      </c>
      <c r="AP1313" s="10">
        <f t="shared" si="1300"/>
        <v>45</v>
      </c>
      <c r="AQ1313" s="9">
        <f t="shared" si="1306"/>
        <v>0.14999999999999997</v>
      </c>
      <c r="AR1313" s="10">
        <f t="shared" si="1315"/>
        <v>3</v>
      </c>
      <c r="AS1313" s="10">
        <f t="shared" si="1316"/>
        <v>36</v>
      </c>
      <c r="AT1313" s="552">
        <v>0</v>
      </c>
      <c r="AU1313" s="552">
        <v>0</v>
      </c>
      <c r="AV1313" s="552">
        <v>0</v>
      </c>
      <c r="AW1313" s="546">
        <f t="shared" si="1305"/>
        <v>0</v>
      </c>
      <c r="AX1313" s="546">
        <f t="shared" si="1323"/>
        <v>0</v>
      </c>
      <c r="AY1313" s="552">
        <v>0</v>
      </c>
      <c r="AZ1313" s="546">
        <f t="shared" si="1301"/>
        <v>0</v>
      </c>
      <c r="BA1313" s="546">
        <f t="shared" si="1302"/>
        <v>0</v>
      </c>
      <c r="BB1313" s="552">
        <v>0</v>
      </c>
      <c r="BC1313" s="546">
        <f t="shared" si="1303"/>
        <v>0</v>
      </c>
      <c r="BD1313" s="546">
        <f t="shared" si="1304"/>
        <v>0</v>
      </c>
      <c r="BE1313" s="552">
        <v>1.6666666666666666E-2</v>
      </c>
      <c r="BF1313" s="546">
        <f t="shared" si="1326"/>
        <v>0</v>
      </c>
      <c r="BG1313" s="546">
        <f t="shared" si="1327"/>
        <v>24</v>
      </c>
      <c r="BH1313" s="552">
        <v>0</v>
      </c>
      <c r="BI1313" s="637">
        <f t="shared" si="1317"/>
        <v>0</v>
      </c>
      <c r="BJ1313" s="558">
        <f t="shared" si="1318"/>
        <v>0</v>
      </c>
      <c r="BK1313" s="52">
        <f t="shared" si="1324"/>
        <v>67.782413793103444</v>
      </c>
    </row>
    <row r="1314" spans="1:63" x14ac:dyDescent="0.25">
      <c r="A1314" s="60">
        <v>41023</v>
      </c>
      <c r="B1314" s="58">
        <f t="shared" si="1319"/>
        <v>4</v>
      </c>
      <c r="C1314" s="126">
        <v>3</v>
      </c>
      <c r="D1314" s="51" t="s">
        <v>309</v>
      </c>
      <c r="E1314" s="51" t="s">
        <v>265</v>
      </c>
      <c r="F1314" s="58">
        <v>2808.46</v>
      </c>
      <c r="G1314" s="126">
        <v>44</v>
      </c>
      <c r="H1314" s="126">
        <v>13</v>
      </c>
      <c r="I1314" s="47">
        <v>0.82638888888888884</v>
      </c>
      <c r="J1314" s="47">
        <v>0.82638888888888884</v>
      </c>
      <c r="K1314" s="47">
        <v>0.875</v>
      </c>
      <c r="L1314" s="9">
        <f t="shared" si="1307"/>
        <v>4.861111111111116E-2</v>
      </c>
      <c r="M1314" s="47">
        <v>0.87847222222222221</v>
      </c>
      <c r="N1314" s="9">
        <f t="shared" si="1308"/>
        <v>3.4722222222222099E-3</v>
      </c>
      <c r="O1314" s="47">
        <v>0.94097222222222221</v>
      </c>
      <c r="P1314" s="9">
        <f t="shared" si="1309"/>
        <v>6.25E-2</v>
      </c>
      <c r="Q1314" s="47">
        <v>0.94444444444444453</v>
      </c>
      <c r="R1314" s="47">
        <v>0.97916666666666663</v>
      </c>
      <c r="S1314" s="9">
        <f t="shared" si="1325"/>
        <v>3.4722222222222099E-2</v>
      </c>
      <c r="T1314" s="47">
        <v>0.94444444444444453</v>
      </c>
      <c r="U1314" s="47">
        <v>0.97916666666666663</v>
      </c>
      <c r="V1314" s="9">
        <f t="shared" si="1313"/>
        <v>3.4722222222222099E-2</v>
      </c>
      <c r="W1314" s="47">
        <v>1.070138888888889</v>
      </c>
      <c r="X1314" s="9">
        <f t="shared" si="1328"/>
        <v>9.0972222222222343E-2</v>
      </c>
      <c r="Y1314" s="47">
        <v>1.0708333333333333</v>
      </c>
      <c r="Z1314" s="9">
        <f t="shared" si="1310"/>
        <v>6.9444444444433095E-4</v>
      </c>
      <c r="AA1314" s="47">
        <v>1.1430555555555555</v>
      </c>
      <c r="AB1314" s="9">
        <f t="shared" si="1297"/>
        <v>7.2222222222222188E-2</v>
      </c>
      <c r="AC1314" s="47">
        <v>1.1430555555555555</v>
      </c>
      <c r="AD1314" s="47">
        <v>1.1430555555555555</v>
      </c>
      <c r="AE1314" s="9">
        <f t="shared" si="1314"/>
        <v>0</v>
      </c>
      <c r="AF1314" s="47">
        <v>1.1944444444444444</v>
      </c>
      <c r="AG1314" s="47">
        <v>1.1979166666666667</v>
      </c>
      <c r="AH1314" s="9">
        <f t="shared" si="1311"/>
        <v>3.4722222222223209E-3</v>
      </c>
      <c r="AI1314" s="10">
        <f t="shared" si="1320"/>
        <v>0</v>
      </c>
      <c r="AJ1314" s="10">
        <f t="shared" si="1321"/>
        <v>5</v>
      </c>
      <c r="AK1314" s="47">
        <v>1.1979166666666667</v>
      </c>
      <c r="AL1314" s="47">
        <v>1.2013888888888888</v>
      </c>
      <c r="AM1314" s="9">
        <f t="shared" si="1322"/>
        <v>3.4722222222220989E-3</v>
      </c>
      <c r="AN1314" s="9">
        <f t="shared" si="1312"/>
        <v>0.375</v>
      </c>
      <c r="AO1314" s="10">
        <f t="shared" si="1299"/>
        <v>9</v>
      </c>
      <c r="AP1314" s="10">
        <f t="shared" si="1300"/>
        <v>0</v>
      </c>
      <c r="AQ1314" s="9">
        <f t="shared" si="1306"/>
        <v>6.3194444444444414E-2</v>
      </c>
      <c r="AR1314" s="10">
        <f t="shared" si="1315"/>
        <v>1</v>
      </c>
      <c r="AS1314" s="10">
        <f t="shared" si="1316"/>
        <v>31</v>
      </c>
      <c r="AT1314" s="552">
        <v>0</v>
      </c>
      <c r="AU1314" s="552">
        <v>0</v>
      </c>
      <c r="AV1314" s="552">
        <v>0</v>
      </c>
      <c r="AW1314" s="546">
        <f t="shared" si="1305"/>
        <v>0</v>
      </c>
      <c r="AX1314" s="546">
        <f t="shared" si="1323"/>
        <v>0</v>
      </c>
      <c r="AY1314" s="552">
        <v>0</v>
      </c>
      <c r="AZ1314" s="546">
        <f t="shared" si="1301"/>
        <v>0</v>
      </c>
      <c r="BA1314" s="546">
        <f t="shared" si="1302"/>
        <v>0</v>
      </c>
      <c r="BB1314" s="552">
        <v>0</v>
      </c>
      <c r="BC1314" s="546">
        <f t="shared" si="1303"/>
        <v>0</v>
      </c>
      <c r="BD1314" s="546">
        <f t="shared" si="1304"/>
        <v>0</v>
      </c>
      <c r="BE1314" s="552">
        <v>9.0277777777777787E-3</v>
      </c>
      <c r="BF1314" s="546">
        <f t="shared" si="1326"/>
        <v>0</v>
      </c>
      <c r="BG1314" s="546">
        <f t="shared" si="1327"/>
        <v>13</v>
      </c>
      <c r="BH1314" s="552">
        <v>0</v>
      </c>
      <c r="BI1314" s="637">
        <f t="shared" si="1317"/>
        <v>0</v>
      </c>
      <c r="BJ1314" s="558">
        <f t="shared" si="1318"/>
        <v>0</v>
      </c>
      <c r="BK1314" s="52">
        <f t="shared" si="1324"/>
        <v>63.828636363636363</v>
      </c>
    </row>
    <row r="1315" spans="1:63" x14ac:dyDescent="0.25">
      <c r="A1315" s="60">
        <v>41024</v>
      </c>
      <c r="B1315" s="58">
        <f t="shared" si="1319"/>
        <v>4</v>
      </c>
      <c r="C1315" s="126">
        <v>38</v>
      </c>
      <c r="D1315" s="51" t="s">
        <v>33</v>
      </c>
      <c r="E1315" s="51" t="s">
        <v>833</v>
      </c>
      <c r="F1315" s="58">
        <v>3809.95</v>
      </c>
      <c r="G1315" s="126">
        <v>59</v>
      </c>
      <c r="H1315" s="126">
        <v>0</v>
      </c>
      <c r="I1315" s="47">
        <v>9.7222222222222224E-2</v>
      </c>
      <c r="J1315" s="47">
        <v>9.7222222222222224E-2</v>
      </c>
      <c r="K1315" s="47">
        <v>0.10069444444444443</v>
      </c>
      <c r="L1315" s="9">
        <f t="shared" si="1307"/>
        <v>3.4722222222222099E-3</v>
      </c>
      <c r="M1315" s="47">
        <v>0.10416666666666667</v>
      </c>
      <c r="N1315" s="9">
        <f t="shared" si="1308"/>
        <v>3.4722222222222376E-3</v>
      </c>
      <c r="O1315" s="47">
        <v>0.13541666666666666</v>
      </c>
      <c r="P1315" s="9">
        <f t="shared" si="1309"/>
        <v>3.1249999999999986E-2</v>
      </c>
      <c r="Q1315" s="47">
        <v>0.1388888888888889</v>
      </c>
      <c r="R1315" s="47">
        <v>0.18055555555555555</v>
      </c>
      <c r="S1315" s="9">
        <f t="shared" si="1325"/>
        <v>4.1666666666666657E-2</v>
      </c>
      <c r="T1315" s="47">
        <v>0.1388888888888889</v>
      </c>
      <c r="U1315" s="47">
        <v>0.18055555555555555</v>
      </c>
      <c r="V1315" s="9">
        <f t="shared" si="1313"/>
        <v>4.1666666666666657E-2</v>
      </c>
      <c r="W1315" s="47">
        <v>0.17708333333333334</v>
      </c>
      <c r="X1315" s="9">
        <v>0</v>
      </c>
      <c r="Y1315" s="47">
        <v>0.17708333333333334</v>
      </c>
      <c r="Z1315" s="9">
        <f t="shared" si="1310"/>
        <v>0</v>
      </c>
      <c r="AA1315" s="47">
        <v>0.24236111111111111</v>
      </c>
      <c r="AB1315" s="9">
        <f t="shared" si="1297"/>
        <v>6.5277777777777768E-2</v>
      </c>
      <c r="AC1315" s="47">
        <v>0.24236111111111111</v>
      </c>
      <c r="AD1315" s="47">
        <v>0.24236111111111111</v>
      </c>
      <c r="AE1315" s="9">
        <f t="shared" si="1314"/>
        <v>0</v>
      </c>
      <c r="AF1315" s="47">
        <v>0.25347222222222221</v>
      </c>
      <c r="AG1315" s="47">
        <v>0.26041666666666669</v>
      </c>
      <c r="AH1315" s="9">
        <f t="shared" si="1311"/>
        <v>6.9444444444444753E-3</v>
      </c>
      <c r="AI1315" s="10">
        <f t="shared" si="1320"/>
        <v>0</v>
      </c>
      <c r="AJ1315" s="10">
        <f t="shared" si="1321"/>
        <v>10</v>
      </c>
      <c r="AK1315" s="47">
        <v>0.26041666666666669</v>
      </c>
      <c r="AL1315" s="47">
        <v>0.2638888888888889</v>
      </c>
      <c r="AM1315" s="9">
        <f t="shared" si="1322"/>
        <v>3.4722222222222099E-3</v>
      </c>
      <c r="AN1315" s="9">
        <f t="shared" si="1312"/>
        <v>0.16666666666666669</v>
      </c>
      <c r="AO1315" s="10">
        <f t="shared" si="1299"/>
        <v>4</v>
      </c>
      <c r="AP1315" s="10">
        <f t="shared" si="1300"/>
        <v>0</v>
      </c>
      <c r="AQ1315" s="9">
        <f t="shared" si="1306"/>
        <v>5.6249999999999988E-2</v>
      </c>
      <c r="AR1315" s="10">
        <f t="shared" si="1315"/>
        <v>1</v>
      </c>
      <c r="AS1315" s="10">
        <f t="shared" si="1316"/>
        <v>21</v>
      </c>
      <c r="AT1315" s="552">
        <v>0</v>
      </c>
      <c r="AU1315" s="552">
        <v>0</v>
      </c>
      <c r="AV1315" s="552">
        <v>0</v>
      </c>
      <c r="AW1315" s="546">
        <f t="shared" si="1305"/>
        <v>0</v>
      </c>
      <c r="AX1315" s="546">
        <f t="shared" si="1323"/>
        <v>0</v>
      </c>
      <c r="AY1315" s="552">
        <v>0</v>
      </c>
      <c r="AZ1315" s="546">
        <f t="shared" si="1301"/>
        <v>0</v>
      </c>
      <c r="BA1315" s="546">
        <f t="shared" si="1302"/>
        <v>0</v>
      </c>
      <c r="BB1315" s="552">
        <v>0</v>
      </c>
      <c r="BC1315" s="546">
        <f t="shared" si="1303"/>
        <v>0</v>
      </c>
      <c r="BD1315" s="546">
        <f t="shared" si="1304"/>
        <v>0</v>
      </c>
      <c r="BE1315" s="552">
        <v>9.0277777777777787E-3</v>
      </c>
      <c r="BF1315" s="546">
        <f t="shared" si="1326"/>
        <v>0</v>
      </c>
      <c r="BG1315" s="546">
        <f t="shared" si="1327"/>
        <v>13</v>
      </c>
      <c r="BH1315" s="552">
        <v>0</v>
      </c>
      <c r="BI1315" s="637">
        <f t="shared" si="1317"/>
        <v>0</v>
      </c>
      <c r="BJ1315" s="558">
        <f t="shared" si="1318"/>
        <v>0</v>
      </c>
      <c r="BK1315" s="52">
        <f t="shared" si="1324"/>
        <v>64.575423728813561</v>
      </c>
    </row>
    <row r="1316" spans="1:63" x14ac:dyDescent="0.25">
      <c r="A1316" s="60">
        <v>41024</v>
      </c>
      <c r="B1316" s="58">
        <f t="shared" si="1319"/>
        <v>4</v>
      </c>
      <c r="C1316" s="126">
        <v>39</v>
      </c>
      <c r="D1316" s="51" t="s">
        <v>33</v>
      </c>
      <c r="E1316" s="51" t="s">
        <v>273</v>
      </c>
      <c r="F1316" s="58">
        <v>3576.69</v>
      </c>
      <c r="G1316" s="126">
        <v>56</v>
      </c>
      <c r="H1316" s="126">
        <v>3</v>
      </c>
      <c r="I1316" s="47">
        <v>0.61458333333333337</v>
      </c>
      <c r="J1316" s="47">
        <v>0.61458333333333337</v>
      </c>
      <c r="K1316" s="47">
        <v>0.62152777777777779</v>
      </c>
      <c r="L1316" s="9">
        <f t="shared" si="1307"/>
        <v>6.9444444444444198E-3</v>
      </c>
      <c r="M1316" s="47">
        <v>0.62847222222222221</v>
      </c>
      <c r="N1316" s="9">
        <f t="shared" si="1308"/>
        <v>6.9444444444444198E-3</v>
      </c>
      <c r="O1316" s="47">
        <v>0.64583333333333337</v>
      </c>
      <c r="P1316" s="9">
        <f t="shared" si="1309"/>
        <v>1.736111111111116E-2</v>
      </c>
      <c r="Q1316" s="47">
        <v>0.64583333333333337</v>
      </c>
      <c r="R1316" s="47">
        <v>0.66666666666666663</v>
      </c>
      <c r="S1316" s="9">
        <f t="shared" si="1325"/>
        <v>2.0833333333333259E-2</v>
      </c>
      <c r="T1316" s="47">
        <v>0.64583333333333337</v>
      </c>
      <c r="U1316" s="47">
        <v>0.66666666666666663</v>
      </c>
      <c r="V1316" s="9">
        <f t="shared" si="1313"/>
        <v>2.0833333333333259E-2</v>
      </c>
      <c r="W1316" s="47">
        <v>0.67708333333333337</v>
      </c>
      <c r="X1316" s="9">
        <f>W1316-R1316</f>
        <v>1.0416666666666741E-2</v>
      </c>
      <c r="Y1316" s="47">
        <v>0.68055555555555547</v>
      </c>
      <c r="Z1316" s="9">
        <f t="shared" si="1310"/>
        <v>3.4722222222220989E-3</v>
      </c>
      <c r="AA1316" s="47">
        <v>0.75347222222222221</v>
      </c>
      <c r="AB1316" s="9">
        <f t="shared" si="1297"/>
        <v>7.2916666666666741E-2</v>
      </c>
      <c r="AC1316" s="47">
        <v>0.75347222222222221</v>
      </c>
      <c r="AD1316" s="47">
        <v>0.75347222222222221</v>
      </c>
      <c r="AE1316" s="9">
        <f t="shared" si="1314"/>
        <v>0</v>
      </c>
      <c r="AF1316" s="47">
        <v>0.76388888888888884</v>
      </c>
      <c r="AG1316" s="47">
        <v>0.77083333333333337</v>
      </c>
      <c r="AH1316" s="9">
        <f t="shared" si="1311"/>
        <v>6.9444444444445308E-3</v>
      </c>
      <c r="AI1316" s="10">
        <f t="shared" si="1320"/>
        <v>0</v>
      </c>
      <c r="AJ1316" s="10">
        <f t="shared" si="1321"/>
        <v>10</v>
      </c>
      <c r="AK1316" s="47">
        <v>0.77083333333333337</v>
      </c>
      <c r="AL1316" s="47">
        <v>0.77430555555555547</v>
      </c>
      <c r="AM1316" s="9">
        <f t="shared" si="1322"/>
        <v>3.4722222222220989E-3</v>
      </c>
      <c r="AN1316" s="9">
        <f t="shared" si="1312"/>
        <v>0.1597222222222221</v>
      </c>
      <c r="AO1316" s="10">
        <f t="shared" si="1299"/>
        <v>3</v>
      </c>
      <c r="AP1316" s="10">
        <f t="shared" si="1300"/>
        <v>50</v>
      </c>
      <c r="AQ1316" s="9">
        <f t="shared" si="1306"/>
        <v>7.2916666666666741E-2</v>
      </c>
      <c r="AR1316" s="10">
        <f t="shared" si="1315"/>
        <v>1</v>
      </c>
      <c r="AS1316" s="10">
        <f t="shared" si="1316"/>
        <v>45</v>
      </c>
      <c r="AT1316" s="552">
        <v>0</v>
      </c>
      <c r="AU1316" s="552">
        <v>0</v>
      </c>
      <c r="AV1316" s="552">
        <v>0</v>
      </c>
      <c r="AW1316" s="546">
        <f t="shared" si="1305"/>
        <v>0</v>
      </c>
      <c r="AX1316" s="546">
        <f t="shared" si="1323"/>
        <v>0</v>
      </c>
      <c r="AY1316" s="552">
        <v>0</v>
      </c>
      <c r="AZ1316" s="546">
        <f t="shared" si="1301"/>
        <v>0</v>
      </c>
      <c r="BA1316" s="546">
        <f t="shared" si="1302"/>
        <v>0</v>
      </c>
      <c r="BB1316" s="552">
        <v>0</v>
      </c>
      <c r="BC1316" s="546">
        <f t="shared" si="1303"/>
        <v>0</v>
      </c>
      <c r="BD1316" s="546">
        <f t="shared" si="1304"/>
        <v>0</v>
      </c>
      <c r="BE1316" s="552">
        <v>0</v>
      </c>
      <c r="BF1316" s="546">
        <f t="shared" si="1326"/>
        <v>0</v>
      </c>
      <c r="BG1316" s="546">
        <f t="shared" si="1327"/>
        <v>0</v>
      </c>
      <c r="BH1316" s="552">
        <v>0</v>
      </c>
      <c r="BI1316" s="637">
        <f t="shared" si="1317"/>
        <v>0</v>
      </c>
      <c r="BJ1316" s="558">
        <f t="shared" si="1318"/>
        <v>0</v>
      </c>
      <c r="BK1316" s="52">
        <f t="shared" si="1324"/>
        <v>63.869464285714287</v>
      </c>
    </row>
    <row r="1317" spans="1:63" x14ac:dyDescent="0.25">
      <c r="A1317" s="60">
        <v>41024</v>
      </c>
      <c r="B1317" s="58">
        <f t="shared" si="1319"/>
        <v>4</v>
      </c>
      <c r="C1317" s="126">
        <v>1</v>
      </c>
      <c r="D1317" s="51" t="s">
        <v>327</v>
      </c>
      <c r="E1317" s="51" t="s">
        <v>820</v>
      </c>
      <c r="F1317" s="58">
        <v>3332.52</v>
      </c>
      <c r="G1317" s="126">
        <v>56</v>
      </c>
      <c r="H1317" s="126">
        <v>3</v>
      </c>
      <c r="I1317" s="47">
        <v>0.78472222222222221</v>
      </c>
      <c r="J1317" s="47">
        <v>0.78472222222222221</v>
      </c>
      <c r="K1317" s="47">
        <v>0.79166666666666663</v>
      </c>
      <c r="L1317" s="9">
        <f t="shared" si="1307"/>
        <v>6.9444444444444198E-3</v>
      </c>
      <c r="M1317" s="47">
        <v>0.80208333333333337</v>
      </c>
      <c r="N1317" s="9">
        <f t="shared" si="1308"/>
        <v>1.0416666666666741E-2</v>
      </c>
      <c r="O1317" s="47">
        <v>0.82986111111111116</v>
      </c>
      <c r="P1317" s="9">
        <f t="shared" si="1309"/>
        <v>2.777777777777779E-2</v>
      </c>
      <c r="Q1317" s="47">
        <v>0.82986111111111116</v>
      </c>
      <c r="R1317" s="47">
        <v>0.85069444444444453</v>
      </c>
      <c r="S1317" s="9">
        <f t="shared" si="1325"/>
        <v>2.083333333333337E-2</v>
      </c>
      <c r="T1317" s="47">
        <v>0.82986111111111116</v>
      </c>
      <c r="U1317" s="47">
        <v>0.85069444444444453</v>
      </c>
      <c r="V1317" s="9">
        <f t="shared" si="1313"/>
        <v>2.083333333333337E-2</v>
      </c>
      <c r="W1317" s="47">
        <v>0.8569444444444444</v>
      </c>
      <c r="X1317" s="9">
        <f>W1317-R1317</f>
        <v>6.2499999999998668E-3</v>
      </c>
      <c r="Y1317" s="47">
        <v>0.85902777777777783</v>
      </c>
      <c r="Z1317" s="9">
        <f t="shared" si="1310"/>
        <v>2.083333333333437E-3</v>
      </c>
      <c r="AA1317" s="47">
        <v>0.95208333333333339</v>
      </c>
      <c r="AB1317" s="9">
        <f t="shared" si="1297"/>
        <v>9.3055555555555558E-2</v>
      </c>
      <c r="AC1317" s="47">
        <v>0.95208333333333339</v>
      </c>
      <c r="AD1317" s="47">
        <v>0.95208333333333339</v>
      </c>
      <c r="AE1317" s="9">
        <f t="shared" si="1314"/>
        <v>0</v>
      </c>
      <c r="AF1317" s="47">
        <v>0.95833333333333337</v>
      </c>
      <c r="AG1317" s="47">
        <v>0.96527777777777779</v>
      </c>
      <c r="AH1317" s="9">
        <f t="shared" si="1311"/>
        <v>6.9444444444444198E-3</v>
      </c>
      <c r="AI1317" s="10">
        <f t="shared" si="1320"/>
        <v>0</v>
      </c>
      <c r="AJ1317" s="10">
        <f t="shared" si="1321"/>
        <v>10</v>
      </c>
      <c r="AK1317" s="47">
        <v>0.96527777777777779</v>
      </c>
      <c r="AL1317" s="47">
        <v>0.96875</v>
      </c>
      <c r="AM1317" s="9">
        <f t="shared" si="1322"/>
        <v>3.4722222222222099E-3</v>
      </c>
      <c r="AN1317" s="9">
        <f t="shared" si="1312"/>
        <v>0.18402777777777779</v>
      </c>
      <c r="AO1317" s="10">
        <f t="shared" si="1299"/>
        <v>4</v>
      </c>
      <c r="AP1317" s="10">
        <f t="shared" si="1300"/>
        <v>25</v>
      </c>
      <c r="AQ1317" s="9">
        <f t="shared" si="1306"/>
        <v>8.4027777777777785E-2</v>
      </c>
      <c r="AR1317" s="10">
        <f t="shared" si="1315"/>
        <v>2</v>
      </c>
      <c r="AS1317" s="10">
        <f t="shared" si="1316"/>
        <v>1</v>
      </c>
      <c r="AT1317" s="552">
        <v>0</v>
      </c>
      <c r="AU1317" s="552">
        <v>0</v>
      </c>
      <c r="AV1317" s="552">
        <v>0</v>
      </c>
      <c r="AW1317" s="546">
        <f t="shared" si="1305"/>
        <v>0</v>
      </c>
      <c r="AX1317" s="546">
        <f t="shared" si="1323"/>
        <v>0</v>
      </c>
      <c r="AY1317" s="552">
        <v>0</v>
      </c>
      <c r="AZ1317" s="546">
        <f t="shared" si="1301"/>
        <v>0</v>
      </c>
      <c r="BA1317" s="546">
        <f t="shared" si="1302"/>
        <v>0</v>
      </c>
      <c r="BB1317" s="552">
        <v>0</v>
      </c>
      <c r="BC1317" s="546">
        <f t="shared" si="1303"/>
        <v>0</v>
      </c>
      <c r="BD1317" s="546">
        <f t="shared" si="1304"/>
        <v>0</v>
      </c>
      <c r="BE1317" s="552">
        <v>9.0277777777777787E-3</v>
      </c>
      <c r="BF1317" s="546">
        <f t="shared" si="1326"/>
        <v>0</v>
      </c>
      <c r="BG1317" s="546">
        <f t="shared" si="1327"/>
        <v>13</v>
      </c>
      <c r="BH1317" s="552">
        <v>0</v>
      </c>
      <c r="BI1317" s="637">
        <f t="shared" si="1317"/>
        <v>0</v>
      </c>
      <c r="BJ1317" s="558">
        <f t="shared" si="1318"/>
        <v>0</v>
      </c>
      <c r="BK1317" s="52">
        <f t="shared" si="1324"/>
        <v>59.509285714285717</v>
      </c>
    </row>
    <row r="1318" spans="1:63" x14ac:dyDescent="0.25">
      <c r="A1318" s="60">
        <v>41024</v>
      </c>
      <c r="B1318" s="58">
        <f t="shared" si="1319"/>
        <v>4</v>
      </c>
      <c r="C1318" s="126">
        <v>1</v>
      </c>
      <c r="D1318" s="51" t="s">
        <v>271</v>
      </c>
      <c r="E1318" s="51" t="s">
        <v>265</v>
      </c>
      <c r="F1318" s="58">
        <v>3604.48</v>
      </c>
      <c r="G1318" s="126">
        <v>59</v>
      </c>
      <c r="H1318" s="126">
        <v>0</v>
      </c>
      <c r="I1318" s="47">
        <v>0.67708333333333337</v>
      </c>
      <c r="J1318" s="47">
        <v>0.67708333333333337</v>
      </c>
      <c r="K1318" s="47">
        <v>0.68402777777777779</v>
      </c>
      <c r="L1318" s="9">
        <f t="shared" si="1307"/>
        <v>6.9444444444444198E-3</v>
      </c>
      <c r="M1318" s="47">
        <v>0.69097222222222221</v>
      </c>
      <c r="N1318" s="9">
        <f t="shared" si="1308"/>
        <v>6.9444444444444198E-3</v>
      </c>
      <c r="O1318" s="47">
        <v>0.73958333333333337</v>
      </c>
      <c r="P1318" s="9">
        <f t="shared" si="1309"/>
        <v>4.861111111111116E-2</v>
      </c>
      <c r="Q1318" s="47">
        <v>0.73958333333333337</v>
      </c>
      <c r="R1318" s="47">
        <v>0.78125</v>
      </c>
      <c r="S1318" s="9">
        <f t="shared" si="1325"/>
        <v>4.166666666666663E-2</v>
      </c>
      <c r="T1318" s="47">
        <v>0.73958333333333337</v>
      </c>
      <c r="U1318" s="47">
        <v>0.78125</v>
      </c>
      <c r="V1318" s="9">
        <f t="shared" si="1313"/>
        <v>4.166666666666663E-2</v>
      </c>
      <c r="W1318" s="47">
        <v>0.74652777777777779</v>
      </c>
      <c r="X1318" s="9">
        <v>0</v>
      </c>
      <c r="Y1318" s="47">
        <v>0.74652777777777779</v>
      </c>
      <c r="Z1318" s="9">
        <f t="shared" si="1310"/>
        <v>0</v>
      </c>
      <c r="AA1318" s="47">
        <v>0.99652777777777779</v>
      </c>
      <c r="AB1318" s="9">
        <f t="shared" si="1297"/>
        <v>0.25</v>
      </c>
      <c r="AC1318" s="47">
        <v>0.99652777777777779</v>
      </c>
      <c r="AD1318" s="47">
        <v>0.99652777777777779</v>
      </c>
      <c r="AE1318" s="9">
        <f t="shared" si="1314"/>
        <v>0</v>
      </c>
      <c r="AF1318" s="47">
        <v>1</v>
      </c>
      <c r="AG1318" s="47">
        <v>1.0069444444444444</v>
      </c>
      <c r="AH1318" s="9">
        <f t="shared" si="1311"/>
        <v>6.9444444444444198E-3</v>
      </c>
      <c r="AI1318" s="10">
        <f t="shared" si="1320"/>
        <v>0</v>
      </c>
      <c r="AJ1318" s="10">
        <f t="shared" si="1321"/>
        <v>10</v>
      </c>
      <c r="AK1318" s="47">
        <v>1.0069444444444444</v>
      </c>
      <c r="AL1318" s="47">
        <v>1.0104166666666667</v>
      </c>
      <c r="AM1318" s="9">
        <f t="shared" si="1322"/>
        <v>3.4722222222223209E-3</v>
      </c>
      <c r="AN1318" s="9">
        <f t="shared" si="1312"/>
        <v>0.33333333333333337</v>
      </c>
      <c r="AO1318" s="10">
        <f t="shared" si="1299"/>
        <v>8</v>
      </c>
      <c r="AP1318" s="10">
        <f t="shared" si="1300"/>
        <v>0</v>
      </c>
      <c r="AQ1318" s="9">
        <f t="shared" si="1306"/>
        <v>0</v>
      </c>
      <c r="AR1318" s="10">
        <f t="shared" si="1315"/>
        <v>0</v>
      </c>
      <c r="AS1318" s="10">
        <f t="shared" si="1316"/>
        <v>0</v>
      </c>
      <c r="AT1318" s="552">
        <v>0</v>
      </c>
      <c r="AU1318" s="552">
        <v>0</v>
      </c>
      <c r="AV1318" s="552">
        <v>0</v>
      </c>
      <c r="AW1318" s="546">
        <f t="shared" si="1305"/>
        <v>0</v>
      </c>
      <c r="AX1318" s="546">
        <f t="shared" si="1323"/>
        <v>0</v>
      </c>
      <c r="AY1318" s="552">
        <v>0.25</v>
      </c>
      <c r="AZ1318" s="546">
        <f t="shared" si="1301"/>
        <v>6</v>
      </c>
      <c r="BA1318" s="546">
        <f t="shared" si="1302"/>
        <v>0</v>
      </c>
      <c r="BB1318" s="552">
        <v>0</v>
      </c>
      <c r="BC1318" s="546">
        <f t="shared" si="1303"/>
        <v>0</v>
      </c>
      <c r="BD1318" s="546">
        <f t="shared" si="1304"/>
        <v>0</v>
      </c>
      <c r="BE1318" s="552">
        <v>0</v>
      </c>
      <c r="BF1318" s="546">
        <f t="shared" si="1326"/>
        <v>0</v>
      </c>
      <c r="BG1318" s="546">
        <f t="shared" si="1327"/>
        <v>0</v>
      </c>
      <c r="BH1318" s="552">
        <v>0</v>
      </c>
      <c r="BI1318" s="637">
        <f t="shared" si="1317"/>
        <v>0</v>
      </c>
      <c r="BJ1318" s="558">
        <f t="shared" si="1318"/>
        <v>0</v>
      </c>
      <c r="BK1318" s="52">
        <f t="shared" si="1324"/>
        <v>61.092881355932207</v>
      </c>
    </row>
    <row r="1319" spans="1:63" x14ac:dyDescent="0.25">
      <c r="A1319" s="60">
        <v>41024</v>
      </c>
      <c r="B1319" s="58">
        <f t="shared" si="1319"/>
        <v>4</v>
      </c>
      <c r="C1319" s="126">
        <v>3</v>
      </c>
      <c r="D1319" s="51" t="s">
        <v>298</v>
      </c>
      <c r="E1319" s="51" t="s">
        <v>762</v>
      </c>
      <c r="F1319" s="58">
        <v>3633.42</v>
      </c>
      <c r="G1319" s="126">
        <v>58</v>
      </c>
      <c r="H1319" s="126">
        <v>1</v>
      </c>
      <c r="I1319" s="47">
        <v>0.64583333333333337</v>
      </c>
      <c r="J1319" s="47">
        <v>0.64583333333333337</v>
      </c>
      <c r="K1319" s="47">
        <v>0.65625</v>
      </c>
      <c r="L1319" s="9">
        <f t="shared" si="1307"/>
        <v>1.041666666666663E-2</v>
      </c>
      <c r="M1319" s="47">
        <v>0.66666666666666663</v>
      </c>
      <c r="N1319" s="9">
        <f t="shared" si="1308"/>
        <v>1.041666666666663E-2</v>
      </c>
      <c r="O1319" s="47">
        <v>0.69444444444444453</v>
      </c>
      <c r="P1319" s="9">
        <f t="shared" si="1309"/>
        <v>2.7777777777777901E-2</v>
      </c>
      <c r="Q1319" s="47">
        <v>0.69444444444444453</v>
      </c>
      <c r="R1319" s="47">
        <v>0.72916666666666663</v>
      </c>
      <c r="S1319" s="9">
        <f t="shared" si="1325"/>
        <v>3.4722222222222099E-2</v>
      </c>
      <c r="T1319" s="47">
        <v>0.69444444444444453</v>
      </c>
      <c r="U1319" s="47">
        <v>0.72916666666666663</v>
      </c>
      <c r="V1319" s="9">
        <f t="shared" si="1313"/>
        <v>3.4722222222222099E-2</v>
      </c>
      <c r="W1319" s="47">
        <v>0.70833333333333337</v>
      </c>
      <c r="X1319" s="9">
        <v>0</v>
      </c>
      <c r="Y1319" s="47">
        <v>0.70833333333333337</v>
      </c>
      <c r="Z1319" s="9">
        <f t="shared" si="1310"/>
        <v>0</v>
      </c>
      <c r="AA1319" s="47">
        <v>1.2118055555555556</v>
      </c>
      <c r="AB1319" s="9">
        <f t="shared" si="1297"/>
        <v>0.50347222222222221</v>
      </c>
      <c r="AC1319" s="47">
        <v>0.21180555555555555</v>
      </c>
      <c r="AD1319" s="47">
        <v>0.21180555555555555</v>
      </c>
      <c r="AE1319" s="9">
        <f t="shared" si="1314"/>
        <v>0</v>
      </c>
      <c r="AF1319" s="47">
        <v>0.22569444444444445</v>
      </c>
      <c r="AG1319" s="47">
        <v>0.23958333333333334</v>
      </c>
      <c r="AH1319" s="9">
        <f t="shared" si="1311"/>
        <v>1.3888888888888895E-2</v>
      </c>
      <c r="AI1319" s="10">
        <f t="shared" si="1320"/>
        <v>0</v>
      </c>
      <c r="AJ1319" s="10">
        <f t="shared" si="1321"/>
        <v>20</v>
      </c>
      <c r="AK1319" s="47">
        <v>1.2395833333333333</v>
      </c>
      <c r="AL1319" s="47">
        <v>1.2430555555555556</v>
      </c>
      <c r="AM1319" s="9">
        <f t="shared" si="1322"/>
        <v>3.4722222222223209E-3</v>
      </c>
      <c r="AN1319" s="9">
        <f t="shared" si="1312"/>
        <v>0.59722222222222221</v>
      </c>
      <c r="AO1319" s="10">
        <f t="shared" si="1299"/>
        <v>14</v>
      </c>
      <c r="AP1319" s="10">
        <f t="shared" si="1300"/>
        <v>20</v>
      </c>
      <c r="AQ1319" s="9">
        <f t="shared" ref="AQ1319:AQ1350" si="1329">AB1319-(AT1319+AU1319+AV1319+AY1319+BB1319+BE1319+BH1319)</f>
        <v>0</v>
      </c>
      <c r="AR1319" s="10">
        <f t="shared" si="1315"/>
        <v>0</v>
      </c>
      <c r="AS1319" s="10">
        <f t="shared" si="1316"/>
        <v>0</v>
      </c>
      <c r="AT1319" s="552">
        <v>0</v>
      </c>
      <c r="AU1319" s="552">
        <v>0</v>
      </c>
      <c r="AV1319" s="552">
        <v>0</v>
      </c>
      <c r="AW1319" s="546">
        <f t="shared" si="1305"/>
        <v>0</v>
      </c>
      <c r="AX1319" s="546">
        <f t="shared" si="1323"/>
        <v>0</v>
      </c>
      <c r="AY1319" s="552">
        <v>0.50347222222222221</v>
      </c>
      <c r="AZ1319" s="546">
        <f t="shared" si="1301"/>
        <v>12</v>
      </c>
      <c r="BA1319" s="546">
        <f t="shared" si="1302"/>
        <v>5</v>
      </c>
      <c r="BB1319" s="552">
        <v>0</v>
      </c>
      <c r="BC1319" s="546">
        <f t="shared" si="1303"/>
        <v>0</v>
      </c>
      <c r="BD1319" s="546">
        <f t="shared" si="1304"/>
        <v>0</v>
      </c>
      <c r="BE1319" s="552">
        <v>0</v>
      </c>
      <c r="BF1319" s="546">
        <f t="shared" si="1326"/>
        <v>0</v>
      </c>
      <c r="BG1319" s="546">
        <f t="shared" si="1327"/>
        <v>0</v>
      </c>
      <c r="BH1319" s="552">
        <v>0</v>
      </c>
      <c r="BI1319" s="637">
        <f t="shared" si="1317"/>
        <v>0</v>
      </c>
      <c r="BJ1319" s="558">
        <f t="shared" si="1318"/>
        <v>0</v>
      </c>
      <c r="BK1319" s="52">
        <f t="shared" si="1324"/>
        <v>62.645172413793105</v>
      </c>
    </row>
    <row r="1320" spans="1:63" x14ac:dyDescent="0.25">
      <c r="A1320" s="60">
        <v>41025</v>
      </c>
      <c r="B1320" s="58">
        <f t="shared" si="1319"/>
        <v>4</v>
      </c>
      <c r="C1320" s="126">
        <v>10</v>
      </c>
      <c r="D1320" s="51" t="s">
        <v>802</v>
      </c>
      <c r="E1320" s="51" t="s">
        <v>265</v>
      </c>
      <c r="F1320" s="58">
        <v>3338.44</v>
      </c>
      <c r="G1320" s="126">
        <v>59</v>
      </c>
      <c r="H1320" s="126">
        <v>0</v>
      </c>
      <c r="I1320" s="47">
        <v>2.0833333333333332E-2</v>
      </c>
      <c r="J1320" s="47">
        <v>2.0833333333333332E-2</v>
      </c>
      <c r="K1320" s="47">
        <v>2.4305555555555556E-2</v>
      </c>
      <c r="L1320" s="9">
        <f t="shared" si="1307"/>
        <v>3.4722222222222238E-3</v>
      </c>
      <c r="M1320" s="47">
        <v>3.125E-2</v>
      </c>
      <c r="N1320" s="9">
        <f t="shared" si="1308"/>
        <v>6.9444444444444441E-3</v>
      </c>
      <c r="O1320" s="47">
        <v>5.2083333333333336E-2</v>
      </c>
      <c r="P1320" s="9">
        <f t="shared" si="1309"/>
        <v>2.0833333333333336E-2</v>
      </c>
      <c r="Q1320" s="47">
        <v>5.2083333333333336E-2</v>
      </c>
      <c r="R1320" s="47">
        <v>5.2083333333333336E-2</v>
      </c>
      <c r="S1320" s="9">
        <f t="shared" si="1325"/>
        <v>0</v>
      </c>
      <c r="T1320" s="47">
        <v>5.2083333333333336E-2</v>
      </c>
      <c r="U1320" s="47">
        <v>5.2083333333333336E-2</v>
      </c>
      <c r="V1320" s="9">
        <f t="shared" si="1313"/>
        <v>0</v>
      </c>
      <c r="W1320" s="47">
        <v>0.1388888888888889</v>
      </c>
      <c r="X1320" s="9">
        <f>W1320-R1320</f>
        <v>8.6805555555555552E-2</v>
      </c>
      <c r="Y1320" s="47">
        <v>0.1388888888888889</v>
      </c>
      <c r="Z1320" s="9">
        <f t="shared" si="1310"/>
        <v>0</v>
      </c>
      <c r="AA1320" s="47">
        <v>0.4861111111111111</v>
      </c>
      <c r="AB1320" s="9">
        <f t="shared" si="1297"/>
        <v>0.34722222222222221</v>
      </c>
      <c r="AC1320" s="47">
        <v>0.4861111111111111</v>
      </c>
      <c r="AD1320" s="47">
        <v>0.4861111111111111</v>
      </c>
      <c r="AE1320" s="9">
        <f t="shared" si="1314"/>
        <v>0</v>
      </c>
      <c r="AF1320" s="47">
        <v>0.49305555555555558</v>
      </c>
      <c r="AG1320" s="47">
        <v>0.5</v>
      </c>
      <c r="AH1320" s="9">
        <f t="shared" si="1311"/>
        <v>6.9444444444444198E-3</v>
      </c>
      <c r="AI1320" s="10">
        <f t="shared" si="1320"/>
        <v>0</v>
      </c>
      <c r="AJ1320" s="10">
        <f t="shared" si="1321"/>
        <v>10</v>
      </c>
      <c r="AK1320" s="47">
        <v>0.5</v>
      </c>
      <c r="AL1320" s="47">
        <v>0.5</v>
      </c>
      <c r="AM1320" s="9">
        <f t="shared" si="1322"/>
        <v>0</v>
      </c>
      <c r="AN1320" s="9">
        <f t="shared" si="1312"/>
        <v>0.47916666666666669</v>
      </c>
      <c r="AO1320" s="10">
        <f t="shared" si="1299"/>
        <v>11</v>
      </c>
      <c r="AP1320" s="10">
        <f t="shared" si="1300"/>
        <v>30</v>
      </c>
      <c r="AQ1320" s="9">
        <f t="shared" si="1329"/>
        <v>0</v>
      </c>
      <c r="AR1320" s="10">
        <f t="shared" si="1315"/>
        <v>0</v>
      </c>
      <c r="AS1320" s="10">
        <f t="shared" si="1316"/>
        <v>0</v>
      </c>
      <c r="AT1320" s="552">
        <v>0</v>
      </c>
      <c r="AU1320" s="552">
        <v>0</v>
      </c>
      <c r="AV1320" s="552">
        <v>0</v>
      </c>
      <c r="AW1320" s="546">
        <f t="shared" si="1305"/>
        <v>0</v>
      </c>
      <c r="AX1320" s="546">
        <f t="shared" si="1323"/>
        <v>0</v>
      </c>
      <c r="AY1320" s="552">
        <v>0.34722222222222227</v>
      </c>
      <c r="AZ1320" s="546">
        <f t="shared" si="1301"/>
        <v>8</v>
      </c>
      <c r="BA1320" s="546">
        <f t="shared" si="1302"/>
        <v>20</v>
      </c>
      <c r="BB1320" s="552">
        <v>0</v>
      </c>
      <c r="BC1320" s="546">
        <f t="shared" si="1303"/>
        <v>0</v>
      </c>
      <c r="BD1320" s="546">
        <f t="shared" si="1304"/>
        <v>0</v>
      </c>
      <c r="BE1320" s="552">
        <v>0</v>
      </c>
      <c r="BF1320" s="546">
        <f t="shared" si="1326"/>
        <v>0</v>
      </c>
      <c r="BG1320" s="546">
        <f t="shared" si="1327"/>
        <v>0</v>
      </c>
      <c r="BH1320" s="552">
        <v>0</v>
      </c>
      <c r="BI1320" s="637">
        <f t="shared" si="1317"/>
        <v>0</v>
      </c>
      <c r="BJ1320" s="558">
        <f t="shared" si="1318"/>
        <v>0</v>
      </c>
      <c r="BK1320" s="52">
        <f t="shared" si="1324"/>
        <v>56.583728813559325</v>
      </c>
    </row>
    <row r="1321" spans="1:63" x14ac:dyDescent="0.25">
      <c r="A1321" s="60">
        <v>41025</v>
      </c>
      <c r="B1321" s="58">
        <f t="shared" si="1319"/>
        <v>4</v>
      </c>
      <c r="C1321" s="126">
        <v>3</v>
      </c>
      <c r="D1321" s="51" t="s">
        <v>832</v>
      </c>
      <c r="E1321" s="51" t="s">
        <v>265</v>
      </c>
      <c r="F1321" s="58">
        <v>3238.7</v>
      </c>
      <c r="G1321" s="126">
        <v>53</v>
      </c>
      <c r="H1321" s="126">
        <v>3</v>
      </c>
      <c r="I1321" s="47">
        <v>0.72916666666666663</v>
      </c>
      <c r="J1321" s="47">
        <v>0.72916666666666663</v>
      </c>
      <c r="K1321" s="47">
        <v>0.73263888888888884</v>
      </c>
      <c r="L1321" s="9">
        <f t="shared" si="1307"/>
        <v>3.4722222222222099E-3</v>
      </c>
      <c r="M1321" s="47">
        <v>0.73958333333333337</v>
      </c>
      <c r="N1321" s="9">
        <f t="shared" si="1308"/>
        <v>6.9444444444445308E-3</v>
      </c>
      <c r="O1321" s="47">
        <v>0.75</v>
      </c>
      <c r="P1321" s="9">
        <f t="shared" si="1309"/>
        <v>1.041666666666663E-2</v>
      </c>
      <c r="Q1321" s="47">
        <v>0.75347222222222221</v>
      </c>
      <c r="R1321" s="47">
        <v>0.77777777777777779</v>
      </c>
      <c r="S1321" s="9">
        <f t="shared" si="1325"/>
        <v>2.430555555555558E-2</v>
      </c>
      <c r="T1321" s="47">
        <v>0.75347222222222221</v>
      </c>
      <c r="U1321" s="47">
        <v>0.77777777777777779</v>
      </c>
      <c r="V1321" s="9">
        <f t="shared" si="1313"/>
        <v>2.430555555555558E-2</v>
      </c>
      <c r="W1321" s="47">
        <v>0.77777777777777779</v>
      </c>
      <c r="X1321" s="9">
        <v>0</v>
      </c>
      <c r="Y1321" s="47">
        <v>0.77986111111111101</v>
      </c>
      <c r="Z1321" s="9">
        <f t="shared" si="1310"/>
        <v>2.0833333333332149E-3</v>
      </c>
      <c r="AA1321" s="47">
        <v>0.91180555555555554</v>
      </c>
      <c r="AB1321" s="9">
        <f t="shared" si="1297"/>
        <v>0.13194444444444453</v>
      </c>
      <c r="AC1321" s="47">
        <v>0.91180555555555554</v>
      </c>
      <c r="AD1321" s="47">
        <v>0.91180555555555554</v>
      </c>
      <c r="AE1321" s="9">
        <f t="shared" si="1314"/>
        <v>0</v>
      </c>
      <c r="AF1321" s="47">
        <v>0.92013888888888884</v>
      </c>
      <c r="AG1321" s="47">
        <v>0.93055555555555547</v>
      </c>
      <c r="AH1321" s="9">
        <f t="shared" si="1311"/>
        <v>1.041666666666663E-2</v>
      </c>
      <c r="AI1321" s="10">
        <f t="shared" si="1320"/>
        <v>0</v>
      </c>
      <c r="AJ1321" s="10">
        <f t="shared" si="1321"/>
        <v>15</v>
      </c>
      <c r="AK1321" s="47">
        <v>0.93055555555555547</v>
      </c>
      <c r="AL1321" s="47">
        <v>0.93055555555555547</v>
      </c>
      <c r="AM1321" s="9">
        <f t="shared" si="1322"/>
        <v>0</v>
      </c>
      <c r="AN1321" s="9">
        <f t="shared" si="1312"/>
        <v>0.20138888888888884</v>
      </c>
      <c r="AO1321" s="10">
        <f t="shared" si="1299"/>
        <v>4</v>
      </c>
      <c r="AP1321" s="10">
        <f t="shared" si="1300"/>
        <v>50</v>
      </c>
      <c r="AQ1321" s="9">
        <f t="shared" si="1329"/>
        <v>0.10555555555555564</v>
      </c>
      <c r="AR1321" s="10">
        <f t="shared" si="1315"/>
        <v>2</v>
      </c>
      <c r="AS1321" s="10">
        <f t="shared" si="1316"/>
        <v>32</v>
      </c>
      <c r="AT1321" s="552">
        <v>0</v>
      </c>
      <c r="AU1321" s="552">
        <v>2.6388888888888889E-2</v>
      </c>
      <c r="AV1321" s="552">
        <v>0</v>
      </c>
      <c r="AW1321" s="546">
        <f t="shared" si="1305"/>
        <v>0</v>
      </c>
      <c r="AX1321" s="546">
        <f t="shared" si="1323"/>
        <v>0</v>
      </c>
      <c r="AY1321" s="552">
        <v>0</v>
      </c>
      <c r="AZ1321" s="546">
        <f t="shared" si="1301"/>
        <v>0</v>
      </c>
      <c r="BA1321" s="546">
        <f t="shared" si="1302"/>
        <v>0</v>
      </c>
      <c r="BB1321" s="552">
        <v>0</v>
      </c>
      <c r="BC1321" s="546">
        <f t="shared" si="1303"/>
        <v>0</v>
      </c>
      <c r="BD1321" s="546">
        <f t="shared" si="1304"/>
        <v>0</v>
      </c>
      <c r="BE1321" s="552">
        <v>0</v>
      </c>
      <c r="BF1321" s="546">
        <f t="shared" si="1326"/>
        <v>0</v>
      </c>
      <c r="BG1321" s="546">
        <f t="shared" si="1327"/>
        <v>0</v>
      </c>
      <c r="BH1321" s="552">
        <v>0</v>
      </c>
      <c r="BI1321" s="637">
        <f t="shared" si="1317"/>
        <v>0</v>
      </c>
      <c r="BJ1321" s="558">
        <f t="shared" si="1318"/>
        <v>0</v>
      </c>
      <c r="BK1321" s="52">
        <f t="shared" si="1324"/>
        <v>61.107547169811319</v>
      </c>
    </row>
    <row r="1322" spans="1:63" x14ac:dyDescent="0.25">
      <c r="A1322" s="60">
        <v>41025</v>
      </c>
      <c r="B1322" s="58">
        <f t="shared" si="1319"/>
        <v>4</v>
      </c>
      <c r="C1322" s="126">
        <v>1</v>
      </c>
      <c r="D1322" s="51" t="s">
        <v>298</v>
      </c>
      <c r="E1322" s="51" t="s">
        <v>818</v>
      </c>
      <c r="F1322" s="58">
        <v>3298.23</v>
      </c>
      <c r="G1322" s="126">
        <v>54</v>
      </c>
      <c r="H1322" s="126">
        <v>5</v>
      </c>
      <c r="I1322" s="47">
        <v>0.77083333333333337</v>
      </c>
      <c r="J1322" s="47">
        <v>0.77083333333333337</v>
      </c>
      <c r="K1322" s="47">
        <v>0.77777777777777779</v>
      </c>
      <c r="L1322" s="9">
        <f t="shared" si="1307"/>
        <v>6.9444444444444198E-3</v>
      </c>
      <c r="M1322" s="47">
        <v>0.78472222222222221</v>
      </c>
      <c r="N1322" s="9">
        <f t="shared" si="1308"/>
        <v>6.9444444444444198E-3</v>
      </c>
      <c r="O1322" s="47">
        <v>0.8125</v>
      </c>
      <c r="P1322" s="9">
        <f t="shared" si="1309"/>
        <v>2.777777777777779E-2</v>
      </c>
      <c r="Q1322" s="47">
        <v>0.81597222222222221</v>
      </c>
      <c r="R1322" s="47">
        <v>0.86111111111111116</v>
      </c>
      <c r="S1322" s="9">
        <f t="shared" si="1325"/>
        <v>4.5138888888888951E-2</v>
      </c>
      <c r="T1322" s="47">
        <v>0.81597222222222221</v>
      </c>
      <c r="U1322" s="47">
        <v>0.86111111111111116</v>
      </c>
      <c r="V1322" s="9">
        <f t="shared" si="1313"/>
        <v>4.5138888888888951E-2</v>
      </c>
      <c r="W1322" s="47">
        <v>0.88750000000000007</v>
      </c>
      <c r="X1322" s="9">
        <f t="shared" ref="X1322:X1327" si="1330">W1322-R1322</f>
        <v>2.6388888888888906E-2</v>
      </c>
      <c r="Y1322" s="47">
        <v>0.88888888888888884</v>
      </c>
      <c r="Z1322" s="9">
        <f t="shared" ref="Z1322:Z1353" si="1331">Y1322-W1322</f>
        <v>1.3888888888887729E-3</v>
      </c>
      <c r="AA1322" s="47">
        <v>0.95833333333333337</v>
      </c>
      <c r="AB1322" s="9">
        <f t="shared" si="1297"/>
        <v>6.9444444444444531E-2</v>
      </c>
      <c r="AC1322" s="47">
        <v>0.95833333333333337</v>
      </c>
      <c r="AD1322" s="47">
        <v>0.95833333333333337</v>
      </c>
      <c r="AE1322" s="9">
        <f t="shared" si="1314"/>
        <v>0</v>
      </c>
      <c r="AF1322" s="47">
        <v>0.96875</v>
      </c>
      <c r="AG1322" s="47">
        <v>0.97916666666666663</v>
      </c>
      <c r="AH1322" s="9">
        <f t="shared" si="1311"/>
        <v>1.041666666666663E-2</v>
      </c>
      <c r="AI1322" s="10">
        <f t="shared" si="1320"/>
        <v>0</v>
      </c>
      <c r="AJ1322" s="10">
        <f t="shared" si="1321"/>
        <v>15</v>
      </c>
      <c r="AK1322" s="47">
        <v>0.97916666666666663</v>
      </c>
      <c r="AL1322" s="47">
        <v>0.97916666666666663</v>
      </c>
      <c r="AM1322" s="9">
        <f t="shared" si="1322"/>
        <v>0</v>
      </c>
      <c r="AN1322" s="9">
        <f t="shared" si="1312"/>
        <v>0.20833333333333326</v>
      </c>
      <c r="AO1322" s="10">
        <f t="shared" si="1299"/>
        <v>5</v>
      </c>
      <c r="AP1322" s="10">
        <f t="shared" si="1300"/>
        <v>0</v>
      </c>
      <c r="AQ1322" s="9">
        <f t="shared" si="1329"/>
        <v>6.041666666666675E-2</v>
      </c>
      <c r="AR1322" s="10">
        <f t="shared" si="1315"/>
        <v>1</v>
      </c>
      <c r="AS1322" s="10">
        <f t="shared" si="1316"/>
        <v>27</v>
      </c>
      <c r="AT1322" s="552">
        <v>0</v>
      </c>
      <c r="AU1322" s="552">
        <v>0</v>
      </c>
      <c r="AV1322" s="552">
        <v>0</v>
      </c>
      <c r="AW1322" s="546">
        <f t="shared" si="1305"/>
        <v>0</v>
      </c>
      <c r="AX1322" s="546">
        <f t="shared" si="1323"/>
        <v>0</v>
      </c>
      <c r="AY1322" s="552">
        <v>0</v>
      </c>
      <c r="AZ1322" s="546">
        <f t="shared" si="1301"/>
        <v>0</v>
      </c>
      <c r="BA1322" s="546">
        <f t="shared" si="1302"/>
        <v>0</v>
      </c>
      <c r="BB1322" s="552">
        <v>0</v>
      </c>
      <c r="BC1322" s="546">
        <f t="shared" si="1303"/>
        <v>0</v>
      </c>
      <c r="BD1322" s="546">
        <f t="shared" si="1304"/>
        <v>0</v>
      </c>
      <c r="BE1322" s="552">
        <v>9.0277777777777787E-3</v>
      </c>
      <c r="BF1322" s="546">
        <f t="shared" si="1326"/>
        <v>0</v>
      </c>
      <c r="BG1322" s="546">
        <f t="shared" si="1327"/>
        <v>13</v>
      </c>
      <c r="BH1322" s="552">
        <v>0</v>
      </c>
      <c r="BI1322" s="637">
        <f t="shared" si="1317"/>
        <v>0</v>
      </c>
      <c r="BJ1322" s="558">
        <f t="shared" si="1318"/>
        <v>0</v>
      </c>
      <c r="BK1322" s="52">
        <f t="shared" si="1324"/>
        <v>61.078333333333333</v>
      </c>
    </row>
    <row r="1323" spans="1:63" x14ac:dyDescent="0.25">
      <c r="A1323" s="60">
        <v>41025</v>
      </c>
      <c r="B1323" s="58">
        <f t="shared" si="1319"/>
        <v>4</v>
      </c>
      <c r="C1323" s="126">
        <v>4</v>
      </c>
      <c r="D1323" s="51" t="s">
        <v>309</v>
      </c>
      <c r="E1323" s="51" t="s">
        <v>265</v>
      </c>
      <c r="F1323" s="58">
        <v>3684.52</v>
      </c>
      <c r="G1323" s="126">
        <v>57</v>
      </c>
      <c r="H1323" s="126">
        <v>2</v>
      </c>
      <c r="I1323" s="47">
        <v>0.875</v>
      </c>
      <c r="J1323" s="47">
        <v>0.875</v>
      </c>
      <c r="K1323" s="47">
        <v>0.88194444444444453</v>
      </c>
      <c r="L1323" s="9">
        <f t="shared" si="1307"/>
        <v>6.9444444444445308E-3</v>
      </c>
      <c r="M1323" s="47">
        <v>0.88541666666666663</v>
      </c>
      <c r="N1323" s="9">
        <f t="shared" si="1308"/>
        <v>3.4722222222220989E-3</v>
      </c>
      <c r="O1323" s="47">
        <v>0.92361111111111116</v>
      </c>
      <c r="P1323" s="9">
        <f t="shared" si="1309"/>
        <v>3.8194444444444531E-2</v>
      </c>
      <c r="Q1323" s="47">
        <v>0.92708333333333337</v>
      </c>
      <c r="R1323" s="47">
        <v>0.95138888888888884</v>
      </c>
      <c r="S1323" s="9">
        <f t="shared" si="1325"/>
        <v>2.4305555555555469E-2</v>
      </c>
      <c r="T1323" s="47">
        <v>0.92708333333333337</v>
      </c>
      <c r="U1323" s="47">
        <v>0.95138888888888884</v>
      </c>
      <c r="V1323" s="9">
        <f t="shared" si="1313"/>
        <v>2.4305555555555469E-2</v>
      </c>
      <c r="W1323" s="47">
        <v>0.97638888888888886</v>
      </c>
      <c r="X1323" s="9">
        <f t="shared" si="1330"/>
        <v>2.5000000000000022E-2</v>
      </c>
      <c r="Y1323" s="47">
        <v>0.9770833333333333</v>
      </c>
      <c r="Z1323" s="9">
        <f t="shared" si="1331"/>
        <v>6.9444444444444198E-4</v>
      </c>
      <c r="AA1323" s="47">
        <v>1.0333333333333334</v>
      </c>
      <c r="AB1323" s="9">
        <f t="shared" si="1297"/>
        <v>5.6250000000000133E-2</v>
      </c>
      <c r="AC1323" s="47">
        <v>1.0333333333333334</v>
      </c>
      <c r="AD1323" s="47">
        <v>1.0333333333333334</v>
      </c>
      <c r="AE1323" s="9">
        <f t="shared" si="1314"/>
        <v>0</v>
      </c>
      <c r="AF1323" s="47">
        <v>1.0416666666666667</v>
      </c>
      <c r="AG1323" s="47">
        <v>1.0486111111111112</v>
      </c>
      <c r="AH1323" s="9">
        <f t="shared" si="1311"/>
        <v>6.9444444444444198E-3</v>
      </c>
      <c r="AI1323" s="10">
        <f t="shared" si="1320"/>
        <v>0</v>
      </c>
      <c r="AJ1323" s="10">
        <f t="shared" si="1321"/>
        <v>10</v>
      </c>
      <c r="AK1323" s="47">
        <v>1.0486111111111112</v>
      </c>
      <c r="AL1323" s="47">
        <v>1.0486111111111112</v>
      </c>
      <c r="AM1323" s="9">
        <f t="shared" si="1322"/>
        <v>0</v>
      </c>
      <c r="AN1323" s="9">
        <f t="shared" si="1312"/>
        <v>0.17361111111111116</v>
      </c>
      <c r="AO1323" s="10">
        <f t="shared" si="1299"/>
        <v>4</v>
      </c>
      <c r="AP1323" s="10">
        <f t="shared" si="1300"/>
        <v>10</v>
      </c>
      <c r="AQ1323" s="9">
        <f t="shared" si="1329"/>
        <v>3.6111111111111246E-2</v>
      </c>
      <c r="AR1323" s="10">
        <f t="shared" si="1315"/>
        <v>0</v>
      </c>
      <c r="AS1323" s="10">
        <f t="shared" si="1316"/>
        <v>52</v>
      </c>
      <c r="AT1323" s="552">
        <v>0</v>
      </c>
      <c r="AU1323" s="552">
        <v>0</v>
      </c>
      <c r="AV1323" s="552">
        <v>0</v>
      </c>
      <c r="AW1323" s="546">
        <f t="shared" si="1305"/>
        <v>0</v>
      </c>
      <c r="AX1323" s="546">
        <f t="shared" si="1323"/>
        <v>0</v>
      </c>
      <c r="AY1323" s="552">
        <v>0</v>
      </c>
      <c r="AZ1323" s="546">
        <f t="shared" si="1301"/>
        <v>0</v>
      </c>
      <c r="BA1323" s="546">
        <f t="shared" si="1302"/>
        <v>0</v>
      </c>
      <c r="BB1323" s="552">
        <v>0</v>
      </c>
      <c r="BC1323" s="546">
        <f t="shared" si="1303"/>
        <v>0</v>
      </c>
      <c r="BD1323" s="546">
        <f t="shared" si="1304"/>
        <v>0</v>
      </c>
      <c r="BE1323" s="552">
        <v>2.013888888888889E-2</v>
      </c>
      <c r="BF1323" s="546">
        <f t="shared" si="1326"/>
        <v>0</v>
      </c>
      <c r="BG1323" s="546">
        <f t="shared" si="1327"/>
        <v>29</v>
      </c>
      <c r="BH1323" s="552">
        <v>0</v>
      </c>
      <c r="BI1323" s="637">
        <f t="shared" si="1317"/>
        <v>0</v>
      </c>
      <c r="BJ1323" s="558">
        <f t="shared" si="1318"/>
        <v>0</v>
      </c>
      <c r="BK1323" s="52">
        <f t="shared" si="1324"/>
        <v>64.640701754385958</v>
      </c>
    </row>
    <row r="1324" spans="1:63" x14ac:dyDescent="0.25">
      <c r="A1324" s="60">
        <v>41025</v>
      </c>
      <c r="B1324" s="58">
        <f t="shared" si="1319"/>
        <v>4</v>
      </c>
      <c r="C1324" s="126">
        <v>12</v>
      </c>
      <c r="D1324" s="51" t="s">
        <v>298</v>
      </c>
      <c r="E1324" s="51" t="s">
        <v>818</v>
      </c>
      <c r="F1324" s="58">
        <v>3696.61</v>
      </c>
      <c r="G1324" s="126">
        <v>58</v>
      </c>
      <c r="H1324" s="126">
        <v>1</v>
      </c>
      <c r="I1324" s="47">
        <v>4.1666666666666664E-2</v>
      </c>
      <c r="J1324" s="47">
        <v>4.1666666666666664E-2</v>
      </c>
      <c r="K1324" s="47">
        <v>4.5138888888888888E-2</v>
      </c>
      <c r="L1324" s="9">
        <f t="shared" si="1307"/>
        <v>3.4722222222222238E-3</v>
      </c>
      <c r="M1324" s="47">
        <v>5.2083333333333336E-2</v>
      </c>
      <c r="N1324" s="9">
        <f t="shared" si="1308"/>
        <v>6.9444444444444475E-3</v>
      </c>
      <c r="O1324" s="47">
        <v>7.2916666666666671E-2</v>
      </c>
      <c r="P1324" s="9">
        <f t="shared" si="1309"/>
        <v>2.0833333333333336E-2</v>
      </c>
      <c r="Q1324" s="47">
        <v>7.6388888888888895E-2</v>
      </c>
      <c r="R1324" s="47">
        <v>9.375E-2</v>
      </c>
      <c r="S1324" s="9">
        <f t="shared" si="1325"/>
        <v>1.7361111111111105E-2</v>
      </c>
      <c r="T1324" s="47">
        <v>7.6388888888888895E-2</v>
      </c>
      <c r="U1324" s="47">
        <v>9.375E-2</v>
      </c>
      <c r="V1324" s="9">
        <f t="shared" si="1313"/>
        <v>1.7361111111111105E-2</v>
      </c>
      <c r="W1324" s="47">
        <v>9.7222222222222224E-2</v>
      </c>
      <c r="X1324" s="9">
        <f t="shared" si="1330"/>
        <v>3.4722222222222238E-3</v>
      </c>
      <c r="Y1324" s="47">
        <v>9.7916666666666666E-2</v>
      </c>
      <c r="Z1324" s="9">
        <f t="shared" si="1331"/>
        <v>6.9444444444444198E-4</v>
      </c>
      <c r="AA1324" s="47">
        <v>0.15625</v>
      </c>
      <c r="AB1324" s="9">
        <f t="shared" si="1297"/>
        <v>5.8333333333333334E-2</v>
      </c>
      <c r="AC1324" s="47">
        <v>0.15625</v>
      </c>
      <c r="AD1324" s="47">
        <v>0.15625</v>
      </c>
      <c r="AE1324" s="9">
        <f t="shared" si="1314"/>
        <v>0</v>
      </c>
      <c r="AF1324" s="47">
        <v>0.16666666666666666</v>
      </c>
      <c r="AG1324" s="47">
        <v>0.17361111111111113</v>
      </c>
      <c r="AH1324" s="9">
        <f t="shared" si="1311"/>
        <v>6.9444444444444753E-3</v>
      </c>
      <c r="AI1324" s="10">
        <f t="shared" si="1320"/>
        <v>0</v>
      </c>
      <c r="AJ1324" s="10">
        <f t="shared" si="1321"/>
        <v>10</v>
      </c>
      <c r="AK1324" s="47">
        <v>0.17361111111111113</v>
      </c>
      <c r="AL1324" s="47">
        <v>0.17361111111111113</v>
      </c>
      <c r="AM1324" s="9">
        <f t="shared" si="1322"/>
        <v>0</v>
      </c>
      <c r="AN1324" s="9">
        <f t="shared" si="1312"/>
        <v>0.13194444444444448</v>
      </c>
      <c r="AO1324" s="10">
        <f t="shared" si="1299"/>
        <v>3</v>
      </c>
      <c r="AP1324" s="10">
        <f t="shared" si="1300"/>
        <v>10</v>
      </c>
      <c r="AQ1324" s="9">
        <f t="shared" si="1329"/>
        <v>5.8333333333333334E-2</v>
      </c>
      <c r="AR1324" s="10">
        <f t="shared" si="1315"/>
        <v>1</v>
      </c>
      <c r="AS1324" s="10">
        <f t="shared" si="1316"/>
        <v>24</v>
      </c>
      <c r="AT1324" s="552">
        <v>0</v>
      </c>
      <c r="AU1324" s="552">
        <v>0</v>
      </c>
      <c r="AV1324" s="552">
        <v>0</v>
      </c>
      <c r="AW1324" s="546">
        <f t="shared" si="1305"/>
        <v>0</v>
      </c>
      <c r="AX1324" s="546">
        <f t="shared" si="1323"/>
        <v>0</v>
      </c>
      <c r="AY1324" s="552">
        <v>0</v>
      </c>
      <c r="AZ1324" s="546">
        <f t="shared" si="1301"/>
        <v>0</v>
      </c>
      <c r="BA1324" s="546">
        <f t="shared" si="1302"/>
        <v>0</v>
      </c>
      <c r="BB1324" s="552">
        <v>0</v>
      </c>
      <c r="BC1324" s="546">
        <f t="shared" si="1303"/>
        <v>0</v>
      </c>
      <c r="BD1324" s="546">
        <f t="shared" si="1304"/>
        <v>0</v>
      </c>
      <c r="BE1324" s="552">
        <v>0</v>
      </c>
      <c r="BF1324" s="546">
        <f t="shared" si="1326"/>
        <v>0</v>
      </c>
      <c r="BG1324" s="546">
        <f t="shared" si="1327"/>
        <v>0</v>
      </c>
      <c r="BH1324" s="552">
        <v>0</v>
      </c>
      <c r="BI1324" s="637">
        <f t="shared" si="1317"/>
        <v>0</v>
      </c>
      <c r="BJ1324" s="558">
        <f t="shared" si="1318"/>
        <v>0</v>
      </c>
      <c r="BK1324" s="52">
        <f t="shared" si="1324"/>
        <v>63.734655172413795</v>
      </c>
    </row>
    <row r="1325" spans="1:63" x14ac:dyDescent="0.25">
      <c r="A1325" s="60">
        <v>41026</v>
      </c>
      <c r="B1325" s="58">
        <f t="shared" si="1319"/>
        <v>4</v>
      </c>
      <c r="C1325" s="126">
        <v>3</v>
      </c>
      <c r="D1325" s="51" t="s">
        <v>832</v>
      </c>
      <c r="E1325" s="51" t="s">
        <v>820</v>
      </c>
      <c r="F1325" s="58">
        <v>3466.51</v>
      </c>
      <c r="G1325" s="126">
        <v>58</v>
      </c>
      <c r="H1325" s="126">
        <v>1</v>
      </c>
      <c r="I1325" s="47">
        <v>0.6875</v>
      </c>
      <c r="J1325" s="47">
        <v>0.6875</v>
      </c>
      <c r="K1325" s="47">
        <v>0.69097222222222221</v>
      </c>
      <c r="L1325" s="9">
        <f t="shared" si="1307"/>
        <v>3.4722222222222099E-3</v>
      </c>
      <c r="M1325" s="47">
        <v>0.70486111111111116</v>
      </c>
      <c r="N1325" s="9">
        <f t="shared" si="1308"/>
        <v>1.3888888888888951E-2</v>
      </c>
      <c r="O1325" s="47">
        <v>0.72222222222222221</v>
      </c>
      <c r="P1325" s="9">
        <f t="shared" si="1309"/>
        <v>1.7361111111111049E-2</v>
      </c>
      <c r="Q1325" s="47">
        <v>0.72222222222222221</v>
      </c>
      <c r="R1325" s="47">
        <v>0.77083333333333337</v>
      </c>
      <c r="S1325" s="9">
        <f t="shared" si="1325"/>
        <v>4.861111111111116E-2</v>
      </c>
      <c r="T1325" s="47">
        <v>0.72222222222222221</v>
      </c>
      <c r="U1325" s="47">
        <v>0.77083333333333337</v>
      </c>
      <c r="V1325" s="9">
        <f t="shared" si="1313"/>
        <v>4.861111111111116E-2</v>
      </c>
      <c r="W1325" s="47">
        <v>0.78263888888888899</v>
      </c>
      <c r="X1325" s="9">
        <f t="shared" si="1330"/>
        <v>1.1805555555555625E-2</v>
      </c>
      <c r="Y1325" s="47">
        <v>0.78472222222222221</v>
      </c>
      <c r="Z1325" s="9">
        <f t="shared" si="1331"/>
        <v>2.0833333333332149E-3</v>
      </c>
      <c r="AA1325" s="47">
        <v>1.0263888888888888</v>
      </c>
      <c r="AB1325" s="9">
        <f t="shared" si="1297"/>
        <v>0.24166666666666659</v>
      </c>
      <c r="AC1325" s="47">
        <v>1.0263888888888888</v>
      </c>
      <c r="AD1325" s="47">
        <v>1.0263888888888888</v>
      </c>
      <c r="AE1325" s="9">
        <f t="shared" si="1314"/>
        <v>0</v>
      </c>
      <c r="AF1325" s="47">
        <v>1.0347222222222221</v>
      </c>
      <c r="AG1325" s="47">
        <v>1.0381944444444444</v>
      </c>
      <c r="AH1325" s="9">
        <f t="shared" si="1311"/>
        <v>3.4722222222223209E-3</v>
      </c>
      <c r="AI1325" s="10">
        <f t="shared" si="1320"/>
        <v>0</v>
      </c>
      <c r="AJ1325" s="10">
        <f t="shared" si="1321"/>
        <v>5</v>
      </c>
      <c r="AK1325" s="47">
        <v>1.0381944444444444</v>
      </c>
      <c r="AL1325" s="47">
        <v>1.0416666666666667</v>
      </c>
      <c r="AM1325" s="9">
        <f t="shared" si="1322"/>
        <v>3.4722222222223209E-3</v>
      </c>
      <c r="AN1325" s="9">
        <f t="shared" si="1312"/>
        <v>0.35416666666666674</v>
      </c>
      <c r="AO1325" s="10">
        <f t="shared" si="1299"/>
        <v>8</v>
      </c>
      <c r="AP1325" s="10">
        <f t="shared" si="1300"/>
        <v>30</v>
      </c>
      <c r="AQ1325" s="9">
        <f t="shared" si="1329"/>
        <v>8.6805555555555469E-2</v>
      </c>
      <c r="AR1325" s="10">
        <f t="shared" si="1315"/>
        <v>2</v>
      </c>
      <c r="AS1325" s="10">
        <f t="shared" si="1316"/>
        <v>5</v>
      </c>
      <c r="AT1325" s="552">
        <v>0</v>
      </c>
      <c r="AU1325" s="552">
        <v>0</v>
      </c>
      <c r="AV1325" s="552">
        <v>0</v>
      </c>
      <c r="AW1325" s="546">
        <f t="shared" si="1305"/>
        <v>0</v>
      </c>
      <c r="AX1325" s="546">
        <f t="shared" si="1323"/>
        <v>0</v>
      </c>
      <c r="AY1325" s="552">
        <v>0</v>
      </c>
      <c r="AZ1325" s="546">
        <f t="shared" si="1301"/>
        <v>0</v>
      </c>
      <c r="BA1325" s="546">
        <f t="shared" si="1302"/>
        <v>0</v>
      </c>
      <c r="BB1325" s="552">
        <v>0.15486111111111112</v>
      </c>
      <c r="BC1325" s="546">
        <f t="shared" si="1303"/>
        <v>3</v>
      </c>
      <c r="BD1325" s="546">
        <f t="shared" si="1304"/>
        <v>43</v>
      </c>
      <c r="BE1325" s="552">
        <v>0</v>
      </c>
      <c r="BF1325" s="546">
        <f t="shared" si="1326"/>
        <v>0</v>
      </c>
      <c r="BG1325" s="546">
        <f t="shared" si="1327"/>
        <v>0</v>
      </c>
      <c r="BH1325" s="552">
        <v>0</v>
      </c>
      <c r="BI1325" s="637">
        <f t="shared" si="1317"/>
        <v>0</v>
      </c>
      <c r="BJ1325" s="558">
        <f t="shared" si="1318"/>
        <v>0</v>
      </c>
      <c r="BK1325" s="52">
        <f t="shared" si="1324"/>
        <v>59.767413793103451</v>
      </c>
    </row>
    <row r="1326" spans="1:63" x14ac:dyDescent="0.25">
      <c r="A1326" s="60">
        <v>41026</v>
      </c>
      <c r="B1326" s="58">
        <f t="shared" si="1319"/>
        <v>4</v>
      </c>
      <c r="C1326" s="126">
        <v>40</v>
      </c>
      <c r="D1326" s="51" t="s">
        <v>33</v>
      </c>
      <c r="E1326" s="51" t="s">
        <v>833</v>
      </c>
      <c r="F1326" s="58">
        <v>3838.9</v>
      </c>
      <c r="G1326" s="126">
        <v>59</v>
      </c>
      <c r="H1326" s="126">
        <v>0</v>
      </c>
      <c r="I1326" s="47">
        <v>0.875</v>
      </c>
      <c r="J1326" s="47">
        <v>0.875</v>
      </c>
      <c r="K1326" s="47">
        <v>0.87847222222222221</v>
      </c>
      <c r="L1326" s="9">
        <f t="shared" si="1307"/>
        <v>3.4722222222222099E-3</v>
      </c>
      <c r="M1326" s="47">
        <v>0.88541666666666663</v>
      </c>
      <c r="N1326" s="9">
        <f t="shared" si="1308"/>
        <v>6.9444444444444198E-3</v>
      </c>
      <c r="O1326" s="47">
        <v>0.95486111111111116</v>
      </c>
      <c r="P1326" s="9">
        <f t="shared" si="1309"/>
        <v>6.9444444444444531E-2</v>
      </c>
      <c r="Q1326" s="47">
        <v>0.95833333333333337</v>
      </c>
      <c r="R1326" s="47">
        <v>0.98611111111111116</v>
      </c>
      <c r="S1326" s="9">
        <f t="shared" si="1325"/>
        <v>2.777777777777779E-2</v>
      </c>
      <c r="T1326" s="47">
        <v>0.95833333333333337</v>
      </c>
      <c r="U1326" s="47">
        <v>0.98611111111111116</v>
      </c>
      <c r="V1326" s="9">
        <f t="shared" si="1313"/>
        <v>2.777777777777779E-2</v>
      </c>
      <c r="W1326" s="47">
        <v>1.0361111111111112</v>
      </c>
      <c r="X1326" s="9">
        <f t="shared" si="1330"/>
        <v>5.0000000000000044E-2</v>
      </c>
      <c r="Y1326" s="47">
        <v>1.0374999999999999</v>
      </c>
      <c r="Z1326" s="9">
        <f t="shared" si="1331"/>
        <v>1.3888888888886619E-3</v>
      </c>
      <c r="AA1326" s="47">
        <v>1.1277777777777778</v>
      </c>
      <c r="AB1326" s="9">
        <f t="shared" si="1297"/>
        <v>9.0277777777777901E-2</v>
      </c>
      <c r="AC1326" s="47">
        <v>1.1277777777777778</v>
      </c>
      <c r="AD1326" s="47">
        <v>1.1277777777777778</v>
      </c>
      <c r="AE1326" s="9">
        <f t="shared" si="1314"/>
        <v>0</v>
      </c>
      <c r="AF1326" s="47">
        <v>1.1388888888888888</v>
      </c>
      <c r="AG1326" s="47">
        <v>1.1423611111111112</v>
      </c>
      <c r="AH1326" s="9">
        <f t="shared" si="1311"/>
        <v>3.4722222222223209E-3</v>
      </c>
      <c r="AI1326" s="10">
        <f t="shared" si="1320"/>
        <v>0</v>
      </c>
      <c r="AJ1326" s="10">
        <f t="shared" si="1321"/>
        <v>5</v>
      </c>
      <c r="AK1326" s="47">
        <v>1.1423611111111112</v>
      </c>
      <c r="AL1326" s="47">
        <v>1.1458333333333333</v>
      </c>
      <c r="AM1326" s="9">
        <f t="shared" si="1322"/>
        <v>3.4722222222220989E-3</v>
      </c>
      <c r="AN1326" s="9">
        <f t="shared" si="1312"/>
        <v>0.27083333333333326</v>
      </c>
      <c r="AO1326" s="10">
        <f t="shared" si="1299"/>
        <v>6</v>
      </c>
      <c r="AP1326" s="10">
        <f t="shared" si="1300"/>
        <v>30</v>
      </c>
      <c r="AQ1326" s="9">
        <f t="shared" si="1329"/>
        <v>4.7916666666666795E-2</v>
      </c>
      <c r="AR1326" s="10">
        <f t="shared" si="1315"/>
        <v>1</v>
      </c>
      <c r="AS1326" s="10">
        <f t="shared" si="1316"/>
        <v>9</v>
      </c>
      <c r="AT1326" s="552">
        <v>0</v>
      </c>
      <c r="AU1326" s="552">
        <v>0</v>
      </c>
      <c r="AV1326" s="552">
        <v>0</v>
      </c>
      <c r="AW1326" s="546">
        <f t="shared" si="1305"/>
        <v>0</v>
      </c>
      <c r="AX1326" s="546">
        <f t="shared" si="1323"/>
        <v>0</v>
      </c>
      <c r="AY1326" s="552">
        <v>0</v>
      </c>
      <c r="AZ1326" s="546">
        <f t="shared" si="1301"/>
        <v>0</v>
      </c>
      <c r="BA1326" s="546">
        <f t="shared" si="1302"/>
        <v>0</v>
      </c>
      <c r="BB1326" s="552">
        <v>0</v>
      </c>
      <c r="BC1326" s="546">
        <f t="shared" si="1303"/>
        <v>0</v>
      </c>
      <c r="BD1326" s="546">
        <f t="shared" si="1304"/>
        <v>0</v>
      </c>
      <c r="BE1326" s="552">
        <v>4.2361111111111106E-2</v>
      </c>
      <c r="BF1326" s="546">
        <f t="shared" si="1326"/>
        <v>1</v>
      </c>
      <c r="BG1326" s="546">
        <f t="shared" si="1327"/>
        <v>1</v>
      </c>
      <c r="BH1326" s="552">
        <v>0</v>
      </c>
      <c r="BI1326" s="637">
        <f t="shared" si="1317"/>
        <v>0</v>
      </c>
      <c r="BJ1326" s="558">
        <f t="shared" si="1318"/>
        <v>0</v>
      </c>
      <c r="BK1326" s="52">
        <f t="shared" si="1324"/>
        <v>65.066101694915261</v>
      </c>
    </row>
    <row r="1327" spans="1:63" x14ac:dyDescent="0.25">
      <c r="A1327" s="60">
        <v>41027</v>
      </c>
      <c r="B1327" s="58">
        <f t="shared" si="1319"/>
        <v>4</v>
      </c>
      <c r="C1327" s="126">
        <v>4</v>
      </c>
      <c r="D1327" s="51" t="s">
        <v>832</v>
      </c>
      <c r="E1327" s="51" t="s">
        <v>820</v>
      </c>
      <c r="F1327" s="58">
        <v>3442.24</v>
      </c>
      <c r="G1327" s="126">
        <v>58</v>
      </c>
      <c r="H1327" s="126">
        <v>1</v>
      </c>
      <c r="I1327" s="47">
        <v>5.2083333333333336E-2</v>
      </c>
      <c r="J1327" s="47">
        <v>5.2083333333333336E-2</v>
      </c>
      <c r="K1327" s="47">
        <v>5.5555555555555552E-2</v>
      </c>
      <c r="L1327" s="9">
        <f t="shared" si="1307"/>
        <v>3.4722222222222168E-3</v>
      </c>
      <c r="M1327" s="47">
        <v>6.5972222222222224E-2</v>
      </c>
      <c r="N1327" s="9">
        <f t="shared" si="1308"/>
        <v>1.0416666666666671E-2</v>
      </c>
      <c r="O1327" s="47">
        <v>7.6388888888888895E-2</v>
      </c>
      <c r="P1327" s="9">
        <f t="shared" si="1309"/>
        <v>1.0416666666666671E-2</v>
      </c>
      <c r="Q1327" s="47">
        <v>7.9861111111111105E-2</v>
      </c>
      <c r="R1327" s="47">
        <v>9.7222222222222224E-2</v>
      </c>
      <c r="S1327" s="9">
        <f t="shared" si="1325"/>
        <v>1.7361111111111119E-2</v>
      </c>
      <c r="T1327" s="47">
        <v>7.9861111111111105E-2</v>
      </c>
      <c r="U1327" s="47">
        <v>9.7222222222222224E-2</v>
      </c>
      <c r="V1327" s="9">
        <f t="shared" si="1313"/>
        <v>1.7361111111111119E-2</v>
      </c>
      <c r="W1327" s="47">
        <v>0.12708333333333333</v>
      </c>
      <c r="X1327" s="9">
        <f t="shared" si="1330"/>
        <v>2.9861111111111102E-2</v>
      </c>
      <c r="Y1327" s="47">
        <v>0.12847222222222224</v>
      </c>
      <c r="Z1327" s="9">
        <f t="shared" si="1331"/>
        <v>1.3888888888889117E-3</v>
      </c>
      <c r="AA1327" s="47">
        <v>0.24374999999999999</v>
      </c>
      <c r="AB1327" s="9">
        <f t="shared" si="1297"/>
        <v>0.11527777777777776</v>
      </c>
      <c r="AC1327" s="47">
        <v>0.24374999999999999</v>
      </c>
      <c r="AD1327" s="47">
        <v>0.24374999999999999</v>
      </c>
      <c r="AE1327" s="9">
        <f t="shared" si="1314"/>
        <v>0</v>
      </c>
      <c r="AF1327" s="47">
        <v>0.25347222222222221</v>
      </c>
      <c r="AG1327" s="47">
        <v>0.25694444444444448</v>
      </c>
      <c r="AH1327" s="9">
        <f t="shared" si="1311"/>
        <v>3.4722222222222654E-3</v>
      </c>
      <c r="AI1327" s="10">
        <f t="shared" si="1320"/>
        <v>0</v>
      </c>
      <c r="AJ1327" s="10">
        <f t="shared" si="1321"/>
        <v>5</v>
      </c>
      <c r="AK1327" s="47">
        <v>0.25694444444444448</v>
      </c>
      <c r="AL1327" s="47">
        <v>0.26041666666666669</v>
      </c>
      <c r="AM1327" s="9">
        <f t="shared" si="1322"/>
        <v>3.4722222222222099E-3</v>
      </c>
      <c r="AN1327" s="9">
        <f t="shared" si="1312"/>
        <v>0.20833333333333334</v>
      </c>
      <c r="AO1327" s="10">
        <f t="shared" si="1299"/>
        <v>5</v>
      </c>
      <c r="AP1327" s="10">
        <f t="shared" si="1300"/>
        <v>0</v>
      </c>
      <c r="AQ1327" s="9">
        <f t="shared" si="1329"/>
        <v>7.2916666666666644E-2</v>
      </c>
      <c r="AR1327" s="10">
        <f t="shared" si="1315"/>
        <v>1</v>
      </c>
      <c r="AS1327" s="10">
        <f t="shared" si="1316"/>
        <v>45</v>
      </c>
      <c r="AT1327" s="552">
        <v>0</v>
      </c>
      <c r="AU1327" s="552">
        <v>3.472222222222222E-3</v>
      </c>
      <c r="AV1327" s="552">
        <v>0</v>
      </c>
      <c r="AW1327" s="546">
        <f t="shared" si="1305"/>
        <v>0</v>
      </c>
      <c r="AX1327" s="546">
        <f t="shared" si="1323"/>
        <v>0</v>
      </c>
      <c r="AY1327" s="552">
        <v>0</v>
      </c>
      <c r="AZ1327" s="546">
        <f t="shared" si="1301"/>
        <v>0</v>
      </c>
      <c r="BA1327" s="546">
        <f t="shared" si="1302"/>
        <v>0</v>
      </c>
      <c r="BB1327" s="552">
        <v>0</v>
      </c>
      <c r="BC1327" s="546">
        <f t="shared" si="1303"/>
        <v>0</v>
      </c>
      <c r="BD1327" s="546">
        <f t="shared" si="1304"/>
        <v>0</v>
      </c>
      <c r="BE1327" s="552">
        <v>3.888888888888889E-2</v>
      </c>
      <c r="BF1327" s="546">
        <f t="shared" si="1326"/>
        <v>0</v>
      </c>
      <c r="BG1327" s="546">
        <f t="shared" si="1327"/>
        <v>56</v>
      </c>
      <c r="BH1327" s="552">
        <v>0</v>
      </c>
      <c r="BI1327" s="637">
        <f t="shared" si="1317"/>
        <v>0</v>
      </c>
      <c r="BJ1327" s="558">
        <f t="shared" si="1318"/>
        <v>0</v>
      </c>
      <c r="BK1327" s="52">
        <f t="shared" si="1324"/>
        <v>59.348965517241375</v>
      </c>
    </row>
    <row r="1328" spans="1:63" x14ac:dyDescent="0.25">
      <c r="A1328" s="60">
        <v>41027</v>
      </c>
      <c r="B1328" s="58">
        <f t="shared" si="1319"/>
        <v>4</v>
      </c>
      <c r="C1328" s="126">
        <v>4</v>
      </c>
      <c r="D1328" s="51" t="s">
        <v>309</v>
      </c>
      <c r="E1328" s="51" t="s">
        <v>265</v>
      </c>
      <c r="F1328" s="58">
        <v>3388.23</v>
      </c>
      <c r="G1328" s="126">
        <v>59</v>
      </c>
      <c r="H1328" s="126">
        <v>0</v>
      </c>
      <c r="I1328" s="47">
        <v>0.69791666666666663</v>
      </c>
      <c r="J1328" s="47">
        <v>0.69791666666666663</v>
      </c>
      <c r="K1328" s="47">
        <v>0.70138888888888884</v>
      </c>
      <c r="L1328" s="9">
        <f t="shared" si="1307"/>
        <v>3.4722222222222099E-3</v>
      </c>
      <c r="M1328" s="47">
        <v>0.70833333333333337</v>
      </c>
      <c r="N1328" s="9">
        <f t="shared" si="1308"/>
        <v>6.9444444444445308E-3</v>
      </c>
      <c r="O1328" s="47">
        <v>0.74652777777777779</v>
      </c>
      <c r="P1328" s="9">
        <f t="shared" si="1309"/>
        <v>3.819444444444442E-2</v>
      </c>
      <c r="Q1328" s="47">
        <v>0.75</v>
      </c>
      <c r="R1328" s="47">
        <v>0.77083333333333337</v>
      </c>
      <c r="S1328" s="9">
        <f t="shared" si="1325"/>
        <v>2.083333333333337E-2</v>
      </c>
      <c r="T1328" s="47">
        <v>0.75</v>
      </c>
      <c r="U1328" s="47">
        <v>0.77083333333333337</v>
      </c>
      <c r="V1328" s="9">
        <f t="shared" si="1313"/>
        <v>2.083333333333337E-2</v>
      </c>
      <c r="W1328" s="47">
        <v>0.75</v>
      </c>
      <c r="X1328" s="9">
        <v>0</v>
      </c>
      <c r="Y1328" s="47">
        <v>0.75347222222222221</v>
      </c>
      <c r="Z1328" s="9">
        <f t="shared" si="1331"/>
        <v>3.4722222222222099E-3</v>
      </c>
      <c r="AA1328" s="47">
        <v>0.91319444444444453</v>
      </c>
      <c r="AB1328" s="9">
        <f t="shared" si="1297"/>
        <v>0.15972222222222232</v>
      </c>
      <c r="AC1328" s="47">
        <v>0.91319444444444453</v>
      </c>
      <c r="AD1328" s="47">
        <v>0.91319444444444453</v>
      </c>
      <c r="AE1328" s="9">
        <f t="shared" si="1314"/>
        <v>0</v>
      </c>
      <c r="AF1328" s="47">
        <v>0.92708333333333337</v>
      </c>
      <c r="AG1328" s="47">
        <v>0.93055555555555547</v>
      </c>
      <c r="AH1328" s="9">
        <f t="shared" si="1311"/>
        <v>3.4722222222220989E-3</v>
      </c>
      <c r="AI1328" s="10">
        <f t="shared" si="1320"/>
        <v>0</v>
      </c>
      <c r="AJ1328" s="10">
        <f t="shared" si="1321"/>
        <v>5</v>
      </c>
      <c r="AK1328" s="47">
        <v>0.93055555555555547</v>
      </c>
      <c r="AL1328" s="47">
        <v>0.93402777777777779</v>
      </c>
      <c r="AM1328" s="9">
        <f t="shared" si="1322"/>
        <v>3.4722222222223209E-3</v>
      </c>
      <c r="AN1328" s="9">
        <f t="shared" si="1312"/>
        <v>0.23611111111111116</v>
      </c>
      <c r="AO1328" s="10">
        <f t="shared" si="1299"/>
        <v>5</v>
      </c>
      <c r="AP1328" s="10">
        <f t="shared" si="1300"/>
        <v>40</v>
      </c>
      <c r="AQ1328" s="9">
        <f t="shared" si="1329"/>
        <v>0</v>
      </c>
      <c r="AR1328" s="10">
        <f t="shared" si="1315"/>
        <v>0</v>
      </c>
      <c r="AS1328" s="10">
        <f t="shared" si="1316"/>
        <v>0</v>
      </c>
      <c r="AT1328" s="552">
        <v>0</v>
      </c>
      <c r="AU1328" s="552">
        <v>0</v>
      </c>
      <c r="AV1328" s="552">
        <v>0</v>
      </c>
      <c r="AW1328" s="546">
        <f t="shared" si="1305"/>
        <v>0</v>
      </c>
      <c r="AX1328" s="546">
        <f t="shared" si="1323"/>
        <v>0</v>
      </c>
      <c r="AY1328" s="552">
        <v>0.15972222222222224</v>
      </c>
      <c r="AZ1328" s="546">
        <f t="shared" si="1301"/>
        <v>3</v>
      </c>
      <c r="BA1328" s="546">
        <f t="shared" si="1302"/>
        <v>50</v>
      </c>
      <c r="BB1328" s="552">
        <v>0</v>
      </c>
      <c r="BC1328" s="546">
        <f t="shared" si="1303"/>
        <v>0</v>
      </c>
      <c r="BD1328" s="546">
        <f t="shared" si="1304"/>
        <v>0</v>
      </c>
      <c r="BE1328" s="552">
        <v>0</v>
      </c>
      <c r="BF1328" s="546">
        <f t="shared" si="1326"/>
        <v>0</v>
      </c>
      <c r="BG1328" s="546">
        <f t="shared" si="1327"/>
        <v>0</v>
      </c>
      <c r="BH1328" s="552">
        <v>0</v>
      </c>
      <c r="BI1328" s="637">
        <f t="shared" si="1317"/>
        <v>0</v>
      </c>
      <c r="BJ1328" s="558">
        <f t="shared" si="1318"/>
        <v>0</v>
      </c>
      <c r="BK1328" s="52">
        <f t="shared" si="1324"/>
        <v>57.427627118644068</v>
      </c>
    </row>
    <row r="1329" spans="1:63" ht="30" x14ac:dyDescent="0.25">
      <c r="A1329" s="60">
        <v>41027</v>
      </c>
      <c r="B1329" s="58">
        <f t="shared" si="1319"/>
        <v>4</v>
      </c>
      <c r="C1329" s="126">
        <v>41</v>
      </c>
      <c r="D1329" s="51" t="s">
        <v>33</v>
      </c>
      <c r="E1329" s="51" t="s">
        <v>335</v>
      </c>
      <c r="F1329" s="58">
        <v>2888.79</v>
      </c>
      <c r="G1329" s="126">
        <v>45</v>
      </c>
      <c r="H1329" s="126">
        <v>12</v>
      </c>
      <c r="I1329" s="47">
        <v>1.0416666666666666E-2</v>
      </c>
      <c r="J1329" s="47">
        <v>1.0416666666666666E-2</v>
      </c>
      <c r="K1329" s="47">
        <v>1.3888888888888888E-2</v>
      </c>
      <c r="L1329" s="9">
        <f t="shared" si="1307"/>
        <v>3.472222222222222E-3</v>
      </c>
      <c r="M1329" s="47">
        <v>2.0833333333333332E-2</v>
      </c>
      <c r="N1329" s="9">
        <f t="shared" si="1308"/>
        <v>6.9444444444444441E-3</v>
      </c>
      <c r="O1329" s="47">
        <v>4.5138888888888888E-2</v>
      </c>
      <c r="P1329" s="9">
        <f t="shared" si="1309"/>
        <v>2.4305555555555556E-2</v>
      </c>
      <c r="Q1329" s="47">
        <v>4.8611111111111112E-2</v>
      </c>
      <c r="R1329" s="47">
        <v>7.6388888888888895E-2</v>
      </c>
      <c r="S1329" s="9">
        <f t="shared" si="1325"/>
        <v>2.7777777777777783E-2</v>
      </c>
      <c r="T1329" s="47">
        <v>4.8611111111111112E-2</v>
      </c>
      <c r="U1329" s="47">
        <v>7.6388888888888895E-2</v>
      </c>
      <c r="V1329" s="9">
        <f t="shared" si="1313"/>
        <v>2.7777777777777783E-2</v>
      </c>
      <c r="W1329" s="47">
        <v>7.2916666666666671E-2</v>
      </c>
      <c r="X1329" s="9">
        <v>0</v>
      </c>
      <c r="Y1329" s="47">
        <v>7.3611111111111113E-2</v>
      </c>
      <c r="Z1329" s="9">
        <f t="shared" si="1331"/>
        <v>6.9444444444444198E-4</v>
      </c>
      <c r="AA1329" s="47">
        <v>0.15208333333333332</v>
      </c>
      <c r="AB1329" s="9">
        <f t="shared" si="1297"/>
        <v>7.8472222222222207E-2</v>
      </c>
      <c r="AC1329" s="47">
        <v>0.15208333333333332</v>
      </c>
      <c r="AD1329" s="47">
        <v>0.15208333333333332</v>
      </c>
      <c r="AE1329" s="9">
        <f t="shared" si="1314"/>
        <v>0</v>
      </c>
      <c r="AF1329" s="47">
        <v>0.15972222222222224</v>
      </c>
      <c r="AG1329" s="47">
        <v>0.16319444444444445</v>
      </c>
      <c r="AH1329" s="9">
        <f t="shared" si="1311"/>
        <v>3.4722222222222099E-3</v>
      </c>
      <c r="AI1329" s="10">
        <f t="shared" si="1320"/>
        <v>0</v>
      </c>
      <c r="AJ1329" s="10">
        <f t="shared" si="1321"/>
        <v>5</v>
      </c>
      <c r="AK1329" s="47">
        <v>0.16319444444444445</v>
      </c>
      <c r="AL1329" s="47">
        <v>0.16666666666666666</v>
      </c>
      <c r="AM1329" s="9">
        <f t="shared" si="1322"/>
        <v>3.4722222222222099E-3</v>
      </c>
      <c r="AN1329" s="9">
        <f t="shared" si="1312"/>
        <v>0.15625</v>
      </c>
      <c r="AO1329" s="10">
        <f t="shared" si="1299"/>
        <v>3</v>
      </c>
      <c r="AP1329" s="10">
        <f t="shared" si="1300"/>
        <v>45</v>
      </c>
      <c r="AQ1329" s="9">
        <f t="shared" si="1329"/>
        <v>5.6249999999999981E-2</v>
      </c>
      <c r="AR1329" s="10">
        <f t="shared" si="1315"/>
        <v>1</v>
      </c>
      <c r="AS1329" s="10">
        <f t="shared" si="1316"/>
        <v>21</v>
      </c>
      <c r="AT1329" s="552">
        <v>0</v>
      </c>
      <c r="AU1329" s="552">
        <v>0</v>
      </c>
      <c r="AV1329" s="552">
        <v>0</v>
      </c>
      <c r="AW1329" s="546">
        <f t="shared" si="1305"/>
        <v>0</v>
      </c>
      <c r="AX1329" s="546">
        <f t="shared" si="1323"/>
        <v>0</v>
      </c>
      <c r="AY1329" s="552">
        <v>0</v>
      </c>
      <c r="AZ1329" s="546">
        <f t="shared" si="1301"/>
        <v>0</v>
      </c>
      <c r="BA1329" s="546">
        <f t="shared" si="1302"/>
        <v>0</v>
      </c>
      <c r="BB1329" s="552">
        <v>0</v>
      </c>
      <c r="BC1329" s="546">
        <f t="shared" si="1303"/>
        <v>0</v>
      </c>
      <c r="BD1329" s="546">
        <f t="shared" si="1304"/>
        <v>0</v>
      </c>
      <c r="BE1329" s="552">
        <v>2.2222222222222223E-2</v>
      </c>
      <c r="BF1329" s="546">
        <f t="shared" si="1326"/>
        <v>0</v>
      </c>
      <c r="BG1329" s="546">
        <f t="shared" si="1327"/>
        <v>32</v>
      </c>
      <c r="BH1329" s="552">
        <v>0</v>
      </c>
      <c r="BI1329" s="637">
        <f t="shared" si="1317"/>
        <v>0</v>
      </c>
      <c r="BJ1329" s="558">
        <f t="shared" si="1318"/>
        <v>0</v>
      </c>
      <c r="BK1329" s="52">
        <f t="shared" si="1324"/>
        <v>64.195333333333338</v>
      </c>
    </row>
    <row r="1330" spans="1:63" x14ac:dyDescent="0.25">
      <c r="A1330" s="60">
        <v>41027</v>
      </c>
      <c r="B1330" s="58">
        <f t="shared" si="1319"/>
        <v>4</v>
      </c>
      <c r="C1330" s="126">
        <v>11</v>
      </c>
      <c r="D1330" s="51" t="s">
        <v>802</v>
      </c>
      <c r="E1330" s="51" t="s">
        <v>265</v>
      </c>
      <c r="F1330" s="58">
        <v>3447.71</v>
      </c>
      <c r="G1330" s="126">
        <v>59</v>
      </c>
      <c r="H1330" s="126">
        <v>0</v>
      </c>
      <c r="I1330" s="47">
        <v>0.85416666666666663</v>
      </c>
      <c r="J1330" s="47">
        <v>0.85416666666666663</v>
      </c>
      <c r="K1330" s="47">
        <v>0.86111111111111116</v>
      </c>
      <c r="L1330" s="9">
        <f t="shared" si="1307"/>
        <v>6.9444444444445308E-3</v>
      </c>
      <c r="M1330" s="47">
        <v>0.86805555555555547</v>
      </c>
      <c r="N1330" s="9">
        <f t="shared" si="1308"/>
        <v>6.9444444444443088E-3</v>
      </c>
      <c r="O1330" s="47">
        <v>0.98958333333333337</v>
      </c>
      <c r="P1330" s="9">
        <f t="shared" si="1309"/>
        <v>0.1215277777777779</v>
      </c>
      <c r="Q1330" s="47">
        <v>0.98958333333333337</v>
      </c>
      <c r="R1330" s="47">
        <v>0.98958333333333337</v>
      </c>
      <c r="S1330" s="9">
        <f t="shared" si="1325"/>
        <v>0</v>
      </c>
      <c r="T1330" s="47">
        <v>0.98958333333333337</v>
      </c>
      <c r="U1330" s="47">
        <v>0.98958333333333337</v>
      </c>
      <c r="V1330" s="9">
        <f t="shared" si="1313"/>
        <v>0</v>
      </c>
      <c r="W1330" s="47">
        <v>0.99305555555555547</v>
      </c>
      <c r="X1330" s="9">
        <f t="shared" ref="X1330:X1336" si="1332">W1330-R1330</f>
        <v>3.4722222222220989E-3</v>
      </c>
      <c r="Y1330" s="47">
        <v>0.99583333333333324</v>
      </c>
      <c r="Z1330" s="9">
        <f t="shared" si="1331"/>
        <v>2.7777777777777679E-3</v>
      </c>
      <c r="AA1330" s="47">
        <v>1.2361111111111112</v>
      </c>
      <c r="AB1330" s="9">
        <f t="shared" si="1297"/>
        <v>0.24027777777777792</v>
      </c>
      <c r="AC1330" s="47">
        <v>1.2361111111111112</v>
      </c>
      <c r="AD1330" s="47">
        <v>1.2361111111111112</v>
      </c>
      <c r="AE1330" s="9">
        <f t="shared" si="1314"/>
        <v>0</v>
      </c>
      <c r="AF1330" s="47">
        <v>1.2430555555555556</v>
      </c>
      <c r="AG1330" s="47">
        <v>1.2465277777777779</v>
      </c>
      <c r="AH1330" s="9">
        <f t="shared" si="1311"/>
        <v>3.4722222222223209E-3</v>
      </c>
      <c r="AI1330" s="10">
        <f t="shared" si="1320"/>
        <v>0</v>
      </c>
      <c r="AJ1330" s="10">
        <f t="shared" si="1321"/>
        <v>5</v>
      </c>
      <c r="AK1330" s="47">
        <v>1.2465277777777779</v>
      </c>
      <c r="AL1330" s="47">
        <v>1.25</v>
      </c>
      <c r="AM1330" s="9">
        <f t="shared" si="1322"/>
        <v>3.4722222222220989E-3</v>
      </c>
      <c r="AN1330" s="9">
        <f t="shared" si="1312"/>
        <v>0.39583333333333337</v>
      </c>
      <c r="AO1330" s="10">
        <f t="shared" si="1299"/>
        <v>9</v>
      </c>
      <c r="AP1330" s="10">
        <f t="shared" si="1300"/>
        <v>30</v>
      </c>
      <c r="AQ1330" s="9">
        <f t="shared" si="1329"/>
        <v>0</v>
      </c>
      <c r="AR1330" s="10">
        <f t="shared" si="1315"/>
        <v>0</v>
      </c>
      <c r="AS1330" s="10">
        <f t="shared" si="1316"/>
        <v>0</v>
      </c>
      <c r="AT1330" s="552">
        <v>0</v>
      </c>
      <c r="AU1330" s="552">
        <v>0</v>
      </c>
      <c r="AV1330" s="552">
        <v>0</v>
      </c>
      <c r="AW1330" s="546">
        <f t="shared" si="1305"/>
        <v>0</v>
      </c>
      <c r="AX1330" s="546">
        <f t="shared" si="1323"/>
        <v>0</v>
      </c>
      <c r="AY1330" s="552">
        <v>0.2298611111111111</v>
      </c>
      <c r="AZ1330" s="546">
        <f t="shared" si="1301"/>
        <v>5</v>
      </c>
      <c r="BA1330" s="546">
        <f t="shared" si="1302"/>
        <v>31</v>
      </c>
      <c r="BB1330" s="552">
        <v>0</v>
      </c>
      <c r="BC1330" s="546">
        <f t="shared" si="1303"/>
        <v>0</v>
      </c>
      <c r="BD1330" s="546">
        <f t="shared" si="1304"/>
        <v>0</v>
      </c>
      <c r="BE1330" s="552">
        <v>0</v>
      </c>
      <c r="BF1330" s="546">
        <f t="shared" si="1326"/>
        <v>0</v>
      </c>
      <c r="BG1330" s="546">
        <f t="shared" si="1327"/>
        <v>0</v>
      </c>
      <c r="BH1330" s="552">
        <v>1.0416666666666666E-2</v>
      </c>
      <c r="BI1330" s="637">
        <f t="shared" si="1317"/>
        <v>0</v>
      </c>
      <c r="BJ1330" s="558">
        <f t="shared" si="1318"/>
        <v>15</v>
      </c>
      <c r="BK1330" s="52">
        <f t="shared" si="1324"/>
        <v>58.435762711864406</v>
      </c>
    </row>
    <row r="1331" spans="1:63" x14ac:dyDescent="0.25">
      <c r="A1331" s="60">
        <v>41028</v>
      </c>
      <c r="B1331" s="58">
        <f t="shared" si="1319"/>
        <v>4</v>
      </c>
      <c r="C1331" s="126">
        <v>13</v>
      </c>
      <c r="D1331" s="51" t="s">
        <v>298</v>
      </c>
      <c r="E1331" s="51" t="s">
        <v>830</v>
      </c>
      <c r="F1331" s="58">
        <v>3730.91</v>
      </c>
      <c r="G1331" s="126">
        <v>59</v>
      </c>
      <c r="H1331" s="126">
        <v>0</v>
      </c>
      <c r="I1331" s="47">
        <v>4.1666666666666664E-2</v>
      </c>
      <c r="J1331" s="47">
        <v>4.1666666666666664E-2</v>
      </c>
      <c r="K1331" s="47">
        <v>4.5138888888888888E-2</v>
      </c>
      <c r="L1331" s="9">
        <f t="shared" si="1307"/>
        <v>3.4722222222222238E-3</v>
      </c>
      <c r="M1331" s="47">
        <v>5.2083333333333336E-2</v>
      </c>
      <c r="N1331" s="9">
        <f t="shared" si="1308"/>
        <v>6.9444444444444475E-3</v>
      </c>
      <c r="O1331" s="47">
        <v>7.6388888888888895E-2</v>
      </c>
      <c r="P1331" s="9">
        <f t="shared" si="1309"/>
        <v>2.4305555555555559E-2</v>
      </c>
      <c r="Q1331" s="47">
        <v>8.3333333333333329E-2</v>
      </c>
      <c r="R1331" s="47">
        <v>0.1076388888888889</v>
      </c>
      <c r="S1331" s="9">
        <f t="shared" si="1325"/>
        <v>2.4305555555555566E-2</v>
      </c>
      <c r="T1331" s="47">
        <v>8.3333333333333329E-2</v>
      </c>
      <c r="U1331" s="47">
        <v>0.1076388888888889</v>
      </c>
      <c r="V1331" s="9">
        <f t="shared" si="1313"/>
        <v>2.4305555555555566E-2</v>
      </c>
      <c r="W1331" s="47">
        <v>0.17430555555555557</v>
      </c>
      <c r="X1331" s="9">
        <f t="shared" si="1332"/>
        <v>6.666666666666668E-2</v>
      </c>
      <c r="Y1331" s="47">
        <v>0.17500000000000002</v>
      </c>
      <c r="Z1331" s="9">
        <f t="shared" si="1331"/>
        <v>6.9444444444444198E-4</v>
      </c>
      <c r="AA1331" s="47">
        <v>0.25</v>
      </c>
      <c r="AB1331" s="9">
        <f t="shared" si="1297"/>
        <v>7.4999999999999983E-2</v>
      </c>
      <c r="AC1331" s="47">
        <v>0.25</v>
      </c>
      <c r="AD1331" s="47">
        <v>0.25</v>
      </c>
      <c r="AE1331" s="9">
        <f t="shared" si="1314"/>
        <v>0</v>
      </c>
      <c r="AF1331" s="47">
        <v>0.2638888888888889</v>
      </c>
      <c r="AG1331" s="47">
        <v>0.2673611111111111</v>
      </c>
      <c r="AH1331" s="9">
        <f t="shared" si="1311"/>
        <v>3.4722222222222099E-3</v>
      </c>
      <c r="AI1331" s="10">
        <f t="shared" si="1320"/>
        <v>0</v>
      </c>
      <c r="AJ1331" s="10">
        <f t="shared" si="1321"/>
        <v>5</v>
      </c>
      <c r="AK1331" s="47">
        <v>0.2673611111111111</v>
      </c>
      <c r="AL1331" s="47">
        <v>0.27083333333333331</v>
      </c>
      <c r="AM1331" s="9">
        <f t="shared" si="1322"/>
        <v>3.4722222222222099E-3</v>
      </c>
      <c r="AN1331" s="9">
        <f t="shared" si="1312"/>
        <v>0.22916666666666666</v>
      </c>
      <c r="AO1331" s="10">
        <f t="shared" si="1299"/>
        <v>5</v>
      </c>
      <c r="AP1331" s="10">
        <f t="shared" si="1300"/>
        <v>30</v>
      </c>
      <c r="AQ1331" s="9">
        <f t="shared" si="1329"/>
        <v>4.930555555555554E-2</v>
      </c>
      <c r="AR1331" s="10">
        <f t="shared" si="1315"/>
        <v>1</v>
      </c>
      <c r="AS1331" s="10">
        <f t="shared" si="1316"/>
        <v>11</v>
      </c>
      <c r="AT1331" s="552">
        <v>0</v>
      </c>
      <c r="AU1331" s="552">
        <v>0</v>
      </c>
      <c r="AV1331" s="552">
        <v>0</v>
      </c>
      <c r="AW1331" s="546">
        <f t="shared" si="1305"/>
        <v>0</v>
      </c>
      <c r="AX1331" s="546">
        <f t="shared" si="1323"/>
        <v>0</v>
      </c>
      <c r="AY1331" s="552">
        <v>0</v>
      </c>
      <c r="AZ1331" s="546">
        <f t="shared" si="1301"/>
        <v>0</v>
      </c>
      <c r="BA1331" s="546">
        <f t="shared" si="1302"/>
        <v>0</v>
      </c>
      <c r="BB1331" s="552">
        <v>0</v>
      </c>
      <c r="BC1331" s="546">
        <f t="shared" si="1303"/>
        <v>0</v>
      </c>
      <c r="BD1331" s="546">
        <f t="shared" si="1304"/>
        <v>0</v>
      </c>
      <c r="BE1331" s="552">
        <v>4.8611111111111112E-3</v>
      </c>
      <c r="BF1331" s="546">
        <f t="shared" si="1326"/>
        <v>0</v>
      </c>
      <c r="BG1331" s="546">
        <f t="shared" si="1327"/>
        <v>7</v>
      </c>
      <c r="BH1331" s="552">
        <v>2.0833333333333332E-2</v>
      </c>
      <c r="BI1331" s="637">
        <f t="shared" si="1317"/>
        <v>0</v>
      </c>
      <c r="BJ1331" s="558">
        <f t="shared" si="1318"/>
        <v>30</v>
      </c>
      <c r="BK1331" s="52">
        <f t="shared" si="1324"/>
        <v>63.235762711864403</v>
      </c>
    </row>
    <row r="1332" spans="1:63" x14ac:dyDescent="0.25">
      <c r="A1332" s="60">
        <v>41028</v>
      </c>
      <c r="B1332" s="58">
        <f t="shared" si="1319"/>
        <v>4</v>
      </c>
      <c r="C1332" s="126">
        <v>4</v>
      </c>
      <c r="D1332" s="51" t="s">
        <v>832</v>
      </c>
      <c r="E1332" s="51" t="s">
        <v>820</v>
      </c>
      <c r="F1332" s="58">
        <v>3465.53</v>
      </c>
      <c r="G1332" s="126">
        <v>59</v>
      </c>
      <c r="H1332" s="126">
        <v>0</v>
      </c>
      <c r="I1332" s="47">
        <v>8.3333333333333329E-2</v>
      </c>
      <c r="J1332" s="47">
        <v>8.3333333333333329E-2</v>
      </c>
      <c r="K1332" s="47">
        <v>8.6805555555555566E-2</v>
      </c>
      <c r="L1332" s="9">
        <f t="shared" si="1307"/>
        <v>3.4722222222222376E-3</v>
      </c>
      <c r="M1332" s="47">
        <v>9.7222222222222224E-2</v>
      </c>
      <c r="N1332" s="9">
        <f t="shared" si="1308"/>
        <v>1.0416666666666657E-2</v>
      </c>
      <c r="O1332" s="47">
        <v>0.15972222222222224</v>
      </c>
      <c r="P1332" s="9">
        <f t="shared" si="1309"/>
        <v>6.2500000000000014E-2</v>
      </c>
      <c r="Q1332" s="47">
        <v>0.15972222222222224</v>
      </c>
      <c r="R1332" s="47">
        <v>0.15972222222222224</v>
      </c>
      <c r="S1332" s="9">
        <f t="shared" si="1325"/>
        <v>0</v>
      </c>
      <c r="T1332" s="47">
        <v>0.15972222222222224</v>
      </c>
      <c r="U1332" s="47">
        <v>0.15972222222222224</v>
      </c>
      <c r="V1332" s="9">
        <f t="shared" si="1313"/>
        <v>0</v>
      </c>
      <c r="W1332" s="47">
        <v>0.2951388888888889</v>
      </c>
      <c r="X1332" s="9">
        <f t="shared" si="1332"/>
        <v>0.13541666666666666</v>
      </c>
      <c r="Y1332" s="47">
        <v>0.3</v>
      </c>
      <c r="Z1332" s="9">
        <f t="shared" si="1331"/>
        <v>4.8611111111110938E-3</v>
      </c>
      <c r="AA1332" s="47">
        <v>0.41805555555555557</v>
      </c>
      <c r="AB1332" s="9">
        <f t="shared" si="1297"/>
        <v>0.11805555555555558</v>
      </c>
      <c r="AC1332" s="47">
        <v>0.41805555555555557</v>
      </c>
      <c r="AD1332" s="47">
        <v>0.41805555555555557</v>
      </c>
      <c r="AE1332" s="9">
        <f t="shared" si="1314"/>
        <v>0</v>
      </c>
      <c r="AF1332" s="47">
        <v>0.42708333333333331</v>
      </c>
      <c r="AG1332" s="47">
        <v>0.43055555555555558</v>
      </c>
      <c r="AH1332" s="9">
        <f t="shared" si="1311"/>
        <v>3.4722222222222654E-3</v>
      </c>
      <c r="AI1332" s="10">
        <f t="shared" si="1320"/>
        <v>0</v>
      </c>
      <c r="AJ1332" s="10">
        <f t="shared" si="1321"/>
        <v>5</v>
      </c>
      <c r="AK1332" s="47">
        <v>0.43055555555555558</v>
      </c>
      <c r="AL1332" s="47">
        <v>0.43402777777777773</v>
      </c>
      <c r="AM1332" s="9">
        <f t="shared" si="1322"/>
        <v>3.4722222222221544E-3</v>
      </c>
      <c r="AN1332" s="9">
        <f t="shared" si="1312"/>
        <v>0.35069444444444442</v>
      </c>
      <c r="AO1332" s="10">
        <f t="shared" si="1299"/>
        <v>8</v>
      </c>
      <c r="AP1332" s="10">
        <f t="shared" si="1300"/>
        <v>25</v>
      </c>
      <c r="AQ1332" s="9">
        <f t="shared" si="1329"/>
        <v>5.4861111111111138E-2</v>
      </c>
      <c r="AR1332" s="10">
        <f t="shared" si="1315"/>
        <v>1</v>
      </c>
      <c r="AS1332" s="10">
        <f t="shared" si="1316"/>
        <v>19</v>
      </c>
      <c r="AT1332" s="552">
        <v>0</v>
      </c>
      <c r="AU1332" s="552">
        <v>8.3333333333333332E-3</v>
      </c>
      <c r="AV1332" s="552">
        <v>0</v>
      </c>
      <c r="AW1332" s="546">
        <f t="shared" si="1305"/>
        <v>0</v>
      </c>
      <c r="AX1332" s="546">
        <f t="shared" si="1323"/>
        <v>0</v>
      </c>
      <c r="AY1332" s="552">
        <v>0</v>
      </c>
      <c r="AZ1332" s="546">
        <f t="shared" si="1301"/>
        <v>0</v>
      </c>
      <c r="BA1332" s="546">
        <f t="shared" si="1302"/>
        <v>0</v>
      </c>
      <c r="BB1332" s="552">
        <v>0</v>
      </c>
      <c r="BC1332" s="546">
        <f t="shared" si="1303"/>
        <v>0</v>
      </c>
      <c r="BD1332" s="546">
        <f t="shared" si="1304"/>
        <v>0</v>
      </c>
      <c r="BE1332" s="552">
        <v>5.486111111111111E-2</v>
      </c>
      <c r="BF1332" s="546">
        <f t="shared" si="1326"/>
        <v>1</v>
      </c>
      <c r="BG1332" s="546">
        <f t="shared" si="1327"/>
        <v>19</v>
      </c>
      <c r="BH1332" s="552">
        <v>0</v>
      </c>
      <c r="BI1332" s="637">
        <f t="shared" si="1317"/>
        <v>0</v>
      </c>
      <c r="BJ1332" s="558">
        <f t="shared" si="1318"/>
        <v>0</v>
      </c>
      <c r="BK1332" s="52">
        <f t="shared" si="1324"/>
        <v>58.737796610169497</v>
      </c>
    </row>
    <row r="1333" spans="1:63" x14ac:dyDescent="0.25">
      <c r="A1333" s="60">
        <v>41028</v>
      </c>
      <c r="B1333" s="58">
        <f t="shared" si="1319"/>
        <v>4</v>
      </c>
      <c r="C1333" s="126">
        <v>42</v>
      </c>
      <c r="D1333" s="51" t="s">
        <v>33</v>
      </c>
      <c r="E1333" s="51" t="s">
        <v>236</v>
      </c>
      <c r="F1333" s="58">
        <v>3574.19</v>
      </c>
      <c r="G1333" s="126">
        <v>54</v>
      </c>
      <c r="H1333" s="126">
        <v>5</v>
      </c>
      <c r="I1333" s="47">
        <v>0.51736111111111105</v>
      </c>
      <c r="J1333" s="47">
        <v>0.51736111111111105</v>
      </c>
      <c r="K1333" s="47">
        <v>0.52083333333333337</v>
      </c>
      <c r="L1333" s="9">
        <f t="shared" si="1307"/>
        <v>3.4722222222223209E-3</v>
      </c>
      <c r="M1333" s="47">
        <v>0.53472222222222221</v>
      </c>
      <c r="N1333" s="9">
        <f t="shared" si="1308"/>
        <v>1.388888888888884E-2</v>
      </c>
      <c r="O1333" s="47">
        <v>0.55555555555555558</v>
      </c>
      <c r="P1333" s="9">
        <f t="shared" si="1309"/>
        <v>2.083333333333337E-2</v>
      </c>
      <c r="Q1333" s="47">
        <v>0.55555555555555558</v>
      </c>
      <c r="R1333" s="47">
        <v>0.57986111111111105</v>
      </c>
      <c r="S1333" s="9">
        <f t="shared" si="1325"/>
        <v>2.4305555555555469E-2</v>
      </c>
      <c r="T1333" s="47">
        <v>0.55555555555555558</v>
      </c>
      <c r="U1333" s="47">
        <v>0.57986111111111105</v>
      </c>
      <c r="V1333" s="9">
        <f t="shared" si="1313"/>
        <v>2.4305555555555469E-2</v>
      </c>
      <c r="W1333" s="47">
        <v>0.58194444444444449</v>
      </c>
      <c r="X1333" s="9">
        <f t="shared" si="1332"/>
        <v>2.083333333333437E-3</v>
      </c>
      <c r="Y1333" s="47">
        <v>0.58263888888888882</v>
      </c>
      <c r="Z1333" s="9">
        <f t="shared" si="1331"/>
        <v>6.9444444444433095E-4</v>
      </c>
      <c r="AA1333" s="47">
        <v>0.63680555555555551</v>
      </c>
      <c r="AB1333" s="9">
        <f t="shared" si="1297"/>
        <v>5.4166666666666696E-2</v>
      </c>
      <c r="AC1333" s="47">
        <v>0.63680555555555551</v>
      </c>
      <c r="AD1333" s="47">
        <v>0.63680555555555551</v>
      </c>
      <c r="AE1333" s="9">
        <f t="shared" si="1314"/>
        <v>0</v>
      </c>
      <c r="AF1333" s="47">
        <v>0.64930555555555558</v>
      </c>
      <c r="AG1333" s="47">
        <v>0.65277777777777779</v>
      </c>
      <c r="AH1333" s="9">
        <f t="shared" si="1311"/>
        <v>3.4722222222222099E-3</v>
      </c>
      <c r="AI1333" s="10">
        <f t="shared" si="1320"/>
        <v>0</v>
      </c>
      <c r="AJ1333" s="10">
        <f t="shared" si="1321"/>
        <v>5</v>
      </c>
      <c r="AK1333" s="47">
        <v>0.65277777777777779</v>
      </c>
      <c r="AL1333" s="47">
        <v>0.65625</v>
      </c>
      <c r="AM1333" s="9">
        <f t="shared" si="1322"/>
        <v>3.4722222222222099E-3</v>
      </c>
      <c r="AN1333" s="9">
        <f t="shared" si="1312"/>
        <v>0.13888888888888895</v>
      </c>
      <c r="AO1333" s="10">
        <f t="shared" si="1299"/>
        <v>3</v>
      </c>
      <c r="AP1333" s="10">
        <f t="shared" si="1300"/>
        <v>20</v>
      </c>
      <c r="AQ1333" s="9">
        <f t="shared" si="1329"/>
        <v>4.097222222222225E-2</v>
      </c>
      <c r="AR1333" s="10">
        <f t="shared" si="1315"/>
        <v>0</v>
      </c>
      <c r="AS1333" s="10">
        <f t="shared" si="1316"/>
        <v>59</v>
      </c>
      <c r="AT1333" s="552">
        <v>0</v>
      </c>
      <c r="AU1333" s="552">
        <v>0</v>
      </c>
      <c r="AV1333" s="552">
        <v>0</v>
      </c>
      <c r="AW1333" s="546">
        <f t="shared" si="1305"/>
        <v>0</v>
      </c>
      <c r="AX1333" s="546">
        <f t="shared" si="1323"/>
        <v>0</v>
      </c>
      <c r="AY1333" s="552">
        <v>0</v>
      </c>
      <c r="AZ1333" s="546">
        <f t="shared" si="1301"/>
        <v>0</v>
      </c>
      <c r="BA1333" s="546">
        <f t="shared" si="1302"/>
        <v>0</v>
      </c>
      <c r="BB1333" s="552">
        <v>0</v>
      </c>
      <c r="BC1333" s="546">
        <f t="shared" si="1303"/>
        <v>0</v>
      </c>
      <c r="BD1333" s="546">
        <f t="shared" si="1304"/>
        <v>0</v>
      </c>
      <c r="BE1333" s="552">
        <v>1.3194444444444444E-2</v>
      </c>
      <c r="BF1333" s="546">
        <f t="shared" si="1326"/>
        <v>0</v>
      </c>
      <c r="BG1333" s="546">
        <f t="shared" si="1327"/>
        <v>19</v>
      </c>
      <c r="BH1333" s="552">
        <v>0</v>
      </c>
      <c r="BI1333" s="637">
        <f t="shared" si="1317"/>
        <v>0</v>
      </c>
      <c r="BJ1333" s="558">
        <f t="shared" si="1318"/>
        <v>0</v>
      </c>
      <c r="BK1333" s="52">
        <f t="shared" si="1324"/>
        <v>66.188703703703709</v>
      </c>
    </row>
    <row r="1334" spans="1:63" x14ac:dyDescent="0.25">
      <c r="A1334" s="60">
        <v>41028</v>
      </c>
      <c r="B1334" s="58">
        <f t="shared" si="1319"/>
        <v>4</v>
      </c>
      <c r="C1334" s="126">
        <v>5</v>
      </c>
      <c r="D1334" s="51" t="s">
        <v>832</v>
      </c>
      <c r="E1334" s="51" t="s">
        <v>820</v>
      </c>
      <c r="F1334" s="58">
        <v>3324.34</v>
      </c>
      <c r="G1334" s="126">
        <v>58</v>
      </c>
      <c r="H1334" s="126">
        <v>0</v>
      </c>
      <c r="I1334" s="47">
        <v>0.73958333333333337</v>
      </c>
      <c r="J1334" s="47">
        <v>0.73958333333333337</v>
      </c>
      <c r="K1334" s="47">
        <v>0.74652777777777779</v>
      </c>
      <c r="L1334" s="9">
        <f t="shared" si="1307"/>
        <v>6.9444444444444198E-3</v>
      </c>
      <c r="M1334" s="47">
        <v>0.77430555555555547</v>
      </c>
      <c r="N1334" s="9">
        <f t="shared" si="1308"/>
        <v>2.7777777777777679E-2</v>
      </c>
      <c r="O1334" s="47">
        <v>0.81944444444444453</v>
      </c>
      <c r="P1334" s="9">
        <f t="shared" si="1309"/>
        <v>4.5138888888889062E-2</v>
      </c>
      <c r="Q1334" s="47">
        <v>0.81944444444444453</v>
      </c>
      <c r="R1334" s="47">
        <v>0.81944444444444453</v>
      </c>
      <c r="S1334" s="9">
        <f t="shared" si="1325"/>
        <v>0</v>
      </c>
      <c r="T1334" s="47">
        <v>0.81944444444444453</v>
      </c>
      <c r="U1334" s="47">
        <v>0.81944444444444453</v>
      </c>
      <c r="V1334" s="9">
        <f t="shared" si="1313"/>
        <v>0</v>
      </c>
      <c r="W1334" s="47">
        <v>0.82013888888888886</v>
      </c>
      <c r="X1334" s="9">
        <f t="shared" si="1332"/>
        <v>6.9444444444433095E-4</v>
      </c>
      <c r="Y1334" s="47">
        <v>0.8208333333333333</v>
      </c>
      <c r="Z1334" s="9">
        <f t="shared" si="1331"/>
        <v>6.9444444444444198E-4</v>
      </c>
      <c r="AA1334" s="47">
        <v>0.97916666666666663</v>
      </c>
      <c r="AB1334" s="9">
        <f t="shared" si="1297"/>
        <v>0.15833333333333333</v>
      </c>
      <c r="AC1334" s="47">
        <v>0.97916666666666663</v>
      </c>
      <c r="AD1334" s="47">
        <v>0.97916666666666663</v>
      </c>
      <c r="AE1334" s="9">
        <f t="shared" si="1314"/>
        <v>0</v>
      </c>
      <c r="AF1334" s="47">
        <v>0.98611111111111116</v>
      </c>
      <c r="AG1334" s="47">
        <v>0.98958333333333337</v>
      </c>
      <c r="AH1334" s="9">
        <f t="shared" si="1311"/>
        <v>3.4722222222222099E-3</v>
      </c>
      <c r="AI1334" s="10">
        <f t="shared" si="1320"/>
        <v>0</v>
      </c>
      <c r="AJ1334" s="10">
        <f t="shared" si="1321"/>
        <v>5</v>
      </c>
      <c r="AK1334" s="47">
        <v>0.98958333333333337</v>
      </c>
      <c r="AL1334" s="47">
        <v>0.99305555555555547</v>
      </c>
      <c r="AM1334" s="9">
        <f t="shared" si="1322"/>
        <v>3.4722222222220989E-3</v>
      </c>
      <c r="AN1334" s="9">
        <f t="shared" si="1312"/>
        <v>0.2534722222222221</v>
      </c>
      <c r="AO1334" s="10">
        <f t="shared" si="1299"/>
        <v>6</v>
      </c>
      <c r="AP1334" s="10">
        <f t="shared" si="1300"/>
        <v>5</v>
      </c>
      <c r="AQ1334" s="9">
        <f t="shared" si="1329"/>
        <v>5.3472222222222227E-2</v>
      </c>
      <c r="AR1334" s="10">
        <f t="shared" si="1315"/>
        <v>1</v>
      </c>
      <c r="AS1334" s="10">
        <f t="shared" si="1316"/>
        <v>17</v>
      </c>
      <c r="AT1334" s="552">
        <v>0</v>
      </c>
      <c r="AU1334" s="552">
        <v>2.4999999999999998E-2</v>
      </c>
      <c r="AV1334" s="552">
        <v>0</v>
      </c>
      <c r="AW1334" s="546">
        <f t="shared" si="1305"/>
        <v>0</v>
      </c>
      <c r="AX1334" s="546">
        <f t="shared" si="1323"/>
        <v>0</v>
      </c>
      <c r="AY1334" s="552">
        <v>0</v>
      </c>
      <c r="AZ1334" s="546">
        <f t="shared" si="1301"/>
        <v>0</v>
      </c>
      <c r="BA1334" s="546">
        <f t="shared" si="1302"/>
        <v>0</v>
      </c>
      <c r="BB1334" s="552">
        <v>0</v>
      </c>
      <c r="BC1334" s="546">
        <f t="shared" si="1303"/>
        <v>0</v>
      </c>
      <c r="BD1334" s="546">
        <f t="shared" si="1304"/>
        <v>0</v>
      </c>
      <c r="BE1334" s="552">
        <v>7.9861111111111105E-2</v>
      </c>
      <c r="BF1334" s="546">
        <f t="shared" si="1326"/>
        <v>1</v>
      </c>
      <c r="BG1334" s="546">
        <f t="shared" si="1327"/>
        <v>55</v>
      </c>
      <c r="BH1334" s="552">
        <v>0</v>
      </c>
      <c r="BI1334" s="637">
        <f t="shared" si="1317"/>
        <v>0</v>
      </c>
      <c r="BJ1334" s="558">
        <f t="shared" si="1318"/>
        <v>0</v>
      </c>
      <c r="BK1334" s="52">
        <f t="shared" si="1324"/>
        <v>57.316206896551726</v>
      </c>
    </row>
    <row r="1335" spans="1:63" x14ac:dyDescent="0.25">
      <c r="A1335" s="60">
        <v>41028</v>
      </c>
      <c r="B1335" s="58">
        <f t="shared" si="1319"/>
        <v>4</v>
      </c>
      <c r="C1335" s="126">
        <v>1</v>
      </c>
      <c r="D1335" s="51" t="s">
        <v>309</v>
      </c>
      <c r="E1335" s="51" t="s">
        <v>265</v>
      </c>
      <c r="F1335" s="58">
        <v>3369.28</v>
      </c>
      <c r="G1335" s="126">
        <v>58</v>
      </c>
      <c r="H1335" s="126">
        <v>0</v>
      </c>
      <c r="I1335" s="47">
        <v>0.76041666666666663</v>
      </c>
      <c r="J1335" s="47">
        <v>0.76041666666666663</v>
      </c>
      <c r="K1335" s="47">
        <v>0.76388888888888884</v>
      </c>
      <c r="L1335" s="9">
        <f t="shared" si="1307"/>
        <v>3.4722222222222099E-3</v>
      </c>
      <c r="M1335" s="47">
        <v>0.78125</v>
      </c>
      <c r="N1335" s="9">
        <f t="shared" si="1308"/>
        <v>1.736111111111116E-2</v>
      </c>
      <c r="O1335" s="47">
        <v>0.80208333333333337</v>
      </c>
      <c r="P1335" s="9">
        <f t="shared" si="1309"/>
        <v>2.083333333333337E-2</v>
      </c>
      <c r="Q1335" s="47">
        <v>0.80555555555555547</v>
      </c>
      <c r="R1335" s="47">
        <v>0.83333333333333337</v>
      </c>
      <c r="S1335" s="9">
        <f t="shared" si="1325"/>
        <v>2.7777777777777901E-2</v>
      </c>
      <c r="T1335" s="47">
        <v>0.80555555555555547</v>
      </c>
      <c r="U1335" s="47">
        <v>0.83333333333333337</v>
      </c>
      <c r="V1335" s="9">
        <f t="shared" si="1313"/>
        <v>2.7777777777777901E-2</v>
      </c>
      <c r="W1335" s="47">
        <v>0.83750000000000002</v>
      </c>
      <c r="X1335" s="9">
        <f t="shared" si="1332"/>
        <v>4.1666666666666519E-3</v>
      </c>
      <c r="Y1335" s="47">
        <v>0.83888888888888891</v>
      </c>
      <c r="Z1335" s="9">
        <f t="shared" si="1331"/>
        <v>1.388888888888884E-3</v>
      </c>
      <c r="AA1335" s="47">
        <v>0.88750000000000007</v>
      </c>
      <c r="AB1335" s="9">
        <f t="shared" si="1297"/>
        <v>4.861111111111116E-2</v>
      </c>
      <c r="AC1335" s="47">
        <v>0.88750000000000007</v>
      </c>
      <c r="AD1335" s="47">
        <v>0.88750000000000007</v>
      </c>
      <c r="AE1335" s="9">
        <f t="shared" si="1314"/>
        <v>0</v>
      </c>
      <c r="AF1335" s="47">
        <v>0.89930555555555547</v>
      </c>
      <c r="AG1335" s="47">
        <v>0.90277777777777779</v>
      </c>
      <c r="AH1335" s="9">
        <f t="shared" si="1311"/>
        <v>3.4722222222223209E-3</v>
      </c>
      <c r="AI1335" s="10">
        <f t="shared" si="1320"/>
        <v>0</v>
      </c>
      <c r="AJ1335" s="10">
        <f t="shared" si="1321"/>
        <v>5</v>
      </c>
      <c r="AK1335" s="47">
        <v>0.90277777777777779</v>
      </c>
      <c r="AL1335" s="47">
        <v>0.90625</v>
      </c>
      <c r="AM1335" s="9">
        <f t="shared" si="1322"/>
        <v>3.4722222222222099E-3</v>
      </c>
      <c r="AN1335" s="9">
        <f t="shared" si="1312"/>
        <v>0.14583333333333337</v>
      </c>
      <c r="AO1335" s="10">
        <f t="shared" si="1299"/>
        <v>3</v>
      </c>
      <c r="AP1335" s="10">
        <f t="shared" si="1300"/>
        <v>30</v>
      </c>
      <c r="AQ1335" s="9">
        <f t="shared" si="1329"/>
        <v>4.0277777777777829E-2</v>
      </c>
      <c r="AR1335" s="10">
        <f t="shared" si="1315"/>
        <v>0</v>
      </c>
      <c r="AS1335" s="10">
        <f t="shared" si="1316"/>
        <v>58</v>
      </c>
      <c r="AT1335" s="552">
        <v>0</v>
      </c>
      <c r="AU1335" s="552">
        <v>0</v>
      </c>
      <c r="AV1335" s="552">
        <v>0</v>
      </c>
      <c r="AW1335" s="546">
        <f t="shared" si="1305"/>
        <v>0</v>
      </c>
      <c r="AX1335" s="546">
        <f t="shared" si="1323"/>
        <v>0</v>
      </c>
      <c r="AY1335" s="552">
        <v>0</v>
      </c>
      <c r="AZ1335" s="546">
        <f t="shared" si="1301"/>
        <v>0</v>
      </c>
      <c r="BA1335" s="546">
        <f t="shared" si="1302"/>
        <v>0</v>
      </c>
      <c r="BB1335" s="552">
        <v>0</v>
      </c>
      <c r="BC1335" s="546">
        <f t="shared" si="1303"/>
        <v>0</v>
      </c>
      <c r="BD1335" s="546">
        <f t="shared" si="1304"/>
        <v>0</v>
      </c>
      <c r="BE1335" s="552">
        <v>8.3333333333333332E-3</v>
      </c>
      <c r="BF1335" s="546">
        <f t="shared" si="1326"/>
        <v>0</v>
      </c>
      <c r="BG1335" s="546">
        <f t="shared" si="1327"/>
        <v>12</v>
      </c>
      <c r="BH1335" s="552">
        <v>0</v>
      </c>
      <c r="BI1335" s="637">
        <f t="shared" si="1317"/>
        <v>0</v>
      </c>
      <c r="BJ1335" s="558">
        <f t="shared" si="1318"/>
        <v>0</v>
      </c>
      <c r="BK1335" s="52">
        <f t="shared" si="1324"/>
        <v>58.091034482758623</v>
      </c>
    </row>
    <row r="1336" spans="1:63" x14ac:dyDescent="0.25">
      <c r="A1336" s="60">
        <v>41028</v>
      </c>
      <c r="B1336" s="58">
        <f t="shared" si="1319"/>
        <v>4</v>
      </c>
      <c r="C1336" s="126">
        <v>8</v>
      </c>
      <c r="D1336" s="51" t="s">
        <v>277</v>
      </c>
      <c r="E1336" s="51" t="s">
        <v>751</v>
      </c>
      <c r="F1336" s="58">
        <v>3441.18</v>
      </c>
      <c r="G1336" s="126">
        <v>56</v>
      </c>
      <c r="H1336" s="126">
        <v>3</v>
      </c>
      <c r="I1336" s="47">
        <v>0.875</v>
      </c>
      <c r="J1336" s="47">
        <v>0.875</v>
      </c>
      <c r="K1336" s="47">
        <v>0.87847222222222221</v>
      </c>
      <c r="L1336" s="9">
        <f t="shared" si="1307"/>
        <v>3.4722222222222099E-3</v>
      </c>
      <c r="M1336" s="47">
        <v>0.88888888888888884</v>
      </c>
      <c r="N1336" s="9">
        <f t="shared" si="1308"/>
        <v>1.041666666666663E-2</v>
      </c>
      <c r="O1336" s="47">
        <v>1.09375</v>
      </c>
      <c r="P1336" s="9">
        <f t="shared" si="1309"/>
        <v>0.20486111111111116</v>
      </c>
      <c r="Q1336" s="47">
        <v>1.0972222222222221</v>
      </c>
      <c r="R1336" s="47">
        <v>1.1388888888888888</v>
      </c>
      <c r="S1336" s="9">
        <f t="shared" si="1325"/>
        <v>4.1666666666666741E-2</v>
      </c>
      <c r="T1336" s="47">
        <v>1.0972222222222221</v>
      </c>
      <c r="U1336" s="47">
        <v>1.1388888888888888</v>
      </c>
      <c r="V1336" s="9">
        <f t="shared" si="1313"/>
        <v>4.1666666666666741E-2</v>
      </c>
      <c r="W1336" s="47">
        <v>1.1472222222222224</v>
      </c>
      <c r="X1336" s="9">
        <f t="shared" si="1332"/>
        <v>8.3333333333335258E-3</v>
      </c>
      <c r="Y1336" s="47">
        <v>1.1472222222222224</v>
      </c>
      <c r="Z1336" s="9">
        <f t="shared" si="1331"/>
        <v>0</v>
      </c>
      <c r="AA1336" s="47">
        <v>1.2319444444444445</v>
      </c>
      <c r="AB1336" s="9">
        <f t="shared" si="1297"/>
        <v>8.4722222222222143E-2</v>
      </c>
      <c r="AC1336" s="47">
        <v>1.2319444444444445</v>
      </c>
      <c r="AD1336" s="47">
        <v>1.2319444444444445</v>
      </c>
      <c r="AE1336" s="9">
        <f t="shared" si="1314"/>
        <v>0</v>
      </c>
      <c r="AF1336" s="47">
        <v>1.2430555555555556</v>
      </c>
      <c r="AG1336" s="47">
        <v>1.2465277777777779</v>
      </c>
      <c r="AH1336" s="9">
        <f t="shared" si="1311"/>
        <v>3.4722222222223209E-3</v>
      </c>
      <c r="AI1336" s="10">
        <f t="shared" si="1320"/>
        <v>0</v>
      </c>
      <c r="AJ1336" s="10">
        <f t="shared" si="1321"/>
        <v>5</v>
      </c>
      <c r="AK1336" s="47">
        <v>1.2465277777777779</v>
      </c>
      <c r="AL1336" s="47">
        <v>1.25</v>
      </c>
      <c r="AM1336" s="9">
        <f t="shared" si="1322"/>
        <v>3.4722222222220989E-3</v>
      </c>
      <c r="AN1336" s="9">
        <f t="shared" si="1312"/>
        <v>0.375</v>
      </c>
      <c r="AO1336" s="10">
        <f t="shared" si="1299"/>
        <v>9</v>
      </c>
      <c r="AP1336" s="10">
        <f t="shared" si="1300"/>
        <v>0</v>
      </c>
      <c r="AQ1336" s="9">
        <f t="shared" si="1329"/>
        <v>6.597222222222214E-2</v>
      </c>
      <c r="AR1336" s="10">
        <f t="shared" si="1315"/>
        <v>1</v>
      </c>
      <c r="AS1336" s="10">
        <f t="shared" si="1316"/>
        <v>35</v>
      </c>
      <c r="AT1336" s="552">
        <v>0</v>
      </c>
      <c r="AU1336" s="552">
        <v>0</v>
      </c>
      <c r="AV1336" s="552">
        <v>0</v>
      </c>
      <c r="AW1336" s="546">
        <f t="shared" si="1305"/>
        <v>0</v>
      </c>
      <c r="AX1336" s="546">
        <f t="shared" si="1323"/>
        <v>0</v>
      </c>
      <c r="AY1336" s="552">
        <v>0</v>
      </c>
      <c r="AZ1336" s="546">
        <f t="shared" si="1301"/>
        <v>0</v>
      </c>
      <c r="BA1336" s="546">
        <f t="shared" si="1302"/>
        <v>0</v>
      </c>
      <c r="BB1336" s="552">
        <v>0</v>
      </c>
      <c r="BC1336" s="546">
        <f t="shared" si="1303"/>
        <v>0</v>
      </c>
      <c r="BD1336" s="546">
        <f t="shared" si="1304"/>
        <v>0</v>
      </c>
      <c r="BE1336" s="552">
        <v>1.0416666666666666E-2</v>
      </c>
      <c r="BF1336" s="546">
        <f t="shared" si="1326"/>
        <v>0</v>
      </c>
      <c r="BG1336" s="546">
        <f t="shared" si="1327"/>
        <v>15</v>
      </c>
      <c r="BH1336" s="552">
        <v>8.3333333333333332E-3</v>
      </c>
      <c r="BI1336" s="637">
        <f t="shared" si="1317"/>
        <v>0</v>
      </c>
      <c r="BJ1336" s="558">
        <f t="shared" si="1318"/>
        <v>12</v>
      </c>
      <c r="BK1336" s="52">
        <f t="shared" si="1324"/>
        <v>61.449642857142855</v>
      </c>
    </row>
    <row r="1337" spans="1:63" ht="30" x14ac:dyDescent="0.25">
      <c r="A1337" s="60">
        <v>41029</v>
      </c>
      <c r="B1337" s="58">
        <f t="shared" si="1319"/>
        <v>4</v>
      </c>
      <c r="C1337" s="126">
        <v>13</v>
      </c>
      <c r="D1337" s="51" t="s">
        <v>243</v>
      </c>
      <c r="E1337" s="51" t="s">
        <v>838</v>
      </c>
      <c r="F1337" s="58">
        <v>2728.86</v>
      </c>
      <c r="G1337" s="126">
        <v>44</v>
      </c>
      <c r="H1337" s="126">
        <v>14</v>
      </c>
      <c r="I1337" s="47">
        <v>0.80555555555555547</v>
      </c>
      <c r="J1337" s="47">
        <v>0.80555555555555547</v>
      </c>
      <c r="K1337" s="47">
        <v>0.80902777777777779</v>
      </c>
      <c r="L1337" s="9">
        <f t="shared" si="1307"/>
        <v>3.4722222222223209E-3</v>
      </c>
      <c r="M1337" s="47">
        <v>0.8125</v>
      </c>
      <c r="N1337" s="9">
        <f t="shared" si="1308"/>
        <v>3.4722222222222099E-3</v>
      </c>
      <c r="O1337" s="47">
        <v>0.83333333333333337</v>
      </c>
      <c r="P1337" s="9">
        <f t="shared" si="1309"/>
        <v>2.083333333333337E-2</v>
      </c>
      <c r="Q1337" s="47">
        <v>0.85277777777777775</v>
      </c>
      <c r="R1337" s="47">
        <v>0.89930555555555547</v>
      </c>
      <c r="S1337" s="9">
        <f t="shared" si="1325"/>
        <v>4.6527777777777724E-2</v>
      </c>
      <c r="T1337" s="47">
        <v>0.85277777777777775</v>
      </c>
      <c r="U1337" s="47">
        <v>0.89930555555555547</v>
      </c>
      <c r="V1337" s="9">
        <f t="shared" si="1313"/>
        <v>4.6527777777777724E-2</v>
      </c>
      <c r="W1337" s="47">
        <v>0.87986111111111109</v>
      </c>
      <c r="X1337" s="9">
        <v>0</v>
      </c>
      <c r="Y1337" s="47">
        <v>0.88055555555555554</v>
      </c>
      <c r="Z1337" s="9">
        <f t="shared" si="1331"/>
        <v>6.9444444444444198E-4</v>
      </c>
      <c r="AA1337" s="47">
        <v>1.3055555555555556</v>
      </c>
      <c r="AB1337" s="9">
        <f t="shared" si="1297"/>
        <v>0.42500000000000004</v>
      </c>
      <c r="AC1337" s="47">
        <v>1.3055555555555556</v>
      </c>
      <c r="AD1337" s="47">
        <v>1.3055555555555556</v>
      </c>
      <c r="AE1337" s="9">
        <f t="shared" si="1314"/>
        <v>0</v>
      </c>
      <c r="AF1337" s="47">
        <v>1.3159722222222221</v>
      </c>
      <c r="AG1337" s="47">
        <v>1.3194444444444444</v>
      </c>
      <c r="AH1337" s="9">
        <f t="shared" si="1311"/>
        <v>3.4722222222223209E-3</v>
      </c>
      <c r="AI1337" s="10">
        <f t="shared" si="1320"/>
        <v>0</v>
      </c>
      <c r="AJ1337" s="10">
        <f t="shared" si="1321"/>
        <v>5</v>
      </c>
      <c r="AK1337" s="47">
        <v>1.3194444444444444</v>
      </c>
      <c r="AL1337" s="47">
        <v>1.3229166666666667</v>
      </c>
      <c r="AM1337" s="9">
        <f t="shared" si="1322"/>
        <v>3.4722222222223209E-3</v>
      </c>
      <c r="AN1337" s="9">
        <f t="shared" si="1312"/>
        <v>0.51736111111111127</v>
      </c>
      <c r="AO1337" s="10">
        <f t="shared" si="1299"/>
        <v>12</v>
      </c>
      <c r="AP1337" s="10">
        <f t="shared" si="1300"/>
        <v>25</v>
      </c>
      <c r="AQ1337" s="9">
        <f t="shared" si="1329"/>
        <v>2.3611111111111138E-2</v>
      </c>
      <c r="AR1337" s="10">
        <f t="shared" si="1315"/>
        <v>0</v>
      </c>
      <c r="AS1337" s="10">
        <f t="shared" si="1316"/>
        <v>34</v>
      </c>
      <c r="AT1337" s="552">
        <v>0</v>
      </c>
      <c r="AU1337" s="552">
        <v>0</v>
      </c>
      <c r="AV1337" s="552">
        <v>0</v>
      </c>
      <c r="AW1337" s="546">
        <f t="shared" si="1305"/>
        <v>0</v>
      </c>
      <c r="AX1337" s="546">
        <f t="shared" si="1323"/>
        <v>0</v>
      </c>
      <c r="AY1337" s="552">
        <v>6.7361111111111108E-2</v>
      </c>
      <c r="AZ1337" s="546">
        <f t="shared" si="1301"/>
        <v>1</v>
      </c>
      <c r="BA1337" s="546">
        <f t="shared" si="1302"/>
        <v>37</v>
      </c>
      <c r="BB1337" s="552">
        <v>0</v>
      </c>
      <c r="BC1337" s="546">
        <f t="shared" si="1303"/>
        <v>0</v>
      </c>
      <c r="BD1337" s="546">
        <f t="shared" si="1304"/>
        <v>0</v>
      </c>
      <c r="BE1337" s="552">
        <v>2.4305555555555556E-2</v>
      </c>
      <c r="BF1337" s="546">
        <f t="shared" si="1326"/>
        <v>0</v>
      </c>
      <c r="BG1337" s="546">
        <f t="shared" si="1327"/>
        <v>35</v>
      </c>
      <c r="BH1337" s="552">
        <v>0.30972222222222223</v>
      </c>
      <c r="BI1337" s="637">
        <f t="shared" si="1317"/>
        <v>7</v>
      </c>
      <c r="BJ1337" s="558">
        <f t="shared" si="1318"/>
        <v>26</v>
      </c>
      <c r="BK1337" s="52">
        <f t="shared" si="1324"/>
        <v>62.019545454545458</v>
      </c>
    </row>
    <row r="1338" spans="1:63" x14ac:dyDescent="0.25">
      <c r="A1338" s="60">
        <v>41029</v>
      </c>
      <c r="B1338" s="58">
        <f t="shared" si="1319"/>
        <v>4</v>
      </c>
      <c r="C1338" s="126">
        <v>3</v>
      </c>
      <c r="D1338" s="51" t="s">
        <v>226</v>
      </c>
      <c r="E1338" s="51" t="s">
        <v>813</v>
      </c>
      <c r="F1338" s="58">
        <v>3657.1</v>
      </c>
      <c r="G1338" s="126">
        <v>59</v>
      </c>
      <c r="H1338" s="126">
        <v>0</v>
      </c>
      <c r="I1338" s="47">
        <v>0.82291666666666663</v>
      </c>
      <c r="J1338" s="47">
        <v>0.82291666666666663</v>
      </c>
      <c r="K1338" s="47">
        <v>0.84375</v>
      </c>
      <c r="L1338" s="9">
        <f t="shared" si="1307"/>
        <v>2.083333333333337E-2</v>
      </c>
      <c r="M1338" s="47">
        <v>0.85416666666666663</v>
      </c>
      <c r="N1338" s="9">
        <f t="shared" si="1308"/>
        <v>1.041666666666663E-2</v>
      </c>
      <c r="O1338" s="47">
        <v>0.88194444444444453</v>
      </c>
      <c r="P1338" s="9">
        <f t="shared" si="1309"/>
        <v>2.7777777777777901E-2</v>
      </c>
      <c r="Q1338" s="47">
        <v>0.92013888888888884</v>
      </c>
      <c r="R1338" s="47">
        <v>0.96180555555555547</v>
      </c>
      <c r="S1338" s="9">
        <f t="shared" si="1325"/>
        <v>4.166666666666663E-2</v>
      </c>
      <c r="T1338" s="47">
        <v>0.92013888888888884</v>
      </c>
      <c r="U1338" s="47">
        <v>0.96180555555555547</v>
      </c>
      <c r="V1338" s="9">
        <f t="shared" si="1313"/>
        <v>4.166666666666663E-2</v>
      </c>
      <c r="W1338" s="47">
        <v>1</v>
      </c>
      <c r="X1338" s="9">
        <f>W1338-R1338</f>
        <v>3.8194444444444531E-2</v>
      </c>
      <c r="Y1338" s="47">
        <v>1</v>
      </c>
      <c r="Z1338" s="9">
        <f t="shared" si="1331"/>
        <v>0</v>
      </c>
      <c r="AA1338" s="47">
        <v>1.5104166666666667</v>
      </c>
      <c r="AB1338" s="9">
        <f t="shared" si="1297"/>
        <v>0.51041666666666674</v>
      </c>
      <c r="AC1338" s="47">
        <v>1.5104166666666667</v>
      </c>
      <c r="AD1338" s="47">
        <v>1.5104166666666667</v>
      </c>
      <c r="AE1338" s="9">
        <f t="shared" si="1314"/>
        <v>0</v>
      </c>
      <c r="AF1338" s="47">
        <v>1.5243055555555556</v>
      </c>
      <c r="AG1338" s="47">
        <v>1.5277777777777777</v>
      </c>
      <c r="AH1338" s="9">
        <f t="shared" si="1311"/>
        <v>3.4722222222220989E-3</v>
      </c>
      <c r="AI1338" s="10">
        <f t="shared" si="1320"/>
        <v>0</v>
      </c>
      <c r="AJ1338" s="10">
        <f t="shared" si="1321"/>
        <v>5</v>
      </c>
      <c r="AK1338" s="47">
        <v>1.5277777777777777</v>
      </c>
      <c r="AL1338" s="47">
        <v>1.53125</v>
      </c>
      <c r="AM1338" s="9">
        <f t="shared" si="1322"/>
        <v>3.4722222222223209E-3</v>
      </c>
      <c r="AN1338" s="9">
        <f t="shared" si="1312"/>
        <v>0.70833333333333337</v>
      </c>
      <c r="AO1338" s="10">
        <f t="shared" si="1299"/>
        <v>17</v>
      </c>
      <c r="AP1338" s="10">
        <f t="shared" si="1300"/>
        <v>0</v>
      </c>
      <c r="AQ1338" s="9">
        <f t="shared" si="1329"/>
        <v>0</v>
      </c>
      <c r="AR1338" s="10">
        <f t="shared" si="1315"/>
        <v>0</v>
      </c>
      <c r="AS1338" s="10">
        <f t="shared" si="1316"/>
        <v>0</v>
      </c>
      <c r="AT1338" s="552">
        <v>0</v>
      </c>
      <c r="AU1338" s="552">
        <v>0</v>
      </c>
      <c r="AV1338" s="552">
        <v>0</v>
      </c>
      <c r="AW1338" s="546">
        <f t="shared" si="1305"/>
        <v>0</v>
      </c>
      <c r="AX1338" s="546">
        <f t="shared" si="1323"/>
        <v>0</v>
      </c>
      <c r="AY1338" s="552">
        <v>0.33333333333333331</v>
      </c>
      <c r="AZ1338" s="546">
        <f t="shared" si="1301"/>
        <v>8</v>
      </c>
      <c r="BA1338" s="546">
        <f t="shared" si="1302"/>
        <v>0</v>
      </c>
      <c r="BB1338" s="552">
        <v>0</v>
      </c>
      <c r="BC1338" s="546">
        <f t="shared" si="1303"/>
        <v>0</v>
      </c>
      <c r="BD1338" s="546">
        <f t="shared" si="1304"/>
        <v>0</v>
      </c>
      <c r="BE1338" s="552">
        <v>0</v>
      </c>
      <c r="BF1338" s="546">
        <f t="shared" si="1326"/>
        <v>0</v>
      </c>
      <c r="BG1338" s="546">
        <f t="shared" si="1327"/>
        <v>0</v>
      </c>
      <c r="BH1338" s="552">
        <v>0.17708333333333334</v>
      </c>
      <c r="BI1338" s="637">
        <f t="shared" si="1317"/>
        <v>4</v>
      </c>
      <c r="BJ1338" s="558">
        <f t="shared" si="1318"/>
        <v>15</v>
      </c>
      <c r="BK1338" s="52">
        <f t="shared" si="1324"/>
        <v>61.98474576271186</v>
      </c>
    </row>
    <row r="1339" spans="1:63" x14ac:dyDescent="0.25">
      <c r="A1339" s="60">
        <v>41029</v>
      </c>
      <c r="B1339" s="58">
        <f t="shared" si="1319"/>
        <v>4</v>
      </c>
      <c r="C1339" s="126">
        <v>3</v>
      </c>
      <c r="D1339" s="51" t="s">
        <v>676</v>
      </c>
      <c r="E1339" s="51" t="s">
        <v>265</v>
      </c>
      <c r="F1339" s="58">
        <v>3609.08</v>
      </c>
      <c r="G1339" s="126">
        <v>57</v>
      </c>
      <c r="H1339" s="126">
        <v>2</v>
      </c>
      <c r="I1339" s="47">
        <v>0.85416666666666663</v>
      </c>
      <c r="J1339" s="47">
        <v>0.85416666666666663</v>
      </c>
      <c r="K1339" s="47">
        <v>0.86805555555555547</v>
      </c>
      <c r="L1339" s="9">
        <f t="shared" si="1307"/>
        <v>1.388888888888884E-2</v>
      </c>
      <c r="M1339" s="47">
        <v>0.875</v>
      </c>
      <c r="N1339" s="9">
        <f t="shared" si="1308"/>
        <v>6.9444444444445308E-3</v>
      </c>
      <c r="O1339" s="47">
        <v>1.2083333333333333</v>
      </c>
      <c r="P1339" s="9">
        <f t="shared" si="1309"/>
        <v>0.33333333333333326</v>
      </c>
      <c r="Q1339" s="47">
        <v>1.2118055555555556</v>
      </c>
      <c r="R1339" s="47">
        <v>1.2291666666666667</v>
      </c>
      <c r="S1339" s="9">
        <f t="shared" si="1325"/>
        <v>1.736111111111116E-2</v>
      </c>
      <c r="T1339" s="47">
        <v>1.2118055555555556</v>
      </c>
      <c r="U1339" s="47">
        <v>1.2291666666666667</v>
      </c>
      <c r="V1339" s="9">
        <f t="shared" si="1313"/>
        <v>1.736111111111116E-2</v>
      </c>
      <c r="W1339" s="47">
        <v>1.2152777777777779</v>
      </c>
      <c r="X1339" s="9">
        <v>0</v>
      </c>
      <c r="Y1339" s="47">
        <v>1.2152777777777779</v>
      </c>
      <c r="Z1339" s="9">
        <f t="shared" si="1331"/>
        <v>0</v>
      </c>
      <c r="AA1339" s="47">
        <v>1.5069444444444444</v>
      </c>
      <c r="AB1339" s="9">
        <f t="shared" si="1297"/>
        <v>0.29166666666666652</v>
      </c>
      <c r="AC1339" s="47">
        <v>1.5069444444444444</v>
      </c>
      <c r="AD1339" s="47">
        <v>1.5069444444444444</v>
      </c>
      <c r="AE1339" s="9">
        <f t="shared" si="1314"/>
        <v>0</v>
      </c>
      <c r="AF1339" s="47">
        <v>1.5138888888888891</v>
      </c>
      <c r="AG1339" s="47">
        <v>1.5173611111111109</v>
      </c>
      <c r="AH1339" s="9">
        <f t="shared" si="1311"/>
        <v>3.4722222222218768E-3</v>
      </c>
      <c r="AI1339" s="10">
        <f t="shared" si="1320"/>
        <v>0</v>
      </c>
      <c r="AJ1339" s="10">
        <f t="shared" si="1321"/>
        <v>5</v>
      </c>
      <c r="AK1339" s="47">
        <v>1.5173611111111109</v>
      </c>
      <c r="AL1339" s="47">
        <v>1.5208333333333333</v>
      </c>
      <c r="AM1339" s="9">
        <f t="shared" si="1322"/>
        <v>3.4722222222223209E-3</v>
      </c>
      <c r="AN1339" s="9">
        <f t="shared" si="1312"/>
        <v>0.66666666666666663</v>
      </c>
      <c r="AO1339" s="10">
        <f t="shared" si="1299"/>
        <v>16</v>
      </c>
      <c r="AP1339" s="10">
        <f t="shared" si="1300"/>
        <v>0</v>
      </c>
      <c r="AQ1339" s="9">
        <f t="shared" si="1329"/>
        <v>0</v>
      </c>
      <c r="AR1339" s="10">
        <f t="shared" si="1315"/>
        <v>0</v>
      </c>
      <c r="AS1339" s="10">
        <f t="shared" si="1316"/>
        <v>0</v>
      </c>
      <c r="AT1339" s="552">
        <v>0</v>
      </c>
      <c r="AU1339" s="552">
        <v>0</v>
      </c>
      <c r="AV1339" s="552">
        <v>0</v>
      </c>
      <c r="AW1339" s="546">
        <f t="shared" si="1305"/>
        <v>0</v>
      </c>
      <c r="AX1339" s="546">
        <f t="shared" si="1323"/>
        <v>0</v>
      </c>
      <c r="AY1339" s="552">
        <v>0.29166666666666669</v>
      </c>
      <c r="AZ1339" s="546">
        <f t="shared" si="1301"/>
        <v>7</v>
      </c>
      <c r="BA1339" s="546">
        <f t="shared" si="1302"/>
        <v>0</v>
      </c>
      <c r="BB1339" s="552">
        <v>0</v>
      </c>
      <c r="BC1339" s="546">
        <f t="shared" si="1303"/>
        <v>0</v>
      </c>
      <c r="BD1339" s="546">
        <f t="shared" si="1304"/>
        <v>0</v>
      </c>
      <c r="BE1339" s="552">
        <v>0</v>
      </c>
      <c r="BF1339" s="546">
        <f t="shared" si="1326"/>
        <v>0</v>
      </c>
      <c r="BG1339" s="546">
        <f t="shared" si="1327"/>
        <v>0</v>
      </c>
      <c r="BH1339" s="552">
        <v>0</v>
      </c>
      <c r="BI1339" s="637">
        <f t="shared" si="1317"/>
        <v>0</v>
      </c>
      <c r="BJ1339" s="558">
        <f t="shared" si="1318"/>
        <v>0</v>
      </c>
      <c r="BK1339" s="52">
        <f t="shared" si="1324"/>
        <v>63.317192982456142</v>
      </c>
    </row>
    <row r="1340" spans="1:63" x14ac:dyDescent="0.25">
      <c r="A1340" s="60">
        <v>41029</v>
      </c>
      <c r="B1340" s="58">
        <f t="shared" si="1319"/>
        <v>4</v>
      </c>
      <c r="C1340" s="126">
        <v>2</v>
      </c>
      <c r="D1340" s="51" t="s">
        <v>309</v>
      </c>
      <c r="E1340" s="51" t="s">
        <v>265</v>
      </c>
      <c r="F1340" s="58">
        <v>3380.88</v>
      </c>
      <c r="G1340" s="126">
        <v>54</v>
      </c>
      <c r="H1340" s="126">
        <v>5</v>
      </c>
      <c r="I1340" s="47">
        <v>0.56944444444444442</v>
      </c>
      <c r="J1340" s="47">
        <v>0.56944444444444442</v>
      </c>
      <c r="K1340" s="47">
        <v>0.57638888888888895</v>
      </c>
      <c r="L1340" s="9">
        <f t="shared" si="1307"/>
        <v>6.9444444444445308E-3</v>
      </c>
      <c r="M1340" s="47">
        <v>0.58333333333333337</v>
      </c>
      <c r="N1340" s="9">
        <f t="shared" si="1308"/>
        <v>6.9444444444444198E-3</v>
      </c>
      <c r="O1340" s="47">
        <v>0.60763888888888895</v>
      </c>
      <c r="P1340" s="9">
        <f t="shared" si="1309"/>
        <v>2.430555555555558E-2</v>
      </c>
      <c r="Q1340" s="47">
        <v>0.61111111111111105</v>
      </c>
      <c r="R1340" s="47">
        <v>0.64583333333333337</v>
      </c>
      <c r="S1340" s="9">
        <f t="shared" si="1325"/>
        <v>3.4722222222222321E-2</v>
      </c>
      <c r="T1340" s="47">
        <v>0.61111111111111105</v>
      </c>
      <c r="U1340" s="47">
        <v>0.64583333333333337</v>
      </c>
      <c r="V1340" s="9">
        <f t="shared" si="1313"/>
        <v>3.4722222222222321E-2</v>
      </c>
      <c r="W1340" s="47">
        <v>0.65486111111111112</v>
      </c>
      <c r="X1340" s="9">
        <f>W1340-R1340</f>
        <v>9.0277777777777457E-3</v>
      </c>
      <c r="Y1340" s="47">
        <v>0.66805555555555562</v>
      </c>
      <c r="Z1340" s="9">
        <f t="shared" si="1331"/>
        <v>1.3194444444444509E-2</v>
      </c>
      <c r="AA1340" s="47">
        <v>0.71180555555555547</v>
      </c>
      <c r="AB1340" s="9">
        <f t="shared" si="1297"/>
        <v>4.3749999999999845E-2</v>
      </c>
      <c r="AC1340" s="47">
        <v>0.71180555555555547</v>
      </c>
      <c r="AD1340" s="47">
        <v>0.71180555555555547</v>
      </c>
      <c r="AE1340" s="9">
        <f t="shared" si="1314"/>
        <v>0</v>
      </c>
      <c r="AF1340" s="47">
        <v>0.76388888888888884</v>
      </c>
      <c r="AG1340" s="47">
        <v>0.76736111111111116</v>
      </c>
      <c r="AH1340" s="9">
        <f t="shared" si="1311"/>
        <v>3.4722222222223209E-3</v>
      </c>
      <c r="AI1340" s="10">
        <f t="shared" si="1320"/>
        <v>0</v>
      </c>
      <c r="AJ1340" s="10">
        <f t="shared" si="1321"/>
        <v>5</v>
      </c>
      <c r="AK1340" s="47">
        <v>0.76736111111111116</v>
      </c>
      <c r="AL1340" s="47">
        <v>0.77083333333333337</v>
      </c>
      <c r="AM1340" s="9">
        <f t="shared" si="1322"/>
        <v>3.4722222222222099E-3</v>
      </c>
      <c r="AN1340" s="9">
        <f t="shared" si="1312"/>
        <v>0.20138888888888895</v>
      </c>
      <c r="AO1340" s="10">
        <f t="shared" si="1299"/>
        <v>4</v>
      </c>
      <c r="AP1340" s="10">
        <f t="shared" si="1300"/>
        <v>50</v>
      </c>
      <c r="AQ1340" s="9">
        <f t="shared" si="1329"/>
        <v>3.4722222222222064E-2</v>
      </c>
      <c r="AR1340" s="10">
        <f t="shared" si="1315"/>
        <v>0</v>
      </c>
      <c r="AS1340" s="10">
        <f t="shared" si="1316"/>
        <v>50</v>
      </c>
      <c r="AT1340" s="552">
        <v>0</v>
      </c>
      <c r="AU1340" s="552">
        <v>0</v>
      </c>
      <c r="AV1340" s="552">
        <v>0</v>
      </c>
      <c r="AW1340" s="546">
        <f t="shared" si="1305"/>
        <v>0</v>
      </c>
      <c r="AX1340" s="546">
        <f t="shared" si="1323"/>
        <v>0</v>
      </c>
      <c r="AY1340" s="552">
        <v>0</v>
      </c>
      <c r="AZ1340" s="546">
        <f t="shared" si="1301"/>
        <v>0</v>
      </c>
      <c r="BA1340" s="546">
        <f t="shared" si="1302"/>
        <v>0</v>
      </c>
      <c r="BB1340" s="552">
        <v>0</v>
      </c>
      <c r="BC1340" s="546">
        <f t="shared" si="1303"/>
        <v>0</v>
      </c>
      <c r="BD1340" s="546">
        <f t="shared" si="1304"/>
        <v>0</v>
      </c>
      <c r="BE1340" s="552">
        <v>9.0277777777777787E-3</v>
      </c>
      <c r="BF1340" s="546">
        <f t="shared" si="1326"/>
        <v>0</v>
      </c>
      <c r="BG1340" s="546">
        <f t="shared" si="1327"/>
        <v>13</v>
      </c>
      <c r="BH1340" s="552">
        <v>0</v>
      </c>
      <c r="BI1340" s="637">
        <f t="shared" si="1317"/>
        <v>0</v>
      </c>
      <c r="BJ1340" s="558">
        <f t="shared" si="1318"/>
        <v>0</v>
      </c>
      <c r="BK1340" s="52">
        <f t="shared" si="1324"/>
        <v>62.608888888888892</v>
      </c>
    </row>
    <row r="1341" spans="1:63" x14ac:dyDescent="0.25">
      <c r="A1341" s="60">
        <v>41029</v>
      </c>
      <c r="B1341" s="58">
        <f t="shared" si="1319"/>
        <v>4</v>
      </c>
      <c r="C1341" s="126">
        <v>43</v>
      </c>
      <c r="D1341" s="51" t="s">
        <v>33</v>
      </c>
      <c r="E1341" s="51" t="s">
        <v>236</v>
      </c>
      <c r="F1341" s="58">
        <v>3696.82</v>
      </c>
      <c r="G1341" s="126">
        <v>56</v>
      </c>
      <c r="H1341" s="126">
        <v>3</v>
      </c>
      <c r="I1341" s="47">
        <v>0.59375</v>
      </c>
      <c r="J1341" s="47">
        <v>0.59375</v>
      </c>
      <c r="K1341" s="47">
        <v>0.60763888888888895</v>
      </c>
      <c r="L1341" s="9">
        <f t="shared" si="1307"/>
        <v>1.3888888888888951E-2</v>
      </c>
      <c r="M1341" s="47">
        <v>0.61458333333333337</v>
      </c>
      <c r="N1341" s="9">
        <f t="shared" si="1308"/>
        <v>6.9444444444444198E-3</v>
      </c>
      <c r="O1341" s="47">
        <v>0.64583333333333337</v>
      </c>
      <c r="P1341" s="9">
        <f t="shared" si="1309"/>
        <v>3.125E-2</v>
      </c>
      <c r="Q1341" s="47">
        <v>0.65277777777777779</v>
      </c>
      <c r="R1341" s="47">
        <v>0.6875</v>
      </c>
      <c r="S1341" s="9">
        <f t="shared" si="1325"/>
        <v>3.472222222222221E-2</v>
      </c>
      <c r="T1341" s="47">
        <v>0.65277777777777779</v>
      </c>
      <c r="U1341" s="47">
        <v>0.6875</v>
      </c>
      <c r="V1341" s="9">
        <f t="shared" si="1313"/>
        <v>3.472222222222221E-2</v>
      </c>
      <c r="W1341" s="47">
        <v>0.73888888888888893</v>
      </c>
      <c r="X1341" s="9">
        <f>W1341-R1341</f>
        <v>5.1388888888888928E-2</v>
      </c>
      <c r="Y1341" s="47">
        <v>0.73958333333333337</v>
      </c>
      <c r="Z1341" s="9">
        <f t="shared" si="1331"/>
        <v>6.9444444444444198E-4</v>
      </c>
      <c r="AA1341" s="47">
        <v>0.80763888888888891</v>
      </c>
      <c r="AB1341" s="9">
        <f t="shared" si="1297"/>
        <v>6.8055555555555536E-2</v>
      </c>
      <c r="AC1341" s="47">
        <v>0.80763888888888891</v>
      </c>
      <c r="AD1341" s="47">
        <v>0.80763888888888891</v>
      </c>
      <c r="AE1341" s="9">
        <f t="shared" si="1314"/>
        <v>0</v>
      </c>
      <c r="AF1341" s="47">
        <v>0.81597222222222221</v>
      </c>
      <c r="AG1341" s="47">
        <v>0.81944444444444453</v>
      </c>
      <c r="AH1341" s="9">
        <f t="shared" si="1311"/>
        <v>3.4722222222223209E-3</v>
      </c>
      <c r="AI1341" s="10">
        <f t="shared" si="1320"/>
        <v>0</v>
      </c>
      <c r="AJ1341" s="10">
        <f t="shared" si="1321"/>
        <v>5</v>
      </c>
      <c r="AK1341" s="47">
        <v>0.81944444444444453</v>
      </c>
      <c r="AL1341" s="47">
        <v>0.82291666666666663</v>
      </c>
      <c r="AM1341" s="9">
        <f t="shared" si="1322"/>
        <v>3.4722222222220989E-3</v>
      </c>
      <c r="AN1341" s="9">
        <f t="shared" si="1312"/>
        <v>0.22916666666666663</v>
      </c>
      <c r="AO1341" s="10">
        <f t="shared" si="1299"/>
        <v>5</v>
      </c>
      <c r="AP1341" s="10">
        <f t="shared" si="1300"/>
        <v>30</v>
      </c>
      <c r="AQ1341" s="9">
        <f t="shared" si="1329"/>
        <v>5.4166666666666648E-2</v>
      </c>
      <c r="AR1341" s="10">
        <f t="shared" si="1315"/>
        <v>1</v>
      </c>
      <c r="AS1341" s="10">
        <f t="shared" si="1316"/>
        <v>18</v>
      </c>
      <c r="AT1341" s="552">
        <v>0</v>
      </c>
      <c r="AU1341" s="552">
        <v>0</v>
      </c>
      <c r="AV1341" s="552">
        <v>0</v>
      </c>
      <c r="AW1341" s="546">
        <f t="shared" si="1305"/>
        <v>0</v>
      </c>
      <c r="AX1341" s="546">
        <f t="shared" si="1323"/>
        <v>0</v>
      </c>
      <c r="AY1341" s="552">
        <v>0</v>
      </c>
      <c r="AZ1341" s="546">
        <f t="shared" si="1301"/>
        <v>0</v>
      </c>
      <c r="BA1341" s="546">
        <f t="shared" si="1302"/>
        <v>0</v>
      </c>
      <c r="BB1341" s="552">
        <v>0</v>
      </c>
      <c r="BC1341" s="546">
        <f t="shared" si="1303"/>
        <v>0</v>
      </c>
      <c r="BD1341" s="546">
        <f t="shared" si="1304"/>
        <v>0</v>
      </c>
      <c r="BE1341" s="552">
        <v>1.3888888888888888E-2</v>
      </c>
      <c r="BF1341" s="546">
        <f t="shared" si="1326"/>
        <v>0</v>
      </c>
      <c r="BG1341" s="546">
        <f t="shared" si="1327"/>
        <v>20</v>
      </c>
      <c r="BH1341" s="552">
        <v>0</v>
      </c>
      <c r="BI1341" s="637">
        <f t="shared" si="1317"/>
        <v>0</v>
      </c>
      <c r="BJ1341" s="558">
        <f t="shared" si="1318"/>
        <v>0</v>
      </c>
      <c r="BK1341" s="52">
        <f t="shared" si="1324"/>
        <v>66.01464285714286</v>
      </c>
    </row>
    <row r="1342" spans="1:63" x14ac:dyDescent="0.25">
      <c r="A1342" s="60">
        <v>41029</v>
      </c>
      <c r="B1342" s="58">
        <f t="shared" si="1319"/>
        <v>4</v>
      </c>
      <c r="C1342" s="126">
        <v>1</v>
      </c>
      <c r="D1342" s="51" t="s">
        <v>271</v>
      </c>
      <c r="E1342" s="51" t="s">
        <v>265</v>
      </c>
      <c r="F1342" s="58">
        <v>3758.88</v>
      </c>
      <c r="G1342" s="126">
        <v>58</v>
      </c>
      <c r="H1342" s="126">
        <v>1</v>
      </c>
      <c r="I1342" s="47">
        <v>0.76041666666666663</v>
      </c>
      <c r="J1342" s="47">
        <v>0.76041666666666663</v>
      </c>
      <c r="K1342" s="47">
        <v>0.76736111111111116</v>
      </c>
      <c r="L1342" s="9">
        <f t="shared" si="1307"/>
        <v>6.9444444444445308E-3</v>
      </c>
      <c r="M1342" s="47">
        <v>0.77083333333333337</v>
      </c>
      <c r="N1342" s="9">
        <f t="shared" si="1308"/>
        <v>3.4722222222222099E-3</v>
      </c>
      <c r="O1342" s="47">
        <v>0.79861111111111116</v>
      </c>
      <c r="P1342" s="9">
        <f t="shared" si="1309"/>
        <v>2.777777777777779E-2</v>
      </c>
      <c r="Q1342" s="47">
        <v>0.80208333333333337</v>
      </c>
      <c r="R1342" s="47">
        <v>0.83680555555555547</v>
      </c>
      <c r="S1342" s="9">
        <f t="shared" si="1325"/>
        <v>3.4722222222222099E-2</v>
      </c>
      <c r="T1342" s="47">
        <v>0.80208333333333337</v>
      </c>
      <c r="U1342" s="47">
        <v>0.83680555555555547</v>
      </c>
      <c r="V1342" s="9">
        <f t="shared" si="1313"/>
        <v>3.4722222222222099E-2</v>
      </c>
      <c r="W1342" s="47">
        <v>0.84652777777777777</v>
      </c>
      <c r="X1342" s="9">
        <f>W1342-R1342</f>
        <v>9.7222222222222987E-3</v>
      </c>
      <c r="Y1342" s="47">
        <v>0.84722222222222221</v>
      </c>
      <c r="Z1342" s="9">
        <f t="shared" si="1331"/>
        <v>6.9444444444444198E-4</v>
      </c>
      <c r="AA1342" s="47">
        <v>0.90208333333333324</v>
      </c>
      <c r="AB1342" s="9">
        <f t="shared" si="1297"/>
        <v>5.4861111111111027E-2</v>
      </c>
      <c r="AC1342" s="47">
        <v>0.90208333333333324</v>
      </c>
      <c r="AD1342" s="47">
        <v>0.90208333333333324</v>
      </c>
      <c r="AE1342" s="9">
        <f t="shared" si="1314"/>
        <v>0</v>
      </c>
      <c r="AF1342" s="47">
        <v>0.90972222222222221</v>
      </c>
      <c r="AG1342" s="47">
        <v>0.91319444444444453</v>
      </c>
      <c r="AH1342" s="9">
        <f t="shared" si="1311"/>
        <v>3.4722222222223209E-3</v>
      </c>
      <c r="AI1342" s="10">
        <f t="shared" si="1320"/>
        <v>0</v>
      </c>
      <c r="AJ1342" s="10">
        <f t="shared" si="1321"/>
        <v>5</v>
      </c>
      <c r="AK1342" s="47">
        <v>0.91319444444444453</v>
      </c>
      <c r="AL1342" s="47">
        <v>0.91666666666666663</v>
      </c>
      <c r="AM1342" s="9">
        <f t="shared" si="1322"/>
        <v>3.4722222222220989E-3</v>
      </c>
      <c r="AN1342" s="9">
        <f t="shared" si="1312"/>
        <v>0.15625</v>
      </c>
      <c r="AO1342" s="10">
        <f t="shared" si="1299"/>
        <v>3</v>
      </c>
      <c r="AP1342" s="10">
        <f t="shared" si="1300"/>
        <v>45</v>
      </c>
      <c r="AQ1342" s="9">
        <f t="shared" si="1329"/>
        <v>4.0972222222222139E-2</v>
      </c>
      <c r="AR1342" s="10">
        <f t="shared" si="1315"/>
        <v>0</v>
      </c>
      <c r="AS1342" s="10">
        <f t="shared" si="1316"/>
        <v>59</v>
      </c>
      <c r="AT1342" s="552">
        <v>0</v>
      </c>
      <c r="AU1342" s="552">
        <v>0</v>
      </c>
      <c r="AV1342" s="552">
        <v>0</v>
      </c>
      <c r="AW1342" s="546">
        <f t="shared" si="1305"/>
        <v>0</v>
      </c>
      <c r="AX1342" s="546">
        <f t="shared" si="1323"/>
        <v>0</v>
      </c>
      <c r="AY1342" s="552">
        <v>0</v>
      </c>
      <c r="AZ1342" s="546">
        <f t="shared" si="1301"/>
        <v>0</v>
      </c>
      <c r="BA1342" s="546">
        <f t="shared" si="1302"/>
        <v>0</v>
      </c>
      <c r="BB1342" s="552">
        <v>0</v>
      </c>
      <c r="BC1342" s="546">
        <f t="shared" si="1303"/>
        <v>0</v>
      </c>
      <c r="BD1342" s="546">
        <f t="shared" si="1304"/>
        <v>0</v>
      </c>
      <c r="BE1342" s="552">
        <v>1.3888888888888888E-2</v>
      </c>
      <c r="BF1342" s="546">
        <f t="shared" si="1326"/>
        <v>0</v>
      </c>
      <c r="BG1342" s="546">
        <f t="shared" si="1327"/>
        <v>20</v>
      </c>
      <c r="BH1342" s="552">
        <v>0</v>
      </c>
      <c r="BI1342" s="637">
        <f t="shared" si="1317"/>
        <v>0</v>
      </c>
      <c r="BJ1342" s="558">
        <f t="shared" si="1318"/>
        <v>0</v>
      </c>
      <c r="BK1342" s="52">
        <f t="shared" si="1324"/>
        <v>64.808275862068967</v>
      </c>
    </row>
    <row r="1343" spans="1:63" x14ac:dyDescent="0.25">
      <c r="A1343" s="60">
        <v>41029</v>
      </c>
      <c r="B1343" s="58">
        <f t="shared" si="1319"/>
        <v>4</v>
      </c>
      <c r="C1343" s="126">
        <v>2</v>
      </c>
      <c r="D1343" s="51" t="s">
        <v>271</v>
      </c>
      <c r="E1343" s="51" t="s">
        <v>265</v>
      </c>
      <c r="F1343" s="58">
        <v>3728.82</v>
      </c>
      <c r="G1343" s="126">
        <v>58</v>
      </c>
      <c r="H1343" s="126">
        <v>1</v>
      </c>
      <c r="I1343" s="47">
        <v>0.79166666666666663</v>
      </c>
      <c r="J1343" s="47">
        <v>0.79166666666666663</v>
      </c>
      <c r="K1343" s="47">
        <v>0.80208333333333337</v>
      </c>
      <c r="L1343" s="9">
        <f t="shared" si="1307"/>
        <v>1.0416666666666741E-2</v>
      </c>
      <c r="M1343" s="47">
        <v>0.80555555555555547</v>
      </c>
      <c r="N1343" s="9">
        <f t="shared" si="1308"/>
        <v>3.4722222222220989E-3</v>
      </c>
      <c r="O1343" s="47">
        <v>0.82638888888888884</v>
      </c>
      <c r="P1343" s="9">
        <f t="shared" si="1309"/>
        <v>2.083333333333337E-2</v>
      </c>
      <c r="Q1343" s="47">
        <v>0.84027777777777779</v>
      </c>
      <c r="R1343" s="47">
        <v>0.86111111111111116</v>
      </c>
      <c r="S1343" s="9">
        <f t="shared" si="1325"/>
        <v>2.083333333333337E-2</v>
      </c>
      <c r="T1343" s="47">
        <v>0.84027777777777779</v>
      </c>
      <c r="U1343" s="47">
        <v>0.86111111111111116</v>
      </c>
      <c r="V1343" s="9">
        <f t="shared" si="1313"/>
        <v>2.083333333333337E-2</v>
      </c>
      <c r="W1343" s="47">
        <v>0.97222222222222221</v>
      </c>
      <c r="X1343" s="9">
        <f>W1343-R1343</f>
        <v>0.11111111111111105</v>
      </c>
      <c r="Y1343" s="47">
        <v>0.97361111111111109</v>
      </c>
      <c r="Z1343" s="9">
        <f t="shared" si="1331"/>
        <v>1.388888888888884E-3</v>
      </c>
      <c r="AA1343" s="47">
        <v>1.04375</v>
      </c>
      <c r="AB1343" s="9">
        <f t="shared" si="1297"/>
        <v>7.0138888888888862E-2</v>
      </c>
      <c r="AC1343" s="47">
        <v>1.04375</v>
      </c>
      <c r="AD1343" s="47">
        <v>1.04375</v>
      </c>
      <c r="AE1343" s="9">
        <f t="shared" si="1314"/>
        <v>0</v>
      </c>
      <c r="AF1343" s="47">
        <v>1.0486111111111112</v>
      </c>
      <c r="AG1343" s="47">
        <v>1.0520833333333333</v>
      </c>
      <c r="AH1343" s="9">
        <f t="shared" si="1311"/>
        <v>3.4722222222220989E-3</v>
      </c>
      <c r="AI1343" s="10">
        <f t="shared" si="1320"/>
        <v>0</v>
      </c>
      <c r="AJ1343" s="10">
        <f t="shared" si="1321"/>
        <v>5</v>
      </c>
      <c r="AK1343" s="47">
        <v>1.0520833333333333</v>
      </c>
      <c r="AL1343" s="47">
        <v>1.0555555555555556</v>
      </c>
      <c r="AM1343" s="9">
        <f t="shared" si="1322"/>
        <v>3.4722222222223209E-3</v>
      </c>
      <c r="AN1343" s="9">
        <f t="shared" si="1312"/>
        <v>0.26388888888888895</v>
      </c>
      <c r="AO1343" s="10">
        <f t="shared" si="1299"/>
        <v>6</v>
      </c>
      <c r="AP1343" s="10">
        <f t="shared" si="1300"/>
        <v>20</v>
      </c>
      <c r="AQ1343" s="9">
        <f t="shared" si="1329"/>
        <v>2.9166666666666639E-2</v>
      </c>
      <c r="AR1343" s="10">
        <f t="shared" si="1315"/>
        <v>0</v>
      </c>
      <c r="AS1343" s="10">
        <f t="shared" si="1316"/>
        <v>42</v>
      </c>
      <c r="AT1343" s="552">
        <v>0</v>
      </c>
      <c r="AU1343" s="552">
        <v>0</v>
      </c>
      <c r="AV1343" s="552">
        <v>0</v>
      </c>
      <c r="AW1343" s="546">
        <f t="shared" si="1305"/>
        <v>0</v>
      </c>
      <c r="AX1343" s="546">
        <f t="shared" si="1323"/>
        <v>0</v>
      </c>
      <c r="AY1343" s="552">
        <v>0</v>
      </c>
      <c r="AZ1343" s="546">
        <f t="shared" si="1301"/>
        <v>0</v>
      </c>
      <c r="BA1343" s="546">
        <f t="shared" si="1302"/>
        <v>0</v>
      </c>
      <c r="BB1343" s="552">
        <v>0</v>
      </c>
      <c r="BC1343" s="546">
        <f t="shared" si="1303"/>
        <v>0</v>
      </c>
      <c r="BD1343" s="546">
        <f t="shared" si="1304"/>
        <v>0</v>
      </c>
      <c r="BE1343" s="552">
        <v>4.0972222222222222E-2</v>
      </c>
      <c r="BF1343" s="546">
        <f t="shared" si="1326"/>
        <v>0</v>
      </c>
      <c r="BG1343" s="546">
        <f t="shared" si="1327"/>
        <v>59</v>
      </c>
      <c r="BH1343" s="552">
        <v>0</v>
      </c>
      <c r="BI1343" s="637">
        <f t="shared" si="1317"/>
        <v>0</v>
      </c>
      <c r="BJ1343" s="558">
        <f t="shared" si="1318"/>
        <v>0</v>
      </c>
      <c r="BK1343" s="52">
        <f t="shared" si="1324"/>
        <v>64.290000000000006</v>
      </c>
    </row>
    <row r="1344" spans="1:63" x14ac:dyDescent="0.25">
      <c r="A1344" s="60">
        <v>41029</v>
      </c>
      <c r="B1344" s="58">
        <f t="shared" si="1319"/>
        <v>4</v>
      </c>
      <c r="C1344" s="126">
        <v>14</v>
      </c>
      <c r="D1344" s="51" t="s">
        <v>298</v>
      </c>
      <c r="E1344" s="51" t="s">
        <v>818</v>
      </c>
      <c r="F1344" s="58">
        <v>3709.47</v>
      </c>
      <c r="G1344" s="126">
        <v>58</v>
      </c>
      <c r="H1344" s="126">
        <v>1</v>
      </c>
      <c r="I1344" s="47">
        <v>0.82638888888888884</v>
      </c>
      <c r="J1344" s="47">
        <v>0.82638888888888884</v>
      </c>
      <c r="K1344" s="47">
        <v>0.83680555555555547</v>
      </c>
      <c r="L1344" s="9">
        <f t="shared" si="1307"/>
        <v>1.041666666666663E-2</v>
      </c>
      <c r="M1344" s="47">
        <v>0.84375</v>
      </c>
      <c r="N1344" s="9">
        <f t="shared" si="1308"/>
        <v>6.9444444444445308E-3</v>
      </c>
      <c r="O1344" s="47">
        <v>0.89930555555555547</v>
      </c>
      <c r="P1344" s="9">
        <f t="shared" si="1309"/>
        <v>5.5555555555555469E-2</v>
      </c>
      <c r="Q1344" s="47">
        <v>0.89930555555555547</v>
      </c>
      <c r="R1344" s="47">
        <v>0.92013888888888884</v>
      </c>
      <c r="S1344" s="9">
        <f t="shared" si="1325"/>
        <v>2.083333333333337E-2</v>
      </c>
      <c r="T1344" s="47">
        <v>0.89930555555555547</v>
      </c>
      <c r="U1344" s="47">
        <v>0.92013888888888884</v>
      </c>
      <c r="V1344" s="9">
        <f t="shared" si="1313"/>
        <v>2.083333333333337E-2</v>
      </c>
      <c r="W1344" s="47">
        <v>1.1048611111111111</v>
      </c>
      <c r="X1344" s="9">
        <f>W1344-R1344</f>
        <v>0.18472222222222223</v>
      </c>
      <c r="Y1344" s="47">
        <v>1.1055555555555556</v>
      </c>
      <c r="Z1344" s="9">
        <f t="shared" si="1331"/>
        <v>6.94444444444553E-4</v>
      </c>
      <c r="AA1344" s="47">
        <v>1.1791666666666667</v>
      </c>
      <c r="AB1344" s="9">
        <f t="shared" si="1297"/>
        <v>7.3611111111111072E-2</v>
      </c>
      <c r="AC1344" s="47">
        <v>1.1791666666666667</v>
      </c>
      <c r="AD1344" s="47">
        <v>1.1791666666666667</v>
      </c>
      <c r="AE1344" s="9">
        <f t="shared" si="1314"/>
        <v>0</v>
      </c>
      <c r="AF1344" s="47">
        <v>1.1909722222222221</v>
      </c>
      <c r="AG1344" s="47">
        <v>1.1944444444444444</v>
      </c>
      <c r="AH1344" s="9">
        <f t="shared" si="1311"/>
        <v>3.4722222222223209E-3</v>
      </c>
      <c r="AI1344" s="10">
        <f t="shared" si="1320"/>
        <v>0</v>
      </c>
      <c r="AJ1344" s="10">
        <f t="shared" si="1321"/>
        <v>5</v>
      </c>
      <c r="AK1344" s="47">
        <v>1.1944444444444444</v>
      </c>
      <c r="AL1344" s="47">
        <v>1.1979166666666667</v>
      </c>
      <c r="AM1344" s="9">
        <f t="shared" si="1322"/>
        <v>3.4722222222223209E-3</v>
      </c>
      <c r="AN1344" s="9">
        <f t="shared" si="1312"/>
        <v>0.3715277777777779</v>
      </c>
      <c r="AO1344" s="10">
        <f t="shared" si="1299"/>
        <v>8</v>
      </c>
      <c r="AP1344" s="10">
        <f t="shared" si="1300"/>
        <v>55</v>
      </c>
      <c r="AQ1344" s="9">
        <f t="shared" si="1329"/>
        <v>5.7638888888888851E-2</v>
      </c>
      <c r="AR1344" s="10">
        <f t="shared" si="1315"/>
        <v>1</v>
      </c>
      <c r="AS1344" s="10">
        <f t="shared" si="1316"/>
        <v>23</v>
      </c>
      <c r="AT1344" s="552">
        <v>0</v>
      </c>
      <c r="AU1344" s="552">
        <v>0</v>
      </c>
      <c r="AV1344" s="552">
        <v>0</v>
      </c>
      <c r="AW1344" s="546">
        <f t="shared" si="1305"/>
        <v>0</v>
      </c>
      <c r="AX1344" s="546">
        <f t="shared" si="1323"/>
        <v>0</v>
      </c>
      <c r="AY1344" s="552">
        <v>0</v>
      </c>
      <c r="AZ1344" s="546">
        <f t="shared" si="1301"/>
        <v>0</v>
      </c>
      <c r="BA1344" s="546">
        <f t="shared" si="1302"/>
        <v>0</v>
      </c>
      <c r="BB1344" s="552">
        <v>0</v>
      </c>
      <c r="BC1344" s="546">
        <f t="shared" si="1303"/>
        <v>0</v>
      </c>
      <c r="BD1344" s="546">
        <f t="shared" si="1304"/>
        <v>0</v>
      </c>
      <c r="BE1344" s="552">
        <v>1.5972222222222224E-2</v>
      </c>
      <c r="BF1344" s="546">
        <f t="shared" si="1326"/>
        <v>0</v>
      </c>
      <c r="BG1344" s="546">
        <f t="shared" si="1327"/>
        <v>23</v>
      </c>
      <c r="BH1344" s="552">
        <v>0</v>
      </c>
      <c r="BI1344" s="637">
        <f t="shared" si="1317"/>
        <v>0</v>
      </c>
      <c r="BJ1344" s="558">
        <f t="shared" si="1318"/>
        <v>0</v>
      </c>
      <c r="BK1344" s="52">
        <f t="shared" si="1324"/>
        <v>63.956379310344822</v>
      </c>
    </row>
    <row r="1345" spans="1:63" x14ac:dyDescent="0.25">
      <c r="A1345" s="60">
        <v>41030</v>
      </c>
      <c r="B1345" s="58">
        <f t="shared" si="1319"/>
        <v>5</v>
      </c>
      <c r="C1345" s="126">
        <v>2</v>
      </c>
      <c r="D1345" s="51" t="s">
        <v>327</v>
      </c>
      <c r="E1345" s="51" t="s">
        <v>820</v>
      </c>
      <c r="F1345" s="58">
        <v>3731.6</v>
      </c>
      <c r="G1345" s="126">
        <v>59</v>
      </c>
      <c r="H1345" s="126">
        <v>0</v>
      </c>
      <c r="I1345" s="47">
        <v>0.85416666666666663</v>
      </c>
      <c r="J1345" s="47">
        <v>0.85416666666666663</v>
      </c>
      <c r="K1345" s="47">
        <v>0.85763888888888884</v>
      </c>
      <c r="L1345" s="9">
        <f t="shared" si="1307"/>
        <v>3.4722222222222099E-3</v>
      </c>
      <c r="M1345" s="47">
        <v>0.86458333333333337</v>
      </c>
      <c r="N1345" s="9">
        <f t="shared" si="1308"/>
        <v>6.9444444444445308E-3</v>
      </c>
      <c r="O1345" s="47">
        <v>0.99305555555555547</v>
      </c>
      <c r="P1345" s="9">
        <f t="shared" si="1309"/>
        <v>0.1284722222222221</v>
      </c>
      <c r="Q1345" s="47">
        <v>1</v>
      </c>
      <c r="R1345" s="47">
        <v>1.0277777777777779</v>
      </c>
      <c r="S1345" s="9">
        <f t="shared" si="1325"/>
        <v>2.7777777777777901E-2</v>
      </c>
      <c r="T1345" s="47">
        <v>1</v>
      </c>
      <c r="U1345" s="47">
        <v>1.0277777777777779</v>
      </c>
      <c r="V1345" s="9">
        <f t="shared" si="1313"/>
        <v>2.7777777777777901E-2</v>
      </c>
      <c r="W1345" s="47">
        <v>1.0208333333333333</v>
      </c>
      <c r="X1345" s="9">
        <v>0</v>
      </c>
      <c r="Y1345" s="47">
        <v>1.0208333333333333</v>
      </c>
      <c r="Z1345" s="9">
        <f t="shared" si="1331"/>
        <v>0</v>
      </c>
      <c r="AA1345" s="47">
        <v>1.25</v>
      </c>
      <c r="AB1345" s="9">
        <f t="shared" si="1297"/>
        <v>0.22916666666666674</v>
      </c>
      <c r="AC1345" s="47">
        <v>1.25</v>
      </c>
      <c r="AD1345" s="47">
        <v>1.25</v>
      </c>
      <c r="AE1345" s="9">
        <f t="shared" si="1314"/>
        <v>0</v>
      </c>
      <c r="AF1345" s="47">
        <v>1.2638888888888888</v>
      </c>
      <c r="AG1345" s="47">
        <v>1.2673611111111112</v>
      </c>
      <c r="AH1345" s="9">
        <f t="shared" si="1311"/>
        <v>3.4722222222223209E-3</v>
      </c>
      <c r="AI1345" s="10">
        <f t="shared" si="1320"/>
        <v>0</v>
      </c>
      <c r="AJ1345" s="10">
        <f t="shared" si="1321"/>
        <v>5</v>
      </c>
      <c r="AK1345" s="47">
        <v>1.2673611111111112</v>
      </c>
      <c r="AL1345" s="47">
        <v>1.2708333333333333</v>
      </c>
      <c r="AM1345" s="9">
        <f t="shared" si="1322"/>
        <v>3.4722222222220989E-3</v>
      </c>
      <c r="AN1345" s="9">
        <f t="shared" si="1312"/>
        <v>0.41666666666666663</v>
      </c>
      <c r="AO1345" s="10">
        <f t="shared" si="1299"/>
        <v>10</v>
      </c>
      <c r="AP1345" s="10">
        <f t="shared" si="1300"/>
        <v>0</v>
      </c>
      <c r="AQ1345" s="9">
        <f t="shared" si="1329"/>
        <v>0</v>
      </c>
      <c r="AR1345" s="10">
        <f t="shared" si="1315"/>
        <v>0</v>
      </c>
      <c r="AS1345" s="10">
        <f t="shared" si="1316"/>
        <v>0</v>
      </c>
      <c r="AT1345" s="552">
        <v>0</v>
      </c>
      <c r="AU1345" s="552">
        <v>0</v>
      </c>
      <c r="AV1345" s="552">
        <v>0</v>
      </c>
      <c r="AW1345" s="546">
        <f t="shared" si="1305"/>
        <v>0</v>
      </c>
      <c r="AX1345" s="546">
        <f t="shared" si="1323"/>
        <v>0</v>
      </c>
      <c r="AY1345" s="552">
        <v>0.22916666666666666</v>
      </c>
      <c r="AZ1345" s="546">
        <f t="shared" si="1301"/>
        <v>5</v>
      </c>
      <c r="BA1345" s="546">
        <f t="shared" si="1302"/>
        <v>30</v>
      </c>
      <c r="BB1345" s="552">
        <v>0</v>
      </c>
      <c r="BC1345" s="546">
        <f t="shared" si="1303"/>
        <v>0</v>
      </c>
      <c r="BD1345" s="546">
        <f t="shared" si="1304"/>
        <v>0</v>
      </c>
      <c r="BE1345" s="552"/>
      <c r="BF1345" s="546">
        <f t="shared" si="1326"/>
        <v>0</v>
      </c>
      <c r="BG1345" s="546">
        <f t="shared" si="1327"/>
        <v>0</v>
      </c>
      <c r="BH1345" s="552">
        <v>0</v>
      </c>
      <c r="BI1345" s="637">
        <f t="shared" si="1317"/>
        <v>0</v>
      </c>
      <c r="BJ1345" s="558">
        <f t="shared" si="1318"/>
        <v>0</v>
      </c>
      <c r="BK1345" s="52">
        <f t="shared" si="1324"/>
        <v>63.247457627118642</v>
      </c>
    </row>
    <row r="1346" spans="1:63" x14ac:dyDescent="0.25">
      <c r="A1346" s="60">
        <v>41030</v>
      </c>
      <c r="B1346" s="58">
        <f t="shared" si="1319"/>
        <v>5</v>
      </c>
      <c r="C1346" s="126">
        <v>1</v>
      </c>
      <c r="D1346" s="51" t="s">
        <v>309</v>
      </c>
      <c r="E1346" s="51" t="s">
        <v>265</v>
      </c>
      <c r="F1346" s="58">
        <v>3805.05</v>
      </c>
      <c r="G1346" s="126">
        <v>59</v>
      </c>
      <c r="H1346" s="126">
        <v>0</v>
      </c>
      <c r="I1346" s="47">
        <v>0.1111111111111111</v>
      </c>
      <c r="J1346" s="47">
        <v>0.1111111111111111</v>
      </c>
      <c r="K1346" s="47">
        <v>0.11805555555555557</v>
      </c>
      <c r="L1346" s="9">
        <f t="shared" si="1307"/>
        <v>6.9444444444444614E-3</v>
      </c>
      <c r="M1346" s="47">
        <v>0.1388888888888889</v>
      </c>
      <c r="N1346" s="9">
        <f t="shared" si="1308"/>
        <v>2.0833333333333329E-2</v>
      </c>
      <c r="O1346" s="47">
        <v>0.18402777777777779</v>
      </c>
      <c r="P1346" s="9">
        <f t="shared" si="1309"/>
        <v>4.5138888888888895E-2</v>
      </c>
      <c r="Q1346" s="47">
        <v>0.1875</v>
      </c>
      <c r="R1346" s="47">
        <v>0.23263888888888887</v>
      </c>
      <c r="S1346" s="9">
        <f t="shared" si="1325"/>
        <v>4.5138888888888867E-2</v>
      </c>
      <c r="T1346" s="47">
        <v>0.1875</v>
      </c>
      <c r="U1346" s="47">
        <v>0.23263888888888887</v>
      </c>
      <c r="V1346" s="9">
        <f t="shared" si="1313"/>
        <v>4.5138888888888867E-2</v>
      </c>
      <c r="W1346" s="47">
        <v>0.24513888888888888</v>
      </c>
      <c r="X1346" s="9">
        <f>W1346-R1346</f>
        <v>1.2500000000000011E-2</v>
      </c>
      <c r="Y1346" s="47">
        <v>0.24583333333333335</v>
      </c>
      <c r="Z1346" s="9">
        <f t="shared" si="1331"/>
        <v>6.9444444444446973E-4</v>
      </c>
      <c r="AA1346" s="47">
        <v>0.31527777777777777</v>
      </c>
      <c r="AB1346" s="9">
        <f t="shared" ref="AB1346:AB1409" si="1333">AA1346-Y1346</f>
        <v>6.944444444444442E-2</v>
      </c>
      <c r="AC1346" s="47">
        <v>0.31527777777777777</v>
      </c>
      <c r="AD1346" s="47">
        <v>0.31527777777777777</v>
      </c>
      <c r="AE1346" s="9">
        <f t="shared" si="1314"/>
        <v>0</v>
      </c>
      <c r="AF1346" s="47">
        <v>0.3263888888888889</v>
      </c>
      <c r="AG1346" s="47">
        <v>0.3298611111111111</v>
      </c>
      <c r="AH1346" s="9">
        <f t="shared" si="1311"/>
        <v>3.4722222222222099E-3</v>
      </c>
      <c r="AI1346" s="10">
        <f t="shared" si="1320"/>
        <v>0</v>
      </c>
      <c r="AJ1346" s="10">
        <f t="shared" si="1321"/>
        <v>5</v>
      </c>
      <c r="AK1346" s="47">
        <v>0.3298611111111111</v>
      </c>
      <c r="AL1346" s="47">
        <v>0.33333333333333331</v>
      </c>
      <c r="AM1346" s="9">
        <f t="shared" si="1322"/>
        <v>3.4722222222222099E-3</v>
      </c>
      <c r="AN1346" s="9">
        <f t="shared" si="1312"/>
        <v>0.22222222222222221</v>
      </c>
      <c r="AO1346" s="10">
        <f t="shared" si="1299"/>
        <v>5</v>
      </c>
      <c r="AP1346" s="10">
        <f t="shared" si="1300"/>
        <v>20</v>
      </c>
      <c r="AQ1346" s="9">
        <f t="shared" si="1329"/>
        <v>4.7222222222222193E-2</v>
      </c>
      <c r="AR1346" s="10">
        <f t="shared" si="1315"/>
        <v>1</v>
      </c>
      <c r="AS1346" s="10">
        <f t="shared" si="1316"/>
        <v>8</v>
      </c>
      <c r="AT1346" s="552">
        <v>0</v>
      </c>
      <c r="AU1346" s="552">
        <v>0</v>
      </c>
      <c r="AV1346" s="552">
        <v>0</v>
      </c>
      <c r="AW1346" s="546">
        <f t="shared" si="1305"/>
        <v>0</v>
      </c>
      <c r="AX1346" s="546">
        <f t="shared" si="1323"/>
        <v>0</v>
      </c>
      <c r="AY1346" s="552">
        <v>0</v>
      </c>
      <c r="AZ1346" s="546">
        <f t="shared" si="1301"/>
        <v>0</v>
      </c>
      <c r="BA1346" s="546">
        <f t="shared" si="1302"/>
        <v>0</v>
      </c>
      <c r="BB1346" s="552">
        <v>0</v>
      </c>
      <c r="BC1346" s="546">
        <f t="shared" si="1303"/>
        <v>0</v>
      </c>
      <c r="BD1346" s="546">
        <f t="shared" si="1304"/>
        <v>0</v>
      </c>
      <c r="BE1346" s="552">
        <v>2.2222222222222223E-2</v>
      </c>
      <c r="BF1346" s="546">
        <f t="shared" si="1326"/>
        <v>0</v>
      </c>
      <c r="BG1346" s="546">
        <f t="shared" si="1327"/>
        <v>32</v>
      </c>
      <c r="BH1346" s="552">
        <v>0</v>
      </c>
      <c r="BI1346" s="637">
        <f t="shared" si="1317"/>
        <v>0</v>
      </c>
      <c r="BJ1346" s="558">
        <f t="shared" si="1318"/>
        <v>0</v>
      </c>
      <c r="BK1346" s="52">
        <f t="shared" si="1324"/>
        <v>64.492372881355934</v>
      </c>
    </row>
    <row r="1347" spans="1:63" x14ac:dyDescent="0.25">
      <c r="A1347" s="60">
        <v>41030</v>
      </c>
      <c r="B1347" s="58">
        <f t="shared" si="1319"/>
        <v>5</v>
      </c>
      <c r="C1347" s="126">
        <v>4</v>
      </c>
      <c r="D1347" s="51" t="s">
        <v>676</v>
      </c>
      <c r="E1347" s="51" t="s">
        <v>265</v>
      </c>
      <c r="F1347" s="58">
        <v>3418.05</v>
      </c>
      <c r="G1347" s="126">
        <v>58</v>
      </c>
      <c r="H1347" s="126">
        <v>1</v>
      </c>
      <c r="I1347" s="47">
        <v>0.875</v>
      </c>
      <c r="J1347" s="47">
        <v>0.875</v>
      </c>
      <c r="K1347" s="47">
        <v>0.87847222222222221</v>
      </c>
      <c r="L1347" s="9">
        <f t="shared" si="1307"/>
        <v>3.4722222222222099E-3</v>
      </c>
      <c r="M1347" s="47">
        <v>0.88888888888888884</v>
      </c>
      <c r="N1347" s="9">
        <f t="shared" si="1308"/>
        <v>1.041666666666663E-2</v>
      </c>
      <c r="O1347" s="47">
        <v>1.0902777777777779</v>
      </c>
      <c r="P1347" s="9">
        <f t="shared" si="1309"/>
        <v>0.20138888888888906</v>
      </c>
      <c r="Q1347" s="47">
        <v>1.0902777777777779</v>
      </c>
      <c r="R1347" s="47">
        <v>1.0972222222222223</v>
      </c>
      <c r="S1347" s="9">
        <f t="shared" si="1325"/>
        <v>6.9444444444444198E-3</v>
      </c>
      <c r="T1347" s="47">
        <v>1.0902777777777779</v>
      </c>
      <c r="U1347" s="47">
        <v>1.0972222222222223</v>
      </c>
      <c r="V1347" s="9">
        <f t="shared" si="1313"/>
        <v>6.9444444444444198E-3</v>
      </c>
      <c r="W1347" s="47">
        <v>1.1006944444444444</v>
      </c>
      <c r="X1347" s="9">
        <f>W1347-R1347</f>
        <v>3.4722222222220989E-3</v>
      </c>
      <c r="Y1347" s="47">
        <v>1.1006944444444444</v>
      </c>
      <c r="Z1347" s="9">
        <f t="shared" si="1331"/>
        <v>0</v>
      </c>
      <c r="AA1347" s="47">
        <v>1.4513888888888891</v>
      </c>
      <c r="AB1347" s="9">
        <f t="shared" si="1333"/>
        <v>0.35069444444444464</v>
      </c>
      <c r="AC1347" s="47">
        <v>1.4513888888888891</v>
      </c>
      <c r="AD1347" s="47">
        <v>1.4513888888888891</v>
      </c>
      <c r="AE1347" s="9">
        <f t="shared" si="1314"/>
        <v>0</v>
      </c>
      <c r="AF1347" s="47">
        <v>1.4618055555555556</v>
      </c>
      <c r="AG1347" s="47">
        <v>1.4652777777777777</v>
      </c>
      <c r="AH1347" s="9">
        <f t="shared" si="1311"/>
        <v>3.4722222222220989E-3</v>
      </c>
      <c r="AI1347" s="10">
        <f t="shared" si="1320"/>
        <v>0</v>
      </c>
      <c r="AJ1347" s="10">
        <f t="shared" si="1321"/>
        <v>5</v>
      </c>
      <c r="AK1347" s="47">
        <v>1.4652777777777777</v>
      </c>
      <c r="AL1347" s="47">
        <v>1.46875</v>
      </c>
      <c r="AM1347" s="9">
        <f t="shared" si="1322"/>
        <v>3.4722222222223209E-3</v>
      </c>
      <c r="AN1347" s="9">
        <f t="shared" si="1312"/>
        <v>0.59375</v>
      </c>
      <c r="AO1347" s="10">
        <f t="shared" si="1299"/>
        <v>14</v>
      </c>
      <c r="AP1347" s="10">
        <f t="shared" si="1300"/>
        <v>15</v>
      </c>
      <c r="AQ1347" s="9">
        <f t="shared" si="1329"/>
        <v>0</v>
      </c>
      <c r="AR1347" s="10">
        <f t="shared" si="1315"/>
        <v>0</v>
      </c>
      <c r="AS1347" s="10">
        <f t="shared" si="1316"/>
        <v>0</v>
      </c>
      <c r="AT1347" s="552">
        <v>0</v>
      </c>
      <c r="AU1347" s="552">
        <v>0</v>
      </c>
      <c r="AV1347" s="552">
        <v>0</v>
      </c>
      <c r="AW1347" s="546">
        <f t="shared" si="1305"/>
        <v>0</v>
      </c>
      <c r="AX1347" s="546">
        <f t="shared" si="1323"/>
        <v>0</v>
      </c>
      <c r="AY1347" s="552">
        <v>0.35069444444444442</v>
      </c>
      <c r="AZ1347" s="546">
        <f t="shared" si="1301"/>
        <v>8</v>
      </c>
      <c r="BA1347" s="546">
        <f t="shared" si="1302"/>
        <v>25</v>
      </c>
      <c r="BB1347" s="552">
        <v>0</v>
      </c>
      <c r="BC1347" s="546">
        <f t="shared" si="1303"/>
        <v>0</v>
      </c>
      <c r="BD1347" s="546">
        <f t="shared" si="1304"/>
        <v>0</v>
      </c>
      <c r="BE1347" s="552">
        <v>0</v>
      </c>
      <c r="BF1347" s="546">
        <f t="shared" si="1326"/>
        <v>0</v>
      </c>
      <c r="BG1347" s="546">
        <f t="shared" si="1327"/>
        <v>0</v>
      </c>
      <c r="BH1347" s="552">
        <v>0</v>
      </c>
      <c r="BI1347" s="637">
        <f t="shared" si="1317"/>
        <v>0</v>
      </c>
      <c r="BJ1347" s="558">
        <f t="shared" si="1318"/>
        <v>0</v>
      </c>
      <c r="BK1347" s="52">
        <f t="shared" si="1324"/>
        <v>58.931896551724144</v>
      </c>
    </row>
    <row r="1348" spans="1:63" ht="30" x14ac:dyDescent="0.25">
      <c r="A1348" s="60">
        <v>41030</v>
      </c>
      <c r="B1348" s="58">
        <f t="shared" si="1319"/>
        <v>5</v>
      </c>
      <c r="C1348" s="126">
        <v>1</v>
      </c>
      <c r="D1348" s="51" t="s">
        <v>243</v>
      </c>
      <c r="E1348" s="51" t="s">
        <v>837</v>
      </c>
      <c r="F1348" s="58">
        <v>3764.86</v>
      </c>
      <c r="G1348" s="126">
        <v>59</v>
      </c>
      <c r="H1348" s="126">
        <v>0</v>
      </c>
      <c r="I1348" s="47">
        <v>0.54513888888888895</v>
      </c>
      <c r="J1348" s="47">
        <v>0.54513888888888895</v>
      </c>
      <c r="K1348" s="47">
        <v>0.54861111111111105</v>
      </c>
      <c r="L1348" s="9">
        <f t="shared" si="1307"/>
        <v>3.4722222222220989E-3</v>
      </c>
      <c r="M1348" s="47">
        <v>0.55902777777777779</v>
      </c>
      <c r="N1348" s="9">
        <f t="shared" si="1308"/>
        <v>1.0416666666666741E-2</v>
      </c>
      <c r="O1348" s="47">
        <v>0.58333333333333337</v>
      </c>
      <c r="P1348" s="9">
        <f t="shared" si="1309"/>
        <v>2.430555555555558E-2</v>
      </c>
      <c r="Q1348" s="47">
        <v>0.59722222222222221</v>
      </c>
      <c r="R1348" s="47">
        <v>0.65972222222222221</v>
      </c>
      <c r="S1348" s="9">
        <f t="shared" si="1325"/>
        <v>6.25E-2</v>
      </c>
      <c r="T1348" s="47">
        <v>0.59722222222222221</v>
      </c>
      <c r="U1348" s="47">
        <v>0.65972222222222221</v>
      </c>
      <c r="V1348" s="9">
        <f t="shared" si="1313"/>
        <v>6.25E-2</v>
      </c>
      <c r="W1348" s="47">
        <v>0.66388888888888886</v>
      </c>
      <c r="X1348" s="9">
        <f>W1348-R1348</f>
        <v>4.1666666666666519E-3</v>
      </c>
      <c r="Y1348" s="47">
        <v>0.6645833333333333</v>
      </c>
      <c r="Z1348" s="9">
        <f t="shared" si="1331"/>
        <v>6.9444444444444198E-4</v>
      </c>
      <c r="AA1348" s="47">
        <v>0.79166666666666663</v>
      </c>
      <c r="AB1348" s="9">
        <f t="shared" si="1333"/>
        <v>0.12708333333333333</v>
      </c>
      <c r="AC1348" s="47">
        <v>0.79166666666666663</v>
      </c>
      <c r="AD1348" s="47">
        <v>0.79166666666666663</v>
      </c>
      <c r="AE1348" s="9">
        <f t="shared" si="1314"/>
        <v>0</v>
      </c>
      <c r="AF1348" s="47">
        <v>0.80555555555555547</v>
      </c>
      <c r="AG1348" s="47">
        <v>0.80902777777777779</v>
      </c>
      <c r="AH1348" s="9">
        <f t="shared" si="1311"/>
        <v>3.4722222222223209E-3</v>
      </c>
      <c r="AI1348" s="10">
        <f t="shared" si="1320"/>
        <v>0</v>
      </c>
      <c r="AJ1348" s="10">
        <f t="shared" si="1321"/>
        <v>5</v>
      </c>
      <c r="AK1348" s="47">
        <v>0.80902777777777779</v>
      </c>
      <c r="AL1348" s="47">
        <v>0.8125</v>
      </c>
      <c r="AM1348" s="9">
        <f t="shared" si="1322"/>
        <v>3.4722222222222099E-3</v>
      </c>
      <c r="AN1348" s="9">
        <f t="shared" si="1312"/>
        <v>0.26736111111111105</v>
      </c>
      <c r="AO1348" s="10">
        <f t="shared" si="1299"/>
        <v>6</v>
      </c>
      <c r="AP1348" s="10">
        <f t="shared" si="1300"/>
        <v>25</v>
      </c>
      <c r="AQ1348" s="9">
        <f t="shared" si="1329"/>
        <v>3.888888888888889E-2</v>
      </c>
      <c r="AR1348" s="10">
        <f t="shared" si="1315"/>
        <v>0</v>
      </c>
      <c r="AS1348" s="10">
        <f t="shared" si="1316"/>
        <v>56</v>
      </c>
      <c r="AT1348" s="552">
        <v>0</v>
      </c>
      <c r="AU1348" s="552">
        <v>0</v>
      </c>
      <c r="AV1348" s="552">
        <v>0</v>
      </c>
      <c r="AW1348" s="546">
        <f t="shared" si="1305"/>
        <v>0</v>
      </c>
      <c r="AX1348" s="546">
        <f t="shared" si="1323"/>
        <v>0</v>
      </c>
      <c r="AY1348" s="552">
        <v>5.5555555555555552E-2</v>
      </c>
      <c r="AZ1348" s="546">
        <f t="shared" si="1301"/>
        <v>1</v>
      </c>
      <c r="BA1348" s="546">
        <f t="shared" si="1302"/>
        <v>20</v>
      </c>
      <c r="BB1348" s="552">
        <v>0</v>
      </c>
      <c r="BC1348" s="546">
        <f t="shared" si="1303"/>
        <v>0</v>
      </c>
      <c r="BD1348" s="546">
        <f t="shared" si="1304"/>
        <v>0</v>
      </c>
      <c r="BE1348" s="552">
        <v>0</v>
      </c>
      <c r="BF1348" s="546">
        <f t="shared" si="1326"/>
        <v>0</v>
      </c>
      <c r="BG1348" s="546">
        <f t="shared" si="1327"/>
        <v>0</v>
      </c>
      <c r="BH1348" s="552">
        <v>3.2638888888888891E-2</v>
      </c>
      <c r="BI1348" s="637">
        <f t="shared" si="1317"/>
        <v>0</v>
      </c>
      <c r="BJ1348" s="558">
        <f t="shared" si="1318"/>
        <v>47</v>
      </c>
      <c r="BK1348" s="52">
        <f t="shared" si="1324"/>
        <v>63.811186440677972</v>
      </c>
    </row>
    <row r="1349" spans="1:63" x14ac:dyDescent="0.25">
      <c r="A1349" s="60">
        <v>41030</v>
      </c>
      <c r="B1349" s="58">
        <f t="shared" si="1319"/>
        <v>5</v>
      </c>
      <c r="C1349" s="126">
        <v>1</v>
      </c>
      <c r="D1349" s="51" t="s">
        <v>309</v>
      </c>
      <c r="E1349" s="51" t="s">
        <v>265</v>
      </c>
      <c r="F1349" s="58">
        <v>3621.57</v>
      </c>
      <c r="G1349" s="126">
        <v>57</v>
      </c>
      <c r="H1349" s="126">
        <v>2</v>
      </c>
      <c r="I1349" s="47">
        <v>0.67708333333333337</v>
      </c>
      <c r="J1349" s="47">
        <v>0.67708333333333337</v>
      </c>
      <c r="K1349" s="47">
        <v>0.69444444444444453</v>
      </c>
      <c r="L1349" s="9">
        <f t="shared" si="1307"/>
        <v>1.736111111111116E-2</v>
      </c>
      <c r="M1349" s="47">
        <v>0.70486111111111116</v>
      </c>
      <c r="N1349" s="9">
        <f t="shared" si="1308"/>
        <v>1.041666666666663E-2</v>
      </c>
      <c r="O1349" s="47">
        <v>0.71875</v>
      </c>
      <c r="P1349" s="9">
        <f t="shared" si="1309"/>
        <v>1.388888888888884E-2</v>
      </c>
      <c r="Q1349" s="47">
        <v>0.72569444444444453</v>
      </c>
      <c r="R1349" s="47">
        <v>0.75</v>
      </c>
      <c r="S1349" s="9">
        <f t="shared" si="1325"/>
        <v>2.4305555555555469E-2</v>
      </c>
      <c r="T1349" s="47">
        <v>0.72569444444444453</v>
      </c>
      <c r="U1349" s="47">
        <v>0.75</v>
      </c>
      <c r="V1349" s="9">
        <f t="shared" si="1313"/>
        <v>2.4305555555555469E-2</v>
      </c>
      <c r="W1349" s="47">
        <v>0.75138888888888899</v>
      </c>
      <c r="X1349" s="9">
        <f>W1349-R1349</f>
        <v>1.388888888888995E-3</v>
      </c>
      <c r="Y1349" s="47">
        <v>0.75208333333333333</v>
      </c>
      <c r="Z1349" s="9">
        <f t="shared" si="1331"/>
        <v>6.9444444444433095E-4</v>
      </c>
      <c r="AA1349" s="47">
        <v>0.84791666666666676</v>
      </c>
      <c r="AB1349" s="9">
        <f t="shared" si="1333"/>
        <v>9.5833333333333437E-2</v>
      </c>
      <c r="AC1349" s="47">
        <v>0.84791666666666676</v>
      </c>
      <c r="AD1349" s="47">
        <v>0.84791666666666676</v>
      </c>
      <c r="AE1349" s="9">
        <f t="shared" si="1314"/>
        <v>0</v>
      </c>
      <c r="AF1349" s="47">
        <v>0.85763888888888884</v>
      </c>
      <c r="AG1349" s="47">
        <v>0.86111111111111116</v>
      </c>
      <c r="AH1349" s="9">
        <f t="shared" si="1311"/>
        <v>3.4722222222223209E-3</v>
      </c>
      <c r="AI1349" s="10">
        <f t="shared" si="1320"/>
        <v>0</v>
      </c>
      <c r="AJ1349" s="10">
        <f t="shared" si="1321"/>
        <v>5</v>
      </c>
      <c r="AK1349" s="47">
        <v>0.86111111111111116</v>
      </c>
      <c r="AL1349" s="47">
        <v>0.86458333333333337</v>
      </c>
      <c r="AM1349" s="9">
        <f t="shared" si="1322"/>
        <v>3.4722222222222099E-3</v>
      </c>
      <c r="AN1349" s="9">
        <f t="shared" si="1312"/>
        <v>0.1875</v>
      </c>
      <c r="AO1349" s="10">
        <f t="shared" ref="AO1349:AO1475" si="1334">HOUR(AN1349)</f>
        <v>4</v>
      </c>
      <c r="AP1349" s="10">
        <f t="shared" ref="AP1349:AP1475" si="1335">MINUTE(AN1349)</f>
        <v>30</v>
      </c>
      <c r="AQ1349" s="9">
        <f t="shared" si="1329"/>
        <v>3.541666666666677E-2</v>
      </c>
      <c r="AR1349" s="10">
        <f t="shared" si="1315"/>
        <v>0</v>
      </c>
      <c r="AS1349" s="10">
        <f t="shared" si="1316"/>
        <v>51</v>
      </c>
      <c r="AT1349" s="552">
        <v>0</v>
      </c>
      <c r="AU1349" s="552">
        <v>0</v>
      </c>
      <c r="AV1349" s="552">
        <v>0</v>
      </c>
      <c r="AW1349" s="546">
        <f t="shared" si="1305"/>
        <v>0</v>
      </c>
      <c r="AX1349" s="546">
        <f t="shared" si="1323"/>
        <v>0</v>
      </c>
      <c r="AY1349" s="552">
        <v>0</v>
      </c>
      <c r="AZ1349" s="546">
        <f t="shared" ref="AZ1349:AZ1412" si="1336">HOUR(AY1349)</f>
        <v>0</v>
      </c>
      <c r="BA1349" s="546">
        <f t="shared" ref="BA1349:BA1412" si="1337">MINUTE(AY1349)</f>
        <v>0</v>
      </c>
      <c r="BB1349" s="552">
        <v>0</v>
      </c>
      <c r="BC1349" s="546">
        <f t="shared" ref="BC1349:BC1412" si="1338">HOUR(BB1349)</f>
        <v>0</v>
      </c>
      <c r="BD1349" s="546">
        <f t="shared" ref="BD1349:BD1412" si="1339">MINUTE(BB1349)</f>
        <v>0</v>
      </c>
      <c r="BE1349" s="552">
        <v>6.0416666666666667E-2</v>
      </c>
      <c r="BF1349" s="546">
        <f t="shared" si="1326"/>
        <v>1</v>
      </c>
      <c r="BG1349" s="546">
        <f t="shared" si="1327"/>
        <v>27</v>
      </c>
      <c r="BH1349" s="552">
        <v>0</v>
      </c>
      <c r="BI1349" s="637">
        <f t="shared" si="1317"/>
        <v>0</v>
      </c>
      <c r="BJ1349" s="558">
        <f t="shared" si="1318"/>
        <v>0</v>
      </c>
      <c r="BK1349" s="52">
        <f t="shared" si="1324"/>
        <v>63.53631578947369</v>
      </c>
    </row>
    <row r="1350" spans="1:63" x14ac:dyDescent="0.25">
      <c r="A1350" s="60">
        <v>41030</v>
      </c>
      <c r="B1350" s="58">
        <f t="shared" si="1319"/>
        <v>5</v>
      </c>
      <c r="C1350" s="126">
        <v>1</v>
      </c>
      <c r="D1350" s="51" t="s">
        <v>454</v>
      </c>
      <c r="E1350" s="51" t="s">
        <v>265</v>
      </c>
      <c r="F1350" s="58">
        <v>3663.41</v>
      </c>
      <c r="G1350" s="126">
        <v>59</v>
      </c>
      <c r="H1350" s="126">
        <v>0</v>
      </c>
      <c r="I1350" s="47">
        <v>0.78125</v>
      </c>
      <c r="J1350" s="47">
        <v>0.78125</v>
      </c>
      <c r="K1350" s="47">
        <v>0.78472222222222221</v>
      </c>
      <c r="L1350" s="9">
        <f t="shared" si="1307"/>
        <v>3.4722222222222099E-3</v>
      </c>
      <c r="M1350" s="47">
        <v>0.78819444444444453</v>
      </c>
      <c r="N1350" s="9">
        <f t="shared" si="1308"/>
        <v>3.4722222222223209E-3</v>
      </c>
      <c r="O1350" s="47">
        <v>0.86458333333333337</v>
      </c>
      <c r="P1350" s="9">
        <f t="shared" si="1309"/>
        <v>7.638888888888884E-2</v>
      </c>
      <c r="Q1350" s="47">
        <v>0.86805555555555547</v>
      </c>
      <c r="R1350" s="47">
        <v>0.91527777777777775</v>
      </c>
      <c r="S1350" s="9">
        <f t="shared" si="1325"/>
        <v>4.7222222222222276E-2</v>
      </c>
      <c r="T1350" s="47">
        <v>0.86805555555555547</v>
      </c>
      <c r="U1350" s="47">
        <v>0.91527777777777775</v>
      </c>
      <c r="V1350" s="9">
        <f t="shared" si="1313"/>
        <v>4.7222222222222276E-2</v>
      </c>
      <c r="W1350" s="47">
        <v>0.89236111111111116</v>
      </c>
      <c r="X1350" s="9">
        <v>0</v>
      </c>
      <c r="Y1350" s="47">
        <v>0.8930555555555556</v>
      </c>
      <c r="Z1350" s="9">
        <f t="shared" si="1331"/>
        <v>6.9444444444444198E-4</v>
      </c>
      <c r="AA1350" s="47">
        <v>1.0062499999999999</v>
      </c>
      <c r="AB1350" s="9">
        <f t="shared" si="1333"/>
        <v>0.11319444444444426</v>
      </c>
      <c r="AC1350" s="47">
        <v>1.0062499999999999</v>
      </c>
      <c r="AD1350" s="47">
        <v>1.0062499999999999</v>
      </c>
      <c r="AE1350" s="9">
        <f t="shared" si="1314"/>
        <v>0</v>
      </c>
      <c r="AF1350" s="47">
        <v>1.0138888888888888</v>
      </c>
      <c r="AG1350" s="47">
        <v>1.0173611111111112</v>
      </c>
      <c r="AH1350" s="9">
        <f t="shared" si="1311"/>
        <v>3.4722222222223209E-3</v>
      </c>
      <c r="AI1350" s="10">
        <f t="shared" si="1320"/>
        <v>0</v>
      </c>
      <c r="AJ1350" s="10">
        <f t="shared" si="1321"/>
        <v>5</v>
      </c>
      <c r="AK1350" s="47">
        <v>1.0173611111111112</v>
      </c>
      <c r="AL1350" s="47">
        <v>1.0208333333333333</v>
      </c>
      <c r="AM1350" s="9">
        <f t="shared" si="1322"/>
        <v>3.4722222222220989E-3</v>
      </c>
      <c r="AN1350" s="9">
        <f t="shared" si="1312"/>
        <v>0.23958333333333326</v>
      </c>
      <c r="AO1350" s="10">
        <f t="shared" si="1334"/>
        <v>5</v>
      </c>
      <c r="AP1350" s="10">
        <f t="shared" si="1335"/>
        <v>45</v>
      </c>
      <c r="AQ1350" s="9">
        <f t="shared" si="1329"/>
        <v>4.3749999999999831E-2</v>
      </c>
      <c r="AR1350" s="10">
        <f t="shared" si="1315"/>
        <v>1</v>
      </c>
      <c r="AS1350" s="10">
        <f t="shared" si="1316"/>
        <v>3</v>
      </c>
      <c r="AT1350" s="552">
        <v>0</v>
      </c>
      <c r="AU1350" s="552">
        <v>0</v>
      </c>
      <c r="AV1350" s="552">
        <v>0</v>
      </c>
      <c r="AW1350" s="546">
        <f t="shared" ref="AW1350:AW1413" si="1340">HOUR(AV1350)</f>
        <v>0</v>
      </c>
      <c r="AX1350" s="546">
        <f t="shared" si="1323"/>
        <v>0</v>
      </c>
      <c r="AY1350" s="552">
        <v>0</v>
      </c>
      <c r="AZ1350" s="546">
        <f t="shared" si="1336"/>
        <v>0</v>
      </c>
      <c r="BA1350" s="546">
        <f t="shared" si="1337"/>
        <v>0</v>
      </c>
      <c r="BB1350" s="552">
        <v>0</v>
      </c>
      <c r="BC1350" s="546">
        <f t="shared" si="1338"/>
        <v>0</v>
      </c>
      <c r="BD1350" s="546">
        <f t="shared" si="1339"/>
        <v>0</v>
      </c>
      <c r="BE1350" s="552">
        <v>6.9444444444444434E-2</v>
      </c>
      <c r="BF1350" s="546">
        <f t="shared" si="1326"/>
        <v>1</v>
      </c>
      <c r="BG1350" s="546">
        <f t="shared" si="1327"/>
        <v>40</v>
      </c>
      <c r="BH1350" s="552">
        <v>0</v>
      </c>
      <c r="BI1350" s="637">
        <f t="shared" si="1317"/>
        <v>0</v>
      </c>
      <c r="BJ1350" s="558">
        <f t="shared" si="1318"/>
        <v>0</v>
      </c>
      <c r="BK1350" s="52">
        <f t="shared" si="1324"/>
        <v>62.091694915254237</v>
      </c>
    </row>
    <row r="1351" spans="1:63" x14ac:dyDescent="0.25">
      <c r="A1351" s="60">
        <v>41030</v>
      </c>
      <c r="B1351" s="58">
        <f t="shared" si="1319"/>
        <v>5</v>
      </c>
      <c r="C1351" s="126">
        <v>1</v>
      </c>
      <c r="D1351" s="51" t="s">
        <v>355</v>
      </c>
      <c r="E1351" s="51" t="s">
        <v>265</v>
      </c>
      <c r="F1351" s="58">
        <v>3028.19</v>
      </c>
      <c r="G1351" s="126">
        <v>54</v>
      </c>
      <c r="H1351" s="126">
        <v>5</v>
      </c>
      <c r="I1351" s="47">
        <v>0.84027777777777779</v>
      </c>
      <c r="J1351" s="47">
        <v>0.84027777777777779</v>
      </c>
      <c r="K1351" s="47">
        <v>0.84375</v>
      </c>
      <c r="L1351" s="9">
        <f t="shared" si="1307"/>
        <v>3.4722222222222099E-3</v>
      </c>
      <c r="M1351" s="47">
        <v>0.85069444444444453</v>
      </c>
      <c r="N1351" s="9">
        <f t="shared" si="1308"/>
        <v>6.9444444444445308E-3</v>
      </c>
      <c r="O1351" s="47">
        <v>0.875</v>
      </c>
      <c r="P1351" s="9">
        <f t="shared" si="1309"/>
        <v>2.4305555555555469E-2</v>
      </c>
      <c r="Q1351" s="47">
        <v>0.91666666666666663</v>
      </c>
      <c r="R1351" s="47">
        <v>0.95138888888888884</v>
      </c>
      <c r="S1351" s="9">
        <f t="shared" si="1325"/>
        <v>3.472222222222221E-2</v>
      </c>
      <c r="T1351" s="47">
        <v>0.91666666666666663</v>
      </c>
      <c r="U1351" s="47">
        <v>0.95138888888888884</v>
      </c>
      <c r="V1351" s="9">
        <f t="shared" si="1313"/>
        <v>3.472222222222221E-2</v>
      </c>
      <c r="W1351" s="47">
        <v>0.91666666666666663</v>
      </c>
      <c r="X1351" s="9">
        <v>0</v>
      </c>
      <c r="Y1351" s="47">
        <v>0.91666666666666663</v>
      </c>
      <c r="Z1351" s="9">
        <f t="shared" si="1331"/>
        <v>0</v>
      </c>
      <c r="AA1351" s="47">
        <v>1.15625</v>
      </c>
      <c r="AB1351" s="9">
        <f t="shared" si="1333"/>
        <v>0.23958333333333337</v>
      </c>
      <c r="AC1351" s="47">
        <v>1.15625</v>
      </c>
      <c r="AD1351" s="47">
        <v>1.15625</v>
      </c>
      <c r="AE1351" s="9">
        <f t="shared" si="1314"/>
        <v>0</v>
      </c>
      <c r="AF1351" s="47">
        <v>1.1701388888888888</v>
      </c>
      <c r="AG1351" s="47">
        <v>1.1736111111111112</v>
      </c>
      <c r="AH1351" s="9">
        <f t="shared" si="1311"/>
        <v>3.4722222222223209E-3</v>
      </c>
      <c r="AI1351" s="10">
        <f t="shared" si="1320"/>
        <v>0</v>
      </c>
      <c r="AJ1351" s="10">
        <f t="shared" si="1321"/>
        <v>5</v>
      </c>
      <c r="AK1351" s="47">
        <v>1.1736111111111112</v>
      </c>
      <c r="AL1351" s="47">
        <v>1.1770833333333333</v>
      </c>
      <c r="AM1351" s="9">
        <f t="shared" si="1322"/>
        <v>3.4722222222220989E-3</v>
      </c>
      <c r="AN1351" s="9">
        <f t="shared" si="1312"/>
        <v>0.33680555555555547</v>
      </c>
      <c r="AO1351" s="10">
        <f t="shared" si="1334"/>
        <v>8</v>
      </c>
      <c r="AP1351" s="10">
        <f t="shared" si="1335"/>
        <v>5</v>
      </c>
      <c r="AQ1351" s="9">
        <f t="shared" ref="AQ1351:AQ1382" si="1341">AB1351-(AT1351+AU1351+AV1351+AY1351+BB1351+BE1351+BH1351)</f>
        <v>0</v>
      </c>
      <c r="AR1351" s="10">
        <f t="shared" si="1315"/>
        <v>0</v>
      </c>
      <c r="AS1351" s="10">
        <f t="shared" si="1316"/>
        <v>0</v>
      </c>
      <c r="AT1351" s="552">
        <v>0</v>
      </c>
      <c r="AU1351" s="552">
        <v>0</v>
      </c>
      <c r="AV1351" s="552">
        <v>0</v>
      </c>
      <c r="AW1351" s="546">
        <f t="shared" si="1340"/>
        <v>0</v>
      </c>
      <c r="AX1351" s="546">
        <f t="shared" si="1323"/>
        <v>0</v>
      </c>
      <c r="AY1351" s="552">
        <v>0.23958333333333334</v>
      </c>
      <c r="AZ1351" s="546">
        <f t="shared" si="1336"/>
        <v>5</v>
      </c>
      <c r="BA1351" s="546">
        <f t="shared" si="1337"/>
        <v>45</v>
      </c>
      <c r="BB1351" s="552">
        <v>0</v>
      </c>
      <c r="BC1351" s="546">
        <f t="shared" si="1338"/>
        <v>0</v>
      </c>
      <c r="BD1351" s="546">
        <f t="shared" si="1339"/>
        <v>0</v>
      </c>
      <c r="BE1351" s="552">
        <v>0</v>
      </c>
      <c r="BF1351" s="546">
        <f t="shared" si="1326"/>
        <v>0</v>
      </c>
      <c r="BG1351" s="546">
        <f t="shared" si="1327"/>
        <v>0</v>
      </c>
      <c r="BH1351" s="552">
        <v>0</v>
      </c>
      <c r="BI1351" s="637">
        <f t="shared" si="1317"/>
        <v>0</v>
      </c>
      <c r="BJ1351" s="558">
        <f t="shared" si="1318"/>
        <v>0</v>
      </c>
      <c r="BK1351" s="52">
        <f t="shared" si="1324"/>
        <v>56.077592592592595</v>
      </c>
    </row>
    <row r="1352" spans="1:63" ht="30" x14ac:dyDescent="0.25">
      <c r="A1352" s="60">
        <v>41030</v>
      </c>
      <c r="B1352" s="58">
        <f t="shared" si="1319"/>
        <v>5</v>
      </c>
      <c r="C1352" s="126">
        <v>1</v>
      </c>
      <c r="D1352" s="51" t="s">
        <v>298</v>
      </c>
      <c r="E1352" s="51" t="s">
        <v>839</v>
      </c>
      <c r="F1352" s="58">
        <v>3716.86</v>
      </c>
      <c r="G1352" s="126">
        <v>59</v>
      </c>
      <c r="H1352" s="126">
        <v>0</v>
      </c>
      <c r="I1352" s="47">
        <v>0.85416666666666663</v>
      </c>
      <c r="J1352" s="47">
        <v>0.85416666666666663</v>
      </c>
      <c r="K1352" s="47">
        <v>0.85763888888888884</v>
      </c>
      <c r="L1352" s="9">
        <f t="shared" si="1307"/>
        <v>3.4722222222222099E-3</v>
      </c>
      <c r="M1352" s="47">
        <v>0.86458333333333337</v>
      </c>
      <c r="N1352" s="9">
        <f t="shared" si="1308"/>
        <v>6.9444444444445308E-3</v>
      </c>
      <c r="O1352" s="47">
        <v>0.98611111111111116</v>
      </c>
      <c r="P1352" s="9">
        <f t="shared" si="1309"/>
        <v>0.12152777777777779</v>
      </c>
      <c r="Q1352" s="47">
        <v>0.98611111111111116</v>
      </c>
      <c r="R1352" s="47">
        <v>1.0277777777777779</v>
      </c>
      <c r="S1352" s="9">
        <f t="shared" si="1325"/>
        <v>4.1666666666666741E-2</v>
      </c>
      <c r="T1352" s="47">
        <v>0.98611111111111116</v>
      </c>
      <c r="U1352" s="47">
        <v>1.0277777777777779</v>
      </c>
      <c r="V1352" s="9">
        <f t="shared" si="1313"/>
        <v>4.1666666666666741E-2</v>
      </c>
      <c r="W1352" s="47">
        <v>1.0513888888888889</v>
      </c>
      <c r="X1352" s="9">
        <f t="shared" ref="X1352:X1369" si="1342">W1352-R1352</f>
        <v>2.3611111111111027E-2</v>
      </c>
      <c r="Y1352" s="47">
        <v>1.0520833333333333</v>
      </c>
      <c r="Z1352" s="9">
        <f t="shared" si="1331"/>
        <v>6.9444444444433095E-4</v>
      </c>
      <c r="AA1352" s="47">
        <v>1.1791666666666667</v>
      </c>
      <c r="AB1352" s="9">
        <f t="shared" si="1333"/>
        <v>0.12708333333333344</v>
      </c>
      <c r="AC1352" s="47">
        <v>1.1791666666666667</v>
      </c>
      <c r="AD1352" s="47">
        <v>1.1791666666666667</v>
      </c>
      <c r="AE1352" s="9">
        <f t="shared" si="1314"/>
        <v>0</v>
      </c>
      <c r="AF1352" s="47">
        <v>1.1909722222222221</v>
      </c>
      <c r="AG1352" s="47">
        <v>1.1944444444444444</v>
      </c>
      <c r="AH1352" s="9">
        <f t="shared" si="1311"/>
        <v>3.4722222222223209E-3</v>
      </c>
      <c r="AI1352" s="10">
        <f t="shared" si="1320"/>
        <v>0</v>
      </c>
      <c r="AJ1352" s="10">
        <f t="shared" si="1321"/>
        <v>5</v>
      </c>
      <c r="AK1352" s="47">
        <v>1.1944444444444444</v>
      </c>
      <c r="AL1352" s="47">
        <v>1.1979166666666667</v>
      </c>
      <c r="AM1352" s="9">
        <f t="shared" si="1322"/>
        <v>3.4722222222223209E-3</v>
      </c>
      <c r="AN1352" s="9">
        <f t="shared" si="1312"/>
        <v>0.34375000000000011</v>
      </c>
      <c r="AO1352" s="10">
        <f t="shared" si="1334"/>
        <v>8</v>
      </c>
      <c r="AP1352" s="10">
        <f t="shared" si="1335"/>
        <v>15</v>
      </c>
      <c r="AQ1352" s="9">
        <f t="shared" si="1341"/>
        <v>5.2777777777777882E-2</v>
      </c>
      <c r="AR1352" s="10">
        <f t="shared" si="1315"/>
        <v>1</v>
      </c>
      <c r="AS1352" s="10">
        <f t="shared" si="1316"/>
        <v>16</v>
      </c>
      <c r="AT1352" s="552">
        <v>0</v>
      </c>
      <c r="AU1352" s="552">
        <v>0</v>
      </c>
      <c r="AV1352" s="552">
        <v>0</v>
      </c>
      <c r="AW1352" s="546">
        <f t="shared" si="1340"/>
        <v>0</v>
      </c>
      <c r="AX1352" s="546">
        <f t="shared" si="1323"/>
        <v>0</v>
      </c>
      <c r="AY1352" s="552">
        <v>0</v>
      </c>
      <c r="AZ1352" s="546">
        <f t="shared" si="1336"/>
        <v>0</v>
      </c>
      <c r="BA1352" s="546">
        <f t="shared" si="1337"/>
        <v>0</v>
      </c>
      <c r="BB1352" s="552">
        <v>0</v>
      </c>
      <c r="BC1352" s="546">
        <f t="shared" si="1338"/>
        <v>0</v>
      </c>
      <c r="BD1352" s="546">
        <f t="shared" si="1339"/>
        <v>0</v>
      </c>
      <c r="BE1352" s="552">
        <v>7.4305555555555555E-2</v>
      </c>
      <c r="BF1352" s="546">
        <f t="shared" si="1326"/>
        <v>1</v>
      </c>
      <c r="BG1352" s="546">
        <f t="shared" si="1327"/>
        <v>47</v>
      </c>
      <c r="BH1352" s="552">
        <v>0</v>
      </c>
      <c r="BI1352" s="637">
        <f t="shared" si="1317"/>
        <v>0</v>
      </c>
      <c r="BJ1352" s="558">
        <f t="shared" si="1318"/>
        <v>0</v>
      </c>
      <c r="BK1352" s="52">
        <f t="shared" si="1324"/>
        <v>62.997627118644068</v>
      </c>
    </row>
    <row r="1353" spans="1:63" x14ac:dyDescent="0.25">
      <c r="A1353" s="60">
        <v>41031</v>
      </c>
      <c r="B1353" s="58">
        <f t="shared" si="1319"/>
        <v>5</v>
      </c>
      <c r="C1353" s="126">
        <v>1</v>
      </c>
      <c r="D1353" s="51" t="s">
        <v>33</v>
      </c>
      <c r="E1353" s="51" t="s">
        <v>236</v>
      </c>
      <c r="F1353" s="58">
        <v>3792.43</v>
      </c>
      <c r="G1353" s="126">
        <v>59</v>
      </c>
      <c r="H1353" s="126">
        <v>0</v>
      </c>
      <c r="I1353" s="47">
        <v>0.875</v>
      </c>
      <c r="J1353" s="47">
        <v>0.875</v>
      </c>
      <c r="K1353" s="47">
        <v>0.87847222222222221</v>
      </c>
      <c r="L1353" s="9">
        <f t="shared" si="1307"/>
        <v>3.4722222222222099E-3</v>
      </c>
      <c r="M1353" s="47">
        <v>0.88888888888888884</v>
      </c>
      <c r="N1353" s="9">
        <f t="shared" si="1308"/>
        <v>1.041666666666663E-2</v>
      </c>
      <c r="O1353" s="47">
        <v>1.0416666666666667</v>
      </c>
      <c r="P1353" s="9">
        <f t="shared" si="1309"/>
        <v>0.1527777777777779</v>
      </c>
      <c r="Q1353" s="47">
        <v>1.0416666666666667</v>
      </c>
      <c r="R1353" s="47">
        <v>1.0763888888888888</v>
      </c>
      <c r="S1353" s="9">
        <f t="shared" si="1325"/>
        <v>3.4722222222222099E-2</v>
      </c>
      <c r="T1353" s="47">
        <v>1.0416666666666667</v>
      </c>
      <c r="U1353" s="47">
        <v>1.0763888888888888</v>
      </c>
      <c r="V1353" s="9">
        <f t="shared" si="1313"/>
        <v>3.4722222222222099E-2</v>
      </c>
      <c r="W1353" s="47">
        <v>1.2166666666666666</v>
      </c>
      <c r="X1353" s="9">
        <f t="shared" si="1342"/>
        <v>0.14027777777777772</v>
      </c>
      <c r="Y1353" s="47">
        <v>1.2180555555555557</v>
      </c>
      <c r="Z1353" s="9">
        <f t="shared" si="1331"/>
        <v>1.388888888889106E-3</v>
      </c>
      <c r="AA1353" s="47">
        <v>1.2965277777777777</v>
      </c>
      <c r="AB1353" s="9">
        <f t="shared" si="1333"/>
        <v>7.8472222222222054E-2</v>
      </c>
      <c r="AC1353" s="47">
        <v>1.2965277777777777</v>
      </c>
      <c r="AD1353" s="47">
        <v>1.2965277777777777</v>
      </c>
      <c r="AE1353" s="9">
        <f t="shared" si="1314"/>
        <v>0</v>
      </c>
      <c r="AF1353" s="47">
        <v>1.3055555555555556</v>
      </c>
      <c r="AG1353" s="47">
        <v>1.3090277777777779</v>
      </c>
      <c r="AH1353" s="9">
        <f t="shared" si="1311"/>
        <v>3.4722222222223209E-3</v>
      </c>
      <c r="AI1353" s="10">
        <f t="shared" si="1320"/>
        <v>0</v>
      </c>
      <c r="AJ1353" s="10">
        <f t="shared" si="1321"/>
        <v>5</v>
      </c>
      <c r="AK1353" s="47">
        <v>1.3090277777777779</v>
      </c>
      <c r="AL1353" s="47">
        <v>1.3125</v>
      </c>
      <c r="AM1353" s="9">
        <f t="shared" si="1322"/>
        <v>3.4722222222220989E-3</v>
      </c>
      <c r="AN1353" s="9">
        <f t="shared" si="1312"/>
        <v>0.4375</v>
      </c>
      <c r="AO1353" s="10">
        <f t="shared" si="1334"/>
        <v>10</v>
      </c>
      <c r="AP1353" s="10">
        <f t="shared" si="1335"/>
        <v>30</v>
      </c>
      <c r="AQ1353" s="9">
        <f t="shared" si="1341"/>
        <v>6.7361111111110941E-2</v>
      </c>
      <c r="AR1353" s="10">
        <f t="shared" si="1315"/>
        <v>1</v>
      </c>
      <c r="AS1353" s="10">
        <f t="shared" si="1316"/>
        <v>37</v>
      </c>
      <c r="AT1353" s="552">
        <v>0</v>
      </c>
      <c r="AU1353" s="552">
        <v>0</v>
      </c>
      <c r="AV1353" s="552">
        <v>0</v>
      </c>
      <c r="AW1353" s="546">
        <f t="shared" si="1340"/>
        <v>0</v>
      </c>
      <c r="AX1353" s="546">
        <f t="shared" si="1323"/>
        <v>0</v>
      </c>
      <c r="AY1353" s="552">
        <v>0</v>
      </c>
      <c r="AZ1353" s="546">
        <f t="shared" si="1336"/>
        <v>0</v>
      </c>
      <c r="BA1353" s="546">
        <f t="shared" si="1337"/>
        <v>0</v>
      </c>
      <c r="BB1353" s="552">
        <v>0</v>
      </c>
      <c r="BC1353" s="546">
        <f t="shared" si="1338"/>
        <v>0</v>
      </c>
      <c r="BD1353" s="546">
        <f t="shared" si="1339"/>
        <v>0</v>
      </c>
      <c r="BE1353" s="552">
        <v>1.1111111111111112E-2</v>
      </c>
      <c r="BF1353" s="546">
        <f t="shared" si="1326"/>
        <v>0</v>
      </c>
      <c r="BG1353" s="546">
        <f t="shared" si="1327"/>
        <v>16</v>
      </c>
      <c r="BH1353" s="552">
        <v>0</v>
      </c>
      <c r="BI1353" s="637">
        <f t="shared" si="1317"/>
        <v>0</v>
      </c>
      <c r="BJ1353" s="558">
        <f t="shared" si="1318"/>
        <v>0</v>
      </c>
      <c r="BK1353" s="52">
        <f t="shared" si="1324"/>
        <v>64.278474576271179</v>
      </c>
    </row>
    <row r="1354" spans="1:63" x14ac:dyDescent="0.25">
      <c r="A1354" s="60">
        <v>41031</v>
      </c>
      <c r="B1354" s="58">
        <f t="shared" si="1319"/>
        <v>5</v>
      </c>
      <c r="C1354" s="126">
        <v>1</v>
      </c>
      <c r="D1354" s="51" t="s">
        <v>271</v>
      </c>
      <c r="E1354" s="51" t="s">
        <v>265</v>
      </c>
      <c r="F1354" s="58">
        <v>3761.38</v>
      </c>
      <c r="G1354" s="126">
        <v>59</v>
      </c>
      <c r="H1354" s="126">
        <v>0</v>
      </c>
      <c r="I1354" s="47">
        <v>0.1388888888888889</v>
      </c>
      <c r="J1354" s="47">
        <v>0.1388888888888889</v>
      </c>
      <c r="K1354" s="47">
        <v>0.1423611111111111</v>
      </c>
      <c r="L1354" s="9">
        <f t="shared" ref="L1354:L1417" si="1343">K1354-J1354</f>
        <v>3.4722222222222099E-3</v>
      </c>
      <c r="M1354" s="47">
        <v>0.15277777777777776</v>
      </c>
      <c r="N1354" s="9">
        <f t="shared" ref="N1354:N1417" si="1344">M1354-K1354</f>
        <v>1.0416666666666657E-2</v>
      </c>
      <c r="O1354" s="47">
        <v>0.1875</v>
      </c>
      <c r="P1354" s="9">
        <f t="shared" ref="P1354:P1417" si="1345">O1354-M1354</f>
        <v>3.4722222222222238E-2</v>
      </c>
      <c r="Q1354" s="47">
        <v>0.19097222222222221</v>
      </c>
      <c r="R1354" s="47">
        <v>0.21527777777777779</v>
      </c>
      <c r="S1354" s="9">
        <f t="shared" si="1325"/>
        <v>2.430555555555558E-2</v>
      </c>
      <c r="T1354" s="47">
        <v>0.19097222222222221</v>
      </c>
      <c r="U1354" s="47">
        <v>0.21527777777777779</v>
      </c>
      <c r="V1354" s="9">
        <f t="shared" si="1313"/>
        <v>2.430555555555558E-2</v>
      </c>
      <c r="W1354" s="47">
        <v>0.3298611111111111</v>
      </c>
      <c r="X1354" s="9">
        <f t="shared" si="1342"/>
        <v>0.11458333333333331</v>
      </c>
      <c r="Y1354" s="47">
        <v>0.33194444444444443</v>
      </c>
      <c r="Z1354" s="9">
        <f t="shared" ref="Z1354:Z1385" si="1346">Y1354-W1354</f>
        <v>2.0833333333333259E-3</v>
      </c>
      <c r="AA1354" s="47">
        <v>0.39999999999999997</v>
      </c>
      <c r="AB1354" s="9">
        <f t="shared" si="1333"/>
        <v>6.8055555555555536E-2</v>
      </c>
      <c r="AC1354" s="47">
        <v>0.39999999999999997</v>
      </c>
      <c r="AD1354" s="47">
        <v>0.39999999999999997</v>
      </c>
      <c r="AE1354" s="9">
        <f t="shared" si="1314"/>
        <v>0</v>
      </c>
      <c r="AF1354" s="47">
        <v>0.40972222222222227</v>
      </c>
      <c r="AG1354" s="47">
        <v>0.41319444444444442</v>
      </c>
      <c r="AH1354" s="9">
        <f t="shared" ref="AH1354:AH1417" si="1347">AG1354-AF1354</f>
        <v>3.4722222222221544E-3</v>
      </c>
      <c r="AI1354" s="10">
        <f t="shared" si="1320"/>
        <v>0</v>
      </c>
      <c r="AJ1354" s="10">
        <f t="shared" si="1321"/>
        <v>5</v>
      </c>
      <c r="AK1354" s="47">
        <v>0.41319444444444442</v>
      </c>
      <c r="AL1354" s="47">
        <v>0.41666666666666669</v>
      </c>
      <c r="AM1354" s="9">
        <f t="shared" si="1322"/>
        <v>3.4722222222222654E-3</v>
      </c>
      <c r="AN1354" s="9">
        <f t="shared" ref="AN1354:AN1417" si="1348">AL1354-I1354</f>
        <v>0.27777777777777779</v>
      </c>
      <c r="AO1354" s="10">
        <f t="shared" si="1334"/>
        <v>6</v>
      </c>
      <c r="AP1354" s="10">
        <f t="shared" si="1335"/>
        <v>40</v>
      </c>
      <c r="AQ1354" s="9">
        <f t="shared" si="1341"/>
        <v>5.486111111111109E-2</v>
      </c>
      <c r="AR1354" s="10">
        <f t="shared" si="1315"/>
        <v>1</v>
      </c>
      <c r="AS1354" s="10">
        <f t="shared" si="1316"/>
        <v>19</v>
      </c>
      <c r="AT1354" s="552">
        <v>0</v>
      </c>
      <c r="AU1354" s="552">
        <v>4.1666666666666666E-3</v>
      </c>
      <c r="AV1354" s="552">
        <v>0</v>
      </c>
      <c r="AW1354" s="546">
        <f t="shared" si="1340"/>
        <v>0</v>
      </c>
      <c r="AX1354" s="546">
        <f t="shared" si="1323"/>
        <v>0</v>
      </c>
      <c r="AY1354" s="552">
        <v>0</v>
      </c>
      <c r="AZ1354" s="546">
        <f t="shared" si="1336"/>
        <v>0</v>
      </c>
      <c r="BA1354" s="546">
        <f t="shared" si="1337"/>
        <v>0</v>
      </c>
      <c r="BB1354" s="552">
        <v>9.0277777777777787E-3</v>
      </c>
      <c r="BC1354" s="546">
        <f t="shared" si="1338"/>
        <v>0</v>
      </c>
      <c r="BD1354" s="546">
        <f t="shared" si="1339"/>
        <v>13</v>
      </c>
      <c r="BE1354" s="552">
        <v>0</v>
      </c>
      <c r="BF1354" s="546">
        <f t="shared" si="1326"/>
        <v>0</v>
      </c>
      <c r="BG1354" s="546">
        <f t="shared" si="1327"/>
        <v>0</v>
      </c>
      <c r="BH1354" s="552">
        <v>0</v>
      </c>
      <c r="BI1354" s="637">
        <f t="shared" si="1317"/>
        <v>0</v>
      </c>
      <c r="BJ1354" s="558">
        <f t="shared" si="1318"/>
        <v>0</v>
      </c>
      <c r="BK1354" s="52">
        <f t="shared" si="1324"/>
        <v>63.752203389830512</v>
      </c>
    </row>
    <row r="1355" spans="1:63" x14ac:dyDescent="0.25">
      <c r="A1355" s="60">
        <v>41031</v>
      </c>
      <c r="B1355" s="58">
        <f t="shared" si="1319"/>
        <v>5</v>
      </c>
      <c r="C1355" s="126">
        <v>1</v>
      </c>
      <c r="D1355" s="51" t="s">
        <v>224</v>
      </c>
      <c r="E1355" s="51" t="s">
        <v>572</v>
      </c>
      <c r="F1355" s="58">
        <v>3653.37</v>
      </c>
      <c r="G1355" s="126">
        <v>57</v>
      </c>
      <c r="H1355" s="126">
        <v>2</v>
      </c>
      <c r="I1355" s="47">
        <v>0.54166666666666663</v>
      </c>
      <c r="J1355" s="47">
        <v>0.54166666666666663</v>
      </c>
      <c r="K1355" s="47">
        <v>0.54861111111111105</v>
      </c>
      <c r="L1355" s="9">
        <f t="shared" si="1343"/>
        <v>6.9444444444444198E-3</v>
      </c>
      <c r="M1355" s="47">
        <v>0.55902777777777779</v>
      </c>
      <c r="N1355" s="9">
        <f t="shared" si="1344"/>
        <v>1.0416666666666741E-2</v>
      </c>
      <c r="O1355" s="47">
        <v>0.59027777777777779</v>
      </c>
      <c r="P1355" s="9">
        <f t="shared" si="1345"/>
        <v>3.125E-2</v>
      </c>
      <c r="Q1355" s="47">
        <v>0.59375</v>
      </c>
      <c r="R1355" s="47">
        <v>0.63194444444444442</v>
      </c>
      <c r="S1355" s="9">
        <f t="shared" si="1325"/>
        <v>3.819444444444442E-2</v>
      </c>
      <c r="T1355" s="47">
        <v>0.59375</v>
      </c>
      <c r="U1355" s="47">
        <v>0.63194444444444442</v>
      </c>
      <c r="V1355" s="9">
        <f t="shared" ref="V1355:V1418" si="1349">U1355-T1355</f>
        <v>3.819444444444442E-2</v>
      </c>
      <c r="W1355" s="47">
        <v>0.63680555555555551</v>
      </c>
      <c r="X1355" s="9">
        <f t="shared" si="1342"/>
        <v>4.8611111111110938E-3</v>
      </c>
      <c r="Y1355" s="47">
        <v>0.6381944444444444</v>
      </c>
      <c r="Z1355" s="9">
        <f t="shared" si="1346"/>
        <v>1.388888888888884E-3</v>
      </c>
      <c r="AA1355" s="47">
        <v>0.71319444444444446</v>
      </c>
      <c r="AB1355" s="9">
        <f t="shared" si="1333"/>
        <v>7.5000000000000067E-2</v>
      </c>
      <c r="AC1355" s="47">
        <v>0.71319444444444446</v>
      </c>
      <c r="AD1355" s="47">
        <v>0.71319444444444446</v>
      </c>
      <c r="AE1355" s="9">
        <f t="shared" ref="AE1355:AE1418" si="1350">AD1355-AC1355</f>
        <v>0</v>
      </c>
      <c r="AF1355" s="47">
        <v>0.72222222222222221</v>
      </c>
      <c r="AG1355" s="47">
        <v>0.72569444444444453</v>
      </c>
      <c r="AH1355" s="9">
        <f t="shared" si="1347"/>
        <v>3.4722222222223209E-3</v>
      </c>
      <c r="AI1355" s="10">
        <f t="shared" si="1320"/>
        <v>0</v>
      </c>
      <c r="AJ1355" s="10">
        <f t="shared" si="1321"/>
        <v>5</v>
      </c>
      <c r="AK1355" s="47">
        <v>0.72569444444444453</v>
      </c>
      <c r="AL1355" s="47">
        <v>0.72916666666666663</v>
      </c>
      <c r="AM1355" s="9">
        <f t="shared" si="1322"/>
        <v>3.4722222222220989E-3</v>
      </c>
      <c r="AN1355" s="9">
        <f t="shared" si="1348"/>
        <v>0.1875</v>
      </c>
      <c r="AO1355" s="10">
        <f t="shared" si="1334"/>
        <v>4</v>
      </c>
      <c r="AP1355" s="10">
        <f t="shared" si="1335"/>
        <v>30</v>
      </c>
      <c r="AQ1355" s="9">
        <f t="shared" si="1341"/>
        <v>6.2500000000000069E-2</v>
      </c>
      <c r="AR1355" s="10">
        <f t="shared" ref="AR1355:AR1418" si="1351">HOUR(AQ1355)</f>
        <v>1</v>
      </c>
      <c r="AS1355" s="10">
        <f t="shared" ref="AS1355:AS1418" si="1352">MINUTE(AQ1355)</f>
        <v>30</v>
      </c>
      <c r="AT1355" s="552">
        <v>0</v>
      </c>
      <c r="AU1355" s="552">
        <v>0</v>
      </c>
      <c r="AV1355" s="552">
        <v>0</v>
      </c>
      <c r="AW1355" s="546">
        <f t="shared" si="1340"/>
        <v>0</v>
      </c>
      <c r="AX1355" s="546">
        <f t="shared" si="1323"/>
        <v>0</v>
      </c>
      <c r="AY1355" s="552">
        <v>0</v>
      </c>
      <c r="AZ1355" s="546">
        <f t="shared" si="1336"/>
        <v>0</v>
      </c>
      <c r="BA1355" s="546">
        <f t="shared" si="1337"/>
        <v>0</v>
      </c>
      <c r="BB1355" s="552">
        <v>0</v>
      </c>
      <c r="BC1355" s="546">
        <f t="shared" si="1338"/>
        <v>0</v>
      </c>
      <c r="BD1355" s="546">
        <f t="shared" si="1339"/>
        <v>0</v>
      </c>
      <c r="BE1355" s="552">
        <v>1.2499999999999999E-2</v>
      </c>
      <c r="BF1355" s="546">
        <f t="shared" si="1326"/>
        <v>0</v>
      </c>
      <c r="BG1355" s="546">
        <f t="shared" si="1327"/>
        <v>18</v>
      </c>
      <c r="BH1355" s="552">
        <v>0</v>
      </c>
      <c r="BI1355" s="637">
        <f t="shared" ref="BI1355:BI1418" si="1353">HOUR(BH1355)</f>
        <v>0</v>
      </c>
      <c r="BJ1355" s="558">
        <f t="shared" ref="BJ1355:BJ1418" si="1354">MINUTE(BH1355)</f>
        <v>0</v>
      </c>
      <c r="BK1355" s="52">
        <f t="shared" si="1324"/>
        <v>64.094210526315791</v>
      </c>
    </row>
    <row r="1356" spans="1:63" ht="30" x14ac:dyDescent="0.25">
      <c r="A1356" s="60">
        <v>41031</v>
      </c>
      <c r="B1356" s="58">
        <f t="shared" si="1319"/>
        <v>5</v>
      </c>
      <c r="C1356" s="126">
        <v>2</v>
      </c>
      <c r="D1356" s="51" t="s">
        <v>33</v>
      </c>
      <c r="E1356" s="51" t="s">
        <v>511</v>
      </c>
      <c r="F1356" s="58">
        <v>3634.41</v>
      </c>
      <c r="G1356" s="126">
        <v>57</v>
      </c>
      <c r="H1356" s="126">
        <v>2</v>
      </c>
      <c r="I1356" s="47">
        <v>0.57291666666666663</v>
      </c>
      <c r="J1356" s="47">
        <v>0.57291666666666663</v>
      </c>
      <c r="K1356" s="47">
        <v>0.57638888888888895</v>
      </c>
      <c r="L1356" s="9">
        <f t="shared" si="1343"/>
        <v>3.4722222222223209E-3</v>
      </c>
      <c r="M1356" s="47">
        <v>0.58680555555555558</v>
      </c>
      <c r="N1356" s="9">
        <f t="shared" si="1344"/>
        <v>1.041666666666663E-2</v>
      </c>
      <c r="O1356" s="47">
        <v>0.61458333333333337</v>
      </c>
      <c r="P1356" s="9">
        <f t="shared" si="1345"/>
        <v>2.777777777777779E-2</v>
      </c>
      <c r="Q1356" s="47">
        <v>0.61805555555555558</v>
      </c>
      <c r="R1356" s="47">
        <v>0.64236111111111105</v>
      </c>
      <c r="S1356" s="9">
        <f t="shared" si="1325"/>
        <v>2.4305555555555469E-2</v>
      </c>
      <c r="T1356" s="47">
        <v>0.61805555555555558</v>
      </c>
      <c r="U1356" s="47">
        <v>0.64236111111111105</v>
      </c>
      <c r="V1356" s="9">
        <f t="shared" si="1349"/>
        <v>2.4305555555555469E-2</v>
      </c>
      <c r="W1356" s="47">
        <v>0.66319444444444442</v>
      </c>
      <c r="X1356" s="9">
        <f t="shared" si="1342"/>
        <v>2.083333333333337E-2</v>
      </c>
      <c r="Y1356" s="47">
        <v>0.6645833333333333</v>
      </c>
      <c r="Z1356" s="9">
        <f t="shared" si="1346"/>
        <v>1.388888888888884E-3</v>
      </c>
      <c r="AA1356" s="47">
        <v>0.81180555555555556</v>
      </c>
      <c r="AB1356" s="9">
        <f t="shared" si="1333"/>
        <v>0.14722222222222225</v>
      </c>
      <c r="AC1356" s="47">
        <v>0.81180555555555556</v>
      </c>
      <c r="AD1356" s="47">
        <v>0.81180555555555556</v>
      </c>
      <c r="AE1356" s="9">
        <f t="shared" si="1350"/>
        <v>0</v>
      </c>
      <c r="AF1356" s="47">
        <v>0.82291666666666663</v>
      </c>
      <c r="AG1356" s="47">
        <v>0.82638888888888884</v>
      </c>
      <c r="AH1356" s="9">
        <f t="shared" si="1347"/>
        <v>3.4722222222222099E-3</v>
      </c>
      <c r="AI1356" s="10">
        <f t="shared" si="1320"/>
        <v>0</v>
      </c>
      <c r="AJ1356" s="10">
        <f t="shared" si="1321"/>
        <v>5</v>
      </c>
      <c r="AK1356" s="47">
        <v>0.82638888888888884</v>
      </c>
      <c r="AL1356" s="47">
        <v>0.82986111111111116</v>
      </c>
      <c r="AM1356" s="9">
        <f t="shared" si="1322"/>
        <v>3.4722222222223209E-3</v>
      </c>
      <c r="AN1356" s="9">
        <f t="shared" si="1348"/>
        <v>0.25694444444444453</v>
      </c>
      <c r="AO1356" s="10">
        <f t="shared" si="1334"/>
        <v>6</v>
      </c>
      <c r="AP1356" s="10">
        <f t="shared" si="1335"/>
        <v>10</v>
      </c>
      <c r="AQ1356" s="9">
        <f t="shared" si="1341"/>
        <v>0.14722222222222225</v>
      </c>
      <c r="AR1356" s="10">
        <f t="shared" si="1351"/>
        <v>3</v>
      </c>
      <c r="AS1356" s="10">
        <f t="shared" si="1352"/>
        <v>32</v>
      </c>
      <c r="AT1356" s="552">
        <v>0</v>
      </c>
      <c r="AU1356" s="552">
        <v>0</v>
      </c>
      <c r="AV1356" s="552">
        <v>0</v>
      </c>
      <c r="AW1356" s="546">
        <f t="shared" si="1340"/>
        <v>0</v>
      </c>
      <c r="AX1356" s="546">
        <f t="shared" si="1323"/>
        <v>0</v>
      </c>
      <c r="AY1356" s="552">
        <v>0</v>
      </c>
      <c r="AZ1356" s="546">
        <f t="shared" si="1336"/>
        <v>0</v>
      </c>
      <c r="BA1356" s="546">
        <f t="shared" si="1337"/>
        <v>0</v>
      </c>
      <c r="BB1356" s="552">
        <v>0</v>
      </c>
      <c r="BC1356" s="546">
        <f t="shared" si="1338"/>
        <v>0</v>
      </c>
      <c r="BD1356" s="546">
        <f t="shared" si="1339"/>
        <v>0</v>
      </c>
      <c r="BE1356" s="552"/>
      <c r="BF1356" s="546">
        <f t="shared" si="1326"/>
        <v>0</v>
      </c>
      <c r="BG1356" s="546">
        <f t="shared" si="1327"/>
        <v>0</v>
      </c>
      <c r="BH1356" s="552">
        <v>0</v>
      </c>
      <c r="BI1356" s="637">
        <f t="shared" si="1353"/>
        <v>0</v>
      </c>
      <c r="BJ1356" s="558">
        <f t="shared" si="1354"/>
        <v>0</v>
      </c>
      <c r="BK1356" s="52">
        <f t="shared" si="1324"/>
        <v>63.76157894736842</v>
      </c>
    </row>
    <row r="1357" spans="1:63" x14ac:dyDescent="0.25">
      <c r="A1357" s="60">
        <v>41031</v>
      </c>
      <c r="B1357" s="58">
        <f t="shared" si="1319"/>
        <v>5</v>
      </c>
      <c r="C1357" s="126">
        <v>1</v>
      </c>
      <c r="D1357" s="51" t="s">
        <v>298</v>
      </c>
      <c r="E1357" s="51" t="s">
        <v>807</v>
      </c>
      <c r="F1357" s="58">
        <v>3670.5</v>
      </c>
      <c r="G1357" s="126">
        <v>58</v>
      </c>
      <c r="H1357" s="126">
        <v>1</v>
      </c>
      <c r="I1357" s="47">
        <v>0.66666666666666663</v>
      </c>
      <c r="J1357" s="47">
        <v>0.66666666666666663</v>
      </c>
      <c r="K1357" s="47">
        <v>0.67013888888888884</v>
      </c>
      <c r="L1357" s="9">
        <f t="shared" si="1343"/>
        <v>3.4722222222222099E-3</v>
      </c>
      <c r="M1357" s="47">
        <v>0.67708333333333337</v>
      </c>
      <c r="N1357" s="9">
        <f t="shared" si="1344"/>
        <v>6.9444444444445308E-3</v>
      </c>
      <c r="O1357" s="47">
        <v>0.71527777777777779</v>
      </c>
      <c r="P1357" s="9">
        <f t="shared" si="1345"/>
        <v>3.819444444444442E-2</v>
      </c>
      <c r="Q1357" s="47">
        <v>0.72222222222222221</v>
      </c>
      <c r="R1357" s="47">
        <v>0.72916666666666663</v>
      </c>
      <c r="S1357" s="9">
        <f t="shared" si="1325"/>
        <v>6.9444444444444198E-3</v>
      </c>
      <c r="T1357" s="47">
        <v>0.72222222222222221</v>
      </c>
      <c r="U1357" s="47">
        <v>0.72916666666666663</v>
      </c>
      <c r="V1357" s="9">
        <f t="shared" si="1349"/>
        <v>6.9444444444444198E-3</v>
      </c>
      <c r="W1357" s="47">
        <v>0.8208333333333333</v>
      </c>
      <c r="X1357" s="9">
        <f t="shared" si="1342"/>
        <v>9.1666666666666674E-2</v>
      </c>
      <c r="Y1357" s="47">
        <v>0.82152777777777775</v>
      </c>
      <c r="Z1357" s="9">
        <f t="shared" si="1346"/>
        <v>6.9444444444444198E-4</v>
      </c>
      <c r="AA1357" s="47">
        <v>0.90902777777777777</v>
      </c>
      <c r="AB1357" s="9">
        <f t="shared" si="1333"/>
        <v>8.7500000000000022E-2</v>
      </c>
      <c r="AC1357" s="47">
        <v>0.90902777777777777</v>
      </c>
      <c r="AD1357" s="47">
        <v>0.90902777777777777</v>
      </c>
      <c r="AE1357" s="9">
        <f t="shared" si="1350"/>
        <v>0</v>
      </c>
      <c r="AF1357" s="47">
        <v>0.92013888888888884</v>
      </c>
      <c r="AG1357" s="47">
        <v>0.92361111111111116</v>
      </c>
      <c r="AH1357" s="9">
        <f t="shared" si="1347"/>
        <v>3.4722222222223209E-3</v>
      </c>
      <c r="AI1357" s="10">
        <f t="shared" si="1320"/>
        <v>0</v>
      </c>
      <c r="AJ1357" s="10">
        <f t="shared" si="1321"/>
        <v>5</v>
      </c>
      <c r="AK1357" s="47">
        <v>0.92361111111111116</v>
      </c>
      <c r="AL1357" s="47">
        <v>0.92708333333333337</v>
      </c>
      <c r="AM1357" s="9">
        <f t="shared" si="1322"/>
        <v>3.4722222222222099E-3</v>
      </c>
      <c r="AN1357" s="9">
        <f t="shared" si="1348"/>
        <v>0.26041666666666674</v>
      </c>
      <c r="AO1357" s="10">
        <f t="shared" si="1334"/>
        <v>6</v>
      </c>
      <c r="AP1357" s="10">
        <f t="shared" si="1335"/>
        <v>15</v>
      </c>
      <c r="AQ1357" s="9">
        <f t="shared" si="1341"/>
        <v>8.7500000000000022E-2</v>
      </c>
      <c r="AR1357" s="10">
        <f t="shared" si="1351"/>
        <v>2</v>
      </c>
      <c r="AS1357" s="10">
        <f t="shared" si="1352"/>
        <v>6</v>
      </c>
      <c r="AT1357" s="552">
        <v>0</v>
      </c>
      <c r="AU1357" s="552">
        <v>0</v>
      </c>
      <c r="AV1357" s="552">
        <v>0</v>
      </c>
      <c r="AW1357" s="546">
        <f t="shared" si="1340"/>
        <v>0</v>
      </c>
      <c r="AX1357" s="546">
        <f t="shared" si="1323"/>
        <v>0</v>
      </c>
      <c r="AY1357" s="552">
        <v>0</v>
      </c>
      <c r="AZ1357" s="546">
        <f t="shared" si="1336"/>
        <v>0</v>
      </c>
      <c r="BA1357" s="546">
        <f t="shared" si="1337"/>
        <v>0</v>
      </c>
      <c r="BB1357" s="552">
        <v>0</v>
      </c>
      <c r="BC1357" s="546">
        <f t="shared" si="1338"/>
        <v>0</v>
      </c>
      <c r="BD1357" s="546">
        <f t="shared" si="1339"/>
        <v>0</v>
      </c>
      <c r="BE1357" s="552"/>
      <c r="BF1357" s="546">
        <f t="shared" si="1326"/>
        <v>0</v>
      </c>
      <c r="BG1357" s="546">
        <f t="shared" si="1327"/>
        <v>0</v>
      </c>
      <c r="BH1357" s="552">
        <v>0</v>
      </c>
      <c r="BI1357" s="637">
        <f t="shared" si="1353"/>
        <v>0</v>
      </c>
      <c r="BJ1357" s="558">
        <f t="shared" si="1354"/>
        <v>0</v>
      </c>
      <c r="BK1357" s="52">
        <f t="shared" si="1324"/>
        <v>63.28448275862069</v>
      </c>
    </row>
    <row r="1358" spans="1:63" x14ac:dyDescent="0.25">
      <c r="A1358" s="60">
        <v>41031</v>
      </c>
      <c r="B1358" s="58">
        <f t="shared" si="1319"/>
        <v>5</v>
      </c>
      <c r="C1358" s="126">
        <v>1</v>
      </c>
      <c r="D1358" s="51" t="s">
        <v>271</v>
      </c>
      <c r="E1358" s="51" t="s">
        <v>265</v>
      </c>
      <c r="F1358" s="58">
        <v>3735.86</v>
      </c>
      <c r="G1358" s="126">
        <v>58</v>
      </c>
      <c r="H1358" s="126">
        <v>1</v>
      </c>
      <c r="I1358" s="47">
        <v>0.69791666666666663</v>
      </c>
      <c r="J1358" s="47">
        <v>0.69791666666666663</v>
      </c>
      <c r="K1358" s="47">
        <v>0.70486111111111116</v>
      </c>
      <c r="L1358" s="9">
        <f t="shared" si="1343"/>
        <v>6.9444444444445308E-3</v>
      </c>
      <c r="M1358" s="47">
        <v>0.72569444444444453</v>
      </c>
      <c r="N1358" s="9">
        <f t="shared" si="1344"/>
        <v>2.083333333333337E-2</v>
      </c>
      <c r="O1358" s="47">
        <v>0.85416666666666663</v>
      </c>
      <c r="P1358" s="9">
        <f t="shared" si="1345"/>
        <v>0.1284722222222221</v>
      </c>
      <c r="Q1358" s="47">
        <v>0.85763888888888884</v>
      </c>
      <c r="R1358" s="47">
        <v>0.88194444444444453</v>
      </c>
      <c r="S1358" s="9">
        <f t="shared" si="1325"/>
        <v>2.4305555555555691E-2</v>
      </c>
      <c r="T1358" s="47">
        <v>0.85763888888888884</v>
      </c>
      <c r="U1358" s="47">
        <v>0.88194444444444453</v>
      </c>
      <c r="V1358" s="9">
        <f t="shared" si="1349"/>
        <v>2.4305555555555691E-2</v>
      </c>
      <c r="W1358" s="47">
        <v>0.97569444444444453</v>
      </c>
      <c r="X1358" s="9">
        <f t="shared" si="1342"/>
        <v>9.375E-2</v>
      </c>
      <c r="Y1358" s="47">
        <v>0.97638888888888886</v>
      </c>
      <c r="Z1358" s="9">
        <f t="shared" si="1346"/>
        <v>6.9444444444433095E-4</v>
      </c>
      <c r="AA1358" s="47">
        <v>1.0354166666666667</v>
      </c>
      <c r="AB1358" s="9">
        <f t="shared" si="1333"/>
        <v>5.902777777777779E-2</v>
      </c>
      <c r="AC1358" s="47">
        <v>1.0354166666666667</v>
      </c>
      <c r="AD1358" s="47">
        <v>1.0354166666666667</v>
      </c>
      <c r="AE1358" s="9">
        <f t="shared" si="1350"/>
        <v>0</v>
      </c>
      <c r="AF1358" s="47">
        <v>1.0451388888888888</v>
      </c>
      <c r="AG1358" s="47">
        <v>1.0486111111111112</v>
      </c>
      <c r="AH1358" s="9">
        <f t="shared" si="1347"/>
        <v>3.4722222222223209E-3</v>
      </c>
      <c r="AI1358" s="10">
        <f t="shared" si="1320"/>
        <v>0</v>
      </c>
      <c r="AJ1358" s="10">
        <f t="shared" si="1321"/>
        <v>5</v>
      </c>
      <c r="AK1358" s="47">
        <v>1.0486111111111112</v>
      </c>
      <c r="AL1358" s="47">
        <v>1.0520833333333333</v>
      </c>
      <c r="AM1358" s="9">
        <f t="shared" si="1322"/>
        <v>3.4722222222220989E-3</v>
      </c>
      <c r="AN1358" s="9">
        <f t="shared" si="1348"/>
        <v>0.35416666666666663</v>
      </c>
      <c r="AO1358" s="10">
        <f t="shared" si="1334"/>
        <v>8</v>
      </c>
      <c r="AP1358" s="10">
        <f t="shared" si="1335"/>
        <v>30</v>
      </c>
      <c r="AQ1358" s="9">
        <f t="shared" si="1341"/>
        <v>5.0694444444444459E-2</v>
      </c>
      <c r="AR1358" s="10">
        <f t="shared" si="1351"/>
        <v>1</v>
      </c>
      <c r="AS1358" s="10">
        <f t="shared" si="1352"/>
        <v>13</v>
      </c>
      <c r="AT1358" s="552">
        <v>0</v>
      </c>
      <c r="AU1358" s="552">
        <v>0</v>
      </c>
      <c r="AV1358" s="552">
        <v>0</v>
      </c>
      <c r="AW1358" s="546">
        <f t="shared" si="1340"/>
        <v>0</v>
      </c>
      <c r="AX1358" s="546">
        <f t="shared" si="1323"/>
        <v>0</v>
      </c>
      <c r="AY1358" s="552">
        <v>0</v>
      </c>
      <c r="AZ1358" s="546">
        <f t="shared" si="1336"/>
        <v>0</v>
      </c>
      <c r="BA1358" s="546">
        <f t="shared" si="1337"/>
        <v>0</v>
      </c>
      <c r="BB1358" s="552">
        <v>0</v>
      </c>
      <c r="BC1358" s="546">
        <f t="shared" si="1338"/>
        <v>0</v>
      </c>
      <c r="BD1358" s="546">
        <f t="shared" si="1339"/>
        <v>0</v>
      </c>
      <c r="BE1358" s="552">
        <v>8.3333333333333332E-3</v>
      </c>
      <c r="BF1358" s="546">
        <f t="shared" si="1326"/>
        <v>0</v>
      </c>
      <c r="BG1358" s="546">
        <f t="shared" si="1327"/>
        <v>12</v>
      </c>
      <c r="BH1358" s="552">
        <v>0</v>
      </c>
      <c r="BI1358" s="637">
        <f t="shared" si="1353"/>
        <v>0</v>
      </c>
      <c r="BJ1358" s="558">
        <f t="shared" si="1354"/>
        <v>0</v>
      </c>
      <c r="BK1358" s="52">
        <f t="shared" si="1324"/>
        <v>64.411379310344827</v>
      </c>
    </row>
    <row r="1359" spans="1:63" x14ac:dyDescent="0.25">
      <c r="A1359" s="60">
        <v>41031</v>
      </c>
      <c r="B1359" s="58">
        <f t="shared" ref="B1359:B1422" si="1355">MONTH(A1359)</f>
        <v>5</v>
      </c>
      <c r="C1359" s="126">
        <v>1</v>
      </c>
      <c r="D1359" s="51" t="s">
        <v>309</v>
      </c>
      <c r="E1359" s="51" t="s">
        <v>265</v>
      </c>
      <c r="F1359" s="58">
        <v>3723.08</v>
      </c>
      <c r="G1359" s="126">
        <v>58</v>
      </c>
      <c r="H1359" s="126">
        <v>1</v>
      </c>
      <c r="I1359" s="47">
        <v>0.80208333333333337</v>
      </c>
      <c r="J1359" s="47">
        <v>0.80208333333333337</v>
      </c>
      <c r="K1359" s="47">
        <v>0.85416666666666663</v>
      </c>
      <c r="L1359" s="9">
        <f t="shared" si="1343"/>
        <v>5.2083333333333259E-2</v>
      </c>
      <c r="M1359" s="47">
        <v>0.87847222222222221</v>
      </c>
      <c r="N1359" s="9">
        <f t="shared" si="1344"/>
        <v>2.430555555555558E-2</v>
      </c>
      <c r="O1359" s="47">
        <v>1.0208333333333333</v>
      </c>
      <c r="P1359" s="9">
        <f t="shared" si="1345"/>
        <v>0.14236111111111105</v>
      </c>
      <c r="Q1359" s="47">
        <v>1.0208333333333333</v>
      </c>
      <c r="R1359" s="47">
        <v>1.0625</v>
      </c>
      <c r="S1359" s="9">
        <f t="shared" si="1325"/>
        <v>4.1666666666666741E-2</v>
      </c>
      <c r="T1359" s="47">
        <v>1.0208333333333333</v>
      </c>
      <c r="U1359" s="47">
        <v>1.0625</v>
      </c>
      <c r="V1359" s="9">
        <f t="shared" si="1349"/>
        <v>4.1666666666666741E-2</v>
      </c>
      <c r="W1359" s="47">
        <v>1.0722222222222222</v>
      </c>
      <c r="X1359" s="9">
        <f t="shared" si="1342"/>
        <v>9.7222222222221877E-3</v>
      </c>
      <c r="Y1359" s="47">
        <v>1.0729166666666667</v>
      </c>
      <c r="Z1359" s="9">
        <f t="shared" si="1346"/>
        <v>6.94444444444553E-4</v>
      </c>
      <c r="AA1359" s="47">
        <v>1.1187500000000001</v>
      </c>
      <c r="AB1359" s="9">
        <f t="shared" si="1333"/>
        <v>4.5833333333333393E-2</v>
      </c>
      <c r="AC1359" s="47">
        <v>1.1187500000000001</v>
      </c>
      <c r="AD1359" s="47">
        <v>1.1187500000000001</v>
      </c>
      <c r="AE1359" s="9">
        <f t="shared" si="1350"/>
        <v>0</v>
      </c>
      <c r="AF1359" s="47">
        <v>1.1284722222222221</v>
      </c>
      <c r="AG1359" s="47">
        <v>1.1319444444444444</v>
      </c>
      <c r="AH1359" s="9">
        <f t="shared" si="1347"/>
        <v>3.4722222222223209E-3</v>
      </c>
      <c r="AI1359" s="10">
        <f t="shared" ref="AI1359:AI1517" si="1356">HOUR(AH1359)</f>
        <v>0</v>
      </c>
      <c r="AJ1359" s="10">
        <f t="shared" ref="AJ1359:AJ1517" si="1357">MINUTE(AH1359)</f>
        <v>5</v>
      </c>
      <c r="AK1359" s="47">
        <v>1.1319444444444444</v>
      </c>
      <c r="AL1359" s="47">
        <v>1.1354166666666667</v>
      </c>
      <c r="AM1359" s="9">
        <f t="shared" ref="AM1359:AM1483" si="1358">AL1359-AK1359</f>
        <v>3.4722222222223209E-3</v>
      </c>
      <c r="AN1359" s="9">
        <f t="shared" si="1348"/>
        <v>0.33333333333333337</v>
      </c>
      <c r="AO1359" s="10">
        <f t="shared" si="1334"/>
        <v>8</v>
      </c>
      <c r="AP1359" s="10">
        <f t="shared" si="1335"/>
        <v>0</v>
      </c>
      <c r="AQ1359" s="9">
        <f t="shared" si="1341"/>
        <v>3.9583333333333394E-2</v>
      </c>
      <c r="AR1359" s="10">
        <f t="shared" si="1351"/>
        <v>0</v>
      </c>
      <c r="AS1359" s="10">
        <f t="shared" si="1352"/>
        <v>57</v>
      </c>
      <c r="AT1359" s="552">
        <v>0</v>
      </c>
      <c r="AU1359" s="552">
        <v>6.2499999999999995E-3</v>
      </c>
      <c r="AV1359" s="552">
        <v>0</v>
      </c>
      <c r="AW1359" s="546">
        <f t="shared" si="1340"/>
        <v>0</v>
      </c>
      <c r="AX1359" s="546">
        <f t="shared" ref="AX1359:AX1422" si="1359">MINUTE(AV1359)</f>
        <v>0</v>
      </c>
      <c r="AY1359" s="552">
        <v>0</v>
      </c>
      <c r="AZ1359" s="546">
        <f t="shared" si="1336"/>
        <v>0</v>
      </c>
      <c r="BA1359" s="546">
        <f t="shared" si="1337"/>
        <v>0</v>
      </c>
      <c r="BB1359" s="552">
        <v>0</v>
      </c>
      <c r="BC1359" s="546">
        <f t="shared" si="1338"/>
        <v>0</v>
      </c>
      <c r="BD1359" s="546">
        <f t="shared" si="1339"/>
        <v>0</v>
      </c>
      <c r="BE1359" s="552">
        <v>0</v>
      </c>
      <c r="BF1359" s="546">
        <f t="shared" si="1326"/>
        <v>0</v>
      </c>
      <c r="BG1359" s="546">
        <f t="shared" si="1327"/>
        <v>0</v>
      </c>
      <c r="BH1359" s="552">
        <v>0</v>
      </c>
      <c r="BI1359" s="637">
        <f t="shared" si="1353"/>
        <v>0</v>
      </c>
      <c r="BJ1359" s="558">
        <f t="shared" si="1354"/>
        <v>0</v>
      </c>
      <c r="BK1359" s="52">
        <f t="shared" ref="BK1359:BK1422" si="1360">F1359/G1359</f>
        <v>64.191034482758624</v>
      </c>
    </row>
    <row r="1360" spans="1:63" x14ac:dyDescent="0.25">
      <c r="A1360" s="60">
        <v>41031</v>
      </c>
      <c r="B1360" s="58">
        <f t="shared" si="1355"/>
        <v>5</v>
      </c>
      <c r="C1360" s="126">
        <v>2</v>
      </c>
      <c r="D1360" s="51" t="s">
        <v>309</v>
      </c>
      <c r="E1360" s="51" t="s">
        <v>265</v>
      </c>
      <c r="F1360" s="58">
        <v>3720.35</v>
      </c>
      <c r="G1360" s="126">
        <v>58</v>
      </c>
      <c r="H1360" s="126">
        <v>1</v>
      </c>
      <c r="I1360" s="47">
        <v>0.86458333333333337</v>
      </c>
      <c r="J1360" s="47">
        <v>0.86458333333333337</v>
      </c>
      <c r="K1360" s="47">
        <v>0.86805555555555547</v>
      </c>
      <c r="L1360" s="9">
        <f t="shared" si="1343"/>
        <v>3.4722222222220989E-3</v>
      </c>
      <c r="M1360" s="47">
        <v>0.875</v>
      </c>
      <c r="N1360" s="9">
        <f t="shared" si="1344"/>
        <v>6.9444444444445308E-3</v>
      </c>
      <c r="O1360" s="47">
        <v>1.1180555555555556</v>
      </c>
      <c r="P1360" s="9">
        <f t="shared" si="1345"/>
        <v>0.24305555555555558</v>
      </c>
      <c r="Q1360" s="47">
        <v>1.125</v>
      </c>
      <c r="R1360" s="47">
        <v>1.1666666666666667</v>
      </c>
      <c r="S1360" s="9">
        <f t="shared" si="1325"/>
        <v>4.1666666666666741E-2</v>
      </c>
      <c r="T1360" s="47">
        <v>1.125</v>
      </c>
      <c r="U1360" s="47">
        <v>1.1666666666666667</v>
      </c>
      <c r="V1360" s="9">
        <f t="shared" si="1349"/>
        <v>4.1666666666666741E-2</v>
      </c>
      <c r="W1360" s="47">
        <v>1.175</v>
      </c>
      <c r="X1360" s="9">
        <f t="shared" si="1342"/>
        <v>8.3333333333333037E-3</v>
      </c>
      <c r="Y1360" s="47">
        <v>1.175</v>
      </c>
      <c r="Z1360" s="9">
        <f t="shared" si="1346"/>
        <v>0</v>
      </c>
      <c r="AA1360" s="47">
        <v>1.2236111111111112</v>
      </c>
      <c r="AB1360" s="9">
        <f t="shared" si="1333"/>
        <v>4.861111111111116E-2</v>
      </c>
      <c r="AC1360" s="47">
        <v>1.2236111111111112</v>
      </c>
      <c r="AD1360" s="47">
        <v>1.2236111111111112</v>
      </c>
      <c r="AE1360" s="9">
        <f t="shared" si="1350"/>
        <v>0</v>
      </c>
      <c r="AF1360" s="47">
        <v>1.2326388888888888</v>
      </c>
      <c r="AG1360" s="47">
        <v>1.2361111111111112</v>
      </c>
      <c r="AH1360" s="9">
        <f t="shared" si="1347"/>
        <v>3.4722222222223209E-3</v>
      </c>
      <c r="AI1360" s="10">
        <f t="shared" si="1356"/>
        <v>0</v>
      </c>
      <c r="AJ1360" s="10">
        <f t="shared" si="1357"/>
        <v>5</v>
      </c>
      <c r="AK1360" s="47">
        <v>1.2361111111111112</v>
      </c>
      <c r="AL1360" s="47">
        <v>1.2395833333333333</v>
      </c>
      <c r="AM1360" s="9">
        <f t="shared" si="1358"/>
        <v>3.4722222222220989E-3</v>
      </c>
      <c r="AN1360" s="9">
        <f t="shared" si="1348"/>
        <v>0.37499999999999989</v>
      </c>
      <c r="AO1360" s="10">
        <f t="shared" si="1334"/>
        <v>9</v>
      </c>
      <c r="AP1360" s="10">
        <f t="shared" si="1335"/>
        <v>0</v>
      </c>
      <c r="AQ1360" s="9">
        <f t="shared" si="1341"/>
        <v>4.0277777777777829E-2</v>
      </c>
      <c r="AR1360" s="10">
        <f t="shared" si="1351"/>
        <v>0</v>
      </c>
      <c r="AS1360" s="10">
        <f t="shared" si="1352"/>
        <v>58</v>
      </c>
      <c r="AT1360" s="552">
        <v>0</v>
      </c>
      <c r="AU1360" s="552">
        <v>2.7777777777777779E-3</v>
      </c>
      <c r="AV1360" s="552">
        <v>0</v>
      </c>
      <c r="AW1360" s="546">
        <f t="shared" si="1340"/>
        <v>0</v>
      </c>
      <c r="AX1360" s="546">
        <f t="shared" si="1359"/>
        <v>0</v>
      </c>
      <c r="AY1360" s="552">
        <v>0</v>
      </c>
      <c r="AZ1360" s="546">
        <f t="shared" si="1336"/>
        <v>0</v>
      </c>
      <c r="BA1360" s="546">
        <f t="shared" si="1337"/>
        <v>0</v>
      </c>
      <c r="BB1360" s="552">
        <v>0</v>
      </c>
      <c r="BC1360" s="546">
        <f t="shared" si="1338"/>
        <v>0</v>
      </c>
      <c r="BD1360" s="546">
        <f t="shared" si="1339"/>
        <v>0</v>
      </c>
      <c r="BE1360" s="552">
        <v>5.5555555555555558E-3</v>
      </c>
      <c r="BF1360" s="546">
        <f t="shared" si="1326"/>
        <v>0</v>
      </c>
      <c r="BG1360" s="546">
        <f t="shared" si="1327"/>
        <v>8</v>
      </c>
      <c r="BH1360" s="552">
        <v>0</v>
      </c>
      <c r="BI1360" s="637">
        <f t="shared" si="1353"/>
        <v>0</v>
      </c>
      <c r="BJ1360" s="558">
        <f t="shared" si="1354"/>
        <v>0</v>
      </c>
      <c r="BK1360" s="52">
        <f t="shared" si="1360"/>
        <v>64.143965517241384</v>
      </c>
    </row>
    <row r="1361" spans="1:63" ht="30" x14ac:dyDescent="0.25">
      <c r="A1361" s="60">
        <v>41032</v>
      </c>
      <c r="B1361" s="58">
        <f t="shared" si="1355"/>
        <v>5</v>
      </c>
      <c r="C1361" s="126">
        <v>3</v>
      </c>
      <c r="D1361" s="51" t="s">
        <v>33</v>
      </c>
      <c r="E1361" s="51" t="s">
        <v>511</v>
      </c>
      <c r="F1361" s="58">
        <v>3510.72</v>
      </c>
      <c r="G1361" s="126">
        <v>56</v>
      </c>
      <c r="H1361" s="126">
        <v>3</v>
      </c>
      <c r="I1361" s="47">
        <v>0.89236111111111116</v>
      </c>
      <c r="J1361" s="47">
        <v>0.89236111111111116</v>
      </c>
      <c r="K1361" s="47">
        <v>0.89583333333333337</v>
      </c>
      <c r="L1361" s="9">
        <f t="shared" si="1343"/>
        <v>3.4722222222222099E-3</v>
      </c>
      <c r="M1361" s="47">
        <v>0.90625</v>
      </c>
      <c r="N1361" s="9">
        <f t="shared" si="1344"/>
        <v>1.041666666666663E-2</v>
      </c>
      <c r="O1361" s="47">
        <v>1.2152777777777779</v>
      </c>
      <c r="P1361" s="9">
        <f t="shared" si="1345"/>
        <v>0.3090277777777779</v>
      </c>
      <c r="Q1361" s="47">
        <v>1.21875</v>
      </c>
      <c r="R1361" s="47">
        <v>1.25</v>
      </c>
      <c r="S1361" s="9">
        <f t="shared" si="1325"/>
        <v>3.125E-2</v>
      </c>
      <c r="T1361" s="47">
        <v>1.21875</v>
      </c>
      <c r="U1361" s="47">
        <v>1.25</v>
      </c>
      <c r="V1361" s="9">
        <f t="shared" si="1349"/>
        <v>3.125E-2</v>
      </c>
      <c r="W1361" s="47">
        <v>1.2708333333333333</v>
      </c>
      <c r="X1361" s="9">
        <f t="shared" si="1342"/>
        <v>2.0833333333333259E-2</v>
      </c>
      <c r="Y1361" s="47">
        <v>1.2708333333333333</v>
      </c>
      <c r="Z1361" s="9">
        <f t="shared" si="1346"/>
        <v>0</v>
      </c>
      <c r="AA1361" s="47">
        <v>1.3513888888888888</v>
      </c>
      <c r="AB1361" s="9">
        <f t="shared" si="1333"/>
        <v>8.0555555555555491E-2</v>
      </c>
      <c r="AC1361" s="47">
        <v>1.3513888888888888</v>
      </c>
      <c r="AD1361" s="47">
        <v>1.3513888888888888</v>
      </c>
      <c r="AE1361" s="9">
        <f t="shared" si="1350"/>
        <v>0</v>
      </c>
      <c r="AF1361" s="47">
        <v>1.3576388888888891</v>
      </c>
      <c r="AG1361" s="47">
        <v>1.3645833333333333</v>
      </c>
      <c r="AH1361" s="9">
        <f t="shared" si="1347"/>
        <v>6.9444444444441977E-3</v>
      </c>
      <c r="AI1361" s="10">
        <f t="shared" si="1356"/>
        <v>0</v>
      </c>
      <c r="AJ1361" s="10">
        <f t="shared" si="1357"/>
        <v>10</v>
      </c>
      <c r="AK1361" s="47">
        <v>1.3645833333333333</v>
      </c>
      <c r="AL1361" s="47">
        <v>1.3680555555555556</v>
      </c>
      <c r="AM1361" s="9">
        <f t="shared" si="1358"/>
        <v>3.4722222222223209E-3</v>
      </c>
      <c r="AN1361" s="9">
        <f t="shared" si="1348"/>
        <v>0.47569444444444442</v>
      </c>
      <c r="AO1361" s="10">
        <f t="shared" si="1334"/>
        <v>11</v>
      </c>
      <c r="AP1361" s="10">
        <f t="shared" si="1335"/>
        <v>25</v>
      </c>
      <c r="AQ1361" s="9">
        <f t="shared" si="1341"/>
        <v>5.2777777777777715E-2</v>
      </c>
      <c r="AR1361" s="10">
        <f t="shared" si="1351"/>
        <v>1</v>
      </c>
      <c r="AS1361" s="10">
        <f t="shared" si="1352"/>
        <v>16</v>
      </c>
      <c r="AT1361" s="552">
        <v>0</v>
      </c>
      <c r="AU1361" s="552">
        <v>0</v>
      </c>
      <c r="AV1361" s="552">
        <v>0</v>
      </c>
      <c r="AW1361" s="546">
        <f t="shared" si="1340"/>
        <v>0</v>
      </c>
      <c r="AX1361" s="546">
        <f t="shared" si="1359"/>
        <v>0</v>
      </c>
      <c r="AY1361" s="552">
        <v>0</v>
      </c>
      <c r="AZ1361" s="546">
        <f t="shared" si="1336"/>
        <v>0</v>
      </c>
      <c r="BA1361" s="546">
        <f t="shared" si="1337"/>
        <v>0</v>
      </c>
      <c r="BB1361" s="552">
        <v>0</v>
      </c>
      <c r="BC1361" s="546">
        <f t="shared" si="1338"/>
        <v>0</v>
      </c>
      <c r="BD1361" s="546">
        <f t="shared" si="1339"/>
        <v>0</v>
      </c>
      <c r="BE1361" s="552">
        <v>2.7777777777777776E-2</v>
      </c>
      <c r="BF1361" s="546">
        <f t="shared" si="1326"/>
        <v>0</v>
      </c>
      <c r="BG1361" s="546">
        <f t="shared" si="1327"/>
        <v>40</v>
      </c>
      <c r="BH1361" s="552">
        <v>0</v>
      </c>
      <c r="BI1361" s="637">
        <f t="shared" si="1353"/>
        <v>0</v>
      </c>
      <c r="BJ1361" s="558">
        <f t="shared" si="1354"/>
        <v>0</v>
      </c>
      <c r="BK1361" s="52">
        <f t="shared" si="1360"/>
        <v>62.691428571428567</v>
      </c>
    </row>
    <row r="1362" spans="1:63" x14ac:dyDescent="0.25">
      <c r="A1362" s="60">
        <v>41032</v>
      </c>
      <c r="B1362" s="58">
        <f t="shared" si="1355"/>
        <v>5</v>
      </c>
      <c r="C1362" s="126">
        <v>2</v>
      </c>
      <c r="D1362" s="51" t="s">
        <v>271</v>
      </c>
      <c r="E1362" s="51" t="s">
        <v>265</v>
      </c>
      <c r="F1362" s="58">
        <v>3646.66</v>
      </c>
      <c r="G1362" s="126">
        <v>59</v>
      </c>
      <c r="H1362" s="126">
        <v>0</v>
      </c>
      <c r="I1362" s="47">
        <v>6.9444444444444434E-2</v>
      </c>
      <c r="J1362" s="47">
        <v>6.9444444444444434E-2</v>
      </c>
      <c r="K1362" s="47">
        <v>0.15625</v>
      </c>
      <c r="L1362" s="9">
        <f t="shared" si="1343"/>
        <v>8.6805555555555566E-2</v>
      </c>
      <c r="M1362" s="47">
        <v>0.17013888888888887</v>
      </c>
      <c r="N1362" s="9">
        <f t="shared" si="1344"/>
        <v>1.3888888888888867E-2</v>
      </c>
      <c r="O1362" s="47">
        <v>0.30902777777777779</v>
      </c>
      <c r="P1362" s="9">
        <f t="shared" si="1345"/>
        <v>0.13888888888888892</v>
      </c>
      <c r="Q1362" s="47">
        <v>0.3125</v>
      </c>
      <c r="R1362" s="47">
        <v>0.34027777777777773</v>
      </c>
      <c r="S1362" s="9">
        <f t="shared" si="1325"/>
        <v>2.7777777777777735E-2</v>
      </c>
      <c r="T1362" s="47">
        <v>0.3125</v>
      </c>
      <c r="U1362" s="47">
        <v>0.34027777777777773</v>
      </c>
      <c r="V1362" s="9">
        <f t="shared" si="1349"/>
        <v>2.7777777777777735E-2</v>
      </c>
      <c r="W1362" s="47">
        <v>0.40208333333333335</v>
      </c>
      <c r="X1362" s="9">
        <f t="shared" si="1342"/>
        <v>6.1805555555555614E-2</v>
      </c>
      <c r="Y1362" s="47">
        <v>0.40208333333333335</v>
      </c>
      <c r="Z1362" s="9">
        <f t="shared" si="1346"/>
        <v>0</v>
      </c>
      <c r="AA1362" s="47">
        <v>0.47430555555555554</v>
      </c>
      <c r="AB1362" s="9">
        <f t="shared" si="1333"/>
        <v>7.2222222222222188E-2</v>
      </c>
      <c r="AC1362" s="47">
        <v>0.47430555555555554</v>
      </c>
      <c r="AD1362" s="47">
        <v>0.47430555555555554</v>
      </c>
      <c r="AE1362" s="9">
        <f t="shared" si="1350"/>
        <v>0</v>
      </c>
      <c r="AF1362" s="47">
        <v>0.4826388888888889</v>
      </c>
      <c r="AG1362" s="47">
        <v>0.48958333333333331</v>
      </c>
      <c r="AH1362" s="9">
        <f t="shared" si="1347"/>
        <v>6.9444444444444198E-3</v>
      </c>
      <c r="AI1362" s="10">
        <f t="shared" si="1356"/>
        <v>0</v>
      </c>
      <c r="AJ1362" s="10">
        <f t="shared" si="1357"/>
        <v>10</v>
      </c>
      <c r="AK1362" s="47">
        <v>0.48958333333333331</v>
      </c>
      <c r="AL1362" s="47">
        <v>0.49305555555555558</v>
      </c>
      <c r="AM1362" s="9">
        <f t="shared" si="1358"/>
        <v>3.4722222222222654E-3</v>
      </c>
      <c r="AN1362" s="9">
        <f t="shared" si="1348"/>
        <v>0.42361111111111116</v>
      </c>
      <c r="AO1362" s="10">
        <f t="shared" si="1334"/>
        <v>10</v>
      </c>
      <c r="AP1362" s="10">
        <f t="shared" si="1335"/>
        <v>10</v>
      </c>
      <c r="AQ1362" s="9">
        <f t="shared" si="1341"/>
        <v>6.2499999999999965E-2</v>
      </c>
      <c r="AR1362" s="10">
        <f t="shared" si="1351"/>
        <v>1</v>
      </c>
      <c r="AS1362" s="10">
        <f t="shared" si="1352"/>
        <v>30</v>
      </c>
      <c r="AT1362" s="552">
        <v>0</v>
      </c>
      <c r="AU1362" s="552">
        <v>0</v>
      </c>
      <c r="AV1362" s="552">
        <v>0</v>
      </c>
      <c r="AW1362" s="546">
        <f t="shared" si="1340"/>
        <v>0</v>
      </c>
      <c r="AX1362" s="546">
        <f t="shared" si="1359"/>
        <v>0</v>
      </c>
      <c r="AY1362" s="552">
        <v>0</v>
      </c>
      <c r="AZ1362" s="546">
        <f t="shared" si="1336"/>
        <v>0</v>
      </c>
      <c r="BA1362" s="546">
        <f t="shared" si="1337"/>
        <v>0</v>
      </c>
      <c r="BB1362" s="552">
        <v>0</v>
      </c>
      <c r="BC1362" s="546">
        <f t="shared" si="1338"/>
        <v>0</v>
      </c>
      <c r="BD1362" s="546">
        <f t="shared" si="1339"/>
        <v>0</v>
      </c>
      <c r="BE1362" s="552">
        <v>9.7222222222222224E-3</v>
      </c>
      <c r="BF1362" s="546">
        <f t="shared" si="1326"/>
        <v>0</v>
      </c>
      <c r="BG1362" s="546">
        <f t="shared" si="1327"/>
        <v>14</v>
      </c>
      <c r="BH1362" s="552">
        <v>0</v>
      </c>
      <c r="BI1362" s="637">
        <f t="shared" si="1353"/>
        <v>0</v>
      </c>
      <c r="BJ1362" s="558">
        <f t="shared" si="1354"/>
        <v>0</v>
      </c>
      <c r="BK1362" s="52">
        <f t="shared" si="1360"/>
        <v>61.80779661016949</v>
      </c>
    </row>
    <row r="1363" spans="1:63" x14ac:dyDescent="0.25">
      <c r="A1363" s="60">
        <v>41032</v>
      </c>
      <c r="B1363" s="58">
        <f t="shared" si="1355"/>
        <v>5</v>
      </c>
      <c r="C1363" s="126">
        <v>4</v>
      </c>
      <c r="D1363" s="51" t="s">
        <v>33</v>
      </c>
      <c r="E1363" s="51" t="s">
        <v>763</v>
      </c>
      <c r="F1363" s="58">
        <v>3262.48</v>
      </c>
      <c r="G1363" s="126">
        <v>57</v>
      </c>
      <c r="H1363" s="126">
        <v>2</v>
      </c>
      <c r="I1363" s="47">
        <v>0.23958333333333334</v>
      </c>
      <c r="J1363" s="47">
        <v>0.23958333333333334</v>
      </c>
      <c r="K1363" s="47">
        <v>0.24652777777777779</v>
      </c>
      <c r="L1363" s="9">
        <f t="shared" si="1343"/>
        <v>6.9444444444444475E-3</v>
      </c>
      <c r="M1363" s="47">
        <v>0.2638888888888889</v>
      </c>
      <c r="N1363" s="9">
        <f t="shared" si="1344"/>
        <v>1.7361111111111105E-2</v>
      </c>
      <c r="O1363" s="47">
        <v>0.47916666666666669</v>
      </c>
      <c r="P1363" s="9">
        <f t="shared" si="1345"/>
        <v>0.21527777777777779</v>
      </c>
      <c r="Q1363" s="47">
        <v>0.35416666666666669</v>
      </c>
      <c r="R1363" s="47">
        <v>0.38541666666666669</v>
      </c>
      <c r="S1363" s="9">
        <f t="shared" si="1325"/>
        <v>3.125E-2</v>
      </c>
      <c r="T1363" s="47">
        <v>0.35416666666666669</v>
      </c>
      <c r="U1363" s="47">
        <v>0.38541666666666669</v>
      </c>
      <c r="V1363" s="9">
        <f t="shared" si="1349"/>
        <v>3.125E-2</v>
      </c>
      <c r="W1363" s="47">
        <v>0.5131944444444444</v>
      </c>
      <c r="X1363" s="9">
        <f t="shared" si="1342"/>
        <v>0.12777777777777771</v>
      </c>
      <c r="Y1363" s="47">
        <v>0.51388888888888895</v>
      </c>
      <c r="Z1363" s="9">
        <f t="shared" si="1346"/>
        <v>6.94444444444553E-4</v>
      </c>
      <c r="AA1363" s="47">
        <v>0.59236111111111112</v>
      </c>
      <c r="AB1363" s="9">
        <f t="shared" si="1333"/>
        <v>7.8472222222222165E-2</v>
      </c>
      <c r="AC1363" s="47">
        <v>0.59236111111111112</v>
      </c>
      <c r="AD1363" s="47">
        <v>0.59236111111111112</v>
      </c>
      <c r="AE1363" s="9">
        <f t="shared" si="1350"/>
        <v>0</v>
      </c>
      <c r="AF1363" s="47">
        <v>0.60069444444444442</v>
      </c>
      <c r="AG1363" s="47">
        <v>0.61111111111111105</v>
      </c>
      <c r="AH1363" s="9">
        <f t="shared" si="1347"/>
        <v>1.041666666666663E-2</v>
      </c>
      <c r="AI1363" s="10">
        <f t="shared" si="1356"/>
        <v>0</v>
      </c>
      <c r="AJ1363" s="10">
        <f t="shared" si="1357"/>
        <v>15</v>
      </c>
      <c r="AK1363" s="47">
        <v>0.61111111111111105</v>
      </c>
      <c r="AL1363" s="47">
        <v>0.61458333333333337</v>
      </c>
      <c r="AM1363" s="9">
        <f t="shared" si="1358"/>
        <v>3.4722222222223209E-3</v>
      </c>
      <c r="AN1363" s="9">
        <f t="shared" si="1348"/>
        <v>0.375</v>
      </c>
      <c r="AO1363" s="10">
        <f t="shared" si="1334"/>
        <v>9</v>
      </c>
      <c r="AP1363" s="10">
        <f t="shared" si="1335"/>
        <v>0</v>
      </c>
      <c r="AQ1363" s="9">
        <f t="shared" si="1341"/>
        <v>6.666666666666661E-2</v>
      </c>
      <c r="AR1363" s="10">
        <f t="shared" si="1351"/>
        <v>1</v>
      </c>
      <c r="AS1363" s="10">
        <f t="shared" si="1352"/>
        <v>36</v>
      </c>
      <c r="AT1363" s="552">
        <v>0</v>
      </c>
      <c r="AU1363" s="552">
        <v>0</v>
      </c>
      <c r="AV1363" s="552">
        <v>0</v>
      </c>
      <c r="AW1363" s="546">
        <f t="shared" si="1340"/>
        <v>0</v>
      </c>
      <c r="AX1363" s="546">
        <f t="shared" si="1359"/>
        <v>0</v>
      </c>
      <c r="AY1363" s="552">
        <v>0</v>
      </c>
      <c r="AZ1363" s="546">
        <f t="shared" si="1336"/>
        <v>0</v>
      </c>
      <c r="BA1363" s="546">
        <f t="shared" si="1337"/>
        <v>0</v>
      </c>
      <c r="BB1363" s="552">
        <v>0</v>
      </c>
      <c r="BC1363" s="546">
        <f t="shared" si="1338"/>
        <v>0</v>
      </c>
      <c r="BD1363" s="546">
        <f t="shared" si="1339"/>
        <v>0</v>
      </c>
      <c r="BE1363" s="552">
        <v>1.1805555555555555E-2</v>
      </c>
      <c r="BF1363" s="546">
        <f t="shared" si="1326"/>
        <v>0</v>
      </c>
      <c r="BG1363" s="546">
        <f t="shared" si="1327"/>
        <v>17</v>
      </c>
      <c r="BH1363" s="552">
        <v>0</v>
      </c>
      <c r="BI1363" s="637">
        <f t="shared" si="1353"/>
        <v>0</v>
      </c>
      <c r="BJ1363" s="558">
        <f t="shared" si="1354"/>
        <v>0</v>
      </c>
      <c r="BK1363" s="52">
        <f t="shared" si="1360"/>
        <v>57.236491228070179</v>
      </c>
    </row>
    <row r="1364" spans="1:63" x14ac:dyDescent="0.25">
      <c r="A1364" s="60">
        <v>41032</v>
      </c>
      <c r="B1364" s="58">
        <f t="shared" si="1355"/>
        <v>5</v>
      </c>
      <c r="C1364" s="126">
        <v>1</v>
      </c>
      <c r="D1364" s="51" t="s">
        <v>524</v>
      </c>
      <c r="E1364" s="51" t="s">
        <v>820</v>
      </c>
      <c r="F1364" s="58">
        <v>2976.66</v>
      </c>
      <c r="G1364" s="126">
        <v>49</v>
      </c>
      <c r="H1364" s="126">
        <v>9</v>
      </c>
      <c r="I1364" s="47">
        <v>0.77083333333333337</v>
      </c>
      <c r="J1364" s="47">
        <v>0.77083333333333337</v>
      </c>
      <c r="K1364" s="47">
        <v>0.77777777777777779</v>
      </c>
      <c r="L1364" s="9">
        <f t="shared" si="1343"/>
        <v>6.9444444444444198E-3</v>
      </c>
      <c r="M1364" s="47">
        <v>0.85763888888888884</v>
      </c>
      <c r="N1364" s="9">
        <f t="shared" si="1344"/>
        <v>7.9861111111111049E-2</v>
      </c>
      <c r="O1364" s="47">
        <v>0.92361111111111116</v>
      </c>
      <c r="P1364" s="9">
        <f t="shared" si="1345"/>
        <v>6.5972222222222321E-2</v>
      </c>
      <c r="Q1364" s="47">
        <v>0.92708333333333337</v>
      </c>
      <c r="R1364" s="47">
        <v>0.95833333333333337</v>
      </c>
      <c r="S1364" s="9">
        <f t="shared" si="1325"/>
        <v>3.125E-2</v>
      </c>
      <c r="T1364" s="47">
        <v>0.92708333333333337</v>
      </c>
      <c r="U1364" s="47">
        <v>0.95833333333333337</v>
      </c>
      <c r="V1364" s="9">
        <f t="shared" si="1349"/>
        <v>3.125E-2</v>
      </c>
      <c r="W1364" s="47">
        <v>1.0833333333333333</v>
      </c>
      <c r="X1364" s="9">
        <f t="shared" si="1342"/>
        <v>0.12499999999999989</v>
      </c>
      <c r="Y1364" s="47">
        <v>1.0833333333333333</v>
      </c>
      <c r="Z1364" s="9">
        <f t="shared" si="1346"/>
        <v>0</v>
      </c>
      <c r="AA1364" s="47">
        <v>1.59375</v>
      </c>
      <c r="AB1364" s="9">
        <f t="shared" si="1333"/>
        <v>0.51041666666666674</v>
      </c>
      <c r="AC1364" s="47">
        <v>1.59375</v>
      </c>
      <c r="AD1364" s="47">
        <v>1.59375</v>
      </c>
      <c r="AE1364" s="9">
        <f t="shared" si="1350"/>
        <v>0</v>
      </c>
      <c r="AF1364" s="47">
        <v>1.6041666666666667</v>
      </c>
      <c r="AG1364" s="47">
        <v>1.6145833333333333</v>
      </c>
      <c r="AH1364" s="9">
        <f t="shared" si="1347"/>
        <v>1.0416666666666519E-2</v>
      </c>
      <c r="AI1364" s="10">
        <f t="shared" si="1356"/>
        <v>0</v>
      </c>
      <c r="AJ1364" s="10">
        <f t="shared" si="1357"/>
        <v>15</v>
      </c>
      <c r="AK1364" s="47">
        <v>1.6145833333333333</v>
      </c>
      <c r="AL1364" s="47">
        <v>1.6180555555555556</v>
      </c>
      <c r="AM1364" s="9">
        <f t="shared" si="1358"/>
        <v>3.4722222222223209E-3</v>
      </c>
      <c r="AN1364" s="9">
        <f t="shared" si="1348"/>
        <v>0.84722222222222221</v>
      </c>
      <c r="AO1364" s="10">
        <f t="shared" si="1334"/>
        <v>20</v>
      </c>
      <c r="AP1364" s="10">
        <f t="shared" si="1335"/>
        <v>20</v>
      </c>
      <c r="AQ1364" s="9">
        <f t="shared" si="1341"/>
        <v>0</v>
      </c>
      <c r="AR1364" s="10">
        <f t="shared" si="1351"/>
        <v>0</v>
      </c>
      <c r="AS1364" s="10">
        <f t="shared" si="1352"/>
        <v>0</v>
      </c>
      <c r="AT1364" s="552">
        <v>0</v>
      </c>
      <c r="AU1364" s="552">
        <v>0</v>
      </c>
      <c r="AV1364" s="552">
        <v>0</v>
      </c>
      <c r="AW1364" s="546">
        <f t="shared" si="1340"/>
        <v>0</v>
      </c>
      <c r="AX1364" s="546">
        <f t="shared" si="1359"/>
        <v>0</v>
      </c>
      <c r="AY1364" s="552">
        <v>0.51041666666666663</v>
      </c>
      <c r="AZ1364" s="546">
        <f t="shared" si="1336"/>
        <v>12</v>
      </c>
      <c r="BA1364" s="546">
        <f t="shared" si="1337"/>
        <v>15</v>
      </c>
      <c r="BB1364" s="552">
        <v>0</v>
      </c>
      <c r="BC1364" s="546">
        <f t="shared" si="1338"/>
        <v>0</v>
      </c>
      <c r="BD1364" s="546">
        <f t="shared" si="1339"/>
        <v>0</v>
      </c>
      <c r="BE1364" s="552">
        <v>0</v>
      </c>
      <c r="BF1364" s="546">
        <f t="shared" si="1326"/>
        <v>0</v>
      </c>
      <c r="BG1364" s="546">
        <f t="shared" si="1327"/>
        <v>0</v>
      </c>
      <c r="BH1364" s="552">
        <v>0</v>
      </c>
      <c r="BI1364" s="637">
        <f t="shared" si="1353"/>
        <v>0</v>
      </c>
      <c r="BJ1364" s="558">
        <f t="shared" si="1354"/>
        <v>0</v>
      </c>
      <c r="BK1364" s="52">
        <f t="shared" si="1360"/>
        <v>60.748163265306118</v>
      </c>
    </row>
    <row r="1365" spans="1:63" x14ac:dyDescent="0.25">
      <c r="A1365" s="60">
        <v>41032</v>
      </c>
      <c r="B1365" s="58">
        <f t="shared" si="1355"/>
        <v>5</v>
      </c>
      <c r="C1365" s="126">
        <v>1</v>
      </c>
      <c r="D1365" s="51" t="s">
        <v>840</v>
      </c>
      <c r="E1365" s="51" t="s">
        <v>265</v>
      </c>
      <c r="F1365" s="58">
        <v>3519.57</v>
      </c>
      <c r="G1365" s="126">
        <v>58</v>
      </c>
      <c r="H1365" s="126">
        <v>1</v>
      </c>
      <c r="I1365" s="47">
        <v>0.40625</v>
      </c>
      <c r="J1365" s="47">
        <v>0.40625</v>
      </c>
      <c r="K1365" s="47">
        <v>0.52083333333333337</v>
      </c>
      <c r="L1365" s="9">
        <f t="shared" si="1343"/>
        <v>0.11458333333333337</v>
      </c>
      <c r="M1365" s="47">
        <v>0.55555555555555558</v>
      </c>
      <c r="N1365" s="9">
        <f t="shared" si="1344"/>
        <v>3.472222222222221E-2</v>
      </c>
      <c r="O1365" s="47">
        <v>0.58680555555555558</v>
      </c>
      <c r="P1365" s="9">
        <f t="shared" si="1345"/>
        <v>3.125E-2</v>
      </c>
      <c r="Q1365" s="47">
        <v>0.59027777777777779</v>
      </c>
      <c r="R1365" s="47">
        <v>0.62152777777777779</v>
      </c>
      <c r="S1365" s="9">
        <f t="shared" ref="S1365:S1428" si="1361">R1365-Q1365</f>
        <v>3.125E-2</v>
      </c>
      <c r="T1365" s="47">
        <v>0.59027777777777779</v>
      </c>
      <c r="U1365" s="47">
        <v>0.62152777777777779</v>
      </c>
      <c r="V1365" s="9">
        <f t="shared" si="1349"/>
        <v>3.125E-2</v>
      </c>
      <c r="W1365" s="47">
        <v>0.65</v>
      </c>
      <c r="X1365" s="9">
        <f t="shared" si="1342"/>
        <v>2.8472222222222232E-2</v>
      </c>
      <c r="Y1365" s="47">
        <v>0.65138888888888891</v>
      </c>
      <c r="Z1365" s="9">
        <f t="shared" si="1346"/>
        <v>1.388888888888884E-3</v>
      </c>
      <c r="AA1365" s="47">
        <v>0.70416666666666661</v>
      </c>
      <c r="AB1365" s="9">
        <f t="shared" si="1333"/>
        <v>5.2777777777777701E-2</v>
      </c>
      <c r="AC1365" s="47">
        <v>0.70416666666666661</v>
      </c>
      <c r="AD1365" s="47">
        <v>0.70416666666666661</v>
      </c>
      <c r="AE1365" s="9">
        <f t="shared" si="1350"/>
        <v>0</v>
      </c>
      <c r="AF1365" s="47">
        <v>0.70833333333333337</v>
      </c>
      <c r="AG1365" s="47">
        <v>0.71875</v>
      </c>
      <c r="AH1365" s="9">
        <f t="shared" si="1347"/>
        <v>1.041666666666663E-2</v>
      </c>
      <c r="AI1365" s="10">
        <f t="shared" si="1356"/>
        <v>0</v>
      </c>
      <c r="AJ1365" s="10">
        <f t="shared" si="1357"/>
        <v>15</v>
      </c>
      <c r="AK1365" s="47">
        <v>0.71875</v>
      </c>
      <c r="AL1365" s="47">
        <v>0.72222222222222221</v>
      </c>
      <c r="AM1365" s="9">
        <f t="shared" si="1358"/>
        <v>3.4722222222222099E-3</v>
      </c>
      <c r="AN1365" s="9">
        <f t="shared" si="1348"/>
        <v>0.31597222222222221</v>
      </c>
      <c r="AO1365" s="10">
        <f t="shared" si="1334"/>
        <v>7</v>
      </c>
      <c r="AP1365" s="10">
        <f t="shared" si="1335"/>
        <v>35</v>
      </c>
      <c r="AQ1365" s="9">
        <f t="shared" si="1341"/>
        <v>4.2361111111111037E-2</v>
      </c>
      <c r="AR1365" s="10">
        <f t="shared" si="1351"/>
        <v>1</v>
      </c>
      <c r="AS1365" s="10">
        <f t="shared" si="1352"/>
        <v>1</v>
      </c>
      <c r="AT1365" s="552">
        <v>0</v>
      </c>
      <c r="AU1365" s="552">
        <v>0</v>
      </c>
      <c r="AV1365" s="552">
        <v>0</v>
      </c>
      <c r="AW1365" s="546">
        <f t="shared" si="1340"/>
        <v>0</v>
      </c>
      <c r="AX1365" s="546">
        <f t="shared" si="1359"/>
        <v>0</v>
      </c>
      <c r="AY1365" s="552">
        <v>0</v>
      </c>
      <c r="AZ1365" s="546">
        <f t="shared" si="1336"/>
        <v>0</v>
      </c>
      <c r="BA1365" s="546">
        <f t="shared" si="1337"/>
        <v>0</v>
      </c>
      <c r="BB1365" s="552">
        <v>0</v>
      </c>
      <c r="BC1365" s="546">
        <f t="shared" si="1338"/>
        <v>0</v>
      </c>
      <c r="BD1365" s="546">
        <f t="shared" si="1339"/>
        <v>0</v>
      </c>
      <c r="BE1365" s="552">
        <v>1.0416666666666666E-2</v>
      </c>
      <c r="BF1365" s="546">
        <f t="shared" si="1326"/>
        <v>0</v>
      </c>
      <c r="BG1365" s="546">
        <f t="shared" si="1327"/>
        <v>15</v>
      </c>
      <c r="BH1365" s="552">
        <v>0</v>
      </c>
      <c r="BI1365" s="637">
        <f t="shared" si="1353"/>
        <v>0</v>
      </c>
      <c r="BJ1365" s="558">
        <f t="shared" si="1354"/>
        <v>0</v>
      </c>
      <c r="BK1365" s="52">
        <f t="shared" si="1360"/>
        <v>60.682241379310348</v>
      </c>
    </row>
    <row r="1366" spans="1:63" x14ac:dyDescent="0.25">
      <c r="A1366" s="60">
        <v>41032</v>
      </c>
      <c r="B1366" s="58">
        <f t="shared" si="1355"/>
        <v>5</v>
      </c>
      <c r="C1366" s="126">
        <v>1</v>
      </c>
      <c r="D1366" s="51" t="s">
        <v>277</v>
      </c>
      <c r="E1366" s="51" t="s">
        <v>841</v>
      </c>
      <c r="F1366" s="58">
        <v>3523.96</v>
      </c>
      <c r="G1366" s="126">
        <v>59</v>
      </c>
      <c r="H1366" s="126">
        <v>0</v>
      </c>
      <c r="I1366" s="47">
        <v>0.61458333333333337</v>
      </c>
      <c r="J1366" s="47">
        <v>0.61458333333333337</v>
      </c>
      <c r="K1366" s="47">
        <v>0.67013888888888884</v>
      </c>
      <c r="L1366" s="9">
        <f t="shared" si="1343"/>
        <v>5.5555555555555469E-2</v>
      </c>
      <c r="M1366" s="47">
        <v>0.68055555555555547</v>
      </c>
      <c r="N1366" s="9">
        <f t="shared" si="1344"/>
        <v>1.041666666666663E-2</v>
      </c>
      <c r="O1366" s="47">
        <v>0.71180555555555547</v>
      </c>
      <c r="P1366" s="9">
        <f t="shared" si="1345"/>
        <v>3.125E-2</v>
      </c>
      <c r="Q1366" s="47">
        <v>0.71527777777777779</v>
      </c>
      <c r="R1366" s="47">
        <v>0.75</v>
      </c>
      <c r="S1366" s="9">
        <f t="shared" si="1361"/>
        <v>3.472222222222221E-2</v>
      </c>
      <c r="T1366" s="47">
        <v>0.71527777777777779</v>
      </c>
      <c r="U1366" s="47">
        <v>0.75</v>
      </c>
      <c r="V1366" s="9">
        <f t="shared" si="1349"/>
        <v>3.472222222222221E-2</v>
      </c>
      <c r="W1366" s="47">
        <v>0.81458333333333333</v>
      </c>
      <c r="X1366" s="9">
        <f t="shared" si="1342"/>
        <v>6.4583333333333326E-2</v>
      </c>
      <c r="Y1366" s="47">
        <v>0.81597222222222221</v>
      </c>
      <c r="Z1366" s="9">
        <f t="shared" si="1346"/>
        <v>1.388888888888884E-3</v>
      </c>
      <c r="AA1366" s="47">
        <v>0.8979166666666667</v>
      </c>
      <c r="AB1366" s="9">
        <f t="shared" si="1333"/>
        <v>8.1944444444444486E-2</v>
      </c>
      <c r="AC1366" s="47">
        <v>0.8979166666666667</v>
      </c>
      <c r="AD1366" s="47">
        <v>0.8979166666666667</v>
      </c>
      <c r="AE1366" s="9">
        <f t="shared" si="1350"/>
        <v>0</v>
      </c>
      <c r="AF1366" s="47">
        <v>0.90625</v>
      </c>
      <c r="AG1366" s="47">
        <v>0.91319444444444453</v>
      </c>
      <c r="AH1366" s="9">
        <f t="shared" si="1347"/>
        <v>6.9444444444445308E-3</v>
      </c>
      <c r="AI1366" s="10">
        <f t="shared" si="1356"/>
        <v>0</v>
      </c>
      <c r="AJ1366" s="10">
        <f t="shared" si="1357"/>
        <v>10</v>
      </c>
      <c r="AK1366" s="47">
        <v>0.91319444444444453</v>
      </c>
      <c r="AL1366" s="47">
        <v>0.91666666666666663</v>
      </c>
      <c r="AM1366" s="9">
        <f t="shared" si="1358"/>
        <v>3.4722222222220989E-3</v>
      </c>
      <c r="AN1366" s="9">
        <f t="shared" si="1348"/>
        <v>0.30208333333333326</v>
      </c>
      <c r="AO1366" s="10">
        <f t="shared" si="1334"/>
        <v>7</v>
      </c>
      <c r="AP1366" s="10">
        <f t="shared" si="1335"/>
        <v>15</v>
      </c>
      <c r="AQ1366" s="9">
        <f t="shared" si="1341"/>
        <v>7.2916666666666713E-2</v>
      </c>
      <c r="AR1366" s="10">
        <f t="shared" si="1351"/>
        <v>1</v>
      </c>
      <c r="AS1366" s="10">
        <f t="shared" si="1352"/>
        <v>45</v>
      </c>
      <c r="AT1366" s="552">
        <v>0</v>
      </c>
      <c r="AU1366" s="552">
        <v>0</v>
      </c>
      <c r="AV1366" s="552">
        <v>0</v>
      </c>
      <c r="AW1366" s="546">
        <f t="shared" si="1340"/>
        <v>0</v>
      </c>
      <c r="AX1366" s="546">
        <f t="shared" si="1359"/>
        <v>0</v>
      </c>
      <c r="AY1366" s="552">
        <v>0</v>
      </c>
      <c r="AZ1366" s="546">
        <f t="shared" si="1336"/>
        <v>0</v>
      </c>
      <c r="BA1366" s="546">
        <f t="shared" si="1337"/>
        <v>0</v>
      </c>
      <c r="BB1366" s="552">
        <v>0</v>
      </c>
      <c r="BC1366" s="546">
        <f t="shared" si="1338"/>
        <v>0</v>
      </c>
      <c r="BD1366" s="546">
        <f t="shared" si="1339"/>
        <v>0</v>
      </c>
      <c r="BE1366" s="552">
        <v>9.0277777777777787E-3</v>
      </c>
      <c r="BF1366" s="546">
        <f t="shared" si="1326"/>
        <v>0</v>
      </c>
      <c r="BG1366" s="546">
        <f t="shared" si="1327"/>
        <v>13</v>
      </c>
      <c r="BH1366" s="552">
        <v>0</v>
      </c>
      <c r="BI1366" s="637">
        <f t="shared" si="1353"/>
        <v>0</v>
      </c>
      <c r="BJ1366" s="558">
        <f t="shared" si="1354"/>
        <v>0</v>
      </c>
      <c r="BK1366" s="52">
        <f t="shared" si="1360"/>
        <v>59.728135593220337</v>
      </c>
    </row>
    <row r="1367" spans="1:63" x14ac:dyDescent="0.25">
      <c r="A1367" s="60">
        <v>41032</v>
      </c>
      <c r="B1367" s="58">
        <f t="shared" si="1355"/>
        <v>5</v>
      </c>
      <c r="C1367" s="126">
        <v>2</v>
      </c>
      <c r="D1367" s="51" t="s">
        <v>355</v>
      </c>
      <c r="E1367" s="51" t="s">
        <v>265</v>
      </c>
      <c r="F1367" s="58">
        <v>3232.72</v>
      </c>
      <c r="G1367" s="126">
        <v>56</v>
      </c>
      <c r="H1367" s="126">
        <v>3</v>
      </c>
      <c r="I1367" s="47">
        <v>0.27083333333333331</v>
      </c>
      <c r="J1367" s="47">
        <v>0.27083333333333331</v>
      </c>
      <c r="K1367" s="47">
        <v>0.39583333333333331</v>
      </c>
      <c r="L1367" s="9">
        <f t="shared" si="1343"/>
        <v>0.125</v>
      </c>
      <c r="M1367" s="47">
        <v>0.46180555555555558</v>
      </c>
      <c r="N1367" s="9">
        <f t="shared" si="1344"/>
        <v>6.5972222222222265E-2</v>
      </c>
      <c r="O1367" s="47">
        <v>0.61111111111111105</v>
      </c>
      <c r="P1367" s="9">
        <f t="shared" si="1345"/>
        <v>0.14930555555555547</v>
      </c>
      <c r="Q1367" s="47">
        <v>0.48958333333333331</v>
      </c>
      <c r="R1367" s="47">
        <v>0.51041666666666663</v>
      </c>
      <c r="S1367" s="9">
        <f t="shared" si="1361"/>
        <v>2.0833333333333315E-2</v>
      </c>
      <c r="T1367" s="47">
        <v>0.48958333333333331</v>
      </c>
      <c r="U1367" s="47">
        <v>0.51041666666666663</v>
      </c>
      <c r="V1367" s="9">
        <f t="shared" si="1349"/>
        <v>2.0833333333333315E-2</v>
      </c>
      <c r="W1367" s="47">
        <v>0.61805555555555558</v>
      </c>
      <c r="X1367" s="9">
        <f t="shared" si="1342"/>
        <v>0.10763888888888895</v>
      </c>
      <c r="Y1367" s="47">
        <v>0.61805555555555558</v>
      </c>
      <c r="Z1367" s="9">
        <f t="shared" si="1346"/>
        <v>0</v>
      </c>
      <c r="AA1367" s="47">
        <v>0.88888888888888884</v>
      </c>
      <c r="AB1367" s="9">
        <f t="shared" si="1333"/>
        <v>0.27083333333333326</v>
      </c>
      <c r="AC1367" s="47">
        <v>0.88888888888888884</v>
      </c>
      <c r="AD1367" s="47">
        <v>0.88888888888888884</v>
      </c>
      <c r="AE1367" s="9">
        <f t="shared" si="1350"/>
        <v>0</v>
      </c>
      <c r="AF1367" s="47">
        <v>0.89930555555555547</v>
      </c>
      <c r="AG1367" s="47">
        <v>0.95833333333333337</v>
      </c>
      <c r="AH1367" s="9">
        <f t="shared" si="1347"/>
        <v>5.9027777777777901E-2</v>
      </c>
      <c r="AI1367" s="10">
        <f t="shared" si="1356"/>
        <v>1</v>
      </c>
      <c r="AJ1367" s="10">
        <f t="shared" si="1357"/>
        <v>25</v>
      </c>
      <c r="AK1367" s="47">
        <v>0.95833333333333337</v>
      </c>
      <c r="AL1367" s="47">
        <v>0.96180555555555547</v>
      </c>
      <c r="AM1367" s="9">
        <f t="shared" si="1358"/>
        <v>3.4722222222220989E-3</v>
      </c>
      <c r="AN1367" s="9">
        <f t="shared" si="1348"/>
        <v>0.6909722222222221</v>
      </c>
      <c r="AO1367" s="10">
        <f t="shared" si="1334"/>
        <v>16</v>
      </c>
      <c r="AP1367" s="10">
        <f t="shared" si="1335"/>
        <v>35</v>
      </c>
      <c r="AQ1367" s="9">
        <f t="shared" si="1341"/>
        <v>-5.1388888888888928E-2</v>
      </c>
      <c r="AR1367" s="10" t="e">
        <f t="shared" si="1351"/>
        <v>#NUM!</v>
      </c>
      <c r="AS1367" s="10" t="e">
        <f t="shared" si="1352"/>
        <v>#NUM!</v>
      </c>
      <c r="AT1367" s="552">
        <v>0</v>
      </c>
      <c r="AU1367" s="552">
        <v>0</v>
      </c>
      <c r="AV1367" s="552">
        <v>0</v>
      </c>
      <c r="AW1367" s="546">
        <f t="shared" si="1340"/>
        <v>0</v>
      </c>
      <c r="AX1367" s="546">
        <f t="shared" si="1359"/>
        <v>0</v>
      </c>
      <c r="AY1367" s="552">
        <v>0.27083333333333331</v>
      </c>
      <c r="AZ1367" s="546">
        <f t="shared" si="1336"/>
        <v>6</v>
      </c>
      <c r="BA1367" s="546">
        <f t="shared" si="1337"/>
        <v>30</v>
      </c>
      <c r="BB1367" s="552">
        <v>0</v>
      </c>
      <c r="BC1367" s="546">
        <f t="shared" si="1338"/>
        <v>0</v>
      </c>
      <c r="BD1367" s="546">
        <f t="shared" si="1339"/>
        <v>0</v>
      </c>
      <c r="BE1367" s="552">
        <v>5.1388888888888894E-2</v>
      </c>
      <c r="BF1367" s="546">
        <f t="shared" si="1326"/>
        <v>1</v>
      </c>
      <c r="BG1367" s="546">
        <f t="shared" si="1327"/>
        <v>14</v>
      </c>
      <c r="BH1367" s="552">
        <v>0</v>
      </c>
      <c r="BI1367" s="637">
        <f t="shared" si="1353"/>
        <v>0</v>
      </c>
      <c r="BJ1367" s="558">
        <f t="shared" si="1354"/>
        <v>0</v>
      </c>
      <c r="BK1367" s="52">
        <f t="shared" si="1360"/>
        <v>57.727142857142852</v>
      </c>
    </row>
    <row r="1368" spans="1:63" x14ac:dyDescent="0.25">
      <c r="A1368" s="60">
        <v>41032</v>
      </c>
      <c r="B1368" s="58">
        <f t="shared" si="1355"/>
        <v>5</v>
      </c>
      <c r="C1368" s="126">
        <v>5</v>
      </c>
      <c r="D1368" s="51" t="s">
        <v>33</v>
      </c>
      <c r="E1368" s="51" t="s">
        <v>273</v>
      </c>
      <c r="F1368" s="58">
        <v>3635.73</v>
      </c>
      <c r="G1368" s="126">
        <v>56</v>
      </c>
      <c r="H1368" s="126">
        <v>3</v>
      </c>
      <c r="I1368" s="47">
        <v>0.83333333333333337</v>
      </c>
      <c r="J1368" s="47">
        <v>0.83333333333333337</v>
      </c>
      <c r="K1368" s="47">
        <v>0.88194444444444453</v>
      </c>
      <c r="L1368" s="9">
        <f t="shared" si="1343"/>
        <v>4.861111111111116E-2</v>
      </c>
      <c r="M1368" s="47">
        <v>0.89236111111111116</v>
      </c>
      <c r="N1368" s="9">
        <f t="shared" si="1344"/>
        <v>1.041666666666663E-2</v>
      </c>
      <c r="O1368" s="47">
        <v>0.92013888888888884</v>
      </c>
      <c r="P1368" s="9">
        <f t="shared" si="1345"/>
        <v>2.7777777777777679E-2</v>
      </c>
      <c r="Q1368" s="47">
        <v>0.92361111111111116</v>
      </c>
      <c r="R1368" s="47">
        <v>0.94791666666666663</v>
      </c>
      <c r="S1368" s="9">
        <f t="shared" si="1361"/>
        <v>2.4305555555555469E-2</v>
      </c>
      <c r="T1368" s="47">
        <v>0.92361111111111116</v>
      </c>
      <c r="U1368" s="47">
        <v>0.94791666666666663</v>
      </c>
      <c r="V1368" s="9">
        <f t="shared" si="1349"/>
        <v>2.4305555555555469E-2</v>
      </c>
      <c r="W1368" s="47">
        <v>0.97916666666666663</v>
      </c>
      <c r="X1368" s="9">
        <f t="shared" si="1342"/>
        <v>3.125E-2</v>
      </c>
      <c r="Y1368" s="47">
        <v>0.98263888888888884</v>
      </c>
      <c r="Z1368" s="9">
        <f t="shared" si="1346"/>
        <v>3.4722222222222099E-3</v>
      </c>
      <c r="AA1368" s="47">
        <v>1.0486111111111112</v>
      </c>
      <c r="AB1368" s="9">
        <f t="shared" si="1333"/>
        <v>6.5972222222222321E-2</v>
      </c>
      <c r="AC1368" s="47">
        <v>1.0486111111111112</v>
      </c>
      <c r="AD1368" s="47">
        <v>1.0486111111111112</v>
      </c>
      <c r="AE1368" s="9">
        <f t="shared" si="1350"/>
        <v>0</v>
      </c>
      <c r="AF1368" s="47">
        <v>1.0555555555555556</v>
      </c>
      <c r="AG1368" s="47">
        <v>1.0625</v>
      </c>
      <c r="AH1368" s="9">
        <f t="shared" si="1347"/>
        <v>6.9444444444444198E-3</v>
      </c>
      <c r="AI1368" s="10">
        <f t="shared" si="1356"/>
        <v>0</v>
      </c>
      <c r="AJ1368" s="10">
        <f t="shared" si="1357"/>
        <v>10</v>
      </c>
      <c r="AK1368" s="47">
        <v>1.0625</v>
      </c>
      <c r="AL1368" s="47">
        <v>1.0694444444444444</v>
      </c>
      <c r="AM1368" s="9">
        <f t="shared" si="1358"/>
        <v>6.9444444444444198E-3</v>
      </c>
      <c r="AN1368" s="9">
        <f t="shared" si="1348"/>
        <v>0.23611111111111105</v>
      </c>
      <c r="AO1368" s="10">
        <f t="shared" si="1334"/>
        <v>5</v>
      </c>
      <c r="AP1368" s="10">
        <f t="shared" si="1335"/>
        <v>40</v>
      </c>
      <c r="AQ1368" s="9">
        <f t="shared" si="1341"/>
        <v>6.1111111111111213E-2</v>
      </c>
      <c r="AR1368" s="10">
        <f t="shared" si="1351"/>
        <v>1</v>
      </c>
      <c r="AS1368" s="10">
        <f t="shared" si="1352"/>
        <v>28</v>
      </c>
      <c r="AT1368" s="552">
        <v>0</v>
      </c>
      <c r="AU1368" s="552">
        <v>0</v>
      </c>
      <c r="AV1368" s="552">
        <v>0</v>
      </c>
      <c r="AW1368" s="546">
        <f t="shared" si="1340"/>
        <v>0</v>
      </c>
      <c r="AX1368" s="546">
        <f t="shared" si="1359"/>
        <v>0</v>
      </c>
      <c r="AY1368" s="552">
        <v>0</v>
      </c>
      <c r="AZ1368" s="546">
        <f t="shared" si="1336"/>
        <v>0</v>
      </c>
      <c r="BA1368" s="546">
        <f t="shared" si="1337"/>
        <v>0</v>
      </c>
      <c r="BB1368" s="552">
        <v>0</v>
      </c>
      <c r="BC1368" s="546">
        <f t="shared" si="1338"/>
        <v>0</v>
      </c>
      <c r="BD1368" s="546">
        <f t="shared" si="1339"/>
        <v>0</v>
      </c>
      <c r="BE1368" s="552">
        <v>4.8611111111111112E-3</v>
      </c>
      <c r="BF1368" s="546">
        <f t="shared" ref="BF1368:BF1431" si="1362">HOUR(BE1368)</f>
        <v>0</v>
      </c>
      <c r="BG1368" s="546">
        <f t="shared" ref="BG1368:BG1431" si="1363">MINUTE(BE1368)</f>
        <v>7</v>
      </c>
      <c r="BH1368" s="552">
        <v>0</v>
      </c>
      <c r="BI1368" s="637">
        <f t="shared" si="1353"/>
        <v>0</v>
      </c>
      <c r="BJ1368" s="558">
        <f t="shared" si="1354"/>
        <v>0</v>
      </c>
      <c r="BK1368" s="52">
        <f t="shared" si="1360"/>
        <v>64.923749999999998</v>
      </c>
    </row>
    <row r="1369" spans="1:63" x14ac:dyDescent="0.25">
      <c r="A1369" s="60">
        <v>41032</v>
      </c>
      <c r="B1369" s="58">
        <f t="shared" si="1355"/>
        <v>5</v>
      </c>
      <c r="C1369" s="126">
        <v>1</v>
      </c>
      <c r="D1369" s="51" t="s">
        <v>454</v>
      </c>
      <c r="E1369" s="51" t="s">
        <v>265</v>
      </c>
      <c r="F1369" s="58">
        <v>3515.08</v>
      </c>
      <c r="G1369" s="126">
        <v>57</v>
      </c>
      <c r="H1369" s="126">
        <v>2</v>
      </c>
      <c r="I1369" s="47">
        <v>0.85416666666666663</v>
      </c>
      <c r="J1369" s="47">
        <v>0.85416666666666663</v>
      </c>
      <c r="K1369" s="47">
        <v>0.86111111111111116</v>
      </c>
      <c r="L1369" s="9">
        <f t="shared" si="1343"/>
        <v>6.9444444444445308E-3</v>
      </c>
      <c r="M1369" s="47">
        <v>0.875</v>
      </c>
      <c r="N1369" s="9">
        <f t="shared" si="1344"/>
        <v>1.388888888888884E-2</v>
      </c>
      <c r="O1369" s="47">
        <v>1.0243055555555556</v>
      </c>
      <c r="P1369" s="9">
        <f t="shared" si="1345"/>
        <v>0.14930555555555558</v>
      </c>
      <c r="Q1369" s="47">
        <v>1.0243055555555556</v>
      </c>
      <c r="R1369" s="47">
        <v>1.0659722222222221</v>
      </c>
      <c r="S1369" s="9">
        <f t="shared" si="1361"/>
        <v>4.1666666666666519E-2</v>
      </c>
      <c r="T1369" s="47">
        <v>1.0243055555555556</v>
      </c>
      <c r="U1369" s="47">
        <v>1.0659722222222221</v>
      </c>
      <c r="V1369" s="9">
        <f t="shared" si="1349"/>
        <v>4.1666666666666519E-2</v>
      </c>
      <c r="W1369" s="47">
        <v>1.0826388888888889</v>
      </c>
      <c r="X1369" s="9">
        <f t="shared" si="1342"/>
        <v>1.6666666666666829E-2</v>
      </c>
      <c r="Y1369" s="47">
        <v>1.0833333333333333</v>
      </c>
      <c r="Z1369" s="9">
        <f t="shared" si="1346"/>
        <v>6.9444444444433095E-4</v>
      </c>
      <c r="AA1369" s="47">
        <v>1.1270833333333334</v>
      </c>
      <c r="AB1369" s="9">
        <f t="shared" si="1333"/>
        <v>4.3750000000000178E-2</v>
      </c>
      <c r="AC1369" s="47">
        <v>1.1270833333333334</v>
      </c>
      <c r="AD1369" s="47">
        <v>1.1270833333333334</v>
      </c>
      <c r="AE1369" s="9">
        <f t="shared" si="1350"/>
        <v>0</v>
      </c>
      <c r="AF1369" s="47">
        <v>1.1423611111111112</v>
      </c>
      <c r="AG1369" s="47">
        <v>1.1805555555555556</v>
      </c>
      <c r="AH1369" s="9">
        <f t="shared" si="1347"/>
        <v>3.819444444444442E-2</v>
      </c>
      <c r="AI1369" s="10">
        <f t="shared" si="1356"/>
        <v>0</v>
      </c>
      <c r="AJ1369" s="10">
        <f t="shared" si="1357"/>
        <v>55</v>
      </c>
      <c r="AK1369" s="47">
        <v>1.1805555555555556</v>
      </c>
      <c r="AL1369" s="47">
        <v>1.1875</v>
      </c>
      <c r="AM1369" s="9">
        <f t="shared" si="1358"/>
        <v>6.9444444444444198E-3</v>
      </c>
      <c r="AN1369" s="9">
        <f t="shared" si="1348"/>
        <v>0.33333333333333337</v>
      </c>
      <c r="AO1369" s="10">
        <f t="shared" si="1334"/>
        <v>8</v>
      </c>
      <c r="AP1369" s="10">
        <f t="shared" si="1335"/>
        <v>0</v>
      </c>
      <c r="AQ1369" s="9">
        <f t="shared" si="1341"/>
        <v>4.3750000000000178E-2</v>
      </c>
      <c r="AR1369" s="10">
        <f t="shared" si="1351"/>
        <v>1</v>
      </c>
      <c r="AS1369" s="10">
        <f t="shared" si="1352"/>
        <v>3</v>
      </c>
      <c r="AT1369" s="552">
        <v>0</v>
      </c>
      <c r="AU1369" s="552">
        <v>0</v>
      </c>
      <c r="AV1369" s="552">
        <v>0</v>
      </c>
      <c r="AW1369" s="546">
        <f t="shared" si="1340"/>
        <v>0</v>
      </c>
      <c r="AX1369" s="546">
        <f t="shared" si="1359"/>
        <v>0</v>
      </c>
      <c r="AY1369" s="552">
        <v>0</v>
      </c>
      <c r="AZ1369" s="546">
        <f t="shared" si="1336"/>
        <v>0</v>
      </c>
      <c r="BA1369" s="546">
        <f t="shared" si="1337"/>
        <v>0</v>
      </c>
      <c r="BB1369" s="552">
        <v>0</v>
      </c>
      <c r="BC1369" s="546">
        <f t="shared" si="1338"/>
        <v>0</v>
      </c>
      <c r="BD1369" s="546">
        <f t="shared" si="1339"/>
        <v>0</v>
      </c>
      <c r="BE1369" s="552">
        <v>0</v>
      </c>
      <c r="BF1369" s="546">
        <f t="shared" si="1362"/>
        <v>0</v>
      </c>
      <c r="BG1369" s="546">
        <f t="shared" si="1363"/>
        <v>0</v>
      </c>
      <c r="BH1369" s="552">
        <v>0</v>
      </c>
      <c r="BI1369" s="637">
        <f t="shared" si="1353"/>
        <v>0</v>
      </c>
      <c r="BJ1369" s="558">
        <f t="shared" si="1354"/>
        <v>0</v>
      </c>
      <c r="BK1369" s="52">
        <f t="shared" si="1360"/>
        <v>61.668070175438594</v>
      </c>
    </row>
    <row r="1370" spans="1:63" x14ac:dyDescent="0.25">
      <c r="A1370" s="60">
        <v>41032</v>
      </c>
      <c r="B1370" s="58">
        <f t="shared" si="1355"/>
        <v>5</v>
      </c>
      <c r="C1370" s="126">
        <v>1</v>
      </c>
      <c r="D1370" s="51" t="s">
        <v>226</v>
      </c>
      <c r="E1370" s="51" t="s">
        <v>654</v>
      </c>
      <c r="F1370" s="58">
        <v>3384.52</v>
      </c>
      <c r="G1370" s="126">
        <v>55</v>
      </c>
      <c r="H1370" s="126">
        <v>4</v>
      </c>
      <c r="I1370" s="47">
        <v>0.66666666666666663</v>
      </c>
      <c r="J1370" s="47">
        <v>0.66666666666666663</v>
      </c>
      <c r="K1370" s="47">
        <v>0.70833333333333337</v>
      </c>
      <c r="L1370" s="9">
        <f t="shared" si="1343"/>
        <v>4.1666666666666741E-2</v>
      </c>
      <c r="M1370" s="47">
        <v>0.71875</v>
      </c>
      <c r="N1370" s="9">
        <f t="shared" si="1344"/>
        <v>1.041666666666663E-2</v>
      </c>
      <c r="O1370" s="47">
        <v>0.84375</v>
      </c>
      <c r="P1370" s="9">
        <f t="shared" si="1345"/>
        <v>0.125</v>
      </c>
      <c r="Q1370" s="47">
        <v>0.84375</v>
      </c>
      <c r="R1370" s="47">
        <v>0.875</v>
      </c>
      <c r="S1370" s="9">
        <f t="shared" si="1361"/>
        <v>3.125E-2</v>
      </c>
      <c r="T1370" s="47">
        <v>0.84375</v>
      </c>
      <c r="U1370" s="47">
        <v>0.875</v>
      </c>
      <c r="V1370" s="9">
        <f t="shared" si="1349"/>
        <v>3.125E-2</v>
      </c>
      <c r="W1370" s="47">
        <v>0.85416666666666663</v>
      </c>
      <c r="X1370" s="9">
        <v>0</v>
      </c>
      <c r="Y1370" s="47">
        <v>0.85416666666666663</v>
      </c>
      <c r="Z1370" s="9">
        <f t="shared" si="1346"/>
        <v>0</v>
      </c>
      <c r="AA1370" s="47">
        <v>1.1875</v>
      </c>
      <c r="AB1370" s="9">
        <f t="shared" si="1333"/>
        <v>0.33333333333333337</v>
      </c>
      <c r="AC1370" s="47">
        <v>1.1875</v>
      </c>
      <c r="AD1370" s="47">
        <v>1.1875</v>
      </c>
      <c r="AE1370" s="9">
        <f t="shared" si="1350"/>
        <v>0</v>
      </c>
      <c r="AF1370" s="47">
        <v>1.1979166666666667</v>
      </c>
      <c r="AG1370" s="47">
        <v>1.2083333333333333</v>
      </c>
      <c r="AH1370" s="9">
        <f t="shared" si="1347"/>
        <v>1.0416666666666519E-2</v>
      </c>
      <c r="AI1370" s="10">
        <f t="shared" si="1356"/>
        <v>0</v>
      </c>
      <c r="AJ1370" s="10">
        <f t="shared" si="1357"/>
        <v>15</v>
      </c>
      <c r="AK1370" s="47">
        <v>1.2083333333333333</v>
      </c>
      <c r="AL1370" s="47">
        <v>1.2118055555555556</v>
      </c>
      <c r="AM1370" s="9">
        <f t="shared" si="1358"/>
        <v>3.4722222222223209E-3</v>
      </c>
      <c r="AN1370" s="9">
        <f t="shared" si="1348"/>
        <v>0.54513888888888895</v>
      </c>
      <c r="AO1370" s="10">
        <f t="shared" si="1334"/>
        <v>13</v>
      </c>
      <c r="AP1370" s="10">
        <f t="shared" si="1335"/>
        <v>5</v>
      </c>
      <c r="AQ1370" s="9">
        <f t="shared" si="1341"/>
        <v>0</v>
      </c>
      <c r="AR1370" s="10">
        <f t="shared" si="1351"/>
        <v>0</v>
      </c>
      <c r="AS1370" s="10">
        <f t="shared" si="1352"/>
        <v>0</v>
      </c>
      <c r="AT1370" s="552">
        <v>0</v>
      </c>
      <c r="AU1370" s="552">
        <v>0</v>
      </c>
      <c r="AV1370" s="552">
        <v>0</v>
      </c>
      <c r="AW1370" s="546">
        <f t="shared" si="1340"/>
        <v>0</v>
      </c>
      <c r="AX1370" s="546">
        <f t="shared" si="1359"/>
        <v>0</v>
      </c>
      <c r="AY1370" s="552">
        <v>0.33333333333333331</v>
      </c>
      <c r="AZ1370" s="546">
        <f t="shared" si="1336"/>
        <v>8</v>
      </c>
      <c r="BA1370" s="546">
        <f t="shared" si="1337"/>
        <v>0</v>
      </c>
      <c r="BB1370" s="552">
        <v>0</v>
      </c>
      <c r="BC1370" s="546">
        <f t="shared" si="1338"/>
        <v>0</v>
      </c>
      <c r="BD1370" s="546">
        <f t="shared" si="1339"/>
        <v>0</v>
      </c>
      <c r="BE1370" s="552">
        <v>0</v>
      </c>
      <c r="BF1370" s="546">
        <f t="shared" si="1362"/>
        <v>0</v>
      </c>
      <c r="BG1370" s="546">
        <f t="shared" si="1363"/>
        <v>0</v>
      </c>
      <c r="BH1370" s="552">
        <v>0</v>
      </c>
      <c r="BI1370" s="637">
        <f t="shared" si="1353"/>
        <v>0</v>
      </c>
      <c r="BJ1370" s="558">
        <f t="shared" si="1354"/>
        <v>0</v>
      </c>
      <c r="BK1370" s="52">
        <f t="shared" si="1360"/>
        <v>61.536727272727269</v>
      </c>
    </row>
    <row r="1371" spans="1:63" x14ac:dyDescent="0.25">
      <c r="A1371" s="60">
        <v>41033</v>
      </c>
      <c r="B1371" s="58">
        <f t="shared" si="1355"/>
        <v>5</v>
      </c>
      <c r="C1371" s="126">
        <v>1</v>
      </c>
      <c r="D1371" s="51" t="s">
        <v>524</v>
      </c>
      <c r="E1371" s="51" t="s">
        <v>820</v>
      </c>
      <c r="F1371" s="58">
        <v>3774.59</v>
      </c>
      <c r="G1371" s="126">
        <v>59</v>
      </c>
      <c r="H1371" s="126">
        <v>0</v>
      </c>
      <c r="I1371" s="47">
        <v>0.80208333333333337</v>
      </c>
      <c r="J1371" s="47">
        <v>0.80208333333333337</v>
      </c>
      <c r="K1371" s="47">
        <v>0.80902777777777779</v>
      </c>
      <c r="L1371" s="9">
        <f t="shared" si="1343"/>
        <v>6.9444444444444198E-3</v>
      </c>
      <c r="M1371" s="47">
        <v>0.82291666666666663</v>
      </c>
      <c r="N1371" s="9">
        <f t="shared" si="1344"/>
        <v>1.388888888888884E-2</v>
      </c>
      <c r="O1371" s="47">
        <v>1.0902777777777779</v>
      </c>
      <c r="P1371" s="9">
        <f t="shared" si="1345"/>
        <v>0.26736111111111127</v>
      </c>
      <c r="Q1371" s="47">
        <v>1.0902777777777779</v>
      </c>
      <c r="R1371" s="47">
        <v>1.125</v>
      </c>
      <c r="S1371" s="9">
        <f t="shared" si="1361"/>
        <v>3.4722222222222099E-2</v>
      </c>
      <c r="T1371" s="47">
        <v>1.0902777777777779</v>
      </c>
      <c r="U1371" s="47">
        <v>1.125</v>
      </c>
      <c r="V1371" s="9">
        <f t="shared" si="1349"/>
        <v>3.4722222222222099E-2</v>
      </c>
      <c r="W1371" s="47">
        <v>1.2201388888888889</v>
      </c>
      <c r="X1371" s="9">
        <f>W1371-R1371</f>
        <v>9.5138888888888884E-2</v>
      </c>
      <c r="Y1371" s="47">
        <v>1.2215277777777778</v>
      </c>
      <c r="Z1371" s="9">
        <f t="shared" si="1346"/>
        <v>1.388888888888884E-3</v>
      </c>
      <c r="AA1371" s="47">
        <v>1.4854166666666666</v>
      </c>
      <c r="AB1371" s="9">
        <f t="shared" si="1333"/>
        <v>0.26388888888888884</v>
      </c>
      <c r="AC1371" s="47">
        <v>1.4854166666666666</v>
      </c>
      <c r="AD1371" s="47">
        <v>1.4854166666666666</v>
      </c>
      <c r="AE1371" s="9">
        <f t="shared" si="1350"/>
        <v>0</v>
      </c>
      <c r="AF1371" s="47">
        <v>1.4930555555555556</v>
      </c>
      <c r="AG1371" s="47">
        <v>1.4965277777777777</v>
      </c>
      <c r="AH1371" s="9">
        <f t="shared" si="1347"/>
        <v>3.4722222222220989E-3</v>
      </c>
      <c r="AI1371" s="10">
        <f t="shared" si="1356"/>
        <v>0</v>
      </c>
      <c r="AJ1371" s="10">
        <f t="shared" si="1357"/>
        <v>5</v>
      </c>
      <c r="AK1371" s="47">
        <v>1.4965277777777777</v>
      </c>
      <c r="AL1371" s="47">
        <v>1.5</v>
      </c>
      <c r="AM1371" s="9">
        <f t="shared" si="1358"/>
        <v>3.4722222222223209E-3</v>
      </c>
      <c r="AN1371" s="9">
        <f t="shared" si="1348"/>
        <v>0.69791666666666663</v>
      </c>
      <c r="AO1371" s="10">
        <f t="shared" si="1334"/>
        <v>16</v>
      </c>
      <c r="AP1371" s="10">
        <f t="shared" si="1335"/>
        <v>45</v>
      </c>
      <c r="AQ1371" s="9">
        <f t="shared" si="1341"/>
        <v>5.5555555555555497E-2</v>
      </c>
      <c r="AR1371" s="10">
        <f t="shared" si="1351"/>
        <v>1</v>
      </c>
      <c r="AS1371" s="10">
        <f t="shared" si="1352"/>
        <v>20</v>
      </c>
      <c r="AT1371" s="552">
        <v>0</v>
      </c>
      <c r="AU1371" s="552">
        <v>0</v>
      </c>
      <c r="AV1371" s="552">
        <v>0</v>
      </c>
      <c r="AW1371" s="546">
        <f t="shared" si="1340"/>
        <v>0</v>
      </c>
      <c r="AX1371" s="546">
        <f t="shared" si="1359"/>
        <v>0</v>
      </c>
      <c r="AY1371" s="552">
        <v>0</v>
      </c>
      <c r="AZ1371" s="546">
        <f t="shared" si="1336"/>
        <v>0</v>
      </c>
      <c r="BA1371" s="546">
        <f t="shared" si="1337"/>
        <v>0</v>
      </c>
      <c r="BB1371" s="552">
        <v>0</v>
      </c>
      <c r="BC1371" s="546">
        <f t="shared" si="1338"/>
        <v>0</v>
      </c>
      <c r="BD1371" s="546">
        <f t="shared" si="1339"/>
        <v>0</v>
      </c>
      <c r="BE1371" s="552">
        <v>0.20833333333333334</v>
      </c>
      <c r="BF1371" s="546">
        <f t="shared" si="1362"/>
        <v>5</v>
      </c>
      <c r="BG1371" s="546">
        <f t="shared" si="1363"/>
        <v>0</v>
      </c>
      <c r="BH1371" s="552">
        <v>0</v>
      </c>
      <c r="BI1371" s="637">
        <f t="shared" si="1353"/>
        <v>0</v>
      </c>
      <c r="BJ1371" s="558">
        <f t="shared" si="1354"/>
        <v>0</v>
      </c>
      <c r="BK1371" s="52">
        <f t="shared" si="1360"/>
        <v>63.976101694915258</v>
      </c>
    </row>
    <row r="1372" spans="1:63" x14ac:dyDescent="0.25">
      <c r="A1372" s="60">
        <v>41033</v>
      </c>
      <c r="B1372" s="58">
        <f t="shared" si="1355"/>
        <v>5</v>
      </c>
      <c r="C1372" s="126">
        <v>1</v>
      </c>
      <c r="D1372" s="51" t="s">
        <v>842</v>
      </c>
      <c r="E1372" s="51" t="s">
        <v>265</v>
      </c>
      <c r="F1372" s="58">
        <v>3590.81</v>
      </c>
      <c r="G1372" s="126">
        <v>59</v>
      </c>
      <c r="H1372" s="126">
        <v>0</v>
      </c>
      <c r="I1372" s="47">
        <v>0.875</v>
      </c>
      <c r="J1372" s="47">
        <v>0.875</v>
      </c>
      <c r="K1372" s="47">
        <v>0.87847222222222221</v>
      </c>
      <c r="L1372" s="9">
        <f t="shared" si="1343"/>
        <v>3.4722222222222099E-3</v>
      </c>
      <c r="M1372" s="47">
        <v>0.88194444444444453</v>
      </c>
      <c r="N1372" s="9">
        <f t="shared" si="1344"/>
        <v>3.4722222222223209E-3</v>
      </c>
      <c r="O1372" s="47">
        <v>1.2673611111111112</v>
      </c>
      <c r="P1372" s="9">
        <f t="shared" si="1345"/>
        <v>0.38541666666666663</v>
      </c>
      <c r="Q1372" s="47">
        <v>1.2708333333333333</v>
      </c>
      <c r="R1372" s="47">
        <v>1.3020833333333333</v>
      </c>
      <c r="S1372" s="9">
        <f t="shared" si="1361"/>
        <v>3.125E-2</v>
      </c>
      <c r="T1372" s="47">
        <v>1.2708333333333333</v>
      </c>
      <c r="U1372" s="47">
        <v>1.3020833333333333</v>
      </c>
      <c r="V1372" s="9">
        <f t="shared" si="1349"/>
        <v>3.125E-2</v>
      </c>
      <c r="W1372" s="47">
        <v>1.2847222222222221</v>
      </c>
      <c r="X1372" s="9">
        <v>0</v>
      </c>
      <c r="Y1372" s="47">
        <v>1.2847222222222221</v>
      </c>
      <c r="Z1372" s="9">
        <f t="shared" si="1346"/>
        <v>0</v>
      </c>
      <c r="AA1372" s="47">
        <v>1.4340277777777777</v>
      </c>
      <c r="AB1372" s="9">
        <f t="shared" si="1333"/>
        <v>0.14930555555555558</v>
      </c>
      <c r="AC1372" s="47">
        <v>1.4340277777777777</v>
      </c>
      <c r="AD1372" s="47">
        <v>1.4340277777777777</v>
      </c>
      <c r="AE1372" s="9">
        <f t="shared" si="1350"/>
        <v>0</v>
      </c>
      <c r="AF1372" s="47">
        <v>1.4409722222222223</v>
      </c>
      <c r="AG1372" s="47">
        <v>1.4444444444444444</v>
      </c>
      <c r="AH1372" s="9">
        <f t="shared" si="1347"/>
        <v>3.4722222222220989E-3</v>
      </c>
      <c r="AI1372" s="10">
        <f t="shared" si="1356"/>
        <v>0</v>
      </c>
      <c r="AJ1372" s="10">
        <f t="shared" si="1357"/>
        <v>5</v>
      </c>
      <c r="AK1372" s="47">
        <v>1.4444444444444444</v>
      </c>
      <c r="AL1372" s="47">
        <v>1.4479166666666667</v>
      </c>
      <c r="AM1372" s="9">
        <f t="shared" si="1358"/>
        <v>3.4722222222223209E-3</v>
      </c>
      <c r="AN1372" s="9">
        <f t="shared" si="1348"/>
        <v>0.57291666666666674</v>
      </c>
      <c r="AO1372" s="10">
        <f t="shared" si="1334"/>
        <v>13</v>
      </c>
      <c r="AP1372" s="10">
        <f t="shared" si="1335"/>
        <v>45</v>
      </c>
      <c r="AQ1372" s="9">
        <f t="shared" si="1341"/>
        <v>0</v>
      </c>
      <c r="AR1372" s="10">
        <f t="shared" si="1351"/>
        <v>0</v>
      </c>
      <c r="AS1372" s="10">
        <f t="shared" si="1352"/>
        <v>0</v>
      </c>
      <c r="AT1372" s="552">
        <v>0</v>
      </c>
      <c r="AU1372" s="552">
        <v>0</v>
      </c>
      <c r="AV1372" s="552">
        <v>0</v>
      </c>
      <c r="AW1372" s="546">
        <f t="shared" si="1340"/>
        <v>0</v>
      </c>
      <c r="AX1372" s="546">
        <f t="shared" si="1359"/>
        <v>0</v>
      </c>
      <c r="AY1372" s="552">
        <v>0.14930555555555555</v>
      </c>
      <c r="AZ1372" s="546">
        <f t="shared" si="1336"/>
        <v>3</v>
      </c>
      <c r="BA1372" s="546">
        <f t="shared" si="1337"/>
        <v>35</v>
      </c>
      <c r="BB1372" s="552">
        <v>0</v>
      </c>
      <c r="BC1372" s="546">
        <f t="shared" si="1338"/>
        <v>0</v>
      </c>
      <c r="BD1372" s="546">
        <f t="shared" si="1339"/>
        <v>0</v>
      </c>
      <c r="BE1372" s="552">
        <v>0</v>
      </c>
      <c r="BF1372" s="546">
        <f t="shared" si="1362"/>
        <v>0</v>
      </c>
      <c r="BG1372" s="546">
        <f t="shared" si="1363"/>
        <v>0</v>
      </c>
      <c r="BH1372" s="552">
        <v>0</v>
      </c>
      <c r="BI1372" s="637">
        <f t="shared" si="1353"/>
        <v>0</v>
      </c>
      <c r="BJ1372" s="558">
        <f t="shared" si="1354"/>
        <v>0</v>
      </c>
      <c r="BK1372" s="52">
        <f t="shared" si="1360"/>
        <v>60.861186440677962</v>
      </c>
    </row>
    <row r="1373" spans="1:63" x14ac:dyDescent="0.25">
      <c r="A1373" s="60">
        <v>41033</v>
      </c>
      <c r="B1373" s="58">
        <f t="shared" si="1355"/>
        <v>5</v>
      </c>
      <c r="C1373" s="126">
        <v>2</v>
      </c>
      <c r="D1373" s="51" t="s">
        <v>224</v>
      </c>
      <c r="E1373" s="51" t="s">
        <v>572</v>
      </c>
      <c r="F1373" s="58">
        <v>3484.75</v>
      </c>
      <c r="G1373" s="126">
        <v>58</v>
      </c>
      <c r="H1373" s="126">
        <v>1</v>
      </c>
      <c r="I1373" s="47">
        <v>0.29166666666666669</v>
      </c>
      <c r="J1373" s="47">
        <v>0.29166666666666669</v>
      </c>
      <c r="K1373" s="47">
        <v>0.2951388888888889</v>
      </c>
      <c r="L1373" s="9">
        <f t="shared" si="1343"/>
        <v>3.4722222222222099E-3</v>
      </c>
      <c r="M1373" s="47">
        <v>0.30902777777777779</v>
      </c>
      <c r="N1373" s="9">
        <f t="shared" si="1344"/>
        <v>1.3888888888888895E-2</v>
      </c>
      <c r="O1373" s="47">
        <v>0.35069444444444442</v>
      </c>
      <c r="P1373" s="9">
        <f t="shared" si="1345"/>
        <v>4.166666666666663E-2</v>
      </c>
      <c r="Q1373" s="47">
        <v>0.35416666666666669</v>
      </c>
      <c r="R1373" s="47">
        <v>0.38541666666666669</v>
      </c>
      <c r="S1373" s="9">
        <f t="shared" si="1361"/>
        <v>3.125E-2</v>
      </c>
      <c r="T1373" s="47">
        <v>0.35416666666666669</v>
      </c>
      <c r="U1373" s="47">
        <v>0.38541666666666669</v>
      </c>
      <c r="V1373" s="9">
        <f t="shared" si="1349"/>
        <v>3.125E-2</v>
      </c>
      <c r="W1373" s="47">
        <v>0.52222222222222225</v>
      </c>
      <c r="X1373" s="9">
        <f t="shared" ref="X1373:X1378" si="1364">W1373-R1373</f>
        <v>0.13680555555555557</v>
      </c>
      <c r="Y1373" s="47">
        <v>0.52361111111111114</v>
      </c>
      <c r="Z1373" s="9">
        <f t="shared" si="1346"/>
        <v>1.388888888888884E-3</v>
      </c>
      <c r="AA1373" s="47">
        <v>0.59513888888888888</v>
      </c>
      <c r="AB1373" s="9">
        <f t="shared" si="1333"/>
        <v>7.1527777777777746E-2</v>
      </c>
      <c r="AC1373" s="47">
        <v>0.59513888888888888</v>
      </c>
      <c r="AD1373" s="47">
        <v>0.59513888888888888</v>
      </c>
      <c r="AE1373" s="9">
        <f t="shared" si="1350"/>
        <v>0</v>
      </c>
      <c r="AF1373" s="47">
        <v>0.60416666666666663</v>
      </c>
      <c r="AG1373" s="47">
        <v>0.60763888888888895</v>
      </c>
      <c r="AH1373" s="9">
        <f t="shared" si="1347"/>
        <v>3.4722222222223209E-3</v>
      </c>
      <c r="AI1373" s="10">
        <f t="shared" si="1356"/>
        <v>0</v>
      </c>
      <c r="AJ1373" s="10">
        <f t="shared" si="1357"/>
        <v>5</v>
      </c>
      <c r="AK1373" s="47">
        <v>0.60763888888888895</v>
      </c>
      <c r="AL1373" s="47">
        <v>0.61111111111111105</v>
      </c>
      <c r="AM1373" s="9">
        <f t="shared" si="1358"/>
        <v>3.4722222222220989E-3</v>
      </c>
      <c r="AN1373" s="9">
        <f t="shared" si="1348"/>
        <v>0.31944444444444436</v>
      </c>
      <c r="AO1373" s="10">
        <f t="shared" si="1334"/>
        <v>7</v>
      </c>
      <c r="AP1373" s="10">
        <f t="shared" si="1335"/>
        <v>40</v>
      </c>
      <c r="AQ1373" s="9">
        <f t="shared" si="1341"/>
        <v>6.1805555555555523E-2</v>
      </c>
      <c r="AR1373" s="10">
        <f t="shared" si="1351"/>
        <v>1</v>
      </c>
      <c r="AS1373" s="10">
        <f t="shared" si="1352"/>
        <v>29</v>
      </c>
      <c r="AT1373" s="552">
        <v>0</v>
      </c>
      <c r="AU1373" s="552">
        <v>0</v>
      </c>
      <c r="AV1373" s="552">
        <v>0</v>
      </c>
      <c r="AW1373" s="546">
        <f t="shared" si="1340"/>
        <v>0</v>
      </c>
      <c r="AX1373" s="546">
        <f t="shared" si="1359"/>
        <v>0</v>
      </c>
      <c r="AY1373" s="552">
        <v>0</v>
      </c>
      <c r="AZ1373" s="546">
        <f t="shared" si="1336"/>
        <v>0</v>
      </c>
      <c r="BA1373" s="546">
        <f t="shared" si="1337"/>
        <v>0</v>
      </c>
      <c r="BB1373" s="552">
        <v>0</v>
      </c>
      <c r="BC1373" s="546">
        <f t="shared" si="1338"/>
        <v>0</v>
      </c>
      <c r="BD1373" s="546">
        <f t="shared" si="1339"/>
        <v>0</v>
      </c>
      <c r="BE1373" s="552">
        <v>9.7222222222222224E-3</v>
      </c>
      <c r="BF1373" s="546">
        <f t="shared" si="1362"/>
        <v>0</v>
      </c>
      <c r="BG1373" s="546">
        <f t="shared" si="1363"/>
        <v>14</v>
      </c>
      <c r="BH1373" s="552">
        <v>0</v>
      </c>
      <c r="BI1373" s="637">
        <f t="shared" si="1353"/>
        <v>0</v>
      </c>
      <c r="BJ1373" s="558">
        <f t="shared" si="1354"/>
        <v>0</v>
      </c>
      <c r="BK1373" s="52">
        <f t="shared" si="1360"/>
        <v>60.081896551724135</v>
      </c>
    </row>
    <row r="1374" spans="1:63" x14ac:dyDescent="0.25">
      <c r="A1374" s="60">
        <v>41033</v>
      </c>
      <c r="B1374" s="58">
        <f t="shared" si="1355"/>
        <v>5</v>
      </c>
      <c r="C1374" s="126">
        <v>3</v>
      </c>
      <c r="D1374" s="51" t="s">
        <v>271</v>
      </c>
      <c r="E1374" s="51" t="s">
        <v>265</v>
      </c>
      <c r="F1374" s="58">
        <v>3752.4</v>
      </c>
      <c r="G1374" s="126">
        <v>58</v>
      </c>
      <c r="H1374" s="126">
        <v>1</v>
      </c>
      <c r="I1374" s="47">
        <v>0.32291666666666669</v>
      </c>
      <c r="J1374" s="47">
        <v>0.32291666666666669</v>
      </c>
      <c r="K1374" s="47">
        <v>0.36458333333333331</v>
      </c>
      <c r="L1374" s="9">
        <f t="shared" si="1343"/>
        <v>4.166666666666663E-2</v>
      </c>
      <c r="M1374" s="47">
        <v>0.375</v>
      </c>
      <c r="N1374" s="9">
        <f t="shared" si="1344"/>
        <v>1.0416666666666685E-2</v>
      </c>
      <c r="O1374" s="47">
        <v>0.48958333333333331</v>
      </c>
      <c r="P1374" s="9">
        <f t="shared" si="1345"/>
        <v>0.11458333333333331</v>
      </c>
      <c r="Q1374" s="47">
        <v>0.49305555555555558</v>
      </c>
      <c r="R1374" s="47">
        <v>0.51041666666666663</v>
      </c>
      <c r="S1374" s="9">
        <f t="shared" si="1361"/>
        <v>1.7361111111111049E-2</v>
      </c>
      <c r="T1374" s="47">
        <v>0.49305555555555558</v>
      </c>
      <c r="U1374" s="47">
        <v>0.51041666666666663</v>
      </c>
      <c r="V1374" s="9">
        <f t="shared" si="1349"/>
        <v>1.7361111111111049E-2</v>
      </c>
      <c r="W1374" s="47">
        <v>0.63194444444444442</v>
      </c>
      <c r="X1374" s="9">
        <f t="shared" si="1364"/>
        <v>0.12152777777777779</v>
      </c>
      <c r="Y1374" s="47">
        <v>0.63402777777777775</v>
      </c>
      <c r="Z1374" s="9">
        <f t="shared" si="1346"/>
        <v>2.0833333333333259E-3</v>
      </c>
      <c r="AA1374" s="47">
        <v>0.70486111111111116</v>
      </c>
      <c r="AB1374" s="9">
        <f t="shared" si="1333"/>
        <v>7.0833333333333415E-2</v>
      </c>
      <c r="AC1374" s="47">
        <v>0.70486111111111116</v>
      </c>
      <c r="AD1374" s="47">
        <v>0.70486111111111116</v>
      </c>
      <c r="AE1374" s="9">
        <f t="shared" si="1350"/>
        <v>0</v>
      </c>
      <c r="AF1374" s="47">
        <v>0.71180555555555547</v>
      </c>
      <c r="AG1374" s="47">
        <v>0.71527777777777779</v>
      </c>
      <c r="AH1374" s="9">
        <f t="shared" si="1347"/>
        <v>3.4722222222223209E-3</v>
      </c>
      <c r="AI1374" s="10">
        <f t="shared" si="1356"/>
        <v>0</v>
      </c>
      <c r="AJ1374" s="10">
        <f t="shared" si="1357"/>
        <v>5</v>
      </c>
      <c r="AK1374" s="47">
        <v>0.71527777777777779</v>
      </c>
      <c r="AL1374" s="47">
        <v>0.71875</v>
      </c>
      <c r="AM1374" s="9">
        <f t="shared" si="1358"/>
        <v>3.4722222222222099E-3</v>
      </c>
      <c r="AN1374" s="9">
        <f t="shared" si="1348"/>
        <v>0.39583333333333331</v>
      </c>
      <c r="AO1374" s="10">
        <f t="shared" si="1334"/>
        <v>9</v>
      </c>
      <c r="AP1374" s="10">
        <f t="shared" si="1335"/>
        <v>30</v>
      </c>
      <c r="AQ1374" s="9">
        <f t="shared" si="1341"/>
        <v>4.3055555555555639E-2</v>
      </c>
      <c r="AR1374" s="10">
        <f t="shared" si="1351"/>
        <v>1</v>
      </c>
      <c r="AS1374" s="10">
        <f t="shared" si="1352"/>
        <v>2</v>
      </c>
      <c r="AT1374" s="552">
        <v>0</v>
      </c>
      <c r="AU1374" s="552">
        <v>0</v>
      </c>
      <c r="AV1374" s="552">
        <v>6.2499999999999995E-3</v>
      </c>
      <c r="AW1374" s="546">
        <f t="shared" si="1340"/>
        <v>0</v>
      </c>
      <c r="AX1374" s="546">
        <f t="shared" si="1359"/>
        <v>9</v>
      </c>
      <c r="AY1374" s="552">
        <v>0</v>
      </c>
      <c r="AZ1374" s="546">
        <f t="shared" si="1336"/>
        <v>0</v>
      </c>
      <c r="BA1374" s="546">
        <f t="shared" si="1337"/>
        <v>0</v>
      </c>
      <c r="BB1374" s="552">
        <v>0</v>
      </c>
      <c r="BC1374" s="546">
        <f t="shared" si="1338"/>
        <v>0</v>
      </c>
      <c r="BD1374" s="546">
        <f t="shared" si="1339"/>
        <v>0</v>
      </c>
      <c r="BE1374" s="552">
        <v>2.1527777777777781E-2</v>
      </c>
      <c r="BF1374" s="546">
        <f t="shared" si="1362"/>
        <v>0</v>
      </c>
      <c r="BG1374" s="546">
        <f t="shared" si="1363"/>
        <v>31</v>
      </c>
      <c r="BH1374" s="552">
        <v>0</v>
      </c>
      <c r="BI1374" s="637">
        <f t="shared" si="1353"/>
        <v>0</v>
      </c>
      <c r="BJ1374" s="558">
        <f t="shared" si="1354"/>
        <v>0</v>
      </c>
      <c r="BK1374" s="52">
        <f t="shared" si="1360"/>
        <v>64.696551724137933</v>
      </c>
    </row>
    <row r="1375" spans="1:63" ht="45" x14ac:dyDescent="0.25">
      <c r="A1375" s="60">
        <v>41033</v>
      </c>
      <c r="B1375" s="58">
        <f t="shared" si="1355"/>
        <v>5</v>
      </c>
      <c r="C1375" s="126">
        <v>6</v>
      </c>
      <c r="D1375" s="51" t="s">
        <v>33</v>
      </c>
      <c r="E1375" s="51" t="s">
        <v>843</v>
      </c>
      <c r="F1375" s="58">
        <v>3572.56</v>
      </c>
      <c r="G1375" s="126">
        <v>59</v>
      </c>
      <c r="H1375" s="126">
        <v>0</v>
      </c>
      <c r="I1375" s="47">
        <v>0.64930555555555558</v>
      </c>
      <c r="J1375" s="47">
        <v>0.64930555555555558</v>
      </c>
      <c r="K1375" s="47">
        <v>0.65277777777777779</v>
      </c>
      <c r="L1375" s="9">
        <f t="shared" si="1343"/>
        <v>3.4722222222222099E-3</v>
      </c>
      <c r="M1375" s="47">
        <v>0.65972222222222221</v>
      </c>
      <c r="N1375" s="9">
        <f t="shared" si="1344"/>
        <v>6.9444444444444198E-3</v>
      </c>
      <c r="O1375" s="47">
        <v>0.68402777777777779</v>
      </c>
      <c r="P1375" s="9">
        <f t="shared" si="1345"/>
        <v>2.430555555555558E-2</v>
      </c>
      <c r="Q1375" s="47">
        <v>0.6875</v>
      </c>
      <c r="R1375" s="47">
        <v>0.70833333333333337</v>
      </c>
      <c r="S1375" s="9">
        <f t="shared" si="1361"/>
        <v>2.083333333333337E-2</v>
      </c>
      <c r="T1375" s="47">
        <v>0.6875</v>
      </c>
      <c r="U1375" s="47">
        <v>0.70833333333333337</v>
      </c>
      <c r="V1375" s="9">
        <f t="shared" si="1349"/>
        <v>2.083333333333337E-2</v>
      </c>
      <c r="W1375" s="47">
        <v>0.73888888888888893</v>
      </c>
      <c r="X1375" s="9">
        <f t="shared" si="1364"/>
        <v>3.0555555555555558E-2</v>
      </c>
      <c r="Y1375" s="47">
        <v>0.7402777777777777</v>
      </c>
      <c r="Z1375" s="9">
        <f t="shared" si="1346"/>
        <v>1.3888888888887729E-3</v>
      </c>
      <c r="AA1375" s="47">
        <v>0.99652777777777779</v>
      </c>
      <c r="AB1375" s="9">
        <f t="shared" si="1333"/>
        <v>0.25625000000000009</v>
      </c>
      <c r="AC1375" s="47">
        <v>0.99652777777777779</v>
      </c>
      <c r="AD1375" s="47">
        <v>0.99652777777777779</v>
      </c>
      <c r="AE1375" s="9">
        <f t="shared" si="1350"/>
        <v>0</v>
      </c>
      <c r="AF1375" s="47">
        <v>1.0069444444444444</v>
      </c>
      <c r="AG1375" s="47">
        <v>1.0104166666666667</v>
      </c>
      <c r="AH1375" s="9">
        <f t="shared" si="1347"/>
        <v>3.4722222222223209E-3</v>
      </c>
      <c r="AI1375" s="10">
        <f t="shared" si="1356"/>
        <v>0</v>
      </c>
      <c r="AJ1375" s="10">
        <f t="shared" si="1357"/>
        <v>5</v>
      </c>
      <c r="AK1375" s="47">
        <v>1.0104166666666667</v>
      </c>
      <c r="AL1375" s="47">
        <v>1.0138888888888888</v>
      </c>
      <c r="AM1375" s="9">
        <f t="shared" si="1358"/>
        <v>3.4722222222220989E-3</v>
      </c>
      <c r="AN1375" s="9">
        <f t="shared" si="1348"/>
        <v>0.36458333333333326</v>
      </c>
      <c r="AO1375" s="10">
        <f t="shared" si="1334"/>
        <v>8</v>
      </c>
      <c r="AP1375" s="10">
        <f t="shared" si="1335"/>
        <v>45</v>
      </c>
      <c r="AQ1375" s="9">
        <f t="shared" si="1341"/>
        <v>5.5555555555555636E-2</v>
      </c>
      <c r="AR1375" s="10">
        <f t="shared" si="1351"/>
        <v>1</v>
      </c>
      <c r="AS1375" s="10">
        <f t="shared" si="1352"/>
        <v>20</v>
      </c>
      <c r="AT1375" s="552">
        <v>0</v>
      </c>
      <c r="AU1375" s="552">
        <v>0</v>
      </c>
      <c r="AV1375" s="552">
        <v>0</v>
      </c>
      <c r="AW1375" s="546">
        <f t="shared" si="1340"/>
        <v>0</v>
      </c>
      <c r="AX1375" s="546">
        <f t="shared" si="1359"/>
        <v>0</v>
      </c>
      <c r="AY1375" s="552">
        <v>7.9861111111111105E-2</v>
      </c>
      <c r="AZ1375" s="546">
        <f t="shared" si="1336"/>
        <v>1</v>
      </c>
      <c r="BA1375" s="546">
        <f t="shared" si="1337"/>
        <v>55</v>
      </c>
      <c r="BB1375" s="552">
        <v>0</v>
      </c>
      <c r="BC1375" s="546">
        <f t="shared" si="1338"/>
        <v>0</v>
      </c>
      <c r="BD1375" s="546">
        <f t="shared" si="1339"/>
        <v>0</v>
      </c>
      <c r="BE1375" s="552">
        <v>7.6388888888888886E-3</v>
      </c>
      <c r="BF1375" s="546">
        <f t="shared" si="1362"/>
        <v>0</v>
      </c>
      <c r="BG1375" s="546">
        <f t="shared" si="1363"/>
        <v>11</v>
      </c>
      <c r="BH1375" s="552">
        <v>0.11319444444444444</v>
      </c>
      <c r="BI1375" s="637">
        <f t="shared" si="1353"/>
        <v>2</v>
      </c>
      <c r="BJ1375" s="558">
        <f t="shared" si="1354"/>
        <v>43</v>
      </c>
      <c r="BK1375" s="52">
        <f t="shared" si="1360"/>
        <v>60.551864406779657</v>
      </c>
    </row>
    <row r="1376" spans="1:63" x14ac:dyDescent="0.25">
      <c r="A1376" s="60">
        <v>41033</v>
      </c>
      <c r="B1376" s="58">
        <f t="shared" si="1355"/>
        <v>5</v>
      </c>
      <c r="C1376" s="126">
        <v>1</v>
      </c>
      <c r="D1376" s="51" t="s">
        <v>271</v>
      </c>
      <c r="E1376" s="51" t="s">
        <v>265</v>
      </c>
      <c r="F1376" s="58">
        <v>3616</v>
      </c>
      <c r="G1376" s="126">
        <v>56</v>
      </c>
      <c r="H1376" s="126">
        <v>3</v>
      </c>
      <c r="I1376" s="47">
        <v>0.85763888888888884</v>
      </c>
      <c r="J1376" s="47">
        <v>0.85763888888888884</v>
      </c>
      <c r="K1376" s="47">
        <v>0.86111111111111116</v>
      </c>
      <c r="L1376" s="9">
        <f t="shared" si="1343"/>
        <v>3.4722222222223209E-3</v>
      </c>
      <c r="M1376" s="47">
        <v>0.88194444444444453</v>
      </c>
      <c r="N1376" s="9">
        <f t="shared" si="1344"/>
        <v>2.083333333333337E-2</v>
      </c>
      <c r="O1376" s="47">
        <v>0.91319444444444453</v>
      </c>
      <c r="P1376" s="9">
        <f t="shared" si="1345"/>
        <v>3.125E-2</v>
      </c>
      <c r="Q1376" s="47">
        <v>0.91666666666666663</v>
      </c>
      <c r="R1376" s="47">
        <v>0.94444444444444453</v>
      </c>
      <c r="S1376" s="9">
        <f t="shared" si="1361"/>
        <v>2.7777777777777901E-2</v>
      </c>
      <c r="T1376" s="47">
        <v>0.91666666666666663</v>
      </c>
      <c r="U1376" s="47">
        <v>0.94444444444444453</v>
      </c>
      <c r="V1376" s="9">
        <f t="shared" si="1349"/>
        <v>2.7777777777777901E-2</v>
      </c>
      <c r="W1376" s="47">
        <v>0.95833333333333337</v>
      </c>
      <c r="X1376" s="9">
        <f t="shared" si="1364"/>
        <v>1.388888888888884E-2</v>
      </c>
      <c r="Y1376" s="47">
        <v>0.9604166666666667</v>
      </c>
      <c r="Z1376" s="9">
        <f t="shared" si="1346"/>
        <v>2.0833333333333259E-3</v>
      </c>
      <c r="AA1376" s="47">
        <v>1.0555555555555556</v>
      </c>
      <c r="AB1376" s="9">
        <f t="shared" si="1333"/>
        <v>9.5138888888888884E-2</v>
      </c>
      <c r="AC1376" s="47">
        <v>1.0555555555555556</v>
      </c>
      <c r="AD1376" s="47">
        <v>1.0555555555555556</v>
      </c>
      <c r="AE1376" s="9">
        <f t="shared" si="1350"/>
        <v>0</v>
      </c>
      <c r="AF1376" s="47">
        <v>1.0625</v>
      </c>
      <c r="AG1376" s="47">
        <v>1.0659722222222221</v>
      </c>
      <c r="AH1376" s="9">
        <f t="shared" si="1347"/>
        <v>3.4722222222220989E-3</v>
      </c>
      <c r="AI1376" s="10">
        <f t="shared" si="1356"/>
        <v>0</v>
      </c>
      <c r="AJ1376" s="10">
        <f t="shared" si="1357"/>
        <v>5</v>
      </c>
      <c r="AK1376" s="47">
        <v>1.0659722222222221</v>
      </c>
      <c r="AL1376" s="47">
        <v>1.0694444444444444</v>
      </c>
      <c r="AM1376" s="9">
        <f t="shared" si="1358"/>
        <v>3.4722222222223209E-3</v>
      </c>
      <c r="AN1376" s="9">
        <f t="shared" si="1348"/>
        <v>0.21180555555555558</v>
      </c>
      <c r="AO1376" s="10">
        <f t="shared" si="1334"/>
        <v>5</v>
      </c>
      <c r="AP1376" s="10">
        <f t="shared" si="1335"/>
        <v>5</v>
      </c>
      <c r="AQ1376" s="9">
        <f t="shared" si="1341"/>
        <v>6.1805555555555551E-2</v>
      </c>
      <c r="AR1376" s="10">
        <f t="shared" si="1351"/>
        <v>1</v>
      </c>
      <c r="AS1376" s="10">
        <f t="shared" si="1352"/>
        <v>29</v>
      </c>
      <c r="AT1376" s="552">
        <v>0</v>
      </c>
      <c r="AU1376" s="552">
        <v>0</v>
      </c>
      <c r="AV1376" s="552">
        <v>0</v>
      </c>
      <c r="AW1376" s="546">
        <f t="shared" si="1340"/>
        <v>0</v>
      </c>
      <c r="AX1376" s="546">
        <f t="shared" si="1359"/>
        <v>0</v>
      </c>
      <c r="AY1376" s="552">
        <v>0</v>
      </c>
      <c r="AZ1376" s="546">
        <f t="shared" si="1336"/>
        <v>0</v>
      </c>
      <c r="BA1376" s="546">
        <f t="shared" si="1337"/>
        <v>0</v>
      </c>
      <c r="BB1376" s="552">
        <v>0</v>
      </c>
      <c r="BC1376" s="546">
        <f t="shared" si="1338"/>
        <v>0</v>
      </c>
      <c r="BD1376" s="546">
        <f t="shared" si="1339"/>
        <v>0</v>
      </c>
      <c r="BE1376" s="552">
        <v>3.3333333333333333E-2</v>
      </c>
      <c r="BF1376" s="546">
        <f t="shared" si="1362"/>
        <v>0</v>
      </c>
      <c r="BG1376" s="546">
        <f t="shared" si="1363"/>
        <v>48</v>
      </c>
      <c r="BH1376" s="552">
        <v>0</v>
      </c>
      <c r="BI1376" s="637">
        <f t="shared" si="1353"/>
        <v>0</v>
      </c>
      <c r="BJ1376" s="558">
        <f t="shared" si="1354"/>
        <v>0</v>
      </c>
      <c r="BK1376" s="52">
        <f t="shared" si="1360"/>
        <v>64.571428571428569</v>
      </c>
    </row>
    <row r="1377" spans="1:63" x14ac:dyDescent="0.25">
      <c r="A1377" s="60">
        <v>41033</v>
      </c>
      <c r="B1377" s="58">
        <f t="shared" si="1355"/>
        <v>5</v>
      </c>
      <c r="C1377" s="126">
        <v>1</v>
      </c>
      <c r="D1377" s="51" t="s">
        <v>264</v>
      </c>
      <c r="E1377" s="51" t="s">
        <v>265</v>
      </c>
      <c r="F1377" s="58">
        <v>3640.5</v>
      </c>
      <c r="G1377" s="126">
        <v>58</v>
      </c>
      <c r="H1377" s="126">
        <v>1</v>
      </c>
      <c r="I1377" s="47">
        <v>0.98611111111111116</v>
      </c>
      <c r="J1377" s="47">
        <v>0.98611111111111116</v>
      </c>
      <c r="K1377" s="47">
        <v>1.0277777777777779</v>
      </c>
      <c r="L1377" s="9">
        <f t="shared" si="1343"/>
        <v>4.1666666666666741E-2</v>
      </c>
      <c r="M1377" s="47">
        <v>1.0416666666666667</v>
      </c>
      <c r="N1377" s="9">
        <f t="shared" si="1344"/>
        <v>1.388888888888884E-2</v>
      </c>
      <c r="O1377" s="47">
        <v>1.0868055555555556</v>
      </c>
      <c r="P1377" s="9">
        <f t="shared" si="1345"/>
        <v>4.513888888888884E-2</v>
      </c>
      <c r="Q1377" s="47">
        <v>1.0902777777777779</v>
      </c>
      <c r="R1377" s="47">
        <v>1.125</v>
      </c>
      <c r="S1377" s="9">
        <f t="shared" si="1361"/>
        <v>3.4722222222222099E-2</v>
      </c>
      <c r="T1377" s="47">
        <v>1.0902777777777779</v>
      </c>
      <c r="U1377" s="47">
        <v>1.125</v>
      </c>
      <c r="V1377" s="9">
        <f t="shared" si="1349"/>
        <v>3.4722222222222099E-2</v>
      </c>
      <c r="W1377" s="47">
        <v>1.125</v>
      </c>
      <c r="X1377" s="9">
        <f t="shared" si="1364"/>
        <v>0</v>
      </c>
      <c r="Y1377" s="47">
        <v>1.125</v>
      </c>
      <c r="Z1377" s="9">
        <f t="shared" si="1346"/>
        <v>0</v>
      </c>
      <c r="AA1377" s="47">
        <v>1.2006944444444445</v>
      </c>
      <c r="AB1377" s="9">
        <f t="shared" si="1333"/>
        <v>7.5694444444444509E-2</v>
      </c>
      <c r="AC1377" s="47">
        <v>1.2006944444444445</v>
      </c>
      <c r="AD1377" s="47">
        <v>1.2006944444444445</v>
      </c>
      <c r="AE1377" s="9">
        <f t="shared" si="1350"/>
        <v>0</v>
      </c>
      <c r="AF1377" s="47">
        <v>1.2083333333333333</v>
      </c>
      <c r="AG1377" s="47">
        <v>1.2118055555555556</v>
      </c>
      <c r="AH1377" s="9">
        <f t="shared" si="1347"/>
        <v>3.4722222222223209E-3</v>
      </c>
      <c r="AI1377" s="10">
        <f t="shared" si="1356"/>
        <v>0</v>
      </c>
      <c r="AJ1377" s="10">
        <f t="shared" si="1357"/>
        <v>5</v>
      </c>
      <c r="AK1377" s="47">
        <v>1.2118055555555556</v>
      </c>
      <c r="AL1377" s="47">
        <v>1.2152777777777779</v>
      </c>
      <c r="AM1377" s="9">
        <f t="shared" si="1358"/>
        <v>3.4722222222223209E-3</v>
      </c>
      <c r="AN1377" s="9">
        <f t="shared" si="1348"/>
        <v>0.22916666666666674</v>
      </c>
      <c r="AO1377" s="10">
        <f t="shared" si="1334"/>
        <v>5</v>
      </c>
      <c r="AP1377" s="10">
        <f t="shared" si="1335"/>
        <v>30</v>
      </c>
      <c r="AQ1377" s="9">
        <f t="shared" si="1341"/>
        <v>4.2361111111111176E-2</v>
      </c>
      <c r="AR1377" s="10">
        <f t="shared" si="1351"/>
        <v>1</v>
      </c>
      <c r="AS1377" s="10">
        <f t="shared" si="1352"/>
        <v>1</v>
      </c>
      <c r="AT1377" s="552">
        <v>0</v>
      </c>
      <c r="AU1377" s="552">
        <v>0</v>
      </c>
      <c r="AV1377" s="552">
        <v>0</v>
      </c>
      <c r="AW1377" s="546">
        <f t="shared" si="1340"/>
        <v>0</v>
      </c>
      <c r="AX1377" s="546">
        <f t="shared" si="1359"/>
        <v>0</v>
      </c>
      <c r="AY1377" s="552">
        <v>0</v>
      </c>
      <c r="AZ1377" s="546">
        <f t="shared" si="1336"/>
        <v>0</v>
      </c>
      <c r="BA1377" s="546">
        <f t="shared" si="1337"/>
        <v>0</v>
      </c>
      <c r="BB1377" s="552">
        <v>0</v>
      </c>
      <c r="BC1377" s="546">
        <f t="shared" si="1338"/>
        <v>0</v>
      </c>
      <c r="BD1377" s="546">
        <f t="shared" si="1339"/>
        <v>0</v>
      </c>
      <c r="BE1377" s="552">
        <v>3.3333333333333333E-2</v>
      </c>
      <c r="BF1377" s="546">
        <f t="shared" si="1362"/>
        <v>0</v>
      </c>
      <c r="BG1377" s="546">
        <f t="shared" si="1363"/>
        <v>48</v>
      </c>
      <c r="BH1377" s="552">
        <v>0</v>
      </c>
      <c r="BI1377" s="637">
        <f t="shared" si="1353"/>
        <v>0</v>
      </c>
      <c r="BJ1377" s="558">
        <f t="shared" si="1354"/>
        <v>0</v>
      </c>
      <c r="BK1377" s="52">
        <f t="shared" si="1360"/>
        <v>62.767241379310342</v>
      </c>
    </row>
    <row r="1378" spans="1:63" x14ac:dyDescent="0.25">
      <c r="A1378" s="60">
        <v>41034</v>
      </c>
      <c r="B1378" s="58">
        <f t="shared" si="1355"/>
        <v>5</v>
      </c>
      <c r="C1378" s="126">
        <v>1</v>
      </c>
      <c r="D1378" s="51" t="s">
        <v>832</v>
      </c>
      <c r="E1378" s="51" t="s">
        <v>820</v>
      </c>
      <c r="F1378" s="58">
        <v>3372.28</v>
      </c>
      <c r="G1378" s="126">
        <v>58</v>
      </c>
      <c r="H1378" s="126">
        <v>1</v>
      </c>
      <c r="I1378" s="47">
        <v>0.13194444444444445</v>
      </c>
      <c r="J1378" s="47">
        <v>0.13194444444444445</v>
      </c>
      <c r="K1378" s="47">
        <v>0.23958333333333334</v>
      </c>
      <c r="L1378" s="9">
        <f t="shared" si="1343"/>
        <v>0.1076388888888889</v>
      </c>
      <c r="M1378" s="47">
        <v>0.25694444444444448</v>
      </c>
      <c r="N1378" s="9">
        <f t="shared" si="1344"/>
        <v>1.7361111111111133E-2</v>
      </c>
      <c r="O1378" s="47">
        <v>0.2951388888888889</v>
      </c>
      <c r="P1378" s="9">
        <f t="shared" si="1345"/>
        <v>3.819444444444442E-2</v>
      </c>
      <c r="Q1378" s="47">
        <v>0.2951388888888889</v>
      </c>
      <c r="R1378" s="47">
        <v>0.2951388888888889</v>
      </c>
      <c r="S1378" s="9">
        <f t="shared" si="1361"/>
        <v>0</v>
      </c>
      <c r="T1378" s="47">
        <v>0.2951388888888889</v>
      </c>
      <c r="U1378" s="47">
        <v>0.2951388888888889</v>
      </c>
      <c r="V1378" s="9">
        <f t="shared" si="1349"/>
        <v>0</v>
      </c>
      <c r="W1378" s="47">
        <v>0.32291666666666669</v>
      </c>
      <c r="X1378" s="9">
        <f t="shared" si="1364"/>
        <v>2.777777777777779E-2</v>
      </c>
      <c r="Y1378" s="47">
        <v>0.32361111111111113</v>
      </c>
      <c r="Z1378" s="9">
        <f t="shared" si="1346"/>
        <v>6.9444444444444198E-4</v>
      </c>
      <c r="AA1378" s="47">
        <v>0.39513888888888887</v>
      </c>
      <c r="AB1378" s="9">
        <f t="shared" si="1333"/>
        <v>7.1527777777777746E-2</v>
      </c>
      <c r="AC1378" s="47">
        <v>0.39513888888888887</v>
      </c>
      <c r="AD1378" s="47">
        <v>0.39513888888888887</v>
      </c>
      <c r="AE1378" s="9">
        <f t="shared" si="1350"/>
        <v>0</v>
      </c>
      <c r="AF1378" s="47">
        <v>0.40972222222222227</v>
      </c>
      <c r="AG1378" s="47">
        <v>0.41319444444444442</v>
      </c>
      <c r="AH1378" s="9">
        <f t="shared" si="1347"/>
        <v>3.4722222222221544E-3</v>
      </c>
      <c r="AI1378" s="10">
        <f t="shared" si="1356"/>
        <v>0</v>
      </c>
      <c r="AJ1378" s="10">
        <f t="shared" si="1357"/>
        <v>5</v>
      </c>
      <c r="AK1378" s="47">
        <v>0.41319444444444442</v>
      </c>
      <c r="AL1378" s="47">
        <v>0.41666666666666669</v>
      </c>
      <c r="AM1378" s="9">
        <f t="shared" si="1358"/>
        <v>3.4722222222222654E-3</v>
      </c>
      <c r="AN1378" s="9">
        <f t="shared" si="1348"/>
        <v>0.28472222222222221</v>
      </c>
      <c r="AO1378" s="10">
        <f t="shared" si="1334"/>
        <v>6</v>
      </c>
      <c r="AP1378" s="10">
        <f t="shared" si="1335"/>
        <v>50</v>
      </c>
      <c r="AQ1378" s="9">
        <f t="shared" si="1341"/>
        <v>6.3194444444444414E-2</v>
      </c>
      <c r="AR1378" s="10">
        <f t="shared" si="1351"/>
        <v>1</v>
      </c>
      <c r="AS1378" s="10">
        <f t="shared" si="1352"/>
        <v>31</v>
      </c>
      <c r="AT1378" s="552">
        <v>0</v>
      </c>
      <c r="AU1378" s="552">
        <v>0</v>
      </c>
      <c r="AV1378" s="552">
        <v>0</v>
      </c>
      <c r="AW1378" s="546">
        <f t="shared" si="1340"/>
        <v>0</v>
      </c>
      <c r="AX1378" s="546">
        <f t="shared" si="1359"/>
        <v>0</v>
      </c>
      <c r="AY1378" s="552">
        <v>0</v>
      </c>
      <c r="AZ1378" s="546">
        <f t="shared" si="1336"/>
        <v>0</v>
      </c>
      <c r="BA1378" s="546">
        <f t="shared" si="1337"/>
        <v>0</v>
      </c>
      <c r="BB1378" s="552">
        <v>0</v>
      </c>
      <c r="BC1378" s="546">
        <f t="shared" si="1338"/>
        <v>0</v>
      </c>
      <c r="BD1378" s="546">
        <f t="shared" si="1339"/>
        <v>0</v>
      </c>
      <c r="BE1378" s="552">
        <v>8.3333333333333332E-3</v>
      </c>
      <c r="BF1378" s="546">
        <f t="shared" si="1362"/>
        <v>0</v>
      </c>
      <c r="BG1378" s="546">
        <f t="shared" si="1363"/>
        <v>12</v>
      </c>
      <c r="BH1378" s="552">
        <v>0</v>
      </c>
      <c r="BI1378" s="637">
        <f t="shared" si="1353"/>
        <v>0</v>
      </c>
      <c r="BJ1378" s="558">
        <f t="shared" si="1354"/>
        <v>0</v>
      </c>
      <c r="BK1378" s="52">
        <f t="shared" si="1360"/>
        <v>58.142758620689662</v>
      </c>
    </row>
    <row r="1379" spans="1:63" x14ac:dyDescent="0.25">
      <c r="A1379" s="60">
        <v>41034</v>
      </c>
      <c r="B1379" s="58">
        <f t="shared" si="1355"/>
        <v>5</v>
      </c>
      <c r="C1379" s="126">
        <v>7</v>
      </c>
      <c r="D1379" s="51" t="s">
        <v>33</v>
      </c>
      <c r="E1379" s="51" t="s">
        <v>833</v>
      </c>
      <c r="F1379" s="58">
        <v>3349.09</v>
      </c>
      <c r="G1379" s="126">
        <v>58</v>
      </c>
      <c r="H1379" s="126">
        <v>1</v>
      </c>
      <c r="I1379" s="47">
        <v>0.95833333333333337</v>
      </c>
      <c r="J1379" s="47">
        <v>0.95833333333333337</v>
      </c>
      <c r="K1379" s="47">
        <v>0.96180555555555547</v>
      </c>
      <c r="L1379" s="9">
        <f t="shared" si="1343"/>
        <v>3.4722222222220989E-3</v>
      </c>
      <c r="M1379" s="47">
        <v>0.97569444444444453</v>
      </c>
      <c r="N1379" s="9">
        <f t="shared" si="1344"/>
        <v>1.3888888888889062E-2</v>
      </c>
      <c r="O1379" s="47">
        <v>1</v>
      </c>
      <c r="P1379" s="9">
        <f t="shared" si="1345"/>
        <v>2.4305555555555469E-2</v>
      </c>
      <c r="Q1379" s="47">
        <v>1.0034722222222221</v>
      </c>
      <c r="R1379" s="47">
        <v>1.0416666666666667</v>
      </c>
      <c r="S1379" s="9">
        <f t="shared" si="1361"/>
        <v>3.8194444444444642E-2</v>
      </c>
      <c r="T1379" s="47">
        <v>1.0034722222222221</v>
      </c>
      <c r="U1379" s="47">
        <v>1.0416666666666667</v>
      </c>
      <c r="V1379" s="9">
        <f t="shared" si="1349"/>
        <v>3.8194444444444642E-2</v>
      </c>
      <c r="W1379" s="47">
        <v>1.0208333333333333</v>
      </c>
      <c r="X1379" s="9">
        <v>0</v>
      </c>
      <c r="Y1379" s="47">
        <v>1.0208333333333333</v>
      </c>
      <c r="Z1379" s="9">
        <f t="shared" si="1346"/>
        <v>0</v>
      </c>
      <c r="AA1379" s="47">
        <v>1.5694444444444444</v>
      </c>
      <c r="AB1379" s="9">
        <f t="shared" si="1333"/>
        <v>0.54861111111111116</v>
      </c>
      <c r="AC1379" s="47">
        <v>1.5694444444444444</v>
      </c>
      <c r="AD1379" s="47">
        <v>1.5694444444444444</v>
      </c>
      <c r="AE1379" s="9">
        <f t="shared" si="1350"/>
        <v>0</v>
      </c>
      <c r="AF1379" s="47">
        <v>1.5763888888888891</v>
      </c>
      <c r="AG1379" s="47">
        <v>1.5798611111111109</v>
      </c>
      <c r="AH1379" s="9">
        <f t="shared" si="1347"/>
        <v>3.4722222222218768E-3</v>
      </c>
      <c r="AI1379" s="10">
        <f t="shared" si="1356"/>
        <v>0</v>
      </c>
      <c r="AJ1379" s="10">
        <f t="shared" si="1357"/>
        <v>5</v>
      </c>
      <c r="AK1379" s="47">
        <v>1.5798611111111109</v>
      </c>
      <c r="AL1379" s="47">
        <v>1.5833333333333333</v>
      </c>
      <c r="AM1379" s="9">
        <f t="shared" si="1358"/>
        <v>3.4722222222223209E-3</v>
      </c>
      <c r="AN1379" s="9">
        <f t="shared" si="1348"/>
        <v>0.62499999999999989</v>
      </c>
      <c r="AO1379" s="10">
        <f t="shared" si="1334"/>
        <v>15</v>
      </c>
      <c r="AP1379" s="10">
        <f t="shared" si="1335"/>
        <v>0</v>
      </c>
      <c r="AQ1379" s="9">
        <f t="shared" si="1341"/>
        <v>0</v>
      </c>
      <c r="AR1379" s="10">
        <f t="shared" si="1351"/>
        <v>0</v>
      </c>
      <c r="AS1379" s="10">
        <f t="shared" si="1352"/>
        <v>0</v>
      </c>
      <c r="AT1379" s="552">
        <v>0</v>
      </c>
      <c r="AU1379" s="552">
        <v>0</v>
      </c>
      <c r="AV1379" s="552">
        <v>0</v>
      </c>
      <c r="AW1379" s="546">
        <f t="shared" si="1340"/>
        <v>0</v>
      </c>
      <c r="AX1379" s="546">
        <f t="shared" si="1359"/>
        <v>0</v>
      </c>
      <c r="AY1379" s="552">
        <v>0.54861111111111105</v>
      </c>
      <c r="AZ1379" s="546">
        <f t="shared" si="1336"/>
        <v>13</v>
      </c>
      <c r="BA1379" s="546">
        <f t="shared" si="1337"/>
        <v>10</v>
      </c>
      <c r="BB1379" s="552">
        <v>0</v>
      </c>
      <c r="BC1379" s="546">
        <f t="shared" si="1338"/>
        <v>0</v>
      </c>
      <c r="BD1379" s="546">
        <f t="shared" si="1339"/>
        <v>0</v>
      </c>
      <c r="BE1379" s="552">
        <v>0</v>
      </c>
      <c r="BF1379" s="546">
        <f t="shared" si="1362"/>
        <v>0</v>
      </c>
      <c r="BG1379" s="546">
        <f t="shared" si="1363"/>
        <v>0</v>
      </c>
      <c r="BH1379" s="552">
        <v>0</v>
      </c>
      <c r="BI1379" s="637">
        <f t="shared" si="1353"/>
        <v>0</v>
      </c>
      <c r="BJ1379" s="558">
        <f t="shared" si="1354"/>
        <v>0</v>
      </c>
      <c r="BK1379" s="52">
        <f t="shared" si="1360"/>
        <v>57.742931034482758</v>
      </c>
    </row>
    <row r="1380" spans="1:63" x14ac:dyDescent="0.25">
      <c r="A1380" s="60">
        <v>41034</v>
      </c>
      <c r="B1380" s="58">
        <f t="shared" si="1355"/>
        <v>5</v>
      </c>
      <c r="C1380" s="126">
        <v>1</v>
      </c>
      <c r="D1380" s="51" t="s">
        <v>832</v>
      </c>
      <c r="E1380" s="51" t="s">
        <v>820</v>
      </c>
      <c r="F1380" s="58">
        <v>3260.3</v>
      </c>
      <c r="G1380" s="126">
        <v>56</v>
      </c>
      <c r="H1380" s="126">
        <v>3</v>
      </c>
      <c r="I1380" s="47">
        <v>0.75</v>
      </c>
      <c r="J1380" s="47">
        <v>0.75</v>
      </c>
      <c r="K1380" s="47">
        <v>0.75347222222222221</v>
      </c>
      <c r="L1380" s="9">
        <f t="shared" si="1343"/>
        <v>3.4722222222222099E-3</v>
      </c>
      <c r="M1380" s="47">
        <v>0.75694444444444453</v>
      </c>
      <c r="N1380" s="9">
        <f t="shared" si="1344"/>
        <v>3.4722222222223209E-3</v>
      </c>
      <c r="O1380" s="47">
        <v>0.77777777777777779</v>
      </c>
      <c r="P1380" s="9">
        <f t="shared" si="1345"/>
        <v>2.0833333333333259E-2</v>
      </c>
      <c r="Q1380" s="47">
        <v>0.77777777777777779</v>
      </c>
      <c r="R1380" s="47">
        <v>0.80208333333333337</v>
      </c>
      <c r="S1380" s="9">
        <f t="shared" si="1361"/>
        <v>2.430555555555558E-2</v>
      </c>
      <c r="T1380" s="47">
        <v>0.77777777777777779</v>
      </c>
      <c r="U1380" s="47">
        <v>0.80208333333333337</v>
      </c>
      <c r="V1380" s="9">
        <f t="shared" si="1349"/>
        <v>2.430555555555558E-2</v>
      </c>
      <c r="W1380" s="47">
        <v>0.80763888888888891</v>
      </c>
      <c r="X1380" s="9">
        <f>W1380-R1380</f>
        <v>5.5555555555555358E-3</v>
      </c>
      <c r="Y1380" s="47">
        <v>0.80833333333333324</v>
      </c>
      <c r="Z1380" s="9">
        <f t="shared" si="1346"/>
        <v>6.9444444444433095E-4</v>
      </c>
      <c r="AA1380" s="47">
        <v>0.87708333333333333</v>
      </c>
      <c r="AB1380" s="9">
        <f t="shared" si="1333"/>
        <v>6.8750000000000089E-2</v>
      </c>
      <c r="AC1380" s="47">
        <v>0.87708333333333333</v>
      </c>
      <c r="AD1380" s="47">
        <v>0.87708333333333333</v>
      </c>
      <c r="AE1380" s="9">
        <f t="shared" si="1350"/>
        <v>0</v>
      </c>
      <c r="AF1380" s="47">
        <v>0.88888888888888884</v>
      </c>
      <c r="AG1380" s="47">
        <v>0.89236111111111116</v>
      </c>
      <c r="AH1380" s="9">
        <f t="shared" si="1347"/>
        <v>3.4722222222223209E-3</v>
      </c>
      <c r="AI1380" s="10">
        <f t="shared" si="1356"/>
        <v>0</v>
      </c>
      <c r="AJ1380" s="10">
        <f t="shared" si="1357"/>
        <v>5</v>
      </c>
      <c r="AK1380" s="47">
        <v>0.89236111111111116</v>
      </c>
      <c r="AL1380" s="47">
        <v>0.89583333333333337</v>
      </c>
      <c r="AM1380" s="9">
        <f t="shared" si="1358"/>
        <v>3.4722222222222099E-3</v>
      </c>
      <c r="AN1380" s="9">
        <f t="shared" si="1348"/>
        <v>0.14583333333333337</v>
      </c>
      <c r="AO1380" s="10">
        <f t="shared" si="1334"/>
        <v>3</v>
      </c>
      <c r="AP1380" s="10">
        <f t="shared" si="1335"/>
        <v>30</v>
      </c>
      <c r="AQ1380" s="9">
        <f t="shared" si="1341"/>
        <v>6.0416666666666757E-2</v>
      </c>
      <c r="AR1380" s="10">
        <f t="shared" si="1351"/>
        <v>1</v>
      </c>
      <c r="AS1380" s="10">
        <f t="shared" si="1352"/>
        <v>27</v>
      </c>
      <c r="AT1380" s="552">
        <v>0</v>
      </c>
      <c r="AU1380" s="552">
        <v>0</v>
      </c>
      <c r="AV1380" s="552">
        <v>0</v>
      </c>
      <c r="AW1380" s="546">
        <f t="shared" si="1340"/>
        <v>0</v>
      </c>
      <c r="AX1380" s="546">
        <f t="shared" si="1359"/>
        <v>0</v>
      </c>
      <c r="AY1380" s="552">
        <v>0</v>
      </c>
      <c r="AZ1380" s="546">
        <f t="shared" si="1336"/>
        <v>0</v>
      </c>
      <c r="BA1380" s="546">
        <f t="shared" si="1337"/>
        <v>0</v>
      </c>
      <c r="BB1380" s="552">
        <v>0</v>
      </c>
      <c r="BC1380" s="546">
        <f t="shared" si="1338"/>
        <v>0</v>
      </c>
      <c r="BD1380" s="546">
        <f t="shared" si="1339"/>
        <v>0</v>
      </c>
      <c r="BE1380" s="552">
        <v>8.3333333333333332E-3</v>
      </c>
      <c r="BF1380" s="546">
        <f t="shared" si="1362"/>
        <v>0</v>
      </c>
      <c r="BG1380" s="546">
        <f t="shared" si="1363"/>
        <v>12</v>
      </c>
      <c r="BH1380" s="552">
        <v>0</v>
      </c>
      <c r="BI1380" s="637">
        <f t="shared" si="1353"/>
        <v>0</v>
      </c>
      <c r="BJ1380" s="558">
        <f t="shared" si="1354"/>
        <v>0</v>
      </c>
      <c r="BK1380" s="52">
        <f t="shared" si="1360"/>
        <v>58.219642857142858</v>
      </c>
    </row>
    <row r="1381" spans="1:63" x14ac:dyDescent="0.25">
      <c r="A1381" s="60">
        <v>41034</v>
      </c>
      <c r="B1381" s="58">
        <f t="shared" si="1355"/>
        <v>5</v>
      </c>
      <c r="C1381" s="126">
        <v>1</v>
      </c>
      <c r="D1381" s="51" t="s">
        <v>840</v>
      </c>
      <c r="E1381" s="51" t="s">
        <v>265</v>
      </c>
      <c r="F1381" s="58">
        <v>3372.75</v>
      </c>
      <c r="G1381" s="126">
        <v>59</v>
      </c>
      <c r="H1381" s="126">
        <v>0</v>
      </c>
      <c r="I1381" s="47">
        <v>1</v>
      </c>
      <c r="J1381" s="47">
        <v>1</v>
      </c>
      <c r="K1381" s="47">
        <v>1.0034722222222221</v>
      </c>
      <c r="L1381" s="9">
        <f t="shared" si="1343"/>
        <v>3.4722222222220989E-3</v>
      </c>
      <c r="M1381" s="47">
        <v>1.0069444444444444</v>
      </c>
      <c r="N1381" s="9">
        <f t="shared" si="1344"/>
        <v>3.4722222222223209E-3</v>
      </c>
      <c r="O1381" s="47">
        <v>1.0138888888888888</v>
      </c>
      <c r="P1381" s="9">
        <f t="shared" si="1345"/>
        <v>6.9444444444444198E-3</v>
      </c>
      <c r="Q1381" s="47">
        <v>1.0833333333333333</v>
      </c>
      <c r="R1381" s="47">
        <v>1.1041666666666667</v>
      </c>
      <c r="S1381" s="9">
        <f t="shared" si="1361"/>
        <v>2.0833333333333481E-2</v>
      </c>
      <c r="T1381" s="47">
        <v>1.0833333333333333</v>
      </c>
      <c r="U1381" s="47">
        <v>1.1041666666666667</v>
      </c>
      <c r="V1381" s="9">
        <f t="shared" si="1349"/>
        <v>2.0833333333333481E-2</v>
      </c>
      <c r="W1381" s="47">
        <v>1.0173611111111112</v>
      </c>
      <c r="X1381" s="9">
        <v>0</v>
      </c>
      <c r="Y1381" s="47">
        <v>1.01875</v>
      </c>
      <c r="Z1381" s="9">
        <f t="shared" si="1346"/>
        <v>1.388888888888884E-3</v>
      </c>
      <c r="AA1381" s="47">
        <v>1.1388888888888888</v>
      </c>
      <c r="AB1381" s="9">
        <f t="shared" si="1333"/>
        <v>0.1201388888888888</v>
      </c>
      <c r="AC1381" s="47">
        <v>1.1388888888888888</v>
      </c>
      <c r="AD1381" s="47">
        <v>1.1388888888888888</v>
      </c>
      <c r="AE1381" s="9">
        <f t="shared" si="1350"/>
        <v>0</v>
      </c>
      <c r="AF1381" s="47">
        <v>1.2048611111111112</v>
      </c>
      <c r="AG1381" s="47">
        <v>1.2083333333333333</v>
      </c>
      <c r="AH1381" s="9">
        <f t="shared" si="1347"/>
        <v>3.4722222222220989E-3</v>
      </c>
      <c r="AI1381" s="10">
        <f t="shared" si="1356"/>
        <v>0</v>
      </c>
      <c r="AJ1381" s="10">
        <f t="shared" si="1357"/>
        <v>5</v>
      </c>
      <c r="AK1381" s="47">
        <v>1.2083333333333333</v>
      </c>
      <c r="AL1381" s="47">
        <v>1.2118055555555556</v>
      </c>
      <c r="AM1381" s="9">
        <f t="shared" si="1358"/>
        <v>3.4722222222223209E-3</v>
      </c>
      <c r="AN1381" s="9">
        <f t="shared" si="1348"/>
        <v>0.21180555555555558</v>
      </c>
      <c r="AO1381" s="10">
        <f t="shared" si="1334"/>
        <v>5</v>
      </c>
      <c r="AP1381" s="10">
        <f t="shared" si="1335"/>
        <v>5</v>
      </c>
      <c r="AQ1381" s="9">
        <f t="shared" si="1341"/>
        <v>3.5416666666666582E-2</v>
      </c>
      <c r="AR1381" s="10">
        <f t="shared" si="1351"/>
        <v>0</v>
      </c>
      <c r="AS1381" s="10">
        <f t="shared" si="1352"/>
        <v>51</v>
      </c>
      <c r="AT1381" s="552">
        <v>0</v>
      </c>
      <c r="AU1381" s="552">
        <v>0</v>
      </c>
      <c r="AV1381" s="552">
        <v>0</v>
      </c>
      <c r="AW1381" s="546">
        <f t="shared" si="1340"/>
        <v>0</v>
      </c>
      <c r="AX1381" s="546">
        <f t="shared" si="1359"/>
        <v>0</v>
      </c>
      <c r="AY1381" s="552">
        <v>0</v>
      </c>
      <c r="AZ1381" s="546">
        <f t="shared" si="1336"/>
        <v>0</v>
      </c>
      <c r="BA1381" s="546">
        <f t="shared" si="1337"/>
        <v>0</v>
      </c>
      <c r="BB1381" s="552">
        <v>0</v>
      </c>
      <c r="BC1381" s="546">
        <f t="shared" si="1338"/>
        <v>0</v>
      </c>
      <c r="BD1381" s="546">
        <f t="shared" si="1339"/>
        <v>0</v>
      </c>
      <c r="BE1381" s="552">
        <v>0</v>
      </c>
      <c r="BF1381" s="546">
        <f t="shared" si="1362"/>
        <v>0</v>
      </c>
      <c r="BG1381" s="546">
        <f t="shared" si="1363"/>
        <v>0</v>
      </c>
      <c r="BH1381" s="552">
        <v>8.4722222222222213E-2</v>
      </c>
      <c r="BI1381" s="637">
        <f t="shared" si="1353"/>
        <v>2</v>
      </c>
      <c r="BJ1381" s="558">
        <f t="shared" si="1354"/>
        <v>2</v>
      </c>
      <c r="BK1381" s="52">
        <f t="shared" si="1360"/>
        <v>57.165254237288138</v>
      </c>
    </row>
    <row r="1382" spans="1:63" x14ac:dyDescent="0.25">
      <c r="A1382" s="60">
        <v>41034</v>
      </c>
      <c r="B1382" s="58">
        <f t="shared" si="1355"/>
        <v>5</v>
      </c>
      <c r="C1382" s="126">
        <v>1</v>
      </c>
      <c r="D1382" s="51" t="s">
        <v>821</v>
      </c>
      <c r="E1382" s="51" t="s">
        <v>265</v>
      </c>
      <c r="F1382" s="58">
        <v>3237.02</v>
      </c>
      <c r="G1382" s="126">
        <v>54</v>
      </c>
      <c r="H1382" s="126">
        <v>5</v>
      </c>
      <c r="I1382" s="47">
        <v>0.85416666666666663</v>
      </c>
      <c r="J1382" s="47">
        <v>0.85416666666666663</v>
      </c>
      <c r="K1382" s="47">
        <v>0.85763888888888884</v>
      </c>
      <c r="L1382" s="9">
        <f t="shared" si="1343"/>
        <v>3.4722222222222099E-3</v>
      </c>
      <c r="M1382" s="47">
        <v>0.87152777777777779</v>
      </c>
      <c r="N1382" s="9">
        <f t="shared" si="1344"/>
        <v>1.3888888888888951E-2</v>
      </c>
      <c r="O1382" s="47">
        <v>1.0034722222222221</v>
      </c>
      <c r="P1382" s="9">
        <f t="shared" si="1345"/>
        <v>0.13194444444444431</v>
      </c>
      <c r="Q1382" s="47">
        <v>1.0069444444444444</v>
      </c>
      <c r="R1382" s="47">
        <v>1.0486111111111112</v>
      </c>
      <c r="S1382" s="9">
        <f t="shared" si="1361"/>
        <v>4.1666666666666741E-2</v>
      </c>
      <c r="T1382" s="47">
        <v>1.0069444444444444</v>
      </c>
      <c r="U1382" s="47">
        <v>1.0486111111111112</v>
      </c>
      <c r="V1382" s="9">
        <f t="shared" si="1349"/>
        <v>4.1666666666666741E-2</v>
      </c>
      <c r="W1382" s="47">
        <v>1.0381944444444444</v>
      </c>
      <c r="X1382" s="9">
        <v>0</v>
      </c>
      <c r="Y1382" s="47">
        <v>1.0381944444444444</v>
      </c>
      <c r="Z1382" s="9">
        <f t="shared" si="1346"/>
        <v>0</v>
      </c>
      <c r="AA1382" s="47">
        <v>1.1944444444444444</v>
      </c>
      <c r="AB1382" s="9">
        <f t="shared" si="1333"/>
        <v>0.15625</v>
      </c>
      <c r="AC1382" s="47">
        <v>1.1944444444444444</v>
      </c>
      <c r="AD1382" s="47">
        <v>1.1944444444444444</v>
      </c>
      <c r="AE1382" s="9">
        <f t="shared" si="1350"/>
        <v>0</v>
      </c>
      <c r="AF1382" s="47">
        <v>1.2118055555555556</v>
      </c>
      <c r="AG1382" s="47">
        <v>1.2152777777777779</v>
      </c>
      <c r="AH1382" s="9">
        <f t="shared" si="1347"/>
        <v>3.4722222222223209E-3</v>
      </c>
      <c r="AI1382" s="10">
        <f t="shared" si="1356"/>
        <v>0</v>
      </c>
      <c r="AJ1382" s="10">
        <f t="shared" si="1357"/>
        <v>5</v>
      </c>
      <c r="AK1382" s="47">
        <v>1.2152777777777779</v>
      </c>
      <c r="AL1382" s="47">
        <v>1.21875</v>
      </c>
      <c r="AM1382" s="9">
        <f t="shared" si="1358"/>
        <v>3.4722222222220989E-3</v>
      </c>
      <c r="AN1382" s="9">
        <f t="shared" si="1348"/>
        <v>0.36458333333333337</v>
      </c>
      <c r="AO1382" s="10">
        <f t="shared" si="1334"/>
        <v>8</v>
      </c>
      <c r="AP1382" s="10">
        <f t="shared" si="1335"/>
        <v>45</v>
      </c>
      <c r="AQ1382" s="9">
        <f t="shared" si="1341"/>
        <v>0</v>
      </c>
      <c r="AR1382" s="10">
        <f t="shared" si="1351"/>
        <v>0</v>
      </c>
      <c r="AS1382" s="10">
        <f t="shared" si="1352"/>
        <v>0</v>
      </c>
      <c r="AT1382" s="552">
        <v>0</v>
      </c>
      <c r="AU1382" s="552">
        <v>0</v>
      </c>
      <c r="AV1382" s="552">
        <v>0</v>
      </c>
      <c r="AW1382" s="546">
        <f t="shared" si="1340"/>
        <v>0</v>
      </c>
      <c r="AX1382" s="546">
        <f t="shared" si="1359"/>
        <v>0</v>
      </c>
      <c r="AY1382" s="552">
        <v>0.15625</v>
      </c>
      <c r="AZ1382" s="546">
        <f t="shared" si="1336"/>
        <v>3</v>
      </c>
      <c r="BA1382" s="546">
        <f t="shared" si="1337"/>
        <v>45</v>
      </c>
      <c r="BB1382" s="552">
        <v>0</v>
      </c>
      <c r="BC1382" s="546">
        <f t="shared" si="1338"/>
        <v>0</v>
      </c>
      <c r="BD1382" s="546">
        <f t="shared" si="1339"/>
        <v>0</v>
      </c>
      <c r="BE1382" s="552">
        <v>0</v>
      </c>
      <c r="BF1382" s="546">
        <f t="shared" si="1362"/>
        <v>0</v>
      </c>
      <c r="BG1382" s="546">
        <f t="shared" si="1363"/>
        <v>0</v>
      </c>
      <c r="BH1382" s="552">
        <v>0</v>
      </c>
      <c r="BI1382" s="637">
        <f t="shared" si="1353"/>
        <v>0</v>
      </c>
      <c r="BJ1382" s="558">
        <f t="shared" si="1354"/>
        <v>0</v>
      </c>
      <c r="BK1382" s="52">
        <f t="shared" si="1360"/>
        <v>59.944814814814812</v>
      </c>
    </row>
    <row r="1383" spans="1:63" x14ac:dyDescent="0.25">
      <c r="A1383" s="60">
        <v>41034</v>
      </c>
      <c r="B1383" s="58">
        <f t="shared" si="1355"/>
        <v>5</v>
      </c>
      <c r="C1383" s="126">
        <v>2</v>
      </c>
      <c r="D1383" s="51" t="s">
        <v>309</v>
      </c>
      <c r="E1383" s="51" t="s">
        <v>265</v>
      </c>
      <c r="F1383" s="58">
        <v>3698.81</v>
      </c>
      <c r="G1383" s="126">
        <v>58</v>
      </c>
      <c r="H1383" s="126">
        <v>1</v>
      </c>
      <c r="I1383" s="47">
        <v>0.99305555555555547</v>
      </c>
      <c r="J1383" s="47">
        <v>0.99305555555555547</v>
      </c>
      <c r="K1383" s="47">
        <v>1</v>
      </c>
      <c r="L1383" s="9">
        <f t="shared" si="1343"/>
        <v>6.9444444444445308E-3</v>
      </c>
      <c r="M1383" s="47">
        <v>1.0138888888888888</v>
      </c>
      <c r="N1383" s="9">
        <f t="shared" si="1344"/>
        <v>1.388888888888884E-2</v>
      </c>
      <c r="O1383" s="47">
        <v>1.0416666666666667</v>
      </c>
      <c r="P1383" s="9">
        <f t="shared" si="1345"/>
        <v>2.7777777777777901E-2</v>
      </c>
      <c r="Q1383" s="47">
        <v>1.125</v>
      </c>
      <c r="R1383" s="47">
        <v>1.1666666666666667</v>
      </c>
      <c r="S1383" s="9">
        <f t="shared" si="1361"/>
        <v>4.1666666666666741E-2</v>
      </c>
      <c r="T1383" s="47">
        <v>1.125</v>
      </c>
      <c r="U1383" s="47">
        <v>1.1666666666666667</v>
      </c>
      <c r="V1383" s="9">
        <f t="shared" si="1349"/>
        <v>4.1666666666666741E-2</v>
      </c>
      <c r="W1383" s="47">
        <v>1.1756944444444444</v>
      </c>
      <c r="X1383" s="9">
        <f>W1383-R1383</f>
        <v>9.0277777777776347E-3</v>
      </c>
      <c r="Y1383" s="47">
        <v>1.1763888888888889</v>
      </c>
      <c r="Z1383" s="9">
        <f t="shared" si="1346"/>
        <v>6.94444444444553E-4</v>
      </c>
      <c r="AA1383" s="47">
        <v>1.2284722222222222</v>
      </c>
      <c r="AB1383" s="9">
        <f t="shared" si="1333"/>
        <v>5.2083333333333259E-2</v>
      </c>
      <c r="AC1383" s="47">
        <v>1.2284722222222222</v>
      </c>
      <c r="AD1383" s="47">
        <v>1.2284722222222222</v>
      </c>
      <c r="AE1383" s="9">
        <f t="shared" si="1350"/>
        <v>0</v>
      </c>
      <c r="AF1383" s="47">
        <v>1.2326388888888888</v>
      </c>
      <c r="AG1383" s="47">
        <v>1.2361111111111112</v>
      </c>
      <c r="AH1383" s="9">
        <f t="shared" si="1347"/>
        <v>3.4722222222223209E-3</v>
      </c>
      <c r="AI1383" s="10">
        <f t="shared" si="1356"/>
        <v>0</v>
      </c>
      <c r="AJ1383" s="10">
        <f t="shared" si="1357"/>
        <v>5</v>
      </c>
      <c r="AK1383" s="47">
        <v>1.2361111111111112</v>
      </c>
      <c r="AL1383" s="47">
        <v>1.2395833333333333</v>
      </c>
      <c r="AM1383" s="9">
        <f t="shared" si="1358"/>
        <v>3.4722222222220989E-3</v>
      </c>
      <c r="AN1383" s="9">
        <f t="shared" si="1348"/>
        <v>0.24652777777777779</v>
      </c>
      <c r="AO1383" s="10">
        <f t="shared" si="1334"/>
        <v>5</v>
      </c>
      <c r="AP1383" s="10">
        <f t="shared" si="1335"/>
        <v>55</v>
      </c>
      <c r="AQ1383" s="9">
        <f t="shared" ref="AQ1383:AQ1414" si="1365">AB1383-(AT1383+AU1383+AV1383+AY1383+BB1383+BE1383+BH1383)</f>
        <v>4.0972222222222146E-2</v>
      </c>
      <c r="AR1383" s="10">
        <f t="shared" si="1351"/>
        <v>0</v>
      </c>
      <c r="AS1383" s="10">
        <f t="shared" si="1352"/>
        <v>59</v>
      </c>
      <c r="AT1383" s="552">
        <v>0</v>
      </c>
      <c r="AU1383" s="552">
        <v>0</v>
      </c>
      <c r="AV1383" s="552">
        <v>0</v>
      </c>
      <c r="AW1383" s="546">
        <f t="shared" si="1340"/>
        <v>0</v>
      </c>
      <c r="AX1383" s="546">
        <f t="shared" si="1359"/>
        <v>0</v>
      </c>
      <c r="AY1383" s="552">
        <v>0</v>
      </c>
      <c r="AZ1383" s="546">
        <f t="shared" si="1336"/>
        <v>0</v>
      </c>
      <c r="BA1383" s="546">
        <f t="shared" si="1337"/>
        <v>0</v>
      </c>
      <c r="BB1383" s="552">
        <v>0</v>
      </c>
      <c r="BC1383" s="546">
        <f t="shared" si="1338"/>
        <v>0</v>
      </c>
      <c r="BD1383" s="546">
        <f t="shared" si="1339"/>
        <v>0</v>
      </c>
      <c r="BE1383" s="552">
        <v>1.1111111111111112E-2</v>
      </c>
      <c r="BF1383" s="546">
        <f t="shared" si="1362"/>
        <v>0</v>
      </c>
      <c r="BG1383" s="546">
        <f t="shared" si="1363"/>
        <v>16</v>
      </c>
      <c r="BH1383" s="552">
        <v>0</v>
      </c>
      <c r="BI1383" s="637">
        <f t="shared" si="1353"/>
        <v>0</v>
      </c>
      <c r="BJ1383" s="558">
        <f t="shared" si="1354"/>
        <v>0</v>
      </c>
      <c r="BK1383" s="52">
        <f t="shared" si="1360"/>
        <v>63.772586206896548</v>
      </c>
    </row>
    <row r="1384" spans="1:63" x14ac:dyDescent="0.25">
      <c r="A1384" s="60">
        <v>41035</v>
      </c>
      <c r="B1384" s="58">
        <f t="shared" si="1355"/>
        <v>5</v>
      </c>
      <c r="C1384" s="126">
        <v>2</v>
      </c>
      <c r="D1384" s="51" t="s">
        <v>832</v>
      </c>
      <c r="E1384" s="51" t="s">
        <v>820</v>
      </c>
      <c r="F1384" s="58">
        <v>3344.4</v>
      </c>
      <c r="G1384" s="126">
        <v>56</v>
      </c>
      <c r="H1384" s="126">
        <v>2</v>
      </c>
      <c r="I1384" s="47">
        <v>0.66666666666666663</v>
      </c>
      <c r="J1384" s="47">
        <v>0.66666666666666663</v>
      </c>
      <c r="K1384" s="47">
        <v>0.67013888888888884</v>
      </c>
      <c r="L1384" s="9">
        <f t="shared" si="1343"/>
        <v>3.4722222222222099E-3</v>
      </c>
      <c r="M1384" s="47">
        <v>0.67708333333333337</v>
      </c>
      <c r="N1384" s="9">
        <f t="shared" si="1344"/>
        <v>6.9444444444445308E-3</v>
      </c>
      <c r="O1384" s="47">
        <v>0.70486111111111116</v>
      </c>
      <c r="P1384" s="9">
        <f t="shared" si="1345"/>
        <v>2.777777777777779E-2</v>
      </c>
      <c r="Q1384" s="47">
        <v>0.71180555555555547</v>
      </c>
      <c r="R1384" s="47">
        <v>0.72222222222222221</v>
      </c>
      <c r="S1384" s="9">
        <f t="shared" si="1361"/>
        <v>1.0416666666666741E-2</v>
      </c>
      <c r="T1384" s="47">
        <v>0.71180555555555547</v>
      </c>
      <c r="U1384" s="47">
        <v>0.72222222222222221</v>
      </c>
      <c r="V1384" s="9">
        <f t="shared" si="1349"/>
        <v>1.0416666666666741E-2</v>
      </c>
      <c r="W1384" s="47">
        <v>0.72569444444444453</v>
      </c>
      <c r="X1384" s="9">
        <f>W1384-R1384</f>
        <v>3.4722222222223209E-3</v>
      </c>
      <c r="Y1384" s="47">
        <v>0.72638888888888886</v>
      </c>
      <c r="Z1384" s="9">
        <f t="shared" si="1346"/>
        <v>6.9444444444433095E-4</v>
      </c>
      <c r="AA1384" s="47">
        <v>0.89166666666666661</v>
      </c>
      <c r="AB1384" s="9">
        <f t="shared" si="1333"/>
        <v>0.16527777777777775</v>
      </c>
      <c r="AC1384" s="47">
        <v>0.89166666666666661</v>
      </c>
      <c r="AD1384" s="47">
        <v>0.89166666666666661</v>
      </c>
      <c r="AE1384" s="9">
        <f t="shared" si="1350"/>
        <v>0</v>
      </c>
      <c r="AF1384" s="47">
        <v>0.89930555555555547</v>
      </c>
      <c r="AG1384" s="47">
        <v>0.90277777777777779</v>
      </c>
      <c r="AH1384" s="9">
        <f t="shared" si="1347"/>
        <v>3.4722222222223209E-3</v>
      </c>
      <c r="AI1384" s="10">
        <f t="shared" si="1356"/>
        <v>0</v>
      </c>
      <c r="AJ1384" s="10">
        <f t="shared" si="1357"/>
        <v>5</v>
      </c>
      <c r="AK1384" s="47">
        <v>0.90277777777777779</v>
      </c>
      <c r="AL1384" s="47">
        <v>0.90625</v>
      </c>
      <c r="AM1384" s="9">
        <f t="shared" si="1358"/>
        <v>3.4722222222222099E-3</v>
      </c>
      <c r="AN1384" s="9">
        <f t="shared" si="1348"/>
        <v>0.23958333333333337</v>
      </c>
      <c r="AO1384" s="10">
        <f t="shared" si="1334"/>
        <v>5</v>
      </c>
      <c r="AP1384" s="10">
        <f t="shared" si="1335"/>
        <v>45</v>
      </c>
      <c r="AQ1384" s="9">
        <f t="shared" si="1365"/>
        <v>6.8749999999999978E-2</v>
      </c>
      <c r="AR1384" s="10">
        <f t="shared" si="1351"/>
        <v>1</v>
      </c>
      <c r="AS1384" s="10">
        <f t="shared" si="1352"/>
        <v>39</v>
      </c>
      <c r="AT1384" s="552">
        <v>0</v>
      </c>
      <c r="AU1384" s="552">
        <v>1.1805555555555555E-2</v>
      </c>
      <c r="AV1384" s="552">
        <v>0</v>
      </c>
      <c r="AW1384" s="546">
        <f t="shared" si="1340"/>
        <v>0</v>
      </c>
      <c r="AX1384" s="546">
        <f t="shared" si="1359"/>
        <v>0</v>
      </c>
      <c r="AY1384" s="552">
        <v>0</v>
      </c>
      <c r="AZ1384" s="546">
        <f t="shared" si="1336"/>
        <v>0</v>
      </c>
      <c r="BA1384" s="546">
        <f t="shared" si="1337"/>
        <v>0</v>
      </c>
      <c r="BB1384" s="552">
        <v>8.4722222222222213E-2</v>
      </c>
      <c r="BC1384" s="546">
        <f t="shared" si="1338"/>
        <v>2</v>
      </c>
      <c r="BD1384" s="546">
        <f t="shared" si="1339"/>
        <v>2</v>
      </c>
      <c r="BE1384" s="552">
        <v>0</v>
      </c>
      <c r="BF1384" s="546">
        <f t="shared" si="1362"/>
        <v>0</v>
      </c>
      <c r="BG1384" s="546">
        <f t="shared" si="1363"/>
        <v>0</v>
      </c>
      <c r="BH1384" s="552">
        <v>0</v>
      </c>
      <c r="BI1384" s="637">
        <f t="shared" si="1353"/>
        <v>0</v>
      </c>
      <c r="BJ1384" s="558">
        <f t="shared" si="1354"/>
        <v>0</v>
      </c>
      <c r="BK1384" s="52">
        <f t="shared" si="1360"/>
        <v>59.721428571428575</v>
      </c>
    </row>
    <row r="1385" spans="1:63" ht="30" x14ac:dyDescent="0.25">
      <c r="A1385" s="60">
        <v>41035</v>
      </c>
      <c r="B1385" s="58">
        <f t="shared" si="1355"/>
        <v>5</v>
      </c>
      <c r="C1385" s="126">
        <v>8</v>
      </c>
      <c r="D1385" s="51" t="s">
        <v>33</v>
      </c>
      <c r="E1385" s="51" t="s">
        <v>844</v>
      </c>
      <c r="F1385" s="58">
        <v>3486.05</v>
      </c>
      <c r="G1385" s="126">
        <v>57</v>
      </c>
      <c r="H1385" s="126">
        <v>2</v>
      </c>
      <c r="I1385" s="47">
        <v>0.83333333333333337</v>
      </c>
      <c r="J1385" s="47">
        <v>0.83333333333333337</v>
      </c>
      <c r="K1385" s="47">
        <v>0.83680555555555547</v>
      </c>
      <c r="L1385" s="9">
        <f t="shared" si="1343"/>
        <v>3.4722222222220989E-3</v>
      </c>
      <c r="M1385" s="47">
        <v>0.84722222222222221</v>
      </c>
      <c r="N1385" s="9">
        <f t="shared" si="1344"/>
        <v>1.0416666666666741E-2</v>
      </c>
      <c r="O1385" s="47">
        <v>0.90972222222222221</v>
      </c>
      <c r="P1385" s="9">
        <f t="shared" si="1345"/>
        <v>6.25E-2</v>
      </c>
      <c r="Q1385" s="47">
        <v>0.90972222222222221</v>
      </c>
      <c r="R1385" s="47">
        <v>0.94444444444444453</v>
      </c>
      <c r="S1385" s="9">
        <f t="shared" si="1361"/>
        <v>3.4722222222222321E-2</v>
      </c>
      <c r="T1385" s="47">
        <v>0.90972222222222221</v>
      </c>
      <c r="U1385" s="47">
        <v>0.94444444444444453</v>
      </c>
      <c r="V1385" s="9">
        <f t="shared" si="1349"/>
        <v>3.4722222222222321E-2</v>
      </c>
      <c r="W1385" s="47">
        <v>0.95416666666666661</v>
      </c>
      <c r="X1385" s="9">
        <f>W1385-R1385</f>
        <v>9.7222222222220767E-3</v>
      </c>
      <c r="Y1385" s="47">
        <v>0.95486111111111116</v>
      </c>
      <c r="Z1385" s="9">
        <f t="shared" si="1346"/>
        <v>6.94444444444553E-4</v>
      </c>
      <c r="AA1385" s="47">
        <v>1.0520833333333333</v>
      </c>
      <c r="AB1385" s="9">
        <f t="shared" si="1333"/>
        <v>9.7222222222222099E-2</v>
      </c>
      <c r="AC1385" s="47">
        <v>1.0520833333333333</v>
      </c>
      <c r="AD1385" s="47">
        <v>1.0520833333333333</v>
      </c>
      <c r="AE1385" s="9">
        <f t="shared" si="1350"/>
        <v>0</v>
      </c>
      <c r="AF1385" s="47">
        <v>1.0625</v>
      </c>
      <c r="AG1385" s="47">
        <v>1.0659722222222221</v>
      </c>
      <c r="AH1385" s="9">
        <f t="shared" si="1347"/>
        <v>3.4722222222220989E-3</v>
      </c>
      <c r="AI1385" s="10">
        <f t="shared" si="1356"/>
        <v>0</v>
      </c>
      <c r="AJ1385" s="10">
        <f t="shared" si="1357"/>
        <v>5</v>
      </c>
      <c r="AK1385" s="47">
        <v>1.0659722222222221</v>
      </c>
      <c r="AL1385" s="47">
        <v>1.0694444444444444</v>
      </c>
      <c r="AM1385" s="9">
        <f t="shared" si="1358"/>
        <v>3.4722222222223209E-3</v>
      </c>
      <c r="AN1385" s="9">
        <f t="shared" si="1348"/>
        <v>0.23611111111111105</v>
      </c>
      <c r="AO1385" s="10">
        <f t="shared" si="1334"/>
        <v>5</v>
      </c>
      <c r="AP1385" s="10">
        <f t="shared" si="1335"/>
        <v>40</v>
      </c>
      <c r="AQ1385" s="9">
        <f t="shared" si="1365"/>
        <v>5.4861111111110993E-2</v>
      </c>
      <c r="AR1385" s="10">
        <f t="shared" si="1351"/>
        <v>1</v>
      </c>
      <c r="AS1385" s="10">
        <f t="shared" si="1352"/>
        <v>19</v>
      </c>
      <c r="AT1385" s="552">
        <v>0</v>
      </c>
      <c r="AU1385" s="552">
        <v>0</v>
      </c>
      <c r="AV1385" s="552">
        <v>0</v>
      </c>
      <c r="AW1385" s="546">
        <f t="shared" si="1340"/>
        <v>0</v>
      </c>
      <c r="AX1385" s="546">
        <f t="shared" si="1359"/>
        <v>0</v>
      </c>
      <c r="AY1385" s="552">
        <v>0</v>
      </c>
      <c r="AZ1385" s="546">
        <f t="shared" si="1336"/>
        <v>0</v>
      </c>
      <c r="BA1385" s="546">
        <f t="shared" si="1337"/>
        <v>0</v>
      </c>
      <c r="BB1385" s="552">
        <v>0</v>
      </c>
      <c r="BC1385" s="546">
        <f t="shared" si="1338"/>
        <v>0</v>
      </c>
      <c r="BD1385" s="546">
        <f t="shared" si="1339"/>
        <v>0</v>
      </c>
      <c r="BE1385" s="552">
        <v>4.2361111111111106E-2</v>
      </c>
      <c r="BF1385" s="546">
        <f t="shared" si="1362"/>
        <v>1</v>
      </c>
      <c r="BG1385" s="546">
        <f t="shared" si="1363"/>
        <v>1</v>
      </c>
      <c r="BH1385" s="552">
        <v>0</v>
      </c>
      <c r="BI1385" s="637">
        <f t="shared" si="1353"/>
        <v>0</v>
      </c>
      <c r="BJ1385" s="558">
        <f t="shared" si="1354"/>
        <v>0</v>
      </c>
      <c r="BK1385" s="52">
        <f t="shared" si="1360"/>
        <v>61.158771929824567</v>
      </c>
    </row>
    <row r="1386" spans="1:63" x14ac:dyDescent="0.25">
      <c r="A1386" s="60">
        <v>41036</v>
      </c>
      <c r="B1386" s="58">
        <f t="shared" si="1355"/>
        <v>5</v>
      </c>
      <c r="C1386" s="126">
        <v>2</v>
      </c>
      <c r="D1386" s="51" t="s">
        <v>821</v>
      </c>
      <c r="E1386" s="51" t="s">
        <v>265</v>
      </c>
      <c r="F1386" s="58">
        <v>3668.93</v>
      </c>
      <c r="G1386" s="126">
        <v>59</v>
      </c>
      <c r="H1386" s="126">
        <v>0</v>
      </c>
      <c r="I1386" s="47">
        <v>0.85416666666666663</v>
      </c>
      <c r="J1386" s="47">
        <v>0.85416666666666663</v>
      </c>
      <c r="K1386" s="47">
        <v>0.86111111111111116</v>
      </c>
      <c r="L1386" s="9">
        <f t="shared" si="1343"/>
        <v>6.9444444444445308E-3</v>
      </c>
      <c r="M1386" s="47">
        <v>0.875</v>
      </c>
      <c r="N1386" s="9">
        <f t="shared" si="1344"/>
        <v>1.388888888888884E-2</v>
      </c>
      <c r="O1386" s="47">
        <v>1.0034722222222221</v>
      </c>
      <c r="P1386" s="9">
        <f t="shared" si="1345"/>
        <v>0.1284722222222221</v>
      </c>
      <c r="Q1386" s="47">
        <v>1.0069444444444444</v>
      </c>
      <c r="R1386" s="47">
        <v>1.0486111111111112</v>
      </c>
      <c r="S1386" s="9">
        <f t="shared" si="1361"/>
        <v>4.1666666666666741E-2</v>
      </c>
      <c r="T1386" s="47">
        <v>1.0069444444444444</v>
      </c>
      <c r="U1386" s="47">
        <v>1.0486111111111112</v>
      </c>
      <c r="V1386" s="9">
        <f t="shared" si="1349"/>
        <v>4.1666666666666741E-2</v>
      </c>
      <c r="W1386" s="47">
        <v>1.0277777777777779</v>
      </c>
      <c r="X1386" s="9">
        <v>0</v>
      </c>
      <c r="Y1386" s="47">
        <v>1.0277777777777779</v>
      </c>
      <c r="Z1386" s="9">
        <f t="shared" ref="Z1386:Z1417" si="1366">Y1386-W1386</f>
        <v>0</v>
      </c>
      <c r="AA1386" s="47">
        <v>1.3333333333333333</v>
      </c>
      <c r="AB1386" s="9">
        <f t="shared" si="1333"/>
        <v>0.30555555555555536</v>
      </c>
      <c r="AC1386" s="47">
        <v>1.3333333333333333</v>
      </c>
      <c r="AD1386" s="47">
        <v>1.3333333333333333</v>
      </c>
      <c r="AE1386" s="9">
        <f t="shared" si="1350"/>
        <v>0</v>
      </c>
      <c r="AF1386" s="47">
        <v>1.3402777777777777</v>
      </c>
      <c r="AG1386" s="47">
        <v>1.34375</v>
      </c>
      <c r="AH1386" s="9">
        <f t="shared" si="1347"/>
        <v>3.4722222222223209E-3</v>
      </c>
      <c r="AI1386" s="10">
        <f t="shared" si="1356"/>
        <v>0</v>
      </c>
      <c r="AJ1386" s="10">
        <f t="shared" si="1357"/>
        <v>5</v>
      </c>
      <c r="AK1386" s="47">
        <v>1.34375</v>
      </c>
      <c r="AL1386" s="47">
        <v>1.3472222222222223</v>
      </c>
      <c r="AM1386" s="9">
        <f t="shared" si="1358"/>
        <v>3.4722222222223209E-3</v>
      </c>
      <c r="AN1386" s="9">
        <f t="shared" si="1348"/>
        <v>0.49305555555555569</v>
      </c>
      <c r="AO1386" s="10">
        <f t="shared" si="1334"/>
        <v>11</v>
      </c>
      <c r="AP1386" s="10">
        <f t="shared" si="1335"/>
        <v>50</v>
      </c>
      <c r="AQ1386" s="9">
        <f t="shared" si="1365"/>
        <v>0</v>
      </c>
      <c r="AR1386" s="10">
        <f t="shared" si="1351"/>
        <v>0</v>
      </c>
      <c r="AS1386" s="10">
        <f t="shared" si="1352"/>
        <v>0</v>
      </c>
      <c r="AT1386" s="552">
        <v>0</v>
      </c>
      <c r="AU1386" s="552">
        <v>0</v>
      </c>
      <c r="AV1386" s="552">
        <v>0</v>
      </c>
      <c r="AW1386" s="546">
        <f t="shared" si="1340"/>
        <v>0</v>
      </c>
      <c r="AX1386" s="546">
        <f t="shared" si="1359"/>
        <v>0</v>
      </c>
      <c r="AY1386" s="552">
        <v>0.30555555555555552</v>
      </c>
      <c r="AZ1386" s="546">
        <f t="shared" si="1336"/>
        <v>7</v>
      </c>
      <c r="BA1386" s="546">
        <f t="shared" si="1337"/>
        <v>20</v>
      </c>
      <c r="BB1386" s="552">
        <v>0</v>
      </c>
      <c r="BC1386" s="546">
        <f t="shared" si="1338"/>
        <v>0</v>
      </c>
      <c r="BD1386" s="546">
        <f t="shared" si="1339"/>
        <v>0</v>
      </c>
      <c r="BE1386" s="552">
        <v>0</v>
      </c>
      <c r="BF1386" s="546">
        <f t="shared" si="1362"/>
        <v>0</v>
      </c>
      <c r="BG1386" s="546">
        <f t="shared" si="1363"/>
        <v>0</v>
      </c>
      <c r="BH1386" s="552">
        <v>0</v>
      </c>
      <c r="BI1386" s="637">
        <f t="shared" si="1353"/>
        <v>0</v>
      </c>
      <c r="BJ1386" s="558">
        <f t="shared" si="1354"/>
        <v>0</v>
      </c>
      <c r="BK1386" s="52">
        <f t="shared" si="1360"/>
        <v>62.185254237288135</v>
      </c>
    </row>
    <row r="1387" spans="1:63" ht="30" x14ac:dyDescent="0.25">
      <c r="A1387" s="60">
        <v>41036</v>
      </c>
      <c r="B1387" s="58">
        <f t="shared" si="1355"/>
        <v>5</v>
      </c>
      <c r="C1387" s="126">
        <v>2</v>
      </c>
      <c r="D1387" s="51" t="s">
        <v>243</v>
      </c>
      <c r="E1387" s="51" t="s">
        <v>837</v>
      </c>
      <c r="F1387" s="58">
        <v>3443.46</v>
      </c>
      <c r="G1387" s="126">
        <v>59</v>
      </c>
      <c r="H1387" s="126">
        <v>0</v>
      </c>
      <c r="I1387" s="47">
        <v>0.875</v>
      </c>
      <c r="J1387" s="47">
        <v>0.875</v>
      </c>
      <c r="K1387" s="47">
        <v>0.87847222222222221</v>
      </c>
      <c r="L1387" s="9">
        <f t="shared" si="1343"/>
        <v>3.4722222222222099E-3</v>
      </c>
      <c r="M1387" s="47">
        <v>0.89930555555555547</v>
      </c>
      <c r="N1387" s="9">
        <f t="shared" si="1344"/>
        <v>2.0833333333333259E-2</v>
      </c>
      <c r="O1387" s="47">
        <v>1.0416666666666667</v>
      </c>
      <c r="P1387" s="9">
        <f t="shared" si="1345"/>
        <v>0.14236111111111127</v>
      </c>
      <c r="Q1387" s="47">
        <v>1.0416666666666667</v>
      </c>
      <c r="R1387" s="47">
        <v>1.0833333333333333</v>
      </c>
      <c r="S1387" s="9">
        <f t="shared" si="1361"/>
        <v>4.1666666666666519E-2</v>
      </c>
      <c r="T1387" s="47">
        <v>1.0416666666666667</v>
      </c>
      <c r="U1387" s="47">
        <v>1.0833333333333333</v>
      </c>
      <c r="V1387" s="9">
        <f t="shared" si="1349"/>
        <v>4.1666666666666519E-2</v>
      </c>
      <c r="W1387" s="47">
        <v>1.0520833333333333</v>
      </c>
      <c r="X1387" s="9">
        <v>0</v>
      </c>
      <c r="Y1387" s="47">
        <v>1.0520833333333333</v>
      </c>
      <c r="Z1387" s="9">
        <f t="shared" si="1366"/>
        <v>0</v>
      </c>
      <c r="AA1387" s="47">
        <v>1.3138888888888889</v>
      </c>
      <c r="AB1387" s="9">
        <f t="shared" si="1333"/>
        <v>0.26180555555555562</v>
      </c>
      <c r="AC1387" s="47">
        <v>1.3138888888888889</v>
      </c>
      <c r="AD1387" s="47">
        <v>1.3138888888888889</v>
      </c>
      <c r="AE1387" s="9">
        <f t="shared" si="1350"/>
        <v>0</v>
      </c>
      <c r="AF1387" s="47">
        <v>1.3263888888888888</v>
      </c>
      <c r="AG1387" s="47">
        <v>1.3298611111111112</v>
      </c>
      <c r="AH1387" s="9">
        <f t="shared" si="1347"/>
        <v>3.4722222222223209E-3</v>
      </c>
      <c r="AI1387" s="10">
        <f t="shared" si="1356"/>
        <v>0</v>
      </c>
      <c r="AJ1387" s="10">
        <f t="shared" si="1357"/>
        <v>5</v>
      </c>
      <c r="AK1387" s="47">
        <v>1.3298611111111112</v>
      </c>
      <c r="AL1387" s="47">
        <v>1.3333333333333333</v>
      </c>
      <c r="AM1387" s="9">
        <f t="shared" si="1358"/>
        <v>3.4722222222220989E-3</v>
      </c>
      <c r="AN1387" s="9">
        <f t="shared" si="1348"/>
        <v>0.45833333333333326</v>
      </c>
      <c r="AO1387" s="10">
        <f t="shared" si="1334"/>
        <v>11</v>
      </c>
      <c r="AP1387" s="10">
        <f t="shared" si="1335"/>
        <v>0</v>
      </c>
      <c r="AQ1387" s="9">
        <f t="shared" si="1365"/>
        <v>2.4305555555555608E-2</v>
      </c>
      <c r="AR1387" s="10">
        <f t="shared" si="1351"/>
        <v>0</v>
      </c>
      <c r="AS1387" s="10">
        <f t="shared" si="1352"/>
        <v>35</v>
      </c>
      <c r="AT1387" s="552">
        <v>0</v>
      </c>
      <c r="AU1387" s="552">
        <v>0</v>
      </c>
      <c r="AV1387" s="552">
        <v>0</v>
      </c>
      <c r="AW1387" s="546">
        <f t="shared" si="1340"/>
        <v>0</v>
      </c>
      <c r="AX1387" s="546">
        <f t="shared" si="1359"/>
        <v>0</v>
      </c>
      <c r="AY1387" s="552">
        <v>0.17361111111111113</v>
      </c>
      <c r="AZ1387" s="546">
        <f t="shared" si="1336"/>
        <v>4</v>
      </c>
      <c r="BA1387" s="546">
        <f t="shared" si="1337"/>
        <v>10</v>
      </c>
      <c r="BB1387" s="552">
        <v>0</v>
      </c>
      <c r="BC1387" s="546">
        <f t="shared" si="1338"/>
        <v>0</v>
      </c>
      <c r="BD1387" s="546">
        <f t="shared" si="1339"/>
        <v>0</v>
      </c>
      <c r="BE1387" s="552">
        <v>1.3888888888888888E-2</v>
      </c>
      <c r="BF1387" s="546">
        <f t="shared" si="1362"/>
        <v>0</v>
      </c>
      <c r="BG1387" s="546">
        <f t="shared" si="1363"/>
        <v>20</v>
      </c>
      <c r="BH1387" s="552">
        <v>4.9999999999999996E-2</v>
      </c>
      <c r="BI1387" s="637">
        <f t="shared" si="1353"/>
        <v>1</v>
      </c>
      <c r="BJ1387" s="558">
        <f t="shared" si="1354"/>
        <v>12</v>
      </c>
      <c r="BK1387" s="52">
        <f t="shared" si="1360"/>
        <v>58.36372881355932</v>
      </c>
    </row>
    <row r="1388" spans="1:63" x14ac:dyDescent="0.25">
      <c r="A1388" s="60">
        <v>41036</v>
      </c>
      <c r="B1388" s="58">
        <f t="shared" si="1355"/>
        <v>5</v>
      </c>
      <c r="C1388" s="126">
        <v>2</v>
      </c>
      <c r="D1388" s="51" t="s">
        <v>298</v>
      </c>
      <c r="E1388" s="51" t="s">
        <v>830</v>
      </c>
      <c r="F1388" s="58">
        <v>3734.5</v>
      </c>
      <c r="G1388" s="126">
        <v>59</v>
      </c>
      <c r="H1388" s="126">
        <v>0</v>
      </c>
      <c r="I1388" s="47">
        <v>0.13541666666666666</v>
      </c>
      <c r="J1388" s="47">
        <v>0.13541666666666666</v>
      </c>
      <c r="K1388" s="47">
        <v>0.1423611111111111</v>
      </c>
      <c r="L1388" s="9">
        <f t="shared" si="1343"/>
        <v>6.9444444444444475E-3</v>
      </c>
      <c r="M1388" s="47">
        <v>0.24305555555555555</v>
      </c>
      <c r="N1388" s="9">
        <f t="shared" si="1344"/>
        <v>0.10069444444444445</v>
      </c>
      <c r="O1388" s="47">
        <v>0.27430555555555552</v>
      </c>
      <c r="P1388" s="9">
        <f t="shared" si="1345"/>
        <v>3.1249999999999972E-2</v>
      </c>
      <c r="Q1388" s="47">
        <v>0.27777777777777779</v>
      </c>
      <c r="R1388" s="47">
        <v>0.2951388888888889</v>
      </c>
      <c r="S1388" s="9">
        <f t="shared" si="1361"/>
        <v>1.7361111111111105E-2</v>
      </c>
      <c r="T1388" s="47">
        <v>0.27777777777777779</v>
      </c>
      <c r="U1388" s="47">
        <v>0.2951388888888889</v>
      </c>
      <c r="V1388" s="9">
        <f t="shared" si="1349"/>
        <v>1.7361111111111105E-2</v>
      </c>
      <c r="W1388" s="47">
        <v>0.33888888888888885</v>
      </c>
      <c r="X1388" s="9">
        <f t="shared" ref="X1388:X1394" si="1367">W1388-R1388</f>
        <v>4.3749999999999956E-2</v>
      </c>
      <c r="Y1388" s="47">
        <v>0.34027777777777773</v>
      </c>
      <c r="Z1388" s="9">
        <f t="shared" si="1366"/>
        <v>1.388888888888884E-3</v>
      </c>
      <c r="AA1388" s="47">
        <v>0.46597222222222223</v>
      </c>
      <c r="AB1388" s="9">
        <f t="shared" si="1333"/>
        <v>0.1256944444444445</v>
      </c>
      <c r="AC1388" s="47">
        <v>0.46597222222222223</v>
      </c>
      <c r="AD1388" s="47">
        <v>0.46597222222222223</v>
      </c>
      <c r="AE1388" s="9">
        <f t="shared" si="1350"/>
        <v>0</v>
      </c>
      <c r="AF1388" s="47">
        <v>0.47222222222222227</v>
      </c>
      <c r="AG1388" s="47">
        <v>0.47569444444444442</v>
      </c>
      <c r="AH1388" s="9">
        <f t="shared" si="1347"/>
        <v>3.4722222222221544E-3</v>
      </c>
      <c r="AI1388" s="10">
        <f t="shared" si="1356"/>
        <v>0</v>
      </c>
      <c r="AJ1388" s="10">
        <f t="shared" si="1357"/>
        <v>5</v>
      </c>
      <c r="AK1388" s="47">
        <v>0.47569444444444442</v>
      </c>
      <c r="AL1388" s="47">
        <v>0.47916666666666669</v>
      </c>
      <c r="AM1388" s="9">
        <f t="shared" si="1358"/>
        <v>3.4722222222222654E-3</v>
      </c>
      <c r="AN1388" s="9">
        <f t="shared" si="1348"/>
        <v>0.34375</v>
      </c>
      <c r="AO1388" s="10">
        <f t="shared" si="1334"/>
        <v>8</v>
      </c>
      <c r="AP1388" s="10">
        <f t="shared" si="1335"/>
        <v>15</v>
      </c>
      <c r="AQ1388" s="9">
        <f t="shared" si="1365"/>
        <v>8.8194444444444492E-2</v>
      </c>
      <c r="AR1388" s="10">
        <f t="shared" si="1351"/>
        <v>2</v>
      </c>
      <c r="AS1388" s="10">
        <f t="shared" si="1352"/>
        <v>7</v>
      </c>
      <c r="AT1388" s="552">
        <v>0</v>
      </c>
      <c r="AU1388" s="552">
        <v>0</v>
      </c>
      <c r="AV1388" s="552">
        <v>0</v>
      </c>
      <c r="AW1388" s="546">
        <f t="shared" si="1340"/>
        <v>0</v>
      </c>
      <c r="AX1388" s="546">
        <f t="shared" si="1359"/>
        <v>0</v>
      </c>
      <c r="AY1388" s="552">
        <v>0</v>
      </c>
      <c r="AZ1388" s="546">
        <f t="shared" si="1336"/>
        <v>0</v>
      </c>
      <c r="BA1388" s="546">
        <f t="shared" si="1337"/>
        <v>0</v>
      </c>
      <c r="BB1388" s="552">
        <v>0</v>
      </c>
      <c r="BC1388" s="546">
        <f t="shared" si="1338"/>
        <v>0</v>
      </c>
      <c r="BD1388" s="546">
        <f t="shared" si="1339"/>
        <v>0</v>
      </c>
      <c r="BE1388" s="552">
        <v>3.3333333333333333E-2</v>
      </c>
      <c r="BF1388" s="546">
        <f t="shared" si="1362"/>
        <v>0</v>
      </c>
      <c r="BG1388" s="546">
        <f t="shared" si="1363"/>
        <v>48</v>
      </c>
      <c r="BH1388" s="552">
        <v>4.1666666666666666E-3</v>
      </c>
      <c r="BI1388" s="637">
        <f t="shared" si="1353"/>
        <v>0</v>
      </c>
      <c r="BJ1388" s="558">
        <f t="shared" si="1354"/>
        <v>6</v>
      </c>
      <c r="BK1388" s="52">
        <f t="shared" si="1360"/>
        <v>63.296610169491522</v>
      </c>
    </row>
    <row r="1389" spans="1:63" x14ac:dyDescent="0.25">
      <c r="A1389" s="60">
        <v>41036</v>
      </c>
      <c r="B1389" s="58">
        <f t="shared" si="1355"/>
        <v>5</v>
      </c>
      <c r="C1389" s="126">
        <v>1</v>
      </c>
      <c r="D1389" s="51" t="s">
        <v>845</v>
      </c>
      <c r="E1389" s="51" t="s">
        <v>265</v>
      </c>
      <c r="F1389" s="58">
        <v>3694.05</v>
      </c>
      <c r="G1389" s="126">
        <v>59</v>
      </c>
      <c r="H1389" s="126">
        <v>0</v>
      </c>
      <c r="I1389" s="47">
        <v>0.54166666666666663</v>
      </c>
      <c r="J1389" s="47">
        <v>0.54166666666666663</v>
      </c>
      <c r="K1389" s="47">
        <v>0.54513888888888895</v>
      </c>
      <c r="L1389" s="9">
        <f t="shared" si="1343"/>
        <v>3.4722222222223209E-3</v>
      </c>
      <c r="M1389" s="47">
        <v>0.55555555555555558</v>
      </c>
      <c r="N1389" s="9">
        <f t="shared" si="1344"/>
        <v>1.041666666666663E-2</v>
      </c>
      <c r="O1389" s="47">
        <v>0.57986111111111105</v>
      </c>
      <c r="P1389" s="9">
        <f t="shared" si="1345"/>
        <v>2.4305555555555469E-2</v>
      </c>
      <c r="Q1389" s="47">
        <v>0.58333333333333337</v>
      </c>
      <c r="R1389" s="47">
        <v>0.60416666666666663</v>
      </c>
      <c r="S1389" s="9">
        <f t="shared" si="1361"/>
        <v>2.0833333333333259E-2</v>
      </c>
      <c r="T1389" s="47">
        <v>0.58333333333333337</v>
      </c>
      <c r="U1389" s="47">
        <v>0.60416666666666663</v>
      </c>
      <c r="V1389" s="9">
        <f t="shared" si="1349"/>
        <v>2.0833333333333259E-2</v>
      </c>
      <c r="W1389" s="47">
        <v>0.60555555555555551</v>
      </c>
      <c r="X1389" s="9">
        <f t="shared" si="1367"/>
        <v>1.388888888888884E-3</v>
      </c>
      <c r="Y1389" s="47">
        <v>0.6069444444444444</v>
      </c>
      <c r="Z1389" s="9">
        <f t="shared" si="1366"/>
        <v>1.388888888888884E-3</v>
      </c>
      <c r="AA1389" s="47">
        <v>0.68055555555555547</v>
      </c>
      <c r="AB1389" s="9">
        <f t="shared" si="1333"/>
        <v>7.3611111111111072E-2</v>
      </c>
      <c r="AC1389" s="47">
        <v>0.68055555555555547</v>
      </c>
      <c r="AD1389" s="47">
        <v>0.68055555555555547</v>
      </c>
      <c r="AE1389" s="9">
        <f t="shared" si="1350"/>
        <v>0</v>
      </c>
      <c r="AF1389" s="47">
        <v>0.70138888888888884</v>
      </c>
      <c r="AG1389" s="47">
        <v>0.70486111111111116</v>
      </c>
      <c r="AH1389" s="9">
        <f t="shared" si="1347"/>
        <v>3.4722222222223209E-3</v>
      </c>
      <c r="AI1389" s="10">
        <f t="shared" si="1356"/>
        <v>0</v>
      </c>
      <c r="AJ1389" s="10">
        <f t="shared" si="1357"/>
        <v>5</v>
      </c>
      <c r="AK1389" s="47">
        <v>0.70486111111111116</v>
      </c>
      <c r="AL1389" s="47">
        <v>0.70833333333333337</v>
      </c>
      <c r="AM1389" s="9">
        <f t="shared" si="1358"/>
        <v>3.4722222222222099E-3</v>
      </c>
      <c r="AN1389" s="9">
        <f t="shared" si="1348"/>
        <v>0.16666666666666674</v>
      </c>
      <c r="AO1389" s="10">
        <f t="shared" si="1334"/>
        <v>4</v>
      </c>
      <c r="AP1389" s="10">
        <f t="shared" si="1335"/>
        <v>0</v>
      </c>
      <c r="AQ1389" s="9">
        <f t="shared" si="1365"/>
        <v>4.3055555555555514E-2</v>
      </c>
      <c r="AR1389" s="10">
        <f t="shared" si="1351"/>
        <v>1</v>
      </c>
      <c r="AS1389" s="10">
        <f t="shared" si="1352"/>
        <v>2</v>
      </c>
      <c r="AT1389" s="552">
        <v>0</v>
      </c>
      <c r="AU1389" s="552">
        <v>0</v>
      </c>
      <c r="AV1389" s="552">
        <v>0</v>
      </c>
      <c r="AW1389" s="546">
        <f t="shared" si="1340"/>
        <v>0</v>
      </c>
      <c r="AX1389" s="546">
        <f t="shared" si="1359"/>
        <v>0</v>
      </c>
      <c r="AY1389" s="552">
        <v>0</v>
      </c>
      <c r="AZ1389" s="546">
        <f t="shared" si="1336"/>
        <v>0</v>
      </c>
      <c r="BA1389" s="546">
        <f t="shared" si="1337"/>
        <v>0</v>
      </c>
      <c r="BB1389" s="552">
        <v>0</v>
      </c>
      <c r="BC1389" s="546">
        <f t="shared" si="1338"/>
        <v>0</v>
      </c>
      <c r="BD1389" s="546">
        <f t="shared" si="1339"/>
        <v>0</v>
      </c>
      <c r="BE1389" s="552">
        <v>3.0555555555555555E-2</v>
      </c>
      <c r="BF1389" s="546">
        <f t="shared" si="1362"/>
        <v>0</v>
      </c>
      <c r="BG1389" s="546">
        <f t="shared" si="1363"/>
        <v>44</v>
      </c>
      <c r="BH1389" s="552">
        <v>0</v>
      </c>
      <c r="BI1389" s="637">
        <f t="shared" si="1353"/>
        <v>0</v>
      </c>
      <c r="BJ1389" s="558">
        <f t="shared" si="1354"/>
        <v>0</v>
      </c>
      <c r="BK1389" s="52">
        <f t="shared" si="1360"/>
        <v>62.611016949152543</v>
      </c>
    </row>
    <row r="1390" spans="1:63" ht="30" x14ac:dyDescent="0.25">
      <c r="A1390" s="60">
        <v>41036</v>
      </c>
      <c r="B1390" s="58">
        <f t="shared" si="1355"/>
        <v>5</v>
      </c>
      <c r="C1390" s="126">
        <v>9</v>
      </c>
      <c r="D1390" s="51" t="s">
        <v>33</v>
      </c>
      <c r="E1390" s="51" t="s">
        <v>844</v>
      </c>
      <c r="F1390" s="58">
        <v>3461.47</v>
      </c>
      <c r="G1390" s="126">
        <v>56</v>
      </c>
      <c r="H1390" s="126">
        <v>2</v>
      </c>
      <c r="I1390" s="47">
        <v>0.72222222222222221</v>
      </c>
      <c r="J1390" s="47">
        <v>0.72222222222222221</v>
      </c>
      <c r="K1390" s="47">
        <v>0.72569444444444453</v>
      </c>
      <c r="L1390" s="9">
        <f t="shared" si="1343"/>
        <v>3.4722222222223209E-3</v>
      </c>
      <c r="M1390" s="47">
        <v>0.73263888888888884</v>
      </c>
      <c r="N1390" s="9">
        <f t="shared" si="1344"/>
        <v>6.9444444444443088E-3</v>
      </c>
      <c r="O1390" s="47">
        <v>0.75</v>
      </c>
      <c r="P1390" s="9">
        <f t="shared" si="1345"/>
        <v>1.736111111111116E-2</v>
      </c>
      <c r="Q1390" s="47">
        <v>0.75347222222222221</v>
      </c>
      <c r="R1390" s="47">
        <v>0.77430555555555547</v>
      </c>
      <c r="S1390" s="9">
        <f t="shared" si="1361"/>
        <v>2.0833333333333259E-2</v>
      </c>
      <c r="T1390" s="47">
        <v>0.75347222222222221</v>
      </c>
      <c r="U1390" s="47">
        <v>0.77430555555555547</v>
      </c>
      <c r="V1390" s="9">
        <f t="shared" si="1349"/>
        <v>2.0833333333333259E-2</v>
      </c>
      <c r="W1390" s="47">
        <v>0.78819444444444453</v>
      </c>
      <c r="X1390" s="9">
        <f t="shared" si="1367"/>
        <v>1.3888888888889062E-2</v>
      </c>
      <c r="Y1390" s="47">
        <v>0.79166666666666663</v>
      </c>
      <c r="Z1390" s="9">
        <f t="shared" si="1366"/>
        <v>3.4722222222220989E-3</v>
      </c>
      <c r="AA1390" s="47">
        <v>0.87916666666666676</v>
      </c>
      <c r="AB1390" s="9">
        <f t="shared" si="1333"/>
        <v>8.7500000000000133E-2</v>
      </c>
      <c r="AC1390" s="47">
        <v>0.87916666666666676</v>
      </c>
      <c r="AD1390" s="47">
        <v>0.87916666666666676</v>
      </c>
      <c r="AE1390" s="9">
        <f t="shared" si="1350"/>
        <v>0</v>
      </c>
      <c r="AF1390" s="47">
        <v>0.88194444444444453</v>
      </c>
      <c r="AG1390" s="47">
        <v>0.88541666666666663</v>
      </c>
      <c r="AH1390" s="9">
        <f t="shared" si="1347"/>
        <v>3.4722222222220989E-3</v>
      </c>
      <c r="AI1390" s="10">
        <f t="shared" si="1356"/>
        <v>0</v>
      </c>
      <c r="AJ1390" s="10">
        <f t="shared" si="1357"/>
        <v>5</v>
      </c>
      <c r="AK1390" s="47">
        <v>0.88541666666666663</v>
      </c>
      <c r="AL1390" s="47">
        <v>0.88888888888888884</v>
      </c>
      <c r="AM1390" s="9">
        <f t="shared" si="1358"/>
        <v>3.4722222222222099E-3</v>
      </c>
      <c r="AN1390" s="9">
        <f t="shared" si="1348"/>
        <v>0.16666666666666663</v>
      </c>
      <c r="AO1390" s="10">
        <f t="shared" si="1334"/>
        <v>4</v>
      </c>
      <c r="AP1390" s="10">
        <f t="shared" si="1335"/>
        <v>0</v>
      </c>
      <c r="AQ1390" s="9">
        <f t="shared" si="1365"/>
        <v>4.6527777777777911E-2</v>
      </c>
      <c r="AR1390" s="10">
        <f t="shared" si="1351"/>
        <v>1</v>
      </c>
      <c r="AS1390" s="10">
        <f t="shared" si="1352"/>
        <v>7</v>
      </c>
      <c r="AT1390" s="552">
        <v>0</v>
      </c>
      <c r="AU1390" s="552">
        <v>0</v>
      </c>
      <c r="AV1390" s="552">
        <v>0</v>
      </c>
      <c r="AW1390" s="546">
        <f t="shared" si="1340"/>
        <v>0</v>
      </c>
      <c r="AX1390" s="546">
        <f t="shared" si="1359"/>
        <v>0</v>
      </c>
      <c r="AY1390" s="552">
        <v>0</v>
      </c>
      <c r="AZ1390" s="546">
        <f t="shared" si="1336"/>
        <v>0</v>
      </c>
      <c r="BA1390" s="546">
        <f t="shared" si="1337"/>
        <v>0</v>
      </c>
      <c r="BB1390" s="552">
        <v>0</v>
      </c>
      <c r="BC1390" s="546">
        <f t="shared" si="1338"/>
        <v>0</v>
      </c>
      <c r="BD1390" s="546">
        <f t="shared" si="1339"/>
        <v>0</v>
      </c>
      <c r="BE1390" s="552">
        <v>3.125E-2</v>
      </c>
      <c r="BF1390" s="546">
        <f t="shared" si="1362"/>
        <v>0</v>
      </c>
      <c r="BG1390" s="546">
        <f t="shared" si="1363"/>
        <v>45</v>
      </c>
      <c r="BH1390" s="552">
        <v>9.7222222222222224E-3</v>
      </c>
      <c r="BI1390" s="637">
        <f t="shared" si="1353"/>
        <v>0</v>
      </c>
      <c r="BJ1390" s="558">
        <f t="shared" si="1354"/>
        <v>14</v>
      </c>
      <c r="BK1390" s="52">
        <f t="shared" si="1360"/>
        <v>61.811964285714282</v>
      </c>
    </row>
    <row r="1391" spans="1:63" x14ac:dyDescent="0.25">
      <c r="A1391" s="60">
        <v>41036</v>
      </c>
      <c r="B1391" s="58">
        <f t="shared" si="1355"/>
        <v>5</v>
      </c>
      <c r="C1391" s="126">
        <v>3</v>
      </c>
      <c r="D1391" s="51" t="s">
        <v>309</v>
      </c>
      <c r="E1391" s="51" t="s">
        <v>265</v>
      </c>
      <c r="F1391" s="58">
        <v>3321.98</v>
      </c>
      <c r="G1391" s="126">
        <v>54</v>
      </c>
      <c r="H1391" s="126">
        <v>5</v>
      </c>
      <c r="I1391" s="47">
        <v>0.75</v>
      </c>
      <c r="J1391" s="47">
        <v>0.75</v>
      </c>
      <c r="K1391" s="47">
        <v>0.75347222222222221</v>
      </c>
      <c r="L1391" s="9">
        <f t="shared" si="1343"/>
        <v>3.4722222222222099E-3</v>
      </c>
      <c r="M1391" s="47">
        <v>0.76736111111111116</v>
      </c>
      <c r="N1391" s="9">
        <f t="shared" si="1344"/>
        <v>1.3888888888888951E-2</v>
      </c>
      <c r="O1391" s="47">
        <v>0.79513888888888884</v>
      </c>
      <c r="P1391" s="9">
        <f t="shared" si="1345"/>
        <v>2.7777777777777679E-2</v>
      </c>
      <c r="Q1391" s="47">
        <v>0.79861111111111116</v>
      </c>
      <c r="R1391" s="47">
        <v>0.84027777777777779</v>
      </c>
      <c r="S1391" s="9">
        <f t="shared" si="1361"/>
        <v>4.166666666666663E-2</v>
      </c>
      <c r="T1391" s="47">
        <v>0.79861111111111116</v>
      </c>
      <c r="U1391" s="47">
        <v>0.84027777777777779</v>
      </c>
      <c r="V1391" s="9">
        <f t="shared" si="1349"/>
        <v>4.166666666666663E-2</v>
      </c>
      <c r="W1391" s="47">
        <v>0.92222222222222217</v>
      </c>
      <c r="X1391" s="9">
        <f t="shared" si="1367"/>
        <v>8.1944444444444375E-2</v>
      </c>
      <c r="Y1391" s="47">
        <v>0.92361111111111116</v>
      </c>
      <c r="Z1391" s="9">
        <f t="shared" si="1366"/>
        <v>1.388888888888995E-3</v>
      </c>
      <c r="AA1391" s="47">
        <v>0.97986111111111107</v>
      </c>
      <c r="AB1391" s="9">
        <f t="shared" si="1333"/>
        <v>5.6249999999999911E-2</v>
      </c>
      <c r="AC1391" s="47">
        <v>0.97986111111111107</v>
      </c>
      <c r="AD1391" s="47">
        <v>0.97986111111111107</v>
      </c>
      <c r="AE1391" s="9">
        <f t="shared" si="1350"/>
        <v>0</v>
      </c>
      <c r="AF1391" s="47">
        <v>0.98611111111111116</v>
      </c>
      <c r="AG1391" s="47">
        <v>0.98958333333333337</v>
      </c>
      <c r="AH1391" s="9">
        <f t="shared" si="1347"/>
        <v>3.4722222222222099E-3</v>
      </c>
      <c r="AI1391" s="10">
        <f t="shared" si="1356"/>
        <v>0</v>
      </c>
      <c r="AJ1391" s="10">
        <f t="shared" si="1357"/>
        <v>5</v>
      </c>
      <c r="AK1391" s="47">
        <v>0.98958333333333337</v>
      </c>
      <c r="AL1391" s="47">
        <v>0.99305555555555547</v>
      </c>
      <c r="AM1391" s="9">
        <f t="shared" si="1358"/>
        <v>3.4722222222220989E-3</v>
      </c>
      <c r="AN1391" s="9">
        <f t="shared" si="1348"/>
        <v>0.24305555555555547</v>
      </c>
      <c r="AO1391" s="10">
        <f t="shared" si="1334"/>
        <v>5</v>
      </c>
      <c r="AP1391" s="10">
        <f t="shared" si="1335"/>
        <v>50</v>
      </c>
      <c r="AQ1391" s="9">
        <f t="shared" si="1365"/>
        <v>4.027777777777769E-2</v>
      </c>
      <c r="AR1391" s="10">
        <f t="shared" si="1351"/>
        <v>0</v>
      </c>
      <c r="AS1391" s="10">
        <f t="shared" si="1352"/>
        <v>58</v>
      </c>
      <c r="AT1391" s="552">
        <v>0</v>
      </c>
      <c r="AU1391" s="552">
        <v>0</v>
      </c>
      <c r="AV1391" s="552">
        <v>0</v>
      </c>
      <c r="AW1391" s="546">
        <f t="shared" si="1340"/>
        <v>0</v>
      </c>
      <c r="AX1391" s="546">
        <f t="shared" si="1359"/>
        <v>0</v>
      </c>
      <c r="AY1391" s="552">
        <v>0</v>
      </c>
      <c r="AZ1391" s="546">
        <f t="shared" si="1336"/>
        <v>0</v>
      </c>
      <c r="BA1391" s="546">
        <f t="shared" si="1337"/>
        <v>0</v>
      </c>
      <c r="BB1391" s="552">
        <v>0</v>
      </c>
      <c r="BC1391" s="546">
        <f t="shared" si="1338"/>
        <v>0</v>
      </c>
      <c r="BD1391" s="546">
        <f t="shared" si="1339"/>
        <v>0</v>
      </c>
      <c r="BE1391" s="552">
        <v>1.5972222222222224E-2</v>
      </c>
      <c r="BF1391" s="546">
        <f t="shared" si="1362"/>
        <v>0</v>
      </c>
      <c r="BG1391" s="546">
        <f t="shared" si="1363"/>
        <v>23</v>
      </c>
      <c r="BH1391" s="552">
        <v>0</v>
      </c>
      <c r="BI1391" s="637">
        <f t="shared" si="1353"/>
        <v>0</v>
      </c>
      <c r="BJ1391" s="558">
        <f t="shared" si="1354"/>
        <v>0</v>
      </c>
      <c r="BK1391" s="52">
        <f t="shared" si="1360"/>
        <v>61.51814814814815</v>
      </c>
    </row>
    <row r="1392" spans="1:63" x14ac:dyDescent="0.25">
      <c r="A1392" s="60">
        <v>41036</v>
      </c>
      <c r="B1392" s="58">
        <f t="shared" si="1355"/>
        <v>5</v>
      </c>
      <c r="C1392" s="126">
        <v>2</v>
      </c>
      <c r="D1392" s="51" t="s">
        <v>832</v>
      </c>
      <c r="E1392" s="51" t="s">
        <v>820</v>
      </c>
      <c r="F1392" s="58">
        <v>3520</v>
      </c>
      <c r="G1392" s="126">
        <v>58</v>
      </c>
      <c r="H1392" s="126">
        <v>1</v>
      </c>
      <c r="I1392" s="47">
        <v>4.5138888888888888E-2</v>
      </c>
      <c r="J1392" s="47">
        <v>4.5138888888888888E-2</v>
      </c>
      <c r="K1392" s="47">
        <v>4.8611111111111112E-2</v>
      </c>
      <c r="L1392" s="9">
        <f t="shared" si="1343"/>
        <v>3.4722222222222238E-3</v>
      </c>
      <c r="M1392" s="47">
        <v>5.9027777777777783E-2</v>
      </c>
      <c r="N1392" s="9">
        <f t="shared" si="1344"/>
        <v>1.0416666666666671E-2</v>
      </c>
      <c r="O1392" s="47">
        <v>7.6388888888888895E-2</v>
      </c>
      <c r="P1392" s="9">
        <f t="shared" si="1345"/>
        <v>1.7361111111111112E-2</v>
      </c>
      <c r="Q1392" s="47">
        <v>7.6388888888888895E-2</v>
      </c>
      <c r="R1392" s="47">
        <v>9.7222222222222224E-2</v>
      </c>
      <c r="S1392" s="9">
        <f t="shared" si="1361"/>
        <v>2.0833333333333329E-2</v>
      </c>
      <c r="T1392" s="47">
        <v>7.6388888888888895E-2</v>
      </c>
      <c r="U1392" s="47">
        <v>9.7222222222222224E-2</v>
      </c>
      <c r="V1392" s="9">
        <f t="shared" si="1349"/>
        <v>2.0833333333333329E-2</v>
      </c>
      <c r="W1392" s="47">
        <v>0.10625</v>
      </c>
      <c r="X1392" s="9">
        <f t="shared" si="1367"/>
        <v>9.0277777777777735E-3</v>
      </c>
      <c r="Y1392" s="47">
        <v>0.1076388888888889</v>
      </c>
      <c r="Z1392" s="9">
        <f t="shared" si="1366"/>
        <v>1.3888888888888978E-3</v>
      </c>
      <c r="AA1392" s="47">
        <v>0.19583333333333333</v>
      </c>
      <c r="AB1392" s="9">
        <f t="shared" si="1333"/>
        <v>8.8194444444444436E-2</v>
      </c>
      <c r="AC1392" s="47">
        <v>0.19583333333333333</v>
      </c>
      <c r="AD1392" s="47">
        <v>0.19583333333333333</v>
      </c>
      <c r="AE1392" s="9">
        <f t="shared" si="1350"/>
        <v>0</v>
      </c>
      <c r="AF1392" s="47">
        <v>0.20486111111111113</v>
      </c>
      <c r="AG1392" s="47">
        <v>0.20833333333333334</v>
      </c>
      <c r="AH1392" s="9">
        <f t="shared" si="1347"/>
        <v>3.4722222222222099E-3</v>
      </c>
      <c r="AI1392" s="10">
        <f t="shared" si="1356"/>
        <v>0</v>
      </c>
      <c r="AJ1392" s="10">
        <f t="shared" si="1357"/>
        <v>5</v>
      </c>
      <c r="AK1392" s="47">
        <v>0.20833333333333334</v>
      </c>
      <c r="AL1392" s="47">
        <v>0.21180555555555555</v>
      </c>
      <c r="AM1392" s="9">
        <f t="shared" si="1358"/>
        <v>3.4722222222222099E-3</v>
      </c>
      <c r="AN1392" s="9">
        <f t="shared" si="1348"/>
        <v>0.16666666666666666</v>
      </c>
      <c r="AO1392" s="10">
        <f t="shared" si="1334"/>
        <v>4</v>
      </c>
      <c r="AP1392" s="10">
        <f t="shared" si="1335"/>
        <v>0</v>
      </c>
      <c r="AQ1392" s="9">
        <f t="shared" si="1365"/>
        <v>5.4166666666666662E-2</v>
      </c>
      <c r="AR1392" s="10">
        <f t="shared" si="1351"/>
        <v>1</v>
      </c>
      <c r="AS1392" s="10">
        <f t="shared" si="1352"/>
        <v>18</v>
      </c>
      <c r="AT1392" s="552">
        <v>0</v>
      </c>
      <c r="AU1392" s="552">
        <v>1.0416666666666666E-2</v>
      </c>
      <c r="AV1392" s="552">
        <v>2.361111111111111E-2</v>
      </c>
      <c r="AW1392" s="546">
        <f t="shared" si="1340"/>
        <v>0</v>
      </c>
      <c r="AX1392" s="546">
        <f t="shared" si="1359"/>
        <v>34</v>
      </c>
      <c r="AY1392" s="552">
        <v>0</v>
      </c>
      <c r="AZ1392" s="546">
        <f t="shared" si="1336"/>
        <v>0</v>
      </c>
      <c r="BA1392" s="546">
        <f t="shared" si="1337"/>
        <v>0</v>
      </c>
      <c r="BB1392" s="552">
        <v>0</v>
      </c>
      <c r="BC1392" s="546">
        <f t="shared" si="1338"/>
        <v>0</v>
      </c>
      <c r="BD1392" s="546">
        <f t="shared" si="1339"/>
        <v>0</v>
      </c>
      <c r="BE1392" s="552">
        <v>0</v>
      </c>
      <c r="BF1392" s="546">
        <f t="shared" si="1362"/>
        <v>0</v>
      </c>
      <c r="BG1392" s="546">
        <f t="shared" si="1363"/>
        <v>0</v>
      </c>
      <c r="BH1392" s="552">
        <v>0</v>
      </c>
      <c r="BI1392" s="637">
        <f t="shared" si="1353"/>
        <v>0</v>
      </c>
      <c r="BJ1392" s="558">
        <f t="shared" si="1354"/>
        <v>0</v>
      </c>
      <c r="BK1392" s="52">
        <f t="shared" si="1360"/>
        <v>60.689655172413794</v>
      </c>
    </row>
    <row r="1393" spans="1:63" x14ac:dyDescent="0.25">
      <c r="A1393" s="60">
        <v>41037</v>
      </c>
      <c r="B1393" s="58">
        <f t="shared" si="1355"/>
        <v>5</v>
      </c>
      <c r="C1393" s="126">
        <v>2</v>
      </c>
      <c r="D1393" s="51" t="s">
        <v>264</v>
      </c>
      <c r="E1393" s="51" t="s">
        <v>265</v>
      </c>
      <c r="F1393" s="58">
        <v>3663.67</v>
      </c>
      <c r="G1393" s="126">
        <v>58</v>
      </c>
      <c r="H1393" s="126">
        <v>1</v>
      </c>
      <c r="I1393" s="47">
        <v>0.875</v>
      </c>
      <c r="J1393" s="47">
        <v>0.875</v>
      </c>
      <c r="K1393" s="47">
        <v>0.88194444444444453</v>
      </c>
      <c r="L1393" s="9">
        <f t="shared" si="1343"/>
        <v>6.9444444444445308E-3</v>
      </c>
      <c r="M1393" s="47">
        <v>0.88888888888888884</v>
      </c>
      <c r="N1393" s="9">
        <f t="shared" si="1344"/>
        <v>6.9444444444443088E-3</v>
      </c>
      <c r="O1393" s="47">
        <v>1</v>
      </c>
      <c r="P1393" s="9">
        <f t="shared" si="1345"/>
        <v>0.11111111111111116</v>
      </c>
      <c r="Q1393" s="47">
        <v>1.0006944444444443</v>
      </c>
      <c r="R1393" s="47">
        <v>1.0416666666666667</v>
      </c>
      <c r="S1393" s="9">
        <f t="shared" si="1361"/>
        <v>4.097222222222241E-2</v>
      </c>
      <c r="T1393" s="47">
        <v>1.0006944444444443</v>
      </c>
      <c r="U1393" s="47">
        <v>1.0416666666666667</v>
      </c>
      <c r="V1393" s="9">
        <f t="shared" si="1349"/>
        <v>4.097222222222241E-2</v>
      </c>
      <c r="W1393" s="47">
        <v>1.0423611111111111</v>
      </c>
      <c r="X1393" s="9">
        <f t="shared" si="1367"/>
        <v>6.9444444444433095E-4</v>
      </c>
      <c r="Y1393" s="47">
        <v>1.04375</v>
      </c>
      <c r="Z1393" s="9">
        <f t="shared" si="1366"/>
        <v>1.388888888888884E-3</v>
      </c>
      <c r="AA1393" s="47">
        <v>1.2840277777777778</v>
      </c>
      <c r="AB1393" s="9">
        <f t="shared" si="1333"/>
        <v>0.24027777777777781</v>
      </c>
      <c r="AC1393" s="47">
        <v>1.2840277777777778</v>
      </c>
      <c r="AD1393" s="47">
        <v>1.2840277777777778</v>
      </c>
      <c r="AE1393" s="9">
        <f t="shared" si="1350"/>
        <v>0</v>
      </c>
      <c r="AF1393" s="47">
        <v>1.2951388888888888</v>
      </c>
      <c r="AG1393" s="47">
        <v>1.2986111111111112</v>
      </c>
      <c r="AH1393" s="9">
        <f t="shared" si="1347"/>
        <v>3.4722222222223209E-3</v>
      </c>
      <c r="AI1393" s="10">
        <f t="shared" si="1356"/>
        <v>0</v>
      </c>
      <c r="AJ1393" s="10">
        <f t="shared" si="1357"/>
        <v>5</v>
      </c>
      <c r="AK1393" s="47">
        <v>1.2986111111111112</v>
      </c>
      <c r="AL1393" s="47">
        <v>1.3020833333333333</v>
      </c>
      <c r="AM1393" s="9">
        <f t="shared" si="1358"/>
        <v>3.4722222222220989E-3</v>
      </c>
      <c r="AN1393" s="9">
        <f t="shared" si="1348"/>
        <v>0.42708333333333326</v>
      </c>
      <c r="AO1393" s="10">
        <f t="shared" si="1334"/>
        <v>10</v>
      </c>
      <c r="AP1393" s="10">
        <f t="shared" si="1335"/>
        <v>15</v>
      </c>
      <c r="AQ1393" s="9">
        <f t="shared" si="1365"/>
        <v>0.20972222222222225</v>
      </c>
      <c r="AR1393" s="10">
        <f t="shared" si="1351"/>
        <v>5</v>
      </c>
      <c r="AS1393" s="10">
        <f t="shared" si="1352"/>
        <v>2</v>
      </c>
      <c r="AT1393" s="552">
        <v>0</v>
      </c>
      <c r="AU1393" s="552">
        <v>0</v>
      </c>
      <c r="AV1393" s="552">
        <v>0</v>
      </c>
      <c r="AW1393" s="546">
        <f t="shared" si="1340"/>
        <v>0</v>
      </c>
      <c r="AX1393" s="546">
        <f t="shared" si="1359"/>
        <v>0</v>
      </c>
      <c r="AY1393" s="552">
        <v>0</v>
      </c>
      <c r="AZ1393" s="546">
        <f t="shared" si="1336"/>
        <v>0</v>
      </c>
      <c r="BA1393" s="546">
        <f t="shared" si="1337"/>
        <v>0</v>
      </c>
      <c r="BB1393" s="552">
        <v>0</v>
      </c>
      <c r="BC1393" s="546">
        <f t="shared" si="1338"/>
        <v>0</v>
      </c>
      <c r="BD1393" s="546">
        <f t="shared" si="1339"/>
        <v>0</v>
      </c>
      <c r="BE1393" s="552">
        <v>3.0555555555555555E-2</v>
      </c>
      <c r="BF1393" s="546">
        <f t="shared" si="1362"/>
        <v>0</v>
      </c>
      <c r="BG1393" s="546">
        <f t="shared" si="1363"/>
        <v>44</v>
      </c>
      <c r="BH1393" s="552">
        <v>0</v>
      </c>
      <c r="BI1393" s="637">
        <f t="shared" si="1353"/>
        <v>0</v>
      </c>
      <c r="BJ1393" s="558">
        <f t="shared" si="1354"/>
        <v>0</v>
      </c>
      <c r="BK1393" s="52">
        <f t="shared" si="1360"/>
        <v>63.166724137931034</v>
      </c>
    </row>
    <row r="1394" spans="1:63" x14ac:dyDescent="0.25">
      <c r="A1394" s="60">
        <v>41037</v>
      </c>
      <c r="B1394" s="58">
        <f t="shared" si="1355"/>
        <v>5</v>
      </c>
      <c r="C1394" s="126">
        <v>3</v>
      </c>
      <c r="D1394" s="51" t="s">
        <v>309</v>
      </c>
      <c r="E1394" s="51" t="s">
        <v>265</v>
      </c>
      <c r="F1394" s="58">
        <v>3639.56</v>
      </c>
      <c r="G1394" s="126">
        <v>57</v>
      </c>
      <c r="H1394" s="126">
        <v>2</v>
      </c>
      <c r="I1394" s="47">
        <v>0.84375</v>
      </c>
      <c r="J1394" s="47">
        <v>0.84375</v>
      </c>
      <c r="K1394" s="47">
        <v>0.84722222222222221</v>
      </c>
      <c r="L1394" s="9">
        <f t="shared" si="1343"/>
        <v>3.4722222222222099E-3</v>
      </c>
      <c r="M1394" s="47">
        <v>0.85416666666666663</v>
      </c>
      <c r="N1394" s="9">
        <f t="shared" si="1344"/>
        <v>6.9444444444444198E-3</v>
      </c>
      <c r="O1394" s="47">
        <v>1.25</v>
      </c>
      <c r="P1394" s="9">
        <f t="shared" si="1345"/>
        <v>0.39583333333333337</v>
      </c>
      <c r="Q1394" s="47">
        <v>1.25</v>
      </c>
      <c r="R1394" s="47">
        <v>1.2708333333333333</v>
      </c>
      <c r="S1394" s="9">
        <f t="shared" si="1361"/>
        <v>2.0833333333333259E-2</v>
      </c>
      <c r="T1394" s="47">
        <v>1.25</v>
      </c>
      <c r="U1394" s="47">
        <v>1.2708333333333333</v>
      </c>
      <c r="V1394" s="9">
        <f t="shared" si="1349"/>
        <v>2.0833333333333259E-2</v>
      </c>
      <c r="W1394" s="47">
        <v>1.3055555555555556</v>
      </c>
      <c r="X1394" s="9">
        <f t="shared" si="1367"/>
        <v>3.4722222222222321E-2</v>
      </c>
      <c r="Y1394" s="47">
        <v>1.3083333333333333</v>
      </c>
      <c r="Z1394" s="9">
        <f t="shared" si="1366"/>
        <v>2.7777777777777679E-3</v>
      </c>
      <c r="AA1394" s="47">
        <v>1.3715277777777777</v>
      </c>
      <c r="AB1394" s="9">
        <f t="shared" si="1333"/>
        <v>6.3194444444444331E-2</v>
      </c>
      <c r="AC1394" s="47">
        <v>1.3715277777777777</v>
      </c>
      <c r="AD1394" s="47">
        <v>1.3715277777777777</v>
      </c>
      <c r="AE1394" s="9">
        <f t="shared" si="1350"/>
        <v>0</v>
      </c>
      <c r="AF1394" s="47">
        <v>1.3784722222222223</v>
      </c>
      <c r="AG1394" s="47">
        <v>1.3819444444444444</v>
      </c>
      <c r="AH1394" s="9">
        <f t="shared" si="1347"/>
        <v>3.4722222222220989E-3</v>
      </c>
      <c r="AI1394" s="10">
        <f t="shared" si="1356"/>
        <v>0</v>
      </c>
      <c r="AJ1394" s="10">
        <f t="shared" si="1357"/>
        <v>5</v>
      </c>
      <c r="AK1394" s="47">
        <v>1.3819444444444444</v>
      </c>
      <c r="AL1394" s="47">
        <v>1.3854166666666667</v>
      </c>
      <c r="AM1394" s="9">
        <f t="shared" si="1358"/>
        <v>3.4722222222223209E-3</v>
      </c>
      <c r="AN1394" s="9">
        <f t="shared" si="1348"/>
        <v>0.54166666666666674</v>
      </c>
      <c r="AO1394" s="10">
        <f t="shared" si="1334"/>
        <v>13</v>
      </c>
      <c r="AP1394" s="10">
        <f t="shared" si="1335"/>
        <v>0</v>
      </c>
      <c r="AQ1394" s="9">
        <f t="shared" si="1365"/>
        <v>3.6111111111110997E-2</v>
      </c>
      <c r="AR1394" s="10">
        <f t="shared" si="1351"/>
        <v>0</v>
      </c>
      <c r="AS1394" s="10">
        <f t="shared" si="1352"/>
        <v>52</v>
      </c>
      <c r="AT1394" s="552">
        <v>0</v>
      </c>
      <c r="AU1394" s="552">
        <v>0</v>
      </c>
      <c r="AV1394" s="552">
        <v>0</v>
      </c>
      <c r="AW1394" s="546">
        <f t="shared" si="1340"/>
        <v>0</v>
      </c>
      <c r="AX1394" s="546">
        <f t="shared" si="1359"/>
        <v>0</v>
      </c>
      <c r="AY1394" s="552">
        <v>0</v>
      </c>
      <c r="AZ1394" s="546">
        <f t="shared" si="1336"/>
        <v>0</v>
      </c>
      <c r="BA1394" s="546">
        <f t="shared" si="1337"/>
        <v>0</v>
      </c>
      <c r="BB1394" s="552">
        <v>0</v>
      </c>
      <c r="BC1394" s="546">
        <f t="shared" si="1338"/>
        <v>0</v>
      </c>
      <c r="BD1394" s="546">
        <f t="shared" si="1339"/>
        <v>0</v>
      </c>
      <c r="BE1394" s="552">
        <v>2.7083333333333334E-2</v>
      </c>
      <c r="BF1394" s="546">
        <f t="shared" si="1362"/>
        <v>0</v>
      </c>
      <c r="BG1394" s="546">
        <f t="shared" si="1363"/>
        <v>39</v>
      </c>
      <c r="BH1394" s="552">
        <v>0</v>
      </c>
      <c r="BI1394" s="637">
        <f t="shared" si="1353"/>
        <v>0</v>
      </c>
      <c r="BJ1394" s="558">
        <f t="shared" si="1354"/>
        <v>0</v>
      </c>
      <c r="BK1394" s="52">
        <f t="shared" si="1360"/>
        <v>63.851929824561402</v>
      </c>
    </row>
    <row r="1395" spans="1:63" x14ac:dyDescent="0.25">
      <c r="A1395" s="60">
        <v>41037</v>
      </c>
      <c r="B1395" s="58">
        <f t="shared" si="1355"/>
        <v>5</v>
      </c>
      <c r="C1395" s="126">
        <v>10</v>
      </c>
      <c r="D1395" s="51" t="s">
        <v>33</v>
      </c>
      <c r="E1395" s="51" t="s">
        <v>273</v>
      </c>
      <c r="F1395" s="58">
        <v>3784.48</v>
      </c>
      <c r="G1395" s="126">
        <v>59</v>
      </c>
      <c r="H1395" s="126">
        <v>0</v>
      </c>
      <c r="I1395" s="47">
        <v>0.79166666666666663</v>
      </c>
      <c r="J1395" s="47">
        <v>0.79166666666666663</v>
      </c>
      <c r="K1395" s="47">
        <v>0.79513888888888884</v>
      </c>
      <c r="L1395" s="9">
        <f t="shared" si="1343"/>
        <v>3.4722222222222099E-3</v>
      </c>
      <c r="M1395" s="47">
        <v>0.80208333333333337</v>
      </c>
      <c r="N1395" s="9">
        <f t="shared" si="1344"/>
        <v>6.9444444444445308E-3</v>
      </c>
      <c r="O1395" s="47">
        <v>0.82986111111111116</v>
      </c>
      <c r="P1395" s="9">
        <f t="shared" si="1345"/>
        <v>2.777777777777779E-2</v>
      </c>
      <c r="Q1395" s="47">
        <v>0.83333333333333337</v>
      </c>
      <c r="R1395" s="47">
        <v>0.86805555555555547</v>
      </c>
      <c r="S1395" s="9">
        <f t="shared" si="1361"/>
        <v>3.4722222222222099E-2</v>
      </c>
      <c r="T1395" s="47">
        <v>0.83333333333333337</v>
      </c>
      <c r="U1395" s="47">
        <v>0.86805555555555547</v>
      </c>
      <c r="V1395" s="9">
        <f t="shared" si="1349"/>
        <v>3.4722222222222099E-2</v>
      </c>
      <c r="W1395" s="47">
        <v>0.83333333333333337</v>
      </c>
      <c r="X1395" s="9">
        <v>0</v>
      </c>
      <c r="Y1395" s="47">
        <v>0.89236111111111116</v>
      </c>
      <c r="Z1395" s="9">
        <f t="shared" si="1366"/>
        <v>5.902777777777779E-2</v>
      </c>
      <c r="AA1395" s="47">
        <v>0.96250000000000002</v>
      </c>
      <c r="AB1395" s="9">
        <f t="shared" si="1333"/>
        <v>7.0138888888888862E-2</v>
      </c>
      <c r="AC1395" s="47">
        <v>0.96250000000000002</v>
      </c>
      <c r="AD1395" s="47">
        <v>0.96250000000000002</v>
      </c>
      <c r="AE1395" s="9">
        <f t="shared" si="1350"/>
        <v>0</v>
      </c>
      <c r="AF1395" s="47">
        <v>0.97222222222222221</v>
      </c>
      <c r="AG1395" s="47">
        <v>0.97569444444444453</v>
      </c>
      <c r="AH1395" s="9">
        <f t="shared" si="1347"/>
        <v>3.4722222222223209E-3</v>
      </c>
      <c r="AI1395" s="10">
        <f t="shared" si="1356"/>
        <v>0</v>
      </c>
      <c r="AJ1395" s="10">
        <f t="shared" si="1357"/>
        <v>5</v>
      </c>
      <c r="AK1395" s="47">
        <v>0.97569444444444453</v>
      </c>
      <c r="AL1395" s="47">
        <v>0.97916666666666663</v>
      </c>
      <c r="AM1395" s="9">
        <f t="shared" si="1358"/>
        <v>3.4722222222220989E-3</v>
      </c>
      <c r="AN1395" s="9">
        <f t="shared" si="1348"/>
        <v>0.1875</v>
      </c>
      <c r="AO1395" s="10">
        <f t="shared" si="1334"/>
        <v>4</v>
      </c>
      <c r="AP1395" s="10">
        <f t="shared" si="1335"/>
        <v>30</v>
      </c>
      <c r="AQ1395" s="9">
        <f t="shared" si="1365"/>
        <v>7.0138888888888862E-2</v>
      </c>
      <c r="AR1395" s="10">
        <f t="shared" si="1351"/>
        <v>1</v>
      </c>
      <c r="AS1395" s="10">
        <f t="shared" si="1352"/>
        <v>41</v>
      </c>
      <c r="AT1395" s="552">
        <v>0</v>
      </c>
      <c r="AU1395" s="552">
        <v>0</v>
      </c>
      <c r="AV1395" s="552">
        <v>0</v>
      </c>
      <c r="AW1395" s="546">
        <f t="shared" si="1340"/>
        <v>0</v>
      </c>
      <c r="AX1395" s="546">
        <f t="shared" si="1359"/>
        <v>0</v>
      </c>
      <c r="AY1395" s="552">
        <v>0</v>
      </c>
      <c r="AZ1395" s="546">
        <f t="shared" si="1336"/>
        <v>0</v>
      </c>
      <c r="BA1395" s="546">
        <f t="shared" si="1337"/>
        <v>0</v>
      </c>
      <c r="BB1395" s="552">
        <v>0</v>
      </c>
      <c r="BC1395" s="546">
        <f t="shared" si="1338"/>
        <v>0</v>
      </c>
      <c r="BD1395" s="546">
        <f t="shared" si="1339"/>
        <v>0</v>
      </c>
      <c r="BE1395" s="552">
        <v>0</v>
      </c>
      <c r="BF1395" s="546">
        <f t="shared" si="1362"/>
        <v>0</v>
      </c>
      <c r="BG1395" s="546">
        <f t="shared" si="1363"/>
        <v>0</v>
      </c>
      <c r="BH1395" s="552">
        <v>0</v>
      </c>
      <c r="BI1395" s="637">
        <f t="shared" si="1353"/>
        <v>0</v>
      </c>
      <c r="BJ1395" s="558">
        <f t="shared" si="1354"/>
        <v>0</v>
      </c>
      <c r="BK1395" s="52">
        <f t="shared" si="1360"/>
        <v>64.143728813559321</v>
      </c>
    </row>
    <row r="1396" spans="1:63" ht="45" x14ac:dyDescent="0.25">
      <c r="A1396" s="60">
        <v>41037</v>
      </c>
      <c r="B1396" s="58">
        <f t="shared" si="1355"/>
        <v>5</v>
      </c>
      <c r="C1396" s="126">
        <v>11</v>
      </c>
      <c r="D1396" s="51" t="s">
        <v>33</v>
      </c>
      <c r="E1396" s="51" t="s">
        <v>846</v>
      </c>
      <c r="F1396" s="58">
        <v>3515.45</v>
      </c>
      <c r="G1396" s="126">
        <v>58</v>
      </c>
      <c r="H1396" s="126">
        <v>1</v>
      </c>
      <c r="I1396" s="47">
        <v>0.8125</v>
      </c>
      <c r="J1396" s="47">
        <v>0.8125</v>
      </c>
      <c r="K1396" s="47">
        <v>0.82291666666666663</v>
      </c>
      <c r="L1396" s="9">
        <f t="shared" si="1343"/>
        <v>1.041666666666663E-2</v>
      </c>
      <c r="M1396" s="47">
        <v>0.82986111111111116</v>
      </c>
      <c r="N1396" s="9">
        <f t="shared" si="1344"/>
        <v>6.9444444444445308E-3</v>
      </c>
      <c r="O1396" s="47">
        <v>0.86111111111111116</v>
      </c>
      <c r="P1396" s="9">
        <f t="shared" si="1345"/>
        <v>3.125E-2</v>
      </c>
      <c r="Q1396" s="47">
        <v>0.86805555555555547</v>
      </c>
      <c r="R1396" s="47">
        <v>0.89236111111111116</v>
      </c>
      <c r="S1396" s="9">
        <f t="shared" si="1361"/>
        <v>2.4305555555555691E-2</v>
      </c>
      <c r="T1396" s="47">
        <v>0.86805555555555547</v>
      </c>
      <c r="U1396" s="47">
        <v>0.89236111111111116</v>
      </c>
      <c r="V1396" s="9">
        <f t="shared" si="1349"/>
        <v>2.4305555555555691E-2</v>
      </c>
      <c r="W1396" s="47">
        <v>0.93055555555555547</v>
      </c>
      <c r="X1396" s="9">
        <f>W1396-R1396</f>
        <v>3.8194444444444309E-2</v>
      </c>
      <c r="Y1396" s="47">
        <v>0.98263888888888884</v>
      </c>
      <c r="Z1396" s="9">
        <f t="shared" si="1366"/>
        <v>5.208333333333337E-2</v>
      </c>
      <c r="AA1396" s="47">
        <v>1.0729166666666667</v>
      </c>
      <c r="AB1396" s="9">
        <f t="shared" si="1333"/>
        <v>9.0277777777777901E-2</v>
      </c>
      <c r="AC1396" s="47">
        <v>1.0729166666666667</v>
      </c>
      <c r="AD1396" s="47">
        <v>1.0729166666666667</v>
      </c>
      <c r="AE1396" s="9">
        <f t="shared" si="1350"/>
        <v>0</v>
      </c>
      <c r="AF1396" s="47">
        <v>1.0868055555555556</v>
      </c>
      <c r="AG1396" s="47">
        <v>1.0902777777777779</v>
      </c>
      <c r="AH1396" s="9">
        <f t="shared" si="1347"/>
        <v>3.4722222222223209E-3</v>
      </c>
      <c r="AI1396" s="10">
        <f t="shared" si="1356"/>
        <v>0</v>
      </c>
      <c r="AJ1396" s="10">
        <f t="shared" si="1357"/>
        <v>5</v>
      </c>
      <c r="AK1396" s="47">
        <v>1.0902777777777779</v>
      </c>
      <c r="AL1396" s="47">
        <v>1.09375</v>
      </c>
      <c r="AM1396" s="9">
        <f t="shared" si="1358"/>
        <v>3.4722222222220989E-3</v>
      </c>
      <c r="AN1396" s="9">
        <f t="shared" si="1348"/>
        <v>0.28125</v>
      </c>
      <c r="AO1396" s="10">
        <f t="shared" si="1334"/>
        <v>6</v>
      </c>
      <c r="AP1396" s="10">
        <f t="shared" si="1335"/>
        <v>45</v>
      </c>
      <c r="AQ1396" s="9">
        <f t="shared" si="1365"/>
        <v>6.2500000000000125E-2</v>
      </c>
      <c r="AR1396" s="10">
        <f t="shared" si="1351"/>
        <v>1</v>
      </c>
      <c r="AS1396" s="10">
        <f t="shared" si="1352"/>
        <v>30</v>
      </c>
      <c r="AT1396" s="552">
        <v>0</v>
      </c>
      <c r="AU1396" s="552">
        <v>0</v>
      </c>
      <c r="AV1396" s="552">
        <v>5.5555555555555558E-3</v>
      </c>
      <c r="AW1396" s="546">
        <f t="shared" si="1340"/>
        <v>0</v>
      </c>
      <c r="AX1396" s="546">
        <f t="shared" si="1359"/>
        <v>8</v>
      </c>
      <c r="AY1396" s="552">
        <v>0</v>
      </c>
      <c r="AZ1396" s="546">
        <f t="shared" si="1336"/>
        <v>0</v>
      </c>
      <c r="BA1396" s="546">
        <f t="shared" si="1337"/>
        <v>0</v>
      </c>
      <c r="BB1396" s="552">
        <v>0</v>
      </c>
      <c r="BC1396" s="546">
        <f t="shared" si="1338"/>
        <v>0</v>
      </c>
      <c r="BD1396" s="546">
        <f t="shared" si="1339"/>
        <v>0</v>
      </c>
      <c r="BE1396" s="552">
        <v>2.2222222222222223E-2</v>
      </c>
      <c r="BF1396" s="546">
        <f t="shared" si="1362"/>
        <v>0</v>
      </c>
      <c r="BG1396" s="546">
        <f t="shared" si="1363"/>
        <v>32</v>
      </c>
      <c r="BH1396" s="552">
        <v>0</v>
      </c>
      <c r="BI1396" s="637">
        <f t="shared" si="1353"/>
        <v>0</v>
      </c>
      <c r="BJ1396" s="558">
        <f t="shared" si="1354"/>
        <v>0</v>
      </c>
      <c r="BK1396" s="52">
        <f t="shared" si="1360"/>
        <v>60.611206896551721</v>
      </c>
    </row>
    <row r="1397" spans="1:63" x14ac:dyDescent="0.25">
      <c r="A1397" s="60">
        <v>41037</v>
      </c>
      <c r="B1397" s="58">
        <f t="shared" si="1355"/>
        <v>5</v>
      </c>
      <c r="C1397" s="126">
        <v>1</v>
      </c>
      <c r="D1397" s="51" t="s">
        <v>271</v>
      </c>
      <c r="E1397" s="51" t="s">
        <v>265</v>
      </c>
      <c r="F1397" s="58">
        <v>3654.32</v>
      </c>
      <c r="G1397" s="126">
        <v>57</v>
      </c>
      <c r="H1397" s="126">
        <v>2</v>
      </c>
      <c r="I1397" s="47">
        <v>0.83333333333333337</v>
      </c>
      <c r="J1397" s="47">
        <v>0.83333333333333337</v>
      </c>
      <c r="K1397" s="47">
        <v>0.93055555555555547</v>
      </c>
      <c r="L1397" s="9">
        <f t="shared" si="1343"/>
        <v>9.7222222222222099E-2</v>
      </c>
      <c r="M1397" s="47">
        <v>0.9375</v>
      </c>
      <c r="N1397" s="9">
        <f t="shared" si="1344"/>
        <v>6.9444444444445308E-3</v>
      </c>
      <c r="O1397" s="47">
        <v>0.96180555555555547</v>
      </c>
      <c r="P1397" s="9">
        <f t="shared" si="1345"/>
        <v>2.4305555555555469E-2</v>
      </c>
      <c r="Q1397" s="47">
        <v>0.96527777777777779</v>
      </c>
      <c r="R1397" s="47">
        <v>0.98958333333333337</v>
      </c>
      <c r="S1397" s="9">
        <f t="shared" si="1361"/>
        <v>2.430555555555558E-2</v>
      </c>
      <c r="T1397" s="47">
        <v>0.96527777777777779</v>
      </c>
      <c r="U1397" s="47">
        <v>0.98958333333333337</v>
      </c>
      <c r="V1397" s="9">
        <f t="shared" si="1349"/>
        <v>2.430555555555558E-2</v>
      </c>
      <c r="W1397" s="47">
        <v>1.1180555555555556</v>
      </c>
      <c r="X1397" s="9">
        <f>W1397-R1397</f>
        <v>0.12847222222222221</v>
      </c>
      <c r="Y1397" s="47">
        <v>1.1194444444444445</v>
      </c>
      <c r="Z1397" s="9">
        <f t="shared" si="1366"/>
        <v>1.388888888888884E-3</v>
      </c>
      <c r="AA1397" s="47">
        <v>1.1916666666666667</v>
      </c>
      <c r="AB1397" s="9">
        <f t="shared" si="1333"/>
        <v>7.2222222222222188E-2</v>
      </c>
      <c r="AC1397" s="47">
        <v>1.1916666666666667</v>
      </c>
      <c r="AD1397" s="47">
        <v>1.1916666666666667</v>
      </c>
      <c r="AE1397" s="9">
        <f t="shared" si="1350"/>
        <v>0</v>
      </c>
      <c r="AF1397" s="47">
        <v>1.2013888888888888</v>
      </c>
      <c r="AG1397" s="47">
        <v>1.2048611111111112</v>
      </c>
      <c r="AH1397" s="9">
        <f t="shared" si="1347"/>
        <v>3.4722222222223209E-3</v>
      </c>
      <c r="AI1397" s="10">
        <f t="shared" si="1356"/>
        <v>0</v>
      </c>
      <c r="AJ1397" s="10">
        <f t="shared" si="1357"/>
        <v>5</v>
      </c>
      <c r="AK1397" s="47">
        <v>1.2048611111111112</v>
      </c>
      <c r="AL1397" s="47">
        <v>1.2083333333333333</v>
      </c>
      <c r="AM1397" s="9">
        <f t="shared" si="1358"/>
        <v>3.4722222222220989E-3</v>
      </c>
      <c r="AN1397" s="9">
        <f t="shared" si="1348"/>
        <v>0.37499999999999989</v>
      </c>
      <c r="AO1397" s="10">
        <f t="shared" si="1334"/>
        <v>9</v>
      </c>
      <c r="AP1397" s="10">
        <f t="shared" si="1335"/>
        <v>0</v>
      </c>
      <c r="AQ1397" s="9">
        <f t="shared" si="1365"/>
        <v>4.9305555555555519E-2</v>
      </c>
      <c r="AR1397" s="10">
        <f t="shared" si="1351"/>
        <v>1</v>
      </c>
      <c r="AS1397" s="10">
        <f t="shared" si="1352"/>
        <v>11</v>
      </c>
      <c r="AT1397" s="552">
        <v>0</v>
      </c>
      <c r="AU1397" s="552">
        <v>0</v>
      </c>
      <c r="AV1397" s="552">
        <v>0</v>
      </c>
      <c r="AW1397" s="546">
        <f t="shared" si="1340"/>
        <v>0</v>
      </c>
      <c r="AX1397" s="546">
        <f t="shared" si="1359"/>
        <v>0</v>
      </c>
      <c r="AY1397" s="552">
        <v>0</v>
      </c>
      <c r="AZ1397" s="546">
        <f t="shared" si="1336"/>
        <v>0</v>
      </c>
      <c r="BA1397" s="546">
        <f t="shared" si="1337"/>
        <v>0</v>
      </c>
      <c r="BB1397" s="552">
        <v>0</v>
      </c>
      <c r="BC1397" s="546">
        <f t="shared" si="1338"/>
        <v>0</v>
      </c>
      <c r="BD1397" s="546">
        <f t="shared" si="1339"/>
        <v>0</v>
      </c>
      <c r="BE1397" s="552">
        <v>2.2916666666666669E-2</v>
      </c>
      <c r="BF1397" s="546">
        <f t="shared" si="1362"/>
        <v>0</v>
      </c>
      <c r="BG1397" s="546">
        <f t="shared" si="1363"/>
        <v>33</v>
      </c>
      <c r="BH1397" s="552">
        <v>0</v>
      </c>
      <c r="BI1397" s="637">
        <f t="shared" si="1353"/>
        <v>0</v>
      </c>
      <c r="BJ1397" s="558">
        <f t="shared" si="1354"/>
        <v>0</v>
      </c>
      <c r="BK1397" s="52">
        <f t="shared" si="1360"/>
        <v>64.110877192982457</v>
      </c>
    </row>
    <row r="1398" spans="1:63" x14ac:dyDescent="0.25">
      <c r="A1398" s="60">
        <v>41038</v>
      </c>
      <c r="B1398" s="58">
        <f t="shared" si="1355"/>
        <v>5</v>
      </c>
      <c r="C1398" s="126">
        <v>3</v>
      </c>
      <c r="D1398" s="51" t="s">
        <v>298</v>
      </c>
      <c r="E1398" s="51" t="s">
        <v>807</v>
      </c>
      <c r="F1398" s="58">
        <v>3467.85</v>
      </c>
      <c r="G1398" s="126">
        <v>55</v>
      </c>
      <c r="H1398" s="126">
        <v>4</v>
      </c>
      <c r="I1398" s="47">
        <v>0.875</v>
      </c>
      <c r="J1398" s="47">
        <v>0.875</v>
      </c>
      <c r="K1398" s="47">
        <v>0.88541666666666663</v>
      </c>
      <c r="L1398" s="9">
        <f t="shared" si="1343"/>
        <v>1.041666666666663E-2</v>
      </c>
      <c r="M1398" s="47">
        <v>0.89583333333333337</v>
      </c>
      <c r="N1398" s="9">
        <f t="shared" si="1344"/>
        <v>1.0416666666666741E-2</v>
      </c>
      <c r="O1398" s="47">
        <v>1.0763888888888888</v>
      </c>
      <c r="P1398" s="9">
        <f t="shared" si="1345"/>
        <v>0.18055555555555547</v>
      </c>
      <c r="Q1398" s="47">
        <v>1.0763888888888888</v>
      </c>
      <c r="R1398" s="47">
        <v>1.1180555555555556</v>
      </c>
      <c r="S1398" s="9">
        <f t="shared" si="1361"/>
        <v>4.1666666666666741E-2</v>
      </c>
      <c r="T1398" s="47">
        <v>1.0763888888888888</v>
      </c>
      <c r="U1398" s="47">
        <v>1.1180555555555556</v>
      </c>
      <c r="V1398" s="9">
        <f t="shared" si="1349"/>
        <v>4.1666666666666741E-2</v>
      </c>
      <c r="W1398" s="47">
        <v>1.0902777777777779</v>
      </c>
      <c r="X1398" s="9">
        <v>0</v>
      </c>
      <c r="Y1398" s="47">
        <v>1.0902777777777779</v>
      </c>
      <c r="Z1398" s="9">
        <f t="shared" si="1366"/>
        <v>0</v>
      </c>
      <c r="AA1398" s="47">
        <v>1.2777777777777779</v>
      </c>
      <c r="AB1398" s="9">
        <f t="shared" si="1333"/>
        <v>0.1875</v>
      </c>
      <c r="AC1398" s="47">
        <v>1.2777777777777779</v>
      </c>
      <c r="AD1398" s="47">
        <v>1.2777777777777779</v>
      </c>
      <c r="AE1398" s="9">
        <f t="shared" si="1350"/>
        <v>0</v>
      </c>
      <c r="AF1398" s="47">
        <v>1.2951388888888888</v>
      </c>
      <c r="AG1398" s="47">
        <v>1.2986111111111112</v>
      </c>
      <c r="AH1398" s="9">
        <f t="shared" si="1347"/>
        <v>3.4722222222223209E-3</v>
      </c>
      <c r="AI1398" s="10">
        <f t="shared" si="1356"/>
        <v>0</v>
      </c>
      <c r="AJ1398" s="10">
        <f t="shared" si="1357"/>
        <v>5</v>
      </c>
      <c r="AK1398" s="47">
        <v>1.2986111111111112</v>
      </c>
      <c r="AL1398" s="47">
        <v>1.3020833333333333</v>
      </c>
      <c r="AM1398" s="9">
        <f t="shared" si="1358"/>
        <v>3.4722222222220989E-3</v>
      </c>
      <c r="AN1398" s="9">
        <f t="shared" si="1348"/>
        <v>0.42708333333333326</v>
      </c>
      <c r="AO1398" s="10">
        <f t="shared" si="1334"/>
        <v>10</v>
      </c>
      <c r="AP1398" s="10">
        <f t="shared" si="1335"/>
        <v>15</v>
      </c>
      <c r="AQ1398" s="9">
        <f t="shared" si="1365"/>
        <v>0</v>
      </c>
      <c r="AR1398" s="10">
        <f t="shared" si="1351"/>
        <v>0</v>
      </c>
      <c r="AS1398" s="10">
        <f t="shared" si="1352"/>
        <v>0</v>
      </c>
      <c r="AT1398" s="552">
        <v>0</v>
      </c>
      <c r="AU1398" s="552">
        <v>0</v>
      </c>
      <c r="AV1398" s="552">
        <v>0</v>
      </c>
      <c r="AW1398" s="546">
        <f t="shared" si="1340"/>
        <v>0</v>
      </c>
      <c r="AX1398" s="546">
        <f t="shared" si="1359"/>
        <v>0</v>
      </c>
      <c r="AY1398" s="552">
        <v>0.1875</v>
      </c>
      <c r="AZ1398" s="546">
        <f t="shared" si="1336"/>
        <v>4</v>
      </c>
      <c r="BA1398" s="546">
        <f t="shared" si="1337"/>
        <v>30</v>
      </c>
      <c r="BB1398" s="552">
        <v>0</v>
      </c>
      <c r="BC1398" s="546">
        <f t="shared" si="1338"/>
        <v>0</v>
      </c>
      <c r="BD1398" s="546">
        <f t="shared" si="1339"/>
        <v>0</v>
      </c>
      <c r="BE1398" s="552">
        <v>0</v>
      </c>
      <c r="BF1398" s="546">
        <f t="shared" si="1362"/>
        <v>0</v>
      </c>
      <c r="BG1398" s="546">
        <f t="shared" si="1363"/>
        <v>0</v>
      </c>
      <c r="BH1398" s="552">
        <v>0</v>
      </c>
      <c r="BI1398" s="637">
        <f t="shared" si="1353"/>
        <v>0</v>
      </c>
      <c r="BJ1398" s="558">
        <f t="shared" si="1354"/>
        <v>0</v>
      </c>
      <c r="BK1398" s="52">
        <f t="shared" si="1360"/>
        <v>63.051818181818177</v>
      </c>
    </row>
    <row r="1399" spans="1:63" x14ac:dyDescent="0.25">
      <c r="A1399" s="60">
        <v>41038</v>
      </c>
      <c r="B1399" s="58">
        <f t="shared" si="1355"/>
        <v>5</v>
      </c>
      <c r="C1399" s="126">
        <v>1</v>
      </c>
      <c r="D1399" s="51" t="s">
        <v>271</v>
      </c>
      <c r="E1399" s="51" t="s">
        <v>265</v>
      </c>
      <c r="F1399" s="58">
        <v>3783.18</v>
      </c>
      <c r="G1399" s="126">
        <v>59</v>
      </c>
      <c r="H1399" s="126">
        <v>0</v>
      </c>
      <c r="I1399" s="47">
        <v>0.97569444444444453</v>
      </c>
      <c r="J1399" s="47">
        <v>0.97569444444444453</v>
      </c>
      <c r="K1399" s="47">
        <v>0.98611111111111116</v>
      </c>
      <c r="L1399" s="9">
        <f t="shared" si="1343"/>
        <v>1.041666666666663E-2</v>
      </c>
      <c r="M1399" s="47">
        <v>1</v>
      </c>
      <c r="N1399" s="9">
        <f t="shared" si="1344"/>
        <v>1.388888888888884E-2</v>
      </c>
      <c r="O1399" s="47">
        <v>1.1319444444444444</v>
      </c>
      <c r="P1399" s="9">
        <f t="shared" si="1345"/>
        <v>0.13194444444444442</v>
      </c>
      <c r="Q1399" s="47">
        <v>1.1354166666666667</v>
      </c>
      <c r="R1399" s="47">
        <v>1.1979166666666667</v>
      </c>
      <c r="S1399" s="9">
        <f t="shared" si="1361"/>
        <v>6.25E-2</v>
      </c>
      <c r="T1399" s="47">
        <v>1.1354166666666667</v>
      </c>
      <c r="U1399" s="47">
        <v>1.1979166666666667</v>
      </c>
      <c r="V1399" s="9">
        <f t="shared" si="1349"/>
        <v>6.25E-2</v>
      </c>
      <c r="W1399" s="47">
        <v>1.2152777777777779</v>
      </c>
      <c r="X1399" s="9">
        <f>W1399-R1399</f>
        <v>1.736111111111116E-2</v>
      </c>
      <c r="Y1399" s="47">
        <v>1.2166666666666666</v>
      </c>
      <c r="Z1399" s="9">
        <f t="shared" si="1366"/>
        <v>1.3888888888886619E-3</v>
      </c>
      <c r="AA1399" s="47">
        <v>1.2729166666666667</v>
      </c>
      <c r="AB1399" s="9">
        <f t="shared" si="1333"/>
        <v>5.6250000000000133E-2</v>
      </c>
      <c r="AC1399" s="47">
        <v>1.2729166666666667</v>
      </c>
      <c r="AD1399" s="47">
        <v>1.2729166666666667</v>
      </c>
      <c r="AE1399" s="9">
        <f t="shared" si="1350"/>
        <v>0</v>
      </c>
      <c r="AF1399" s="47">
        <v>1.2847222222222221</v>
      </c>
      <c r="AG1399" s="47">
        <v>1.2881944444444444</v>
      </c>
      <c r="AH1399" s="9">
        <f t="shared" si="1347"/>
        <v>3.4722222222223209E-3</v>
      </c>
      <c r="AI1399" s="10">
        <f t="shared" si="1356"/>
        <v>0</v>
      </c>
      <c r="AJ1399" s="10">
        <f t="shared" si="1357"/>
        <v>5</v>
      </c>
      <c r="AK1399" s="47">
        <v>1.2881944444444444</v>
      </c>
      <c r="AL1399" s="47">
        <v>1.2916666666666667</v>
      </c>
      <c r="AM1399" s="9">
        <f t="shared" si="1358"/>
        <v>3.4722222222223209E-3</v>
      </c>
      <c r="AN1399" s="9">
        <f t="shared" si="1348"/>
        <v>0.31597222222222221</v>
      </c>
      <c r="AO1399" s="10">
        <f t="shared" si="1334"/>
        <v>7</v>
      </c>
      <c r="AP1399" s="10">
        <f t="shared" si="1335"/>
        <v>35</v>
      </c>
      <c r="AQ1399" s="9">
        <f t="shared" si="1365"/>
        <v>3.958333333333347E-2</v>
      </c>
      <c r="AR1399" s="10">
        <f t="shared" si="1351"/>
        <v>0</v>
      </c>
      <c r="AS1399" s="10">
        <f t="shared" si="1352"/>
        <v>57</v>
      </c>
      <c r="AT1399" s="552">
        <v>0</v>
      </c>
      <c r="AU1399" s="552">
        <v>0</v>
      </c>
      <c r="AV1399" s="552">
        <v>0</v>
      </c>
      <c r="AW1399" s="546">
        <f t="shared" si="1340"/>
        <v>0</v>
      </c>
      <c r="AX1399" s="546">
        <f t="shared" si="1359"/>
        <v>0</v>
      </c>
      <c r="AY1399" s="552">
        <v>0</v>
      </c>
      <c r="AZ1399" s="546">
        <f t="shared" si="1336"/>
        <v>0</v>
      </c>
      <c r="BA1399" s="546">
        <f t="shared" si="1337"/>
        <v>0</v>
      </c>
      <c r="BB1399" s="552">
        <v>0</v>
      </c>
      <c r="BC1399" s="546">
        <f t="shared" si="1338"/>
        <v>0</v>
      </c>
      <c r="BD1399" s="546">
        <f t="shared" si="1339"/>
        <v>0</v>
      </c>
      <c r="BE1399" s="552">
        <v>1.6666666666666666E-2</v>
      </c>
      <c r="BF1399" s="546">
        <f t="shared" si="1362"/>
        <v>0</v>
      </c>
      <c r="BG1399" s="546">
        <f t="shared" si="1363"/>
        <v>24</v>
      </c>
      <c r="BH1399" s="552">
        <v>0</v>
      </c>
      <c r="BI1399" s="637">
        <f t="shared" si="1353"/>
        <v>0</v>
      </c>
      <c r="BJ1399" s="558">
        <f t="shared" si="1354"/>
        <v>0</v>
      </c>
      <c r="BK1399" s="52">
        <f t="shared" si="1360"/>
        <v>64.121694915254238</v>
      </c>
    </row>
    <row r="1400" spans="1:63" x14ac:dyDescent="0.25">
      <c r="A1400" s="60">
        <v>41038</v>
      </c>
      <c r="B1400" s="58">
        <f t="shared" si="1355"/>
        <v>5</v>
      </c>
      <c r="C1400" s="126">
        <v>1</v>
      </c>
      <c r="D1400" s="51" t="s">
        <v>271</v>
      </c>
      <c r="E1400" s="51" t="s">
        <v>265</v>
      </c>
      <c r="F1400" s="58">
        <v>3733.67</v>
      </c>
      <c r="G1400" s="126">
        <v>59</v>
      </c>
      <c r="H1400" s="126">
        <v>0</v>
      </c>
      <c r="I1400" s="47">
        <v>0.125</v>
      </c>
      <c r="J1400" s="47">
        <v>0.125</v>
      </c>
      <c r="K1400" s="47">
        <v>0.1388888888888889</v>
      </c>
      <c r="L1400" s="9">
        <f t="shared" si="1343"/>
        <v>1.3888888888888895E-2</v>
      </c>
      <c r="M1400" s="47">
        <v>0.14583333333333334</v>
      </c>
      <c r="N1400" s="9">
        <f t="shared" si="1344"/>
        <v>6.9444444444444475E-3</v>
      </c>
      <c r="O1400" s="47">
        <v>0.3576388888888889</v>
      </c>
      <c r="P1400" s="9">
        <f t="shared" si="1345"/>
        <v>0.21180555555555555</v>
      </c>
      <c r="Q1400" s="47">
        <v>0.3611111111111111</v>
      </c>
      <c r="R1400" s="47">
        <v>0.38541666666666669</v>
      </c>
      <c r="S1400" s="9">
        <f t="shared" si="1361"/>
        <v>2.430555555555558E-2</v>
      </c>
      <c r="T1400" s="47">
        <v>0.3611111111111111</v>
      </c>
      <c r="U1400" s="47">
        <v>0.38541666666666669</v>
      </c>
      <c r="V1400" s="9">
        <f t="shared" si="1349"/>
        <v>2.430555555555558E-2</v>
      </c>
      <c r="W1400" s="47">
        <v>0.42499999999999999</v>
      </c>
      <c r="X1400" s="9">
        <f>W1400-R1400</f>
        <v>3.9583333333333304E-2</v>
      </c>
      <c r="Y1400" s="47">
        <v>0.42499999999999999</v>
      </c>
      <c r="Z1400" s="9">
        <f t="shared" si="1366"/>
        <v>0</v>
      </c>
      <c r="AA1400" s="47">
        <v>0.50486111111111109</v>
      </c>
      <c r="AB1400" s="9">
        <f t="shared" si="1333"/>
        <v>7.9861111111111105E-2</v>
      </c>
      <c r="AC1400" s="47">
        <v>0.50486111111111109</v>
      </c>
      <c r="AD1400" s="47">
        <v>0.50486111111111109</v>
      </c>
      <c r="AE1400" s="9">
        <f t="shared" si="1350"/>
        <v>0</v>
      </c>
      <c r="AF1400" s="47">
        <v>0.51388888888888895</v>
      </c>
      <c r="AG1400" s="47">
        <v>0.51736111111111105</v>
      </c>
      <c r="AH1400" s="9">
        <f t="shared" si="1347"/>
        <v>3.4722222222220989E-3</v>
      </c>
      <c r="AI1400" s="10">
        <f t="shared" si="1356"/>
        <v>0</v>
      </c>
      <c r="AJ1400" s="10">
        <f t="shared" si="1357"/>
        <v>5</v>
      </c>
      <c r="AK1400" s="47">
        <v>0.51736111111111105</v>
      </c>
      <c r="AL1400" s="47">
        <v>0.52083333333333337</v>
      </c>
      <c r="AM1400" s="9">
        <f t="shared" si="1358"/>
        <v>3.4722222222223209E-3</v>
      </c>
      <c r="AN1400" s="9">
        <f t="shared" si="1348"/>
        <v>0.39583333333333337</v>
      </c>
      <c r="AO1400" s="10">
        <f t="shared" si="1334"/>
        <v>9</v>
      </c>
      <c r="AP1400" s="10">
        <f t="shared" si="1335"/>
        <v>30</v>
      </c>
      <c r="AQ1400" s="9">
        <f t="shared" si="1365"/>
        <v>3.7499999999999999E-2</v>
      </c>
      <c r="AR1400" s="10">
        <f t="shared" si="1351"/>
        <v>0</v>
      </c>
      <c r="AS1400" s="10">
        <f t="shared" si="1352"/>
        <v>54</v>
      </c>
      <c r="AT1400" s="552">
        <v>0</v>
      </c>
      <c r="AU1400" s="552">
        <v>0</v>
      </c>
      <c r="AV1400" s="552">
        <v>0</v>
      </c>
      <c r="AW1400" s="546">
        <f t="shared" si="1340"/>
        <v>0</v>
      </c>
      <c r="AX1400" s="546">
        <f t="shared" si="1359"/>
        <v>0</v>
      </c>
      <c r="AY1400" s="552">
        <v>0</v>
      </c>
      <c r="AZ1400" s="546">
        <f t="shared" si="1336"/>
        <v>0</v>
      </c>
      <c r="BA1400" s="546">
        <f t="shared" si="1337"/>
        <v>0</v>
      </c>
      <c r="BB1400" s="552">
        <v>0</v>
      </c>
      <c r="BC1400" s="546">
        <f t="shared" si="1338"/>
        <v>0</v>
      </c>
      <c r="BD1400" s="546">
        <f t="shared" si="1339"/>
        <v>0</v>
      </c>
      <c r="BE1400" s="552">
        <v>4.2361111111111106E-2</v>
      </c>
      <c r="BF1400" s="546">
        <f t="shared" si="1362"/>
        <v>1</v>
      </c>
      <c r="BG1400" s="546">
        <f t="shared" si="1363"/>
        <v>1</v>
      </c>
      <c r="BH1400" s="552">
        <v>0</v>
      </c>
      <c r="BI1400" s="637">
        <f t="shared" si="1353"/>
        <v>0</v>
      </c>
      <c r="BJ1400" s="558">
        <f t="shared" si="1354"/>
        <v>0</v>
      </c>
      <c r="BK1400" s="52">
        <f t="shared" si="1360"/>
        <v>63.282542372881359</v>
      </c>
    </row>
    <row r="1401" spans="1:63" x14ac:dyDescent="0.25">
      <c r="A1401" s="60">
        <v>41038</v>
      </c>
      <c r="B1401" s="58">
        <f t="shared" si="1355"/>
        <v>5</v>
      </c>
      <c r="C1401" s="126">
        <v>2</v>
      </c>
      <c r="D1401" s="51" t="s">
        <v>226</v>
      </c>
      <c r="E1401" s="51" t="s">
        <v>654</v>
      </c>
      <c r="F1401" s="58">
        <v>3439.07</v>
      </c>
      <c r="G1401" s="126">
        <v>59</v>
      </c>
      <c r="H1401" s="126">
        <v>0</v>
      </c>
      <c r="I1401" s="47">
        <v>0.85416666666666663</v>
      </c>
      <c r="J1401" s="47">
        <v>0.85416666666666663</v>
      </c>
      <c r="K1401" s="47">
        <v>0.86458333333333337</v>
      </c>
      <c r="L1401" s="9">
        <f t="shared" si="1343"/>
        <v>1.0416666666666741E-2</v>
      </c>
      <c r="M1401" s="47">
        <v>0.875</v>
      </c>
      <c r="N1401" s="9">
        <f t="shared" si="1344"/>
        <v>1.041666666666663E-2</v>
      </c>
      <c r="O1401" s="47">
        <v>1.2083333333333333</v>
      </c>
      <c r="P1401" s="9">
        <f t="shared" si="1345"/>
        <v>0.33333333333333326</v>
      </c>
      <c r="Q1401" s="47">
        <v>1.2152777777777779</v>
      </c>
      <c r="R1401" s="47">
        <v>1.2569444444444444</v>
      </c>
      <c r="S1401" s="9">
        <f t="shared" si="1361"/>
        <v>4.1666666666666519E-2</v>
      </c>
      <c r="T1401" s="47">
        <v>1.2152777777777779</v>
      </c>
      <c r="U1401" s="47">
        <v>1.2569444444444444</v>
      </c>
      <c r="V1401" s="9">
        <f t="shared" si="1349"/>
        <v>4.1666666666666519E-2</v>
      </c>
      <c r="W1401" s="47">
        <v>1.2916666666666667</v>
      </c>
      <c r="X1401" s="9">
        <f>W1401-R1401</f>
        <v>3.4722222222222321E-2</v>
      </c>
      <c r="Y1401" s="47">
        <v>1.2916666666666667</v>
      </c>
      <c r="Z1401" s="9">
        <f t="shared" si="1366"/>
        <v>0</v>
      </c>
      <c r="AA1401" s="47">
        <v>1.625</v>
      </c>
      <c r="AB1401" s="9">
        <f t="shared" si="1333"/>
        <v>0.33333333333333326</v>
      </c>
      <c r="AC1401" s="47">
        <v>1.625</v>
      </c>
      <c r="AD1401" s="47">
        <v>1.625</v>
      </c>
      <c r="AE1401" s="9">
        <f t="shared" si="1350"/>
        <v>0</v>
      </c>
      <c r="AF1401" s="47">
        <v>1.6354166666666667</v>
      </c>
      <c r="AG1401" s="47">
        <v>1.6388888888888891</v>
      </c>
      <c r="AH1401" s="9">
        <f t="shared" si="1347"/>
        <v>3.4722222222223209E-3</v>
      </c>
      <c r="AI1401" s="10">
        <f t="shared" si="1356"/>
        <v>0</v>
      </c>
      <c r="AJ1401" s="10">
        <f t="shared" si="1357"/>
        <v>5</v>
      </c>
      <c r="AK1401" s="47">
        <v>1.6388888888888891</v>
      </c>
      <c r="AL1401" s="47">
        <v>1.6423611111111109</v>
      </c>
      <c r="AM1401" s="9">
        <f t="shared" si="1358"/>
        <v>3.4722222222218768E-3</v>
      </c>
      <c r="AN1401" s="9">
        <f t="shared" si="1348"/>
        <v>0.78819444444444431</v>
      </c>
      <c r="AO1401" s="10">
        <f t="shared" si="1334"/>
        <v>18</v>
      </c>
      <c r="AP1401" s="10">
        <f t="shared" si="1335"/>
        <v>55</v>
      </c>
      <c r="AQ1401" s="9">
        <f t="shared" si="1365"/>
        <v>0</v>
      </c>
      <c r="AR1401" s="10">
        <f t="shared" si="1351"/>
        <v>0</v>
      </c>
      <c r="AS1401" s="10">
        <f t="shared" si="1352"/>
        <v>0</v>
      </c>
      <c r="AT1401" s="552">
        <v>0</v>
      </c>
      <c r="AU1401" s="552">
        <v>0</v>
      </c>
      <c r="AV1401" s="552">
        <v>0</v>
      </c>
      <c r="AW1401" s="546">
        <f t="shared" si="1340"/>
        <v>0</v>
      </c>
      <c r="AX1401" s="546">
        <f t="shared" si="1359"/>
        <v>0</v>
      </c>
      <c r="AY1401" s="552">
        <v>0.29166666666666669</v>
      </c>
      <c r="AZ1401" s="546">
        <f t="shared" si="1336"/>
        <v>7</v>
      </c>
      <c r="BA1401" s="546">
        <f t="shared" si="1337"/>
        <v>0</v>
      </c>
      <c r="BB1401" s="552">
        <v>0</v>
      </c>
      <c r="BC1401" s="546">
        <f t="shared" si="1338"/>
        <v>0</v>
      </c>
      <c r="BD1401" s="546">
        <f t="shared" si="1339"/>
        <v>0</v>
      </c>
      <c r="BE1401" s="552">
        <v>0</v>
      </c>
      <c r="BF1401" s="546">
        <f t="shared" si="1362"/>
        <v>0</v>
      </c>
      <c r="BG1401" s="546">
        <f t="shared" si="1363"/>
        <v>0</v>
      </c>
      <c r="BH1401" s="552">
        <v>4.1666666666666664E-2</v>
      </c>
      <c r="BI1401" s="637">
        <f t="shared" si="1353"/>
        <v>1</v>
      </c>
      <c r="BJ1401" s="558">
        <f t="shared" si="1354"/>
        <v>0</v>
      </c>
      <c r="BK1401" s="52">
        <f t="shared" si="1360"/>
        <v>58.289322033898308</v>
      </c>
    </row>
    <row r="1402" spans="1:63" x14ac:dyDescent="0.25">
      <c r="A1402" s="60">
        <v>41038</v>
      </c>
      <c r="B1402" s="58">
        <f t="shared" si="1355"/>
        <v>5</v>
      </c>
      <c r="C1402" s="126">
        <v>12</v>
      </c>
      <c r="D1402" s="51" t="s">
        <v>33</v>
      </c>
      <c r="E1402" s="51" t="s">
        <v>763</v>
      </c>
      <c r="F1402" s="58">
        <v>3625.38</v>
      </c>
      <c r="G1402" s="126">
        <v>58</v>
      </c>
      <c r="H1402" s="126">
        <v>1</v>
      </c>
      <c r="I1402" s="47">
        <v>0.14583333333333334</v>
      </c>
      <c r="J1402" s="47">
        <v>0.14583333333333334</v>
      </c>
      <c r="K1402" s="47">
        <v>0.15972222222222224</v>
      </c>
      <c r="L1402" s="9">
        <f t="shared" si="1343"/>
        <v>1.3888888888888895E-2</v>
      </c>
      <c r="M1402" s="47">
        <v>0.16666666666666666</v>
      </c>
      <c r="N1402" s="9">
        <f t="shared" si="1344"/>
        <v>6.9444444444444198E-3</v>
      </c>
      <c r="O1402" s="47">
        <v>0.45833333333333331</v>
      </c>
      <c r="P1402" s="9">
        <f t="shared" si="1345"/>
        <v>0.29166666666666663</v>
      </c>
      <c r="Q1402" s="47">
        <v>0.41666666666666669</v>
      </c>
      <c r="R1402" s="47">
        <v>0.4375</v>
      </c>
      <c r="S1402" s="9">
        <f t="shared" si="1361"/>
        <v>2.0833333333333315E-2</v>
      </c>
      <c r="T1402" s="47">
        <v>0.41666666666666669</v>
      </c>
      <c r="U1402" s="47">
        <v>0.4375</v>
      </c>
      <c r="V1402" s="9">
        <f t="shared" si="1349"/>
        <v>2.0833333333333315E-2</v>
      </c>
      <c r="W1402" s="47">
        <v>0.52638888888888891</v>
      </c>
      <c r="X1402" s="9">
        <f>W1402-R1402</f>
        <v>8.8888888888888906E-2</v>
      </c>
      <c r="Y1402" s="47">
        <v>0.52708333333333335</v>
      </c>
      <c r="Z1402" s="9">
        <f t="shared" si="1366"/>
        <v>6.9444444444444198E-4</v>
      </c>
      <c r="AA1402" s="47">
        <v>0.62916666666666665</v>
      </c>
      <c r="AB1402" s="9">
        <f t="shared" si="1333"/>
        <v>0.1020833333333333</v>
      </c>
      <c r="AC1402" s="47">
        <v>0.62916666666666665</v>
      </c>
      <c r="AD1402" s="47">
        <v>0.62916666666666665</v>
      </c>
      <c r="AE1402" s="9">
        <f t="shared" si="1350"/>
        <v>0</v>
      </c>
      <c r="AF1402" s="47">
        <v>0.63888888888888895</v>
      </c>
      <c r="AG1402" s="47">
        <v>0.64236111111111105</v>
      </c>
      <c r="AH1402" s="9">
        <f t="shared" si="1347"/>
        <v>3.4722222222220989E-3</v>
      </c>
      <c r="AI1402" s="10">
        <f t="shared" si="1356"/>
        <v>0</v>
      </c>
      <c r="AJ1402" s="10">
        <f t="shared" si="1357"/>
        <v>5</v>
      </c>
      <c r="AK1402" s="47">
        <v>0.64236111111111105</v>
      </c>
      <c r="AL1402" s="47">
        <v>0.64583333333333337</v>
      </c>
      <c r="AM1402" s="9">
        <f t="shared" si="1358"/>
        <v>3.4722222222223209E-3</v>
      </c>
      <c r="AN1402" s="9">
        <f t="shared" si="1348"/>
        <v>0.5</v>
      </c>
      <c r="AO1402" s="10">
        <f t="shared" si="1334"/>
        <v>12</v>
      </c>
      <c r="AP1402" s="10">
        <f t="shared" si="1335"/>
        <v>0</v>
      </c>
      <c r="AQ1402" s="9">
        <f t="shared" si="1365"/>
        <v>6.1111111111111081E-2</v>
      </c>
      <c r="AR1402" s="10">
        <f t="shared" si="1351"/>
        <v>1</v>
      </c>
      <c r="AS1402" s="10">
        <f t="shared" si="1352"/>
        <v>28</v>
      </c>
      <c r="AT1402" s="552">
        <v>0</v>
      </c>
      <c r="AU1402" s="552">
        <v>0</v>
      </c>
      <c r="AV1402" s="552">
        <v>0</v>
      </c>
      <c r="AW1402" s="546">
        <f t="shared" si="1340"/>
        <v>0</v>
      </c>
      <c r="AX1402" s="546">
        <f t="shared" si="1359"/>
        <v>0</v>
      </c>
      <c r="AY1402" s="552">
        <v>0</v>
      </c>
      <c r="AZ1402" s="546">
        <f t="shared" si="1336"/>
        <v>0</v>
      </c>
      <c r="BA1402" s="546">
        <f t="shared" si="1337"/>
        <v>0</v>
      </c>
      <c r="BB1402" s="552">
        <v>0</v>
      </c>
      <c r="BC1402" s="546">
        <f t="shared" si="1338"/>
        <v>0</v>
      </c>
      <c r="BD1402" s="546">
        <f t="shared" si="1339"/>
        <v>0</v>
      </c>
      <c r="BE1402" s="552">
        <v>4.0972222222222222E-2</v>
      </c>
      <c r="BF1402" s="546">
        <f t="shared" si="1362"/>
        <v>0</v>
      </c>
      <c r="BG1402" s="546">
        <f t="shared" si="1363"/>
        <v>59</v>
      </c>
      <c r="BH1402" s="552">
        <v>0</v>
      </c>
      <c r="BI1402" s="637">
        <f t="shared" si="1353"/>
        <v>0</v>
      </c>
      <c r="BJ1402" s="558">
        <f t="shared" si="1354"/>
        <v>0</v>
      </c>
      <c r="BK1402" s="52">
        <f t="shared" si="1360"/>
        <v>62.506551724137935</v>
      </c>
    </row>
    <row r="1403" spans="1:63" x14ac:dyDescent="0.25">
      <c r="A1403" s="60">
        <v>41038</v>
      </c>
      <c r="B1403" s="58">
        <f t="shared" si="1355"/>
        <v>5</v>
      </c>
      <c r="C1403" s="126">
        <v>3</v>
      </c>
      <c r="D1403" s="51" t="s">
        <v>224</v>
      </c>
      <c r="E1403" s="51" t="s">
        <v>572</v>
      </c>
      <c r="F1403" s="58">
        <v>3389.63</v>
      </c>
      <c r="G1403" s="126">
        <v>56</v>
      </c>
      <c r="H1403" s="126">
        <v>3</v>
      </c>
      <c r="I1403" s="47">
        <v>0.60416666666666663</v>
      </c>
      <c r="J1403" s="47">
        <v>0.60416666666666663</v>
      </c>
      <c r="K1403" s="47">
        <v>0.60763888888888895</v>
      </c>
      <c r="L1403" s="9">
        <f t="shared" si="1343"/>
        <v>3.4722222222223209E-3</v>
      </c>
      <c r="M1403" s="47">
        <v>0.61111111111111105</v>
      </c>
      <c r="N1403" s="9">
        <f t="shared" si="1344"/>
        <v>3.4722222222220989E-3</v>
      </c>
      <c r="O1403" s="47">
        <v>0.63194444444444442</v>
      </c>
      <c r="P1403" s="9">
        <f t="shared" si="1345"/>
        <v>2.083333333333337E-2</v>
      </c>
      <c r="Q1403" s="47">
        <v>0.63611111111111118</v>
      </c>
      <c r="R1403" s="47">
        <v>0.65972222222222221</v>
      </c>
      <c r="S1403" s="9">
        <f t="shared" si="1361"/>
        <v>2.3611111111111027E-2</v>
      </c>
      <c r="T1403" s="47">
        <v>0.63611111111111118</v>
      </c>
      <c r="U1403" s="47">
        <v>0.65972222222222221</v>
      </c>
      <c r="V1403" s="9">
        <f t="shared" si="1349"/>
        <v>2.3611111111111027E-2</v>
      </c>
      <c r="W1403" s="47">
        <v>0.71250000000000002</v>
      </c>
      <c r="X1403" s="9">
        <f>W1403-R1403</f>
        <v>5.2777777777777812E-2</v>
      </c>
      <c r="Y1403" s="47">
        <v>0.65277777777777779</v>
      </c>
      <c r="Z1403" s="9">
        <v>0</v>
      </c>
      <c r="AA1403" s="47">
        <v>0.76597222222222217</v>
      </c>
      <c r="AB1403" s="9">
        <f t="shared" si="1333"/>
        <v>0.11319444444444438</v>
      </c>
      <c r="AC1403" s="47">
        <v>0.76597222222222217</v>
      </c>
      <c r="AD1403" s="47">
        <v>0.76597222222222217</v>
      </c>
      <c r="AE1403" s="9">
        <f t="shared" si="1350"/>
        <v>0</v>
      </c>
      <c r="AF1403" s="47">
        <v>0.77430555555555547</v>
      </c>
      <c r="AG1403" s="47">
        <v>0.77777777777777779</v>
      </c>
      <c r="AH1403" s="9">
        <f t="shared" si="1347"/>
        <v>3.4722222222223209E-3</v>
      </c>
      <c r="AI1403" s="10">
        <f t="shared" si="1356"/>
        <v>0</v>
      </c>
      <c r="AJ1403" s="10">
        <f t="shared" si="1357"/>
        <v>5</v>
      </c>
      <c r="AK1403" s="47">
        <v>0.77777777777777779</v>
      </c>
      <c r="AL1403" s="47">
        <v>0.78125</v>
      </c>
      <c r="AM1403" s="9">
        <f t="shared" si="1358"/>
        <v>3.4722222222222099E-3</v>
      </c>
      <c r="AN1403" s="9">
        <f t="shared" si="1348"/>
        <v>0.17708333333333337</v>
      </c>
      <c r="AO1403" s="10">
        <f t="shared" si="1334"/>
        <v>4</v>
      </c>
      <c r="AP1403" s="10">
        <f t="shared" si="1335"/>
        <v>15</v>
      </c>
      <c r="AQ1403" s="9">
        <f t="shared" si="1365"/>
        <v>5.347222222222215E-2</v>
      </c>
      <c r="AR1403" s="10">
        <f t="shared" si="1351"/>
        <v>1</v>
      </c>
      <c r="AS1403" s="10">
        <f t="shared" si="1352"/>
        <v>17</v>
      </c>
      <c r="AT1403" s="552">
        <v>0</v>
      </c>
      <c r="AU1403" s="552">
        <v>0</v>
      </c>
      <c r="AV1403" s="552">
        <v>0</v>
      </c>
      <c r="AW1403" s="546">
        <f t="shared" si="1340"/>
        <v>0</v>
      </c>
      <c r="AX1403" s="546">
        <f t="shared" si="1359"/>
        <v>0</v>
      </c>
      <c r="AY1403" s="552">
        <v>4.8611111111111112E-2</v>
      </c>
      <c r="AZ1403" s="546">
        <f t="shared" si="1336"/>
        <v>1</v>
      </c>
      <c r="BA1403" s="546">
        <f t="shared" si="1337"/>
        <v>10</v>
      </c>
      <c r="BB1403" s="552">
        <v>0</v>
      </c>
      <c r="BC1403" s="546">
        <f t="shared" si="1338"/>
        <v>0</v>
      </c>
      <c r="BD1403" s="546">
        <f t="shared" si="1339"/>
        <v>0</v>
      </c>
      <c r="BE1403" s="552">
        <v>0</v>
      </c>
      <c r="BF1403" s="546">
        <f t="shared" si="1362"/>
        <v>0</v>
      </c>
      <c r="BG1403" s="546">
        <f t="shared" si="1363"/>
        <v>0</v>
      </c>
      <c r="BH1403" s="552">
        <v>1.1111111111111112E-2</v>
      </c>
      <c r="BI1403" s="637">
        <f t="shared" si="1353"/>
        <v>0</v>
      </c>
      <c r="BJ1403" s="558">
        <f t="shared" si="1354"/>
        <v>16</v>
      </c>
      <c r="BK1403" s="52">
        <f t="shared" si="1360"/>
        <v>60.529107142857143</v>
      </c>
    </row>
    <row r="1404" spans="1:63" x14ac:dyDescent="0.25">
      <c r="A1404" s="60">
        <v>41038</v>
      </c>
      <c r="B1404" s="58">
        <f t="shared" si="1355"/>
        <v>5</v>
      </c>
      <c r="C1404" s="126">
        <v>2</v>
      </c>
      <c r="D1404" s="51" t="s">
        <v>277</v>
      </c>
      <c r="E1404" s="51" t="s">
        <v>751</v>
      </c>
      <c r="F1404" s="58">
        <v>3119.39</v>
      </c>
      <c r="G1404" s="126">
        <v>54</v>
      </c>
      <c r="H1404" s="126">
        <v>4</v>
      </c>
      <c r="I1404" s="47">
        <v>0.66666666666666663</v>
      </c>
      <c r="J1404" s="47">
        <v>0.66666666666666663</v>
      </c>
      <c r="K1404" s="47">
        <v>0.68055555555555547</v>
      </c>
      <c r="L1404" s="9">
        <f t="shared" si="1343"/>
        <v>1.388888888888884E-2</v>
      </c>
      <c r="M1404" s="47">
        <v>0.6875</v>
      </c>
      <c r="N1404" s="9">
        <f t="shared" si="1344"/>
        <v>6.9444444444445308E-3</v>
      </c>
      <c r="O1404" s="47">
        <v>0.76041666666666663</v>
      </c>
      <c r="P1404" s="9">
        <f t="shared" si="1345"/>
        <v>7.291666666666663E-2</v>
      </c>
      <c r="Q1404" s="47">
        <v>0.76388888888888884</v>
      </c>
      <c r="R1404" s="47">
        <v>0.80555555555555547</v>
      </c>
      <c r="S1404" s="9">
        <f t="shared" si="1361"/>
        <v>4.166666666666663E-2</v>
      </c>
      <c r="T1404" s="47">
        <v>0.76388888888888884</v>
      </c>
      <c r="U1404" s="47">
        <v>0.80555555555555547</v>
      </c>
      <c r="V1404" s="9">
        <f t="shared" si="1349"/>
        <v>4.166666666666663E-2</v>
      </c>
      <c r="W1404" s="47">
        <v>0.78472222222222221</v>
      </c>
      <c r="X1404" s="9">
        <v>0</v>
      </c>
      <c r="Y1404" s="47">
        <v>0.78472222222222221</v>
      </c>
      <c r="Z1404" s="9">
        <f t="shared" ref="Z1404:Z1435" si="1368">Y1404-W1404</f>
        <v>0</v>
      </c>
      <c r="AA1404" s="47">
        <v>1.0555555555555556</v>
      </c>
      <c r="AB1404" s="9">
        <f t="shared" si="1333"/>
        <v>0.27083333333333337</v>
      </c>
      <c r="AC1404" s="47">
        <v>1.0555555555555556</v>
      </c>
      <c r="AD1404" s="47">
        <v>1.0555555555555556</v>
      </c>
      <c r="AE1404" s="9">
        <f t="shared" si="1350"/>
        <v>0</v>
      </c>
      <c r="AF1404" s="47">
        <v>1.0694444444444444</v>
      </c>
      <c r="AG1404" s="47">
        <v>1.0729166666666667</v>
      </c>
      <c r="AH1404" s="9">
        <f t="shared" si="1347"/>
        <v>3.4722222222223209E-3</v>
      </c>
      <c r="AI1404" s="10">
        <f t="shared" si="1356"/>
        <v>0</v>
      </c>
      <c r="AJ1404" s="10">
        <f t="shared" si="1357"/>
        <v>5</v>
      </c>
      <c r="AK1404" s="47">
        <v>1.0729166666666667</v>
      </c>
      <c r="AL1404" s="47">
        <v>1.0763888888888888</v>
      </c>
      <c r="AM1404" s="9">
        <f t="shared" si="1358"/>
        <v>3.4722222222220989E-3</v>
      </c>
      <c r="AN1404" s="9">
        <f t="shared" si="1348"/>
        <v>0.40972222222222221</v>
      </c>
      <c r="AO1404" s="10">
        <f t="shared" si="1334"/>
        <v>9</v>
      </c>
      <c r="AP1404" s="10">
        <f t="shared" si="1335"/>
        <v>50</v>
      </c>
      <c r="AQ1404" s="9">
        <f t="shared" si="1365"/>
        <v>0</v>
      </c>
      <c r="AR1404" s="10">
        <f t="shared" si="1351"/>
        <v>0</v>
      </c>
      <c r="AS1404" s="10">
        <f t="shared" si="1352"/>
        <v>0</v>
      </c>
      <c r="AT1404" s="552">
        <v>0</v>
      </c>
      <c r="AU1404" s="552">
        <v>0</v>
      </c>
      <c r="AV1404" s="552">
        <v>0</v>
      </c>
      <c r="AW1404" s="546">
        <f t="shared" si="1340"/>
        <v>0</v>
      </c>
      <c r="AX1404" s="546">
        <f t="shared" si="1359"/>
        <v>0</v>
      </c>
      <c r="AY1404" s="552">
        <v>0.27083333333333331</v>
      </c>
      <c r="AZ1404" s="546">
        <f t="shared" si="1336"/>
        <v>6</v>
      </c>
      <c r="BA1404" s="546">
        <f t="shared" si="1337"/>
        <v>30</v>
      </c>
      <c r="BB1404" s="552">
        <v>0</v>
      </c>
      <c r="BC1404" s="546">
        <f t="shared" si="1338"/>
        <v>0</v>
      </c>
      <c r="BD1404" s="546">
        <f t="shared" si="1339"/>
        <v>0</v>
      </c>
      <c r="BE1404" s="552">
        <v>0</v>
      </c>
      <c r="BF1404" s="546">
        <f t="shared" si="1362"/>
        <v>0</v>
      </c>
      <c r="BG1404" s="546">
        <f t="shared" si="1363"/>
        <v>0</v>
      </c>
      <c r="BH1404" s="552">
        <v>0</v>
      </c>
      <c r="BI1404" s="637">
        <f t="shared" si="1353"/>
        <v>0</v>
      </c>
      <c r="BJ1404" s="558">
        <f t="shared" si="1354"/>
        <v>0</v>
      </c>
      <c r="BK1404" s="52">
        <f t="shared" si="1360"/>
        <v>57.766481481481478</v>
      </c>
    </row>
    <row r="1405" spans="1:63" ht="30" x14ac:dyDescent="0.25">
      <c r="A1405" s="60">
        <v>41038</v>
      </c>
      <c r="B1405" s="58">
        <f t="shared" si="1355"/>
        <v>5</v>
      </c>
      <c r="C1405" s="126">
        <v>13</v>
      </c>
      <c r="D1405" s="51" t="s">
        <v>33</v>
      </c>
      <c r="E1405" s="51" t="s">
        <v>844</v>
      </c>
      <c r="F1405" s="58">
        <v>3645.87</v>
      </c>
      <c r="G1405" s="126">
        <v>59</v>
      </c>
      <c r="H1405" s="126">
        <v>0</v>
      </c>
      <c r="I1405" s="47">
        <v>0.80902777777777779</v>
      </c>
      <c r="J1405" s="47">
        <v>0.80902777777777779</v>
      </c>
      <c r="K1405" s="47">
        <v>0.81597222222222221</v>
      </c>
      <c r="L1405" s="9">
        <f t="shared" si="1343"/>
        <v>6.9444444444444198E-3</v>
      </c>
      <c r="M1405" s="47">
        <v>0.82291666666666663</v>
      </c>
      <c r="N1405" s="9">
        <f t="shared" si="1344"/>
        <v>6.9444444444444198E-3</v>
      </c>
      <c r="O1405" s="47">
        <v>0.85069444444444453</v>
      </c>
      <c r="P1405" s="9">
        <f t="shared" si="1345"/>
        <v>2.7777777777777901E-2</v>
      </c>
      <c r="Q1405" s="47">
        <v>0.85416666666666663</v>
      </c>
      <c r="R1405" s="47">
        <v>0.89236111111111116</v>
      </c>
      <c r="S1405" s="9">
        <f t="shared" si="1361"/>
        <v>3.8194444444444531E-2</v>
      </c>
      <c r="T1405" s="47">
        <v>0.85416666666666663</v>
      </c>
      <c r="U1405" s="47">
        <v>0.89236111111111116</v>
      </c>
      <c r="V1405" s="9">
        <f t="shared" si="1349"/>
        <v>3.8194444444444531E-2</v>
      </c>
      <c r="W1405" s="47">
        <v>0.89444444444444438</v>
      </c>
      <c r="X1405" s="9">
        <f t="shared" ref="X1405:X1411" si="1369">W1405-R1405</f>
        <v>2.0833333333332149E-3</v>
      </c>
      <c r="Y1405" s="47">
        <v>0.89583333333333337</v>
      </c>
      <c r="Z1405" s="9">
        <f t="shared" si="1368"/>
        <v>1.388888888888995E-3</v>
      </c>
      <c r="AA1405" s="47">
        <v>1.0881944444444445</v>
      </c>
      <c r="AB1405" s="9">
        <f t="shared" si="1333"/>
        <v>0.19236111111111109</v>
      </c>
      <c r="AC1405" s="47">
        <v>1.0881944444444445</v>
      </c>
      <c r="AD1405" s="47">
        <v>1.0881944444444445</v>
      </c>
      <c r="AE1405" s="9">
        <f t="shared" si="1350"/>
        <v>0</v>
      </c>
      <c r="AF1405" s="47">
        <v>1.0972222222222221</v>
      </c>
      <c r="AG1405" s="47">
        <v>1.1006944444444444</v>
      </c>
      <c r="AH1405" s="9">
        <f t="shared" si="1347"/>
        <v>3.4722222222223209E-3</v>
      </c>
      <c r="AI1405" s="10">
        <f t="shared" si="1356"/>
        <v>0</v>
      </c>
      <c r="AJ1405" s="10">
        <f t="shared" si="1357"/>
        <v>5</v>
      </c>
      <c r="AK1405" s="47">
        <v>1.1006944444444444</v>
      </c>
      <c r="AL1405" s="47">
        <v>1.1041666666666667</v>
      </c>
      <c r="AM1405" s="9">
        <f t="shared" si="1358"/>
        <v>3.4722222222223209E-3</v>
      </c>
      <c r="AN1405" s="9">
        <f t="shared" si="1348"/>
        <v>0.29513888888888895</v>
      </c>
      <c r="AO1405" s="10">
        <f t="shared" si="1334"/>
        <v>7</v>
      </c>
      <c r="AP1405" s="10">
        <f t="shared" si="1335"/>
        <v>5</v>
      </c>
      <c r="AQ1405" s="9">
        <f t="shared" si="1365"/>
        <v>7.9861111111111091E-2</v>
      </c>
      <c r="AR1405" s="10">
        <f t="shared" si="1351"/>
        <v>1</v>
      </c>
      <c r="AS1405" s="10">
        <f t="shared" si="1352"/>
        <v>55</v>
      </c>
      <c r="AT1405" s="552">
        <v>0</v>
      </c>
      <c r="AU1405" s="552">
        <v>0</v>
      </c>
      <c r="AV1405" s="552">
        <v>0</v>
      </c>
      <c r="AW1405" s="546">
        <f t="shared" si="1340"/>
        <v>0</v>
      </c>
      <c r="AX1405" s="546">
        <f t="shared" si="1359"/>
        <v>0</v>
      </c>
      <c r="AY1405" s="552">
        <v>4.1666666666666664E-2</v>
      </c>
      <c r="AZ1405" s="546">
        <f t="shared" si="1336"/>
        <v>1</v>
      </c>
      <c r="BA1405" s="546">
        <f t="shared" si="1337"/>
        <v>0</v>
      </c>
      <c r="BB1405" s="552">
        <v>0</v>
      </c>
      <c r="BC1405" s="546">
        <f t="shared" si="1338"/>
        <v>0</v>
      </c>
      <c r="BD1405" s="546">
        <f t="shared" si="1339"/>
        <v>0</v>
      </c>
      <c r="BE1405" s="552">
        <v>6.0416666666666667E-2</v>
      </c>
      <c r="BF1405" s="546">
        <f t="shared" si="1362"/>
        <v>1</v>
      </c>
      <c r="BG1405" s="546">
        <f t="shared" si="1363"/>
        <v>27</v>
      </c>
      <c r="BH1405" s="552">
        <v>1.0416666666666666E-2</v>
      </c>
      <c r="BI1405" s="637">
        <f t="shared" si="1353"/>
        <v>0</v>
      </c>
      <c r="BJ1405" s="558">
        <f t="shared" si="1354"/>
        <v>15</v>
      </c>
      <c r="BK1405" s="52">
        <f t="shared" si="1360"/>
        <v>61.794406779661017</v>
      </c>
    </row>
    <row r="1406" spans="1:63" ht="30" x14ac:dyDescent="0.25">
      <c r="A1406" s="60">
        <v>41038</v>
      </c>
      <c r="B1406" s="58">
        <f t="shared" si="1355"/>
        <v>5</v>
      </c>
      <c r="C1406" s="126">
        <v>14</v>
      </c>
      <c r="D1406" s="51" t="s">
        <v>33</v>
      </c>
      <c r="E1406" s="51" t="s">
        <v>847</v>
      </c>
      <c r="F1406" s="58">
        <v>3755.09</v>
      </c>
      <c r="G1406" s="126">
        <v>59</v>
      </c>
      <c r="H1406" s="126">
        <v>0</v>
      </c>
      <c r="I1406" s="47">
        <v>0.83333333333333337</v>
      </c>
      <c r="J1406" s="47">
        <v>0.83333333333333337</v>
      </c>
      <c r="K1406" s="47">
        <v>0.84722222222222221</v>
      </c>
      <c r="L1406" s="9">
        <f t="shared" si="1343"/>
        <v>1.388888888888884E-2</v>
      </c>
      <c r="M1406" s="47">
        <v>0.85416666666666663</v>
      </c>
      <c r="N1406" s="9">
        <f t="shared" si="1344"/>
        <v>6.9444444444444198E-3</v>
      </c>
      <c r="O1406" s="47">
        <v>0.91666666666666663</v>
      </c>
      <c r="P1406" s="9">
        <f t="shared" si="1345"/>
        <v>6.25E-2</v>
      </c>
      <c r="Q1406" s="47">
        <v>0.92361111111111116</v>
      </c>
      <c r="R1406" s="47">
        <v>0.95833333333333337</v>
      </c>
      <c r="S1406" s="9">
        <f t="shared" si="1361"/>
        <v>3.472222222222221E-2</v>
      </c>
      <c r="T1406" s="47">
        <v>0.92361111111111116</v>
      </c>
      <c r="U1406" s="47">
        <v>0.95833333333333337</v>
      </c>
      <c r="V1406" s="9">
        <f t="shared" si="1349"/>
        <v>3.472222222222221E-2</v>
      </c>
      <c r="W1406" s="47">
        <v>1.0951388888888889</v>
      </c>
      <c r="X1406" s="9">
        <f t="shared" si="1369"/>
        <v>0.13680555555555551</v>
      </c>
      <c r="Y1406" s="47">
        <v>1.0958333333333334</v>
      </c>
      <c r="Z1406" s="9">
        <f t="shared" si="1368"/>
        <v>6.94444444444553E-4</v>
      </c>
      <c r="AA1406" s="47">
        <v>1.1930555555555555</v>
      </c>
      <c r="AB1406" s="9">
        <f t="shared" si="1333"/>
        <v>9.7222222222222099E-2</v>
      </c>
      <c r="AC1406" s="47">
        <v>1.1930555555555555</v>
      </c>
      <c r="AD1406" s="47">
        <v>1.1930555555555555</v>
      </c>
      <c r="AE1406" s="9">
        <f t="shared" si="1350"/>
        <v>0</v>
      </c>
      <c r="AF1406" s="47">
        <v>1.2013888888888888</v>
      </c>
      <c r="AG1406" s="47">
        <v>1.2048611111111112</v>
      </c>
      <c r="AH1406" s="9">
        <f t="shared" si="1347"/>
        <v>3.4722222222223209E-3</v>
      </c>
      <c r="AI1406" s="10">
        <f t="shared" si="1356"/>
        <v>0</v>
      </c>
      <c r="AJ1406" s="10">
        <f t="shared" si="1357"/>
        <v>5</v>
      </c>
      <c r="AK1406" s="47">
        <v>1.2048611111111112</v>
      </c>
      <c r="AL1406" s="47">
        <v>1.2083333333333333</v>
      </c>
      <c r="AM1406" s="9">
        <f t="shared" si="1358"/>
        <v>3.4722222222220989E-3</v>
      </c>
      <c r="AN1406" s="9">
        <f t="shared" si="1348"/>
        <v>0.37499999999999989</v>
      </c>
      <c r="AO1406" s="10">
        <f t="shared" si="1334"/>
        <v>9</v>
      </c>
      <c r="AP1406" s="10">
        <f t="shared" si="1335"/>
        <v>0</v>
      </c>
      <c r="AQ1406" s="9">
        <f t="shared" si="1365"/>
        <v>4.9999999999999878E-2</v>
      </c>
      <c r="AR1406" s="10">
        <f t="shared" si="1351"/>
        <v>1</v>
      </c>
      <c r="AS1406" s="10">
        <f t="shared" si="1352"/>
        <v>12</v>
      </c>
      <c r="AT1406" s="552">
        <v>0</v>
      </c>
      <c r="AU1406" s="552">
        <v>0</v>
      </c>
      <c r="AV1406" s="552">
        <v>0</v>
      </c>
      <c r="AW1406" s="546">
        <f t="shared" si="1340"/>
        <v>0</v>
      </c>
      <c r="AX1406" s="546">
        <f t="shared" si="1359"/>
        <v>0</v>
      </c>
      <c r="AY1406" s="552">
        <v>0</v>
      </c>
      <c r="AZ1406" s="546">
        <f t="shared" si="1336"/>
        <v>0</v>
      </c>
      <c r="BA1406" s="546">
        <f t="shared" si="1337"/>
        <v>0</v>
      </c>
      <c r="BB1406" s="552">
        <v>0</v>
      </c>
      <c r="BC1406" s="546">
        <f t="shared" si="1338"/>
        <v>0</v>
      </c>
      <c r="BD1406" s="546">
        <f t="shared" si="1339"/>
        <v>0</v>
      </c>
      <c r="BE1406" s="552">
        <v>4.7222222222222221E-2</v>
      </c>
      <c r="BF1406" s="546">
        <f t="shared" si="1362"/>
        <v>1</v>
      </c>
      <c r="BG1406" s="546">
        <f t="shared" si="1363"/>
        <v>8</v>
      </c>
      <c r="BH1406" s="552">
        <v>0</v>
      </c>
      <c r="BI1406" s="637">
        <f t="shared" si="1353"/>
        <v>0</v>
      </c>
      <c r="BJ1406" s="558">
        <f t="shared" si="1354"/>
        <v>0</v>
      </c>
      <c r="BK1406" s="52">
        <f t="shared" si="1360"/>
        <v>63.645593220338988</v>
      </c>
    </row>
    <row r="1407" spans="1:63" x14ac:dyDescent="0.25">
      <c r="A1407" s="60">
        <v>41039</v>
      </c>
      <c r="B1407" s="58">
        <f t="shared" si="1355"/>
        <v>5</v>
      </c>
      <c r="C1407" s="126">
        <v>1</v>
      </c>
      <c r="D1407" s="51" t="s">
        <v>309</v>
      </c>
      <c r="E1407" s="51" t="s">
        <v>265</v>
      </c>
      <c r="F1407" s="58">
        <v>3747.44</v>
      </c>
      <c r="G1407" s="126">
        <v>59</v>
      </c>
      <c r="H1407" s="126">
        <v>0</v>
      </c>
      <c r="I1407" s="47">
        <v>0.85416666666666663</v>
      </c>
      <c r="J1407" s="47">
        <v>0.85416666666666663</v>
      </c>
      <c r="K1407" s="47">
        <v>0.85763888888888884</v>
      </c>
      <c r="L1407" s="9">
        <f t="shared" si="1343"/>
        <v>3.4722222222222099E-3</v>
      </c>
      <c r="M1407" s="47">
        <v>0.86111111111111116</v>
      </c>
      <c r="N1407" s="9">
        <f t="shared" si="1344"/>
        <v>3.4722222222223209E-3</v>
      </c>
      <c r="O1407" s="47">
        <v>1.1388888888888888</v>
      </c>
      <c r="P1407" s="9">
        <f t="shared" si="1345"/>
        <v>0.27777777777777768</v>
      </c>
      <c r="Q1407" s="47">
        <v>1.1388888888888888</v>
      </c>
      <c r="R1407" s="47">
        <v>1.1666666666666667</v>
      </c>
      <c r="S1407" s="9">
        <f t="shared" si="1361"/>
        <v>2.7777777777777901E-2</v>
      </c>
      <c r="T1407" s="47">
        <v>1.1388888888888888</v>
      </c>
      <c r="U1407" s="47">
        <v>1.1666666666666667</v>
      </c>
      <c r="V1407" s="9">
        <f t="shared" si="1349"/>
        <v>2.7777777777777901E-2</v>
      </c>
      <c r="W1407" s="47">
        <v>1.2243055555555555</v>
      </c>
      <c r="X1407" s="9">
        <f t="shared" si="1369"/>
        <v>5.7638888888888795E-2</v>
      </c>
      <c r="Y1407" s="47">
        <v>1.2256944444444444</v>
      </c>
      <c r="Z1407" s="9">
        <f t="shared" si="1368"/>
        <v>1.388888888888884E-3</v>
      </c>
      <c r="AA1407" s="47">
        <v>1.2951388888888888</v>
      </c>
      <c r="AB1407" s="9">
        <f t="shared" si="1333"/>
        <v>6.944444444444442E-2</v>
      </c>
      <c r="AC1407" s="47">
        <v>1.2951388888888888</v>
      </c>
      <c r="AD1407" s="47">
        <v>1.2951388888888888</v>
      </c>
      <c r="AE1407" s="9">
        <f t="shared" si="1350"/>
        <v>0</v>
      </c>
      <c r="AF1407" s="47">
        <v>1.3020833333333333</v>
      </c>
      <c r="AG1407" s="47">
        <v>1.3125</v>
      </c>
      <c r="AH1407" s="9">
        <f t="shared" si="1347"/>
        <v>1.0416666666666741E-2</v>
      </c>
      <c r="AI1407" s="10">
        <f t="shared" si="1356"/>
        <v>0</v>
      </c>
      <c r="AJ1407" s="10">
        <f t="shared" si="1357"/>
        <v>15</v>
      </c>
      <c r="AK1407" s="47">
        <v>0.31597222222222221</v>
      </c>
      <c r="AL1407" s="47">
        <v>1.3194444444444444</v>
      </c>
      <c r="AM1407" s="9">
        <f t="shared" si="1358"/>
        <v>1.0034722222222223</v>
      </c>
      <c r="AN1407" s="9">
        <f t="shared" si="1348"/>
        <v>0.46527777777777779</v>
      </c>
      <c r="AO1407" s="10">
        <f t="shared" si="1334"/>
        <v>11</v>
      </c>
      <c r="AP1407" s="10">
        <f t="shared" si="1335"/>
        <v>10</v>
      </c>
      <c r="AQ1407" s="9">
        <f t="shared" si="1365"/>
        <v>4.7222222222222193E-2</v>
      </c>
      <c r="AR1407" s="10">
        <f t="shared" si="1351"/>
        <v>1</v>
      </c>
      <c r="AS1407" s="10">
        <f t="shared" si="1352"/>
        <v>8</v>
      </c>
      <c r="AT1407" s="552">
        <v>0</v>
      </c>
      <c r="AU1407" s="552">
        <v>0</v>
      </c>
      <c r="AV1407" s="552">
        <v>0</v>
      </c>
      <c r="AW1407" s="546">
        <f t="shared" si="1340"/>
        <v>0</v>
      </c>
      <c r="AX1407" s="546">
        <f t="shared" si="1359"/>
        <v>0</v>
      </c>
      <c r="AY1407" s="552">
        <v>0</v>
      </c>
      <c r="AZ1407" s="546">
        <f t="shared" si="1336"/>
        <v>0</v>
      </c>
      <c r="BA1407" s="546">
        <f t="shared" si="1337"/>
        <v>0</v>
      </c>
      <c r="BB1407" s="552">
        <v>0</v>
      </c>
      <c r="BC1407" s="546">
        <f t="shared" si="1338"/>
        <v>0</v>
      </c>
      <c r="BD1407" s="546">
        <f t="shared" si="1339"/>
        <v>0</v>
      </c>
      <c r="BE1407" s="552">
        <v>2.2222222222222223E-2</v>
      </c>
      <c r="BF1407" s="546">
        <f t="shared" si="1362"/>
        <v>0</v>
      </c>
      <c r="BG1407" s="546">
        <f t="shared" si="1363"/>
        <v>32</v>
      </c>
      <c r="BH1407" s="552">
        <v>0</v>
      </c>
      <c r="BI1407" s="637">
        <f t="shared" si="1353"/>
        <v>0</v>
      </c>
      <c r="BJ1407" s="558">
        <f t="shared" si="1354"/>
        <v>0</v>
      </c>
      <c r="BK1407" s="52">
        <f t="shared" si="1360"/>
        <v>63.515932203389831</v>
      </c>
    </row>
    <row r="1408" spans="1:63" x14ac:dyDescent="0.25">
      <c r="A1408" s="60">
        <v>41039</v>
      </c>
      <c r="B1408" s="58">
        <f t="shared" si="1355"/>
        <v>5</v>
      </c>
      <c r="C1408" s="126">
        <v>2</v>
      </c>
      <c r="D1408" s="51" t="s">
        <v>845</v>
      </c>
      <c r="E1408" s="51" t="s">
        <v>265</v>
      </c>
      <c r="F1408" s="58">
        <v>3385.98</v>
      </c>
      <c r="G1408" s="126">
        <v>54</v>
      </c>
      <c r="H1408" s="126">
        <v>5</v>
      </c>
      <c r="I1408" s="47">
        <v>0.875</v>
      </c>
      <c r="J1408" s="47">
        <v>0.875</v>
      </c>
      <c r="K1408" s="47">
        <v>0.87847222222222221</v>
      </c>
      <c r="L1408" s="9">
        <f t="shared" si="1343"/>
        <v>3.4722222222222099E-3</v>
      </c>
      <c r="M1408" s="47">
        <v>0.88194444444444453</v>
      </c>
      <c r="N1408" s="9">
        <f t="shared" si="1344"/>
        <v>3.4722222222223209E-3</v>
      </c>
      <c r="O1408" s="47">
        <v>1.1666666666666667</v>
      </c>
      <c r="P1408" s="9">
        <f t="shared" si="1345"/>
        <v>0.28472222222222221</v>
      </c>
      <c r="Q1408" s="47">
        <v>1.1736111111111112</v>
      </c>
      <c r="R1408" s="47">
        <v>1.2152777777777779</v>
      </c>
      <c r="S1408" s="9">
        <f t="shared" si="1361"/>
        <v>4.1666666666666741E-2</v>
      </c>
      <c r="T1408" s="47">
        <v>1.1736111111111112</v>
      </c>
      <c r="U1408" s="47">
        <v>1.2152777777777779</v>
      </c>
      <c r="V1408" s="9">
        <f t="shared" si="1349"/>
        <v>4.1666666666666741E-2</v>
      </c>
      <c r="W1408" s="47">
        <v>1.3229166666666667</v>
      </c>
      <c r="X1408" s="9">
        <f t="shared" si="1369"/>
        <v>0.10763888888888884</v>
      </c>
      <c r="Y1408" s="47">
        <v>1.3243055555555556</v>
      </c>
      <c r="Z1408" s="9">
        <f t="shared" si="1368"/>
        <v>1.388888888888884E-3</v>
      </c>
      <c r="AA1408" s="47">
        <v>1.3881944444444445</v>
      </c>
      <c r="AB1408" s="9">
        <f t="shared" si="1333"/>
        <v>6.3888888888888884E-2</v>
      </c>
      <c r="AC1408" s="47">
        <v>1.3881944444444445</v>
      </c>
      <c r="AD1408" s="47">
        <v>1.3881944444444445</v>
      </c>
      <c r="AE1408" s="9">
        <f t="shared" si="1350"/>
        <v>0</v>
      </c>
      <c r="AF1408" s="47">
        <v>1.4201388888888891</v>
      </c>
      <c r="AG1408" s="47">
        <v>1.4305555555555556</v>
      </c>
      <c r="AH1408" s="9">
        <f t="shared" si="1347"/>
        <v>1.0416666666666519E-2</v>
      </c>
      <c r="AI1408" s="10">
        <f t="shared" si="1356"/>
        <v>0</v>
      </c>
      <c r="AJ1408" s="10">
        <f t="shared" si="1357"/>
        <v>15</v>
      </c>
      <c r="AK1408" s="47">
        <v>0.43402777777777773</v>
      </c>
      <c r="AL1408" s="47">
        <v>1.4375</v>
      </c>
      <c r="AM1408" s="9">
        <f t="shared" si="1358"/>
        <v>1.0034722222222223</v>
      </c>
      <c r="AN1408" s="9">
        <f t="shared" si="1348"/>
        <v>0.5625</v>
      </c>
      <c r="AO1408" s="10">
        <f t="shared" si="1334"/>
        <v>13</v>
      </c>
      <c r="AP1408" s="10">
        <f t="shared" si="1335"/>
        <v>30</v>
      </c>
      <c r="AQ1408" s="9">
        <f t="shared" si="1365"/>
        <v>4.7222222222222221E-2</v>
      </c>
      <c r="AR1408" s="10">
        <f t="shared" si="1351"/>
        <v>1</v>
      </c>
      <c r="AS1408" s="10">
        <f t="shared" si="1352"/>
        <v>8</v>
      </c>
      <c r="AT1408" s="552">
        <v>0</v>
      </c>
      <c r="AU1408" s="552">
        <v>0</v>
      </c>
      <c r="AV1408" s="552">
        <v>0</v>
      </c>
      <c r="AW1408" s="546">
        <f t="shared" si="1340"/>
        <v>0</v>
      </c>
      <c r="AX1408" s="546">
        <f t="shared" si="1359"/>
        <v>0</v>
      </c>
      <c r="AY1408" s="552">
        <v>0</v>
      </c>
      <c r="AZ1408" s="546">
        <f t="shared" si="1336"/>
        <v>0</v>
      </c>
      <c r="BA1408" s="546">
        <f t="shared" si="1337"/>
        <v>0</v>
      </c>
      <c r="BB1408" s="552">
        <v>0</v>
      </c>
      <c r="BC1408" s="546">
        <f t="shared" si="1338"/>
        <v>0</v>
      </c>
      <c r="BD1408" s="546">
        <f t="shared" si="1339"/>
        <v>0</v>
      </c>
      <c r="BE1408" s="552">
        <v>1.6666666666666666E-2</v>
      </c>
      <c r="BF1408" s="546">
        <f t="shared" si="1362"/>
        <v>0</v>
      </c>
      <c r="BG1408" s="546">
        <f t="shared" si="1363"/>
        <v>24</v>
      </c>
      <c r="BH1408" s="552">
        <v>0</v>
      </c>
      <c r="BI1408" s="637">
        <f t="shared" si="1353"/>
        <v>0</v>
      </c>
      <c r="BJ1408" s="558">
        <f t="shared" si="1354"/>
        <v>0</v>
      </c>
      <c r="BK1408" s="52">
        <f t="shared" si="1360"/>
        <v>62.703333333333333</v>
      </c>
    </row>
    <row r="1409" spans="1:63" x14ac:dyDescent="0.25">
      <c r="A1409" s="60">
        <v>41039</v>
      </c>
      <c r="B1409" s="58">
        <f t="shared" si="1355"/>
        <v>5</v>
      </c>
      <c r="C1409" s="126">
        <v>4</v>
      </c>
      <c r="D1409" s="51" t="s">
        <v>309</v>
      </c>
      <c r="E1409" s="51" t="s">
        <v>265</v>
      </c>
      <c r="F1409" s="58">
        <v>3657.27</v>
      </c>
      <c r="G1409" s="126">
        <v>59</v>
      </c>
      <c r="H1409" s="126">
        <v>0</v>
      </c>
      <c r="I1409" s="47">
        <v>0.33333333333333331</v>
      </c>
      <c r="J1409" s="47">
        <v>0.33333333333333331</v>
      </c>
      <c r="K1409" s="47">
        <v>0.33680555555555558</v>
      </c>
      <c r="L1409" s="9">
        <f t="shared" si="1343"/>
        <v>3.4722222222222654E-3</v>
      </c>
      <c r="M1409" s="47">
        <v>0.34027777777777773</v>
      </c>
      <c r="N1409" s="9">
        <f t="shared" si="1344"/>
        <v>3.4722222222221544E-3</v>
      </c>
      <c r="O1409" s="47">
        <v>0.3888888888888889</v>
      </c>
      <c r="P1409" s="9">
        <f t="shared" si="1345"/>
        <v>4.861111111111116E-2</v>
      </c>
      <c r="Q1409" s="47">
        <v>0.3888888888888889</v>
      </c>
      <c r="R1409" s="47">
        <v>0.45833333333333331</v>
      </c>
      <c r="S1409" s="9">
        <f t="shared" si="1361"/>
        <v>6.944444444444442E-2</v>
      </c>
      <c r="T1409" s="47">
        <v>0.3888888888888889</v>
      </c>
      <c r="U1409" s="47">
        <v>0.45833333333333331</v>
      </c>
      <c r="V1409" s="9">
        <f t="shared" si="1349"/>
        <v>6.944444444444442E-2</v>
      </c>
      <c r="W1409" s="47">
        <v>0.46875</v>
      </c>
      <c r="X1409" s="9">
        <f t="shared" si="1369"/>
        <v>1.0416666666666685E-2</v>
      </c>
      <c r="Y1409" s="47">
        <v>0.42708333333333331</v>
      </c>
      <c r="Z1409" s="9">
        <f t="shared" si="1368"/>
        <v>-4.1666666666666685E-2</v>
      </c>
      <c r="AA1409" s="47">
        <v>0.54861111111111105</v>
      </c>
      <c r="AB1409" s="9">
        <f t="shared" si="1333"/>
        <v>0.12152777777777773</v>
      </c>
      <c r="AC1409" s="47">
        <v>0.54861111111111105</v>
      </c>
      <c r="AD1409" s="47">
        <v>0.54861111111111105</v>
      </c>
      <c r="AE1409" s="9">
        <f t="shared" si="1350"/>
        <v>0</v>
      </c>
      <c r="AF1409" s="47">
        <v>0.57291666666666663</v>
      </c>
      <c r="AG1409" s="47">
        <v>0.58333333333333337</v>
      </c>
      <c r="AH1409" s="9">
        <f t="shared" si="1347"/>
        <v>1.0416666666666741E-2</v>
      </c>
      <c r="AI1409" s="10">
        <f t="shared" si="1356"/>
        <v>0</v>
      </c>
      <c r="AJ1409" s="10">
        <f t="shared" si="1357"/>
        <v>15</v>
      </c>
      <c r="AK1409" s="47">
        <v>0.58680555555555558</v>
      </c>
      <c r="AL1409" s="47">
        <v>0.59027777777777779</v>
      </c>
      <c r="AM1409" s="9">
        <f t="shared" si="1358"/>
        <v>3.4722222222222099E-3</v>
      </c>
      <c r="AN1409" s="9">
        <f t="shared" si="1348"/>
        <v>0.25694444444444448</v>
      </c>
      <c r="AO1409" s="10">
        <f t="shared" si="1334"/>
        <v>6</v>
      </c>
      <c r="AP1409" s="10">
        <f t="shared" si="1335"/>
        <v>10</v>
      </c>
      <c r="AQ1409" s="9">
        <f t="shared" si="1365"/>
        <v>0</v>
      </c>
      <c r="AR1409" s="10">
        <f t="shared" si="1351"/>
        <v>0</v>
      </c>
      <c r="AS1409" s="10">
        <f t="shared" si="1352"/>
        <v>0</v>
      </c>
      <c r="AT1409" s="552">
        <v>0</v>
      </c>
      <c r="AU1409" s="552">
        <v>0</v>
      </c>
      <c r="AV1409" s="552">
        <v>0</v>
      </c>
      <c r="AW1409" s="546">
        <f t="shared" si="1340"/>
        <v>0</v>
      </c>
      <c r="AX1409" s="546">
        <f t="shared" si="1359"/>
        <v>0</v>
      </c>
      <c r="AY1409" s="552">
        <v>0.12152777777777778</v>
      </c>
      <c r="AZ1409" s="546">
        <f t="shared" si="1336"/>
        <v>2</v>
      </c>
      <c r="BA1409" s="546">
        <f t="shared" si="1337"/>
        <v>55</v>
      </c>
      <c r="BB1409" s="552">
        <v>0</v>
      </c>
      <c r="BC1409" s="546">
        <f t="shared" si="1338"/>
        <v>0</v>
      </c>
      <c r="BD1409" s="546">
        <f t="shared" si="1339"/>
        <v>0</v>
      </c>
      <c r="BE1409" s="552">
        <v>0</v>
      </c>
      <c r="BF1409" s="546">
        <f t="shared" si="1362"/>
        <v>0</v>
      </c>
      <c r="BG1409" s="546">
        <f t="shared" si="1363"/>
        <v>0</v>
      </c>
      <c r="BH1409" s="552">
        <v>0</v>
      </c>
      <c r="BI1409" s="637">
        <f t="shared" si="1353"/>
        <v>0</v>
      </c>
      <c r="BJ1409" s="558">
        <f t="shared" si="1354"/>
        <v>0</v>
      </c>
      <c r="BK1409" s="52">
        <f t="shared" si="1360"/>
        <v>61.98762711864407</v>
      </c>
    </row>
    <row r="1410" spans="1:63" x14ac:dyDescent="0.25">
      <c r="A1410" s="60">
        <v>41039</v>
      </c>
      <c r="B1410" s="58">
        <f t="shared" si="1355"/>
        <v>5</v>
      </c>
      <c r="C1410" s="126">
        <v>4</v>
      </c>
      <c r="D1410" s="51" t="s">
        <v>224</v>
      </c>
      <c r="E1410" s="51" t="s">
        <v>848</v>
      </c>
      <c r="F1410" s="58">
        <v>3504.02</v>
      </c>
      <c r="G1410" s="126">
        <v>57</v>
      </c>
      <c r="H1410" s="126">
        <v>2</v>
      </c>
      <c r="I1410" s="47">
        <v>0.54166666666666663</v>
      </c>
      <c r="J1410" s="47">
        <v>0.54166666666666663</v>
      </c>
      <c r="K1410" s="47">
        <v>0.54513888888888895</v>
      </c>
      <c r="L1410" s="9">
        <f t="shared" si="1343"/>
        <v>3.4722222222223209E-3</v>
      </c>
      <c r="M1410" s="47">
        <v>0.54861111111111105</v>
      </c>
      <c r="N1410" s="9">
        <f t="shared" si="1344"/>
        <v>3.4722222222220989E-3</v>
      </c>
      <c r="O1410" s="47">
        <v>0.58680555555555558</v>
      </c>
      <c r="P1410" s="9">
        <f t="shared" si="1345"/>
        <v>3.8194444444444531E-2</v>
      </c>
      <c r="Q1410" s="47">
        <v>0.59027777777777779</v>
      </c>
      <c r="R1410" s="47">
        <v>0.61111111111111105</v>
      </c>
      <c r="S1410" s="9">
        <f t="shared" si="1361"/>
        <v>2.0833333333333259E-2</v>
      </c>
      <c r="T1410" s="47">
        <v>0.59027777777777779</v>
      </c>
      <c r="U1410" s="47">
        <v>0.61111111111111105</v>
      </c>
      <c r="V1410" s="9">
        <f t="shared" si="1349"/>
        <v>2.0833333333333259E-2</v>
      </c>
      <c r="W1410" s="47">
        <v>0.62361111111111112</v>
      </c>
      <c r="X1410" s="9">
        <f t="shared" si="1369"/>
        <v>1.2500000000000067E-2</v>
      </c>
      <c r="Y1410" s="47">
        <v>0.625</v>
      </c>
      <c r="Z1410" s="9">
        <f t="shared" si="1368"/>
        <v>1.388888888888884E-3</v>
      </c>
      <c r="AA1410" s="47">
        <v>0.68819444444444444</v>
      </c>
      <c r="AB1410" s="9">
        <f t="shared" ref="AB1410:AB1473" si="1370">AA1410-Y1410</f>
        <v>6.3194444444444442E-2</v>
      </c>
      <c r="AC1410" s="47">
        <v>0.68819444444444444</v>
      </c>
      <c r="AD1410" s="47">
        <v>0.68819444444444444</v>
      </c>
      <c r="AE1410" s="9">
        <f t="shared" si="1350"/>
        <v>0</v>
      </c>
      <c r="AF1410" s="47">
        <v>0.69791666666666663</v>
      </c>
      <c r="AG1410" s="47">
        <v>0.70833333333333337</v>
      </c>
      <c r="AH1410" s="9">
        <f t="shared" si="1347"/>
        <v>1.0416666666666741E-2</v>
      </c>
      <c r="AI1410" s="10">
        <f t="shared" si="1356"/>
        <v>0</v>
      </c>
      <c r="AJ1410" s="10">
        <f t="shared" si="1357"/>
        <v>15</v>
      </c>
      <c r="AK1410" s="47">
        <v>0.71180555555555547</v>
      </c>
      <c r="AL1410" s="47">
        <v>0.71527777777777779</v>
      </c>
      <c r="AM1410" s="9">
        <f t="shared" si="1358"/>
        <v>3.4722222222223209E-3</v>
      </c>
      <c r="AN1410" s="9">
        <f t="shared" si="1348"/>
        <v>0.17361111111111116</v>
      </c>
      <c r="AO1410" s="10">
        <f t="shared" si="1334"/>
        <v>4</v>
      </c>
      <c r="AP1410" s="10">
        <f t="shared" si="1335"/>
        <v>10</v>
      </c>
      <c r="AQ1410" s="9">
        <f t="shared" si="1365"/>
        <v>5.6249999999999994E-2</v>
      </c>
      <c r="AR1410" s="10">
        <f t="shared" si="1351"/>
        <v>1</v>
      </c>
      <c r="AS1410" s="10">
        <f t="shared" si="1352"/>
        <v>21</v>
      </c>
      <c r="AT1410" s="552">
        <v>0</v>
      </c>
      <c r="AU1410" s="552">
        <v>0</v>
      </c>
      <c r="AV1410" s="552">
        <v>0</v>
      </c>
      <c r="AW1410" s="546">
        <f t="shared" si="1340"/>
        <v>0</v>
      </c>
      <c r="AX1410" s="546">
        <f t="shared" si="1359"/>
        <v>0</v>
      </c>
      <c r="AY1410" s="552">
        <v>0</v>
      </c>
      <c r="AZ1410" s="546">
        <f t="shared" si="1336"/>
        <v>0</v>
      </c>
      <c r="BA1410" s="546">
        <f t="shared" si="1337"/>
        <v>0</v>
      </c>
      <c r="BB1410" s="552">
        <v>0</v>
      </c>
      <c r="BC1410" s="546">
        <f t="shared" si="1338"/>
        <v>0</v>
      </c>
      <c r="BD1410" s="546">
        <f t="shared" si="1339"/>
        <v>0</v>
      </c>
      <c r="BE1410" s="552">
        <v>6.9444444444444441E-3</v>
      </c>
      <c r="BF1410" s="546">
        <f t="shared" si="1362"/>
        <v>0</v>
      </c>
      <c r="BG1410" s="546">
        <f t="shared" si="1363"/>
        <v>10</v>
      </c>
      <c r="BH1410" s="552">
        <v>0</v>
      </c>
      <c r="BI1410" s="637">
        <f t="shared" si="1353"/>
        <v>0</v>
      </c>
      <c r="BJ1410" s="558">
        <f t="shared" si="1354"/>
        <v>0</v>
      </c>
      <c r="BK1410" s="52">
        <f t="shared" si="1360"/>
        <v>61.474035087719301</v>
      </c>
    </row>
    <row r="1411" spans="1:63" x14ac:dyDescent="0.25">
      <c r="A1411" s="60">
        <v>41039</v>
      </c>
      <c r="B1411" s="58">
        <f t="shared" si="1355"/>
        <v>5</v>
      </c>
      <c r="C1411" s="126">
        <v>2</v>
      </c>
      <c r="D1411" s="51" t="s">
        <v>271</v>
      </c>
      <c r="E1411" s="51" t="s">
        <v>374</v>
      </c>
      <c r="F1411" s="58">
        <v>3712.03</v>
      </c>
      <c r="G1411" s="126">
        <v>58</v>
      </c>
      <c r="H1411" s="126">
        <v>1</v>
      </c>
      <c r="I1411" s="47">
        <v>0.69791666666666663</v>
      </c>
      <c r="J1411" s="47">
        <v>0.69791666666666663</v>
      </c>
      <c r="K1411" s="47">
        <v>0.70486111111111116</v>
      </c>
      <c r="L1411" s="9">
        <f t="shared" si="1343"/>
        <v>6.9444444444445308E-3</v>
      </c>
      <c r="M1411" s="47">
        <v>0.70833333333333337</v>
      </c>
      <c r="N1411" s="9">
        <f t="shared" si="1344"/>
        <v>3.4722222222222099E-3</v>
      </c>
      <c r="O1411" s="47">
        <v>0.72916666666666663</v>
      </c>
      <c r="P1411" s="9">
        <f t="shared" si="1345"/>
        <v>2.0833333333333259E-2</v>
      </c>
      <c r="Q1411" s="47">
        <v>0.73263888888888884</v>
      </c>
      <c r="R1411" s="47">
        <v>0.75347222222222221</v>
      </c>
      <c r="S1411" s="9">
        <f t="shared" si="1361"/>
        <v>2.083333333333337E-2</v>
      </c>
      <c r="T1411" s="47">
        <v>0.73263888888888884</v>
      </c>
      <c r="U1411" s="47">
        <v>0.75347222222222221</v>
      </c>
      <c r="V1411" s="9">
        <f t="shared" si="1349"/>
        <v>2.083333333333337E-2</v>
      </c>
      <c r="W1411" s="47">
        <v>0.75694444444444453</v>
      </c>
      <c r="X1411" s="9">
        <f t="shared" si="1369"/>
        <v>3.4722222222223209E-3</v>
      </c>
      <c r="Y1411" s="47">
        <v>0.7583333333333333</v>
      </c>
      <c r="Z1411" s="9">
        <f t="shared" si="1368"/>
        <v>1.3888888888887729E-3</v>
      </c>
      <c r="AA1411" s="47">
        <v>0.83263888888888893</v>
      </c>
      <c r="AB1411" s="9">
        <f t="shared" si="1370"/>
        <v>7.4305555555555625E-2</v>
      </c>
      <c r="AC1411" s="47">
        <v>0.83263888888888893</v>
      </c>
      <c r="AD1411" s="47">
        <v>0.83263888888888893</v>
      </c>
      <c r="AE1411" s="9">
        <f t="shared" si="1350"/>
        <v>0</v>
      </c>
      <c r="AF1411" s="47">
        <v>0.84722222222222221</v>
      </c>
      <c r="AG1411" s="47">
        <v>0.85416666666666663</v>
      </c>
      <c r="AH1411" s="9">
        <f t="shared" si="1347"/>
        <v>6.9444444444444198E-3</v>
      </c>
      <c r="AI1411" s="10">
        <f t="shared" si="1356"/>
        <v>0</v>
      </c>
      <c r="AJ1411" s="10">
        <f t="shared" si="1357"/>
        <v>10</v>
      </c>
      <c r="AK1411" s="47">
        <v>0.85763888888888884</v>
      </c>
      <c r="AL1411" s="47">
        <v>0.86111111111111116</v>
      </c>
      <c r="AM1411" s="9">
        <f t="shared" si="1358"/>
        <v>3.4722222222223209E-3</v>
      </c>
      <c r="AN1411" s="9">
        <f t="shared" si="1348"/>
        <v>0.16319444444444453</v>
      </c>
      <c r="AO1411" s="10">
        <f t="shared" si="1334"/>
        <v>3</v>
      </c>
      <c r="AP1411" s="10">
        <f t="shared" si="1335"/>
        <v>55</v>
      </c>
      <c r="AQ1411" s="9">
        <f t="shared" si="1365"/>
        <v>4.930555555555563E-2</v>
      </c>
      <c r="AR1411" s="10">
        <f t="shared" si="1351"/>
        <v>1</v>
      </c>
      <c r="AS1411" s="10">
        <f t="shared" si="1352"/>
        <v>11</v>
      </c>
      <c r="AT1411" s="552">
        <v>0</v>
      </c>
      <c r="AU1411" s="552">
        <v>0</v>
      </c>
      <c r="AV1411" s="552">
        <v>0</v>
      </c>
      <c r="AW1411" s="546">
        <f t="shared" si="1340"/>
        <v>0</v>
      </c>
      <c r="AX1411" s="546">
        <f t="shared" si="1359"/>
        <v>0</v>
      </c>
      <c r="AY1411" s="552">
        <v>0</v>
      </c>
      <c r="AZ1411" s="546">
        <f t="shared" si="1336"/>
        <v>0</v>
      </c>
      <c r="BA1411" s="546">
        <f t="shared" si="1337"/>
        <v>0</v>
      </c>
      <c r="BB1411" s="552">
        <v>0</v>
      </c>
      <c r="BC1411" s="546">
        <f t="shared" si="1338"/>
        <v>0</v>
      </c>
      <c r="BD1411" s="546">
        <f t="shared" si="1339"/>
        <v>0</v>
      </c>
      <c r="BE1411" s="552">
        <v>2.4999999999999998E-2</v>
      </c>
      <c r="BF1411" s="546">
        <f t="shared" si="1362"/>
        <v>0</v>
      </c>
      <c r="BG1411" s="546">
        <f t="shared" si="1363"/>
        <v>36</v>
      </c>
      <c r="BH1411" s="552">
        <v>0</v>
      </c>
      <c r="BI1411" s="637">
        <f t="shared" si="1353"/>
        <v>0</v>
      </c>
      <c r="BJ1411" s="558">
        <f t="shared" si="1354"/>
        <v>0</v>
      </c>
      <c r="BK1411" s="52">
        <f t="shared" si="1360"/>
        <v>64.000517241379313</v>
      </c>
    </row>
    <row r="1412" spans="1:63" x14ac:dyDescent="0.25">
      <c r="A1412" s="60">
        <v>41039</v>
      </c>
      <c r="B1412" s="58">
        <f t="shared" si="1355"/>
        <v>5</v>
      </c>
      <c r="C1412" s="126">
        <v>2</v>
      </c>
      <c r="D1412" s="51" t="s">
        <v>309</v>
      </c>
      <c r="E1412" s="51" t="s">
        <v>265</v>
      </c>
      <c r="F1412" s="58">
        <v>3510.87</v>
      </c>
      <c r="G1412" s="126">
        <v>57</v>
      </c>
      <c r="H1412" s="126">
        <v>2</v>
      </c>
      <c r="I1412" s="47">
        <v>0.60416666666666663</v>
      </c>
      <c r="J1412" s="47">
        <v>0.60416666666666663</v>
      </c>
      <c r="K1412" s="47">
        <v>0.60763888888888895</v>
      </c>
      <c r="L1412" s="9">
        <f t="shared" si="1343"/>
        <v>3.4722222222223209E-3</v>
      </c>
      <c r="M1412" s="47">
        <v>0.61111111111111105</v>
      </c>
      <c r="N1412" s="9">
        <f t="shared" si="1344"/>
        <v>3.4722222222220989E-3</v>
      </c>
      <c r="O1412" s="47">
        <v>0.65972222222222221</v>
      </c>
      <c r="P1412" s="9">
        <f t="shared" si="1345"/>
        <v>4.861111111111116E-2</v>
      </c>
      <c r="Q1412" s="47">
        <v>0.66319444444444442</v>
      </c>
      <c r="R1412" s="47">
        <v>0.70486111111111116</v>
      </c>
      <c r="S1412" s="9">
        <f t="shared" si="1361"/>
        <v>4.1666666666666741E-2</v>
      </c>
      <c r="T1412" s="47">
        <v>0.66319444444444442</v>
      </c>
      <c r="U1412" s="47">
        <v>0.70486111111111116</v>
      </c>
      <c r="V1412" s="9">
        <f t="shared" si="1349"/>
        <v>4.1666666666666741E-2</v>
      </c>
      <c r="W1412" s="47">
        <v>0.67361111111111116</v>
      </c>
      <c r="X1412" s="9">
        <v>0</v>
      </c>
      <c r="Y1412" s="47">
        <v>0.67361111111111116</v>
      </c>
      <c r="Z1412" s="9">
        <f t="shared" si="1368"/>
        <v>0</v>
      </c>
      <c r="AA1412" s="47">
        <v>0.85416666666666663</v>
      </c>
      <c r="AB1412" s="9">
        <f t="shared" si="1370"/>
        <v>0.18055555555555547</v>
      </c>
      <c r="AC1412" s="47">
        <v>0.85416666666666663</v>
      </c>
      <c r="AD1412" s="47">
        <v>0.85416666666666663</v>
      </c>
      <c r="AE1412" s="9">
        <f t="shared" si="1350"/>
        <v>0</v>
      </c>
      <c r="AF1412" s="47">
        <v>0.86458333333333337</v>
      </c>
      <c r="AG1412" s="47">
        <v>0.875</v>
      </c>
      <c r="AH1412" s="9">
        <f t="shared" si="1347"/>
        <v>1.041666666666663E-2</v>
      </c>
      <c r="AI1412" s="10">
        <f t="shared" si="1356"/>
        <v>0</v>
      </c>
      <c r="AJ1412" s="10">
        <f t="shared" si="1357"/>
        <v>15</v>
      </c>
      <c r="AK1412" s="47">
        <v>0.87847222222222221</v>
      </c>
      <c r="AL1412" s="47">
        <v>0.88194444444444453</v>
      </c>
      <c r="AM1412" s="9">
        <f t="shared" si="1358"/>
        <v>3.4722222222223209E-3</v>
      </c>
      <c r="AN1412" s="9">
        <f t="shared" si="1348"/>
        <v>0.2777777777777779</v>
      </c>
      <c r="AO1412" s="10">
        <f t="shared" si="1334"/>
        <v>6</v>
      </c>
      <c r="AP1412" s="10">
        <f t="shared" si="1335"/>
        <v>40</v>
      </c>
      <c r="AQ1412" s="9">
        <f t="shared" si="1365"/>
        <v>0</v>
      </c>
      <c r="AR1412" s="10">
        <f t="shared" si="1351"/>
        <v>0</v>
      </c>
      <c r="AS1412" s="10">
        <f t="shared" si="1352"/>
        <v>0</v>
      </c>
      <c r="AT1412" s="552">
        <v>0</v>
      </c>
      <c r="AU1412" s="552">
        <v>0</v>
      </c>
      <c r="AV1412" s="552">
        <v>0</v>
      </c>
      <c r="AW1412" s="546">
        <f t="shared" si="1340"/>
        <v>0</v>
      </c>
      <c r="AX1412" s="546">
        <f t="shared" si="1359"/>
        <v>0</v>
      </c>
      <c r="AY1412" s="552">
        <v>0.18055555555555555</v>
      </c>
      <c r="AZ1412" s="546">
        <f t="shared" si="1336"/>
        <v>4</v>
      </c>
      <c r="BA1412" s="546">
        <f t="shared" si="1337"/>
        <v>20</v>
      </c>
      <c r="BB1412" s="552">
        <v>0</v>
      </c>
      <c r="BC1412" s="546">
        <f t="shared" si="1338"/>
        <v>0</v>
      </c>
      <c r="BD1412" s="546">
        <f t="shared" si="1339"/>
        <v>0</v>
      </c>
      <c r="BE1412" s="552">
        <v>0</v>
      </c>
      <c r="BF1412" s="546">
        <f t="shared" si="1362"/>
        <v>0</v>
      </c>
      <c r="BG1412" s="546">
        <f t="shared" si="1363"/>
        <v>0</v>
      </c>
      <c r="BH1412" s="552">
        <v>0</v>
      </c>
      <c r="BI1412" s="637">
        <f t="shared" si="1353"/>
        <v>0</v>
      </c>
      <c r="BJ1412" s="558">
        <f t="shared" si="1354"/>
        <v>0</v>
      </c>
      <c r="BK1412" s="52">
        <f t="shared" si="1360"/>
        <v>61.594210526315784</v>
      </c>
    </row>
    <row r="1413" spans="1:63" x14ac:dyDescent="0.25">
      <c r="A1413" s="60">
        <v>41039</v>
      </c>
      <c r="B1413" s="58">
        <f t="shared" si="1355"/>
        <v>5</v>
      </c>
      <c r="C1413" s="126">
        <v>15</v>
      </c>
      <c r="D1413" s="51" t="s">
        <v>33</v>
      </c>
      <c r="E1413" s="51" t="s">
        <v>273</v>
      </c>
      <c r="F1413" s="58">
        <v>2540.71</v>
      </c>
      <c r="G1413" s="126">
        <v>42</v>
      </c>
      <c r="H1413" s="126">
        <v>1</v>
      </c>
      <c r="I1413" s="47">
        <v>0.72916666666666663</v>
      </c>
      <c r="J1413" s="47">
        <v>0.72916666666666663</v>
      </c>
      <c r="K1413" s="47">
        <v>0.73611111111111116</v>
      </c>
      <c r="L1413" s="9">
        <f t="shared" si="1343"/>
        <v>6.9444444444445308E-3</v>
      </c>
      <c r="M1413" s="47">
        <v>0.74305555555555547</v>
      </c>
      <c r="N1413" s="9">
        <f t="shared" si="1344"/>
        <v>6.9444444444443088E-3</v>
      </c>
      <c r="O1413" s="47">
        <v>0.77083333333333337</v>
      </c>
      <c r="P1413" s="9">
        <f t="shared" si="1345"/>
        <v>2.7777777777777901E-2</v>
      </c>
      <c r="Q1413" s="47">
        <v>0.77430555555555547</v>
      </c>
      <c r="R1413" s="47">
        <v>0.79166666666666663</v>
      </c>
      <c r="S1413" s="9">
        <f t="shared" si="1361"/>
        <v>1.736111111111116E-2</v>
      </c>
      <c r="T1413" s="47">
        <v>0.77430555555555547</v>
      </c>
      <c r="U1413" s="47">
        <v>0.79166666666666663</v>
      </c>
      <c r="V1413" s="9">
        <f t="shared" si="1349"/>
        <v>1.736111111111116E-2</v>
      </c>
      <c r="W1413" s="47">
        <v>0.89444444444444438</v>
      </c>
      <c r="X1413" s="9">
        <f>W1413-R1413</f>
        <v>0.10277777777777775</v>
      </c>
      <c r="Y1413" s="47">
        <v>0.89583333333333337</v>
      </c>
      <c r="Z1413" s="9">
        <f t="shared" si="1368"/>
        <v>1.388888888888995E-3</v>
      </c>
      <c r="AA1413" s="47">
        <v>0.95208333333333339</v>
      </c>
      <c r="AB1413" s="9">
        <f t="shared" si="1370"/>
        <v>5.6250000000000022E-2</v>
      </c>
      <c r="AC1413" s="47">
        <v>0.95208333333333339</v>
      </c>
      <c r="AD1413" s="47">
        <v>0.95208333333333339</v>
      </c>
      <c r="AE1413" s="9">
        <f t="shared" si="1350"/>
        <v>0</v>
      </c>
      <c r="AF1413" s="47">
        <v>0.96180555555555547</v>
      </c>
      <c r="AG1413" s="47">
        <v>0.96875</v>
      </c>
      <c r="AH1413" s="9">
        <f t="shared" si="1347"/>
        <v>6.9444444444445308E-3</v>
      </c>
      <c r="AI1413" s="10">
        <f t="shared" si="1356"/>
        <v>0</v>
      </c>
      <c r="AJ1413" s="10">
        <f t="shared" si="1357"/>
        <v>10</v>
      </c>
      <c r="AK1413" s="47">
        <v>0.97222222222222221</v>
      </c>
      <c r="AL1413" s="47">
        <v>0.97569444444444453</v>
      </c>
      <c r="AM1413" s="9">
        <f t="shared" si="1358"/>
        <v>3.4722222222223209E-3</v>
      </c>
      <c r="AN1413" s="9">
        <f t="shared" si="1348"/>
        <v>0.2465277777777779</v>
      </c>
      <c r="AO1413" s="10">
        <f t="shared" si="1334"/>
        <v>5</v>
      </c>
      <c r="AP1413" s="10">
        <f t="shared" si="1335"/>
        <v>55</v>
      </c>
      <c r="AQ1413" s="9">
        <f t="shared" si="1365"/>
        <v>3.4722222222222238E-2</v>
      </c>
      <c r="AR1413" s="10">
        <f t="shared" si="1351"/>
        <v>0</v>
      </c>
      <c r="AS1413" s="10">
        <f t="shared" si="1352"/>
        <v>50</v>
      </c>
      <c r="AT1413" s="552">
        <v>0</v>
      </c>
      <c r="AU1413" s="552">
        <v>0</v>
      </c>
      <c r="AV1413" s="552">
        <v>0</v>
      </c>
      <c r="AW1413" s="546">
        <f t="shared" si="1340"/>
        <v>0</v>
      </c>
      <c r="AX1413" s="546">
        <f t="shared" si="1359"/>
        <v>0</v>
      </c>
      <c r="AY1413" s="552">
        <v>0</v>
      </c>
      <c r="AZ1413" s="546">
        <f t="shared" ref="AZ1413:AZ1476" si="1371">HOUR(AY1413)</f>
        <v>0</v>
      </c>
      <c r="BA1413" s="546">
        <f t="shared" ref="BA1413:BA1476" si="1372">MINUTE(AY1413)</f>
        <v>0</v>
      </c>
      <c r="BB1413" s="552">
        <v>0</v>
      </c>
      <c r="BC1413" s="546">
        <f t="shared" ref="BC1413:BC1476" si="1373">HOUR(BB1413)</f>
        <v>0</v>
      </c>
      <c r="BD1413" s="546">
        <f t="shared" ref="BD1413:BD1476" si="1374">MINUTE(BB1413)</f>
        <v>0</v>
      </c>
      <c r="BE1413" s="552">
        <v>2.1527777777777781E-2</v>
      </c>
      <c r="BF1413" s="546">
        <f t="shared" si="1362"/>
        <v>0</v>
      </c>
      <c r="BG1413" s="546">
        <f t="shared" si="1363"/>
        <v>31</v>
      </c>
      <c r="BH1413" s="552">
        <v>0</v>
      </c>
      <c r="BI1413" s="637">
        <f t="shared" si="1353"/>
        <v>0</v>
      </c>
      <c r="BJ1413" s="558">
        <f t="shared" si="1354"/>
        <v>0</v>
      </c>
      <c r="BK1413" s="52">
        <f t="shared" si="1360"/>
        <v>60.493095238095236</v>
      </c>
    </row>
    <row r="1414" spans="1:63" x14ac:dyDescent="0.25">
      <c r="A1414" s="60">
        <v>41039</v>
      </c>
      <c r="B1414" s="58">
        <f t="shared" si="1355"/>
        <v>5</v>
      </c>
      <c r="C1414" s="126">
        <v>1</v>
      </c>
      <c r="D1414" s="51" t="s">
        <v>327</v>
      </c>
      <c r="E1414" s="51" t="s">
        <v>820</v>
      </c>
      <c r="F1414" s="58">
        <v>3143.79</v>
      </c>
      <c r="G1414" s="126">
        <v>58</v>
      </c>
      <c r="H1414" s="126">
        <v>1</v>
      </c>
      <c r="I1414" s="47">
        <v>0.77083333333333337</v>
      </c>
      <c r="J1414" s="47">
        <v>0.77083333333333337</v>
      </c>
      <c r="K1414" s="47">
        <v>0.77430555555555547</v>
      </c>
      <c r="L1414" s="9">
        <f t="shared" si="1343"/>
        <v>3.4722222222220989E-3</v>
      </c>
      <c r="M1414" s="47">
        <v>0.77777777777777779</v>
      </c>
      <c r="N1414" s="9">
        <f t="shared" si="1344"/>
        <v>3.4722222222223209E-3</v>
      </c>
      <c r="O1414" s="47">
        <v>0.81944444444444453</v>
      </c>
      <c r="P1414" s="9">
        <f t="shared" si="1345"/>
        <v>4.1666666666666741E-2</v>
      </c>
      <c r="Q1414" s="47">
        <v>0.81944444444444453</v>
      </c>
      <c r="R1414" s="47">
        <v>0.86111111111111116</v>
      </c>
      <c r="S1414" s="9">
        <f t="shared" si="1361"/>
        <v>4.166666666666663E-2</v>
      </c>
      <c r="T1414" s="47">
        <v>0.81944444444444453</v>
      </c>
      <c r="U1414" s="47">
        <v>0.86111111111111116</v>
      </c>
      <c r="V1414" s="9">
        <f t="shared" si="1349"/>
        <v>4.166666666666663E-2</v>
      </c>
      <c r="W1414" s="47">
        <v>0.88541666666666663</v>
      </c>
      <c r="X1414" s="9">
        <f>W1414-R1414</f>
        <v>2.4305555555555469E-2</v>
      </c>
      <c r="Y1414" s="47">
        <v>0.88541666666666663</v>
      </c>
      <c r="Z1414" s="9">
        <f t="shared" si="1368"/>
        <v>0</v>
      </c>
      <c r="AA1414" s="47">
        <v>1.0520833333333333</v>
      </c>
      <c r="AB1414" s="9">
        <f t="shared" si="1370"/>
        <v>0.16666666666666663</v>
      </c>
      <c r="AC1414" s="47">
        <v>1.0520833333333333</v>
      </c>
      <c r="AD1414" s="47">
        <v>1.0520833333333333</v>
      </c>
      <c r="AE1414" s="9">
        <f t="shared" si="1350"/>
        <v>0</v>
      </c>
      <c r="AF1414" s="47">
        <v>1.0625</v>
      </c>
      <c r="AG1414" s="47">
        <v>1.0694444444444444</v>
      </c>
      <c r="AH1414" s="9">
        <f t="shared" si="1347"/>
        <v>6.9444444444444198E-3</v>
      </c>
      <c r="AI1414" s="10">
        <f t="shared" si="1356"/>
        <v>0</v>
      </c>
      <c r="AJ1414" s="10">
        <f t="shared" si="1357"/>
        <v>10</v>
      </c>
      <c r="AK1414" s="47">
        <v>1.0729166666666667</v>
      </c>
      <c r="AL1414" s="47">
        <v>1.0763888888888888</v>
      </c>
      <c r="AM1414" s="9">
        <f t="shared" si="1358"/>
        <v>3.4722222222220989E-3</v>
      </c>
      <c r="AN1414" s="9">
        <f t="shared" si="1348"/>
        <v>0.30555555555555547</v>
      </c>
      <c r="AO1414" s="10">
        <f t="shared" si="1334"/>
        <v>7</v>
      </c>
      <c r="AP1414" s="10">
        <f t="shared" si="1335"/>
        <v>20</v>
      </c>
      <c r="AQ1414" s="9">
        <f t="shared" si="1365"/>
        <v>0</v>
      </c>
      <c r="AR1414" s="10">
        <f t="shared" si="1351"/>
        <v>0</v>
      </c>
      <c r="AS1414" s="10">
        <f t="shared" si="1352"/>
        <v>0</v>
      </c>
      <c r="AT1414" s="552">
        <v>0</v>
      </c>
      <c r="AU1414" s="552">
        <v>0</v>
      </c>
      <c r="AV1414" s="552">
        <v>0</v>
      </c>
      <c r="AW1414" s="546">
        <f t="shared" ref="AW1414:AW1477" si="1375">HOUR(AV1414)</f>
        <v>0</v>
      </c>
      <c r="AX1414" s="546">
        <f t="shared" si="1359"/>
        <v>0</v>
      </c>
      <c r="AY1414" s="552">
        <v>0.16666666666666666</v>
      </c>
      <c r="AZ1414" s="546">
        <f t="shared" si="1371"/>
        <v>4</v>
      </c>
      <c r="BA1414" s="546">
        <f t="shared" si="1372"/>
        <v>0</v>
      </c>
      <c r="BB1414" s="552">
        <v>0</v>
      </c>
      <c r="BC1414" s="546">
        <f t="shared" si="1373"/>
        <v>0</v>
      </c>
      <c r="BD1414" s="546">
        <f t="shared" si="1374"/>
        <v>0</v>
      </c>
      <c r="BE1414" s="552">
        <v>0</v>
      </c>
      <c r="BF1414" s="546">
        <f t="shared" si="1362"/>
        <v>0</v>
      </c>
      <c r="BG1414" s="546">
        <f t="shared" si="1363"/>
        <v>0</v>
      </c>
      <c r="BH1414" s="552">
        <v>0</v>
      </c>
      <c r="BI1414" s="637">
        <f t="shared" si="1353"/>
        <v>0</v>
      </c>
      <c r="BJ1414" s="558">
        <f t="shared" si="1354"/>
        <v>0</v>
      </c>
      <c r="BK1414" s="52">
        <f t="shared" si="1360"/>
        <v>54.203275862068963</v>
      </c>
    </row>
    <row r="1415" spans="1:63" x14ac:dyDescent="0.25">
      <c r="A1415" s="60">
        <v>41039</v>
      </c>
      <c r="B1415" s="58">
        <f t="shared" si="1355"/>
        <v>5</v>
      </c>
      <c r="C1415" s="126">
        <v>4</v>
      </c>
      <c r="D1415" s="51" t="s">
        <v>271</v>
      </c>
      <c r="E1415" s="51" t="s">
        <v>265</v>
      </c>
      <c r="F1415" s="58">
        <v>3596.86</v>
      </c>
      <c r="G1415" s="126">
        <v>56</v>
      </c>
      <c r="H1415" s="126">
        <v>1</v>
      </c>
      <c r="I1415" s="47">
        <v>0.83333333333333337</v>
      </c>
      <c r="J1415" s="47">
        <v>0.83333333333333337</v>
      </c>
      <c r="K1415" s="47">
        <v>0.86111111111111116</v>
      </c>
      <c r="L1415" s="9">
        <f t="shared" si="1343"/>
        <v>2.777777777777779E-2</v>
      </c>
      <c r="M1415" s="47">
        <v>0.86805555555555547</v>
      </c>
      <c r="N1415" s="9">
        <f t="shared" si="1344"/>
        <v>6.9444444444443088E-3</v>
      </c>
      <c r="O1415" s="47">
        <v>0.94444444444444453</v>
      </c>
      <c r="P1415" s="9">
        <f t="shared" si="1345"/>
        <v>7.6388888888889062E-2</v>
      </c>
      <c r="Q1415" s="47">
        <v>0.94791666666666663</v>
      </c>
      <c r="R1415" s="47">
        <v>0.98611111111111116</v>
      </c>
      <c r="S1415" s="9">
        <f t="shared" si="1361"/>
        <v>3.8194444444444531E-2</v>
      </c>
      <c r="T1415" s="47">
        <v>0.94791666666666663</v>
      </c>
      <c r="U1415" s="47">
        <v>0.98611111111111116</v>
      </c>
      <c r="V1415" s="9">
        <f t="shared" si="1349"/>
        <v>3.8194444444444531E-2</v>
      </c>
      <c r="W1415" s="47">
        <v>1.0083333333333333</v>
      </c>
      <c r="X1415" s="9">
        <f>W1415-R1415</f>
        <v>2.2222222222222143E-2</v>
      </c>
      <c r="Y1415" s="47">
        <v>1.0097222222222222</v>
      </c>
      <c r="Z1415" s="9">
        <f t="shared" si="1368"/>
        <v>1.388888888888884E-3</v>
      </c>
      <c r="AA1415" s="47">
        <v>1.0604166666666666</v>
      </c>
      <c r="AB1415" s="9">
        <f t="shared" si="1370"/>
        <v>5.0694444444444375E-2</v>
      </c>
      <c r="AC1415" s="47">
        <v>1.0604166666666666</v>
      </c>
      <c r="AD1415" s="47">
        <v>1.0604166666666666</v>
      </c>
      <c r="AE1415" s="9">
        <f t="shared" si="1350"/>
        <v>0</v>
      </c>
      <c r="AF1415" s="47">
        <v>1.0729166666666667</v>
      </c>
      <c r="AG1415" s="47">
        <v>1.0833333333333333</v>
      </c>
      <c r="AH1415" s="9">
        <f t="shared" si="1347"/>
        <v>1.0416666666666519E-2</v>
      </c>
      <c r="AI1415" s="10">
        <f t="shared" si="1356"/>
        <v>0</v>
      </c>
      <c r="AJ1415" s="10">
        <f t="shared" si="1357"/>
        <v>15</v>
      </c>
      <c r="AK1415" s="47">
        <v>8.6805555555555566E-2</v>
      </c>
      <c r="AL1415" s="47">
        <v>1.0902777777777779</v>
      </c>
      <c r="AM1415" s="9">
        <f t="shared" si="1358"/>
        <v>1.0034722222222223</v>
      </c>
      <c r="AN1415" s="9">
        <f t="shared" si="1348"/>
        <v>0.25694444444444453</v>
      </c>
      <c r="AO1415" s="10">
        <f t="shared" si="1334"/>
        <v>6</v>
      </c>
      <c r="AP1415" s="10">
        <f t="shared" si="1335"/>
        <v>10</v>
      </c>
      <c r="AQ1415" s="9">
        <f t="shared" ref="AQ1415:AQ1446" si="1376">AB1415-(AT1415+AU1415+AV1415+AY1415+BB1415+BE1415+BH1415)</f>
        <v>5.0694444444444375E-2</v>
      </c>
      <c r="AR1415" s="10">
        <f t="shared" si="1351"/>
        <v>1</v>
      </c>
      <c r="AS1415" s="10">
        <f t="shared" si="1352"/>
        <v>13</v>
      </c>
      <c r="AT1415" s="552">
        <v>0</v>
      </c>
      <c r="AU1415" s="552">
        <v>0</v>
      </c>
      <c r="AV1415" s="552">
        <v>0</v>
      </c>
      <c r="AW1415" s="546">
        <f t="shared" si="1375"/>
        <v>0</v>
      </c>
      <c r="AX1415" s="546">
        <f t="shared" si="1359"/>
        <v>0</v>
      </c>
      <c r="AY1415" s="552">
        <v>0</v>
      </c>
      <c r="AZ1415" s="546">
        <f t="shared" si="1371"/>
        <v>0</v>
      </c>
      <c r="BA1415" s="546">
        <f t="shared" si="1372"/>
        <v>0</v>
      </c>
      <c r="BB1415" s="552">
        <v>0</v>
      </c>
      <c r="BC1415" s="546">
        <f t="shared" si="1373"/>
        <v>0</v>
      </c>
      <c r="BD1415" s="546">
        <f t="shared" si="1374"/>
        <v>0</v>
      </c>
      <c r="BE1415" s="552">
        <v>0</v>
      </c>
      <c r="BF1415" s="546">
        <f t="shared" si="1362"/>
        <v>0</v>
      </c>
      <c r="BG1415" s="546">
        <f t="shared" si="1363"/>
        <v>0</v>
      </c>
      <c r="BH1415" s="552">
        <v>0</v>
      </c>
      <c r="BI1415" s="637">
        <f t="shared" si="1353"/>
        <v>0</v>
      </c>
      <c r="BJ1415" s="558">
        <f t="shared" si="1354"/>
        <v>0</v>
      </c>
      <c r="BK1415" s="52">
        <f t="shared" si="1360"/>
        <v>64.229642857142863</v>
      </c>
    </row>
    <row r="1416" spans="1:63" x14ac:dyDescent="0.25">
      <c r="A1416" s="60">
        <v>41039</v>
      </c>
      <c r="B1416" s="58">
        <f t="shared" si="1355"/>
        <v>5</v>
      </c>
      <c r="C1416" s="126">
        <v>2</v>
      </c>
      <c r="D1416" s="51" t="s">
        <v>271</v>
      </c>
      <c r="E1416" s="51" t="s">
        <v>265</v>
      </c>
      <c r="F1416" s="58">
        <v>3733.85</v>
      </c>
      <c r="G1416" s="126">
        <v>58</v>
      </c>
      <c r="H1416" s="126">
        <v>1</v>
      </c>
      <c r="I1416" s="47">
        <v>0.875</v>
      </c>
      <c r="J1416" s="47">
        <v>0.875</v>
      </c>
      <c r="K1416" s="47">
        <v>1.0416666666666667</v>
      </c>
      <c r="L1416" s="9">
        <f t="shared" si="1343"/>
        <v>0.16666666666666674</v>
      </c>
      <c r="M1416" s="47">
        <v>1.0451388888888888</v>
      </c>
      <c r="N1416" s="9">
        <f t="shared" si="1344"/>
        <v>3.4722222222220989E-3</v>
      </c>
      <c r="O1416" s="47">
        <v>1.0902777777777779</v>
      </c>
      <c r="P1416" s="9">
        <f t="shared" si="1345"/>
        <v>4.5138888888889062E-2</v>
      </c>
      <c r="Q1416" s="47">
        <v>1.0902777777777779</v>
      </c>
      <c r="R1416" s="47">
        <v>1.125</v>
      </c>
      <c r="S1416" s="9">
        <f t="shared" si="1361"/>
        <v>3.4722222222222099E-2</v>
      </c>
      <c r="T1416" s="47">
        <v>1.0902777777777779</v>
      </c>
      <c r="U1416" s="47">
        <v>1.125</v>
      </c>
      <c r="V1416" s="9">
        <f t="shared" si="1349"/>
        <v>3.4722222222222099E-2</v>
      </c>
      <c r="W1416" s="47">
        <v>1.1319444444444444</v>
      </c>
      <c r="X1416" s="9">
        <f>W1416-R1416</f>
        <v>6.9444444444444198E-3</v>
      </c>
      <c r="Y1416" s="47">
        <v>1.1340277777777776</v>
      </c>
      <c r="Z1416" s="9">
        <f t="shared" si="1368"/>
        <v>2.0833333333332149E-3</v>
      </c>
      <c r="AA1416" s="47">
        <v>1.1840277777777779</v>
      </c>
      <c r="AB1416" s="9">
        <f t="shared" si="1370"/>
        <v>5.0000000000000266E-2</v>
      </c>
      <c r="AC1416" s="47">
        <v>1.1840277777777779</v>
      </c>
      <c r="AD1416" s="47">
        <v>1.1840277777777779</v>
      </c>
      <c r="AE1416" s="9">
        <f t="shared" si="1350"/>
        <v>0</v>
      </c>
      <c r="AF1416" s="47">
        <v>1.1979166666666667</v>
      </c>
      <c r="AG1416" s="47">
        <v>1.2083333333333333</v>
      </c>
      <c r="AH1416" s="9">
        <f t="shared" si="1347"/>
        <v>1.0416666666666519E-2</v>
      </c>
      <c r="AI1416" s="10">
        <f t="shared" si="1356"/>
        <v>0</v>
      </c>
      <c r="AJ1416" s="10">
        <f t="shared" si="1357"/>
        <v>15</v>
      </c>
      <c r="AK1416" s="47">
        <v>0.21180555555555555</v>
      </c>
      <c r="AL1416" s="47">
        <v>1.2152777777777779</v>
      </c>
      <c r="AM1416" s="9">
        <f t="shared" si="1358"/>
        <v>1.0034722222222223</v>
      </c>
      <c r="AN1416" s="9">
        <f t="shared" si="1348"/>
        <v>0.3402777777777779</v>
      </c>
      <c r="AO1416" s="10">
        <f t="shared" si="1334"/>
        <v>8</v>
      </c>
      <c r="AP1416" s="10">
        <f t="shared" si="1335"/>
        <v>10</v>
      </c>
      <c r="AQ1416" s="9">
        <f t="shared" si="1376"/>
        <v>4.3055555555555819E-2</v>
      </c>
      <c r="AR1416" s="10">
        <f t="shared" si="1351"/>
        <v>1</v>
      </c>
      <c r="AS1416" s="10">
        <f t="shared" si="1352"/>
        <v>2</v>
      </c>
      <c r="AT1416" s="552">
        <v>0</v>
      </c>
      <c r="AU1416" s="552">
        <v>0</v>
      </c>
      <c r="AV1416" s="552">
        <v>0</v>
      </c>
      <c r="AW1416" s="546">
        <f t="shared" si="1375"/>
        <v>0</v>
      </c>
      <c r="AX1416" s="546">
        <f t="shared" si="1359"/>
        <v>0</v>
      </c>
      <c r="AY1416" s="552">
        <v>0</v>
      </c>
      <c r="AZ1416" s="546">
        <f t="shared" si="1371"/>
        <v>0</v>
      </c>
      <c r="BA1416" s="546">
        <f t="shared" si="1372"/>
        <v>0</v>
      </c>
      <c r="BB1416" s="552">
        <v>0</v>
      </c>
      <c r="BC1416" s="546">
        <f t="shared" si="1373"/>
        <v>0</v>
      </c>
      <c r="BD1416" s="546">
        <f t="shared" si="1374"/>
        <v>0</v>
      </c>
      <c r="BE1416" s="552">
        <v>6.9444444444444441E-3</v>
      </c>
      <c r="BF1416" s="546">
        <f t="shared" si="1362"/>
        <v>0</v>
      </c>
      <c r="BG1416" s="546">
        <f t="shared" si="1363"/>
        <v>10</v>
      </c>
      <c r="BH1416" s="552">
        <v>0</v>
      </c>
      <c r="BI1416" s="637">
        <f t="shared" si="1353"/>
        <v>0</v>
      </c>
      <c r="BJ1416" s="558">
        <f t="shared" si="1354"/>
        <v>0</v>
      </c>
      <c r="BK1416" s="52">
        <f t="shared" si="1360"/>
        <v>64.376724137931035</v>
      </c>
    </row>
    <row r="1417" spans="1:63" x14ac:dyDescent="0.25">
      <c r="A1417" s="60">
        <v>41040</v>
      </c>
      <c r="B1417" s="59">
        <f t="shared" si="1355"/>
        <v>5</v>
      </c>
      <c r="C1417" s="126">
        <v>3</v>
      </c>
      <c r="D1417" s="51" t="s">
        <v>277</v>
      </c>
      <c r="E1417" s="51" t="s">
        <v>751</v>
      </c>
      <c r="F1417" s="58">
        <v>3678.77</v>
      </c>
      <c r="G1417" s="126">
        <v>59</v>
      </c>
      <c r="H1417" s="126">
        <v>0</v>
      </c>
      <c r="I1417" s="47">
        <v>0.875</v>
      </c>
      <c r="J1417" s="47">
        <v>0.875</v>
      </c>
      <c r="K1417" s="47">
        <v>0.91666666666666663</v>
      </c>
      <c r="L1417" s="9">
        <f t="shared" si="1343"/>
        <v>4.166666666666663E-2</v>
      </c>
      <c r="M1417" s="47">
        <v>0.92361111111111116</v>
      </c>
      <c r="N1417" s="9">
        <f t="shared" si="1344"/>
        <v>6.9444444444445308E-3</v>
      </c>
      <c r="O1417" s="47">
        <v>0.9555555555555556</v>
      </c>
      <c r="P1417" s="9">
        <f t="shared" si="1345"/>
        <v>3.1944444444444442E-2</v>
      </c>
      <c r="Q1417" s="47">
        <v>0.96527777777777779</v>
      </c>
      <c r="R1417" s="47">
        <v>1.0277777777777779</v>
      </c>
      <c r="S1417" s="9">
        <f t="shared" si="1361"/>
        <v>6.2500000000000111E-2</v>
      </c>
      <c r="T1417" s="47">
        <v>0.96527777777777779</v>
      </c>
      <c r="U1417" s="47">
        <v>1.0277777777777779</v>
      </c>
      <c r="V1417" s="9">
        <f t="shared" si="1349"/>
        <v>6.2500000000000111E-2</v>
      </c>
      <c r="W1417" s="47">
        <v>0.97916666666666663</v>
      </c>
      <c r="X1417" s="9">
        <v>0</v>
      </c>
      <c r="Y1417" s="47">
        <v>0.97916666666666663</v>
      </c>
      <c r="Z1417" s="9">
        <f t="shared" si="1368"/>
        <v>0</v>
      </c>
      <c r="AA1417" s="47">
        <v>1.2465277777777779</v>
      </c>
      <c r="AB1417" s="9">
        <f t="shared" si="1370"/>
        <v>0.26736111111111127</v>
      </c>
      <c r="AC1417" s="47">
        <v>1.2465277777777779</v>
      </c>
      <c r="AD1417" s="47">
        <v>1.2465277777777779</v>
      </c>
      <c r="AE1417" s="9">
        <f t="shared" si="1350"/>
        <v>0</v>
      </c>
      <c r="AF1417" s="47">
        <v>1.2638888888888888</v>
      </c>
      <c r="AG1417" s="47">
        <v>1.2708333333333333</v>
      </c>
      <c r="AH1417" s="9">
        <f t="shared" si="1347"/>
        <v>6.9444444444444198E-3</v>
      </c>
      <c r="AI1417" s="10">
        <f t="shared" si="1356"/>
        <v>0</v>
      </c>
      <c r="AJ1417" s="10">
        <f t="shared" si="1357"/>
        <v>10</v>
      </c>
      <c r="AK1417" s="47">
        <v>1.2743055555555556</v>
      </c>
      <c r="AL1417" s="47">
        <v>1.2777777777777779</v>
      </c>
      <c r="AM1417" s="9">
        <f t="shared" si="1358"/>
        <v>3.4722222222223209E-3</v>
      </c>
      <c r="AN1417" s="9">
        <f t="shared" si="1348"/>
        <v>0.4027777777777779</v>
      </c>
      <c r="AO1417" s="10">
        <f t="shared" si="1334"/>
        <v>9</v>
      </c>
      <c r="AP1417" s="10">
        <f t="shared" si="1335"/>
        <v>40</v>
      </c>
      <c r="AQ1417" s="9">
        <f t="shared" si="1376"/>
        <v>0</v>
      </c>
      <c r="AR1417" s="10">
        <f t="shared" si="1351"/>
        <v>0</v>
      </c>
      <c r="AS1417" s="10">
        <f t="shared" si="1352"/>
        <v>0</v>
      </c>
      <c r="AT1417" s="552">
        <v>0</v>
      </c>
      <c r="AU1417" s="552">
        <v>0</v>
      </c>
      <c r="AV1417" s="552">
        <v>0</v>
      </c>
      <c r="AW1417" s="546">
        <f t="shared" si="1375"/>
        <v>0</v>
      </c>
      <c r="AX1417" s="546">
        <f t="shared" si="1359"/>
        <v>0</v>
      </c>
      <c r="AY1417" s="552">
        <v>0.2673611111111111</v>
      </c>
      <c r="AZ1417" s="546">
        <f t="shared" si="1371"/>
        <v>6</v>
      </c>
      <c r="BA1417" s="546">
        <f t="shared" si="1372"/>
        <v>25</v>
      </c>
      <c r="BB1417" s="552">
        <v>0</v>
      </c>
      <c r="BC1417" s="546">
        <f t="shared" si="1373"/>
        <v>0</v>
      </c>
      <c r="BD1417" s="546">
        <f t="shared" si="1374"/>
        <v>0</v>
      </c>
      <c r="BE1417" s="552">
        <v>0</v>
      </c>
      <c r="BF1417" s="546">
        <f t="shared" si="1362"/>
        <v>0</v>
      </c>
      <c r="BG1417" s="546">
        <f t="shared" si="1363"/>
        <v>0</v>
      </c>
      <c r="BH1417" s="552"/>
      <c r="BI1417" s="637">
        <f t="shared" si="1353"/>
        <v>0</v>
      </c>
      <c r="BJ1417" s="558">
        <f t="shared" si="1354"/>
        <v>0</v>
      </c>
      <c r="BK1417" s="52">
        <f t="shared" si="1360"/>
        <v>62.352033898305088</v>
      </c>
    </row>
    <row r="1418" spans="1:63" ht="30" x14ac:dyDescent="0.25">
      <c r="A1418" s="60">
        <v>41040</v>
      </c>
      <c r="B1418" s="59">
        <f t="shared" si="1355"/>
        <v>5</v>
      </c>
      <c r="C1418" s="126">
        <v>16</v>
      </c>
      <c r="D1418" s="51" t="s">
        <v>33</v>
      </c>
      <c r="E1418" s="51" t="s">
        <v>849</v>
      </c>
      <c r="F1418" s="58">
        <v>3681.63</v>
      </c>
      <c r="G1418" s="126">
        <v>58</v>
      </c>
      <c r="H1418" s="126">
        <v>1</v>
      </c>
      <c r="I1418" s="47">
        <v>0.10416666666666667</v>
      </c>
      <c r="J1418" s="47">
        <v>0.10416666666666667</v>
      </c>
      <c r="K1418" s="47">
        <v>0.11458333333333333</v>
      </c>
      <c r="L1418" s="9">
        <f t="shared" ref="L1418:L1481" si="1377">K1418-J1418</f>
        <v>1.0416666666666657E-2</v>
      </c>
      <c r="M1418" s="47">
        <v>0.125</v>
      </c>
      <c r="N1418" s="9">
        <f t="shared" ref="N1418:N1481" si="1378">M1418-K1418</f>
        <v>1.0416666666666671E-2</v>
      </c>
      <c r="O1418" s="47">
        <v>0.15972222222222224</v>
      </c>
      <c r="P1418" s="9">
        <f t="shared" ref="P1418:P1481" si="1379">O1418-M1418</f>
        <v>3.4722222222222238E-2</v>
      </c>
      <c r="Q1418" s="47">
        <v>0.15972222222222224</v>
      </c>
      <c r="R1418" s="47">
        <v>0.19097222222222221</v>
      </c>
      <c r="S1418" s="9">
        <f t="shared" si="1361"/>
        <v>3.1249999999999972E-2</v>
      </c>
      <c r="T1418" s="47">
        <v>0.15972222222222224</v>
      </c>
      <c r="U1418" s="47">
        <v>0.19097222222222221</v>
      </c>
      <c r="V1418" s="9">
        <f t="shared" si="1349"/>
        <v>3.1249999999999972E-2</v>
      </c>
      <c r="W1418" s="47">
        <v>0.21875</v>
      </c>
      <c r="X1418" s="9">
        <f>W1418-R1418</f>
        <v>2.777777777777779E-2</v>
      </c>
      <c r="Y1418" s="47">
        <v>0.22083333333333333</v>
      </c>
      <c r="Z1418" s="9">
        <f t="shared" si="1368"/>
        <v>2.0833333333333259E-3</v>
      </c>
      <c r="AA1418" s="47">
        <v>0.375</v>
      </c>
      <c r="AB1418" s="9">
        <f t="shared" si="1370"/>
        <v>0.15416666666666667</v>
      </c>
      <c r="AC1418" s="47">
        <v>0.375</v>
      </c>
      <c r="AD1418" s="47">
        <v>0.375</v>
      </c>
      <c r="AE1418" s="9">
        <f t="shared" si="1350"/>
        <v>0</v>
      </c>
      <c r="AF1418" s="47">
        <v>0.3923611111111111</v>
      </c>
      <c r="AG1418" s="47">
        <v>0.39583333333333331</v>
      </c>
      <c r="AH1418" s="9">
        <f t="shared" ref="AH1418:AH1481" si="1380">AG1418-AF1418</f>
        <v>3.4722222222222099E-3</v>
      </c>
      <c r="AI1418" s="10">
        <f t="shared" si="1356"/>
        <v>0</v>
      </c>
      <c r="AJ1418" s="10">
        <f t="shared" si="1357"/>
        <v>5</v>
      </c>
      <c r="AK1418" s="47">
        <v>0.39930555555555558</v>
      </c>
      <c r="AL1418" s="47">
        <v>0.40277777777777773</v>
      </c>
      <c r="AM1418" s="9">
        <f t="shared" si="1358"/>
        <v>3.4722222222221544E-3</v>
      </c>
      <c r="AN1418" s="9">
        <f t="shared" ref="AN1418:AN1481" si="1381">AL1418-I1418</f>
        <v>0.29861111111111105</v>
      </c>
      <c r="AO1418" s="10">
        <f t="shared" si="1334"/>
        <v>7</v>
      </c>
      <c r="AP1418" s="10">
        <f t="shared" si="1335"/>
        <v>10</v>
      </c>
      <c r="AQ1418" s="9">
        <f t="shared" si="1376"/>
        <v>2.777777777777779E-2</v>
      </c>
      <c r="AR1418" s="10">
        <f t="shared" si="1351"/>
        <v>0</v>
      </c>
      <c r="AS1418" s="10">
        <f t="shared" si="1352"/>
        <v>40</v>
      </c>
      <c r="AT1418" s="552">
        <v>0</v>
      </c>
      <c r="AU1418" s="552">
        <v>0</v>
      </c>
      <c r="AV1418" s="552">
        <v>0</v>
      </c>
      <c r="AW1418" s="546">
        <f t="shared" si="1375"/>
        <v>0</v>
      </c>
      <c r="AX1418" s="546">
        <f t="shared" si="1359"/>
        <v>0</v>
      </c>
      <c r="AY1418" s="552">
        <v>9.375E-2</v>
      </c>
      <c r="AZ1418" s="546">
        <f t="shared" si="1371"/>
        <v>2</v>
      </c>
      <c r="BA1418" s="546">
        <f t="shared" si="1372"/>
        <v>15</v>
      </c>
      <c r="BB1418" s="552">
        <v>0</v>
      </c>
      <c r="BC1418" s="546">
        <f t="shared" si="1373"/>
        <v>0</v>
      </c>
      <c r="BD1418" s="546">
        <f t="shared" si="1374"/>
        <v>0</v>
      </c>
      <c r="BE1418" s="552">
        <v>0</v>
      </c>
      <c r="BF1418" s="546">
        <f t="shared" si="1362"/>
        <v>0</v>
      </c>
      <c r="BG1418" s="546">
        <f t="shared" si="1363"/>
        <v>0</v>
      </c>
      <c r="BH1418" s="552">
        <v>3.2638888888888891E-2</v>
      </c>
      <c r="BI1418" s="637">
        <f t="shared" si="1353"/>
        <v>0</v>
      </c>
      <c r="BJ1418" s="558">
        <f t="shared" si="1354"/>
        <v>47</v>
      </c>
      <c r="BK1418" s="52">
        <f t="shared" si="1360"/>
        <v>63.476379310344832</v>
      </c>
    </row>
    <row r="1419" spans="1:63" x14ac:dyDescent="0.25">
      <c r="A1419" s="60">
        <v>41040</v>
      </c>
      <c r="B1419" s="59">
        <f t="shared" si="1355"/>
        <v>5</v>
      </c>
      <c r="C1419" s="126">
        <v>4</v>
      </c>
      <c r="D1419" s="51" t="s">
        <v>309</v>
      </c>
      <c r="E1419" s="51" t="s">
        <v>265</v>
      </c>
      <c r="F1419" s="58">
        <v>3673.65</v>
      </c>
      <c r="G1419" s="126">
        <v>55</v>
      </c>
      <c r="H1419" s="126">
        <v>4</v>
      </c>
      <c r="I1419" s="47">
        <v>0.65625</v>
      </c>
      <c r="J1419" s="47">
        <v>0.65625</v>
      </c>
      <c r="K1419" s="47">
        <v>0.65972222222222221</v>
      </c>
      <c r="L1419" s="9">
        <f t="shared" si="1377"/>
        <v>3.4722222222222099E-3</v>
      </c>
      <c r="M1419" s="47">
        <v>0.66666666666666663</v>
      </c>
      <c r="N1419" s="9">
        <f t="shared" si="1378"/>
        <v>6.9444444444444198E-3</v>
      </c>
      <c r="O1419" s="47">
        <v>0.70833333333333337</v>
      </c>
      <c r="P1419" s="9">
        <f t="shared" si="1379"/>
        <v>4.1666666666666741E-2</v>
      </c>
      <c r="Q1419" s="47">
        <v>0.70833333333333337</v>
      </c>
      <c r="R1419" s="47">
        <v>0.75</v>
      </c>
      <c r="S1419" s="9">
        <f t="shared" si="1361"/>
        <v>4.166666666666663E-2</v>
      </c>
      <c r="T1419" s="47">
        <v>0.70833333333333337</v>
      </c>
      <c r="U1419" s="47">
        <v>0.75</v>
      </c>
      <c r="V1419" s="9">
        <f t="shared" ref="V1419:V1482" si="1382">U1419-T1419</f>
        <v>4.166666666666663E-2</v>
      </c>
      <c r="W1419" s="47">
        <v>0.76458333333333339</v>
      </c>
      <c r="X1419" s="9">
        <f>W1419-R1419</f>
        <v>1.4583333333333393E-2</v>
      </c>
      <c r="Y1419" s="47">
        <v>0.76527777777777783</v>
      </c>
      <c r="Z1419" s="9">
        <f t="shared" si="1368"/>
        <v>6.9444444444444198E-4</v>
      </c>
      <c r="AA1419" s="47">
        <v>0.84930555555555554</v>
      </c>
      <c r="AB1419" s="9">
        <f t="shared" si="1370"/>
        <v>8.4027777777777701E-2</v>
      </c>
      <c r="AC1419" s="47">
        <v>0.84930555555555554</v>
      </c>
      <c r="AD1419" s="47">
        <v>0.84930555555555554</v>
      </c>
      <c r="AE1419" s="9">
        <f t="shared" ref="AE1419:AE1482" si="1383">AD1419-AC1419</f>
        <v>0</v>
      </c>
      <c r="AF1419" s="47">
        <v>0.85763888888888884</v>
      </c>
      <c r="AG1419" s="47">
        <v>0.86111111111111116</v>
      </c>
      <c r="AH1419" s="9">
        <f t="shared" si="1380"/>
        <v>3.4722222222223209E-3</v>
      </c>
      <c r="AI1419" s="10">
        <f t="shared" si="1356"/>
        <v>0</v>
      </c>
      <c r="AJ1419" s="10">
        <f t="shared" si="1357"/>
        <v>5</v>
      </c>
      <c r="AK1419" s="47">
        <v>0.86458333333333337</v>
      </c>
      <c r="AL1419" s="47">
        <v>0.87152777777777779</v>
      </c>
      <c r="AM1419" s="9">
        <f t="shared" si="1358"/>
        <v>6.9444444444444198E-3</v>
      </c>
      <c r="AN1419" s="9">
        <f t="shared" si="1381"/>
        <v>0.21527777777777779</v>
      </c>
      <c r="AO1419" s="10">
        <f t="shared" si="1334"/>
        <v>5</v>
      </c>
      <c r="AP1419" s="10">
        <f t="shared" si="1335"/>
        <v>10</v>
      </c>
      <c r="AQ1419" s="9">
        <f t="shared" si="1376"/>
        <v>5.138888888888881E-2</v>
      </c>
      <c r="AR1419" s="10">
        <f t="shared" ref="AR1419:AR1482" si="1384">HOUR(AQ1419)</f>
        <v>1</v>
      </c>
      <c r="AS1419" s="10">
        <f t="shared" ref="AS1419:AS1482" si="1385">MINUTE(AQ1419)</f>
        <v>14</v>
      </c>
      <c r="AT1419" s="552">
        <v>0</v>
      </c>
      <c r="AU1419" s="552">
        <v>0</v>
      </c>
      <c r="AV1419" s="552">
        <v>0</v>
      </c>
      <c r="AW1419" s="546">
        <f t="shared" si="1375"/>
        <v>0</v>
      </c>
      <c r="AX1419" s="546">
        <f t="shared" si="1359"/>
        <v>0</v>
      </c>
      <c r="AY1419" s="552">
        <v>0</v>
      </c>
      <c r="AZ1419" s="546">
        <f t="shared" si="1371"/>
        <v>0</v>
      </c>
      <c r="BA1419" s="546">
        <f t="shared" si="1372"/>
        <v>0</v>
      </c>
      <c r="BB1419" s="552">
        <v>0</v>
      </c>
      <c r="BC1419" s="546">
        <f t="shared" si="1373"/>
        <v>0</v>
      </c>
      <c r="BD1419" s="546">
        <f t="shared" si="1374"/>
        <v>0</v>
      </c>
      <c r="BE1419" s="552">
        <v>3.2638888888888891E-2</v>
      </c>
      <c r="BF1419" s="546">
        <f t="shared" si="1362"/>
        <v>0</v>
      </c>
      <c r="BG1419" s="546">
        <f t="shared" si="1363"/>
        <v>47</v>
      </c>
      <c r="BH1419" s="552">
        <v>0</v>
      </c>
      <c r="BI1419" s="637">
        <f t="shared" ref="BI1419:BI1482" si="1386">HOUR(BH1419)</f>
        <v>0</v>
      </c>
      <c r="BJ1419" s="558">
        <f t="shared" ref="BJ1419:BJ1482" si="1387">MINUTE(BH1419)</f>
        <v>0</v>
      </c>
      <c r="BK1419" s="52">
        <f t="shared" si="1360"/>
        <v>66.793636363636367</v>
      </c>
    </row>
    <row r="1420" spans="1:63" x14ac:dyDescent="0.25">
      <c r="A1420" s="60">
        <v>41040</v>
      </c>
      <c r="B1420" s="59">
        <f t="shared" si="1355"/>
        <v>5</v>
      </c>
      <c r="C1420" s="126">
        <v>1</v>
      </c>
      <c r="D1420" s="51" t="s">
        <v>828</v>
      </c>
      <c r="E1420" s="51" t="s">
        <v>265</v>
      </c>
      <c r="F1420" s="58">
        <v>3202</v>
      </c>
      <c r="G1420" s="126">
        <v>59</v>
      </c>
      <c r="H1420" s="126">
        <v>0</v>
      </c>
      <c r="I1420" s="47">
        <v>0.625</v>
      </c>
      <c r="J1420" s="47">
        <v>0.625</v>
      </c>
      <c r="K1420" s="47">
        <v>0.63194444444444442</v>
      </c>
      <c r="L1420" s="9">
        <f t="shared" si="1377"/>
        <v>6.9444444444444198E-3</v>
      </c>
      <c r="M1420" s="47">
        <v>0.63541666666666663</v>
      </c>
      <c r="N1420" s="9">
        <f t="shared" si="1378"/>
        <v>3.4722222222222099E-3</v>
      </c>
      <c r="O1420" s="47">
        <v>0.65277777777777779</v>
      </c>
      <c r="P1420" s="9">
        <f t="shared" si="1379"/>
        <v>1.736111111111116E-2</v>
      </c>
      <c r="Q1420" s="47">
        <v>0.65625</v>
      </c>
      <c r="R1420" s="47">
        <v>0.69791666666666663</v>
      </c>
      <c r="S1420" s="9">
        <f t="shared" si="1361"/>
        <v>4.166666666666663E-2</v>
      </c>
      <c r="T1420" s="47">
        <v>0.65625</v>
      </c>
      <c r="U1420" s="47">
        <v>0.69791666666666663</v>
      </c>
      <c r="V1420" s="9">
        <f t="shared" si="1382"/>
        <v>4.166666666666663E-2</v>
      </c>
      <c r="W1420" s="47">
        <v>0.66319444444444442</v>
      </c>
      <c r="X1420" s="9">
        <v>0</v>
      </c>
      <c r="Y1420" s="47">
        <v>0.66319444444444442</v>
      </c>
      <c r="Z1420" s="9">
        <f t="shared" si="1368"/>
        <v>0</v>
      </c>
      <c r="AA1420" s="47">
        <v>0.8125</v>
      </c>
      <c r="AB1420" s="9">
        <f t="shared" si="1370"/>
        <v>0.14930555555555558</v>
      </c>
      <c r="AC1420" s="47">
        <v>0.8125</v>
      </c>
      <c r="AD1420" s="47">
        <v>0.8125</v>
      </c>
      <c r="AE1420" s="9">
        <f t="shared" si="1383"/>
        <v>0</v>
      </c>
      <c r="AF1420" s="47">
        <v>0.82291666666666663</v>
      </c>
      <c r="AG1420" s="47">
        <v>0.82638888888888884</v>
      </c>
      <c r="AH1420" s="9">
        <f t="shared" si="1380"/>
        <v>3.4722222222222099E-3</v>
      </c>
      <c r="AI1420" s="10">
        <f t="shared" si="1356"/>
        <v>0</v>
      </c>
      <c r="AJ1420" s="10">
        <f t="shared" si="1357"/>
        <v>5</v>
      </c>
      <c r="AK1420" s="47">
        <v>0.82986111111111116</v>
      </c>
      <c r="AL1420" s="47">
        <v>0.83333333333333337</v>
      </c>
      <c r="AM1420" s="9">
        <f t="shared" si="1358"/>
        <v>3.4722222222222099E-3</v>
      </c>
      <c r="AN1420" s="9">
        <f t="shared" si="1381"/>
        <v>0.20833333333333337</v>
      </c>
      <c r="AO1420" s="10">
        <f t="shared" si="1334"/>
        <v>5</v>
      </c>
      <c r="AP1420" s="10">
        <f t="shared" si="1335"/>
        <v>0</v>
      </c>
      <c r="AQ1420" s="9">
        <f t="shared" si="1376"/>
        <v>0</v>
      </c>
      <c r="AR1420" s="10">
        <f t="shared" si="1384"/>
        <v>0</v>
      </c>
      <c r="AS1420" s="10">
        <f t="shared" si="1385"/>
        <v>0</v>
      </c>
      <c r="AT1420" s="552">
        <v>0</v>
      </c>
      <c r="AU1420" s="552">
        <v>0</v>
      </c>
      <c r="AV1420" s="552">
        <v>0</v>
      </c>
      <c r="AW1420" s="546">
        <f t="shared" si="1375"/>
        <v>0</v>
      </c>
      <c r="AX1420" s="546">
        <f t="shared" si="1359"/>
        <v>0</v>
      </c>
      <c r="AY1420" s="552">
        <v>0.14930555555555555</v>
      </c>
      <c r="AZ1420" s="546">
        <f t="shared" si="1371"/>
        <v>3</v>
      </c>
      <c r="BA1420" s="546">
        <f t="shared" si="1372"/>
        <v>35</v>
      </c>
      <c r="BB1420" s="552">
        <v>0</v>
      </c>
      <c r="BC1420" s="546">
        <f t="shared" si="1373"/>
        <v>0</v>
      </c>
      <c r="BD1420" s="546">
        <f t="shared" si="1374"/>
        <v>0</v>
      </c>
      <c r="BE1420" s="552">
        <v>0</v>
      </c>
      <c r="BF1420" s="546">
        <f t="shared" si="1362"/>
        <v>0</v>
      </c>
      <c r="BG1420" s="546">
        <f t="shared" si="1363"/>
        <v>0</v>
      </c>
      <c r="BH1420" s="552">
        <v>0</v>
      </c>
      <c r="BI1420" s="637">
        <f t="shared" si="1386"/>
        <v>0</v>
      </c>
      <c r="BJ1420" s="558">
        <f t="shared" si="1387"/>
        <v>0</v>
      </c>
      <c r="BK1420" s="52">
        <f t="shared" si="1360"/>
        <v>54.271186440677965</v>
      </c>
    </row>
    <row r="1421" spans="1:63" x14ac:dyDescent="0.25">
      <c r="A1421" s="60">
        <v>41040</v>
      </c>
      <c r="B1421" s="59">
        <f t="shared" si="1355"/>
        <v>5</v>
      </c>
      <c r="C1421" s="126">
        <v>3</v>
      </c>
      <c r="D1421" s="51" t="s">
        <v>243</v>
      </c>
      <c r="E1421" s="51" t="s">
        <v>761</v>
      </c>
      <c r="F1421" s="58">
        <v>3357.14</v>
      </c>
      <c r="G1421" s="126">
        <v>53</v>
      </c>
      <c r="H1421" s="126">
        <v>6</v>
      </c>
      <c r="I1421" s="47">
        <v>0.71527777777777779</v>
      </c>
      <c r="J1421" s="47">
        <v>0.71527777777777779</v>
      </c>
      <c r="K1421" s="47">
        <v>0.71875</v>
      </c>
      <c r="L1421" s="9">
        <f t="shared" si="1377"/>
        <v>3.4722222222222099E-3</v>
      </c>
      <c r="M1421" s="47">
        <v>0.72222222222222221</v>
      </c>
      <c r="N1421" s="9">
        <f t="shared" si="1378"/>
        <v>3.4722222222222099E-3</v>
      </c>
      <c r="O1421" s="47">
        <v>0.76388888888888884</v>
      </c>
      <c r="P1421" s="9">
        <f t="shared" si="1379"/>
        <v>4.166666666666663E-2</v>
      </c>
      <c r="Q1421" s="47">
        <v>0.76388888888888884</v>
      </c>
      <c r="R1421" s="47">
        <v>0.80555555555555547</v>
      </c>
      <c r="S1421" s="9">
        <f t="shared" si="1361"/>
        <v>4.166666666666663E-2</v>
      </c>
      <c r="T1421" s="47">
        <v>0.76388888888888884</v>
      </c>
      <c r="U1421" s="47">
        <v>0.80555555555555547</v>
      </c>
      <c r="V1421" s="9">
        <f t="shared" si="1382"/>
        <v>4.166666666666663E-2</v>
      </c>
      <c r="W1421" s="47">
        <v>0.85625000000000007</v>
      </c>
      <c r="X1421" s="9">
        <f>W1421-R1421</f>
        <v>5.0694444444444597E-2</v>
      </c>
      <c r="Y1421" s="47">
        <v>0.85763888888888884</v>
      </c>
      <c r="Z1421" s="9">
        <f t="shared" si="1368"/>
        <v>1.3888888888887729E-3</v>
      </c>
      <c r="AA1421" s="47">
        <v>0.97222222222222221</v>
      </c>
      <c r="AB1421" s="9">
        <f t="shared" si="1370"/>
        <v>0.11458333333333337</v>
      </c>
      <c r="AC1421" s="47">
        <v>0.97222222222222221</v>
      </c>
      <c r="AD1421" s="47">
        <v>0.97222222222222221</v>
      </c>
      <c r="AE1421" s="9">
        <f t="shared" si="1383"/>
        <v>0</v>
      </c>
      <c r="AF1421" s="47">
        <v>0.98263888888888884</v>
      </c>
      <c r="AG1421" s="47">
        <v>0.98611111111111116</v>
      </c>
      <c r="AH1421" s="9">
        <f t="shared" si="1380"/>
        <v>3.4722222222223209E-3</v>
      </c>
      <c r="AI1421" s="10">
        <f t="shared" si="1356"/>
        <v>0</v>
      </c>
      <c r="AJ1421" s="10">
        <f t="shared" si="1357"/>
        <v>5</v>
      </c>
      <c r="AK1421" s="47">
        <v>0.98958333333333337</v>
      </c>
      <c r="AL1421" s="47">
        <v>0.99652777777777779</v>
      </c>
      <c r="AM1421" s="9">
        <f t="shared" si="1358"/>
        <v>6.9444444444444198E-3</v>
      </c>
      <c r="AN1421" s="9">
        <f t="shared" si="1381"/>
        <v>0.28125</v>
      </c>
      <c r="AO1421" s="10">
        <f t="shared" si="1334"/>
        <v>6</v>
      </c>
      <c r="AP1421" s="10">
        <f t="shared" si="1335"/>
        <v>45</v>
      </c>
      <c r="AQ1421" s="9">
        <f t="shared" si="1376"/>
        <v>0.11458333333333337</v>
      </c>
      <c r="AR1421" s="10">
        <f t="shared" si="1384"/>
        <v>2</v>
      </c>
      <c r="AS1421" s="10">
        <f t="shared" si="1385"/>
        <v>45</v>
      </c>
      <c r="AT1421" s="552">
        <v>0</v>
      </c>
      <c r="AU1421" s="552">
        <v>0</v>
      </c>
      <c r="AV1421" s="552">
        <v>0</v>
      </c>
      <c r="AW1421" s="546">
        <f t="shared" si="1375"/>
        <v>0</v>
      </c>
      <c r="AX1421" s="546">
        <f t="shared" si="1359"/>
        <v>0</v>
      </c>
      <c r="AY1421" s="552">
        <v>0</v>
      </c>
      <c r="AZ1421" s="546">
        <f t="shared" si="1371"/>
        <v>0</v>
      </c>
      <c r="BA1421" s="546">
        <f t="shared" si="1372"/>
        <v>0</v>
      </c>
      <c r="BB1421" s="552">
        <v>0</v>
      </c>
      <c r="BC1421" s="546">
        <f t="shared" si="1373"/>
        <v>0</v>
      </c>
      <c r="BD1421" s="546">
        <f t="shared" si="1374"/>
        <v>0</v>
      </c>
      <c r="BE1421" s="552">
        <v>0</v>
      </c>
      <c r="BF1421" s="546">
        <f t="shared" si="1362"/>
        <v>0</v>
      </c>
      <c r="BG1421" s="546">
        <f t="shared" si="1363"/>
        <v>0</v>
      </c>
      <c r="BH1421" s="552">
        <v>0</v>
      </c>
      <c r="BI1421" s="637">
        <f t="shared" si="1386"/>
        <v>0</v>
      </c>
      <c r="BJ1421" s="558">
        <f t="shared" si="1387"/>
        <v>0</v>
      </c>
      <c r="BK1421" s="52">
        <f t="shared" si="1360"/>
        <v>63.342264150943393</v>
      </c>
    </row>
    <row r="1422" spans="1:63" x14ac:dyDescent="0.25">
      <c r="A1422" s="60">
        <v>41040</v>
      </c>
      <c r="B1422" s="59">
        <f t="shared" si="1355"/>
        <v>5</v>
      </c>
      <c r="C1422" s="126">
        <v>3</v>
      </c>
      <c r="D1422" s="51" t="s">
        <v>832</v>
      </c>
      <c r="E1422" s="51" t="s">
        <v>265</v>
      </c>
      <c r="F1422" s="58">
        <v>3294.33</v>
      </c>
      <c r="G1422" s="126">
        <v>54</v>
      </c>
      <c r="H1422" s="126">
        <v>5</v>
      </c>
      <c r="I1422" s="47">
        <v>0.79861111111111116</v>
      </c>
      <c r="J1422" s="47">
        <v>0.79861111111111116</v>
      </c>
      <c r="K1422" s="47">
        <v>0.80555555555555547</v>
      </c>
      <c r="L1422" s="9">
        <f t="shared" si="1377"/>
        <v>6.9444444444443088E-3</v>
      </c>
      <c r="M1422" s="47">
        <v>0.8125</v>
      </c>
      <c r="N1422" s="9">
        <f t="shared" si="1378"/>
        <v>6.9444444444445308E-3</v>
      </c>
      <c r="O1422" s="47">
        <v>0.86111111111111116</v>
      </c>
      <c r="P1422" s="9">
        <f t="shared" si="1379"/>
        <v>4.861111111111116E-2</v>
      </c>
      <c r="Q1422" s="47">
        <v>0.86111111111111116</v>
      </c>
      <c r="R1422" s="47">
        <v>0.88888888888888884</v>
      </c>
      <c r="S1422" s="9">
        <f t="shared" si="1361"/>
        <v>2.7777777777777679E-2</v>
      </c>
      <c r="T1422" s="47">
        <v>0.86111111111111116</v>
      </c>
      <c r="U1422" s="47">
        <v>0.88888888888888884</v>
      </c>
      <c r="V1422" s="9">
        <f t="shared" si="1382"/>
        <v>2.7777777777777679E-2</v>
      </c>
      <c r="W1422" s="47">
        <v>1.0277777777777779</v>
      </c>
      <c r="X1422" s="9">
        <f>W1422-R1422</f>
        <v>0.13888888888888906</v>
      </c>
      <c r="Y1422" s="47">
        <v>1.0291666666666666</v>
      </c>
      <c r="Z1422" s="9">
        <f t="shared" si="1368"/>
        <v>1.3888888888886619E-3</v>
      </c>
      <c r="AA1422" s="47">
        <v>1.1548611111111111</v>
      </c>
      <c r="AB1422" s="9">
        <f t="shared" si="1370"/>
        <v>0.12569444444444455</v>
      </c>
      <c r="AC1422" s="47">
        <v>1.1548611111111111</v>
      </c>
      <c r="AD1422" s="47">
        <v>1.1548611111111111</v>
      </c>
      <c r="AE1422" s="9">
        <f t="shared" si="1383"/>
        <v>0</v>
      </c>
      <c r="AF1422" s="47">
        <v>1.1631944444444444</v>
      </c>
      <c r="AG1422" s="47">
        <v>1.1666666666666667</v>
      </c>
      <c r="AH1422" s="9">
        <f t="shared" si="1380"/>
        <v>3.4722222222223209E-3</v>
      </c>
      <c r="AI1422" s="10">
        <f t="shared" si="1356"/>
        <v>0</v>
      </c>
      <c r="AJ1422" s="10">
        <f t="shared" si="1357"/>
        <v>5</v>
      </c>
      <c r="AK1422" s="47">
        <v>1.1701388888888888</v>
      </c>
      <c r="AL1422" s="47">
        <v>1.1736111111111112</v>
      </c>
      <c r="AM1422" s="9">
        <f t="shared" si="1358"/>
        <v>3.4722222222223209E-3</v>
      </c>
      <c r="AN1422" s="9">
        <f t="shared" si="1381"/>
        <v>0.375</v>
      </c>
      <c r="AO1422" s="10">
        <f t="shared" si="1334"/>
        <v>9</v>
      </c>
      <c r="AP1422" s="10">
        <f t="shared" si="1335"/>
        <v>0</v>
      </c>
      <c r="AQ1422" s="9">
        <f t="shared" si="1376"/>
        <v>4.9305555555555658E-2</v>
      </c>
      <c r="AR1422" s="10">
        <f t="shared" si="1384"/>
        <v>1</v>
      </c>
      <c r="AS1422" s="10">
        <f t="shared" si="1385"/>
        <v>11</v>
      </c>
      <c r="AT1422" s="552">
        <v>0</v>
      </c>
      <c r="AU1422" s="552">
        <v>2.1527777777777781E-2</v>
      </c>
      <c r="AV1422" s="552">
        <v>0</v>
      </c>
      <c r="AW1422" s="546">
        <f t="shared" si="1375"/>
        <v>0</v>
      </c>
      <c r="AX1422" s="546">
        <f t="shared" si="1359"/>
        <v>0</v>
      </c>
      <c r="AY1422" s="552">
        <v>0</v>
      </c>
      <c r="AZ1422" s="546">
        <f t="shared" si="1371"/>
        <v>0</v>
      </c>
      <c r="BA1422" s="546">
        <f t="shared" si="1372"/>
        <v>0</v>
      </c>
      <c r="BB1422" s="552">
        <v>4.027777777777778E-2</v>
      </c>
      <c r="BC1422" s="546">
        <f t="shared" si="1373"/>
        <v>0</v>
      </c>
      <c r="BD1422" s="546">
        <f t="shared" si="1374"/>
        <v>58</v>
      </c>
      <c r="BE1422" s="552">
        <v>1.4583333333333332E-2</v>
      </c>
      <c r="BF1422" s="546">
        <f t="shared" si="1362"/>
        <v>0</v>
      </c>
      <c r="BG1422" s="546">
        <f t="shared" si="1363"/>
        <v>21</v>
      </c>
      <c r="BH1422" s="552">
        <v>0</v>
      </c>
      <c r="BI1422" s="637">
        <f t="shared" si="1386"/>
        <v>0</v>
      </c>
      <c r="BJ1422" s="558">
        <f t="shared" si="1387"/>
        <v>0</v>
      </c>
      <c r="BK1422" s="52">
        <f t="shared" si="1360"/>
        <v>61.00611111111111</v>
      </c>
    </row>
    <row r="1423" spans="1:63" x14ac:dyDescent="0.25">
      <c r="A1423" s="60">
        <v>41040</v>
      </c>
      <c r="B1423" s="59">
        <f t="shared" ref="B1423:B1486" si="1388">MONTH(A1423)</f>
        <v>5</v>
      </c>
      <c r="C1423" s="126">
        <v>4</v>
      </c>
      <c r="D1423" s="51" t="s">
        <v>277</v>
      </c>
      <c r="E1423" s="51" t="s">
        <v>751</v>
      </c>
      <c r="F1423" s="58">
        <v>3551.61</v>
      </c>
      <c r="G1423" s="126">
        <v>58</v>
      </c>
      <c r="H1423" s="126">
        <v>1</v>
      </c>
      <c r="I1423" s="47">
        <v>0.875</v>
      </c>
      <c r="J1423" s="47">
        <v>0.875</v>
      </c>
      <c r="K1423" s="47">
        <v>0.87847222222222221</v>
      </c>
      <c r="L1423" s="9">
        <f t="shared" si="1377"/>
        <v>3.4722222222222099E-3</v>
      </c>
      <c r="M1423" s="47">
        <v>0.88194444444444453</v>
      </c>
      <c r="N1423" s="9">
        <f t="shared" si="1378"/>
        <v>3.4722222222223209E-3</v>
      </c>
      <c r="O1423" s="47">
        <v>1.0486111111111112</v>
      </c>
      <c r="P1423" s="9">
        <f t="shared" si="1379"/>
        <v>0.16666666666666663</v>
      </c>
      <c r="Q1423" s="47">
        <v>1.0486111111111112</v>
      </c>
      <c r="R1423" s="47">
        <v>1.0833333333333333</v>
      </c>
      <c r="S1423" s="9">
        <f t="shared" si="1361"/>
        <v>3.4722222222222099E-2</v>
      </c>
      <c r="T1423" s="47">
        <v>1.0486111111111112</v>
      </c>
      <c r="U1423" s="47">
        <v>1.0833333333333333</v>
      </c>
      <c r="V1423" s="9">
        <f t="shared" si="1382"/>
        <v>3.4722222222222099E-2</v>
      </c>
      <c r="W1423" s="47">
        <v>1.0555555555555556</v>
      </c>
      <c r="X1423" s="9">
        <v>0</v>
      </c>
      <c r="Y1423" s="47">
        <v>1.0555555555555556</v>
      </c>
      <c r="Z1423" s="9">
        <f t="shared" si="1368"/>
        <v>0</v>
      </c>
      <c r="AA1423" s="47">
        <v>1.2430555555555556</v>
      </c>
      <c r="AB1423" s="9">
        <f t="shared" si="1370"/>
        <v>0.1875</v>
      </c>
      <c r="AC1423" s="47">
        <v>1.2430555555555556</v>
      </c>
      <c r="AD1423" s="47">
        <v>1.2430555555555556</v>
      </c>
      <c r="AE1423" s="9">
        <f t="shared" si="1383"/>
        <v>0</v>
      </c>
      <c r="AF1423" s="47">
        <v>1.2569444444444444</v>
      </c>
      <c r="AG1423" s="47">
        <v>1.2604166666666667</v>
      </c>
      <c r="AH1423" s="9">
        <f t="shared" si="1380"/>
        <v>3.4722222222223209E-3</v>
      </c>
      <c r="AI1423" s="10">
        <f t="shared" si="1356"/>
        <v>0</v>
      </c>
      <c r="AJ1423" s="10">
        <f t="shared" si="1357"/>
        <v>5</v>
      </c>
      <c r="AK1423" s="47">
        <v>1.2638888888888888</v>
      </c>
      <c r="AL1423" s="47">
        <v>1.2708333333333333</v>
      </c>
      <c r="AM1423" s="9">
        <f t="shared" si="1358"/>
        <v>6.9444444444444198E-3</v>
      </c>
      <c r="AN1423" s="9">
        <f t="shared" si="1381"/>
        <v>0.39583333333333326</v>
      </c>
      <c r="AO1423" s="10">
        <f t="shared" si="1334"/>
        <v>9</v>
      </c>
      <c r="AP1423" s="10">
        <f t="shared" si="1335"/>
        <v>30</v>
      </c>
      <c r="AQ1423" s="9">
        <f t="shared" si="1376"/>
        <v>0</v>
      </c>
      <c r="AR1423" s="10">
        <f t="shared" si="1384"/>
        <v>0</v>
      </c>
      <c r="AS1423" s="10">
        <f t="shared" si="1385"/>
        <v>0</v>
      </c>
      <c r="AT1423" s="552">
        <v>0</v>
      </c>
      <c r="AU1423" s="552">
        <v>0</v>
      </c>
      <c r="AV1423" s="552">
        <v>0</v>
      </c>
      <c r="AW1423" s="546">
        <f t="shared" si="1375"/>
        <v>0</v>
      </c>
      <c r="AX1423" s="546">
        <f t="shared" ref="AX1423:AX1486" si="1389">MINUTE(AV1423)</f>
        <v>0</v>
      </c>
      <c r="AY1423" s="552">
        <v>0.1875</v>
      </c>
      <c r="AZ1423" s="546">
        <f t="shared" si="1371"/>
        <v>4</v>
      </c>
      <c r="BA1423" s="546">
        <f t="shared" si="1372"/>
        <v>30</v>
      </c>
      <c r="BB1423" s="552">
        <v>0</v>
      </c>
      <c r="BC1423" s="546">
        <f t="shared" si="1373"/>
        <v>0</v>
      </c>
      <c r="BD1423" s="546">
        <f t="shared" si="1374"/>
        <v>0</v>
      </c>
      <c r="BE1423" s="552">
        <v>0</v>
      </c>
      <c r="BF1423" s="546">
        <f t="shared" si="1362"/>
        <v>0</v>
      </c>
      <c r="BG1423" s="546">
        <f t="shared" si="1363"/>
        <v>0</v>
      </c>
      <c r="BH1423" s="552">
        <v>0</v>
      </c>
      <c r="BI1423" s="637">
        <f t="shared" si="1386"/>
        <v>0</v>
      </c>
      <c r="BJ1423" s="558">
        <f t="shared" si="1387"/>
        <v>0</v>
      </c>
      <c r="BK1423" s="52">
        <f t="shared" ref="BK1423:BK1486" si="1390">F1423/G1423</f>
        <v>61.234655172413795</v>
      </c>
    </row>
    <row r="1424" spans="1:63" x14ac:dyDescent="0.25">
      <c r="A1424" s="60">
        <v>41041</v>
      </c>
      <c r="B1424" s="59">
        <f t="shared" si="1388"/>
        <v>5</v>
      </c>
      <c r="C1424" s="126">
        <v>1</v>
      </c>
      <c r="D1424" s="51" t="s">
        <v>226</v>
      </c>
      <c r="E1424" s="51" t="s">
        <v>654</v>
      </c>
      <c r="F1424" s="58">
        <v>3465.51</v>
      </c>
      <c r="G1424" s="126">
        <v>59</v>
      </c>
      <c r="H1424" s="126">
        <v>0</v>
      </c>
      <c r="I1424" s="47">
        <v>0.89583333333333337</v>
      </c>
      <c r="J1424" s="47">
        <v>0.89583333333333337</v>
      </c>
      <c r="K1424" s="47">
        <v>0.89930555555555547</v>
      </c>
      <c r="L1424" s="9">
        <f t="shared" si="1377"/>
        <v>3.4722222222220989E-3</v>
      </c>
      <c r="M1424" s="47">
        <v>0.90625</v>
      </c>
      <c r="N1424" s="9">
        <f t="shared" si="1378"/>
        <v>6.9444444444445308E-3</v>
      </c>
      <c r="O1424" s="47">
        <v>1.1909722222222221</v>
      </c>
      <c r="P1424" s="9">
        <f t="shared" si="1379"/>
        <v>0.2847222222222221</v>
      </c>
      <c r="Q1424" s="47">
        <v>1.1909722222222221</v>
      </c>
      <c r="R1424" s="47">
        <v>1.25</v>
      </c>
      <c r="S1424" s="9">
        <f t="shared" si="1361"/>
        <v>5.9027777777777901E-2</v>
      </c>
      <c r="T1424" s="47">
        <v>1.1909722222222221</v>
      </c>
      <c r="U1424" s="47">
        <v>1.25</v>
      </c>
      <c r="V1424" s="9">
        <f t="shared" si="1382"/>
        <v>5.9027777777777901E-2</v>
      </c>
      <c r="W1424" s="47">
        <v>1.1909722222222221</v>
      </c>
      <c r="X1424" s="9">
        <v>0</v>
      </c>
      <c r="Y1424" s="47">
        <v>1.1909722222222221</v>
      </c>
      <c r="Z1424" s="9">
        <f t="shared" si="1368"/>
        <v>0</v>
      </c>
      <c r="AA1424" s="47">
        <v>1.4166666666666667</v>
      </c>
      <c r="AB1424" s="9">
        <f t="shared" si="1370"/>
        <v>0.22569444444444464</v>
      </c>
      <c r="AC1424" s="47">
        <v>1.4166666666666667</v>
      </c>
      <c r="AD1424" s="47">
        <v>1.4166666666666667</v>
      </c>
      <c r="AE1424" s="9">
        <f t="shared" si="1383"/>
        <v>0</v>
      </c>
      <c r="AF1424" s="47">
        <v>1.4270833333333333</v>
      </c>
      <c r="AG1424" s="47">
        <v>1.4305555555555556</v>
      </c>
      <c r="AH1424" s="9">
        <f t="shared" si="1380"/>
        <v>3.4722222222223209E-3</v>
      </c>
      <c r="AI1424" s="10">
        <f t="shared" si="1356"/>
        <v>0</v>
      </c>
      <c r="AJ1424" s="10">
        <f t="shared" si="1357"/>
        <v>5</v>
      </c>
      <c r="AK1424" s="47">
        <v>1.4340277777777777</v>
      </c>
      <c r="AL1424" s="47">
        <v>1.4375</v>
      </c>
      <c r="AM1424" s="9">
        <f t="shared" si="1358"/>
        <v>3.4722222222223209E-3</v>
      </c>
      <c r="AN1424" s="9">
        <f t="shared" si="1381"/>
        <v>0.54166666666666663</v>
      </c>
      <c r="AO1424" s="10">
        <f t="shared" si="1334"/>
        <v>13</v>
      </c>
      <c r="AP1424" s="10">
        <f t="shared" si="1335"/>
        <v>0</v>
      </c>
      <c r="AQ1424" s="9">
        <f t="shared" si="1376"/>
        <v>0</v>
      </c>
      <c r="AR1424" s="10">
        <f t="shared" si="1384"/>
        <v>0</v>
      </c>
      <c r="AS1424" s="10">
        <f t="shared" si="1385"/>
        <v>0</v>
      </c>
      <c r="AT1424" s="552">
        <v>0</v>
      </c>
      <c r="AU1424" s="552">
        <v>0</v>
      </c>
      <c r="AV1424" s="552">
        <v>0</v>
      </c>
      <c r="AW1424" s="546">
        <f t="shared" si="1375"/>
        <v>0</v>
      </c>
      <c r="AX1424" s="546">
        <f t="shared" si="1389"/>
        <v>0</v>
      </c>
      <c r="AY1424" s="552">
        <v>0.22569444444444445</v>
      </c>
      <c r="AZ1424" s="546">
        <f t="shared" si="1371"/>
        <v>5</v>
      </c>
      <c r="BA1424" s="546">
        <f t="shared" si="1372"/>
        <v>25</v>
      </c>
      <c r="BB1424" s="552">
        <v>0</v>
      </c>
      <c r="BC1424" s="546">
        <f t="shared" si="1373"/>
        <v>0</v>
      </c>
      <c r="BD1424" s="546">
        <f t="shared" si="1374"/>
        <v>0</v>
      </c>
      <c r="BE1424" s="552">
        <v>0</v>
      </c>
      <c r="BF1424" s="546">
        <f t="shared" si="1362"/>
        <v>0</v>
      </c>
      <c r="BG1424" s="546">
        <f t="shared" si="1363"/>
        <v>0</v>
      </c>
      <c r="BH1424" s="552">
        <v>0</v>
      </c>
      <c r="BI1424" s="637">
        <f t="shared" si="1386"/>
        <v>0</v>
      </c>
      <c r="BJ1424" s="558">
        <f t="shared" si="1387"/>
        <v>0</v>
      </c>
      <c r="BK1424" s="52">
        <f t="shared" si="1390"/>
        <v>58.737457627118651</v>
      </c>
    </row>
    <row r="1425" spans="1:63" x14ac:dyDescent="0.25">
      <c r="A1425" s="60">
        <v>41041</v>
      </c>
      <c r="B1425" s="59">
        <f t="shared" si="1388"/>
        <v>5</v>
      </c>
      <c r="C1425" s="126">
        <v>3</v>
      </c>
      <c r="D1425" s="51" t="s">
        <v>832</v>
      </c>
      <c r="E1425" s="51" t="s">
        <v>265</v>
      </c>
      <c r="F1425" s="58">
        <v>3591.61</v>
      </c>
      <c r="G1425" s="126">
        <v>59</v>
      </c>
      <c r="H1425" s="126">
        <v>0</v>
      </c>
      <c r="I1425" s="47">
        <v>0.21875</v>
      </c>
      <c r="J1425" s="47">
        <v>0.21875</v>
      </c>
      <c r="K1425" s="47">
        <v>0.22222222222222221</v>
      </c>
      <c r="L1425" s="9">
        <f t="shared" si="1377"/>
        <v>3.4722222222222099E-3</v>
      </c>
      <c r="M1425" s="47">
        <v>0.23958333333333334</v>
      </c>
      <c r="N1425" s="9">
        <f t="shared" si="1378"/>
        <v>1.7361111111111133E-2</v>
      </c>
      <c r="O1425" s="47">
        <v>0.26041666666666669</v>
      </c>
      <c r="P1425" s="9">
        <f t="shared" si="1379"/>
        <v>2.0833333333333343E-2</v>
      </c>
      <c r="Q1425" s="47">
        <v>0.2638888888888889</v>
      </c>
      <c r="R1425" s="47">
        <v>0.28819444444444448</v>
      </c>
      <c r="S1425" s="9">
        <f t="shared" si="1361"/>
        <v>2.430555555555558E-2</v>
      </c>
      <c r="T1425" s="47">
        <v>0.2638888888888889</v>
      </c>
      <c r="U1425" s="47">
        <v>0.28819444444444448</v>
      </c>
      <c r="V1425" s="9">
        <f t="shared" si="1382"/>
        <v>2.430555555555558E-2</v>
      </c>
      <c r="W1425" s="47">
        <v>0.30763888888888891</v>
      </c>
      <c r="X1425" s="9">
        <f>W1425-R1425</f>
        <v>1.9444444444444431E-2</v>
      </c>
      <c r="Y1425" s="47">
        <v>0.30833333333333335</v>
      </c>
      <c r="Z1425" s="9">
        <f t="shared" si="1368"/>
        <v>6.9444444444444198E-4</v>
      </c>
      <c r="AA1425" s="47">
        <v>0.4236111111111111</v>
      </c>
      <c r="AB1425" s="9">
        <f t="shared" si="1370"/>
        <v>0.11527777777777776</v>
      </c>
      <c r="AC1425" s="47">
        <v>0.4236111111111111</v>
      </c>
      <c r="AD1425" s="47">
        <v>0.4236111111111111</v>
      </c>
      <c r="AE1425" s="9">
        <f t="shared" si="1383"/>
        <v>0</v>
      </c>
      <c r="AF1425" s="47">
        <v>1.4340277777777777</v>
      </c>
      <c r="AG1425" s="47">
        <v>1.4375</v>
      </c>
      <c r="AH1425" s="9">
        <f t="shared" si="1380"/>
        <v>3.4722222222223209E-3</v>
      </c>
      <c r="AI1425" s="10">
        <f t="shared" si="1356"/>
        <v>0</v>
      </c>
      <c r="AJ1425" s="10">
        <f t="shared" si="1357"/>
        <v>5</v>
      </c>
      <c r="AK1425" s="47">
        <v>1.4409722222222223</v>
      </c>
      <c r="AL1425" s="47">
        <v>1.4444444444444444</v>
      </c>
      <c r="AM1425" s="9">
        <f t="shared" si="1358"/>
        <v>3.4722222222220989E-3</v>
      </c>
      <c r="AN1425" s="9">
        <f t="shared" si="1381"/>
        <v>1.2256944444444444</v>
      </c>
      <c r="AO1425" s="10">
        <f t="shared" si="1334"/>
        <v>5</v>
      </c>
      <c r="AP1425" s="10">
        <f t="shared" si="1335"/>
        <v>25</v>
      </c>
      <c r="AQ1425" s="9">
        <f t="shared" si="1376"/>
        <v>5.3472222222222199E-2</v>
      </c>
      <c r="AR1425" s="10">
        <f t="shared" si="1384"/>
        <v>1</v>
      </c>
      <c r="AS1425" s="10">
        <f t="shared" si="1385"/>
        <v>17</v>
      </c>
      <c r="AT1425" s="552">
        <v>0</v>
      </c>
      <c r="AU1425" s="552">
        <v>0</v>
      </c>
      <c r="AV1425" s="552">
        <v>0</v>
      </c>
      <c r="AW1425" s="546">
        <f t="shared" si="1375"/>
        <v>0</v>
      </c>
      <c r="AX1425" s="546">
        <f t="shared" si="1389"/>
        <v>0</v>
      </c>
      <c r="AY1425" s="552">
        <v>0</v>
      </c>
      <c r="AZ1425" s="546">
        <f t="shared" si="1371"/>
        <v>0</v>
      </c>
      <c r="BA1425" s="546">
        <f t="shared" si="1372"/>
        <v>0</v>
      </c>
      <c r="BB1425" s="552">
        <v>0</v>
      </c>
      <c r="BC1425" s="546">
        <f t="shared" si="1373"/>
        <v>0</v>
      </c>
      <c r="BD1425" s="546">
        <f t="shared" si="1374"/>
        <v>0</v>
      </c>
      <c r="BE1425" s="552">
        <v>6.1805555555555558E-2</v>
      </c>
      <c r="BF1425" s="546">
        <f t="shared" si="1362"/>
        <v>1</v>
      </c>
      <c r="BG1425" s="546">
        <f t="shared" si="1363"/>
        <v>29</v>
      </c>
      <c r="BH1425" s="552">
        <v>0</v>
      </c>
      <c r="BI1425" s="637">
        <f t="shared" si="1386"/>
        <v>0</v>
      </c>
      <c r="BJ1425" s="558">
        <f t="shared" si="1387"/>
        <v>0</v>
      </c>
      <c r="BK1425" s="52">
        <f t="shared" si="1390"/>
        <v>60.874745762711868</v>
      </c>
    </row>
    <row r="1426" spans="1:63" x14ac:dyDescent="0.25">
      <c r="A1426" s="60">
        <v>41041</v>
      </c>
      <c r="B1426" s="59">
        <f t="shared" si="1388"/>
        <v>5</v>
      </c>
      <c r="C1426" s="126">
        <v>5</v>
      </c>
      <c r="D1426" s="51" t="s">
        <v>224</v>
      </c>
      <c r="E1426" s="51" t="s">
        <v>572</v>
      </c>
      <c r="F1426" s="58">
        <v>3497.53</v>
      </c>
      <c r="G1426" s="126">
        <v>58</v>
      </c>
      <c r="H1426" s="126">
        <v>1</v>
      </c>
      <c r="I1426" s="47">
        <v>0.47916666666666669</v>
      </c>
      <c r="J1426" s="47">
        <v>0.47916666666666669</v>
      </c>
      <c r="K1426" s="47">
        <v>0.4826388888888889</v>
      </c>
      <c r="L1426" s="9">
        <f t="shared" si="1377"/>
        <v>3.4722222222222099E-3</v>
      </c>
      <c r="M1426" s="47">
        <v>0.49652777777777773</v>
      </c>
      <c r="N1426" s="9">
        <f t="shared" si="1378"/>
        <v>1.388888888888884E-2</v>
      </c>
      <c r="O1426" s="47">
        <v>0.52083333333333337</v>
      </c>
      <c r="P1426" s="9">
        <f t="shared" si="1379"/>
        <v>2.4305555555555636E-2</v>
      </c>
      <c r="Q1426" s="47">
        <v>0.52430555555555558</v>
      </c>
      <c r="R1426" s="47">
        <v>0.60763888888888895</v>
      </c>
      <c r="S1426" s="9">
        <f t="shared" si="1361"/>
        <v>8.333333333333337E-2</v>
      </c>
      <c r="T1426" s="47">
        <v>0.52430555555555558</v>
      </c>
      <c r="U1426" s="47">
        <v>0.60763888888888895</v>
      </c>
      <c r="V1426" s="9">
        <f t="shared" si="1382"/>
        <v>8.333333333333337E-2</v>
      </c>
      <c r="W1426" s="47">
        <v>0.60902777777777783</v>
      </c>
      <c r="X1426" s="9">
        <f>W1426-R1426</f>
        <v>1.388888888888884E-3</v>
      </c>
      <c r="Y1426" s="47">
        <v>0.61111111111111105</v>
      </c>
      <c r="Z1426" s="9">
        <f t="shared" si="1368"/>
        <v>2.0833333333332149E-3</v>
      </c>
      <c r="AA1426" s="47">
        <v>0.66805555555555562</v>
      </c>
      <c r="AB1426" s="9">
        <f t="shared" si="1370"/>
        <v>5.6944444444444575E-2</v>
      </c>
      <c r="AC1426" s="47">
        <v>0.66805555555555562</v>
      </c>
      <c r="AD1426" s="47">
        <v>0.66805555555555562</v>
      </c>
      <c r="AE1426" s="9">
        <f t="shared" si="1383"/>
        <v>0</v>
      </c>
      <c r="AF1426" s="47">
        <v>0.67708333333333337</v>
      </c>
      <c r="AG1426" s="47">
        <v>0.6875</v>
      </c>
      <c r="AH1426" s="9">
        <f t="shared" si="1380"/>
        <v>1.041666666666663E-2</v>
      </c>
      <c r="AI1426" s="10">
        <f t="shared" si="1356"/>
        <v>0</v>
      </c>
      <c r="AJ1426" s="10">
        <f t="shared" si="1357"/>
        <v>15</v>
      </c>
      <c r="AK1426" s="47">
        <v>0.69097222222222221</v>
      </c>
      <c r="AL1426" s="47">
        <v>0.69444444444444453</v>
      </c>
      <c r="AM1426" s="9">
        <f t="shared" si="1358"/>
        <v>3.4722222222223209E-3</v>
      </c>
      <c r="AN1426" s="9">
        <f t="shared" si="1381"/>
        <v>0.21527777777777785</v>
      </c>
      <c r="AO1426" s="10">
        <f t="shared" si="1334"/>
        <v>5</v>
      </c>
      <c r="AP1426" s="10">
        <f t="shared" si="1335"/>
        <v>10</v>
      </c>
      <c r="AQ1426" s="9">
        <f t="shared" si="1376"/>
        <v>4.6527777777777911E-2</v>
      </c>
      <c r="AR1426" s="10">
        <f t="shared" si="1384"/>
        <v>1</v>
      </c>
      <c r="AS1426" s="10">
        <f t="shared" si="1385"/>
        <v>7</v>
      </c>
      <c r="AT1426" s="552">
        <v>0</v>
      </c>
      <c r="AU1426" s="552">
        <v>3.472222222222222E-3</v>
      </c>
      <c r="AV1426" s="552">
        <v>0</v>
      </c>
      <c r="AW1426" s="546">
        <f t="shared" si="1375"/>
        <v>0</v>
      </c>
      <c r="AX1426" s="546">
        <f t="shared" si="1389"/>
        <v>0</v>
      </c>
      <c r="AY1426" s="552">
        <v>0</v>
      </c>
      <c r="AZ1426" s="546">
        <f t="shared" si="1371"/>
        <v>0</v>
      </c>
      <c r="BA1426" s="546">
        <f t="shared" si="1372"/>
        <v>0</v>
      </c>
      <c r="BB1426" s="552">
        <v>0</v>
      </c>
      <c r="BC1426" s="546">
        <f t="shared" si="1373"/>
        <v>0</v>
      </c>
      <c r="BD1426" s="546">
        <f t="shared" si="1374"/>
        <v>0</v>
      </c>
      <c r="BE1426" s="552">
        <v>6.9444444444444441E-3</v>
      </c>
      <c r="BF1426" s="546">
        <f t="shared" si="1362"/>
        <v>0</v>
      </c>
      <c r="BG1426" s="546">
        <f t="shared" si="1363"/>
        <v>10</v>
      </c>
      <c r="BH1426" s="552">
        <v>0</v>
      </c>
      <c r="BI1426" s="637">
        <f t="shared" si="1386"/>
        <v>0</v>
      </c>
      <c r="BJ1426" s="558">
        <f t="shared" si="1387"/>
        <v>0</v>
      </c>
      <c r="BK1426" s="52">
        <f t="shared" si="1390"/>
        <v>60.302241379310345</v>
      </c>
    </row>
    <row r="1427" spans="1:63" x14ac:dyDescent="0.25">
      <c r="A1427" s="60">
        <v>41041</v>
      </c>
      <c r="B1427" s="59">
        <f t="shared" si="1388"/>
        <v>5</v>
      </c>
      <c r="C1427" s="126">
        <v>17</v>
      </c>
      <c r="D1427" s="51" t="s">
        <v>33</v>
      </c>
      <c r="E1427" s="51" t="s">
        <v>825</v>
      </c>
      <c r="F1427" s="58">
        <v>3541.54</v>
      </c>
      <c r="G1427" s="126">
        <v>56</v>
      </c>
      <c r="H1427" s="126">
        <v>3</v>
      </c>
      <c r="I1427" s="47">
        <v>0.71875</v>
      </c>
      <c r="J1427" s="47">
        <v>0.71875</v>
      </c>
      <c r="K1427" s="47">
        <v>0.72569444444444453</v>
      </c>
      <c r="L1427" s="9">
        <f t="shared" si="1377"/>
        <v>6.9444444444445308E-3</v>
      </c>
      <c r="M1427" s="47">
        <v>0.73263888888888884</v>
      </c>
      <c r="N1427" s="9">
        <f t="shared" si="1378"/>
        <v>6.9444444444443088E-3</v>
      </c>
      <c r="O1427" s="47">
        <v>0.75</v>
      </c>
      <c r="P1427" s="9">
        <f t="shared" si="1379"/>
        <v>1.736111111111116E-2</v>
      </c>
      <c r="Q1427" s="47">
        <v>0.75</v>
      </c>
      <c r="R1427" s="47">
        <v>0.79513888888888884</v>
      </c>
      <c r="S1427" s="9">
        <f t="shared" si="1361"/>
        <v>4.513888888888884E-2</v>
      </c>
      <c r="T1427" s="47">
        <v>0.75</v>
      </c>
      <c r="U1427" s="47">
        <v>0.79513888888888884</v>
      </c>
      <c r="V1427" s="9">
        <f t="shared" si="1382"/>
        <v>4.513888888888884E-2</v>
      </c>
      <c r="W1427" s="47">
        <v>0.79861111111111116</v>
      </c>
      <c r="X1427" s="9">
        <f>W1427-R1427</f>
        <v>3.4722222222223209E-3</v>
      </c>
      <c r="Y1427" s="47">
        <v>0.80208333333333337</v>
      </c>
      <c r="Z1427" s="9">
        <f t="shared" si="1368"/>
        <v>3.4722222222222099E-3</v>
      </c>
      <c r="AA1427" s="47">
        <v>0.90486111111111101</v>
      </c>
      <c r="AB1427" s="9">
        <f t="shared" si="1370"/>
        <v>0.10277777777777763</v>
      </c>
      <c r="AC1427" s="47">
        <v>0.90486111111111101</v>
      </c>
      <c r="AD1427" s="47">
        <v>0.90486111111111101</v>
      </c>
      <c r="AE1427" s="9">
        <f t="shared" si="1383"/>
        <v>0</v>
      </c>
      <c r="AF1427" s="47">
        <v>0.90972222222222221</v>
      </c>
      <c r="AG1427" s="47">
        <v>0.91666666666666663</v>
      </c>
      <c r="AH1427" s="9">
        <f t="shared" si="1380"/>
        <v>6.9444444444444198E-3</v>
      </c>
      <c r="AI1427" s="10">
        <f t="shared" si="1356"/>
        <v>0</v>
      </c>
      <c r="AJ1427" s="10">
        <f t="shared" si="1357"/>
        <v>10</v>
      </c>
      <c r="AK1427" s="47">
        <v>0.92013888888888884</v>
      </c>
      <c r="AL1427" s="47">
        <v>0.92361111111111116</v>
      </c>
      <c r="AM1427" s="9">
        <f t="shared" si="1358"/>
        <v>3.4722222222223209E-3</v>
      </c>
      <c r="AN1427" s="9">
        <f t="shared" si="1381"/>
        <v>0.20486111111111116</v>
      </c>
      <c r="AO1427" s="10">
        <f t="shared" si="1334"/>
        <v>4</v>
      </c>
      <c r="AP1427" s="10">
        <f t="shared" si="1335"/>
        <v>55</v>
      </c>
      <c r="AQ1427" s="9">
        <f t="shared" si="1376"/>
        <v>4.0972222222222077E-2</v>
      </c>
      <c r="AR1427" s="10">
        <f t="shared" si="1384"/>
        <v>0</v>
      </c>
      <c r="AS1427" s="10">
        <f t="shared" si="1385"/>
        <v>59</v>
      </c>
      <c r="AT1427" s="552">
        <v>0</v>
      </c>
      <c r="AU1427" s="552">
        <v>0</v>
      </c>
      <c r="AV1427" s="552">
        <v>0</v>
      </c>
      <c r="AW1427" s="546">
        <f t="shared" si="1375"/>
        <v>0</v>
      </c>
      <c r="AX1427" s="546">
        <f t="shared" si="1389"/>
        <v>0</v>
      </c>
      <c r="AY1427" s="552">
        <v>0</v>
      </c>
      <c r="AZ1427" s="546">
        <f t="shared" si="1371"/>
        <v>0</v>
      </c>
      <c r="BA1427" s="546">
        <f t="shared" si="1372"/>
        <v>0</v>
      </c>
      <c r="BB1427" s="552">
        <v>0</v>
      </c>
      <c r="BC1427" s="546">
        <f t="shared" si="1373"/>
        <v>0</v>
      </c>
      <c r="BD1427" s="546">
        <f t="shared" si="1374"/>
        <v>0</v>
      </c>
      <c r="BE1427" s="552">
        <v>6.1805555555555558E-2</v>
      </c>
      <c r="BF1427" s="546">
        <f t="shared" si="1362"/>
        <v>1</v>
      </c>
      <c r="BG1427" s="546">
        <f t="shared" si="1363"/>
        <v>29</v>
      </c>
      <c r="BH1427" s="552">
        <v>0</v>
      </c>
      <c r="BI1427" s="637">
        <f t="shared" si="1386"/>
        <v>0</v>
      </c>
      <c r="BJ1427" s="558">
        <f t="shared" si="1387"/>
        <v>0</v>
      </c>
      <c r="BK1427" s="52">
        <f t="shared" si="1390"/>
        <v>63.241785714285712</v>
      </c>
    </row>
    <row r="1428" spans="1:63" x14ac:dyDescent="0.25">
      <c r="A1428" s="60">
        <v>41041</v>
      </c>
      <c r="B1428" s="59">
        <f t="shared" si="1388"/>
        <v>5</v>
      </c>
      <c r="C1428" s="126">
        <v>1</v>
      </c>
      <c r="D1428" s="51" t="s">
        <v>271</v>
      </c>
      <c r="E1428" s="51" t="s">
        <v>265</v>
      </c>
      <c r="F1428" s="58">
        <v>3823.07</v>
      </c>
      <c r="G1428" s="126">
        <v>59</v>
      </c>
      <c r="H1428" s="126">
        <v>0</v>
      </c>
      <c r="I1428" s="47">
        <v>0.84027777777777779</v>
      </c>
      <c r="J1428" s="47">
        <v>0.84027777777777779</v>
      </c>
      <c r="K1428" s="47">
        <v>0.84722222222222221</v>
      </c>
      <c r="L1428" s="9">
        <f t="shared" si="1377"/>
        <v>6.9444444444444198E-3</v>
      </c>
      <c r="M1428" s="47">
        <v>0.84722222222222221</v>
      </c>
      <c r="N1428" s="9">
        <f t="shared" si="1378"/>
        <v>0</v>
      </c>
      <c r="O1428" s="47">
        <v>0.96875</v>
      </c>
      <c r="P1428" s="9">
        <f t="shared" si="1379"/>
        <v>0.12152777777777779</v>
      </c>
      <c r="Q1428" s="47">
        <v>0.97222222222222221</v>
      </c>
      <c r="R1428" s="47">
        <v>0.98958333333333337</v>
      </c>
      <c r="S1428" s="9">
        <f t="shared" si="1361"/>
        <v>1.736111111111116E-2</v>
      </c>
      <c r="T1428" s="47">
        <v>0.97222222222222221</v>
      </c>
      <c r="U1428" s="47">
        <v>0.98958333333333337</v>
      </c>
      <c r="V1428" s="9">
        <f t="shared" si="1382"/>
        <v>1.736111111111116E-2</v>
      </c>
      <c r="W1428" s="47">
        <v>1</v>
      </c>
      <c r="X1428" s="9">
        <f>W1428-R1428</f>
        <v>1.041666666666663E-2</v>
      </c>
      <c r="Y1428" s="47">
        <v>1.0034722222222221</v>
      </c>
      <c r="Z1428" s="9">
        <f t="shared" si="1368"/>
        <v>3.4722222222220989E-3</v>
      </c>
      <c r="AA1428" s="47">
        <v>1.0736111111111111</v>
      </c>
      <c r="AB1428" s="9">
        <f t="shared" si="1370"/>
        <v>7.0138888888888973E-2</v>
      </c>
      <c r="AC1428" s="47">
        <v>1.0736111111111111</v>
      </c>
      <c r="AD1428" s="47">
        <v>1.0736111111111111</v>
      </c>
      <c r="AE1428" s="9">
        <f t="shared" si="1383"/>
        <v>0</v>
      </c>
      <c r="AF1428" s="47">
        <v>1.0833333333333333</v>
      </c>
      <c r="AG1428" s="47">
        <v>1.0902777777777779</v>
      </c>
      <c r="AH1428" s="9">
        <f t="shared" si="1380"/>
        <v>6.9444444444446418E-3</v>
      </c>
      <c r="AI1428" s="10">
        <f t="shared" si="1356"/>
        <v>0</v>
      </c>
      <c r="AJ1428" s="10">
        <f t="shared" si="1357"/>
        <v>10</v>
      </c>
      <c r="AK1428" s="47">
        <v>1.09375</v>
      </c>
      <c r="AL1428" s="47">
        <v>1.0972222222222221</v>
      </c>
      <c r="AM1428" s="9">
        <f t="shared" si="1358"/>
        <v>3.4722222222220989E-3</v>
      </c>
      <c r="AN1428" s="9">
        <f t="shared" si="1381"/>
        <v>0.25694444444444431</v>
      </c>
      <c r="AO1428" s="10">
        <f t="shared" si="1334"/>
        <v>6</v>
      </c>
      <c r="AP1428" s="10">
        <f t="shared" si="1335"/>
        <v>10</v>
      </c>
      <c r="AQ1428" s="9">
        <f t="shared" si="1376"/>
        <v>4.6527777777777862E-2</v>
      </c>
      <c r="AR1428" s="10">
        <f t="shared" si="1384"/>
        <v>1</v>
      </c>
      <c r="AS1428" s="10">
        <f t="shared" si="1385"/>
        <v>7</v>
      </c>
      <c r="AT1428" s="552">
        <v>0</v>
      </c>
      <c r="AU1428" s="552">
        <v>0</v>
      </c>
      <c r="AV1428" s="552">
        <v>0</v>
      </c>
      <c r="AW1428" s="546">
        <f t="shared" si="1375"/>
        <v>0</v>
      </c>
      <c r="AX1428" s="546">
        <f t="shared" si="1389"/>
        <v>0</v>
      </c>
      <c r="AY1428" s="552">
        <v>0</v>
      </c>
      <c r="AZ1428" s="546">
        <f t="shared" si="1371"/>
        <v>0</v>
      </c>
      <c r="BA1428" s="546">
        <f t="shared" si="1372"/>
        <v>0</v>
      </c>
      <c r="BB1428" s="552">
        <v>0</v>
      </c>
      <c r="BC1428" s="546">
        <f t="shared" si="1373"/>
        <v>0</v>
      </c>
      <c r="BD1428" s="546">
        <f t="shared" si="1374"/>
        <v>0</v>
      </c>
      <c r="BE1428" s="552">
        <v>2.361111111111111E-2</v>
      </c>
      <c r="BF1428" s="546">
        <f t="shared" si="1362"/>
        <v>0</v>
      </c>
      <c r="BG1428" s="546">
        <f t="shared" si="1363"/>
        <v>34</v>
      </c>
      <c r="BH1428" s="552">
        <v>0</v>
      </c>
      <c r="BI1428" s="637">
        <f t="shared" si="1386"/>
        <v>0</v>
      </c>
      <c r="BJ1428" s="558">
        <f t="shared" si="1387"/>
        <v>0</v>
      </c>
      <c r="BK1428" s="52">
        <f t="shared" si="1390"/>
        <v>64.797796610169499</v>
      </c>
    </row>
    <row r="1429" spans="1:63" x14ac:dyDescent="0.25">
      <c r="A1429" s="60">
        <v>41041</v>
      </c>
      <c r="B1429" s="59">
        <f t="shared" si="1388"/>
        <v>5</v>
      </c>
      <c r="C1429" s="126">
        <v>1</v>
      </c>
      <c r="D1429" s="51" t="s">
        <v>802</v>
      </c>
      <c r="E1429" s="51" t="s">
        <v>265</v>
      </c>
      <c r="F1429" s="58">
        <v>3743.81</v>
      </c>
      <c r="G1429" s="126">
        <v>59</v>
      </c>
      <c r="H1429" s="126">
        <v>0</v>
      </c>
      <c r="I1429" s="47">
        <v>2.7777777777777776E-2</v>
      </c>
      <c r="J1429" s="47">
        <v>2.7777777777777776E-2</v>
      </c>
      <c r="K1429" s="47">
        <v>1.03125</v>
      </c>
      <c r="L1429" s="9">
        <f t="shared" si="1377"/>
        <v>1.0034722222222223</v>
      </c>
      <c r="M1429" s="47">
        <v>1.0520833333333333</v>
      </c>
      <c r="N1429" s="9">
        <f t="shared" si="1378"/>
        <v>2.0833333333333259E-2</v>
      </c>
      <c r="O1429" s="47">
        <v>1.0659722222222221</v>
      </c>
      <c r="P1429" s="9">
        <f t="shared" si="1379"/>
        <v>1.388888888888884E-2</v>
      </c>
      <c r="Q1429" s="47">
        <v>6.9444444444444434E-2</v>
      </c>
      <c r="R1429" s="47">
        <v>9.7222222222222224E-2</v>
      </c>
      <c r="S1429" s="9">
        <f t="shared" ref="S1429:S1492" si="1391">R1429-Q1429</f>
        <v>2.777777777777779E-2</v>
      </c>
      <c r="T1429" s="47">
        <v>6.9444444444444434E-2</v>
      </c>
      <c r="U1429" s="47">
        <v>9.7222222222222224E-2</v>
      </c>
      <c r="V1429" s="9">
        <f t="shared" si="1382"/>
        <v>2.777777777777779E-2</v>
      </c>
      <c r="W1429" s="47">
        <v>0.10902777777777778</v>
      </c>
      <c r="X1429" s="9">
        <f>W1429-R1429</f>
        <v>1.1805555555555555E-2</v>
      </c>
      <c r="Y1429" s="47">
        <v>0.10972222222222222</v>
      </c>
      <c r="Z1429" s="9">
        <f t="shared" si="1368"/>
        <v>6.9444444444444198E-4</v>
      </c>
      <c r="AA1429" s="47">
        <v>0.15833333333333333</v>
      </c>
      <c r="AB1429" s="9">
        <f t="shared" si="1370"/>
        <v>4.8611111111111105E-2</v>
      </c>
      <c r="AC1429" s="47">
        <v>0.15833333333333333</v>
      </c>
      <c r="AD1429" s="47">
        <v>0.15833333333333333</v>
      </c>
      <c r="AE1429" s="9">
        <f t="shared" si="1383"/>
        <v>0</v>
      </c>
      <c r="AF1429" s="47">
        <v>0.18055555555555555</v>
      </c>
      <c r="AG1429" s="47">
        <v>0.1875</v>
      </c>
      <c r="AH1429" s="9">
        <f t="shared" si="1380"/>
        <v>6.9444444444444475E-3</v>
      </c>
      <c r="AI1429" s="10">
        <f t="shared" si="1356"/>
        <v>0</v>
      </c>
      <c r="AJ1429" s="10">
        <f t="shared" si="1357"/>
        <v>10</v>
      </c>
      <c r="AK1429" s="47">
        <v>0.19097222222222221</v>
      </c>
      <c r="AL1429" s="47">
        <v>0.19444444444444445</v>
      </c>
      <c r="AM1429" s="9">
        <f t="shared" si="1358"/>
        <v>3.4722222222222376E-3</v>
      </c>
      <c r="AN1429" s="9">
        <f t="shared" si="1381"/>
        <v>0.16666666666666669</v>
      </c>
      <c r="AO1429" s="10">
        <f t="shared" si="1334"/>
        <v>4</v>
      </c>
      <c r="AP1429" s="10">
        <f t="shared" si="1335"/>
        <v>0</v>
      </c>
      <c r="AQ1429" s="9">
        <f t="shared" si="1376"/>
        <v>3.8194444444444441E-2</v>
      </c>
      <c r="AR1429" s="10">
        <f t="shared" si="1384"/>
        <v>0</v>
      </c>
      <c r="AS1429" s="10">
        <f t="shared" si="1385"/>
        <v>55</v>
      </c>
      <c r="AT1429" s="552">
        <v>0</v>
      </c>
      <c r="AU1429" s="552">
        <v>0</v>
      </c>
      <c r="AV1429" s="552">
        <v>0</v>
      </c>
      <c r="AW1429" s="546">
        <f t="shared" si="1375"/>
        <v>0</v>
      </c>
      <c r="AX1429" s="546">
        <f t="shared" si="1389"/>
        <v>0</v>
      </c>
      <c r="AY1429" s="552">
        <v>0</v>
      </c>
      <c r="AZ1429" s="546">
        <f t="shared" si="1371"/>
        <v>0</v>
      </c>
      <c r="BA1429" s="546">
        <f t="shared" si="1372"/>
        <v>0</v>
      </c>
      <c r="BB1429" s="552">
        <v>0</v>
      </c>
      <c r="BC1429" s="546">
        <f t="shared" si="1373"/>
        <v>0</v>
      </c>
      <c r="BD1429" s="546">
        <f t="shared" si="1374"/>
        <v>0</v>
      </c>
      <c r="BE1429" s="552">
        <v>1.0416666666666666E-2</v>
      </c>
      <c r="BF1429" s="546">
        <f t="shared" si="1362"/>
        <v>0</v>
      </c>
      <c r="BG1429" s="546">
        <f t="shared" si="1363"/>
        <v>15</v>
      </c>
      <c r="BH1429" s="552">
        <v>0</v>
      </c>
      <c r="BI1429" s="637">
        <f t="shared" si="1386"/>
        <v>0</v>
      </c>
      <c r="BJ1429" s="558">
        <f t="shared" si="1387"/>
        <v>0</v>
      </c>
      <c r="BK1429" s="52">
        <f t="shared" si="1390"/>
        <v>63.454406779661014</v>
      </c>
    </row>
    <row r="1430" spans="1:63" x14ac:dyDescent="0.25">
      <c r="A1430" s="60">
        <v>41042</v>
      </c>
      <c r="B1430" s="59">
        <f t="shared" si="1388"/>
        <v>5</v>
      </c>
      <c r="C1430" s="126">
        <v>3</v>
      </c>
      <c r="D1430" s="51" t="s">
        <v>271</v>
      </c>
      <c r="E1430" s="51" t="s">
        <v>265</v>
      </c>
      <c r="F1430" s="58">
        <v>3382.85</v>
      </c>
      <c r="G1430" s="126">
        <v>58</v>
      </c>
      <c r="H1430" s="126">
        <v>1</v>
      </c>
      <c r="I1430" s="47">
        <v>0.85416666666666663</v>
      </c>
      <c r="J1430" s="47">
        <v>0.85416666666666663</v>
      </c>
      <c r="K1430" s="47">
        <v>0.85763888888888884</v>
      </c>
      <c r="L1430" s="9">
        <f t="shared" si="1377"/>
        <v>3.4722222222222099E-3</v>
      </c>
      <c r="M1430" s="47">
        <v>0.875</v>
      </c>
      <c r="N1430" s="9">
        <f t="shared" si="1378"/>
        <v>1.736111111111116E-2</v>
      </c>
      <c r="O1430" s="47">
        <v>1.0347222222222221</v>
      </c>
      <c r="P1430" s="9">
        <f t="shared" si="1379"/>
        <v>0.1597222222222221</v>
      </c>
      <c r="Q1430" s="47">
        <v>1.0347222222222221</v>
      </c>
      <c r="R1430" s="47">
        <v>1.1458333333333333</v>
      </c>
      <c r="S1430" s="9">
        <f t="shared" si="1391"/>
        <v>0.11111111111111116</v>
      </c>
      <c r="T1430" s="47">
        <v>1.0347222222222221</v>
      </c>
      <c r="U1430" s="47">
        <v>1.1458333333333333</v>
      </c>
      <c r="V1430" s="9">
        <f t="shared" si="1382"/>
        <v>0.11111111111111116</v>
      </c>
      <c r="W1430" s="47">
        <v>1.0347222222222221</v>
      </c>
      <c r="X1430" s="9">
        <v>0</v>
      </c>
      <c r="Y1430" s="47">
        <v>1.0347222222222221</v>
      </c>
      <c r="Z1430" s="9">
        <f t="shared" si="1368"/>
        <v>0</v>
      </c>
      <c r="AA1430" s="47">
        <v>1.5694444444444444</v>
      </c>
      <c r="AB1430" s="9">
        <f t="shared" si="1370"/>
        <v>0.53472222222222232</v>
      </c>
      <c r="AC1430" s="47">
        <v>1.5694444444444444</v>
      </c>
      <c r="AD1430" s="47">
        <v>1.5694444444444444</v>
      </c>
      <c r="AE1430" s="9">
        <f t="shared" si="1383"/>
        <v>0</v>
      </c>
      <c r="AF1430" s="47">
        <v>1.5763888888888891</v>
      </c>
      <c r="AG1430" s="47">
        <v>1.5833333333333333</v>
      </c>
      <c r="AH1430" s="9">
        <f t="shared" si="1380"/>
        <v>6.9444444444441977E-3</v>
      </c>
      <c r="AI1430" s="10">
        <f t="shared" si="1356"/>
        <v>0</v>
      </c>
      <c r="AJ1430" s="10">
        <f t="shared" si="1357"/>
        <v>10</v>
      </c>
      <c r="AK1430" s="47">
        <v>0.58680555555555558</v>
      </c>
      <c r="AL1430" s="47">
        <v>1.5902777777777777</v>
      </c>
      <c r="AM1430" s="9">
        <f t="shared" si="1358"/>
        <v>1.0034722222222221</v>
      </c>
      <c r="AN1430" s="9">
        <f t="shared" si="1381"/>
        <v>0.73611111111111105</v>
      </c>
      <c r="AO1430" s="10">
        <f t="shared" si="1334"/>
        <v>17</v>
      </c>
      <c r="AP1430" s="10">
        <f t="shared" si="1335"/>
        <v>40</v>
      </c>
      <c r="AQ1430" s="9">
        <f t="shared" si="1376"/>
        <v>0</v>
      </c>
      <c r="AR1430" s="10">
        <f t="shared" si="1384"/>
        <v>0</v>
      </c>
      <c r="AS1430" s="10">
        <f t="shared" si="1385"/>
        <v>0</v>
      </c>
      <c r="AT1430" s="552">
        <v>0</v>
      </c>
      <c r="AU1430" s="552">
        <v>0</v>
      </c>
      <c r="AV1430" s="552">
        <v>0</v>
      </c>
      <c r="AW1430" s="546">
        <f t="shared" si="1375"/>
        <v>0</v>
      </c>
      <c r="AX1430" s="546">
        <f t="shared" si="1389"/>
        <v>0</v>
      </c>
      <c r="AY1430" s="552">
        <v>0.3298611111111111</v>
      </c>
      <c r="AZ1430" s="546">
        <f t="shared" si="1371"/>
        <v>7</v>
      </c>
      <c r="BA1430" s="546">
        <f t="shared" si="1372"/>
        <v>55</v>
      </c>
      <c r="BB1430" s="552">
        <v>0</v>
      </c>
      <c r="BC1430" s="546">
        <f t="shared" si="1373"/>
        <v>0</v>
      </c>
      <c r="BD1430" s="546">
        <f t="shared" si="1374"/>
        <v>0</v>
      </c>
      <c r="BE1430" s="552">
        <v>0</v>
      </c>
      <c r="BF1430" s="546">
        <f t="shared" si="1362"/>
        <v>0</v>
      </c>
      <c r="BG1430" s="546">
        <f t="shared" si="1363"/>
        <v>0</v>
      </c>
      <c r="BH1430" s="552">
        <v>0.20486111111111113</v>
      </c>
      <c r="BI1430" s="637">
        <f t="shared" si="1386"/>
        <v>4</v>
      </c>
      <c r="BJ1430" s="558">
        <f t="shared" si="1387"/>
        <v>55</v>
      </c>
      <c r="BK1430" s="52">
        <f t="shared" si="1390"/>
        <v>58.324999999999996</v>
      </c>
    </row>
    <row r="1431" spans="1:63" x14ac:dyDescent="0.25">
      <c r="A1431" s="60">
        <v>41042</v>
      </c>
      <c r="B1431" s="59">
        <f t="shared" si="1388"/>
        <v>5</v>
      </c>
      <c r="C1431" s="126">
        <v>4</v>
      </c>
      <c r="D1431" s="51" t="s">
        <v>832</v>
      </c>
      <c r="E1431" s="51" t="s">
        <v>265</v>
      </c>
      <c r="F1431" s="58">
        <v>3171.98</v>
      </c>
      <c r="G1431" s="126">
        <v>50</v>
      </c>
      <c r="H1431" s="126">
        <v>9</v>
      </c>
      <c r="I1431" s="47">
        <v>0.66666666666666663</v>
      </c>
      <c r="J1431" s="47">
        <v>0.66666666666666663</v>
      </c>
      <c r="K1431" s="47">
        <v>0.67013888888888884</v>
      </c>
      <c r="L1431" s="9">
        <f t="shared" si="1377"/>
        <v>3.4722222222222099E-3</v>
      </c>
      <c r="M1431" s="47">
        <v>0.67708333333333337</v>
      </c>
      <c r="N1431" s="9">
        <f t="shared" si="1378"/>
        <v>6.9444444444445308E-3</v>
      </c>
      <c r="O1431" s="47">
        <v>0.70833333333333337</v>
      </c>
      <c r="P1431" s="9">
        <f t="shared" si="1379"/>
        <v>3.125E-2</v>
      </c>
      <c r="Q1431" s="47">
        <v>0.71527777777777779</v>
      </c>
      <c r="R1431" s="47">
        <v>0.75694444444444453</v>
      </c>
      <c r="S1431" s="9">
        <f t="shared" si="1391"/>
        <v>4.1666666666666741E-2</v>
      </c>
      <c r="T1431" s="47">
        <v>0.71527777777777779</v>
      </c>
      <c r="U1431" s="47">
        <v>0.75694444444444453</v>
      </c>
      <c r="V1431" s="9">
        <f t="shared" si="1382"/>
        <v>4.1666666666666741E-2</v>
      </c>
      <c r="W1431" s="47">
        <v>0.7680555555555556</v>
      </c>
      <c r="X1431" s="9">
        <f>W1431-R1431</f>
        <v>1.1111111111111072E-2</v>
      </c>
      <c r="Y1431" s="47">
        <v>0.76874999999999993</v>
      </c>
      <c r="Z1431" s="9">
        <f t="shared" si="1368"/>
        <v>6.9444444444433095E-4</v>
      </c>
      <c r="AA1431" s="47">
        <v>0.8569444444444444</v>
      </c>
      <c r="AB1431" s="9">
        <f t="shared" si="1370"/>
        <v>8.8194444444444464E-2</v>
      </c>
      <c r="AC1431" s="47">
        <v>0.8569444444444444</v>
      </c>
      <c r="AD1431" s="47">
        <v>0.8569444444444444</v>
      </c>
      <c r="AE1431" s="9">
        <f t="shared" si="1383"/>
        <v>0</v>
      </c>
      <c r="AF1431" s="47">
        <v>0.875</v>
      </c>
      <c r="AG1431" s="47">
        <v>0.88194444444444453</v>
      </c>
      <c r="AH1431" s="9">
        <f t="shared" si="1380"/>
        <v>6.9444444444445308E-3</v>
      </c>
      <c r="AI1431" s="10">
        <f t="shared" si="1356"/>
        <v>0</v>
      </c>
      <c r="AJ1431" s="10">
        <f t="shared" si="1357"/>
        <v>10</v>
      </c>
      <c r="AK1431" s="47">
        <v>0.88541666666666663</v>
      </c>
      <c r="AL1431" s="47">
        <v>0.88888888888888884</v>
      </c>
      <c r="AM1431" s="9">
        <f t="shared" si="1358"/>
        <v>3.4722222222222099E-3</v>
      </c>
      <c r="AN1431" s="9">
        <f t="shared" si="1381"/>
        <v>0.22222222222222221</v>
      </c>
      <c r="AO1431" s="10">
        <f t="shared" si="1334"/>
        <v>5</v>
      </c>
      <c r="AP1431" s="10">
        <f t="shared" si="1335"/>
        <v>20</v>
      </c>
      <c r="AQ1431" s="9">
        <f t="shared" si="1376"/>
        <v>5.8333333333333348E-2</v>
      </c>
      <c r="AR1431" s="10">
        <f t="shared" si="1384"/>
        <v>1</v>
      </c>
      <c r="AS1431" s="10">
        <f t="shared" si="1385"/>
        <v>24</v>
      </c>
      <c r="AT1431" s="552">
        <v>0</v>
      </c>
      <c r="AU1431" s="552">
        <v>0</v>
      </c>
      <c r="AV1431" s="552">
        <v>0</v>
      </c>
      <c r="AW1431" s="546">
        <f t="shared" si="1375"/>
        <v>0</v>
      </c>
      <c r="AX1431" s="546">
        <f t="shared" si="1389"/>
        <v>0</v>
      </c>
      <c r="AY1431" s="552">
        <v>0</v>
      </c>
      <c r="AZ1431" s="546">
        <f t="shared" si="1371"/>
        <v>0</v>
      </c>
      <c r="BA1431" s="546">
        <f t="shared" si="1372"/>
        <v>0</v>
      </c>
      <c r="BB1431" s="552">
        <v>0</v>
      </c>
      <c r="BC1431" s="546">
        <f t="shared" si="1373"/>
        <v>0</v>
      </c>
      <c r="BD1431" s="546">
        <f t="shared" si="1374"/>
        <v>0</v>
      </c>
      <c r="BE1431" s="552">
        <v>1.3888888888888888E-2</v>
      </c>
      <c r="BF1431" s="546">
        <f t="shared" si="1362"/>
        <v>0</v>
      </c>
      <c r="BG1431" s="546">
        <f t="shared" si="1363"/>
        <v>20</v>
      </c>
      <c r="BH1431" s="552">
        <v>1.5972222222222224E-2</v>
      </c>
      <c r="BI1431" s="637">
        <f t="shared" si="1386"/>
        <v>0</v>
      </c>
      <c r="BJ1431" s="558">
        <f t="shared" si="1387"/>
        <v>23</v>
      </c>
      <c r="BK1431" s="52">
        <f t="shared" si="1390"/>
        <v>63.439599999999999</v>
      </c>
    </row>
    <row r="1432" spans="1:63" x14ac:dyDescent="0.25">
      <c r="A1432" s="60">
        <v>41042</v>
      </c>
      <c r="B1432" s="59">
        <f t="shared" si="1388"/>
        <v>5</v>
      </c>
      <c r="C1432" s="126">
        <v>1</v>
      </c>
      <c r="D1432" s="51" t="s">
        <v>850</v>
      </c>
      <c r="E1432" s="51" t="s">
        <v>265</v>
      </c>
      <c r="F1432" s="58">
        <v>3607.53</v>
      </c>
      <c r="G1432" s="126">
        <v>58</v>
      </c>
      <c r="H1432" s="126">
        <v>1</v>
      </c>
      <c r="I1432" s="47">
        <v>0.83333333333333337</v>
      </c>
      <c r="J1432" s="47">
        <v>0.83333333333333337</v>
      </c>
      <c r="K1432" s="47">
        <v>0.83680555555555547</v>
      </c>
      <c r="L1432" s="9">
        <f t="shared" si="1377"/>
        <v>3.4722222222220989E-3</v>
      </c>
      <c r="M1432" s="47">
        <v>0.84027777777777779</v>
      </c>
      <c r="N1432" s="9">
        <f t="shared" si="1378"/>
        <v>3.4722222222223209E-3</v>
      </c>
      <c r="O1432" s="47">
        <v>1.0104166666666667</v>
      </c>
      <c r="P1432" s="9">
        <f t="shared" si="1379"/>
        <v>0.17013888888888895</v>
      </c>
      <c r="Q1432" s="47">
        <v>1.0104166666666667</v>
      </c>
      <c r="R1432" s="47">
        <v>1.03125</v>
      </c>
      <c r="S1432" s="9">
        <f t="shared" si="1391"/>
        <v>2.0833333333333259E-2</v>
      </c>
      <c r="T1432" s="47">
        <v>1.0104166666666667</v>
      </c>
      <c r="U1432" s="47">
        <v>1.03125</v>
      </c>
      <c r="V1432" s="9">
        <f t="shared" si="1382"/>
        <v>2.0833333333333259E-2</v>
      </c>
      <c r="W1432" s="47">
        <v>1.08125</v>
      </c>
      <c r="X1432" s="9">
        <f>W1432-R1432</f>
        <v>5.0000000000000044E-2</v>
      </c>
      <c r="Y1432" s="47">
        <v>1.0819444444444444</v>
      </c>
      <c r="Z1432" s="9">
        <f t="shared" si="1368"/>
        <v>6.9444444444433095E-4</v>
      </c>
      <c r="AA1432" s="47">
        <v>1.1423611111111112</v>
      </c>
      <c r="AB1432" s="9">
        <f t="shared" si="1370"/>
        <v>6.0416666666666785E-2</v>
      </c>
      <c r="AC1432" s="47">
        <v>1.1423611111111112</v>
      </c>
      <c r="AD1432" s="47">
        <v>1.1423611111111112</v>
      </c>
      <c r="AE1432" s="9">
        <f t="shared" si="1383"/>
        <v>0</v>
      </c>
      <c r="AF1432" s="47">
        <v>1.1493055555555556</v>
      </c>
      <c r="AG1432" s="47">
        <v>1.15625</v>
      </c>
      <c r="AH1432" s="9">
        <f t="shared" si="1380"/>
        <v>6.9444444444444198E-3</v>
      </c>
      <c r="AI1432" s="10">
        <f t="shared" si="1356"/>
        <v>0</v>
      </c>
      <c r="AJ1432" s="10">
        <f t="shared" si="1357"/>
        <v>10</v>
      </c>
      <c r="AK1432" s="47">
        <v>1.1597222222222221</v>
      </c>
      <c r="AL1432" s="47">
        <v>1.1631944444444444</v>
      </c>
      <c r="AM1432" s="9">
        <f t="shared" si="1358"/>
        <v>3.4722222222223209E-3</v>
      </c>
      <c r="AN1432" s="9">
        <f t="shared" si="1381"/>
        <v>0.32986111111111105</v>
      </c>
      <c r="AO1432" s="10">
        <f t="shared" si="1334"/>
        <v>7</v>
      </c>
      <c r="AP1432" s="10">
        <f t="shared" si="1335"/>
        <v>55</v>
      </c>
      <c r="AQ1432" s="9">
        <f t="shared" si="1376"/>
        <v>9.7222222222223334E-3</v>
      </c>
      <c r="AR1432" s="10">
        <f t="shared" si="1384"/>
        <v>0</v>
      </c>
      <c r="AS1432" s="10">
        <f t="shared" si="1385"/>
        <v>14</v>
      </c>
      <c r="AT1432" s="552">
        <v>0</v>
      </c>
      <c r="AU1432" s="552">
        <v>0</v>
      </c>
      <c r="AV1432" s="552">
        <v>0</v>
      </c>
      <c r="AW1432" s="546">
        <f t="shared" si="1375"/>
        <v>0</v>
      </c>
      <c r="AX1432" s="546">
        <f t="shared" si="1389"/>
        <v>0</v>
      </c>
      <c r="AY1432" s="552">
        <v>0</v>
      </c>
      <c r="AZ1432" s="546">
        <f t="shared" si="1371"/>
        <v>0</v>
      </c>
      <c r="BA1432" s="546">
        <f t="shared" si="1372"/>
        <v>0</v>
      </c>
      <c r="BB1432" s="552">
        <v>0</v>
      </c>
      <c r="BC1432" s="546">
        <f t="shared" si="1373"/>
        <v>0</v>
      </c>
      <c r="BD1432" s="546">
        <f t="shared" si="1374"/>
        <v>0</v>
      </c>
      <c r="BE1432" s="552">
        <v>0</v>
      </c>
      <c r="BF1432" s="546">
        <f t="shared" ref="BF1432:BF1495" si="1392">HOUR(BE1432)</f>
        <v>0</v>
      </c>
      <c r="BG1432" s="546">
        <f t="shared" ref="BG1432:BG1495" si="1393">MINUTE(BE1432)</f>
        <v>0</v>
      </c>
      <c r="BH1432" s="552">
        <v>5.0694444444444452E-2</v>
      </c>
      <c r="BI1432" s="637">
        <f t="shared" si="1386"/>
        <v>1</v>
      </c>
      <c r="BJ1432" s="558">
        <f t="shared" si="1387"/>
        <v>13</v>
      </c>
      <c r="BK1432" s="52">
        <f t="shared" si="1390"/>
        <v>62.198793103448281</v>
      </c>
    </row>
    <row r="1433" spans="1:63" x14ac:dyDescent="0.25">
      <c r="A1433" s="60">
        <v>41042</v>
      </c>
      <c r="B1433" s="59">
        <f t="shared" si="1388"/>
        <v>5</v>
      </c>
      <c r="C1433" s="126">
        <v>3</v>
      </c>
      <c r="D1433" s="51" t="s">
        <v>355</v>
      </c>
      <c r="E1433" s="51" t="s">
        <v>265</v>
      </c>
      <c r="F1433" s="58">
        <v>3297.15</v>
      </c>
      <c r="G1433" s="126">
        <v>57</v>
      </c>
      <c r="H1433" s="126">
        <v>2</v>
      </c>
      <c r="I1433" s="47">
        <v>0.80208333333333337</v>
      </c>
      <c r="J1433" s="47">
        <v>0.80208333333333337</v>
      </c>
      <c r="K1433" s="47">
        <v>0.80555555555555547</v>
      </c>
      <c r="L1433" s="9">
        <f t="shared" si="1377"/>
        <v>3.4722222222220989E-3</v>
      </c>
      <c r="M1433" s="47">
        <v>0.8125</v>
      </c>
      <c r="N1433" s="9">
        <f t="shared" si="1378"/>
        <v>6.9444444444445308E-3</v>
      </c>
      <c r="O1433" s="47">
        <v>0.84375</v>
      </c>
      <c r="P1433" s="9">
        <f t="shared" si="1379"/>
        <v>3.125E-2</v>
      </c>
      <c r="Q1433" s="47">
        <v>0.84375</v>
      </c>
      <c r="R1433" s="47">
        <v>0.88194444444444453</v>
      </c>
      <c r="S1433" s="9">
        <f t="shared" si="1391"/>
        <v>3.8194444444444531E-2</v>
      </c>
      <c r="T1433" s="47">
        <v>0.84375</v>
      </c>
      <c r="U1433" s="47">
        <v>0.88194444444444453</v>
      </c>
      <c r="V1433" s="9">
        <f t="shared" si="1382"/>
        <v>3.8194444444444531E-2</v>
      </c>
      <c r="W1433" s="47">
        <v>0.86458333333333337</v>
      </c>
      <c r="X1433" s="9">
        <v>0</v>
      </c>
      <c r="Y1433" s="47">
        <v>0.86458333333333337</v>
      </c>
      <c r="Z1433" s="9">
        <f t="shared" si="1368"/>
        <v>0</v>
      </c>
      <c r="AA1433" s="47">
        <v>1.1666666666666667</v>
      </c>
      <c r="AB1433" s="9">
        <f t="shared" si="1370"/>
        <v>0.30208333333333337</v>
      </c>
      <c r="AC1433" s="47">
        <v>1.1666666666666667</v>
      </c>
      <c r="AD1433" s="47">
        <v>1.1666666666666667</v>
      </c>
      <c r="AE1433" s="9">
        <f t="shared" si="1383"/>
        <v>0</v>
      </c>
      <c r="AF1433" s="47">
        <v>1.1736111111111112</v>
      </c>
      <c r="AG1433" s="47">
        <v>1.1805555555555556</v>
      </c>
      <c r="AH1433" s="9">
        <f t="shared" si="1380"/>
        <v>6.9444444444444198E-3</v>
      </c>
      <c r="AI1433" s="10">
        <f t="shared" si="1356"/>
        <v>0</v>
      </c>
      <c r="AJ1433" s="10">
        <f t="shared" si="1357"/>
        <v>10</v>
      </c>
      <c r="AK1433" s="47">
        <v>1.1840277777777779</v>
      </c>
      <c r="AL1433" s="47">
        <v>1.1875</v>
      </c>
      <c r="AM1433" s="9">
        <f t="shared" si="1358"/>
        <v>3.4722222222220989E-3</v>
      </c>
      <c r="AN1433" s="9">
        <f t="shared" si="1381"/>
        <v>0.38541666666666663</v>
      </c>
      <c r="AO1433" s="10">
        <f t="shared" si="1334"/>
        <v>9</v>
      </c>
      <c r="AP1433" s="10">
        <f t="shared" si="1335"/>
        <v>15</v>
      </c>
      <c r="AQ1433" s="9">
        <f t="shared" si="1376"/>
        <v>0</v>
      </c>
      <c r="AR1433" s="10">
        <f t="shared" si="1384"/>
        <v>0</v>
      </c>
      <c r="AS1433" s="10">
        <f t="shared" si="1385"/>
        <v>0</v>
      </c>
      <c r="AT1433" s="552">
        <v>0</v>
      </c>
      <c r="AU1433" s="552">
        <v>0</v>
      </c>
      <c r="AV1433" s="552">
        <v>0</v>
      </c>
      <c r="AW1433" s="546">
        <f t="shared" si="1375"/>
        <v>0</v>
      </c>
      <c r="AX1433" s="546">
        <f t="shared" si="1389"/>
        <v>0</v>
      </c>
      <c r="AY1433" s="552">
        <v>0.27430555555555552</v>
      </c>
      <c r="AZ1433" s="546">
        <f t="shared" si="1371"/>
        <v>6</v>
      </c>
      <c r="BA1433" s="546">
        <f t="shared" si="1372"/>
        <v>35</v>
      </c>
      <c r="BB1433" s="552">
        <v>0</v>
      </c>
      <c r="BC1433" s="546">
        <f t="shared" si="1373"/>
        <v>0</v>
      </c>
      <c r="BD1433" s="546">
        <f t="shared" si="1374"/>
        <v>0</v>
      </c>
      <c r="BE1433" s="552">
        <v>0</v>
      </c>
      <c r="BF1433" s="546">
        <f t="shared" si="1392"/>
        <v>0</v>
      </c>
      <c r="BG1433" s="546">
        <f t="shared" si="1393"/>
        <v>0</v>
      </c>
      <c r="BH1433" s="552">
        <v>2.7777777777777776E-2</v>
      </c>
      <c r="BI1433" s="637">
        <f t="shared" si="1386"/>
        <v>0</v>
      </c>
      <c r="BJ1433" s="558">
        <f t="shared" si="1387"/>
        <v>40</v>
      </c>
      <c r="BK1433" s="52">
        <f t="shared" si="1390"/>
        <v>57.844736842105263</v>
      </c>
    </row>
    <row r="1434" spans="1:63" x14ac:dyDescent="0.25">
      <c r="A1434" s="60">
        <v>41042</v>
      </c>
      <c r="B1434" s="59">
        <f t="shared" si="1388"/>
        <v>5</v>
      </c>
      <c r="C1434" s="126">
        <v>4</v>
      </c>
      <c r="D1434" s="51" t="s">
        <v>271</v>
      </c>
      <c r="E1434" s="51" t="s">
        <v>265</v>
      </c>
      <c r="F1434" s="58">
        <v>3410.36</v>
      </c>
      <c r="G1434" s="126">
        <v>54</v>
      </c>
      <c r="H1434" s="126">
        <v>5</v>
      </c>
      <c r="I1434" s="47">
        <v>0.77083333333333337</v>
      </c>
      <c r="J1434" s="47">
        <v>0.77083333333333337</v>
      </c>
      <c r="K1434" s="47">
        <v>0.77430555555555547</v>
      </c>
      <c r="L1434" s="9">
        <f t="shared" si="1377"/>
        <v>3.4722222222220989E-3</v>
      </c>
      <c r="M1434" s="47">
        <v>0.78125</v>
      </c>
      <c r="N1434" s="9">
        <f t="shared" si="1378"/>
        <v>6.9444444444445308E-3</v>
      </c>
      <c r="O1434" s="47">
        <v>0.89583333333333337</v>
      </c>
      <c r="P1434" s="9">
        <f t="shared" si="1379"/>
        <v>0.11458333333333337</v>
      </c>
      <c r="Q1434" s="47">
        <v>0.89930555555555547</v>
      </c>
      <c r="R1434" s="47">
        <v>1.125</v>
      </c>
      <c r="S1434" s="9">
        <f t="shared" si="1391"/>
        <v>0.22569444444444453</v>
      </c>
      <c r="T1434" s="47">
        <v>0.89930555555555547</v>
      </c>
      <c r="U1434" s="47">
        <v>1.125</v>
      </c>
      <c r="V1434" s="9">
        <f t="shared" si="1382"/>
        <v>0.22569444444444453</v>
      </c>
      <c r="W1434" s="47">
        <v>1.1506944444444445</v>
      </c>
      <c r="X1434" s="9">
        <f>W1434-R1434</f>
        <v>2.5694444444444464E-2</v>
      </c>
      <c r="Y1434" s="47">
        <v>1.1513888888888888</v>
      </c>
      <c r="Z1434" s="9">
        <f t="shared" si="1368"/>
        <v>6.9444444444433095E-4</v>
      </c>
      <c r="AA1434" s="47">
        <v>1.1972222222222222</v>
      </c>
      <c r="AB1434" s="9">
        <f t="shared" si="1370"/>
        <v>4.5833333333333393E-2</v>
      </c>
      <c r="AC1434" s="47">
        <v>1.1972222222222222</v>
      </c>
      <c r="AD1434" s="47">
        <v>1.1972222222222222</v>
      </c>
      <c r="AE1434" s="9">
        <f t="shared" si="1383"/>
        <v>0</v>
      </c>
      <c r="AF1434" s="47">
        <v>1.2222222222222221</v>
      </c>
      <c r="AG1434" s="47">
        <v>1.2291666666666667</v>
      </c>
      <c r="AH1434" s="9">
        <f t="shared" si="1380"/>
        <v>6.9444444444446418E-3</v>
      </c>
      <c r="AI1434" s="10">
        <f t="shared" si="1356"/>
        <v>0</v>
      </c>
      <c r="AJ1434" s="10">
        <f t="shared" si="1357"/>
        <v>10</v>
      </c>
      <c r="AK1434" s="47">
        <v>1.2326388888888888</v>
      </c>
      <c r="AL1434" s="47">
        <v>1.2361111111111112</v>
      </c>
      <c r="AM1434" s="9">
        <f t="shared" si="1358"/>
        <v>3.4722222222223209E-3</v>
      </c>
      <c r="AN1434" s="9">
        <f t="shared" si="1381"/>
        <v>0.46527777777777779</v>
      </c>
      <c r="AO1434" s="10">
        <f t="shared" si="1334"/>
        <v>11</v>
      </c>
      <c r="AP1434" s="10">
        <f t="shared" si="1335"/>
        <v>10</v>
      </c>
      <c r="AQ1434" s="9">
        <f t="shared" si="1376"/>
        <v>4.5833333333333393E-2</v>
      </c>
      <c r="AR1434" s="10">
        <f t="shared" si="1384"/>
        <v>1</v>
      </c>
      <c r="AS1434" s="10">
        <f t="shared" si="1385"/>
        <v>6</v>
      </c>
      <c r="AT1434" s="552">
        <v>0</v>
      </c>
      <c r="AU1434" s="552">
        <v>0</v>
      </c>
      <c r="AV1434" s="552">
        <v>0</v>
      </c>
      <c r="AW1434" s="546">
        <f t="shared" si="1375"/>
        <v>0</v>
      </c>
      <c r="AX1434" s="546">
        <f t="shared" si="1389"/>
        <v>0</v>
      </c>
      <c r="AY1434" s="552">
        <v>0</v>
      </c>
      <c r="AZ1434" s="546">
        <f t="shared" si="1371"/>
        <v>0</v>
      </c>
      <c r="BA1434" s="546">
        <f t="shared" si="1372"/>
        <v>0</v>
      </c>
      <c r="BB1434" s="552">
        <v>0</v>
      </c>
      <c r="BC1434" s="546">
        <f t="shared" si="1373"/>
        <v>0</v>
      </c>
      <c r="BD1434" s="546">
        <f t="shared" si="1374"/>
        <v>0</v>
      </c>
      <c r="BE1434" s="552">
        <v>0</v>
      </c>
      <c r="BF1434" s="546">
        <f t="shared" si="1392"/>
        <v>0</v>
      </c>
      <c r="BG1434" s="546">
        <f t="shared" si="1393"/>
        <v>0</v>
      </c>
      <c r="BH1434" s="552">
        <v>0</v>
      </c>
      <c r="BI1434" s="637">
        <f t="shared" si="1386"/>
        <v>0</v>
      </c>
      <c r="BJ1434" s="558">
        <f t="shared" si="1387"/>
        <v>0</v>
      </c>
      <c r="BK1434" s="52">
        <f t="shared" si="1390"/>
        <v>63.15481481481482</v>
      </c>
    </row>
    <row r="1435" spans="1:63" x14ac:dyDescent="0.25">
      <c r="A1435" s="60">
        <v>41043</v>
      </c>
      <c r="B1435" s="59">
        <f t="shared" si="1388"/>
        <v>5</v>
      </c>
      <c r="C1435" s="126">
        <v>1</v>
      </c>
      <c r="D1435" s="51" t="s">
        <v>327</v>
      </c>
      <c r="E1435" s="51" t="s">
        <v>265</v>
      </c>
      <c r="F1435" s="58">
        <v>3619.85</v>
      </c>
      <c r="G1435" s="126">
        <v>58</v>
      </c>
      <c r="H1435" s="126">
        <v>1</v>
      </c>
      <c r="I1435" s="47">
        <v>0.85416666666666663</v>
      </c>
      <c r="J1435" s="47">
        <v>0.85416666666666663</v>
      </c>
      <c r="K1435" s="47">
        <v>0.85763888888888884</v>
      </c>
      <c r="L1435" s="9">
        <f t="shared" si="1377"/>
        <v>3.4722222222222099E-3</v>
      </c>
      <c r="M1435" s="47">
        <v>0.875</v>
      </c>
      <c r="N1435" s="9">
        <f t="shared" si="1378"/>
        <v>1.736111111111116E-2</v>
      </c>
      <c r="O1435" s="47">
        <v>1.125</v>
      </c>
      <c r="P1435" s="9">
        <f t="shared" si="1379"/>
        <v>0.25</v>
      </c>
      <c r="Q1435" s="47">
        <v>1.1284722222222221</v>
      </c>
      <c r="R1435" s="47">
        <v>1.1666666666666667</v>
      </c>
      <c r="S1435" s="9">
        <f t="shared" si="1391"/>
        <v>3.8194444444444642E-2</v>
      </c>
      <c r="T1435" s="47">
        <v>1.1284722222222221</v>
      </c>
      <c r="U1435" s="47">
        <v>1.1666666666666667</v>
      </c>
      <c r="V1435" s="9">
        <f t="shared" si="1382"/>
        <v>3.8194444444444642E-2</v>
      </c>
      <c r="W1435" s="47">
        <v>1.2430555555555556</v>
      </c>
      <c r="X1435" s="9">
        <f>W1435-R1435</f>
        <v>7.638888888888884E-2</v>
      </c>
      <c r="Y1435" s="47">
        <v>1.2430555555555556</v>
      </c>
      <c r="Z1435" s="9">
        <f t="shared" si="1368"/>
        <v>0</v>
      </c>
      <c r="AA1435" s="47">
        <v>1.4375</v>
      </c>
      <c r="AB1435" s="9">
        <f t="shared" si="1370"/>
        <v>0.19444444444444442</v>
      </c>
      <c r="AC1435" s="47">
        <v>1.4375</v>
      </c>
      <c r="AD1435" s="47">
        <v>1.4375</v>
      </c>
      <c r="AE1435" s="9">
        <f t="shared" si="1383"/>
        <v>0</v>
      </c>
      <c r="AF1435" s="47">
        <v>1.4444444444444444</v>
      </c>
      <c r="AG1435" s="47">
        <v>1.4513888888888891</v>
      </c>
      <c r="AH1435" s="9">
        <f t="shared" si="1380"/>
        <v>6.9444444444446418E-3</v>
      </c>
      <c r="AI1435" s="10">
        <f t="shared" si="1356"/>
        <v>0</v>
      </c>
      <c r="AJ1435" s="10">
        <f t="shared" si="1357"/>
        <v>10</v>
      </c>
      <c r="AK1435" s="47">
        <v>0.4548611111111111</v>
      </c>
      <c r="AL1435" s="47">
        <v>1.4583333333333333</v>
      </c>
      <c r="AM1435" s="9">
        <f t="shared" si="1358"/>
        <v>1.0034722222222221</v>
      </c>
      <c r="AN1435" s="9">
        <f t="shared" si="1381"/>
        <v>0.60416666666666663</v>
      </c>
      <c r="AO1435" s="10">
        <f t="shared" si="1334"/>
        <v>14</v>
      </c>
      <c r="AP1435" s="10">
        <f t="shared" si="1335"/>
        <v>30</v>
      </c>
      <c r="AQ1435" s="9">
        <f t="shared" si="1376"/>
        <v>0</v>
      </c>
      <c r="AR1435" s="10">
        <f t="shared" si="1384"/>
        <v>0</v>
      </c>
      <c r="AS1435" s="10">
        <f t="shared" si="1385"/>
        <v>0</v>
      </c>
      <c r="AT1435" s="552">
        <v>0</v>
      </c>
      <c r="AU1435" s="552">
        <v>0</v>
      </c>
      <c r="AV1435" s="552">
        <v>0</v>
      </c>
      <c r="AW1435" s="546">
        <f t="shared" si="1375"/>
        <v>0</v>
      </c>
      <c r="AX1435" s="546">
        <f t="shared" si="1389"/>
        <v>0</v>
      </c>
      <c r="AY1435" s="552">
        <v>0.19444444444444445</v>
      </c>
      <c r="AZ1435" s="546">
        <f t="shared" si="1371"/>
        <v>4</v>
      </c>
      <c r="BA1435" s="546">
        <f t="shared" si="1372"/>
        <v>40</v>
      </c>
      <c r="BB1435" s="552">
        <v>0</v>
      </c>
      <c r="BC1435" s="546">
        <f t="shared" si="1373"/>
        <v>0</v>
      </c>
      <c r="BD1435" s="546">
        <f t="shared" si="1374"/>
        <v>0</v>
      </c>
      <c r="BE1435" s="552">
        <v>0</v>
      </c>
      <c r="BF1435" s="546">
        <f t="shared" si="1392"/>
        <v>0</v>
      </c>
      <c r="BG1435" s="546">
        <f t="shared" si="1393"/>
        <v>0</v>
      </c>
      <c r="BH1435" s="552">
        <v>0</v>
      </c>
      <c r="BI1435" s="637">
        <f t="shared" si="1386"/>
        <v>0</v>
      </c>
      <c r="BJ1435" s="558">
        <f t="shared" si="1387"/>
        <v>0</v>
      </c>
      <c r="BK1435" s="52">
        <f t="shared" si="1390"/>
        <v>62.411206896551725</v>
      </c>
    </row>
    <row r="1436" spans="1:63" x14ac:dyDescent="0.25">
      <c r="A1436" s="60">
        <v>41043</v>
      </c>
      <c r="B1436" s="59">
        <f t="shared" si="1388"/>
        <v>5</v>
      </c>
      <c r="C1436" s="126">
        <v>4</v>
      </c>
      <c r="D1436" s="51" t="s">
        <v>832</v>
      </c>
      <c r="E1436" s="51" t="s">
        <v>265</v>
      </c>
      <c r="F1436" s="58">
        <v>3440.11</v>
      </c>
      <c r="G1436" s="126">
        <v>56</v>
      </c>
      <c r="H1436" s="126">
        <v>3</v>
      </c>
      <c r="I1436" s="47">
        <v>0.54166666666666663</v>
      </c>
      <c r="J1436" s="47">
        <v>0.54166666666666663</v>
      </c>
      <c r="K1436" s="47">
        <v>0.54861111111111105</v>
      </c>
      <c r="L1436" s="9">
        <f t="shared" si="1377"/>
        <v>6.9444444444444198E-3</v>
      </c>
      <c r="M1436" s="47">
        <v>0.54861111111111105</v>
      </c>
      <c r="N1436" s="9">
        <f t="shared" si="1378"/>
        <v>0</v>
      </c>
      <c r="O1436" s="47">
        <v>0.5625</v>
      </c>
      <c r="P1436" s="9">
        <f t="shared" si="1379"/>
        <v>1.3888888888888951E-2</v>
      </c>
      <c r="Q1436" s="47">
        <v>0.59027777777777779</v>
      </c>
      <c r="R1436" s="47">
        <v>0.63194444444444442</v>
      </c>
      <c r="S1436" s="9">
        <f t="shared" si="1391"/>
        <v>4.166666666666663E-2</v>
      </c>
      <c r="T1436" s="47">
        <v>0.59027777777777779</v>
      </c>
      <c r="U1436" s="47">
        <v>0.63194444444444442</v>
      </c>
      <c r="V1436" s="9">
        <f t="shared" si="1382"/>
        <v>4.166666666666663E-2</v>
      </c>
      <c r="W1436" s="47">
        <v>0.63472222222222219</v>
      </c>
      <c r="X1436" s="9">
        <f>W1436-R1436</f>
        <v>2.7777777777777679E-3</v>
      </c>
      <c r="Y1436" s="47">
        <v>0.63541666666666663</v>
      </c>
      <c r="Z1436" s="9">
        <f t="shared" ref="Z1436:Z1467" si="1394">Y1436-W1436</f>
        <v>6.9444444444444198E-4</v>
      </c>
      <c r="AA1436" s="47">
        <v>0.72361111111111109</v>
      </c>
      <c r="AB1436" s="9">
        <f t="shared" si="1370"/>
        <v>8.8194444444444464E-2</v>
      </c>
      <c r="AC1436" s="47">
        <v>0.72361111111111109</v>
      </c>
      <c r="AD1436" s="47">
        <v>0.72361111111111109</v>
      </c>
      <c r="AE1436" s="9">
        <f t="shared" si="1383"/>
        <v>0</v>
      </c>
      <c r="AF1436" s="47">
        <v>0.72916666666666663</v>
      </c>
      <c r="AG1436" s="47">
        <v>0.73611111111111116</v>
      </c>
      <c r="AH1436" s="9">
        <f t="shared" si="1380"/>
        <v>6.9444444444445308E-3</v>
      </c>
      <c r="AI1436" s="10">
        <f t="shared" si="1356"/>
        <v>0</v>
      </c>
      <c r="AJ1436" s="10">
        <f t="shared" si="1357"/>
        <v>10</v>
      </c>
      <c r="AK1436" s="47">
        <v>0.73958333333333337</v>
      </c>
      <c r="AL1436" s="47">
        <v>0.74305555555555547</v>
      </c>
      <c r="AM1436" s="9">
        <f t="shared" si="1358"/>
        <v>3.4722222222220989E-3</v>
      </c>
      <c r="AN1436" s="9">
        <f t="shared" si="1381"/>
        <v>0.20138888888888884</v>
      </c>
      <c r="AO1436" s="10">
        <f t="shared" si="1334"/>
        <v>4</v>
      </c>
      <c r="AP1436" s="10">
        <f t="shared" si="1335"/>
        <v>50</v>
      </c>
      <c r="AQ1436" s="9">
        <f t="shared" si="1376"/>
        <v>7.0833333333333359E-2</v>
      </c>
      <c r="AR1436" s="10">
        <f t="shared" si="1384"/>
        <v>1</v>
      </c>
      <c r="AS1436" s="10">
        <f t="shared" si="1385"/>
        <v>42</v>
      </c>
      <c r="AT1436" s="552">
        <v>0</v>
      </c>
      <c r="AU1436" s="552">
        <v>3.472222222222222E-3</v>
      </c>
      <c r="AV1436" s="552">
        <v>0</v>
      </c>
      <c r="AW1436" s="546">
        <f t="shared" si="1375"/>
        <v>0</v>
      </c>
      <c r="AX1436" s="546">
        <f t="shared" si="1389"/>
        <v>0</v>
      </c>
      <c r="AY1436" s="552">
        <v>0</v>
      </c>
      <c r="AZ1436" s="546">
        <f t="shared" si="1371"/>
        <v>0</v>
      </c>
      <c r="BA1436" s="546">
        <f t="shared" si="1372"/>
        <v>0</v>
      </c>
      <c r="BB1436" s="552">
        <v>1.3888888888888888E-2</v>
      </c>
      <c r="BC1436" s="546">
        <f t="shared" si="1373"/>
        <v>0</v>
      </c>
      <c r="BD1436" s="546">
        <f t="shared" si="1374"/>
        <v>20</v>
      </c>
      <c r="BE1436" s="552">
        <v>0</v>
      </c>
      <c r="BF1436" s="546">
        <f t="shared" si="1392"/>
        <v>0</v>
      </c>
      <c r="BG1436" s="546">
        <f t="shared" si="1393"/>
        <v>0</v>
      </c>
      <c r="BH1436" s="552">
        <v>0</v>
      </c>
      <c r="BI1436" s="637">
        <f t="shared" si="1386"/>
        <v>0</v>
      </c>
      <c r="BJ1436" s="558">
        <f t="shared" si="1387"/>
        <v>0</v>
      </c>
      <c r="BK1436" s="52">
        <f t="shared" si="1390"/>
        <v>61.430535714285718</v>
      </c>
    </row>
    <row r="1437" spans="1:63" ht="30" x14ac:dyDescent="0.25">
      <c r="A1437" s="60">
        <v>41043</v>
      </c>
      <c r="B1437" s="59">
        <f t="shared" si="1388"/>
        <v>5</v>
      </c>
      <c r="C1437" s="126">
        <v>4</v>
      </c>
      <c r="D1437" s="51" t="s">
        <v>298</v>
      </c>
      <c r="E1437" s="51" t="s">
        <v>839</v>
      </c>
      <c r="F1437" s="58">
        <v>3647.71</v>
      </c>
      <c r="G1437" s="126">
        <v>59</v>
      </c>
      <c r="H1437" s="126">
        <v>0</v>
      </c>
      <c r="I1437" s="47">
        <v>0.49652777777777773</v>
      </c>
      <c r="J1437" s="47">
        <v>0.49652777777777773</v>
      </c>
      <c r="K1437" s="47">
        <v>0.5</v>
      </c>
      <c r="L1437" s="9">
        <f t="shared" si="1377"/>
        <v>3.4722222222222654E-3</v>
      </c>
      <c r="M1437" s="47">
        <v>0.5</v>
      </c>
      <c r="N1437" s="9">
        <f t="shared" si="1378"/>
        <v>0</v>
      </c>
      <c r="O1437" s="47">
        <v>0.53819444444444442</v>
      </c>
      <c r="P1437" s="9">
        <f t="shared" si="1379"/>
        <v>3.819444444444442E-2</v>
      </c>
      <c r="Q1437" s="47">
        <v>0.53819444444444442</v>
      </c>
      <c r="R1437" s="47">
        <v>0.57986111111111105</v>
      </c>
      <c r="S1437" s="9">
        <f t="shared" si="1391"/>
        <v>4.166666666666663E-2</v>
      </c>
      <c r="T1437" s="47">
        <v>0.53819444444444442</v>
      </c>
      <c r="U1437" s="47">
        <v>0.57986111111111105</v>
      </c>
      <c r="V1437" s="9">
        <f t="shared" si="1382"/>
        <v>4.166666666666663E-2</v>
      </c>
      <c r="W1437" s="47">
        <v>0.54861111111111105</v>
      </c>
      <c r="X1437" s="9">
        <v>0</v>
      </c>
      <c r="Y1437" s="47">
        <v>0.54861111111111105</v>
      </c>
      <c r="Z1437" s="9">
        <f t="shared" si="1394"/>
        <v>0</v>
      </c>
      <c r="AA1437" s="47">
        <v>0.79166666666666663</v>
      </c>
      <c r="AB1437" s="9">
        <f t="shared" si="1370"/>
        <v>0.24305555555555558</v>
      </c>
      <c r="AC1437" s="47">
        <v>0.79166666666666663</v>
      </c>
      <c r="AD1437" s="47">
        <v>0.79166666666666663</v>
      </c>
      <c r="AE1437" s="9">
        <f t="shared" si="1383"/>
        <v>0</v>
      </c>
      <c r="AF1437" s="47">
        <v>0.80208333333333337</v>
      </c>
      <c r="AG1437" s="47">
        <v>0.8125</v>
      </c>
      <c r="AH1437" s="9">
        <f t="shared" si="1380"/>
        <v>1.041666666666663E-2</v>
      </c>
      <c r="AI1437" s="10">
        <f t="shared" si="1356"/>
        <v>0</v>
      </c>
      <c r="AJ1437" s="10">
        <f t="shared" si="1357"/>
        <v>15</v>
      </c>
      <c r="AK1437" s="47">
        <v>0.81597222222222221</v>
      </c>
      <c r="AL1437" s="47">
        <v>0.81944444444444453</v>
      </c>
      <c r="AM1437" s="9">
        <f t="shared" si="1358"/>
        <v>3.4722222222223209E-3</v>
      </c>
      <c r="AN1437" s="9">
        <f t="shared" si="1381"/>
        <v>0.3229166666666668</v>
      </c>
      <c r="AO1437" s="10">
        <f t="shared" si="1334"/>
        <v>7</v>
      </c>
      <c r="AP1437" s="10">
        <f t="shared" si="1335"/>
        <v>45</v>
      </c>
      <c r="AQ1437" s="9">
        <f t="shared" si="1376"/>
        <v>0</v>
      </c>
      <c r="AR1437" s="10">
        <f t="shared" si="1384"/>
        <v>0</v>
      </c>
      <c r="AS1437" s="10">
        <f t="shared" si="1385"/>
        <v>0</v>
      </c>
      <c r="AT1437" s="552">
        <v>0</v>
      </c>
      <c r="AU1437" s="552">
        <v>0</v>
      </c>
      <c r="AV1437" s="552">
        <v>0</v>
      </c>
      <c r="AW1437" s="546">
        <f t="shared" si="1375"/>
        <v>0</v>
      </c>
      <c r="AX1437" s="546">
        <f t="shared" si="1389"/>
        <v>0</v>
      </c>
      <c r="AY1437" s="552">
        <v>0.24305555555555555</v>
      </c>
      <c r="AZ1437" s="546">
        <f t="shared" si="1371"/>
        <v>5</v>
      </c>
      <c r="BA1437" s="546">
        <f t="shared" si="1372"/>
        <v>50</v>
      </c>
      <c r="BB1437" s="552">
        <v>0</v>
      </c>
      <c r="BC1437" s="546">
        <f t="shared" si="1373"/>
        <v>0</v>
      </c>
      <c r="BD1437" s="546">
        <f t="shared" si="1374"/>
        <v>0</v>
      </c>
      <c r="BE1437" s="552">
        <v>0</v>
      </c>
      <c r="BF1437" s="546">
        <f t="shared" si="1392"/>
        <v>0</v>
      </c>
      <c r="BG1437" s="546">
        <f t="shared" si="1393"/>
        <v>0</v>
      </c>
      <c r="BH1437" s="552">
        <v>0</v>
      </c>
      <c r="BI1437" s="637">
        <f t="shared" si="1386"/>
        <v>0</v>
      </c>
      <c r="BJ1437" s="558">
        <f t="shared" si="1387"/>
        <v>0</v>
      </c>
      <c r="BK1437" s="52">
        <f t="shared" si="1390"/>
        <v>61.82559322033898</v>
      </c>
    </row>
    <row r="1438" spans="1:63" x14ac:dyDescent="0.25">
      <c r="A1438" s="60">
        <v>41043</v>
      </c>
      <c r="B1438" s="59">
        <f t="shared" si="1388"/>
        <v>5</v>
      </c>
      <c r="C1438" s="126">
        <v>2</v>
      </c>
      <c r="D1438" s="51" t="s">
        <v>271</v>
      </c>
      <c r="E1438" s="51" t="s">
        <v>265</v>
      </c>
      <c r="F1438" s="58">
        <v>3676.28</v>
      </c>
      <c r="G1438" s="126">
        <v>58</v>
      </c>
      <c r="H1438" s="126">
        <v>1</v>
      </c>
      <c r="I1438" s="47">
        <v>0.70833333333333337</v>
      </c>
      <c r="J1438" s="47">
        <v>0.70833333333333337</v>
      </c>
      <c r="K1438" s="47">
        <v>0.71527777777777779</v>
      </c>
      <c r="L1438" s="9">
        <f t="shared" si="1377"/>
        <v>6.9444444444444198E-3</v>
      </c>
      <c r="M1438" s="47">
        <v>0.71875</v>
      </c>
      <c r="N1438" s="9">
        <f t="shared" si="1378"/>
        <v>3.4722222222222099E-3</v>
      </c>
      <c r="O1438" s="47">
        <v>0.75</v>
      </c>
      <c r="P1438" s="9">
        <f t="shared" si="1379"/>
        <v>3.125E-2</v>
      </c>
      <c r="Q1438" s="47">
        <v>0.75347222222222221</v>
      </c>
      <c r="R1438" s="47">
        <v>0.79513888888888884</v>
      </c>
      <c r="S1438" s="9">
        <f t="shared" si="1391"/>
        <v>4.166666666666663E-2</v>
      </c>
      <c r="T1438" s="47">
        <v>0.75347222222222221</v>
      </c>
      <c r="U1438" s="47">
        <v>0.79513888888888884</v>
      </c>
      <c r="V1438" s="9">
        <f t="shared" si="1382"/>
        <v>4.166666666666663E-2</v>
      </c>
      <c r="W1438" s="47">
        <v>0.8256944444444444</v>
      </c>
      <c r="X1438" s="9">
        <f t="shared" ref="X1438:X1443" si="1395">W1438-R1438</f>
        <v>3.0555555555555558E-2</v>
      </c>
      <c r="Y1438" s="47">
        <v>0.82638888888888884</v>
      </c>
      <c r="Z1438" s="9">
        <f t="shared" si="1394"/>
        <v>6.9444444444444198E-4</v>
      </c>
      <c r="AA1438" s="47">
        <v>0.87291666666666667</v>
      </c>
      <c r="AB1438" s="9">
        <f t="shared" si="1370"/>
        <v>4.6527777777777835E-2</v>
      </c>
      <c r="AC1438" s="47">
        <v>0.87291666666666667</v>
      </c>
      <c r="AD1438" s="47">
        <v>0.87291666666666667</v>
      </c>
      <c r="AE1438" s="9">
        <f t="shared" si="1383"/>
        <v>0</v>
      </c>
      <c r="AF1438" s="47">
        <v>0.88194444444444453</v>
      </c>
      <c r="AG1438" s="47">
        <v>0.88888888888888884</v>
      </c>
      <c r="AH1438" s="9">
        <f t="shared" si="1380"/>
        <v>6.9444444444443088E-3</v>
      </c>
      <c r="AI1438" s="10">
        <f t="shared" si="1356"/>
        <v>0</v>
      </c>
      <c r="AJ1438" s="10">
        <f t="shared" si="1357"/>
        <v>10</v>
      </c>
      <c r="AK1438" s="47">
        <v>0.89236111111111116</v>
      </c>
      <c r="AL1438" s="47">
        <v>0.89583333333333337</v>
      </c>
      <c r="AM1438" s="9">
        <f t="shared" si="1358"/>
        <v>3.4722222222222099E-3</v>
      </c>
      <c r="AN1438" s="9">
        <f t="shared" si="1381"/>
        <v>0.1875</v>
      </c>
      <c r="AO1438" s="10">
        <f t="shared" si="1334"/>
        <v>4</v>
      </c>
      <c r="AP1438" s="10">
        <f t="shared" si="1335"/>
        <v>30</v>
      </c>
      <c r="AQ1438" s="9">
        <f t="shared" si="1376"/>
        <v>4.6527777777777835E-2</v>
      </c>
      <c r="AR1438" s="10">
        <f t="shared" si="1384"/>
        <v>1</v>
      </c>
      <c r="AS1438" s="10">
        <f t="shared" si="1385"/>
        <v>7</v>
      </c>
      <c r="AT1438" s="552">
        <v>0</v>
      </c>
      <c r="AU1438" s="552">
        <v>0</v>
      </c>
      <c r="AV1438" s="552">
        <v>0</v>
      </c>
      <c r="AW1438" s="546">
        <f t="shared" si="1375"/>
        <v>0</v>
      </c>
      <c r="AX1438" s="546">
        <f t="shared" si="1389"/>
        <v>0</v>
      </c>
      <c r="AY1438" s="552">
        <v>0</v>
      </c>
      <c r="AZ1438" s="546">
        <f t="shared" si="1371"/>
        <v>0</v>
      </c>
      <c r="BA1438" s="546">
        <f t="shared" si="1372"/>
        <v>0</v>
      </c>
      <c r="BB1438" s="552">
        <v>0</v>
      </c>
      <c r="BC1438" s="546">
        <f t="shared" si="1373"/>
        <v>0</v>
      </c>
      <c r="BD1438" s="546">
        <f t="shared" si="1374"/>
        <v>0</v>
      </c>
      <c r="BE1438" s="552">
        <v>0</v>
      </c>
      <c r="BF1438" s="546">
        <f t="shared" si="1392"/>
        <v>0</v>
      </c>
      <c r="BG1438" s="546">
        <f t="shared" si="1393"/>
        <v>0</v>
      </c>
      <c r="BH1438" s="552">
        <v>0</v>
      </c>
      <c r="BI1438" s="637">
        <f t="shared" si="1386"/>
        <v>0</v>
      </c>
      <c r="BJ1438" s="558">
        <f t="shared" si="1387"/>
        <v>0</v>
      </c>
      <c r="BK1438" s="52">
        <f t="shared" si="1390"/>
        <v>63.384137931034488</v>
      </c>
    </row>
    <row r="1439" spans="1:63" x14ac:dyDescent="0.25">
      <c r="A1439" s="60">
        <v>41043</v>
      </c>
      <c r="B1439" s="59">
        <f t="shared" si="1388"/>
        <v>5</v>
      </c>
      <c r="C1439" s="126">
        <v>18</v>
      </c>
      <c r="D1439" s="51" t="s">
        <v>33</v>
      </c>
      <c r="E1439" s="51" t="s">
        <v>825</v>
      </c>
      <c r="F1439" s="58">
        <v>3718.84</v>
      </c>
      <c r="G1439" s="126">
        <v>59</v>
      </c>
      <c r="H1439" s="126">
        <v>0</v>
      </c>
      <c r="I1439" s="47">
        <v>0.75</v>
      </c>
      <c r="J1439" s="47">
        <v>0.75</v>
      </c>
      <c r="K1439" s="47">
        <v>0.75694444444444453</v>
      </c>
      <c r="L1439" s="9">
        <f t="shared" si="1377"/>
        <v>6.9444444444445308E-3</v>
      </c>
      <c r="M1439" s="47">
        <v>0.76041666666666663</v>
      </c>
      <c r="N1439" s="9">
        <f t="shared" si="1378"/>
        <v>3.4722222222220989E-3</v>
      </c>
      <c r="O1439" s="47">
        <v>0.89583333333333337</v>
      </c>
      <c r="P1439" s="9">
        <f t="shared" si="1379"/>
        <v>0.13541666666666674</v>
      </c>
      <c r="Q1439" s="47">
        <v>0.90277777777777779</v>
      </c>
      <c r="R1439" s="47">
        <v>0.91666666666666663</v>
      </c>
      <c r="S1439" s="9">
        <f t="shared" si="1391"/>
        <v>1.388888888888884E-2</v>
      </c>
      <c r="T1439" s="47">
        <v>0.90277777777777779</v>
      </c>
      <c r="U1439" s="47">
        <v>0.91666666666666663</v>
      </c>
      <c r="V1439" s="9">
        <f t="shared" si="1382"/>
        <v>1.388888888888884E-2</v>
      </c>
      <c r="W1439" s="47">
        <v>0.95486111111111116</v>
      </c>
      <c r="X1439" s="9">
        <f t="shared" si="1395"/>
        <v>3.8194444444444531E-2</v>
      </c>
      <c r="Y1439" s="47">
        <v>0.95833333333333337</v>
      </c>
      <c r="Z1439" s="9">
        <f t="shared" si="1394"/>
        <v>3.4722222222222099E-3</v>
      </c>
      <c r="AA1439" s="47">
        <v>1.0159722222222223</v>
      </c>
      <c r="AB1439" s="9">
        <f t="shared" si="1370"/>
        <v>5.7638888888888906E-2</v>
      </c>
      <c r="AC1439" s="47">
        <v>1.0159722222222223</v>
      </c>
      <c r="AD1439" s="47">
        <v>1.0159722222222223</v>
      </c>
      <c r="AE1439" s="9">
        <f t="shared" si="1383"/>
        <v>0</v>
      </c>
      <c r="AF1439" s="47">
        <v>1.0208333333333333</v>
      </c>
      <c r="AG1439" s="47">
        <v>1.0277777777777779</v>
      </c>
      <c r="AH1439" s="9">
        <f t="shared" si="1380"/>
        <v>6.9444444444446418E-3</v>
      </c>
      <c r="AI1439" s="10">
        <f t="shared" si="1356"/>
        <v>0</v>
      </c>
      <c r="AJ1439" s="10">
        <f t="shared" si="1357"/>
        <v>10</v>
      </c>
      <c r="AK1439" s="47">
        <v>1.03125</v>
      </c>
      <c r="AL1439" s="47">
        <v>1.0381944444444444</v>
      </c>
      <c r="AM1439" s="9">
        <f t="shared" si="1358"/>
        <v>6.9444444444444198E-3</v>
      </c>
      <c r="AN1439" s="9">
        <f t="shared" si="1381"/>
        <v>0.28819444444444442</v>
      </c>
      <c r="AO1439" s="10">
        <f t="shared" si="1334"/>
        <v>6</v>
      </c>
      <c r="AP1439" s="10">
        <f t="shared" si="1335"/>
        <v>55</v>
      </c>
      <c r="AQ1439" s="9">
        <f t="shared" si="1376"/>
        <v>3.8194444444444461E-2</v>
      </c>
      <c r="AR1439" s="10">
        <f t="shared" si="1384"/>
        <v>0</v>
      </c>
      <c r="AS1439" s="10">
        <f t="shared" si="1385"/>
        <v>55</v>
      </c>
      <c r="AT1439" s="552">
        <v>0</v>
      </c>
      <c r="AU1439" s="552">
        <v>0</v>
      </c>
      <c r="AV1439" s="552">
        <v>0</v>
      </c>
      <c r="AW1439" s="546">
        <f t="shared" si="1375"/>
        <v>0</v>
      </c>
      <c r="AX1439" s="546">
        <f t="shared" si="1389"/>
        <v>0</v>
      </c>
      <c r="AY1439" s="552">
        <v>0</v>
      </c>
      <c r="AZ1439" s="546">
        <f t="shared" si="1371"/>
        <v>0</v>
      </c>
      <c r="BA1439" s="546">
        <f t="shared" si="1372"/>
        <v>0</v>
      </c>
      <c r="BB1439" s="552">
        <v>0</v>
      </c>
      <c r="BC1439" s="546">
        <f t="shared" si="1373"/>
        <v>0</v>
      </c>
      <c r="BD1439" s="546">
        <f t="shared" si="1374"/>
        <v>0</v>
      </c>
      <c r="BE1439" s="552">
        <v>1.9444444444444445E-2</v>
      </c>
      <c r="BF1439" s="546">
        <f t="shared" si="1392"/>
        <v>0</v>
      </c>
      <c r="BG1439" s="546">
        <f t="shared" si="1393"/>
        <v>28</v>
      </c>
      <c r="BH1439" s="552">
        <v>0</v>
      </c>
      <c r="BI1439" s="637">
        <f t="shared" si="1386"/>
        <v>0</v>
      </c>
      <c r="BJ1439" s="558">
        <f t="shared" si="1387"/>
        <v>0</v>
      </c>
      <c r="BK1439" s="52">
        <f t="shared" si="1390"/>
        <v>63.03118644067797</v>
      </c>
    </row>
    <row r="1440" spans="1:63" ht="30" x14ac:dyDescent="0.25">
      <c r="A1440" s="60">
        <v>41043</v>
      </c>
      <c r="B1440" s="59">
        <f t="shared" si="1388"/>
        <v>5</v>
      </c>
      <c r="C1440" s="126">
        <v>19</v>
      </c>
      <c r="D1440" s="51" t="s">
        <v>33</v>
      </c>
      <c r="E1440" s="51" t="s">
        <v>511</v>
      </c>
      <c r="F1440" s="58">
        <v>3690.32</v>
      </c>
      <c r="G1440" s="126">
        <v>59</v>
      </c>
      <c r="H1440" s="126">
        <v>0</v>
      </c>
      <c r="I1440" s="47">
        <v>0.86458333333333337</v>
      </c>
      <c r="J1440" s="47">
        <v>0.86458333333333337</v>
      </c>
      <c r="K1440" s="47">
        <v>0.86805555555555547</v>
      </c>
      <c r="L1440" s="9">
        <f t="shared" si="1377"/>
        <v>3.4722222222220989E-3</v>
      </c>
      <c r="M1440" s="47">
        <v>0.875</v>
      </c>
      <c r="N1440" s="9">
        <f t="shared" si="1378"/>
        <v>6.9444444444445308E-3</v>
      </c>
      <c r="O1440" s="47">
        <v>0.91666666666666663</v>
      </c>
      <c r="P1440" s="9">
        <f t="shared" si="1379"/>
        <v>4.166666666666663E-2</v>
      </c>
      <c r="Q1440" s="47">
        <v>0.92361111111111116</v>
      </c>
      <c r="R1440" s="47">
        <v>0.95138888888888884</v>
      </c>
      <c r="S1440" s="9">
        <f t="shared" si="1391"/>
        <v>2.7777777777777679E-2</v>
      </c>
      <c r="T1440" s="47">
        <v>0.92361111111111116</v>
      </c>
      <c r="U1440" s="47">
        <v>0.95138888888888884</v>
      </c>
      <c r="V1440" s="9">
        <f t="shared" si="1382"/>
        <v>2.7777777777777679E-2</v>
      </c>
      <c r="W1440" s="47">
        <v>1.0597222222222222</v>
      </c>
      <c r="X1440" s="9">
        <f t="shared" si="1395"/>
        <v>0.10833333333333339</v>
      </c>
      <c r="Y1440" s="47">
        <v>1.0604166666666666</v>
      </c>
      <c r="Z1440" s="9">
        <f t="shared" si="1394"/>
        <v>6.9444444444433095E-4</v>
      </c>
      <c r="AA1440" s="47">
        <v>1.1569444444444443</v>
      </c>
      <c r="AB1440" s="9">
        <f t="shared" si="1370"/>
        <v>9.6527777777777768E-2</v>
      </c>
      <c r="AC1440" s="47">
        <v>1.1569444444444443</v>
      </c>
      <c r="AD1440" s="47">
        <v>1.1569444444444443</v>
      </c>
      <c r="AE1440" s="9">
        <f t="shared" si="1383"/>
        <v>0</v>
      </c>
      <c r="AF1440" s="47">
        <v>1.1631944444444444</v>
      </c>
      <c r="AG1440" s="47">
        <v>1.1770833333333333</v>
      </c>
      <c r="AH1440" s="9">
        <f t="shared" si="1380"/>
        <v>1.388888888888884E-2</v>
      </c>
      <c r="AI1440" s="10">
        <f t="shared" si="1356"/>
        <v>0</v>
      </c>
      <c r="AJ1440" s="10">
        <f t="shared" si="1357"/>
        <v>20</v>
      </c>
      <c r="AK1440" s="47">
        <v>1.1805555555555556</v>
      </c>
      <c r="AL1440" s="47">
        <v>1.1875</v>
      </c>
      <c r="AM1440" s="9">
        <f t="shared" si="1358"/>
        <v>6.9444444444444198E-3</v>
      </c>
      <c r="AN1440" s="9">
        <f t="shared" si="1381"/>
        <v>0.32291666666666663</v>
      </c>
      <c r="AO1440" s="10">
        <f t="shared" si="1334"/>
        <v>7</v>
      </c>
      <c r="AP1440" s="10">
        <f t="shared" si="1335"/>
        <v>45</v>
      </c>
      <c r="AQ1440" s="9">
        <f t="shared" si="1376"/>
        <v>5.3472222222222206E-2</v>
      </c>
      <c r="AR1440" s="10">
        <f t="shared" si="1384"/>
        <v>1</v>
      </c>
      <c r="AS1440" s="10">
        <f t="shared" si="1385"/>
        <v>17</v>
      </c>
      <c r="AT1440" s="552">
        <v>0</v>
      </c>
      <c r="AU1440" s="552">
        <v>0</v>
      </c>
      <c r="AV1440" s="552">
        <v>0</v>
      </c>
      <c r="AW1440" s="546">
        <f t="shared" si="1375"/>
        <v>0</v>
      </c>
      <c r="AX1440" s="546">
        <f t="shared" si="1389"/>
        <v>0</v>
      </c>
      <c r="AY1440" s="552">
        <v>0</v>
      </c>
      <c r="AZ1440" s="546">
        <f t="shared" si="1371"/>
        <v>0</v>
      </c>
      <c r="BA1440" s="546">
        <f t="shared" si="1372"/>
        <v>0</v>
      </c>
      <c r="BB1440" s="552">
        <v>0</v>
      </c>
      <c r="BC1440" s="546">
        <f t="shared" si="1373"/>
        <v>0</v>
      </c>
      <c r="BD1440" s="546">
        <f t="shared" si="1374"/>
        <v>0</v>
      </c>
      <c r="BE1440" s="552">
        <v>4.3055555555555562E-2</v>
      </c>
      <c r="BF1440" s="546">
        <f t="shared" si="1392"/>
        <v>1</v>
      </c>
      <c r="BG1440" s="546">
        <f t="shared" si="1393"/>
        <v>2</v>
      </c>
      <c r="BH1440" s="552">
        <v>0</v>
      </c>
      <c r="BI1440" s="637">
        <f t="shared" si="1386"/>
        <v>0</v>
      </c>
      <c r="BJ1440" s="558">
        <f t="shared" si="1387"/>
        <v>0</v>
      </c>
      <c r="BK1440" s="52">
        <f t="shared" si="1390"/>
        <v>62.547796610169492</v>
      </c>
    </row>
    <row r="1441" spans="1:63" x14ac:dyDescent="0.25">
      <c r="A1441" s="60">
        <v>41044</v>
      </c>
      <c r="B1441" s="59">
        <f t="shared" si="1388"/>
        <v>5</v>
      </c>
      <c r="C1441" s="126">
        <v>5</v>
      </c>
      <c r="D1441" s="51" t="s">
        <v>832</v>
      </c>
      <c r="E1441" s="51" t="s">
        <v>265</v>
      </c>
      <c r="F1441" s="58">
        <v>3571.37</v>
      </c>
      <c r="G1441" s="126">
        <v>59</v>
      </c>
      <c r="H1441" s="126">
        <v>0</v>
      </c>
      <c r="I1441" s="47">
        <v>7.2916666666666671E-2</v>
      </c>
      <c r="J1441" s="47">
        <v>7.2916666666666671E-2</v>
      </c>
      <c r="K1441" s="47">
        <v>7.9861111111111105E-2</v>
      </c>
      <c r="L1441" s="9">
        <f t="shared" si="1377"/>
        <v>6.9444444444444337E-3</v>
      </c>
      <c r="M1441" s="47">
        <v>8.3333333333333329E-2</v>
      </c>
      <c r="N1441" s="9">
        <f t="shared" si="1378"/>
        <v>3.4722222222222238E-3</v>
      </c>
      <c r="O1441" s="47">
        <v>0.1076388888888889</v>
      </c>
      <c r="P1441" s="9">
        <f t="shared" si="1379"/>
        <v>2.4305555555555566E-2</v>
      </c>
      <c r="Q1441" s="47">
        <v>0.1111111111111111</v>
      </c>
      <c r="R1441" s="47">
        <v>0.1423611111111111</v>
      </c>
      <c r="S1441" s="9">
        <f t="shared" si="1391"/>
        <v>3.125E-2</v>
      </c>
      <c r="T1441" s="47">
        <v>0.1111111111111111</v>
      </c>
      <c r="U1441" s="47">
        <v>0.1423611111111111</v>
      </c>
      <c r="V1441" s="9">
        <f t="shared" si="1382"/>
        <v>3.125E-2</v>
      </c>
      <c r="W1441" s="47">
        <v>0.19305555555555554</v>
      </c>
      <c r="X1441" s="9">
        <f t="shared" si="1395"/>
        <v>5.0694444444444431E-2</v>
      </c>
      <c r="Y1441" s="47">
        <v>0.19375000000000001</v>
      </c>
      <c r="Z1441" s="9">
        <f t="shared" si="1394"/>
        <v>6.9444444444446973E-4</v>
      </c>
      <c r="AA1441" s="47">
        <v>0.2638888888888889</v>
      </c>
      <c r="AB1441" s="9">
        <f t="shared" si="1370"/>
        <v>7.013888888888889E-2</v>
      </c>
      <c r="AC1441" s="47">
        <v>0.2638888888888889</v>
      </c>
      <c r="AD1441" s="47">
        <v>0.2638888888888889</v>
      </c>
      <c r="AE1441" s="9">
        <f t="shared" si="1383"/>
        <v>0</v>
      </c>
      <c r="AF1441" s="47">
        <v>0.27430555555555552</v>
      </c>
      <c r="AG1441" s="47">
        <v>0.28125</v>
      </c>
      <c r="AH1441" s="9">
        <f t="shared" si="1380"/>
        <v>6.9444444444444753E-3</v>
      </c>
      <c r="AI1441" s="10">
        <f t="shared" si="1356"/>
        <v>0</v>
      </c>
      <c r="AJ1441" s="10">
        <f t="shared" si="1357"/>
        <v>10</v>
      </c>
      <c r="AK1441" s="47">
        <v>0.28472222222222221</v>
      </c>
      <c r="AL1441" s="47">
        <v>0.29166666666666669</v>
      </c>
      <c r="AM1441" s="9">
        <f t="shared" si="1358"/>
        <v>6.9444444444444753E-3</v>
      </c>
      <c r="AN1441" s="9">
        <f t="shared" si="1381"/>
        <v>0.21875</v>
      </c>
      <c r="AO1441" s="10">
        <f t="shared" si="1334"/>
        <v>5</v>
      </c>
      <c r="AP1441" s="10">
        <f t="shared" si="1335"/>
        <v>15</v>
      </c>
      <c r="AQ1441" s="9">
        <f t="shared" si="1376"/>
        <v>5.8333333333333334E-2</v>
      </c>
      <c r="AR1441" s="10">
        <f t="shared" si="1384"/>
        <v>1</v>
      </c>
      <c r="AS1441" s="10">
        <f t="shared" si="1385"/>
        <v>24</v>
      </c>
      <c r="AT1441" s="552">
        <v>0</v>
      </c>
      <c r="AU1441" s="552">
        <v>6.2499999999999995E-3</v>
      </c>
      <c r="AV1441" s="552">
        <v>0</v>
      </c>
      <c r="AW1441" s="546">
        <f t="shared" si="1375"/>
        <v>0</v>
      </c>
      <c r="AX1441" s="546">
        <f t="shared" si="1389"/>
        <v>0</v>
      </c>
      <c r="AY1441" s="552">
        <v>0</v>
      </c>
      <c r="AZ1441" s="546">
        <f t="shared" si="1371"/>
        <v>0</v>
      </c>
      <c r="BA1441" s="546">
        <f t="shared" si="1372"/>
        <v>0</v>
      </c>
      <c r="BB1441" s="552">
        <v>0</v>
      </c>
      <c r="BC1441" s="546">
        <f t="shared" si="1373"/>
        <v>0</v>
      </c>
      <c r="BD1441" s="546">
        <f t="shared" si="1374"/>
        <v>0</v>
      </c>
      <c r="BE1441" s="552">
        <v>5.5555555555555558E-3</v>
      </c>
      <c r="BF1441" s="546">
        <f t="shared" si="1392"/>
        <v>0</v>
      </c>
      <c r="BG1441" s="546">
        <f t="shared" si="1393"/>
        <v>8</v>
      </c>
      <c r="BH1441" s="552">
        <v>0</v>
      </c>
      <c r="BI1441" s="637">
        <f t="shared" si="1386"/>
        <v>0</v>
      </c>
      <c r="BJ1441" s="558">
        <f t="shared" si="1387"/>
        <v>0</v>
      </c>
      <c r="BK1441" s="52">
        <f t="shared" si="1390"/>
        <v>60.531694915254235</v>
      </c>
    </row>
    <row r="1442" spans="1:63" ht="30" x14ac:dyDescent="0.25">
      <c r="A1442" s="60">
        <v>41044</v>
      </c>
      <c r="B1442" s="59">
        <f t="shared" si="1388"/>
        <v>5</v>
      </c>
      <c r="C1442" s="126">
        <v>20</v>
      </c>
      <c r="D1442" s="51" t="s">
        <v>33</v>
      </c>
      <c r="E1442" s="51" t="s">
        <v>847</v>
      </c>
      <c r="F1442" s="58">
        <v>3627.87</v>
      </c>
      <c r="G1442" s="126">
        <v>58</v>
      </c>
      <c r="H1442" s="126">
        <v>1</v>
      </c>
      <c r="I1442" s="47">
        <v>0.61458333333333337</v>
      </c>
      <c r="J1442" s="47">
        <v>0.61458333333333337</v>
      </c>
      <c r="K1442" s="47">
        <v>0.62152777777777779</v>
      </c>
      <c r="L1442" s="9">
        <f t="shared" si="1377"/>
        <v>6.9444444444444198E-3</v>
      </c>
      <c r="M1442" s="47">
        <v>0.625</v>
      </c>
      <c r="N1442" s="9">
        <f t="shared" si="1378"/>
        <v>3.4722222222222099E-3</v>
      </c>
      <c r="O1442" s="47">
        <v>0.625</v>
      </c>
      <c r="P1442" s="9">
        <f t="shared" si="1379"/>
        <v>0</v>
      </c>
      <c r="Q1442" s="47">
        <v>0.62847222222222221</v>
      </c>
      <c r="R1442" s="47">
        <v>0.65625</v>
      </c>
      <c r="S1442" s="9">
        <f t="shared" si="1391"/>
        <v>2.777777777777779E-2</v>
      </c>
      <c r="T1442" s="47">
        <v>0.62847222222222221</v>
      </c>
      <c r="U1442" s="47">
        <v>0.65625</v>
      </c>
      <c r="V1442" s="9">
        <f t="shared" si="1382"/>
        <v>2.777777777777779E-2</v>
      </c>
      <c r="W1442" s="47">
        <v>0.67847222222222225</v>
      </c>
      <c r="X1442" s="9">
        <f t="shared" si="1395"/>
        <v>2.2222222222222254E-2</v>
      </c>
      <c r="Y1442" s="47">
        <v>0.6791666666666667</v>
      </c>
      <c r="Z1442" s="9">
        <f t="shared" si="1394"/>
        <v>6.9444444444444198E-4</v>
      </c>
      <c r="AA1442" s="47">
        <v>0.77013888888888893</v>
      </c>
      <c r="AB1442" s="9">
        <f t="shared" si="1370"/>
        <v>9.0972222222222232E-2</v>
      </c>
      <c r="AC1442" s="47">
        <v>0.77013888888888893</v>
      </c>
      <c r="AD1442" s="47">
        <v>0.77013888888888893</v>
      </c>
      <c r="AE1442" s="9">
        <f t="shared" si="1383"/>
        <v>0</v>
      </c>
      <c r="AF1442" s="47">
        <v>0.78125</v>
      </c>
      <c r="AG1442" s="47">
        <v>0.79166666666666663</v>
      </c>
      <c r="AH1442" s="9">
        <f t="shared" si="1380"/>
        <v>1.041666666666663E-2</v>
      </c>
      <c r="AI1442" s="10">
        <f t="shared" si="1356"/>
        <v>0</v>
      </c>
      <c r="AJ1442" s="10">
        <f t="shared" si="1357"/>
        <v>15</v>
      </c>
      <c r="AK1442" s="47">
        <v>0.79513888888888884</v>
      </c>
      <c r="AL1442" s="47">
        <v>0.79861111111111116</v>
      </c>
      <c r="AM1442" s="9">
        <f t="shared" si="1358"/>
        <v>3.4722222222223209E-3</v>
      </c>
      <c r="AN1442" s="9">
        <f t="shared" si="1381"/>
        <v>0.18402777777777779</v>
      </c>
      <c r="AO1442" s="10">
        <f t="shared" si="1334"/>
        <v>4</v>
      </c>
      <c r="AP1442" s="10">
        <f t="shared" si="1335"/>
        <v>25</v>
      </c>
      <c r="AQ1442" s="9">
        <f t="shared" si="1376"/>
        <v>7.2916666666666685E-2</v>
      </c>
      <c r="AR1442" s="10">
        <f t="shared" si="1384"/>
        <v>1</v>
      </c>
      <c r="AS1442" s="10">
        <f t="shared" si="1385"/>
        <v>45</v>
      </c>
      <c r="AT1442" s="552">
        <v>0</v>
      </c>
      <c r="AU1442" s="552">
        <v>0</v>
      </c>
      <c r="AV1442" s="552">
        <v>1.0416666666666666E-2</v>
      </c>
      <c r="AW1442" s="546">
        <f t="shared" si="1375"/>
        <v>0</v>
      </c>
      <c r="AX1442" s="546">
        <f t="shared" si="1389"/>
        <v>15</v>
      </c>
      <c r="AY1442" s="552">
        <v>0</v>
      </c>
      <c r="AZ1442" s="546">
        <f t="shared" si="1371"/>
        <v>0</v>
      </c>
      <c r="BA1442" s="546">
        <f t="shared" si="1372"/>
        <v>0</v>
      </c>
      <c r="BB1442" s="552">
        <v>0</v>
      </c>
      <c r="BC1442" s="546">
        <f t="shared" si="1373"/>
        <v>0</v>
      </c>
      <c r="BD1442" s="546">
        <f t="shared" si="1374"/>
        <v>0</v>
      </c>
      <c r="BE1442" s="552">
        <v>7.6388888888888886E-3</v>
      </c>
      <c r="BF1442" s="546">
        <f t="shared" si="1392"/>
        <v>0</v>
      </c>
      <c r="BG1442" s="546">
        <f t="shared" si="1393"/>
        <v>11</v>
      </c>
      <c r="BH1442" s="552">
        <v>0</v>
      </c>
      <c r="BI1442" s="637">
        <f t="shared" si="1386"/>
        <v>0</v>
      </c>
      <c r="BJ1442" s="558">
        <f t="shared" si="1387"/>
        <v>0</v>
      </c>
      <c r="BK1442" s="52">
        <f t="shared" si="1390"/>
        <v>62.549482758620691</v>
      </c>
    </row>
    <row r="1443" spans="1:63" x14ac:dyDescent="0.25">
      <c r="A1443" s="60">
        <v>41044</v>
      </c>
      <c r="B1443" s="59">
        <f t="shared" si="1388"/>
        <v>5</v>
      </c>
      <c r="C1443" s="126">
        <v>2</v>
      </c>
      <c r="D1443" s="51" t="s">
        <v>850</v>
      </c>
      <c r="E1443" s="51" t="s">
        <v>265</v>
      </c>
      <c r="F1443" s="58">
        <v>3641.3</v>
      </c>
      <c r="G1443" s="126">
        <v>59</v>
      </c>
      <c r="H1443" s="126">
        <v>0</v>
      </c>
      <c r="I1443" s="47">
        <v>0.70833333333333337</v>
      </c>
      <c r="J1443" s="47">
        <v>0.70833333333333337</v>
      </c>
      <c r="K1443" s="47">
        <v>0.71527777777777779</v>
      </c>
      <c r="L1443" s="9">
        <f t="shared" si="1377"/>
        <v>6.9444444444444198E-3</v>
      </c>
      <c r="M1443" s="47">
        <v>0.71875</v>
      </c>
      <c r="N1443" s="9">
        <f t="shared" si="1378"/>
        <v>3.4722222222222099E-3</v>
      </c>
      <c r="O1443" s="47">
        <v>0.74305555555555547</v>
      </c>
      <c r="P1443" s="9">
        <f t="shared" si="1379"/>
        <v>2.4305555555555469E-2</v>
      </c>
      <c r="Q1443" s="47">
        <v>0.75</v>
      </c>
      <c r="R1443" s="47">
        <v>0.82638888888888884</v>
      </c>
      <c r="S1443" s="9">
        <f t="shared" si="1391"/>
        <v>7.638888888888884E-2</v>
      </c>
      <c r="T1443" s="47">
        <v>0.75</v>
      </c>
      <c r="U1443" s="47">
        <v>0.82638888888888884</v>
      </c>
      <c r="V1443" s="9">
        <f t="shared" si="1382"/>
        <v>7.638888888888884E-2</v>
      </c>
      <c r="W1443" s="47">
        <v>0.83333333333333337</v>
      </c>
      <c r="X1443" s="9">
        <f t="shared" si="1395"/>
        <v>6.9444444444445308E-3</v>
      </c>
      <c r="Y1443" s="47">
        <v>0.83333333333333337</v>
      </c>
      <c r="Z1443" s="9">
        <f t="shared" si="1394"/>
        <v>0</v>
      </c>
      <c r="AA1443" s="47">
        <v>0.89374999999999993</v>
      </c>
      <c r="AB1443" s="9">
        <f t="shared" si="1370"/>
        <v>6.0416666666666563E-2</v>
      </c>
      <c r="AC1443" s="47">
        <v>0.89374999999999993</v>
      </c>
      <c r="AD1443" s="47">
        <v>0.89374999999999993</v>
      </c>
      <c r="AE1443" s="9">
        <f t="shared" si="1383"/>
        <v>0</v>
      </c>
      <c r="AF1443" s="47">
        <v>0.90277777777777779</v>
      </c>
      <c r="AG1443" s="47">
        <v>0.90972222222222221</v>
      </c>
      <c r="AH1443" s="9">
        <f t="shared" si="1380"/>
        <v>6.9444444444444198E-3</v>
      </c>
      <c r="AI1443" s="10">
        <f t="shared" si="1356"/>
        <v>0</v>
      </c>
      <c r="AJ1443" s="10">
        <f t="shared" si="1357"/>
        <v>10</v>
      </c>
      <c r="AK1443" s="47">
        <v>0.91666666666666663</v>
      </c>
      <c r="AL1443" s="47">
        <v>0.92361111111111116</v>
      </c>
      <c r="AM1443" s="9">
        <f t="shared" si="1358"/>
        <v>6.9444444444445308E-3</v>
      </c>
      <c r="AN1443" s="9">
        <f t="shared" si="1381"/>
        <v>0.21527777777777779</v>
      </c>
      <c r="AO1443" s="10">
        <f t="shared" si="1334"/>
        <v>5</v>
      </c>
      <c r="AP1443" s="10">
        <f t="shared" si="1335"/>
        <v>10</v>
      </c>
      <c r="AQ1443" s="9">
        <f t="shared" si="1376"/>
        <v>5.0694444444444341E-2</v>
      </c>
      <c r="AR1443" s="10">
        <f t="shared" si="1384"/>
        <v>1</v>
      </c>
      <c r="AS1443" s="10">
        <f t="shared" si="1385"/>
        <v>13</v>
      </c>
      <c r="AT1443" s="552">
        <v>0</v>
      </c>
      <c r="AU1443" s="552">
        <v>0</v>
      </c>
      <c r="AV1443" s="552">
        <v>0</v>
      </c>
      <c r="AW1443" s="546">
        <f t="shared" si="1375"/>
        <v>0</v>
      </c>
      <c r="AX1443" s="546">
        <f t="shared" si="1389"/>
        <v>0</v>
      </c>
      <c r="AY1443" s="552">
        <v>0</v>
      </c>
      <c r="AZ1443" s="546">
        <f t="shared" si="1371"/>
        <v>0</v>
      </c>
      <c r="BA1443" s="546">
        <f t="shared" si="1372"/>
        <v>0</v>
      </c>
      <c r="BB1443" s="552">
        <v>0</v>
      </c>
      <c r="BC1443" s="546">
        <f t="shared" si="1373"/>
        <v>0</v>
      </c>
      <c r="BD1443" s="546">
        <f t="shared" si="1374"/>
        <v>0</v>
      </c>
      <c r="BE1443" s="552">
        <v>9.7222222222222224E-3</v>
      </c>
      <c r="BF1443" s="546">
        <f t="shared" si="1392"/>
        <v>0</v>
      </c>
      <c r="BG1443" s="546">
        <f t="shared" si="1393"/>
        <v>14</v>
      </c>
      <c r="BH1443" s="552">
        <v>0</v>
      </c>
      <c r="BI1443" s="637">
        <f t="shared" si="1386"/>
        <v>0</v>
      </c>
      <c r="BJ1443" s="558">
        <f t="shared" si="1387"/>
        <v>0</v>
      </c>
      <c r="BK1443" s="52">
        <f t="shared" si="1390"/>
        <v>61.716949152542377</v>
      </c>
    </row>
    <row r="1444" spans="1:63" x14ac:dyDescent="0.25">
      <c r="A1444" s="60">
        <v>41044</v>
      </c>
      <c r="B1444" s="59">
        <f t="shared" si="1388"/>
        <v>5</v>
      </c>
      <c r="C1444" s="126">
        <v>5</v>
      </c>
      <c r="D1444" s="51" t="s">
        <v>277</v>
      </c>
      <c r="E1444" s="51" t="s">
        <v>751</v>
      </c>
      <c r="F1444" s="58">
        <v>3338.75</v>
      </c>
      <c r="G1444" s="126">
        <v>56</v>
      </c>
      <c r="H1444" s="126">
        <v>3</v>
      </c>
      <c r="I1444" s="47">
        <v>0.66666666666666663</v>
      </c>
      <c r="J1444" s="47">
        <v>0.66666666666666663</v>
      </c>
      <c r="K1444" s="47">
        <v>0.67361111111111116</v>
      </c>
      <c r="L1444" s="9">
        <f t="shared" si="1377"/>
        <v>6.9444444444445308E-3</v>
      </c>
      <c r="M1444" s="47">
        <v>0.67708333333333337</v>
      </c>
      <c r="N1444" s="9">
        <f t="shared" si="1378"/>
        <v>3.4722222222222099E-3</v>
      </c>
      <c r="O1444" s="47">
        <v>0.71527777777777779</v>
      </c>
      <c r="P1444" s="9">
        <f t="shared" si="1379"/>
        <v>3.819444444444442E-2</v>
      </c>
      <c r="Q1444" s="47">
        <v>0.71666666666666667</v>
      </c>
      <c r="R1444" s="47">
        <v>0.77083333333333337</v>
      </c>
      <c r="S1444" s="9">
        <f t="shared" si="1391"/>
        <v>5.4166666666666696E-2</v>
      </c>
      <c r="T1444" s="47">
        <v>0.71666666666666667</v>
      </c>
      <c r="U1444" s="47">
        <v>0.77083333333333337</v>
      </c>
      <c r="V1444" s="9">
        <f t="shared" si="1382"/>
        <v>5.4166666666666696E-2</v>
      </c>
      <c r="W1444" s="47">
        <v>0.73958333333333337</v>
      </c>
      <c r="X1444" s="9">
        <v>0</v>
      </c>
      <c r="Y1444" s="47">
        <v>0.73958333333333337</v>
      </c>
      <c r="Z1444" s="9">
        <f t="shared" si="1394"/>
        <v>0</v>
      </c>
      <c r="AA1444" s="47">
        <v>0.98611111111111116</v>
      </c>
      <c r="AB1444" s="9">
        <f t="shared" si="1370"/>
        <v>0.24652777777777779</v>
      </c>
      <c r="AC1444" s="47">
        <v>0.98611111111111116</v>
      </c>
      <c r="AD1444" s="47">
        <v>0.98611111111111116</v>
      </c>
      <c r="AE1444" s="9">
        <f t="shared" si="1383"/>
        <v>0</v>
      </c>
      <c r="AF1444" s="47">
        <v>0.99305555555555547</v>
      </c>
      <c r="AG1444" s="47">
        <v>1</v>
      </c>
      <c r="AH1444" s="9">
        <f t="shared" si="1380"/>
        <v>6.9444444444445308E-3</v>
      </c>
      <c r="AI1444" s="10">
        <f t="shared" si="1356"/>
        <v>0</v>
      </c>
      <c r="AJ1444" s="10">
        <f t="shared" si="1357"/>
        <v>10</v>
      </c>
      <c r="AK1444" s="47">
        <v>1.0034722222222221</v>
      </c>
      <c r="AL1444" s="47">
        <v>1.0104166666666667</v>
      </c>
      <c r="AM1444" s="9">
        <f t="shared" si="1358"/>
        <v>6.9444444444446418E-3</v>
      </c>
      <c r="AN1444" s="9">
        <f t="shared" si="1381"/>
        <v>0.34375000000000011</v>
      </c>
      <c r="AO1444" s="10">
        <f t="shared" si="1334"/>
        <v>8</v>
      </c>
      <c r="AP1444" s="10">
        <f t="shared" si="1335"/>
        <v>15</v>
      </c>
      <c r="AQ1444" s="9">
        <f t="shared" si="1376"/>
        <v>0</v>
      </c>
      <c r="AR1444" s="10">
        <f t="shared" si="1384"/>
        <v>0</v>
      </c>
      <c r="AS1444" s="10">
        <f t="shared" si="1385"/>
        <v>0</v>
      </c>
      <c r="AT1444" s="552">
        <v>0</v>
      </c>
      <c r="AU1444" s="552">
        <v>0</v>
      </c>
      <c r="AV1444" s="552">
        <v>0</v>
      </c>
      <c r="AW1444" s="546">
        <f t="shared" si="1375"/>
        <v>0</v>
      </c>
      <c r="AX1444" s="546">
        <f t="shared" si="1389"/>
        <v>0</v>
      </c>
      <c r="AY1444" s="552">
        <v>0.19444444444444445</v>
      </c>
      <c r="AZ1444" s="546">
        <f t="shared" si="1371"/>
        <v>4</v>
      </c>
      <c r="BA1444" s="546">
        <f t="shared" si="1372"/>
        <v>40</v>
      </c>
      <c r="BB1444" s="552">
        <v>0</v>
      </c>
      <c r="BC1444" s="546">
        <f t="shared" si="1373"/>
        <v>0</v>
      </c>
      <c r="BD1444" s="546">
        <f t="shared" si="1374"/>
        <v>0</v>
      </c>
      <c r="BE1444" s="552">
        <v>0</v>
      </c>
      <c r="BF1444" s="546">
        <f t="shared" si="1392"/>
        <v>0</v>
      </c>
      <c r="BG1444" s="546">
        <f t="shared" si="1393"/>
        <v>0</v>
      </c>
      <c r="BH1444" s="552">
        <v>5.2083333333333336E-2</v>
      </c>
      <c r="BI1444" s="637">
        <f t="shared" si="1386"/>
        <v>1</v>
      </c>
      <c r="BJ1444" s="558">
        <f t="shared" si="1387"/>
        <v>15</v>
      </c>
      <c r="BK1444" s="52">
        <f t="shared" si="1390"/>
        <v>59.620535714285715</v>
      </c>
    </row>
    <row r="1445" spans="1:63" x14ac:dyDescent="0.25">
      <c r="A1445" s="60">
        <v>41044</v>
      </c>
      <c r="B1445" s="59">
        <f t="shared" si="1388"/>
        <v>5</v>
      </c>
      <c r="C1445" s="126">
        <v>1</v>
      </c>
      <c r="D1445" s="51" t="s">
        <v>271</v>
      </c>
      <c r="E1445" s="51" t="s">
        <v>265</v>
      </c>
      <c r="F1445" s="58">
        <v>3741.64</v>
      </c>
      <c r="G1445" s="126">
        <v>59</v>
      </c>
      <c r="H1445" s="126">
        <v>0</v>
      </c>
      <c r="I1445" s="47">
        <v>0.73958333333333337</v>
      </c>
      <c r="J1445" s="47">
        <v>0.73958333333333337</v>
      </c>
      <c r="K1445" s="47">
        <v>0.74652777777777779</v>
      </c>
      <c r="L1445" s="9">
        <f t="shared" si="1377"/>
        <v>6.9444444444444198E-3</v>
      </c>
      <c r="M1445" s="47">
        <v>0.75</v>
      </c>
      <c r="N1445" s="9">
        <f t="shared" si="1378"/>
        <v>3.4722222222222099E-3</v>
      </c>
      <c r="O1445" s="47">
        <v>0.79166666666666663</v>
      </c>
      <c r="P1445" s="9">
        <f t="shared" si="1379"/>
        <v>4.166666666666663E-2</v>
      </c>
      <c r="Q1445" s="47">
        <v>0.83333333333333337</v>
      </c>
      <c r="R1445" s="47">
        <v>0.875</v>
      </c>
      <c r="S1445" s="9">
        <f t="shared" si="1391"/>
        <v>4.166666666666663E-2</v>
      </c>
      <c r="T1445" s="47">
        <v>0.83333333333333337</v>
      </c>
      <c r="U1445" s="47">
        <v>0.875</v>
      </c>
      <c r="V1445" s="9">
        <f t="shared" si="1382"/>
        <v>4.166666666666663E-2</v>
      </c>
      <c r="W1445" s="47">
        <v>0.92847222222222225</v>
      </c>
      <c r="X1445" s="9">
        <f t="shared" ref="X1445:X1450" si="1396">W1445-R1445</f>
        <v>5.3472222222222254E-2</v>
      </c>
      <c r="Y1445" s="47">
        <v>0.9291666666666667</v>
      </c>
      <c r="Z1445" s="9">
        <f t="shared" si="1394"/>
        <v>6.9444444444444198E-4</v>
      </c>
      <c r="AA1445" s="47">
        <v>0.99236111111111114</v>
      </c>
      <c r="AB1445" s="9">
        <f t="shared" si="1370"/>
        <v>6.3194444444444442E-2</v>
      </c>
      <c r="AC1445" s="47">
        <v>0.99236111111111114</v>
      </c>
      <c r="AD1445" s="47">
        <v>0.99236111111111114</v>
      </c>
      <c r="AE1445" s="9">
        <f t="shared" si="1383"/>
        <v>0</v>
      </c>
      <c r="AF1445" s="47">
        <v>1.0104166666666667</v>
      </c>
      <c r="AG1445" s="47">
        <v>1.0173611111111112</v>
      </c>
      <c r="AH1445" s="9">
        <f t="shared" si="1380"/>
        <v>6.9444444444444198E-3</v>
      </c>
      <c r="AI1445" s="10">
        <f t="shared" si="1356"/>
        <v>0</v>
      </c>
      <c r="AJ1445" s="10">
        <f t="shared" si="1357"/>
        <v>10</v>
      </c>
      <c r="AK1445" s="47">
        <v>1.0243055555555556</v>
      </c>
      <c r="AL1445" s="47">
        <v>1.0243055555555556</v>
      </c>
      <c r="AM1445" s="9">
        <f t="shared" si="1358"/>
        <v>0</v>
      </c>
      <c r="AN1445" s="9">
        <f t="shared" si="1381"/>
        <v>0.28472222222222221</v>
      </c>
      <c r="AO1445" s="10">
        <f t="shared" si="1334"/>
        <v>6</v>
      </c>
      <c r="AP1445" s="10">
        <f t="shared" si="1335"/>
        <v>50</v>
      </c>
      <c r="AQ1445" s="9">
        <f t="shared" si="1376"/>
        <v>4.7916666666666663E-2</v>
      </c>
      <c r="AR1445" s="10">
        <f t="shared" si="1384"/>
        <v>1</v>
      </c>
      <c r="AS1445" s="10">
        <f t="shared" si="1385"/>
        <v>9</v>
      </c>
      <c r="AT1445" s="552">
        <v>0</v>
      </c>
      <c r="AU1445" s="552">
        <v>0</v>
      </c>
      <c r="AV1445" s="552">
        <v>0</v>
      </c>
      <c r="AW1445" s="546">
        <f t="shared" si="1375"/>
        <v>0</v>
      </c>
      <c r="AX1445" s="546">
        <f t="shared" si="1389"/>
        <v>0</v>
      </c>
      <c r="AY1445" s="552">
        <v>0</v>
      </c>
      <c r="AZ1445" s="546">
        <f t="shared" si="1371"/>
        <v>0</v>
      </c>
      <c r="BA1445" s="546">
        <f t="shared" si="1372"/>
        <v>0</v>
      </c>
      <c r="BB1445" s="552">
        <v>0</v>
      </c>
      <c r="BC1445" s="546">
        <f t="shared" si="1373"/>
        <v>0</v>
      </c>
      <c r="BD1445" s="546">
        <f t="shared" si="1374"/>
        <v>0</v>
      </c>
      <c r="BE1445" s="552">
        <v>0</v>
      </c>
      <c r="BF1445" s="546">
        <f t="shared" si="1392"/>
        <v>0</v>
      </c>
      <c r="BG1445" s="546">
        <f t="shared" si="1393"/>
        <v>0</v>
      </c>
      <c r="BH1445" s="552">
        <v>1.5277777777777777E-2</v>
      </c>
      <c r="BI1445" s="637">
        <f t="shared" si="1386"/>
        <v>0</v>
      </c>
      <c r="BJ1445" s="558">
        <f t="shared" si="1387"/>
        <v>22</v>
      </c>
      <c r="BK1445" s="52">
        <f t="shared" si="1390"/>
        <v>63.417627118644063</v>
      </c>
    </row>
    <row r="1446" spans="1:63" x14ac:dyDescent="0.25">
      <c r="A1446" s="60">
        <v>41044</v>
      </c>
      <c r="B1446" s="59">
        <f t="shared" si="1388"/>
        <v>5</v>
      </c>
      <c r="C1446" s="126">
        <v>4</v>
      </c>
      <c r="D1446" s="51" t="s">
        <v>243</v>
      </c>
      <c r="E1446" s="51" t="s">
        <v>236</v>
      </c>
      <c r="F1446" s="58">
        <v>3544.27</v>
      </c>
      <c r="G1446" s="126">
        <v>56</v>
      </c>
      <c r="H1446" s="126">
        <v>3</v>
      </c>
      <c r="I1446" s="47">
        <v>0.875</v>
      </c>
      <c r="J1446" s="47">
        <v>0.875</v>
      </c>
      <c r="K1446" s="47">
        <v>0.99305555555555547</v>
      </c>
      <c r="L1446" s="9">
        <f t="shared" si="1377"/>
        <v>0.11805555555555547</v>
      </c>
      <c r="M1446" s="47">
        <v>1</v>
      </c>
      <c r="N1446" s="9">
        <f t="shared" si="1378"/>
        <v>6.9444444444445308E-3</v>
      </c>
      <c r="O1446" s="47">
        <v>1.03125</v>
      </c>
      <c r="P1446" s="9">
        <f t="shared" si="1379"/>
        <v>3.125E-2</v>
      </c>
      <c r="Q1446" s="47">
        <v>1.03125</v>
      </c>
      <c r="R1446" s="47">
        <v>1.0833333333333333</v>
      </c>
      <c r="S1446" s="9">
        <f t="shared" si="1391"/>
        <v>5.2083333333333259E-2</v>
      </c>
      <c r="T1446" s="47">
        <v>1.03125</v>
      </c>
      <c r="U1446" s="47">
        <v>1.0833333333333333</v>
      </c>
      <c r="V1446" s="9">
        <f t="shared" si="1382"/>
        <v>5.2083333333333259E-2</v>
      </c>
      <c r="W1446" s="47">
        <v>1.0854166666666667</v>
      </c>
      <c r="X1446" s="9">
        <f t="shared" si="1396"/>
        <v>2.083333333333437E-3</v>
      </c>
      <c r="Y1446" s="47">
        <v>1.0868055555555556</v>
      </c>
      <c r="Z1446" s="9">
        <f t="shared" si="1394"/>
        <v>1.388888888888884E-3</v>
      </c>
      <c r="AA1446" s="47">
        <v>1.1569444444444443</v>
      </c>
      <c r="AB1446" s="9">
        <f t="shared" si="1370"/>
        <v>7.0138888888888751E-2</v>
      </c>
      <c r="AC1446" s="47">
        <v>1.1569444444444443</v>
      </c>
      <c r="AD1446" s="47">
        <v>1.1569444444444443</v>
      </c>
      <c r="AE1446" s="9">
        <f t="shared" si="1383"/>
        <v>0</v>
      </c>
      <c r="AF1446" s="47">
        <v>1.1701388888888888</v>
      </c>
      <c r="AG1446" s="47">
        <v>1.1770833333333333</v>
      </c>
      <c r="AH1446" s="9">
        <f t="shared" si="1380"/>
        <v>6.9444444444444198E-3</v>
      </c>
      <c r="AI1446" s="10">
        <f t="shared" si="1356"/>
        <v>0</v>
      </c>
      <c r="AJ1446" s="10">
        <f t="shared" si="1357"/>
        <v>10</v>
      </c>
      <c r="AK1446" s="47">
        <v>1.1840277777777779</v>
      </c>
      <c r="AL1446" s="47">
        <v>1.1875</v>
      </c>
      <c r="AM1446" s="9">
        <f t="shared" si="1358"/>
        <v>3.4722222222220989E-3</v>
      </c>
      <c r="AN1446" s="9">
        <f t="shared" si="1381"/>
        <v>0.3125</v>
      </c>
      <c r="AO1446" s="10">
        <f t="shared" si="1334"/>
        <v>7</v>
      </c>
      <c r="AP1446" s="10">
        <f t="shared" si="1335"/>
        <v>30</v>
      </c>
      <c r="AQ1446" s="9">
        <f t="shared" si="1376"/>
        <v>5.9722222222222086E-2</v>
      </c>
      <c r="AR1446" s="10">
        <f t="shared" si="1384"/>
        <v>1</v>
      </c>
      <c r="AS1446" s="10">
        <f t="shared" si="1385"/>
        <v>26</v>
      </c>
      <c r="AT1446" s="552">
        <v>0</v>
      </c>
      <c r="AU1446" s="552">
        <v>0</v>
      </c>
      <c r="AV1446" s="552">
        <v>0</v>
      </c>
      <c r="AW1446" s="546">
        <f t="shared" si="1375"/>
        <v>0</v>
      </c>
      <c r="AX1446" s="546">
        <f t="shared" si="1389"/>
        <v>0</v>
      </c>
      <c r="AY1446" s="552">
        <v>0</v>
      </c>
      <c r="AZ1446" s="546">
        <f t="shared" si="1371"/>
        <v>0</v>
      </c>
      <c r="BA1446" s="546">
        <f t="shared" si="1372"/>
        <v>0</v>
      </c>
      <c r="BB1446" s="552">
        <v>0</v>
      </c>
      <c r="BC1446" s="546">
        <f t="shared" si="1373"/>
        <v>0</v>
      </c>
      <c r="BD1446" s="546">
        <f t="shared" si="1374"/>
        <v>0</v>
      </c>
      <c r="BE1446" s="552">
        <v>1.0416666666666666E-2</v>
      </c>
      <c r="BF1446" s="546">
        <f t="shared" si="1392"/>
        <v>0</v>
      </c>
      <c r="BG1446" s="546">
        <f t="shared" si="1393"/>
        <v>15</v>
      </c>
      <c r="BH1446" s="552">
        <v>0</v>
      </c>
      <c r="BI1446" s="637">
        <f t="shared" si="1386"/>
        <v>0</v>
      </c>
      <c r="BJ1446" s="558">
        <f t="shared" si="1387"/>
        <v>0</v>
      </c>
      <c r="BK1446" s="52">
        <f t="shared" si="1390"/>
        <v>63.290535714285717</v>
      </c>
    </row>
    <row r="1447" spans="1:63" x14ac:dyDescent="0.25">
      <c r="A1447" s="60">
        <v>41045</v>
      </c>
      <c r="B1447" s="59">
        <f t="shared" si="1388"/>
        <v>5</v>
      </c>
      <c r="C1447" s="126">
        <v>1</v>
      </c>
      <c r="D1447" s="51" t="s">
        <v>327</v>
      </c>
      <c r="E1447" s="51" t="s">
        <v>265</v>
      </c>
      <c r="F1447" s="58">
        <v>3613.73</v>
      </c>
      <c r="G1447" s="126">
        <v>59</v>
      </c>
      <c r="H1447" s="126">
        <v>0</v>
      </c>
      <c r="I1447" s="47">
        <v>0.79166666666666663</v>
      </c>
      <c r="J1447" s="47">
        <v>0.79166666666666663</v>
      </c>
      <c r="K1447" s="47">
        <v>0.80555555555555547</v>
      </c>
      <c r="L1447" s="9">
        <f t="shared" si="1377"/>
        <v>1.388888888888884E-2</v>
      </c>
      <c r="M1447" s="47">
        <v>0.8125</v>
      </c>
      <c r="N1447" s="9">
        <f t="shared" si="1378"/>
        <v>6.9444444444445308E-3</v>
      </c>
      <c r="O1447" s="47">
        <v>0.93402777777777779</v>
      </c>
      <c r="P1447" s="9">
        <f t="shared" si="1379"/>
        <v>0.12152777777777779</v>
      </c>
      <c r="Q1447" s="47">
        <v>0.9375</v>
      </c>
      <c r="R1447" s="47">
        <v>0.97916666666666663</v>
      </c>
      <c r="S1447" s="9">
        <f t="shared" si="1391"/>
        <v>4.166666666666663E-2</v>
      </c>
      <c r="T1447" s="47">
        <v>0.9375</v>
      </c>
      <c r="U1447" s="47">
        <v>0.97916666666666663</v>
      </c>
      <c r="V1447" s="9">
        <f t="shared" si="1382"/>
        <v>4.166666666666663E-2</v>
      </c>
      <c r="W1447" s="47">
        <v>1</v>
      </c>
      <c r="X1447" s="9">
        <f t="shared" si="1396"/>
        <v>2.083333333333337E-2</v>
      </c>
      <c r="Y1447" s="47">
        <v>1.0006944444444443</v>
      </c>
      <c r="Z1447" s="9">
        <f t="shared" si="1394"/>
        <v>6.9444444444433095E-4</v>
      </c>
      <c r="AA1447" s="47">
        <v>1.3541666666666667</v>
      </c>
      <c r="AB1447" s="9">
        <f t="shared" si="1370"/>
        <v>0.35347222222222241</v>
      </c>
      <c r="AC1447" s="47">
        <v>1.3541666666666667</v>
      </c>
      <c r="AD1447" s="47">
        <v>1.3541666666666667</v>
      </c>
      <c r="AE1447" s="9">
        <f t="shared" si="1383"/>
        <v>0</v>
      </c>
      <c r="AF1447" s="47">
        <v>1.3611111111111109</v>
      </c>
      <c r="AG1447" s="47">
        <v>1.3680555555555556</v>
      </c>
      <c r="AH1447" s="9">
        <f t="shared" si="1380"/>
        <v>6.9444444444446418E-3</v>
      </c>
      <c r="AI1447" s="10">
        <f t="shared" si="1356"/>
        <v>0</v>
      </c>
      <c r="AJ1447" s="10">
        <f t="shared" si="1357"/>
        <v>10</v>
      </c>
      <c r="AK1447" s="47">
        <v>1.3715277777777777</v>
      </c>
      <c r="AL1447" s="47">
        <v>1.375</v>
      </c>
      <c r="AM1447" s="9">
        <f t="shared" si="1358"/>
        <v>3.4722222222223209E-3</v>
      </c>
      <c r="AN1447" s="9">
        <f t="shared" si="1381"/>
        <v>0.58333333333333337</v>
      </c>
      <c r="AO1447" s="10">
        <f t="shared" si="1334"/>
        <v>14</v>
      </c>
      <c r="AP1447" s="10">
        <f t="shared" si="1335"/>
        <v>0</v>
      </c>
      <c r="AQ1447" s="9">
        <f t="shared" ref="AQ1447:AQ1453" si="1397">AB1447-(AT1447+AU1447+AV1447+AY1447+BB1447+BE1447+BH1447)</f>
        <v>0</v>
      </c>
      <c r="AR1447" s="10">
        <f t="shared" si="1384"/>
        <v>0</v>
      </c>
      <c r="AS1447" s="10">
        <f t="shared" si="1385"/>
        <v>0</v>
      </c>
      <c r="AT1447" s="552">
        <v>0</v>
      </c>
      <c r="AU1447" s="552">
        <v>0</v>
      </c>
      <c r="AV1447" s="552">
        <v>0</v>
      </c>
      <c r="AW1447" s="546">
        <f t="shared" si="1375"/>
        <v>0</v>
      </c>
      <c r="AX1447" s="546">
        <f t="shared" si="1389"/>
        <v>0</v>
      </c>
      <c r="AY1447" s="552">
        <v>0.31875000000000003</v>
      </c>
      <c r="AZ1447" s="546">
        <f t="shared" si="1371"/>
        <v>7</v>
      </c>
      <c r="BA1447" s="546">
        <f t="shared" si="1372"/>
        <v>39</v>
      </c>
      <c r="BB1447" s="552">
        <v>0</v>
      </c>
      <c r="BC1447" s="546">
        <f t="shared" si="1373"/>
        <v>0</v>
      </c>
      <c r="BD1447" s="546">
        <f t="shared" si="1374"/>
        <v>0</v>
      </c>
      <c r="BE1447" s="552">
        <v>0</v>
      </c>
      <c r="BF1447" s="546">
        <f t="shared" si="1392"/>
        <v>0</v>
      </c>
      <c r="BG1447" s="546">
        <f t="shared" si="1393"/>
        <v>0</v>
      </c>
      <c r="BH1447" s="552">
        <v>3.4722222222222224E-2</v>
      </c>
      <c r="BI1447" s="637">
        <f t="shared" si="1386"/>
        <v>0</v>
      </c>
      <c r="BJ1447" s="558">
        <f t="shared" si="1387"/>
        <v>50</v>
      </c>
      <c r="BK1447" s="52">
        <f t="shared" si="1390"/>
        <v>61.249661016949155</v>
      </c>
    </row>
    <row r="1448" spans="1:63" x14ac:dyDescent="0.25">
      <c r="A1448" s="60">
        <v>41045</v>
      </c>
      <c r="B1448" s="59">
        <f t="shared" si="1388"/>
        <v>5</v>
      </c>
      <c r="C1448" s="126">
        <v>21</v>
      </c>
      <c r="D1448" s="51" t="s">
        <v>33</v>
      </c>
      <c r="E1448" s="51" t="s">
        <v>851</v>
      </c>
      <c r="F1448" s="58">
        <v>3641.3</v>
      </c>
      <c r="G1448" s="126">
        <v>58</v>
      </c>
      <c r="H1448" s="126">
        <v>1</v>
      </c>
      <c r="I1448" s="47">
        <v>0.45833333333333331</v>
      </c>
      <c r="J1448" s="47">
        <v>0.45833333333333331</v>
      </c>
      <c r="K1448" s="47">
        <v>0.46527777777777773</v>
      </c>
      <c r="L1448" s="9">
        <f t="shared" si="1377"/>
        <v>6.9444444444444198E-3</v>
      </c>
      <c r="M1448" s="47">
        <v>0.46875</v>
      </c>
      <c r="N1448" s="9">
        <f t="shared" si="1378"/>
        <v>3.4722222222222654E-3</v>
      </c>
      <c r="O1448" s="47">
        <v>0.47916666666666669</v>
      </c>
      <c r="P1448" s="9">
        <f t="shared" si="1379"/>
        <v>1.0416666666666685E-2</v>
      </c>
      <c r="Q1448" s="47">
        <v>0.4826388888888889</v>
      </c>
      <c r="R1448" s="47">
        <v>0.50694444444444442</v>
      </c>
      <c r="S1448" s="9">
        <f t="shared" si="1391"/>
        <v>2.4305555555555525E-2</v>
      </c>
      <c r="T1448" s="47">
        <v>0.4826388888888889</v>
      </c>
      <c r="U1448" s="47">
        <v>0.50694444444444442</v>
      </c>
      <c r="V1448" s="9">
        <f t="shared" si="1382"/>
        <v>2.4305555555555525E-2</v>
      </c>
      <c r="W1448" s="47">
        <v>0.51388888888888895</v>
      </c>
      <c r="X1448" s="9">
        <f t="shared" si="1396"/>
        <v>6.9444444444445308E-3</v>
      </c>
      <c r="Y1448" s="47">
        <v>0.5708333333333333</v>
      </c>
      <c r="Z1448" s="9">
        <f t="shared" si="1394"/>
        <v>5.6944444444444353E-2</v>
      </c>
      <c r="AA1448" s="47">
        <v>0.67569444444444438</v>
      </c>
      <c r="AB1448" s="9">
        <f t="shared" si="1370"/>
        <v>0.10486111111111107</v>
      </c>
      <c r="AC1448" s="47">
        <v>0.67569444444444438</v>
      </c>
      <c r="AD1448" s="47">
        <v>0.67569444444444438</v>
      </c>
      <c r="AE1448" s="9">
        <f t="shared" si="1383"/>
        <v>0</v>
      </c>
      <c r="AF1448" s="47">
        <v>0.68194444444444446</v>
      </c>
      <c r="AG1448" s="47">
        <v>0.6875</v>
      </c>
      <c r="AH1448" s="9">
        <f t="shared" si="1380"/>
        <v>5.5555555555555358E-3</v>
      </c>
      <c r="AI1448" s="10">
        <f t="shared" si="1356"/>
        <v>0</v>
      </c>
      <c r="AJ1448" s="10">
        <f t="shared" si="1357"/>
        <v>8</v>
      </c>
      <c r="AK1448" s="47">
        <v>0.69097222222222221</v>
      </c>
      <c r="AL1448" s="47">
        <v>0.69444444444444453</v>
      </c>
      <c r="AM1448" s="9">
        <f t="shared" si="1358"/>
        <v>3.4722222222223209E-3</v>
      </c>
      <c r="AN1448" s="9">
        <f t="shared" si="1381"/>
        <v>0.23611111111111122</v>
      </c>
      <c r="AO1448" s="10">
        <f t="shared" si="1334"/>
        <v>5</v>
      </c>
      <c r="AP1448" s="10">
        <f t="shared" si="1335"/>
        <v>40</v>
      </c>
      <c r="AQ1448" s="9">
        <f t="shared" si="1397"/>
        <v>5.1388888888888852E-2</v>
      </c>
      <c r="AR1448" s="10">
        <f t="shared" si="1384"/>
        <v>1</v>
      </c>
      <c r="AS1448" s="10">
        <f t="shared" si="1385"/>
        <v>14</v>
      </c>
      <c r="AT1448" s="552">
        <v>0</v>
      </c>
      <c r="AU1448" s="552">
        <v>0</v>
      </c>
      <c r="AV1448" s="552">
        <v>0</v>
      </c>
      <c r="AW1448" s="546">
        <f t="shared" si="1375"/>
        <v>0</v>
      </c>
      <c r="AX1448" s="546">
        <f t="shared" si="1389"/>
        <v>0</v>
      </c>
      <c r="AY1448" s="552">
        <v>0</v>
      </c>
      <c r="AZ1448" s="546">
        <f t="shared" si="1371"/>
        <v>0</v>
      </c>
      <c r="BA1448" s="546">
        <f t="shared" si="1372"/>
        <v>0</v>
      </c>
      <c r="BB1448" s="552">
        <v>0</v>
      </c>
      <c r="BC1448" s="546">
        <f t="shared" si="1373"/>
        <v>0</v>
      </c>
      <c r="BD1448" s="546">
        <f t="shared" si="1374"/>
        <v>0</v>
      </c>
      <c r="BE1448" s="552">
        <v>5.347222222222222E-2</v>
      </c>
      <c r="BF1448" s="546">
        <f t="shared" si="1392"/>
        <v>1</v>
      </c>
      <c r="BG1448" s="546">
        <f t="shared" si="1393"/>
        <v>17</v>
      </c>
      <c r="BH1448" s="552">
        <v>0</v>
      </c>
      <c r="BI1448" s="637">
        <f t="shared" si="1386"/>
        <v>0</v>
      </c>
      <c r="BJ1448" s="558">
        <f t="shared" si="1387"/>
        <v>0</v>
      </c>
      <c r="BK1448" s="52">
        <f t="shared" si="1390"/>
        <v>62.781034482758621</v>
      </c>
    </row>
    <row r="1449" spans="1:63" x14ac:dyDescent="0.25">
      <c r="A1449" s="60">
        <v>41045</v>
      </c>
      <c r="B1449" s="59">
        <f t="shared" si="1388"/>
        <v>5</v>
      </c>
      <c r="C1449" s="126">
        <v>3</v>
      </c>
      <c r="D1449" s="51" t="s">
        <v>271</v>
      </c>
      <c r="E1449" s="51" t="s">
        <v>265</v>
      </c>
      <c r="F1449" s="58">
        <v>3445.09</v>
      </c>
      <c r="G1449" s="126">
        <v>54</v>
      </c>
      <c r="H1449" s="126">
        <v>5</v>
      </c>
      <c r="I1449" s="47">
        <v>0.61111111111111105</v>
      </c>
      <c r="J1449" s="47">
        <v>0.61111111111111105</v>
      </c>
      <c r="K1449" s="47">
        <v>0.61805555555555558</v>
      </c>
      <c r="L1449" s="9">
        <f t="shared" si="1377"/>
        <v>6.9444444444445308E-3</v>
      </c>
      <c r="M1449" s="47">
        <v>0.62152777777777779</v>
      </c>
      <c r="N1449" s="9">
        <f t="shared" si="1378"/>
        <v>3.4722222222222099E-3</v>
      </c>
      <c r="O1449" s="47">
        <v>0.64236111111111105</v>
      </c>
      <c r="P1449" s="9">
        <f t="shared" si="1379"/>
        <v>2.0833333333333259E-2</v>
      </c>
      <c r="Q1449" s="47">
        <v>0.64583333333333337</v>
      </c>
      <c r="R1449" s="47">
        <v>0.66666666666666663</v>
      </c>
      <c r="S1449" s="9">
        <f t="shared" si="1391"/>
        <v>2.0833333333333259E-2</v>
      </c>
      <c r="T1449" s="47">
        <v>0.64583333333333337</v>
      </c>
      <c r="U1449" s="47">
        <v>0.66666666666666663</v>
      </c>
      <c r="V1449" s="9">
        <f t="shared" si="1382"/>
        <v>2.0833333333333259E-2</v>
      </c>
      <c r="W1449" s="47">
        <v>0.70347222222222217</v>
      </c>
      <c r="X1449" s="9">
        <f t="shared" si="1396"/>
        <v>3.6805555555555536E-2</v>
      </c>
      <c r="Y1449" s="47">
        <v>0.70416666666666661</v>
      </c>
      <c r="Z1449" s="9">
        <f t="shared" si="1394"/>
        <v>6.9444444444444198E-4</v>
      </c>
      <c r="AA1449" s="47">
        <v>0.74444444444444446</v>
      </c>
      <c r="AB1449" s="9">
        <f t="shared" si="1370"/>
        <v>4.0277777777777857E-2</v>
      </c>
      <c r="AC1449" s="47">
        <v>0.74444444444444446</v>
      </c>
      <c r="AD1449" s="47">
        <v>0.74444444444444446</v>
      </c>
      <c r="AE1449" s="9">
        <f t="shared" si="1383"/>
        <v>0</v>
      </c>
      <c r="AF1449" s="47">
        <v>0.75347222222222221</v>
      </c>
      <c r="AG1449" s="47">
        <v>0.76388888888888884</v>
      </c>
      <c r="AH1449" s="9">
        <f t="shared" si="1380"/>
        <v>1.041666666666663E-2</v>
      </c>
      <c r="AI1449" s="10">
        <f t="shared" si="1356"/>
        <v>0</v>
      </c>
      <c r="AJ1449" s="10">
        <f t="shared" si="1357"/>
        <v>15</v>
      </c>
      <c r="AK1449" s="47">
        <v>0.76736111111111116</v>
      </c>
      <c r="AL1449" s="47">
        <v>0.77083333333333337</v>
      </c>
      <c r="AM1449" s="9">
        <f t="shared" si="1358"/>
        <v>3.4722222222222099E-3</v>
      </c>
      <c r="AN1449" s="9">
        <f t="shared" si="1381"/>
        <v>0.15972222222222232</v>
      </c>
      <c r="AO1449" s="10">
        <f t="shared" si="1334"/>
        <v>3</v>
      </c>
      <c r="AP1449" s="10">
        <f t="shared" si="1335"/>
        <v>50</v>
      </c>
      <c r="AQ1449" s="9">
        <f t="shared" si="1397"/>
        <v>4.0277777777777857E-2</v>
      </c>
      <c r="AR1449" s="10">
        <f t="shared" si="1384"/>
        <v>0</v>
      </c>
      <c r="AS1449" s="10">
        <f t="shared" si="1385"/>
        <v>58</v>
      </c>
      <c r="AT1449" s="552">
        <v>0</v>
      </c>
      <c r="AU1449" s="552">
        <v>0</v>
      </c>
      <c r="AV1449" s="552">
        <v>0</v>
      </c>
      <c r="AW1449" s="546">
        <f t="shared" si="1375"/>
        <v>0</v>
      </c>
      <c r="AX1449" s="546">
        <f t="shared" si="1389"/>
        <v>0</v>
      </c>
      <c r="AY1449" s="552">
        <v>0</v>
      </c>
      <c r="AZ1449" s="546">
        <f t="shared" si="1371"/>
        <v>0</v>
      </c>
      <c r="BA1449" s="546">
        <f t="shared" si="1372"/>
        <v>0</v>
      </c>
      <c r="BB1449" s="552">
        <v>0</v>
      </c>
      <c r="BC1449" s="546">
        <f t="shared" si="1373"/>
        <v>0</v>
      </c>
      <c r="BD1449" s="546">
        <f t="shared" si="1374"/>
        <v>0</v>
      </c>
      <c r="BE1449" s="552">
        <v>0</v>
      </c>
      <c r="BF1449" s="546">
        <f t="shared" si="1392"/>
        <v>0</v>
      </c>
      <c r="BG1449" s="546">
        <f t="shared" si="1393"/>
        <v>0</v>
      </c>
      <c r="BH1449" s="552">
        <v>0</v>
      </c>
      <c r="BI1449" s="637">
        <f t="shared" si="1386"/>
        <v>0</v>
      </c>
      <c r="BJ1449" s="558">
        <f t="shared" si="1387"/>
        <v>0</v>
      </c>
      <c r="BK1449" s="52">
        <f t="shared" si="1390"/>
        <v>63.797962962962963</v>
      </c>
    </row>
    <row r="1450" spans="1:63" x14ac:dyDescent="0.25">
      <c r="A1450" s="60">
        <v>41045</v>
      </c>
      <c r="B1450" s="59">
        <f t="shared" si="1388"/>
        <v>5</v>
      </c>
      <c r="C1450" s="126">
        <v>5</v>
      </c>
      <c r="D1450" s="51" t="s">
        <v>832</v>
      </c>
      <c r="E1450" s="51" t="s">
        <v>265</v>
      </c>
      <c r="F1450" s="58">
        <v>3506.41</v>
      </c>
      <c r="G1450" s="126">
        <v>57</v>
      </c>
      <c r="H1450" s="126">
        <v>2</v>
      </c>
      <c r="I1450" s="47">
        <v>0.75</v>
      </c>
      <c r="J1450" s="47">
        <v>0.75</v>
      </c>
      <c r="K1450" s="47">
        <v>0.76041666666666663</v>
      </c>
      <c r="L1450" s="9">
        <f t="shared" si="1377"/>
        <v>1.041666666666663E-2</v>
      </c>
      <c r="M1450" s="47">
        <v>0.76736111111111116</v>
      </c>
      <c r="N1450" s="9">
        <f t="shared" si="1378"/>
        <v>6.9444444444445308E-3</v>
      </c>
      <c r="O1450" s="47">
        <v>0.79166666666666663</v>
      </c>
      <c r="P1450" s="9">
        <f t="shared" si="1379"/>
        <v>2.4305555555555469E-2</v>
      </c>
      <c r="Q1450" s="47">
        <v>0.79513888888888884</v>
      </c>
      <c r="R1450" s="47">
        <v>0.82638888888888884</v>
      </c>
      <c r="S1450" s="9">
        <f t="shared" si="1391"/>
        <v>3.125E-2</v>
      </c>
      <c r="T1450" s="47">
        <v>0.79513888888888884</v>
      </c>
      <c r="U1450" s="47">
        <v>0.82638888888888884</v>
      </c>
      <c r="V1450" s="9">
        <f t="shared" si="1382"/>
        <v>3.125E-2</v>
      </c>
      <c r="W1450" s="47">
        <v>0.8354166666666667</v>
      </c>
      <c r="X1450" s="9">
        <f t="shared" si="1396"/>
        <v>9.0277777777778567E-3</v>
      </c>
      <c r="Y1450" s="47">
        <v>0.83611111111111114</v>
      </c>
      <c r="Z1450" s="9">
        <f t="shared" si="1394"/>
        <v>6.9444444444444198E-4</v>
      </c>
      <c r="AA1450" s="47">
        <v>0.89513888888888893</v>
      </c>
      <c r="AB1450" s="9">
        <f t="shared" si="1370"/>
        <v>5.902777777777779E-2</v>
      </c>
      <c r="AC1450" s="47">
        <v>0.89513888888888893</v>
      </c>
      <c r="AD1450" s="47">
        <v>0.89513888888888893</v>
      </c>
      <c r="AE1450" s="9">
        <f t="shared" si="1383"/>
        <v>0</v>
      </c>
      <c r="AF1450" s="47">
        <v>0.90972222222222221</v>
      </c>
      <c r="AG1450" s="47">
        <v>0.91666666666666663</v>
      </c>
      <c r="AH1450" s="9">
        <f t="shared" si="1380"/>
        <v>6.9444444444444198E-3</v>
      </c>
      <c r="AI1450" s="10">
        <f t="shared" si="1356"/>
        <v>0</v>
      </c>
      <c r="AJ1450" s="10">
        <f t="shared" si="1357"/>
        <v>10</v>
      </c>
      <c r="AK1450" s="47">
        <v>0.92013888888888884</v>
      </c>
      <c r="AL1450" s="47">
        <v>0.92361111111111116</v>
      </c>
      <c r="AM1450" s="9">
        <f t="shared" si="1358"/>
        <v>3.4722222222223209E-3</v>
      </c>
      <c r="AN1450" s="9">
        <f t="shared" si="1381"/>
        <v>0.17361111111111116</v>
      </c>
      <c r="AO1450" s="10">
        <f t="shared" si="1334"/>
        <v>4</v>
      </c>
      <c r="AP1450" s="10">
        <f t="shared" si="1335"/>
        <v>10</v>
      </c>
      <c r="AQ1450" s="9">
        <f t="shared" si="1397"/>
        <v>5.902777777777779E-2</v>
      </c>
      <c r="AR1450" s="10">
        <f t="shared" si="1384"/>
        <v>1</v>
      </c>
      <c r="AS1450" s="10">
        <f t="shared" si="1385"/>
        <v>25</v>
      </c>
      <c r="AT1450" s="552">
        <v>0</v>
      </c>
      <c r="AU1450" s="552">
        <v>0</v>
      </c>
      <c r="AV1450" s="552">
        <v>0</v>
      </c>
      <c r="AW1450" s="546">
        <f t="shared" si="1375"/>
        <v>0</v>
      </c>
      <c r="AX1450" s="546">
        <f t="shared" si="1389"/>
        <v>0</v>
      </c>
      <c r="AY1450" s="552">
        <v>0</v>
      </c>
      <c r="AZ1450" s="546">
        <f t="shared" si="1371"/>
        <v>0</v>
      </c>
      <c r="BA1450" s="546">
        <f t="shared" si="1372"/>
        <v>0</v>
      </c>
      <c r="BB1450" s="552">
        <v>0</v>
      </c>
      <c r="BC1450" s="546">
        <f t="shared" si="1373"/>
        <v>0</v>
      </c>
      <c r="BD1450" s="546">
        <f t="shared" si="1374"/>
        <v>0</v>
      </c>
      <c r="BE1450" s="552">
        <v>0</v>
      </c>
      <c r="BF1450" s="546">
        <f t="shared" si="1392"/>
        <v>0</v>
      </c>
      <c r="BG1450" s="546">
        <f t="shared" si="1393"/>
        <v>0</v>
      </c>
      <c r="BH1450" s="552">
        <v>0</v>
      </c>
      <c r="BI1450" s="637">
        <f t="shared" si="1386"/>
        <v>0</v>
      </c>
      <c r="BJ1450" s="558">
        <f t="shared" si="1387"/>
        <v>0</v>
      </c>
      <c r="BK1450" s="52">
        <f t="shared" si="1390"/>
        <v>61.515964912280701</v>
      </c>
    </row>
    <row r="1451" spans="1:63" x14ac:dyDescent="0.25">
      <c r="A1451" s="60">
        <v>41045</v>
      </c>
      <c r="B1451" s="59">
        <f t="shared" si="1388"/>
        <v>5</v>
      </c>
      <c r="C1451" s="126">
        <v>6</v>
      </c>
      <c r="D1451" s="51" t="s">
        <v>277</v>
      </c>
      <c r="E1451" s="51" t="s">
        <v>841</v>
      </c>
      <c r="F1451" s="58">
        <v>3783.69</v>
      </c>
      <c r="G1451" s="126">
        <v>59</v>
      </c>
      <c r="H1451" s="126">
        <v>0</v>
      </c>
      <c r="I1451" s="47">
        <v>0.64583333333333337</v>
      </c>
      <c r="J1451" s="47">
        <v>0.64583333333333337</v>
      </c>
      <c r="K1451" s="47">
        <v>0.64930555555555558</v>
      </c>
      <c r="L1451" s="9">
        <f t="shared" si="1377"/>
        <v>3.4722222222222099E-3</v>
      </c>
      <c r="M1451" s="47">
        <v>0.65625</v>
      </c>
      <c r="N1451" s="9">
        <f t="shared" si="1378"/>
        <v>6.9444444444444198E-3</v>
      </c>
      <c r="O1451" s="47">
        <v>0.74305555555555547</v>
      </c>
      <c r="P1451" s="9">
        <f t="shared" si="1379"/>
        <v>8.6805555555555469E-2</v>
      </c>
      <c r="Q1451" s="47">
        <v>0.74305555555555547</v>
      </c>
      <c r="R1451" s="47">
        <v>0.78472222222222221</v>
      </c>
      <c r="S1451" s="9">
        <f t="shared" si="1391"/>
        <v>4.1666666666666741E-2</v>
      </c>
      <c r="T1451" s="47">
        <v>0.74305555555555547</v>
      </c>
      <c r="U1451" s="47">
        <v>0.78472222222222221</v>
      </c>
      <c r="V1451" s="9">
        <f t="shared" si="1382"/>
        <v>4.1666666666666741E-2</v>
      </c>
      <c r="W1451" s="47">
        <v>0.75694444444444453</v>
      </c>
      <c r="X1451" s="9">
        <v>0</v>
      </c>
      <c r="Y1451" s="47">
        <v>0.75694444444444453</v>
      </c>
      <c r="Z1451" s="9">
        <f t="shared" si="1394"/>
        <v>0</v>
      </c>
      <c r="AA1451" s="47">
        <v>0.98611111111111116</v>
      </c>
      <c r="AB1451" s="9">
        <f t="shared" si="1370"/>
        <v>0.22916666666666663</v>
      </c>
      <c r="AC1451" s="47">
        <v>0.98611111111111116</v>
      </c>
      <c r="AD1451" s="47">
        <v>0.98611111111111116</v>
      </c>
      <c r="AE1451" s="9">
        <f t="shared" si="1383"/>
        <v>0</v>
      </c>
      <c r="AF1451" s="47">
        <v>0.99305555555555547</v>
      </c>
      <c r="AG1451" s="47">
        <v>1</v>
      </c>
      <c r="AH1451" s="9">
        <f t="shared" si="1380"/>
        <v>6.9444444444445308E-3</v>
      </c>
      <c r="AI1451" s="10">
        <f t="shared" si="1356"/>
        <v>0</v>
      </c>
      <c r="AJ1451" s="10">
        <f t="shared" si="1357"/>
        <v>10</v>
      </c>
      <c r="AK1451" s="47">
        <v>1.0034722222222221</v>
      </c>
      <c r="AL1451" s="47">
        <v>1.0069444444444444</v>
      </c>
      <c r="AM1451" s="9">
        <f t="shared" si="1358"/>
        <v>3.4722222222223209E-3</v>
      </c>
      <c r="AN1451" s="9">
        <f t="shared" si="1381"/>
        <v>0.36111111111111105</v>
      </c>
      <c r="AO1451" s="10">
        <f t="shared" si="1334"/>
        <v>8</v>
      </c>
      <c r="AP1451" s="10">
        <f t="shared" si="1335"/>
        <v>40</v>
      </c>
      <c r="AQ1451" s="9">
        <f t="shared" si="1397"/>
        <v>0</v>
      </c>
      <c r="AR1451" s="10">
        <f t="shared" si="1384"/>
        <v>0</v>
      </c>
      <c r="AS1451" s="10">
        <f t="shared" si="1385"/>
        <v>0</v>
      </c>
      <c r="AT1451" s="552">
        <v>0</v>
      </c>
      <c r="AU1451" s="552">
        <v>0</v>
      </c>
      <c r="AV1451" s="552">
        <v>0</v>
      </c>
      <c r="AW1451" s="546">
        <f t="shared" si="1375"/>
        <v>0</v>
      </c>
      <c r="AX1451" s="546">
        <f t="shared" si="1389"/>
        <v>0</v>
      </c>
      <c r="AY1451" s="552">
        <v>0.22916666666666666</v>
      </c>
      <c r="AZ1451" s="546">
        <f t="shared" si="1371"/>
        <v>5</v>
      </c>
      <c r="BA1451" s="546">
        <f t="shared" si="1372"/>
        <v>30</v>
      </c>
      <c r="BB1451" s="552">
        <v>0</v>
      </c>
      <c r="BC1451" s="546">
        <f t="shared" si="1373"/>
        <v>0</v>
      </c>
      <c r="BD1451" s="546">
        <f t="shared" si="1374"/>
        <v>0</v>
      </c>
      <c r="BE1451" s="552">
        <v>0</v>
      </c>
      <c r="BF1451" s="546">
        <f t="shared" si="1392"/>
        <v>0</v>
      </c>
      <c r="BG1451" s="546">
        <f t="shared" si="1393"/>
        <v>0</v>
      </c>
      <c r="BH1451" s="552">
        <v>0</v>
      </c>
      <c r="BI1451" s="637">
        <f t="shared" si="1386"/>
        <v>0</v>
      </c>
      <c r="BJ1451" s="558">
        <f t="shared" si="1387"/>
        <v>0</v>
      </c>
      <c r="BK1451" s="52">
        <f t="shared" si="1390"/>
        <v>64.130338983050848</v>
      </c>
    </row>
    <row r="1452" spans="1:63" x14ac:dyDescent="0.25">
      <c r="A1452" s="60">
        <v>41045</v>
      </c>
      <c r="B1452" s="59">
        <f t="shared" si="1388"/>
        <v>5</v>
      </c>
      <c r="C1452" s="126">
        <v>1</v>
      </c>
      <c r="D1452" s="51" t="s">
        <v>309</v>
      </c>
      <c r="E1452" s="51" t="s">
        <v>265</v>
      </c>
      <c r="F1452" s="58">
        <v>3284.74</v>
      </c>
      <c r="G1452" s="126">
        <v>51</v>
      </c>
      <c r="H1452" s="126">
        <v>8</v>
      </c>
      <c r="I1452" s="47">
        <v>0.83333333333333337</v>
      </c>
      <c r="J1452" s="47">
        <v>0.83333333333333337</v>
      </c>
      <c r="K1452" s="47">
        <v>0.84027777777777779</v>
      </c>
      <c r="L1452" s="9">
        <f t="shared" si="1377"/>
        <v>6.9444444444444198E-3</v>
      </c>
      <c r="M1452" s="47">
        <v>0.84722222222222221</v>
      </c>
      <c r="N1452" s="9">
        <f t="shared" si="1378"/>
        <v>6.9444444444444198E-3</v>
      </c>
      <c r="O1452" s="47">
        <v>0.95833333333333337</v>
      </c>
      <c r="P1452" s="9">
        <f t="shared" si="1379"/>
        <v>0.11111111111111116</v>
      </c>
      <c r="Q1452" s="47">
        <v>0.95833333333333337</v>
      </c>
      <c r="R1452" s="47">
        <v>1</v>
      </c>
      <c r="S1452" s="9">
        <f t="shared" si="1391"/>
        <v>4.166666666666663E-2</v>
      </c>
      <c r="T1452" s="47">
        <v>0.95833333333333337</v>
      </c>
      <c r="U1452" s="47">
        <v>1</v>
      </c>
      <c r="V1452" s="9">
        <f t="shared" si="1382"/>
        <v>4.166666666666663E-2</v>
      </c>
      <c r="W1452" s="47">
        <v>1.0062499999999999</v>
      </c>
      <c r="X1452" s="9">
        <f t="shared" ref="X1452:X1457" si="1398">W1452-R1452</f>
        <v>6.2499999999998668E-3</v>
      </c>
      <c r="Y1452" s="47">
        <v>1.007638888888889</v>
      </c>
      <c r="Z1452" s="9">
        <f t="shared" si="1394"/>
        <v>1.388888888889106E-3</v>
      </c>
      <c r="AA1452" s="47">
        <v>1.0736111111111111</v>
      </c>
      <c r="AB1452" s="9">
        <f t="shared" si="1370"/>
        <v>6.5972222222222099E-2</v>
      </c>
      <c r="AC1452" s="47">
        <v>1.0736111111111111</v>
      </c>
      <c r="AD1452" s="47">
        <v>1.0736111111111111</v>
      </c>
      <c r="AE1452" s="9">
        <f t="shared" si="1383"/>
        <v>0</v>
      </c>
      <c r="AF1452" s="47">
        <v>1.0833333333333333</v>
      </c>
      <c r="AG1452" s="47">
        <v>1.09375</v>
      </c>
      <c r="AH1452" s="9">
        <f t="shared" si="1380"/>
        <v>1.0416666666666741E-2</v>
      </c>
      <c r="AI1452" s="10">
        <f t="shared" si="1356"/>
        <v>0</v>
      </c>
      <c r="AJ1452" s="10">
        <f t="shared" si="1357"/>
        <v>15</v>
      </c>
      <c r="AK1452" s="47">
        <v>1.0972222222222221</v>
      </c>
      <c r="AL1452" s="47">
        <v>1.1006944444444444</v>
      </c>
      <c r="AM1452" s="9">
        <f t="shared" si="1358"/>
        <v>3.4722222222223209E-3</v>
      </c>
      <c r="AN1452" s="9">
        <f t="shared" si="1381"/>
        <v>0.26736111111111105</v>
      </c>
      <c r="AO1452" s="10">
        <f t="shared" si="1334"/>
        <v>6</v>
      </c>
      <c r="AP1452" s="10">
        <f t="shared" si="1335"/>
        <v>25</v>
      </c>
      <c r="AQ1452" s="9">
        <f t="shared" si="1397"/>
        <v>6.5972222222222099E-2</v>
      </c>
      <c r="AR1452" s="10">
        <f t="shared" si="1384"/>
        <v>1</v>
      </c>
      <c r="AS1452" s="10">
        <f t="shared" si="1385"/>
        <v>35</v>
      </c>
      <c r="AT1452" s="552">
        <v>0</v>
      </c>
      <c r="AU1452" s="552">
        <v>0</v>
      </c>
      <c r="AV1452" s="552">
        <v>0</v>
      </c>
      <c r="AW1452" s="546">
        <f t="shared" si="1375"/>
        <v>0</v>
      </c>
      <c r="AX1452" s="546">
        <f t="shared" si="1389"/>
        <v>0</v>
      </c>
      <c r="AY1452" s="552">
        <v>0</v>
      </c>
      <c r="AZ1452" s="546">
        <f t="shared" si="1371"/>
        <v>0</v>
      </c>
      <c r="BA1452" s="546">
        <f t="shared" si="1372"/>
        <v>0</v>
      </c>
      <c r="BB1452" s="552">
        <v>0</v>
      </c>
      <c r="BC1452" s="546">
        <f t="shared" si="1373"/>
        <v>0</v>
      </c>
      <c r="BD1452" s="546">
        <f t="shared" si="1374"/>
        <v>0</v>
      </c>
      <c r="BE1452" s="552">
        <v>0</v>
      </c>
      <c r="BF1452" s="546">
        <f t="shared" si="1392"/>
        <v>0</v>
      </c>
      <c r="BG1452" s="546">
        <f t="shared" si="1393"/>
        <v>0</v>
      </c>
      <c r="BH1452" s="552">
        <v>0</v>
      </c>
      <c r="BI1452" s="637">
        <f t="shared" si="1386"/>
        <v>0</v>
      </c>
      <c r="BJ1452" s="558">
        <f t="shared" si="1387"/>
        <v>0</v>
      </c>
      <c r="BK1452" s="52">
        <f t="shared" si="1390"/>
        <v>64.406666666666666</v>
      </c>
    </row>
    <row r="1453" spans="1:63" x14ac:dyDescent="0.25">
      <c r="A1453" s="60">
        <v>41046</v>
      </c>
      <c r="B1453" s="58">
        <f t="shared" si="1388"/>
        <v>5</v>
      </c>
      <c r="C1453" s="126">
        <v>2</v>
      </c>
      <c r="D1453" s="51" t="s">
        <v>226</v>
      </c>
      <c r="E1453" s="51" t="s">
        <v>813</v>
      </c>
      <c r="F1453" s="58">
        <v>3478.43</v>
      </c>
      <c r="G1453" s="126">
        <v>58</v>
      </c>
      <c r="H1453" s="126">
        <v>1</v>
      </c>
      <c r="I1453" s="47">
        <v>0.89583333333333337</v>
      </c>
      <c r="J1453" s="47">
        <v>0.89583333333333337</v>
      </c>
      <c r="K1453" s="47">
        <v>0.93402777777777779</v>
      </c>
      <c r="L1453" s="9">
        <f t="shared" si="1377"/>
        <v>3.819444444444442E-2</v>
      </c>
      <c r="M1453" s="47">
        <v>0.94097222222222221</v>
      </c>
      <c r="N1453" s="9">
        <f t="shared" si="1378"/>
        <v>6.9444444444444198E-3</v>
      </c>
      <c r="O1453" s="47">
        <v>0.97916666666666663</v>
      </c>
      <c r="P1453" s="9">
        <f t="shared" si="1379"/>
        <v>3.819444444444442E-2</v>
      </c>
      <c r="Q1453" s="47">
        <v>0.97916666666666663</v>
      </c>
      <c r="R1453" s="47">
        <v>1.0208333333333333</v>
      </c>
      <c r="S1453" s="9">
        <f t="shared" si="1391"/>
        <v>4.166666666666663E-2</v>
      </c>
      <c r="T1453" s="47">
        <v>0.97916666666666663</v>
      </c>
      <c r="U1453" s="47">
        <v>1.0208333333333333</v>
      </c>
      <c r="V1453" s="9">
        <f t="shared" si="1382"/>
        <v>4.166666666666663E-2</v>
      </c>
      <c r="W1453" s="47">
        <v>1.0625</v>
      </c>
      <c r="X1453" s="9">
        <f t="shared" si="1398"/>
        <v>4.1666666666666741E-2</v>
      </c>
      <c r="Y1453" s="47">
        <v>1.0659722222222221</v>
      </c>
      <c r="Z1453" s="9">
        <f t="shared" si="1394"/>
        <v>3.4722222222220989E-3</v>
      </c>
      <c r="AA1453" s="47">
        <v>1.3923611111111109</v>
      </c>
      <c r="AB1453" s="9">
        <f t="shared" si="1370"/>
        <v>0.32638888888888884</v>
      </c>
      <c r="AC1453" s="47">
        <v>1.3923611111111109</v>
      </c>
      <c r="AD1453" s="47">
        <v>1.3923611111111109</v>
      </c>
      <c r="AE1453" s="9">
        <f t="shared" si="1383"/>
        <v>0</v>
      </c>
      <c r="AF1453" s="47">
        <v>1.3993055555555556</v>
      </c>
      <c r="AG1453" s="47">
        <v>1.40625</v>
      </c>
      <c r="AH1453" s="9">
        <f t="shared" si="1380"/>
        <v>6.9444444444444198E-3</v>
      </c>
      <c r="AI1453" s="10">
        <f t="shared" si="1356"/>
        <v>0</v>
      </c>
      <c r="AJ1453" s="10">
        <f t="shared" si="1357"/>
        <v>10</v>
      </c>
      <c r="AK1453" s="47">
        <v>1.4097222222222223</v>
      </c>
      <c r="AL1453" s="47">
        <v>1.4166666666666667</v>
      </c>
      <c r="AM1453" s="9">
        <f t="shared" si="1358"/>
        <v>6.9444444444444198E-3</v>
      </c>
      <c r="AN1453" s="9">
        <f t="shared" si="1381"/>
        <v>0.52083333333333337</v>
      </c>
      <c r="AO1453" s="10">
        <f t="shared" si="1334"/>
        <v>12</v>
      </c>
      <c r="AP1453" s="10">
        <f t="shared" si="1335"/>
        <v>30</v>
      </c>
      <c r="AQ1453" s="9">
        <f t="shared" si="1397"/>
        <v>0</v>
      </c>
      <c r="AR1453" s="10">
        <f t="shared" si="1384"/>
        <v>0</v>
      </c>
      <c r="AS1453" s="10">
        <f t="shared" si="1385"/>
        <v>0</v>
      </c>
      <c r="AT1453" s="552">
        <v>0</v>
      </c>
      <c r="AU1453" s="552">
        <v>0</v>
      </c>
      <c r="AV1453" s="552">
        <v>0</v>
      </c>
      <c r="AW1453" s="546">
        <f t="shared" si="1375"/>
        <v>0</v>
      </c>
      <c r="AX1453" s="546">
        <f t="shared" si="1389"/>
        <v>0</v>
      </c>
      <c r="AY1453" s="552">
        <v>0.3263888888888889</v>
      </c>
      <c r="AZ1453" s="546">
        <f t="shared" si="1371"/>
        <v>7</v>
      </c>
      <c r="BA1453" s="546">
        <f t="shared" si="1372"/>
        <v>50</v>
      </c>
      <c r="BB1453" s="552">
        <v>0</v>
      </c>
      <c r="BC1453" s="546">
        <f t="shared" si="1373"/>
        <v>0</v>
      </c>
      <c r="BD1453" s="546">
        <f t="shared" si="1374"/>
        <v>0</v>
      </c>
      <c r="BE1453" s="552">
        <v>0</v>
      </c>
      <c r="BF1453" s="546">
        <f t="shared" si="1392"/>
        <v>0</v>
      </c>
      <c r="BG1453" s="546">
        <f t="shared" si="1393"/>
        <v>0</v>
      </c>
      <c r="BH1453" s="552">
        <v>0</v>
      </c>
      <c r="BI1453" s="637">
        <f t="shared" si="1386"/>
        <v>0</v>
      </c>
      <c r="BJ1453" s="558">
        <f t="shared" si="1387"/>
        <v>0</v>
      </c>
      <c r="BK1453" s="52">
        <f t="shared" si="1390"/>
        <v>59.972931034482755</v>
      </c>
    </row>
    <row r="1454" spans="1:63" x14ac:dyDescent="0.25">
      <c r="A1454" s="60">
        <v>41046</v>
      </c>
      <c r="B1454" s="58">
        <f t="shared" si="1388"/>
        <v>5</v>
      </c>
      <c r="C1454" s="126">
        <v>2</v>
      </c>
      <c r="D1454" s="51" t="s">
        <v>327</v>
      </c>
      <c r="E1454" s="51" t="s">
        <v>265</v>
      </c>
      <c r="F1454" s="58">
        <v>3613.73</v>
      </c>
      <c r="G1454" s="126">
        <v>58</v>
      </c>
      <c r="H1454" s="126">
        <v>1</v>
      </c>
      <c r="I1454" s="47">
        <v>0.98611111111111116</v>
      </c>
      <c r="J1454" s="47">
        <v>0.98611111111111116</v>
      </c>
      <c r="K1454" s="47">
        <v>0.99305555555555547</v>
      </c>
      <c r="L1454" s="9">
        <f t="shared" si="1377"/>
        <v>6.9444444444443088E-3</v>
      </c>
      <c r="M1454" s="47">
        <v>1</v>
      </c>
      <c r="N1454" s="9">
        <f t="shared" si="1378"/>
        <v>6.9444444444445308E-3</v>
      </c>
      <c r="O1454" s="47">
        <v>1.0277777777777779</v>
      </c>
      <c r="P1454" s="9">
        <f t="shared" si="1379"/>
        <v>2.7777777777777901E-2</v>
      </c>
      <c r="Q1454" s="47">
        <v>1.0277777777777779</v>
      </c>
      <c r="R1454" s="47">
        <v>1.0833333333333333</v>
      </c>
      <c r="S1454" s="9">
        <f t="shared" si="1391"/>
        <v>5.5555555555555358E-2</v>
      </c>
      <c r="T1454" s="47">
        <v>1.0277777777777779</v>
      </c>
      <c r="U1454" s="47">
        <v>1.0833333333333333</v>
      </c>
      <c r="V1454" s="9">
        <f t="shared" si="1382"/>
        <v>5.5555555555555358E-2</v>
      </c>
      <c r="W1454" s="47">
        <v>1.0902777777777779</v>
      </c>
      <c r="X1454" s="9">
        <f t="shared" si="1398"/>
        <v>6.9444444444446418E-3</v>
      </c>
      <c r="Y1454" s="47">
        <v>1.0902777777777779</v>
      </c>
      <c r="Z1454" s="9">
        <f t="shared" si="1394"/>
        <v>0</v>
      </c>
      <c r="AA1454" s="47">
        <v>1.4097222222222223</v>
      </c>
      <c r="AB1454" s="9">
        <f t="shared" si="1370"/>
        <v>0.31944444444444442</v>
      </c>
      <c r="AC1454" s="47">
        <v>1.4097222222222223</v>
      </c>
      <c r="AD1454" s="47">
        <v>1.4097222222222223</v>
      </c>
      <c r="AE1454" s="9">
        <f t="shared" si="1383"/>
        <v>0</v>
      </c>
      <c r="AF1454" s="47">
        <v>1.4236111111111109</v>
      </c>
      <c r="AG1454" s="47">
        <v>1.4305555555555556</v>
      </c>
      <c r="AH1454" s="9">
        <f t="shared" si="1380"/>
        <v>6.9444444444446418E-3</v>
      </c>
      <c r="AI1454" s="10">
        <f t="shared" si="1356"/>
        <v>0</v>
      </c>
      <c r="AJ1454" s="10">
        <f t="shared" si="1357"/>
        <v>10</v>
      </c>
      <c r="AK1454" s="47">
        <v>1.4340277777777777</v>
      </c>
      <c r="AL1454" s="47">
        <v>1.4375</v>
      </c>
      <c r="AM1454" s="9">
        <f t="shared" si="1358"/>
        <v>3.4722222222223209E-3</v>
      </c>
      <c r="AN1454" s="9">
        <f t="shared" si="1381"/>
        <v>0.45138888888888884</v>
      </c>
      <c r="AO1454" s="10">
        <f t="shared" si="1334"/>
        <v>10</v>
      </c>
      <c r="AP1454" s="10">
        <f t="shared" si="1335"/>
        <v>50</v>
      </c>
      <c r="AQ1454" s="9">
        <v>0</v>
      </c>
      <c r="AR1454" s="10">
        <f t="shared" si="1384"/>
        <v>0</v>
      </c>
      <c r="AS1454" s="10">
        <f t="shared" si="1385"/>
        <v>0</v>
      </c>
      <c r="AT1454" s="552">
        <v>0</v>
      </c>
      <c r="AU1454" s="552">
        <v>0</v>
      </c>
      <c r="AV1454" s="552">
        <v>0</v>
      </c>
      <c r="AW1454" s="546">
        <f t="shared" si="1375"/>
        <v>0</v>
      </c>
      <c r="AX1454" s="546">
        <f t="shared" si="1389"/>
        <v>0</v>
      </c>
      <c r="AY1454" s="552">
        <v>0.31944444444444448</v>
      </c>
      <c r="AZ1454" s="546">
        <f t="shared" si="1371"/>
        <v>7</v>
      </c>
      <c r="BA1454" s="546">
        <f t="shared" si="1372"/>
        <v>40</v>
      </c>
      <c r="BB1454" s="552">
        <v>0</v>
      </c>
      <c r="BC1454" s="546">
        <f t="shared" si="1373"/>
        <v>0</v>
      </c>
      <c r="BD1454" s="546">
        <f t="shared" si="1374"/>
        <v>0</v>
      </c>
      <c r="BE1454" s="552">
        <v>0</v>
      </c>
      <c r="BF1454" s="546">
        <f t="shared" si="1392"/>
        <v>0</v>
      </c>
      <c r="BG1454" s="546">
        <f t="shared" si="1393"/>
        <v>0</v>
      </c>
      <c r="BH1454" s="552">
        <v>4.8611111111111112E-2</v>
      </c>
      <c r="BI1454" s="637">
        <f t="shared" si="1386"/>
        <v>1</v>
      </c>
      <c r="BJ1454" s="558">
        <f t="shared" si="1387"/>
        <v>10</v>
      </c>
      <c r="BK1454" s="52">
        <f t="shared" si="1390"/>
        <v>62.305689655172415</v>
      </c>
    </row>
    <row r="1455" spans="1:63" x14ac:dyDescent="0.25">
      <c r="A1455" s="60">
        <v>41046</v>
      </c>
      <c r="B1455" s="58">
        <f t="shared" si="1388"/>
        <v>5</v>
      </c>
      <c r="C1455" s="126">
        <v>3</v>
      </c>
      <c r="D1455" s="51" t="s">
        <v>850</v>
      </c>
      <c r="E1455" s="51" t="s">
        <v>265</v>
      </c>
      <c r="F1455" s="58">
        <v>3728.09</v>
      </c>
      <c r="G1455" s="126">
        <v>59</v>
      </c>
      <c r="H1455" s="126">
        <v>0</v>
      </c>
      <c r="I1455" s="47">
        <v>0.64583333333333337</v>
      </c>
      <c r="J1455" s="47">
        <v>0.64583333333333337</v>
      </c>
      <c r="K1455" s="47">
        <v>0.64930555555555558</v>
      </c>
      <c r="L1455" s="9">
        <f t="shared" si="1377"/>
        <v>3.4722222222222099E-3</v>
      </c>
      <c r="M1455" s="47">
        <v>0.65277777777777779</v>
      </c>
      <c r="N1455" s="9">
        <f t="shared" si="1378"/>
        <v>3.4722222222222099E-3</v>
      </c>
      <c r="O1455" s="47">
        <v>0.67361111111111116</v>
      </c>
      <c r="P1455" s="9">
        <f t="shared" si="1379"/>
        <v>2.083333333333337E-2</v>
      </c>
      <c r="Q1455" s="47">
        <v>0.67708333333333337</v>
      </c>
      <c r="R1455" s="47">
        <v>0.71875</v>
      </c>
      <c r="S1455" s="9">
        <f t="shared" si="1391"/>
        <v>4.166666666666663E-2</v>
      </c>
      <c r="T1455" s="47">
        <v>0.67708333333333337</v>
      </c>
      <c r="U1455" s="47">
        <v>0.71875</v>
      </c>
      <c r="V1455" s="9">
        <f t="shared" si="1382"/>
        <v>4.166666666666663E-2</v>
      </c>
      <c r="W1455" s="47">
        <v>0.72916666666666663</v>
      </c>
      <c r="X1455" s="9">
        <f t="shared" si="1398"/>
        <v>1.041666666666663E-2</v>
      </c>
      <c r="Y1455" s="47">
        <v>0.72986111111111107</v>
      </c>
      <c r="Z1455" s="9">
        <f t="shared" si="1394"/>
        <v>6.9444444444444198E-4</v>
      </c>
      <c r="AA1455" s="47">
        <v>0.79583333333333339</v>
      </c>
      <c r="AB1455" s="9">
        <f t="shared" si="1370"/>
        <v>6.5972222222222321E-2</v>
      </c>
      <c r="AC1455" s="47">
        <v>0.79583333333333339</v>
      </c>
      <c r="AD1455" s="47">
        <v>0.79583333333333339</v>
      </c>
      <c r="AE1455" s="9">
        <f t="shared" si="1383"/>
        <v>0</v>
      </c>
      <c r="AF1455" s="47">
        <v>0.80555555555555547</v>
      </c>
      <c r="AG1455" s="47">
        <v>0.8125</v>
      </c>
      <c r="AH1455" s="9">
        <f t="shared" si="1380"/>
        <v>6.9444444444445308E-3</v>
      </c>
      <c r="AI1455" s="10">
        <f t="shared" si="1356"/>
        <v>0</v>
      </c>
      <c r="AJ1455" s="10">
        <f t="shared" si="1357"/>
        <v>10</v>
      </c>
      <c r="AK1455" s="47">
        <v>0.81597222222222221</v>
      </c>
      <c r="AL1455" s="47">
        <v>0.81944444444444453</v>
      </c>
      <c r="AM1455" s="9">
        <f t="shared" si="1358"/>
        <v>3.4722222222223209E-3</v>
      </c>
      <c r="AN1455" s="9">
        <f t="shared" si="1381"/>
        <v>0.17361111111111116</v>
      </c>
      <c r="AO1455" s="10">
        <f t="shared" si="1334"/>
        <v>4</v>
      </c>
      <c r="AP1455" s="10">
        <f t="shared" si="1335"/>
        <v>10</v>
      </c>
      <c r="AQ1455" s="9">
        <f t="shared" ref="AQ1455:AQ1486" si="1399">AB1455-(AT1455+AU1455+AV1455+AY1455+BB1455+BE1455+BH1455)</f>
        <v>5.7638888888888989E-2</v>
      </c>
      <c r="AR1455" s="10">
        <f t="shared" si="1384"/>
        <v>1</v>
      </c>
      <c r="AS1455" s="10">
        <f t="shared" si="1385"/>
        <v>23</v>
      </c>
      <c r="AT1455" s="552">
        <v>0</v>
      </c>
      <c r="AU1455" s="552">
        <v>0</v>
      </c>
      <c r="AV1455" s="552">
        <v>0</v>
      </c>
      <c r="AW1455" s="546">
        <f t="shared" si="1375"/>
        <v>0</v>
      </c>
      <c r="AX1455" s="546">
        <f t="shared" si="1389"/>
        <v>0</v>
      </c>
      <c r="AY1455" s="552">
        <v>0</v>
      </c>
      <c r="AZ1455" s="546">
        <f t="shared" si="1371"/>
        <v>0</v>
      </c>
      <c r="BA1455" s="546">
        <f t="shared" si="1372"/>
        <v>0</v>
      </c>
      <c r="BB1455" s="552">
        <v>0</v>
      </c>
      <c r="BC1455" s="546">
        <f t="shared" si="1373"/>
        <v>0</v>
      </c>
      <c r="BD1455" s="546">
        <f t="shared" si="1374"/>
        <v>0</v>
      </c>
      <c r="BE1455" s="552">
        <v>8.3333333333333332E-3</v>
      </c>
      <c r="BF1455" s="546">
        <f t="shared" si="1392"/>
        <v>0</v>
      </c>
      <c r="BG1455" s="546">
        <f t="shared" si="1393"/>
        <v>12</v>
      </c>
      <c r="BH1455" s="552">
        <v>0</v>
      </c>
      <c r="BI1455" s="637">
        <f t="shared" si="1386"/>
        <v>0</v>
      </c>
      <c r="BJ1455" s="558">
        <f t="shared" si="1387"/>
        <v>0</v>
      </c>
      <c r="BK1455" s="52">
        <f t="shared" si="1390"/>
        <v>63.187966101694919</v>
      </c>
    </row>
    <row r="1456" spans="1:63" x14ac:dyDescent="0.25">
      <c r="A1456" s="60">
        <v>41046</v>
      </c>
      <c r="B1456" s="58">
        <f t="shared" si="1388"/>
        <v>5</v>
      </c>
      <c r="C1456" s="126">
        <v>2</v>
      </c>
      <c r="D1456" s="51" t="s">
        <v>840</v>
      </c>
      <c r="E1456" s="51" t="s">
        <v>265</v>
      </c>
      <c r="F1456" s="58">
        <v>3445.09</v>
      </c>
      <c r="G1456" s="126">
        <v>57</v>
      </c>
      <c r="H1456" s="126">
        <v>2</v>
      </c>
      <c r="I1456" s="47">
        <v>0.67708333333333337</v>
      </c>
      <c r="J1456" s="47">
        <v>0.67708333333333337</v>
      </c>
      <c r="K1456" s="47">
        <v>0.68402777777777779</v>
      </c>
      <c r="L1456" s="9">
        <f t="shared" si="1377"/>
        <v>6.9444444444444198E-3</v>
      </c>
      <c r="M1456" s="47">
        <v>0.6875</v>
      </c>
      <c r="N1456" s="9">
        <f t="shared" si="1378"/>
        <v>3.4722222222222099E-3</v>
      </c>
      <c r="O1456" s="47">
        <v>0.70486111111111116</v>
      </c>
      <c r="P1456" s="9">
        <f t="shared" si="1379"/>
        <v>1.736111111111116E-2</v>
      </c>
      <c r="Q1456" s="47">
        <v>0.72222222222222221</v>
      </c>
      <c r="R1456" s="47">
        <v>0.75</v>
      </c>
      <c r="S1456" s="9">
        <f t="shared" si="1391"/>
        <v>2.777777777777779E-2</v>
      </c>
      <c r="T1456" s="47">
        <v>0.72222222222222221</v>
      </c>
      <c r="U1456" s="47">
        <v>0.75</v>
      </c>
      <c r="V1456" s="9">
        <f t="shared" si="1382"/>
        <v>2.777777777777779E-2</v>
      </c>
      <c r="W1456" s="47">
        <v>0.82847222222222217</v>
      </c>
      <c r="X1456" s="9">
        <f t="shared" si="1398"/>
        <v>7.8472222222222165E-2</v>
      </c>
      <c r="Y1456" s="47">
        <v>0.82986111111111116</v>
      </c>
      <c r="Z1456" s="9">
        <f t="shared" si="1394"/>
        <v>1.388888888888995E-3</v>
      </c>
      <c r="AA1456" s="47">
        <v>0.89513888888888893</v>
      </c>
      <c r="AB1456" s="9">
        <f t="shared" si="1370"/>
        <v>6.5277777777777768E-2</v>
      </c>
      <c r="AC1456" s="47">
        <v>0.89513888888888893</v>
      </c>
      <c r="AD1456" s="47">
        <v>0.89513888888888893</v>
      </c>
      <c r="AE1456" s="9">
        <f t="shared" si="1383"/>
        <v>0</v>
      </c>
      <c r="AF1456" s="47">
        <v>0.90625</v>
      </c>
      <c r="AG1456" s="47">
        <v>0.91666666666666663</v>
      </c>
      <c r="AH1456" s="9">
        <f t="shared" si="1380"/>
        <v>1.041666666666663E-2</v>
      </c>
      <c r="AI1456" s="10">
        <f t="shared" si="1356"/>
        <v>0</v>
      </c>
      <c r="AJ1456" s="10">
        <f t="shared" si="1357"/>
        <v>15</v>
      </c>
      <c r="AK1456" s="47">
        <v>0.92361111111111116</v>
      </c>
      <c r="AL1456" s="47">
        <v>0.92708333333333337</v>
      </c>
      <c r="AM1456" s="9">
        <f t="shared" si="1358"/>
        <v>3.4722222222222099E-3</v>
      </c>
      <c r="AN1456" s="9">
        <f t="shared" si="1381"/>
        <v>0.25</v>
      </c>
      <c r="AO1456" s="10">
        <f t="shared" si="1334"/>
        <v>6</v>
      </c>
      <c r="AP1456" s="10">
        <f t="shared" si="1335"/>
        <v>0</v>
      </c>
      <c r="AQ1456" s="9">
        <f t="shared" si="1399"/>
        <v>4.2361111111111099E-2</v>
      </c>
      <c r="AR1456" s="10">
        <f t="shared" si="1384"/>
        <v>1</v>
      </c>
      <c r="AS1456" s="10">
        <f t="shared" si="1385"/>
        <v>1</v>
      </c>
      <c r="AT1456" s="552">
        <v>0</v>
      </c>
      <c r="AU1456" s="552">
        <v>0</v>
      </c>
      <c r="AV1456" s="552">
        <v>0</v>
      </c>
      <c r="AW1456" s="546">
        <f t="shared" si="1375"/>
        <v>0</v>
      </c>
      <c r="AX1456" s="546">
        <f t="shared" si="1389"/>
        <v>0</v>
      </c>
      <c r="AY1456" s="552">
        <v>0</v>
      </c>
      <c r="AZ1456" s="546">
        <f t="shared" si="1371"/>
        <v>0</v>
      </c>
      <c r="BA1456" s="546">
        <f t="shared" si="1372"/>
        <v>0</v>
      </c>
      <c r="BB1456" s="552">
        <v>0</v>
      </c>
      <c r="BC1456" s="546">
        <f t="shared" si="1373"/>
        <v>0</v>
      </c>
      <c r="BD1456" s="546">
        <f t="shared" si="1374"/>
        <v>0</v>
      </c>
      <c r="BE1456" s="552">
        <v>2.2916666666666669E-2</v>
      </c>
      <c r="BF1456" s="546">
        <f t="shared" si="1392"/>
        <v>0</v>
      </c>
      <c r="BG1456" s="546">
        <f t="shared" si="1393"/>
        <v>33</v>
      </c>
      <c r="BH1456" s="552">
        <v>0</v>
      </c>
      <c r="BI1456" s="637">
        <f t="shared" si="1386"/>
        <v>0</v>
      </c>
      <c r="BJ1456" s="558">
        <f t="shared" si="1387"/>
        <v>0</v>
      </c>
      <c r="BK1456" s="52">
        <f t="shared" si="1390"/>
        <v>60.440175438596491</v>
      </c>
    </row>
    <row r="1457" spans="1:63" x14ac:dyDescent="0.25">
      <c r="A1457" s="60">
        <v>41046</v>
      </c>
      <c r="B1457" s="58">
        <f t="shared" si="1388"/>
        <v>5</v>
      </c>
      <c r="C1457" s="126">
        <v>1</v>
      </c>
      <c r="D1457" s="51" t="s">
        <v>852</v>
      </c>
      <c r="E1457" s="51" t="s">
        <v>265</v>
      </c>
      <c r="F1457" s="58">
        <v>3370.18</v>
      </c>
      <c r="G1457" s="126">
        <v>53</v>
      </c>
      <c r="H1457" s="126">
        <v>6</v>
      </c>
      <c r="I1457" s="47">
        <v>0.85416666666666663</v>
      </c>
      <c r="J1457" s="47">
        <v>0.85416666666666663</v>
      </c>
      <c r="K1457" s="47">
        <v>0.85763888888888884</v>
      </c>
      <c r="L1457" s="9">
        <f t="shared" si="1377"/>
        <v>3.4722222222222099E-3</v>
      </c>
      <c r="M1457" s="47">
        <v>0.86111111111111116</v>
      </c>
      <c r="N1457" s="9">
        <f t="shared" si="1378"/>
        <v>3.4722222222223209E-3</v>
      </c>
      <c r="O1457" s="47">
        <v>0.96527777777777779</v>
      </c>
      <c r="P1457" s="9">
        <f t="shared" si="1379"/>
        <v>0.10416666666666663</v>
      </c>
      <c r="Q1457" s="47">
        <v>0.96875</v>
      </c>
      <c r="R1457" s="47">
        <v>1</v>
      </c>
      <c r="S1457" s="9">
        <f t="shared" si="1391"/>
        <v>3.125E-2</v>
      </c>
      <c r="T1457" s="47">
        <v>0.96875</v>
      </c>
      <c r="U1457" s="47">
        <v>1</v>
      </c>
      <c r="V1457" s="9">
        <f t="shared" si="1382"/>
        <v>3.125E-2</v>
      </c>
      <c r="W1457" s="47">
        <v>1.0013888888888889</v>
      </c>
      <c r="X1457" s="9">
        <f t="shared" si="1398"/>
        <v>1.388888888888884E-3</v>
      </c>
      <c r="Y1457" s="47">
        <v>1.0027777777777778</v>
      </c>
      <c r="Z1457" s="9">
        <f t="shared" si="1394"/>
        <v>1.388888888888884E-3</v>
      </c>
      <c r="AA1457" s="47">
        <v>1.0756944444444445</v>
      </c>
      <c r="AB1457" s="9">
        <f t="shared" si="1370"/>
        <v>7.2916666666666741E-2</v>
      </c>
      <c r="AC1457" s="47">
        <v>1.0756944444444445</v>
      </c>
      <c r="AD1457" s="47">
        <v>1.0756944444444445</v>
      </c>
      <c r="AE1457" s="9">
        <f t="shared" si="1383"/>
        <v>0</v>
      </c>
      <c r="AF1457" s="47">
        <v>1.0833333333333333</v>
      </c>
      <c r="AG1457" s="47">
        <v>1.09375</v>
      </c>
      <c r="AH1457" s="9">
        <f t="shared" si="1380"/>
        <v>1.0416666666666741E-2</v>
      </c>
      <c r="AI1457" s="10">
        <f t="shared" si="1356"/>
        <v>0</v>
      </c>
      <c r="AJ1457" s="10">
        <f t="shared" si="1357"/>
        <v>15</v>
      </c>
      <c r="AK1457" s="47">
        <v>1.0972222222222221</v>
      </c>
      <c r="AL1457" s="47">
        <v>1.1041666666666667</v>
      </c>
      <c r="AM1457" s="9">
        <f t="shared" si="1358"/>
        <v>6.9444444444446418E-3</v>
      </c>
      <c r="AN1457" s="9">
        <f t="shared" si="1381"/>
        <v>0.25000000000000011</v>
      </c>
      <c r="AO1457" s="10">
        <f t="shared" si="1334"/>
        <v>6</v>
      </c>
      <c r="AP1457" s="10">
        <f t="shared" si="1335"/>
        <v>0</v>
      </c>
      <c r="AQ1457" s="9">
        <f t="shared" si="1399"/>
        <v>5.5555555555555629E-2</v>
      </c>
      <c r="AR1457" s="10">
        <f t="shared" si="1384"/>
        <v>1</v>
      </c>
      <c r="AS1457" s="10">
        <f t="shared" si="1385"/>
        <v>20</v>
      </c>
      <c r="AT1457" s="552">
        <v>0</v>
      </c>
      <c r="AU1457" s="552">
        <v>1.7361111111111112E-2</v>
      </c>
      <c r="AV1457" s="552">
        <v>0</v>
      </c>
      <c r="AW1457" s="546">
        <f t="shared" si="1375"/>
        <v>0</v>
      </c>
      <c r="AX1457" s="546">
        <f t="shared" si="1389"/>
        <v>0</v>
      </c>
      <c r="AY1457" s="552">
        <v>0</v>
      </c>
      <c r="AZ1457" s="546">
        <f t="shared" si="1371"/>
        <v>0</v>
      </c>
      <c r="BA1457" s="546">
        <f t="shared" si="1372"/>
        <v>0</v>
      </c>
      <c r="BB1457" s="552">
        <v>0</v>
      </c>
      <c r="BC1457" s="546">
        <f t="shared" si="1373"/>
        <v>0</v>
      </c>
      <c r="BD1457" s="546">
        <f t="shared" si="1374"/>
        <v>0</v>
      </c>
      <c r="BE1457" s="552">
        <v>0</v>
      </c>
      <c r="BF1457" s="546">
        <f t="shared" si="1392"/>
        <v>0</v>
      </c>
      <c r="BG1457" s="546">
        <f t="shared" si="1393"/>
        <v>0</v>
      </c>
      <c r="BH1457" s="552">
        <v>0</v>
      </c>
      <c r="BI1457" s="637">
        <f t="shared" si="1386"/>
        <v>0</v>
      </c>
      <c r="BJ1457" s="558">
        <f t="shared" si="1387"/>
        <v>0</v>
      </c>
      <c r="BK1457" s="52">
        <f t="shared" si="1390"/>
        <v>63.588301886792451</v>
      </c>
    </row>
    <row r="1458" spans="1:63" x14ac:dyDescent="0.25">
      <c r="A1458" s="60">
        <v>41046</v>
      </c>
      <c r="B1458" s="58">
        <f t="shared" si="1388"/>
        <v>5</v>
      </c>
      <c r="C1458" s="126">
        <v>1</v>
      </c>
      <c r="D1458" s="51" t="s">
        <v>298</v>
      </c>
      <c r="E1458" s="51" t="s">
        <v>807</v>
      </c>
      <c r="F1458" s="58">
        <v>3683.25</v>
      </c>
      <c r="G1458" s="126">
        <v>59</v>
      </c>
      <c r="H1458" s="126">
        <v>0</v>
      </c>
      <c r="I1458" s="47">
        <v>0.875</v>
      </c>
      <c r="J1458" s="47">
        <v>0.875</v>
      </c>
      <c r="K1458" s="47">
        <v>0.88194444444444453</v>
      </c>
      <c r="L1458" s="9">
        <f t="shared" si="1377"/>
        <v>6.9444444444445308E-3</v>
      </c>
      <c r="M1458" s="47">
        <v>0.88888888888888884</v>
      </c>
      <c r="N1458" s="9">
        <f t="shared" si="1378"/>
        <v>6.9444444444443088E-3</v>
      </c>
      <c r="O1458" s="47">
        <v>0.97569444444444453</v>
      </c>
      <c r="P1458" s="9">
        <f t="shared" si="1379"/>
        <v>8.6805555555555691E-2</v>
      </c>
      <c r="Q1458" s="47">
        <v>0.97916666666666663</v>
      </c>
      <c r="R1458" s="47">
        <v>1.0138888888888888</v>
      </c>
      <c r="S1458" s="9">
        <f t="shared" si="1391"/>
        <v>3.472222222222221E-2</v>
      </c>
      <c r="T1458" s="47">
        <v>0.97916666666666663</v>
      </c>
      <c r="U1458" s="47">
        <v>1.0138888888888888</v>
      </c>
      <c r="V1458" s="9">
        <f t="shared" si="1382"/>
        <v>3.472222222222221E-2</v>
      </c>
      <c r="W1458" s="47">
        <v>0.97916666666666663</v>
      </c>
      <c r="X1458" s="9">
        <v>0</v>
      </c>
      <c r="Y1458" s="47">
        <v>1.0034722222222221</v>
      </c>
      <c r="Z1458" s="9">
        <f t="shared" si="1394"/>
        <v>2.4305555555555469E-2</v>
      </c>
      <c r="AA1458" s="47">
        <v>1.1909722222222221</v>
      </c>
      <c r="AB1458" s="9">
        <f t="shared" si="1370"/>
        <v>0.1875</v>
      </c>
      <c r="AC1458" s="47">
        <v>1.1909722222222221</v>
      </c>
      <c r="AD1458" s="47">
        <v>1.1909722222222221</v>
      </c>
      <c r="AE1458" s="9">
        <f t="shared" si="1383"/>
        <v>0</v>
      </c>
      <c r="AF1458" s="47">
        <v>1.1979166666666667</v>
      </c>
      <c r="AG1458" s="47">
        <v>1.2083333333333333</v>
      </c>
      <c r="AH1458" s="9">
        <f t="shared" si="1380"/>
        <v>1.0416666666666519E-2</v>
      </c>
      <c r="AI1458" s="10">
        <f t="shared" si="1356"/>
        <v>0</v>
      </c>
      <c r="AJ1458" s="10">
        <f t="shared" si="1357"/>
        <v>15</v>
      </c>
      <c r="AK1458" s="47">
        <v>1.2118055555555556</v>
      </c>
      <c r="AL1458" s="47">
        <v>1.2152777777777779</v>
      </c>
      <c r="AM1458" s="9">
        <f t="shared" si="1358"/>
        <v>3.4722222222223209E-3</v>
      </c>
      <c r="AN1458" s="9">
        <f t="shared" si="1381"/>
        <v>0.3402777777777779</v>
      </c>
      <c r="AO1458" s="10">
        <f t="shared" si="1334"/>
        <v>8</v>
      </c>
      <c r="AP1458" s="10">
        <f t="shared" si="1335"/>
        <v>10</v>
      </c>
      <c r="AQ1458" s="9">
        <f t="shared" si="1399"/>
        <v>0</v>
      </c>
      <c r="AR1458" s="10">
        <f t="shared" si="1384"/>
        <v>0</v>
      </c>
      <c r="AS1458" s="10">
        <f t="shared" si="1385"/>
        <v>0</v>
      </c>
      <c r="AT1458" s="552">
        <v>0</v>
      </c>
      <c r="AU1458" s="552">
        <v>0</v>
      </c>
      <c r="AV1458" s="552">
        <v>0</v>
      </c>
      <c r="AW1458" s="546">
        <f t="shared" si="1375"/>
        <v>0</v>
      </c>
      <c r="AX1458" s="546">
        <f t="shared" si="1389"/>
        <v>0</v>
      </c>
      <c r="AY1458" s="552">
        <v>0.1875</v>
      </c>
      <c r="AZ1458" s="546">
        <f t="shared" si="1371"/>
        <v>4</v>
      </c>
      <c r="BA1458" s="546">
        <f t="shared" si="1372"/>
        <v>30</v>
      </c>
      <c r="BB1458" s="552">
        <v>0</v>
      </c>
      <c r="BC1458" s="546">
        <f t="shared" si="1373"/>
        <v>0</v>
      </c>
      <c r="BD1458" s="546">
        <f t="shared" si="1374"/>
        <v>0</v>
      </c>
      <c r="BE1458" s="552">
        <v>0</v>
      </c>
      <c r="BF1458" s="546">
        <f t="shared" si="1392"/>
        <v>0</v>
      </c>
      <c r="BG1458" s="546">
        <f t="shared" si="1393"/>
        <v>0</v>
      </c>
      <c r="BH1458" s="552">
        <v>0</v>
      </c>
      <c r="BI1458" s="637">
        <f t="shared" si="1386"/>
        <v>0</v>
      </c>
      <c r="BJ1458" s="558">
        <f t="shared" si="1387"/>
        <v>0</v>
      </c>
      <c r="BK1458" s="52">
        <f t="shared" si="1390"/>
        <v>62.427966101694913</v>
      </c>
    </row>
    <row r="1459" spans="1:63" x14ac:dyDescent="0.25">
      <c r="A1459" s="60">
        <v>41046</v>
      </c>
      <c r="B1459" s="58">
        <f t="shared" si="1388"/>
        <v>5</v>
      </c>
      <c r="C1459" s="126">
        <v>6</v>
      </c>
      <c r="D1459" s="51" t="s">
        <v>832</v>
      </c>
      <c r="E1459" s="51" t="s">
        <v>265</v>
      </c>
      <c r="F1459" s="58">
        <v>3474.62</v>
      </c>
      <c r="G1459" s="126">
        <v>56</v>
      </c>
      <c r="H1459" s="126">
        <v>3</v>
      </c>
      <c r="I1459" s="47">
        <v>0.94444444444444453</v>
      </c>
      <c r="J1459" s="47">
        <v>0.94444444444444453</v>
      </c>
      <c r="K1459" s="47">
        <v>0.94791666666666663</v>
      </c>
      <c r="L1459" s="9">
        <f t="shared" si="1377"/>
        <v>3.4722222222220989E-3</v>
      </c>
      <c r="M1459" s="47">
        <v>0.95486111111111116</v>
      </c>
      <c r="N1459" s="9">
        <f t="shared" si="1378"/>
        <v>6.9444444444445308E-3</v>
      </c>
      <c r="O1459" s="47">
        <v>0.99305555555555547</v>
      </c>
      <c r="P1459" s="9">
        <f t="shared" si="1379"/>
        <v>3.8194444444444309E-2</v>
      </c>
      <c r="Q1459" s="47">
        <v>1</v>
      </c>
      <c r="R1459" s="47">
        <v>1.0555555555555556</v>
      </c>
      <c r="S1459" s="9">
        <f t="shared" si="1391"/>
        <v>5.555555555555558E-2</v>
      </c>
      <c r="T1459" s="47">
        <v>1</v>
      </c>
      <c r="U1459" s="47">
        <v>1.0555555555555556</v>
      </c>
      <c r="V1459" s="9">
        <f t="shared" si="1382"/>
        <v>5.555555555555558E-2</v>
      </c>
      <c r="W1459" s="47">
        <v>1.125</v>
      </c>
      <c r="X1459" s="9">
        <f>W1459-R1459</f>
        <v>6.944444444444442E-2</v>
      </c>
      <c r="Y1459" s="47">
        <v>1.1270833333333334</v>
      </c>
      <c r="Z1459" s="9">
        <f t="shared" si="1394"/>
        <v>2.083333333333437E-3</v>
      </c>
      <c r="AA1459" s="47">
        <v>1.1875</v>
      </c>
      <c r="AB1459" s="9">
        <f t="shared" si="1370"/>
        <v>6.0416666666666563E-2</v>
      </c>
      <c r="AC1459" s="47">
        <v>1.1875</v>
      </c>
      <c r="AD1459" s="47">
        <v>1.1875</v>
      </c>
      <c r="AE1459" s="9">
        <f t="shared" si="1383"/>
        <v>0</v>
      </c>
      <c r="AF1459" s="47">
        <v>1.2083333333333333</v>
      </c>
      <c r="AG1459" s="47">
        <v>1.2152777777777779</v>
      </c>
      <c r="AH1459" s="9">
        <f t="shared" si="1380"/>
        <v>6.9444444444446418E-3</v>
      </c>
      <c r="AI1459" s="10">
        <f t="shared" si="1356"/>
        <v>0</v>
      </c>
      <c r="AJ1459" s="10">
        <f t="shared" si="1357"/>
        <v>10</v>
      </c>
      <c r="AK1459" s="47">
        <v>1.21875</v>
      </c>
      <c r="AL1459" s="47">
        <v>1.2256944444444444</v>
      </c>
      <c r="AM1459" s="9">
        <f t="shared" si="1358"/>
        <v>6.9444444444444198E-3</v>
      </c>
      <c r="AN1459" s="9">
        <f t="shared" si="1381"/>
        <v>0.28124999999999989</v>
      </c>
      <c r="AO1459" s="10">
        <f t="shared" si="1334"/>
        <v>6</v>
      </c>
      <c r="AP1459" s="10">
        <f t="shared" si="1335"/>
        <v>45</v>
      </c>
      <c r="AQ1459" s="9">
        <f t="shared" si="1399"/>
        <v>4.9999999999999899E-2</v>
      </c>
      <c r="AR1459" s="10">
        <f t="shared" si="1384"/>
        <v>1</v>
      </c>
      <c r="AS1459" s="10">
        <f t="shared" si="1385"/>
        <v>12</v>
      </c>
      <c r="AT1459" s="552">
        <v>0</v>
      </c>
      <c r="AU1459" s="552">
        <v>1.0416666666666666E-2</v>
      </c>
      <c r="AV1459" s="552">
        <v>0</v>
      </c>
      <c r="AW1459" s="546">
        <f t="shared" si="1375"/>
        <v>0</v>
      </c>
      <c r="AX1459" s="546">
        <f t="shared" si="1389"/>
        <v>0</v>
      </c>
      <c r="AY1459" s="552">
        <v>0</v>
      </c>
      <c r="AZ1459" s="546">
        <f t="shared" si="1371"/>
        <v>0</v>
      </c>
      <c r="BA1459" s="546">
        <f t="shared" si="1372"/>
        <v>0</v>
      </c>
      <c r="BB1459" s="552">
        <v>0</v>
      </c>
      <c r="BC1459" s="546">
        <f t="shared" si="1373"/>
        <v>0</v>
      </c>
      <c r="BD1459" s="546">
        <f t="shared" si="1374"/>
        <v>0</v>
      </c>
      <c r="BE1459" s="552">
        <v>0</v>
      </c>
      <c r="BF1459" s="546">
        <f t="shared" si="1392"/>
        <v>0</v>
      </c>
      <c r="BG1459" s="546">
        <f t="shared" si="1393"/>
        <v>0</v>
      </c>
      <c r="BH1459" s="552">
        <v>0</v>
      </c>
      <c r="BI1459" s="637">
        <f t="shared" si="1386"/>
        <v>0</v>
      </c>
      <c r="BJ1459" s="558">
        <f t="shared" si="1387"/>
        <v>0</v>
      </c>
      <c r="BK1459" s="52">
        <f t="shared" si="1390"/>
        <v>62.046785714285711</v>
      </c>
    </row>
    <row r="1460" spans="1:63" x14ac:dyDescent="0.25">
      <c r="A1460" s="60">
        <v>41047</v>
      </c>
      <c r="B1460" s="58">
        <f t="shared" si="1388"/>
        <v>5</v>
      </c>
      <c r="C1460" s="126">
        <v>1</v>
      </c>
      <c r="D1460" s="51" t="s">
        <v>852</v>
      </c>
      <c r="E1460" s="51" t="s">
        <v>265</v>
      </c>
      <c r="F1460" s="58">
        <v>3611.22</v>
      </c>
      <c r="G1460" s="126">
        <v>59</v>
      </c>
      <c r="H1460" s="126">
        <v>0</v>
      </c>
      <c r="I1460" s="47">
        <v>0.16319444444444445</v>
      </c>
      <c r="J1460" s="47">
        <v>0.16319444444444445</v>
      </c>
      <c r="K1460" s="47">
        <v>0.17013888888888887</v>
      </c>
      <c r="L1460" s="9">
        <f t="shared" si="1377"/>
        <v>6.9444444444444198E-3</v>
      </c>
      <c r="M1460" s="47">
        <v>0.17708333333333334</v>
      </c>
      <c r="N1460" s="9">
        <f t="shared" si="1378"/>
        <v>6.9444444444444753E-3</v>
      </c>
      <c r="O1460" s="47">
        <v>0.21527777777777779</v>
      </c>
      <c r="P1460" s="9">
        <f t="shared" si="1379"/>
        <v>3.8194444444444448E-2</v>
      </c>
      <c r="Q1460" s="47">
        <v>0.21875</v>
      </c>
      <c r="R1460" s="47">
        <v>0.2986111111111111</v>
      </c>
      <c r="S1460" s="9">
        <f t="shared" si="1391"/>
        <v>7.9861111111111105E-2</v>
      </c>
      <c r="T1460" s="47">
        <v>0.21875</v>
      </c>
      <c r="U1460" s="47">
        <v>0.2986111111111111</v>
      </c>
      <c r="V1460" s="9">
        <f t="shared" si="1382"/>
        <v>7.9861111111111105E-2</v>
      </c>
      <c r="W1460" s="47">
        <v>0.32430555555555557</v>
      </c>
      <c r="X1460" s="9">
        <f>W1460-R1460</f>
        <v>2.5694444444444464E-2</v>
      </c>
      <c r="Y1460" s="47">
        <v>0.32500000000000001</v>
      </c>
      <c r="Z1460" s="9">
        <f t="shared" si="1394"/>
        <v>6.9444444444444198E-4</v>
      </c>
      <c r="AA1460" s="47">
        <v>0.41180555555555554</v>
      </c>
      <c r="AB1460" s="9">
        <f t="shared" si="1370"/>
        <v>8.6805555555555525E-2</v>
      </c>
      <c r="AC1460" s="47">
        <v>0.41180555555555554</v>
      </c>
      <c r="AD1460" s="47">
        <v>0.41180555555555554</v>
      </c>
      <c r="AE1460" s="9">
        <f t="shared" si="1383"/>
        <v>0</v>
      </c>
      <c r="AF1460" s="47">
        <v>0.41666666666666669</v>
      </c>
      <c r="AG1460" s="47">
        <v>0.42708333333333331</v>
      </c>
      <c r="AH1460" s="9">
        <f t="shared" si="1380"/>
        <v>1.041666666666663E-2</v>
      </c>
      <c r="AI1460" s="10">
        <f t="shared" si="1356"/>
        <v>0</v>
      </c>
      <c r="AJ1460" s="10">
        <f t="shared" si="1357"/>
        <v>15</v>
      </c>
      <c r="AK1460" s="47">
        <v>1.4305555555555556</v>
      </c>
      <c r="AL1460" s="47">
        <v>1.4340277777777777</v>
      </c>
      <c r="AM1460" s="9">
        <f t="shared" si="1358"/>
        <v>3.4722222222220989E-3</v>
      </c>
      <c r="AN1460" s="9">
        <f t="shared" si="1381"/>
        <v>1.2708333333333333</v>
      </c>
      <c r="AO1460" s="10">
        <f t="shared" si="1334"/>
        <v>6</v>
      </c>
      <c r="AP1460" s="10">
        <f t="shared" si="1335"/>
        <v>30</v>
      </c>
      <c r="AQ1460" s="9">
        <f t="shared" si="1399"/>
        <v>6.1805555555555523E-2</v>
      </c>
      <c r="AR1460" s="10">
        <f t="shared" si="1384"/>
        <v>1</v>
      </c>
      <c r="AS1460" s="10">
        <f t="shared" si="1385"/>
        <v>29</v>
      </c>
      <c r="AT1460" s="552">
        <v>0</v>
      </c>
      <c r="AU1460" s="552">
        <v>9.0277777777777787E-3</v>
      </c>
      <c r="AV1460" s="552">
        <v>0</v>
      </c>
      <c r="AW1460" s="546">
        <f t="shared" si="1375"/>
        <v>0</v>
      </c>
      <c r="AX1460" s="546">
        <f t="shared" si="1389"/>
        <v>0</v>
      </c>
      <c r="AY1460" s="552">
        <v>0</v>
      </c>
      <c r="AZ1460" s="546">
        <f t="shared" si="1371"/>
        <v>0</v>
      </c>
      <c r="BA1460" s="546">
        <f t="shared" si="1372"/>
        <v>0</v>
      </c>
      <c r="BB1460" s="552">
        <v>0</v>
      </c>
      <c r="BC1460" s="546">
        <f t="shared" si="1373"/>
        <v>0</v>
      </c>
      <c r="BD1460" s="546">
        <f t="shared" si="1374"/>
        <v>0</v>
      </c>
      <c r="BE1460" s="552">
        <v>1.5972222222222224E-2</v>
      </c>
      <c r="BF1460" s="546">
        <f t="shared" si="1392"/>
        <v>0</v>
      </c>
      <c r="BG1460" s="546">
        <f t="shared" si="1393"/>
        <v>23</v>
      </c>
      <c r="BH1460" s="552">
        <v>0</v>
      </c>
      <c r="BI1460" s="637">
        <f t="shared" si="1386"/>
        <v>0</v>
      </c>
      <c r="BJ1460" s="558">
        <f t="shared" si="1387"/>
        <v>0</v>
      </c>
      <c r="BK1460" s="52">
        <f t="shared" si="1390"/>
        <v>61.207118644067791</v>
      </c>
    </row>
    <row r="1461" spans="1:63" x14ac:dyDescent="0.25">
      <c r="A1461" s="60">
        <v>41047</v>
      </c>
      <c r="B1461" s="58">
        <f t="shared" si="1388"/>
        <v>5</v>
      </c>
      <c r="C1461" s="126">
        <v>22</v>
      </c>
      <c r="D1461" s="51" t="s">
        <v>33</v>
      </c>
      <c r="E1461" s="51" t="s">
        <v>853</v>
      </c>
      <c r="F1461" s="58">
        <v>3677.29</v>
      </c>
      <c r="G1461" s="126">
        <v>59</v>
      </c>
      <c r="H1461" s="126">
        <v>0</v>
      </c>
      <c r="I1461" s="47">
        <v>0.875</v>
      </c>
      <c r="J1461" s="47">
        <v>0.875</v>
      </c>
      <c r="K1461" s="47">
        <v>0.88194444444444453</v>
      </c>
      <c r="L1461" s="9">
        <f t="shared" si="1377"/>
        <v>6.9444444444445308E-3</v>
      </c>
      <c r="M1461" s="47">
        <v>0.88888888888888884</v>
      </c>
      <c r="N1461" s="9">
        <f t="shared" si="1378"/>
        <v>6.9444444444443088E-3</v>
      </c>
      <c r="O1461" s="47">
        <v>1.1180555555555556</v>
      </c>
      <c r="P1461" s="9">
        <f t="shared" si="1379"/>
        <v>0.22916666666666674</v>
      </c>
      <c r="Q1461" s="47">
        <v>1.1215277777777779</v>
      </c>
      <c r="R1461" s="47">
        <v>1.1666666666666667</v>
      </c>
      <c r="S1461" s="9">
        <f t="shared" si="1391"/>
        <v>4.513888888888884E-2</v>
      </c>
      <c r="T1461" s="47">
        <v>1.1215277777777779</v>
      </c>
      <c r="U1461" s="47">
        <v>1.1666666666666667</v>
      </c>
      <c r="V1461" s="9">
        <f t="shared" si="1382"/>
        <v>4.513888888888884E-2</v>
      </c>
      <c r="W1461" s="47">
        <v>1.2222222222222221</v>
      </c>
      <c r="X1461" s="9">
        <f>W1461-R1461</f>
        <v>5.5555555555555358E-2</v>
      </c>
      <c r="Y1461" s="47">
        <v>1.2222222222222221</v>
      </c>
      <c r="Z1461" s="9">
        <f t="shared" si="1394"/>
        <v>0</v>
      </c>
      <c r="AA1461" s="47">
        <v>1.4652777777777777</v>
      </c>
      <c r="AB1461" s="9">
        <f t="shared" si="1370"/>
        <v>0.24305555555555558</v>
      </c>
      <c r="AC1461" s="47">
        <v>1.4652777777777777</v>
      </c>
      <c r="AD1461" s="47">
        <v>1.4652777777777777</v>
      </c>
      <c r="AE1461" s="9">
        <f t="shared" si="1383"/>
        <v>0</v>
      </c>
      <c r="AF1461" s="47">
        <v>1.4791666666666667</v>
      </c>
      <c r="AG1461" s="47">
        <v>1.4861111111111109</v>
      </c>
      <c r="AH1461" s="9">
        <f t="shared" si="1380"/>
        <v>6.9444444444441977E-3</v>
      </c>
      <c r="AI1461" s="10">
        <f t="shared" si="1356"/>
        <v>0</v>
      </c>
      <c r="AJ1461" s="10">
        <f t="shared" si="1357"/>
        <v>10</v>
      </c>
      <c r="AK1461" s="47">
        <v>0.48958333333333331</v>
      </c>
      <c r="AL1461" s="47">
        <v>1.4930555555555556</v>
      </c>
      <c r="AM1461" s="9">
        <f t="shared" si="1358"/>
        <v>1.0034722222222223</v>
      </c>
      <c r="AN1461" s="9">
        <f t="shared" si="1381"/>
        <v>0.61805555555555558</v>
      </c>
      <c r="AO1461" s="10">
        <f t="shared" si="1334"/>
        <v>14</v>
      </c>
      <c r="AP1461" s="10">
        <f t="shared" si="1335"/>
        <v>50</v>
      </c>
      <c r="AQ1461" s="9">
        <f t="shared" si="1399"/>
        <v>0</v>
      </c>
      <c r="AR1461" s="10">
        <f t="shared" si="1384"/>
        <v>0</v>
      </c>
      <c r="AS1461" s="10">
        <f t="shared" si="1385"/>
        <v>0</v>
      </c>
      <c r="AT1461" s="552">
        <v>0</v>
      </c>
      <c r="AU1461" s="552">
        <v>0</v>
      </c>
      <c r="AV1461" s="552">
        <v>0</v>
      </c>
      <c r="AW1461" s="546">
        <f t="shared" si="1375"/>
        <v>0</v>
      </c>
      <c r="AX1461" s="546">
        <f t="shared" si="1389"/>
        <v>0</v>
      </c>
      <c r="AY1461" s="552">
        <v>0.21180555555555555</v>
      </c>
      <c r="AZ1461" s="546">
        <f t="shared" si="1371"/>
        <v>5</v>
      </c>
      <c r="BA1461" s="546">
        <f t="shared" si="1372"/>
        <v>5</v>
      </c>
      <c r="BB1461" s="552">
        <v>0</v>
      </c>
      <c r="BC1461" s="546">
        <f t="shared" si="1373"/>
        <v>0</v>
      </c>
      <c r="BD1461" s="546">
        <f t="shared" si="1374"/>
        <v>0</v>
      </c>
      <c r="BE1461" s="552">
        <v>0</v>
      </c>
      <c r="BF1461" s="546">
        <f t="shared" si="1392"/>
        <v>0</v>
      </c>
      <c r="BG1461" s="546">
        <f t="shared" si="1393"/>
        <v>0</v>
      </c>
      <c r="BH1461" s="552">
        <v>3.125E-2</v>
      </c>
      <c r="BI1461" s="637">
        <f t="shared" si="1386"/>
        <v>0</v>
      </c>
      <c r="BJ1461" s="558">
        <f t="shared" si="1387"/>
        <v>45</v>
      </c>
      <c r="BK1461" s="52">
        <f t="shared" si="1390"/>
        <v>62.326949152542369</v>
      </c>
    </row>
    <row r="1462" spans="1:63" x14ac:dyDescent="0.25">
      <c r="A1462" s="60">
        <v>41047</v>
      </c>
      <c r="B1462" s="58">
        <f t="shared" si="1388"/>
        <v>5</v>
      </c>
      <c r="C1462" s="126">
        <v>6</v>
      </c>
      <c r="D1462" s="51" t="s">
        <v>832</v>
      </c>
      <c r="E1462" s="51" t="s">
        <v>265</v>
      </c>
      <c r="F1462" s="58">
        <v>3658.07</v>
      </c>
      <c r="G1462" s="126">
        <v>59</v>
      </c>
      <c r="H1462" s="126">
        <v>0</v>
      </c>
      <c r="I1462" s="47">
        <v>0.35416666666666669</v>
      </c>
      <c r="J1462" s="47">
        <v>0.35416666666666669</v>
      </c>
      <c r="K1462" s="47">
        <v>0.3576388888888889</v>
      </c>
      <c r="L1462" s="9">
        <f t="shared" si="1377"/>
        <v>3.4722222222222099E-3</v>
      </c>
      <c r="M1462" s="47">
        <v>0.3611111111111111</v>
      </c>
      <c r="N1462" s="9">
        <f t="shared" si="1378"/>
        <v>3.4722222222222099E-3</v>
      </c>
      <c r="O1462" s="47">
        <v>0.36805555555555558</v>
      </c>
      <c r="P1462" s="9">
        <f t="shared" si="1379"/>
        <v>6.9444444444444753E-3</v>
      </c>
      <c r="Q1462" s="47">
        <v>0.37152777777777773</v>
      </c>
      <c r="R1462" s="47">
        <v>0.40625</v>
      </c>
      <c r="S1462" s="9">
        <f t="shared" si="1391"/>
        <v>3.4722222222222265E-2</v>
      </c>
      <c r="T1462" s="47">
        <v>0.37152777777777773</v>
      </c>
      <c r="U1462" s="47">
        <v>0.40625</v>
      </c>
      <c r="V1462" s="9">
        <f t="shared" si="1382"/>
        <v>3.4722222222222265E-2</v>
      </c>
      <c r="W1462" s="47">
        <v>0.44444444444444442</v>
      </c>
      <c r="X1462" s="9">
        <f>W1462-R1462</f>
        <v>3.819444444444442E-2</v>
      </c>
      <c r="Y1462" s="47">
        <v>0.4458333333333333</v>
      </c>
      <c r="Z1462" s="9">
        <f t="shared" si="1394"/>
        <v>1.388888888888884E-3</v>
      </c>
      <c r="AA1462" s="47">
        <v>0.51666666666666672</v>
      </c>
      <c r="AB1462" s="9">
        <f t="shared" si="1370"/>
        <v>7.0833333333333415E-2</v>
      </c>
      <c r="AC1462" s="47">
        <v>0.51666666666666672</v>
      </c>
      <c r="AD1462" s="47">
        <v>0.51666666666666672</v>
      </c>
      <c r="AE1462" s="9">
        <f t="shared" si="1383"/>
        <v>0</v>
      </c>
      <c r="AF1462" s="47">
        <v>0.52777777777777779</v>
      </c>
      <c r="AG1462" s="47">
        <v>0.53819444444444442</v>
      </c>
      <c r="AH1462" s="9">
        <f t="shared" si="1380"/>
        <v>1.041666666666663E-2</v>
      </c>
      <c r="AI1462" s="10">
        <f t="shared" si="1356"/>
        <v>0</v>
      </c>
      <c r="AJ1462" s="10">
        <f t="shared" si="1357"/>
        <v>15</v>
      </c>
      <c r="AK1462" s="47">
        <v>0.54166666666666663</v>
      </c>
      <c r="AL1462" s="47">
        <v>0.54513888888888895</v>
      </c>
      <c r="AM1462" s="9">
        <f t="shared" si="1358"/>
        <v>3.4722222222223209E-3</v>
      </c>
      <c r="AN1462" s="9">
        <f t="shared" si="1381"/>
        <v>0.19097222222222227</v>
      </c>
      <c r="AO1462" s="10">
        <f t="shared" si="1334"/>
        <v>4</v>
      </c>
      <c r="AP1462" s="10">
        <f t="shared" si="1335"/>
        <v>35</v>
      </c>
      <c r="AQ1462" s="9">
        <f t="shared" si="1399"/>
        <v>5.902777777777786E-2</v>
      </c>
      <c r="AR1462" s="10">
        <f t="shared" si="1384"/>
        <v>1</v>
      </c>
      <c r="AS1462" s="10">
        <f t="shared" si="1385"/>
        <v>25</v>
      </c>
      <c r="AT1462" s="552">
        <v>0</v>
      </c>
      <c r="AU1462" s="552">
        <v>0</v>
      </c>
      <c r="AV1462" s="552">
        <v>0</v>
      </c>
      <c r="AW1462" s="546">
        <f t="shared" si="1375"/>
        <v>0</v>
      </c>
      <c r="AX1462" s="546">
        <f t="shared" si="1389"/>
        <v>0</v>
      </c>
      <c r="AY1462" s="552">
        <v>0</v>
      </c>
      <c r="AZ1462" s="546">
        <f t="shared" si="1371"/>
        <v>0</v>
      </c>
      <c r="BA1462" s="546">
        <f t="shared" si="1372"/>
        <v>0</v>
      </c>
      <c r="BB1462" s="552">
        <v>0</v>
      </c>
      <c r="BC1462" s="546">
        <f t="shared" si="1373"/>
        <v>0</v>
      </c>
      <c r="BD1462" s="546">
        <f t="shared" si="1374"/>
        <v>0</v>
      </c>
      <c r="BE1462" s="552">
        <v>1.1805555555555555E-2</v>
      </c>
      <c r="BF1462" s="546">
        <f t="shared" si="1392"/>
        <v>0</v>
      </c>
      <c r="BG1462" s="546">
        <f t="shared" si="1393"/>
        <v>17</v>
      </c>
      <c r="BH1462" s="552">
        <v>0</v>
      </c>
      <c r="BI1462" s="637">
        <f t="shared" si="1386"/>
        <v>0</v>
      </c>
      <c r="BJ1462" s="558">
        <f t="shared" si="1387"/>
        <v>0</v>
      </c>
      <c r="BK1462" s="52">
        <f t="shared" si="1390"/>
        <v>62.001186440677969</v>
      </c>
    </row>
    <row r="1463" spans="1:63" x14ac:dyDescent="0.25">
      <c r="A1463" s="60">
        <v>41047</v>
      </c>
      <c r="B1463" s="58">
        <f t="shared" si="1388"/>
        <v>5</v>
      </c>
      <c r="C1463" s="126">
        <v>6</v>
      </c>
      <c r="D1463" s="51" t="s">
        <v>224</v>
      </c>
      <c r="E1463" s="51" t="s">
        <v>818</v>
      </c>
      <c r="F1463" s="58">
        <v>3557.15</v>
      </c>
      <c r="G1463" s="126">
        <v>56</v>
      </c>
      <c r="H1463" s="126">
        <v>3</v>
      </c>
      <c r="I1463" s="47">
        <v>0.59375</v>
      </c>
      <c r="J1463" s="47">
        <v>0.59375</v>
      </c>
      <c r="K1463" s="47">
        <v>0.59722222222222221</v>
      </c>
      <c r="L1463" s="9">
        <f t="shared" si="1377"/>
        <v>3.4722222222222099E-3</v>
      </c>
      <c r="M1463" s="47">
        <v>0.60069444444444442</v>
      </c>
      <c r="N1463" s="9">
        <f t="shared" si="1378"/>
        <v>3.4722222222222099E-3</v>
      </c>
      <c r="O1463" s="47">
        <v>0.61458333333333337</v>
      </c>
      <c r="P1463" s="9">
        <f t="shared" si="1379"/>
        <v>1.3888888888888951E-2</v>
      </c>
      <c r="Q1463" s="47">
        <v>0.61805555555555558</v>
      </c>
      <c r="R1463" s="47">
        <v>0.65972222222222221</v>
      </c>
      <c r="S1463" s="9">
        <f t="shared" si="1391"/>
        <v>4.166666666666663E-2</v>
      </c>
      <c r="T1463" s="47">
        <v>0.61805555555555558</v>
      </c>
      <c r="U1463" s="47">
        <v>0.65972222222222221</v>
      </c>
      <c r="V1463" s="9">
        <f t="shared" si="1382"/>
        <v>4.166666666666663E-2</v>
      </c>
      <c r="W1463" s="47">
        <v>0.65972222222222221</v>
      </c>
      <c r="X1463" s="9">
        <f>W1463-R1463</f>
        <v>0</v>
      </c>
      <c r="Y1463" s="47">
        <v>0.66041666666666665</v>
      </c>
      <c r="Z1463" s="9">
        <f t="shared" si="1394"/>
        <v>6.9444444444444198E-4</v>
      </c>
      <c r="AA1463" s="47">
        <v>0.72291666666666676</v>
      </c>
      <c r="AB1463" s="9">
        <f t="shared" si="1370"/>
        <v>6.2500000000000111E-2</v>
      </c>
      <c r="AC1463" s="47">
        <v>0.72291666666666676</v>
      </c>
      <c r="AD1463" s="47">
        <v>0.72291666666666676</v>
      </c>
      <c r="AE1463" s="9">
        <f t="shared" si="1383"/>
        <v>0</v>
      </c>
      <c r="AF1463" s="47">
        <v>0.75</v>
      </c>
      <c r="AG1463" s="47">
        <v>0.76041666666666663</v>
      </c>
      <c r="AH1463" s="9">
        <f t="shared" si="1380"/>
        <v>1.041666666666663E-2</v>
      </c>
      <c r="AI1463" s="10">
        <f t="shared" si="1356"/>
        <v>0</v>
      </c>
      <c r="AJ1463" s="10">
        <f t="shared" si="1357"/>
        <v>15</v>
      </c>
      <c r="AK1463" s="47">
        <v>0.76388888888888884</v>
      </c>
      <c r="AL1463" s="47">
        <v>0.77083333333333337</v>
      </c>
      <c r="AM1463" s="9">
        <f t="shared" si="1358"/>
        <v>6.9444444444445308E-3</v>
      </c>
      <c r="AN1463" s="9">
        <f t="shared" si="1381"/>
        <v>0.17708333333333337</v>
      </c>
      <c r="AO1463" s="10">
        <f t="shared" si="1334"/>
        <v>4</v>
      </c>
      <c r="AP1463" s="10">
        <f t="shared" si="1335"/>
        <v>15</v>
      </c>
      <c r="AQ1463" s="9">
        <f t="shared" si="1399"/>
        <v>5.2777777777777889E-2</v>
      </c>
      <c r="AR1463" s="10">
        <f t="shared" si="1384"/>
        <v>1</v>
      </c>
      <c r="AS1463" s="10">
        <f t="shared" si="1385"/>
        <v>16</v>
      </c>
      <c r="AT1463" s="552">
        <v>0</v>
      </c>
      <c r="AU1463" s="552">
        <v>0</v>
      </c>
      <c r="AV1463" s="552">
        <v>0</v>
      </c>
      <c r="AW1463" s="546">
        <f t="shared" si="1375"/>
        <v>0</v>
      </c>
      <c r="AX1463" s="546">
        <f t="shared" si="1389"/>
        <v>0</v>
      </c>
      <c r="AY1463" s="552">
        <v>0</v>
      </c>
      <c r="AZ1463" s="546">
        <f t="shared" si="1371"/>
        <v>0</v>
      </c>
      <c r="BA1463" s="546">
        <f t="shared" si="1372"/>
        <v>0</v>
      </c>
      <c r="BB1463" s="552">
        <v>0</v>
      </c>
      <c r="BC1463" s="546">
        <f t="shared" si="1373"/>
        <v>0</v>
      </c>
      <c r="BD1463" s="546">
        <f t="shared" si="1374"/>
        <v>0</v>
      </c>
      <c r="BE1463" s="552">
        <v>9.7222222222222224E-3</v>
      </c>
      <c r="BF1463" s="546">
        <f t="shared" si="1392"/>
        <v>0</v>
      </c>
      <c r="BG1463" s="546">
        <f t="shared" si="1393"/>
        <v>14</v>
      </c>
      <c r="BH1463" s="552">
        <v>0</v>
      </c>
      <c r="BI1463" s="637">
        <f t="shared" si="1386"/>
        <v>0</v>
      </c>
      <c r="BJ1463" s="558">
        <f t="shared" si="1387"/>
        <v>0</v>
      </c>
      <c r="BK1463" s="52">
        <f t="shared" si="1390"/>
        <v>63.520535714285714</v>
      </c>
    </row>
    <row r="1464" spans="1:63" x14ac:dyDescent="0.25">
      <c r="A1464" s="60">
        <v>41047</v>
      </c>
      <c r="B1464" s="58">
        <f t="shared" si="1388"/>
        <v>5</v>
      </c>
      <c r="C1464" s="126">
        <v>1</v>
      </c>
      <c r="D1464" s="51" t="s">
        <v>327</v>
      </c>
      <c r="E1464" s="51" t="s">
        <v>265</v>
      </c>
      <c r="F1464" s="58">
        <v>3288.26</v>
      </c>
      <c r="G1464" s="126">
        <v>56</v>
      </c>
      <c r="H1464" s="126">
        <v>3</v>
      </c>
      <c r="I1464" s="47">
        <v>0.75</v>
      </c>
      <c r="J1464" s="47">
        <v>0.75</v>
      </c>
      <c r="K1464" s="47">
        <v>0.75694444444444453</v>
      </c>
      <c r="L1464" s="9">
        <f t="shared" si="1377"/>
        <v>6.9444444444445308E-3</v>
      </c>
      <c r="M1464" s="47">
        <v>0.76041666666666663</v>
      </c>
      <c r="N1464" s="9">
        <f t="shared" si="1378"/>
        <v>3.4722222222220989E-3</v>
      </c>
      <c r="O1464" s="47">
        <v>0.78472222222222221</v>
      </c>
      <c r="P1464" s="9">
        <f t="shared" si="1379"/>
        <v>2.430555555555558E-2</v>
      </c>
      <c r="Q1464" s="47">
        <v>0.78819444444444453</v>
      </c>
      <c r="R1464" s="47">
        <v>0.82291666666666663</v>
      </c>
      <c r="S1464" s="9">
        <f t="shared" si="1391"/>
        <v>3.4722222222222099E-2</v>
      </c>
      <c r="T1464" s="47">
        <v>0.78819444444444453</v>
      </c>
      <c r="U1464" s="47">
        <v>0.82291666666666663</v>
      </c>
      <c r="V1464" s="9">
        <f t="shared" si="1382"/>
        <v>3.4722222222222099E-2</v>
      </c>
      <c r="W1464" s="47">
        <v>0.80208333333333337</v>
      </c>
      <c r="X1464" s="9">
        <v>0</v>
      </c>
      <c r="Y1464" s="47">
        <v>0.80208333333333337</v>
      </c>
      <c r="Z1464" s="9">
        <f t="shared" si="1394"/>
        <v>0</v>
      </c>
      <c r="AA1464" s="47">
        <v>0.97916666666666663</v>
      </c>
      <c r="AB1464" s="9">
        <f t="shared" si="1370"/>
        <v>0.17708333333333326</v>
      </c>
      <c r="AC1464" s="47">
        <v>0.97916666666666663</v>
      </c>
      <c r="AD1464" s="47">
        <v>0.97916666666666663</v>
      </c>
      <c r="AE1464" s="9">
        <f t="shared" si="1383"/>
        <v>0</v>
      </c>
      <c r="AF1464" s="47">
        <v>0.99305555555555547</v>
      </c>
      <c r="AG1464" s="47">
        <v>1</v>
      </c>
      <c r="AH1464" s="9">
        <f t="shared" si="1380"/>
        <v>6.9444444444445308E-3</v>
      </c>
      <c r="AI1464" s="10">
        <f t="shared" si="1356"/>
        <v>0</v>
      </c>
      <c r="AJ1464" s="10">
        <f t="shared" si="1357"/>
        <v>10</v>
      </c>
      <c r="AK1464" s="47">
        <v>1.0034722222222221</v>
      </c>
      <c r="AL1464" s="47">
        <v>1.0069444444444444</v>
      </c>
      <c r="AM1464" s="9">
        <f t="shared" si="1358"/>
        <v>3.4722222222223209E-3</v>
      </c>
      <c r="AN1464" s="9">
        <f t="shared" si="1381"/>
        <v>0.25694444444444442</v>
      </c>
      <c r="AO1464" s="10">
        <f t="shared" si="1334"/>
        <v>6</v>
      </c>
      <c r="AP1464" s="10">
        <f t="shared" si="1335"/>
        <v>10</v>
      </c>
      <c r="AQ1464" s="9">
        <f t="shared" si="1399"/>
        <v>0</v>
      </c>
      <c r="AR1464" s="10">
        <f t="shared" si="1384"/>
        <v>0</v>
      </c>
      <c r="AS1464" s="10">
        <f t="shared" si="1385"/>
        <v>0</v>
      </c>
      <c r="AT1464" s="552">
        <v>0</v>
      </c>
      <c r="AU1464" s="552">
        <v>0</v>
      </c>
      <c r="AV1464" s="552">
        <v>0</v>
      </c>
      <c r="AW1464" s="546">
        <f t="shared" si="1375"/>
        <v>0</v>
      </c>
      <c r="AX1464" s="546">
        <f t="shared" si="1389"/>
        <v>0</v>
      </c>
      <c r="AY1464" s="552">
        <v>0.17708333333333334</v>
      </c>
      <c r="AZ1464" s="546">
        <f t="shared" si="1371"/>
        <v>4</v>
      </c>
      <c r="BA1464" s="546">
        <f t="shared" si="1372"/>
        <v>15</v>
      </c>
      <c r="BB1464" s="552">
        <v>0</v>
      </c>
      <c r="BC1464" s="546">
        <f t="shared" si="1373"/>
        <v>0</v>
      </c>
      <c r="BD1464" s="546">
        <f t="shared" si="1374"/>
        <v>0</v>
      </c>
      <c r="BE1464" s="552">
        <v>0</v>
      </c>
      <c r="BF1464" s="546">
        <f t="shared" si="1392"/>
        <v>0</v>
      </c>
      <c r="BG1464" s="546">
        <f t="shared" si="1393"/>
        <v>0</v>
      </c>
      <c r="BH1464" s="552">
        <v>0</v>
      </c>
      <c r="BI1464" s="637">
        <f t="shared" si="1386"/>
        <v>0</v>
      </c>
      <c r="BJ1464" s="558">
        <f t="shared" si="1387"/>
        <v>0</v>
      </c>
      <c r="BK1464" s="52">
        <f t="shared" si="1390"/>
        <v>58.718928571428577</v>
      </c>
    </row>
    <row r="1465" spans="1:63" x14ac:dyDescent="0.25">
      <c r="A1465" s="60">
        <v>41047</v>
      </c>
      <c r="B1465" s="58">
        <f t="shared" si="1388"/>
        <v>5</v>
      </c>
      <c r="C1465" s="126">
        <v>1</v>
      </c>
      <c r="D1465" s="51" t="s">
        <v>854</v>
      </c>
      <c r="E1465" s="51" t="s">
        <v>265</v>
      </c>
      <c r="F1465" s="58">
        <v>3730.88</v>
      </c>
      <c r="G1465" s="126">
        <v>58</v>
      </c>
      <c r="H1465" s="126">
        <v>1</v>
      </c>
      <c r="I1465" s="47">
        <v>0.78125</v>
      </c>
      <c r="J1465" s="47">
        <v>0.78125</v>
      </c>
      <c r="K1465" s="47">
        <v>0.79166666666666663</v>
      </c>
      <c r="L1465" s="9">
        <f t="shared" si="1377"/>
        <v>1.041666666666663E-2</v>
      </c>
      <c r="M1465" s="47">
        <v>0.79861111111111116</v>
      </c>
      <c r="N1465" s="9">
        <f t="shared" si="1378"/>
        <v>6.9444444444445308E-3</v>
      </c>
      <c r="O1465" s="47">
        <v>0.85416666666666663</v>
      </c>
      <c r="P1465" s="9">
        <f t="shared" si="1379"/>
        <v>5.5555555555555469E-2</v>
      </c>
      <c r="Q1465" s="47">
        <v>0.85416666666666663</v>
      </c>
      <c r="R1465" s="47">
        <v>0.88888888888888884</v>
      </c>
      <c r="S1465" s="9">
        <f t="shared" si="1391"/>
        <v>3.472222222222221E-2</v>
      </c>
      <c r="T1465" s="47">
        <v>0.85416666666666663</v>
      </c>
      <c r="U1465" s="47">
        <v>0.88888888888888884</v>
      </c>
      <c r="V1465" s="9">
        <f t="shared" si="1382"/>
        <v>3.472222222222221E-2</v>
      </c>
      <c r="W1465" s="47">
        <v>0.9916666666666667</v>
      </c>
      <c r="X1465" s="9">
        <f>W1465-R1465</f>
        <v>0.10277777777777786</v>
      </c>
      <c r="Y1465" s="47">
        <v>0.99375000000000002</v>
      </c>
      <c r="Z1465" s="9">
        <f t="shared" si="1394"/>
        <v>2.0833333333333259E-3</v>
      </c>
      <c r="AA1465" s="47">
        <v>1.0659722222222221</v>
      </c>
      <c r="AB1465" s="9">
        <f t="shared" si="1370"/>
        <v>7.2222222222222077E-2</v>
      </c>
      <c r="AC1465" s="47">
        <v>1.0659722222222221</v>
      </c>
      <c r="AD1465" s="47">
        <v>1.0659722222222221</v>
      </c>
      <c r="AE1465" s="9">
        <f t="shared" si="1383"/>
        <v>0</v>
      </c>
      <c r="AF1465" s="47">
        <v>1.0729166666666667</v>
      </c>
      <c r="AG1465" s="47">
        <v>1.0833333333333333</v>
      </c>
      <c r="AH1465" s="9">
        <f t="shared" si="1380"/>
        <v>1.0416666666666519E-2</v>
      </c>
      <c r="AI1465" s="10">
        <f t="shared" si="1356"/>
        <v>0</v>
      </c>
      <c r="AJ1465" s="10">
        <f t="shared" si="1357"/>
        <v>15</v>
      </c>
      <c r="AK1465" s="47">
        <v>1.0868055555555556</v>
      </c>
      <c r="AL1465" s="47">
        <v>1.09375</v>
      </c>
      <c r="AM1465" s="9">
        <f t="shared" si="1358"/>
        <v>6.9444444444444198E-3</v>
      </c>
      <c r="AN1465" s="9">
        <f t="shared" si="1381"/>
        <v>0.3125</v>
      </c>
      <c r="AO1465" s="10">
        <f t="shared" si="1334"/>
        <v>7</v>
      </c>
      <c r="AP1465" s="10">
        <f t="shared" si="1335"/>
        <v>30</v>
      </c>
      <c r="AQ1465" s="9">
        <f t="shared" si="1399"/>
        <v>6.1111111111110963E-2</v>
      </c>
      <c r="AR1465" s="10">
        <f t="shared" si="1384"/>
        <v>1</v>
      </c>
      <c r="AS1465" s="10">
        <f t="shared" si="1385"/>
        <v>28</v>
      </c>
      <c r="AT1465" s="552">
        <v>0</v>
      </c>
      <c r="AU1465" s="552">
        <v>0</v>
      </c>
      <c r="AV1465" s="552">
        <v>0</v>
      </c>
      <c r="AW1465" s="546">
        <f t="shared" si="1375"/>
        <v>0</v>
      </c>
      <c r="AX1465" s="546">
        <f t="shared" si="1389"/>
        <v>0</v>
      </c>
      <c r="AY1465" s="552">
        <v>0</v>
      </c>
      <c r="AZ1465" s="546">
        <f t="shared" si="1371"/>
        <v>0</v>
      </c>
      <c r="BA1465" s="546">
        <f t="shared" si="1372"/>
        <v>0</v>
      </c>
      <c r="BB1465" s="552">
        <v>0</v>
      </c>
      <c r="BC1465" s="546">
        <f t="shared" si="1373"/>
        <v>0</v>
      </c>
      <c r="BD1465" s="546">
        <f t="shared" si="1374"/>
        <v>0</v>
      </c>
      <c r="BE1465" s="552">
        <v>1.1111111111111112E-2</v>
      </c>
      <c r="BF1465" s="546">
        <f t="shared" si="1392"/>
        <v>0</v>
      </c>
      <c r="BG1465" s="546">
        <f t="shared" si="1393"/>
        <v>16</v>
      </c>
      <c r="BH1465" s="552">
        <v>0</v>
      </c>
      <c r="BI1465" s="637">
        <f t="shared" si="1386"/>
        <v>0</v>
      </c>
      <c r="BJ1465" s="558">
        <f t="shared" si="1387"/>
        <v>0</v>
      </c>
      <c r="BK1465" s="52">
        <f t="shared" si="1390"/>
        <v>64.325517241379316</v>
      </c>
    </row>
    <row r="1466" spans="1:63" x14ac:dyDescent="0.25">
      <c r="A1466" s="60">
        <v>41048</v>
      </c>
      <c r="B1466" s="58">
        <f t="shared" si="1388"/>
        <v>5</v>
      </c>
      <c r="C1466" s="126">
        <v>2</v>
      </c>
      <c r="D1466" s="51" t="s">
        <v>789</v>
      </c>
      <c r="E1466" s="51" t="s">
        <v>265</v>
      </c>
      <c r="F1466" s="58">
        <v>3493.26</v>
      </c>
      <c r="G1466" s="126">
        <v>55</v>
      </c>
      <c r="H1466" s="126">
        <v>4</v>
      </c>
      <c r="I1466" s="47">
        <v>0.875</v>
      </c>
      <c r="J1466" s="47">
        <v>0.875</v>
      </c>
      <c r="K1466" s="47">
        <v>0.88194444444444453</v>
      </c>
      <c r="L1466" s="9">
        <f t="shared" si="1377"/>
        <v>6.9444444444445308E-3</v>
      </c>
      <c r="M1466" s="47">
        <v>0.88888888888888884</v>
      </c>
      <c r="N1466" s="9">
        <f t="shared" si="1378"/>
        <v>6.9444444444443088E-3</v>
      </c>
      <c r="O1466" s="47">
        <v>1.0659722222222221</v>
      </c>
      <c r="P1466" s="9">
        <f t="shared" si="1379"/>
        <v>0.17708333333333326</v>
      </c>
      <c r="Q1466" s="47">
        <v>1.0694444444444444</v>
      </c>
      <c r="R1466" s="47">
        <v>1.1180555555555556</v>
      </c>
      <c r="S1466" s="9">
        <f t="shared" si="1391"/>
        <v>4.861111111111116E-2</v>
      </c>
      <c r="T1466" s="47">
        <v>1.0694444444444444</v>
      </c>
      <c r="U1466" s="47">
        <v>1.1180555555555556</v>
      </c>
      <c r="V1466" s="9">
        <f t="shared" si="1382"/>
        <v>4.861111111111116E-2</v>
      </c>
      <c r="W1466" s="47">
        <v>1.2451388888888888</v>
      </c>
      <c r="X1466" s="9">
        <f>W1466-R1466</f>
        <v>0.12708333333333321</v>
      </c>
      <c r="Y1466" s="47">
        <v>1.2465277777777779</v>
      </c>
      <c r="Z1466" s="9">
        <f t="shared" si="1394"/>
        <v>1.388888888889106E-3</v>
      </c>
      <c r="AA1466" s="47">
        <v>1.320138888888889</v>
      </c>
      <c r="AB1466" s="9">
        <f t="shared" si="1370"/>
        <v>7.3611111111111072E-2</v>
      </c>
      <c r="AC1466" s="47">
        <v>1.320138888888889</v>
      </c>
      <c r="AD1466" s="47">
        <v>1.320138888888889</v>
      </c>
      <c r="AE1466" s="9">
        <f t="shared" si="1383"/>
        <v>0</v>
      </c>
      <c r="AF1466" s="47">
        <v>1.3333333333333333</v>
      </c>
      <c r="AG1466" s="47">
        <v>1.3402777777777777</v>
      </c>
      <c r="AH1466" s="9">
        <f t="shared" si="1380"/>
        <v>6.9444444444444198E-3</v>
      </c>
      <c r="AI1466" s="10">
        <f t="shared" si="1356"/>
        <v>0</v>
      </c>
      <c r="AJ1466" s="10">
        <f t="shared" si="1357"/>
        <v>10</v>
      </c>
      <c r="AK1466" s="47">
        <v>0.34375</v>
      </c>
      <c r="AL1466" s="47">
        <v>1.2638888888888888</v>
      </c>
      <c r="AM1466" s="9">
        <f t="shared" si="1358"/>
        <v>0.92013888888888884</v>
      </c>
      <c r="AN1466" s="9">
        <f t="shared" si="1381"/>
        <v>0.38888888888888884</v>
      </c>
      <c r="AO1466" s="10">
        <f t="shared" si="1334"/>
        <v>9</v>
      </c>
      <c r="AP1466" s="10">
        <f t="shared" si="1335"/>
        <v>20</v>
      </c>
      <c r="AQ1466" s="9">
        <f t="shared" si="1399"/>
        <v>4.8611111111111077E-2</v>
      </c>
      <c r="AR1466" s="10">
        <f t="shared" si="1384"/>
        <v>1</v>
      </c>
      <c r="AS1466" s="10">
        <f t="shared" si="1385"/>
        <v>10</v>
      </c>
      <c r="AT1466" s="552">
        <v>0</v>
      </c>
      <c r="AU1466" s="552">
        <v>0</v>
      </c>
      <c r="AV1466" s="552">
        <v>0</v>
      </c>
      <c r="AW1466" s="546">
        <f t="shared" si="1375"/>
        <v>0</v>
      </c>
      <c r="AX1466" s="546">
        <f t="shared" si="1389"/>
        <v>0</v>
      </c>
      <c r="AY1466" s="552">
        <v>0</v>
      </c>
      <c r="AZ1466" s="546">
        <f t="shared" si="1371"/>
        <v>0</v>
      </c>
      <c r="BA1466" s="546">
        <f t="shared" si="1372"/>
        <v>0</v>
      </c>
      <c r="BB1466" s="552">
        <v>0</v>
      </c>
      <c r="BC1466" s="546">
        <f t="shared" si="1373"/>
        <v>0</v>
      </c>
      <c r="BD1466" s="546">
        <f t="shared" si="1374"/>
        <v>0</v>
      </c>
      <c r="BE1466" s="552">
        <v>2.4999999999999998E-2</v>
      </c>
      <c r="BF1466" s="546">
        <f t="shared" si="1392"/>
        <v>0</v>
      </c>
      <c r="BG1466" s="546">
        <f t="shared" si="1393"/>
        <v>36</v>
      </c>
      <c r="BH1466" s="552">
        <v>0</v>
      </c>
      <c r="BI1466" s="637">
        <f t="shared" si="1386"/>
        <v>0</v>
      </c>
      <c r="BJ1466" s="558">
        <f t="shared" si="1387"/>
        <v>0</v>
      </c>
      <c r="BK1466" s="52">
        <f t="shared" si="1390"/>
        <v>63.513818181818188</v>
      </c>
    </row>
    <row r="1467" spans="1:63" x14ac:dyDescent="0.25">
      <c r="A1467" s="60">
        <v>41048</v>
      </c>
      <c r="B1467" s="58">
        <f t="shared" si="1388"/>
        <v>5</v>
      </c>
      <c r="C1467" s="126">
        <v>3</v>
      </c>
      <c r="D1467" s="51" t="s">
        <v>226</v>
      </c>
      <c r="E1467" s="51" t="s">
        <v>654</v>
      </c>
      <c r="F1467" s="58">
        <v>3367.14</v>
      </c>
      <c r="G1467" s="126">
        <v>59</v>
      </c>
      <c r="H1467" s="126">
        <v>0</v>
      </c>
      <c r="I1467" s="47">
        <v>6.9444444444444434E-2</v>
      </c>
      <c r="J1467" s="47">
        <v>6.9444444444444434E-2</v>
      </c>
      <c r="K1467" s="47">
        <v>8.6805555555555566E-2</v>
      </c>
      <c r="L1467" s="9">
        <f t="shared" si="1377"/>
        <v>1.7361111111111133E-2</v>
      </c>
      <c r="M1467" s="47">
        <v>9.375E-2</v>
      </c>
      <c r="N1467" s="9">
        <f t="shared" si="1378"/>
        <v>6.9444444444444337E-3</v>
      </c>
      <c r="O1467" s="47">
        <v>0.1111111111111111</v>
      </c>
      <c r="P1467" s="9">
        <f t="shared" si="1379"/>
        <v>1.7361111111111105E-2</v>
      </c>
      <c r="Q1467" s="47">
        <v>0.11805555555555557</v>
      </c>
      <c r="R1467" s="47">
        <v>0.15625</v>
      </c>
      <c r="S1467" s="9">
        <f t="shared" si="1391"/>
        <v>3.8194444444444434E-2</v>
      </c>
      <c r="T1467" s="47">
        <v>0.11805555555555557</v>
      </c>
      <c r="U1467" s="47">
        <v>0.15625</v>
      </c>
      <c r="V1467" s="9">
        <f t="shared" si="1382"/>
        <v>3.8194444444444434E-2</v>
      </c>
      <c r="W1467" s="47">
        <v>0.13194444444444445</v>
      </c>
      <c r="X1467" s="9">
        <v>0</v>
      </c>
      <c r="Y1467" s="47">
        <v>0.13194444444444445</v>
      </c>
      <c r="Z1467" s="9">
        <f t="shared" si="1394"/>
        <v>0</v>
      </c>
      <c r="AA1467" s="47">
        <v>0.33333333333333331</v>
      </c>
      <c r="AB1467" s="9">
        <f t="shared" si="1370"/>
        <v>0.20138888888888887</v>
      </c>
      <c r="AC1467" s="47">
        <v>0.33333333333333331</v>
      </c>
      <c r="AD1467" s="47">
        <v>0.33333333333333331</v>
      </c>
      <c r="AE1467" s="9">
        <f t="shared" si="1383"/>
        <v>0</v>
      </c>
      <c r="AF1467" s="47">
        <v>0.34722222222222227</v>
      </c>
      <c r="AG1467" s="47">
        <v>0.35416666666666669</v>
      </c>
      <c r="AH1467" s="9">
        <f t="shared" si="1380"/>
        <v>6.9444444444444198E-3</v>
      </c>
      <c r="AI1467" s="10">
        <f t="shared" si="1356"/>
        <v>0</v>
      </c>
      <c r="AJ1467" s="10">
        <f t="shared" si="1357"/>
        <v>10</v>
      </c>
      <c r="AK1467" s="47">
        <v>0.3576388888888889</v>
      </c>
      <c r="AL1467" s="47">
        <v>0.36458333333333331</v>
      </c>
      <c r="AM1467" s="9">
        <f t="shared" si="1358"/>
        <v>6.9444444444444198E-3</v>
      </c>
      <c r="AN1467" s="9">
        <f t="shared" si="1381"/>
        <v>0.2951388888888889</v>
      </c>
      <c r="AO1467" s="10">
        <f t="shared" si="1334"/>
        <v>7</v>
      </c>
      <c r="AP1467" s="10">
        <f t="shared" si="1335"/>
        <v>5</v>
      </c>
      <c r="AQ1467" s="9">
        <f t="shared" si="1399"/>
        <v>0</v>
      </c>
      <c r="AR1467" s="10">
        <f t="shared" si="1384"/>
        <v>0</v>
      </c>
      <c r="AS1467" s="10">
        <f t="shared" si="1385"/>
        <v>0</v>
      </c>
      <c r="AT1467" s="552">
        <v>0</v>
      </c>
      <c r="AU1467" s="552">
        <v>0</v>
      </c>
      <c r="AV1467" s="552">
        <v>0</v>
      </c>
      <c r="AW1467" s="546">
        <f t="shared" si="1375"/>
        <v>0</v>
      </c>
      <c r="AX1467" s="546">
        <f t="shared" si="1389"/>
        <v>0</v>
      </c>
      <c r="AY1467" s="552">
        <v>0.20138888888888887</v>
      </c>
      <c r="AZ1467" s="546">
        <f t="shared" si="1371"/>
        <v>4</v>
      </c>
      <c r="BA1467" s="546">
        <f t="shared" si="1372"/>
        <v>50</v>
      </c>
      <c r="BB1467" s="552">
        <v>0</v>
      </c>
      <c r="BC1467" s="546">
        <f t="shared" si="1373"/>
        <v>0</v>
      </c>
      <c r="BD1467" s="546">
        <f t="shared" si="1374"/>
        <v>0</v>
      </c>
      <c r="BE1467" s="552">
        <v>0</v>
      </c>
      <c r="BF1467" s="546">
        <f t="shared" si="1392"/>
        <v>0</v>
      </c>
      <c r="BG1467" s="546">
        <f t="shared" si="1393"/>
        <v>0</v>
      </c>
      <c r="BH1467" s="552">
        <v>0</v>
      </c>
      <c r="BI1467" s="637">
        <f t="shared" si="1386"/>
        <v>0</v>
      </c>
      <c r="BJ1467" s="558">
        <f t="shared" si="1387"/>
        <v>0</v>
      </c>
      <c r="BK1467" s="52">
        <f t="shared" si="1390"/>
        <v>57.070169491525419</v>
      </c>
    </row>
    <row r="1468" spans="1:63" x14ac:dyDescent="0.25">
      <c r="A1468" s="60">
        <v>41048</v>
      </c>
      <c r="B1468" s="58">
        <f t="shared" si="1388"/>
        <v>5</v>
      </c>
      <c r="C1468" s="126">
        <v>2</v>
      </c>
      <c r="D1468" s="51" t="s">
        <v>852</v>
      </c>
      <c r="E1468" s="51" t="s">
        <v>265</v>
      </c>
      <c r="F1468" s="58">
        <v>3656.38</v>
      </c>
      <c r="G1468" s="126">
        <v>58</v>
      </c>
      <c r="H1468" s="126">
        <v>1</v>
      </c>
      <c r="I1468" s="47">
        <v>0.85416666666666663</v>
      </c>
      <c r="J1468" s="47">
        <v>0.85416666666666663</v>
      </c>
      <c r="K1468" s="47">
        <v>0.85763888888888884</v>
      </c>
      <c r="L1468" s="9">
        <f t="shared" si="1377"/>
        <v>3.4722222222222099E-3</v>
      </c>
      <c r="M1468" s="47">
        <v>0.86458333333333337</v>
      </c>
      <c r="N1468" s="9">
        <f t="shared" si="1378"/>
        <v>6.9444444444445308E-3</v>
      </c>
      <c r="O1468" s="47">
        <v>1.0069444444444444</v>
      </c>
      <c r="P1468" s="9">
        <f t="shared" si="1379"/>
        <v>0.14236111111111105</v>
      </c>
      <c r="Q1468" s="47">
        <v>1.0138888888888888</v>
      </c>
      <c r="R1468" s="47">
        <v>1.0486111111111112</v>
      </c>
      <c r="S1468" s="9">
        <f t="shared" si="1391"/>
        <v>3.4722222222222321E-2</v>
      </c>
      <c r="T1468" s="47">
        <v>1.0138888888888888</v>
      </c>
      <c r="U1468" s="47">
        <v>1.0486111111111112</v>
      </c>
      <c r="V1468" s="9">
        <f t="shared" si="1382"/>
        <v>3.4722222222222321E-2</v>
      </c>
      <c r="W1468" s="47">
        <v>1.0972222222222221</v>
      </c>
      <c r="X1468" s="9">
        <f>W1468-R1468</f>
        <v>4.8611111111110938E-2</v>
      </c>
      <c r="Y1468" s="47">
        <v>1.0972222222222221</v>
      </c>
      <c r="Z1468" s="9">
        <f t="shared" ref="Z1468:Z1499" si="1400">Y1468-W1468</f>
        <v>0</v>
      </c>
      <c r="AA1468" s="47">
        <v>1.4006944444444445</v>
      </c>
      <c r="AB1468" s="9">
        <f t="shared" si="1370"/>
        <v>0.30347222222222237</v>
      </c>
      <c r="AC1468" s="47">
        <v>1.4006944444444445</v>
      </c>
      <c r="AD1468" s="47">
        <v>1.4006944444444445</v>
      </c>
      <c r="AE1468" s="9">
        <f t="shared" si="1383"/>
        <v>0</v>
      </c>
      <c r="AF1468" s="47">
        <v>1.4097222222222223</v>
      </c>
      <c r="AG1468" s="47">
        <v>1.4166666666666667</v>
      </c>
      <c r="AH1468" s="9">
        <f t="shared" si="1380"/>
        <v>6.9444444444444198E-3</v>
      </c>
      <c r="AI1468" s="10">
        <f t="shared" si="1356"/>
        <v>0</v>
      </c>
      <c r="AJ1468" s="10">
        <f t="shared" si="1357"/>
        <v>10</v>
      </c>
      <c r="AK1468" s="47">
        <v>0.4201388888888889</v>
      </c>
      <c r="AL1468" s="47">
        <v>1.4270833333333333</v>
      </c>
      <c r="AM1468" s="9">
        <f t="shared" si="1358"/>
        <v>1.0069444444444444</v>
      </c>
      <c r="AN1468" s="9">
        <f t="shared" si="1381"/>
        <v>0.57291666666666663</v>
      </c>
      <c r="AO1468" s="10">
        <f t="shared" si="1334"/>
        <v>13</v>
      </c>
      <c r="AP1468" s="10">
        <f t="shared" si="1335"/>
        <v>45</v>
      </c>
      <c r="AQ1468" s="9">
        <f t="shared" si="1399"/>
        <v>0.28055555555555567</v>
      </c>
      <c r="AR1468" s="10">
        <f t="shared" si="1384"/>
        <v>6</v>
      </c>
      <c r="AS1468" s="10">
        <f t="shared" si="1385"/>
        <v>44</v>
      </c>
      <c r="AT1468" s="552">
        <v>0</v>
      </c>
      <c r="AU1468" s="552">
        <v>3.472222222222222E-3</v>
      </c>
      <c r="AV1468" s="552">
        <v>0</v>
      </c>
      <c r="AW1468" s="546">
        <f t="shared" si="1375"/>
        <v>0</v>
      </c>
      <c r="AX1468" s="546">
        <f t="shared" si="1389"/>
        <v>0</v>
      </c>
      <c r="AY1468" s="552">
        <v>0</v>
      </c>
      <c r="AZ1468" s="546">
        <f t="shared" si="1371"/>
        <v>0</v>
      </c>
      <c r="BA1468" s="546">
        <f t="shared" si="1372"/>
        <v>0</v>
      </c>
      <c r="BB1468" s="552">
        <v>0</v>
      </c>
      <c r="BC1468" s="546">
        <f t="shared" si="1373"/>
        <v>0</v>
      </c>
      <c r="BD1468" s="546">
        <f t="shared" si="1374"/>
        <v>0</v>
      </c>
      <c r="BE1468" s="552">
        <v>1.9444444444444445E-2</v>
      </c>
      <c r="BF1468" s="546">
        <f t="shared" si="1392"/>
        <v>0</v>
      </c>
      <c r="BG1468" s="546">
        <f t="shared" si="1393"/>
        <v>28</v>
      </c>
      <c r="BH1468" s="552">
        <v>0</v>
      </c>
      <c r="BI1468" s="637">
        <f t="shared" si="1386"/>
        <v>0</v>
      </c>
      <c r="BJ1468" s="558">
        <f t="shared" si="1387"/>
        <v>0</v>
      </c>
      <c r="BK1468" s="52">
        <f t="shared" si="1390"/>
        <v>63.041034482758626</v>
      </c>
    </row>
    <row r="1469" spans="1:63" x14ac:dyDescent="0.25">
      <c r="A1469" s="60">
        <v>41048</v>
      </c>
      <c r="B1469" s="58">
        <f t="shared" si="1388"/>
        <v>5</v>
      </c>
      <c r="C1469" s="126">
        <v>5</v>
      </c>
      <c r="D1469" s="51" t="s">
        <v>243</v>
      </c>
      <c r="E1469" s="51" t="s">
        <v>236</v>
      </c>
      <c r="F1469" s="58">
        <v>3690.04</v>
      </c>
      <c r="G1469" s="126">
        <v>58</v>
      </c>
      <c r="H1469" s="126">
        <v>1</v>
      </c>
      <c r="I1469" s="47">
        <v>0.95833333333333337</v>
      </c>
      <c r="J1469" s="47">
        <v>0.95833333333333337</v>
      </c>
      <c r="K1469" s="47">
        <v>1.125</v>
      </c>
      <c r="L1469" s="9">
        <f t="shared" si="1377"/>
        <v>0.16666666666666663</v>
      </c>
      <c r="M1469" s="47">
        <v>1.1284722222222221</v>
      </c>
      <c r="N1469" s="9">
        <f t="shared" si="1378"/>
        <v>3.4722222222220989E-3</v>
      </c>
      <c r="O1469" s="47">
        <v>1.3194444444444444</v>
      </c>
      <c r="P1469" s="9">
        <f t="shared" si="1379"/>
        <v>0.19097222222222232</v>
      </c>
      <c r="Q1469" s="47">
        <v>1.3229166666666667</v>
      </c>
      <c r="R1469" s="47">
        <v>1.34375</v>
      </c>
      <c r="S1469" s="9">
        <f t="shared" si="1391"/>
        <v>2.0833333333333259E-2</v>
      </c>
      <c r="T1469" s="47">
        <v>1.3229166666666667</v>
      </c>
      <c r="U1469" s="47">
        <v>1.34375</v>
      </c>
      <c r="V1469" s="9">
        <f t="shared" si="1382"/>
        <v>2.0833333333333259E-2</v>
      </c>
      <c r="W1469" s="47">
        <v>1.4131944444444444</v>
      </c>
      <c r="X1469" s="9">
        <f>W1469-R1469</f>
        <v>6.944444444444442E-2</v>
      </c>
      <c r="Y1469" s="47">
        <v>1.4166666666666667</v>
      </c>
      <c r="Z1469" s="9">
        <f t="shared" si="1400"/>
        <v>3.4722222222223209E-3</v>
      </c>
      <c r="AA1469" s="47">
        <v>1.4951388888888888</v>
      </c>
      <c r="AB1469" s="9">
        <f t="shared" si="1370"/>
        <v>7.8472222222222054E-2</v>
      </c>
      <c r="AC1469" s="47">
        <v>1.4951388888888888</v>
      </c>
      <c r="AD1469" s="47">
        <v>1.4951388888888888</v>
      </c>
      <c r="AE1469" s="9">
        <f t="shared" si="1383"/>
        <v>0</v>
      </c>
      <c r="AF1469" s="47">
        <v>1.4965277777777777</v>
      </c>
      <c r="AG1469" s="47">
        <v>1.5</v>
      </c>
      <c r="AH1469" s="9">
        <f t="shared" si="1380"/>
        <v>3.4722222222223209E-3</v>
      </c>
      <c r="AI1469" s="10">
        <f t="shared" si="1356"/>
        <v>0</v>
      </c>
      <c r="AJ1469" s="10">
        <f t="shared" si="1357"/>
        <v>5</v>
      </c>
      <c r="AK1469" s="47">
        <v>0.50347222222222221</v>
      </c>
      <c r="AL1469" s="47">
        <v>1.5104166666666667</v>
      </c>
      <c r="AM1469" s="9">
        <f t="shared" si="1358"/>
        <v>1.0069444444444446</v>
      </c>
      <c r="AN1469" s="9">
        <f t="shared" si="1381"/>
        <v>0.55208333333333337</v>
      </c>
      <c r="AO1469" s="10">
        <f t="shared" si="1334"/>
        <v>13</v>
      </c>
      <c r="AP1469" s="10">
        <f t="shared" si="1335"/>
        <v>15</v>
      </c>
      <c r="AQ1469" s="9">
        <f t="shared" si="1399"/>
        <v>4.5138888888888722E-2</v>
      </c>
      <c r="AR1469" s="10">
        <f t="shared" si="1384"/>
        <v>1</v>
      </c>
      <c r="AS1469" s="10">
        <f t="shared" si="1385"/>
        <v>5</v>
      </c>
      <c r="AT1469" s="552">
        <v>0</v>
      </c>
      <c r="AU1469" s="552">
        <v>0</v>
      </c>
      <c r="AV1469" s="552">
        <v>0</v>
      </c>
      <c r="AW1469" s="546">
        <f t="shared" si="1375"/>
        <v>0</v>
      </c>
      <c r="AX1469" s="546">
        <f t="shared" si="1389"/>
        <v>0</v>
      </c>
      <c r="AY1469" s="552">
        <v>0</v>
      </c>
      <c r="AZ1469" s="546">
        <f t="shared" si="1371"/>
        <v>0</v>
      </c>
      <c r="BA1469" s="546">
        <f t="shared" si="1372"/>
        <v>0</v>
      </c>
      <c r="BB1469" s="552">
        <v>0</v>
      </c>
      <c r="BC1469" s="546">
        <f t="shared" si="1373"/>
        <v>0</v>
      </c>
      <c r="BD1469" s="546">
        <f t="shared" si="1374"/>
        <v>0</v>
      </c>
      <c r="BE1469" s="552">
        <v>3.3333333333333333E-2</v>
      </c>
      <c r="BF1469" s="546">
        <f t="shared" si="1392"/>
        <v>0</v>
      </c>
      <c r="BG1469" s="546">
        <f t="shared" si="1393"/>
        <v>48</v>
      </c>
      <c r="BH1469" s="552">
        <v>0</v>
      </c>
      <c r="BI1469" s="637">
        <f t="shared" si="1386"/>
        <v>0</v>
      </c>
      <c r="BJ1469" s="558">
        <f t="shared" si="1387"/>
        <v>0</v>
      </c>
      <c r="BK1469" s="52">
        <f t="shared" si="1390"/>
        <v>63.621379310344828</v>
      </c>
    </row>
    <row r="1470" spans="1:63" x14ac:dyDescent="0.25">
      <c r="A1470" s="60">
        <v>41048</v>
      </c>
      <c r="B1470" s="58">
        <f t="shared" si="1388"/>
        <v>5</v>
      </c>
      <c r="C1470" s="126">
        <v>2</v>
      </c>
      <c r="D1470" s="51" t="s">
        <v>271</v>
      </c>
      <c r="E1470" s="51" t="s">
        <v>265</v>
      </c>
      <c r="F1470" s="58">
        <v>3554.18</v>
      </c>
      <c r="G1470" s="126">
        <v>58</v>
      </c>
      <c r="H1470" s="126">
        <v>1</v>
      </c>
      <c r="I1470" s="47">
        <v>0.64583333333333337</v>
      </c>
      <c r="J1470" s="47">
        <v>0.64583333333333337</v>
      </c>
      <c r="K1470" s="47">
        <v>0.64930555555555558</v>
      </c>
      <c r="L1470" s="9">
        <f t="shared" si="1377"/>
        <v>3.4722222222222099E-3</v>
      </c>
      <c r="M1470" s="47">
        <v>0.65625</v>
      </c>
      <c r="N1470" s="9">
        <f t="shared" si="1378"/>
        <v>6.9444444444444198E-3</v>
      </c>
      <c r="O1470" s="47">
        <v>0.67708333333333337</v>
      </c>
      <c r="P1470" s="9">
        <f t="shared" si="1379"/>
        <v>2.083333333333337E-2</v>
      </c>
      <c r="Q1470" s="47">
        <v>0.67708333333333337</v>
      </c>
      <c r="R1470" s="47">
        <v>0.71527777777777779</v>
      </c>
      <c r="S1470" s="9">
        <f t="shared" si="1391"/>
        <v>3.819444444444442E-2</v>
      </c>
      <c r="T1470" s="47">
        <v>0.67708333333333337</v>
      </c>
      <c r="U1470" s="47">
        <v>0.71527777777777779</v>
      </c>
      <c r="V1470" s="9">
        <f t="shared" si="1382"/>
        <v>3.819444444444442E-2</v>
      </c>
      <c r="W1470" s="47">
        <v>0.67708333333333337</v>
      </c>
      <c r="X1470" s="9">
        <v>0</v>
      </c>
      <c r="Y1470" s="47">
        <v>0.72986111111111107</v>
      </c>
      <c r="Z1470" s="9">
        <f t="shared" si="1400"/>
        <v>5.2777777777777701E-2</v>
      </c>
      <c r="AA1470" s="47">
        <v>0.80763888888888891</v>
      </c>
      <c r="AB1470" s="9">
        <f t="shared" si="1370"/>
        <v>7.7777777777777835E-2</v>
      </c>
      <c r="AC1470" s="47">
        <v>0.80763888888888891</v>
      </c>
      <c r="AD1470" s="47">
        <v>0.80763888888888891</v>
      </c>
      <c r="AE1470" s="9">
        <f t="shared" si="1383"/>
        <v>0</v>
      </c>
      <c r="AF1470" s="47">
        <v>0.81944444444444453</v>
      </c>
      <c r="AG1470" s="47">
        <v>0.82986111111111116</v>
      </c>
      <c r="AH1470" s="9">
        <f t="shared" si="1380"/>
        <v>1.041666666666663E-2</v>
      </c>
      <c r="AI1470" s="10">
        <f t="shared" si="1356"/>
        <v>0</v>
      </c>
      <c r="AJ1470" s="10">
        <f t="shared" si="1357"/>
        <v>15</v>
      </c>
      <c r="AK1470" s="47">
        <v>0.83333333333333337</v>
      </c>
      <c r="AL1470" s="47">
        <v>0.84027777777777779</v>
      </c>
      <c r="AM1470" s="9">
        <f t="shared" si="1358"/>
        <v>6.9444444444444198E-3</v>
      </c>
      <c r="AN1470" s="9">
        <f t="shared" si="1381"/>
        <v>0.19444444444444442</v>
      </c>
      <c r="AO1470" s="10">
        <f t="shared" si="1334"/>
        <v>4</v>
      </c>
      <c r="AP1470" s="10">
        <f t="shared" si="1335"/>
        <v>40</v>
      </c>
      <c r="AQ1470" s="9">
        <f t="shared" si="1399"/>
        <v>4.166666666666672E-2</v>
      </c>
      <c r="AR1470" s="10">
        <f t="shared" si="1384"/>
        <v>1</v>
      </c>
      <c r="AS1470" s="10">
        <f t="shared" si="1385"/>
        <v>0</v>
      </c>
      <c r="AT1470" s="552">
        <v>0</v>
      </c>
      <c r="AU1470" s="552">
        <v>0</v>
      </c>
      <c r="AV1470" s="552">
        <v>0</v>
      </c>
      <c r="AW1470" s="546">
        <f t="shared" si="1375"/>
        <v>0</v>
      </c>
      <c r="AX1470" s="546">
        <f t="shared" si="1389"/>
        <v>0</v>
      </c>
      <c r="AY1470" s="552">
        <v>0</v>
      </c>
      <c r="AZ1470" s="546">
        <f t="shared" si="1371"/>
        <v>0</v>
      </c>
      <c r="BA1470" s="546">
        <f t="shared" si="1372"/>
        <v>0</v>
      </c>
      <c r="BB1470" s="552">
        <v>0</v>
      </c>
      <c r="BC1470" s="546">
        <f t="shared" si="1373"/>
        <v>0</v>
      </c>
      <c r="BD1470" s="546">
        <f t="shared" si="1374"/>
        <v>0</v>
      </c>
      <c r="BE1470" s="552">
        <v>3.6111111111111115E-2</v>
      </c>
      <c r="BF1470" s="546">
        <f t="shared" si="1392"/>
        <v>0</v>
      </c>
      <c r="BG1470" s="546">
        <f t="shared" si="1393"/>
        <v>52</v>
      </c>
      <c r="BH1470" s="552">
        <v>0</v>
      </c>
      <c r="BI1470" s="637">
        <f t="shared" si="1386"/>
        <v>0</v>
      </c>
      <c r="BJ1470" s="558">
        <f t="shared" si="1387"/>
        <v>0</v>
      </c>
      <c r="BK1470" s="52">
        <f t="shared" si="1390"/>
        <v>61.278965517241375</v>
      </c>
    </row>
    <row r="1471" spans="1:63" x14ac:dyDescent="0.25">
      <c r="A1471" s="60">
        <v>41048</v>
      </c>
      <c r="B1471" s="58">
        <f t="shared" si="1388"/>
        <v>5</v>
      </c>
      <c r="C1471" s="126">
        <v>5</v>
      </c>
      <c r="D1471" s="51" t="s">
        <v>298</v>
      </c>
      <c r="E1471" s="51" t="s">
        <v>265</v>
      </c>
      <c r="F1471" s="58">
        <v>3559.21</v>
      </c>
      <c r="G1471" s="126">
        <v>59</v>
      </c>
      <c r="H1471" s="126">
        <v>0</v>
      </c>
      <c r="I1471" s="47">
        <v>0.66319444444444442</v>
      </c>
      <c r="J1471" s="47">
        <v>0.66319444444444442</v>
      </c>
      <c r="K1471" s="47">
        <v>0.66319444444444442</v>
      </c>
      <c r="L1471" s="9">
        <f t="shared" si="1377"/>
        <v>0</v>
      </c>
      <c r="M1471" s="47">
        <v>0.66666666666666663</v>
      </c>
      <c r="N1471" s="9">
        <f t="shared" si="1378"/>
        <v>3.4722222222222099E-3</v>
      </c>
      <c r="O1471" s="47">
        <v>0.67361111111111116</v>
      </c>
      <c r="P1471" s="9">
        <f t="shared" si="1379"/>
        <v>6.9444444444445308E-3</v>
      </c>
      <c r="Q1471" s="47">
        <v>0.70833333333333337</v>
      </c>
      <c r="R1471" s="47">
        <v>0.75</v>
      </c>
      <c r="S1471" s="9">
        <f t="shared" si="1391"/>
        <v>4.166666666666663E-2</v>
      </c>
      <c r="T1471" s="47">
        <v>0.70833333333333337</v>
      </c>
      <c r="U1471" s="47">
        <v>0.75</v>
      </c>
      <c r="V1471" s="9">
        <f t="shared" si="1382"/>
        <v>4.166666666666663E-2</v>
      </c>
      <c r="W1471" s="47">
        <v>0.75</v>
      </c>
      <c r="X1471" s="9">
        <f>W1471-R1471</f>
        <v>0</v>
      </c>
      <c r="Y1471" s="47">
        <v>0.75</v>
      </c>
      <c r="Z1471" s="9">
        <f t="shared" si="1400"/>
        <v>0</v>
      </c>
      <c r="AA1471" s="47">
        <v>0.98611111111111116</v>
      </c>
      <c r="AB1471" s="9">
        <f t="shared" si="1370"/>
        <v>0.23611111111111116</v>
      </c>
      <c r="AC1471" s="47">
        <v>0.98611111111111116</v>
      </c>
      <c r="AD1471" s="47">
        <v>0.98611111111111116</v>
      </c>
      <c r="AE1471" s="9">
        <f t="shared" si="1383"/>
        <v>0</v>
      </c>
      <c r="AF1471" s="47">
        <v>0.99305555555555547</v>
      </c>
      <c r="AG1471" s="47">
        <v>1</v>
      </c>
      <c r="AH1471" s="9">
        <f t="shared" si="1380"/>
        <v>6.9444444444445308E-3</v>
      </c>
      <c r="AI1471" s="10">
        <f t="shared" si="1356"/>
        <v>0</v>
      </c>
      <c r="AJ1471" s="10">
        <f t="shared" si="1357"/>
        <v>10</v>
      </c>
      <c r="AK1471" s="47">
        <v>1.0034722222222221</v>
      </c>
      <c r="AL1471" s="47">
        <v>1.0104166666666667</v>
      </c>
      <c r="AM1471" s="9">
        <f t="shared" si="1358"/>
        <v>6.9444444444446418E-3</v>
      </c>
      <c r="AN1471" s="9">
        <f t="shared" si="1381"/>
        <v>0.34722222222222232</v>
      </c>
      <c r="AO1471" s="10">
        <f t="shared" si="1334"/>
        <v>8</v>
      </c>
      <c r="AP1471" s="10">
        <f t="shared" si="1335"/>
        <v>20</v>
      </c>
      <c r="AQ1471" s="9">
        <f t="shared" si="1399"/>
        <v>0</v>
      </c>
      <c r="AR1471" s="10">
        <f t="shared" si="1384"/>
        <v>0</v>
      </c>
      <c r="AS1471" s="10">
        <f t="shared" si="1385"/>
        <v>0</v>
      </c>
      <c r="AT1471" s="552">
        <v>0</v>
      </c>
      <c r="AU1471" s="552">
        <v>0</v>
      </c>
      <c r="AV1471" s="552">
        <v>0</v>
      </c>
      <c r="AW1471" s="546">
        <f t="shared" si="1375"/>
        <v>0</v>
      </c>
      <c r="AX1471" s="546">
        <f t="shared" si="1389"/>
        <v>0</v>
      </c>
      <c r="AY1471" s="552">
        <v>0.23611111111111113</v>
      </c>
      <c r="AZ1471" s="546">
        <f t="shared" si="1371"/>
        <v>5</v>
      </c>
      <c r="BA1471" s="546">
        <f t="shared" si="1372"/>
        <v>40</v>
      </c>
      <c r="BB1471" s="552">
        <v>0</v>
      </c>
      <c r="BC1471" s="546">
        <f t="shared" si="1373"/>
        <v>0</v>
      </c>
      <c r="BD1471" s="546">
        <f t="shared" si="1374"/>
        <v>0</v>
      </c>
      <c r="BE1471" s="552">
        <v>0</v>
      </c>
      <c r="BF1471" s="546">
        <f t="shared" si="1392"/>
        <v>0</v>
      </c>
      <c r="BG1471" s="546">
        <f t="shared" si="1393"/>
        <v>0</v>
      </c>
      <c r="BH1471" s="552">
        <v>0</v>
      </c>
      <c r="BI1471" s="637">
        <f t="shared" si="1386"/>
        <v>0</v>
      </c>
      <c r="BJ1471" s="558">
        <f t="shared" si="1387"/>
        <v>0</v>
      </c>
      <c r="BK1471" s="52">
        <f t="shared" si="1390"/>
        <v>60.32559322033898</v>
      </c>
    </row>
    <row r="1472" spans="1:63" x14ac:dyDescent="0.25">
      <c r="A1472" s="60">
        <v>41048</v>
      </c>
      <c r="B1472" s="58">
        <f t="shared" si="1388"/>
        <v>5</v>
      </c>
      <c r="C1472" s="126">
        <v>7</v>
      </c>
      <c r="D1472" s="51" t="s">
        <v>832</v>
      </c>
      <c r="E1472" s="51" t="s">
        <v>265</v>
      </c>
      <c r="F1472" s="58">
        <v>3330.06</v>
      </c>
      <c r="G1472" s="126">
        <v>58</v>
      </c>
      <c r="H1472" s="126">
        <v>1</v>
      </c>
      <c r="I1472" s="47">
        <v>0.76041666666666663</v>
      </c>
      <c r="J1472" s="47">
        <v>0.76041666666666663</v>
      </c>
      <c r="K1472" s="47">
        <v>0.78472222222222221</v>
      </c>
      <c r="L1472" s="9">
        <f t="shared" si="1377"/>
        <v>2.430555555555558E-2</v>
      </c>
      <c r="M1472" s="47">
        <v>0.79166666666666663</v>
      </c>
      <c r="N1472" s="9">
        <f t="shared" si="1378"/>
        <v>6.9444444444444198E-3</v>
      </c>
      <c r="O1472" s="47">
        <v>0.83680555555555547</v>
      </c>
      <c r="P1472" s="9">
        <f t="shared" si="1379"/>
        <v>4.513888888888884E-2</v>
      </c>
      <c r="Q1472" s="47">
        <v>0.84027777777777779</v>
      </c>
      <c r="R1472" s="47">
        <v>0.86111111111111116</v>
      </c>
      <c r="S1472" s="9">
        <f t="shared" si="1391"/>
        <v>2.083333333333337E-2</v>
      </c>
      <c r="T1472" s="47">
        <v>0.84027777777777779</v>
      </c>
      <c r="U1472" s="47">
        <v>0.86111111111111116</v>
      </c>
      <c r="V1472" s="9">
        <f t="shared" si="1382"/>
        <v>2.083333333333337E-2</v>
      </c>
      <c r="W1472" s="47">
        <v>0.87916666666666676</v>
      </c>
      <c r="X1472" s="9">
        <f>W1472-R1472</f>
        <v>1.8055555555555602E-2</v>
      </c>
      <c r="Y1472" s="47">
        <v>0.87986111111111109</v>
      </c>
      <c r="Z1472" s="9">
        <f t="shared" si="1400"/>
        <v>6.9444444444433095E-4</v>
      </c>
      <c r="AA1472" s="47">
        <v>0.96944444444444444</v>
      </c>
      <c r="AB1472" s="9">
        <f t="shared" si="1370"/>
        <v>8.9583333333333348E-2</v>
      </c>
      <c r="AC1472" s="47">
        <v>0.96944444444444444</v>
      </c>
      <c r="AD1472" s="47">
        <v>0.96944444444444444</v>
      </c>
      <c r="AE1472" s="9">
        <f t="shared" si="1383"/>
        <v>0</v>
      </c>
      <c r="AF1472" s="47">
        <v>0.97916666666666663</v>
      </c>
      <c r="AG1472" s="47">
        <v>0.98611111111111116</v>
      </c>
      <c r="AH1472" s="9">
        <f t="shared" si="1380"/>
        <v>6.9444444444445308E-3</v>
      </c>
      <c r="AI1472" s="10">
        <f t="shared" si="1356"/>
        <v>0</v>
      </c>
      <c r="AJ1472" s="10">
        <f t="shared" si="1357"/>
        <v>10</v>
      </c>
      <c r="AK1472" s="47">
        <v>0.98958333333333337</v>
      </c>
      <c r="AL1472" s="47">
        <v>0.99652777777777779</v>
      </c>
      <c r="AM1472" s="9">
        <f t="shared" si="1358"/>
        <v>6.9444444444444198E-3</v>
      </c>
      <c r="AN1472" s="9">
        <f t="shared" si="1381"/>
        <v>0.23611111111111116</v>
      </c>
      <c r="AO1472" s="10">
        <f t="shared" si="1334"/>
        <v>5</v>
      </c>
      <c r="AP1472" s="10">
        <f t="shared" si="1335"/>
        <v>40</v>
      </c>
      <c r="AQ1472" s="9">
        <f t="shared" si="1399"/>
        <v>1.0416666666666685E-2</v>
      </c>
      <c r="AR1472" s="10">
        <f t="shared" si="1384"/>
        <v>0</v>
      </c>
      <c r="AS1472" s="10">
        <f t="shared" si="1385"/>
        <v>15</v>
      </c>
      <c r="AT1472" s="552">
        <v>0</v>
      </c>
      <c r="AU1472" s="552">
        <v>4.6527777777777779E-2</v>
      </c>
      <c r="AV1472" s="552">
        <v>3.2638888888888891E-2</v>
      </c>
      <c r="AW1472" s="546">
        <f t="shared" si="1375"/>
        <v>0</v>
      </c>
      <c r="AX1472" s="546">
        <f t="shared" si="1389"/>
        <v>47</v>
      </c>
      <c r="AY1472" s="552">
        <v>0</v>
      </c>
      <c r="AZ1472" s="546">
        <f t="shared" si="1371"/>
        <v>0</v>
      </c>
      <c r="BA1472" s="546">
        <f t="shared" si="1372"/>
        <v>0</v>
      </c>
      <c r="BB1472" s="552">
        <v>0</v>
      </c>
      <c r="BC1472" s="546">
        <f t="shared" si="1373"/>
        <v>0</v>
      </c>
      <c r="BD1472" s="546">
        <f t="shared" si="1374"/>
        <v>0</v>
      </c>
      <c r="BE1472" s="552">
        <v>0</v>
      </c>
      <c r="BF1472" s="546">
        <f t="shared" si="1392"/>
        <v>0</v>
      </c>
      <c r="BG1472" s="546">
        <f t="shared" si="1393"/>
        <v>0</v>
      </c>
      <c r="BH1472" s="552">
        <v>0</v>
      </c>
      <c r="BI1472" s="637">
        <f t="shared" si="1386"/>
        <v>0</v>
      </c>
      <c r="BJ1472" s="558">
        <f t="shared" si="1387"/>
        <v>0</v>
      </c>
      <c r="BK1472" s="52">
        <f t="shared" si="1390"/>
        <v>57.414827586206897</v>
      </c>
    </row>
    <row r="1473" spans="1:63" x14ac:dyDescent="0.25">
      <c r="A1473" s="60">
        <v>41048</v>
      </c>
      <c r="B1473" s="58">
        <f t="shared" si="1388"/>
        <v>5</v>
      </c>
      <c r="C1473" s="126">
        <v>5</v>
      </c>
      <c r="D1473" s="51" t="s">
        <v>789</v>
      </c>
      <c r="E1473" s="51" t="s">
        <v>265</v>
      </c>
      <c r="F1473" s="58">
        <v>3599.11</v>
      </c>
      <c r="G1473" s="126">
        <v>58</v>
      </c>
      <c r="H1473" s="126">
        <v>1</v>
      </c>
      <c r="I1473" s="47">
        <v>6.9444444444444434E-2</v>
      </c>
      <c r="J1473" s="47">
        <v>6.9444444444444434E-2</v>
      </c>
      <c r="K1473" s="47">
        <v>1.0763888888888888</v>
      </c>
      <c r="L1473" s="9">
        <f t="shared" si="1377"/>
        <v>1.0069444444444444</v>
      </c>
      <c r="M1473" s="47">
        <v>1.0833333333333333</v>
      </c>
      <c r="N1473" s="9">
        <f t="shared" si="1378"/>
        <v>6.9444444444444198E-3</v>
      </c>
      <c r="O1473" s="47">
        <v>1.1111111111111112</v>
      </c>
      <c r="P1473" s="9">
        <f t="shared" si="1379"/>
        <v>2.7777777777777901E-2</v>
      </c>
      <c r="Q1473" s="47">
        <v>0.1111111111111111</v>
      </c>
      <c r="R1473" s="47">
        <v>0.15277777777777776</v>
      </c>
      <c r="S1473" s="9">
        <f t="shared" si="1391"/>
        <v>4.1666666666666657E-2</v>
      </c>
      <c r="T1473" s="47">
        <v>0.1111111111111111</v>
      </c>
      <c r="U1473" s="47">
        <v>0.15277777777777776</v>
      </c>
      <c r="V1473" s="9">
        <f t="shared" si="1382"/>
        <v>4.1666666666666657E-2</v>
      </c>
      <c r="W1473" s="47">
        <v>0.15625</v>
      </c>
      <c r="X1473" s="9">
        <f>W1473-R1473</f>
        <v>3.4722222222222376E-3</v>
      </c>
      <c r="Y1473" s="47">
        <v>0.15902777777777777</v>
      </c>
      <c r="Z1473" s="9">
        <f t="shared" si="1400"/>
        <v>2.7777777777777679E-3</v>
      </c>
      <c r="AA1473" s="47">
        <v>0.21527777777777779</v>
      </c>
      <c r="AB1473" s="9">
        <f t="shared" si="1370"/>
        <v>5.6250000000000022E-2</v>
      </c>
      <c r="AC1473" s="47">
        <v>0.21527777777777779</v>
      </c>
      <c r="AD1473" s="47">
        <v>0.21527777777777779</v>
      </c>
      <c r="AE1473" s="9">
        <f t="shared" si="1383"/>
        <v>0</v>
      </c>
      <c r="AF1473" s="47">
        <v>1.2291666666666667</v>
      </c>
      <c r="AG1473" s="47">
        <v>1.2361111111111112</v>
      </c>
      <c r="AH1473" s="9">
        <f t="shared" si="1380"/>
        <v>6.9444444444444198E-3</v>
      </c>
      <c r="AI1473" s="10">
        <f t="shared" si="1356"/>
        <v>0</v>
      </c>
      <c r="AJ1473" s="10">
        <f t="shared" si="1357"/>
        <v>10</v>
      </c>
      <c r="AK1473" s="47">
        <v>0.23958333333333334</v>
      </c>
      <c r="AL1473" s="47">
        <v>0.24652777777777779</v>
      </c>
      <c r="AM1473" s="9">
        <f t="shared" si="1358"/>
        <v>6.9444444444444475E-3</v>
      </c>
      <c r="AN1473" s="9">
        <f t="shared" si="1381"/>
        <v>0.17708333333333337</v>
      </c>
      <c r="AO1473" s="10">
        <f t="shared" si="1334"/>
        <v>4</v>
      </c>
      <c r="AP1473" s="10">
        <f t="shared" si="1335"/>
        <v>15</v>
      </c>
      <c r="AQ1473" s="9">
        <f t="shared" si="1399"/>
        <v>5.0000000000000024E-2</v>
      </c>
      <c r="AR1473" s="10">
        <f t="shared" si="1384"/>
        <v>1</v>
      </c>
      <c r="AS1473" s="10">
        <f t="shared" si="1385"/>
        <v>12</v>
      </c>
      <c r="AT1473" s="552">
        <v>0</v>
      </c>
      <c r="AU1473" s="552">
        <v>0</v>
      </c>
      <c r="AV1473" s="552">
        <v>0</v>
      </c>
      <c r="AW1473" s="546">
        <f t="shared" si="1375"/>
        <v>0</v>
      </c>
      <c r="AX1473" s="546">
        <f t="shared" si="1389"/>
        <v>0</v>
      </c>
      <c r="AY1473" s="552">
        <v>0</v>
      </c>
      <c r="AZ1473" s="546">
        <f t="shared" si="1371"/>
        <v>0</v>
      </c>
      <c r="BA1473" s="546">
        <f t="shared" si="1372"/>
        <v>0</v>
      </c>
      <c r="BB1473" s="552">
        <v>0</v>
      </c>
      <c r="BC1473" s="546">
        <f t="shared" si="1373"/>
        <v>0</v>
      </c>
      <c r="BD1473" s="546">
        <f t="shared" si="1374"/>
        <v>0</v>
      </c>
      <c r="BE1473" s="552">
        <v>6.2499999999999995E-3</v>
      </c>
      <c r="BF1473" s="546">
        <f t="shared" si="1392"/>
        <v>0</v>
      </c>
      <c r="BG1473" s="546">
        <f t="shared" si="1393"/>
        <v>9</v>
      </c>
      <c r="BH1473" s="552">
        <v>0</v>
      </c>
      <c r="BI1473" s="637">
        <f t="shared" si="1386"/>
        <v>0</v>
      </c>
      <c r="BJ1473" s="558">
        <f t="shared" si="1387"/>
        <v>0</v>
      </c>
      <c r="BK1473" s="52">
        <f t="shared" si="1390"/>
        <v>62.053620689655176</v>
      </c>
    </row>
    <row r="1474" spans="1:63" ht="45" x14ac:dyDescent="0.25">
      <c r="A1474" s="60">
        <v>41049</v>
      </c>
      <c r="B1474" s="58">
        <f t="shared" si="1388"/>
        <v>5</v>
      </c>
      <c r="C1474" s="126">
        <v>23</v>
      </c>
      <c r="D1474" s="51" t="s">
        <v>33</v>
      </c>
      <c r="E1474" s="51" t="s">
        <v>855</v>
      </c>
      <c r="F1474" s="58">
        <v>3741.49</v>
      </c>
      <c r="G1474" s="126">
        <v>59</v>
      </c>
      <c r="H1474" s="126">
        <v>0</v>
      </c>
      <c r="I1474" s="47">
        <v>0.17361111111111113</v>
      </c>
      <c r="J1474" s="47">
        <v>0.17361111111111113</v>
      </c>
      <c r="K1474" s="47">
        <v>0.18055555555555555</v>
      </c>
      <c r="L1474" s="9">
        <f t="shared" si="1377"/>
        <v>6.9444444444444198E-3</v>
      </c>
      <c r="M1474" s="47">
        <v>0.1875</v>
      </c>
      <c r="N1474" s="9">
        <f t="shared" si="1378"/>
        <v>6.9444444444444475E-3</v>
      </c>
      <c r="O1474" s="47">
        <v>0.21180555555555555</v>
      </c>
      <c r="P1474" s="9">
        <f t="shared" si="1379"/>
        <v>2.4305555555555552E-2</v>
      </c>
      <c r="Q1474" s="47">
        <v>0.21527777777777779</v>
      </c>
      <c r="R1474" s="47">
        <v>0.31597222222222221</v>
      </c>
      <c r="S1474" s="9">
        <f t="shared" si="1391"/>
        <v>0.10069444444444442</v>
      </c>
      <c r="T1474" s="47">
        <v>0.21527777777777779</v>
      </c>
      <c r="U1474" s="47">
        <v>0.31597222222222221</v>
      </c>
      <c r="V1474" s="9">
        <f t="shared" si="1382"/>
        <v>0.10069444444444442</v>
      </c>
      <c r="W1474" s="47">
        <v>0.31736111111111115</v>
      </c>
      <c r="X1474" s="9">
        <f>W1474-R1474</f>
        <v>1.3888888888889395E-3</v>
      </c>
      <c r="Y1474" s="47">
        <v>0.31805555555555554</v>
      </c>
      <c r="Z1474" s="9">
        <f t="shared" si="1400"/>
        <v>6.9444444444438647E-4</v>
      </c>
      <c r="AA1474" s="47">
        <v>0.48749999999999999</v>
      </c>
      <c r="AB1474" s="9">
        <f t="shared" ref="AB1474:AB1537" si="1401">AA1474-Y1474</f>
        <v>0.16944444444444445</v>
      </c>
      <c r="AC1474" s="47">
        <v>0.48749999999999999</v>
      </c>
      <c r="AD1474" s="47">
        <v>0.48749999999999999</v>
      </c>
      <c r="AE1474" s="9">
        <f t="shared" si="1383"/>
        <v>0</v>
      </c>
      <c r="AF1474" s="47">
        <v>0.5</v>
      </c>
      <c r="AG1474" s="47">
        <v>0.50694444444444442</v>
      </c>
      <c r="AH1474" s="9">
        <f t="shared" si="1380"/>
        <v>6.9444444444444198E-3</v>
      </c>
      <c r="AI1474" s="10">
        <f t="shared" si="1356"/>
        <v>0</v>
      </c>
      <c r="AJ1474" s="10">
        <f t="shared" si="1357"/>
        <v>10</v>
      </c>
      <c r="AK1474" s="47">
        <v>0.51041666666666663</v>
      </c>
      <c r="AL1474" s="47">
        <v>0.51388888888888895</v>
      </c>
      <c r="AM1474" s="9">
        <f t="shared" si="1358"/>
        <v>3.4722222222223209E-3</v>
      </c>
      <c r="AN1474" s="9">
        <f t="shared" si="1381"/>
        <v>0.34027777777777779</v>
      </c>
      <c r="AO1474" s="10">
        <f t="shared" si="1334"/>
        <v>8</v>
      </c>
      <c r="AP1474" s="10">
        <f t="shared" si="1335"/>
        <v>10</v>
      </c>
      <c r="AQ1474" s="9">
        <f t="shared" si="1399"/>
        <v>7.2916666666666685E-2</v>
      </c>
      <c r="AR1474" s="10">
        <f t="shared" si="1384"/>
        <v>1</v>
      </c>
      <c r="AS1474" s="10">
        <f t="shared" si="1385"/>
        <v>45</v>
      </c>
      <c r="AT1474" s="552">
        <v>0</v>
      </c>
      <c r="AU1474" s="552">
        <v>1.8055555555555557E-2</v>
      </c>
      <c r="AV1474" s="552">
        <v>0</v>
      </c>
      <c r="AW1474" s="546">
        <f t="shared" si="1375"/>
        <v>0</v>
      </c>
      <c r="AX1474" s="546">
        <f t="shared" si="1389"/>
        <v>0</v>
      </c>
      <c r="AY1474" s="552">
        <v>0</v>
      </c>
      <c r="AZ1474" s="546">
        <f t="shared" si="1371"/>
        <v>0</v>
      </c>
      <c r="BA1474" s="546">
        <f t="shared" si="1372"/>
        <v>0</v>
      </c>
      <c r="BB1474" s="552">
        <v>0</v>
      </c>
      <c r="BC1474" s="546">
        <f t="shared" si="1373"/>
        <v>0</v>
      </c>
      <c r="BD1474" s="546">
        <f t="shared" si="1374"/>
        <v>0</v>
      </c>
      <c r="BE1474" s="552">
        <v>4.027777777777778E-2</v>
      </c>
      <c r="BF1474" s="546">
        <f t="shared" si="1392"/>
        <v>0</v>
      </c>
      <c r="BG1474" s="546">
        <f t="shared" si="1393"/>
        <v>58</v>
      </c>
      <c r="BH1474" s="552">
        <v>3.8194444444444441E-2</v>
      </c>
      <c r="BI1474" s="637">
        <f t="shared" si="1386"/>
        <v>0</v>
      </c>
      <c r="BJ1474" s="558">
        <f t="shared" si="1387"/>
        <v>55</v>
      </c>
      <c r="BK1474" s="52">
        <f t="shared" si="1390"/>
        <v>63.415084745762705</v>
      </c>
    </row>
    <row r="1475" spans="1:63" x14ac:dyDescent="0.25">
      <c r="A1475" s="60">
        <v>41049</v>
      </c>
      <c r="B1475" s="58">
        <f t="shared" si="1388"/>
        <v>5</v>
      </c>
      <c r="C1475" s="126">
        <v>2</v>
      </c>
      <c r="D1475" s="51" t="s">
        <v>854</v>
      </c>
      <c r="E1475" s="51" t="s">
        <v>265</v>
      </c>
      <c r="F1475" s="58">
        <v>3461.41</v>
      </c>
      <c r="G1475" s="126">
        <v>56</v>
      </c>
      <c r="H1475" s="126">
        <v>3</v>
      </c>
      <c r="I1475" s="47">
        <v>0.69791666666666663</v>
      </c>
      <c r="J1475" s="47">
        <v>0.69791666666666663</v>
      </c>
      <c r="K1475" s="47">
        <v>0.70138888888888884</v>
      </c>
      <c r="L1475" s="9">
        <f t="shared" si="1377"/>
        <v>3.4722222222222099E-3</v>
      </c>
      <c r="M1475" s="47">
        <v>0.71180555555555547</v>
      </c>
      <c r="N1475" s="9">
        <f t="shared" si="1378"/>
        <v>1.041666666666663E-2</v>
      </c>
      <c r="O1475" s="47">
        <v>0.73958333333333337</v>
      </c>
      <c r="P1475" s="9">
        <f t="shared" si="1379"/>
        <v>2.7777777777777901E-2</v>
      </c>
      <c r="Q1475" s="47">
        <v>0.73958333333333337</v>
      </c>
      <c r="R1475" s="47">
        <v>0.78125</v>
      </c>
      <c r="S1475" s="9">
        <f t="shared" si="1391"/>
        <v>4.166666666666663E-2</v>
      </c>
      <c r="T1475" s="47">
        <v>0.73958333333333337</v>
      </c>
      <c r="U1475" s="47">
        <v>0.78125</v>
      </c>
      <c r="V1475" s="9">
        <f t="shared" si="1382"/>
        <v>4.166666666666663E-2</v>
      </c>
      <c r="W1475" s="47">
        <v>0.78541666666666676</v>
      </c>
      <c r="X1475" s="9">
        <f>W1475-R1475</f>
        <v>4.1666666666667629E-3</v>
      </c>
      <c r="Y1475" s="47">
        <v>0.78611111111111109</v>
      </c>
      <c r="Z1475" s="9">
        <f t="shared" si="1400"/>
        <v>6.9444444444433095E-4</v>
      </c>
      <c r="AA1475" s="47">
        <v>0.85</v>
      </c>
      <c r="AB1475" s="9">
        <f t="shared" si="1401"/>
        <v>6.3888888888888884E-2</v>
      </c>
      <c r="AC1475" s="47">
        <v>0.85</v>
      </c>
      <c r="AD1475" s="47">
        <v>0.85</v>
      </c>
      <c r="AE1475" s="9">
        <f t="shared" si="1383"/>
        <v>0</v>
      </c>
      <c r="AF1475" s="47">
        <v>0.85763888888888884</v>
      </c>
      <c r="AG1475" s="47">
        <v>0.86458333333333337</v>
      </c>
      <c r="AH1475" s="9">
        <f t="shared" si="1380"/>
        <v>6.9444444444445308E-3</v>
      </c>
      <c r="AI1475" s="10">
        <f t="shared" si="1356"/>
        <v>0</v>
      </c>
      <c r="AJ1475" s="10">
        <f t="shared" si="1357"/>
        <v>10</v>
      </c>
      <c r="AK1475" s="47">
        <v>0.87152777777777779</v>
      </c>
      <c r="AL1475" s="47">
        <v>0.875</v>
      </c>
      <c r="AM1475" s="9">
        <f t="shared" si="1358"/>
        <v>3.4722222222222099E-3</v>
      </c>
      <c r="AN1475" s="9">
        <f t="shared" si="1381"/>
        <v>0.17708333333333337</v>
      </c>
      <c r="AO1475" s="10">
        <f t="shared" si="1334"/>
        <v>4</v>
      </c>
      <c r="AP1475" s="10">
        <f t="shared" si="1335"/>
        <v>15</v>
      </c>
      <c r="AQ1475" s="9">
        <f t="shared" si="1399"/>
        <v>6.3888888888888884E-2</v>
      </c>
      <c r="AR1475" s="10">
        <f t="shared" si="1384"/>
        <v>1</v>
      </c>
      <c r="AS1475" s="10">
        <f t="shared" si="1385"/>
        <v>32</v>
      </c>
      <c r="AT1475" s="552">
        <v>0</v>
      </c>
      <c r="AU1475" s="552">
        <v>0</v>
      </c>
      <c r="AV1475" s="552">
        <v>0</v>
      </c>
      <c r="AW1475" s="546">
        <f t="shared" si="1375"/>
        <v>0</v>
      </c>
      <c r="AX1475" s="546">
        <f t="shared" si="1389"/>
        <v>0</v>
      </c>
      <c r="AY1475" s="552">
        <v>0</v>
      </c>
      <c r="AZ1475" s="546">
        <f t="shared" si="1371"/>
        <v>0</v>
      </c>
      <c r="BA1475" s="546">
        <f t="shared" si="1372"/>
        <v>0</v>
      </c>
      <c r="BB1475" s="552">
        <v>0</v>
      </c>
      <c r="BC1475" s="546">
        <f t="shared" si="1373"/>
        <v>0</v>
      </c>
      <c r="BD1475" s="546">
        <f t="shared" si="1374"/>
        <v>0</v>
      </c>
      <c r="BE1475" s="552">
        <v>0</v>
      </c>
      <c r="BF1475" s="546">
        <f t="shared" si="1392"/>
        <v>0</v>
      </c>
      <c r="BG1475" s="546">
        <f t="shared" si="1393"/>
        <v>0</v>
      </c>
      <c r="BH1475" s="552">
        <v>0</v>
      </c>
      <c r="BI1475" s="637">
        <f t="shared" si="1386"/>
        <v>0</v>
      </c>
      <c r="BJ1475" s="558">
        <f t="shared" si="1387"/>
        <v>0</v>
      </c>
      <c r="BK1475" s="52">
        <f t="shared" si="1390"/>
        <v>61.810892857142854</v>
      </c>
    </row>
    <row r="1476" spans="1:63" x14ac:dyDescent="0.25">
      <c r="A1476" s="60">
        <v>41049</v>
      </c>
      <c r="B1476" s="58">
        <f t="shared" si="1388"/>
        <v>5</v>
      </c>
      <c r="C1476" s="126">
        <v>1</v>
      </c>
      <c r="D1476" s="51" t="s">
        <v>298</v>
      </c>
      <c r="E1476" s="51" t="s">
        <v>762</v>
      </c>
      <c r="F1476" s="58">
        <v>3723.89</v>
      </c>
      <c r="G1476" s="126">
        <v>59</v>
      </c>
      <c r="H1476" s="126">
        <v>0</v>
      </c>
      <c r="I1476" s="47">
        <v>0.59027777777777779</v>
      </c>
      <c r="J1476" s="47">
        <v>0.59027777777777779</v>
      </c>
      <c r="K1476" s="47">
        <v>0.59027777777777779</v>
      </c>
      <c r="L1476" s="9">
        <f t="shared" si="1377"/>
        <v>0</v>
      </c>
      <c r="M1476" s="47">
        <v>0.59375</v>
      </c>
      <c r="N1476" s="9">
        <f t="shared" si="1378"/>
        <v>3.4722222222222099E-3</v>
      </c>
      <c r="O1476" s="47">
        <v>0.625</v>
      </c>
      <c r="P1476" s="9">
        <f t="shared" si="1379"/>
        <v>3.125E-2</v>
      </c>
      <c r="Q1476" s="47">
        <v>0.625</v>
      </c>
      <c r="R1476" s="47">
        <v>0.65277777777777779</v>
      </c>
      <c r="S1476" s="9">
        <f t="shared" si="1391"/>
        <v>2.777777777777779E-2</v>
      </c>
      <c r="T1476" s="47">
        <v>0.625</v>
      </c>
      <c r="U1476" s="47">
        <v>0.65277777777777779</v>
      </c>
      <c r="V1476" s="9">
        <f t="shared" si="1382"/>
        <v>2.777777777777779E-2</v>
      </c>
      <c r="W1476" s="47">
        <v>0.625</v>
      </c>
      <c r="X1476" s="9">
        <v>0</v>
      </c>
      <c r="Y1476" s="47">
        <v>0.62847222222222221</v>
      </c>
      <c r="Z1476" s="9">
        <f t="shared" si="1400"/>
        <v>3.4722222222222099E-3</v>
      </c>
      <c r="AA1476" s="47">
        <v>0.86458333333333337</v>
      </c>
      <c r="AB1476" s="9">
        <f t="shared" si="1401"/>
        <v>0.23611111111111116</v>
      </c>
      <c r="AC1476" s="47">
        <v>0.86458333333333337</v>
      </c>
      <c r="AD1476" s="47">
        <v>0.86458333333333337</v>
      </c>
      <c r="AE1476" s="9">
        <f t="shared" si="1383"/>
        <v>0</v>
      </c>
      <c r="AF1476" s="47">
        <v>0.875</v>
      </c>
      <c r="AG1476" s="47">
        <v>0.88194444444444453</v>
      </c>
      <c r="AH1476" s="9">
        <f t="shared" si="1380"/>
        <v>6.9444444444445308E-3</v>
      </c>
      <c r="AI1476" s="10">
        <f t="shared" si="1356"/>
        <v>0</v>
      </c>
      <c r="AJ1476" s="10">
        <f t="shared" si="1357"/>
        <v>10</v>
      </c>
      <c r="AK1476" s="47">
        <v>0.88541666666666663</v>
      </c>
      <c r="AL1476" s="47">
        <v>0.88888888888888884</v>
      </c>
      <c r="AM1476" s="9">
        <f t="shared" si="1358"/>
        <v>3.4722222222222099E-3</v>
      </c>
      <c r="AN1476" s="9">
        <f t="shared" si="1381"/>
        <v>0.29861111111111105</v>
      </c>
      <c r="AO1476" s="10">
        <f t="shared" ref="AO1476:AO1536" si="1402">HOUR(AN1476)</f>
        <v>7</v>
      </c>
      <c r="AP1476" s="10">
        <f t="shared" ref="AP1476:AP1536" si="1403">MINUTE(AN1476)</f>
        <v>10</v>
      </c>
      <c r="AQ1476" s="9">
        <f t="shared" si="1399"/>
        <v>0</v>
      </c>
      <c r="AR1476" s="10">
        <f t="shared" si="1384"/>
        <v>0</v>
      </c>
      <c r="AS1476" s="10">
        <f t="shared" si="1385"/>
        <v>0</v>
      </c>
      <c r="AT1476" s="552">
        <v>0</v>
      </c>
      <c r="AU1476" s="552">
        <v>0</v>
      </c>
      <c r="AV1476" s="552">
        <v>0</v>
      </c>
      <c r="AW1476" s="546">
        <f t="shared" si="1375"/>
        <v>0</v>
      </c>
      <c r="AX1476" s="546">
        <f t="shared" si="1389"/>
        <v>0</v>
      </c>
      <c r="AY1476" s="552">
        <v>0.23611111111111113</v>
      </c>
      <c r="AZ1476" s="546">
        <f t="shared" si="1371"/>
        <v>5</v>
      </c>
      <c r="BA1476" s="546">
        <f t="shared" si="1372"/>
        <v>40</v>
      </c>
      <c r="BB1476" s="552">
        <v>0</v>
      </c>
      <c r="BC1476" s="546">
        <f t="shared" si="1373"/>
        <v>0</v>
      </c>
      <c r="BD1476" s="546">
        <f t="shared" si="1374"/>
        <v>0</v>
      </c>
      <c r="BE1476" s="552">
        <v>0</v>
      </c>
      <c r="BF1476" s="546">
        <f t="shared" si="1392"/>
        <v>0</v>
      </c>
      <c r="BG1476" s="546">
        <f t="shared" si="1393"/>
        <v>0</v>
      </c>
      <c r="BH1476" s="552">
        <v>0</v>
      </c>
      <c r="BI1476" s="637">
        <f t="shared" si="1386"/>
        <v>0</v>
      </c>
      <c r="BJ1476" s="558">
        <f t="shared" si="1387"/>
        <v>0</v>
      </c>
      <c r="BK1476" s="52">
        <f t="shared" si="1390"/>
        <v>63.116779661016949</v>
      </c>
    </row>
    <row r="1477" spans="1:63" x14ac:dyDescent="0.25">
      <c r="A1477" s="60">
        <v>41049</v>
      </c>
      <c r="B1477" s="58">
        <f t="shared" si="1388"/>
        <v>5</v>
      </c>
      <c r="C1477" s="126">
        <v>7</v>
      </c>
      <c r="D1477" s="51" t="s">
        <v>832</v>
      </c>
      <c r="E1477" s="51" t="s">
        <v>265</v>
      </c>
      <c r="F1477" s="58">
        <v>3398.65</v>
      </c>
      <c r="G1477" s="126">
        <v>57</v>
      </c>
      <c r="H1477" s="126">
        <v>2</v>
      </c>
      <c r="I1477" s="47">
        <v>0.90625</v>
      </c>
      <c r="J1477" s="47">
        <v>0.90625</v>
      </c>
      <c r="K1477" s="47">
        <v>0.92361111111111116</v>
      </c>
      <c r="L1477" s="9">
        <f t="shared" si="1377"/>
        <v>1.736111111111116E-2</v>
      </c>
      <c r="M1477" s="47">
        <v>0.93055555555555547</v>
      </c>
      <c r="N1477" s="9">
        <f t="shared" si="1378"/>
        <v>6.9444444444443088E-3</v>
      </c>
      <c r="O1477" s="47">
        <v>0.95138888888888884</v>
      </c>
      <c r="P1477" s="9">
        <f t="shared" si="1379"/>
        <v>2.083333333333337E-2</v>
      </c>
      <c r="Q1477" s="47">
        <v>0.95138888888888884</v>
      </c>
      <c r="R1477" s="47">
        <v>0.96527777777777779</v>
      </c>
      <c r="S1477" s="9">
        <f t="shared" si="1391"/>
        <v>1.3888888888888951E-2</v>
      </c>
      <c r="T1477" s="47">
        <v>0.95138888888888884</v>
      </c>
      <c r="U1477" s="47">
        <v>0.96527777777777779</v>
      </c>
      <c r="V1477" s="9">
        <f t="shared" si="1382"/>
        <v>1.3888888888888951E-2</v>
      </c>
      <c r="W1477" s="47">
        <v>0.96666666666666667</v>
      </c>
      <c r="X1477" s="9">
        <f>W1477-R1477</f>
        <v>1.388888888888884E-3</v>
      </c>
      <c r="Y1477" s="47">
        <v>0.96736111111111101</v>
      </c>
      <c r="Z1477" s="9">
        <f t="shared" si="1400"/>
        <v>6.9444444444433095E-4</v>
      </c>
      <c r="AA1477" s="47">
        <v>1.0729166666666667</v>
      </c>
      <c r="AB1477" s="9">
        <f t="shared" si="1401"/>
        <v>0.10555555555555574</v>
      </c>
      <c r="AC1477" s="47">
        <v>1.0729166666666667</v>
      </c>
      <c r="AD1477" s="47">
        <v>1.0729166666666667</v>
      </c>
      <c r="AE1477" s="9">
        <f t="shared" si="1383"/>
        <v>0</v>
      </c>
      <c r="AF1477" s="47">
        <v>1.0902777777777779</v>
      </c>
      <c r="AG1477" s="47">
        <v>1.09375</v>
      </c>
      <c r="AH1477" s="9">
        <f t="shared" si="1380"/>
        <v>3.4722222222220989E-3</v>
      </c>
      <c r="AI1477" s="10">
        <f t="shared" si="1356"/>
        <v>0</v>
      </c>
      <c r="AJ1477" s="10">
        <f t="shared" si="1357"/>
        <v>5</v>
      </c>
      <c r="AK1477" s="47">
        <v>1.1006944444444444</v>
      </c>
      <c r="AL1477" s="47">
        <v>1.1041666666666667</v>
      </c>
      <c r="AM1477" s="9">
        <f t="shared" si="1358"/>
        <v>3.4722222222223209E-3</v>
      </c>
      <c r="AN1477" s="9">
        <f t="shared" si="1381"/>
        <v>0.19791666666666674</v>
      </c>
      <c r="AO1477" s="10">
        <f t="shared" si="1402"/>
        <v>4</v>
      </c>
      <c r="AP1477" s="10">
        <f t="shared" si="1403"/>
        <v>45</v>
      </c>
      <c r="AQ1477" s="9">
        <f t="shared" si="1399"/>
        <v>6.3888888888889078E-2</v>
      </c>
      <c r="AR1477" s="10">
        <f t="shared" si="1384"/>
        <v>1</v>
      </c>
      <c r="AS1477" s="10">
        <f t="shared" si="1385"/>
        <v>32</v>
      </c>
      <c r="AT1477" s="552">
        <v>0</v>
      </c>
      <c r="AU1477" s="552">
        <v>6.2499999999999995E-3</v>
      </c>
      <c r="AV1477" s="552">
        <v>0</v>
      </c>
      <c r="AW1477" s="546">
        <f t="shared" si="1375"/>
        <v>0</v>
      </c>
      <c r="AX1477" s="546">
        <f t="shared" si="1389"/>
        <v>0</v>
      </c>
      <c r="AY1477" s="552">
        <v>0</v>
      </c>
      <c r="AZ1477" s="546">
        <f t="shared" ref="AZ1477:AZ1536" si="1404">HOUR(AY1477)</f>
        <v>0</v>
      </c>
      <c r="BA1477" s="546">
        <f t="shared" ref="BA1477:BA1536" si="1405">MINUTE(AY1477)</f>
        <v>0</v>
      </c>
      <c r="BB1477" s="552">
        <v>0</v>
      </c>
      <c r="BC1477" s="546">
        <f t="shared" ref="BC1477:BC1536" si="1406">HOUR(BB1477)</f>
        <v>0</v>
      </c>
      <c r="BD1477" s="546">
        <f t="shared" ref="BD1477:BD1536" si="1407">MINUTE(BB1477)</f>
        <v>0</v>
      </c>
      <c r="BE1477" s="552">
        <v>3.5416666666666666E-2</v>
      </c>
      <c r="BF1477" s="546">
        <f t="shared" si="1392"/>
        <v>0</v>
      </c>
      <c r="BG1477" s="546">
        <f t="shared" si="1393"/>
        <v>51</v>
      </c>
      <c r="BH1477" s="552">
        <v>0</v>
      </c>
      <c r="BI1477" s="637">
        <f t="shared" si="1386"/>
        <v>0</v>
      </c>
      <c r="BJ1477" s="558">
        <f t="shared" si="1387"/>
        <v>0</v>
      </c>
      <c r="BK1477" s="52">
        <f t="shared" si="1390"/>
        <v>59.625438596491229</v>
      </c>
    </row>
    <row r="1478" spans="1:63" x14ac:dyDescent="0.25">
      <c r="A1478" s="60">
        <v>41049</v>
      </c>
      <c r="B1478" s="58">
        <f t="shared" si="1388"/>
        <v>5</v>
      </c>
      <c r="C1478" s="126">
        <v>3</v>
      </c>
      <c r="D1478" s="51" t="s">
        <v>789</v>
      </c>
      <c r="E1478" s="51" t="s">
        <v>265</v>
      </c>
      <c r="F1478" s="58">
        <v>3433.62</v>
      </c>
      <c r="G1478" s="126">
        <v>56</v>
      </c>
      <c r="H1478" s="126">
        <v>3</v>
      </c>
      <c r="I1478" s="47">
        <v>0.66319444444444442</v>
      </c>
      <c r="J1478" s="47">
        <v>0.66319444444444442</v>
      </c>
      <c r="K1478" s="47">
        <v>0.71527777777777779</v>
      </c>
      <c r="L1478" s="9">
        <f t="shared" si="1377"/>
        <v>5.208333333333337E-2</v>
      </c>
      <c r="M1478" s="47">
        <v>0.72222222222222221</v>
      </c>
      <c r="N1478" s="9">
        <f t="shared" si="1378"/>
        <v>6.9444444444444198E-3</v>
      </c>
      <c r="O1478" s="47">
        <v>0.89583333333333337</v>
      </c>
      <c r="P1478" s="9">
        <f t="shared" si="1379"/>
        <v>0.17361111111111116</v>
      </c>
      <c r="Q1478" s="47">
        <v>0.89583333333333337</v>
      </c>
      <c r="R1478" s="47">
        <v>0.9375</v>
      </c>
      <c r="S1478" s="9">
        <f t="shared" si="1391"/>
        <v>4.166666666666663E-2</v>
      </c>
      <c r="T1478" s="47">
        <v>0.89583333333333337</v>
      </c>
      <c r="U1478" s="47">
        <v>0.9375</v>
      </c>
      <c r="V1478" s="9">
        <f t="shared" si="1382"/>
        <v>4.166666666666663E-2</v>
      </c>
      <c r="W1478" s="47">
        <v>0.89583333333333337</v>
      </c>
      <c r="X1478" s="9">
        <v>0</v>
      </c>
      <c r="Y1478" s="47">
        <v>0.89583333333333337</v>
      </c>
      <c r="Z1478" s="9">
        <f t="shared" si="1400"/>
        <v>0</v>
      </c>
      <c r="AA1478" s="47">
        <v>1.125</v>
      </c>
      <c r="AB1478" s="9">
        <f t="shared" si="1401"/>
        <v>0.22916666666666663</v>
      </c>
      <c r="AC1478" s="47">
        <v>1.125</v>
      </c>
      <c r="AD1478" s="47">
        <v>1.125</v>
      </c>
      <c r="AE1478" s="9">
        <f t="shared" si="1383"/>
        <v>0</v>
      </c>
      <c r="AF1478" s="47">
        <v>1.1354166666666667</v>
      </c>
      <c r="AG1478" s="47">
        <v>1.1458333333333333</v>
      </c>
      <c r="AH1478" s="9">
        <f t="shared" si="1380"/>
        <v>1.0416666666666519E-2</v>
      </c>
      <c r="AI1478" s="10">
        <f t="shared" si="1356"/>
        <v>0</v>
      </c>
      <c r="AJ1478" s="10">
        <f t="shared" si="1357"/>
        <v>15</v>
      </c>
      <c r="AK1478" s="47">
        <v>0.14930555555555555</v>
      </c>
      <c r="AL1478" s="47">
        <v>1.1527777777777779</v>
      </c>
      <c r="AM1478" s="9">
        <f t="shared" si="1358"/>
        <v>1.0034722222222223</v>
      </c>
      <c r="AN1478" s="9">
        <f t="shared" si="1381"/>
        <v>0.48958333333333348</v>
      </c>
      <c r="AO1478" s="10">
        <f t="shared" si="1402"/>
        <v>11</v>
      </c>
      <c r="AP1478" s="10">
        <f t="shared" si="1403"/>
        <v>45</v>
      </c>
      <c r="AQ1478" s="9">
        <f t="shared" si="1399"/>
        <v>0</v>
      </c>
      <c r="AR1478" s="10">
        <f t="shared" si="1384"/>
        <v>0</v>
      </c>
      <c r="AS1478" s="10">
        <f t="shared" si="1385"/>
        <v>0</v>
      </c>
      <c r="AT1478" s="552">
        <v>0</v>
      </c>
      <c r="AU1478" s="552">
        <v>0</v>
      </c>
      <c r="AV1478" s="552">
        <v>0</v>
      </c>
      <c r="AW1478" s="546">
        <f t="shared" ref="AW1478:AW1536" si="1408">HOUR(AV1478)</f>
        <v>0</v>
      </c>
      <c r="AX1478" s="546">
        <f t="shared" si="1389"/>
        <v>0</v>
      </c>
      <c r="AY1478" s="552">
        <v>0.22916666666666666</v>
      </c>
      <c r="AZ1478" s="546">
        <f t="shared" si="1404"/>
        <v>5</v>
      </c>
      <c r="BA1478" s="546">
        <f t="shared" si="1405"/>
        <v>30</v>
      </c>
      <c r="BB1478" s="552">
        <v>0</v>
      </c>
      <c r="BC1478" s="546">
        <f t="shared" si="1406"/>
        <v>0</v>
      </c>
      <c r="BD1478" s="546">
        <f t="shared" si="1407"/>
        <v>0</v>
      </c>
      <c r="BE1478" s="552">
        <v>0</v>
      </c>
      <c r="BF1478" s="546">
        <f t="shared" si="1392"/>
        <v>0</v>
      </c>
      <c r="BG1478" s="546">
        <f t="shared" si="1393"/>
        <v>0</v>
      </c>
      <c r="BH1478" s="552">
        <v>0</v>
      </c>
      <c r="BI1478" s="637">
        <f t="shared" si="1386"/>
        <v>0</v>
      </c>
      <c r="BJ1478" s="558">
        <f t="shared" si="1387"/>
        <v>0</v>
      </c>
      <c r="BK1478" s="52">
        <f t="shared" si="1390"/>
        <v>61.314642857142857</v>
      </c>
    </row>
    <row r="1479" spans="1:63" x14ac:dyDescent="0.25">
      <c r="A1479" s="60">
        <v>41050</v>
      </c>
      <c r="B1479" s="58">
        <f t="shared" si="1388"/>
        <v>5</v>
      </c>
      <c r="C1479" s="126">
        <v>2</v>
      </c>
      <c r="D1479" s="51" t="s">
        <v>454</v>
      </c>
      <c r="E1479" s="51" t="s">
        <v>265</v>
      </c>
      <c r="F1479" s="58">
        <v>3493.3</v>
      </c>
      <c r="G1479" s="126">
        <v>55</v>
      </c>
      <c r="H1479" s="126">
        <v>4</v>
      </c>
      <c r="I1479" s="47">
        <v>0.11458333333333333</v>
      </c>
      <c r="J1479" s="47">
        <v>0.11458333333333333</v>
      </c>
      <c r="K1479" s="47">
        <v>0.11805555555555557</v>
      </c>
      <c r="L1479" s="9">
        <f t="shared" si="1377"/>
        <v>3.4722222222222376E-3</v>
      </c>
      <c r="M1479" s="47">
        <v>0.125</v>
      </c>
      <c r="N1479" s="9">
        <f t="shared" si="1378"/>
        <v>6.9444444444444337E-3</v>
      </c>
      <c r="O1479" s="47">
        <v>0.17708333333333334</v>
      </c>
      <c r="P1479" s="9">
        <f t="shared" si="1379"/>
        <v>5.2083333333333343E-2</v>
      </c>
      <c r="Q1479" s="47">
        <v>0.18055555555555555</v>
      </c>
      <c r="R1479" s="47">
        <v>0.23958333333333334</v>
      </c>
      <c r="S1479" s="9">
        <f t="shared" si="1391"/>
        <v>5.902777777777779E-2</v>
      </c>
      <c r="T1479" s="47">
        <v>0.18055555555555555</v>
      </c>
      <c r="U1479" s="47">
        <v>0.23958333333333334</v>
      </c>
      <c r="V1479" s="9">
        <f t="shared" si="1382"/>
        <v>5.902777777777779E-2</v>
      </c>
      <c r="W1479" s="47">
        <v>0.23958333333333334</v>
      </c>
      <c r="X1479" s="9">
        <f t="shared" ref="X1479:X1484" si="1409">W1479-R1479</f>
        <v>0</v>
      </c>
      <c r="Y1479" s="47">
        <v>0.23958333333333334</v>
      </c>
      <c r="Z1479" s="9">
        <f t="shared" si="1400"/>
        <v>0</v>
      </c>
      <c r="AA1479" s="47">
        <v>0.28888888888888892</v>
      </c>
      <c r="AB1479" s="9">
        <f t="shared" si="1401"/>
        <v>4.9305555555555575E-2</v>
      </c>
      <c r="AC1479" s="47">
        <v>0.28888888888888892</v>
      </c>
      <c r="AD1479" s="47">
        <v>0.28888888888888892</v>
      </c>
      <c r="AE1479" s="9">
        <f t="shared" si="1383"/>
        <v>0</v>
      </c>
      <c r="AF1479" s="47">
        <v>0.2986111111111111</v>
      </c>
      <c r="AG1479" s="47">
        <v>0.30555555555555552</v>
      </c>
      <c r="AH1479" s="9">
        <f t="shared" si="1380"/>
        <v>6.9444444444444198E-3</v>
      </c>
      <c r="AI1479" s="10">
        <f t="shared" si="1356"/>
        <v>0</v>
      </c>
      <c r="AJ1479" s="10">
        <f t="shared" si="1357"/>
        <v>10</v>
      </c>
      <c r="AK1479" s="47">
        <v>0.30902777777777779</v>
      </c>
      <c r="AL1479" s="47">
        <v>0.3125</v>
      </c>
      <c r="AM1479" s="9">
        <f t="shared" si="1358"/>
        <v>3.4722222222222099E-3</v>
      </c>
      <c r="AN1479" s="9">
        <f t="shared" si="1381"/>
        <v>0.19791666666666669</v>
      </c>
      <c r="AO1479" s="10">
        <f t="shared" si="1402"/>
        <v>4</v>
      </c>
      <c r="AP1479" s="10">
        <f t="shared" si="1403"/>
        <v>45</v>
      </c>
      <c r="AQ1479" s="9">
        <f t="shared" si="1399"/>
        <v>4.0277777777777794E-2</v>
      </c>
      <c r="AR1479" s="10">
        <f t="shared" si="1384"/>
        <v>0</v>
      </c>
      <c r="AS1479" s="10">
        <f t="shared" si="1385"/>
        <v>58</v>
      </c>
      <c r="AT1479" s="552">
        <v>0</v>
      </c>
      <c r="AU1479" s="552">
        <v>0</v>
      </c>
      <c r="AV1479" s="552">
        <v>0</v>
      </c>
      <c r="AW1479" s="546">
        <f t="shared" si="1408"/>
        <v>0</v>
      </c>
      <c r="AX1479" s="546">
        <f t="shared" si="1389"/>
        <v>0</v>
      </c>
      <c r="AY1479" s="552">
        <v>0</v>
      </c>
      <c r="AZ1479" s="546">
        <f t="shared" si="1404"/>
        <v>0</v>
      </c>
      <c r="BA1479" s="546">
        <f t="shared" si="1405"/>
        <v>0</v>
      </c>
      <c r="BB1479" s="552">
        <v>0</v>
      </c>
      <c r="BC1479" s="546">
        <f t="shared" si="1406"/>
        <v>0</v>
      </c>
      <c r="BD1479" s="546">
        <f t="shared" si="1407"/>
        <v>0</v>
      </c>
      <c r="BE1479" s="552">
        <v>9.0277777777777787E-3</v>
      </c>
      <c r="BF1479" s="546">
        <f t="shared" si="1392"/>
        <v>0</v>
      </c>
      <c r="BG1479" s="546">
        <f t="shared" si="1393"/>
        <v>13</v>
      </c>
      <c r="BH1479" s="552">
        <v>0</v>
      </c>
      <c r="BI1479" s="637">
        <f t="shared" si="1386"/>
        <v>0</v>
      </c>
      <c r="BJ1479" s="558">
        <f t="shared" si="1387"/>
        <v>0</v>
      </c>
      <c r="BK1479" s="52">
        <f t="shared" si="1390"/>
        <v>63.514545454545456</v>
      </c>
    </row>
    <row r="1480" spans="1:63" x14ac:dyDescent="0.25">
      <c r="A1480" s="60">
        <v>41050</v>
      </c>
      <c r="B1480" s="58">
        <f t="shared" si="1388"/>
        <v>5</v>
      </c>
      <c r="C1480" s="126">
        <v>7</v>
      </c>
      <c r="D1480" s="51" t="s">
        <v>224</v>
      </c>
      <c r="E1480" s="51" t="s">
        <v>572</v>
      </c>
      <c r="F1480" s="58">
        <v>3646.87</v>
      </c>
      <c r="G1480" s="126">
        <v>58</v>
      </c>
      <c r="H1480" s="126">
        <v>1</v>
      </c>
      <c r="I1480" s="47">
        <v>0.63541666666666663</v>
      </c>
      <c r="J1480" s="47">
        <v>0.63541666666666663</v>
      </c>
      <c r="K1480" s="47">
        <v>0.63888888888888895</v>
      </c>
      <c r="L1480" s="9">
        <f t="shared" si="1377"/>
        <v>3.4722222222223209E-3</v>
      </c>
      <c r="M1480" s="47">
        <v>0.64583333333333337</v>
      </c>
      <c r="N1480" s="9">
        <f t="shared" si="1378"/>
        <v>6.9444444444444198E-3</v>
      </c>
      <c r="O1480" s="47">
        <v>0.66666666666666663</v>
      </c>
      <c r="P1480" s="9">
        <f t="shared" si="1379"/>
        <v>2.0833333333333259E-2</v>
      </c>
      <c r="Q1480" s="47">
        <v>0.66666666666666663</v>
      </c>
      <c r="R1480" s="47">
        <v>0.68680555555555556</v>
      </c>
      <c r="S1480" s="9">
        <f t="shared" si="1391"/>
        <v>2.0138888888888928E-2</v>
      </c>
      <c r="T1480" s="47">
        <v>0.66666666666666663</v>
      </c>
      <c r="U1480" s="47">
        <v>0.68680555555555556</v>
      </c>
      <c r="V1480" s="9">
        <f t="shared" si="1382"/>
        <v>2.0138888888888928E-2</v>
      </c>
      <c r="W1480" s="47">
        <v>0.6875</v>
      </c>
      <c r="X1480" s="9">
        <f t="shared" si="1409"/>
        <v>6.9444444444444198E-4</v>
      </c>
      <c r="Y1480" s="47">
        <v>0.6875</v>
      </c>
      <c r="Z1480" s="9">
        <f t="shared" si="1400"/>
        <v>0</v>
      </c>
      <c r="AA1480" s="47">
        <v>0.74791666666666667</v>
      </c>
      <c r="AB1480" s="9">
        <f t="shared" si="1401"/>
        <v>6.0416666666666674E-2</v>
      </c>
      <c r="AC1480" s="47">
        <v>0.74791666666666667</v>
      </c>
      <c r="AD1480" s="47">
        <v>0.74791666666666667</v>
      </c>
      <c r="AE1480" s="9">
        <f t="shared" si="1383"/>
        <v>0</v>
      </c>
      <c r="AF1480" s="47">
        <v>0.76388888888888884</v>
      </c>
      <c r="AG1480" s="47">
        <v>0.77083333333333337</v>
      </c>
      <c r="AH1480" s="9">
        <f t="shared" si="1380"/>
        <v>6.9444444444445308E-3</v>
      </c>
      <c r="AI1480" s="10">
        <f t="shared" si="1356"/>
        <v>0</v>
      </c>
      <c r="AJ1480" s="10">
        <f t="shared" si="1357"/>
        <v>10</v>
      </c>
      <c r="AK1480" s="47">
        <v>0.77430555555555547</v>
      </c>
      <c r="AL1480" s="47">
        <v>0.77777777777777779</v>
      </c>
      <c r="AM1480" s="9">
        <f t="shared" si="1358"/>
        <v>3.4722222222223209E-3</v>
      </c>
      <c r="AN1480" s="155">
        <f t="shared" si="1381"/>
        <v>0.14236111111111116</v>
      </c>
      <c r="AO1480" s="10">
        <f t="shared" si="1402"/>
        <v>3</v>
      </c>
      <c r="AP1480" s="10">
        <f t="shared" si="1403"/>
        <v>25</v>
      </c>
      <c r="AQ1480" s="9">
        <f t="shared" si="1399"/>
        <v>4.8611111111111119E-2</v>
      </c>
      <c r="AR1480" s="10">
        <f t="shared" si="1384"/>
        <v>1</v>
      </c>
      <c r="AS1480" s="10">
        <f t="shared" si="1385"/>
        <v>10</v>
      </c>
      <c r="AT1480" s="552">
        <v>0</v>
      </c>
      <c r="AU1480" s="552">
        <v>0</v>
      </c>
      <c r="AV1480" s="552">
        <v>0</v>
      </c>
      <c r="AW1480" s="546">
        <f t="shared" si="1408"/>
        <v>0</v>
      </c>
      <c r="AX1480" s="546">
        <f t="shared" si="1389"/>
        <v>0</v>
      </c>
      <c r="AY1480" s="552">
        <v>0</v>
      </c>
      <c r="AZ1480" s="546">
        <f t="shared" si="1404"/>
        <v>0</v>
      </c>
      <c r="BA1480" s="546">
        <f t="shared" si="1405"/>
        <v>0</v>
      </c>
      <c r="BB1480" s="552">
        <v>0</v>
      </c>
      <c r="BC1480" s="546">
        <f t="shared" si="1406"/>
        <v>0</v>
      </c>
      <c r="BD1480" s="546">
        <f t="shared" si="1407"/>
        <v>0</v>
      </c>
      <c r="BE1480" s="552">
        <v>9.0277777777777787E-3</v>
      </c>
      <c r="BF1480" s="546">
        <f t="shared" si="1392"/>
        <v>0</v>
      </c>
      <c r="BG1480" s="546">
        <f t="shared" si="1393"/>
        <v>13</v>
      </c>
      <c r="BH1480" s="552">
        <v>2.7777777777777779E-3</v>
      </c>
      <c r="BI1480" s="637">
        <f t="shared" si="1386"/>
        <v>0</v>
      </c>
      <c r="BJ1480" s="558">
        <f t="shared" si="1387"/>
        <v>4</v>
      </c>
      <c r="BK1480" s="52">
        <f t="shared" si="1390"/>
        <v>62.877068965517239</v>
      </c>
    </row>
    <row r="1481" spans="1:63" ht="30" x14ac:dyDescent="0.25">
      <c r="A1481" s="60">
        <v>41050</v>
      </c>
      <c r="B1481" s="58">
        <f t="shared" si="1388"/>
        <v>5</v>
      </c>
      <c r="C1481" s="126">
        <v>24</v>
      </c>
      <c r="D1481" s="51" t="s">
        <v>33</v>
      </c>
      <c r="E1481" s="51" t="s">
        <v>856</v>
      </c>
      <c r="F1481" s="58">
        <v>3704.73</v>
      </c>
      <c r="G1481" s="126">
        <v>59</v>
      </c>
      <c r="H1481" s="126">
        <v>0</v>
      </c>
      <c r="I1481" s="47">
        <v>0.77083333333333337</v>
      </c>
      <c r="J1481" s="47">
        <v>0.77083333333333337</v>
      </c>
      <c r="K1481" s="47">
        <v>0.77430555555555547</v>
      </c>
      <c r="L1481" s="9">
        <f t="shared" si="1377"/>
        <v>3.4722222222220989E-3</v>
      </c>
      <c r="M1481" s="47">
        <v>0.78125</v>
      </c>
      <c r="N1481" s="9">
        <f t="shared" si="1378"/>
        <v>6.9444444444445308E-3</v>
      </c>
      <c r="O1481" s="47">
        <v>0.80694444444444446</v>
      </c>
      <c r="P1481" s="9">
        <f t="shared" si="1379"/>
        <v>2.5694444444444464E-2</v>
      </c>
      <c r="Q1481" s="47">
        <v>0.80902777777777779</v>
      </c>
      <c r="R1481" s="47">
        <v>0.82986111111111116</v>
      </c>
      <c r="S1481" s="9">
        <f t="shared" si="1391"/>
        <v>2.083333333333337E-2</v>
      </c>
      <c r="T1481" s="47">
        <v>0.80902777777777779</v>
      </c>
      <c r="U1481" s="47">
        <v>0.82986111111111116</v>
      </c>
      <c r="V1481" s="9">
        <f t="shared" si="1382"/>
        <v>2.083333333333337E-2</v>
      </c>
      <c r="W1481" s="47">
        <v>0.83194444444444438</v>
      </c>
      <c r="X1481" s="9">
        <f t="shared" si="1409"/>
        <v>2.0833333333332149E-3</v>
      </c>
      <c r="Y1481" s="47">
        <v>0.83263888888888893</v>
      </c>
      <c r="Z1481" s="9">
        <f t="shared" si="1400"/>
        <v>6.94444444444553E-4</v>
      </c>
      <c r="AA1481" s="47">
        <v>0.93611111111111101</v>
      </c>
      <c r="AB1481" s="9">
        <f t="shared" si="1401"/>
        <v>0.10347222222222208</v>
      </c>
      <c r="AC1481" s="47">
        <v>0.93611111111111101</v>
      </c>
      <c r="AD1481" s="47">
        <v>0.93611111111111101</v>
      </c>
      <c r="AE1481" s="9">
        <f t="shared" si="1383"/>
        <v>0</v>
      </c>
      <c r="AF1481" s="47">
        <v>0.95138888888888884</v>
      </c>
      <c r="AG1481" s="47">
        <v>0.95833333333333337</v>
      </c>
      <c r="AH1481" s="9">
        <f t="shared" si="1380"/>
        <v>6.9444444444445308E-3</v>
      </c>
      <c r="AI1481" s="10">
        <f t="shared" si="1356"/>
        <v>0</v>
      </c>
      <c r="AJ1481" s="10">
        <f t="shared" si="1357"/>
        <v>10</v>
      </c>
      <c r="AK1481" s="47">
        <v>0.96180555555555547</v>
      </c>
      <c r="AL1481" s="47">
        <v>0.96527777777777779</v>
      </c>
      <c r="AM1481" s="9">
        <f t="shared" si="1358"/>
        <v>3.4722222222223209E-3</v>
      </c>
      <c r="AN1481" s="155">
        <f t="shared" si="1381"/>
        <v>0.19444444444444442</v>
      </c>
      <c r="AO1481" s="10">
        <f t="shared" si="1402"/>
        <v>4</v>
      </c>
      <c r="AP1481" s="10">
        <f t="shared" si="1403"/>
        <v>40</v>
      </c>
      <c r="AQ1481" s="9">
        <f t="shared" si="1399"/>
        <v>7.4999999999999858E-2</v>
      </c>
      <c r="AR1481" s="10">
        <f t="shared" si="1384"/>
        <v>1</v>
      </c>
      <c r="AS1481" s="10">
        <f t="shared" si="1385"/>
        <v>48</v>
      </c>
      <c r="AT1481" s="552">
        <v>0</v>
      </c>
      <c r="AU1481" s="552">
        <v>0</v>
      </c>
      <c r="AV1481" s="552">
        <v>0</v>
      </c>
      <c r="AW1481" s="546">
        <f t="shared" si="1408"/>
        <v>0</v>
      </c>
      <c r="AX1481" s="546">
        <f t="shared" si="1389"/>
        <v>0</v>
      </c>
      <c r="AY1481" s="552">
        <v>0</v>
      </c>
      <c r="AZ1481" s="546">
        <f t="shared" si="1404"/>
        <v>0</v>
      </c>
      <c r="BA1481" s="546">
        <f t="shared" si="1405"/>
        <v>0</v>
      </c>
      <c r="BB1481" s="552">
        <v>0</v>
      </c>
      <c r="BC1481" s="546">
        <f t="shared" si="1406"/>
        <v>0</v>
      </c>
      <c r="BD1481" s="546">
        <f t="shared" si="1407"/>
        <v>0</v>
      </c>
      <c r="BE1481" s="552">
        <v>2.8472222222222222E-2</v>
      </c>
      <c r="BF1481" s="546">
        <f t="shared" si="1392"/>
        <v>0</v>
      </c>
      <c r="BG1481" s="546">
        <f t="shared" si="1393"/>
        <v>41</v>
      </c>
      <c r="BH1481" s="552">
        <v>0</v>
      </c>
      <c r="BI1481" s="637">
        <f t="shared" si="1386"/>
        <v>0</v>
      </c>
      <c r="BJ1481" s="558">
        <f t="shared" si="1387"/>
        <v>0</v>
      </c>
      <c r="BK1481" s="52">
        <f t="shared" si="1390"/>
        <v>62.792033898305085</v>
      </c>
    </row>
    <row r="1482" spans="1:63" x14ac:dyDescent="0.25">
      <c r="A1482" s="60">
        <v>41050</v>
      </c>
      <c r="B1482" s="58">
        <f t="shared" si="1388"/>
        <v>5</v>
      </c>
      <c r="C1482" s="126">
        <v>2</v>
      </c>
      <c r="D1482" s="51" t="s">
        <v>454</v>
      </c>
      <c r="E1482" s="51" t="s">
        <v>265</v>
      </c>
      <c r="F1482" s="58">
        <v>3310.51</v>
      </c>
      <c r="G1482" s="126">
        <v>52</v>
      </c>
      <c r="H1482" s="126">
        <v>7</v>
      </c>
      <c r="I1482" s="47">
        <v>0.86111111111111116</v>
      </c>
      <c r="J1482" s="47">
        <v>0.86111111111111116</v>
      </c>
      <c r="K1482" s="47">
        <v>0.86458333333333337</v>
      </c>
      <c r="L1482" s="9">
        <f t="shared" ref="L1482:L1545" si="1410">K1482-J1482</f>
        <v>3.4722222222222099E-3</v>
      </c>
      <c r="M1482" s="47">
        <v>0.875</v>
      </c>
      <c r="N1482" s="9">
        <f t="shared" ref="N1482:N1545" si="1411">M1482-K1482</f>
        <v>1.041666666666663E-2</v>
      </c>
      <c r="O1482" s="47">
        <v>0.93055555555555547</v>
      </c>
      <c r="P1482" s="9">
        <f t="shared" ref="P1482:P1545" si="1412">O1482-M1482</f>
        <v>5.5555555555555469E-2</v>
      </c>
      <c r="Q1482" s="47">
        <v>0.93402777777777779</v>
      </c>
      <c r="R1482" s="47">
        <v>0.97916666666666663</v>
      </c>
      <c r="S1482" s="9">
        <f t="shared" si="1391"/>
        <v>4.513888888888884E-2</v>
      </c>
      <c r="T1482" s="47">
        <v>0.93402777777777779</v>
      </c>
      <c r="U1482" s="47">
        <v>0.97916666666666663</v>
      </c>
      <c r="V1482" s="9">
        <f t="shared" si="1382"/>
        <v>4.513888888888884E-2</v>
      </c>
      <c r="W1482" s="47">
        <v>0.99791666666666667</v>
      </c>
      <c r="X1482" s="9">
        <f t="shared" si="1409"/>
        <v>1.8750000000000044E-2</v>
      </c>
      <c r="Y1482" s="47">
        <v>0.99861111111111101</v>
      </c>
      <c r="Z1482" s="9">
        <f t="shared" si="1400"/>
        <v>6.9444444444433095E-4</v>
      </c>
      <c r="AA1482" s="47">
        <v>1.0569444444444445</v>
      </c>
      <c r="AB1482" s="9">
        <f t="shared" si="1401"/>
        <v>5.8333333333333459E-2</v>
      </c>
      <c r="AC1482" s="47">
        <v>1.0569444444444445</v>
      </c>
      <c r="AD1482" s="47">
        <v>1.0569444444444445</v>
      </c>
      <c r="AE1482" s="9">
        <f t="shared" si="1383"/>
        <v>0</v>
      </c>
      <c r="AF1482" s="47">
        <v>1.0694444444444444</v>
      </c>
      <c r="AG1482" s="47">
        <v>1.0763888888888888</v>
      </c>
      <c r="AH1482" s="9">
        <f t="shared" ref="AH1482:AH1545" si="1413">AG1482-AF1482</f>
        <v>6.9444444444444198E-3</v>
      </c>
      <c r="AI1482" s="10">
        <f t="shared" si="1356"/>
        <v>0</v>
      </c>
      <c r="AJ1482" s="10">
        <f t="shared" si="1357"/>
        <v>10</v>
      </c>
      <c r="AK1482" s="47">
        <v>1.0798611111111112</v>
      </c>
      <c r="AL1482" s="47">
        <v>1.0833333333333333</v>
      </c>
      <c r="AM1482" s="9">
        <f t="shared" si="1358"/>
        <v>3.4722222222220989E-3</v>
      </c>
      <c r="AN1482" s="155">
        <f t="shared" ref="AN1482:AN1536" si="1414">AL1482-I1482</f>
        <v>0.2222222222222221</v>
      </c>
      <c r="AO1482" s="10">
        <f t="shared" si="1402"/>
        <v>5</v>
      </c>
      <c r="AP1482" s="10">
        <f t="shared" si="1403"/>
        <v>20</v>
      </c>
      <c r="AQ1482" s="9">
        <f t="shared" si="1399"/>
        <v>5.2777777777777903E-2</v>
      </c>
      <c r="AR1482" s="10">
        <f t="shared" si="1384"/>
        <v>1</v>
      </c>
      <c r="AS1482" s="10">
        <f t="shared" si="1385"/>
        <v>16</v>
      </c>
      <c r="AT1482" s="552">
        <v>0</v>
      </c>
      <c r="AU1482" s="552">
        <v>0</v>
      </c>
      <c r="AV1482" s="552">
        <v>0</v>
      </c>
      <c r="AW1482" s="546">
        <f t="shared" si="1408"/>
        <v>0</v>
      </c>
      <c r="AX1482" s="546">
        <f t="shared" si="1389"/>
        <v>0</v>
      </c>
      <c r="AY1482" s="552">
        <v>0</v>
      </c>
      <c r="AZ1482" s="546">
        <f t="shared" si="1404"/>
        <v>0</v>
      </c>
      <c r="BA1482" s="546">
        <f t="shared" si="1405"/>
        <v>0</v>
      </c>
      <c r="BB1482" s="552">
        <v>0</v>
      </c>
      <c r="BC1482" s="546">
        <f t="shared" si="1406"/>
        <v>0</v>
      </c>
      <c r="BD1482" s="546">
        <f t="shared" si="1407"/>
        <v>0</v>
      </c>
      <c r="BE1482" s="552">
        <v>5.5555555555555558E-3</v>
      </c>
      <c r="BF1482" s="546">
        <f t="shared" si="1392"/>
        <v>0</v>
      </c>
      <c r="BG1482" s="546">
        <f t="shared" si="1393"/>
        <v>8</v>
      </c>
      <c r="BH1482" s="552">
        <v>0</v>
      </c>
      <c r="BI1482" s="637">
        <f t="shared" si="1386"/>
        <v>0</v>
      </c>
      <c r="BJ1482" s="558">
        <f t="shared" si="1387"/>
        <v>0</v>
      </c>
      <c r="BK1482" s="52">
        <f t="shared" si="1390"/>
        <v>63.663653846153849</v>
      </c>
    </row>
    <row r="1483" spans="1:63" x14ac:dyDescent="0.25">
      <c r="A1483" s="60">
        <v>41050</v>
      </c>
      <c r="B1483" s="58">
        <f t="shared" si="1388"/>
        <v>5</v>
      </c>
      <c r="C1483" s="126">
        <v>1</v>
      </c>
      <c r="D1483" s="51" t="s">
        <v>819</v>
      </c>
      <c r="E1483" s="51" t="s">
        <v>820</v>
      </c>
      <c r="F1483" s="58">
        <v>3783.2</v>
      </c>
      <c r="G1483" s="126">
        <v>58</v>
      </c>
      <c r="H1483" s="126">
        <v>1</v>
      </c>
      <c r="I1483" s="47">
        <v>0.83333333333333337</v>
      </c>
      <c r="J1483" s="47">
        <v>0.83333333333333337</v>
      </c>
      <c r="K1483" s="47">
        <v>0.83680555555555547</v>
      </c>
      <c r="L1483" s="9">
        <f t="shared" si="1410"/>
        <v>3.4722222222220989E-3</v>
      </c>
      <c r="M1483" s="47">
        <v>0.83680555555555547</v>
      </c>
      <c r="N1483" s="9">
        <f t="shared" si="1411"/>
        <v>0</v>
      </c>
      <c r="O1483" s="47">
        <v>0.86805555555555547</v>
      </c>
      <c r="P1483" s="9">
        <f t="shared" si="1412"/>
        <v>3.125E-2</v>
      </c>
      <c r="Q1483" s="47">
        <v>0.86805555555555547</v>
      </c>
      <c r="R1483" s="47">
        <v>0.88888888888888884</v>
      </c>
      <c r="S1483" s="9">
        <f t="shared" si="1391"/>
        <v>2.083333333333337E-2</v>
      </c>
      <c r="T1483" s="47">
        <v>0.86805555555555547</v>
      </c>
      <c r="U1483" s="47">
        <v>0.88888888888888884</v>
      </c>
      <c r="V1483" s="9">
        <f t="shared" ref="V1483:V1536" si="1415">U1483-T1483</f>
        <v>2.083333333333337E-2</v>
      </c>
      <c r="W1483" s="47">
        <v>0.89583333333333337</v>
      </c>
      <c r="X1483" s="9">
        <f t="shared" si="1409"/>
        <v>6.9444444444445308E-3</v>
      </c>
      <c r="Y1483" s="47">
        <v>0.89583333333333337</v>
      </c>
      <c r="Z1483" s="9">
        <f t="shared" si="1400"/>
        <v>0</v>
      </c>
      <c r="AA1483" s="47">
        <v>1.2083333333333333</v>
      </c>
      <c r="AB1483" s="9">
        <f t="shared" si="1401"/>
        <v>0.31249999999999989</v>
      </c>
      <c r="AC1483" s="47">
        <v>1.2083333333333333</v>
      </c>
      <c r="AD1483" s="47">
        <v>1.2083333333333333</v>
      </c>
      <c r="AE1483" s="9">
        <f t="shared" ref="AE1483:AE1536" si="1416">AD1483-AC1483</f>
        <v>0</v>
      </c>
      <c r="AF1483" s="47">
        <v>1.2291666666666667</v>
      </c>
      <c r="AG1483" s="47">
        <v>1.2395833333333333</v>
      </c>
      <c r="AH1483" s="9">
        <f t="shared" si="1413"/>
        <v>1.0416666666666519E-2</v>
      </c>
      <c r="AI1483" s="10">
        <f t="shared" si="1356"/>
        <v>0</v>
      </c>
      <c r="AJ1483" s="10">
        <f t="shared" si="1357"/>
        <v>15</v>
      </c>
      <c r="AK1483" s="47">
        <v>1.2430555555555556</v>
      </c>
      <c r="AL1483" s="47">
        <v>1.2465277777777779</v>
      </c>
      <c r="AM1483" s="9">
        <f t="shared" si="1358"/>
        <v>3.4722222222223209E-3</v>
      </c>
      <c r="AN1483" s="155">
        <f t="shared" si="1414"/>
        <v>0.41319444444444453</v>
      </c>
      <c r="AO1483" s="10">
        <f t="shared" si="1402"/>
        <v>9</v>
      </c>
      <c r="AP1483" s="10">
        <f t="shared" si="1403"/>
        <v>55</v>
      </c>
      <c r="AQ1483" s="9">
        <f t="shared" si="1399"/>
        <v>0</v>
      </c>
      <c r="AR1483" s="10">
        <f t="shared" ref="AR1483:AR1536" si="1417">HOUR(AQ1483)</f>
        <v>0</v>
      </c>
      <c r="AS1483" s="10">
        <f t="shared" ref="AS1483:AS1536" si="1418">MINUTE(AQ1483)</f>
        <v>0</v>
      </c>
      <c r="AT1483" s="552">
        <v>0</v>
      </c>
      <c r="AU1483" s="552">
        <v>0</v>
      </c>
      <c r="AV1483" s="552">
        <v>0</v>
      </c>
      <c r="AW1483" s="546">
        <f t="shared" si="1408"/>
        <v>0</v>
      </c>
      <c r="AX1483" s="546">
        <f t="shared" si="1389"/>
        <v>0</v>
      </c>
      <c r="AY1483" s="552">
        <v>0.3125</v>
      </c>
      <c r="AZ1483" s="546">
        <f t="shared" si="1404"/>
        <v>7</v>
      </c>
      <c r="BA1483" s="546">
        <f t="shared" si="1405"/>
        <v>30</v>
      </c>
      <c r="BB1483" s="552">
        <v>0</v>
      </c>
      <c r="BC1483" s="546">
        <f t="shared" si="1406"/>
        <v>0</v>
      </c>
      <c r="BD1483" s="546">
        <f t="shared" si="1407"/>
        <v>0</v>
      </c>
      <c r="BE1483" s="552">
        <v>0</v>
      </c>
      <c r="BF1483" s="546">
        <f t="shared" si="1392"/>
        <v>0</v>
      </c>
      <c r="BG1483" s="546">
        <f t="shared" si="1393"/>
        <v>0</v>
      </c>
      <c r="BH1483" s="552">
        <v>0</v>
      </c>
      <c r="BI1483" s="637">
        <f t="shared" ref="BI1483:BI1536" si="1419">HOUR(BH1483)</f>
        <v>0</v>
      </c>
      <c r="BJ1483" s="558">
        <f t="shared" ref="BJ1483:BJ1536" si="1420">MINUTE(BH1483)</f>
        <v>0</v>
      </c>
      <c r="BK1483" s="52">
        <f t="shared" si="1390"/>
        <v>65.227586206896547</v>
      </c>
    </row>
    <row r="1484" spans="1:63" x14ac:dyDescent="0.25">
      <c r="A1484" s="60">
        <v>41051</v>
      </c>
      <c r="B1484" s="58">
        <f t="shared" si="1388"/>
        <v>5</v>
      </c>
      <c r="C1484" s="126">
        <v>4</v>
      </c>
      <c r="D1484" s="51" t="s">
        <v>850</v>
      </c>
      <c r="E1484" s="51" t="s">
        <v>265</v>
      </c>
      <c r="F1484" s="58">
        <v>3605.67</v>
      </c>
      <c r="G1484" s="126">
        <v>58</v>
      </c>
      <c r="H1484" s="126">
        <v>1</v>
      </c>
      <c r="I1484" s="47">
        <v>2.7777777777777776E-2</v>
      </c>
      <c r="J1484" s="47">
        <v>2.7777777777777776E-2</v>
      </c>
      <c r="K1484" s="47">
        <v>3.125E-2</v>
      </c>
      <c r="L1484" s="9">
        <f t="shared" si="1410"/>
        <v>3.4722222222222238E-3</v>
      </c>
      <c r="M1484" s="47">
        <v>4.1666666666666664E-2</v>
      </c>
      <c r="N1484" s="9">
        <f t="shared" si="1411"/>
        <v>1.0416666666666664E-2</v>
      </c>
      <c r="O1484" s="47">
        <v>5.9027777777777783E-2</v>
      </c>
      <c r="P1484" s="9">
        <f t="shared" si="1412"/>
        <v>1.7361111111111119E-2</v>
      </c>
      <c r="Q1484" s="47">
        <v>6.25E-2</v>
      </c>
      <c r="R1484" s="47">
        <v>0.10416666666666667</v>
      </c>
      <c r="S1484" s="9">
        <f t="shared" si="1391"/>
        <v>4.1666666666666671E-2</v>
      </c>
      <c r="T1484" s="47">
        <v>6.25E-2</v>
      </c>
      <c r="U1484" s="47">
        <v>0.10416666666666667</v>
      </c>
      <c r="V1484" s="9">
        <f t="shared" si="1415"/>
        <v>4.1666666666666671E-2</v>
      </c>
      <c r="W1484" s="47">
        <v>0.13333333333333333</v>
      </c>
      <c r="X1484" s="9">
        <f t="shared" si="1409"/>
        <v>2.916666666666666E-2</v>
      </c>
      <c r="Y1484" s="47">
        <v>0.13402777777777777</v>
      </c>
      <c r="Z1484" s="9">
        <f t="shared" si="1400"/>
        <v>6.9444444444444198E-4</v>
      </c>
      <c r="AA1484" s="47">
        <v>0.24097222222222223</v>
      </c>
      <c r="AB1484" s="9">
        <f t="shared" si="1401"/>
        <v>0.10694444444444445</v>
      </c>
      <c r="AC1484" s="47">
        <v>0.24097222222222223</v>
      </c>
      <c r="AD1484" s="47">
        <v>0.24097222222222223</v>
      </c>
      <c r="AE1484" s="9">
        <f t="shared" si="1416"/>
        <v>0</v>
      </c>
      <c r="AF1484" s="47">
        <v>0.26041666666666669</v>
      </c>
      <c r="AG1484" s="47">
        <v>0.2673611111111111</v>
      </c>
      <c r="AH1484" s="9">
        <f t="shared" si="1413"/>
        <v>6.9444444444444198E-3</v>
      </c>
      <c r="AI1484" s="10">
        <f t="shared" si="1356"/>
        <v>0</v>
      </c>
      <c r="AJ1484" s="10">
        <f t="shared" si="1357"/>
        <v>10</v>
      </c>
      <c r="AK1484" s="47">
        <v>0.27083333333333331</v>
      </c>
      <c r="AL1484" s="47">
        <v>0.27430555555555552</v>
      </c>
      <c r="AM1484" s="9">
        <f t="shared" ref="AM1484:AM1536" si="1421">AL1484-AK1484</f>
        <v>3.4722222222222099E-3</v>
      </c>
      <c r="AN1484" s="155">
        <f t="shared" si="1414"/>
        <v>0.24652777777777773</v>
      </c>
      <c r="AO1484" s="10">
        <f t="shared" si="1402"/>
        <v>5</v>
      </c>
      <c r="AP1484" s="10">
        <f t="shared" si="1403"/>
        <v>55</v>
      </c>
      <c r="AQ1484" s="9">
        <f t="shared" si="1399"/>
        <v>7.7777777777777779E-2</v>
      </c>
      <c r="AR1484" s="10">
        <f t="shared" si="1417"/>
        <v>1</v>
      </c>
      <c r="AS1484" s="10">
        <f t="shared" si="1418"/>
        <v>52</v>
      </c>
      <c r="AT1484" s="552">
        <v>0</v>
      </c>
      <c r="AU1484" s="552">
        <v>0</v>
      </c>
      <c r="AV1484" s="552">
        <v>2.2222222222222223E-2</v>
      </c>
      <c r="AW1484" s="546">
        <f t="shared" si="1408"/>
        <v>0</v>
      </c>
      <c r="AX1484" s="546">
        <f t="shared" si="1389"/>
        <v>32</v>
      </c>
      <c r="AY1484" s="552">
        <v>0</v>
      </c>
      <c r="AZ1484" s="546">
        <f t="shared" si="1404"/>
        <v>0</v>
      </c>
      <c r="BA1484" s="546">
        <f t="shared" si="1405"/>
        <v>0</v>
      </c>
      <c r="BB1484" s="552">
        <v>0</v>
      </c>
      <c r="BC1484" s="546">
        <f t="shared" si="1406"/>
        <v>0</v>
      </c>
      <c r="BD1484" s="546">
        <f t="shared" si="1407"/>
        <v>0</v>
      </c>
      <c r="BE1484" s="552">
        <v>6.9444444444444441E-3</v>
      </c>
      <c r="BF1484" s="546">
        <f t="shared" si="1392"/>
        <v>0</v>
      </c>
      <c r="BG1484" s="546">
        <f t="shared" si="1393"/>
        <v>10</v>
      </c>
      <c r="BH1484" s="552">
        <v>0</v>
      </c>
      <c r="BI1484" s="637">
        <f t="shared" si="1419"/>
        <v>0</v>
      </c>
      <c r="BJ1484" s="558">
        <f t="shared" si="1420"/>
        <v>0</v>
      </c>
      <c r="BK1484" s="52">
        <f t="shared" si="1390"/>
        <v>62.166724137931034</v>
      </c>
    </row>
    <row r="1485" spans="1:63" x14ac:dyDescent="0.25">
      <c r="A1485" s="60">
        <v>41051</v>
      </c>
      <c r="B1485" s="58">
        <f t="shared" si="1388"/>
        <v>5</v>
      </c>
      <c r="C1485" s="126">
        <v>2</v>
      </c>
      <c r="D1485" s="51" t="s">
        <v>327</v>
      </c>
      <c r="E1485" s="51" t="s">
        <v>265</v>
      </c>
      <c r="F1485" s="58">
        <v>3464.52</v>
      </c>
      <c r="G1485" s="126">
        <v>56</v>
      </c>
      <c r="H1485" s="126">
        <v>3</v>
      </c>
      <c r="I1485" s="47">
        <v>0.2951388888888889</v>
      </c>
      <c r="J1485" s="47">
        <v>0.2951388888888889</v>
      </c>
      <c r="K1485" s="47">
        <v>0.2986111111111111</v>
      </c>
      <c r="L1485" s="9">
        <f t="shared" si="1410"/>
        <v>3.4722222222222099E-3</v>
      </c>
      <c r="M1485" s="47">
        <v>0.2986111111111111</v>
      </c>
      <c r="N1485" s="9">
        <f t="shared" si="1411"/>
        <v>0</v>
      </c>
      <c r="O1485" s="47">
        <v>0.33333333333333331</v>
      </c>
      <c r="P1485" s="9">
        <f t="shared" si="1412"/>
        <v>3.472222222222221E-2</v>
      </c>
      <c r="Q1485" s="47">
        <v>0.33333333333333331</v>
      </c>
      <c r="R1485" s="47">
        <v>0.3611111111111111</v>
      </c>
      <c r="S1485" s="9">
        <f t="shared" si="1391"/>
        <v>2.777777777777779E-2</v>
      </c>
      <c r="T1485" s="47">
        <v>0.33333333333333331</v>
      </c>
      <c r="U1485" s="47">
        <v>0.3611111111111111</v>
      </c>
      <c r="V1485" s="9">
        <f t="shared" si="1415"/>
        <v>2.777777777777779E-2</v>
      </c>
      <c r="W1485" s="47">
        <v>0.33333333333333331</v>
      </c>
      <c r="X1485" s="9">
        <v>0</v>
      </c>
      <c r="Y1485" s="47">
        <v>0.34027777777777773</v>
      </c>
      <c r="Z1485" s="9">
        <f t="shared" si="1400"/>
        <v>6.9444444444444198E-3</v>
      </c>
      <c r="AA1485" s="47">
        <v>0.49305555555555558</v>
      </c>
      <c r="AB1485" s="9">
        <f t="shared" si="1401"/>
        <v>0.15277777777777785</v>
      </c>
      <c r="AC1485" s="47">
        <v>0.49305555555555558</v>
      </c>
      <c r="AD1485" s="47">
        <v>0.49305555555555558</v>
      </c>
      <c r="AE1485" s="9">
        <f t="shared" si="1416"/>
        <v>0</v>
      </c>
      <c r="AF1485" s="47">
        <v>0.5</v>
      </c>
      <c r="AG1485" s="47">
        <v>0.50694444444444442</v>
      </c>
      <c r="AH1485" s="9">
        <f t="shared" si="1413"/>
        <v>6.9444444444444198E-3</v>
      </c>
      <c r="AI1485" s="10">
        <f t="shared" si="1356"/>
        <v>0</v>
      </c>
      <c r="AJ1485" s="10">
        <f t="shared" si="1357"/>
        <v>10</v>
      </c>
      <c r="AK1485" s="47">
        <v>0.51041666666666663</v>
      </c>
      <c r="AL1485" s="47">
        <v>0.51388888888888895</v>
      </c>
      <c r="AM1485" s="9">
        <f t="shared" si="1421"/>
        <v>3.4722222222223209E-3</v>
      </c>
      <c r="AN1485" s="155">
        <f t="shared" si="1414"/>
        <v>0.21875000000000006</v>
      </c>
      <c r="AO1485" s="10">
        <f t="shared" si="1402"/>
        <v>5</v>
      </c>
      <c r="AP1485" s="10">
        <f t="shared" si="1403"/>
        <v>15</v>
      </c>
      <c r="AQ1485" s="9">
        <f t="shared" si="1399"/>
        <v>0</v>
      </c>
      <c r="AR1485" s="10">
        <f t="shared" si="1417"/>
        <v>0</v>
      </c>
      <c r="AS1485" s="10">
        <f t="shared" si="1418"/>
        <v>0</v>
      </c>
      <c r="AT1485" s="552">
        <v>0</v>
      </c>
      <c r="AU1485" s="552">
        <v>0</v>
      </c>
      <c r="AV1485" s="552">
        <v>0</v>
      </c>
      <c r="AW1485" s="546">
        <f t="shared" si="1408"/>
        <v>0</v>
      </c>
      <c r="AX1485" s="546">
        <f t="shared" si="1389"/>
        <v>0</v>
      </c>
      <c r="AY1485" s="552">
        <v>0.15277777777777776</v>
      </c>
      <c r="AZ1485" s="546">
        <f t="shared" si="1404"/>
        <v>3</v>
      </c>
      <c r="BA1485" s="546">
        <f t="shared" si="1405"/>
        <v>40</v>
      </c>
      <c r="BB1485" s="552">
        <v>0</v>
      </c>
      <c r="BC1485" s="546">
        <f t="shared" si="1406"/>
        <v>0</v>
      </c>
      <c r="BD1485" s="546">
        <f t="shared" si="1407"/>
        <v>0</v>
      </c>
      <c r="BE1485" s="552">
        <v>0</v>
      </c>
      <c r="BF1485" s="546">
        <f t="shared" si="1392"/>
        <v>0</v>
      </c>
      <c r="BG1485" s="546">
        <f t="shared" si="1393"/>
        <v>0</v>
      </c>
      <c r="BH1485" s="552">
        <v>0</v>
      </c>
      <c r="BI1485" s="637">
        <f t="shared" si="1419"/>
        <v>0</v>
      </c>
      <c r="BJ1485" s="558">
        <f t="shared" si="1420"/>
        <v>0</v>
      </c>
      <c r="BK1485" s="52">
        <f t="shared" si="1390"/>
        <v>61.866428571428571</v>
      </c>
    </row>
    <row r="1486" spans="1:63" x14ac:dyDescent="0.25">
      <c r="A1486" s="60">
        <v>41051</v>
      </c>
      <c r="B1486" s="58">
        <f t="shared" si="1388"/>
        <v>5</v>
      </c>
      <c r="C1486" s="126">
        <v>8</v>
      </c>
      <c r="D1486" s="51" t="s">
        <v>832</v>
      </c>
      <c r="E1486" s="51" t="s">
        <v>820</v>
      </c>
      <c r="F1486" s="58">
        <v>3470.68</v>
      </c>
      <c r="G1486" s="126">
        <v>56</v>
      </c>
      <c r="H1486" s="126">
        <v>3</v>
      </c>
      <c r="I1486" s="47">
        <v>0.5625</v>
      </c>
      <c r="J1486" s="47">
        <v>0.5625</v>
      </c>
      <c r="K1486" s="47">
        <v>0.56597222222222221</v>
      </c>
      <c r="L1486" s="9">
        <f t="shared" si="1410"/>
        <v>3.4722222222222099E-3</v>
      </c>
      <c r="M1486" s="47">
        <v>0.57291666666666663</v>
      </c>
      <c r="N1486" s="9">
        <f t="shared" si="1411"/>
        <v>6.9444444444444198E-3</v>
      </c>
      <c r="O1486" s="47">
        <v>0.6069444444444444</v>
      </c>
      <c r="P1486" s="9">
        <f t="shared" si="1412"/>
        <v>3.4027777777777768E-2</v>
      </c>
      <c r="Q1486" s="47">
        <v>0.60763888888888895</v>
      </c>
      <c r="R1486" s="47">
        <v>0.63888888888888895</v>
      </c>
      <c r="S1486" s="9">
        <f t="shared" si="1391"/>
        <v>3.125E-2</v>
      </c>
      <c r="T1486" s="47">
        <v>0.60763888888888895</v>
      </c>
      <c r="U1486" s="47">
        <v>0.63888888888888895</v>
      </c>
      <c r="V1486" s="9">
        <f t="shared" si="1415"/>
        <v>3.125E-2</v>
      </c>
      <c r="W1486" s="47">
        <v>0.64652777777777781</v>
      </c>
      <c r="X1486" s="9">
        <f>W1486-R1486</f>
        <v>7.6388888888888618E-3</v>
      </c>
      <c r="Y1486" s="47">
        <v>0.64722222222222225</v>
      </c>
      <c r="Z1486" s="9">
        <f t="shared" si="1400"/>
        <v>6.9444444444444198E-4</v>
      </c>
      <c r="AA1486" s="47">
        <v>0.70972222222222225</v>
      </c>
      <c r="AB1486" s="9">
        <f t="shared" si="1401"/>
        <v>6.25E-2</v>
      </c>
      <c r="AC1486" s="47">
        <v>0.70972222222222225</v>
      </c>
      <c r="AD1486" s="47">
        <v>0.70972222222222225</v>
      </c>
      <c r="AE1486" s="9">
        <f t="shared" si="1416"/>
        <v>0</v>
      </c>
      <c r="AF1486" s="47">
        <v>0.72222222222222221</v>
      </c>
      <c r="AG1486" s="47">
        <v>0.72916666666666663</v>
      </c>
      <c r="AH1486" s="9">
        <f t="shared" si="1413"/>
        <v>6.9444444444444198E-3</v>
      </c>
      <c r="AI1486" s="10">
        <f t="shared" si="1356"/>
        <v>0</v>
      </c>
      <c r="AJ1486" s="10">
        <f t="shared" si="1357"/>
        <v>10</v>
      </c>
      <c r="AK1486" s="47">
        <v>0.73263888888888884</v>
      </c>
      <c r="AL1486" s="47">
        <v>0.73611111111111116</v>
      </c>
      <c r="AM1486" s="9">
        <f t="shared" si="1421"/>
        <v>3.4722222222223209E-3</v>
      </c>
      <c r="AN1486" s="155">
        <f t="shared" si="1414"/>
        <v>0.17361111111111116</v>
      </c>
      <c r="AO1486" s="10">
        <f t="shared" si="1402"/>
        <v>4</v>
      </c>
      <c r="AP1486" s="10">
        <f t="shared" si="1403"/>
        <v>10</v>
      </c>
      <c r="AQ1486" s="9">
        <f t="shared" si="1399"/>
        <v>6.25E-2</v>
      </c>
      <c r="AR1486" s="10">
        <f t="shared" si="1417"/>
        <v>1</v>
      </c>
      <c r="AS1486" s="10">
        <f t="shared" si="1418"/>
        <v>30</v>
      </c>
      <c r="AT1486" s="552">
        <v>0</v>
      </c>
      <c r="AU1486" s="552">
        <v>0</v>
      </c>
      <c r="AV1486" s="552">
        <v>0</v>
      </c>
      <c r="AW1486" s="546">
        <f t="shared" si="1408"/>
        <v>0</v>
      </c>
      <c r="AX1486" s="546">
        <f t="shared" si="1389"/>
        <v>0</v>
      </c>
      <c r="AY1486" s="552">
        <v>0</v>
      </c>
      <c r="AZ1486" s="546">
        <f t="shared" si="1404"/>
        <v>0</v>
      </c>
      <c r="BA1486" s="546">
        <f t="shared" si="1405"/>
        <v>0</v>
      </c>
      <c r="BB1486" s="552">
        <v>0</v>
      </c>
      <c r="BC1486" s="546">
        <f t="shared" si="1406"/>
        <v>0</v>
      </c>
      <c r="BD1486" s="546">
        <f t="shared" si="1407"/>
        <v>0</v>
      </c>
      <c r="BE1486" s="552">
        <v>0</v>
      </c>
      <c r="BF1486" s="546">
        <f t="shared" si="1392"/>
        <v>0</v>
      </c>
      <c r="BG1486" s="546">
        <f t="shared" si="1393"/>
        <v>0</v>
      </c>
      <c r="BH1486" s="552">
        <v>0</v>
      </c>
      <c r="BI1486" s="637">
        <f t="shared" si="1419"/>
        <v>0</v>
      </c>
      <c r="BJ1486" s="558">
        <f t="shared" si="1420"/>
        <v>0</v>
      </c>
      <c r="BK1486" s="52">
        <f t="shared" si="1390"/>
        <v>61.976428571428571</v>
      </c>
    </row>
    <row r="1487" spans="1:63" x14ac:dyDescent="0.25">
      <c r="A1487" s="60">
        <v>41051</v>
      </c>
      <c r="B1487" s="58">
        <f t="shared" ref="B1487:B1536" si="1422">MONTH(A1487)</f>
        <v>5</v>
      </c>
      <c r="C1487" s="126">
        <v>3</v>
      </c>
      <c r="D1487" s="51" t="s">
        <v>845</v>
      </c>
      <c r="E1487" s="51" t="s">
        <v>820</v>
      </c>
      <c r="F1487" s="58">
        <v>3432.15</v>
      </c>
      <c r="G1487" s="126">
        <v>54</v>
      </c>
      <c r="H1487" s="126">
        <v>5</v>
      </c>
      <c r="I1487" s="47">
        <v>0.63888888888888895</v>
      </c>
      <c r="J1487" s="47">
        <v>0.63888888888888895</v>
      </c>
      <c r="K1487" s="47">
        <v>0.64236111111111105</v>
      </c>
      <c r="L1487" s="9">
        <f t="shared" si="1410"/>
        <v>3.4722222222220989E-3</v>
      </c>
      <c r="M1487" s="47">
        <v>0.64583333333333337</v>
      </c>
      <c r="N1487" s="9">
        <f t="shared" si="1411"/>
        <v>3.4722222222223209E-3</v>
      </c>
      <c r="O1487" s="47">
        <v>0.67361111111111116</v>
      </c>
      <c r="P1487" s="9">
        <f t="shared" si="1412"/>
        <v>2.777777777777779E-2</v>
      </c>
      <c r="Q1487" s="47">
        <v>0.67708333333333337</v>
      </c>
      <c r="R1487" s="47">
        <v>0.69791666666666663</v>
      </c>
      <c r="S1487" s="9">
        <f t="shared" si="1391"/>
        <v>2.0833333333333259E-2</v>
      </c>
      <c r="T1487" s="47">
        <v>0.67708333333333337</v>
      </c>
      <c r="U1487" s="47">
        <v>0.69791666666666663</v>
      </c>
      <c r="V1487" s="9">
        <f t="shared" si="1415"/>
        <v>2.0833333333333259E-2</v>
      </c>
      <c r="W1487" s="47">
        <v>0.76111111111111107</v>
      </c>
      <c r="X1487" s="9">
        <f>W1487-R1487</f>
        <v>6.3194444444444442E-2</v>
      </c>
      <c r="Y1487" s="47">
        <v>0.76180555555555562</v>
      </c>
      <c r="Z1487" s="9">
        <f t="shared" si="1400"/>
        <v>6.94444444444553E-4</v>
      </c>
      <c r="AA1487" s="47">
        <v>0.82291666666666663</v>
      </c>
      <c r="AB1487" s="9">
        <f t="shared" si="1401"/>
        <v>6.1111111111111005E-2</v>
      </c>
      <c r="AC1487" s="47">
        <v>0.82291666666666663</v>
      </c>
      <c r="AD1487" s="47">
        <v>0.82291666666666663</v>
      </c>
      <c r="AE1487" s="9">
        <f t="shared" si="1416"/>
        <v>0</v>
      </c>
      <c r="AF1487" s="47">
        <v>0.83333333333333337</v>
      </c>
      <c r="AG1487" s="47">
        <v>0.84027777777777779</v>
      </c>
      <c r="AH1487" s="9">
        <f t="shared" si="1413"/>
        <v>6.9444444444444198E-3</v>
      </c>
      <c r="AI1487" s="10">
        <f t="shared" si="1356"/>
        <v>0</v>
      </c>
      <c r="AJ1487" s="10">
        <f t="shared" si="1357"/>
        <v>10</v>
      </c>
      <c r="AK1487" s="47">
        <v>0.84375</v>
      </c>
      <c r="AL1487" s="47">
        <v>0.84722222222222221</v>
      </c>
      <c r="AM1487" s="9">
        <f t="shared" si="1421"/>
        <v>3.4722222222222099E-3</v>
      </c>
      <c r="AN1487" s="155">
        <f t="shared" si="1414"/>
        <v>0.20833333333333326</v>
      </c>
      <c r="AO1487" s="10">
        <f t="shared" si="1402"/>
        <v>5</v>
      </c>
      <c r="AP1487" s="10">
        <f t="shared" si="1403"/>
        <v>0</v>
      </c>
      <c r="AQ1487" s="9">
        <f t="shared" ref="AQ1487:AQ1518" si="1423">AB1487-(AT1487+AU1487+AV1487+AY1487+BB1487+BE1487+BH1487)</f>
        <v>4.0972222222222118E-2</v>
      </c>
      <c r="AR1487" s="10">
        <f t="shared" si="1417"/>
        <v>0</v>
      </c>
      <c r="AS1487" s="10">
        <f t="shared" si="1418"/>
        <v>59</v>
      </c>
      <c r="AT1487" s="552">
        <v>0</v>
      </c>
      <c r="AU1487" s="552">
        <v>0</v>
      </c>
      <c r="AV1487" s="552">
        <v>0</v>
      </c>
      <c r="AW1487" s="546">
        <f t="shared" si="1408"/>
        <v>0</v>
      </c>
      <c r="AX1487" s="546">
        <f t="shared" ref="AX1487:AX1536" si="1424">MINUTE(AV1487)</f>
        <v>0</v>
      </c>
      <c r="AY1487" s="552">
        <v>0</v>
      </c>
      <c r="AZ1487" s="546">
        <f t="shared" si="1404"/>
        <v>0</v>
      </c>
      <c r="BA1487" s="546">
        <f t="shared" si="1405"/>
        <v>0</v>
      </c>
      <c r="BB1487" s="552">
        <v>0</v>
      </c>
      <c r="BC1487" s="546">
        <f t="shared" si="1406"/>
        <v>0</v>
      </c>
      <c r="BD1487" s="546">
        <f t="shared" si="1407"/>
        <v>0</v>
      </c>
      <c r="BE1487" s="552">
        <v>2.013888888888889E-2</v>
      </c>
      <c r="BF1487" s="546">
        <f t="shared" si="1392"/>
        <v>0</v>
      </c>
      <c r="BG1487" s="546">
        <f t="shared" si="1393"/>
        <v>29</v>
      </c>
      <c r="BH1487" s="552">
        <v>0</v>
      </c>
      <c r="BI1487" s="637">
        <f t="shared" si="1419"/>
        <v>0</v>
      </c>
      <c r="BJ1487" s="558">
        <f t="shared" si="1420"/>
        <v>0</v>
      </c>
      <c r="BK1487" s="52">
        <f t="shared" ref="BK1487:BK1536" si="1425">F1487/G1487</f>
        <v>63.558333333333337</v>
      </c>
    </row>
    <row r="1488" spans="1:63" ht="45" x14ac:dyDescent="0.25">
      <c r="A1488" s="60">
        <v>41051</v>
      </c>
      <c r="B1488" s="58">
        <f t="shared" si="1422"/>
        <v>5</v>
      </c>
      <c r="C1488" s="126">
        <v>25</v>
      </c>
      <c r="D1488" s="51" t="s">
        <v>33</v>
      </c>
      <c r="E1488" s="51" t="s">
        <v>843</v>
      </c>
      <c r="F1488" s="58">
        <v>3655.41</v>
      </c>
      <c r="G1488" s="126">
        <v>60</v>
      </c>
      <c r="H1488" s="126">
        <v>0</v>
      </c>
      <c r="I1488" s="47">
        <v>0.67361111111111116</v>
      </c>
      <c r="J1488" s="47">
        <v>0.67361111111111116</v>
      </c>
      <c r="K1488" s="47">
        <v>0.67708333333333337</v>
      </c>
      <c r="L1488" s="9">
        <f t="shared" si="1410"/>
        <v>3.4722222222222099E-3</v>
      </c>
      <c r="M1488" s="47">
        <v>0.68402777777777779</v>
      </c>
      <c r="N1488" s="9">
        <f t="shared" si="1411"/>
        <v>6.9444444444444198E-3</v>
      </c>
      <c r="O1488" s="47">
        <v>0.75</v>
      </c>
      <c r="P1488" s="9">
        <f t="shared" si="1412"/>
        <v>6.597222222222221E-2</v>
      </c>
      <c r="Q1488" s="47">
        <v>0.75</v>
      </c>
      <c r="R1488" s="47">
        <v>0.79166666666666663</v>
      </c>
      <c r="S1488" s="9">
        <f t="shared" si="1391"/>
        <v>4.166666666666663E-2</v>
      </c>
      <c r="T1488" s="47">
        <v>0.75</v>
      </c>
      <c r="U1488" s="47">
        <v>0.79166666666666663</v>
      </c>
      <c r="V1488" s="9">
        <f t="shared" si="1415"/>
        <v>4.166666666666663E-2</v>
      </c>
      <c r="W1488" s="47">
        <v>0.75</v>
      </c>
      <c r="X1488" s="9">
        <v>0</v>
      </c>
      <c r="Y1488" s="47">
        <v>0.77083333333333337</v>
      </c>
      <c r="Z1488" s="9">
        <f t="shared" si="1400"/>
        <v>2.083333333333337E-2</v>
      </c>
      <c r="AA1488" s="47">
        <v>1.0208333333333333</v>
      </c>
      <c r="AB1488" s="9">
        <f t="shared" si="1401"/>
        <v>0.24999999999999989</v>
      </c>
      <c r="AC1488" s="47">
        <v>1.0208333333333333</v>
      </c>
      <c r="AD1488" s="47">
        <v>1.0208333333333333</v>
      </c>
      <c r="AE1488" s="9">
        <f t="shared" si="1416"/>
        <v>0</v>
      </c>
      <c r="AF1488" s="47">
        <v>1.0347222222222221</v>
      </c>
      <c r="AG1488" s="47">
        <v>1.0416666666666667</v>
      </c>
      <c r="AH1488" s="9">
        <f t="shared" si="1413"/>
        <v>6.9444444444446418E-3</v>
      </c>
      <c r="AI1488" s="10">
        <f t="shared" si="1356"/>
        <v>0</v>
      </c>
      <c r="AJ1488" s="10">
        <f t="shared" si="1357"/>
        <v>10</v>
      </c>
      <c r="AK1488" s="47">
        <v>1.0451388888888888</v>
      </c>
      <c r="AL1488" s="47">
        <v>1.0486111111111112</v>
      </c>
      <c r="AM1488" s="9">
        <f t="shared" si="1421"/>
        <v>3.4722222222223209E-3</v>
      </c>
      <c r="AN1488" s="155">
        <f t="shared" si="1414"/>
        <v>0.375</v>
      </c>
      <c r="AO1488" s="10">
        <f t="shared" si="1402"/>
        <v>9</v>
      </c>
      <c r="AP1488" s="10">
        <f t="shared" si="1403"/>
        <v>0</v>
      </c>
      <c r="AQ1488" s="9">
        <f t="shared" si="1423"/>
        <v>0</v>
      </c>
      <c r="AR1488" s="10">
        <f t="shared" si="1417"/>
        <v>0</v>
      </c>
      <c r="AS1488" s="10">
        <f t="shared" si="1418"/>
        <v>0</v>
      </c>
      <c r="AT1488" s="552">
        <v>0</v>
      </c>
      <c r="AU1488" s="552">
        <v>0</v>
      </c>
      <c r="AV1488" s="552">
        <v>0</v>
      </c>
      <c r="AW1488" s="546">
        <f t="shared" si="1408"/>
        <v>0</v>
      </c>
      <c r="AX1488" s="546">
        <f t="shared" si="1424"/>
        <v>0</v>
      </c>
      <c r="AY1488" s="552">
        <v>0.23958333333333334</v>
      </c>
      <c r="AZ1488" s="546">
        <f t="shared" si="1404"/>
        <v>5</v>
      </c>
      <c r="BA1488" s="546">
        <f t="shared" si="1405"/>
        <v>45</v>
      </c>
      <c r="BB1488" s="552">
        <v>0</v>
      </c>
      <c r="BC1488" s="546">
        <f t="shared" si="1406"/>
        <v>0</v>
      </c>
      <c r="BD1488" s="546">
        <f t="shared" si="1407"/>
        <v>0</v>
      </c>
      <c r="BE1488" s="552">
        <v>0</v>
      </c>
      <c r="BF1488" s="546">
        <f t="shared" si="1392"/>
        <v>0</v>
      </c>
      <c r="BG1488" s="546">
        <f t="shared" si="1393"/>
        <v>0</v>
      </c>
      <c r="BH1488" s="552">
        <v>1.0416666666666666E-2</v>
      </c>
      <c r="BI1488" s="637">
        <f t="shared" si="1419"/>
        <v>0</v>
      </c>
      <c r="BJ1488" s="558">
        <f t="shared" si="1420"/>
        <v>15</v>
      </c>
      <c r="BK1488" s="52">
        <f t="shared" si="1425"/>
        <v>60.923499999999997</v>
      </c>
    </row>
    <row r="1489" spans="1:63" x14ac:dyDescent="0.25">
      <c r="A1489" s="60">
        <v>41051</v>
      </c>
      <c r="B1489" s="58">
        <f t="shared" si="1422"/>
        <v>5</v>
      </c>
      <c r="C1489" s="126">
        <v>8</v>
      </c>
      <c r="D1489" s="51" t="s">
        <v>832</v>
      </c>
      <c r="E1489" s="51" t="s">
        <v>820</v>
      </c>
      <c r="F1489" s="58">
        <v>3455.37</v>
      </c>
      <c r="G1489" s="126">
        <v>58</v>
      </c>
      <c r="H1489" s="126">
        <v>1</v>
      </c>
      <c r="I1489" s="47">
        <v>0.77777777777777779</v>
      </c>
      <c r="J1489" s="47">
        <v>0.77777777777777779</v>
      </c>
      <c r="K1489" s="47">
        <v>0.78125</v>
      </c>
      <c r="L1489" s="9">
        <f t="shared" si="1410"/>
        <v>3.4722222222222099E-3</v>
      </c>
      <c r="M1489" s="47">
        <v>0.79166666666666663</v>
      </c>
      <c r="N1489" s="9">
        <f t="shared" si="1411"/>
        <v>1.041666666666663E-2</v>
      </c>
      <c r="O1489" s="47">
        <v>0.8125</v>
      </c>
      <c r="P1489" s="9">
        <f t="shared" si="1412"/>
        <v>2.083333333333337E-2</v>
      </c>
      <c r="Q1489" s="47">
        <v>0.8125</v>
      </c>
      <c r="R1489" s="47">
        <v>0.85416666666666663</v>
      </c>
      <c r="S1489" s="9">
        <f t="shared" si="1391"/>
        <v>4.166666666666663E-2</v>
      </c>
      <c r="T1489" s="47">
        <v>0.8125</v>
      </c>
      <c r="U1489" s="47">
        <v>0.85416666666666663</v>
      </c>
      <c r="V1489" s="9">
        <f t="shared" si="1415"/>
        <v>4.166666666666663E-2</v>
      </c>
      <c r="W1489" s="47">
        <v>0.93958333333333333</v>
      </c>
      <c r="X1489" s="9">
        <f>W1489-R1489</f>
        <v>8.5416666666666696E-2</v>
      </c>
      <c r="Y1489" s="47">
        <v>0.94027777777777777</v>
      </c>
      <c r="Z1489" s="9">
        <f t="shared" si="1400"/>
        <v>6.9444444444444198E-4</v>
      </c>
      <c r="AA1489" s="47">
        <v>1.038888888888889</v>
      </c>
      <c r="AB1489" s="9">
        <f t="shared" si="1401"/>
        <v>9.8611111111111205E-2</v>
      </c>
      <c r="AC1489" s="47">
        <v>1.038888888888889</v>
      </c>
      <c r="AD1489" s="47">
        <v>1.038888888888889</v>
      </c>
      <c r="AE1489" s="9">
        <f t="shared" si="1416"/>
        <v>0</v>
      </c>
      <c r="AF1489" s="47">
        <v>1.0555555555555556</v>
      </c>
      <c r="AG1489" s="47">
        <v>1.0625</v>
      </c>
      <c r="AH1489" s="9">
        <f t="shared" si="1413"/>
        <v>6.9444444444444198E-3</v>
      </c>
      <c r="AI1489" s="10">
        <f t="shared" si="1356"/>
        <v>0</v>
      </c>
      <c r="AJ1489" s="10">
        <f t="shared" si="1357"/>
        <v>10</v>
      </c>
      <c r="AK1489" s="47">
        <v>1.0659722222222221</v>
      </c>
      <c r="AL1489" s="47">
        <v>1.0694444444444444</v>
      </c>
      <c r="AM1489" s="9">
        <f t="shared" si="1421"/>
        <v>3.4722222222223209E-3</v>
      </c>
      <c r="AN1489" s="155">
        <f t="shared" si="1414"/>
        <v>0.29166666666666663</v>
      </c>
      <c r="AO1489" s="10">
        <f t="shared" si="1402"/>
        <v>7</v>
      </c>
      <c r="AP1489" s="10">
        <f t="shared" si="1403"/>
        <v>0</v>
      </c>
      <c r="AQ1489" s="9">
        <f t="shared" si="1423"/>
        <v>3.6111111111111205E-2</v>
      </c>
      <c r="AR1489" s="10">
        <f t="shared" si="1417"/>
        <v>0</v>
      </c>
      <c r="AS1489" s="10">
        <f t="shared" si="1418"/>
        <v>52</v>
      </c>
      <c r="AT1489" s="552">
        <v>0</v>
      </c>
      <c r="AU1489" s="552">
        <v>0</v>
      </c>
      <c r="AV1489" s="552">
        <v>0</v>
      </c>
      <c r="AW1489" s="546">
        <f t="shared" si="1408"/>
        <v>0</v>
      </c>
      <c r="AX1489" s="546">
        <f t="shared" si="1424"/>
        <v>0</v>
      </c>
      <c r="AY1489" s="552">
        <v>0</v>
      </c>
      <c r="AZ1489" s="546">
        <f t="shared" si="1404"/>
        <v>0</v>
      </c>
      <c r="BA1489" s="546">
        <f t="shared" si="1405"/>
        <v>0</v>
      </c>
      <c r="BB1489" s="552">
        <v>0</v>
      </c>
      <c r="BC1489" s="546">
        <f t="shared" si="1406"/>
        <v>0</v>
      </c>
      <c r="BD1489" s="546">
        <f t="shared" si="1407"/>
        <v>0</v>
      </c>
      <c r="BE1489" s="552">
        <v>6.25E-2</v>
      </c>
      <c r="BF1489" s="546">
        <f t="shared" si="1392"/>
        <v>1</v>
      </c>
      <c r="BG1489" s="546">
        <f t="shared" si="1393"/>
        <v>30</v>
      </c>
      <c r="BH1489" s="552">
        <v>0</v>
      </c>
      <c r="BI1489" s="637">
        <f t="shared" si="1419"/>
        <v>0</v>
      </c>
      <c r="BJ1489" s="558">
        <f t="shared" si="1420"/>
        <v>0</v>
      </c>
      <c r="BK1489" s="52">
        <f t="shared" si="1425"/>
        <v>59.575344827586207</v>
      </c>
    </row>
    <row r="1490" spans="1:63" x14ac:dyDescent="0.25">
      <c r="A1490" s="60">
        <v>41051</v>
      </c>
      <c r="B1490" s="58">
        <f t="shared" si="1422"/>
        <v>5</v>
      </c>
      <c r="C1490" s="126">
        <v>3</v>
      </c>
      <c r="D1490" s="51" t="s">
        <v>854</v>
      </c>
      <c r="E1490" s="51" t="s">
        <v>265</v>
      </c>
      <c r="F1490" s="58">
        <v>3644.64</v>
      </c>
      <c r="G1490" s="126">
        <v>57</v>
      </c>
      <c r="H1490" s="126">
        <v>2</v>
      </c>
      <c r="I1490" s="47">
        <v>0.83333333333333337</v>
      </c>
      <c r="J1490" s="47">
        <v>0.83333333333333337</v>
      </c>
      <c r="K1490" s="47">
        <v>0.84027777777777779</v>
      </c>
      <c r="L1490" s="9">
        <f t="shared" si="1410"/>
        <v>6.9444444444444198E-3</v>
      </c>
      <c r="M1490" s="47">
        <v>0.84722222222222221</v>
      </c>
      <c r="N1490" s="9">
        <f t="shared" si="1411"/>
        <v>6.9444444444444198E-3</v>
      </c>
      <c r="O1490" s="47">
        <v>0.95138888888888884</v>
      </c>
      <c r="P1490" s="9">
        <f t="shared" si="1412"/>
        <v>0.10416666666666663</v>
      </c>
      <c r="Q1490" s="47">
        <v>0.95486111111111116</v>
      </c>
      <c r="R1490" s="47">
        <v>1</v>
      </c>
      <c r="S1490" s="9">
        <f t="shared" si="1391"/>
        <v>4.513888888888884E-2</v>
      </c>
      <c r="T1490" s="47">
        <v>0.95486111111111116</v>
      </c>
      <c r="U1490" s="47">
        <v>1</v>
      </c>
      <c r="V1490" s="9">
        <f t="shared" si="1415"/>
        <v>4.513888888888884E-2</v>
      </c>
      <c r="W1490" s="47">
        <v>1.0659722222222221</v>
      </c>
      <c r="X1490" s="9">
        <f>W1490-R1490</f>
        <v>6.5972222222222099E-2</v>
      </c>
      <c r="Y1490" s="47">
        <v>1.0673611111111112</v>
      </c>
      <c r="Z1490" s="9">
        <f t="shared" si="1400"/>
        <v>1.388888888889106E-3</v>
      </c>
      <c r="AA1490" s="47">
        <v>1.1534722222222222</v>
      </c>
      <c r="AB1490" s="9">
        <f t="shared" si="1401"/>
        <v>8.6111111111111027E-2</v>
      </c>
      <c r="AC1490" s="47">
        <v>1.1534722222222222</v>
      </c>
      <c r="AD1490" s="47">
        <v>1.1534722222222222</v>
      </c>
      <c r="AE1490" s="9">
        <f t="shared" si="1416"/>
        <v>0</v>
      </c>
      <c r="AF1490" s="47">
        <v>1.1597222222222221</v>
      </c>
      <c r="AG1490" s="47">
        <v>1.1666666666666667</v>
      </c>
      <c r="AH1490" s="9">
        <f t="shared" si="1413"/>
        <v>6.9444444444446418E-3</v>
      </c>
      <c r="AI1490" s="10">
        <f t="shared" si="1356"/>
        <v>0</v>
      </c>
      <c r="AJ1490" s="10">
        <f t="shared" si="1357"/>
        <v>10</v>
      </c>
      <c r="AK1490" s="47">
        <v>1.1701388888888888</v>
      </c>
      <c r="AL1490" s="47">
        <v>1.1736111111111112</v>
      </c>
      <c r="AM1490" s="9">
        <f t="shared" si="1421"/>
        <v>3.4722222222223209E-3</v>
      </c>
      <c r="AN1490" s="155">
        <f t="shared" si="1414"/>
        <v>0.34027777777777779</v>
      </c>
      <c r="AO1490" s="10">
        <f t="shared" si="1402"/>
        <v>8</v>
      </c>
      <c r="AP1490" s="10">
        <f t="shared" si="1403"/>
        <v>10</v>
      </c>
      <c r="AQ1490" s="9">
        <f t="shared" si="1423"/>
        <v>5.5555555555555469E-2</v>
      </c>
      <c r="AR1490" s="10">
        <f t="shared" si="1417"/>
        <v>1</v>
      </c>
      <c r="AS1490" s="10">
        <f t="shared" si="1418"/>
        <v>20</v>
      </c>
      <c r="AT1490" s="552">
        <v>0</v>
      </c>
      <c r="AU1490" s="552">
        <v>0</v>
      </c>
      <c r="AV1490" s="552">
        <v>0</v>
      </c>
      <c r="AW1490" s="546">
        <f t="shared" si="1408"/>
        <v>0</v>
      </c>
      <c r="AX1490" s="546">
        <f t="shared" si="1424"/>
        <v>0</v>
      </c>
      <c r="AY1490" s="552">
        <v>0</v>
      </c>
      <c r="AZ1490" s="546">
        <f t="shared" si="1404"/>
        <v>0</v>
      </c>
      <c r="BA1490" s="546">
        <f t="shared" si="1405"/>
        <v>0</v>
      </c>
      <c r="BB1490" s="552">
        <v>0</v>
      </c>
      <c r="BC1490" s="546">
        <f t="shared" si="1406"/>
        <v>0</v>
      </c>
      <c r="BD1490" s="546">
        <f t="shared" si="1407"/>
        <v>0</v>
      </c>
      <c r="BE1490" s="552">
        <v>3.0555555555555555E-2</v>
      </c>
      <c r="BF1490" s="546">
        <f t="shared" si="1392"/>
        <v>0</v>
      </c>
      <c r="BG1490" s="546">
        <f t="shared" si="1393"/>
        <v>44</v>
      </c>
      <c r="BH1490" s="552">
        <v>0</v>
      </c>
      <c r="BI1490" s="637">
        <f t="shared" si="1419"/>
        <v>0</v>
      </c>
      <c r="BJ1490" s="558">
        <f t="shared" si="1420"/>
        <v>0</v>
      </c>
      <c r="BK1490" s="52">
        <f t="shared" si="1425"/>
        <v>63.941052631578948</v>
      </c>
    </row>
    <row r="1491" spans="1:63" x14ac:dyDescent="0.25">
      <c r="A1491" s="60">
        <v>41052</v>
      </c>
      <c r="B1491" s="58">
        <f t="shared" si="1422"/>
        <v>5</v>
      </c>
      <c r="C1491" s="126">
        <v>6</v>
      </c>
      <c r="D1491" s="51" t="s">
        <v>243</v>
      </c>
      <c r="E1491" s="51" t="s">
        <v>761</v>
      </c>
      <c r="F1491" s="58">
        <v>3605.67</v>
      </c>
      <c r="G1491" s="126">
        <v>59</v>
      </c>
      <c r="H1491" s="126">
        <v>0</v>
      </c>
      <c r="I1491" s="47">
        <v>9.375E-2</v>
      </c>
      <c r="J1491" s="47">
        <v>9.375E-2</v>
      </c>
      <c r="K1491" s="47">
        <v>0.10069444444444443</v>
      </c>
      <c r="L1491" s="9">
        <f t="shared" si="1410"/>
        <v>6.9444444444444337E-3</v>
      </c>
      <c r="M1491" s="47">
        <v>0.10416666666666667</v>
      </c>
      <c r="N1491" s="9">
        <f t="shared" si="1411"/>
        <v>3.4722222222222376E-3</v>
      </c>
      <c r="O1491" s="47">
        <v>0.14583333333333334</v>
      </c>
      <c r="P1491" s="9">
        <f t="shared" si="1412"/>
        <v>4.1666666666666671E-2</v>
      </c>
      <c r="Q1491" s="47">
        <v>0.14930555555555555</v>
      </c>
      <c r="R1491" s="47">
        <v>0.19097222222222221</v>
      </c>
      <c r="S1491" s="9">
        <f t="shared" si="1391"/>
        <v>4.1666666666666657E-2</v>
      </c>
      <c r="T1491" s="47">
        <v>0.14930555555555555</v>
      </c>
      <c r="U1491" s="47">
        <v>0.19097222222222221</v>
      </c>
      <c r="V1491" s="9">
        <f t="shared" si="1415"/>
        <v>4.1666666666666657E-2</v>
      </c>
      <c r="W1491" s="47">
        <v>0.14583333333333334</v>
      </c>
      <c r="X1491" s="9">
        <v>0</v>
      </c>
      <c r="Y1491" s="47">
        <v>0.15972222222222224</v>
      </c>
      <c r="Z1491" s="9">
        <f t="shared" si="1400"/>
        <v>1.3888888888888895E-2</v>
      </c>
      <c r="AA1491" s="47">
        <v>0.30416666666666664</v>
      </c>
      <c r="AB1491" s="9">
        <f t="shared" si="1401"/>
        <v>0.1444444444444444</v>
      </c>
      <c r="AC1491" s="47">
        <v>0.30416666666666664</v>
      </c>
      <c r="AD1491" s="47">
        <v>0.30416666666666664</v>
      </c>
      <c r="AE1491" s="9">
        <f t="shared" si="1416"/>
        <v>0</v>
      </c>
      <c r="AF1491" s="47">
        <v>0.3125</v>
      </c>
      <c r="AG1491" s="47">
        <v>0.32291666666666669</v>
      </c>
      <c r="AH1491" s="9">
        <f t="shared" si="1413"/>
        <v>1.0416666666666685E-2</v>
      </c>
      <c r="AI1491" s="154">
        <f t="shared" si="1356"/>
        <v>0</v>
      </c>
      <c r="AJ1491" s="154">
        <f t="shared" si="1357"/>
        <v>15</v>
      </c>
      <c r="AK1491" s="47">
        <v>0.3263888888888889</v>
      </c>
      <c r="AL1491" s="47">
        <v>0.33333333333333331</v>
      </c>
      <c r="AM1491" s="9">
        <f t="shared" si="1421"/>
        <v>6.9444444444444198E-3</v>
      </c>
      <c r="AN1491" s="155">
        <f t="shared" si="1414"/>
        <v>0.23958333333333331</v>
      </c>
      <c r="AO1491" s="10">
        <f t="shared" si="1402"/>
        <v>5</v>
      </c>
      <c r="AP1491" s="10">
        <f t="shared" si="1403"/>
        <v>45</v>
      </c>
      <c r="AQ1491" s="9">
        <f t="shared" si="1423"/>
        <v>5.4861111111111083E-2</v>
      </c>
      <c r="AR1491" s="10">
        <f t="shared" si="1417"/>
        <v>1</v>
      </c>
      <c r="AS1491" s="10">
        <f t="shared" si="1418"/>
        <v>19</v>
      </c>
      <c r="AT1491" s="552">
        <v>0</v>
      </c>
      <c r="AU1491" s="552">
        <v>0</v>
      </c>
      <c r="AV1491" s="552">
        <v>0</v>
      </c>
      <c r="AW1491" s="546">
        <f t="shared" si="1408"/>
        <v>0</v>
      </c>
      <c r="AX1491" s="546">
        <f t="shared" si="1424"/>
        <v>0</v>
      </c>
      <c r="AY1491" s="552">
        <v>6.8749999999999992E-2</v>
      </c>
      <c r="AZ1491" s="546">
        <f t="shared" si="1404"/>
        <v>1</v>
      </c>
      <c r="BA1491" s="546">
        <f t="shared" si="1405"/>
        <v>39</v>
      </c>
      <c r="BB1491" s="552">
        <v>0</v>
      </c>
      <c r="BC1491" s="546">
        <f t="shared" si="1406"/>
        <v>0</v>
      </c>
      <c r="BD1491" s="546">
        <f t="shared" si="1407"/>
        <v>0</v>
      </c>
      <c r="BE1491" s="552">
        <v>2.0833333333333332E-2</v>
      </c>
      <c r="BF1491" s="546">
        <f t="shared" si="1392"/>
        <v>0</v>
      </c>
      <c r="BG1491" s="546">
        <f t="shared" si="1393"/>
        <v>30</v>
      </c>
      <c r="BH1491" s="552">
        <v>0</v>
      </c>
      <c r="BI1491" s="637">
        <f t="shared" si="1419"/>
        <v>0</v>
      </c>
      <c r="BJ1491" s="558">
        <f t="shared" si="1420"/>
        <v>0</v>
      </c>
      <c r="BK1491" s="52">
        <f t="shared" si="1425"/>
        <v>61.113050847457629</v>
      </c>
    </row>
    <row r="1492" spans="1:63" x14ac:dyDescent="0.25">
      <c r="A1492" s="60">
        <v>41052</v>
      </c>
      <c r="B1492" s="58">
        <f t="shared" si="1422"/>
        <v>5</v>
      </c>
      <c r="C1492" s="126">
        <v>3</v>
      </c>
      <c r="D1492" s="51" t="s">
        <v>454</v>
      </c>
      <c r="E1492" s="51" t="s">
        <v>265</v>
      </c>
      <c r="F1492" s="58">
        <v>3464.52</v>
      </c>
      <c r="G1492" s="126">
        <v>59</v>
      </c>
      <c r="H1492" s="126">
        <v>0</v>
      </c>
      <c r="I1492" s="47">
        <v>0.37847222222222227</v>
      </c>
      <c r="J1492" s="47">
        <v>0.37847222222222227</v>
      </c>
      <c r="K1492" s="47">
        <v>0.37847222222222227</v>
      </c>
      <c r="L1492" s="9">
        <f t="shared" si="1410"/>
        <v>0</v>
      </c>
      <c r="M1492" s="47">
        <v>0.38194444444444442</v>
      </c>
      <c r="N1492" s="9">
        <f t="shared" si="1411"/>
        <v>3.4722222222221544E-3</v>
      </c>
      <c r="O1492" s="47">
        <v>0.40902777777777777</v>
      </c>
      <c r="P1492" s="9">
        <f t="shared" si="1412"/>
        <v>2.7083333333333348E-2</v>
      </c>
      <c r="Q1492" s="47">
        <v>0.33333333333333331</v>
      </c>
      <c r="R1492" s="47">
        <v>0.375</v>
      </c>
      <c r="S1492" s="9">
        <f t="shared" si="1391"/>
        <v>4.1666666666666685E-2</v>
      </c>
      <c r="T1492" s="47">
        <v>0.33333333333333331</v>
      </c>
      <c r="U1492" s="47">
        <v>0.375</v>
      </c>
      <c r="V1492" s="9">
        <f t="shared" si="1415"/>
        <v>4.1666666666666685E-2</v>
      </c>
      <c r="W1492" s="47">
        <v>0.41111111111111115</v>
      </c>
      <c r="X1492" s="9">
        <f>W1492-R1492</f>
        <v>3.6111111111111149E-2</v>
      </c>
      <c r="Y1492" s="47">
        <v>0.41250000000000003</v>
      </c>
      <c r="Z1492" s="9">
        <f t="shared" si="1400"/>
        <v>1.388888888888884E-3</v>
      </c>
      <c r="AA1492" s="47">
        <v>0.47013888888888888</v>
      </c>
      <c r="AB1492" s="9">
        <f t="shared" si="1401"/>
        <v>5.7638888888888851E-2</v>
      </c>
      <c r="AC1492" s="47">
        <v>0.47013888888888888</v>
      </c>
      <c r="AD1492" s="47">
        <v>0.47013888888888888</v>
      </c>
      <c r="AE1492" s="9">
        <f t="shared" si="1416"/>
        <v>0</v>
      </c>
      <c r="AF1492" s="47">
        <v>0.47916666666666669</v>
      </c>
      <c r="AG1492" s="47">
        <v>0.4861111111111111</v>
      </c>
      <c r="AH1492" s="9">
        <f t="shared" si="1413"/>
        <v>6.9444444444444198E-3</v>
      </c>
      <c r="AI1492" s="154">
        <f t="shared" si="1356"/>
        <v>0</v>
      </c>
      <c r="AJ1492" s="154">
        <f t="shared" si="1357"/>
        <v>10</v>
      </c>
      <c r="AK1492" s="47">
        <v>0.48958333333333331</v>
      </c>
      <c r="AL1492" s="47">
        <v>0.49305555555555558</v>
      </c>
      <c r="AM1492" s="9">
        <f t="shared" si="1421"/>
        <v>3.4722222222222654E-3</v>
      </c>
      <c r="AN1492" s="155">
        <f t="shared" si="1414"/>
        <v>0.11458333333333331</v>
      </c>
      <c r="AO1492" s="10">
        <f t="shared" si="1402"/>
        <v>2</v>
      </c>
      <c r="AP1492" s="10">
        <f t="shared" si="1403"/>
        <v>45</v>
      </c>
      <c r="AQ1492" s="9">
        <f t="shared" si="1423"/>
        <v>4.0277777777777739E-2</v>
      </c>
      <c r="AR1492" s="10">
        <f t="shared" si="1417"/>
        <v>0</v>
      </c>
      <c r="AS1492" s="10">
        <f t="shared" si="1418"/>
        <v>58</v>
      </c>
      <c r="AT1492" s="552">
        <v>0</v>
      </c>
      <c r="AU1492" s="552">
        <v>0</v>
      </c>
      <c r="AV1492" s="552">
        <v>0</v>
      </c>
      <c r="AW1492" s="546">
        <f t="shared" si="1408"/>
        <v>0</v>
      </c>
      <c r="AX1492" s="546">
        <f t="shared" si="1424"/>
        <v>0</v>
      </c>
      <c r="AY1492" s="552">
        <v>0</v>
      </c>
      <c r="AZ1492" s="546">
        <f t="shared" si="1404"/>
        <v>0</v>
      </c>
      <c r="BA1492" s="546">
        <f t="shared" si="1405"/>
        <v>0</v>
      </c>
      <c r="BB1492" s="552">
        <v>0</v>
      </c>
      <c r="BC1492" s="546">
        <f t="shared" si="1406"/>
        <v>0</v>
      </c>
      <c r="BD1492" s="546">
        <f t="shared" si="1407"/>
        <v>0</v>
      </c>
      <c r="BE1492" s="552">
        <v>1.7361111111111112E-2</v>
      </c>
      <c r="BF1492" s="546">
        <f t="shared" si="1392"/>
        <v>0</v>
      </c>
      <c r="BG1492" s="546">
        <f t="shared" si="1393"/>
        <v>25</v>
      </c>
      <c r="BH1492" s="552">
        <v>0</v>
      </c>
      <c r="BI1492" s="637">
        <f t="shared" si="1419"/>
        <v>0</v>
      </c>
      <c r="BJ1492" s="558">
        <f t="shared" si="1420"/>
        <v>0</v>
      </c>
      <c r="BK1492" s="52">
        <f t="shared" si="1425"/>
        <v>58.720677966101697</v>
      </c>
    </row>
    <row r="1493" spans="1:63" ht="30" x14ac:dyDescent="0.25">
      <c r="A1493" s="60">
        <v>41052</v>
      </c>
      <c r="B1493" s="58">
        <f t="shared" si="1422"/>
        <v>5</v>
      </c>
      <c r="C1493" s="126">
        <v>26</v>
      </c>
      <c r="D1493" s="51" t="s">
        <v>33</v>
      </c>
      <c r="E1493" s="51" t="s">
        <v>857</v>
      </c>
      <c r="F1493" s="58">
        <v>3470.68</v>
      </c>
      <c r="G1493" s="126">
        <v>59</v>
      </c>
      <c r="H1493" s="126">
        <v>0</v>
      </c>
      <c r="I1493" s="47">
        <v>0.59375</v>
      </c>
      <c r="J1493" s="47">
        <v>0.59375</v>
      </c>
      <c r="K1493" s="47">
        <v>0.60069444444444442</v>
      </c>
      <c r="L1493" s="9">
        <f t="shared" si="1410"/>
        <v>6.9444444444444198E-3</v>
      </c>
      <c r="M1493" s="47">
        <v>0.60416666666666663</v>
      </c>
      <c r="N1493" s="9">
        <f t="shared" si="1411"/>
        <v>3.4722222222222099E-3</v>
      </c>
      <c r="O1493" s="47">
        <v>0.61805555555555558</v>
      </c>
      <c r="P1493" s="9">
        <f t="shared" si="1412"/>
        <v>1.3888888888888951E-2</v>
      </c>
      <c r="Q1493" s="47">
        <v>0.625</v>
      </c>
      <c r="R1493" s="47">
        <v>0.65277777777777779</v>
      </c>
      <c r="S1493" s="9">
        <f t="shared" ref="S1493:S1536" si="1426">R1493-Q1493</f>
        <v>2.777777777777779E-2</v>
      </c>
      <c r="T1493" s="47">
        <v>0.625</v>
      </c>
      <c r="U1493" s="47">
        <v>0.65277777777777779</v>
      </c>
      <c r="V1493" s="9">
        <f t="shared" si="1415"/>
        <v>2.777777777777779E-2</v>
      </c>
      <c r="W1493" s="47">
        <v>0.64861111111111114</v>
      </c>
      <c r="X1493" s="9">
        <v>0</v>
      </c>
      <c r="Y1493" s="47">
        <v>0.64930555555555558</v>
      </c>
      <c r="Z1493" s="9">
        <f t="shared" si="1400"/>
        <v>6.9444444444444198E-4</v>
      </c>
      <c r="AA1493" s="47">
        <v>0.74305555555555547</v>
      </c>
      <c r="AB1493" s="9">
        <f t="shared" si="1401"/>
        <v>9.3749999999999889E-2</v>
      </c>
      <c r="AC1493" s="47">
        <v>0.74305555555555547</v>
      </c>
      <c r="AD1493" s="47">
        <v>0.74305555555555547</v>
      </c>
      <c r="AE1493" s="9">
        <f t="shared" si="1416"/>
        <v>0</v>
      </c>
      <c r="AF1493" s="47">
        <v>0.75347222222222221</v>
      </c>
      <c r="AG1493" s="47">
        <v>0.76041666666666663</v>
      </c>
      <c r="AH1493" s="9">
        <f t="shared" si="1413"/>
        <v>6.9444444444444198E-3</v>
      </c>
      <c r="AI1493" s="154">
        <f t="shared" si="1356"/>
        <v>0</v>
      </c>
      <c r="AJ1493" s="154">
        <f t="shared" si="1357"/>
        <v>10</v>
      </c>
      <c r="AK1493" s="47">
        <v>0.76388888888888884</v>
      </c>
      <c r="AL1493" s="47">
        <v>0.77083333333333337</v>
      </c>
      <c r="AM1493" s="9">
        <f t="shared" si="1421"/>
        <v>6.9444444444445308E-3</v>
      </c>
      <c r="AN1493" s="155">
        <f t="shared" si="1414"/>
        <v>0.17708333333333337</v>
      </c>
      <c r="AO1493" s="10">
        <f t="shared" si="1402"/>
        <v>4</v>
      </c>
      <c r="AP1493" s="10">
        <f t="shared" si="1403"/>
        <v>15</v>
      </c>
      <c r="AQ1493" s="9">
        <f t="shared" si="1423"/>
        <v>5.8333333333333223E-2</v>
      </c>
      <c r="AR1493" s="10">
        <f t="shared" si="1417"/>
        <v>1</v>
      </c>
      <c r="AS1493" s="10">
        <f t="shared" si="1418"/>
        <v>24</v>
      </c>
      <c r="AT1493" s="552">
        <v>0</v>
      </c>
      <c r="AU1493" s="552">
        <v>0</v>
      </c>
      <c r="AV1493" s="552">
        <v>0</v>
      </c>
      <c r="AW1493" s="546">
        <f t="shared" si="1408"/>
        <v>0</v>
      </c>
      <c r="AX1493" s="546">
        <f t="shared" si="1424"/>
        <v>0</v>
      </c>
      <c r="AY1493" s="552">
        <v>0</v>
      </c>
      <c r="AZ1493" s="546">
        <f t="shared" si="1404"/>
        <v>0</v>
      </c>
      <c r="BA1493" s="546">
        <f t="shared" si="1405"/>
        <v>0</v>
      </c>
      <c r="BB1493" s="552">
        <v>0</v>
      </c>
      <c r="BC1493" s="546">
        <f t="shared" si="1406"/>
        <v>0</v>
      </c>
      <c r="BD1493" s="546">
        <f t="shared" si="1407"/>
        <v>0</v>
      </c>
      <c r="BE1493" s="552">
        <v>3.5416666666666666E-2</v>
      </c>
      <c r="BF1493" s="546">
        <f t="shared" si="1392"/>
        <v>0</v>
      </c>
      <c r="BG1493" s="546">
        <f t="shared" si="1393"/>
        <v>51</v>
      </c>
      <c r="BH1493" s="552">
        <v>0</v>
      </c>
      <c r="BI1493" s="637">
        <f t="shared" si="1419"/>
        <v>0</v>
      </c>
      <c r="BJ1493" s="558">
        <f t="shared" si="1420"/>
        <v>0</v>
      </c>
      <c r="BK1493" s="52">
        <f t="shared" si="1425"/>
        <v>58.825084745762709</v>
      </c>
    </row>
    <row r="1494" spans="1:63" x14ac:dyDescent="0.25">
      <c r="A1494" s="60">
        <v>41052</v>
      </c>
      <c r="B1494" s="58">
        <f t="shared" si="1422"/>
        <v>5</v>
      </c>
      <c r="C1494" s="126">
        <v>4</v>
      </c>
      <c r="D1494" s="51" t="s">
        <v>845</v>
      </c>
      <c r="E1494" s="51" t="s">
        <v>820</v>
      </c>
      <c r="F1494" s="58">
        <v>3432.15</v>
      </c>
      <c r="G1494" s="126">
        <v>59</v>
      </c>
      <c r="H1494" s="126">
        <v>0</v>
      </c>
      <c r="I1494" s="47">
        <v>0.63194444444444442</v>
      </c>
      <c r="J1494" s="47">
        <v>0.63194444444444442</v>
      </c>
      <c r="K1494" s="47">
        <v>0.63888888888888895</v>
      </c>
      <c r="L1494" s="9">
        <f t="shared" si="1410"/>
        <v>6.9444444444445308E-3</v>
      </c>
      <c r="M1494" s="47">
        <v>0.64583333333333337</v>
      </c>
      <c r="N1494" s="9">
        <f t="shared" si="1411"/>
        <v>6.9444444444444198E-3</v>
      </c>
      <c r="O1494" s="47">
        <v>0.70138888888888884</v>
      </c>
      <c r="P1494" s="9">
        <f t="shared" si="1412"/>
        <v>5.5555555555555469E-2</v>
      </c>
      <c r="Q1494" s="47">
        <v>0.70833333333333337</v>
      </c>
      <c r="R1494" s="47">
        <v>0.73611111111111116</v>
      </c>
      <c r="S1494" s="9">
        <f t="shared" si="1426"/>
        <v>2.777777777777779E-2</v>
      </c>
      <c r="T1494" s="47">
        <v>0.70833333333333337</v>
      </c>
      <c r="U1494" s="47">
        <v>0.73611111111111116</v>
      </c>
      <c r="V1494" s="9">
        <f t="shared" si="1415"/>
        <v>2.777777777777779E-2</v>
      </c>
      <c r="W1494" s="47">
        <v>0.75486111111111109</v>
      </c>
      <c r="X1494" s="9">
        <f>W1494-R1494</f>
        <v>1.8749999999999933E-2</v>
      </c>
      <c r="Y1494" s="47">
        <v>0.75624999999999998</v>
      </c>
      <c r="Z1494" s="9">
        <f t="shared" si="1400"/>
        <v>1.388888888888884E-3</v>
      </c>
      <c r="AA1494" s="47">
        <v>0.85277777777777775</v>
      </c>
      <c r="AB1494" s="9">
        <f t="shared" si="1401"/>
        <v>9.6527777777777768E-2</v>
      </c>
      <c r="AC1494" s="47">
        <v>0.85277777777777775</v>
      </c>
      <c r="AD1494" s="47">
        <v>0.85277777777777775</v>
      </c>
      <c r="AE1494" s="9">
        <f t="shared" si="1416"/>
        <v>0</v>
      </c>
      <c r="AF1494" s="47">
        <v>0.86458333333333337</v>
      </c>
      <c r="AG1494" s="47">
        <v>0.875</v>
      </c>
      <c r="AH1494" s="9">
        <f t="shared" si="1413"/>
        <v>1.041666666666663E-2</v>
      </c>
      <c r="AI1494" s="154">
        <f t="shared" si="1356"/>
        <v>0</v>
      </c>
      <c r="AJ1494" s="154">
        <f t="shared" si="1357"/>
        <v>15</v>
      </c>
      <c r="AK1494" s="47">
        <v>0.87847222222222221</v>
      </c>
      <c r="AL1494" s="47">
        <v>0.88194444444444453</v>
      </c>
      <c r="AM1494" s="9">
        <f t="shared" si="1421"/>
        <v>3.4722222222223209E-3</v>
      </c>
      <c r="AN1494" s="155">
        <f t="shared" si="1414"/>
        <v>0.25000000000000011</v>
      </c>
      <c r="AO1494" s="10">
        <f t="shared" si="1402"/>
        <v>6</v>
      </c>
      <c r="AP1494" s="10">
        <f t="shared" si="1403"/>
        <v>0</v>
      </c>
      <c r="AQ1494" s="9">
        <f t="shared" si="1423"/>
        <v>3.7499999999999985E-2</v>
      </c>
      <c r="AR1494" s="10">
        <f t="shared" si="1417"/>
        <v>0</v>
      </c>
      <c r="AS1494" s="10">
        <f t="shared" si="1418"/>
        <v>54</v>
      </c>
      <c r="AT1494" s="552">
        <v>0</v>
      </c>
      <c r="AU1494" s="552">
        <v>0</v>
      </c>
      <c r="AV1494" s="552">
        <v>0</v>
      </c>
      <c r="AW1494" s="546">
        <f t="shared" si="1408"/>
        <v>0</v>
      </c>
      <c r="AX1494" s="546">
        <f t="shared" si="1424"/>
        <v>0</v>
      </c>
      <c r="AY1494" s="552">
        <v>0</v>
      </c>
      <c r="AZ1494" s="546">
        <f t="shared" si="1404"/>
        <v>0</v>
      </c>
      <c r="BA1494" s="546">
        <f t="shared" si="1405"/>
        <v>0</v>
      </c>
      <c r="BB1494" s="552">
        <v>0</v>
      </c>
      <c r="BC1494" s="546">
        <f t="shared" si="1406"/>
        <v>0</v>
      </c>
      <c r="BD1494" s="546">
        <f t="shared" si="1407"/>
        <v>0</v>
      </c>
      <c r="BE1494" s="552">
        <v>5.9027777777777783E-2</v>
      </c>
      <c r="BF1494" s="546">
        <f t="shared" si="1392"/>
        <v>1</v>
      </c>
      <c r="BG1494" s="546">
        <f t="shared" si="1393"/>
        <v>25</v>
      </c>
      <c r="BH1494" s="552">
        <v>0</v>
      </c>
      <c r="BI1494" s="637">
        <f t="shared" si="1419"/>
        <v>0</v>
      </c>
      <c r="BJ1494" s="558">
        <f t="shared" si="1420"/>
        <v>0</v>
      </c>
      <c r="BK1494" s="52">
        <f t="shared" si="1425"/>
        <v>58.172033898305088</v>
      </c>
    </row>
    <row r="1495" spans="1:63" x14ac:dyDescent="0.25">
      <c r="A1495" s="60">
        <v>41052</v>
      </c>
      <c r="B1495" s="58">
        <f t="shared" si="1422"/>
        <v>5</v>
      </c>
      <c r="C1495" s="126">
        <v>9</v>
      </c>
      <c r="D1495" s="51" t="s">
        <v>832</v>
      </c>
      <c r="E1495" s="51" t="s">
        <v>820</v>
      </c>
      <c r="F1495" s="58">
        <v>3655.41</v>
      </c>
      <c r="G1495" s="126">
        <v>59</v>
      </c>
      <c r="H1495" s="126">
        <v>0</v>
      </c>
      <c r="I1495" s="47">
        <v>0.83333333333333337</v>
      </c>
      <c r="J1495" s="47">
        <v>0.83333333333333337</v>
      </c>
      <c r="K1495" s="47">
        <v>0.83680555555555547</v>
      </c>
      <c r="L1495" s="9">
        <f t="shared" si="1410"/>
        <v>3.4722222222220989E-3</v>
      </c>
      <c r="M1495" s="47">
        <v>0.84027777777777779</v>
      </c>
      <c r="N1495" s="9">
        <f t="shared" si="1411"/>
        <v>3.4722222222223209E-3</v>
      </c>
      <c r="O1495" s="47">
        <v>0.85763888888888884</v>
      </c>
      <c r="P1495" s="9">
        <f t="shared" si="1412"/>
        <v>1.7361111111111049E-2</v>
      </c>
      <c r="Q1495" s="47">
        <v>0.86111111111111116</v>
      </c>
      <c r="R1495" s="47">
        <v>0.88541666666666663</v>
      </c>
      <c r="S1495" s="9">
        <f t="shared" si="1426"/>
        <v>2.4305555555555469E-2</v>
      </c>
      <c r="T1495" s="47">
        <v>0.86111111111111116</v>
      </c>
      <c r="U1495" s="47">
        <v>0.88541666666666663</v>
      </c>
      <c r="V1495" s="9">
        <f t="shared" si="1415"/>
        <v>2.4305555555555469E-2</v>
      </c>
      <c r="W1495" s="47">
        <v>0.90763888888888899</v>
      </c>
      <c r="X1495" s="9">
        <f>W1495-R1495</f>
        <v>2.2222222222222365E-2</v>
      </c>
      <c r="Y1495" s="47">
        <v>0.90902777777777777</v>
      </c>
      <c r="Z1495" s="9">
        <f t="shared" si="1400"/>
        <v>1.3888888888887729E-3</v>
      </c>
      <c r="AA1495" s="47">
        <v>1.0145833333333334</v>
      </c>
      <c r="AB1495" s="9">
        <f t="shared" si="1401"/>
        <v>0.10555555555555562</v>
      </c>
      <c r="AC1495" s="47">
        <v>1.0145833333333334</v>
      </c>
      <c r="AD1495" s="47">
        <v>1.0145833333333334</v>
      </c>
      <c r="AE1495" s="9">
        <f t="shared" si="1416"/>
        <v>0</v>
      </c>
      <c r="AF1495" s="47">
        <v>1.0347222222222221</v>
      </c>
      <c r="AG1495" s="47">
        <v>1.0416666666666667</v>
      </c>
      <c r="AH1495" s="9">
        <f t="shared" si="1413"/>
        <v>6.9444444444446418E-3</v>
      </c>
      <c r="AI1495" s="154">
        <f t="shared" si="1356"/>
        <v>0</v>
      </c>
      <c r="AJ1495" s="154">
        <f t="shared" si="1357"/>
        <v>10</v>
      </c>
      <c r="AK1495" s="47">
        <v>1.0451388888888888</v>
      </c>
      <c r="AL1495" s="47">
        <v>1.0486111111111112</v>
      </c>
      <c r="AM1495" s="9">
        <f t="shared" si="1421"/>
        <v>3.4722222222223209E-3</v>
      </c>
      <c r="AN1495" s="155">
        <f t="shared" si="1414"/>
        <v>0.21527777777777779</v>
      </c>
      <c r="AO1495" s="10">
        <f t="shared" si="1402"/>
        <v>5</v>
      </c>
      <c r="AP1495" s="10">
        <f t="shared" si="1403"/>
        <v>10</v>
      </c>
      <c r="AQ1495" s="9">
        <f t="shared" si="1423"/>
        <v>9.7916666666666735E-2</v>
      </c>
      <c r="AR1495" s="10">
        <f t="shared" si="1417"/>
        <v>2</v>
      </c>
      <c r="AS1495" s="10">
        <f t="shared" si="1418"/>
        <v>21</v>
      </c>
      <c r="AT1495" s="552">
        <v>0</v>
      </c>
      <c r="AU1495" s="552">
        <v>0</v>
      </c>
      <c r="AV1495" s="552">
        <v>0</v>
      </c>
      <c r="AW1495" s="546">
        <f t="shared" si="1408"/>
        <v>0</v>
      </c>
      <c r="AX1495" s="546">
        <f t="shared" si="1424"/>
        <v>0</v>
      </c>
      <c r="AY1495" s="552">
        <v>0</v>
      </c>
      <c r="AZ1495" s="546">
        <f t="shared" si="1404"/>
        <v>0</v>
      </c>
      <c r="BA1495" s="546">
        <f t="shared" si="1405"/>
        <v>0</v>
      </c>
      <c r="BB1495" s="552">
        <v>0</v>
      </c>
      <c r="BC1495" s="546">
        <f t="shared" si="1406"/>
        <v>0</v>
      </c>
      <c r="BD1495" s="546">
        <f t="shared" si="1407"/>
        <v>0</v>
      </c>
      <c r="BE1495" s="552">
        <v>7.6388888888888886E-3</v>
      </c>
      <c r="BF1495" s="546">
        <f t="shared" si="1392"/>
        <v>0</v>
      </c>
      <c r="BG1495" s="546">
        <f t="shared" si="1393"/>
        <v>11</v>
      </c>
      <c r="BH1495" s="552">
        <v>0</v>
      </c>
      <c r="BI1495" s="637">
        <f t="shared" si="1419"/>
        <v>0</v>
      </c>
      <c r="BJ1495" s="558">
        <f t="shared" si="1420"/>
        <v>0</v>
      </c>
      <c r="BK1495" s="52">
        <f t="shared" si="1425"/>
        <v>61.956101694915255</v>
      </c>
    </row>
    <row r="1496" spans="1:63" x14ac:dyDescent="0.25">
      <c r="A1496" s="60">
        <v>41052</v>
      </c>
      <c r="B1496" s="58">
        <f t="shared" si="1422"/>
        <v>5</v>
      </c>
      <c r="C1496" s="657">
        <v>2</v>
      </c>
      <c r="D1496" s="658" t="s">
        <v>271</v>
      </c>
      <c r="E1496" s="658" t="s">
        <v>265</v>
      </c>
      <c r="F1496" s="659">
        <v>3455.37</v>
      </c>
      <c r="G1496" s="657">
        <v>58</v>
      </c>
      <c r="H1496" s="657">
        <v>1</v>
      </c>
      <c r="I1496" s="660">
        <v>0.72916666666666663</v>
      </c>
      <c r="J1496" s="660">
        <v>0.72916666666666663</v>
      </c>
      <c r="K1496" s="660">
        <v>0.74305555555555547</v>
      </c>
      <c r="L1496" s="156">
        <f t="shared" si="1410"/>
        <v>1.388888888888884E-2</v>
      </c>
      <c r="M1496" s="660">
        <v>0.75</v>
      </c>
      <c r="N1496" s="9">
        <f t="shared" si="1411"/>
        <v>6.9444444444445308E-3</v>
      </c>
      <c r="O1496" s="660">
        <v>0.88541666666666663</v>
      </c>
      <c r="P1496" s="9">
        <f t="shared" si="1412"/>
        <v>0.13541666666666663</v>
      </c>
      <c r="Q1496" s="660">
        <v>0.88888888888888884</v>
      </c>
      <c r="R1496" s="660">
        <v>0.95138888888888884</v>
      </c>
      <c r="S1496" s="9">
        <f t="shared" si="1426"/>
        <v>6.25E-2</v>
      </c>
      <c r="T1496" s="660">
        <v>0.88888888888888884</v>
      </c>
      <c r="U1496" s="660">
        <v>0.95138888888888884</v>
      </c>
      <c r="V1496" s="9">
        <f t="shared" si="1415"/>
        <v>6.25E-2</v>
      </c>
      <c r="W1496" s="660">
        <v>1.0347222222222221</v>
      </c>
      <c r="X1496" s="9">
        <f>W1496-R1496</f>
        <v>8.3333333333333259E-2</v>
      </c>
      <c r="Y1496" s="660">
        <v>1.0395833333333333</v>
      </c>
      <c r="Z1496" s="9">
        <f t="shared" si="1400"/>
        <v>4.8611111111112049E-3</v>
      </c>
      <c r="AA1496" s="660">
        <v>1.1104166666666666</v>
      </c>
      <c r="AB1496" s="9">
        <f t="shared" si="1401"/>
        <v>7.0833333333333304E-2</v>
      </c>
      <c r="AC1496" s="660">
        <v>1.1104166666666666</v>
      </c>
      <c r="AD1496" s="660">
        <v>1.1104166666666666</v>
      </c>
      <c r="AE1496" s="9">
        <f t="shared" si="1416"/>
        <v>0</v>
      </c>
      <c r="AF1496" s="660">
        <v>1.125</v>
      </c>
      <c r="AG1496" s="660">
        <v>1.1319444444444444</v>
      </c>
      <c r="AH1496" s="9">
        <f t="shared" si="1413"/>
        <v>6.9444444444444198E-3</v>
      </c>
      <c r="AI1496" s="154">
        <f t="shared" si="1356"/>
        <v>0</v>
      </c>
      <c r="AJ1496" s="154">
        <f t="shared" si="1357"/>
        <v>10</v>
      </c>
      <c r="AK1496" s="660">
        <v>1.1354166666666667</v>
      </c>
      <c r="AL1496" s="660">
        <v>1.1388888888888888</v>
      </c>
      <c r="AM1496" s="156">
        <f t="shared" si="1421"/>
        <v>3.4722222222220989E-3</v>
      </c>
      <c r="AN1496" s="159">
        <f t="shared" si="1414"/>
        <v>0.40972222222222221</v>
      </c>
      <c r="AO1496" s="157">
        <f t="shared" si="1402"/>
        <v>9</v>
      </c>
      <c r="AP1496" s="157">
        <f t="shared" si="1403"/>
        <v>50</v>
      </c>
      <c r="AQ1496" s="9">
        <f t="shared" si="1423"/>
        <v>3.1944444444444414E-2</v>
      </c>
      <c r="AR1496" s="10">
        <f t="shared" si="1417"/>
        <v>0</v>
      </c>
      <c r="AS1496" s="10">
        <f t="shared" si="1418"/>
        <v>46</v>
      </c>
      <c r="AT1496" s="552">
        <v>0</v>
      </c>
      <c r="AU1496" s="552">
        <v>1.5972222222222224E-2</v>
      </c>
      <c r="AV1496" s="552">
        <v>0</v>
      </c>
      <c r="AW1496" s="546">
        <f t="shared" si="1408"/>
        <v>0</v>
      </c>
      <c r="AX1496" s="546">
        <f t="shared" si="1424"/>
        <v>0</v>
      </c>
      <c r="AY1496" s="552">
        <v>0</v>
      </c>
      <c r="AZ1496" s="546">
        <f t="shared" si="1404"/>
        <v>0</v>
      </c>
      <c r="BA1496" s="546">
        <f t="shared" si="1405"/>
        <v>0</v>
      </c>
      <c r="BB1496" s="552">
        <v>0</v>
      </c>
      <c r="BC1496" s="546">
        <f t="shared" si="1406"/>
        <v>0</v>
      </c>
      <c r="BD1496" s="546">
        <f t="shared" si="1407"/>
        <v>0</v>
      </c>
      <c r="BE1496" s="552">
        <v>0</v>
      </c>
      <c r="BF1496" s="546">
        <f t="shared" ref="BF1496:BF1536" si="1427">HOUR(BE1496)</f>
        <v>0</v>
      </c>
      <c r="BG1496" s="546">
        <f t="shared" ref="BG1496:BG1536" si="1428">MINUTE(BE1496)</f>
        <v>0</v>
      </c>
      <c r="BH1496" s="552">
        <v>2.2916666666666669E-2</v>
      </c>
      <c r="BI1496" s="637">
        <f t="shared" si="1419"/>
        <v>0</v>
      </c>
      <c r="BJ1496" s="558">
        <f t="shared" si="1420"/>
        <v>33</v>
      </c>
      <c r="BK1496" s="52">
        <f t="shared" si="1425"/>
        <v>59.575344827586207</v>
      </c>
    </row>
    <row r="1497" spans="1:63" x14ac:dyDescent="0.25">
      <c r="A1497" s="60">
        <v>41052</v>
      </c>
      <c r="B1497" s="58">
        <f t="shared" si="1422"/>
        <v>5</v>
      </c>
      <c r="C1497" s="126">
        <v>3</v>
      </c>
      <c r="D1497" s="51" t="s">
        <v>327</v>
      </c>
      <c r="E1497" s="51" t="s">
        <v>820</v>
      </c>
      <c r="F1497" s="58">
        <v>3644.64</v>
      </c>
      <c r="G1497" s="126">
        <v>56</v>
      </c>
      <c r="H1497" s="126">
        <v>3</v>
      </c>
      <c r="I1497" s="47">
        <v>0.65277777777777779</v>
      </c>
      <c r="J1497" s="47">
        <v>0.65277777777777779</v>
      </c>
      <c r="K1497" s="47">
        <v>0.65625</v>
      </c>
      <c r="L1497" s="9">
        <f t="shared" si="1410"/>
        <v>3.4722222222222099E-3</v>
      </c>
      <c r="M1497" s="47">
        <v>0.66666666666666663</v>
      </c>
      <c r="N1497" s="9">
        <f t="shared" si="1411"/>
        <v>1.041666666666663E-2</v>
      </c>
      <c r="O1497" s="47">
        <v>0.77083333333333337</v>
      </c>
      <c r="P1497" s="9">
        <f t="shared" si="1412"/>
        <v>0.10416666666666674</v>
      </c>
      <c r="Q1497" s="47">
        <v>0.77430555555555547</v>
      </c>
      <c r="R1497" s="47">
        <v>0.80208333333333337</v>
      </c>
      <c r="S1497" s="9">
        <f t="shared" si="1426"/>
        <v>2.7777777777777901E-2</v>
      </c>
      <c r="T1497" s="47">
        <v>0.77430555555555547</v>
      </c>
      <c r="U1497" s="47">
        <v>0.80208333333333337</v>
      </c>
      <c r="V1497" s="9">
        <f t="shared" si="1415"/>
        <v>2.7777777777777901E-2</v>
      </c>
      <c r="W1497" s="47">
        <v>0.77083333333333337</v>
      </c>
      <c r="X1497" s="9">
        <v>0</v>
      </c>
      <c r="Y1497" s="47">
        <v>0.79166666666666663</v>
      </c>
      <c r="Z1497" s="9">
        <f t="shared" si="1400"/>
        <v>2.0833333333333259E-2</v>
      </c>
      <c r="AA1497" s="47">
        <v>1.1319444444444444</v>
      </c>
      <c r="AB1497" s="9">
        <f t="shared" si="1401"/>
        <v>0.34027777777777779</v>
      </c>
      <c r="AC1497" s="47">
        <v>1.1319444444444444</v>
      </c>
      <c r="AD1497" s="47">
        <v>1.1319444444444444</v>
      </c>
      <c r="AE1497" s="9">
        <f t="shared" si="1416"/>
        <v>0</v>
      </c>
      <c r="AF1497" s="47">
        <v>1.1423611111111112</v>
      </c>
      <c r="AG1497" s="47">
        <v>1.1527777777777779</v>
      </c>
      <c r="AH1497" s="9">
        <f t="shared" si="1413"/>
        <v>1.0416666666666741E-2</v>
      </c>
      <c r="AI1497" s="154">
        <f t="shared" si="1356"/>
        <v>0</v>
      </c>
      <c r="AJ1497" s="154">
        <f t="shared" si="1357"/>
        <v>15</v>
      </c>
      <c r="AK1497" s="47">
        <v>1.15625</v>
      </c>
      <c r="AL1497" s="47">
        <v>1.1597222222222221</v>
      </c>
      <c r="AM1497" s="9">
        <f t="shared" si="1421"/>
        <v>3.4722222222220989E-3</v>
      </c>
      <c r="AN1497" s="155">
        <f t="shared" si="1414"/>
        <v>0.50694444444444431</v>
      </c>
      <c r="AO1497" s="10">
        <f t="shared" si="1402"/>
        <v>12</v>
      </c>
      <c r="AP1497" s="10">
        <f t="shared" si="1403"/>
        <v>10</v>
      </c>
      <c r="AQ1497" s="9">
        <f t="shared" si="1423"/>
        <v>0</v>
      </c>
      <c r="AR1497" s="10">
        <f t="shared" si="1417"/>
        <v>0</v>
      </c>
      <c r="AS1497" s="10">
        <f t="shared" si="1418"/>
        <v>0</v>
      </c>
      <c r="AT1497" s="552">
        <v>0</v>
      </c>
      <c r="AU1497" s="552">
        <v>0</v>
      </c>
      <c r="AV1497" s="552">
        <v>0</v>
      </c>
      <c r="AW1497" s="546">
        <f t="shared" si="1408"/>
        <v>0</v>
      </c>
      <c r="AX1497" s="546">
        <f t="shared" si="1424"/>
        <v>0</v>
      </c>
      <c r="AY1497" s="552">
        <v>0.2673611111111111</v>
      </c>
      <c r="AZ1497" s="546">
        <f t="shared" si="1404"/>
        <v>6</v>
      </c>
      <c r="BA1497" s="546">
        <f t="shared" si="1405"/>
        <v>25</v>
      </c>
      <c r="BB1497" s="552">
        <v>0</v>
      </c>
      <c r="BC1497" s="546">
        <f t="shared" si="1406"/>
        <v>0</v>
      </c>
      <c r="BD1497" s="546">
        <f t="shared" si="1407"/>
        <v>0</v>
      </c>
      <c r="BE1497" s="552">
        <v>0</v>
      </c>
      <c r="BF1497" s="546">
        <f t="shared" si="1427"/>
        <v>0</v>
      </c>
      <c r="BG1497" s="546">
        <f t="shared" si="1428"/>
        <v>0</v>
      </c>
      <c r="BH1497" s="552">
        <v>7.2916666666666671E-2</v>
      </c>
      <c r="BI1497" s="637">
        <f t="shared" si="1419"/>
        <v>1</v>
      </c>
      <c r="BJ1497" s="558">
        <f t="shared" si="1420"/>
        <v>45</v>
      </c>
      <c r="BK1497" s="52">
        <f t="shared" si="1425"/>
        <v>65.082857142857137</v>
      </c>
    </row>
    <row r="1498" spans="1:63" x14ac:dyDescent="0.25">
      <c r="A1498" s="60">
        <v>41053</v>
      </c>
      <c r="B1498" s="58">
        <f t="shared" si="1422"/>
        <v>5</v>
      </c>
      <c r="C1498" s="126">
        <v>9</v>
      </c>
      <c r="D1498" s="51" t="s">
        <v>832</v>
      </c>
      <c r="E1498" s="51" t="s">
        <v>820</v>
      </c>
      <c r="F1498" s="58">
        <v>3490.74</v>
      </c>
      <c r="G1498" s="126">
        <v>55</v>
      </c>
      <c r="H1498" s="126">
        <v>3</v>
      </c>
      <c r="I1498" s="47">
        <v>0.81597222222222221</v>
      </c>
      <c r="J1498" s="47">
        <v>0.81597222222222221</v>
      </c>
      <c r="K1498" s="47">
        <v>0.94097222222222221</v>
      </c>
      <c r="L1498" s="9">
        <f t="shared" si="1410"/>
        <v>0.125</v>
      </c>
      <c r="M1498" s="47">
        <v>0.95833333333333337</v>
      </c>
      <c r="N1498" s="9">
        <f t="shared" si="1411"/>
        <v>1.736111111111116E-2</v>
      </c>
      <c r="O1498" s="47">
        <v>1.0243055555555556</v>
      </c>
      <c r="P1498" s="9">
        <f t="shared" si="1412"/>
        <v>6.597222222222221E-2</v>
      </c>
      <c r="Q1498" s="47">
        <v>1.0277777777777779</v>
      </c>
      <c r="R1498" s="47">
        <v>1.0625</v>
      </c>
      <c r="S1498" s="9">
        <f t="shared" si="1426"/>
        <v>3.4722222222222099E-2</v>
      </c>
      <c r="T1498" s="47">
        <v>1.0277777777777779</v>
      </c>
      <c r="U1498" s="47">
        <v>1.0625</v>
      </c>
      <c r="V1498" s="9">
        <f t="shared" si="1415"/>
        <v>3.4722222222222099E-2</v>
      </c>
      <c r="W1498" s="47">
        <v>1.1458333333333333</v>
      </c>
      <c r="X1498" s="9">
        <f t="shared" ref="X1498:X1508" si="1429">W1498-R1498</f>
        <v>8.3333333333333259E-2</v>
      </c>
      <c r="Y1498" s="47">
        <v>1.1465277777777778</v>
      </c>
      <c r="Z1498" s="9">
        <f t="shared" si="1400"/>
        <v>6.94444444444553E-4</v>
      </c>
      <c r="AA1498" s="47">
        <v>1.25</v>
      </c>
      <c r="AB1498" s="9">
        <f t="shared" si="1401"/>
        <v>0.10347222222222219</v>
      </c>
      <c r="AC1498" s="47">
        <v>1.25</v>
      </c>
      <c r="AD1498" s="47">
        <v>1.25</v>
      </c>
      <c r="AE1498" s="9">
        <f t="shared" si="1416"/>
        <v>0</v>
      </c>
      <c r="AF1498" s="47">
        <v>1.2743055555555556</v>
      </c>
      <c r="AG1498" s="47">
        <v>1.28125</v>
      </c>
      <c r="AH1498" s="9">
        <f t="shared" si="1413"/>
        <v>6.9444444444444198E-3</v>
      </c>
      <c r="AI1498" s="154">
        <f t="shared" si="1356"/>
        <v>0</v>
      </c>
      <c r="AJ1498" s="154">
        <f t="shared" si="1357"/>
        <v>10</v>
      </c>
      <c r="AK1498" s="47">
        <v>1.2847222222222221</v>
      </c>
      <c r="AL1498" s="47">
        <v>1.2916666666666667</v>
      </c>
      <c r="AM1498" s="9">
        <f t="shared" si="1421"/>
        <v>6.9444444444446418E-3</v>
      </c>
      <c r="AN1498" s="155">
        <f t="shared" si="1414"/>
        <v>0.47569444444444453</v>
      </c>
      <c r="AO1498" s="10">
        <f t="shared" si="1402"/>
        <v>11</v>
      </c>
      <c r="AP1498" s="10">
        <f t="shared" si="1403"/>
        <v>25</v>
      </c>
      <c r="AQ1498" s="9">
        <f t="shared" si="1423"/>
        <v>5.83333333333333E-2</v>
      </c>
      <c r="AR1498" s="10">
        <f t="shared" si="1417"/>
        <v>1</v>
      </c>
      <c r="AS1498" s="10">
        <f t="shared" si="1418"/>
        <v>24</v>
      </c>
      <c r="AT1498" s="552">
        <v>0</v>
      </c>
      <c r="AU1498" s="552">
        <v>3.4722222222222224E-2</v>
      </c>
      <c r="AV1498" s="552">
        <v>0</v>
      </c>
      <c r="AW1498" s="546">
        <f t="shared" si="1408"/>
        <v>0</v>
      </c>
      <c r="AX1498" s="546">
        <f t="shared" si="1424"/>
        <v>0</v>
      </c>
      <c r="AY1498" s="552">
        <v>0</v>
      </c>
      <c r="AZ1498" s="546">
        <f t="shared" si="1404"/>
        <v>0</v>
      </c>
      <c r="BA1498" s="546">
        <f t="shared" si="1405"/>
        <v>0</v>
      </c>
      <c r="BB1498" s="552">
        <v>0</v>
      </c>
      <c r="BC1498" s="546">
        <f t="shared" si="1406"/>
        <v>0</v>
      </c>
      <c r="BD1498" s="546">
        <f t="shared" si="1407"/>
        <v>0</v>
      </c>
      <c r="BE1498" s="552">
        <v>1.0416666666666666E-2</v>
      </c>
      <c r="BF1498" s="546">
        <f t="shared" si="1427"/>
        <v>0</v>
      </c>
      <c r="BG1498" s="546">
        <f t="shared" si="1428"/>
        <v>15</v>
      </c>
      <c r="BH1498" s="552">
        <v>0</v>
      </c>
      <c r="BI1498" s="637">
        <f t="shared" si="1419"/>
        <v>0</v>
      </c>
      <c r="BJ1498" s="558">
        <f t="shared" si="1420"/>
        <v>0</v>
      </c>
      <c r="BK1498" s="52">
        <f t="shared" si="1425"/>
        <v>63.467999999999996</v>
      </c>
    </row>
    <row r="1499" spans="1:63" x14ac:dyDescent="0.25">
      <c r="A1499" s="60">
        <v>41053</v>
      </c>
      <c r="B1499" s="58">
        <f t="shared" si="1422"/>
        <v>5</v>
      </c>
      <c r="C1499" s="126">
        <v>27</v>
      </c>
      <c r="D1499" s="51" t="s">
        <v>33</v>
      </c>
      <c r="E1499" s="51" t="s">
        <v>280</v>
      </c>
      <c r="F1499" s="58">
        <v>3714.51</v>
      </c>
      <c r="G1499" s="126">
        <v>58</v>
      </c>
      <c r="H1499" s="126">
        <v>1</v>
      </c>
      <c r="I1499" s="47">
        <v>7.2916666666666671E-2</v>
      </c>
      <c r="J1499" s="47">
        <v>7.2916666666666671E-2</v>
      </c>
      <c r="K1499" s="47">
        <v>0.10416666666666667</v>
      </c>
      <c r="L1499" s="9">
        <f t="shared" si="1410"/>
        <v>3.125E-2</v>
      </c>
      <c r="M1499" s="47">
        <v>0.12152777777777778</v>
      </c>
      <c r="N1499" s="9">
        <f t="shared" si="1411"/>
        <v>1.7361111111111105E-2</v>
      </c>
      <c r="O1499" s="47">
        <v>0.17013888888888887</v>
      </c>
      <c r="P1499" s="9">
        <f t="shared" si="1412"/>
        <v>4.8611111111111091E-2</v>
      </c>
      <c r="Q1499" s="47">
        <v>0.17361111111111113</v>
      </c>
      <c r="R1499" s="47">
        <v>0.21527777777777779</v>
      </c>
      <c r="S1499" s="9">
        <f t="shared" si="1426"/>
        <v>4.1666666666666657E-2</v>
      </c>
      <c r="T1499" s="47">
        <v>0.17361111111111113</v>
      </c>
      <c r="U1499" s="47">
        <v>0.21527777777777779</v>
      </c>
      <c r="V1499" s="9">
        <f t="shared" si="1415"/>
        <v>4.1666666666666657E-2</v>
      </c>
      <c r="W1499" s="47">
        <v>0.32013888888888892</v>
      </c>
      <c r="X1499" s="9">
        <f t="shared" si="1429"/>
        <v>0.10486111111111113</v>
      </c>
      <c r="Y1499" s="47">
        <v>0.32083333333333336</v>
      </c>
      <c r="Z1499" s="9">
        <f t="shared" si="1400"/>
        <v>6.9444444444444198E-4</v>
      </c>
      <c r="AA1499" s="47">
        <v>0.39444444444444443</v>
      </c>
      <c r="AB1499" s="9">
        <f t="shared" si="1401"/>
        <v>7.3611111111111072E-2</v>
      </c>
      <c r="AC1499" s="47">
        <v>0.39444444444444443</v>
      </c>
      <c r="AD1499" s="47">
        <v>0.39444444444444443</v>
      </c>
      <c r="AE1499" s="9">
        <f t="shared" si="1416"/>
        <v>0</v>
      </c>
      <c r="AF1499" s="47">
        <v>0.40277777777777773</v>
      </c>
      <c r="AG1499" s="47">
        <v>0.40625</v>
      </c>
      <c r="AH1499" s="9">
        <f t="shared" si="1413"/>
        <v>3.4722222222222654E-3</v>
      </c>
      <c r="AI1499" s="154">
        <f t="shared" si="1356"/>
        <v>0</v>
      </c>
      <c r="AJ1499" s="154">
        <f t="shared" si="1357"/>
        <v>5</v>
      </c>
      <c r="AK1499" s="47">
        <v>0.40972222222222227</v>
      </c>
      <c r="AL1499" s="47">
        <v>0.41666666666666669</v>
      </c>
      <c r="AM1499" s="9">
        <f t="shared" si="1421"/>
        <v>6.9444444444444198E-3</v>
      </c>
      <c r="AN1499" s="155">
        <f t="shared" si="1414"/>
        <v>0.34375</v>
      </c>
      <c r="AO1499" s="10">
        <f t="shared" si="1402"/>
        <v>8</v>
      </c>
      <c r="AP1499" s="10">
        <f t="shared" si="1403"/>
        <v>15</v>
      </c>
      <c r="AQ1499" s="9">
        <f t="shared" si="1423"/>
        <v>4.9305555555555519E-2</v>
      </c>
      <c r="AR1499" s="10">
        <f t="shared" si="1417"/>
        <v>1</v>
      </c>
      <c r="AS1499" s="10">
        <f t="shared" si="1418"/>
        <v>11</v>
      </c>
      <c r="AT1499" s="552">
        <v>0</v>
      </c>
      <c r="AU1499" s="552">
        <v>0</v>
      </c>
      <c r="AV1499" s="552">
        <v>0</v>
      </c>
      <c r="AW1499" s="546">
        <f t="shared" si="1408"/>
        <v>0</v>
      </c>
      <c r="AX1499" s="546">
        <f t="shared" si="1424"/>
        <v>0</v>
      </c>
      <c r="AY1499" s="552">
        <v>0</v>
      </c>
      <c r="AZ1499" s="546">
        <f t="shared" si="1404"/>
        <v>0</v>
      </c>
      <c r="BA1499" s="546">
        <f t="shared" si="1405"/>
        <v>0</v>
      </c>
      <c r="BB1499" s="552">
        <v>0</v>
      </c>
      <c r="BC1499" s="546">
        <f t="shared" si="1406"/>
        <v>0</v>
      </c>
      <c r="BD1499" s="546">
        <f t="shared" si="1407"/>
        <v>0</v>
      </c>
      <c r="BE1499" s="552">
        <v>1.3888888888888888E-2</v>
      </c>
      <c r="BF1499" s="546">
        <f t="shared" si="1427"/>
        <v>0</v>
      </c>
      <c r="BG1499" s="546">
        <f t="shared" si="1428"/>
        <v>20</v>
      </c>
      <c r="BH1499" s="552">
        <v>1.0416666666666666E-2</v>
      </c>
      <c r="BI1499" s="637">
        <f t="shared" si="1419"/>
        <v>0</v>
      </c>
      <c r="BJ1499" s="558">
        <f t="shared" si="1420"/>
        <v>15</v>
      </c>
      <c r="BK1499" s="52">
        <f t="shared" si="1425"/>
        <v>64.043275862068967</v>
      </c>
    </row>
    <row r="1500" spans="1:63" ht="30" x14ac:dyDescent="0.25">
      <c r="A1500" s="60">
        <v>41053</v>
      </c>
      <c r="B1500" s="58">
        <f t="shared" si="1422"/>
        <v>5</v>
      </c>
      <c r="C1500" s="126">
        <v>28</v>
      </c>
      <c r="D1500" s="51" t="s">
        <v>33</v>
      </c>
      <c r="E1500" s="51" t="s">
        <v>342</v>
      </c>
      <c r="F1500" s="58">
        <v>3683.06</v>
      </c>
      <c r="G1500" s="126">
        <v>59</v>
      </c>
      <c r="H1500" s="126">
        <v>0</v>
      </c>
      <c r="I1500" s="47">
        <v>0.45833333333333331</v>
      </c>
      <c r="J1500" s="47">
        <v>0.45833333333333331</v>
      </c>
      <c r="K1500" s="47">
        <v>0.46180555555555558</v>
      </c>
      <c r="L1500" s="9">
        <f t="shared" si="1410"/>
        <v>3.4722222222222654E-3</v>
      </c>
      <c r="M1500" s="47">
        <v>0.47222222222222227</v>
      </c>
      <c r="N1500" s="9">
        <f t="shared" si="1411"/>
        <v>1.0416666666666685E-2</v>
      </c>
      <c r="O1500" s="47">
        <v>0.5</v>
      </c>
      <c r="P1500" s="9">
        <f t="shared" si="1412"/>
        <v>2.7777777777777735E-2</v>
      </c>
      <c r="Q1500" s="47">
        <v>0.5</v>
      </c>
      <c r="R1500" s="47">
        <v>0.51388888888888895</v>
      </c>
      <c r="S1500" s="9">
        <f t="shared" si="1426"/>
        <v>1.3888888888888951E-2</v>
      </c>
      <c r="T1500" s="47">
        <v>0.5</v>
      </c>
      <c r="U1500" s="47">
        <v>0.51388888888888895</v>
      </c>
      <c r="V1500" s="9">
        <f t="shared" si="1415"/>
        <v>1.3888888888888951E-2</v>
      </c>
      <c r="W1500" s="47">
        <v>0.51527777777777783</v>
      </c>
      <c r="X1500" s="9">
        <f t="shared" si="1429"/>
        <v>1.388888888888884E-3</v>
      </c>
      <c r="Y1500" s="47">
        <v>0.51666666666666672</v>
      </c>
      <c r="Z1500" s="9">
        <f t="shared" ref="Z1500:Z1531" si="1430">Y1500-W1500</f>
        <v>1.388888888888884E-3</v>
      </c>
      <c r="AA1500" s="47">
        <v>0.64236111111111105</v>
      </c>
      <c r="AB1500" s="9">
        <f t="shared" si="1401"/>
        <v>0.12569444444444433</v>
      </c>
      <c r="AC1500" s="47">
        <v>0.64236111111111105</v>
      </c>
      <c r="AD1500" s="47">
        <v>0.64236111111111105</v>
      </c>
      <c r="AE1500" s="9">
        <f t="shared" si="1416"/>
        <v>0</v>
      </c>
      <c r="AF1500" s="47">
        <v>0.67361111111111116</v>
      </c>
      <c r="AG1500" s="47">
        <v>0.6875</v>
      </c>
      <c r="AH1500" s="9">
        <f t="shared" si="1413"/>
        <v>1.388888888888884E-2</v>
      </c>
      <c r="AI1500" s="154">
        <f t="shared" si="1356"/>
        <v>0</v>
      </c>
      <c r="AJ1500" s="154">
        <f t="shared" si="1357"/>
        <v>20</v>
      </c>
      <c r="AK1500" s="47">
        <v>0.69097222222222221</v>
      </c>
      <c r="AL1500" s="47">
        <v>0.69444444444444453</v>
      </c>
      <c r="AM1500" s="9">
        <f t="shared" si="1421"/>
        <v>3.4722222222223209E-3</v>
      </c>
      <c r="AN1500" s="155">
        <f t="shared" si="1414"/>
        <v>0.23611111111111122</v>
      </c>
      <c r="AO1500" s="10">
        <f t="shared" si="1402"/>
        <v>5</v>
      </c>
      <c r="AP1500" s="10">
        <f t="shared" si="1403"/>
        <v>40</v>
      </c>
      <c r="AQ1500" s="9">
        <f t="shared" si="1423"/>
        <v>3.0555555555555447E-2</v>
      </c>
      <c r="AR1500" s="10">
        <f t="shared" si="1417"/>
        <v>0</v>
      </c>
      <c r="AS1500" s="10">
        <f t="shared" si="1418"/>
        <v>44</v>
      </c>
      <c r="AT1500" s="552">
        <v>0</v>
      </c>
      <c r="AU1500" s="552">
        <v>0</v>
      </c>
      <c r="AV1500" s="552">
        <v>0</v>
      </c>
      <c r="AW1500" s="546">
        <f t="shared" si="1408"/>
        <v>0</v>
      </c>
      <c r="AX1500" s="546">
        <f t="shared" si="1424"/>
        <v>0</v>
      </c>
      <c r="AY1500" s="552">
        <v>6.25E-2</v>
      </c>
      <c r="AZ1500" s="546">
        <f t="shared" si="1404"/>
        <v>1</v>
      </c>
      <c r="BA1500" s="546">
        <f t="shared" si="1405"/>
        <v>30</v>
      </c>
      <c r="BB1500" s="552">
        <v>0</v>
      </c>
      <c r="BC1500" s="546">
        <f t="shared" si="1406"/>
        <v>0</v>
      </c>
      <c r="BD1500" s="546">
        <f t="shared" si="1407"/>
        <v>0</v>
      </c>
      <c r="BE1500" s="552">
        <v>1.1805555555555555E-2</v>
      </c>
      <c r="BF1500" s="546">
        <f t="shared" si="1427"/>
        <v>0</v>
      </c>
      <c r="BG1500" s="546">
        <f t="shared" si="1428"/>
        <v>17</v>
      </c>
      <c r="BH1500" s="552">
        <v>2.0833333333333332E-2</v>
      </c>
      <c r="BI1500" s="637">
        <f t="shared" si="1419"/>
        <v>0</v>
      </c>
      <c r="BJ1500" s="558">
        <f t="shared" si="1420"/>
        <v>30</v>
      </c>
      <c r="BK1500" s="52">
        <f t="shared" si="1425"/>
        <v>62.424745762711865</v>
      </c>
    </row>
    <row r="1501" spans="1:63" x14ac:dyDescent="0.25">
      <c r="A1501" s="60">
        <v>41053</v>
      </c>
      <c r="B1501" s="58">
        <f t="shared" si="1422"/>
        <v>5</v>
      </c>
      <c r="C1501" s="126">
        <v>10</v>
      </c>
      <c r="D1501" s="51" t="s">
        <v>832</v>
      </c>
      <c r="E1501" s="51" t="s">
        <v>820</v>
      </c>
      <c r="F1501" s="58">
        <v>3259.62</v>
      </c>
      <c r="G1501" s="126">
        <v>58</v>
      </c>
      <c r="H1501" s="126">
        <v>1</v>
      </c>
      <c r="I1501" s="47">
        <v>0.48958333333333331</v>
      </c>
      <c r="J1501" s="47">
        <v>0.48958333333333331</v>
      </c>
      <c r="K1501" s="47">
        <v>0.49652777777777773</v>
      </c>
      <c r="L1501" s="9">
        <f t="shared" si="1410"/>
        <v>6.9444444444444198E-3</v>
      </c>
      <c r="M1501" s="47">
        <v>0.50694444444444442</v>
      </c>
      <c r="N1501" s="9">
        <f t="shared" si="1411"/>
        <v>1.0416666666666685E-2</v>
      </c>
      <c r="O1501" s="47">
        <v>0.53819444444444442</v>
      </c>
      <c r="P1501" s="9">
        <f t="shared" si="1412"/>
        <v>3.125E-2</v>
      </c>
      <c r="Q1501" s="47">
        <v>0.53819444444444442</v>
      </c>
      <c r="R1501" s="47">
        <v>0.55555555555555558</v>
      </c>
      <c r="S1501" s="9">
        <f t="shared" si="1426"/>
        <v>1.736111111111116E-2</v>
      </c>
      <c r="T1501" s="47">
        <v>0.53819444444444442</v>
      </c>
      <c r="U1501" s="47">
        <v>0.55555555555555558</v>
      </c>
      <c r="V1501" s="9">
        <f t="shared" si="1415"/>
        <v>1.736111111111116E-2</v>
      </c>
      <c r="W1501" s="47">
        <v>0.66805555555555562</v>
      </c>
      <c r="X1501" s="9">
        <f t="shared" si="1429"/>
        <v>0.11250000000000004</v>
      </c>
      <c r="Y1501" s="47">
        <v>0.66875000000000007</v>
      </c>
      <c r="Z1501" s="9">
        <f t="shared" si="1430"/>
        <v>6.9444444444444198E-4</v>
      </c>
      <c r="AA1501" s="47">
        <v>0.78194444444444444</v>
      </c>
      <c r="AB1501" s="9">
        <f t="shared" si="1401"/>
        <v>0.11319444444444438</v>
      </c>
      <c r="AC1501" s="47">
        <v>0.78194444444444444</v>
      </c>
      <c r="AD1501" s="47">
        <v>0.78194444444444444</v>
      </c>
      <c r="AE1501" s="9">
        <f t="shared" si="1416"/>
        <v>0</v>
      </c>
      <c r="AF1501" s="47">
        <v>0.79166666666666663</v>
      </c>
      <c r="AG1501" s="47">
        <v>0.80208333333333337</v>
      </c>
      <c r="AH1501" s="9">
        <f t="shared" si="1413"/>
        <v>1.0416666666666741E-2</v>
      </c>
      <c r="AI1501" s="154">
        <f t="shared" si="1356"/>
        <v>0</v>
      </c>
      <c r="AJ1501" s="154">
        <f t="shared" si="1357"/>
        <v>15</v>
      </c>
      <c r="AK1501" s="47">
        <v>0.80555555555555547</v>
      </c>
      <c r="AL1501" s="47">
        <v>0.80902777777777779</v>
      </c>
      <c r="AM1501" s="9">
        <f t="shared" si="1421"/>
        <v>3.4722222222223209E-3</v>
      </c>
      <c r="AN1501" s="155">
        <f t="shared" si="1414"/>
        <v>0.31944444444444448</v>
      </c>
      <c r="AO1501" s="10">
        <f t="shared" si="1402"/>
        <v>7</v>
      </c>
      <c r="AP1501" s="10">
        <f t="shared" si="1403"/>
        <v>40</v>
      </c>
      <c r="AQ1501" s="9">
        <f t="shared" si="1423"/>
        <v>5.6249999999999932E-2</v>
      </c>
      <c r="AR1501" s="10">
        <f t="shared" si="1417"/>
        <v>1</v>
      </c>
      <c r="AS1501" s="10">
        <f t="shared" si="1418"/>
        <v>21</v>
      </c>
      <c r="AT1501" s="552">
        <v>0</v>
      </c>
      <c r="AU1501" s="552">
        <v>4.8611111111111112E-2</v>
      </c>
      <c r="AV1501" s="552">
        <v>0</v>
      </c>
      <c r="AW1501" s="546">
        <f t="shared" si="1408"/>
        <v>0</v>
      </c>
      <c r="AX1501" s="546">
        <f t="shared" si="1424"/>
        <v>0</v>
      </c>
      <c r="AY1501" s="552">
        <v>0</v>
      </c>
      <c r="AZ1501" s="546">
        <f t="shared" si="1404"/>
        <v>0</v>
      </c>
      <c r="BA1501" s="546">
        <f t="shared" si="1405"/>
        <v>0</v>
      </c>
      <c r="BB1501" s="552">
        <v>0</v>
      </c>
      <c r="BC1501" s="546">
        <f t="shared" si="1406"/>
        <v>0</v>
      </c>
      <c r="BD1501" s="546">
        <f t="shared" si="1407"/>
        <v>0</v>
      </c>
      <c r="BE1501" s="552">
        <v>8.3333333333333332E-3</v>
      </c>
      <c r="BF1501" s="546">
        <f t="shared" si="1427"/>
        <v>0</v>
      </c>
      <c r="BG1501" s="546">
        <f t="shared" si="1428"/>
        <v>12</v>
      </c>
      <c r="BH1501" s="552">
        <v>0</v>
      </c>
      <c r="BI1501" s="637">
        <f t="shared" si="1419"/>
        <v>0</v>
      </c>
      <c r="BJ1501" s="558">
        <f t="shared" si="1420"/>
        <v>0</v>
      </c>
      <c r="BK1501" s="52">
        <f t="shared" si="1425"/>
        <v>56.200344827586207</v>
      </c>
    </row>
    <row r="1502" spans="1:63" x14ac:dyDescent="0.25">
      <c r="A1502" s="60">
        <v>41053</v>
      </c>
      <c r="B1502" s="58">
        <f t="shared" si="1422"/>
        <v>5</v>
      </c>
      <c r="C1502" s="126">
        <v>5</v>
      </c>
      <c r="D1502" s="51" t="s">
        <v>789</v>
      </c>
      <c r="E1502" s="51" t="s">
        <v>265</v>
      </c>
      <c r="F1502" s="58">
        <v>2018.75</v>
      </c>
      <c r="G1502" s="126">
        <v>32</v>
      </c>
      <c r="H1502" s="126">
        <v>26</v>
      </c>
      <c r="I1502" s="47">
        <v>0.6875</v>
      </c>
      <c r="J1502" s="47">
        <v>0.6875</v>
      </c>
      <c r="K1502" s="47">
        <v>0.70138888888888884</v>
      </c>
      <c r="L1502" s="9">
        <f t="shared" si="1410"/>
        <v>1.388888888888884E-2</v>
      </c>
      <c r="M1502" s="47">
        <v>0.71180555555555547</v>
      </c>
      <c r="N1502" s="9">
        <f t="shared" si="1411"/>
        <v>1.041666666666663E-2</v>
      </c>
      <c r="O1502" s="47">
        <v>0.73611111111111116</v>
      </c>
      <c r="P1502" s="9">
        <f t="shared" si="1412"/>
        <v>2.4305555555555691E-2</v>
      </c>
      <c r="Q1502" s="47">
        <v>0.73958333333333337</v>
      </c>
      <c r="R1502" s="47">
        <v>0.77430555555555547</v>
      </c>
      <c r="S1502" s="9">
        <f t="shared" si="1426"/>
        <v>3.4722222222222099E-2</v>
      </c>
      <c r="T1502" s="47">
        <v>0.73958333333333337</v>
      </c>
      <c r="U1502" s="47">
        <v>0.77430555555555547</v>
      </c>
      <c r="V1502" s="9">
        <f t="shared" si="1415"/>
        <v>3.4722222222222099E-2</v>
      </c>
      <c r="W1502" s="47">
        <v>0.88055555555555554</v>
      </c>
      <c r="X1502" s="9">
        <f t="shared" si="1429"/>
        <v>0.10625000000000007</v>
      </c>
      <c r="Y1502" s="47">
        <v>0.88124999999999998</v>
      </c>
      <c r="Z1502" s="9">
        <f t="shared" si="1430"/>
        <v>6.9444444444444198E-4</v>
      </c>
      <c r="AA1502" s="47">
        <v>0.9291666666666667</v>
      </c>
      <c r="AB1502" s="9">
        <f t="shared" si="1401"/>
        <v>4.7916666666666718E-2</v>
      </c>
      <c r="AC1502" s="47">
        <v>0.9291666666666667</v>
      </c>
      <c r="AD1502" s="47">
        <v>0.9291666666666667</v>
      </c>
      <c r="AE1502" s="9">
        <f t="shared" si="1416"/>
        <v>0</v>
      </c>
      <c r="AF1502" s="47">
        <v>0.9375</v>
      </c>
      <c r="AG1502" s="47">
        <v>0.94791666666666663</v>
      </c>
      <c r="AH1502" s="9">
        <f t="shared" si="1413"/>
        <v>1.041666666666663E-2</v>
      </c>
      <c r="AI1502" s="154">
        <f t="shared" si="1356"/>
        <v>0</v>
      </c>
      <c r="AJ1502" s="154">
        <f t="shared" si="1357"/>
        <v>15</v>
      </c>
      <c r="AK1502" s="47">
        <v>0.95138888888888884</v>
      </c>
      <c r="AL1502" s="47">
        <v>0.95833333333333337</v>
      </c>
      <c r="AM1502" s="9">
        <f t="shared" si="1421"/>
        <v>6.9444444444445308E-3</v>
      </c>
      <c r="AN1502" s="155">
        <f t="shared" si="1414"/>
        <v>0.27083333333333337</v>
      </c>
      <c r="AO1502" s="10">
        <f t="shared" si="1402"/>
        <v>6</v>
      </c>
      <c r="AP1502" s="10">
        <f t="shared" si="1403"/>
        <v>30</v>
      </c>
      <c r="AQ1502" s="9">
        <f t="shared" si="1423"/>
        <v>2.7083333333333386E-2</v>
      </c>
      <c r="AR1502" s="10">
        <f t="shared" si="1417"/>
        <v>0</v>
      </c>
      <c r="AS1502" s="10">
        <f t="shared" si="1418"/>
        <v>39</v>
      </c>
      <c r="AT1502" s="552">
        <v>0</v>
      </c>
      <c r="AU1502" s="552">
        <v>1.0416666666666666E-2</v>
      </c>
      <c r="AV1502" s="552">
        <v>0</v>
      </c>
      <c r="AW1502" s="546">
        <f t="shared" si="1408"/>
        <v>0</v>
      </c>
      <c r="AX1502" s="546">
        <f t="shared" si="1424"/>
        <v>0</v>
      </c>
      <c r="AY1502" s="552">
        <v>0</v>
      </c>
      <c r="AZ1502" s="546">
        <f t="shared" si="1404"/>
        <v>0</v>
      </c>
      <c r="BA1502" s="546">
        <f t="shared" si="1405"/>
        <v>0</v>
      </c>
      <c r="BB1502" s="552">
        <v>0</v>
      </c>
      <c r="BC1502" s="546">
        <f t="shared" si="1406"/>
        <v>0</v>
      </c>
      <c r="BD1502" s="546">
        <f t="shared" si="1407"/>
        <v>0</v>
      </c>
      <c r="BE1502" s="552">
        <v>1.0416666666666666E-2</v>
      </c>
      <c r="BF1502" s="546">
        <f t="shared" si="1427"/>
        <v>0</v>
      </c>
      <c r="BG1502" s="546">
        <f t="shared" si="1428"/>
        <v>15</v>
      </c>
      <c r="BH1502" s="552">
        <v>0</v>
      </c>
      <c r="BI1502" s="637">
        <f t="shared" si="1419"/>
        <v>0</v>
      </c>
      <c r="BJ1502" s="558">
        <f t="shared" si="1420"/>
        <v>0</v>
      </c>
      <c r="BK1502" s="52">
        <f t="shared" si="1425"/>
        <v>63.0859375</v>
      </c>
    </row>
    <row r="1503" spans="1:63" x14ac:dyDescent="0.25">
      <c r="A1503" s="60">
        <v>41053</v>
      </c>
      <c r="B1503" s="58">
        <f t="shared" si="1422"/>
        <v>5</v>
      </c>
      <c r="C1503" s="126">
        <v>10</v>
      </c>
      <c r="D1503" s="51" t="s">
        <v>832</v>
      </c>
      <c r="E1503" s="51" t="s">
        <v>820</v>
      </c>
      <c r="F1503" s="58">
        <v>3708.54</v>
      </c>
      <c r="G1503" s="126">
        <v>59</v>
      </c>
      <c r="H1503" s="126">
        <v>0</v>
      </c>
      <c r="I1503" s="47">
        <v>0.87847222222222221</v>
      </c>
      <c r="J1503" s="47">
        <v>0.87847222222222221</v>
      </c>
      <c r="K1503" s="47">
        <v>0.88194444444444453</v>
      </c>
      <c r="L1503" s="9">
        <f t="shared" si="1410"/>
        <v>3.4722222222223209E-3</v>
      </c>
      <c r="M1503" s="47">
        <v>0.88194444444444453</v>
      </c>
      <c r="N1503" s="9">
        <f t="shared" si="1411"/>
        <v>0</v>
      </c>
      <c r="O1503" s="47">
        <v>0.90972222222222221</v>
      </c>
      <c r="P1503" s="9">
        <f t="shared" si="1412"/>
        <v>2.7777777777777679E-2</v>
      </c>
      <c r="Q1503" s="47">
        <v>0.91666666666666663</v>
      </c>
      <c r="R1503" s="47">
        <v>0.95833333333333337</v>
      </c>
      <c r="S1503" s="9">
        <f t="shared" si="1426"/>
        <v>4.1666666666666741E-2</v>
      </c>
      <c r="T1503" s="47">
        <v>0.91666666666666663</v>
      </c>
      <c r="U1503" s="47">
        <v>0.95833333333333337</v>
      </c>
      <c r="V1503" s="9">
        <f t="shared" si="1415"/>
        <v>4.1666666666666741E-2</v>
      </c>
      <c r="W1503" s="47">
        <v>0.97916666666666663</v>
      </c>
      <c r="X1503" s="9">
        <f t="shared" si="1429"/>
        <v>2.0833333333333259E-2</v>
      </c>
      <c r="Y1503" s="47">
        <v>0.98125000000000007</v>
      </c>
      <c r="Z1503" s="9">
        <f t="shared" si="1430"/>
        <v>2.083333333333437E-3</v>
      </c>
      <c r="AA1503" s="47">
        <v>1.0770833333333334</v>
      </c>
      <c r="AB1503" s="9">
        <f t="shared" si="1401"/>
        <v>9.5833333333333326E-2</v>
      </c>
      <c r="AC1503" s="47">
        <v>1.0770833333333334</v>
      </c>
      <c r="AD1503" s="47">
        <v>1.0770833333333334</v>
      </c>
      <c r="AE1503" s="9">
        <f t="shared" si="1416"/>
        <v>0</v>
      </c>
      <c r="AF1503" s="47">
        <v>1.09375</v>
      </c>
      <c r="AG1503" s="47">
        <v>1.1041666666666667</v>
      </c>
      <c r="AH1503" s="9">
        <f t="shared" si="1413"/>
        <v>1.0416666666666741E-2</v>
      </c>
      <c r="AI1503" s="154">
        <f t="shared" si="1356"/>
        <v>0</v>
      </c>
      <c r="AJ1503" s="154">
        <f t="shared" si="1357"/>
        <v>15</v>
      </c>
      <c r="AK1503" s="47">
        <v>1.1076388888888888</v>
      </c>
      <c r="AL1503" s="47">
        <v>1.1111111111111112</v>
      </c>
      <c r="AM1503" s="9">
        <f t="shared" si="1421"/>
        <v>3.4722222222223209E-3</v>
      </c>
      <c r="AN1503" s="155">
        <f t="shared" si="1414"/>
        <v>0.23263888888888895</v>
      </c>
      <c r="AO1503" s="10">
        <f t="shared" si="1402"/>
        <v>5</v>
      </c>
      <c r="AP1503" s="10">
        <f t="shared" si="1403"/>
        <v>35</v>
      </c>
      <c r="AQ1503" s="9">
        <f t="shared" si="1423"/>
        <v>3.0555555555555544E-2</v>
      </c>
      <c r="AR1503" s="10">
        <f t="shared" si="1417"/>
        <v>0</v>
      </c>
      <c r="AS1503" s="10">
        <f t="shared" si="1418"/>
        <v>44</v>
      </c>
      <c r="AT1503" s="552">
        <v>0</v>
      </c>
      <c r="AU1503" s="552">
        <v>2.9166666666666664E-2</v>
      </c>
      <c r="AV1503" s="552">
        <v>0</v>
      </c>
      <c r="AW1503" s="546">
        <f t="shared" si="1408"/>
        <v>0</v>
      </c>
      <c r="AX1503" s="546">
        <f t="shared" si="1424"/>
        <v>0</v>
      </c>
      <c r="AY1503" s="552">
        <v>0</v>
      </c>
      <c r="AZ1503" s="546">
        <f t="shared" si="1404"/>
        <v>0</v>
      </c>
      <c r="BA1503" s="546">
        <f t="shared" si="1405"/>
        <v>0</v>
      </c>
      <c r="BB1503" s="552">
        <v>0</v>
      </c>
      <c r="BC1503" s="546">
        <f t="shared" si="1406"/>
        <v>0</v>
      </c>
      <c r="BD1503" s="546">
        <f t="shared" si="1407"/>
        <v>0</v>
      </c>
      <c r="BE1503" s="552">
        <v>3.6111111111111115E-2</v>
      </c>
      <c r="BF1503" s="546">
        <f t="shared" si="1427"/>
        <v>0</v>
      </c>
      <c r="BG1503" s="546">
        <f t="shared" si="1428"/>
        <v>52</v>
      </c>
      <c r="BH1503" s="552">
        <v>0</v>
      </c>
      <c r="BI1503" s="637">
        <f t="shared" si="1419"/>
        <v>0</v>
      </c>
      <c r="BJ1503" s="558">
        <f t="shared" si="1420"/>
        <v>0</v>
      </c>
      <c r="BK1503" s="52">
        <f t="shared" si="1425"/>
        <v>62.856610169491525</v>
      </c>
    </row>
    <row r="1504" spans="1:63" x14ac:dyDescent="0.25">
      <c r="A1504" s="60">
        <v>41054</v>
      </c>
      <c r="B1504" s="58">
        <f t="shared" si="1422"/>
        <v>5</v>
      </c>
      <c r="C1504" s="126">
        <v>2</v>
      </c>
      <c r="D1504" s="51" t="s">
        <v>840</v>
      </c>
      <c r="E1504" s="51" t="s">
        <v>265</v>
      </c>
      <c r="F1504" s="58">
        <v>3590.53</v>
      </c>
      <c r="G1504" s="126">
        <v>57</v>
      </c>
      <c r="H1504" s="126">
        <v>2</v>
      </c>
      <c r="I1504" s="47">
        <v>0.83333333333333337</v>
      </c>
      <c r="J1504" s="47">
        <v>0.83333333333333337</v>
      </c>
      <c r="K1504" s="47">
        <v>0.83680555555555547</v>
      </c>
      <c r="L1504" s="9">
        <f t="shared" si="1410"/>
        <v>3.4722222222220989E-3</v>
      </c>
      <c r="M1504" s="47">
        <v>0.85416666666666663</v>
      </c>
      <c r="N1504" s="9">
        <f t="shared" si="1411"/>
        <v>1.736111111111116E-2</v>
      </c>
      <c r="O1504" s="47">
        <v>1.1284722222222221</v>
      </c>
      <c r="P1504" s="9">
        <f t="shared" si="1412"/>
        <v>0.27430555555555547</v>
      </c>
      <c r="Q1504" s="47">
        <v>1.1284722222222221</v>
      </c>
      <c r="R1504" s="47">
        <v>1.15625</v>
      </c>
      <c r="S1504" s="9">
        <f t="shared" si="1426"/>
        <v>2.7777777777777901E-2</v>
      </c>
      <c r="T1504" s="47">
        <v>1.1284722222222221</v>
      </c>
      <c r="U1504" s="47">
        <v>1.15625</v>
      </c>
      <c r="V1504" s="9">
        <f t="shared" si="1415"/>
        <v>2.7777777777777901E-2</v>
      </c>
      <c r="W1504" s="47">
        <v>1.1597222222222221</v>
      </c>
      <c r="X1504" s="9">
        <f t="shared" si="1429"/>
        <v>3.4722222222220989E-3</v>
      </c>
      <c r="Y1504" s="47">
        <v>1.1652777777777776</v>
      </c>
      <c r="Z1504" s="9">
        <f t="shared" si="1430"/>
        <v>5.5555555555555358E-3</v>
      </c>
      <c r="AA1504" s="47">
        <v>1.2784722222222222</v>
      </c>
      <c r="AB1504" s="9">
        <f t="shared" si="1401"/>
        <v>0.1131944444444446</v>
      </c>
      <c r="AC1504" s="47">
        <v>1.2784722222222222</v>
      </c>
      <c r="AD1504" s="47">
        <v>1.2784722222222222</v>
      </c>
      <c r="AE1504" s="9">
        <f t="shared" si="1416"/>
        <v>0</v>
      </c>
      <c r="AF1504" s="47">
        <v>1.2847222222222221</v>
      </c>
      <c r="AG1504" s="47">
        <v>1.2916666666666667</v>
      </c>
      <c r="AH1504" s="9">
        <f t="shared" si="1413"/>
        <v>6.9444444444446418E-3</v>
      </c>
      <c r="AI1504" s="154">
        <f t="shared" si="1356"/>
        <v>0</v>
      </c>
      <c r="AJ1504" s="154">
        <f t="shared" si="1357"/>
        <v>10</v>
      </c>
      <c r="AK1504" s="47">
        <v>1.2951388888888888</v>
      </c>
      <c r="AL1504" s="47">
        <v>1.2986111111111112</v>
      </c>
      <c r="AM1504" s="9">
        <f t="shared" si="1421"/>
        <v>3.4722222222223209E-3</v>
      </c>
      <c r="AN1504" s="155">
        <f t="shared" si="1414"/>
        <v>0.46527777777777779</v>
      </c>
      <c r="AO1504" s="10">
        <f t="shared" si="1402"/>
        <v>11</v>
      </c>
      <c r="AP1504" s="10">
        <f t="shared" si="1403"/>
        <v>10</v>
      </c>
      <c r="AQ1504" s="9">
        <f t="shared" si="1423"/>
        <v>5.0000000000000142E-2</v>
      </c>
      <c r="AR1504" s="10">
        <f t="shared" si="1417"/>
        <v>1</v>
      </c>
      <c r="AS1504" s="10">
        <f t="shared" si="1418"/>
        <v>12</v>
      </c>
      <c r="AT1504" s="552">
        <v>0</v>
      </c>
      <c r="AU1504" s="552">
        <v>0</v>
      </c>
      <c r="AV1504" s="552">
        <v>0</v>
      </c>
      <c r="AW1504" s="546">
        <f t="shared" si="1408"/>
        <v>0</v>
      </c>
      <c r="AX1504" s="546">
        <f t="shared" si="1424"/>
        <v>0</v>
      </c>
      <c r="AY1504" s="552">
        <v>0</v>
      </c>
      <c r="AZ1504" s="546">
        <f t="shared" si="1404"/>
        <v>0</v>
      </c>
      <c r="BA1504" s="546">
        <f t="shared" si="1405"/>
        <v>0</v>
      </c>
      <c r="BB1504" s="552">
        <v>1.2499999999999999E-2</v>
      </c>
      <c r="BC1504" s="546">
        <f t="shared" si="1406"/>
        <v>0</v>
      </c>
      <c r="BD1504" s="546">
        <f t="shared" si="1407"/>
        <v>18</v>
      </c>
      <c r="BE1504" s="552">
        <v>5.0694444444444452E-2</v>
      </c>
      <c r="BF1504" s="546">
        <f t="shared" si="1427"/>
        <v>1</v>
      </c>
      <c r="BG1504" s="546">
        <f t="shared" si="1428"/>
        <v>13</v>
      </c>
      <c r="BH1504" s="552">
        <v>0</v>
      </c>
      <c r="BI1504" s="637">
        <f t="shared" si="1419"/>
        <v>0</v>
      </c>
      <c r="BJ1504" s="558">
        <f t="shared" si="1420"/>
        <v>0</v>
      </c>
      <c r="BK1504" s="52">
        <f t="shared" si="1425"/>
        <v>62.991754385964917</v>
      </c>
    </row>
    <row r="1505" spans="1:63" x14ac:dyDescent="0.25">
      <c r="A1505" s="60">
        <v>41054</v>
      </c>
      <c r="B1505" s="58">
        <f t="shared" si="1422"/>
        <v>5</v>
      </c>
      <c r="C1505" s="126">
        <v>1</v>
      </c>
      <c r="D1505" s="51" t="s">
        <v>858</v>
      </c>
      <c r="E1505" s="51" t="s">
        <v>265</v>
      </c>
      <c r="F1505" s="58">
        <v>3539.57</v>
      </c>
      <c r="G1505" s="126">
        <v>57</v>
      </c>
      <c r="H1505" s="126">
        <v>2</v>
      </c>
      <c r="I1505" s="47">
        <v>9.0277777777777776E-2</v>
      </c>
      <c r="J1505" s="47">
        <v>9.0277777777777776E-2</v>
      </c>
      <c r="K1505" s="47">
        <v>9.375E-2</v>
      </c>
      <c r="L1505" s="9">
        <f t="shared" si="1410"/>
        <v>3.4722222222222238E-3</v>
      </c>
      <c r="M1505" s="47">
        <v>0.11458333333333333</v>
      </c>
      <c r="N1505" s="9">
        <f t="shared" si="1411"/>
        <v>2.0833333333333329E-2</v>
      </c>
      <c r="O1505" s="47">
        <v>0.15972222222222224</v>
      </c>
      <c r="P1505" s="9">
        <f t="shared" si="1412"/>
        <v>4.5138888888888909E-2</v>
      </c>
      <c r="Q1505" s="47">
        <v>0.16319444444444445</v>
      </c>
      <c r="R1505" s="47">
        <v>0.20138888888888887</v>
      </c>
      <c r="S1505" s="9">
        <f t="shared" si="1426"/>
        <v>3.819444444444442E-2</v>
      </c>
      <c r="T1505" s="47">
        <v>0.16319444444444445</v>
      </c>
      <c r="U1505" s="47">
        <v>0.20138888888888887</v>
      </c>
      <c r="V1505" s="9">
        <f t="shared" si="1415"/>
        <v>3.819444444444442E-2</v>
      </c>
      <c r="W1505" s="47">
        <v>0.20347222222222219</v>
      </c>
      <c r="X1505" s="9">
        <f t="shared" si="1429"/>
        <v>2.0833333333333259E-3</v>
      </c>
      <c r="Y1505" s="47">
        <v>0.20416666666666669</v>
      </c>
      <c r="Z1505" s="9">
        <f t="shared" si="1430"/>
        <v>6.9444444444449749E-4</v>
      </c>
      <c r="AA1505" s="47">
        <v>0.36388888888888887</v>
      </c>
      <c r="AB1505" s="9">
        <f t="shared" si="1401"/>
        <v>0.15972222222222218</v>
      </c>
      <c r="AC1505" s="47">
        <v>0.36388888888888887</v>
      </c>
      <c r="AD1505" s="47">
        <v>0.36388888888888887</v>
      </c>
      <c r="AE1505" s="9">
        <f t="shared" si="1416"/>
        <v>0</v>
      </c>
      <c r="AF1505" s="47">
        <v>0.375</v>
      </c>
      <c r="AG1505" s="47">
        <v>0.38194444444444442</v>
      </c>
      <c r="AH1505" s="9">
        <f t="shared" si="1413"/>
        <v>6.9444444444444198E-3</v>
      </c>
      <c r="AI1505" s="154">
        <f t="shared" si="1356"/>
        <v>0</v>
      </c>
      <c r="AJ1505" s="154">
        <f t="shared" si="1357"/>
        <v>10</v>
      </c>
      <c r="AK1505" s="47">
        <v>0.38541666666666669</v>
      </c>
      <c r="AL1505" s="47">
        <v>0.3888888888888889</v>
      </c>
      <c r="AM1505" s="9">
        <f t="shared" si="1421"/>
        <v>3.4722222222222099E-3</v>
      </c>
      <c r="AN1505" s="155">
        <f t="shared" si="1414"/>
        <v>0.2986111111111111</v>
      </c>
      <c r="AO1505" s="10">
        <f t="shared" si="1402"/>
        <v>7</v>
      </c>
      <c r="AP1505" s="10">
        <f t="shared" si="1403"/>
        <v>10</v>
      </c>
      <c r="AQ1505" s="9">
        <f t="shared" si="1423"/>
        <v>4.7916666666666621E-2</v>
      </c>
      <c r="AR1505" s="10">
        <f t="shared" si="1417"/>
        <v>1</v>
      </c>
      <c r="AS1505" s="10">
        <f t="shared" si="1418"/>
        <v>9</v>
      </c>
      <c r="AT1505" s="552">
        <v>0</v>
      </c>
      <c r="AU1505" s="552">
        <v>0</v>
      </c>
      <c r="AV1505" s="552">
        <v>0</v>
      </c>
      <c r="AW1505" s="546">
        <f t="shared" si="1408"/>
        <v>0</v>
      </c>
      <c r="AX1505" s="546">
        <f t="shared" si="1424"/>
        <v>0</v>
      </c>
      <c r="AY1505" s="552">
        <v>0</v>
      </c>
      <c r="AZ1505" s="546">
        <f t="shared" si="1404"/>
        <v>0</v>
      </c>
      <c r="BA1505" s="546">
        <f t="shared" si="1405"/>
        <v>0</v>
      </c>
      <c r="BB1505" s="552">
        <v>0</v>
      </c>
      <c r="BC1505" s="546">
        <f t="shared" si="1406"/>
        <v>0</v>
      </c>
      <c r="BD1505" s="546">
        <f t="shared" si="1407"/>
        <v>0</v>
      </c>
      <c r="BE1505" s="552">
        <v>0.11180555555555556</v>
      </c>
      <c r="BF1505" s="546">
        <f t="shared" si="1427"/>
        <v>2</v>
      </c>
      <c r="BG1505" s="546">
        <f t="shared" si="1428"/>
        <v>41</v>
      </c>
      <c r="BH1505" s="552">
        <v>0</v>
      </c>
      <c r="BI1505" s="637">
        <f t="shared" si="1419"/>
        <v>0</v>
      </c>
      <c r="BJ1505" s="558">
        <f t="shared" si="1420"/>
        <v>0</v>
      </c>
      <c r="BK1505" s="52">
        <f t="shared" si="1425"/>
        <v>62.097719298245615</v>
      </c>
    </row>
    <row r="1506" spans="1:63" ht="30" x14ac:dyDescent="0.25">
      <c r="A1506" s="60">
        <v>41054</v>
      </c>
      <c r="B1506" s="58">
        <f t="shared" si="1422"/>
        <v>5</v>
      </c>
      <c r="C1506" s="126">
        <v>29</v>
      </c>
      <c r="D1506" s="51" t="s">
        <v>33</v>
      </c>
      <c r="E1506" s="51" t="s">
        <v>857</v>
      </c>
      <c r="F1506" s="58">
        <v>3682.16</v>
      </c>
      <c r="G1506" s="126">
        <v>59</v>
      </c>
      <c r="H1506" s="126">
        <v>0</v>
      </c>
      <c r="I1506" s="47">
        <v>0.64583333333333337</v>
      </c>
      <c r="J1506" s="47">
        <v>0.64583333333333337</v>
      </c>
      <c r="K1506" s="47">
        <v>0.65277777777777779</v>
      </c>
      <c r="L1506" s="9">
        <f t="shared" si="1410"/>
        <v>6.9444444444444198E-3</v>
      </c>
      <c r="M1506" s="47">
        <v>0.66319444444444442</v>
      </c>
      <c r="N1506" s="9">
        <f t="shared" si="1411"/>
        <v>1.041666666666663E-2</v>
      </c>
      <c r="O1506" s="47">
        <v>0.67708333333333337</v>
      </c>
      <c r="P1506" s="9">
        <f t="shared" si="1412"/>
        <v>1.3888888888888951E-2</v>
      </c>
      <c r="Q1506" s="47">
        <v>0.68055555555555547</v>
      </c>
      <c r="R1506" s="47">
        <v>0.72222222222222221</v>
      </c>
      <c r="S1506" s="9">
        <f t="shared" si="1426"/>
        <v>4.1666666666666741E-2</v>
      </c>
      <c r="T1506" s="47">
        <v>0.68055555555555547</v>
      </c>
      <c r="U1506" s="47">
        <v>0.72222222222222221</v>
      </c>
      <c r="V1506" s="9">
        <f t="shared" si="1415"/>
        <v>4.1666666666666741E-2</v>
      </c>
      <c r="W1506" s="47">
        <v>0.72222222222222221</v>
      </c>
      <c r="X1506" s="9">
        <f t="shared" si="1429"/>
        <v>0</v>
      </c>
      <c r="Y1506" s="47">
        <v>0.72291666666666676</v>
      </c>
      <c r="Z1506" s="9">
        <f t="shared" si="1430"/>
        <v>6.94444444444553E-4</v>
      </c>
      <c r="AA1506" s="47">
        <v>0.8222222222222223</v>
      </c>
      <c r="AB1506" s="9">
        <f t="shared" si="1401"/>
        <v>9.9305555555555536E-2</v>
      </c>
      <c r="AC1506" s="47">
        <v>0.8222222222222223</v>
      </c>
      <c r="AD1506" s="47">
        <v>0.8222222222222223</v>
      </c>
      <c r="AE1506" s="9">
        <f t="shared" si="1416"/>
        <v>0</v>
      </c>
      <c r="AF1506" s="47">
        <v>0.83333333333333337</v>
      </c>
      <c r="AG1506" s="47">
        <v>0.84027777777777779</v>
      </c>
      <c r="AH1506" s="9">
        <f t="shared" si="1413"/>
        <v>6.9444444444444198E-3</v>
      </c>
      <c r="AI1506" s="154">
        <f t="shared" si="1356"/>
        <v>0</v>
      </c>
      <c r="AJ1506" s="154">
        <f t="shared" si="1357"/>
        <v>10</v>
      </c>
      <c r="AK1506" s="47">
        <v>0.84375</v>
      </c>
      <c r="AL1506" s="47">
        <v>0.84722222222222221</v>
      </c>
      <c r="AM1506" s="9">
        <f t="shared" si="1421"/>
        <v>3.4722222222222099E-3</v>
      </c>
      <c r="AN1506" s="155">
        <f t="shared" si="1414"/>
        <v>0.20138888888888884</v>
      </c>
      <c r="AO1506" s="10">
        <f t="shared" si="1402"/>
        <v>4</v>
      </c>
      <c r="AP1506" s="10">
        <f t="shared" si="1403"/>
        <v>50</v>
      </c>
      <c r="AQ1506" s="9">
        <f t="shared" si="1423"/>
        <v>7.7083333333333309E-2</v>
      </c>
      <c r="AR1506" s="10">
        <f t="shared" si="1417"/>
        <v>1</v>
      </c>
      <c r="AS1506" s="10">
        <f t="shared" si="1418"/>
        <v>51</v>
      </c>
      <c r="AT1506" s="552">
        <v>0</v>
      </c>
      <c r="AU1506" s="552">
        <v>0</v>
      </c>
      <c r="AV1506" s="552">
        <v>0</v>
      </c>
      <c r="AW1506" s="546">
        <f t="shared" si="1408"/>
        <v>0</v>
      </c>
      <c r="AX1506" s="546">
        <f t="shared" si="1424"/>
        <v>0</v>
      </c>
      <c r="AY1506" s="552">
        <v>0</v>
      </c>
      <c r="AZ1506" s="546">
        <f t="shared" si="1404"/>
        <v>0</v>
      </c>
      <c r="BA1506" s="546">
        <f t="shared" si="1405"/>
        <v>0</v>
      </c>
      <c r="BB1506" s="552">
        <v>0</v>
      </c>
      <c r="BC1506" s="546">
        <f t="shared" si="1406"/>
        <v>0</v>
      </c>
      <c r="BD1506" s="546">
        <f t="shared" si="1407"/>
        <v>0</v>
      </c>
      <c r="BE1506" s="552">
        <v>2.2222222222222223E-2</v>
      </c>
      <c r="BF1506" s="546">
        <f t="shared" si="1427"/>
        <v>0</v>
      </c>
      <c r="BG1506" s="546">
        <f t="shared" si="1428"/>
        <v>32</v>
      </c>
      <c r="BH1506" s="552">
        <v>0</v>
      </c>
      <c r="BI1506" s="637">
        <f t="shared" si="1419"/>
        <v>0</v>
      </c>
      <c r="BJ1506" s="558">
        <f t="shared" si="1420"/>
        <v>0</v>
      </c>
      <c r="BK1506" s="52">
        <f t="shared" si="1425"/>
        <v>62.409491525423725</v>
      </c>
    </row>
    <row r="1507" spans="1:63" x14ac:dyDescent="0.25">
      <c r="A1507" s="60">
        <v>41054</v>
      </c>
      <c r="B1507" s="58">
        <f t="shared" si="1422"/>
        <v>5</v>
      </c>
      <c r="C1507" s="126">
        <v>11</v>
      </c>
      <c r="D1507" s="51" t="s">
        <v>832</v>
      </c>
      <c r="E1507" s="51" t="s">
        <v>820</v>
      </c>
      <c r="F1507" s="58">
        <v>3377.89</v>
      </c>
      <c r="G1507" s="126">
        <v>58</v>
      </c>
      <c r="H1507" s="126">
        <v>1</v>
      </c>
      <c r="I1507" s="47">
        <v>0.72222222222222221</v>
      </c>
      <c r="J1507" s="47">
        <v>0.72222222222222221</v>
      </c>
      <c r="K1507" s="47">
        <v>0.73263888888888884</v>
      </c>
      <c r="L1507" s="9">
        <f t="shared" si="1410"/>
        <v>1.041666666666663E-2</v>
      </c>
      <c r="M1507" s="47">
        <v>0.74305555555555547</v>
      </c>
      <c r="N1507" s="9">
        <f t="shared" si="1411"/>
        <v>1.041666666666663E-2</v>
      </c>
      <c r="O1507" s="47">
        <v>0.75694444444444453</v>
      </c>
      <c r="P1507" s="9">
        <f t="shared" si="1412"/>
        <v>1.3888888888889062E-2</v>
      </c>
      <c r="Q1507" s="47">
        <v>0.75694444444444453</v>
      </c>
      <c r="R1507" s="47">
        <v>0.78472222222222221</v>
      </c>
      <c r="S1507" s="9">
        <f t="shared" si="1426"/>
        <v>2.7777777777777679E-2</v>
      </c>
      <c r="T1507" s="47">
        <v>0.75694444444444453</v>
      </c>
      <c r="U1507" s="47">
        <v>0.78472222222222221</v>
      </c>
      <c r="V1507" s="9">
        <f t="shared" si="1415"/>
        <v>2.7777777777777679E-2</v>
      </c>
      <c r="W1507" s="47">
        <v>0.79375000000000007</v>
      </c>
      <c r="X1507" s="9">
        <f t="shared" si="1429"/>
        <v>9.0277777777778567E-3</v>
      </c>
      <c r="Y1507" s="47">
        <v>0.79513888888888884</v>
      </c>
      <c r="Z1507" s="9">
        <f t="shared" si="1430"/>
        <v>1.3888888888887729E-3</v>
      </c>
      <c r="AA1507" s="47">
        <v>0.91736111111111107</v>
      </c>
      <c r="AB1507" s="9">
        <f t="shared" si="1401"/>
        <v>0.12222222222222223</v>
      </c>
      <c r="AC1507" s="47">
        <v>0.91736111111111107</v>
      </c>
      <c r="AD1507" s="47">
        <v>0.91736111111111107</v>
      </c>
      <c r="AE1507" s="9">
        <f t="shared" si="1416"/>
        <v>0</v>
      </c>
      <c r="AF1507" s="47">
        <v>0.95833333333333337</v>
      </c>
      <c r="AG1507" s="47">
        <v>0.96875</v>
      </c>
      <c r="AH1507" s="9">
        <f t="shared" si="1413"/>
        <v>1.041666666666663E-2</v>
      </c>
      <c r="AI1507" s="154">
        <f t="shared" si="1356"/>
        <v>0</v>
      </c>
      <c r="AJ1507" s="154">
        <f t="shared" si="1357"/>
        <v>15</v>
      </c>
      <c r="AK1507" s="47">
        <v>0.97222222222222221</v>
      </c>
      <c r="AL1507" s="47">
        <v>0.97916666666666663</v>
      </c>
      <c r="AM1507" s="9">
        <f t="shared" si="1421"/>
        <v>6.9444444444444198E-3</v>
      </c>
      <c r="AN1507" s="155">
        <f t="shared" si="1414"/>
        <v>0.25694444444444442</v>
      </c>
      <c r="AO1507" s="10">
        <f t="shared" si="1402"/>
        <v>6</v>
      </c>
      <c r="AP1507" s="10">
        <f t="shared" si="1403"/>
        <v>10</v>
      </c>
      <c r="AQ1507" s="9">
        <f t="shared" si="1423"/>
        <v>5.694444444444445E-2</v>
      </c>
      <c r="AR1507" s="10">
        <f t="shared" si="1417"/>
        <v>1</v>
      </c>
      <c r="AS1507" s="10">
        <f t="shared" si="1418"/>
        <v>22</v>
      </c>
      <c r="AT1507" s="552">
        <v>0</v>
      </c>
      <c r="AU1507" s="552">
        <v>1.0416666666666666E-2</v>
      </c>
      <c r="AV1507" s="552">
        <v>0</v>
      </c>
      <c r="AW1507" s="546">
        <f t="shared" si="1408"/>
        <v>0</v>
      </c>
      <c r="AX1507" s="546">
        <f t="shared" si="1424"/>
        <v>0</v>
      </c>
      <c r="AY1507" s="552">
        <v>0</v>
      </c>
      <c r="AZ1507" s="546">
        <f t="shared" si="1404"/>
        <v>0</v>
      </c>
      <c r="BA1507" s="546">
        <f t="shared" si="1405"/>
        <v>0</v>
      </c>
      <c r="BB1507" s="552">
        <v>0</v>
      </c>
      <c r="BC1507" s="546">
        <f t="shared" si="1406"/>
        <v>0</v>
      </c>
      <c r="BD1507" s="546">
        <f t="shared" si="1407"/>
        <v>0</v>
      </c>
      <c r="BE1507" s="552">
        <v>1.0416666666666666E-2</v>
      </c>
      <c r="BF1507" s="546">
        <f t="shared" si="1427"/>
        <v>0</v>
      </c>
      <c r="BG1507" s="546">
        <f t="shared" si="1428"/>
        <v>15</v>
      </c>
      <c r="BH1507" s="552">
        <v>4.4444444444444446E-2</v>
      </c>
      <c r="BI1507" s="637">
        <f t="shared" si="1419"/>
        <v>1</v>
      </c>
      <c r="BJ1507" s="558">
        <f t="shared" si="1420"/>
        <v>4</v>
      </c>
      <c r="BK1507" s="52">
        <f t="shared" si="1425"/>
        <v>58.239482758620689</v>
      </c>
    </row>
    <row r="1508" spans="1:63" x14ac:dyDescent="0.25">
      <c r="A1508" s="60">
        <v>41054</v>
      </c>
      <c r="B1508" s="58">
        <f t="shared" si="1422"/>
        <v>5</v>
      </c>
      <c r="C1508" s="126">
        <v>2</v>
      </c>
      <c r="D1508" s="51" t="s">
        <v>789</v>
      </c>
      <c r="E1508" s="51" t="s">
        <v>265</v>
      </c>
      <c r="F1508" s="58">
        <v>3505.1</v>
      </c>
      <c r="G1508" s="126">
        <v>59</v>
      </c>
      <c r="H1508" s="126">
        <v>0</v>
      </c>
      <c r="I1508" s="47">
        <v>0.81597222222222221</v>
      </c>
      <c r="J1508" s="47">
        <v>0.81597222222222221</v>
      </c>
      <c r="K1508" s="47">
        <v>0.85416666666666663</v>
      </c>
      <c r="L1508" s="9">
        <f t="shared" si="1410"/>
        <v>3.819444444444442E-2</v>
      </c>
      <c r="M1508" s="47">
        <v>0.86805555555555547</v>
      </c>
      <c r="N1508" s="9">
        <f t="shared" si="1411"/>
        <v>1.388888888888884E-2</v>
      </c>
      <c r="O1508" s="47">
        <v>0.96527777777777779</v>
      </c>
      <c r="P1508" s="9">
        <f t="shared" si="1412"/>
        <v>9.7222222222222321E-2</v>
      </c>
      <c r="Q1508" s="47">
        <v>0.97222222222222221</v>
      </c>
      <c r="R1508" s="47">
        <v>1.0138888888888888</v>
      </c>
      <c r="S1508" s="9">
        <f t="shared" si="1426"/>
        <v>4.166666666666663E-2</v>
      </c>
      <c r="T1508" s="47">
        <v>0.97222222222222221</v>
      </c>
      <c r="U1508" s="47">
        <v>1.0138888888888888</v>
      </c>
      <c r="V1508" s="9">
        <f t="shared" si="1415"/>
        <v>4.166666666666663E-2</v>
      </c>
      <c r="W1508" s="47">
        <v>1.0590277777777779</v>
      </c>
      <c r="X1508" s="9">
        <f t="shared" si="1429"/>
        <v>4.5138888888889062E-2</v>
      </c>
      <c r="Y1508" s="47">
        <v>0.99652777777777779</v>
      </c>
      <c r="Z1508" s="9">
        <v>0</v>
      </c>
      <c r="AA1508" s="47">
        <v>1.1118055555555555</v>
      </c>
      <c r="AB1508" s="9">
        <f t="shared" si="1401"/>
        <v>0.1152777777777777</v>
      </c>
      <c r="AC1508" s="47">
        <v>1.1118055555555555</v>
      </c>
      <c r="AD1508" s="47">
        <v>1.1118055555555555</v>
      </c>
      <c r="AE1508" s="9">
        <f t="shared" si="1416"/>
        <v>0</v>
      </c>
      <c r="AF1508" s="47">
        <v>1.125</v>
      </c>
      <c r="AG1508" s="47">
        <v>1.1354166666666667</v>
      </c>
      <c r="AH1508" s="9">
        <f t="shared" si="1413"/>
        <v>1.0416666666666741E-2</v>
      </c>
      <c r="AI1508" s="154">
        <f t="shared" si="1356"/>
        <v>0</v>
      </c>
      <c r="AJ1508" s="154">
        <f t="shared" si="1357"/>
        <v>15</v>
      </c>
      <c r="AK1508" s="47">
        <v>1.1388888888888888</v>
      </c>
      <c r="AL1508" s="47">
        <v>1.1458333333333333</v>
      </c>
      <c r="AM1508" s="9">
        <f t="shared" si="1421"/>
        <v>6.9444444444444198E-3</v>
      </c>
      <c r="AN1508" s="155">
        <f t="shared" si="1414"/>
        <v>0.32986111111111105</v>
      </c>
      <c r="AO1508" s="10">
        <f t="shared" si="1402"/>
        <v>7</v>
      </c>
      <c r="AP1508" s="10">
        <f t="shared" si="1403"/>
        <v>55</v>
      </c>
      <c r="AQ1508" s="9">
        <f t="shared" si="1423"/>
        <v>4.0972222222222146E-2</v>
      </c>
      <c r="AR1508" s="10">
        <f t="shared" si="1417"/>
        <v>0</v>
      </c>
      <c r="AS1508" s="10">
        <f t="shared" si="1418"/>
        <v>59</v>
      </c>
      <c r="AT1508" s="552">
        <v>0</v>
      </c>
      <c r="AU1508" s="552">
        <v>0</v>
      </c>
      <c r="AV1508" s="552">
        <v>0</v>
      </c>
      <c r="AW1508" s="546">
        <f t="shared" si="1408"/>
        <v>0</v>
      </c>
      <c r="AX1508" s="546">
        <f t="shared" si="1424"/>
        <v>0</v>
      </c>
      <c r="AY1508" s="552">
        <v>4.8611111111111112E-2</v>
      </c>
      <c r="AZ1508" s="546">
        <f t="shared" si="1404"/>
        <v>1</v>
      </c>
      <c r="BA1508" s="546">
        <f t="shared" si="1405"/>
        <v>10</v>
      </c>
      <c r="BB1508" s="552">
        <v>0</v>
      </c>
      <c r="BC1508" s="546">
        <f t="shared" si="1406"/>
        <v>0</v>
      </c>
      <c r="BD1508" s="546">
        <f t="shared" si="1407"/>
        <v>0</v>
      </c>
      <c r="BE1508" s="552">
        <v>1.0416666666666666E-2</v>
      </c>
      <c r="BF1508" s="546">
        <f t="shared" si="1427"/>
        <v>0</v>
      </c>
      <c r="BG1508" s="546">
        <f t="shared" si="1428"/>
        <v>15</v>
      </c>
      <c r="BH1508" s="552">
        <v>1.5277777777777777E-2</v>
      </c>
      <c r="BI1508" s="637">
        <f t="shared" si="1419"/>
        <v>0</v>
      </c>
      <c r="BJ1508" s="558">
        <f t="shared" si="1420"/>
        <v>22</v>
      </c>
      <c r="BK1508" s="52">
        <f t="shared" si="1425"/>
        <v>59.408474576271182</v>
      </c>
    </row>
    <row r="1509" spans="1:63" x14ac:dyDescent="0.25">
      <c r="A1509" s="60">
        <v>41054</v>
      </c>
      <c r="B1509" s="58">
        <f t="shared" si="1422"/>
        <v>5</v>
      </c>
      <c r="C1509" s="126">
        <v>5</v>
      </c>
      <c r="D1509" s="51" t="s">
        <v>355</v>
      </c>
      <c r="E1509" s="51" t="s">
        <v>265</v>
      </c>
      <c r="F1509" s="58">
        <v>3550.08</v>
      </c>
      <c r="G1509" s="126">
        <v>59</v>
      </c>
      <c r="H1509" s="126">
        <v>0</v>
      </c>
      <c r="I1509" s="47">
        <v>0.70138888888888884</v>
      </c>
      <c r="J1509" s="47">
        <v>0.70138888888888884</v>
      </c>
      <c r="K1509" s="47">
        <v>0.70486111111111116</v>
      </c>
      <c r="L1509" s="9">
        <f t="shared" si="1410"/>
        <v>3.4722222222223209E-3</v>
      </c>
      <c r="M1509" s="47">
        <v>0.71875</v>
      </c>
      <c r="N1509" s="9">
        <f t="shared" si="1411"/>
        <v>1.388888888888884E-2</v>
      </c>
      <c r="O1509" s="47">
        <v>0.75</v>
      </c>
      <c r="P1509" s="9">
        <f t="shared" si="1412"/>
        <v>3.125E-2</v>
      </c>
      <c r="Q1509" s="47">
        <v>0.75347222222222221</v>
      </c>
      <c r="R1509" s="47">
        <v>0.77777777777777779</v>
      </c>
      <c r="S1509" s="9">
        <f t="shared" si="1426"/>
        <v>2.430555555555558E-2</v>
      </c>
      <c r="T1509" s="47">
        <v>0.75347222222222221</v>
      </c>
      <c r="U1509" s="47">
        <v>0.77777777777777779</v>
      </c>
      <c r="V1509" s="9">
        <f t="shared" si="1415"/>
        <v>2.430555555555558E-2</v>
      </c>
      <c r="W1509" s="47">
        <v>0.75347222222222221</v>
      </c>
      <c r="X1509" s="9">
        <v>0</v>
      </c>
      <c r="Y1509" s="47">
        <v>0.77083333333333337</v>
      </c>
      <c r="Z1509" s="9">
        <f t="shared" ref="Z1509:Z1536" si="1431">Y1509-W1509</f>
        <v>1.736111111111116E-2</v>
      </c>
      <c r="AA1509" s="47">
        <v>1.0902777777777779</v>
      </c>
      <c r="AB1509" s="9">
        <f t="shared" si="1401"/>
        <v>0.31944444444444453</v>
      </c>
      <c r="AC1509" s="47">
        <v>1.0902777777777779</v>
      </c>
      <c r="AD1509" s="47">
        <v>1.0902777777777779</v>
      </c>
      <c r="AE1509" s="9">
        <f t="shared" si="1416"/>
        <v>0</v>
      </c>
      <c r="AF1509" s="47">
        <v>1.1076388888888888</v>
      </c>
      <c r="AG1509" s="47">
        <v>1.1180555555555556</v>
      </c>
      <c r="AH1509" s="9">
        <f t="shared" si="1413"/>
        <v>1.0416666666666741E-2</v>
      </c>
      <c r="AI1509" s="154">
        <f t="shared" si="1356"/>
        <v>0</v>
      </c>
      <c r="AJ1509" s="154">
        <f t="shared" si="1357"/>
        <v>15</v>
      </c>
      <c r="AK1509" s="47">
        <v>1.1215277777777779</v>
      </c>
      <c r="AL1509" s="47">
        <v>1.125</v>
      </c>
      <c r="AM1509" s="9">
        <f t="shared" si="1421"/>
        <v>3.4722222222220989E-3</v>
      </c>
      <c r="AN1509" s="155">
        <f t="shared" si="1414"/>
        <v>0.42361111111111116</v>
      </c>
      <c r="AO1509" s="10">
        <f t="shared" si="1402"/>
        <v>10</v>
      </c>
      <c r="AP1509" s="10">
        <f t="shared" si="1403"/>
        <v>10</v>
      </c>
      <c r="AQ1509" s="9">
        <f t="shared" si="1423"/>
        <v>0</v>
      </c>
      <c r="AR1509" s="10">
        <f t="shared" si="1417"/>
        <v>0</v>
      </c>
      <c r="AS1509" s="10">
        <f t="shared" si="1418"/>
        <v>0</v>
      </c>
      <c r="AT1509" s="552">
        <v>0</v>
      </c>
      <c r="AU1509" s="552">
        <v>0</v>
      </c>
      <c r="AV1509" s="552">
        <v>0</v>
      </c>
      <c r="AW1509" s="546">
        <f t="shared" si="1408"/>
        <v>0</v>
      </c>
      <c r="AX1509" s="546">
        <f t="shared" si="1424"/>
        <v>0</v>
      </c>
      <c r="AY1509" s="552">
        <v>0.2986111111111111</v>
      </c>
      <c r="AZ1509" s="546">
        <f t="shared" si="1404"/>
        <v>7</v>
      </c>
      <c r="BA1509" s="546">
        <f t="shared" si="1405"/>
        <v>10</v>
      </c>
      <c r="BB1509" s="552">
        <v>0</v>
      </c>
      <c r="BC1509" s="546">
        <f t="shared" si="1406"/>
        <v>0</v>
      </c>
      <c r="BD1509" s="546">
        <f t="shared" si="1407"/>
        <v>0</v>
      </c>
      <c r="BE1509" s="552">
        <v>0</v>
      </c>
      <c r="BF1509" s="546">
        <f t="shared" si="1427"/>
        <v>0</v>
      </c>
      <c r="BG1509" s="546">
        <f t="shared" si="1428"/>
        <v>0</v>
      </c>
      <c r="BH1509" s="552">
        <v>2.0833333333333332E-2</v>
      </c>
      <c r="BI1509" s="637">
        <f t="shared" si="1419"/>
        <v>0</v>
      </c>
      <c r="BJ1509" s="558">
        <f t="shared" si="1420"/>
        <v>30</v>
      </c>
      <c r="BK1509" s="52">
        <f t="shared" si="1425"/>
        <v>60.170847457627119</v>
      </c>
    </row>
    <row r="1510" spans="1:63" x14ac:dyDescent="0.25">
      <c r="A1510" s="60">
        <v>41055</v>
      </c>
      <c r="B1510" s="58">
        <f t="shared" si="1422"/>
        <v>5</v>
      </c>
      <c r="C1510" s="126">
        <v>30</v>
      </c>
      <c r="D1510" s="51" t="s">
        <v>33</v>
      </c>
      <c r="E1510" s="51" t="s">
        <v>280</v>
      </c>
      <c r="F1510" s="58">
        <v>3824.13</v>
      </c>
      <c r="G1510" s="126">
        <v>58</v>
      </c>
      <c r="H1510" s="126">
        <v>1</v>
      </c>
      <c r="I1510" s="47">
        <v>0.15208333333333332</v>
      </c>
      <c r="J1510" s="47">
        <v>0.15208333333333332</v>
      </c>
      <c r="K1510" s="47">
        <v>0.15625</v>
      </c>
      <c r="L1510" s="9">
        <f t="shared" si="1410"/>
        <v>4.1666666666666796E-3</v>
      </c>
      <c r="M1510" s="47">
        <v>0.15972222222222224</v>
      </c>
      <c r="N1510" s="9">
        <f t="shared" si="1411"/>
        <v>3.4722222222222376E-3</v>
      </c>
      <c r="O1510" s="47">
        <v>0.20138888888888887</v>
      </c>
      <c r="P1510" s="9">
        <f t="shared" si="1412"/>
        <v>4.166666666666663E-2</v>
      </c>
      <c r="Q1510" s="47">
        <v>0.20486111111111113</v>
      </c>
      <c r="R1510" s="47">
        <v>0.24305555555555555</v>
      </c>
      <c r="S1510" s="9">
        <f t="shared" si="1426"/>
        <v>3.819444444444442E-2</v>
      </c>
      <c r="T1510" s="47">
        <v>0.20486111111111113</v>
      </c>
      <c r="U1510" s="47">
        <v>0.24305555555555555</v>
      </c>
      <c r="V1510" s="9">
        <f t="shared" si="1415"/>
        <v>3.819444444444442E-2</v>
      </c>
      <c r="W1510" s="47">
        <v>0.21527777777777779</v>
      </c>
      <c r="X1510" s="9">
        <v>0</v>
      </c>
      <c r="Y1510" s="47">
        <v>0.21805555555555556</v>
      </c>
      <c r="Z1510" s="9">
        <f t="shared" si="1431"/>
        <v>2.7777777777777679E-3</v>
      </c>
      <c r="AA1510" s="47">
        <v>0.30486111111111108</v>
      </c>
      <c r="AB1510" s="9">
        <f t="shared" si="1401"/>
        <v>8.6805555555555525E-2</v>
      </c>
      <c r="AC1510" s="47">
        <v>0.30486111111111108</v>
      </c>
      <c r="AD1510" s="47">
        <v>0.30486111111111108</v>
      </c>
      <c r="AE1510" s="9">
        <f t="shared" si="1416"/>
        <v>0</v>
      </c>
      <c r="AF1510" s="47">
        <v>0.38194444444444442</v>
      </c>
      <c r="AG1510" s="47">
        <v>0.3888888888888889</v>
      </c>
      <c r="AH1510" s="9">
        <f t="shared" si="1413"/>
        <v>6.9444444444444753E-3</v>
      </c>
      <c r="AI1510" s="154">
        <f t="shared" si="1356"/>
        <v>0</v>
      </c>
      <c r="AJ1510" s="154">
        <f t="shared" si="1357"/>
        <v>10</v>
      </c>
      <c r="AK1510" s="47">
        <v>0.3923611111111111</v>
      </c>
      <c r="AL1510" s="47">
        <v>0.39583333333333331</v>
      </c>
      <c r="AM1510" s="9">
        <f t="shared" si="1421"/>
        <v>3.4722222222222099E-3</v>
      </c>
      <c r="AN1510" s="155">
        <f t="shared" si="1414"/>
        <v>0.24374999999999999</v>
      </c>
      <c r="AO1510" s="10">
        <f t="shared" si="1402"/>
        <v>5</v>
      </c>
      <c r="AP1510" s="10">
        <f t="shared" si="1403"/>
        <v>51</v>
      </c>
      <c r="AQ1510" s="9">
        <f t="shared" si="1423"/>
        <v>6.8055555555555522E-2</v>
      </c>
      <c r="AR1510" s="10">
        <f t="shared" si="1417"/>
        <v>1</v>
      </c>
      <c r="AS1510" s="10">
        <f t="shared" si="1418"/>
        <v>38</v>
      </c>
      <c r="AT1510" s="552">
        <v>0</v>
      </c>
      <c r="AU1510" s="552">
        <v>0</v>
      </c>
      <c r="AV1510" s="552">
        <v>0</v>
      </c>
      <c r="AW1510" s="546">
        <f t="shared" si="1408"/>
        <v>0</v>
      </c>
      <c r="AX1510" s="546">
        <f t="shared" si="1424"/>
        <v>0</v>
      </c>
      <c r="AY1510" s="552">
        <v>0</v>
      </c>
      <c r="AZ1510" s="546">
        <f t="shared" si="1404"/>
        <v>0</v>
      </c>
      <c r="BA1510" s="546">
        <f t="shared" si="1405"/>
        <v>0</v>
      </c>
      <c r="BB1510" s="552">
        <v>0</v>
      </c>
      <c r="BC1510" s="546">
        <f t="shared" si="1406"/>
        <v>0</v>
      </c>
      <c r="BD1510" s="546">
        <f t="shared" si="1407"/>
        <v>0</v>
      </c>
      <c r="BE1510" s="552">
        <v>1.8749999999999999E-2</v>
      </c>
      <c r="BF1510" s="546">
        <f t="shared" si="1427"/>
        <v>0</v>
      </c>
      <c r="BG1510" s="546">
        <f t="shared" si="1428"/>
        <v>27</v>
      </c>
      <c r="BH1510" s="552">
        <v>0</v>
      </c>
      <c r="BI1510" s="637">
        <f t="shared" si="1419"/>
        <v>0</v>
      </c>
      <c r="BJ1510" s="558">
        <f t="shared" si="1420"/>
        <v>0</v>
      </c>
      <c r="BK1510" s="52">
        <f t="shared" si="1425"/>
        <v>65.933275862068967</v>
      </c>
    </row>
    <row r="1511" spans="1:63" x14ac:dyDescent="0.25">
      <c r="A1511" s="60">
        <v>41055</v>
      </c>
      <c r="B1511" s="58">
        <f t="shared" si="1422"/>
        <v>5</v>
      </c>
      <c r="C1511" s="126">
        <v>3</v>
      </c>
      <c r="D1511" s="51" t="s">
        <v>840</v>
      </c>
      <c r="E1511" s="51" t="s">
        <v>265</v>
      </c>
      <c r="F1511" s="58">
        <v>3680.06</v>
      </c>
      <c r="G1511" s="126">
        <v>58</v>
      </c>
      <c r="H1511" s="126">
        <v>1</v>
      </c>
      <c r="I1511" s="47">
        <v>0.38541666666666669</v>
      </c>
      <c r="J1511" s="47">
        <v>0.38541666666666669</v>
      </c>
      <c r="K1511" s="47">
        <v>0.3923611111111111</v>
      </c>
      <c r="L1511" s="9">
        <f t="shared" si="1410"/>
        <v>6.9444444444444198E-3</v>
      </c>
      <c r="M1511" s="47">
        <v>0.39583333333333331</v>
      </c>
      <c r="N1511" s="9">
        <f t="shared" si="1411"/>
        <v>3.4722222222222099E-3</v>
      </c>
      <c r="O1511" s="47">
        <v>0.4201388888888889</v>
      </c>
      <c r="P1511" s="9">
        <f t="shared" si="1412"/>
        <v>2.430555555555558E-2</v>
      </c>
      <c r="Q1511" s="47">
        <v>0.35416666666666669</v>
      </c>
      <c r="R1511" s="47">
        <v>0.39583333333333331</v>
      </c>
      <c r="S1511" s="9">
        <f t="shared" si="1426"/>
        <v>4.166666666666663E-2</v>
      </c>
      <c r="T1511" s="47">
        <v>0.35416666666666669</v>
      </c>
      <c r="U1511" s="47">
        <v>0.39583333333333331</v>
      </c>
      <c r="V1511" s="9">
        <f t="shared" si="1415"/>
        <v>4.166666666666663E-2</v>
      </c>
      <c r="W1511" s="47">
        <v>0.44791666666666669</v>
      </c>
      <c r="X1511" s="9">
        <f t="shared" ref="X1511:X1517" si="1432">W1511-R1511</f>
        <v>5.208333333333337E-2</v>
      </c>
      <c r="Y1511" s="47">
        <v>0.44861111111111113</v>
      </c>
      <c r="Z1511" s="9">
        <f t="shared" si="1431"/>
        <v>6.9444444444444198E-4</v>
      </c>
      <c r="AA1511" s="47">
        <v>0.49583333333333335</v>
      </c>
      <c r="AB1511" s="9">
        <f t="shared" si="1401"/>
        <v>4.7222222222222221E-2</v>
      </c>
      <c r="AC1511" s="47">
        <v>0.49583333333333335</v>
      </c>
      <c r="AD1511" s="47">
        <v>0.49583333333333335</v>
      </c>
      <c r="AE1511" s="9">
        <f t="shared" si="1416"/>
        <v>0</v>
      </c>
      <c r="AF1511" s="47">
        <v>0.51041666666666663</v>
      </c>
      <c r="AG1511" s="47">
        <v>0.51736111111111105</v>
      </c>
      <c r="AH1511" s="9">
        <f t="shared" si="1413"/>
        <v>6.9444444444444198E-3</v>
      </c>
      <c r="AI1511" s="154">
        <f t="shared" si="1356"/>
        <v>0</v>
      </c>
      <c r="AJ1511" s="154">
        <f t="shared" si="1357"/>
        <v>10</v>
      </c>
      <c r="AK1511" s="47">
        <v>0.52083333333333337</v>
      </c>
      <c r="AL1511" s="47">
        <v>0.52777777777777779</v>
      </c>
      <c r="AM1511" s="9">
        <f t="shared" si="1421"/>
        <v>6.9444444444444198E-3</v>
      </c>
      <c r="AN1511" s="155">
        <f t="shared" si="1414"/>
        <v>0.1423611111111111</v>
      </c>
      <c r="AO1511" s="10">
        <f t="shared" si="1402"/>
        <v>3</v>
      </c>
      <c r="AP1511" s="10">
        <f t="shared" si="1403"/>
        <v>25</v>
      </c>
      <c r="AQ1511" s="9">
        <f t="shared" si="1423"/>
        <v>4.7222222222222221E-2</v>
      </c>
      <c r="AR1511" s="10">
        <f t="shared" si="1417"/>
        <v>1</v>
      </c>
      <c r="AS1511" s="10">
        <f t="shared" si="1418"/>
        <v>8</v>
      </c>
      <c r="AT1511" s="552">
        <v>0</v>
      </c>
      <c r="AU1511" s="552">
        <v>0</v>
      </c>
      <c r="AV1511" s="552">
        <v>0</v>
      </c>
      <c r="AW1511" s="546">
        <f t="shared" si="1408"/>
        <v>0</v>
      </c>
      <c r="AX1511" s="546">
        <f t="shared" si="1424"/>
        <v>0</v>
      </c>
      <c r="AY1511" s="552">
        <v>0</v>
      </c>
      <c r="AZ1511" s="546">
        <f t="shared" si="1404"/>
        <v>0</v>
      </c>
      <c r="BA1511" s="546">
        <f t="shared" si="1405"/>
        <v>0</v>
      </c>
      <c r="BB1511" s="552">
        <v>0</v>
      </c>
      <c r="BC1511" s="546">
        <f t="shared" si="1406"/>
        <v>0</v>
      </c>
      <c r="BD1511" s="546">
        <f t="shared" si="1407"/>
        <v>0</v>
      </c>
      <c r="BE1511" s="552">
        <v>0</v>
      </c>
      <c r="BF1511" s="546">
        <f t="shared" si="1427"/>
        <v>0</v>
      </c>
      <c r="BG1511" s="546">
        <f t="shared" si="1428"/>
        <v>0</v>
      </c>
      <c r="BH1511" s="552">
        <v>0</v>
      </c>
      <c r="BI1511" s="637">
        <f t="shared" si="1419"/>
        <v>0</v>
      </c>
      <c r="BJ1511" s="558">
        <f t="shared" si="1420"/>
        <v>0</v>
      </c>
      <c r="BK1511" s="52">
        <f t="shared" si="1425"/>
        <v>63.449310344827587</v>
      </c>
    </row>
    <row r="1512" spans="1:63" x14ac:dyDescent="0.25">
      <c r="A1512" s="60">
        <v>41055</v>
      </c>
      <c r="B1512" s="58">
        <f t="shared" si="1422"/>
        <v>5</v>
      </c>
      <c r="C1512" s="126">
        <v>2</v>
      </c>
      <c r="D1512" s="51" t="s">
        <v>858</v>
      </c>
      <c r="E1512" s="51" t="s">
        <v>265</v>
      </c>
      <c r="F1512" s="58">
        <v>3754.56</v>
      </c>
      <c r="G1512" s="126">
        <v>59</v>
      </c>
      <c r="H1512" s="126">
        <v>0</v>
      </c>
      <c r="I1512" s="47">
        <v>0.47222222222222227</v>
      </c>
      <c r="J1512" s="47">
        <v>0.47222222222222227</v>
      </c>
      <c r="K1512" s="47">
        <v>0.47916666666666669</v>
      </c>
      <c r="L1512" s="9">
        <f t="shared" si="1410"/>
        <v>6.9444444444444198E-3</v>
      </c>
      <c r="M1512" s="47">
        <v>0.50694444444444442</v>
      </c>
      <c r="N1512" s="9">
        <f t="shared" si="1411"/>
        <v>2.7777777777777735E-2</v>
      </c>
      <c r="O1512" s="47">
        <v>0.51736111111111105</v>
      </c>
      <c r="P1512" s="9">
        <f t="shared" si="1412"/>
        <v>1.041666666666663E-2</v>
      </c>
      <c r="Q1512" s="47">
        <v>0.51736111111111105</v>
      </c>
      <c r="R1512" s="47">
        <v>0.54166666666666663</v>
      </c>
      <c r="S1512" s="9">
        <f t="shared" si="1426"/>
        <v>2.430555555555558E-2</v>
      </c>
      <c r="T1512" s="47">
        <v>0.51736111111111105</v>
      </c>
      <c r="U1512" s="47">
        <v>0.54166666666666663</v>
      </c>
      <c r="V1512" s="9">
        <f t="shared" si="1415"/>
        <v>2.430555555555558E-2</v>
      </c>
      <c r="W1512" s="47">
        <v>0.63888888888888895</v>
      </c>
      <c r="X1512" s="9">
        <f t="shared" si="1432"/>
        <v>9.7222222222222321E-2</v>
      </c>
      <c r="Y1512" s="47">
        <v>0.64097222222222217</v>
      </c>
      <c r="Z1512" s="9">
        <f t="shared" si="1431"/>
        <v>2.0833333333332149E-3</v>
      </c>
      <c r="AA1512" s="47">
        <v>0.7270833333333333</v>
      </c>
      <c r="AB1512" s="9">
        <f t="shared" si="1401"/>
        <v>8.6111111111111138E-2</v>
      </c>
      <c r="AC1512" s="47">
        <v>0.7270833333333333</v>
      </c>
      <c r="AD1512" s="47">
        <v>0.7270833333333333</v>
      </c>
      <c r="AE1512" s="9">
        <f t="shared" si="1416"/>
        <v>0</v>
      </c>
      <c r="AF1512" s="47">
        <v>0.74305555555555547</v>
      </c>
      <c r="AG1512" s="47">
        <v>0.75</v>
      </c>
      <c r="AH1512" s="9">
        <f t="shared" si="1413"/>
        <v>6.9444444444445308E-3</v>
      </c>
      <c r="AI1512" s="154">
        <f t="shared" si="1356"/>
        <v>0</v>
      </c>
      <c r="AJ1512" s="154">
        <f t="shared" si="1357"/>
        <v>10</v>
      </c>
      <c r="AK1512" s="47">
        <v>0.75347222222222221</v>
      </c>
      <c r="AL1512" s="47">
        <v>0.76041666666666663</v>
      </c>
      <c r="AM1512" s="9">
        <f t="shared" si="1421"/>
        <v>6.9444444444444198E-3</v>
      </c>
      <c r="AN1512" s="155">
        <f t="shared" si="1414"/>
        <v>0.28819444444444436</v>
      </c>
      <c r="AO1512" s="10">
        <f t="shared" si="1402"/>
        <v>6</v>
      </c>
      <c r="AP1512" s="10">
        <f t="shared" si="1403"/>
        <v>55</v>
      </c>
      <c r="AQ1512" s="9">
        <f t="shared" si="1423"/>
        <v>3.6111111111111135E-2</v>
      </c>
      <c r="AR1512" s="10">
        <f t="shared" si="1417"/>
        <v>0</v>
      </c>
      <c r="AS1512" s="10">
        <f t="shared" si="1418"/>
        <v>52</v>
      </c>
      <c r="AT1512" s="552">
        <v>0</v>
      </c>
      <c r="AU1512" s="552">
        <v>4.8611111111111112E-3</v>
      </c>
      <c r="AV1512" s="552">
        <v>0</v>
      </c>
      <c r="AW1512" s="546">
        <f t="shared" si="1408"/>
        <v>0</v>
      </c>
      <c r="AX1512" s="546">
        <f t="shared" si="1424"/>
        <v>0</v>
      </c>
      <c r="AY1512" s="552">
        <v>0</v>
      </c>
      <c r="AZ1512" s="546">
        <f t="shared" si="1404"/>
        <v>0</v>
      </c>
      <c r="BA1512" s="546">
        <f t="shared" si="1405"/>
        <v>0</v>
      </c>
      <c r="BB1512" s="552">
        <v>0</v>
      </c>
      <c r="BC1512" s="546">
        <f t="shared" si="1406"/>
        <v>0</v>
      </c>
      <c r="BD1512" s="546">
        <f t="shared" si="1407"/>
        <v>0</v>
      </c>
      <c r="BE1512" s="552">
        <v>4.5138888888888888E-2</v>
      </c>
      <c r="BF1512" s="546">
        <f t="shared" si="1427"/>
        <v>1</v>
      </c>
      <c r="BG1512" s="546">
        <f t="shared" si="1428"/>
        <v>5</v>
      </c>
      <c r="BH1512" s="552">
        <v>0</v>
      </c>
      <c r="BI1512" s="637">
        <f t="shared" si="1419"/>
        <v>0</v>
      </c>
      <c r="BJ1512" s="558">
        <f t="shared" si="1420"/>
        <v>0</v>
      </c>
      <c r="BK1512" s="52">
        <f t="shared" si="1425"/>
        <v>63.636610169491526</v>
      </c>
    </row>
    <row r="1513" spans="1:63" x14ac:dyDescent="0.25">
      <c r="A1513" s="60">
        <v>41055</v>
      </c>
      <c r="B1513" s="58">
        <f t="shared" si="1422"/>
        <v>5</v>
      </c>
      <c r="C1513" s="126">
        <v>11</v>
      </c>
      <c r="D1513" s="51" t="s">
        <v>832</v>
      </c>
      <c r="E1513" s="51" t="s">
        <v>820</v>
      </c>
      <c r="F1513" s="58">
        <v>3381.4</v>
      </c>
      <c r="G1513" s="126">
        <v>57</v>
      </c>
      <c r="H1513" s="126">
        <v>3</v>
      </c>
      <c r="I1513" s="47">
        <v>0.4826388888888889</v>
      </c>
      <c r="J1513" s="47">
        <v>0.4826388888888889</v>
      </c>
      <c r="K1513" s="47">
        <v>0.4861111111111111</v>
      </c>
      <c r="L1513" s="9">
        <f t="shared" si="1410"/>
        <v>3.4722222222222099E-3</v>
      </c>
      <c r="M1513" s="47">
        <v>0.51388888888888895</v>
      </c>
      <c r="N1513" s="9">
        <f t="shared" si="1411"/>
        <v>2.7777777777777846E-2</v>
      </c>
      <c r="O1513" s="47">
        <v>0.54166666666666663</v>
      </c>
      <c r="P1513" s="9">
        <f t="shared" si="1412"/>
        <v>2.7777777777777679E-2</v>
      </c>
      <c r="Q1513" s="47">
        <v>0.54166666666666663</v>
      </c>
      <c r="R1513" s="47">
        <v>0.56805555555555554</v>
      </c>
      <c r="S1513" s="9">
        <f t="shared" si="1426"/>
        <v>2.6388888888888906E-2</v>
      </c>
      <c r="T1513" s="47">
        <v>0.54166666666666663</v>
      </c>
      <c r="U1513" s="47">
        <v>0.56805555555555554</v>
      </c>
      <c r="V1513" s="9">
        <f t="shared" si="1415"/>
        <v>2.6388888888888906E-2</v>
      </c>
      <c r="W1513" s="47">
        <v>0.56874999999999998</v>
      </c>
      <c r="X1513" s="9">
        <f t="shared" si="1432"/>
        <v>6.9444444444444198E-4</v>
      </c>
      <c r="Y1513" s="47">
        <v>0.56874999999999998</v>
      </c>
      <c r="Z1513" s="9">
        <f t="shared" si="1431"/>
        <v>0</v>
      </c>
      <c r="AA1513" s="47">
        <v>0.82986111111111116</v>
      </c>
      <c r="AB1513" s="9">
        <f t="shared" si="1401"/>
        <v>0.26111111111111118</v>
      </c>
      <c r="AC1513" s="47">
        <v>0.82986111111111116</v>
      </c>
      <c r="AD1513" s="47">
        <v>0.82986111111111116</v>
      </c>
      <c r="AE1513" s="9">
        <f t="shared" si="1416"/>
        <v>0</v>
      </c>
      <c r="AF1513" s="47">
        <v>0.88888888888888884</v>
      </c>
      <c r="AG1513" s="47">
        <v>0.89930555555555547</v>
      </c>
      <c r="AH1513" s="9">
        <f t="shared" si="1413"/>
        <v>1.041666666666663E-2</v>
      </c>
      <c r="AI1513" s="154">
        <f t="shared" si="1356"/>
        <v>0</v>
      </c>
      <c r="AJ1513" s="154">
        <f t="shared" si="1357"/>
        <v>15</v>
      </c>
      <c r="AK1513" s="47">
        <v>0.90277777777777779</v>
      </c>
      <c r="AL1513" s="47">
        <v>0.90625</v>
      </c>
      <c r="AM1513" s="9">
        <f t="shared" si="1421"/>
        <v>3.4722222222222099E-3</v>
      </c>
      <c r="AN1513" s="155">
        <f t="shared" si="1414"/>
        <v>0.4236111111111111</v>
      </c>
      <c r="AO1513" s="10">
        <f t="shared" si="1402"/>
        <v>10</v>
      </c>
      <c r="AP1513" s="10">
        <f t="shared" si="1403"/>
        <v>10</v>
      </c>
      <c r="AQ1513" s="9">
        <f t="shared" si="1423"/>
        <v>0.10277777777777786</v>
      </c>
      <c r="AR1513" s="10">
        <f t="shared" si="1417"/>
        <v>2</v>
      </c>
      <c r="AS1513" s="10">
        <f t="shared" si="1418"/>
        <v>28</v>
      </c>
      <c r="AT1513" s="552">
        <v>0</v>
      </c>
      <c r="AU1513" s="552">
        <v>0</v>
      </c>
      <c r="AV1513" s="552">
        <v>0</v>
      </c>
      <c r="AW1513" s="546">
        <f t="shared" si="1408"/>
        <v>0</v>
      </c>
      <c r="AX1513" s="546">
        <f t="shared" si="1424"/>
        <v>0</v>
      </c>
      <c r="AY1513" s="552">
        <v>0</v>
      </c>
      <c r="AZ1513" s="546">
        <f t="shared" si="1404"/>
        <v>0</v>
      </c>
      <c r="BA1513" s="546">
        <f t="shared" si="1405"/>
        <v>0</v>
      </c>
      <c r="BB1513" s="552">
        <v>0</v>
      </c>
      <c r="BC1513" s="546">
        <f t="shared" si="1406"/>
        <v>0</v>
      </c>
      <c r="BD1513" s="546">
        <f t="shared" si="1407"/>
        <v>0</v>
      </c>
      <c r="BE1513" s="552">
        <v>0.15833333333333333</v>
      </c>
      <c r="BF1513" s="546">
        <f t="shared" si="1427"/>
        <v>3</v>
      </c>
      <c r="BG1513" s="546">
        <f t="shared" si="1428"/>
        <v>48</v>
      </c>
      <c r="BH1513" s="552">
        <v>0</v>
      </c>
      <c r="BI1513" s="637">
        <f t="shared" si="1419"/>
        <v>0</v>
      </c>
      <c r="BJ1513" s="558">
        <f t="shared" si="1420"/>
        <v>0</v>
      </c>
      <c r="BK1513" s="52">
        <f t="shared" si="1425"/>
        <v>59.322807017543859</v>
      </c>
    </row>
    <row r="1514" spans="1:63" x14ac:dyDescent="0.25">
      <c r="A1514" s="60">
        <v>41055</v>
      </c>
      <c r="B1514" s="58">
        <f t="shared" si="1422"/>
        <v>5</v>
      </c>
      <c r="C1514" s="126">
        <v>5</v>
      </c>
      <c r="D1514" s="51" t="s">
        <v>850</v>
      </c>
      <c r="E1514" s="51" t="s">
        <v>265</v>
      </c>
      <c r="F1514" s="58">
        <v>3508.66</v>
      </c>
      <c r="G1514" s="126">
        <v>56</v>
      </c>
      <c r="H1514" s="126">
        <v>3</v>
      </c>
      <c r="I1514" s="47">
        <v>0.66666666666666663</v>
      </c>
      <c r="J1514" s="47">
        <v>0.66666666666666663</v>
      </c>
      <c r="K1514" s="47">
        <v>0.73263888888888884</v>
      </c>
      <c r="L1514" s="9">
        <f t="shared" si="1410"/>
        <v>6.597222222222221E-2</v>
      </c>
      <c r="M1514" s="47">
        <v>0.73958333333333337</v>
      </c>
      <c r="N1514" s="9">
        <f t="shared" si="1411"/>
        <v>6.9444444444445308E-3</v>
      </c>
      <c r="O1514" s="47">
        <v>0.81597222222222221</v>
      </c>
      <c r="P1514" s="9">
        <f t="shared" si="1412"/>
        <v>7.638888888888884E-2</v>
      </c>
      <c r="Q1514" s="47">
        <v>0.81597222222222221</v>
      </c>
      <c r="R1514" s="47">
        <v>0.85763888888888884</v>
      </c>
      <c r="S1514" s="9">
        <f t="shared" si="1426"/>
        <v>4.166666666666663E-2</v>
      </c>
      <c r="T1514" s="47">
        <v>0.81597222222222221</v>
      </c>
      <c r="U1514" s="47">
        <v>0.85763888888888884</v>
      </c>
      <c r="V1514" s="9">
        <f t="shared" si="1415"/>
        <v>4.166666666666663E-2</v>
      </c>
      <c r="W1514" s="47">
        <v>0.90069444444444446</v>
      </c>
      <c r="X1514" s="9">
        <f t="shared" si="1432"/>
        <v>4.3055555555555625E-2</v>
      </c>
      <c r="Y1514" s="47">
        <v>0.90208333333333324</v>
      </c>
      <c r="Z1514" s="9">
        <f t="shared" si="1431"/>
        <v>1.3888888888887729E-3</v>
      </c>
      <c r="AA1514" s="47">
        <v>1.0083333333333333</v>
      </c>
      <c r="AB1514" s="9">
        <f t="shared" si="1401"/>
        <v>0.10625000000000007</v>
      </c>
      <c r="AC1514" s="47">
        <v>1.0083333333333333</v>
      </c>
      <c r="AD1514" s="47">
        <v>1.0083333333333333</v>
      </c>
      <c r="AE1514" s="9">
        <f t="shared" si="1416"/>
        <v>0</v>
      </c>
      <c r="AF1514" s="47">
        <v>1.0208333333333333</v>
      </c>
      <c r="AG1514" s="47">
        <v>1.03125</v>
      </c>
      <c r="AH1514" s="9">
        <f t="shared" si="1413"/>
        <v>1.0416666666666741E-2</v>
      </c>
      <c r="AI1514" s="154">
        <f t="shared" si="1356"/>
        <v>0</v>
      </c>
      <c r="AJ1514" s="154">
        <f t="shared" si="1357"/>
        <v>15</v>
      </c>
      <c r="AK1514" s="47">
        <v>1.0347222222222221</v>
      </c>
      <c r="AL1514" s="47">
        <v>1.0416666666666667</v>
      </c>
      <c r="AM1514" s="9">
        <f t="shared" si="1421"/>
        <v>6.9444444444446418E-3</v>
      </c>
      <c r="AN1514" s="155">
        <f t="shared" si="1414"/>
        <v>0.37500000000000011</v>
      </c>
      <c r="AO1514" s="10">
        <f t="shared" si="1402"/>
        <v>9</v>
      </c>
      <c r="AP1514" s="10">
        <f t="shared" si="1403"/>
        <v>0</v>
      </c>
      <c r="AQ1514" s="9">
        <f t="shared" si="1423"/>
        <v>5.4166666666666731E-2</v>
      </c>
      <c r="AR1514" s="10">
        <f t="shared" si="1417"/>
        <v>1</v>
      </c>
      <c r="AS1514" s="10">
        <f t="shared" si="1418"/>
        <v>18</v>
      </c>
      <c r="AT1514" s="552">
        <v>0</v>
      </c>
      <c r="AU1514" s="552">
        <v>0</v>
      </c>
      <c r="AV1514" s="552">
        <v>0</v>
      </c>
      <c r="AW1514" s="546">
        <f t="shared" si="1408"/>
        <v>0</v>
      </c>
      <c r="AX1514" s="546">
        <f t="shared" si="1424"/>
        <v>0</v>
      </c>
      <c r="AY1514" s="552">
        <v>0</v>
      </c>
      <c r="AZ1514" s="546">
        <f t="shared" si="1404"/>
        <v>0</v>
      </c>
      <c r="BA1514" s="546">
        <f t="shared" si="1405"/>
        <v>0</v>
      </c>
      <c r="BB1514" s="552">
        <v>0</v>
      </c>
      <c r="BC1514" s="546">
        <f t="shared" si="1406"/>
        <v>0</v>
      </c>
      <c r="BD1514" s="546">
        <f t="shared" si="1407"/>
        <v>0</v>
      </c>
      <c r="BE1514" s="552">
        <v>5.2083333333333336E-2</v>
      </c>
      <c r="BF1514" s="546">
        <f t="shared" si="1427"/>
        <v>1</v>
      </c>
      <c r="BG1514" s="546">
        <f t="shared" si="1428"/>
        <v>15</v>
      </c>
      <c r="BH1514" s="552">
        <v>0</v>
      </c>
      <c r="BI1514" s="637">
        <f t="shared" si="1419"/>
        <v>0</v>
      </c>
      <c r="BJ1514" s="558">
        <f t="shared" si="1420"/>
        <v>0</v>
      </c>
      <c r="BK1514" s="52">
        <f t="shared" si="1425"/>
        <v>62.654642857142854</v>
      </c>
    </row>
    <row r="1515" spans="1:63" x14ac:dyDescent="0.25">
      <c r="A1515" s="60">
        <v>41055</v>
      </c>
      <c r="B1515" s="58">
        <f t="shared" si="1422"/>
        <v>5</v>
      </c>
      <c r="C1515" s="126">
        <v>3</v>
      </c>
      <c r="D1515" s="51" t="s">
        <v>821</v>
      </c>
      <c r="E1515" s="51" t="s">
        <v>265</v>
      </c>
      <c r="F1515" s="58">
        <v>3412.43</v>
      </c>
      <c r="G1515" s="126">
        <v>59</v>
      </c>
      <c r="H1515" s="126">
        <v>0</v>
      </c>
      <c r="I1515" s="47">
        <v>0.64583333333333337</v>
      </c>
      <c r="J1515" s="47">
        <v>0.64583333333333337</v>
      </c>
      <c r="K1515" s="47">
        <v>0.65277777777777779</v>
      </c>
      <c r="L1515" s="9">
        <f t="shared" si="1410"/>
        <v>6.9444444444444198E-3</v>
      </c>
      <c r="M1515" s="47">
        <v>0.67361111111111116</v>
      </c>
      <c r="N1515" s="9">
        <f t="shared" si="1411"/>
        <v>2.083333333333337E-2</v>
      </c>
      <c r="O1515" s="47">
        <v>0.70486111111111116</v>
      </c>
      <c r="P1515" s="9">
        <f t="shared" si="1412"/>
        <v>3.125E-2</v>
      </c>
      <c r="Q1515" s="47">
        <v>0.70486111111111116</v>
      </c>
      <c r="R1515" s="47">
        <v>0.74652777777777779</v>
      </c>
      <c r="S1515" s="9">
        <f t="shared" si="1426"/>
        <v>4.166666666666663E-2</v>
      </c>
      <c r="T1515" s="47">
        <v>0.70486111111111116</v>
      </c>
      <c r="U1515" s="47">
        <v>0.74652777777777779</v>
      </c>
      <c r="V1515" s="9">
        <f t="shared" si="1415"/>
        <v>4.166666666666663E-2</v>
      </c>
      <c r="W1515" s="47">
        <v>0.79166666666666663</v>
      </c>
      <c r="X1515" s="9">
        <f t="shared" si="1432"/>
        <v>4.513888888888884E-2</v>
      </c>
      <c r="Y1515" s="47">
        <v>0.79513888888888884</v>
      </c>
      <c r="Z1515" s="9">
        <f t="shared" si="1431"/>
        <v>3.4722222222222099E-3</v>
      </c>
      <c r="AA1515" s="47">
        <v>1.0520833333333333</v>
      </c>
      <c r="AB1515" s="9">
        <f t="shared" si="1401"/>
        <v>0.25694444444444442</v>
      </c>
      <c r="AC1515" s="47">
        <v>1.0520833333333333</v>
      </c>
      <c r="AD1515" s="47">
        <v>1.0520833333333333</v>
      </c>
      <c r="AE1515" s="9">
        <f t="shared" si="1416"/>
        <v>0</v>
      </c>
      <c r="AF1515" s="47">
        <v>1.0729166666666667</v>
      </c>
      <c r="AG1515" s="47">
        <v>1.0833333333333333</v>
      </c>
      <c r="AH1515" s="9">
        <f t="shared" si="1413"/>
        <v>1.0416666666666519E-2</v>
      </c>
      <c r="AI1515" s="154">
        <f t="shared" si="1356"/>
        <v>0</v>
      </c>
      <c r="AJ1515" s="154">
        <f t="shared" si="1357"/>
        <v>15</v>
      </c>
      <c r="AK1515" s="47">
        <v>1.0868055555555556</v>
      </c>
      <c r="AL1515" s="47">
        <v>1.0902777777777779</v>
      </c>
      <c r="AM1515" s="9">
        <f t="shared" si="1421"/>
        <v>3.4722222222223209E-3</v>
      </c>
      <c r="AN1515" s="155">
        <f t="shared" si="1414"/>
        <v>0.44444444444444453</v>
      </c>
      <c r="AO1515" s="10">
        <f t="shared" si="1402"/>
        <v>10</v>
      </c>
      <c r="AP1515" s="10">
        <f t="shared" si="1403"/>
        <v>40</v>
      </c>
      <c r="AQ1515" s="9">
        <f t="shared" si="1423"/>
        <v>0.10416666666666663</v>
      </c>
      <c r="AR1515" s="10">
        <f t="shared" si="1417"/>
        <v>2</v>
      </c>
      <c r="AS1515" s="10">
        <f t="shared" si="1418"/>
        <v>30</v>
      </c>
      <c r="AT1515" s="552">
        <v>0</v>
      </c>
      <c r="AU1515" s="552">
        <v>0</v>
      </c>
      <c r="AV1515" s="552">
        <v>0</v>
      </c>
      <c r="AW1515" s="546">
        <f t="shared" si="1408"/>
        <v>0</v>
      </c>
      <c r="AX1515" s="546">
        <f t="shared" si="1424"/>
        <v>0</v>
      </c>
      <c r="AY1515" s="552">
        <v>0.13194444444444445</v>
      </c>
      <c r="AZ1515" s="546">
        <f t="shared" si="1404"/>
        <v>3</v>
      </c>
      <c r="BA1515" s="546">
        <f t="shared" si="1405"/>
        <v>10</v>
      </c>
      <c r="BB1515" s="552">
        <v>0</v>
      </c>
      <c r="BC1515" s="546">
        <f t="shared" si="1406"/>
        <v>0</v>
      </c>
      <c r="BD1515" s="546">
        <f t="shared" si="1407"/>
        <v>0</v>
      </c>
      <c r="BE1515" s="552">
        <v>0</v>
      </c>
      <c r="BF1515" s="546">
        <f t="shared" si="1427"/>
        <v>0</v>
      </c>
      <c r="BG1515" s="546">
        <f t="shared" si="1428"/>
        <v>0</v>
      </c>
      <c r="BH1515" s="552">
        <v>2.0833333333333332E-2</v>
      </c>
      <c r="BI1515" s="637">
        <f t="shared" si="1419"/>
        <v>0</v>
      </c>
      <c r="BJ1515" s="558">
        <f t="shared" si="1420"/>
        <v>30</v>
      </c>
      <c r="BK1515" s="52">
        <f t="shared" si="1425"/>
        <v>57.837796610169491</v>
      </c>
    </row>
    <row r="1516" spans="1:63" ht="30" x14ac:dyDescent="0.25">
      <c r="A1516" s="60">
        <v>41055</v>
      </c>
      <c r="B1516" s="58">
        <f t="shared" si="1422"/>
        <v>5</v>
      </c>
      <c r="C1516" s="126">
        <v>31</v>
      </c>
      <c r="D1516" s="51" t="s">
        <v>33</v>
      </c>
      <c r="E1516" s="51" t="s">
        <v>857</v>
      </c>
      <c r="F1516" s="58">
        <v>3776.29</v>
      </c>
      <c r="G1516" s="126">
        <v>59</v>
      </c>
      <c r="H1516" s="126">
        <v>0</v>
      </c>
      <c r="I1516" s="47">
        <v>0.83333333333333337</v>
      </c>
      <c r="J1516" s="47">
        <v>0.83333333333333337</v>
      </c>
      <c r="K1516" s="47">
        <v>0.83680555555555547</v>
      </c>
      <c r="L1516" s="9">
        <f t="shared" si="1410"/>
        <v>3.4722222222220989E-3</v>
      </c>
      <c r="M1516" s="47">
        <v>0.84027777777777779</v>
      </c>
      <c r="N1516" s="9">
        <f t="shared" si="1411"/>
        <v>3.4722222222223209E-3</v>
      </c>
      <c r="O1516" s="47">
        <v>0.90277777777777779</v>
      </c>
      <c r="P1516" s="9">
        <f t="shared" si="1412"/>
        <v>6.25E-2</v>
      </c>
      <c r="Q1516" s="47">
        <v>0.90277777777777779</v>
      </c>
      <c r="R1516" s="47">
        <v>0.94444444444444453</v>
      </c>
      <c r="S1516" s="9">
        <f t="shared" si="1426"/>
        <v>4.1666666666666741E-2</v>
      </c>
      <c r="T1516" s="47">
        <v>0.90277777777777779</v>
      </c>
      <c r="U1516" s="47">
        <v>0.94444444444444453</v>
      </c>
      <c r="V1516" s="9">
        <f t="shared" si="1415"/>
        <v>4.1666666666666741E-2</v>
      </c>
      <c r="W1516" s="47">
        <v>1.0416666666666667</v>
      </c>
      <c r="X1516" s="9">
        <f t="shared" si="1432"/>
        <v>9.722222222222221E-2</v>
      </c>
      <c r="Y1516" s="47">
        <v>1.0423611111111111</v>
      </c>
      <c r="Z1516" s="9">
        <f t="shared" si="1431"/>
        <v>6.9444444444433095E-4</v>
      </c>
      <c r="AA1516" s="47">
        <v>1.1722222222222223</v>
      </c>
      <c r="AB1516" s="9">
        <f t="shared" si="1401"/>
        <v>0.1298611111111112</v>
      </c>
      <c r="AC1516" s="47">
        <v>1.1722222222222223</v>
      </c>
      <c r="AD1516" s="47">
        <v>1.1722222222222223</v>
      </c>
      <c r="AE1516" s="9">
        <f t="shared" si="1416"/>
        <v>0</v>
      </c>
      <c r="AF1516" s="47">
        <v>1.1840277777777779</v>
      </c>
      <c r="AG1516" s="47">
        <v>1.1909722222222221</v>
      </c>
      <c r="AH1516" s="9">
        <f t="shared" si="1413"/>
        <v>6.9444444444441977E-3</v>
      </c>
      <c r="AI1516" s="154">
        <f t="shared" si="1356"/>
        <v>0</v>
      </c>
      <c r="AJ1516" s="154">
        <f t="shared" si="1357"/>
        <v>10</v>
      </c>
      <c r="AK1516" s="47">
        <v>1.1944444444444444</v>
      </c>
      <c r="AL1516" s="47">
        <v>1.1979166666666667</v>
      </c>
      <c r="AM1516" s="9">
        <f t="shared" si="1421"/>
        <v>3.4722222222223209E-3</v>
      </c>
      <c r="AN1516" s="155">
        <f t="shared" si="1414"/>
        <v>0.36458333333333337</v>
      </c>
      <c r="AO1516" s="10">
        <f t="shared" si="1402"/>
        <v>8</v>
      </c>
      <c r="AP1516" s="10">
        <f t="shared" si="1403"/>
        <v>45</v>
      </c>
      <c r="AQ1516" s="9">
        <f t="shared" si="1423"/>
        <v>6.4583333333333423E-2</v>
      </c>
      <c r="AR1516" s="10">
        <f t="shared" si="1417"/>
        <v>1</v>
      </c>
      <c r="AS1516" s="10">
        <f t="shared" si="1418"/>
        <v>33</v>
      </c>
      <c r="AT1516" s="552">
        <v>0</v>
      </c>
      <c r="AU1516" s="552">
        <v>0</v>
      </c>
      <c r="AV1516" s="552">
        <v>0</v>
      </c>
      <c r="AW1516" s="546">
        <f t="shared" si="1408"/>
        <v>0</v>
      </c>
      <c r="AX1516" s="546">
        <f t="shared" si="1424"/>
        <v>0</v>
      </c>
      <c r="AY1516" s="552">
        <v>0</v>
      </c>
      <c r="AZ1516" s="546">
        <f t="shared" si="1404"/>
        <v>0</v>
      </c>
      <c r="BA1516" s="546">
        <f t="shared" si="1405"/>
        <v>0</v>
      </c>
      <c r="BB1516" s="552">
        <v>0</v>
      </c>
      <c r="BC1516" s="546">
        <f t="shared" si="1406"/>
        <v>0</v>
      </c>
      <c r="BD1516" s="546">
        <f t="shared" si="1407"/>
        <v>0</v>
      </c>
      <c r="BE1516" s="552">
        <v>6.5277777777777782E-2</v>
      </c>
      <c r="BF1516" s="546">
        <f t="shared" si="1427"/>
        <v>1</v>
      </c>
      <c r="BG1516" s="546">
        <f t="shared" si="1428"/>
        <v>34</v>
      </c>
      <c r="BH1516" s="552">
        <v>0</v>
      </c>
      <c r="BI1516" s="637">
        <f t="shared" si="1419"/>
        <v>0</v>
      </c>
      <c r="BJ1516" s="558">
        <f t="shared" si="1420"/>
        <v>0</v>
      </c>
      <c r="BK1516" s="52">
        <f t="shared" si="1425"/>
        <v>64.004915254237289</v>
      </c>
    </row>
    <row r="1517" spans="1:63" x14ac:dyDescent="0.25">
      <c r="A1517" s="60">
        <v>41056</v>
      </c>
      <c r="B1517" s="58">
        <f t="shared" si="1422"/>
        <v>5</v>
      </c>
      <c r="C1517" s="126">
        <v>32</v>
      </c>
      <c r="D1517" s="51" t="s">
        <v>33</v>
      </c>
      <c r="E1517" s="51" t="s">
        <v>236</v>
      </c>
      <c r="F1517" s="58">
        <v>3660.24</v>
      </c>
      <c r="G1517" s="126">
        <v>58</v>
      </c>
      <c r="H1517" s="126">
        <v>1</v>
      </c>
      <c r="I1517" s="47">
        <v>0.85416666666666663</v>
      </c>
      <c r="J1517" s="47">
        <v>0.85416666666666663</v>
      </c>
      <c r="K1517" s="47">
        <v>0.86111111111111116</v>
      </c>
      <c r="L1517" s="9">
        <f t="shared" si="1410"/>
        <v>6.9444444444445308E-3</v>
      </c>
      <c r="M1517" s="47">
        <v>0.88194444444444453</v>
      </c>
      <c r="N1517" s="9">
        <f t="shared" si="1411"/>
        <v>2.083333333333337E-2</v>
      </c>
      <c r="O1517" s="47">
        <v>0.98958333333333337</v>
      </c>
      <c r="P1517" s="9">
        <f t="shared" si="1412"/>
        <v>0.10763888888888884</v>
      </c>
      <c r="Q1517" s="47">
        <v>0.99305555555555547</v>
      </c>
      <c r="R1517" s="47">
        <v>1.0347222222222221</v>
      </c>
      <c r="S1517" s="9">
        <f t="shared" si="1426"/>
        <v>4.166666666666663E-2</v>
      </c>
      <c r="T1517" s="47">
        <v>0.99305555555555547</v>
      </c>
      <c r="U1517" s="47">
        <v>1.0347222222222221</v>
      </c>
      <c r="V1517" s="9">
        <f t="shared" si="1415"/>
        <v>4.166666666666663E-2</v>
      </c>
      <c r="W1517" s="47">
        <v>1.1979166666666667</v>
      </c>
      <c r="X1517" s="9">
        <f t="shared" si="1432"/>
        <v>0.16319444444444464</v>
      </c>
      <c r="Y1517" s="47">
        <v>1.1993055555555556</v>
      </c>
      <c r="Z1517" s="9">
        <f t="shared" si="1431"/>
        <v>1.388888888888884E-3</v>
      </c>
      <c r="AA1517" s="47">
        <v>1.2791666666666666</v>
      </c>
      <c r="AB1517" s="9">
        <f t="shared" si="1401"/>
        <v>7.9861111111110938E-2</v>
      </c>
      <c r="AC1517" s="47">
        <v>1.2791666666666666</v>
      </c>
      <c r="AD1517" s="47">
        <v>1.2791666666666666</v>
      </c>
      <c r="AE1517" s="9">
        <f t="shared" si="1416"/>
        <v>0</v>
      </c>
      <c r="AF1517" s="47">
        <v>1.3020833333333333</v>
      </c>
      <c r="AG1517" s="47">
        <v>1.3125</v>
      </c>
      <c r="AH1517" s="9">
        <f t="shared" si="1413"/>
        <v>1.0416666666666741E-2</v>
      </c>
      <c r="AI1517" s="154">
        <f t="shared" si="1356"/>
        <v>0</v>
      </c>
      <c r="AJ1517" s="154">
        <f t="shared" si="1357"/>
        <v>15</v>
      </c>
      <c r="AK1517" s="47">
        <v>1.3159722222222221</v>
      </c>
      <c r="AL1517" s="47">
        <v>1.3194444444444444</v>
      </c>
      <c r="AM1517" s="9">
        <f t="shared" si="1421"/>
        <v>3.4722222222223209E-3</v>
      </c>
      <c r="AN1517" s="155">
        <f t="shared" si="1414"/>
        <v>0.46527777777777779</v>
      </c>
      <c r="AO1517" s="10">
        <f t="shared" si="1402"/>
        <v>11</v>
      </c>
      <c r="AP1517" s="10">
        <f t="shared" si="1403"/>
        <v>10</v>
      </c>
      <c r="AQ1517" s="9">
        <f t="shared" si="1423"/>
        <v>4.9999999999999822E-2</v>
      </c>
      <c r="AR1517" s="10">
        <f t="shared" si="1417"/>
        <v>1</v>
      </c>
      <c r="AS1517" s="10">
        <f t="shared" si="1418"/>
        <v>12</v>
      </c>
      <c r="AT1517" s="552">
        <v>0</v>
      </c>
      <c r="AU1517" s="552">
        <v>0</v>
      </c>
      <c r="AV1517" s="552">
        <v>0</v>
      </c>
      <c r="AW1517" s="546">
        <f t="shared" si="1408"/>
        <v>0</v>
      </c>
      <c r="AX1517" s="546">
        <f t="shared" si="1424"/>
        <v>0</v>
      </c>
      <c r="AY1517" s="552">
        <v>0</v>
      </c>
      <c r="AZ1517" s="546">
        <f t="shared" si="1404"/>
        <v>0</v>
      </c>
      <c r="BA1517" s="546">
        <f t="shared" si="1405"/>
        <v>0</v>
      </c>
      <c r="BB1517" s="552">
        <v>0</v>
      </c>
      <c r="BC1517" s="546">
        <f t="shared" si="1406"/>
        <v>0</v>
      </c>
      <c r="BD1517" s="546">
        <f t="shared" si="1407"/>
        <v>0</v>
      </c>
      <c r="BE1517" s="552">
        <v>2.9861111111111113E-2</v>
      </c>
      <c r="BF1517" s="546">
        <f t="shared" si="1427"/>
        <v>0</v>
      </c>
      <c r="BG1517" s="546">
        <f t="shared" si="1428"/>
        <v>43</v>
      </c>
      <c r="BH1517" s="552">
        <v>0</v>
      </c>
      <c r="BI1517" s="637">
        <f t="shared" si="1419"/>
        <v>0</v>
      </c>
      <c r="BJ1517" s="558">
        <f t="shared" si="1420"/>
        <v>0</v>
      </c>
      <c r="BK1517" s="52">
        <f t="shared" si="1425"/>
        <v>63.107586206896549</v>
      </c>
    </row>
    <row r="1518" spans="1:63" x14ac:dyDescent="0.25">
      <c r="A1518" s="60">
        <v>41056</v>
      </c>
      <c r="B1518" s="58">
        <f t="shared" si="1422"/>
        <v>5</v>
      </c>
      <c r="C1518" s="126">
        <v>6</v>
      </c>
      <c r="D1518" s="51" t="s">
        <v>298</v>
      </c>
      <c r="E1518" s="51" t="s">
        <v>830</v>
      </c>
      <c r="F1518" s="58">
        <v>3212.83</v>
      </c>
      <c r="G1518" s="126">
        <v>59</v>
      </c>
      <c r="H1518" s="126">
        <v>0</v>
      </c>
      <c r="I1518" s="47">
        <v>0.98263888888888884</v>
      </c>
      <c r="J1518" s="47">
        <v>0.98263888888888884</v>
      </c>
      <c r="K1518" s="47">
        <v>0.99652777777777779</v>
      </c>
      <c r="L1518" s="9">
        <f t="shared" si="1410"/>
        <v>1.3888888888888951E-2</v>
      </c>
      <c r="M1518" s="47">
        <v>1.0972222222222221</v>
      </c>
      <c r="N1518" s="9">
        <f t="shared" si="1411"/>
        <v>0.10069444444444431</v>
      </c>
      <c r="O1518" s="47">
        <v>1.1111111111111112</v>
      </c>
      <c r="P1518" s="9">
        <f t="shared" si="1412"/>
        <v>1.3888888888889062E-2</v>
      </c>
      <c r="Q1518" s="47">
        <v>1.1111111111111112</v>
      </c>
      <c r="R1518" s="47">
        <v>1.1458333333333333</v>
      </c>
      <c r="S1518" s="9">
        <f t="shared" si="1426"/>
        <v>3.4722222222222099E-2</v>
      </c>
      <c r="T1518" s="47">
        <v>1.1111111111111112</v>
      </c>
      <c r="U1518" s="47">
        <v>1.1458333333333333</v>
      </c>
      <c r="V1518" s="9">
        <f t="shared" si="1415"/>
        <v>3.4722222222222099E-2</v>
      </c>
      <c r="W1518" s="47">
        <v>1.1111111111111112</v>
      </c>
      <c r="X1518" s="9">
        <v>0</v>
      </c>
      <c r="Y1518" s="47">
        <v>1.125</v>
      </c>
      <c r="Z1518" s="9">
        <f t="shared" si="1431"/>
        <v>1.388888888888884E-2</v>
      </c>
      <c r="AA1518" s="47">
        <v>1.3819444444444444</v>
      </c>
      <c r="AB1518" s="9">
        <f t="shared" si="1401"/>
        <v>0.25694444444444442</v>
      </c>
      <c r="AC1518" s="47">
        <v>1.3819444444444444</v>
      </c>
      <c r="AD1518" s="47">
        <v>1.3819444444444444</v>
      </c>
      <c r="AE1518" s="9">
        <f t="shared" si="1416"/>
        <v>0</v>
      </c>
      <c r="AF1518" s="47">
        <v>1.40625</v>
      </c>
      <c r="AG1518" s="47">
        <v>1.4166666666666667</v>
      </c>
      <c r="AH1518" s="9">
        <f t="shared" si="1413"/>
        <v>1.0416666666666741E-2</v>
      </c>
      <c r="AI1518" s="154">
        <f t="shared" ref="AI1518:AI1536" si="1433">HOUR(AH1518)</f>
        <v>0</v>
      </c>
      <c r="AJ1518" s="154">
        <f t="shared" ref="AJ1518:AJ1536" si="1434">MINUTE(AH1518)</f>
        <v>15</v>
      </c>
      <c r="AK1518" s="47">
        <v>1.4201388888888891</v>
      </c>
      <c r="AL1518" s="47">
        <v>1.4270833333333333</v>
      </c>
      <c r="AM1518" s="9">
        <f t="shared" si="1421"/>
        <v>6.9444444444441977E-3</v>
      </c>
      <c r="AN1518" s="155">
        <f t="shared" si="1414"/>
        <v>0.44444444444444442</v>
      </c>
      <c r="AO1518" s="10">
        <f t="shared" si="1402"/>
        <v>10</v>
      </c>
      <c r="AP1518" s="10">
        <f t="shared" si="1403"/>
        <v>40</v>
      </c>
      <c r="AQ1518" s="9">
        <f t="shared" si="1423"/>
        <v>0</v>
      </c>
      <c r="AR1518" s="10">
        <f t="shared" si="1417"/>
        <v>0</v>
      </c>
      <c r="AS1518" s="10">
        <f t="shared" si="1418"/>
        <v>0</v>
      </c>
      <c r="AT1518" s="552">
        <v>0</v>
      </c>
      <c r="AU1518" s="552">
        <v>0</v>
      </c>
      <c r="AV1518" s="552">
        <v>0</v>
      </c>
      <c r="AW1518" s="546">
        <f t="shared" si="1408"/>
        <v>0</v>
      </c>
      <c r="AX1518" s="546">
        <f t="shared" si="1424"/>
        <v>0</v>
      </c>
      <c r="AY1518" s="552">
        <v>0.25694444444444448</v>
      </c>
      <c r="AZ1518" s="546">
        <f t="shared" si="1404"/>
        <v>6</v>
      </c>
      <c r="BA1518" s="546">
        <f t="shared" si="1405"/>
        <v>10</v>
      </c>
      <c r="BB1518" s="552">
        <v>0</v>
      </c>
      <c r="BC1518" s="546">
        <f t="shared" si="1406"/>
        <v>0</v>
      </c>
      <c r="BD1518" s="546">
        <f t="shared" si="1407"/>
        <v>0</v>
      </c>
      <c r="BE1518" s="552">
        <v>0</v>
      </c>
      <c r="BF1518" s="546">
        <f t="shared" si="1427"/>
        <v>0</v>
      </c>
      <c r="BG1518" s="546">
        <f t="shared" si="1428"/>
        <v>0</v>
      </c>
      <c r="BH1518" s="552">
        <v>0</v>
      </c>
      <c r="BI1518" s="637">
        <f t="shared" si="1419"/>
        <v>0</v>
      </c>
      <c r="BJ1518" s="558">
        <f t="shared" si="1420"/>
        <v>0</v>
      </c>
      <c r="BK1518" s="52">
        <f t="shared" si="1425"/>
        <v>54.454745762711866</v>
      </c>
    </row>
    <row r="1519" spans="1:63" x14ac:dyDescent="0.25">
      <c r="A1519" s="60">
        <v>41056</v>
      </c>
      <c r="B1519" s="58">
        <f t="shared" si="1422"/>
        <v>5</v>
      </c>
      <c r="C1519" s="126">
        <v>1</v>
      </c>
      <c r="D1519" s="51" t="s">
        <v>802</v>
      </c>
      <c r="E1519" s="51" t="s">
        <v>820</v>
      </c>
      <c r="F1519" s="58">
        <v>3458.44</v>
      </c>
      <c r="G1519" s="126">
        <v>57</v>
      </c>
      <c r="H1519" s="126">
        <v>2</v>
      </c>
      <c r="I1519" s="47">
        <v>0.63541666666666663</v>
      </c>
      <c r="J1519" s="47">
        <v>0.63541666666666663</v>
      </c>
      <c r="K1519" s="47">
        <v>0.63888888888888895</v>
      </c>
      <c r="L1519" s="9">
        <f t="shared" si="1410"/>
        <v>3.4722222222223209E-3</v>
      </c>
      <c r="M1519" s="47">
        <v>0.64583333333333337</v>
      </c>
      <c r="N1519" s="9">
        <f t="shared" si="1411"/>
        <v>6.9444444444444198E-3</v>
      </c>
      <c r="O1519" s="47">
        <v>0.65277777777777779</v>
      </c>
      <c r="P1519" s="9">
        <f t="shared" si="1412"/>
        <v>6.9444444444444198E-3</v>
      </c>
      <c r="Q1519" s="47">
        <v>0.65625</v>
      </c>
      <c r="R1519" s="47">
        <v>0.68055555555555547</v>
      </c>
      <c r="S1519" s="9">
        <f t="shared" si="1426"/>
        <v>2.4305555555555469E-2</v>
      </c>
      <c r="T1519" s="47">
        <v>0.65625</v>
      </c>
      <c r="U1519" s="47">
        <v>0.68055555555555547</v>
      </c>
      <c r="V1519" s="9">
        <f t="shared" si="1415"/>
        <v>2.4305555555555469E-2</v>
      </c>
      <c r="W1519" s="47">
        <v>0.68055555555555547</v>
      </c>
      <c r="X1519" s="9">
        <f>W1519-R1519</f>
        <v>0</v>
      </c>
      <c r="Y1519" s="47">
        <v>0.68194444444444446</v>
      </c>
      <c r="Z1519" s="9">
        <f t="shared" si="1431"/>
        <v>1.388888888888995E-3</v>
      </c>
      <c r="AA1519" s="47">
        <v>0.74791666666666667</v>
      </c>
      <c r="AB1519" s="9">
        <f t="shared" si="1401"/>
        <v>6.597222222222221E-2</v>
      </c>
      <c r="AC1519" s="47">
        <v>0.74791666666666667</v>
      </c>
      <c r="AD1519" s="47">
        <v>0.74791666666666667</v>
      </c>
      <c r="AE1519" s="9">
        <f t="shared" si="1416"/>
        <v>0</v>
      </c>
      <c r="AF1519" s="47">
        <v>0.76388888888888884</v>
      </c>
      <c r="AG1519" s="47">
        <v>0.77083333333333337</v>
      </c>
      <c r="AH1519" s="9">
        <f t="shared" si="1413"/>
        <v>6.9444444444445308E-3</v>
      </c>
      <c r="AI1519" s="154">
        <f t="shared" si="1433"/>
        <v>0</v>
      </c>
      <c r="AJ1519" s="154">
        <f t="shared" si="1434"/>
        <v>10</v>
      </c>
      <c r="AK1519" s="47">
        <v>0.77430555555555547</v>
      </c>
      <c r="AL1519" s="47">
        <v>0.78125</v>
      </c>
      <c r="AM1519" s="9">
        <f t="shared" si="1421"/>
        <v>6.9444444444445308E-3</v>
      </c>
      <c r="AN1519" s="155">
        <f t="shared" si="1414"/>
        <v>0.14583333333333337</v>
      </c>
      <c r="AO1519" s="10">
        <f t="shared" si="1402"/>
        <v>3</v>
      </c>
      <c r="AP1519" s="10">
        <f t="shared" si="1403"/>
        <v>30</v>
      </c>
      <c r="AQ1519" s="9">
        <f t="shared" ref="AQ1519:AQ1536" si="1435">AB1519-(AT1519+AU1519+AV1519+AY1519+BB1519+BE1519+BH1519)</f>
        <v>4.7222222222222207E-2</v>
      </c>
      <c r="AR1519" s="10">
        <f t="shared" si="1417"/>
        <v>1</v>
      </c>
      <c r="AS1519" s="10">
        <f t="shared" si="1418"/>
        <v>8</v>
      </c>
      <c r="AT1519" s="552">
        <v>0</v>
      </c>
      <c r="AU1519" s="552">
        <v>0</v>
      </c>
      <c r="AV1519" s="552">
        <v>0</v>
      </c>
      <c r="AW1519" s="546">
        <f t="shared" si="1408"/>
        <v>0</v>
      </c>
      <c r="AX1519" s="546">
        <f t="shared" si="1424"/>
        <v>0</v>
      </c>
      <c r="AY1519" s="552">
        <v>0</v>
      </c>
      <c r="AZ1519" s="546">
        <f t="shared" si="1404"/>
        <v>0</v>
      </c>
      <c r="BA1519" s="546">
        <f t="shared" si="1405"/>
        <v>0</v>
      </c>
      <c r="BB1519" s="552">
        <v>0</v>
      </c>
      <c r="BC1519" s="546">
        <f t="shared" si="1406"/>
        <v>0</v>
      </c>
      <c r="BD1519" s="546">
        <f t="shared" si="1407"/>
        <v>0</v>
      </c>
      <c r="BE1519" s="552">
        <v>1.1111111111111112E-2</v>
      </c>
      <c r="BF1519" s="546">
        <f t="shared" si="1427"/>
        <v>0</v>
      </c>
      <c r="BG1519" s="546">
        <f t="shared" si="1428"/>
        <v>16</v>
      </c>
      <c r="BH1519" s="552">
        <v>7.6388888888888886E-3</v>
      </c>
      <c r="BI1519" s="637">
        <f t="shared" si="1419"/>
        <v>0</v>
      </c>
      <c r="BJ1519" s="558">
        <f t="shared" si="1420"/>
        <v>11</v>
      </c>
      <c r="BK1519" s="52">
        <f t="shared" si="1425"/>
        <v>60.674385964912283</v>
      </c>
    </row>
    <row r="1520" spans="1:63" x14ac:dyDescent="0.25">
      <c r="A1520" s="60">
        <v>41056</v>
      </c>
      <c r="B1520" s="58">
        <f t="shared" si="1422"/>
        <v>5</v>
      </c>
      <c r="C1520" s="126">
        <v>12</v>
      </c>
      <c r="D1520" s="51" t="s">
        <v>832</v>
      </c>
      <c r="E1520" s="51" t="s">
        <v>820</v>
      </c>
      <c r="F1520" s="58">
        <v>3408.65</v>
      </c>
      <c r="G1520" s="126">
        <v>58</v>
      </c>
      <c r="H1520" s="126">
        <v>1</v>
      </c>
      <c r="I1520" s="47">
        <v>0.65277777777777779</v>
      </c>
      <c r="J1520" s="47">
        <v>0.65277777777777779</v>
      </c>
      <c r="K1520" s="47">
        <v>0.65972222222222221</v>
      </c>
      <c r="L1520" s="9">
        <f t="shared" si="1410"/>
        <v>6.9444444444444198E-3</v>
      </c>
      <c r="M1520" s="47">
        <v>0.67013888888888884</v>
      </c>
      <c r="N1520" s="9">
        <f t="shared" si="1411"/>
        <v>1.041666666666663E-2</v>
      </c>
      <c r="O1520" s="47">
        <v>0.73958333333333337</v>
      </c>
      <c r="P1520" s="9">
        <f t="shared" si="1412"/>
        <v>6.9444444444444531E-2</v>
      </c>
      <c r="Q1520" s="47">
        <v>0.74305555555555547</v>
      </c>
      <c r="R1520" s="47">
        <v>0.76041666666666663</v>
      </c>
      <c r="S1520" s="9">
        <f t="shared" si="1426"/>
        <v>1.736111111111116E-2</v>
      </c>
      <c r="T1520" s="47">
        <v>0.74305555555555547</v>
      </c>
      <c r="U1520" s="47">
        <v>0.76041666666666663</v>
      </c>
      <c r="V1520" s="9">
        <f t="shared" si="1415"/>
        <v>1.736111111111116E-2</v>
      </c>
      <c r="W1520" s="47">
        <v>0.77083333333333337</v>
      </c>
      <c r="X1520" s="9">
        <f>W1520-R1520</f>
        <v>1.0416666666666741E-2</v>
      </c>
      <c r="Y1520" s="47">
        <v>0.7729166666666667</v>
      </c>
      <c r="Z1520" s="9">
        <f t="shared" si="1431"/>
        <v>2.0833333333333259E-3</v>
      </c>
      <c r="AA1520" s="47">
        <v>0.84583333333333333</v>
      </c>
      <c r="AB1520" s="9">
        <f t="shared" si="1401"/>
        <v>7.291666666666663E-2</v>
      </c>
      <c r="AC1520" s="47">
        <v>0.84583333333333333</v>
      </c>
      <c r="AD1520" s="47">
        <v>0.84583333333333333</v>
      </c>
      <c r="AE1520" s="9">
        <f t="shared" si="1416"/>
        <v>0</v>
      </c>
      <c r="AF1520" s="47">
        <v>0.86805555555555547</v>
      </c>
      <c r="AG1520" s="47">
        <v>0.875</v>
      </c>
      <c r="AH1520" s="9">
        <f t="shared" si="1413"/>
        <v>6.9444444444445308E-3</v>
      </c>
      <c r="AI1520" s="154">
        <f t="shared" si="1433"/>
        <v>0</v>
      </c>
      <c r="AJ1520" s="154">
        <f t="shared" si="1434"/>
        <v>10</v>
      </c>
      <c r="AK1520" s="47">
        <v>0.87847222222222221</v>
      </c>
      <c r="AL1520" s="47">
        <v>0.88194444444444453</v>
      </c>
      <c r="AM1520" s="9">
        <f t="shared" si="1421"/>
        <v>3.4722222222223209E-3</v>
      </c>
      <c r="AN1520" s="155">
        <f t="shared" si="1414"/>
        <v>0.22916666666666674</v>
      </c>
      <c r="AO1520" s="10">
        <f t="shared" si="1402"/>
        <v>5</v>
      </c>
      <c r="AP1520" s="10">
        <f t="shared" si="1403"/>
        <v>30</v>
      </c>
      <c r="AQ1520" s="9">
        <f t="shared" si="1435"/>
        <v>5.9027777777777742E-2</v>
      </c>
      <c r="AR1520" s="10">
        <f t="shared" si="1417"/>
        <v>1</v>
      </c>
      <c r="AS1520" s="10">
        <f t="shared" si="1418"/>
        <v>25</v>
      </c>
      <c r="AT1520" s="552">
        <v>0</v>
      </c>
      <c r="AU1520" s="552">
        <v>0</v>
      </c>
      <c r="AV1520" s="552">
        <v>0</v>
      </c>
      <c r="AW1520" s="546">
        <f t="shared" si="1408"/>
        <v>0</v>
      </c>
      <c r="AX1520" s="546">
        <f t="shared" si="1424"/>
        <v>0</v>
      </c>
      <c r="AY1520" s="552">
        <v>0</v>
      </c>
      <c r="AZ1520" s="546">
        <f t="shared" si="1404"/>
        <v>0</v>
      </c>
      <c r="BA1520" s="546">
        <f t="shared" si="1405"/>
        <v>0</v>
      </c>
      <c r="BB1520" s="552">
        <v>0</v>
      </c>
      <c r="BC1520" s="546">
        <f t="shared" si="1406"/>
        <v>0</v>
      </c>
      <c r="BD1520" s="546">
        <f t="shared" si="1407"/>
        <v>0</v>
      </c>
      <c r="BE1520" s="552">
        <v>1.3888888888888888E-2</v>
      </c>
      <c r="BF1520" s="546">
        <f t="shared" si="1427"/>
        <v>0</v>
      </c>
      <c r="BG1520" s="546">
        <f t="shared" si="1428"/>
        <v>20</v>
      </c>
      <c r="BH1520" s="552">
        <v>0</v>
      </c>
      <c r="BI1520" s="637">
        <f t="shared" si="1419"/>
        <v>0</v>
      </c>
      <c r="BJ1520" s="558">
        <f t="shared" si="1420"/>
        <v>0</v>
      </c>
      <c r="BK1520" s="52">
        <f t="shared" si="1425"/>
        <v>58.769827586206901</v>
      </c>
    </row>
    <row r="1521" spans="1:63" x14ac:dyDescent="0.25">
      <c r="A1521" s="60">
        <v>41056</v>
      </c>
      <c r="B1521" s="58">
        <f t="shared" si="1422"/>
        <v>5</v>
      </c>
      <c r="C1521" s="126">
        <v>33</v>
      </c>
      <c r="D1521" s="51" t="s">
        <v>33</v>
      </c>
      <c r="E1521" s="51" t="s">
        <v>236</v>
      </c>
      <c r="F1521" s="58">
        <v>3662.81</v>
      </c>
      <c r="G1521" s="126">
        <v>58</v>
      </c>
      <c r="H1521" s="126">
        <v>1</v>
      </c>
      <c r="I1521" s="47">
        <v>0.84375</v>
      </c>
      <c r="J1521" s="47">
        <v>0.84375</v>
      </c>
      <c r="K1521" s="47">
        <v>0.84722222222222221</v>
      </c>
      <c r="L1521" s="9">
        <f t="shared" si="1410"/>
        <v>3.4722222222222099E-3</v>
      </c>
      <c r="M1521" s="47">
        <v>0.86111111111111116</v>
      </c>
      <c r="N1521" s="9">
        <f t="shared" si="1411"/>
        <v>1.3888888888888951E-2</v>
      </c>
      <c r="O1521" s="47">
        <v>0.875</v>
      </c>
      <c r="P1521" s="9">
        <f t="shared" si="1412"/>
        <v>1.388888888888884E-2</v>
      </c>
      <c r="Q1521" s="47">
        <v>0.87847222222222221</v>
      </c>
      <c r="R1521" s="47">
        <v>0.89583333333333337</v>
      </c>
      <c r="S1521" s="9">
        <f t="shared" si="1426"/>
        <v>1.736111111111116E-2</v>
      </c>
      <c r="T1521" s="47">
        <v>0.87847222222222221</v>
      </c>
      <c r="U1521" s="47">
        <v>0.89583333333333337</v>
      </c>
      <c r="V1521" s="9">
        <f t="shared" si="1415"/>
        <v>1.736111111111116E-2</v>
      </c>
      <c r="W1521" s="47">
        <v>0.92222222222222217</v>
      </c>
      <c r="X1521" s="9">
        <f>W1521-R1521</f>
        <v>2.6388888888888795E-2</v>
      </c>
      <c r="Y1521" s="47">
        <v>0.92361111111111116</v>
      </c>
      <c r="Z1521" s="9">
        <f t="shared" si="1431"/>
        <v>1.388888888888995E-3</v>
      </c>
      <c r="AA1521" s="47">
        <v>0.98819444444444438</v>
      </c>
      <c r="AB1521" s="9">
        <f t="shared" si="1401"/>
        <v>6.4583333333333215E-2</v>
      </c>
      <c r="AC1521" s="47">
        <v>0.98819444444444438</v>
      </c>
      <c r="AD1521" s="47">
        <v>0.98819444444444438</v>
      </c>
      <c r="AE1521" s="9">
        <f t="shared" si="1416"/>
        <v>0</v>
      </c>
      <c r="AF1521" s="47">
        <v>1</v>
      </c>
      <c r="AG1521" s="47">
        <v>1.0069444444444444</v>
      </c>
      <c r="AH1521" s="9">
        <f t="shared" si="1413"/>
        <v>6.9444444444444198E-3</v>
      </c>
      <c r="AI1521" s="154">
        <f t="shared" si="1433"/>
        <v>0</v>
      </c>
      <c r="AJ1521" s="154">
        <f t="shared" si="1434"/>
        <v>10</v>
      </c>
      <c r="AK1521" s="47">
        <v>1.0104166666666667</v>
      </c>
      <c r="AL1521" s="47">
        <v>1.0138888888888888</v>
      </c>
      <c r="AM1521" s="9">
        <f t="shared" si="1421"/>
        <v>3.4722222222220989E-3</v>
      </c>
      <c r="AN1521" s="155">
        <f t="shared" si="1414"/>
        <v>0.17013888888888884</v>
      </c>
      <c r="AO1521" s="10">
        <f t="shared" si="1402"/>
        <v>4</v>
      </c>
      <c r="AP1521" s="10">
        <f t="shared" si="1403"/>
        <v>5</v>
      </c>
      <c r="AQ1521" s="9">
        <f t="shared" si="1435"/>
        <v>4.4444444444444328E-2</v>
      </c>
      <c r="AR1521" s="10">
        <f t="shared" si="1417"/>
        <v>1</v>
      </c>
      <c r="AS1521" s="10">
        <f t="shared" si="1418"/>
        <v>4</v>
      </c>
      <c r="AT1521" s="552">
        <v>0</v>
      </c>
      <c r="AU1521" s="552">
        <v>0</v>
      </c>
      <c r="AV1521" s="552">
        <v>0</v>
      </c>
      <c r="AW1521" s="546">
        <f t="shared" si="1408"/>
        <v>0</v>
      </c>
      <c r="AX1521" s="546">
        <f t="shared" si="1424"/>
        <v>0</v>
      </c>
      <c r="AY1521" s="552">
        <v>0</v>
      </c>
      <c r="AZ1521" s="546">
        <f t="shared" si="1404"/>
        <v>0</v>
      </c>
      <c r="BA1521" s="546">
        <f t="shared" si="1405"/>
        <v>0</v>
      </c>
      <c r="BB1521" s="552">
        <v>0</v>
      </c>
      <c r="BC1521" s="546">
        <f t="shared" si="1406"/>
        <v>0</v>
      </c>
      <c r="BD1521" s="546">
        <f t="shared" si="1407"/>
        <v>0</v>
      </c>
      <c r="BE1521" s="552">
        <v>2.013888888888889E-2</v>
      </c>
      <c r="BF1521" s="546">
        <f t="shared" si="1427"/>
        <v>0</v>
      </c>
      <c r="BG1521" s="546">
        <f t="shared" si="1428"/>
        <v>29</v>
      </c>
      <c r="BH1521" s="552">
        <v>0</v>
      </c>
      <c r="BI1521" s="637">
        <f t="shared" si="1419"/>
        <v>0</v>
      </c>
      <c r="BJ1521" s="558">
        <f t="shared" si="1420"/>
        <v>0</v>
      </c>
      <c r="BK1521" s="52">
        <f t="shared" si="1425"/>
        <v>63.151896551724136</v>
      </c>
    </row>
    <row r="1522" spans="1:63" x14ac:dyDescent="0.25">
      <c r="A1522" s="60">
        <v>41056</v>
      </c>
      <c r="B1522" s="58">
        <f t="shared" si="1422"/>
        <v>5</v>
      </c>
      <c r="C1522" s="126">
        <v>34</v>
      </c>
      <c r="D1522" s="51" t="s">
        <v>33</v>
      </c>
      <c r="E1522" s="51" t="s">
        <v>236</v>
      </c>
      <c r="F1522" s="58">
        <v>3521.4</v>
      </c>
      <c r="G1522" s="126">
        <v>56</v>
      </c>
      <c r="H1522" s="126">
        <v>3</v>
      </c>
      <c r="I1522" s="47">
        <v>0.89236111111111116</v>
      </c>
      <c r="J1522" s="47">
        <v>0.89236111111111116</v>
      </c>
      <c r="K1522" s="47">
        <v>0.89583333333333337</v>
      </c>
      <c r="L1522" s="9">
        <f t="shared" si="1410"/>
        <v>3.4722222222222099E-3</v>
      </c>
      <c r="M1522" s="47">
        <v>0.90625</v>
      </c>
      <c r="N1522" s="9">
        <f t="shared" si="1411"/>
        <v>1.041666666666663E-2</v>
      </c>
      <c r="O1522" s="47">
        <v>0.93402777777777779</v>
      </c>
      <c r="P1522" s="9">
        <f t="shared" si="1412"/>
        <v>2.777777777777779E-2</v>
      </c>
      <c r="Q1522" s="47">
        <v>0.9375</v>
      </c>
      <c r="R1522" s="47">
        <v>1.1388888888888888</v>
      </c>
      <c r="S1522" s="9">
        <f t="shared" si="1426"/>
        <v>0.20138888888888884</v>
      </c>
      <c r="T1522" s="47">
        <v>0.9375</v>
      </c>
      <c r="U1522" s="47">
        <v>1.1388888888888888</v>
      </c>
      <c r="V1522" s="9">
        <f t="shared" si="1415"/>
        <v>0.20138888888888884</v>
      </c>
      <c r="W1522" s="47">
        <v>1.0520833333333333</v>
      </c>
      <c r="X1522" s="9">
        <v>0</v>
      </c>
      <c r="Y1522" s="47">
        <v>1.0527777777777778</v>
      </c>
      <c r="Z1522" s="9">
        <f t="shared" si="1431"/>
        <v>6.94444444444553E-4</v>
      </c>
      <c r="AA1522" s="47">
        <v>1.1659722222222222</v>
      </c>
      <c r="AB1522" s="9">
        <f t="shared" si="1401"/>
        <v>0.11319444444444438</v>
      </c>
      <c r="AC1522" s="47">
        <v>1.1659722222222222</v>
      </c>
      <c r="AD1522" s="47">
        <v>1.1659722222222222</v>
      </c>
      <c r="AE1522" s="9">
        <f t="shared" si="1416"/>
        <v>0</v>
      </c>
      <c r="AF1522" s="47">
        <v>1.1805555555555556</v>
      </c>
      <c r="AG1522" s="47">
        <v>1.1875</v>
      </c>
      <c r="AH1522" s="9">
        <f t="shared" si="1413"/>
        <v>6.9444444444444198E-3</v>
      </c>
      <c r="AI1522" s="154">
        <f t="shared" si="1433"/>
        <v>0</v>
      </c>
      <c r="AJ1522" s="154">
        <f t="shared" si="1434"/>
        <v>10</v>
      </c>
      <c r="AK1522" s="47">
        <v>1.1909722222222221</v>
      </c>
      <c r="AL1522" s="47">
        <v>1.1944444444444444</v>
      </c>
      <c r="AM1522" s="9">
        <f t="shared" si="1421"/>
        <v>3.4722222222223209E-3</v>
      </c>
      <c r="AN1522" s="155">
        <f t="shared" si="1414"/>
        <v>0.30208333333333326</v>
      </c>
      <c r="AO1522" s="10">
        <f t="shared" si="1402"/>
        <v>7</v>
      </c>
      <c r="AP1522" s="10">
        <f t="shared" si="1403"/>
        <v>15</v>
      </c>
      <c r="AQ1522" s="9">
        <f t="shared" si="1435"/>
        <v>5.1388888888888817E-2</v>
      </c>
      <c r="AR1522" s="10">
        <f t="shared" si="1417"/>
        <v>1</v>
      </c>
      <c r="AS1522" s="10">
        <f t="shared" si="1418"/>
        <v>14</v>
      </c>
      <c r="AT1522" s="552">
        <v>0</v>
      </c>
      <c r="AU1522" s="552">
        <v>0</v>
      </c>
      <c r="AV1522" s="552">
        <v>0</v>
      </c>
      <c r="AW1522" s="546">
        <f t="shared" si="1408"/>
        <v>0</v>
      </c>
      <c r="AX1522" s="546">
        <f t="shared" si="1424"/>
        <v>0</v>
      </c>
      <c r="AY1522" s="552">
        <v>0</v>
      </c>
      <c r="AZ1522" s="546">
        <f t="shared" si="1404"/>
        <v>0</v>
      </c>
      <c r="BA1522" s="546">
        <f t="shared" si="1405"/>
        <v>0</v>
      </c>
      <c r="BB1522" s="552">
        <v>0</v>
      </c>
      <c r="BC1522" s="546">
        <f t="shared" si="1406"/>
        <v>0</v>
      </c>
      <c r="BD1522" s="546">
        <f t="shared" si="1407"/>
        <v>0</v>
      </c>
      <c r="BE1522" s="552">
        <v>0</v>
      </c>
      <c r="BF1522" s="546">
        <f t="shared" si="1427"/>
        <v>0</v>
      </c>
      <c r="BG1522" s="546">
        <f t="shared" si="1428"/>
        <v>0</v>
      </c>
      <c r="BH1522" s="552">
        <v>6.1805555555555558E-2</v>
      </c>
      <c r="BI1522" s="637">
        <f t="shared" si="1419"/>
        <v>1</v>
      </c>
      <c r="BJ1522" s="558">
        <f t="shared" si="1420"/>
        <v>29</v>
      </c>
      <c r="BK1522" s="52">
        <f t="shared" si="1425"/>
        <v>62.88214285714286</v>
      </c>
    </row>
    <row r="1523" spans="1:63" x14ac:dyDescent="0.25">
      <c r="A1523" s="60">
        <v>41057</v>
      </c>
      <c r="B1523" s="58">
        <f t="shared" si="1422"/>
        <v>5</v>
      </c>
      <c r="C1523" s="126">
        <v>4</v>
      </c>
      <c r="D1523" s="51" t="s">
        <v>852</v>
      </c>
      <c r="E1523" s="51" t="s">
        <v>265</v>
      </c>
      <c r="F1523" s="58">
        <v>3497.93</v>
      </c>
      <c r="G1523" s="126">
        <v>55</v>
      </c>
      <c r="H1523" s="126">
        <v>4</v>
      </c>
      <c r="I1523" s="47">
        <v>0.92708333333333337</v>
      </c>
      <c r="J1523" s="47">
        <v>0.92708333333333337</v>
      </c>
      <c r="K1523" s="47">
        <v>0.9375</v>
      </c>
      <c r="L1523" s="9">
        <f t="shared" si="1410"/>
        <v>1.041666666666663E-2</v>
      </c>
      <c r="M1523" s="47">
        <v>0.95138888888888884</v>
      </c>
      <c r="N1523" s="9">
        <f t="shared" si="1411"/>
        <v>1.388888888888884E-2</v>
      </c>
      <c r="O1523" s="47">
        <v>1.0694444444444444</v>
      </c>
      <c r="P1523" s="9">
        <f t="shared" si="1412"/>
        <v>0.11805555555555558</v>
      </c>
      <c r="Q1523" s="47">
        <v>1.0694444444444444</v>
      </c>
      <c r="R1523" s="47">
        <v>1.0972222222222221</v>
      </c>
      <c r="S1523" s="9">
        <f t="shared" si="1426"/>
        <v>2.7777777777777679E-2</v>
      </c>
      <c r="T1523" s="47">
        <v>1.0694444444444444</v>
      </c>
      <c r="U1523" s="47">
        <v>1.0972222222222221</v>
      </c>
      <c r="V1523" s="9">
        <f t="shared" si="1415"/>
        <v>2.7777777777777679E-2</v>
      </c>
      <c r="W1523" s="47">
        <v>0.125</v>
      </c>
      <c r="X1523" s="9">
        <v>0</v>
      </c>
      <c r="Y1523" s="47">
        <v>1.1312499999999999</v>
      </c>
      <c r="Z1523" s="155">
        <f t="shared" si="1431"/>
        <v>1.0062499999999999</v>
      </c>
      <c r="AA1523" s="47">
        <v>1.288888888888889</v>
      </c>
      <c r="AB1523" s="9">
        <f t="shared" si="1401"/>
        <v>0.15763888888888911</v>
      </c>
      <c r="AC1523" s="47">
        <v>1.288888888888889</v>
      </c>
      <c r="AD1523" s="47">
        <v>1.288888888888889</v>
      </c>
      <c r="AE1523" s="9">
        <f t="shared" si="1416"/>
        <v>0</v>
      </c>
      <c r="AF1523" s="47">
        <v>1.2951388888888888</v>
      </c>
      <c r="AG1523" s="47">
        <v>1.3055555555555556</v>
      </c>
      <c r="AH1523" s="9">
        <f t="shared" si="1413"/>
        <v>1.0416666666666741E-2</v>
      </c>
      <c r="AI1523" s="154">
        <f t="shared" si="1433"/>
        <v>0</v>
      </c>
      <c r="AJ1523" s="154">
        <f t="shared" si="1434"/>
        <v>15</v>
      </c>
      <c r="AK1523" s="47">
        <v>0.30902777777777779</v>
      </c>
      <c r="AL1523" s="47">
        <v>1.3125</v>
      </c>
      <c r="AM1523" s="9">
        <f t="shared" si="1421"/>
        <v>1.0034722222222223</v>
      </c>
      <c r="AN1523" s="155">
        <f t="shared" si="1414"/>
        <v>0.38541666666666663</v>
      </c>
      <c r="AO1523" s="10">
        <f t="shared" si="1402"/>
        <v>9</v>
      </c>
      <c r="AP1523" s="10">
        <f t="shared" si="1403"/>
        <v>15</v>
      </c>
      <c r="AQ1523" s="9">
        <f t="shared" si="1435"/>
        <v>9.1666666666666882E-2</v>
      </c>
      <c r="AR1523" s="10">
        <f t="shared" si="1417"/>
        <v>2</v>
      </c>
      <c r="AS1523" s="10">
        <f t="shared" si="1418"/>
        <v>12</v>
      </c>
      <c r="AT1523" s="552">
        <v>0</v>
      </c>
      <c r="AU1523" s="552">
        <v>0</v>
      </c>
      <c r="AV1523" s="552">
        <v>0</v>
      </c>
      <c r="AW1523" s="546">
        <f t="shared" si="1408"/>
        <v>0</v>
      </c>
      <c r="AX1523" s="546">
        <f t="shared" si="1424"/>
        <v>0</v>
      </c>
      <c r="AY1523" s="552">
        <v>0</v>
      </c>
      <c r="AZ1523" s="546">
        <f t="shared" si="1404"/>
        <v>0</v>
      </c>
      <c r="BA1523" s="546">
        <f t="shared" si="1405"/>
        <v>0</v>
      </c>
      <c r="BB1523" s="552">
        <v>0</v>
      </c>
      <c r="BC1523" s="546">
        <f t="shared" si="1406"/>
        <v>0</v>
      </c>
      <c r="BD1523" s="546">
        <f t="shared" si="1407"/>
        <v>0</v>
      </c>
      <c r="BE1523" s="552">
        <v>6.5972222222222224E-2</v>
      </c>
      <c r="BF1523" s="546">
        <f t="shared" si="1427"/>
        <v>1</v>
      </c>
      <c r="BG1523" s="546">
        <f t="shared" si="1428"/>
        <v>35</v>
      </c>
      <c r="BH1523" s="552">
        <v>0</v>
      </c>
      <c r="BI1523" s="637">
        <f t="shared" si="1419"/>
        <v>0</v>
      </c>
      <c r="BJ1523" s="558">
        <f t="shared" si="1420"/>
        <v>0</v>
      </c>
      <c r="BK1523" s="52">
        <f t="shared" si="1425"/>
        <v>63.598727272727267</v>
      </c>
    </row>
    <row r="1524" spans="1:63" x14ac:dyDescent="0.25">
      <c r="A1524" s="60">
        <v>41057</v>
      </c>
      <c r="B1524" s="58">
        <f t="shared" si="1422"/>
        <v>5</v>
      </c>
      <c r="C1524" s="126">
        <v>35</v>
      </c>
      <c r="D1524" s="51" t="s">
        <v>33</v>
      </c>
      <c r="E1524" s="51" t="s">
        <v>236</v>
      </c>
      <c r="F1524" s="58">
        <v>3430.85</v>
      </c>
      <c r="G1524" s="126">
        <v>57</v>
      </c>
      <c r="H1524" s="126">
        <v>2</v>
      </c>
      <c r="I1524" s="47">
        <v>0.15625</v>
      </c>
      <c r="J1524" s="47">
        <v>0.15625</v>
      </c>
      <c r="K1524" s="47">
        <v>0.16666666666666666</v>
      </c>
      <c r="L1524" s="9">
        <f t="shared" si="1410"/>
        <v>1.0416666666666657E-2</v>
      </c>
      <c r="M1524" s="47">
        <v>0.17361111111111113</v>
      </c>
      <c r="N1524" s="9">
        <f t="shared" si="1411"/>
        <v>6.9444444444444753E-3</v>
      </c>
      <c r="O1524" s="47">
        <v>0.19444444444444445</v>
      </c>
      <c r="P1524" s="9">
        <f t="shared" si="1412"/>
        <v>2.0833333333333315E-2</v>
      </c>
      <c r="Q1524" s="47">
        <v>0.19444444444444445</v>
      </c>
      <c r="R1524" s="47">
        <v>0.21527777777777779</v>
      </c>
      <c r="S1524" s="9">
        <f t="shared" si="1426"/>
        <v>2.0833333333333343E-2</v>
      </c>
      <c r="T1524" s="47">
        <v>0.19444444444444445</v>
      </c>
      <c r="U1524" s="47">
        <v>0.21527777777777779</v>
      </c>
      <c r="V1524" s="9">
        <f t="shared" si="1415"/>
        <v>2.0833333333333343E-2</v>
      </c>
      <c r="W1524" s="47">
        <v>0.20833333333333334</v>
      </c>
      <c r="X1524" s="9">
        <v>0</v>
      </c>
      <c r="Y1524" s="47">
        <v>0.20833333333333334</v>
      </c>
      <c r="Z1524" s="155">
        <f t="shared" si="1431"/>
        <v>0</v>
      </c>
      <c r="AA1524" s="47">
        <v>0.39374999999999999</v>
      </c>
      <c r="AB1524" s="9">
        <f t="shared" si="1401"/>
        <v>0.18541666666666665</v>
      </c>
      <c r="AC1524" s="47">
        <v>0.39374999999999999</v>
      </c>
      <c r="AD1524" s="47">
        <v>0.39374999999999999</v>
      </c>
      <c r="AE1524" s="9">
        <f t="shared" si="1416"/>
        <v>0</v>
      </c>
      <c r="AF1524" s="47">
        <v>0.43055555555555558</v>
      </c>
      <c r="AG1524" s="47">
        <v>0.4375</v>
      </c>
      <c r="AH1524" s="9">
        <f t="shared" si="1413"/>
        <v>6.9444444444444198E-3</v>
      </c>
      <c r="AI1524" s="154">
        <f t="shared" si="1433"/>
        <v>0</v>
      </c>
      <c r="AJ1524" s="154">
        <f t="shared" si="1434"/>
        <v>10</v>
      </c>
      <c r="AK1524" s="47">
        <v>0.44097222222222227</v>
      </c>
      <c r="AL1524" s="47">
        <v>0.44444444444444442</v>
      </c>
      <c r="AM1524" s="9">
        <f t="shared" si="1421"/>
        <v>3.4722222222221544E-3</v>
      </c>
      <c r="AN1524" s="155">
        <f t="shared" si="1414"/>
        <v>0.28819444444444442</v>
      </c>
      <c r="AO1524" s="10">
        <f t="shared" si="1402"/>
        <v>6</v>
      </c>
      <c r="AP1524" s="10">
        <f t="shared" si="1403"/>
        <v>55</v>
      </c>
      <c r="AQ1524" s="9">
        <f t="shared" si="1435"/>
        <v>-6.1805555555555586E-2</v>
      </c>
      <c r="AR1524" s="10" t="e">
        <f t="shared" si="1417"/>
        <v>#NUM!</v>
      </c>
      <c r="AS1524" s="10" t="e">
        <f t="shared" si="1418"/>
        <v>#NUM!</v>
      </c>
      <c r="AT1524" s="552">
        <v>0</v>
      </c>
      <c r="AU1524" s="552">
        <v>0</v>
      </c>
      <c r="AV1524" s="552">
        <v>0</v>
      </c>
      <c r="AW1524" s="546">
        <f t="shared" si="1408"/>
        <v>0</v>
      </c>
      <c r="AX1524" s="546">
        <f t="shared" si="1424"/>
        <v>0</v>
      </c>
      <c r="AY1524" s="552">
        <v>0.18541666666666667</v>
      </c>
      <c r="AZ1524" s="546">
        <f t="shared" si="1404"/>
        <v>4</v>
      </c>
      <c r="BA1524" s="546">
        <f t="shared" si="1405"/>
        <v>27</v>
      </c>
      <c r="BB1524" s="552">
        <v>0</v>
      </c>
      <c r="BC1524" s="546">
        <f t="shared" si="1406"/>
        <v>0</v>
      </c>
      <c r="BD1524" s="546">
        <f t="shared" si="1407"/>
        <v>0</v>
      </c>
      <c r="BE1524" s="552">
        <v>0</v>
      </c>
      <c r="BF1524" s="546">
        <f t="shared" si="1427"/>
        <v>0</v>
      </c>
      <c r="BG1524" s="546">
        <f t="shared" si="1428"/>
        <v>0</v>
      </c>
      <c r="BH1524" s="552">
        <v>6.1805555555555558E-2</v>
      </c>
      <c r="BI1524" s="637">
        <f t="shared" si="1419"/>
        <v>1</v>
      </c>
      <c r="BJ1524" s="558">
        <f t="shared" si="1420"/>
        <v>29</v>
      </c>
      <c r="BK1524" s="52">
        <f t="shared" si="1425"/>
        <v>60.190350877192984</v>
      </c>
    </row>
    <row r="1525" spans="1:63" x14ac:dyDescent="0.25">
      <c r="A1525" s="60">
        <v>41057</v>
      </c>
      <c r="B1525" s="58">
        <f t="shared" si="1422"/>
        <v>5</v>
      </c>
      <c r="C1525" s="126">
        <v>3</v>
      </c>
      <c r="D1525" s="51" t="s">
        <v>264</v>
      </c>
      <c r="E1525" s="51" t="s">
        <v>265</v>
      </c>
      <c r="F1525" s="58">
        <v>3706.56</v>
      </c>
      <c r="G1525" s="126">
        <v>58</v>
      </c>
      <c r="H1525" s="126">
        <v>1</v>
      </c>
      <c r="I1525" s="47">
        <v>0.20833333333333334</v>
      </c>
      <c r="J1525" s="47">
        <v>0.20833333333333334</v>
      </c>
      <c r="K1525" s="47">
        <v>0.21180555555555555</v>
      </c>
      <c r="L1525" s="9">
        <f t="shared" si="1410"/>
        <v>3.4722222222222099E-3</v>
      </c>
      <c r="M1525" s="47">
        <v>0.21527777777777779</v>
      </c>
      <c r="N1525" s="9">
        <f t="shared" si="1411"/>
        <v>3.4722222222222376E-3</v>
      </c>
      <c r="O1525" s="47">
        <v>0.33680555555555558</v>
      </c>
      <c r="P1525" s="9">
        <f t="shared" si="1412"/>
        <v>0.12152777777777779</v>
      </c>
      <c r="Q1525" s="47">
        <v>0.27083333333333331</v>
      </c>
      <c r="R1525" s="47">
        <v>0.3125</v>
      </c>
      <c r="S1525" s="9">
        <f t="shared" si="1426"/>
        <v>4.1666666666666685E-2</v>
      </c>
      <c r="T1525" s="47">
        <v>0.27083333333333331</v>
      </c>
      <c r="U1525" s="47">
        <v>0.3125</v>
      </c>
      <c r="V1525" s="9">
        <f t="shared" si="1415"/>
        <v>4.1666666666666685E-2</v>
      </c>
      <c r="W1525" s="47">
        <v>0.33333333333333331</v>
      </c>
      <c r="X1525" s="9">
        <f>W1525-R1525</f>
        <v>2.0833333333333315E-2</v>
      </c>
      <c r="Y1525" s="47">
        <v>0.34027777777777773</v>
      </c>
      <c r="Z1525" s="155">
        <f t="shared" si="1431"/>
        <v>6.9444444444444198E-3</v>
      </c>
      <c r="AA1525" s="47">
        <v>0.65625</v>
      </c>
      <c r="AB1525" s="9">
        <f t="shared" si="1401"/>
        <v>0.31597222222222227</v>
      </c>
      <c r="AC1525" s="47">
        <v>0.65625</v>
      </c>
      <c r="AD1525" s="47">
        <v>0.65625</v>
      </c>
      <c r="AE1525" s="9">
        <f t="shared" si="1416"/>
        <v>0</v>
      </c>
      <c r="AF1525" s="47">
        <v>0.66666666666666663</v>
      </c>
      <c r="AG1525" s="47">
        <v>1.6736111111111109</v>
      </c>
      <c r="AH1525" s="9">
        <f t="shared" si="1413"/>
        <v>1.0069444444444442</v>
      </c>
      <c r="AI1525" s="154">
        <f t="shared" si="1433"/>
        <v>0</v>
      </c>
      <c r="AJ1525" s="154">
        <f t="shared" si="1434"/>
        <v>10</v>
      </c>
      <c r="AK1525" s="47">
        <v>0.67708333333333337</v>
      </c>
      <c r="AL1525" s="47">
        <v>0.68055555555555547</v>
      </c>
      <c r="AM1525" s="9">
        <f t="shared" si="1421"/>
        <v>3.4722222222220989E-3</v>
      </c>
      <c r="AN1525" s="155">
        <f t="shared" si="1414"/>
        <v>0.4722222222222221</v>
      </c>
      <c r="AO1525" s="10">
        <f t="shared" si="1402"/>
        <v>11</v>
      </c>
      <c r="AP1525" s="10">
        <f t="shared" si="1403"/>
        <v>20</v>
      </c>
      <c r="AQ1525" s="9">
        <f t="shared" si="1435"/>
        <v>0</v>
      </c>
      <c r="AR1525" s="10">
        <f t="shared" si="1417"/>
        <v>0</v>
      </c>
      <c r="AS1525" s="10">
        <f t="shared" si="1418"/>
        <v>0</v>
      </c>
      <c r="AT1525" s="552">
        <v>0</v>
      </c>
      <c r="AU1525" s="552">
        <v>0</v>
      </c>
      <c r="AV1525" s="552">
        <v>0</v>
      </c>
      <c r="AW1525" s="546">
        <f t="shared" si="1408"/>
        <v>0</v>
      </c>
      <c r="AX1525" s="546">
        <f t="shared" si="1424"/>
        <v>0</v>
      </c>
      <c r="AY1525" s="552">
        <v>0.31597222222222221</v>
      </c>
      <c r="AZ1525" s="546">
        <f t="shared" si="1404"/>
        <v>7</v>
      </c>
      <c r="BA1525" s="546">
        <f t="shared" si="1405"/>
        <v>35</v>
      </c>
      <c r="BB1525" s="552">
        <v>0</v>
      </c>
      <c r="BC1525" s="546">
        <f t="shared" si="1406"/>
        <v>0</v>
      </c>
      <c r="BD1525" s="546">
        <f t="shared" si="1407"/>
        <v>0</v>
      </c>
      <c r="BE1525" s="552">
        <v>0</v>
      </c>
      <c r="BF1525" s="546">
        <f t="shared" si="1427"/>
        <v>0</v>
      </c>
      <c r="BG1525" s="546">
        <f t="shared" si="1428"/>
        <v>0</v>
      </c>
      <c r="BH1525" s="552">
        <v>0</v>
      </c>
      <c r="BI1525" s="637">
        <f t="shared" si="1419"/>
        <v>0</v>
      </c>
      <c r="BJ1525" s="558">
        <f t="shared" si="1420"/>
        <v>0</v>
      </c>
      <c r="BK1525" s="52">
        <f t="shared" si="1425"/>
        <v>63.906206896551723</v>
      </c>
    </row>
    <row r="1526" spans="1:63" x14ac:dyDescent="0.25">
      <c r="A1526" s="60">
        <v>41057</v>
      </c>
      <c r="B1526" s="58">
        <f t="shared" si="1422"/>
        <v>5</v>
      </c>
      <c r="C1526" s="126">
        <v>36</v>
      </c>
      <c r="D1526" s="51" t="s">
        <v>33</v>
      </c>
      <c r="E1526" s="51" t="s">
        <v>236</v>
      </c>
      <c r="F1526" s="58">
        <v>3208.86</v>
      </c>
      <c r="G1526" s="126">
        <v>51</v>
      </c>
      <c r="H1526" s="126">
        <v>8</v>
      </c>
      <c r="I1526" s="47">
        <v>0.67708333333333337</v>
      </c>
      <c r="J1526" s="47">
        <v>0.67708333333333337</v>
      </c>
      <c r="K1526" s="47">
        <v>0.6875</v>
      </c>
      <c r="L1526" s="9">
        <f t="shared" si="1410"/>
        <v>1.041666666666663E-2</v>
      </c>
      <c r="M1526" s="47">
        <v>0.70833333333333337</v>
      </c>
      <c r="N1526" s="9">
        <f t="shared" si="1411"/>
        <v>2.083333333333337E-2</v>
      </c>
      <c r="O1526" s="47">
        <v>0.73263888888888884</v>
      </c>
      <c r="P1526" s="9">
        <f t="shared" si="1412"/>
        <v>2.4305555555555469E-2</v>
      </c>
      <c r="Q1526" s="47">
        <v>0.73611111111111116</v>
      </c>
      <c r="R1526" s="47">
        <v>0.82638888888888884</v>
      </c>
      <c r="S1526" s="9">
        <f t="shared" si="1426"/>
        <v>9.0277777777777679E-2</v>
      </c>
      <c r="T1526" s="47">
        <v>0.73611111111111116</v>
      </c>
      <c r="U1526" s="47">
        <v>0.82638888888888884</v>
      </c>
      <c r="V1526" s="9">
        <f t="shared" si="1415"/>
        <v>9.0277777777777679E-2</v>
      </c>
      <c r="W1526" s="47">
        <v>0.84375</v>
      </c>
      <c r="X1526" s="9">
        <f>W1526-R1526</f>
        <v>1.736111111111116E-2</v>
      </c>
      <c r="Y1526" s="47">
        <v>0.8569444444444444</v>
      </c>
      <c r="Z1526" s="155">
        <f t="shared" si="1431"/>
        <v>1.3194444444444398E-2</v>
      </c>
      <c r="AA1526" s="47">
        <v>0.95138888888888884</v>
      </c>
      <c r="AB1526" s="9">
        <f t="shared" si="1401"/>
        <v>9.4444444444444442E-2</v>
      </c>
      <c r="AC1526" s="47">
        <v>0.95138888888888884</v>
      </c>
      <c r="AD1526" s="47">
        <v>0.95138888888888884</v>
      </c>
      <c r="AE1526" s="9">
        <f t="shared" si="1416"/>
        <v>0</v>
      </c>
      <c r="AF1526" s="47">
        <v>0.96527777777777779</v>
      </c>
      <c r="AG1526" s="47">
        <v>0.97569444444444453</v>
      </c>
      <c r="AH1526" s="9">
        <f t="shared" si="1413"/>
        <v>1.0416666666666741E-2</v>
      </c>
      <c r="AI1526" s="154">
        <f t="shared" si="1433"/>
        <v>0</v>
      </c>
      <c r="AJ1526" s="154">
        <f t="shared" si="1434"/>
        <v>15</v>
      </c>
      <c r="AK1526" s="47">
        <v>0.97916666666666663</v>
      </c>
      <c r="AL1526" s="47">
        <v>0.98611111111111116</v>
      </c>
      <c r="AM1526" s="9">
        <f t="shared" si="1421"/>
        <v>6.9444444444445308E-3</v>
      </c>
      <c r="AN1526" s="155">
        <f t="shared" si="1414"/>
        <v>0.30902777777777779</v>
      </c>
      <c r="AO1526" s="10">
        <f t="shared" si="1402"/>
        <v>7</v>
      </c>
      <c r="AP1526" s="10">
        <f t="shared" si="1403"/>
        <v>25</v>
      </c>
      <c r="AQ1526" s="9">
        <f t="shared" si="1435"/>
        <v>5.7638888888888885E-2</v>
      </c>
      <c r="AR1526" s="10">
        <f t="shared" si="1417"/>
        <v>1</v>
      </c>
      <c r="AS1526" s="10">
        <f t="shared" si="1418"/>
        <v>23</v>
      </c>
      <c r="AT1526" s="552">
        <v>0</v>
      </c>
      <c r="AU1526" s="552">
        <v>0</v>
      </c>
      <c r="AV1526" s="552">
        <v>0</v>
      </c>
      <c r="AW1526" s="546">
        <f t="shared" si="1408"/>
        <v>0</v>
      </c>
      <c r="AX1526" s="546">
        <f t="shared" si="1424"/>
        <v>0</v>
      </c>
      <c r="AY1526" s="552">
        <v>0</v>
      </c>
      <c r="AZ1526" s="546">
        <f t="shared" si="1404"/>
        <v>0</v>
      </c>
      <c r="BA1526" s="546">
        <f t="shared" si="1405"/>
        <v>0</v>
      </c>
      <c r="BB1526" s="552">
        <v>0</v>
      </c>
      <c r="BC1526" s="546">
        <f t="shared" si="1406"/>
        <v>0</v>
      </c>
      <c r="BD1526" s="546">
        <f t="shared" si="1407"/>
        <v>0</v>
      </c>
      <c r="BE1526" s="552">
        <v>3.4722222222222224E-2</v>
      </c>
      <c r="BF1526" s="546">
        <f t="shared" si="1427"/>
        <v>0</v>
      </c>
      <c r="BG1526" s="546">
        <f t="shared" si="1428"/>
        <v>50</v>
      </c>
      <c r="BH1526" s="552">
        <v>2.0833333333333333E-3</v>
      </c>
      <c r="BI1526" s="637">
        <f t="shared" si="1419"/>
        <v>0</v>
      </c>
      <c r="BJ1526" s="558">
        <f t="shared" si="1420"/>
        <v>3</v>
      </c>
      <c r="BK1526" s="52">
        <f t="shared" si="1425"/>
        <v>62.918823529411767</v>
      </c>
    </row>
    <row r="1527" spans="1:63" x14ac:dyDescent="0.25">
      <c r="A1527" s="60">
        <v>41057</v>
      </c>
      <c r="B1527" s="58">
        <f t="shared" si="1422"/>
        <v>5</v>
      </c>
      <c r="C1527" s="126">
        <v>1</v>
      </c>
      <c r="D1527" s="51" t="s">
        <v>789</v>
      </c>
      <c r="E1527" s="51" t="s">
        <v>265</v>
      </c>
      <c r="F1527" s="58">
        <v>3387.76</v>
      </c>
      <c r="G1527" s="126">
        <v>59</v>
      </c>
      <c r="H1527" s="126">
        <v>0</v>
      </c>
      <c r="I1527" s="47">
        <v>0.53125</v>
      </c>
      <c r="J1527" s="47">
        <v>0.53125</v>
      </c>
      <c r="K1527" s="47">
        <v>0.53472222222222221</v>
      </c>
      <c r="L1527" s="9">
        <f t="shared" si="1410"/>
        <v>3.4722222222222099E-3</v>
      </c>
      <c r="M1527" s="47">
        <v>0.53819444444444442</v>
      </c>
      <c r="N1527" s="9">
        <f t="shared" si="1411"/>
        <v>3.4722222222222099E-3</v>
      </c>
      <c r="O1527" s="47">
        <v>0.68055555555555547</v>
      </c>
      <c r="P1527" s="9">
        <f t="shared" si="1412"/>
        <v>0.14236111111111105</v>
      </c>
      <c r="Q1527" s="47">
        <v>0.625</v>
      </c>
      <c r="R1527" s="47">
        <v>0.65625</v>
      </c>
      <c r="S1527" s="9">
        <f t="shared" si="1426"/>
        <v>3.125E-2</v>
      </c>
      <c r="T1527" s="47">
        <v>0.625</v>
      </c>
      <c r="U1527" s="47">
        <v>0.65625</v>
      </c>
      <c r="V1527" s="9">
        <f t="shared" si="1415"/>
        <v>3.125E-2</v>
      </c>
      <c r="W1527" s="47">
        <v>0.67361111111111116</v>
      </c>
      <c r="X1527" s="9">
        <f>W1527-R1527</f>
        <v>1.736111111111116E-2</v>
      </c>
      <c r="Y1527" s="47">
        <v>0.68402777777777779</v>
      </c>
      <c r="Z1527" s="155">
        <f t="shared" si="1431"/>
        <v>1.041666666666663E-2</v>
      </c>
      <c r="AA1527" s="47">
        <v>0.97569444444444453</v>
      </c>
      <c r="AB1527" s="9">
        <f t="shared" si="1401"/>
        <v>0.29166666666666674</v>
      </c>
      <c r="AC1527" s="47">
        <v>0.97569444444444453</v>
      </c>
      <c r="AD1527" s="47">
        <v>0.97569444444444453</v>
      </c>
      <c r="AE1527" s="9">
        <f t="shared" si="1416"/>
        <v>0</v>
      </c>
      <c r="AF1527" s="47">
        <v>0.98263888888888884</v>
      </c>
      <c r="AG1527" s="47">
        <v>0.99305555555555547</v>
      </c>
      <c r="AH1527" s="9">
        <f t="shared" si="1413"/>
        <v>1.041666666666663E-2</v>
      </c>
      <c r="AI1527" s="154">
        <f t="shared" si="1433"/>
        <v>0</v>
      </c>
      <c r="AJ1527" s="154">
        <f t="shared" si="1434"/>
        <v>15</v>
      </c>
      <c r="AK1527" s="47">
        <v>0.99652777777777779</v>
      </c>
      <c r="AL1527" s="47">
        <v>1</v>
      </c>
      <c r="AM1527" s="9">
        <f t="shared" si="1421"/>
        <v>3.4722222222222099E-3</v>
      </c>
      <c r="AN1527" s="155">
        <f t="shared" si="1414"/>
        <v>0.46875</v>
      </c>
      <c r="AO1527" s="10">
        <f t="shared" si="1402"/>
        <v>11</v>
      </c>
      <c r="AP1527" s="10">
        <f t="shared" si="1403"/>
        <v>15</v>
      </c>
      <c r="AQ1527" s="9">
        <f t="shared" si="1435"/>
        <v>0</v>
      </c>
      <c r="AR1527" s="10">
        <f t="shared" si="1417"/>
        <v>0</v>
      </c>
      <c r="AS1527" s="10">
        <f t="shared" si="1418"/>
        <v>0</v>
      </c>
      <c r="AT1527" s="552">
        <v>0</v>
      </c>
      <c r="AU1527" s="552">
        <v>0</v>
      </c>
      <c r="AV1527" s="552">
        <v>0</v>
      </c>
      <c r="AW1527" s="546">
        <f t="shared" si="1408"/>
        <v>0</v>
      </c>
      <c r="AX1527" s="546">
        <f t="shared" si="1424"/>
        <v>0</v>
      </c>
      <c r="AY1527" s="552">
        <v>0.29166666666666669</v>
      </c>
      <c r="AZ1527" s="546">
        <f t="shared" si="1404"/>
        <v>7</v>
      </c>
      <c r="BA1527" s="546">
        <f t="shared" si="1405"/>
        <v>0</v>
      </c>
      <c r="BB1527" s="552">
        <v>0</v>
      </c>
      <c r="BC1527" s="546">
        <f t="shared" si="1406"/>
        <v>0</v>
      </c>
      <c r="BD1527" s="546">
        <f t="shared" si="1407"/>
        <v>0</v>
      </c>
      <c r="BE1527" s="552">
        <v>0</v>
      </c>
      <c r="BF1527" s="546">
        <f t="shared" si="1427"/>
        <v>0</v>
      </c>
      <c r="BG1527" s="546">
        <f t="shared" si="1428"/>
        <v>0</v>
      </c>
      <c r="BH1527" s="552">
        <v>0</v>
      </c>
      <c r="BI1527" s="637">
        <f t="shared" si="1419"/>
        <v>0</v>
      </c>
      <c r="BJ1527" s="558">
        <f t="shared" si="1420"/>
        <v>0</v>
      </c>
      <c r="BK1527" s="52">
        <f t="shared" si="1425"/>
        <v>57.419661016949156</v>
      </c>
    </row>
    <row r="1528" spans="1:63" x14ac:dyDescent="0.25">
      <c r="A1528" s="60">
        <v>41057</v>
      </c>
      <c r="B1528" s="58">
        <f t="shared" si="1422"/>
        <v>5</v>
      </c>
      <c r="C1528" s="126">
        <v>1</v>
      </c>
      <c r="D1528" s="51" t="s">
        <v>298</v>
      </c>
      <c r="E1528" s="51" t="s">
        <v>830</v>
      </c>
      <c r="F1528" s="58">
        <v>2816.97</v>
      </c>
      <c r="G1528" s="126">
        <v>54</v>
      </c>
      <c r="H1528" s="126">
        <v>5</v>
      </c>
      <c r="I1528" s="47">
        <v>0.60763888888888895</v>
      </c>
      <c r="J1528" s="47">
        <v>0.60763888888888895</v>
      </c>
      <c r="K1528" s="47">
        <v>0.61458333333333337</v>
      </c>
      <c r="L1528" s="9">
        <f t="shared" si="1410"/>
        <v>6.9444444444444198E-3</v>
      </c>
      <c r="M1528" s="47">
        <v>0.625</v>
      </c>
      <c r="N1528" s="9">
        <f t="shared" si="1411"/>
        <v>1.041666666666663E-2</v>
      </c>
      <c r="O1528" s="47">
        <v>0.64930555555555558</v>
      </c>
      <c r="P1528" s="9">
        <f t="shared" si="1412"/>
        <v>2.430555555555558E-2</v>
      </c>
      <c r="Q1528" s="47">
        <v>0.65277777777777779</v>
      </c>
      <c r="R1528" s="47">
        <v>0.68055555555555547</v>
      </c>
      <c r="S1528" s="9">
        <f t="shared" si="1426"/>
        <v>2.7777777777777679E-2</v>
      </c>
      <c r="T1528" s="47">
        <v>0.65277777777777779</v>
      </c>
      <c r="U1528" s="47">
        <v>0.68055555555555547</v>
      </c>
      <c r="V1528" s="9">
        <f t="shared" si="1415"/>
        <v>2.7777777777777679E-2</v>
      </c>
      <c r="W1528" s="47">
        <v>0.69444444444444453</v>
      </c>
      <c r="X1528" s="9">
        <f>W1528-R1528</f>
        <v>1.3888888888889062E-2</v>
      </c>
      <c r="Y1528" s="47">
        <v>0.71180555555555547</v>
      </c>
      <c r="Z1528" s="155">
        <f t="shared" si="1431"/>
        <v>1.7361111111110938E-2</v>
      </c>
      <c r="AA1528" s="47">
        <v>1.1145833333333333</v>
      </c>
      <c r="AB1528" s="9">
        <f t="shared" si="1401"/>
        <v>0.40277777777777779</v>
      </c>
      <c r="AC1528" s="47">
        <v>1.1145833333333333</v>
      </c>
      <c r="AD1528" s="47">
        <v>1.1145833333333333</v>
      </c>
      <c r="AE1528" s="9">
        <f t="shared" si="1416"/>
        <v>0</v>
      </c>
      <c r="AF1528" s="47">
        <v>1.1215277777777779</v>
      </c>
      <c r="AG1528" s="47">
        <v>1.1284722222222221</v>
      </c>
      <c r="AH1528" s="9">
        <f t="shared" si="1413"/>
        <v>6.9444444444441977E-3</v>
      </c>
      <c r="AI1528" s="154">
        <f t="shared" si="1433"/>
        <v>0</v>
      </c>
      <c r="AJ1528" s="154">
        <f t="shared" si="1434"/>
        <v>10</v>
      </c>
      <c r="AK1528" s="47">
        <v>0.13194444444444445</v>
      </c>
      <c r="AL1528" s="47">
        <v>1.1354166666666667</v>
      </c>
      <c r="AM1528" s="9">
        <f t="shared" si="1421"/>
        <v>1.0034722222222223</v>
      </c>
      <c r="AN1528" s="155">
        <f t="shared" si="1414"/>
        <v>0.52777777777777779</v>
      </c>
      <c r="AO1528" s="10">
        <f t="shared" si="1402"/>
        <v>12</v>
      </c>
      <c r="AP1528" s="10">
        <f t="shared" si="1403"/>
        <v>40</v>
      </c>
      <c r="AQ1528" s="9">
        <f t="shared" si="1435"/>
        <v>8.3333333333333315E-2</v>
      </c>
      <c r="AR1528" s="10">
        <f t="shared" si="1417"/>
        <v>2</v>
      </c>
      <c r="AS1528" s="10">
        <f t="shared" si="1418"/>
        <v>0</v>
      </c>
      <c r="AT1528" s="552">
        <v>0</v>
      </c>
      <c r="AU1528" s="552">
        <v>0</v>
      </c>
      <c r="AV1528" s="552">
        <v>0</v>
      </c>
      <c r="AW1528" s="546">
        <f t="shared" si="1408"/>
        <v>0</v>
      </c>
      <c r="AX1528" s="546">
        <f t="shared" si="1424"/>
        <v>0</v>
      </c>
      <c r="AY1528" s="552">
        <v>0.31944444444444448</v>
      </c>
      <c r="AZ1528" s="546">
        <f t="shared" si="1404"/>
        <v>7</v>
      </c>
      <c r="BA1528" s="546">
        <f t="shared" si="1405"/>
        <v>40</v>
      </c>
      <c r="BB1528" s="552">
        <v>0</v>
      </c>
      <c r="BC1528" s="546">
        <f t="shared" si="1406"/>
        <v>0</v>
      </c>
      <c r="BD1528" s="546">
        <f t="shared" si="1407"/>
        <v>0</v>
      </c>
      <c r="BE1528" s="552">
        <v>0</v>
      </c>
      <c r="BF1528" s="546">
        <f t="shared" si="1427"/>
        <v>0</v>
      </c>
      <c r="BG1528" s="546">
        <f t="shared" si="1428"/>
        <v>0</v>
      </c>
      <c r="BH1528" s="552">
        <v>0</v>
      </c>
      <c r="BI1528" s="637">
        <f t="shared" si="1419"/>
        <v>0</v>
      </c>
      <c r="BJ1528" s="558">
        <f t="shared" si="1420"/>
        <v>0</v>
      </c>
      <c r="BK1528" s="52">
        <f t="shared" si="1425"/>
        <v>52.166111111111107</v>
      </c>
    </row>
    <row r="1529" spans="1:63" x14ac:dyDescent="0.25">
      <c r="A1529" s="60">
        <v>41057</v>
      </c>
      <c r="B1529" s="58">
        <f t="shared" si="1422"/>
        <v>5</v>
      </c>
      <c r="C1529" s="126">
        <v>12</v>
      </c>
      <c r="D1529" s="51" t="s">
        <v>832</v>
      </c>
      <c r="E1529" s="51" t="s">
        <v>820</v>
      </c>
      <c r="F1529" s="58">
        <v>3544.47</v>
      </c>
      <c r="G1529" s="126">
        <v>56</v>
      </c>
      <c r="H1529" s="126">
        <v>3</v>
      </c>
      <c r="I1529" s="47">
        <v>0.70833333333333337</v>
      </c>
      <c r="J1529" s="47">
        <v>0.70833333333333337</v>
      </c>
      <c r="K1529" s="47">
        <v>0.82291666666666663</v>
      </c>
      <c r="L1529" s="9">
        <f t="shared" si="1410"/>
        <v>0.11458333333333326</v>
      </c>
      <c r="M1529" s="47">
        <v>0.83333333333333337</v>
      </c>
      <c r="N1529" s="9">
        <f t="shared" si="1411"/>
        <v>1.0416666666666741E-2</v>
      </c>
      <c r="O1529" s="47">
        <v>1</v>
      </c>
      <c r="P1529" s="9">
        <f t="shared" si="1412"/>
        <v>0.16666666666666663</v>
      </c>
      <c r="Q1529" s="47">
        <v>1</v>
      </c>
      <c r="R1529" s="47">
        <v>1.0243055555555556</v>
      </c>
      <c r="S1529" s="9">
        <f t="shared" si="1426"/>
        <v>2.430555555555558E-2</v>
      </c>
      <c r="T1529" s="47">
        <v>1</v>
      </c>
      <c r="U1529" s="47">
        <v>1.0243055555555556</v>
      </c>
      <c r="V1529" s="9">
        <f t="shared" si="1415"/>
        <v>2.430555555555558E-2</v>
      </c>
      <c r="W1529" s="47">
        <v>1.0208333333333333</v>
      </c>
      <c r="X1529" s="9">
        <v>0</v>
      </c>
      <c r="Y1529" s="47">
        <v>1.0277777777777779</v>
      </c>
      <c r="Z1529" s="155">
        <f t="shared" si="1431"/>
        <v>6.9444444444446418E-3</v>
      </c>
      <c r="AA1529" s="47">
        <v>1.1743055555555555</v>
      </c>
      <c r="AB1529" s="9">
        <f t="shared" si="1401"/>
        <v>0.14652777777777759</v>
      </c>
      <c r="AC1529" s="47">
        <v>1.1743055555555555</v>
      </c>
      <c r="AD1529" s="47">
        <v>1.1743055555555555</v>
      </c>
      <c r="AE1529" s="9">
        <f t="shared" si="1416"/>
        <v>0</v>
      </c>
      <c r="AF1529" s="47">
        <v>1.1805555555555556</v>
      </c>
      <c r="AG1529" s="47">
        <v>1.1875</v>
      </c>
      <c r="AH1529" s="9">
        <f t="shared" si="1413"/>
        <v>6.9444444444444198E-3</v>
      </c>
      <c r="AI1529" s="154">
        <f t="shared" si="1433"/>
        <v>0</v>
      </c>
      <c r="AJ1529" s="154">
        <f t="shared" si="1434"/>
        <v>10</v>
      </c>
      <c r="AK1529" s="47">
        <v>1.1909722222222221</v>
      </c>
      <c r="AL1529" s="47">
        <v>1.1944444444444444</v>
      </c>
      <c r="AM1529" s="9">
        <f t="shared" si="1421"/>
        <v>3.4722222222223209E-3</v>
      </c>
      <c r="AN1529" s="155">
        <f t="shared" si="1414"/>
        <v>0.48611111111111105</v>
      </c>
      <c r="AO1529" s="10">
        <f t="shared" si="1402"/>
        <v>11</v>
      </c>
      <c r="AP1529" s="10">
        <f t="shared" si="1403"/>
        <v>40</v>
      </c>
      <c r="AQ1529" s="9">
        <f t="shared" si="1435"/>
        <v>5.9722222222222038E-2</v>
      </c>
      <c r="AR1529" s="10">
        <f t="shared" si="1417"/>
        <v>1</v>
      </c>
      <c r="AS1529" s="10">
        <f t="shared" si="1418"/>
        <v>26</v>
      </c>
      <c r="AT1529" s="552">
        <v>0</v>
      </c>
      <c r="AU1529" s="552">
        <v>5.6944444444444443E-2</v>
      </c>
      <c r="AV1529" s="552">
        <v>1.3194444444444444E-2</v>
      </c>
      <c r="AW1529" s="546">
        <f t="shared" si="1408"/>
        <v>0</v>
      </c>
      <c r="AX1529" s="546">
        <f t="shared" si="1424"/>
        <v>19</v>
      </c>
      <c r="AY1529" s="552">
        <v>0</v>
      </c>
      <c r="AZ1529" s="546">
        <f t="shared" si="1404"/>
        <v>0</v>
      </c>
      <c r="BA1529" s="546">
        <f t="shared" si="1405"/>
        <v>0</v>
      </c>
      <c r="BB1529" s="552">
        <v>0</v>
      </c>
      <c r="BC1529" s="546">
        <f t="shared" si="1406"/>
        <v>0</v>
      </c>
      <c r="BD1529" s="546">
        <f t="shared" si="1407"/>
        <v>0</v>
      </c>
      <c r="BE1529" s="552">
        <v>0</v>
      </c>
      <c r="BF1529" s="546">
        <f t="shared" si="1427"/>
        <v>0</v>
      </c>
      <c r="BG1529" s="546">
        <f t="shared" si="1428"/>
        <v>0</v>
      </c>
      <c r="BH1529" s="552">
        <v>1.6666666666666666E-2</v>
      </c>
      <c r="BI1529" s="637">
        <f t="shared" si="1419"/>
        <v>0</v>
      </c>
      <c r="BJ1529" s="558">
        <f t="shared" si="1420"/>
        <v>24</v>
      </c>
      <c r="BK1529" s="52">
        <f t="shared" si="1425"/>
        <v>63.294107142857136</v>
      </c>
    </row>
    <row r="1530" spans="1:63" x14ac:dyDescent="0.25">
      <c r="A1530" s="60">
        <v>41058</v>
      </c>
      <c r="B1530" s="58">
        <f t="shared" si="1422"/>
        <v>5</v>
      </c>
      <c r="C1530" s="126">
        <v>13</v>
      </c>
      <c r="D1530" s="51" t="s">
        <v>832</v>
      </c>
      <c r="E1530" s="51" t="s">
        <v>820</v>
      </c>
      <c r="F1530" s="58">
        <v>3575.67</v>
      </c>
      <c r="G1530" s="126">
        <v>58</v>
      </c>
      <c r="H1530" s="126">
        <v>1</v>
      </c>
      <c r="I1530" s="47">
        <v>0.95833333333333337</v>
      </c>
      <c r="J1530" s="47">
        <v>0.95833333333333337</v>
      </c>
      <c r="K1530" s="47">
        <v>0.98263888888888884</v>
      </c>
      <c r="L1530" s="9">
        <f t="shared" si="1410"/>
        <v>2.4305555555555469E-2</v>
      </c>
      <c r="M1530" s="47">
        <v>0.99652777777777779</v>
      </c>
      <c r="N1530" s="9">
        <f t="shared" si="1411"/>
        <v>1.3888888888888951E-2</v>
      </c>
      <c r="O1530" s="47">
        <v>1.0381944444444444</v>
      </c>
      <c r="P1530" s="9">
        <f t="shared" si="1412"/>
        <v>4.166666666666663E-2</v>
      </c>
      <c r="Q1530" s="47">
        <v>1.0416666666666667</v>
      </c>
      <c r="R1530" s="47">
        <v>1.0798611111111112</v>
      </c>
      <c r="S1530" s="9">
        <f t="shared" si="1426"/>
        <v>3.819444444444442E-2</v>
      </c>
      <c r="T1530" s="47">
        <v>1.0416666666666667</v>
      </c>
      <c r="U1530" s="47">
        <v>1.0798611111111112</v>
      </c>
      <c r="V1530" s="9">
        <f t="shared" si="1415"/>
        <v>3.819444444444442E-2</v>
      </c>
      <c r="W1530" s="47">
        <v>1.2</v>
      </c>
      <c r="X1530" s="9">
        <v>4.1666666666666699E-2</v>
      </c>
      <c r="Y1530" s="47">
        <v>1.2013888888888888</v>
      </c>
      <c r="Z1530" s="155">
        <f t="shared" si="1431"/>
        <v>1.388888888888884E-3</v>
      </c>
      <c r="AA1530" s="47">
        <v>1.2694444444444444</v>
      </c>
      <c r="AB1530" s="9">
        <f t="shared" si="1401"/>
        <v>6.8055555555555536E-2</v>
      </c>
      <c r="AC1530" s="47">
        <v>1.2694444444444444</v>
      </c>
      <c r="AD1530" s="47">
        <v>1.2694444444444444</v>
      </c>
      <c r="AE1530" s="9">
        <f t="shared" si="1416"/>
        <v>0</v>
      </c>
      <c r="AF1530" s="47">
        <v>1.28125</v>
      </c>
      <c r="AG1530" s="47">
        <v>1.2916666666666667</v>
      </c>
      <c r="AH1530" s="9">
        <f t="shared" si="1413"/>
        <v>1.0416666666666741E-2</v>
      </c>
      <c r="AI1530" s="154">
        <f t="shared" si="1433"/>
        <v>0</v>
      </c>
      <c r="AJ1530" s="154">
        <f t="shared" si="1434"/>
        <v>15</v>
      </c>
      <c r="AK1530" s="47">
        <v>0.31597222222222221</v>
      </c>
      <c r="AL1530" s="47">
        <v>1.3194444444444444</v>
      </c>
      <c r="AM1530" s="9">
        <f t="shared" si="1421"/>
        <v>1.0034722222222223</v>
      </c>
      <c r="AN1530" s="155">
        <f t="shared" si="1414"/>
        <v>0.36111111111111105</v>
      </c>
      <c r="AO1530" s="10">
        <f t="shared" si="1402"/>
        <v>8</v>
      </c>
      <c r="AP1530" s="10">
        <f t="shared" si="1403"/>
        <v>40</v>
      </c>
      <c r="AQ1530" s="9">
        <f t="shared" si="1435"/>
        <v>6.3194444444444428E-2</v>
      </c>
      <c r="AR1530" s="10">
        <f t="shared" si="1417"/>
        <v>1</v>
      </c>
      <c r="AS1530" s="10">
        <f t="shared" si="1418"/>
        <v>31</v>
      </c>
      <c r="AT1530" s="552">
        <v>0</v>
      </c>
      <c r="AU1530" s="552">
        <v>0</v>
      </c>
      <c r="AV1530" s="552">
        <v>0</v>
      </c>
      <c r="AW1530" s="546">
        <f t="shared" si="1408"/>
        <v>0</v>
      </c>
      <c r="AX1530" s="546">
        <f t="shared" si="1424"/>
        <v>0</v>
      </c>
      <c r="AY1530" s="552">
        <v>0</v>
      </c>
      <c r="AZ1530" s="546">
        <f t="shared" si="1404"/>
        <v>0</v>
      </c>
      <c r="BA1530" s="546">
        <f t="shared" si="1405"/>
        <v>0</v>
      </c>
      <c r="BB1530" s="552">
        <v>0</v>
      </c>
      <c r="BC1530" s="546">
        <f t="shared" si="1406"/>
        <v>0</v>
      </c>
      <c r="BD1530" s="546">
        <f t="shared" si="1407"/>
        <v>0</v>
      </c>
      <c r="BE1530" s="552">
        <v>4.8611111111111112E-3</v>
      </c>
      <c r="BF1530" s="546">
        <f t="shared" si="1427"/>
        <v>0</v>
      </c>
      <c r="BG1530" s="546">
        <f t="shared" si="1428"/>
        <v>7</v>
      </c>
      <c r="BH1530" s="552">
        <v>0</v>
      </c>
      <c r="BI1530" s="637">
        <f t="shared" si="1419"/>
        <v>0</v>
      </c>
      <c r="BJ1530" s="558">
        <f t="shared" si="1420"/>
        <v>0</v>
      </c>
      <c r="BK1530" s="52">
        <f t="shared" si="1425"/>
        <v>61.649482758620692</v>
      </c>
    </row>
    <row r="1531" spans="1:63" x14ac:dyDescent="0.25">
      <c r="A1531" s="60">
        <v>41058</v>
      </c>
      <c r="B1531" s="58">
        <f t="shared" si="1422"/>
        <v>5</v>
      </c>
      <c r="C1531" s="126">
        <v>2</v>
      </c>
      <c r="D1531" s="51" t="s">
        <v>802</v>
      </c>
      <c r="E1531" s="51" t="s">
        <v>265</v>
      </c>
      <c r="F1531" s="58">
        <v>3561.22</v>
      </c>
      <c r="G1531" s="126">
        <v>59</v>
      </c>
      <c r="H1531" s="126">
        <v>0</v>
      </c>
      <c r="I1531" s="47">
        <v>0.78125</v>
      </c>
      <c r="J1531" s="47">
        <v>0.78125</v>
      </c>
      <c r="K1531" s="47">
        <v>0.86458333333333337</v>
      </c>
      <c r="L1531" s="9">
        <f t="shared" si="1410"/>
        <v>8.333333333333337E-2</v>
      </c>
      <c r="M1531" s="47">
        <v>0.875</v>
      </c>
      <c r="N1531" s="9">
        <f t="shared" si="1411"/>
        <v>1.041666666666663E-2</v>
      </c>
      <c r="O1531" s="47">
        <v>1.2118055555555556</v>
      </c>
      <c r="P1531" s="9">
        <f t="shared" si="1412"/>
        <v>0.33680555555555558</v>
      </c>
      <c r="Q1531" s="47">
        <v>1.2152777777777779</v>
      </c>
      <c r="R1531" s="47">
        <v>1.2430555555555556</v>
      </c>
      <c r="S1531" s="9">
        <f t="shared" si="1426"/>
        <v>2.7777777777777679E-2</v>
      </c>
      <c r="T1531" s="47">
        <v>1.2152777777777779</v>
      </c>
      <c r="U1531" s="47">
        <v>1.2430555555555556</v>
      </c>
      <c r="V1531" s="9">
        <f t="shared" si="1415"/>
        <v>2.7777777777777679E-2</v>
      </c>
      <c r="W1531" s="47">
        <v>1.3020833333333333</v>
      </c>
      <c r="X1531" s="9">
        <v>8.3333333333333301E-2</v>
      </c>
      <c r="Y1531" s="47">
        <v>1.3034722222222224</v>
      </c>
      <c r="Z1531" s="155">
        <f t="shared" si="1431"/>
        <v>1.388888888889106E-3</v>
      </c>
      <c r="AA1531" s="47">
        <v>1.3666666666666665</v>
      </c>
      <c r="AB1531" s="9">
        <f t="shared" si="1401"/>
        <v>6.3194444444444109E-2</v>
      </c>
      <c r="AC1531" s="47">
        <v>1.3666666666666665</v>
      </c>
      <c r="AD1531" s="47">
        <v>1.3666666666666665</v>
      </c>
      <c r="AE1531" s="9">
        <f t="shared" si="1416"/>
        <v>0</v>
      </c>
      <c r="AF1531" s="47">
        <v>1.4166666666666667</v>
      </c>
      <c r="AG1531" s="47">
        <v>1.4270833333333333</v>
      </c>
      <c r="AH1531" s="9">
        <f t="shared" si="1413"/>
        <v>1.0416666666666519E-2</v>
      </c>
      <c r="AI1531" s="154">
        <f t="shared" si="1433"/>
        <v>0</v>
      </c>
      <c r="AJ1531" s="154">
        <f t="shared" si="1434"/>
        <v>15</v>
      </c>
      <c r="AK1531" s="47">
        <v>1.4305555555555556</v>
      </c>
      <c r="AL1531" s="47">
        <v>1.4375</v>
      </c>
      <c r="AM1531" s="9">
        <f t="shared" si="1421"/>
        <v>6.9444444444444198E-3</v>
      </c>
      <c r="AN1531" s="155">
        <f t="shared" si="1414"/>
        <v>0.65625</v>
      </c>
      <c r="AO1531" s="10">
        <f t="shared" si="1402"/>
        <v>15</v>
      </c>
      <c r="AP1531" s="10">
        <f t="shared" si="1403"/>
        <v>45</v>
      </c>
      <c r="AQ1531" s="9">
        <f t="shared" si="1435"/>
        <v>5.8333333333333001E-2</v>
      </c>
      <c r="AR1531" s="10">
        <f t="shared" si="1417"/>
        <v>1</v>
      </c>
      <c r="AS1531" s="10">
        <f t="shared" si="1418"/>
        <v>24</v>
      </c>
      <c r="AT1531" s="552">
        <v>0</v>
      </c>
      <c r="AU1531" s="552">
        <v>4.8611111111111112E-3</v>
      </c>
      <c r="AV1531" s="552">
        <v>0</v>
      </c>
      <c r="AW1531" s="546">
        <f t="shared" si="1408"/>
        <v>0</v>
      </c>
      <c r="AX1531" s="546">
        <f t="shared" si="1424"/>
        <v>0</v>
      </c>
      <c r="AY1531" s="552">
        <v>0</v>
      </c>
      <c r="AZ1531" s="546">
        <f t="shared" si="1404"/>
        <v>0</v>
      </c>
      <c r="BA1531" s="546">
        <f t="shared" si="1405"/>
        <v>0</v>
      </c>
      <c r="BB1531" s="552">
        <v>0</v>
      </c>
      <c r="BC1531" s="546">
        <f t="shared" si="1406"/>
        <v>0</v>
      </c>
      <c r="BD1531" s="546">
        <f t="shared" si="1407"/>
        <v>0</v>
      </c>
      <c r="BE1531" s="552">
        <v>0</v>
      </c>
      <c r="BF1531" s="546">
        <f t="shared" si="1427"/>
        <v>0</v>
      </c>
      <c r="BG1531" s="546">
        <f t="shared" si="1428"/>
        <v>0</v>
      </c>
      <c r="BH1531" s="552">
        <v>0</v>
      </c>
      <c r="BI1531" s="637">
        <f t="shared" si="1419"/>
        <v>0</v>
      </c>
      <c r="BJ1531" s="558">
        <f t="shared" si="1420"/>
        <v>0</v>
      </c>
      <c r="BK1531" s="52">
        <f t="shared" si="1425"/>
        <v>60.359661016949147</v>
      </c>
    </row>
    <row r="1532" spans="1:63" x14ac:dyDescent="0.25">
      <c r="A1532" s="60">
        <v>41058</v>
      </c>
      <c r="B1532" s="58">
        <f t="shared" si="1422"/>
        <v>5</v>
      </c>
      <c r="C1532" s="126">
        <v>13</v>
      </c>
      <c r="D1532" s="51" t="s">
        <v>832</v>
      </c>
      <c r="E1532" s="51" t="s">
        <v>820</v>
      </c>
      <c r="F1532" s="58">
        <v>3554.12</v>
      </c>
      <c r="G1532" s="126">
        <v>57</v>
      </c>
      <c r="H1532" s="126">
        <v>2</v>
      </c>
      <c r="I1532" s="47">
        <v>0.58680555555555558</v>
      </c>
      <c r="J1532" s="47">
        <v>0.58680555555555558</v>
      </c>
      <c r="K1532" s="47">
        <v>0.59027777777777779</v>
      </c>
      <c r="L1532" s="9">
        <f t="shared" si="1410"/>
        <v>3.4722222222222099E-3</v>
      </c>
      <c r="M1532" s="47">
        <v>0.59375</v>
      </c>
      <c r="N1532" s="9">
        <f t="shared" si="1411"/>
        <v>3.4722222222222099E-3</v>
      </c>
      <c r="O1532" s="47">
        <v>0.59375</v>
      </c>
      <c r="P1532" s="9">
        <f t="shared" si="1412"/>
        <v>0</v>
      </c>
      <c r="Q1532" s="47">
        <v>0.59722222222222221</v>
      </c>
      <c r="R1532" s="47">
        <v>0.63194444444444442</v>
      </c>
      <c r="S1532" s="9">
        <f t="shared" si="1426"/>
        <v>3.472222222222221E-2</v>
      </c>
      <c r="T1532" s="47">
        <v>0.59722222222222221</v>
      </c>
      <c r="U1532" s="47">
        <v>0.63194444444444442</v>
      </c>
      <c r="V1532" s="9">
        <f t="shared" si="1415"/>
        <v>3.472222222222221E-2</v>
      </c>
      <c r="W1532" s="47">
        <v>0.6333333333333333</v>
      </c>
      <c r="X1532" s="9">
        <v>0.125</v>
      </c>
      <c r="Y1532" s="47">
        <v>0.63402777777777775</v>
      </c>
      <c r="Z1532" s="155">
        <f t="shared" si="1431"/>
        <v>6.9444444444444198E-4</v>
      </c>
      <c r="AA1532" s="47">
        <v>0.70416666666666661</v>
      </c>
      <c r="AB1532" s="9">
        <f t="shared" si="1401"/>
        <v>7.0138888888888862E-2</v>
      </c>
      <c r="AC1532" s="47">
        <v>0.70416666666666661</v>
      </c>
      <c r="AD1532" s="47">
        <v>0.70416666666666661</v>
      </c>
      <c r="AE1532" s="9">
        <f t="shared" si="1416"/>
        <v>0</v>
      </c>
      <c r="AF1532" s="47">
        <v>0.71180555555555547</v>
      </c>
      <c r="AG1532" s="47">
        <v>0.72222222222222221</v>
      </c>
      <c r="AH1532" s="9">
        <f t="shared" si="1413"/>
        <v>1.0416666666666741E-2</v>
      </c>
      <c r="AI1532" s="154">
        <f t="shared" si="1433"/>
        <v>0</v>
      </c>
      <c r="AJ1532" s="154">
        <f t="shared" si="1434"/>
        <v>15</v>
      </c>
      <c r="AK1532" s="47">
        <v>0.72569444444444453</v>
      </c>
      <c r="AL1532" s="47">
        <v>0.72916666666666663</v>
      </c>
      <c r="AM1532" s="9">
        <f t="shared" si="1421"/>
        <v>3.4722222222220989E-3</v>
      </c>
      <c r="AN1532" s="155">
        <f t="shared" si="1414"/>
        <v>0.14236111111111105</v>
      </c>
      <c r="AO1532" s="10">
        <f t="shared" si="1402"/>
        <v>3</v>
      </c>
      <c r="AP1532" s="10">
        <f t="shared" si="1403"/>
        <v>25</v>
      </c>
      <c r="AQ1532" s="9">
        <f t="shared" si="1435"/>
        <v>5.6944444444444416E-2</v>
      </c>
      <c r="AR1532" s="10">
        <f t="shared" si="1417"/>
        <v>1</v>
      </c>
      <c r="AS1532" s="10">
        <f t="shared" si="1418"/>
        <v>22</v>
      </c>
      <c r="AT1532" s="552">
        <v>0</v>
      </c>
      <c r="AU1532" s="552">
        <v>0</v>
      </c>
      <c r="AV1532" s="552">
        <v>0</v>
      </c>
      <c r="AW1532" s="546">
        <f t="shared" si="1408"/>
        <v>0</v>
      </c>
      <c r="AX1532" s="546">
        <f t="shared" si="1424"/>
        <v>0</v>
      </c>
      <c r="AY1532" s="552">
        <v>0</v>
      </c>
      <c r="AZ1532" s="546">
        <f t="shared" si="1404"/>
        <v>0</v>
      </c>
      <c r="BA1532" s="546">
        <f t="shared" si="1405"/>
        <v>0</v>
      </c>
      <c r="BB1532" s="552">
        <v>0</v>
      </c>
      <c r="BC1532" s="546">
        <f t="shared" si="1406"/>
        <v>0</v>
      </c>
      <c r="BD1532" s="546">
        <f t="shared" si="1407"/>
        <v>0</v>
      </c>
      <c r="BE1532" s="552">
        <v>9.7222222222222224E-3</v>
      </c>
      <c r="BF1532" s="546">
        <f t="shared" si="1427"/>
        <v>0</v>
      </c>
      <c r="BG1532" s="546">
        <f t="shared" si="1428"/>
        <v>14</v>
      </c>
      <c r="BH1532" s="552">
        <v>3.472222222222222E-3</v>
      </c>
      <c r="BI1532" s="637">
        <f t="shared" si="1419"/>
        <v>0</v>
      </c>
      <c r="BJ1532" s="558">
        <f t="shared" si="1420"/>
        <v>5</v>
      </c>
      <c r="BK1532" s="52">
        <f t="shared" si="1425"/>
        <v>62.352982456140346</v>
      </c>
    </row>
    <row r="1533" spans="1:63" x14ac:dyDescent="0.25">
      <c r="A1533" s="60">
        <v>41058</v>
      </c>
      <c r="B1533" s="58">
        <f t="shared" si="1422"/>
        <v>5</v>
      </c>
      <c r="C1533" s="126">
        <v>3</v>
      </c>
      <c r="D1533" s="51" t="s">
        <v>789</v>
      </c>
      <c r="E1533" s="51" t="s">
        <v>265</v>
      </c>
      <c r="F1533" s="58">
        <v>3614.83</v>
      </c>
      <c r="G1533" s="126">
        <v>57</v>
      </c>
      <c r="H1533" s="126">
        <v>2</v>
      </c>
      <c r="I1533" s="47">
        <v>0.66666666666666663</v>
      </c>
      <c r="J1533" s="47">
        <v>0.66666666666666663</v>
      </c>
      <c r="K1533" s="47">
        <v>0.67361111111111116</v>
      </c>
      <c r="L1533" s="9">
        <f t="shared" si="1410"/>
        <v>6.9444444444445308E-3</v>
      </c>
      <c r="M1533" s="47">
        <v>0.68055555555555547</v>
      </c>
      <c r="N1533" s="9">
        <f t="shared" si="1411"/>
        <v>6.9444444444443088E-3</v>
      </c>
      <c r="O1533" s="47">
        <v>0.69097222222222221</v>
      </c>
      <c r="P1533" s="9">
        <f t="shared" si="1412"/>
        <v>1.0416666666666741E-2</v>
      </c>
      <c r="Q1533" s="47">
        <v>0.69444444444444453</v>
      </c>
      <c r="R1533" s="47">
        <v>0.73611111111111116</v>
      </c>
      <c r="S1533" s="9">
        <f t="shared" si="1426"/>
        <v>4.166666666666663E-2</v>
      </c>
      <c r="T1533" s="47">
        <v>0.69444444444444453</v>
      </c>
      <c r="U1533" s="47">
        <v>0.73611111111111116</v>
      </c>
      <c r="V1533" s="9">
        <f t="shared" si="1415"/>
        <v>4.166666666666663E-2</v>
      </c>
      <c r="W1533" s="47">
        <v>0.78125</v>
      </c>
      <c r="X1533" s="9">
        <v>0.16666666666666699</v>
      </c>
      <c r="Y1533" s="47">
        <v>0.78263888888888899</v>
      </c>
      <c r="Z1533" s="155">
        <f t="shared" si="1431"/>
        <v>1.388888888888995E-3</v>
      </c>
      <c r="AA1533" s="47">
        <v>0.98958333333333337</v>
      </c>
      <c r="AB1533" s="9">
        <f t="shared" si="1401"/>
        <v>0.20694444444444438</v>
      </c>
      <c r="AC1533" s="47">
        <v>0.98958333333333337</v>
      </c>
      <c r="AD1533" s="47">
        <v>0.98958333333333337</v>
      </c>
      <c r="AE1533" s="9">
        <f t="shared" si="1416"/>
        <v>0</v>
      </c>
      <c r="AF1533" s="47">
        <v>1</v>
      </c>
      <c r="AG1533" s="47">
        <v>1.0069444444444444</v>
      </c>
      <c r="AH1533" s="9">
        <f t="shared" si="1413"/>
        <v>6.9444444444444198E-3</v>
      </c>
      <c r="AI1533" s="154">
        <f t="shared" si="1433"/>
        <v>0</v>
      </c>
      <c r="AJ1533" s="154">
        <f t="shared" si="1434"/>
        <v>10</v>
      </c>
      <c r="AK1533" s="47">
        <v>1.0104166666666667</v>
      </c>
      <c r="AL1533" s="47">
        <v>1.0138888888888888</v>
      </c>
      <c r="AM1533" s="9">
        <f t="shared" si="1421"/>
        <v>3.4722222222220989E-3</v>
      </c>
      <c r="AN1533" s="155">
        <f t="shared" si="1414"/>
        <v>0.34722222222222221</v>
      </c>
      <c r="AO1533" s="10">
        <f t="shared" si="1402"/>
        <v>8</v>
      </c>
      <c r="AP1533" s="10">
        <f t="shared" si="1403"/>
        <v>20</v>
      </c>
      <c r="AQ1533" s="9">
        <f t="shared" si="1435"/>
        <v>2.2916666666666613E-2</v>
      </c>
      <c r="AR1533" s="10">
        <f t="shared" si="1417"/>
        <v>0</v>
      </c>
      <c r="AS1533" s="10">
        <f t="shared" si="1418"/>
        <v>33</v>
      </c>
      <c r="AT1533" s="552">
        <v>0</v>
      </c>
      <c r="AU1533" s="552">
        <v>0</v>
      </c>
      <c r="AV1533" s="552">
        <v>0</v>
      </c>
      <c r="AW1533" s="546">
        <f t="shared" si="1408"/>
        <v>0</v>
      </c>
      <c r="AX1533" s="546">
        <f t="shared" si="1424"/>
        <v>0</v>
      </c>
      <c r="AY1533" s="552">
        <v>0.14930555555555555</v>
      </c>
      <c r="AZ1533" s="546">
        <f t="shared" si="1404"/>
        <v>3</v>
      </c>
      <c r="BA1533" s="546">
        <f t="shared" si="1405"/>
        <v>35</v>
      </c>
      <c r="BB1533" s="552">
        <v>0</v>
      </c>
      <c r="BC1533" s="546">
        <f t="shared" si="1406"/>
        <v>0</v>
      </c>
      <c r="BD1533" s="546">
        <f t="shared" si="1407"/>
        <v>0</v>
      </c>
      <c r="BE1533" s="552">
        <v>1.6666666666666666E-2</v>
      </c>
      <c r="BF1533" s="546">
        <f t="shared" si="1427"/>
        <v>0</v>
      </c>
      <c r="BG1533" s="546">
        <f t="shared" si="1428"/>
        <v>24</v>
      </c>
      <c r="BH1533" s="552">
        <v>1.8055555555555557E-2</v>
      </c>
      <c r="BI1533" s="637">
        <f t="shared" si="1419"/>
        <v>0</v>
      </c>
      <c r="BJ1533" s="558">
        <f t="shared" si="1420"/>
        <v>26</v>
      </c>
      <c r="BK1533" s="52">
        <f t="shared" si="1425"/>
        <v>63.418070175438594</v>
      </c>
    </row>
    <row r="1534" spans="1:63" x14ac:dyDescent="0.25">
      <c r="A1534" s="60">
        <v>41058</v>
      </c>
      <c r="B1534" s="58">
        <f t="shared" si="1422"/>
        <v>5</v>
      </c>
      <c r="C1534" s="126">
        <v>1</v>
      </c>
      <c r="D1534" s="51" t="s">
        <v>842</v>
      </c>
      <c r="E1534" s="51" t="s">
        <v>265</v>
      </c>
      <c r="F1534" s="58">
        <v>3641.46</v>
      </c>
      <c r="G1534" s="126">
        <v>59</v>
      </c>
      <c r="H1534" s="126">
        <v>0</v>
      </c>
      <c r="I1534" s="47">
        <v>0.70833333333333337</v>
      </c>
      <c r="J1534" s="47">
        <v>0.70833333333333337</v>
      </c>
      <c r="K1534" s="47">
        <v>0.71527777777777779</v>
      </c>
      <c r="L1534" s="9">
        <f t="shared" si="1410"/>
        <v>6.9444444444444198E-3</v>
      </c>
      <c r="M1534" s="47">
        <v>0.72222222222222221</v>
      </c>
      <c r="N1534" s="9">
        <f t="shared" si="1411"/>
        <v>6.9444444444444198E-3</v>
      </c>
      <c r="O1534" s="47">
        <v>0.77777777777777779</v>
      </c>
      <c r="P1534" s="9">
        <f t="shared" si="1412"/>
        <v>5.555555555555558E-2</v>
      </c>
      <c r="Q1534" s="47">
        <v>0.78125</v>
      </c>
      <c r="R1534" s="47">
        <v>0.83680555555555547</v>
      </c>
      <c r="S1534" s="9">
        <f t="shared" si="1426"/>
        <v>5.5555555555555469E-2</v>
      </c>
      <c r="T1534" s="47">
        <v>0.78125</v>
      </c>
      <c r="U1534" s="47">
        <v>0.83680555555555547</v>
      </c>
      <c r="V1534" s="9">
        <f t="shared" si="1415"/>
        <v>5.5555555555555469E-2</v>
      </c>
      <c r="W1534" s="47">
        <v>0.77777777777777779</v>
      </c>
      <c r="X1534" s="9">
        <v>0.20833333333333301</v>
      </c>
      <c r="Y1534" s="47">
        <v>0.79861111111111116</v>
      </c>
      <c r="Z1534" s="155">
        <f t="shared" si="1431"/>
        <v>2.083333333333337E-2</v>
      </c>
      <c r="AA1534" s="47">
        <v>1.0277777777777779</v>
      </c>
      <c r="AB1534" s="9">
        <f t="shared" si="1401"/>
        <v>0.22916666666666674</v>
      </c>
      <c r="AC1534" s="47">
        <v>1.0277777777777779</v>
      </c>
      <c r="AD1534" s="47">
        <v>1.0277777777777779</v>
      </c>
      <c r="AE1534" s="9">
        <f t="shared" si="1416"/>
        <v>0</v>
      </c>
      <c r="AF1534" s="47">
        <v>1.0416666666666667</v>
      </c>
      <c r="AG1534" s="47">
        <v>1.0486111111111112</v>
      </c>
      <c r="AH1534" s="9">
        <f t="shared" si="1413"/>
        <v>6.9444444444444198E-3</v>
      </c>
      <c r="AI1534" s="154">
        <f t="shared" si="1433"/>
        <v>0</v>
      </c>
      <c r="AJ1534" s="154">
        <f t="shared" si="1434"/>
        <v>10</v>
      </c>
      <c r="AK1534" s="47">
        <v>1.0520833333333333</v>
      </c>
      <c r="AL1534" s="47">
        <v>1.0555555555555556</v>
      </c>
      <c r="AM1534" s="9">
        <f t="shared" si="1421"/>
        <v>3.4722222222223209E-3</v>
      </c>
      <c r="AN1534" s="155">
        <f t="shared" si="1414"/>
        <v>0.34722222222222221</v>
      </c>
      <c r="AO1534" s="10">
        <f t="shared" si="1402"/>
        <v>8</v>
      </c>
      <c r="AP1534" s="10">
        <f t="shared" si="1403"/>
        <v>20</v>
      </c>
      <c r="AQ1534" s="9">
        <f t="shared" si="1435"/>
        <v>0</v>
      </c>
      <c r="AR1534" s="10">
        <f t="shared" si="1417"/>
        <v>0</v>
      </c>
      <c r="AS1534" s="10">
        <f t="shared" si="1418"/>
        <v>0</v>
      </c>
      <c r="AT1534" s="552">
        <v>0</v>
      </c>
      <c r="AU1534" s="552">
        <v>0</v>
      </c>
      <c r="AV1534" s="552">
        <v>0</v>
      </c>
      <c r="AW1534" s="546">
        <f t="shared" si="1408"/>
        <v>0</v>
      </c>
      <c r="AX1534" s="546">
        <f t="shared" si="1424"/>
        <v>0</v>
      </c>
      <c r="AY1534" s="552">
        <v>0.20833333333333334</v>
      </c>
      <c r="AZ1534" s="546">
        <f t="shared" si="1404"/>
        <v>5</v>
      </c>
      <c r="BA1534" s="546">
        <f t="shared" si="1405"/>
        <v>0</v>
      </c>
      <c r="BB1534" s="552">
        <v>0</v>
      </c>
      <c r="BC1534" s="546">
        <f t="shared" si="1406"/>
        <v>0</v>
      </c>
      <c r="BD1534" s="546">
        <f t="shared" si="1407"/>
        <v>0</v>
      </c>
      <c r="BE1534" s="552">
        <v>0</v>
      </c>
      <c r="BF1534" s="546">
        <f t="shared" si="1427"/>
        <v>0</v>
      </c>
      <c r="BG1534" s="546">
        <f t="shared" si="1428"/>
        <v>0</v>
      </c>
      <c r="BH1534" s="552">
        <v>2.0833333333333332E-2</v>
      </c>
      <c r="BI1534" s="637">
        <f t="shared" si="1419"/>
        <v>0</v>
      </c>
      <c r="BJ1534" s="558">
        <f t="shared" si="1420"/>
        <v>30</v>
      </c>
      <c r="BK1534" s="52">
        <f t="shared" si="1425"/>
        <v>61.719661016949154</v>
      </c>
    </row>
    <row r="1535" spans="1:63" ht="30" x14ac:dyDescent="0.25">
      <c r="A1535" s="60">
        <v>41058</v>
      </c>
      <c r="B1535" s="58">
        <f t="shared" si="1422"/>
        <v>5</v>
      </c>
      <c r="C1535" s="126">
        <v>37</v>
      </c>
      <c r="D1535" s="51" t="s">
        <v>33</v>
      </c>
      <c r="E1535" s="51" t="s">
        <v>857</v>
      </c>
      <c r="F1535" s="58">
        <v>3500.51</v>
      </c>
      <c r="G1535" s="126">
        <v>56</v>
      </c>
      <c r="H1535" s="126">
        <v>3</v>
      </c>
      <c r="I1535" s="47">
        <v>0.73958333333333337</v>
      </c>
      <c r="J1535" s="47">
        <v>0.73958333333333337</v>
      </c>
      <c r="K1535" s="47">
        <v>0.75</v>
      </c>
      <c r="L1535" s="9">
        <f t="shared" si="1410"/>
        <v>1.041666666666663E-2</v>
      </c>
      <c r="M1535" s="47">
        <v>0.75694444444444453</v>
      </c>
      <c r="N1535" s="9">
        <f t="shared" si="1411"/>
        <v>6.9444444444445308E-3</v>
      </c>
      <c r="O1535" s="47">
        <v>0.81597222222222221</v>
      </c>
      <c r="P1535" s="9">
        <f t="shared" si="1412"/>
        <v>5.9027777777777679E-2</v>
      </c>
      <c r="Q1535" s="47">
        <v>0.875</v>
      </c>
      <c r="R1535" s="47">
        <v>0.90277777777777779</v>
      </c>
      <c r="S1535" s="9">
        <f t="shared" si="1426"/>
        <v>2.777777777777779E-2</v>
      </c>
      <c r="T1535" s="47">
        <v>0.875</v>
      </c>
      <c r="U1535" s="47">
        <v>0.90277777777777779</v>
      </c>
      <c r="V1535" s="9">
        <f t="shared" si="1415"/>
        <v>2.777777777777779E-2</v>
      </c>
      <c r="W1535" s="47">
        <v>0.90625</v>
      </c>
      <c r="X1535" s="9">
        <v>0.25</v>
      </c>
      <c r="Y1535" s="47">
        <v>0.90694444444444444</v>
      </c>
      <c r="Z1535" s="155">
        <f t="shared" si="1431"/>
        <v>6.9444444444444198E-4</v>
      </c>
      <c r="AA1535" s="47">
        <v>1.0368055555555555</v>
      </c>
      <c r="AB1535" s="9">
        <f t="shared" si="1401"/>
        <v>0.12986111111111109</v>
      </c>
      <c r="AC1535" s="47">
        <v>1.0368055555555555</v>
      </c>
      <c r="AD1535" s="47">
        <v>1.0368055555555555</v>
      </c>
      <c r="AE1535" s="9">
        <f t="shared" si="1416"/>
        <v>0</v>
      </c>
      <c r="AF1535" s="47">
        <v>1.0451388888888888</v>
      </c>
      <c r="AG1535" s="47">
        <v>1.0555555555555556</v>
      </c>
      <c r="AH1535" s="9">
        <f t="shared" si="1413"/>
        <v>1.0416666666666741E-2</v>
      </c>
      <c r="AI1535" s="154">
        <f t="shared" si="1433"/>
        <v>0</v>
      </c>
      <c r="AJ1535" s="154">
        <f t="shared" si="1434"/>
        <v>15</v>
      </c>
      <c r="AK1535" s="47">
        <v>1.0590277777777779</v>
      </c>
      <c r="AL1535" s="47">
        <v>1.0625</v>
      </c>
      <c r="AM1535" s="9">
        <f t="shared" si="1421"/>
        <v>3.4722222222220989E-3</v>
      </c>
      <c r="AN1535" s="155">
        <f t="shared" si="1414"/>
        <v>0.32291666666666663</v>
      </c>
      <c r="AO1535" s="10">
        <f t="shared" si="1402"/>
        <v>7</v>
      </c>
      <c r="AP1535" s="10">
        <f t="shared" si="1403"/>
        <v>45</v>
      </c>
      <c r="AQ1535" s="9">
        <f t="shared" si="1435"/>
        <v>9.513888888888887E-2</v>
      </c>
      <c r="AR1535" s="10">
        <f t="shared" si="1417"/>
        <v>2</v>
      </c>
      <c r="AS1535" s="10">
        <f t="shared" si="1418"/>
        <v>17</v>
      </c>
      <c r="AT1535" s="552">
        <v>0</v>
      </c>
      <c r="AU1535" s="552">
        <v>4.1666666666666666E-3</v>
      </c>
      <c r="AV1535" s="552">
        <v>0</v>
      </c>
      <c r="AW1535" s="546">
        <f t="shared" si="1408"/>
        <v>0</v>
      </c>
      <c r="AX1535" s="546">
        <f t="shared" si="1424"/>
        <v>0</v>
      </c>
      <c r="AY1535" s="552">
        <v>0</v>
      </c>
      <c r="AZ1535" s="546">
        <f t="shared" si="1404"/>
        <v>0</v>
      </c>
      <c r="BA1535" s="546">
        <f t="shared" si="1405"/>
        <v>0</v>
      </c>
      <c r="BB1535" s="552">
        <v>0</v>
      </c>
      <c r="BC1535" s="546">
        <f t="shared" si="1406"/>
        <v>0</v>
      </c>
      <c r="BD1535" s="546">
        <f t="shared" si="1407"/>
        <v>0</v>
      </c>
      <c r="BE1535" s="552">
        <v>3.0555555555555555E-2</v>
      </c>
      <c r="BF1535" s="546">
        <f t="shared" si="1427"/>
        <v>0</v>
      </c>
      <c r="BG1535" s="546">
        <f t="shared" si="1428"/>
        <v>44</v>
      </c>
      <c r="BH1535" s="552">
        <v>0</v>
      </c>
      <c r="BI1535" s="637">
        <f t="shared" si="1419"/>
        <v>0</v>
      </c>
      <c r="BJ1535" s="558">
        <f t="shared" si="1420"/>
        <v>0</v>
      </c>
      <c r="BK1535" s="52">
        <f t="shared" si="1425"/>
        <v>62.509107142857147</v>
      </c>
    </row>
    <row r="1536" spans="1:63" x14ac:dyDescent="0.25">
      <c r="A1536" s="60">
        <v>41058</v>
      </c>
      <c r="B1536" s="58">
        <f t="shared" si="1422"/>
        <v>5</v>
      </c>
      <c r="C1536" s="126">
        <v>14</v>
      </c>
      <c r="D1536" s="51" t="s">
        <v>832</v>
      </c>
      <c r="E1536" s="51" t="s">
        <v>820</v>
      </c>
      <c r="F1536" s="59">
        <v>3718.72</v>
      </c>
      <c r="G1536" s="126">
        <v>59</v>
      </c>
      <c r="H1536" s="126">
        <v>0</v>
      </c>
      <c r="I1536" s="47">
        <v>0.82638888888888884</v>
      </c>
      <c r="J1536" s="47">
        <v>0.82638888888888884</v>
      </c>
      <c r="K1536" s="47">
        <v>0.83333333333333337</v>
      </c>
      <c r="L1536" s="9">
        <f t="shared" si="1410"/>
        <v>6.9444444444445308E-3</v>
      </c>
      <c r="M1536" s="47">
        <v>0.84027777777777779</v>
      </c>
      <c r="N1536" s="9">
        <f t="shared" si="1411"/>
        <v>6.9444444444444198E-3</v>
      </c>
      <c r="O1536" s="47">
        <v>0.99305555555555547</v>
      </c>
      <c r="P1536" s="9">
        <f t="shared" si="1412"/>
        <v>0.15277777777777768</v>
      </c>
      <c r="Q1536" s="47">
        <v>1</v>
      </c>
      <c r="R1536" s="47">
        <v>1.0416666666666667</v>
      </c>
      <c r="S1536" s="9">
        <f t="shared" si="1426"/>
        <v>4.1666666666666741E-2</v>
      </c>
      <c r="T1536" s="47">
        <v>1</v>
      </c>
      <c r="U1536" s="47">
        <v>1.0416666666666667</v>
      </c>
      <c r="V1536" s="9">
        <f t="shared" si="1415"/>
        <v>4.1666666666666741E-2</v>
      </c>
      <c r="W1536" s="47">
        <v>1.0625</v>
      </c>
      <c r="X1536" s="9">
        <v>0.29166666666666702</v>
      </c>
      <c r="Y1536" s="47">
        <v>1.0631944444444443</v>
      </c>
      <c r="Z1536" s="155">
        <f t="shared" si="1431"/>
        <v>6.9444444444433095E-4</v>
      </c>
      <c r="AA1536" s="47">
        <v>1.1402777777777777</v>
      </c>
      <c r="AB1536" s="9">
        <f t="shared" si="1401"/>
        <v>7.7083333333333393E-2</v>
      </c>
      <c r="AC1536" s="47">
        <v>1.1402777777777777</v>
      </c>
      <c r="AD1536" s="47">
        <v>1.1402777777777777</v>
      </c>
      <c r="AE1536" s="9">
        <f t="shared" si="1416"/>
        <v>0</v>
      </c>
      <c r="AF1536" s="47">
        <v>1.15625</v>
      </c>
      <c r="AG1536" s="47">
        <v>1.1597222222222221</v>
      </c>
      <c r="AH1536" s="9">
        <f t="shared" si="1413"/>
        <v>3.4722222222220989E-3</v>
      </c>
      <c r="AI1536" s="154">
        <f t="shared" si="1433"/>
        <v>0</v>
      </c>
      <c r="AJ1536" s="154">
        <f t="shared" si="1434"/>
        <v>5</v>
      </c>
      <c r="AK1536" s="47">
        <v>1.1631944444444444</v>
      </c>
      <c r="AL1536" s="47">
        <v>1.1666666666666667</v>
      </c>
      <c r="AM1536" s="9">
        <f t="shared" si="1421"/>
        <v>3.4722222222223209E-3</v>
      </c>
      <c r="AN1536" s="155">
        <f t="shared" si="1414"/>
        <v>0.3402777777777779</v>
      </c>
      <c r="AO1536" s="10">
        <f t="shared" si="1402"/>
        <v>8</v>
      </c>
      <c r="AP1536" s="10">
        <f t="shared" si="1403"/>
        <v>10</v>
      </c>
      <c r="AQ1536" s="9">
        <f t="shared" si="1435"/>
        <v>6.4583333333333395E-2</v>
      </c>
      <c r="AR1536" s="10">
        <f t="shared" si="1417"/>
        <v>1</v>
      </c>
      <c r="AS1536" s="10">
        <f t="shared" si="1418"/>
        <v>33</v>
      </c>
      <c r="AT1536" s="552">
        <v>0</v>
      </c>
      <c r="AU1536" s="552">
        <v>0</v>
      </c>
      <c r="AV1536" s="552">
        <v>0</v>
      </c>
      <c r="AW1536" s="546">
        <f t="shared" si="1408"/>
        <v>0</v>
      </c>
      <c r="AX1536" s="546">
        <f t="shared" si="1424"/>
        <v>0</v>
      </c>
      <c r="AY1536" s="552">
        <v>0</v>
      </c>
      <c r="AZ1536" s="546">
        <f t="shared" si="1404"/>
        <v>0</v>
      </c>
      <c r="BA1536" s="546">
        <f t="shared" si="1405"/>
        <v>0</v>
      </c>
      <c r="BB1536" s="552">
        <v>0</v>
      </c>
      <c r="BC1536" s="546">
        <f t="shared" si="1406"/>
        <v>0</v>
      </c>
      <c r="BD1536" s="546">
        <f t="shared" si="1407"/>
        <v>0</v>
      </c>
      <c r="BE1536" s="552">
        <v>1.2499999999999999E-2</v>
      </c>
      <c r="BF1536" s="546">
        <f t="shared" si="1427"/>
        <v>0</v>
      </c>
      <c r="BG1536" s="546">
        <f t="shared" si="1428"/>
        <v>18</v>
      </c>
      <c r="BH1536" s="552">
        <v>0</v>
      </c>
      <c r="BI1536" s="637">
        <f t="shared" si="1419"/>
        <v>0</v>
      </c>
      <c r="BJ1536" s="558">
        <f t="shared" si="1420"/>
        <v>0</v>
      </c>
      <c r="BK1536" s="52">
        <f t="shared" si="1425"/>
        <v>63.029152542372877</v>
      </c>
    </row>
  </sheetData>
  <autoFilter ref="A1:BK1187" xr:uid="{00000000-0009-0000-0000-000001000000}"/>
  <dataValidations count="1">
    <dataValidation showDropDown="1" showInputMessage="1" showErrorMessage="1" sqref="I21" xr:uid="{00000000-0002-0000-0100-000001000000}"/>
  </dataValidations>
  <pageMargins left="0.70866141732283472" right="0.70866141732283472" top="0.74803149606299213" bottom="0.74803149606299213" header="0.31496062992125984" footer="0.31496062992125984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X333"/>
  <sheetViews>
    <sheetView view="pageBreakPreview" topLeftCell="C1" zoomScaleSheetLayoutView="100" workbookViewId="0">
      <pane ySplit="1" topLeftCell="A140" activePane="bottomLeft" state="frozen"/>
      <selection pane="bottomLeft" activeCell="I103" sqref="I103"/>
    </sheetView>
  </sheetViews>
  <sheetFormatPr defaultRowHeight="15" x14ac:dyDescent="0.25"/>
  <cols>
    <col min="1" max="1" width="8.85546875" customWidth="1"/>
    <col min="2" max="2" width="10.28515625" customWidth="1"/>
    <col min="3" max="3" width="6.42578125" style="21" customWidth="1"/>
    <col min="4" max="4" width="6.140625" customWidth="1"/>
    <col min="5" max="5" width="22.28515625" style="21" bestFit="1" customWidth="1"/>
    <col min="6" max="6" width="8.85546875" style="21" customWidth="1"/>
    <col min="7" max="7" width="10.7109375" style="129" customWidth="1"/>
    <col min="8" max="8" width="10.28515625" style="21" customWidth="1"/>
    <col min="9" max="9" width="20" customWidth="1"/>
    <col min="10" max="10" width="19.85546875" style="21" customWidth="1"/>
    <col min="11" max="11" width="8.140625" style="21" customWidth="1"/>
    <col min="12" max="12" width="10.42578125" style="129" customWidth="1"/>
    <col min="13" max="13" width="10.85546875" style="129" customWidth="1"/>
    <col min="14" max="14" width="8.85546875" style="129" customWidth="1"/>
    <col min="15" max="15" width="10.85546875" style="129" customWidth="1"/>
    <col min="16" max="16" width="11" style="21" customWidth="1"/>
    <col min="17" max="17" width="9.5703125" style="183" customWidth="1"/>
    <col min="18" max="18" width="14.85546875" style="21" bestFit="1" customWidth="1"/>
    <col min="19" max="19" width="7.7109375" style="21" customWidth="1"/>
    <col min="20" max="20" width="7.5703125" style="207" customWidth="1"/>
    <col min="21" max="21" width="8.140625" style="189" customWidth="1"/>
    <col min="22" max="22" width="14.28515625" style="21" customWidth="1"/>
    <col min="23" max="23" width="10.28515625" style="21" customWidth="1"/>
    <col min="24" max="24" width="9.140625" style="181"/>
    <col min="25" max="25" width="10.28515625" style="189" customWidth="1"/>
    <col min="26" max="26" width="9.5703125" style="181" customWidth="1"/>
    <col min="27" max="27" width="9.7109375" style="181" customWidth="1"/>
    <col min="28" max="28" width="9.5703125" style="181" customWidth="1"/>
    <col min="29" max="29" width="6.5703125" style="21" customWidth="1"/>
    <col min="30" max="30" width="7.140625" customWidth="1"/>
    <col min="31" max="31" width="7.140625" style="181" customWidth="1"/>
    <col min="32" max="32" width="5.42578125" style="181" customWidth="1"/>
    <col min="33" max="33" width="7.7109375" style="189" customWidth="1"/>
    <col min="34" max="34" width="10.85546875" style="189" customWidth="1"/>
    <col min="35" max="35" width="14.28515625" style="21" customWidth="1"/>
    <col min="36" max="36" width="14" bestFit="1" customWidth="1"/>
    <col min="37" max="37" width="8.7109375" style="134" customWidth="1"/>
    <col min="38" max="38" width="8.140625" style="21" customWidth="1"/>
    <col min="39" max="40" width="7.7109375" style="181" customWidth="1"/>
    <col min="41" max="41" width="9.140625" style="134" customWidth="1"/>
    <col min="42" max="42" width="9.28515625" style="46" customWidth="1"/>
    <col min="43" max="44" width="8.85546875" style="181" bestFit="1" customWidth="1"/>
    <col min="45" max="45" width="8.85546875" style="134" bestFit="1" customWidth="1"/>
    <col min="46" max="46" width="8.85546875" style="137" bestFit="1" customWidth="1"/>
    <col min="47" max="48" width="8.85546875" style="181" bestFit="1" customWidth="1"/>
    <col min="49" max="49" width="8.140625" style="365" bestFit="1" customWidth="1"/>
    <col min="50" max="50" width="8.140625" style="140" bestFit="1" customWidth="1"/>
    <col min="51" max="52" width="8" style="181" bestFit="1" customWidth="1"/>
    <col min="53" max="53" width="8.140625" style="134" bestFit="1" customWidth="1"/>
    <col min="54" max="54" width="8.140625" style="137" bestFit="1" customWidth="1"/>
    <col min="55" max="56" width="8" style="189" bestFit="1" customWidth="1"/>
    <col min="57" max="57" width="11.7109375" style="134" customWidth="1"/>
    <col min="58" max="58" width="8.140625" style="137" bestFit="1" customWidth="1"/>
    <col min="59" max="59" width="9" style="181" customWidth="1"/>
    <col min="60" max="60" width="8.140625" style="181" bestFit="1" customWidth="1"/>
    <col min="61" max="61" width="8.140625" style="134" customWidth="1"/>
    <col min="62" max="62" width="7.85546875" style="140" bestFit="1" customWidth="1"/>
    <col min="63" max="64" width="9.5703125" style="181" customWidth="1"/>
    <col min="65" max="65" width="8.28515625" style="134" customWidth="1"/>
    <col min="66" max="66" width="10.5703125" style="137" customWidth="1"/>
    <col min="67" max="67" width="9" style="181" bestFit="1" customWidth="1"/>
    <col min="68" max="68" width="8.5703125" style="181" customWidth="1"/>
    <col min="69" max="69" width="9.140625" style="21"/>
    <col min="70" max="70" width="8.7109375" style="137" customWidth="1"/>
    <col min="71" max="71" width="8.28515625" style="181" customWidth="1"/>
    <col min="72" max="72" width="7.7109375" style="181" customWidth="1"/>
    <col min="73" max="73" width="8.7109375" style="181" customWidth="1"/>
    <col min="74" max="74" width="9.140625" style="181"/>
    <col min="75" max="75" width="9.140625" style="181" customWidth="1"/>
    <col min="76" max="76" width="7.28515625" style="181" customWidth="1"/>
    <col min="77" max="77" width="9.140625" style="177"/>
    <col min="78" max="78" width="9.5703125" style="177" bestFit="1" customWidth="1"/>
    <col min="79" max="79" width="9.5703125" style="177" customWidth="1"/>
    <col min="80" max="80" width="11.28515625" style="177" bestFit="1" customWidth="1"/>
    <col min="81" max="83" width="9.140625" style="122"/>
    <col min="84" max="84" width="9.140625" style="123"/>
    <col min="85" max="86" width="9.140625" style="122"/>
    <col min="87" max="87" width="11" style="123" bestFit="1" customWidth="1"/>
    <col min="88" max="88" width="9.140625" style="122"/>
    <col min="89" max="89" width="9.140625" style="123"/>
    <col min="90" max="90" width="8.5703125" style="129" bestFit="1" customWidth="1"/>
    <col min="91" max="91" width="9.140625" style="123"/>
    <col min="92" max="92" width="10.5703125" style="123" bestFit="1" customWidth="1"/>
    <col min="93" max="93" width="34.42578125" bestFit="1" customWidth="1"/>
    <col min="94" max="94" width="13" customWidth="1"/>
    <col min="95" max="95" width="11.85546875" customWidth="1"/>
  </cols>
  <sheetData>
    <row r="1" spans="1:102" s="206" customFormat="1" ht="101.25" x14ac:dyDescent="0.25">
      <c r="A1" s="4" t="s">
        <v>133</v>
      </c>
      <c r="B1" s="4" t="s">
        <v>0</v>
      </c>
      <c r="C1" s="4" t="s">
        <v>177</v>
      </c>
      <c r="D1" s="191" t="s">
        <v>30</v>
      </c>
      <c r="E1" s="191" t="s">
        <v>1</v>
      </c>
      <c r="F1" s="191" t="s">
        <v>134</v>
      </c>
      <c r="G1" s="192" t="s">
        <v>402</v>
      </c>
      <c r="H1" s="191" t="s">
        <v>2</v>
      </c>
      <c r="I1" s="191" t="s">
        <v>25</v>
      </c>
      <c r="J1" s="191" t="s">
        <v>3</v>
      </c>
      <c r="K1" s="191" t="s">
        <v>4</v>
      </c>
      <c r="L1" s="192" t="s">
        <v>268</v>
      </c>
      <c r="M1" s="192" t="s">
        <v>29</v>
      </c>
      <c r="N1" s="192" t="s">
        <v>612</v>
      </c>
      <c r="O1" s="192" t="s">
        <v>613</v>
      </c>
      <c r="P1" s="191" t="s">
        <v>10</v>
      </c>
      <c r="Q1" s="29" t="s">
        <v>31</v>
      </c>
      <c r="R1" s="193" t="s">
        <v>5</v>
      </c>
      <c r="S1" s="194" t="s">
        <v>6</v>
      </c>
      <c r="T1" s="11" t="s">
        <v>90</v>
      </c>
      <c r="U1" s="11" t="s">
        <v>91</v>
      </c>
      <c r="V1" s="191" t="s">
        <v>7</v>
      </c>
      <c r="W1" s="194" t="s">
        <v>11</v>
      </c>
      <c r="X1" s="11" t="s">
        <v>92</v>
      </c>
      <c r="Y1" s="11" t="s">
        <v>93</v>
      </c>
      <c r="Z1" s="5" t="s">
        <v>222</v>
      </c>
      <c r="AA1" s="5" t="s">
        <v>223</v>
      </c>
      <c r="AB1" s="5" t="s">
        <v>132</v>
      </c>
      <c r="AC1" s="191" t="s">
        <v>114</v>
      </c>
      <c r="AD1" s="191" t="s">
        <v>12</v>
      </c>
      <c r="AE1" s="5" t="s">
        <v>112</v>
      </c>
      <c r="AF1" s="5" t="s">
        <v>113</v>
      </c>
      <c r="AG1" s="5" t="s">
        <v>398</v>
      </c>
      <c r="AH1" s="5" t="s">
        <v>399</v>
      </c>
      <c r="AI1" s="191" t="s">
        <v>8</v>
      </c>
      <c r="AJ1" s="191" t="s">
        <v>9</v>
      </c>
      <c r="AK1" s="195" t="s">
        <v>13</v>
      </c>
      <c r="AL1" s="196" t="s">
        <v>14</v>
      </c>
      <c r="AM1" s="203" t="s">
        <v>94</v>
      </c>
      <c r="AN1" s="203" t="s">
        <v>95</v>
      </c>
      <c r="AO1" s="195" t="s">
        <v>15</v>
      </c>
      <c r="AP1" s="197" t="s">
        <v>16</v>
      </c>
      <c r="AQ1" s="203" t="s">
        <v>96</v>
      </c>
      <c r="AR1" s="203" t="s">
        <v>97</v>
      </c>
      <c r="AS1" s="195" t="s">
        <v>17</v>
      </c>
      <c r="AT1" s="197" t="s">
        <v>18</v>
      </c>
      <c r="AU1" s="209" t="s">
        <v>98</v>
      </c>
      <c r="AV1" s="209" t="s">
        <v>99</v>
      </c>
      <c r="AW1" s="195" t="s">
        <v>19</v>
      </c>
      <c r="AX1" s="198" t="s">
        <v>20</v>
      </c>
      <c r="AY1" s="209" t="s">
        <v>100</v>
      </c>
      <c r="AZ1" s="209" t="s">
        <v>101</v>
      </c>
      <c r="BA1" s="195" t="s">
        <v>21</v>
      </c>
      <c r="BB1" s="197" t="s">
        <v>22</v>
      </c>
      <c r="BC1" s="209" t="s">
        <v>102</v>
      </c>
      <c r="BD1" s="209" t="s">
        <v>103</v>
      </c>
      <c r="BE1" s="199" t="s">
        <v>580</v>
      </c>
      <c r="BF1" s="200" t="s">
        <v>122</v>
      </c>
      <c r="BG1" s="203" t="s">
        <v>104</v>
      </c>
      <c r="BH1" s="203" t="s">
        <v>105</v>
      </c>
      <c r="BI1" s="199" t="s">
        <v>120</v>
      </c>
      <c r="BJ1" s="201" t="s">
        <v>121</v>
      </c>
      <c r="BK1" s="209" t="s">
        <v>106</v>
      </c>
      <c r="BL1" s="209" t="s">
        <v>107</v>
      </c>
      <c r="BM1" s="199" t="s">
        <v>119</v>
      </c>
      <c r="BN1" s="200" t="s">
        <v>23</v>
      </c>
      <c r="BO1" s="203" t="s">
        <v>108</v>
      </c>
      <c r="BP1" s="209" t="s">
        <v>109</v>
      </c>
      <c r="BQ1" s="202" t="s">
        <v>123</v>
      </c>
      <c r="BR1" s="200" t="s">
        <v>124</v>
      </c>
      <c r="BS1" s="203" t="s">
        <v>110</v>
      </c>
      <c r="BT1" s="203" t="s">
        <v>111</v>
      </c>
      <c r="BU1" s="204" t="s">
        <v>118</v>
      </c>
      <c r="BV1" s="204" t="s">
        <v>115</v>
      </c>
      <c r="BW1" s="203" t="s">
        <v>116</v>
      </c>
      <c r="BX1" s="205" t="s">
        <v>117</v>
      </c>
      <c r="BY1" s="203" t="s">
        <v>360</v>
      </c>
      <c r="BZ1" s="203" t="s">
        <v>400</v>
      </c>
      <c r="CA1" s="203" t="s">
        <v>401</v>
      </c>
      <c r="CB1" s="203" t="s">
        <v>361</v>
      </c>
      <c r="CC1" s="392" t="s">
        <v>351</v>
      </c>
      <c r="CD1" s="392" t="s">
        <v>352</v>
      </c>
      <c r="CE1" s="392" t="s">
        <v>353</v>
      </c>
      <c r="CF1" s="393" t="s">
        <v>354</v>
      </c>
      <c r="CG1" s="392" t="s">
        <v>363</v>
      </c>
      <c r="CH1" s="392" t="s">
        <v>364</v>
      </c>
      <c r="CI1" s="393" t="s">
        <v>365</v>
      </c>
      <c r="CJ1" s="392" t="s">
        <v>359</v>
      </c>
      <c r="CK1" s="393" t="s">
        <v>358</v>
      </c>
      <c r="CL1" s="128" t="s">
        <v>366</v>
      </c>
      <c r="CM1" s="436"/>
      <c r="CN1" s="436"/>
      <c r="CO1" s="437"/>
      <c r="CP1" s="437"/>
      <c r="CQ1" s="437"/>
      <c r="CR1" s="437"/>
      <c r="CS1" s="437"/>
      <c r="CT1" s="437"/>
      <c r="CU1" s="437"/>
      <c r="CV1" s="437"/>
      <c r="CW1" s="437"/>
      <c r="CX1" s="437"/>
    </row>
    <row r="2" spans="1:102" s="2" customFormat="1" ht="20.25" customHeight="1" x14ac:dyDescent="0.25">
      <c r="A2" s="53">
        <v>1</v>
      </c>
      <c r="B2" s="18">
        <v>40643</v>
      </c>
      <c r="C2" s="53">
        <f>MONTH(B2)</f>
        <v>4</v>
      </c>
      <c r="D2" s="15" t="s">
        <v>24</v>
      </c>
      <c r="E2" s="15" t="s">
        <v>688</v>
      </c>
      <c r="F2" s="15"/>
      <c r="G2" s="16">
        <v>1</v>
      </c>
      <c r="H2" s="15" t="s">
        <v>26</v>
      </c>
      <c r="I2" s="15" t="s">
        <v>227</v>
      </c>
      <c r="J2" s="15" t="s">
        <v>27</v>
      </c>
      <c r="K2" s="12" t="s">
        <v>28</v>
      </c>
      <c r="L2" s="16">
        <v>54133</v>
      </c>
      <c r="M2" s="367">
        <v>17265</v>
      </c>
      <c r="N2" s="367"/>
      <c r="O2" s="367" t="s">
        <v>129</v>
      </c>
      <c r="P2" s="19">
        <f>L2-M2</f>
        <v>36868</v>
      </c>
      <c r="Q2" s="182">
        <f>M2</f>
        <v>17265</v>
      </c>
      <c r="R2" s="17">
        <v>40643.625</v>
      </c>
      <c r="S2" s="20">
        <v>8.3333333333333329E-2</v>
      </c>
      <c r="T2" s="171">
        <f t="shared" ref="T2:T8" si="0">IF(S2=1,24,HOUR(S2))</f>
        <v>2</v>
      </c>
      <c r="U2" s="171">
        <f t="shared" ref="U2:U12" si="1">MINUTE(S2)</f>
        <v>0</v>
      </c>
      <c r="V2" s="17">
        <v>40643.708333333336</v>
      </c>
      <c r="W2" s="20">
        <v>0.54166666666666663</v>
      </c>
      <c r="X2" s="167">
        <f t="shared" ref="X2:X8" si="2">IF(W2=1,24,HOUR(W2))</f>
        <v>13</v>
      </c>
      <c r="Y2" s="171">
        <f t="shared" ref="Y2:Y12" si="3">MINUTE(W2)</f>
        <v>0</v>
      </c>
      <c r="Z2" s="167">
        <f>X2</f>
        <v>13</v>
      </c>
      <c r="AA2" s="167">
        <f>Y2</f>
        <v>0</v>
      </c>
      <c r="AB2" s="167">
        <f>SUM($W2:W$7)</f>
        <v>2.6944444444444442</v>
      </c>
      <c r="AC2" s="144">
        <v>0</v>
      </c>
      <c r="AD2" s="105">
        <v>0</v>
      </c>
      <c r="AE2" s="167">
        <f>IF(AD2=1,24,HOUR(AD2))</f>
        <v>0</v>
      </c>
      <c r="AF2" s="167">
        <f>MINUTE(AD2)</f>
        <v>0</v>
      </c>
      <c r="AG2" s="171">
        <f t="shared" ref="AG2:AG65" si="4">M2/W2/24</f>
        <v>1328.0769230769231</v>
      </c>
      <c r="AH2" s="171">
        <f>AG2*24</f>
        <v>31873.846153846156</v>
      </c>
      <c r="AI2" s="17"/>
      <c r="AJ2" s="13"/>
      <c r="AK2" s="130">
        <v>0</v>
      </c>
      <c r="AL2" s="12">
        <v>0</v>
      </c>
      <c r="AM2" s="167">
        <f>IF(AL2=1,24,HOUR(AL2))</f>
        <v>0</v>
      </c>
      <c r="AN2" s="165">
        <f>MINUTE(AL2)</f>
        <v>0</v>
      </c>
      <c r="AO2" s="130">
        <v>3</v>
      </c>
      <c r="AP2" s="46">
        <v>0.10555555555555556</v>
      </c>
      <c r="AQ2" s="167">
        <f t="shared" ref="AQ2:AQ8" si="5">IF(AP2=1,24,HOUR(AP2))</f>
        <v>2</v>
      </c>
      <c r="AR2" s="165">
        <f>MINUTE(AP2)</f>
        <v>32</v>
      </c>
      <c r="AS2" s="130">
        <v>0</v>
      </c>
      <c r="AT2" s="46">
        <v>0</v>
      </c>
      <c r="AU2" s="167">
        <f>IF(AT2=1,24,HOUR(AT2))</f>
        <v>0</v>
      </c>
      <c r="AV2" s="165">
        <f>MINUTE(AT2)</f>
        <v>0</v>
      </c>
      <c r="AW2" s="130">
        <v>0</v>
      </c>
      <c r="AX2" s="46">
        <v>0</v>
      </c>
      <c r="AY2" s="167">
        <f>IF(AX2=1,24,HOUR(AX2))</f>
        <v>0</v>
      </c>
      <c r="AZ2" s="165">
        <f>MINUTE(AX2)</f>
        <v>0</v>
      </c>
      <c r="BA2" s="130">
        <v>0</v>
      </c>
      <c r="BB2" s="46">
        <v>0</v>
      </c>
      <c r="BC2" s="171">
        <f>IF(BB2=1,24,HOUR(BB2))</f>
        <v>0</v>
      </c>
      <c r="BD2" s="172">
        <f>MINUTE(BB2)</f>
        <v>0</v>
      </c>
      <c r="BE2" s="130">
        <v>0</v>
      </c>
      <c r="BF2" s="46">
        <v>0</v>
      </c>
      <c r="BG2" s="167">
        <f>IF(BF2=1,24,HOUR(BF2))</f>
        <v>0</v>
      </c>
      <c r="BH2" s="165">
        <f>MINUTE(BF2)</f>
        <v>0</v>
      </c>
      <c r="BI2" s="130">
        <v>0</v>
      </c>
      <c r="BJ2" s="46">
        <v>0</v>
      </c>
      <c r="BK2" s="167">
        <f>IF(BJ2=1,24,HOUR(BJ2))</f>
        <v>0</v>
      </c>
      <c r="BL2" s="165">
        <f>MINUTE(BJ2)</f>
        <v>0</v>
      </c>
      <c r="BM2" s="130">
        <v>0</v>
      </c>
      <c r="BN2" s="46">
        <v>0</v>
      </c>
      <c r="BO2" s="167">
        <f>IF(BN2=1,24,HOUR(BN2))</f>
        <v>0</v>
      </c>
      <c r="BP2" s="165">
        <f>MINUTE(BN2)</f>
        <v>0</v>
      </c>
      <c r="BQ2" s="130">
        <v>0</v>
      </c>
      <c r="BR2" s="46">
        <v>0</v>
      </c>
      <c r="BS2" s="167">
        <f>IF(BR2=1,24,HOUR(BR2))</f>
        <v>0</v>
      </c>
      <c r="BT2" s="165">
        <f>MINUTE(BR2)</f>
        <v>0</v>
      </c>
      <c r="BU2" s="167">
        <f t="shared" ref="BU2:BV6" si="6">BQ2+BM2+BI2+BE2+BA2+AW2+AS2+AO2+AK2+AC2</f>
        <v>3</v>
      </c>
      <c r="BV2" s="168">
        <f t="shared" si="6"/>
        <v>0.10555555555555556</v>
      </c>
      <c r="BW2" s="167">
        <f>IF(BV2=1,24,HOUR(BV2))</f>
        <v>2</v>
      </c>
      <c r="BX2" s="166">
        <f>MINUTE(BV2)</f>
        <v>32</v>
      </c>
      <c r="BY2" s="169">
        <f>W2-BV2+ BN2</f>
        <v>0.43611111111111106</v>
      </c>
      <c r="BZ2" s="170">
        <f t="shared" ref="BZ2:BZ33" si="7">M2/BY2/24</f>
        <v>1649.5222929936308</v>
      </c>
      <c r="CA2" s="170">
        <f>BZ2*24</f>
        <v>39588.535031847139</v>
      </c>
      <c r="CB2" s="170">
        <f t="shared" ref="CB2:CB33" si="8">M2/(W2-BR2)/24</f>
        <v>1328.0769230769231</v>
      </c>
      <c r="CC2" s="395">
        <v>0</v>
      </c>
      <c r="CD2" s="395">
        <f xml:space="preserve"> W2</f>
        <v>0.54166666666666663</v>
      </c>
      <c r="CE2" s="395">
        <f xml:space="preserve"> CD2 - CC2</f>
        <v>0.54166666666666663</v>
      </c>
      <c r="CF2" s="170">
        <f>Q2/CE2/24</f>
        <v>1328.0769230769231</v>
      </c>
      <c r="CG2" s="396">
        <f xml:space="preserve"> W2</f>
        <v>0.54166666666666663</v>
      </c>
      <c r="CH2" s="396">
        <f xml:space="preserve"> BR2</f>
        <v>0</v>
      </c>
      <c r="CI2" s="397">
        <f xml:space="preserve"> M2</f>
        <v>17265</v>
      </c>
      <c r="CJ2" s="396">
        <f xml:space="preserve"> CG2 - CH2</f>
        <v>0.54166666666666663</v>
      </c>
      <c r="CK2" s="397">
        <f xml:space="preserve"> CI2/CJ2/24</f>
        <v>1328.0769230769231</v>
      </c>
      <c r="CL2" s="19">
        <f xml:space="preserve"> CI2/CG2/24</f>
        <v>1328.0769230769231</v>
      </c>
      <c r="CM2" s="438"/>
      <c r="CN2" s="438"/>
      <c r="CO2" s="439"/>
      <c r="CP2" s="439"/>
      <c r="CQ2" s="439"/>
      <c r="CR2" s="439"/>
      <c r="CS2" s="439"/>
      <c r="CT2" s="439"/>
      <c r="CU2" s="439"/>
      <c r="CV2" s="439"/>
      <c r="CW2" s="439"/>
      <c r="CX2" s="439"/>
    </row>
    <row r="3" spans="1:102" x14ac:dyDescent="0.25">
      <c r="A3" s="53">
        <f>A2+1</f>
        <v>2</v>
      </c>
      <c r="B3" s="18">
        <v>40644</v>
      </c>
      <c r="C3" s="53">
        <f>MONTH(B3)</f>
        <v>4</v>
      </c>
      <c r="D3" s="15" t="s">
        <v>24</v>
      </c>
      <c r="E3" s="15" t="s">
        <v>688</v>
      </c>
      <c r="F3" s="15"/>
      <c r="G3" s="16">
        <v>1</v>
      </c>
      <c r="H3" s="15" t="s">
        <v>26</v>
      </c>
      <c r="I3" s="15" t="s">
        <v>227</v>
      </c>
      <c r="J3" s="15" t="s">
        <v>27</v>
      </c>
      <c r="K3" s="12" t="s">
        <v>28</v>
      </c>
      <c r="L3" s="16">
        <v>54133</v>
      </c>
      <c r="M3" s="367">
        <v>33481</v>
      </c>
      <c r="N3" s="367"/>
      <c r="O3" s="367" t="s">
        <v>129</v>
      </c>
      <c r="P3" s="19">
        <f>P2-M3</f>
        <v>3387</v>
      </c>
      <c r="Q3" s="182">
        <f t="shared" ref="Q3:Q34" si="9">Q2+M3</f>
        <v>50746</v>
      </c>
      <c r="R3" s="17">
        <v>40643.625</v>
      </c>
      <c r="S3" s="20">
        <v>8.3333333333333329E-2</v>
      </c>
      <c r="T3" s="171">
        <f t="shared" si="0"/>
        <v>2</v>
      </c>
      <c r="U3" s="171">
        <f t="shared" si="1"/>
        <v>0</v>
      </c>
      <c r="V3" s="17">
        <v>40643.708333333336</v>
      </c>
      <c r="W3" s="20">
        <v>1</v>
      </c>
      <c r="X3" s="167">
        <f t="shared" si="2"/>
        <v>24</v>
      </c>
      <c r="Y3" s="171">
        <f t="shared" si="3"/>
        <v>0</v>
      </c>
      <c r="Z3" s="167">
        <f t="shared" ref="Z3:AA7" si="10">Z2+X3</f>
        <v>37</v>
      </c>
      <c r="AA3" s="167">
        <f t="shared" si="10"/>
        <v>0</v>
      </c>
      <c r="AB3" s="167">
        <f>SUM($W3:W$7)</f>
        <v>2.1527777777777777</v>
      </c>
      <c r="AC3" s="144">
        <v>0</v>
      </c>
      <c r="AD3" s="105">
        <v>0</v>
      </c>
      <c r="AE3" s="167">
        <f>IF(AD3=1,24,HOUR(AD3))</f>
        <v>0</v>
      </c>
      <c r="AF3" s="167">
        <f>MINUTE(AD3)</f>
        <v>0</v>
      </c>
      <c r="AG3" s="171">
        <f t="shared" si="4"/>
        <v>1395.0416666666667</v>
      </c>
      <c r="AH3" s="171">
        <f t="shared" ref="AH3:AH66" si="11">AG3*24</f>
        <v>33481</v>
      </c>
      <c r="AI3" s="190"/>
      <c r="AJ3" s="14"/>
      <c r="AK3" s="130">
        <v>7</v>
      </c>
      <c r="AL3" s="12">
        <v>4.0972222222222222E-2</v>
      </c>
      <c r="AM3" s="167">
        <f>IF(AL3=1,24,HOUR(AL3))</f>
        <v>0</v>
      </c>
      <c r="AN3" s="165">
        <f>MINUTE(AL3)</f>
        <v>59</v>
      </c>
      <c r="AO3" s="130">
        <v>7</v>
      </c>
      <c r="AP3" s="46">
        <v>0.15416666666666667</v>
      </c>
      <c r="AQ3" s="167">
        <f t="shared" si="5"/>
        <v>3</v>
      </c>
      <c r="AR3" s="165">
        <f>MINUTE(AP3)</f>
        <v>42</v>
      </c>
      <c r="AS3" s="130">
        <v>0</v>
      </c>
      <c r="AT3" s="46">
        <v>0</v>
      </c>
      <c r="AU3" s="167">
        <f>IF(AT3=1,24,HOUR(AT3))</f>
        <v>0</v>
      </c>
      <c r="AV3" s="165">
        <f>MINUTE(AT3)</f>
        <v>0</v>
      </c>
      <c r="AW3" s="130">
        <v>0</v>
      </c>
      <c r="AX3" s="46">
        <v>0</v>
      </c>
      <c r="AY3" s="167">
        <f>IF(AX3=1,24,HOUR(AX3))</f>
        <v>0</v>
      </c>
      <c r="AZ3" s="165">
        <f>MINUTE(AX3)</f>
        <v>0</v>
      </c>
      <c r="BA3" s="130">
        <v>0</v>
      </c>
      <c r="BB3" s="46">
        <v>0</v>
      </c>
      <c r="BC3" s="171">
        <f>IF(BB3=1,24,HOUR(BB3))</f>
        <v>0</v>
      </c>
      <c r="BD3" s="172">
        <f>MINUTE(BB3)</f>
        <v>0</v>
      </c>
      <c r="BE3" s="130">
        <v>0</v>
      </c>
      <c r="BF3" s="46">
        <v>0</v>
      </c>
      <c r="BG3" s="167">
        <f>IF(BF3=1,24,HOUR(BF3))</f>
        <v>0</v>
      </c>
      <c r="BH3" s="165">
        <f>MINUTE(BF3)</f>
        <v>0</v>
      </c>
      <c r="BI3" s="130">
        <v>0</v>
      </c>
      <c r="BJ3" s="46">
        <v>0</v>
      </c>
      <c r="BK3" s="167">
        <f>IF(BJ3=1,24,HOUR(BJ3))</f>
        <v>0</v>
      </c>
      <c r="BL3" s="165">
        <f>MINUTE(BJ3)</f>
        <v>0</v>
      </c>
      <c r="BM3" s="130">
        <v>0</v>
      </c>
      <c r="BN3" s="46">
        <v>0</v>
      </c>
      <c r="BO3" s="167">
        <f>IF(BN3=1,24,HOUR(BN3))</f>
        <v>0</v>
      </c>
      <c r="BP3" s="165">
        <f>MINUTE(BN3)</f>
        <v>0</v>
      </c>
      <c r="BQ3" s="130">
        <v>0</v>
      </c>
      <c r="BR3" s="46">
        <v>0</v>
      </c>
      <c r="BS3" s="167">
        <f>IF(BR3=1,24,HOUR(BR3))</f>
        <v>0</v>
      </c>
      <c r="BT3" s="165">
        <f>MINUTE(BR3)</f>
        <v>0</v>
      </c>
      <c r="BU3" s="167">
        <f t="shared" si="6"/>
        <v>14</v>
      </c>
      <c r="BV3" s="168">
        <f t="shared" si="6"/>
        <v>0.19513888888888889</v>
      </c>
      <c r="BW3" s="167">
        <f>IF(BV3=1,24,HOUR(BV3))</f>
        <v>4</v>
      </c>
      <c r="BX3" s="166">
        <f>MINUTE(BV3)</f>
        <v>41</v>
      </c>
      <c r="BY3" s="169">
        <f t="shared" ref="BY3:BY57" si="12">W3-BV3+ BN3</f>
        <v>0.80486111111111114</v>
      </c>
      <c r="BZ3" s="170">
        <f t="shared" si="7"/>
        <v>1733.270060396894</v>
      </c>
      <c r="CA3" s="170">
        <f t="shared" ref="CA3:CA66" si="13">BZ3*24</f>
        <v>41598.481449525454</v>
      </c>
      <c r="CB3" s="170">
        <f t="shared" si="8"/>
        <v>1395.0416666666667</v>
      </c>
      <c r="CC3" s="395">
        <v>0</v>
      </c>
      <c r="CD3" s="398">
        <f xml:space="preserve"> W3 + CD2</f>
        <v>1.5416666666666665</v>
      </c>
      <c r="CE3" s="395">
        <f t="shared" ref="CE3:CE57" si="14" xml:space="preserve"> CD3 - CC3</f>
        <v>1.5416666666666665</v>
      </c>
      <c r="CF3" s="170">
        <f t="shared" ref="CF3:CF57" si="15">Q3/CE3/24</f>
        <v>1371.5135135135135</v>
      </c>
      <c r="CG3" s="399">
        <f xml:space="preserve"> W3 + CG2</f>
        <v>1.5416666666666665</v>
      </c>
      <c r="CH3" s="399">
        <f xml:space="preserve"> BR3 + CH2</f>
        <v>0</v>
      </c>
      <c r="CI3" s="400">
        <f xml:space="preserve"> M3 + CI2</f>
        <v>50746</v>
      </c>
      <c r="CJ3" s="396">
        <f t="shared" ref="CJ3:CJ57" si="16" xml:space="preserve"> CG3 - CH3</f>
        <v>1.5416666666666665</v>
      </c>
      <c r="CK3" s="397">
        <f t="shared" ref="CK3:CK57" si="17" xml:space="preserve"> CI3/CJ3/24</f>
        <v>1371.5135135135135</v>
      </c>
      <c r="CL3" s="19">
        <f t="shared" ref="CL3:CL57" si="18" xml:space="preserve"> CI3/CG3/24</f>
        <v>1371.5135135135135</v>
      </c>
      <c r="CM3" s="440"/>
      <c r="CN3" s="440"/>
      <c r="CO3" s="441"/>
      <c r="CP3" s="441"/>
      <c r="CQ3" s="441"/>
      <c r="CR3" s="441"/>
      <c r="CS3" s="441"/>
      <c r="CT3" s="441"/>
      <c r="CU3" s="441"/>
      <c r="CV3" s="441"/>
      <c r="CW3" s="441"/>
      <c r="CX3" s="441"/>
    </row>
    <row r="4" spans="1:102" x14ac:dyDescent="0.25">
      <c r="A4" s="53">
        <f>A3+1</f>
        <v>3</v>
      </c>
      <c r="B4" s="18">
        <v>40645</v>
      </c>
      <c r="C4" s="53">
        <f>MONTH(B4)</f>
        <v>4</v>
      </c>
      <c r="D4" s="15" t="s">
        <v>24</v>
      </c>
      <c r="E4" s="15" t="s">
        <v>688</v>
      </c>
      <c r="F4" s="15"/>
      <c r="G4" s="16">
        <v>1</v>
      </c>
      <c r="H4" s="15" t="s">
        <v>26</v>
      </c>
      <c r="I4" s="15" t="s">
        <v>227</v>
      </c>
      <c r="J4" s="15" t="s">
        <v>27</v>
      </c>
      <c r="K4" s="12" t="s">
        <v>28</v>
      </c>
      <c r="L4" s="16">
        <v>54133</v>
      </c>
      <c r="M4" s="368">
        <v>3387</v>
      </c>
      <c r="N4" s="368"/>
      <c r="O4" s="368" t="s">
        <v>129</v>
      </c>
      <c r="P4" s="16">
        <f>P3-M4</f>
        <v>0</v>
      </c>
      <c r="Q4" s="182">
        <f t="shared" si="9"/>
        <v>54133</v>
      </c>
      <c r="R4" s="17">
        <v>40643.625</v>
      </c>
      <c r="S4" s="20">
        <v>8.3333333333333329E-2</v>
      </c>
      <c r="T4" s="171">
        <f t="shared" si="0"/>
        <v>2</v>
      </c>
      <c r="U4" s="171">
        <f t="shared" si="1"/>
        <v>0</v>
      </c>
      <c r="V4" s="17">
        <v>40643.708333333336</v>
      </c>
      <c r="W4" s="20">
        <v>0.15625</v>
      </c>
      <c r="X4" s="167">
        <f t="shared" si="2"/>
        <v>3</v>
      </c>
      <c r="Y4" s="171">
        <f t="shared" si="3"/>
        <v>45</v>
      </c>
      <c r="Z4" s="167">
        <f t="shared" si="10"/>
        <v>40</v>
      </c>
      <c r="AA4" s="167">
        <f t="shared" si="10"/>
        <v>45</v>
      </c>
      <c r="AB4" s="167">
        <f>SUM($W4:W$7)</f>
        <v>1.1527777777777777</v>
      </c>
      <c r="AC4" s="144">
        <v>0</v>
      </c>
      <c r="AD4" s="105">
        <v>0</v>
      </c>
      <c r="AE4" s="167">
        <f>IF(AD4=1,24,HOUR(AD4))</f>
        <v>0</v>
      </c>
      <c r="AF4" s="167">
        <f>MINUTE(AD4)</f>
        <v>0</v>
      </c>
      <c r="AG4" s="171">
        <f t="shared" si="4"/>
        <v>903.19999999999993</v>
      </c>
      <c r="AH4" s="171">
        <f t="shared" si="11"/>
        <v>21676.799999999999</v>
      </c>
      <c r="AI4" s="17">
        <v>40645.40625</v>
      </c>
      <c r="AJ4" s="14"/>
      <c r="AK4" s="130">
        <v>0</v>
      </c>
      <c r="AL4" s="12">
        <v>0</v>
      </c>
      <c r="AM4" s="167">
        <f>IF(AL4=1,24,HOUR(AL4))</f>
        <v>0</v>
      </c>
      <c r="AN4" s="165">
        <f>MINUTE(AL4)</f>
        <v>0</v>
      </c>
      <c r="AO4" s="130">
        <v>2</v>
      </c>
      <c r="AP4" s="46">
        <v>8.3333333333333332E-3</v>
      </c>
      <c r="AQ4" s="167">
        <f t="shared" si="5"/>
        <v>0</v>
      </c>
      <c r="AR4" s="165">
        <f>MINUTE(AP4)</f>
        <v>12</v>
      </c>
      <c r="AS4" s="130">
        <v>0</v>
      </c>
      <c r="AT4" s="46">
        <v>0</v>
      </c>
      <c r="AU4" s="167">
        <f>IF(AT4=1,24,HOUR(AT4))</f>
        <v>0</v>
      </c>
      <c r="AV4" s="165">
        <f>MINUTE(AT4)</f>
        <v>0</v>
      </c>
      <c r="AW4" s="130">
        <v>0</v>
      </c>
      <c r="AX4" s="46">
        <v>0</v>
      </c>
      <c r="AY4" s="167">
        <f>IF(AX4=1,24,HOUR(AX4))</f>
        <v>0</v>
      </c>
      <c r="AZ4" s="165">
        <f>MINUTE(AX4)</f>
        <v>0</v>
      </c>
      <c r="BA4" s="130">
        <v>0</v>
      </c>
      <c r="BB4" s="46">
        <v>0</v>
      </c>
      <c r="BC4" s="171">
        <f>IF(BB4=1,24,HOUR(BB4))</f>
        <v>0</v>
      </c>
      <c r="BD4" s="172">
        <f>MINUTE(BB4)</f>
        <v>0</v>
      </c>
      <c r="BE4" s="130">
        <v>1</v>
      </c>
      <c r="BF4" s="46">
        <v>1.0416666666666666E-2</v>
      </c>
      <c r="BG4" s="167">
        <f>IF(BF4=1,24,HOUR(BF4))</f>
        <v>0</v>
      </c>
      <c r="BH4" s="165">
        <f>MINUTE(BF4)</f>
        <v>15</v>
      </c>
      <c r="BI4" s="130">
        <v>0</v>
      </c>
      <c r="BJ4" s="46">
        <v>0</v>
      </c>
      <c r="BK4" s="167">
        <f>IF(BJ4=1,24,HOUR(BJ4))</f>
        <v>0</v>
      </c>
      <c r="BL4" s="165">
        <f>MINUTE(BJ4)</f>
        <v>0</v>
      </c>
      <c r="BM4" s="130">
        <v>0</v>
      </c>
      <c r="BN4" s="46">
        <v>0</v>
      </c>
      <c r="BO4" s="167">
        <f>IF(BN4=1,24,HOUR(BN4))</f>
        <v>0</v>
      </c>
      <c r="BP4" s="165">
        <f>MINUTE(BN4)</f>
        <v>0</v>
      </c>
      <c r="BQ4" s="130">
        <v>0</v>
      </c>
      <c r="BR4" s="46">
        <v>0</v>
      </c>
      <c r="BS4" s="167">
        <f>IF(BR4=1,24,HOUR(BR4))</f>
        <v>0</v>
      </c>
      <c r="BT4" s="165">
        <f>MINUTE(BR4)</f>
        <v>0</v>
      </c>
      <c r="BU4" s="167">
        <f t="shared" si="6"/>
        <v>3</v>
      </c>
      <c r="BV4" s="168">
        <f t="shared" si="6"/>
        <v>1.8749999999999999E-2</v>
      </c>
      <c r="BW4" s="167">
        <f>IF(BV4=1,24,HOUR(BV4))</f>
        <v>0</v>
      </c>
      <c r="BX4" s="166">
        <f>MINUTE(BV4)</f>
        <v>27</v>
      </c>
      <c r="BY4" s="169">
        <f t="shared" si="12"/>
        <v>0.13750000000000001</v>
      </c>
      <c r="BZ4" s="170">
        <f t="shared" si="7"/>
        <v>1026.3636363636363</v>
      </c>
      <c r="CA4" s="170">
        <f t="shared" si="13"/>
        <v>24632.727272727272</v>
      </c>
      <c r="CB4" s="170">
        <f t="shared" si="8"/>
        <v>903.19999999999993</v>
      </c>
      <c r="CC4" s="395">
        <v>0</v>
      </c>
      <c r="CD4" s="398">
        <f t="shared" ref="CD4:CD57" si="19" xml:space="preserve"> W4 + CD3</f>
        <v>1.6979166666666665</v>
      </c>
      <c r="CE4" s="395">
        <f t="shared" si="14"/>
        <v>1.6979166666666665</v>
      </c>
      <c r="CF4" s="170">
        <f t="shared" si="15"/>
        <v>1328.4171779141104</v>
      </c>
      <c r="CG4" s="399">
        <f xml:space="preserve"> W4 + CG3</f>
        <v>1.6979166666666665</v>
      </c>
      <c r="CH4" s="399">
        <f xml:space="preserve"> BR4 + CH3</f>
        <v>0</v>
      </c>
      <c r="CI4" s="400">
        <f xml:space="preserve"> M4 + CI3</f>
        <v>54133</v>
      </c>
      <c r="CJ4" s="396">
        <f t="shared" si="16"/>
        <v>1.6979166666666665</v>
      </c>
      <c r="CK4" s="397">
        <f t="shared" si="17"/>
        <v>1328.4171779141104</v>
      </c>
      <c r="CL4" s="19">
        <f t="shared" si="18"/>
        <v>1328.4171779141104</v>
      </c>
      <c r="CM4" s="440"/>
      <c r="CN4" s="440"/>
      <c r="CO4" s="441"/>
      <c r="CP4" s="441"/>
      <c r="CQ4" s="441"/>
      <c r="CR4" s="441"/>
      <c r="CS4" s="441"/>
      <c r="CT4" s="441"/>
      <c r="CU4" s="441"/>
      <c r="CV4" s="441"/>
      <c r="CW4" s="441"/>
      <c r="CX4" s="441"/>
    </row>
    <row r="5" spans="1:102" ht="15.75" customHeight="1" x14ac:dyDescent="0.25">
      <c r="A5" s="53">
        <f>A4+1</f>
        <v>4</v>
      </c>
      <c r="B5" s="18">
        <v>40645</v>
      </c>
      <c r="C5" s="53">
        <f>MONTH(B5)</f>
        <v>4</v>
      </c>
      <c r="D5" s="15" t="s">
        <v>24</v>
      </c>
      <c r="E5" s="15" t="s">
        <v>689</v>
      </c>
      <c r="F5" s="15"/>
      <c r="G5" s="16">
        <v>2</v>
      </c>
      <c r="H5" s="15" t="s">
        <v>26</v>
      </c>
      <c r="I5" s="15" t="s">
        <v>374</v>
      </c>
      <c r="J5" s="15" t="s">
        <v>27</v>
      </c>
      <c r="K5" s="12" t="s">
        <v>28</v>
      </c>
      <c r="L5" s="16">
        <v>28472</v>
      </c>
      <c r="M5" s="368">
        <v>24272</v>
      </c>
      <c r="N5" s="368"/>
      <c r="O5" s="368" t="s">
        <v>129</v>
      </c>
      <c r="P5" s="16">
        <f>L5-M5</f>
        <v>4200</v>
      </c>
      <c r="Q5" s="182">
        <f t="shared" si="9"/>
        <v>78405</v>
      </c>
      <c r="R5" s="17">
        <v>40645.758333333331</v>
      </c>
      <c r="S5" s="20">
        <v>5.4166666666666669E-2</v>
      </c>
      <c r="T5" s="171">
        <f t="shared" si="0"/>
        <v>1</v>
      </c>
      <c r="U5" s="171">
        <f t="shared" si="1"/>
        <v>18</v>
      </c>
      <c r="V5" s="17">
        <v>40645.813055555554</v>
      </c>
      <c r="W5" s="20">
        <v>0.4375</v>
      </c>
      <c r="X5" s="167">
        <f t="shared" si="2"/>
        <v>10</v>
      </c>
      <c r="Y5" s="171">
        <f t="shared" si="3"/>
        <v>30</v>
      </c>
      <c r="Z5" s="167">
        <f t="shared" si="10"/>
        <v>50</v>
      </c>
      <c r="AA5" s="167">
        <f t="shared" si="10"/>
        <v>75</v>
      </c>
      <c r="AB5" s="167"/>
      <c r="AC5" s="144">
        <v>0</v>
      </c>
      <c r="AD5" s="105">
        <v>0</v>
      </c>
      <c r="AE5" s="167"/>
      <c r="AF5" s="167"/>
      <c r="AG5" s="171">
        <f t="shared" si="4"/>
        <v>2311.6190476190477</v>
      </c>
      <c r="AH5" s="171">
        <f t="shared" si="11"/>
        <v>55478.857142857145</v>
      </c>
      <c r="AI5" s="17"/>
      <c r="AJ5" s="14"/>
      <c r="AK5" s="130">
        <v>3</v>
      </c>
      <c r="AL5" s="12">
        <v>3.125E-2</v>
      </c>
      <c r="AM5" s="167"/>
      <c r="AN5" s="165"/>
      <c r="AO5" s="130">
        <v>3</v>
      </c>
      <c r="AP5" s="46">
        <v>2.9166666666666664E-2</v>
      </c>
      <c r="AQ5" s="167">
        <f t="shared" si="5"/>
        <v>0</v>
      </c>
      <c r="AR5" s="165">
        <f>MINUTE(AP5)</f>
        <v>42</v>
      </c>
      <c r="AS5" s="130">
        <v>0</v>
      </c>
      <c r="AT5" s="46">
        <v>0</v>
      </c>
      <c r="AU5" s="167"/>
      <c r="AV5" s="165"/>
      <c r="AW5" s="130">
        <v>0</v>
      </c>
      <c r="AX5" s="46">
        <v>0</v>
      </c>
      <c r="AY5" s="167"/>
      <c r="AZ5" s="165"/>
      <c r="BA5" s="130">
        <v>0</v>
      </c>
      <c r="BB5" s="46">
        <v>0</v>
      </c>
      <c r="BC5" s="171"/>
      <c r="BD5" s="172"/>
      <c r="BE5" s="130">
        <v>0</v>
      </c>
      <c r="BF5" s="46">
        <v>0</v>
      </c>
      <c r="BG5" s="167"/>
      <c r="BH5" s="165"/>
      <c r="BI5" s="130">
        <v>0</v>
      </c>
      <c r="BJ5" s="46">
        <v>0</v>
      </c>
      <c r="BK5" s="167"/>
      <c r="BL5" s="165"/>
      <c r="BM5" s="130">
        <v>0</v>
      </c>
      <c r="BN5" s="46">
        <v>0</v>
      </c>
      <c r="BO5" s="167"/>
      <c r="BP5" s="165"/>
      <c r="BQ5" s="130">
        <v>0</v>
      </c>
      <c r="BR5" s="46">
        <v>0</v>
      </c>
      <c r="BS5" s="167"/>
      <c r="BT5" s="165"/>
      <c r="BU5" s="167">
        <f t="shared" si="6"/>
        <v>6</v>
      </c>
      <c r="BV5" s="168">
        <f t="shared" si="6"/>
        <v>6.041666666666666E-2</v>
      </c>
      <c r="BW5" s="167"/>
      <c r="BX5" s="166"/>
      <c r="BY5" s="169">
        <f t="shared" si="12"/>
        <v>0.37708333333333333</v>
      </c>
      <c r="BZ5" s="170">
        <f t="shared" si="7"/>
        <v>2681.988950276243</v>
      </c>
      <c r="CA5" s="170">
        <f t="shared" si="13"/>
        <v>64367.734806629829</v>
      </c>
      <c r="CB5" s="170">
        <f t="shared" si="8"/>
        <v>2311.6190476190477</v>
      </c>
      <c r="CC5" s="395">
        <v>0</v>
      </c>
      <c r="CD5" s="398">
        <f t="shared" si="19"/>
        <v>2.1354166666666665</v>
      </c>
      <c r="CE5" s="395">
        <f t="shared" si="14"/>
        <v>2.1354166666666665</v>
      </c>
      <c r="CF5" s="170">
        <f t="shared" si="15"/>
        <v>1529.8536585365855</v>
      </c>
      <c r="CG5" s="399">
        <f xml:space="preserve"> W5 + CG4</f>
        <v>2.1354166666666665</v>
      </c>
      <c r="CH5" s="399">
        <f xml:space="preserve"> BR5 + CH4</f>
        <v>0</v>
      </c>
      <c r="CI5" s="400">
        <f xml:space="preserve"> M5 + CI4</f>
        <v>78405</v>
      </c>
      <c r="CJ5" s="396">
        <f t="shared" si="16"/>
        <v>2.1354166666666665</v>
      </c>
      <c r="CK5" s="397">
        <f t="shared" si="17"/>
        <v>1529.8536585365855</v>
      </c>
      <c r="CL5" s="19">
        <f t="shared" si="18"/>
        <v>1529.8536585365855</v>
      </c>
      <c r="CM5" s="440"/>
      <c r="CN5" s="440"/>
      <c r="CO5" s="441"/>
      <c r="CP5" s="441"/>
      <c r="CQ5" s="441"/>
      <c r="CR5" s="441"/>
      <c r="CS5" s="441"/>
      <c r="CT5" s="441"/>
      <c r="CU5" s="441"/>
      <c r="CV5" s="441"/>
      <c r="CW5" s="441"/>
      <c r="CX5" s="441"/>
    </row>
    <row r="6" spans="1:102" ht="15.75" customHeight="1" x14ac:dyDescent="0.25">
      <c r="A6" s="53">
        <f>A5+1</f>
        <v>5</v>
      </c>
      <c r="B6" s="18">
        <v>40646</v>
      </c>
      <c r="C6" s="53">
        <f t="shared" ref="C6:C62" si="20">MONTH(B6)</f>
        <v>4</v>
      </c>
      <c r="D6" s="15" t="s">
        <v>24</v>
      </c>
      <c r="E6" s="15" t="s">
        <v>689</v>
      </c>
      <c r="F6" s="15"/>
      <c r="G6" s="16">
        <v>2</v>
      </c>
      <c r="H6" s="15" t="s">
        <v>26</v>
      </c>
      <c r="I6" s="15" t="s">
        <v>374</v>
      </c>
      <c r="J6" s="15" t="s">
        <v>27</v>
      </c>
      <c r="K6" s="12" t="s">
        <v>28</v>
      </c>
      <c r="L6" s="16">
        <v>28472</v>
      </c>
      <c r="M6" s="368">
        <v>4200</v>
      </c>
      <c r="N6" s="368"/>
      <c r="O6" s="368" t="s">
        <v>129</v>
      </c>
      <c r="P6" s="16">
        <f>P5-M6</f>
        <v>0</v>
      </c>
      <c r="Q6" s="182">
        <f t="shared" si="9"/>
        <v>82605</v>
      </c>
      <c r="R6" s="17">
        <v>40645.758333333331</v>
      </c>
      <c r="S6" s="20">
        <v>5.4166666666666669E-2</v>
      </c>
      <c r="T6" s="171">
        <f t="shared" si="0"/>
        <v>1</v>
      </c>
      <c r="U6" s="171">
        <f t="shared" si="1"/>
        <v>18</v>
      </c>
      <c r="V6" s="17">
        <v>40645.813055555554</v>
      </c>
      <c r="W6" s="20">
        <v>0.16666666666666666</v>
      </c>
      <c r="X6" s="167">
        <f t="shared" si="2"/>
        <v>4</v>
      </c>
      <c r="Y6" s="171">
        <f t="shared" si="3"/>
        <v>0</v>
      </c>
      <c r="Z6" s="167">
        <f t="shared" si="10"/>
        <v>54</v>
      </c>
      <c r="AA6" s="167">
        <f t="shared" si="10"/>
        <v>75</v>
      </c>
      <c r="AB6" s="167">
        <f>SUM($W6:W$7)</f>
        <v>0.55902777777777779</v>
      </c>
      <c r="AC6" s="144">
        <v>0</v>
      </c>
      <c r="AD6" s="105">
        <v>0</v>
      </c>
      <c r="AE6" s="167">
        <f>IF(AD6=1,24,HOUR(AD6))</f>
        <v>0</v>
      </c>
      <c r="AF6" s="167">
        <f t="shared" ref="AF6:AF12" si="21">MINUTE(AD6)</f>
        <v>0</v>
      </c>
      <c r="AG6" s="171">
        <f t="shared" si="4"/>
        <v>1050</v>
      </c>
      <c r="AH6" s="171">
        <f t="shared" si="11"/>
        <v>25200</v>
      </c>
      <c r="AI6" s="17">
        <v>40646.416666666664</v>
      </c>
      <c r="AJ6" s="14"/>
      <c r="AK6" s="130">
        <v>2</v>
      </c>
      <c r="AL6" s="12">
        <v>2.7777777777777779E-3</v>
      </c>
      <c r="AM6" s="167">
        <f>IF(AL6=1,24,HOUR(AL6))</f>
        <v>0</v>
      </c>
      <c r="AN6" s="165">
        <f>MINUTE(AL6)</f>
        <v>4</v>
      </c>
      <c r="AO6" s="130">
        <v>0</v>
      </c>
      <c r="AP6" s="46">
        <v>0</v>
      </c>
      <c r="AQ6" s="167">
        <f t="shared" si="5"/>
        <v>0</v>
      </c>
      <c r="AR6" s="165">
        <f>MINUTE(AP6)</f>
        <v>0</v>
      </c>
      <c r="AS6" s="130">
        <v>0</v>
      </c>
      <c r="AT6" s="46">
        <v>0</v>
      </c>
      <c r="AU6" s="167">
        <f>IF(AT6=1,24,HOUR(AT6))</f>
        <v>0</v>
      </c>
      <c r="AV6" s="165">
        <f>MINUTE(AT6)</f>
        <v>0</v>
      </c>
      <c r="AW6" s="130">
        <v>0</v>
      </c>
      <c r="AX6" s="46">
        <v>0</v>
      </c>
      <c r="AY6" s="167">
        <f>IF(AX6=1,24,HOUR(AX6))</f>
        <v>0</v>
      </c>
      <c r="AZ6" s="165">
        <f>MINUTE(AX6)</f>
        <v>0</v>
      </c>
      <c r="BA6" s="130">
        <v>0</v>
      </c>
      <c r="BB6" s="46">
        <v>0</v>
      </c>
      <c r="BC6" s="171">
        <f>IF(BB6=1,24,HOUR(BB6))</f>
        <v>0</v>
      </c>
      <c r="BD6" s="172">
        <f>MINUTE(BB6)</f>
        <v>0</v>
      </c>
      <c r="BE6" s="130">
        <v>0</v>
      </c>
      <c r="BF6" s="46">
        <v>0</v>
      </c>
      <c r="BG6" s="167">
        <f>IF(BF6=1,24,HOUR(BF6))</f>
        <v>0</v>
      </c>
      <c r="BH6" s="165">
        <f>MINUTE(BF6)</f>
        <v>0</v>
      </c>
      <c r="BI6" s="130">
        <v>0</v>
      </c>
      <c r="BJ6" s="46">
        <v>0</v>
      </c>
      <c r="BK6" s="167">
        <f>IF(BJ6=1,24,HOUR(BJ6))</f>
        <v>0</v>
      </c>
      <c r="BL6" s="165">
        <f>MINUTE(BJ6)</f>
        <v>0</v>
      </c>
      <c r="BM6" s="130">
        <v>0</v>
      </c>
      <c r="BN6" s="46">
        <v>0</v>
      </c>
      <c r="BO6" s="167">
        <f>IF(BN6=1,24,HOUR(BN6))</f>
        <v>0</v>
      </c>
      <c r="BP6" s="165">
        <f t="shared" ref="BP6:BP12" si="22">MINUTE(BN6)</f>
        <v>0</v>
      </c>
      <c r="BQ6" s="130">
        <v>0</v>
      </c>
      <c r="BR6" s="46">
        <v>0</v>
      </c>
      <c r="BS6" s="167">
        <f>IF(BR6=1,24,HOUR(BR6))</f>
        <v>0</v>
      </c>
      <c r="BT6" s="165">
        <f>MINUTE(BR6)</f>
        <v>0</v>
      </c>
      <c r="BU6" s="167">
        <f t="shared" si="6"/>
        <v>2</v>
      </c>
      <c r="BV6" s="168">
        <f t="shared" si="6"/>
        <v>2.7777777777777779E-3</v>
      </c>
      <c r="BW6" s="167">
        <f>IF(BV6=1,24,HOUR(BV6))</f>
        <v>0</v>
      </c>
      <c r="BX6" s="166">
        <f>MINUTE(BV6)</f>
        <v>4</v>
      </c>
      <c r="BY6" s="169">
        <f t="shared" si="12"/>
        <v>0.16388888888888889</v>
      </c>
      <c r="BZ6" s="170">
        <f t="shared" si="7"/>
        <v>1067.7966101694915</v>
      </c>
      <c r="CA6" s="170">
        <f t="shared" si="13"/>
        <v>25627.118644067796</v>
      </c>
      <c r="CB6" s="170">
        <f t="shared" si="8"/>
        <v>1050</v>
      </c>
      <c r="CC6" s="395">
        <v>0</v>
      </c>
      <c r="CD6" s="398">
        <f t="shared" si="19"/>
        <v>2.302083333333333</v>
      </c>
      <c r="CE6" s="395">
        <f t="shared" si="14"/>
        <v>2.302083333333333</v>
      </c>
      <c r="CF6" s="170">
        <f t="shared" si="15"/>
        <v>1495.1131221719459</v>
      </c>
      <c r="CG6" s="399">
        <f xml:space="preserve"> W6 + CG5</f>
        <v>2.302083333333333</v>
      </c>
      <c r="CH6" s="399">
        <f xml:space="preserve"> BR6 + CH5</f>
        <v>0</v>
      </c>
      <c r="CI6" s="400">
        <f xml:space="preserve"> M6 + CI5</f>
        <v>82605</v>
      </c>
      <c r="CJ6" s="396">
        <f t="shared" si="16"/>
        <v>2.302083333333333</v>
      </c>
      <c r="CK6" s="397">
        <f t="shared" si="17"/>
        <v>1495.1131221719459</v>
      </c>
      <c r="CL6" s="19">
        <f t="shared" si="18"/>
        <v>1495.1131221719459</v>
      </c>
      <c r="CM6" s="440"/>
      <c r="CN6" s="440"/>
      <c r="CO6" s="441"/>
      <c r="CP6" s="441"/>
      <c r="CQ6" s="441"/>
      <c r="CR6" s="441"/>
      <c r="CS6" s="441"/>
      <c r="CT6" s="441"/>
      <c r="CU6" s="441"/>
      <c r="CV6" s="441"/>
      <c r="CW6" s="441"/>
      <c r="CX6" s="441"/>
    </row>
    <row r="7" spans="1:102" s="522" customFormat="1" ht="15.75" customHeight="1" x14ac:dyDescent="0.2">
      <c r="A7" s="501">
        <f t="shared" ref="A7:A34" si="23">A6+1</f>
        <v>6</v>
      </c>
      <c r="B7" s="502">
        <v>40690</v>
      </c>
      <c r="C7" s="501">
        <f t="shared" si="20"/>
        <v>5</v>
      </c>
      <c r="D7" s="503" t="s">
        <v>24</v>
      </c>
      <c r="E7" s="503" t="s">
        <v>690</v>
      </c>
      <c r="F7" s="503"/>
      <c r="G7" s="504">
        <v>3</v>
      </c>
      <c r="H7" s="503" t="s">
        <v>26</v>
      </c>
      <c r="I7" s="503" t="s">
        <v>130</v>
      </c>
      <c r="J7" s="503" t="s">
        <v>131</v>
      </c>
      <c r="K7" s="503" t="s">
        <v>28</v>
      </c>
      <c r="L7" s="504">
        <v>66000</v>
      </c>
      <c r="M7" s="505">
        <v>9218</v>
      </c>
      <c r="N7" s="505"/>
      <c r="O7" s="681">
        <v>7</v>
      </c>
      <c r="P7" s="504">
        <f>L7-M7</f>
        <v>56782</v>
      </c>
      <c r="Q7" s="506">
        <f t="shared" si="9"/>
        <v>91823</v>
      </c>
      <c r="R7" s="507">
        <v>40690.791666666664</v>
      </c>
      <c r="S7" s="508">
        <v>5.2083333333333336E-2</v>
      </c>
      <c r="T7" s="505">
        <f t="shared" si="0"/>
        <v>1</v>
      </c>
      <c r="U7" s="505">
        <f t="shared" si="1"/>
        <v>15</v>
      </c>
      <c r="V7" s="507">
        <v>40690.847222222219</v>
      </c>
      <c r="W7" s="508">
        <v>0.3923611111111111</v>
      </c>
      <c r="X7" s="509">
        <f t="shared" si="2"/>
        <v>9</v>
      </c>
      <c r="Y7" s="505">
        <f t="shared" si="3"/>
        <v>25</v>
      </c>
      <c r="Z7" s="509">
        <f t="shared" si="10"/>
        <v>63</v>
      </c>
      <c r="AA7" s="509">
        <f t="shared" si="10"/>
        <v>100</v>
      </c>
      <c r="AB7" s="509">
        <f>SUM($W$7:W7)</f>
        <v>0.3923611111111111</v>
      </c>
      <c r="AC7" s="505">
        <v>0</v>
      </c>
      <c r="AD7" s="510">
        <v>0</v>
      </c>
      <c r="AE7" s="509">
        <f>IF(AD7=1,24,HOUR(AD7))</f>
        <v>0</v>
      </c>
      <c r="AF7" s="509">
        <f t="shared" si="21"/>
        <v>0</v>
      </c>
      <c r="AG7" s="505">
        <f t="shared" si="4"/>
        <v>978.90265486725673</v>
      </c>
      <c r="AH7" s="505">
        <f t="shared" si="11"/>
        <v>23493.663716814161</v>
      </c>
      <c r="AI7" s="507"/>
      <c r="AJ7" s="503"/>
      <c r="AK7" s="511">
        <v>0</v>
      </c>
      <c r="AL7" s="512">
        <v>0</v>
      </c>
      <c r="AM7" s="509">
        <f>IF(AL7=1,24,HOUR(AL7))</f>
        <v>0</v>
      </c>
      <c r="AN7" s="513">
        <f t="shared" ref="AN7:AN12" si="24">MINUTE(AL7)</f>
        <v>0</v>
      </c>
      <c r="AO7" s="511">
        <v>2</v>
      </c>
      <c r="AP7" s="514">
        <v>1.6666666666666666E-2</v>
      </c>
      <c r="AQ7" s="509">
        <f t="shared" si="5"/>
        <v>0</v>
      </c>
      <c r="AR7" s="513">
        <f t="shared" ref="AR7:AR12" si="25">MINUTE(AP7)</f>
        <v>24</v>
      </c>
      <c r="AS7" s="511">
        <v>0</v>
      </c>
      <c r="AT7" s="514">
        <v>0</v>
      </c>
      <c r="AU7" s="509">
        <f>IF(AT7=1,24,HOUR(AT7))</f>
        <v>0</v>
      </c>
      <c r="AV7" s="513">
        <f t="shared" ref="AV7:AV12" si="26">MINUTE(AT7)</f>
        <v>0</v>
      </c>
      <c r="AW7" s="511">
        <v>5</v>
      </c>
      <c r="AX7" s="515">
        <v>0.11458333333333333</v>
      </c>
      <c r="AY7" s="509">
        <f>IF(AX7=1,24,HOUR(AX7))</f>
        <v>2</v>
      </c>
      <c r="AZ7" s="513">
        <f t="shared" ref="AZ7:AZ12" si="27">MINUTE(AX7)</f>
        <v>45</v>
      </c>
      <c r="BA7" s="511">
        <v>0</v>
      </c>
      <c r="BB7" s="514">
        <v>0</v>
      </c>
      <c r="BC7" s="505">
        <f>IF(BB7=1,24,HOUR(BB7))</f>
        <v>0</v>
      </c>
      <c r="BD7" s="516">
        <f t="shared" ref="BD7:BD12" si="28">MINUTE(BB7)</f>
        <v>0</v>
      </c>
      <c r="BE7" s="511">
        <v>0</v>
      </c>
      <c r="BF7" s="514">
        <v>0</v>
      </c>
      <c r="BG7" s="509">
        <f>IF(BF7=1,24,HOUR(BF7))</f>
        <v>0</v>
      </c>
      <c r="BH7" s="513">
        <f t="shared" ref="BH7:BH12" si="29">MINUTE(BF7)</f>
        <v>0</v>
      </c>
      <c r="BI7" s="511">
        <v>0</v>
      </c>
      <c r="BJ7" s="515">
        <v>0</v>
      </c>
      <c r="BK7" s="509">
        <f>IF(BJ7=1,24,HOUR(BJ7))</f>
        <v>0</v>
      </c>
      <c r="BL7" s="513">
        <f t="shared" ref="BL7:BL12" si="30">MINUTE(BJ7)</f>
        <v>0</v>
      </c>
      <c r="BM7" s="511">
        <v>0</v>
      </c>
      <c r="BN7" s="514">
        <v>0</v>
      </c>
      <c r="BO7" s="509">
        <f>IF(BN7=1,24,HOUR(BN7))</f>
        <v>0</v>
      </c>
      <c r="BP7" s="513">
        <f t="shared" si="22"/>
        <v>0</v>
      </c>
      <c r="BQ7" s="501">
        <v>0</v>
      </c>
      <c r="BR7" s="514">
        <v>0</v>
      </c>
      <c r="BS7" s="509">
        <f>IF(BR7=1,24,HOUR(BR7))</f>
        <v>0</v>
      </c>
      <c r="BT7" s="513">
        <f t="shared" ref="BT7:BT12" si="31">MINUTE(BR7)</f>
        <v>0</v>
      </c>
      <c r="BU7" s="509">
        <f>BQ7+BM7+BI7+BE7+BA7+AW7+AS7+AO7+AK7</f>
        <v>7</v>
      </c>
      <c r="BV7" s="515">
        <f t="shared" ref="BV7:BV65" si="32">BR7+BN7+BJ7+BF7+BB7+AX7+AT7+AP7+AL7+AD7</f>
        <v>0.13125000000000001</v>
      </c>
      <c r="BW7" s="509">
        <f>IF(BV7=1,24,HOUR(BV7))</f>
        <v>3</v>
      </c>
      <c r="BX7" s="517">
        <f t="shared" ref="BX7:BX12" si="33">MINUTE(BV7)</f>
        <v>9</v>
      </c>
      <c r="BY7" s="518">
        <f t="shared" si="12"/>
        <v>0.26111111111111107</v>
      </c>
      <c r="BZ7" s="519">
        <f t="shared" si="7"/>
        <v>1470.9574468085109</v>
      </c>
      <c r="CA7" s="519">
        <f t="shared" si="13"/>
        <v>35302.97872340426</v>
      </c>
      <c r="CB7" s="519">
        <f t="shared" si="8"/>
        <v>978.90265486725673</v>
      </c>
      <c r="CC7" s="510">
        <v>0</v>
      </c>
      <c r="CD7" s="520">
        <f t="shared" si="19"/>
        <v>2.6944444444444442</v>
      </c>
      <c r="CE7" s="510">
        <f t="shared" si="14"/>
        <v>2.6944444444444442</v>
      </c>
      <c r="CF7" s="519">
        <f t="shared" si="15"/>
        <v>1419.9432989690722</v>
      </c>
      <c r="CG7" s="510">
        <f xml:space="preserve"> W7</f>
        <v>0.3923611111111111</v>
      </c>
      <c r="CH7" s="510">
        <f xml:space="preserve"> BR7</f>
        <v>0</v>
      </c>
      <c r="CI7" s="519">
        <f xml:space="preserve"> M7</f>
        <v>9218</v>
      </c>
      <c r="CJ7" s="510">
        <f t="shared" si="16"/>
        <v>0.3923611111111111</v>
      </c>
      <c r="CK7" s="519">
        <f t="shared" si="17"/>
        <v>978.90265486725673</v>
      </c>
      <c r="CL7" s="504">
        <f t="shared" si="18"/>
        <v>978.90265486725673</v>
      </c>
      <c r="CM7" s="521"/>
      <c r="CN7" s="521"/>
    </row>
    <row r="8" spans="1:102" s="522" customFormat="1" ht="15.75" customHeight="1" x14ac:dyDescent="0.2">
      <c r="A8" s="501">
        <f t="shared" si="23"/>
        <v>7</v>
      </c>
      <c r="B8" s="502">
        <v>40691</v>
      </c>
      <c r="C8" s="501">
        <f t="shared" si="20"/>
        <v>5</v>
      </c>
      <c r="D8" s="503" t="s">
        <v>24</v>
      </c>
      <c r="E8" s="503" t="s">
        <v>690</v>
      </c>
      <c r="F8" s="503"/>
      <c r="G8" s="504">
        <v>3</v>
      </c>
      <c r="H8" s="503" t="s">
        <v>26</v>
      </c>
      <c r="I8" s="503" t="s">
        <v>130</v>
      </c>
      <c r="J8" s="503" t="s">
        <v>131</v>
      </c>
      <c r="K8" s="503" t="s">
        <v>28</v>
      </c>
      <c r="L8" s="504">
        <f>L7</f>
        <v>66000</v>
      </c>
      <c r="M8" s="505">
        <v>39342</v>
      </c>
      <c r="N8" s="505"/>
      <c r="O8" s="682"/>
      <c r="P8" s="504">
        <f>P7-M8</f>
        <v>17440</v>
      </c>
      <c r="Q8" s="506">
        <f t="shared" si="9"/>
        <v>131165</v>
      </c>
      <c r="R8" s="507">
        <v>40690.791666666664</v>
      </c>
      <c r="S8" s="508">
        <f>S7</f>
        <v>5.2083333333333336E-2</v>
      </c>
      <c r="T8" s="505">
        <f t="shared" si="0"/>
        <v>1</v>
      </c>
      <c r="U8" s="505">
        <f t="shared" si="1"/>
        <v>15</v>
      </c>
      <c r="V8" s="507">
        <v>40690.847222222219</v>
      </c>
      <c r="W8" s="508">
        <v>1</v>
      </c>
      <c r="X8" s="509">
        <f t="shared" si="2"/>
        <v>24</v>
      </c>
      <c r="Y8" s="505">
        <f t="shared" si="3"/>
        <v>0</v>
      </c>
      <c r="Z8" s="509">
        <f t="shared" ref="Z8:AA10" si="34">Z7+X8</f>
        <v>87</v>
      </c>
      <c r="AA8" s="509">
        <f t="shared" si="34"/>
        <v>100</v>
      </c>
      <c r="AB8" s="509">
        <f>SUM($W$7:W8)</f>
        <v>1.3923611111111112</v>
      </c>
      <c r="AC8" s="503" t="s">
        <v>129</v>
      </c>
      <c r="AD8" s="510">
        <v>0</v>
      </c>
      <c r="AE8" s="509">
        <f>IF(AD8=1,24,HOUR(AD8))</f>
        <v>0</v>
      </c>
      <c r="AF8" s="509">
        <f t="shared" si="21"/>
        <v>0</v>
      </c>
      <c r="AG8" s="505">
        <f t="shared" si="4"/>
        <v>1639.25</v>
      </c>
      <c r="AH8" s="505">
        <f t="shared" si="11"/>
        <v>39342</v>
      </c>
      <c r="AI8" s="507"/>
      <c r="AJ8" s="503"/>
      <c r="AK8" s="511">
        <v>1</v>
      </c>
      <c r="AL8" s="512">
        <v>4.1666666666666666E-3</v>
      </c>
      <c r="AM8" s="509">
        <f>IF(AL8=1,24,HOUR(AL8))</f>
        <v>0</v>
      </c>
      <c r="AN8" s="513">
        <f t="shared" si="24"/>
        <v>6</v>
      </c>
      <c r="AO8" s="511">
        <v>6</v>
      </c>
      <c r="AP8" s="514">
        <v>6.3888888888888884E-2</v>
      </c>
      <c r="AQ8" s="509">
        <f t="shared" si="5"/>
        <v>1</v>
      </c>
      <c r="AR8" s="513">
        <f t="shared" si="25"/>
        <v>32</v>
      </c>
      <c r="AS8" s="511">
        <v>1</v>
      </c>
      <c r="AT8" s="514">
        <v>0.10694444444444444</v>
      </c>
      <c r="AU8" s="509">
        <f>IF(AT8=1,24,HOUR(AT8))</f>
        <v>2</v>
      </c>
      <c r="AV8" s="513">
        <f t="shared" si="26"/>
        <v>34</v>
      </c>
      <c r="AW8" s="511">
        <v>2</v>
      </c>
      <c r="AX8" s="515">
        <v>4.1666666666666664E-2</v>
      </c>
      <c r="AY8" s="509">
        <f>IF(AX8=1,24,HOUR(AX8))</f>
        <v>1</v>
      </c>
      <c r="AZ8" s="513">
        <f t="shared" si="27"/>
        <v>0</v>
      </c>
      <c r="BA8" s="511">
        <v>0</v>
      </c>
      <c r="BB8" s="514">
        <v>0</v>
      </c>
      <c r="BC8" s="505">
        <f>IF(BB8=1,24,HOUR(BB8))</f>
        <v>0</v>
      </c>
      <c r="BD8" s="516">
        <f t="shared" si="28"/>
        <v>0</v>
      </c>
      <c r="BE8" s="511">
        <v>1</v>
      </c>
      <c r="BF8" s="514">
        <v>2.2916666666666669E-2</v>
      </c>
      <c r="BG8" s="509">
        <f>IF(BF8=1,24,HOUR(BF8))</f>
        <v>0</v>
      </c>
      <c r="BH8" s="513">
        <f t="shared" si="29"/>
        <v>33</v>
      </c>
      <c r="BI8" s="511">
        <v>1</v>
      </c>
      <c r="BJ8" s="515">
        <v>1.5277777777777777E-2</v>
      </c>
      <c r="BK8" s="509">
        <f>IF(BJ8=1,24,HOUR(BJ8))</f>
        <v>0</v>
      </c>
      <c r="BL8" s="513">
        <f t="shared" si="30"/>
        <v>22</v>
      </c>
      <c r="BM8" s="511">
        <v>0</v>
      </c>
      <c r="BN8" s="514">
        <v>0</v>
      </c>
      <c r="BO8" s="509">
        <f>IF(BN8=1,24,HOUR(BN8))</f>
        <v>0</v>
      </c>
      <c r="BP8" s="513">
        <f t="shared" si="22"/>
        <v>0</v>
      </c>
      <c r="BQ8" s="501">
        <v>0</v>
      </c>
      <c r="BR8" s="514">
        <v>0</v>
      </c>
      <c r="BS8" s="509">
        <f>IF(BR8=1,24,HOUR(BR8))</f>
        <v>0</v>
      </c>
      <c r="BT8" s="513">
        <f t="shared" si="31"/>
        <v>0</v>
      </c>
      <c r="BU8" s="509">
        <f>BQ8+BM8+BI8+BE8+BA8+AW8+AS8+AO8+AK8</f>
        <v>12</v>
      </c>
      <c r="BV8" s="515">
        <f t="shared" si="32"/>
        <v>0.25486111111111109</v>
      </c>
      <c r="BW8" s="509">
        <f>IF(BV8=1,24,HOUR(BV8))</f>
        <v>6</v>
      </c>
      <c r="BX8" s="517">
        <f t="shared" si="33"/>
        <v>7</v>
      </c>
      <c r="BY8" s="518">
        <f t="shared" si="12"/>
        <v>0.74513888888888891</v>
      </c>
      <c r="BZ8" s="519">
        <f t="shared" si="7"/>
        <v>2199.9254426840635</v>
      </c>
      <c r="CA8" s="519">
        <f t="shared" si="13"/>
        <v>52798.210624417523</v>
      </c>
      <c r="CB8" s="519">
        <f t="shared" si="8"/>
        <v>1639.25</v>
      </c>
      <c r="CC8" s="510">
        <f>SUM(BR7,BR8)</f>
        <v>0</v>
      </c>
      <c r="CD8" s="520">
        <f t="shared" si="19"/>
        <v>3.6944444444444442</v>
      </c>
      <c r="CE8" s="510">
        <f t="shared" si="14"/>
        <v>3.6944444444444442</v>
      </c>
      <c r="CF8" s="519">
        <f t="shared" si="15"/>
        <v>1479.3045112781956</v>
      </c>
      <c r="CG8" s="510">
        <f xml:space="preserve"> W8 + CG7</f>
        <v>1.3923611111111112</v>
      </c>
      <c r="CH8" s="510">
        <f xml:space="preserve"> BR8 + CH7</f>
        <v>0</v>
      </c>
      <c r="CI8" s="519">
        <f xml:space="preserve"> M8 + CI7</f>
        <v>48560</v>
      </c>
      <c r="CJ8" s="510">
        <f t="shared" si="16"/>
        <v>1.3923611111111112</v>
      </c>
      <c r="CK8" s="519">
        <f t="shared" si="17"/>
        <v>1453.1670822942642</v>
      </c>
      <c r="CL8" s="504">
        <f t="shared" si="18"/>
        <v>1453.1670822942642</v>
      </c>
      <c r="CM8" s="521"/>
      <c r="CN8" s="521"/>
    </row>
    <row r="9" spans="1:102" s="522" customFormat="1" ht="15.75" customHeight="1" x14ac:dyDescent="0.2">
      <c r="A9" s="501">
        <f t="shared" si="23"/>
        <v>8</v>
      </c>
      <c r="B9" s="502">
        <v>40692</v>
      </c>
      <c r="C9" s="501">
        <f t="shared" si="20"/>
        <v>5</v>
      </c>
      <c r="D9" s="503" t="s">
        <v>24</v>
      </c>
      <c r="E9" s="503" t="s">
        <v>690</v>
      </c>
      <c r="F9" s="503"/>
      <c r="G9" s="504">
        <v>3</v>
      </c>
      <c r="H9" s="503" t="s">
        <v>26</v>
      </c>
      <c r="I9" s="503" t="s">
        <v>130</v>
      </c>
      <c r="J9" s="503" t="s">
        <v>131</v>
      </c>
      <c r="K9" s="503" t="s">
        <v>28</v>
      </c>
      <c r="L9" s="504">
        <f>L8</f>
        <v>66000</v>
      </c>
      <c r="M9" s="505">
        <f>P8</f>
        <v>17440</v>
      </c>
      <c r="N9" s="505"/>
      <c r="O9" s="683"/>
      <c r="P9" s="504">
        <f>P8-M9</f>
        <v>0</v>
      </c>
      <c r="Q9" s="506">
        <f t="shared" si="9"/>
        <v>148605</v>
      </c>
      <c r="R9" s="507">
        <v>40690.791666666664</v>
      </c>
      <c r="S9" s="508">
        <f>S8</f>
        <v>5.2083333333333336E-2</v>
      </c>
      <c r="T9" s="505">
        <f t="shared" ref="T9:T66" si="35">IF(S9=1,24,HOUR(S9))</f>
        <v>1</v>
      </c>
      <c r="U9" s="505">
        <f t="shared" si="1"/>
        <v>15</v>
      </c>
      <c r="V9" s="507">
        <v>40690.847222222219</v>
      </c>
      <c r="W9" s="508">
        <v>1</v>
      </c>
      <c r="X9" s="509">
        <f t="shared" ref="X9:X66" si="36">IF(W9=1,24,HOUR(W9))</f>
        <v>24</v>
      </c>
      <c r="Y9" s="505">
        <f t="shared" si="3"/>
        <v>0</v>
      </c>
      <c r="Z9" s="509">
        <f t="shared" si="34"/>
        <v>111</v>
      </c>
      <c r="AA9" s="509">
        <f t="shared" si="34"/>
        <v>100</v>
      </c>
      <c r="AB9" s="509">
        <f>SUM($W$7:W9)</f>
        <v>2.3923611111111112</v>
      </c>
      <c r="AC9" s="503" t="s">
        <v>129</v>
      </c>
      <c r="AD9" s="510">
        <v>0</v>
      </c>
      <c r="AE9" s="509">
        <f t="shared" ref="AE9:AE66" si="37">IF(AD9=1,24,HOUR(AD9))</f>
        <v>0</v>
      </c>
      <c r="AF9" s="509">
        <f t="shared" si="21"/>
        <v>0</v>
      </c>
      <c r="AG9" s="505">
        <f t="shared" si="4"/>
        <v>726.66666666666663</v>
      </c>
      <c r="AH9" s="505">
        <f t="shared" si="11"/>
        <v>17440</v>
      </c>
      <c r="AI9" s="507">
        <v>40693.270833333336</v>
      </c>
      <c r="AJ9" s="507">
        <v>40693.383333333331</v>
      </c>
      <c r="AK9" s="511">
        <v>5</v>
      </c>
      <c r="AL9" s="512">
        <v>1.5972222222222224E-2</v>
      </c>
      <c r="AM9" s="509">
        <f t="shared" ref="AM9:AM66" si="38">IF(AL9=1,24,HOUR(AL9))</f>
        <v>0</v>
      </c>
      <c r="AN9" s="513">
        <f t="shared" si="24"/>
        <v>23</v>
      </c>
      <c r="AO9" s="511">
        <v>4</v>
      </c>
      <c r="AP9" s="514">
        <v>1.1111111111111112E-2</v>
      </c>
      <c r="AQ9" s="509">
        <f t="shared" ref="AQ9:AQ66" si="39">IF(AP9=1,24,HOUR(AP9))</f>
        <v>0</v>
      </c>
      <c r="AR9" s="513">
        <f t="shared" si="25"/>
        <v>16</v>
      </c>
      <c r="AS9" s="511">
        <v>0</v>
      </c>
      <c r="AT9" s="514">
        <v>0</v>
      </c>
      <c r="AU9" s="509">
        <f t="shared" ref="AU9:AU66" si="40">IF(AT9=1,24,HOUR(AT9))</f>
        <v>0</v>
      </c>
      <c r="AV9" s="513">
        <f t="shared" si="26"/>
        <v>0</v>
      </c>
      <c r="AW9" s="511">
        <v>2</v>
      </c>
      <c r="AX9" s="515">
        <v>3.9583333333333331E-2</v>
      </c>
      <c r="AY9" s="509">
        <f t="shared" ref="AY9:AY66" si="41">IF(AX9=1,24,HOUR(AX9))</f>
        <v>0</v>
      </c>
      <c r="AZ9" s="513">
        <f t="shared" si="27"/>
        <v>57</v>
      </c>
      <c r="BA9" s="511">
        <v>0</v>
      </c>
      <c r="BB9" s="514">
        <v>0</v>
      </c>
      <c r="BC9" s="505">
        <f t="shared" ref="BC9:BC66" si="42">IF(BB9=1,24,HOUR(BB9))</f>
        <v>0</v>
      </c>
      <c r="BD9" s="516">
        <f t="shared" si="28"/>
        <v>0</v>
      </c>
      <c r="BE9" s="511">
        <v>0</v>
      </c>
      <c r="BF9" s="514">
        <v>0</v>
      </c>
      <c r="BG9" s="509">
        <f t="shared" ref="BG9:BG66" si="43">IF(BF9=1,24,HOUR(BF9))</f>
        <v>0</v>
      </c>
      <c r="BH9" s="513">
        <f t="shared" si="29"/>
        <v>0</v>
      </c>
      <c r="BI9" s="511">
        <v>1</v>
      </c>
      <c r="BJ9" s="515">
        <v>2.9166666666666664E-2</v>
      </c>
      <c r="BK9" s="509">
        <f t="shared" ref="BK9:BK66" si="44">IF(BJ9=1,24,HOUR(BJ9))</f>
        <v>0</v>
      </c>
      <c r="BL9" s="513">
        <f t="shared" si="30"/>
        <v>42</v>
      </c>
      <c r="BM9" s="511">
        <v>1</v>
      </c>
      <c r="BN9" s="514">
        <v>6.805555555555555E-2</v>
      </c>
      <c r="BO9" s="509">
        <f t="shared" ref="BO9:BO66" si="45">IF(BN9=1,24,HOUR(BN9))</f>
        <v>1</v>
      </c>
      <c r="BP9" s="513">
        <f t="shared" si="22"/>
        <v>38</v>
      </c>
      <c r="BQ9" s="501">
        <v>1</v>
      </c>
      <c r="BR9" s="514">
        <v>3.9583333333333331E-2</v>
      </c>
      <c r="BS9" s="509">
        <f t="shared" ref="BS9:BS66" si="46">IF(BR9=1,24,HOUR(BR9))</f>
        <v>0</v>
      </c>
      <c r="BT9" s="513">
        <f t="shared" si="31"/>
        <v>57</v>
      </c>
      <c r="BU9" s="509">
        <f>BQ9+BM9+BI9+BE9+BA9+AW9+AS9+AO9+AK9</f>
        <v>14</v>
      </c>
      <c r="BV9" s="515">
        <f t="shared" si="32"/>
        <v>0.20347222222222219</v>
      </c>
      <c r="BW9" s="509">
        <f t="shared" ref="BW9:BW66" si="47">IF(BV9=1,24,HOUR(BV9))</f>
        <v>4</v>
      </c>
      <c r="BX9" s="517">
        <f t="shared" si="33"/>
        <v>53</v>
      </c>
      <c r="BY9" s="518">
        <f t="shared" si="12"/>
        <v>0.86458333333333337</v>
      </c>
      <c r="BZ9" s="519">
        <f t="shared" si="7"/>
        <v>840.48192771084325</v>
      </c>
      <c r="CA9" s="519">
        <f t="shared" si="13"/>
        <v>20171.566265060239</v>
      </c>
      <c r="CB9" s="519">
        <f t="shared" si="8"/>
        <v>756.61605206073762</v>
      </c>
      <c r="CC9" s="510">
        <f>SUM(CC8,BR9)</f>
        <v>3.9583333333333331E-2</v>
      </c>
      <c r="CD9" s="520">
        <f t="shared" si="19"/>
        <v>4.6944444444444446</v>
      </c>
      <c r="CE9" s="510">
        <f t="shared" si="14"/>
        <v>4.6548611111111109</v>
      </c>
      <c r="CF9" s="519">
        <f t="shared" si="15"/>
        <v>1330.1954348799047</v>
      </c>
      <c r="CG9" s="510">
        <f xml:space="preserve"> W9 + CG8</f>
        <v>2.3923611111111112</v>
      </c>
      <c r="CH9" s="510">
        <f xml:space="preserve"> BR9 + CH8</f>
        <v>3.9583333333333331E-2</v>
      </c>
      <c r="CI9" s="519">
        <f xml:space="preserve"> M9 + CI8</f>
        <v>66000</v>
      </c>
      <c r="CJ9" s="510">
        <f t="shared" si="16"/>
        <v>2.3527777777777779</v>
      </c>
      <c r="CK9" s="519">
        <f t="shared" si="17"/>
        <v>1168.8311688311687</v>
      </c>
      <c r="CL9" s="504">
        <f t="shared" si="18"/>
        <v>1149.4920174165457</v>
      </c>
      <c r="CM9" s="521"/>
      <c r="CN9" s="521"/>
    </row>
    <row r="10" spans="1:102" s="522" customFormat="1" ht="15.75" customHeight="1" x14ac:dyDescent="0.2">
      <c r="A10" s="501">
        <f t="shared" si="23"/>
        <v>9</v>
      </c>
      <c r="B10" s="502">
        <v>40693</v>
      </c>
      <c r="C10" s="501">
        <f t="shared" si="20"/>
        <v>5</v>
      </c>
      <c r="D10" s="503" t="s">
        <v>24</v>
      </c>
      <c r="E10" s="503" t="s">
        <v>691</v>
      </c>
      <c r="F10" s="503"/>
      <c r="G10" s="504">
        <v>4</v>
      </c>
      <c r="H10" s="503" t="s">
        <v>128</v>
      </c>
      <c r="I10" s="503" t="s">
        <v>250</v>
      </c>
      <c r="J10" s="503" t="s">
        <v>27</v>
      </c>
      <c r="K10" s="503" t="s">
        <v>28</v>
      </c>
      <c r="L10" s="504">
        <v>39760</v>
      </c>
      <c r="M10" s="505">
        <v>23393</v>
      </c>
      <c r="N10" s="505"/>
      <c r="O10" s="504" t="s">
        <v>129</v>
      </c>
      <c r="P10" s="504">
        <f>L10-M10</f>
        <v>16367</v>
      </c>
      <c r="Q10" s="506">
        <f t="shared" si="9"/>
        <v>171998</v>
      </c>
      <c r="R10" s="507">
        <v>40692.645833333336</v>
      </c>
      <c r="S10" s="508">
        <v>4.1666666666666664E-2</v>
      </c>
      <c r="T10" s="505">
        <f t="shared" si="35"/>
        <v>1</v>
      </c>
      <c r="U10" s="505">
        <f t="shared" si="1"/>
        <v>0</v>
      </c>
      <c r="V10" s="507">
        <v>40692.694444444445</v>
      </c>
      <c r="W10" s="508">
        <v>0.78472222222222221</v>
      </c>
      <c r="X10" s="509">
        <f t="shared" si="36"/>
        <v>18</v>
      </c>
      <c r="Y10" s="505">
        <f t="shared" si="3"/>
        <v>50</v>
      </c>
      <c r="Z10" s="509">
        <f t="shared" si="34"/>
        <v>129</v>
      </c>
      <c r="AA10" s="509">
        <f t="shared" si="34"/>
        <v>150</v>
      </c>
      <c r="AB10" s="509">
        <f>SUM($W$7:W10)</f>
        <v>3.1770833333333335</v>
      </c>
      <c r="AC10" s="503"/>
      <c r="AD10" s="503"/>
      <c r="AE10" s="509">
        <f t="shared" si="37"/>
        <v>0</v>
      </c>
      <c r="AF10" s="509">
        <f t="shared" si="21"/>
        <v>0</v>
      </c>
      <c r="AG10" s="505">
        <f t="shared" si="4"/>
        <v>1242.1061946902655</v>
      </c>
      <c r="AH10" s="505">
        <f t="shared" si="11"/>
        <v>29810.548672566372</v>
      </c>
      <c r="AI10" s="507"/>
      <c r="AJ10" s="503"/>
      <c r="AK10" s="511">
        <v>1</v>
      </c>
      <c r="AL10" s="512">
        <v>2.4999999999999998E-2</v>
      </c>
      <c r="AM10" s="509">
        <f t="shared" si="38"/>
        <v>0</v>
      </c>
      <c r="AN10" s="513">
        <f t="shared" si="24"/>
        <v>36</v>
      </c>
      <c r="AO10" s="511">
        <v>0</v>
      </c>
      <c r="AP10" s="514">
        <v>0</v>
      </c>
      <c r="AQ10" s="509">
        <f t="shared" si="39"/>
        <v>0</v>
      </c>
      <c r="AR10" s="513">
        <f t="shared" si="25"/>
        <v>0</v>
      </c>
      <c r="AS10" s="511">
        <v>0</v>
      </c>
      <c r="AT10" s="514">
        <v>0</v>
      </c>
      <c r="AU10" s="509">
        <f t="shared" si="40"/>
        <v>0</v>
      </c>
      <c r="AV10" s="513">
        <f t="shared" si="26"/>
        <v>0</v>
      </c>
      <c r="AW10" s="511">
        <v>1</v>
      </c>
      <c r="AX10" s="515">
        <v>7.6388888888888886E-3</v>
      </c>
      <c r="AY10" s="509">
        <f t="shared" si="41"/>
        <v>0</v>
      </c>
      <c r="AZ10" s="513">
        <f t="shared" si="27"/>
        <v>11</v>
      </c>
      <c r="BA10" s="511">
        <v>0</v>
      </c>
      <c r="BB10" s="514">
        <v>0</v>
      </c>
      <c r="BC10" s="505">
        <f t="shared" si="42"/>
        <v>0</v>
      </c>
      <c r="BD10" s="516">
        <f t="shared" si="28"/>
        <v>0</v>
      </c>
      <c r="BE10" s="511">
        <v>2</v>
      </c>
      <c r="BF10" s="514">
        <v>1.1805555555555555E-2</v>
      </c>
      <c r="BG10" s="509">
        <f t="shared" si="43"/>
        <v>0</v>
      </c>
      <c r="BH10" s="513">
        <f t="shared" si="29"/>
        <v>17</v>
      </c>
      <c r="BI10" s="511">
        <v>0</v>
      </c>
      <c r="BJ10" s="515">
        <v>0</v>
      </c>
      <c r="BK10" s="509">
        <f t="shared" si="44"/>
        <v>0</v>
      </c>
      <c r="BL10" s="513">
        <f t="shared" si="30"/>
        <v>0</v>
      </c>
      <c r="BM10" s="511">
        <v>0</v>
      </c>
      <c r="BN10" s="514">
        <v>0</v>
      </c>
      <c r="BO10" s="509">
        <f t="shared" si="45"/>
        <v>0</v>
      </c>
      <c r="BP10" s="513">
        <f t="shared" si="22"/>
        <v>0</v>
      </c>
      <c r="BQ10" s="501">
        <v>1</v>
      </c>
      <c r="BR10" s="514">
        <v>1.2499999999999999E-2</v>
      </c>
      <c r="BS10" s="509">
        <f t="shared" si="46"/>
        <v>0</v>
      </c>
      <c r="BT10" s="513">
        <f t="shared" si="31"/>
        <v>18</v>
      </c>
      <c r="BU10" s="509">
        <f>BQ10+BM10+BI10+BE10+BA10+AW10+AS10+AO10+AK10</f>
        <v>5</v>
      </c>
      <c r="BV10" s="515">
        <f t="shared" si="32"/>
        <v>5.6944444444444436E-2</v>
      </c>
      <c r="BW10" s="509">
        <f t="shared" si="47"/>
        <v>1</v>
      </c>
      <c r="BX10" s="517">
        <f t="shared" si="33"/>
        <v>22</v>
      </c>
      <c r="BY10" s="518">
        <f t="shared" si="12"/>
        <v>0.72777777777777775</v>
      </c>
      <c r="BZ10" s="519">
        <f t="shared" si="7"/>
        <v>1339.293893129771</v>
      </c>
      <c r="CA10" s="519">
        <f t="shared" si="13"/>
        <v>32143.053435114503</v>
      </c>
      <c r="CB10" s="519">
        <f t="shared" si="8"/>
        <v>1262.2122302158273</v>
      </c>
      <c r="CC10" s="510">
        <f>SUM(CC9,BR10)</f>
        <v>5.2083333333333329E-2</v>
      </c>
      <c r="CD10" s="520">
        <f t="shared" si="19"/>
        <v>5.479166666666667</v>
      </c>
      <c r="CE10" s="510">
        <f t="shared" si="14"/>
        <v>5.4270833333333339</v>
      </c>
      <c r="CF10" s="519">
        <f t="shared" si="15"/>
        <v>1320.5220729366602</v>
      </c>
      <c r="CG10" s="510">
        <f xml:space="preserve"> W10 + CG9</f>
        <v>3.1770833333333335</v>
      </c>
      <c r="CH10" s="510">
        <f xml:space="preserve"> BR10 + CH9</f>
        <v>5.2083333333333329E-2</v>
      </c>
      <c r="CI10" s="519">
        <f xml:space="preserve"> M10 + CI9</f>
        <v>89393</v>
      </c>
      <c r="CJ10" s="510">
        <f t="shared" si="16"/>
        <v>3.125</v>
      </c>
      <c r="CK10" s="519">
        <f t="shared" si="17"/>
        <v>1191.9066666666665</v>
      </c>
      <c r="CL10" s="504">
        <f t="shared" si="18"/>
        <v>1172.3672131147539</v>
      </c>
      <c r="CM10" s="521"/>
      <c r="CN10" s="521"/>
    </row>
    <row r="11" spans="1:102" s="522" customFormat="1" ht="15.75" customHeight="1" x14ac:dyDescent="0.2">
      <c r="A11" s="501">
        <f t="shared" si="23"/>
        <v>10</v>
      </c>
      <c r="B11" s="502">
        <v>40694</v>
      </c>
      <c r="C11" s="501">
        <f t="shared" si="20"/>
        <v>5</v>
      </c>
      <c r="D11" s="503" t="s">
        <v>24</v>
      </c>
      <c r="E11" s="503" t="s">
        <v>691</v>
      </c>
      <c r="F11" s="503"/>
      <c r="G11" s="504">
        <v>4</v>
      </c>
      <c r="H11" s="503" t="s">
        <v>128</v>
      </c>
      <c r="I11" s="503" t="s">
        <v>250</v>
      </c>
      <c r="J11" s="503" t="s">
        <v>27</v>
      </c>
      <c r="K11" s="503" t="s">
        <v>28</v>
      </c>
      <c r="L11" s="504">
        <v>39760</v>
      </c>
      <c r="M11" s="505">
        <f>P10</f>
        <v>16367</v>
      </c>
      <c r="N11" s="505"/>
      <c r="O11" s="505" t="s">
        <v>129</v>
      </c>
      <c r="P11" s="504">
        <f>P10-M11</f>
        <v>0</v>
      </c>
      <c r="Q11" s="506">
        <f t="shared" si="9"/>
        <v>188365</v>
      </c>
      <c r="R11" s="507">
        <v>40692.645833333336</v>
      </c>
      <c r="S11" s="508">
        <f>S10</f>
        <v>4.1666666666666664E-2</v>
      </c>
      <c r="T11" s="505">
        <f t="shared" si="35"/>
        <v>1</v>
      </c>
      <c r="U11" s="505">
        <f t="shared" si="1"/>
        <v>0</v>
      </c>
      <c r="V11" s="507">
        <v>40692.694444444445</v>
      </c>
      <c r="W11" s="508">
        <v>0.61458333333333337</v>
      </c>
      <c r="X11" s="509">
        <f t="shared" si="36"/>
        <v>14</v>
      </c>
      <c r="Y11" s="505">
        <f t="shared" si="3"/>
        <v>45</v>
      </c>
      <c r="Z11" s="509">
        <f>Z10+X11</f>
        <v>143</v>
      </c>
      <c r="AA11" s="509">
        <f t="shared" ref="AA11:AA74" si="48">AA10+Y11</f>
        <v>195</v>
      </c>
      <c r="AB11" s="509">
        <f>SUM($W$7:W11)</f>
        <v>3.791666666666667</v>
      </c>
      <c r="AC11" s="503" t="s">
        <v>129</v>
      </c>
      <c r="AD11" s="503"/>
      <c r="AE11" s="509">
        <f t="shared" si="37"/>
        <v>0</v>
      </c>
      <c r="AF11" s="509">
        <f t="shared" si="21"/>
        <v>0</v>
      </c>
      <c r="AG11" s="505">
        <f t="shared" si="4"/>
        <v>1109.6271186440679</v>
      </c>
      <c r="AH11" s="505">
        <f t="shared" si="11"/>
        <v>26631.050847457627</v>
      </c>
      <c r="AI11" s="507">
        <v>40694.864583333336</v>
      </c>
      <c r="AJ11" s="507">
        <v>40695.208333333336</v>
      </c>
      <c r="AK11" s="511">
        <v>0</v>
      </c>
      <c r="AL11" s="512">
        <v>0</v>
      </c>
      <c r="AM11" s="509">
        <f t="shared" si="38"/>
        <v>0</v>
      </c>
      <c r="AN11" s="513">
        <f t="shared" si="24"/>
        <v>0</v>
      </c>
      <c r="AO11" s="511">
        <v>1</v>
      </c>
      <c r="AP11" s="514">
        <v>1.5277777777777777E-2</v>
      </c>
      <c r="AQ11" s="509">
        <f t="shared" si="39"/>
        <v>0</v>
      </c>
      <c r="AR11" s="513">
        <f t="shared" si="25"/>
        <v>22</v>
      </c>
      <c r="AS11" s="511">
        <v>1</v>
      </c>
      <c r="AT11" s="514">
        <v>2.0833333333333333E-3</v>
      </c>
      <c r="AU11" s="509">
        <f t="shared" si="40"/>
        <v>0</v>
      </c>
      <c r="AV11" s="513">
        <f t="shared" si="26"/>
        <v>3</v>
      </c>
      <c r="AW11" s="511">
        <v>0</v>
      </c>
      <c r="AX11" s="515">
        <v>0</v>
      </c>
      <c r="AY11" s="509">
        <f t="shared" si="41"/>
        <v>0</v>
      </c>
      <c r="AZ11" s="513">
        <f t="shared" si="27"/>
        <v>0</v>
      </c>
      <c r="BA11" s="511">
        <v>0</v>
      </c>
      <c r="BB11" s="514">
        <v>0</v>
      </c>
      <c r="BC11" s="505">
        <f t="shared" si="42"/>
        <v>0</v>
      </c>
      <c r="BD11" s="516">
        <f t="shared" si="28"/>
        <v>0</v>
      </c>
      <c r="BE11" s="511">
        <v>4</v>
      </c>
      <c r="BF11" s="514">
        <v>0.15208333333333332</v>
      </c>
      <c r="BG11" s="509">
        <f t="shared" si="43"/>
        <v>3</v>
      </c>
      <c r="BH11" s="513">
        <f t="shared" si="29"/>
        <v>39</v>
      </c>
      <c r="BI11" s="511">
        <v>0</v>
      </c>
      <c r="BJ11" s="515">
        <v>0</v>
      </c>
      <c r="BK11" s="509">
        <f t="shared" si="44"/>
        <v>0</v>
      </c>
      <c r="BL11" s="513">
        <f t="shared" si="30"/>
        <v>0</v>
      </c>
      <c r="BM11" s="511">
        <v>0</v>
      </c>
      <c r="BN11" s="514">
        <v>0</v>
      </c>
      <c r="BO11" s="509">
        <f t="shared" si="45"/>
        <v>0</v>
      </c>
      <c r="BP11" s="513">
        <f t="shared" si="22"/>
        <v>0</v>
      </c>
      <c r="BQ11" s="501">
        <v>2</v>
      </c>
      <c r="BR11" s="514">
        <v>3.6111111111111115E-2</v>
      </c>
      <c r="BS11" s="509">
        <f t="shared" si="46"/>
        <v>0</v>
      </c>
      <c r="BT11" s="513">
        <f t="shared" si="31"/>
        <v>52</v>
      </c>
      <c r="BU11" s="509">
        <f>BQ11+BM11+BI11+BE11+BA11+AW11+AS11+AO11+AK11</f>
        <v>8</v>
      </c>
      <c r="BV11" s="515">
        <f t="shared" si="32"/>
        <v>0.20555555555555555</v>
      </c>
      <c r="BW11" s="509">
        <f t="shared" si="47"/>
        <v>4</v>
      </c>
      <c r="BX11" s="517">
        <f t="shared" si="33"/>
        <v>56</v>
      </c>
      <c r="BY11" s="518">
        <f t="shared" si="12"/>
        <v>0.40902777777777782</v>
      </c>
      <c r="BZ11" s="519">
        <f t="shared" si="7"/>
        <v>1667.2665534804753</v>
      </c>
      <c r="CA11" s="519">
        <f t="shared" si="13"/>
        <v>40014.397283531405</v>
      </c>
      <c r="CB11" s="519">
        <f t="shared" si="8"/>
        <v>1178.8955582232891</v>
      </c>
      <c r="CC11" s="510">
        <f>SUM(CC10,BR11)</f>
        <v>8.8194444444444436E-2</v>
      </c>
      <c r="CD11" s="520">
        <f t="shared" si="19"/>
        <v>6.09375</v>
      </c>
      <c r="CE11" s="510">
        <f t="shared" si="14"/>
        <v>6.0055555555555555</v>
      </c>
      <c r="CF11" s="519">
        <f t="shared" si="15"/>
        <v>1306.8802035152637</v>
      </c>
      <c r="CG11" s="510">
        <f xml:space="preserve"> W11 + CG10</f>
        <v>3.791666666666667</v>
      </c>
      <c r="CH11" s="510">
        <f xml:space="preserve"> BR11 + CH10</f>
        <v>8.8194444444444436E-2</v>
      </c>
      <c r="CI11" s="519">
        <f xml:space="preserve"> M11 + CI10</f>
        <v>105760</v>
      </c>
      <c r="CJ11" s="510">
        <f t="shared" si="16"/>
        <v>3.7034722222222225</v>
      </c>
      <c r="CK11" s="519">
        <f t="shared" si="17"/>
        <v>1189.8743671479467</v>
      </c>
      <c r="CL11" s="504">
        <f t="shared" si="18"/>
        <v>1162.197802197802</v>
      </c>
      <c r="CM11" s="521"/>
      <c r="CN11" s="521"/>
    </row>
    <row r="12" spans="1:102" s="110" customFormat="1" ht="15" customHeight="1" x14ac:dyDescent="0.2">
      <c r="A12" s="98">
        <f t="shared" si="23"/>
        <v>11</v>
      </c>
      <c r="B12" s="99">
        <v>40695</v>
      </c>
      <c r="C12" s="98">
        <f t="shared" si="20"/>
        <v>6</v>
      </c>
      <c r="D12" s="100" t="s">
        <v>24</v>
      </c>
      <c r="E12" s="100" t="s">
        <v>692</v>
      </c>
      <c r="F12" s="100"/>
      <c r="G12" s="101">
        <v>5</v>
      </c>
      <c r="H12" s="100" t="s">
        <v>26</v>
      </c>
      <c r="I12" s="100" t="s">
        <v>230</v>
      </c>
      <c r="J12" s="100" t="s">
        <v>27</v>
      </c>
      <c r="K12" s="100" t="s">
        <v>28</v>
      </c>
      <c r="L12" s="101">
        <v>28203</v>
      </c>
      <c r="M12" s="104">
        <f>L12</f>
        <v>28203</v>
      </c>
      <c r="N12" s="104"/>
      <c r="O12" s="104" t="s">
        <v>129</v>
      </c>
      <c r="P12" s="101">
        <f>L12-M12</f>
        <v>0</v>
      </c>
      <c r="Q12" s="182">
        <f t="shared" si="9"/>
        <v>216568</v>
      </c>
      <c r="R12" s="102">
        <v>40695.447916666664</v>
      </c>
      <c r="S12" s="103">
        <f>V12-R12</f>
        <v>7.2916666671517305E-2</v>
      </c>
      <c r="T12" s="171">
        <f t="shared" si="35"/>
        <v>1</v>
      </c>
      <c r="U12" s="171">
        <f t="shared" si="1"/>
        <v>45</v>
      </c>
      <c r="V12" s="102">
        <v>40695.520833333336</v>
      </c>
      <c r="W12" s="103">
        <v>0.66666666666666663</v>
      </c>
      <c r="X12" s="167">
        <f t="shared" si="36"/>
        <v>16</v>
      </c>
      <c r="Y12" s="171">
        <f t="shared" si="3"/>
        <v>0</v>
      </c>
      <c r="Z12" s="167">
        <f t="shared" ref="Z12:AA75" si="49">Z11+X12</f>
        <v>159</v>
      </c>
      <c r="AA12" s="167">
        <f t="shared" si="48"/>
        <v>195</v>
      </c>
      <c r="AB12" s="167">
        <f>SUM($W$7:W12)</f>
        <v>4.4583333333333339</v>
      </c>
      <c r="AC12" s="104">
        <v>0</v>
      </c>
      <c r="AD12" s="105">
        <v>0</v>
      </c>
      <c r="AE12" s="167">
        <f t="shared" si="37"/>
        <v>0</v>
      </c>
      <c r="AF12" s="167">
        <f t="shared" si="21"/>
        <v>0</v>
      </c>
      <c r="AG12" s="171">
        <f t="shared" si="4"/>
        <v>1762.6875</v>
      </c>
      <c r="AH12" s="171">
        <f t="shared" si="11"/>
        <v>42304.5</v>
      </c>
      <c r="AI12" s="102">
        <v>40696.1875</v>
      </c>
      <c r="AJ12" s="106">
        <v>40696.444444444445</v>
      </c>
      <c r="AK12" s="131">
        <v>0</v>
      </c>
      <c r="AL12" s="107">
        <v>0</v>
      </c>
      <c r="AM12" s="167">
        <f t="shared" si="38"/>
        <v>0</v>
      </c>
      <c r="AN12" s="165">
        <f t="shared" si="24"/>
        <v>0</v>
      </c>
      <c r="AO12" s="131">
        <v>1</v>
      </c>
      <c r="AP12" s="108">
        <v>2.7777777777777779E-3</v>
      </c>
      <c r="AQ12" s="167">
        <f t="shared" si="39"/>
        <v>0</v>
      </c>
      <c r="AR12" s="165">
        <f t="shared" si="25"/>
        <v>4</v>
      </c>
      <c r="AS12" s="131">
        <v>0</v>
      </c>
      <c r="AT12" s="108">
        <v>0</v>
      </c>
      <c r="AU12" s="167">
        <f t="shared" si="40"/>
        <v>0</v>
      </c>
      <c r="AV12" s="165">
        <f t="shared" si="26"/>
        <v>0</v>
      </c>
      <c r="AW12" s="131">
        <v>3</v>
      </c>
      <c r="AX12" s="109">
        <v>7.2916666666666671E-2</v>
      </c>
      <c r="AY12" s="167">
        <f t="shared" si="41"/>
        <v>1</v>
      </c>
      <c r="AZ12" s="165">
        <f t="shared" si="27"/>
        <v>45</v>
      </c>
      <c r="BA12" s="131">
        <v>0</v>
      </c>
      <c r="BB12" s="108">
        <v>0</v>
      </c>
      <c r="BC12" s="171">
        <f t="shared" si="42"/>
        <v>0</v>
      </c>
      <c r="BD12" s="172">
        <f t="shared" si="28"/>
        <v>0</v>
      </c>
      <c r="BE12" s="131">
        <v>1</v>
      </c>
      <c r="BF12" s="108">
        <v>9.375E-2</v>
      </c>
      <c r="BG12" s="167">
        <f t="shared" si="43"/>
        <v>2</v>
      </c>
      <c r="BH12" s="165">
        <f t="shared" si="29"/>
        <v>15</v>
      </c>
      <c r="BI12" s="131">
        <v>0</v>
      </c>
      <c r="BJ12" s="109">
        <v>0</v>
      </c>
      <c r="BK12" s="167">
        <f t="shared" si="44"/>
        <v>0</v>
      </c>
      <c r="BL12" s="165">
        <f t="shared" si="30"/>
        <v>0</v>
      </c>
      <c r="BM12" s="131">
        <v>0</v>
      </c>
      <c r="BN12" s="108">
        <v>0</v>
      </c>
      <c r="BO12" s="167">
        <f t="shared" si="45"/>
        <v>0</v>
      </c>
      <c r="BP12" s="165">
        <f t="shared" si="22"/>
        <v>0</v>
      </c>
      <c r="BQ12" s="98">
        <v>1</v>
      </c>
      <c r="BR12" s="108">
        <v>9.7222222222222224E-2</v>
      </c>
      <c r="BS12" s="167">
        <f t="shared" si="46"/>
        <v>2</v>
      </c>
      <c r="BT12" s="165">
        <f t="shared" si="31"/>
        <v>20</v>
      </c>
      <c r="BU12" s="167">
        <f t="shared" ref="BU12:BU70" si="50">BQ12+BM12+BI12+BE12+BA12+AW12+AS12+AO12+AK12+AC12</f>
        <v>6</v>
      </c>
      <c r="BV12" s="168">
        <f t="shared" si="32"/>
        <v>0.26666666666666666</v>
      </c>
      <c r="BW12" s="167">
        <f t="shared" si="47"/>
        <v>6</v>
      </c>
      <c r="BX12" s="166">
        <f t="shared" si="33"/>
        <v>24</v>
      </c>
      <c r="BY12" s="169">
        <f t="shared" si="12"/>
        <v>0.39999999999999997</v>
      </c>
      <c r="BZ12" s="170">
        <f t="shared" si="7"/>
        <v>2937.8125</v>
      </c>
      <c r="CA12" s="170">
        <f t="shared" si="13"/>
        <v>70507.5</v>
      </c>
      <c r="CB12" s="170">
        <f t="shared" si="8"/>
        <v>2063.6341463414633</v>
      </c>
      <c r="CC12" s="395">
        <f>SUM(CC11,BR12)</f>
        <v>0.18541666666666667</v>
      </c>
      <c r="CD12" s="398">
        <f t="shared" si="19"/>
        <v>6.760416666666667</v>
      </c>
      <c r="CE12" s="395">
        <f t="shared" si="14"/>
        <v>6.5750000000000002</v>
      </c>
      <c r="CF12" s="170">
        <f t="shared" si="15"/>
        <v>1372.420785804816</v>
      </c>
      <c r="CG12" s="105">
        <f xml:space="preserve"> W12</f>
        <v>0.66666666666666663</v>
      </c>
      <c r="CH12" s="105">
        <f xml:space="preserve"> BR12</f>
        <v>9.7222222222222224E-2</v>
      </c>
      <c r="CI12" s="401">
        <f xml:space="preserve"> M12</f>
        <v>28203</v>
      </c>
      <c r="CJ12" s="105">
        <f t="shared" si="16"/>
        <v>0.56944444444444442</v>
      </c>
      <c r="CK12" s="401">
        <f t="shared" si="17"/>
        <v>2063.6341463414633</v>
      </c>
      <c r="CL12" s="101">
        <f t="shared" si="18"/>
        <v>1762.6875</v>
      </c>
      <c r="CM12" s="438"/>
      <c r="CN12" s="438"/>
      <c r="CO12" s="439"/>
      <c r="CP12" s="439"/>
      <c r="CQ12" s="439"/>
      <c r="CR12" s="439"/>
      <c r="CS12" s="439"/>
      <c r="CT12" s="439"/>
      <c r="CU12" s="439"/>
      <c r="CV12" s="439"/>
      <c r="CW12" s="439"/>
      <c r="CX12" s="439"/>
    </row>
    <row r="13" spans="1:102" s="114" customFormat="1" x14ac:dyDescent="0.25">
      <c r="A13" s="98">
        <f t="shared" si="23"/>
        <v>12</v>
      </c>
      <c r="B13" s="99">
        <v>40701</v>
      </c>
      <c r="C13" s="98">
        <f t="shared" si="20"/>
        <v>6</v>
      </c>
      <c r="D13" s="100" t="s">
        <v>24</v>
      </c>
      <c r="E13" s="111" t="s">
        <v>693</v>
      </c>
      <c r="F13" s="100"/>
      <c r="G13" s="101">
        <v>6</v>
      </c>
      <c r="H13" s="111" t="s">
        <v>26</v>
      </c>
      <c r="I13" s="100" t="s">
        <v>130</v>
      </c>
      <c r="J13" s="111" t="s">
        <v>226</v>
      </c>
      <c r="K13" s="100" t="s">
        <v>28</v>
      </c>
      <c r="L13" s="101">
        <v>67586</v>
      </c>
      <c r="M13" s="104">
        <v>47736</v>
      </c>
      <c r="N13" s="104"/>
      <c r="O13" s="684">
        <v>7</v>
      </c>
      <c r="P13" s="101">
        <f>L13-M13</f>
        <v>19850</v>
      </c>
      <c r="Q13" s="182">
        <f t="shared" si="9"/>
        <v>264304</v>
      </c>
      <c r="R13" s="102">
        <v>40701.347222222219</v>
      </c>
      <c r="S13" s="103">
        <v>4.8611111111111112E-2</v>
      </c>
      <c r="T13" s="171">
        <f t="shared" si="35"/>
        <v>1</v>
      </c>
      <c r="U13" s="171">
        <f t="shared" ref="U13:U73" si="51">MINUTE(S13)</f>
        <v>10</v>
      </c>
      <c r="V13" s="102">
        <v>40701.395833333336</v>
      </c>
      <c r="W13" s="103">
        <v>0.85277777777777775</v>
      </c>
      <c r="X13" s="167">
        <f t="shared" si="36"/>
        <v>20</v>
      </c>
      <c r="Y13" s="171">
        <f t="shared" ref="Y13:Y73" si="52">MINUTE(W13)</f>
        <v>28</v>
      </c>
      <c r="Z13" s="167">
        <f t="shared" si="49"/>
        <v>179</v>
      </c>
      <c r="AA13" s="167">
        <f t="shared" si="48"/>
        <v>223</v>
      </c>
      <c r="AB13" s="167">
        <f>SUM($W$7:W13)</f>
        <v>5.3111111111111118</v>
      </c>
      <c r="AC13" s="112">
        <v>0</v>
      </c>
      <c r="AD13" s="105">
        <v>0</v>
      </c>
      <c r="AE13" s="167">
        <f t="shared" si="37"/>
        <v>0</v>
      </c>
      <c r="AF13" s="167">
        <f t="shared" ref="AF13:AF73" si="53">MINUTE(AD13)</f>
        <v>0</v>
      </c>
      <c r="AG13" s="171">
        <f t="shared" si="4"/>
        <v>2332.3778501628663</v>
      </c>
      <c r="AH13" s="171">
        <f t="shared" si="11"/>
        <v>55977.068403908794</v>
      </c>
      <c r="AI13" s="102"/>
      <c r="AJ13" s="113"/>
      <c r="AK13" s="131">
        <v>0</v>
      </c>
      <c r="AL13" s="107">
        <v>0</v>
      </c>
      <c r="AM13" s="167">
        <f t="shared" si="38"/>
        <v>0</v>
      </c>
      <c r="AN13" s="165">
        <f t="shared" ref="AN13:AN73" si="54">MINUTE(AL13)</f>
        <v>0</v>
      </c>
      <c r="AO13" s="131">
        <v>2</v>
      </c>
      <c r="AP13" s="108">
        <v>1.2499999999999999E-2</v>
      </c>
      <c r="AQ13" s="167">
        <f t="shared" si="39"/>
        <v>0</v>
      </c>
      <c r="AR13" s="165">
        <f t="shared" ref="AR13:AR73" si="55">MINUTE(AP13)</f>
        <v>18</v>
      </c>
      <c r="AS13" s="131">
        <v>0</v>
      </c>
      <c r="AT13" s="108">
        <v>0</v>
      </c>
      <c r="AU13" s="167">
        <f t="shared" si="40"/>
        <v>0</v>
      </c>
      <c r="AV13" s="165">
        <f t="shared" ref="AV13:AV73" si="56">MINUTE(AT13)</f>
        <v>0</v>
      </c>
      <c r="AW13" s="131">
        <v>0</v>
      </c>
      <c r="AX13" s="109">
        <v>0</v>
      </c>
      <c r="AY13" s="167">
        <f t="shared" si="41"/>
        <v>0</v>
      </c>
      <c r="AZ13" s="165">
        <f t="shared" ref="AZ13:AZ73" si="57">MINUTE(AX13)</f>
        <v>0</v>
      </c>
      <c r="BA13" s="131">
        <v>0</v>
      </c>
      <c r="BB13" s="108">
        <v>0</v>
      </c>
      <c r="BC13" s="171">
        <f t="shared" si="42"/>
        <v>0</v>
      </c>
      <c r="BD13" s="172">
        <f t="shared" ref="BD13:BD73" si="58">MINUTE(BB13)</f>
        <v>0</v>
      </c>
      <c r="BE13" s="131">
        <v>1</v>
      </c>
      <c r="BF13" s="108">
        <v>1.1805555555555555E-2</v>
      </c>
      <c r="BG13" s="167">
        <f t="shared" si="43"/>
        <v>0</v>
      </c>
      <c r="BH13" s="165">
        <f t="shared" ref="BH13:BH73" si="59">MINUTE(BF13)</f>
        <v>17</v>
      </c>
      <c r="BI13" s="131">
        <v>0</v>
      </c>
      <c r="BJ13" s="109">
        <v>0</v>
      </c>
      <c r="BK13" s="167">
        <f t="shared" si="44"/>
        <v>0</v>
      </c>
      <c r="BL13" s="165">
        <f t="shared" ref="BL13:BL73" si="60">MINUTE(BJ13)</f>
        <v>0</v>
      </c>
      <c r="BM13" s="131">
        <v>0</v>
      </c>
      <c r="BN13" s="108">
        <v>0</v>
      </c>
      <c r="BO13" s="167">
        <f t="shared" si="45"/>
        <v>0</v>
      </c>
      <c r="BP13" s="165">
        <f t="shared" ref="BP13:BP73" si="61">MINUTE(BN13)</f>
        <v>0</v>
      </c>
      <c r="BQ13" s="98">
        <v>0</v>
      </c>
      <c r="BR13" s="108">
        <v>0</v>
      </c>
      <c r="BS13" s="167">
        <f t="shared" si="46"/>
        <v>0</v>
      </c>
      <c r="BT13" s="165">
        <f t="shared" ref="BT13:BT73" si="62">MINUTE(BR13)</f>
        <v>0</v>
      </c>
      <c r="BU13" s="167">
        <f t="shared" si="50"/>
        <v>3</v>
      </c>
      <c r="BV13" s="168">
        <f t="shared" si="32"/>
        <v>2.4305555555555552E-2</v>
      </c>
      <c r="BW13" s="167">
        <f t="shared" si="47"/>
        <v>0</v>
      </c>
      <c r="BX13" s="166">
        <f t="shared" ref="BX13:BX73" si="63">MINUTE(BV13)</f>
        <v>35</v>
      </c>
      <c r="BY13" s="169">
        <f t="shared" si="12"/>
        <v>0.82847222222222217</v>
      </c>
      <c r="BZ13" s="170">
        <f t="shared" si="7"/>
        <v>2400.804694048617</v>
      </c>
      <c r="CA13" s="170">
        <f t="shared" si="13"/>
        <v>57619.312657166811</v>
      </c>
      <c r="CB13" s="170">
        <f t="shared" si="8"/>
        <v>2332.3778501628663</v>
      </c>
      <c r="CC13" s="395">
        <f t="shared" ref="CC13:CC25" si="64">SUM(CC12,BR13)</f>
        <v>0.18541666666666667</v>
      </c>
      <c r="CD13" s="398">
        <f t="shared" si="19"/>
        <v>7.6131944444444448</v>
      </c>
      <c r="CE13" s="395">
        <f t="shared" si="14"/>
        <v>7.427777777777778</v>
      </c>
      <c r="CF13" s="170">
        <f t="shared" si="15"/>
        <v>1482.6327599102467</v>
      </c>
      <c r="CG13" s="402">
        <f>W13 + CG12</f>
        <v>1.5194444444444444</v>
      </c>
      <c r="CH13" s="402">
        <f xml:space="preserve"> BR13 + CH12</f>
        <v>9.7222222222222224E-2</v>
      </c>
      <c r="CI13" s="403">
        <f t="shared" ref="CI13:CI23" si="65" xml:space="preserve"> M13 + CI12</f>
        <v>75939</v>
      </c>
      <c r="CJ13" s="105">
        <f t="shared" si="16"/>
        <v>1.4222222222222221</v>
      </c>
      <c r="CK13" s="401">
        <f t="shared" si="17"/>
        <v>2224.7753906250005</v>
      </c>
      <c r="CL13" s="101">
        <f t="shared" si="18"/>
        <v>2082.4223034734919</v>
      </c>
      <c r="CM13" s="440"/>
      <c r="CN13" s="440"/>
      <c r="CO13" s="441"/>
      <c r="CP13" s="441"/>
      <c r="CQ13" s="441"/>
      <c r="CR13" s="441"/>
      <c r="CS13" s="441"/>
      <c r="CT13" s="441"/>
      <c r="CU13" s="441"/>
      <c r="CV13" s="441"/>
      <c r="CW13" s="441"/>
      <c r="CX13" s="441"/>
    </row>
    <row r="14" spans="1:102" s="114" customFormat="1" x14ac:dyDescent="0.25">
      <c r="A14" s="98">
        <f t="shared" si="23"/>
        <v>13</v>
      </c>
      <c r="B14" s="99">
        <v>40702</v>
      </c>
      <c r="C14" s="98">
        <f t="shared" si="20"/>
        <v>6</v>
      </c>
      <c r="D14" s="100" t="s">
        <v>24</v>
      </c>
      <c r="E14" s="111" t="s">
        <v>693</v>
      </c>
      <c r="F14" s="100"/>
      <c r="G14" s="101">
        <v>6</v>
      </c>
      <c r="H14" s="111" t="s">
        <v>26</v>
      </c>
      <c r="I14" s="100" t="s">
        <v>130</v>
      </c>
      <c r="J14" s="111" t="s">
        <v>226</v>
      </c>
      <c r="K14" s="100" t="s">
        <v>28</v>
      </c>
      <c r="L14" s="101">
        <v>67586</v>
      </c>
      <c r="M14" s="104">
        <v>19850</v>
      </c>
      <c r="N14" s="104"/>
      <c r="O14" s="685"/>
      <c r="P14" s="101">
        <f>P13-M14</f>
        <v>0</v>
      </c>
      <c r="Q14" s="182">
        <f t="shared" si="9"/>
        <v>284154</v>
      </c>
      <c r="R14" s="102">
        <v>40701.347222222219</v>
      </c>
      <c r="S14" s="103">
        <v>4.8611111111111112E-2</v>
      </c>
      <c r="T14" s="171">
        <f t="shared" si="35"/>
        <v>1</v>
      </c>
      <c r="U14" s="171">
        <f t="shared" si="51"/>
        <v>10</v>
      </c>
      <c r="V14" s="102">
        <v>40701.395833333336</v>
      </c>
      <c r="W14" s="103">
        <v>0.98958333333333337</v>
      </c>
      <c r="X14" s="167">
        <f t="shared" si="36"/>
        <v>23</v>
      </c>
      <c r="Y14" s="171">
        <f t="shared" si="52"/>
        <v>45</v>
      </c>
      <c r="Z14" s="167">
        <f t="shared" si="49"/>
        <v>202</v>
      </c>
      <c r="AA14" s="167">
        <f t="shared" si="48"/>
        <v>268</v>
      </c>
      <c r="AB14" s="167">
        <f>SUM($W$7:W14)</f>
        <v>6.3006944444444448</v>
      </c>
      <c r="AC14" s="112">
        <v>0</v>
      </c>
      <c r="AD14" s="105">
        <v>0</v>
      </c>
      <c r="AE14" s="167">
        <f t="shared" si="37"/>
        <v>0</v>
      </c>
      <c r="AF14" s="167">
        <f t="shared" si="53"/>
        <v>0</v>
      </c>
      <c r="AG14" s="171">
        <f t="shared" si="4"/>
        <v>835.78947368421052</v>
      </c>
      <c r="AH14" s="171">
        <f t="shared" si="11"/>
        <v>20058.947368421053</v>
      </c>
      <c r="AI14" s="102">
        <v>40703.239583333336</v>
      </c>
      <c r="AJ14" s="115"/>
      <c r="AK14" s="131">
        <v>0</v>
      </c>
      <c r="AL14" s="107">
        <v>0</v>
      </c>
      <c r="AM14" s="167">
        <f t="shared" si="38"/>
        <v>0</v>
      </c>
      <c r="AN14" s="165">
        <f t="shared" si="54"/>
        <v>0</v>
      </c>
      <c r="AO14" s="131">
        <v>2</v>
      </c>
      <c r="AP14" s="108">
        <v>3.472222222222222E-3</v>
      </c>
      <c r="AQ14" s="167">
        <f t="shared" si="39"/>
        <v>0</v>
      </c>
      <c r="AR14" s="165">
        <f t="shared" si="55"/>
        <v>5</v>
      </c>
      <c r="AS14" s="131">
        <v>3</v>
      </c>
      <c r="AT14" s="108">
        <v>0.17222222222222225</v>
      </c>
      <c r="AU14" s="167">
        <f t="shared" si="40"/>
        <v>4</v>
      </c>
      <c r="AV14" s="165">
        <f t="shared" si="56"/>
        <v>8</v>
      </c>
      <c r="AW14" s="131">
        <v>0</v>
      </c>
      <c r="AX14" s="109">
        <v>0</v>
      </c>
      <c r="AY14" s="167">
        <f t="shared" si="41"/>
        <v>0</v>
      </c>
      <c r="AZ14" s="165">
        <f t="shared" si="57"/>
        <v>0</v>
      </c>
      <c r="BA14" s="131">
        <v>0</v>
      </c>
      <c r="BB14" s="108">
        <v>0</v>
      </c>
      <c r="BC14" s="171">
        <f t="shared" si="42"/>
        <v>0</v>
      </c>
      <c r="BD14" s="172">
        <f t="shared" si="58"/>
        <v>0</v>
      </c>
      <c r="BE14" s="131">
        <v>1</v>
      </c>
      <c r="BF14" s="108">
        <v>0.17291666666666669</v>
      </c>
      <c r="BG14" s="167">
        <f t="shared" si="43"/>
        <v>4</v>
      </c>
      <c r="BH14" s="165">
        <f t="shared" si="59"/>
        <v>9</v>
      </c>
      <c r="BI14" s="131">
        <v>0</v>
      </c>
      <c r="BJ14" s="109">
        <v>0</v>
      </c>
      <c r="BK14" s="167">
        <f t="shared" si="44"/>
        <v>0</v>
      </c>
      <c r="BL14" s="165">
        <f t="shared" si="60"/>
        <v>0</v>
      </c>
      <c r="BM14" s="131">
        <v>0</v>
      </c>
      <c r="BN14" s="108">
        <v>0</v>
      </c>
      <c r="BO14" s="167">
        <f t="shared" si="45"/>
        <v>0</v>
      </c>
      <c r="BP14" s="165">
        <f t="shared" si="61"/>
        <v>0</v>
      </c>
      <c r="BQ14" s="98">
        <v>0</v>
      </c>
      <c r="BR14" s="108">
        <v>0</v>
      </c>
      <c r="BS14" s="167">
        <f t="shared" si="46"/>
        <v>0</v>
      </c>
      <c r="BT14" s="165">
        <f t="shared" si="62"/>
        <v>0</v>
      </c>
      <c r="BU14" s="167">
        <f t="shared" si="50"/>
        <v>6</v>
      </c>
      <c r="BV14" s="168">
        <f t="shared" si="32"/>
        <v>0.34861111111111115</v>
      </c>
      <c r="BW14" s="167">
        <f t="shared" si="47"/>
        <v>8</v>
      </c>
      <c r="BX14" s="166">
        <f t="shared" si="63"/>
        <v>22</v>
      </c>
      <c r="BY14" s="169">
        <f t="shared" si="12"/>
        <v>0.64097222222222228</v>
      </c>
      <c r="BZ14" s="170">
        <f t="shared" si="7"/>
        <v>1290.3575297941495</v>
      </c>
      <c r="CA14" s="170">
        <f t="shared" si="13"/>
        <v>30968.580715059587</v>
      </c>
      <c r="CB14" s="170">
        <f t="shared" si="8"/>
        <v>835.78947368421052</v>
      </c>
      <c r="CC14" s="395">
        <f t="shared" si="64"/>
        <v>0.18541666666666667</v>
      </c>
      <c r="CD14" s="398">
        <f t="shared" si="19"/>
        <v>8.6027777777777779</v>
      </c>
      <c r="CE14" s="395">
        <f t="shared" si="14"/>
        <v>8.4173611111111111</v>
      </c>
      <c r="CF14" s="170">
        <f t="shared" si="15"/>
        <v>1406.5869152710172</v>
      </c>
      <c r="CG14" s="402">
        <f t="shared" ref="CG14:CG23" si="66">W14 + CG13</f>
        <v>2.5090277777777779</v>
      </c>
      <c r="CH14" s="402">
        <f t="shared" ref="CH14:CH23" si="67" xml:space="preserve"> BR14 + CH13</f>
        <v>9.7222222222222224E-2</v>
      </c>
      <c r="CI14" s="403">
        <f t="shared" si="65"/>
        <v>95789</v>
      </c>
      <c r="CJ14" s="105">
        <f t="shared" si="16"/>
        <v>2.4118055555555555</v>
      </c>
      <c r="CK14" s="401">
        <f t="shared" si="17"/>
        <v>1654.8632306363377</v>
      </c>
      <c r="CL14" s="101">
        <f t="shared" si="18"/>
        <v>1590.7389980625519</v>
      </c>
      <c r="CM14" s="440"/>
      <c r="CN14" s="440"/>
      <c r="CO14" s="441"/>
      <c r="CP14" s="441"/>
      <c r="CQ14" s="441"/>
      <c r="CR14" s="441"/>
      <c r="CS14" s="441"/>
      <c r="CT14" s="441"/>
      <c r="CU14" s="441"/>
      <c r="CV14" s="441"/>
      <c r="CW14" s="441"/>
      <c r="CX14" s="441"/>
    </row>
    <row r="15" spans="1:102" s="117" customFormat="1" x14ac:dyDescent="0.25">
      <c r="A15" s="98">
        <f t="shared" si="23"/>
        <v>14</v>
      </c>
      <c r="B15" s="99">
        <v>40705</v>
      </c>
      <c r="C15" s="98">
        <f t="shared" si="20"/>
        <v>6</v>
      </c>
      <c r="D15" s="100" t="s">
        <v>24</v>
      </c>
      <c r="E15" s="116" t="s">
        <v>694</v>
      </c>
      <c r="F15" s="100"/>
      <c r="G15" s="101">
        <v>7</v>
      </c>
      <c r="H15" s="116" t="s">
        <v>128</v>
      </c>
      <c r="I15" s="100" t="s">
        <v>247</v>
      </c>
      <c r="J15" s="100" t="s">
        <v>27</v>
      </c>
      <c r="K15" s="100" t="s">
        <v>28</v>
      </c>
      <c r="L15" s="101">
        <v>30998</v>
      </c>
      <c r="M15" s="104">
        <v>30998</v>
      </c>
      <c r="N15" s="104"/>
      <c r="O15" s="101" t="s">
        <v>129</v>
      </c>
      <c r="P15" s="101">
        <f>L15-M15</f>
        <v>0</v>
      </c>
      <c r="Q15" s="182">
        <f t="shared" si="9"/>
        <v>315152</v>
      </c>
      <c r="R15" s="102">
        <v>40705.308333333334</v>
      </c>
      <c r="S15" s="103">
        <v>7.2916666666666671E-2</v>
      </c>
      <c r="T15" s="171">
        <f t="shared" si="35"/>
        <v>1</v>
      </c>
      <c r="U15" s="171">
        <f t="shared" si="51"/>
        <v>45</v>
      </c>
      <c r="V15" s="102">
        <v>40705.385416666664</v>
      </c>
      <c r="W15" s="103">
        <v>0.80208333333333337</v>
      </c>
      <c r="X15" s="167">
        <f t="shared" si="36"/>
        <v>19</v>
      </c>
      <c r="Y15" s="171">
        <f t="shared" si="52"/>
        <v>15</v>
      </c>
      <c r="Z15" s="167">
        <f t="shared" si="49"/>
        <v>221</v>
      </c>
      <c r="AA15" s="167">
        <f t="shared" si="48"/>
        <v>283</v>
      </c>
      <c r="AB15" s="167">
        <f>SUM($W$7:W15)</f>
        <v>7.1027777777777779</v>
      </c>
      <c r="AC15" s="112">
        <v>1</v>
      </c>
      <c r="AD15" s="105">
        <v>0.13125000000000001</v>
      </c>
      <c r="AE15" s="167">
        <f t="shared" si="37"/>
        <v>3</v>
      </c>
      <c r="AF15" s="167">
        <f t="shared" si="53"/>
        <v>9</v>
      </c>
      <c r="AG15" s="171">
        <f t="shared" si="4"/>
        <v>1610.285714285714</v>
      </c>
      <c r="AH15" s="171">
        <f t="shared" si="11"/>
        <v>38646.857142857138</v>
      </c>
      <c r="AI15" s="102">
        <v>40706.1875</v>
      </c>
      <c r="AJ15" s="102">
        <v>40706.39166666667</v>
      </c>
      <c r="AK15" s="131">
        <v>3</v>
      </c>
      <c r="AL15" s="107">
        <v>2.5694444444444447E-2</v>
      </c>
      <c r="AM15" s="167">
        <f t="shared" si="38"/>
        <v>0</v>
      </c>
      <c r="AN15" s="165">
        <f t="shared" si="54"/>
        <v>37</v>
      </c>
      <c r="AO15" s="131">
        <v>3</v>
      </c>
      <c r="AP15" s="108">
        <v>1.8749999999999999E-2</v>
      </c>
      <c r="AQ15" s="167">
        <f t="shared" si="39"/>
        <v>0</v>
      </c>
      <c r="AR15" s="165">
        <f t="shared" si="55"/>
        <v>27</v>
      </c>
      <c r="AS15" s="131">
        <v>1</v>
      </c>
      <c r="AT15" s="108">
        <v>3.4722222222222224E-2</v>
      </c>
      <c r="AU15" s="167">
        <f t="shared" si="40"/>
        <v>0</v>
      </c>
      <c r="AV15" s="165">
        <f t="shared" si="56"/>
        <v>50</v>
      </c>
      <c r="AW15" s="131">
        <v>0</v>
      </c>
      <c r="AX15" s="109">
        <v>0</v>
      </c>
      <c r="AY15" s="167">
        <f t="shared" si="41"/>
        <v>0</v>
      </c>
      <c r="AZ15" s="165">
        <f t="shared" si="57"/>
        <v>0</v>
      </c>
      <c r="BA15" s="131">
        <v>0</v>
      </c>
      <c r="BB15" s="108">
        <v>0</v>
      </c>
      <c r="BC15" s="171">
        <f t="shared" si="42"/>
        <v>0</v>
      </c>
      <c r="BD15" s="172">
        <f t="shared" si="58"/>
        <v>0</v>
      </c>
      <c r="BE15" s="131">
        <v>0</v>
      </c>
      <c r="BF15" s="108">
        <v>0</v>
      </c>
      <c r="BG15" s="167">
        <f t="shared" si="43"/>
        <v>0</v>
      </c>
      <c r="BH15" s="165">
        <f t="shared" si="59"/>
        <v>0</v>
      </c>
      <c r="BI15" s="131">
        <v>0</v>
      </c>
      <c r="BJ15" s="109">
        <v>0</v>
      </c>
      <c r="BK15" s="167">
        <f t="shared" si="44"/>
        <v>0</v>
      </c>
      <c r="BL15" s="165">
        <f t="shared" si="60"/>
        <v>0</v>
      </c>
      <c r="BM15" s="131">
        <v>0</v>
      </c>
      <c r="BN15" s="108">
        <v>0</v>
      </c>
      <c r="BO15" s="167">
        <f t="shared" si="45"/>
        <v>0</v>
      </c>
      <c r="BP15" s="165">
        <f t="shared" si="61"/>
        <v>0</v>
      </c>
      <c r="BQ15" s="98">
        <v>0</v>
      </c>
      <c r="BR15" s="108">
        <v>0</v>
      </c>
      <c r="BS15" s="167">
        <f t="shared" si="46"/>
        <v>0</v>
      </c>
      <c r="BT15" s="165">
        <f t="shared" si="62"/>
        <v>0</v>
      </c>
      <c r="BU15" s="167">
        <f t="shared" si="50"/>
        <v>8</v>
      </c>
      <c r="BV15" s="168">
        <f t="shared" si="32"/>
        <v>0.2104166666666667</v>
      </c>
      <c r="BW15" s="167">
        <f t="shared" si="47"/>
        <v>5</v>
      </c>
      <c r="BX15" s="166">
        <f t="shared" si="63"/>
        <v>3</v>
      </c>
      <c r="BY15" s="169">
        <f t="shared" si="12"/>
        <v>0.59166666666666667</v>
      </c>
      <c r="BZ15" s="170">
        <f t="shared" si="7"/>
        <v>2182.9577464788731</v>
      </c>
      <c r="CA15" s="170">
        <f t="shared" si="13"/>
        <v>52390.985915492958</v>
      </c>
      <c r="CB15" s="170">
        <f t="shared" si="8"/>
        <v>1610.285714285714</v>
      </c>
      <c r="CC15" s="395">
        <f t="shared" si="64"/>
        <v>0.18541666666666667</v>
      </c>
      <c r="CD15" s="398">
        <f t="shared" si="19"/>
        <v>9.4048611111111118</v>
      </c>
      <c r="CE15" s="395">
        <f t="shared" si="14"/>
        <v>9.219444444444445</v>
      </c>
      <c r="CF15" s="170">
        <f t="shared" si="15"/>
        <v>1424.3085266646578</v>
      </c>
      <c r="CG15" s="402">
        <f t="shared" si="66"/>
        <v>3.3111111111111113</v>
      </c>
      <c r="CH15" s="402">
        <f t="shared" si="67"/>
        <v>9.7222222222222224E-2</v>
      </c>
      <c r="CI15" s="403">
        <f t="shared" si="65"/>
        <v>126787</v>
      </c>
      <c r="CJ15" s="105">
        <f t="shared" si="16"/>
        <v>3.213888888888889</v>
      </c>
      <c r="CK15" s="401">
        <f t="shared" si="17"/>
        <v>1643.7381158167675</v>
      </c>
      <c r="CL15" s="101">
        <f t="shared" si="18"/>
        <v>1595.4739932885905</v>
      </c>
      <c r="CM15" s="442"/>
      <c r="CN15" s="442"/>
      <c r="CO15" s="443"/>
      <c r="CP15" s="443"/>
      <c r="CQ15" s="443"/>
      <c r="CR15" s="443"/>
      <c r="CS15" s="443"/>
      <c r="CT15" s="443"/>
      <c r="CU15" s="443"/>
      <c r="CV15" s="443"/>
      <c r="CW15" s="443"/>
      <c r="CX15" s="443"/>
    </row>
    <row r="16" spans="1:102" s="114" customFormat="1" x14ac:dyDescent="0.25">
      <c r="A16" s="98">
        <f t="shared" si="23"/>
        <v>15</v>
      </c>
      <c r="B16" s="99">
        <v>40708</v>
      </c>
      <c r="C16" s="98">
        <f t="shared" si="20"/>
        <v>6</v>
      </c>
      <c r="D16" s="100" t="s">
        <v>24</v>
      </c>
      <c r="E16" s="111" t="s">
        <v>695</v>
      </c>
      <c r="F16" s="100"/>
      <c r="G16" s="101">
        <v>8</v>
      </c>
      <c r="H16" s="111" t="s">
        <v>26</v>
      </c>
      <c r="I16" s="100" t="s">
        <v>130</v>
      </c>
      <c r="J16" s="100" t="s">
        <v>131</v>
      </c>
      <c r="K16" s="100" t="s">
        <v>28</v>
      </c>
      <c r="L16" s="118">
        <v>65994</v>
      </c>
      <c r="M16" s="104">
        <v>42066</v>
      </c>
      <c r="N16" s="104"/>
      <c r="O16" s="684">
        <v>7</v>
      </c>
      <c r="P16" s="101">
        <f>L16-M16</f>
        <v>23928</v>
      </c>
      <c r="Q16" s="182">
        <f t="shared" si="9"/>
        <v>357218</v>
      </c>
      <c r="R16" s="102">
        <v>40708.40625</v>
      </c>
      <c r="S16" s="103">
        <v>4.1666666666666664E-2</v>
      </c>
      <c r="T16" s="171">
        <f t="shared" si="35"/>
        <v>1</v>
      </c>
      <c r="U16" s="171">
        <f t="shared" si="51"/>
        <v>0</v>
      </c>
      <c r="V16" s="102">
        <v>40708.465277777781</v>
      </c>
      <c r="W16" s="103">
        <v>0.78472222222222221</v>
      </c>
      <c r="X16" s="167">
        <f t="shared" si="36"/>
        <v>18</v>
      </c>
      <c r="Y16" s="171">
        <f t="shared" si="52"/>
        <v>50</v>
      </c>
      <c r="Z16" s="167">
        <f t="shared" si="49"/>
        <v>239</v>
      </c>
      <c r="AA16" s="167">
        <f t="shared" si="48"/>
        <v>333</v>
      </c>
      <c r="AB16" s="167">
        <f>SUM($W$7:W16)</f>
        <v>7.8875000000000002</v>
      </c>
      <c r="AC16" s="112">
        <v>0</v>
      </c>
      <c r="AD16" s="105">
        <v>0</v>
      </c>
      <c r="AE16" s="167">
        <f t="shared" si="37"/>
        <v>0</v>
      </c>
      <c r="AF16" s="167">
        <f t="shared" si="53"/>
        <v>0</v>
      </c>
      <c r="AG16" s="171">
        <f t="shared" si="4"/>
        <v>2233.5929203539822</v>
      </c>
      <c r="AH16" s="171">
        <f t="shared" si="11"/>
        <v>53606.230088495577</v>
      </c>
      <c r="AI16" s="113"/>
      <c r="AJ16" s="115"/>
      <c r="AK16" s="131">
        <v>0</v>
      </c>
      <c r="AL16" s="107">
        <v>0</v>
      </c>
      <c r="AM16" s="167">
        <f t="shared" si="38"/>
        <v>0</v>
      </c>
      <c r="AN16" s="165">
        <f t="shared" si="54"/>
        <v>0</v>
      </c>
      <c r="AO16" s="131">
        <v>2</v>
      </c>
      <c r="AP16" s="108">
        <v>1.1111111111111112E-2</v>
      </c>
      <c r="AQ16" s="167">
        <f t="shared" si="39"/>
        <v>0</v>
      </c>
      <c r="AR16" s="165">
        <f t="shared" si="55"/>
        <v>16</v>
      </c>
      <c r="AS16" s="131">
        <v>0</v>
      </c>
      <c r="AT16" s="108">
        <v>0</v>
      </c>
      <c r="AU16" s="167">
        <f t="shared" si="40"/>
        <v>0</v>
      </c>
      <c r="AV16" s="165">
        <f t="shared" si="56"/>
        <v>0</v>
      </c>
      <c r="AW16" s="131">
        <v>2</v>
      </c>
      <c r="AX16" s="109">
        <v>7.0833333333333331E-2</v>
      </c>
      <c r="AY16" s="167">
        <f t="shared" si="41"/>
        <v>1</v>
      </c>
      <c r="AZ16" s="165">
        <f t="shared" si="57"/>
        <v>42</v>
      </c>
      <c r="BA16" s="131">
        <v>0</v>
      </c>
      <c r="BB16" s="108">
        <v>0</v>
      </c>
      <c r="BC16" s="171">
        <f t="shared" si="42"/>
        <v>0</v>
      </c>
      <c r="BD16" s="172">
        <f t="shared" si="58"/>
        <v>0</v>
      </c>
      <c r="BE16" s="131">
        <v>1</v>
      </c>
      <c r="BF16" s="108">
        <v>9.7222222222222224E-3</v>
      </c>
      <c r="BG16" s="167">
        <f t="shared" si="43"/>
        <v>0</v>
      </c>
      <c r="BH16" s="165">
        <f t="shared" si="59"/>
        <v>14</v>
      </c>
      <c r="BI16" s="131">
        <v>0</v>
      </c>
      <c r="BJ16" s="109">
        <v>0</v>
      </c>
      <c r="BK16" s="167">
        <f t="shared" si="44"/>
        <v>0</v>
      </c>
      <c r="BL16" s="165">
        <f t="shared" si="60"/>
        <v>0</v>
      </c>
      <c r="BM16" s="131">
        <v>2</v>
      </c>
      <c r="BN16" s="108">
        <v>9.3055555555555558E-2</v>
      </c>
      <c r="BO16" s="167">
        <f t="shared" si="45"/>
        <v>2</v>
      </c>
      <c r="BP16" s="165">
        <f t="shared" si="61"/>
        <v>14</v>
      </c>
      <c r="BQ16" s="98">
        <v>0</v>
      </c>
      <c r="BR16" s="108">
        <v>0</v>
      </c>
      <c r="BS16" s="167">
        <f t="shared" si="46"/>
        <v>0</v>
      </c>
      <c r="BT16" s="165">
        <f t="shared" si="62"/>
        <v>0</v>
      </c>
      <c r="BU16" s="167">
        <f t="shared" si="50"/>
        <v>7</v>
      </c>
      <c r="BV16" s="168">
        <f t="shared" si="32"/>
        <v>0.1847222222222222</v>
      </c>
      <c r="BW16" s="167">
        <f t="shared" si="47"/>
        <v>4</v>
      </c>
      <c r="BX16" s="166">
        <f t="shared" si="63"/>
        <v>26</v>
      </c>
      <c r="BY16" s="169">
        <f t="shared" si="12"/>
        <v>0.69305555555555554</v>
      </c>
      <c r="BZ16" s="170">
        <f t="shared" si="7"/>
        <v>2529.0180360721442</v>
      </c>
      <c r="CA16" s="170">
        <f t="shared" si="13"/>
        <v>60696.432865731462</v>
      </c>
      <c r="CB16" s="170">
        <f t="shared" si="8"/>
        <v>2233.5929203539822</v>
      </c>
      <c r="CC16" s="395">
        <f t="shared" si="64"/>
        <v>0.18541666666666667</v>
      </c>
      <c r="CD16" s="398">
        <f t="shared" si="19"/>
        <v>10.189583333333333</v>
      </c>
      <c r="CE16" s="395">
        <f t="shared" si="14"/>
        <v>10.004166666666666</v>
      </c>
      <c r="CF16" s="170">
        <f t="shared" si="15"/>
        <v>1487.7884214910455</v>
      </c>
      <c r="CG16" s="402">
        <f t="shared" si="66"/>
        <v>4.0958333333333332</v>
      </c>
      <c r="CH16" s="402">
        <f t="shared" si="67"/>
        <v>9.7222222222222224E-2</v>
      </c>
      <c r="CI16" s="403">
        <f t="shared" si="65"/>
        <v>168853</v>
      </c>
      <c r="CJ16" s="105">
        <f t="shared" si="16"/>
        <v>3.9986111111111109</v>
      </c>
      <c r="CK16" s="401">
        <f t="shared" si="17"/>
        <v>1759.4963529003126</v>
      </c>
      <c r="CL16" s="101">
        <f t="shared" si="18"/>
        <v>1717.7314343845371</v>
      </c>
      <c r="CM16" s="440"/>
      <c r="CN16" s="440"/>
      <c r="CO16" s="441"/>
      <c r="CP16" s="441"/>
      <c r="CQ16" s="441"/>
      <c r="CR16" s="441"/>
      <c r="CS16" s="441"/>
      <c r="CT16" s="441"/>
      <c r="CU16" s="441"/>
      <c r="CV16" s="441"/>
      <c r="CW16" s="441"/>
      <c r="CX16" s="441"/>
    </row>
    <row r="17" spans="1:102" s="114" customFormat="1" x14ac:dyDescent="0.25">
      <c r="A17" s="98">
        <f t="shared" si="23"/>
        <v>16</v>
      </c>
      <c r="B17" s="99">
        <v>40709</v>
      </c>
      <c r="C17" s="98">
        <f t="shared" si="20"/>
        <v>6</v>
      </c>
      <c r="D17" s="100" t="s">
        <v>24</v>
      </c>
      <c r="E17" s="111" t="s">
        <v>695</v>
      </c>
      <c r="F17" s="100"/>
      <c r="G17" s="101">
        <v>8</v>
      </c>
      <c r="H17" s="111" t="s">
        <v>26</v>
      </c>
      <c r="I17" s="100" t="s">
        <v>130</v>
      </c>
      <c r="J17" s="100" t="s">
        <v>131</v>
      </c>
      <c r="K17" s="100" t="s">
        <v>28</v>
      </c>
      <c r="L17" s="118">
        <v>65994</v>
      </c>
      <c r="M17" s="369">
        <v>10086</v>
      </c>
      <c r="N17" s="369"/>
      <c r="O17" s="686"/>
      <c r="P17" s="101">
        <f>P16-M17</f>
        <v>13842</v>
      </c>
      <c r="Q17" s="182">
        <f t="shared" si="9"/>
        <v>367304</v>
      </c>
      <c r="R17" s="102">
        <v>40708.40625</v>
      </c>
      <c r="S17" s="103">
        <v>4.1666666666666664E-2</v>
      </c>
      <c r="T17" s="171">
        <f t="shared" si="35"/>
        <v>1</v>
      </c>
      <c r="U17" s="171">
        <f t="shared" si="51"/>
        <v>0</v>
      </c>
      <c r="V17" s="102">
        <v>40708.465277777781</v>
      </c>
      <c r="W17" s="103">
        <v>1</v>
      </c>
      <c r="X17" s="167">
        <f t="shared" si="36"/>
        <v>24</v>
      </c>
      <c r="Y17" s="171">
        <f t="shared" si="52"/>
        <v>0</v>
      </c>
      <c r="Z17" s="167">
        <f t="shared" si="49"/>
        <v>263</v>
      </c>
      <c r="AA17" s="167">
        <f t="shared" si="48"/>
        <v>333</v>
      </c>
      <c r="AB17" s="167">
        <f>SUM($W$7:W17)</f>
        <v>8.8874999999999993</v>
      </c>
      <c r="AC17" s="112">
        <v>0</v>
      </c>
      <c r="AD17" s="105">
        <v>0</v>
      </c>
      <c r="AE17" s="167">
        <f t="shared" si="37"/>
        <v>0</v>
      </c>
      <c r="AF17" s="167">
        <f t="shared" si="53"/>
        <v>0</v>
      </c>
      <c r="AG17" s="171">
        <f t="shared" si="4"/>
        <v>420.25</v>
      </c>
      <c r="AH17" s="171">
        <f t="shared" si="11"/>
        <v>10086</v>
      </c>
      <c r="AI17" s="113"/>
      <c r="AJ17" s="115"/>
      <c r="AK17" s="131">
        <v>0</v>
      </c>
      <c r="AL17" s="107">
        <v>0</v>
      </c>
      <c r="AM17" s="167">
        <f t="shared" si="38"/>
        <v>0</v>
      </c>
      <c r="AN17" s="165">
        <f t="shared" si="54"/>
        <v>0</v>
      </c>
      <c r="AO17" s="131">
        <v>3</v>
      </c>
      <c r="AP17" s="108">
        <v>8.2638888888888887E-2</v>
      </c>
      <c r="AQ17" s="167">
        <f t="shared" si="39"/>
        <v>1</v>
      </c>
      <c r="AR17" s="165">
        <f t="shared" si="55"/>
        <v>59</v>
      </c>
      <c r="AS17" s="131">
        <v>0</v>
      </c>
      <c r="AT17" s="108">
        <v>0</v>
      </c>
      <c r="AU17" s="167">
        <f t="shared" si="40"/>
        <v>0</v>
      </c>
      <c r="AV17" s="165">
        <f t="shared" si="56"/>
        <v>0</v>
      </c>
      <c r="AW17" s="131">
        <v>0</v>
      </c>
      <c r="AX17" s="109">
        <v>0</v>
      </c>
      <c r="AY17" s="167">
        <f t="shared" si="41"/>
        <v>0</v>
      </c>
      <c r="AZ17" s="165">
        <f t="shared" si="57"/>
        <v>0</v>
      </c>
      <c r="BA17" s="131">
        <v>0</v>
      </c>
      <c r="BB17" s="108">
        <v>0</v>
      </c>
      <c r="BC17" s="171">
        <f t="shared" si="42"/>
        <v>0</v>
      </c>
      <c r="BD17" s="172">
        <f t="shared" si="58"/>
        <v>0</v>
      </c>
      <c r="BE17" s="131">
        <v>1</v>
      </c>
      <c r="BF17" s="108">
        <v>1.5972222222222224E-2</v>
      </c>
      <c r="BG17" s="167">
        <f t="shared" si="43"/>
        <v>0</v>
      </c>
      <c r="BH17" s="165">
        <f t="shared" si="59"/>
        <v>23</v>
      </c>
      <c r="BI17" s="131">
        <v>0</v>
      </c>
      <c r="BJ17" s="109">
        <v>0</v>
      </c>
      <c r="BK17" s="167">
        <f t="shared" si="44"/>
        <v>0</v>
      </c>
      <c r="BL17" s="165">
        <f t="shared" si="60"/>
        <v>0</v>
      </c>
      <c r="BM17" s="131">
        <v>1</v>
      </c>
      <c r="BN17" s="108">
        <v>0.66249999999999998</v>
      </c>
      <c r="BO17" s="167">
        <f>IF(BN17=1,24,HOUR(BN17))</f>
        <v>15</v>
      </c>
      <c r="BP17" s="165">
        <f t="shared" si="61"/>
        <v>54</v>
      </c>
      <c r="BQ17" s="98">
        <v>0</v>
      </c>
      <c r="BR17" s="108">
        <v>0</v>
      </c>
      <c r="BS17" s="167">
        <f t="shared" si="46"/>
        <v>0</v>
      </c>
      <c r="BT17" s="165">
        <f t="shared" si="62"/>
        <v>0</v>
      </c>
      <c r="BU17" s="167">
        <f t="shared" si="50"/>
        <v>5</v>
      </c>
      <c r="BV17" s="168">
        <f t="shared" si="32"/>
        <v>0.76111111111111118</v>
      </c>
      <c r="BW17" s="167">
        <f t="shared" si="47"/>
        <v>18</v>
      </c>
      <c r="BX17" s="166">
        <f t="shared" si="63"/>
        <v>16</v>
      </c>
      <c r="BY17" s="169">
        <f t="shared" si="12"/>
        <v>0.9013888888888888</v>
      </c>
      <c r="BZ17" s="170">
        <f t="shared" si="7"/>
        <v>466.22496147919878</v>
      </c>
      <c r="CA17" s="170">
        <f t="shared" si="13"/>
        <v>11189.399075500771</v>
      </c>
      <c r="CB17" s="170">
        <f t="shared" si="8"/>
        <v>420.25</v>
      </c>
      <c r="CC17" s="395">
        <f t="shared" si="64"/>
        <v>0.18541666666666667</v>
      </c>
      <c r="CD17" s="398">
        <f t="shared" si="19"/>
        <v>11.189583333333333</v>
      </c>
      <c r="CE17" s="395">
        <f t="shared" si="14"/>
        <v>11.004166666666666</v>
      </c>
      <c r="CF17" s="170">
        <f t="shared" si="15"/>
        <v>1390.7762211283605</v>
      </c>
      <c r="CG17" s="402">
        <f t="shared" si="66"/>
        <v>5.0958333333333332</v>
      </c>
      <c r="CH17" s="402">
        <f t="shared" si="67"/>
        <v>9.7222222222222224E-2</v>
      </c>
      <c r="CI17" s="403">
        <f t="shared" si="65"/>
        <v>178939</v>
      </c>
      <c r="CJ17" s="105">
        <f t="shared" si="16"/>
        <v>4.9986111111111109</v>
      </c>
      <c r="CK17" s="401">
        <f t="shared" si="17"/>
        <v>1491.5726590719644</v>
      </c>
      <c r="CL17" s="101">
        <f t="shared" si="18"/>
        <v>1463.1152902698284</v>
      </c>
      <c r="CM17" s="440"/>
      <c r="CN17" s="440"/>
      <c r="CO17" s="441"/>
      <c r="CP17" s="441"/>
      <c r="CQ17" s="441"/>
      <c r="CR17" s="441"/>
      <c r="CS17" s="441"/>
      <c r="CT17" s="441"/>
      <c r="CU17" s="441"/>
      <c r="CV17" s="441"/>
      <c r="CW17" s="441"/>
      <c r="CX17" s="441"/>
    </row>
    <row r="18" spans="1:102" s="114" customFormat="1" x14ac:dyDescent="0.25">
      <c r="A18" s="98">
        <f t="shared" si="23"/>
        <v>17</v>
      </c>
      <c r="B18" s="99">
        <v>40710</v>
      </c>
      <c r="C18" s="98">
        <f t="shared" si="20"/>
        <v>6</v>
      </c>
      <c r="D18" s="100" t="s">
        <v>24</v>
      </c>
      <c r="E18" s="111" t="s">
        <v>695</v>
      </c>
      <c r="F18" s="100"/>
      <c r="G18" s="101">
        <v>8</v>
      </c>
      <c r="H18" s="111" t="s">
        <v>26</v>
      </c>
      <c r="I18" s="100" t="s">
        <v>130</v>
      </c>
      <c r="J18" s="100" t="s">
        <v>131</v>
      </c>
      <c r="K18" s="100" t="s">
        <v>28</v>
      </c>
      <c r="L18" s="118">
        <v>65994</v>
      </c>
      <c r="M18" s="369">
        <v>0</v>
      </c>
      <c r="N18" s="369"/>
      <c r="O18" s="686"/>
      <c r="P18" s="101">
        <f>P17-M18</f>
        <v>13842</v>
      </c>
      <c r="Q18" s="182">
        <f t="shared" si="9"/>
        <v>367304</v>
      </c>
      <c r="R18" s="102">
        <v>40708.40625</v>
      </c>
      <c r="S18" s="103">
        <v>4.1666666666666664E-2</v>
      </c>
      <c r="T18" s="171">
        <f t="shared" si="35"/>
        <v>1</v>
      </c>
      <c r="U18" s="171">
        <f t="shared" si="51"/>
        <v>0</v>
      </c>
      <c r="V18" s="102">
        <v>40708.465277777781</v>
      </c>
      <c r="W18" s="103">
        <v>1</v>
      </c>
      <c r="X18" s="167">
        <f t="shared" si="36"/>
        <v>24</v>
      </c>
      <c r="Y18" s="171">
        <f t="shared" si="52"/>
        <v>0</v>
      </c>
      <c r="Z18" s="167">
        <f t="shared" si="49"/>
        <v>287</v>
      </c>
      <c r="AA18" s="167">
        <f t="shared" si="48"/>
        <v>333</v>
      </c>
      <c r="AB18" s="167">
        <f>SUM($W$7:W18)</f>
        <v>9.8874999999999993</v>
      </c>
      <c r="AC18" s="112">
        <v>0</v>
      </c>
      <c r="AD18" s="105">
        <v>0</v>
      </c>
      <c r="AE18" s="167">
        <f t="shared" si="37"/>
        <v>0</v>
      </c>
      <c r="AF18" s="167">
        <f t="shared" si="53"/>
        <v>0</v>
      </c>
      <c r="AG18" s="171">
        <f t="shared" si="4"/>
        <v>0</v>
      </c>
      <c r="AH18" s="171">
        <f t="shared" si="11"/>
        <v>0</v>
      </c>
      <c r="AI18" s="113"/>
      <c r="AJ18" s="115"/>
      <c r="AK18" s="131">
        <v>0</v>
      </c>
      <c r="AL18" s="107">
        <v>0</v>
      </c>
      <c r="AM18" s="167">
        <f t="shared" si="38"/>
        <v>0</v>
      </c>
      <c r="AN18" s="165">
        <f t="shared" si="54"/>
        <v>0</v>
      </c>
      <c r="AO18" s="131">
        <v>1</v>
      </c>
      <c r="AP18" s="108">
        <v>0.72569444444444453</v>
      </c>
      <c r="AQ18" s="167">
        <f t="shared" si="39"/>
        <v>17</v>
      </c>
      <c r="AR18" s="165">
        <f t="shared" si="55"/>
        <v>25</v>
      </c>
      <c r="AS18" s="131">
        <v>0</v>
      </c>
      <c r="AT18" s="108">
        <v>0</v>
      </c>
      <c r="AU18" s="167">
        <f t="shared" si="40"/>
        <v>0</v>
      </c>
      <c r="AV18" s="165">
        <f t="shared" si="56"/>
        <v>0</v>
      </c>
      <c r="AW18" s="131">
        <v>0</v>
      </c>
      <c r="AX18" s="109">
        <v>0</v>
      </c>
      <c r="AY18" s="167">
        <f t="shared" si="41"/>
        <v>0</v>
      </c>
      <c r="AZ18" s="165">
        <f t="shared" si="57"/>
        <v>0</v>
      </c>
      <c r="BA18" s="131">
        <v>0</v>
      </c>
      <c r="BB18" s="108">
        <v>0</v>
      </c>
      <c r="BC18" s="171">
        <f t="shared" si="42"/>
        <v>0</v>
      </c>
      <c r="BD18" s="172">
        <f t="shared" si="58"/>
        <v>0</v>
      </c>
      <c r="BE18" s="131">
        <v>0</v>
      </c>
      <c r="BF18" s="108">
        <v>0</v>
      </c>
      <c r="BG18" s="167">
        <f t="shared" si="43"/>
        <v>0</v>
      </c>
      <c r="BH18" s="165">
        <f t="shared" si="59"/>
        <v>0</v>
      </c>
      <c r="BI18" s="131">
        <v>0</v>
      </c>
      <c r="BJ18" s="109">
        <v>0</v>
      </c>
      <c r="BK18" s="167">
        <f t="shared" si="44"/>
        <v>0</v>
      </c>
      <c r="BL18" s="165">
        <f t="shared" si="60"/>
        <v>0</v>
      </c>
      <c r="BM18" s="131">
        <v>1</v>
      </c>
      <c r="BN18" s="108">
        <v>9.3055555555555558E-2</v>
      </c>
      <c r="BO18" s="167">
        <f>IF(BN18=1,24,HOUR(BN18))</f>
        <v>2</v>
      </c>
      <c r="BP18" s="165">
        <f>MINUTE(BN18)</f>
        <v>14</v>
      </c>
      <c r="BQ18" s="98">
        <v>0</v>
      </c>
      <c r="BR18" s="108">
        <v>0</v>
      </c>
      <c r="BS18" s="167">
        <f t="shared" si="46"/>
        <v>0</v>
      </c>
      <c r="BT18" s="165">
        <f t="shared" si="62"/>
        <v>0</v>
      </c>
      <c r="BU18" s="167">
        <f t="shared" si="50"/>
        <v>2</v>
      </c>
      <c r="BV18" s="168">
        <f t="shared" si="32"/>
        <v>0.81875000000000009</v>
      </c>
      <c r="BW18" s="167">
        <f t="shared" si="47"/>
        <v>19</v>
      </c>
      <c r="BX18" s="166">
        <f t="shared" si="63"/>
        <v>39</v>
      </c>
      <c r="BY18" s="169">
        <f t="shared" si="12"/>
        <v>0.27430555555555547</v>
      </c>
      <c r="BZ18" s="170">
        <f t="shared" si="7"/>
        <v>0</v>
      </c>
      <c r="CA18" s="170">
        <f t="shared" si="13"/>
        <v>0</v>
      </c>
      <c r="CB18" s="170">
        <f t="shared" si="8"/>
        <v>0</v>
      </c>
      <c r="CC18" s="395">
        <f t="shared" si="64"/>
        <v>0.18541666666666667</v>
      </c>
      <c r="CD18" s="398">
        <f t="shared" si="19"/>
        <v>12.189583333333333</v>
      </c>
      <c r="CE18" s="395">
        <f t="shared" si="14"/>
        <v>12.004166666666666</v>
      </c>
      <c r="CF18" s="170">
        <f t="shared" si="15"/>
        <v>1274.9184311003125</v>
      </c>
      <c r="CG18" s="402">
        <f t="shared" si="66"/>
        <v>6.0958333333333332</v>
      </c>
      <c r="CH18" s="402">
        <f t="shared" si="67"/>
        <v>9.7222222222222224E-2</v>
      </c>
      <c r="CI18" s="403">
        <f t="shared" si="65"/>
        <v>178939</v>
      </c>
      <c r="CJ18" s="105">
        <f t="shared" si="16"/>
        <v>5.9986111111111109</v>
      </c>
      <c r="CK18" s="401">
        <f t="shared" si="17"/>
        <v>1242.9196573280853</v>
      </c>
      <c r="CL18" s="101">
        <f t="shared" si="18"/>
        <v>1223.0963773069036</v>
      </c>
      <c r="CM18" s="440"/>
      <c r="CN18" s="440"/>
      <c r="CO18" s="441"/>
      <c r="CP18" s="441"/>
      <c r="CQ18" s="441"/>
      <c r="CR18" s="441"/>
      <c r="CS18" s="441"/>
      <c r="CT18" s="441"/>
      <c r="CU18" s="441"/>
      <c r="CV18" s="441"/>
      <c r="CW18" s="441"/>
      <c r="CX18" s="441"/>
    </row>
    <row r="19" spans="1:102" s="114" customFormat="1" x14ac:dyDescent="0.25">
      <c r="A19" s="98">
        <f t="shared" si="23"/>
        <v>18</v>
      </c>
      <c r="B19" s="99">
        <v>40711</v>
      </c>
      <c r="C19" s="98">
        <f t="shared" si="20"/>
        <v>6</v>
      </c>
      <c r="D19" s="100" t="s">
        <v>24</v>
      </c>
      <c r="E19" s="111" t="s">
        <v>695</v>
      </c>
      <c r="F19" s="100"/>
      <c r="G19" s="101">
        <v>8</v>
      </c>
      <c r="H19" s="111" t="s">
        <v>26</v>
      </c>
      <c r="I19" s="100" t="s">
        <v>130</v>
      </c>
      <c r="J19" s="100" t="s">
        <v>131</v>
      </c>
      <c r="K19" s="100" t="s">
        <v>28</v>
      </c>
      <c r="L19" s="118">
        <v>65994</v>
      </c>
      <c r="M19" s="369">
        <v>0</v>
      </c>
      <c r="N19" s="369"/>
      <c r="O19" s="686"/>
      <c r="P19" s="101">
        <f>P18-M19</f>
        <v>13842</v>
      </c>
      <c r="Q19" s="182">
        <f t="shared" si="9"/>
        <v>367304</v>
      </c>
      <c r="R19" s="102">
        <v>40708.40625</v>
      </c>
      <c r="S19" s="103">
        <v>4.1666666666666664E-2</v>
      </c>
      <c r="T19" s="171">
        <f t="shared" si="35"/>
        <v>1</v>
      </c>
      <c r="U19" s="171">
        <f t="shared" si="51"/>
        <v>0</v>
      </c>
      <c r="V19" s="102">
        <v>40708.465277777781</v>
      </c>
      <c r="W19" s="103">
        <v>1</v>
      </c>
      <c r="X19" s="167">
        <f t="shared" si="36"/>
        <v>24</v>
      </c>
      <c r="Y19" s="171">
        <f t="shared" si="52"/>
        <v>0</v>
      </c>
      <c r="Z19" s="167">
        <f t="shared" si="49"/>
        <v>311</v>
      </c>
      <c r="AA19" s="167">
        <f t="shared" si="48"/>
        <v>333</v>
      </c>
      <c r="AB19" s="167">
        <f>SUM($W$7:W19)</f>
        <v>10.887499999999999</v>
      </c>
      <c r="AC19" s="112">
        <v>0</v>
      </c>
      <c r="AD19" s="105">
        <v>0</v>
      </c>
      <c r="AE19" s="167">
        <f t="shared" si="37"/>
        <v>0</v>
      </c>
      <c r="AF19" s="167">
        <f t="shared" si="53"/>
        <v>0</v>
      </c>
      <c r="AG19" s="171">
        <f t="shared" si="4"/>
        <v>0</v>
      </c>
      <c r="AH19" s="171">
        <f t="shared" si="11"/>
        <v>0</v>
      </c>
      <c r="AI19" s="113"/>
      <c r="AJ19" s="115"/>
      <c r="AK19" s="131">
        <v>0</v>
      </c>
      <c r="AL19" s="107">
        <v>0</v>
      </c>
      <c r="AM19" s="167">
        <f t="shared" si="38"/>
        <v>0</v>
      </c>
      <c r="AN19" s="165">
        <f t="shared" si="54"/>
        <v>0</v>
      </c>
      <c r="AO19" s="131">
        <v>1</v>
      </c>
      <c r="AP19" s="103">
        <v>1</v>
      </c>
      <c r="AQ19" s="167">
        <f t="shared" si="39"/>
        <v>24</v>
      </c>
      <c r="AR19" s="165">
        <f t="shared" si="55"/>
        <v>0</v>
      </c>
      <c r="AS19" s="131">
        <v>0</v>
      </c>
      <c r="AT19" s="108">
        <v>0</v>
      </c>
      <c r="AU19" s="167">
        <f t="shared" si="40"/>
        <v>0</v>
      </c>
      <c r="AV19" s="165">
        <f t="shared" si="56"/>
        <v>0</v>
      </c>
      <c r="AW19" s="131">
        <v>1</v>
      </c>
      <c r="AX19" s="138">
        <v>1</v>
      </c>
      <c r="AY19" s="167">
        <f t="shared" si="41"/>
        <v>24</v>
      </c>
      <c r="AZ19" s="165">
        <f t="shared" si="57"/>
        <v>0</v>
      </c>
      <c r="BA19" s="131">
        <v>0</v>
      </c>
      <c r="BB19" s="108">
        <v>0</v>
      </c>
      <c r="BC19" s="171">
        <f t="shared" si="42"/>
        <v>0</v>
      </c>
      <c r="BD19" s="172">
        <f t="shared" si="58"/>
        <v>0</v>
      </c>
      <c r="BE19" s="131">
        <v>0</v>
      </c>
      <c r="BF19" s="108">
        <v>0</v>
      </c>
      <c r="BG19" s="167">
        <f t="shared" si="43"/>
        <v>0</v>
      </c>
      <c r="BH19" s="165">
        <f t="shared" si="59"/>
        <v>0</v>
      </c>
      <c r="BI19" s="131">
        <v>0</v>
      </c>
      <c r="BJ19" s="109">
        <v>0</v>
      </c>
      <c r="BK19" s="167">
        <f t="shared" si="44"/>
        <v>0</v>
      </c>
      <c r="BL19" s="165">
        <f t="shared" si="60"/>
        <v>0</v>
      </c>
      <c r="BM19" s="131">
        <v>0</v>
      </c>
      <c r="BN19" s="108">
        <v>0</v>
      </c>
      <c r="BO19" s="167">
        <f t="shared" si="45"/>
        <v>0</v>
      </c>
      <c r="BP19" s="165">
        <f t="shared" si="61"/>
        <v>0</v>
      </c>
      <c r="BQ19" s="98">
        <v>0</v>
      </c>
      <c r="BR19" s="108">
        <v>0</v>
      </c>
      <c r="BS19" s="167">
        <f t="shared" si="46"/>
        <v>0</v>
      </c>
      <c r="BT19" s="165">
        <f t="shared" si="62"/>
        <v>0</v>
      </c>
      <c r="BU19" s="167">
        <f t="shared" si="50"/>
        <v>2</v>
      </c>
      <c r="BV19" s="168">
        <f t="shared" si="32"/>
        <v>2</v>
      </c>
      <c r="BW19" s="167">
        <f t="shared" si="47"/>
        <v>0</v>
      </c>
      <c r="BX19" s="166">
        <f t="shared" si="63"/>
        <v>0</v>
      </c>
      <c r="BY19" s="169">
        <f t="shared" si="12"/>
        <v>-1</v>
      </c>
      <c r="BZ19" s="170">
        <f t="shared" si="7"/>
        <v>0</v>
      </c>
      <c r="CA19" s="170">
        <f t="shared" si="13"/>
        <v>0</v>
      </c>
      <c r="CB19" s="170">
        <f t="shared" si="8"/>
        <v>0</v>
      </c>
      <c r="CC19" s="395">
        <f t="shared" si="64"/>
        <v>0.18541666666666667</v>
      </c>
      <c r="CD19" s="398">
        <f t="shared" si="19"/>
        <v>13.189583333333333</v>
      </c>
      <c r="CE19" s="395">
        <f t="shared" si="14"/>
        <v>13.004166666666666</v>
      </c>
      <c r="CF19" s="170">
        <f t="shared" si="15"/>
        <v>1176.8792053828902</v>
      </c>
      <c r="CG19" s="402">
        <f t="shared" si="66"/>
        <v>7.0958333333333332</v>
      </c>
      <c r="CH19" s="402">
        <f t="shared" si="67"/>
        <v>9.7222222222222224E-2</v>
      </c>
      <c r="CI19" s="403">
        <f t="shared" si="65"/>
        <v>178939</v>
      </c>
      <c r="CJ19" s="105">
        <f t="shared" si="16"/>
        <v>6.9986111111111109</v>
      </c>
      <c r="CK19" s="401">
        <f t="shared" si="17"/>
        <v>1065.3244691407026</v>
      </c>
      <c r="CL19" s="101">
        <f t="shared" si="18"/>
        <v>1050.7281268349971</v>
      </c>
      <c r="CM19" s="440"/>
      <c r="CN19" s="440"/>
      <c r="CO19" s="441"/>
      <c r="CP19" s="441"/>
      <c r="CQ19" s="441"/>
      <c r="CR19" s="441"/>
      <c r="CS19" s="441"/>
      <c r="CT19" s="441"/>
      <c r="CU19" s="441"/>
      <c r="CV19" s="441"/>
      <c r="CW19" s="441"/>
      <c r="CX19" s="441"/>
    </row>
    <row r="20" spans="1:102" s="114" customFormat="1" x14ac:dyDescent="0.25">
      <c r="A20" s="98">
        <f t="shared" si="23"/>
        <v>19</v>
      </c>
      <c r="B20" s="99">
        <v>40712</v>
      </c>
      <c r="C20" s="98">
        <f t="shared" si="20"/>
        <v>6</v>
      </c>
      <c r="D20" s="100" t="s">
        <v>24</v>
      </c>
      <c r="E20" s="111" t="s">
        <v>695</v>
      </c>
      <c r="F20" s="100"/>
      <c r="G20" s="101">
        <v>8</v>
      </c>
      <c r="H20" s="111" t="s">
        <v>26</v>
      </c>
      <c r="I20" s="100" t="s">
        <v>130</v>
      </c>
      <c r="J20" s="100" t="s">
        <v>131</v>
      </c>
      <c r="K20" s="100" t="s">
        <v>28</v>
      </c>
      <c r="L20" s="118">
        <v>65994</v>
      </c>
      <c r="M20" s="369">
        <v>4448</v>
      </c>
      <c r="N20" s="369"/>
      <c r="O20" s="686"/>
      <c r="P20" s="101">
        <f>P19-M20</f>
        <v>9394</v>
      </c>
      <c r="Q20" s="182">
        <f t="shared" si="9"/>
        <v>371752</v>
      </c>
      <c r="R20" s="102">
        <v>40708.40625</v>
      </c>
      <c r="S20" s="103">
        <v>4.1666666666666664E-2</v>
      </c>
      <c r="T20" s="171">
        <f t="shared" si="35"/>
        <v>1</v>
      </c>
      <c r="U20" s="171">
        <f t="shared" si="51"/>
        <v>0</v>
      </c>
      <c r="V20" s="102">
        <v>40708.465277777781</v>
      </c>
      <c r="W20" s="103">
        <v>1</v>
      </c>
      <c r="X20" s="167">
        <f t="shared" si="36"/>
        <v>24</v>
      </c>
      <c r="Y20" s="171">
        <f t="shared" si="52"/>
        <v>0</v>
      </c>
      <c r="Z20" s="167">
        <f t="shared" si="49"/>
        <v>335</v>
      </c>
      <c r="AA20" s="167">
        <f t="shared" si="48"/>
        <v>333</v>
      </c>
      <c r="AB20" s="167">
        <f>SUM($W$7:W20)</f>
        <v>11.887499999999999</v>
      </c>
      <c r="AC20" s="112">
        <v>0</v>
      </c>
      <c r="AD20" s="105">
        <v>0</v>
      </c>
      <c r="AE20" s="167">
        <f t="shared" si="37"/>
        <v>0</v>
      </c>
      <c r="AF20" s="167">
        <f t="shared" si="53"/>
        <v>0</v>
      </c>
      <c r="AG20" s="171">
        <f t="shared" si="4"/>
        <v>185.33333333333334</v>
      </c>
      <c r="AH20" s="171">
        <f t="shared" si="11"/>
        <v>4448</v>
      </c>
      <c r="AI20" s="113"/>
      <c r="AJ20" s="115"/>
      <c r="AK20" s="131">
        <v>0</v>
      </c>
      <c r="AL20" s="107">
        <v>0</v>
      </c>
      <c r="AM20" s="167">
        <f t="shared" si="38"/>
        <v>0</v>
      </c>
      <c r="AN20" s="165">
        <f t="shared" si="54"/>
        <v>0</v>
      </c>
      <c r="AO20" s="131">
        <v>0</v>
      </c>
      <c r="AP20" s="103">
        <v>0</v>
      </c>
      <c r="AQ20" s="167">
        <f t="shared" si="39"/>
        <v>0</v>
      </c>
      <c r="AR20" s="165">
        <f t="shared" si="55"/>
        <v>0</v>
      </c>
      <c r="AS20" s="131">
        <v>0</v>
      </c>
      <c r="AT20" s="108">
        <v>0</v>
      </c>
      <c r="AU20" s="167">
        <f t="shared" si="40"/>
        <v>0</v>
      </c>
      <c r="AV20" s="165">
        <f t="shared" si="56"/>
        <v>0</v>
      </c>
      <c r="AW20" s="131">
        <v>1</v>
      </c>
      <c r="AX20" s="138">
        <v>0.90972222222222221</v>
      </c>
      <c r="AY20" s="167">
        <f t="shared" si="41"/>
        <v>21</v>
      </c>
      <c r="AZ20" s="165">
        <f t="shared" si="57"/>
        <v>50</v>
      </c>
      <c r="BA20" s="131">
        <v>0</v>
      </c>
      <c r="BB20" s="108">
        <v>0</v>
      </c>
      <c r="BC20" s="171">
        <f t="shared" si="42"/>
        <v>0</v>
      </c>
      <c r="BD20" s="172">
        <f t="shared" si="58"/>
        <v>0</v>
      </c>
      <c r="BE20" s="131">
        <v>0</v>
      </c>
      <c r="BF20" s="108">
        <v>0</v>
      </c>
      <c r="BG20" s="167">
        <f t="shared" si="43"/>
        <v>0</v>
      </c>
      <c r="BH20" s="165">
        <f t="shared" si="59"/>
        <v>0</v>
      </c>
      <c r="BI20" s="131">
        <v>0</v>
      </c>
      <c r="BJ20" s="109">
        <v>0</v>
      </c>
      <c r="BK20" s="167">
        <f t="shared" si="44"/>
        <v>0</v>
      </c>
      <c r="BL20" s="165">
        <f t="shared" si="60"/>
        <v>0</v>
      </c>
      <c r="BM20" s="131">
        <v>0</v>
      </c>
      <c r="BN20" s="108">
        <v>0</v>
      </c>
      <c r="BO20" s="167">
        <f t="shared" si="45"/>
        <v>0</v>
      </c>
      <c r="BP20" s="165">
        <f t="shared" si="61"/>
        <v>0</v>
      </c>
      <c r="BQ20" s="98">
        <v>0</v>
      </c>
      <c r="BR20" s="108">
        <v>0</v>
      </c>
      <c r="BS20" s="167">
        <f t="shared" si="46"/>
        <v>0</v>
      </c>
      <c r="BT20" s="165">
        <f t="shared" si="62"/>
        <v>0</v>
      </c>
      <c r="BU20" s="167">
        <f t="shared" si="50"/>
        <v>1</v>
      </c>
      <c r="BV20" s="168">
        <f t="shared" si="32"/>
        <v>0.90972222222222221</v>
      </c>
      <c r="BW20" s="167">
        <f t="shared" si="47"/>
        <v>21</v>
      </c>
      <c r="BX20" s="166">
        <f t="shared" si="63"/>
        <v>50</v>
      </c>
      <c r="BY20" s="169">
        <f t="shared" si="12"/>
        <v>9.027777777777779E-2</v>
      </c>
      <c r="BZ20" s="170">
        <f t="shared" si="7"/>
        <v>2052.9230769230767</v>
      </c>
      <c r="CA20" s="170">
        <f t="shared" si="13"/>
        <v>49270.153846153844</v>
      </c>
      <c r="CB20" s="170">
        <f t="shared" si="8"/>
        <v>185.33333333333334</v>
      </c>
      <c r="CC20" s="395">
        <f t="shared" si="64"/>
        <v>0.18541666666666667</v>
      </c>
      <c r="CD20" s="398">
        <f t="shared" si="19"/>
        <v>14.189583333333333</v>
      </c>
      <c r="CE20" s="395">
        <f t="shared" si="14"/>
        <v>14.004166666666666</v>
      </c>
      <c r="CF20" s="170">
        <f t="shared" si="15"/>
        <v>1106.0755727462065</v>
      </c>
      <c r="CG20" s="402">
        <f t="shared" si="66"/>
        <v>8.0958333333333332</v>
      </c>
      <c r="CH20" s="402">
        <f t="shared" si="67"/>
        <v>9.7222222222222224E-2</v>
      </c>
      <c r="CI20" s="403">
        <f t="shared" si="65"/>
        <v>183387</v>
      </c>
      <c r="CJ20" s="105">
        <f t="shared" si="16"/>
        <v>7.9986111111111109</v>
      </c>
      <c r="CK20" s="401">
        <f t="shared" si="17"/>
        <v>955.30647681889229</v>
      </c>
      <c r="CL20" s="101">
        <f t="shared" si="18"/>
        <v>943.83427689140501</v>
      </c>
      <c r="CM20" s="440"/>
      <c r="CN20" s="440"/>
      <c r="CO20" s="441"/>
      <c r="CP20" s="441"/>
      <c r="CQ20" s="441"/>
      <c r="CR20" s="441"/>
      <c r="CS20" s="441"/>
      <c r="CT20" s="441"/>
      <c r="CU20" s="441"/>
      <c r="CV20" s="441"/>
      <c r="CW20" s="441"/>
      <c r="CX20" s="441"/>
    </row>
    <row r="21" spans="1:102" s="114" customFormat="1" x14ac:dyDescent="0.25">
      <c r="A21" s="98">
        <f t="shared" si="23"/>
        <v>20</v>
      </c>
      <c r="B21" s="99">
        <v>40713</v>
      </c>
      <c r="C21" s="98">
        <f t="shared" si="20"/>
        <v>6</v>
      </c>
      <c r="D21" s="100" t="s">
        <v>24</v>
      </c>
      <c r="E21" s="111" t="s">
        <v>695</v>
      </c>
      <c r="F21" s="100"/>
      <c r="G21" s="101">
        <v>8</v>
      </c>
      <c r="H21" s="111" t="s">
        <v>26</v>
      </c>
      <c r="I21" s="100" t="s">
        <v>130</v>
      </c>
      <c r="J21" s="100" t="s">
        <v>131</v>
      </c>
      <c r="K21" s="100" t="s">
        <v>28</v>
      </c>
      <c r="L21" s="118">
        <v>65994</v>
      </c>
      <c r="M21" s="104">
        <v>9394</v>
      </c>
      <c r="N21" s="104"/>
      <c r="O21" s="685"/>
      <c r="P21" s="101">
        <f>P20-M21</f>
        <v>0</v>
      </c>
      <c r="Q21" s="182">
        <f t="shared" si="9"/>
        <v>381146</v>
      </c>
      <c r="R21" s="102">
        <v>40708.40625</v>
      </c>
      <c r="S21" s="103">
        <v>4.1666666666666664E-2</v>
      </c>
      <c r="T21" s="171">
        <f t="shared" si="35"/>
        <v>1</v>
      </c>
      <c r="U21" s="171">
        <f t="shared" si="51"/>
        <v>0</v>
      </c>
      <c r="V21" s="102">
        <v>40708.465277777781</v>
      </c>
      <c r="W21" s="103">
        <v>0.52083333333333337</v>
      </c>
      <c r="X21" s="167">
        <f t="shared" si="36"/>
        <v>12</v>
      </c>
      <c r="Y21" s="171">
        <f t="shared" si="52"/>
        <v>30</v>
      </c>
      <c r="Z21" s="167">
        <f t="shared" si="49"/>
        <v>347</v>
      </c>
      <c r="AA21" s="167">
        <f t="shared" si="48"/>
        <v>363</v>
      </c>
      <c r="AB21" s="167">
        <f>SUM($W$7:W21)</f>
        <v>12.408333333333333</v>
      </c>
      <c r="AC21" s="112">
        <v>0</v>
      </c>
      <c r="AD21" s="105">
        <v>0</v>
      </c>
      <c r="AE21" s="167">
        <f t="shared" si="37"/>
        <v>0</v>
      </c>
      <c r="AF21" s="167">
        <f t="shared" si="53"/>
        <v>0</v>
      </c>
      <c r="AG21" s="171">
        <f t="shared" si="4"/>
        <v>751.52</v>
      </c>
      <c r="AH21" s="171">
        <f t="shared" si="11"/>
        <v>18036.48</v>
      </c>
      <c r="AI21" s="102">
        <v>40713.770833333336</v>
      </c>
      <c r="AJ21" s="102">
        <v>40714.3125</v>
      </c>
      <c r="AK21" s="131">
        <v>0</v>
      </c>
      <c r="AL21" s="107">
        <v>0</v>
      </c>
      <c r="AM21" s="167">
        <f t="shared" si="38"/>
        <v>0</v>
      </c>
      <c r="AN21" s="165">
        <f t="shared" si="54"/>
        <v>0</v>
      </c>
      <c r="AO21" s="131">
        <v>0</v>
      </c>
      <c r="AP21" s="103">
        <v>0</v>
      </c>
      <c r="AQ21" s="167">
        <f t="shared" si="39"/>
        <v>0</v>
      </c>
      <c r="AR21" s="165">
        <f t="shared" si="55"/>
        <v>0</v>
      </c>
      <c r="AS21" s="131">
        <v>1</v>
      </c>
      <c r="AT21" s="108">
        <v>1.3888888888888889E-3</v>
      </c>
      <c r="AU21" s="167">
        <f t="shared" si="40"/>
        <v>0</v>
      </c>
      <c r="AV21" s="165">
        <f t="shared" si="56"/>
        <v>2</v>
      </c>
      <c r="AW21" s="131">
        <v>0</v>
      </c>
      <c r="AX21" s="109">
        <v>0</v>
      </c>
      <c r="AY21" s="167">
        <f t="shared" si="41"/>
        <v>0</v>
      </c>
      <c r="AZ21" s="165">
        <f t="shared" si="57"/>
        <v>0</v>
      </c>
      <c r="BA21" s="131">
        <v>0</v>
      </c>
      <c r="BB21" s="108">
        <v>0</v>
      </c>
      <c r="BC21" s="171">
        <f t="shared" si="42"/>
        <v>0</v>
      </c>
      <c r="BD21" s="172">
        <f t="shared" si="58"/>
        <v>0</v>
      </c>
      <c r="BE21" s="131">
        <v>0</v>
      </c>
      <c r="BF21" s="108">
        <v>0</v>
      </c>
      <c r="BG21" s="167">
        <f t="shared" si="43"/>
        <v>0</v>
      </c>
      <c r="BH21" s="165">
        <f t="shared" si="59"/>
        <v>0</v>
      </c>
      <c r="BI21" s="131">
        <v>0</v>
      </c>
      <c r="BJ21" s="109">
        <v>0</v>
      </c>
      <c r="BK21" s="167">
        <f t="shared" si="44"/>
        <v>0</v>
      </c>
      <c r="BL21" s="165">
        <f t="shared" si="60"/>
        <v>0</v>
      </c>
      <c r="BM21" s="131">
        <v>0</v>
      </c>
      <c r="BN21" s="108">
        <v>0</v>
      </c>
      <c r="BO21" s="167">
        <f t="shared" si="45"/>
        <v>0</v>
      </c>
      <c r="BP21" s="165">
        <f t="shared" si="61"/>
        <v>0</v>
      </c>
      <c r="BQ21" s="98">
        <v>0</v>
      </c>
      <c r="BR21" s="108">
        <v>0</v>
      </c>
      <c r="BS21" s="167">
        <f t="shared" si="46"/>
        <v>0</v>
      </c>
      <c r="BT21" s="165">
        <f t="shared" si="62"/>
        <v>0</v>
      </c>
      <c r="BU21" s="167">
        <f t="shared" si="50"/>
        <v>1</v>
      </c>
      <c r="BV21" s="168">
        <f t="shared" si="32"/>
        <v>1.3888888888888889E-3</v>
      </c>
      <c r="BW21" s="167">
        <f t="shared" si="47"/>
        <v>0</v>
      </c>
      <c r="BX21" s="166">
        <f t="shared" si="63"/>
        <v>2</v>
      </c>
      <c r="BY21" s="169">
        <f t="shared" si="12"/>
        <v>0.51944444444444449</v>
      </c>
      <c r="BZ21" s="170">
        <f t="shared" si="7"/>
        <v>753.52941176470586</v>
      </c>
      <c r="CA21" s="170">
        <f t="shared" si="13"/>
        <v>18084.705882352941</v>
      </c>
      <c r="CB21" s="170">
        <f t="shared" si="8"/>
        <v>751.52</v>
      </c>
      <c r="CC21" s="395">
        <f t="shared" si="64"/>
        <v>0.18541666666666667</v>
      </c>
      <c r="CD21" s="398">
        <f t="shared" si="19"/>
        <v>14.710416666666667</v>
      </c>
      <c r="CE21" s="395">
        <f t="shared" si="14"/>
        <v>14.525</v>
      </c>
      <c r="CF21" s="170">
        <f t="shared" si="15"/>
        <v>1093.3620195065978</v>
      </c>
      <c r="CG21" s="402">
        <f t="shared" si="66"/>
        <v>8.6166666666666671</v>
      </c>
      <c r="CH21" s="402">
        <f t="shared" si="67"/>
        <v>9.7222222222222224E-2</v>
      </c>
      <c r="CI21" s="403">
        <f t="shared" si="65"/>
        <v>192781</v>
      </c>
      <c r="CJ21" s="105">
        <f t="shared" si="16"/>
        <v>8.5194444444444457</v>
      </c>
      <c r="CK21" s="401">
        <f t="shared" si="17"/>
        <v>942.84805999347884</v>
      </c>
      <c r="CL21" s="101">
        <f t="shared" si="18"/>
        <v>932.20986460348161</v>
      </c>
      <c r="CM21" s="440"/>
      <c r="CN21" s="440"/>
      <c r="CO21" s="441"/>
      <c r="CP21" s="441"/>
      <c r="CQ21" s="441"/>
      <c r="CR21" s="441"/>
      <c r="CS21" s="441"/>
      <c r="CT21" s="441"/>
      <c r="CU21" s="441"/>
      <c r="CV21" s="441"/>
      <c r="CW21" s="441"/>
      <c r="CX21" s="441"/>
    </row>
    <row r="22" spans="1:102" s="117" customFormat="1" ht="15" customHeight="1" x14ac:dyDescent="0.25">
      <c r="A22" s="98">
        <f t="shared" si="23"/>
        <v>21</v>
      </c>
      <c r="B22" s="99">
        <v>40715</v>
      </c>
      <c r="C22" s="98">
        <f t="shared" si="20"/>
        <v>6</v>
      </c>
      <c r="D22" s="100" t="s">
        <v>24</v>
      </c>
      <c r="E22" s="116" t="s">
        <v>696</v>
      </c>
      <c r="F22" s="100"/>
      <c r="G22" s="101">
        <v>9</v>
      </c>
      <c r="H22" s="116" t="s">
        <v>26</v>
      </c>
      <c r="I22" s="100" t="s">
        <v>230</v>
      </c>
      <c r="J22" s="100" t="s">
        <v>27</v>
      </c>
      <c r="K22" s="100" t="s">
        <v>28</v>
      </c>
      <c r="L22" s="119">
        <v>33020</v>
      </c>
      <c r="M22" s="370">
        <v>33020</v>
      </c>
      <c r="N22" s="370"/>
      <c r="O22" s="104" t="s">
        <v>129</v>
      </c>
      <c r="P22" s="101">
        <v>0</v>
      </c>
      <c r="Q22" s="182">
        <f t="shared" si="9"/>
        <v>414166</v>
      </c>
      <c r="R22" s="102">
        <v>40715.385416666664</v>
      </c>
      <c r="S22" s="103">
        <v>5.2083333333333336E-2</v>
      </c>
      <c r="T22" s="171">
        <f t="shared" si="35"/>
        <v>1</v>
      </c>
      <c r="U22" s="171">
        <f t="shared" si="51"/>
        <v>15</v>
      </c>
      <c r="V22" s="102">
        <v>40715.458333333336</v>
      </c>
      <c r="W22" s="103">
        <v>0.79166666666666663</v>
      </c>
      <c r="X22" s="167">
        <f t="shared" si="36"/>
        <v>19</v>
      </c>
      <c r="Y22" s="171">
        <f t="shared" si="52"/>
        <v>0</v>
      </c>
      <c r="Z22" s="167">
        <f t="shared" si="49"/>
        <v>366</v>
      </c>
      <c r="AA22" s="167">
        <f t="shared" si="48"/>
        <v>363</v>
      </c>
      <c r="AB22" s="167">
        <f>SUM($W$7:W22)</f>
        <v>13.2</v>
      </c>
      <c r="AC22" s="112">
        <v>0</v>
      </c>
      <c r="AD22" s="105">
        <v>0</v>
      </c>
      <c r="AE22" s="167">
        <f t="shared" si="37"/>
        <v>0</v>
      </c>
      <c r="AF22" s="167">
        <f t="shared" si="53"/>
        <v>0</v>
      </c>
      <c r="AG22" s="171">
        <f t="shared" si="4"/>
        <v>1737.8947368421052</v>
      </c>
      <c r="AH22" s="171">
        <f t="shared" si="11"/>
        <v>41709.473684210527</v>
      </c>
      <c r="AI22" s="102">
        <v>40716.25</v>
      </c>
      <c r="AJ22" s="102">
        <v>40716.333333333336</v>
      </c>
      <c r="AK22" s="131">
        <v>0</v>
      </c>
      <c r="AL22" s="107">
        <v>0</v>
      </c>
      <c r="AM22" s="167">
        <f t="shared" si="38"/>
        <v>0</v>
      </c>
      <c r="AN22" s="165">
        <f t="shared" si="54"/>
        <v>0</v>
      </c>
      <c r="AO22" s="131">
        <v>0</v>
      </c>
      <c r="AP22" s="103">
        <v>0</v>
      </c>
      <c r="AQ22" s="167">
        <f t="shared" si="39"/>
        <v>0</v>
      </c>
      <c r="AR22" s="165">
        <f t="shared" si="55"/>
        <v>0</v>
      </c>
      <c r="AS22" s="131">
        <v>0</v>
      </c>
      <c r="AT22" s="108">
        <v>0</v>
      </c>
      <c r="AU22" s="167">
        <f t="shared" si="40"/>
        <v>0</v>
      </c>
      <c r="AV22" s="165">
        <f t="shared" si="56"/>
        <v>0</v>
      </c>
      <c r="AW22" s="131">
        <v>1</v>
      </c>
      <c r="AX22" s="109">
        <v>1.3888888888888888E-2</v>
      </c>
      <c r="AY22" s="167">
        <f t="shared" si="41"/>
        <v>0</v>
      </c>
      <c r="AZ22" s="165">
        <f t="shared" si="57"/>
        <v>20</v>
      </c>
      <c r="BA22" s="131">
        <v>0</v>
      </c>
      <c r="BB22" s="108">
        <v>0</v>
      </c>
      <c r="BC22" s="171">
        <f t="shared" si="42"/>
        <v>0</v>
      </c>
      <c r="BD22" s="172">
        <f t="shared" si="58"/>
        <v>0</v>
      </c>
      <c r="BE22" s="131">
        <v>0</v>
      </c>
      <c r="BF22" s="108">
        <v>0</v>
      </c>
      <c r="BG22" s="167">
        <f t="shared" si="43"/>
        <v>0</v>
      </c>
      <c r="BH22" s="165">
        <f t="shared" si="59"/>
        <v>0</v>
      </c>
      <c r="BI22" s="131">
        <v>0</v>
      </c>
      <c r="BJ22" s="109">
        <v>0</v>
      </c>
      <c r="BK22" s="167">
        <f t="shared" si="44"/>
        <v>0</v>
      </c>
      <c r="BL22" s="165">
        <f t="shared" si="60"/>
        <v>0</v>
      </c>
      <c r="BM22" s="131">
        <v>1</v>
      </c>
      <c r="BN22" s="108">
        <v>0.125</v>
      </c>
      <c r="BO22" s="167">
        <f t="shared" si="45"/>
        <v>3</v>
      </c>
      <c r="BP22" s="165">
        <f t="shared" si="61"/>
        <v>0</v>
      </c>
      <c r="BQ22" s="98">
        <v>0</v>
      </c>
      <c r="BR22" s="108">
        <v>0</v>
      </c>
      <c r="BS22" s="167">
        <f t="shared" si="46"/>
        <v>0</v>
      </c>
      <c r="BT22" s="165">
        <f t="shared" si="62"/>
        <v>0</v>
      </c>
      <c r="BU22" s="167">
        <f t="shared" si="50"/>
        <v>2</v>
      </c>
      <c r="BV22" s="168">
        <f t="shared" si="32"/>
        <v>0.1388888888888889</v>
      </c>
      <c r="BW22" s="167">
        <f t="shared" si="47"/>
        <v>3</v>
      </c>
      <c r="BX22" s="166">
        <f t="shared" si="63"/>
        <v>20</v>
      </c>
      <c r="BY22" s="169">
        <f t="shared" si="12"/>
        <v>0.77777777777777768</v>
      </c>
      <c r="BZ22" s="170">
        <f t="shared" si="7"/>
        <v>1768.9285714285716</v>
      </c>
      <c r="CA22" s="170">
        <f t="shared" si="13"/>
        <v>42454.285714285717</v>
      </c>
      <c r="CB22" s="170">
        <f t="shared" si="8"/>
        <v>1737.8947368421052</v>
      </c>
      <c r="CC22" s="395">
        <f t="shared" si="64"/>
        <v>0.18541666666666667</v>
      </c>
      <c r="CD22" s="398">
        <f t="shared" si="19"/>
        <v>15.502083333333333</v>
      </c>
      <c r="CE22" s="395">
        <f t="shared" si="14"/>
        <v>15.316666666666666</v>
      </c>
      <c r="CF22" s="170">
        <f t="shared" si="15"/>
        <v>1126.6757344940154</v>
      </c>
      <c r="CG22" s="402">
        <f t="shared" si="66"/>
        <v>9.4083333333333332</v>
      </c>
      <c r="CH22" s="402">
        <f t="shared" si="67"/>
        <v>9.7222222222222224E-2</v>
      </c>
      <c r="CI22" s="403">
        <f t="shared" si="65"/>
        <v>225801</v>
      </c>
      <c r="CJ22" s="105">
        <f t="shared" si="16"/>
        <v>9.3111111111111118</v>
      </c>
      <c r="CK22" s="401">
        <f t="shared" si="17"/>
        <v>1010.4460023866349</v>
      </c>
      <c r="CL22" s="101">
        <f t="shared" si="18"/>
        <v>1000.0044286979628</v>
      </c>
      <c r="CM22" s="442"/>
      <c r="CN22" s="442"/>
      <c r="CO22" s="443"/>
      <c r="CP22" s="443"/>
      <c r="CQ22" s="443"/>
      <c r="CR22" s="443"/>
      <c r="CS22" s="443"/>
      <c r="CT22" s="443"/>
      <c r="CU22" s="443"/>
      <c r="CV22" s="443"/>
      <c r="CW22" s="443"/>
      <c r="CX22" s="443"/>
    </row>
    <row r="23" spans="1:102" s="117" customFormat="1" x14ac:dyDescent="0.25">
      <c r="A23" s="98">
        <f t="shared" si="23"/>
        <v>22</v>
      </c>
      <c r="B23" s="99">
        <v>40722</v>
      </c>
      <c r="C23" s="98">
        <f t="shared" si="20"/>
        <v>6</v>
      </c>
      <c r="D23" s="100" t="s">
        <v>24</v>
      </c>
      <c r="E23" s="116" t="s">
        <v>697</v>
      </c>
      <c r="F23" s="100"/>
      <c r="G23" s="101">
        <v>10</v>
      </c>
      <c r="H23" s="116" t="s">
        <v>26</v>
      </c>
      <c r="I23" s="100" t="s">
        <v>238</v>
      </c>
      <c r="J23" s="100" t="s">
        <v>27</v>
      </c>
      <c r="K23" s="100" t="s">
        <v>28</v>
      </c>
      <c r="L23" s="119">
        <v>29519</v>
      </c>
      <c r="M23" s="370">
        <v>29519</v>
      </c>
      <c r="N23" s="370"/>
      <c r="O23" s="104" t="s">
        <v>129</v>
      </c>
      <c r="P23" s="101">
        <v>0</v>
      </c>
      <c r="Q23" s="182">
        <f t="shared" si="9"/>
        <v>443685</v>
      </c>
      <c r="R23" s="102">
        <v>40722.347222222219</v>
      </c>
      <c r="S23" s="103">
        <v>8.3333333333333329E-2</v>
      </c>
      <c r="T23" s="171">
        <f t="shared" si="35"/>
        <v>2</v>
      </c>
      <c r="U23" s="171">
        <f t="shared" si="51"/>
        <v>0</v>
      </c>
      <c r="V23" s="102">
        <v>40722.4375</v>
      </c>
      <c r="W23" s="103">
        <v>0.81944444444444453</v>
      </c>
      <c r="X23" s="167">
        <f t="shared" si="36"/>
        <v>19</v>
      </c>
      <c r="Y23" s="171">
        <f t="shared" si="52"/>
        <v>40</v>
      </c>
      <c r="Z23" s="167">
        <f t="shared" si="49"/>
        <v>385</v>
      </c>
      <c r="AA23" s="167">
        <f t="shared" si="48"/>
        <v>403</v>
      </c>
      <c r="AB23" s="167">
        <f>SUM($W$7:W23)</f>
        <v>14.019444444444444</v>
      </c>
      <c r="AC23" s="112">
        <v>0</v>
      </c>
      <c r="AD23" s="105">
        <v>0</v>
      </c>
      <c r="AE23" s="167">
        <f t="shared" si="37"/>
        <v>0</v>
      </c>
      <c r="AF23" s="167">
        <f t="shared" si="53"/>
        <v>0</v>
      </c>
      <c r="AG23" s="171">
        <f t="shared" si="4"/>
        <v>1500.9661016949151</v>
      </c>
      <c r="AH23" s="171">
        <f t="shared" si="11"/>
        <v>36023.186440677964</v>
      </c>
      <c r="AI23" s="102">
        <v>40723.260416666664</v>
      </c>
      <c r="AJ23" s="102">
        <v>40723.395833333336</v>
      </c>
      <c r="AK23" s="131">
        <v>0</v>
      </c>
      <c r="AL23" s="107">
        <v>0</v>
      </c>
      <c r="AM23" s="167">
        <f t="shared" si="38"/>
        <v>0</v>
      </c>
      <c r="AN23" s="165">
        <f t="shared" si="54"/>
        <v>0</v>
      </c>
      <c r="AO23" s="131">
        <v>4</v>
      </c>
      <c r="AP23" s="103">
        <v>1.5972222222222224E-2</v>
      </c>
      <c r="AQ23" s="167">
        <f t="shared" si="39"/>
        <v>0</v>
      </c>
      <c r="AR23" s="165">
        <f t="shared" si="55"/>
        <v>23</v>
      </c>
      <c r="AS23" s="131">
        <v>2</v>
      </c>
      <c r="AT23" s="108">
        <v>4.8611111111111112E-3</v>
      </c>
      <c r="AU23" s="167">
        <f t="shared" si="40"/>
        <v>0</v>
      </c>
      <c r="AV23" s="165">
        <f t="shared" si="56"/>
        <v>7</v>
      </c>
      <c r="AW23" s="131">
        <v>2</v>
      </c>
      <c r="AX23" s="109">
        <v>0.11180555555555556</v>
      </c>
      <c r="AY23" s="167">
        <f t="shared" si="41"/>
        <v>2</v>
      </c>
      <c r="AZ23" s="165">
        <f t="shared" si="57"/>
        <v>41</v>
      </c>
      <c r="BA23" s="131">
        <v>1</v>
      </c>
      <c r="BB23" s="108">
        <v>6.2499999999999995E-3</v>
      </c>
      <c r="BC23" s="171">
        <f t="shared" si="42"/>
        <v>0</v>
      </c>
      <c r="BD23" s="172">
        <f t="shared" si="58"/>
        <v>9</v>
      </c>
      <c r="BE23" s="131">
        <v>2</v>
      </c>
      <c r="BF23" s="108">
        <v>3.2638888888888891E-2</v>
      </c>
      <c r="BG23" s="167">
        <f t="shared" si="43"/>
        <v>0</v>
      </c>
      <c r="BH23" s="165">
        <f t="shared" si="59"/>
        <v>47</v>
      </c>
      <c r="BI23" s="131">
        <v>0</v>
      </c>
      <c r="BJ23" s="109">
        <v>0</v>
      </c>
      <c r="BK23" s="167">
        <f t="shared" si="44"/>
        <v>0</v>
      </c>
      <c r="BL23" s="165">
        <f t="shared" si="60"/>
        <v>0</v>
      </c>
      <c r="BM23" s="131">
        <v>0</v>
      </c>
      <c r="BN23" s="108">
        <v>0</v>
      </c>
      <c r="BO23" s="167">
        <f t="shared" si="45"/>
        <v>0</v>
      </c>
      <c r="BP23" s="165">
        <f t="shared" si="61"/>
        <v>0</v>
      </c>
      <c r="BQ23" s="98">
        <v>0</v>
      </c>
      <c r="BR23" s="108">
        <v>0</v>
      </c>
      <c r="BS23" s="167">
        <f t="shared" si="46"/>
        <v>0</v>
      </c>
      <c r="BT23" s="165">
        <f t="shared" si="62"/>
        <v>0</v>
      </c>
      <c r="BU23" s="167">
        <f t="shared" si="50"/>
        <v>11</v>
      </c>
      <c r="BV23" s="168">
        <f t="shared" si="32"/>
        <v>0.17152777777777781</v>
      </c>
      <c r="BW23" s="167">
        <f t="shared" si="47"/>
        <v>4</v>
      </c>
      <c r="BX23" s="166">
        <f t="shared" si="63"/>
        <v>7</v>
      </c>
      <c r="BY23" s="169">
        <f t="shared" si="12"/>
        <v>0.6479166666666667</v>
      </c>
      <c r="BZ23" s="170">
        <f t="shared" si="7"/>
        <v>1898.3279742765271</v>
      </c>
      <c r="CA23" s="170">
        <f t="shared" si="13"/>
        <v>45559.871382636651</v>
      </c>
      <c r="CB23" s="170">
        <f t="shared" si="8"/>
        <v>1500.9661016949151</v>
      </c>
      <c r="CC23" s="395">
        <f t="shared" si="64"/>
        <v>0.18541666666666667</v>
      </c>
      <c r="CD23" s="398">
        <f t="shared" si="19"/>
        <v>16.321527777777778</v>
      </c>
      <c r="CE23" s="395">
        <f t="shared" si="14"/>
        <v>16.136111111111113</v>
      </c>
      <c r="CF23" s="170">
        <f t="shared" si="15"/>
        <v>1145.6834222757789</v>
      </c>
      <c r="CG23" s="402">
        <f t="shared" si="66"/>
        <v>10.227777777777778</v>
      </c>
      <c r="CH23" s="402">
        <f t="shared" si="67"/>
        <v>9.7222222222222224E-2</v>
      </c>
      <c r="CI23" s="403">
        <f t="shared" si="65"/>
        <v>255320</v>
      </c>
      <c r="CJ23" s="105">
        <f t="shared" si="16"/>
        <v>10.130555555555556</v>
      </c>
      <c r="CK23" s="401">
        <f t="shared" si="17"/>
        <v>1050.1233890869207</v>
      </c>
      <c r="CL23" s="101">
        <f t="shared" si="18"/>
        <v>1040.1412275936991</v>
      </c>
      <c r="CM23" s="442"/>
      <c r="CN23" s="442"/>
      <c r="CO23" s="443"/>
      <c r="CP23" s="443"/>
      <c r="CQ23" s="443"/>
      <c r="CR23" s="443"/>
      <c r="CS23" s="443"/>
      <c r="CT23" s="443"/>
      <c r="CU23" s="443"/>
      <c r="CV23" s="443"/>
      <c r="CW23" s="443"/>
      <c r="CX23" s="443"/>
    </row>
    <row r="24" spans="1:102" s="244" customFormat="1" x14ac:dyDescent="0.25">
      <c r="A24" s="228">
        <f t="shared" si="23"/>
        <v>23</v>
      </c>
      <c r="B24" s="229">
        <v>40725</v>
      </c>
      <c r="C24" s="228">
        <f t="shared" si="20"/>
        <v>7</v>
      </c>
      <c r="D24" s="230" t="s">
        <v>24</v>
      </c>
      <c r="E24" s="231" t="s">
        <v>698</v>
      </c>
      <c r="F24" s="230"/>
      <c r="G24" s="232">
        <v>11</v>
      </c>
      <c r="H24" s="231" t="s">
        <v>26</v>
      </c>
      <c r="I24" s="230" t="s">
        <v>242</v>
      </c>
      <c r="J24" s="231" t="s">
        <v>241</v>
      </c>
      <c r="K24" s="231" t="s">
        <v>28</v>
      </c>
      <c r="L24" s="233">
        <v>52131</v>
      </c>
      <c r="M24" s="371">
        <v>32935</v>
      </c>
      <c r="N24" s="371"/>
      <c r="O24" s="687">
        <v>3</v>
      </c>
      <c r="P24" s="232">
        <f>L24-M24</f>
        <v>19196</v>
      </c>
      <c r="Q24" s="182">
        <f t="shared" si="9"/>
        <v>476620</v>
      </c>
      <c r="R24" s="234">
        <v>40725.444444444445</v>
      </c>
      <c r="S24" s="235">
        <v>6.5972222222222224E-2</v>
      </c>
      <c r="T24" s="171">
        <f t="shared" si="35"/>
        <v>1</v>
      </c>
      <c r="U24" s="171">
        <f t="shared" si="51"/>
        <v>35</v>
      </c>
      <c r="V24" s="234">
        <v>40725.510416666664</v>
      </c>
      <c r="W24" s="235">
        <v>0.73958333333333337</v>
      </c>
      <c r="X24" s="167">
        <f t="shared" si="36"/>
        <v>17</v>
      </c>
      <c r="Y24" s="171">
        <f t="shared" si="52"/>
        <v>45</v>
      </c>
      <c r="Z24" s="167">
        <f t="shared" si="49"/>
        <v>402</v>
      </c>
      <c r="AA24" s="167">
        <f t="shared" si="48"/>
        <v>448</v>
      </c>
      <c r="AB24" s="167">
        <f>SUM($W$7:W24)</f>
        <v>14.759027777777778</v>
      </c>
      <c r="AC24" s="236">
        <v>0</v>
      </c>
      <c r="AD24" s="237">
        <v>0</v>
      </c>
      <c r="AE24" s="167">
        <f t="shared" si="37"/>
        <v>0</v>
      </c>
      <c r="AF24" s="167">
        <f t="shared" si="53"/>
        <v>0</v>
      </c>
      <c r="AG24" s="171">
        <f t="shared" si="4"/>
        <v>1855.4929577464789</v>
      </c>
      <c r="AH24" s="171">
        <f t="shared" si="11"/>
        <v>44531.830985915491</v>
      </c>
      <c r="AI24" s="238"/>
      <c r="AJ24" s="239"/>
      <c r="AK24" s="240">
        <v>1</v>
      </c>
      <c r="AL24" s="241">
        <v>9.7222222222222224E-3</v>
      </c>
      <c r="AM24" s="167">
        <f t="shared" si="38"/>
        <v>0</v>
      </c>
      <c r="AN24" s="165">
        <f t="shared" si="54"/>
        <v>14</v>
      </c>
      <c r="AO24" s="240">
        <v>1</v>
      </c>
      <c r="AP24" s="235">
        <v>9.7222222222222224E-3</v>
      </c>
      <c r="AQ24" s="167">
        <f t="shared" si="39"/>
        <v>0</v>
      </c>
      <c r="AR24" s="165">
        <f t="shared" si="55"/>
        <v>14</v>
      </c>
      <c r="AS24" s="240">
        <v>0</v>
      </c>
      <c r="AT24" s="242">
        <v>0</v>
      </c>
      <c r="AU24" s="167">
        <f t="shared" si="40"/>
        <v>0</v>
      </c>
      <c r="AV24" s="165">
        <f t="shared" si="56"/>
        <v>0</v>
      </c>
      <c r="AW24" s="240">
        <v>1</v>
      </c>
      <c r="AX24" s="243">
        <v>2.4999999999999998E-2</v>
      </c>
      <c r="AY24" s="167">
        <f t="shared" si="41"/>
        <v>0</v>
      </c>
      <c r="AZ24" s="165">
        <f t="shared" si="57"/>
        <v>36</v>
      </c>
      <c r="BA24" s="240">
        <v>0</v>
      </c>
      <c r="BB24" s="242">
        <v>0</v>
      </c>
      <c r="BC24" s="171">
        <f t="shared" si="42"/>
        <v>0</v>
      </c>
      <c r="BD24" s="172">
        <f t="shared" si="58"/>
        <v>0</v>
      </c>
      <c r="BE24" s="240">
        <v>0</v>
      </c>
      <c r="BF24" s="242">
        <v>0</v>
      </c>
      <c r="BG24" s="167">
        <f t="shared" si="43"/>
        <v>0</v>
      </c>
      <c r="BH24" s="165">
        <f t="shared" si="59"/>
        <v>0</v>
      </c>
      <c r="BI24" s="240">
        <v>0</v>
      </c>
      <c r="BJ24" s="243">
        <v>0</v>
      </c>
      <c r="BK24" s="167">
        <f t="shared" si="44"/>
        <v>0</v>
      </c>
      <c r="BL24" s="165">
        <f t="shared" si="60"/>
        <v>0</v>
      </c>
      <c r="BM24" s="240">
        <v>0</v>
      </c>
      <c r="BN24" s="242">
        <v>0</v>
      </c>
      <c r="BO24" s="167">
        <f t="shared" si="45"/>
        <v>0</v>
      </c>
      <c r="BP24" s="165">
        <f t="shared" si="61"/>
        <v>0</v>
      </c>
      <c r="BQ24" s="228">
        <v>0</v>
      </c>
      <c r="BR24" s="242">
        <v>0</v>
      </c>
      <c r="BS24" s="167">
        <f t="shared" si="46"/>
        <v>0</v>
      </c>
      <c r="BT24" s="165">
        <f t="shared" si="62"/>
        <v>0</v>
      </c>
      <c r="BU24" s="167">
        <f t="shared" si="50"/>
        <v>3</v>
      </c>
      <c r="BV24" s="168">
        <f t="shared" si="32"/>
        <v>4.4444444444444446E-2</v>
      </c>
      <c r="BW24" s="167">
        <f t="shared" si="47"/>
        <v>1</v>
      </c>
      <c r="BX24" s="166">
        <f t="shared" si="63"/>
        <v>4</v>
      </c>
      <c r="BY24" s="169">
        <f t="shared" si="12"/>
        <v>0.69513888888888897</v>
      </c>
      <c r="BZ24" s="170">
        <f t="shared" si="7"/>
        <v>1974.1258741258737</v>
      </c>
      <c r="CA24" s="170">
        <f t="shared" si="13"/>
        <v>47379.02097902097</v>
      </c>
      <c r="CB24" s="170">
        <f t="shared" si="8"/>
        <v>1855.4929577464789</v>
      </c>
      <c r="CC24" s="395">
        <f t="shared" si="64"/>
        <v>0.18541666666666667</v>
      </c>
      <c r="CD24" s="398">
        <f t="shared" si="19"/>
        <v>17.06111111111111</v>
      </c>
      <c r="CE24" s="395">
        <f t="shared" si="14"/>
        <v>16.875694444444445</v>
      </c>
      <c r="CF24" s="170">
        <f t="shared" si="15"/>
        <v>1176.7910785564379</v>
      </c>
      <c r="CG24" s="404">
        <f xml:space="preserve"> W24</f>
        <v>0.73958333333333337</v>
      </c>
      <c r="CH24" s="405">
        <f xml:space="preserve"> BR24</f>
        <v>0</v>
      </c>
      <c r="CI24" s="406">
        <f xml:space="preserve"> M24</f>
        <v>32935</v>
      </c>
      <c r="CJ24" s="237">
        <f t="shared" si="16"/>
        <v>0.73958333333333337</v>
      </c>
      <c r="CK24" s="407">
        <f t="shared" si="17"/>
        <v>1855.4929577464789</v>
      </c>
      <c r="CL24" s="232">
        <f t="shared" si="18"/>
        <v>1855.4929577464789</v>
      </c>
      <c r="CM24" s="440"/>
      <c r="CN24" s="440"/>
      <c r="CO24" s="441"/>
      <c r="CP24" s="441"/>
      <c r="CQ24" s="441"/>
      <c r="CR24" s="441"/>
      <c r="CS24" s="441"/>
      <c r="CT24" s="441"/>
      <c r="CU24" s="441"/>
      <c r="CV24" s="441"/>
      <c r="CW24" s="441"/>
      <c r="CX24" s="441"/>
    </row>
    <row r="25" spans="1:102" s="244" customFormat="1" x14ac:dyDescent="0.25">
      <c r="A25" s="228">
        <f t="shared" si="23"/>
        <v>24</v>
      </c>
      <c r="B25" s="229">
        <v>40726</v>
      </c>
      <c r="C25" s="228">
        <f t="shared" si="20"/>
        <v>7</v>
      </c>
      <c r="D25" s="230" t="s">
        <v>24</v>
      </c>
      <c r="E25" s="231" t="s">
        <v>698</v>
      </c>
      <c r="F25" s="230"/>
      <c r="G25" s="232">
        <v>11</v>
      </c>
      <c r="H25" s="231" t="s">
        <v>26</v>
      </c>
      <c r="I25" s="230" t="s">
        <v>242</v>
      </c>
      <c r="J25" s="231" t="s">
        <v>241</v>
      </c>
      <c r="K25" s="231" t="s">
        <v>28</v>
      </c>
      <c r="L25" s="233">
        <v>52131</v>
      </c>
      <c r="M25" s="372">
        <v>19196</v>
      </c>
      <c r="N25" s="372"/>
      <c r="O25" s="688"/>
      <c r="P25" s="232">
        <f>P24-M25</f>
        <v>0</v>
      </c>
      <c r="Q25" s="182">
        <f t="shared" si="9"/>
        <v>495816</v>
      </c>
      <c r="R25" s="234">
        <v>40725.444444444445</v>
      </c>
      <c r="S25" s="235">
        <v>6.5972222222222224E-2</v>
      </c>
      <c r="T25" s="171">
        <f t="shared" si="35"/>
        <v>1</v>
      </c>
      <c r="U25" s="171">
        <f t="shared" si="51"/>
        <v>35</v>
      </c>
      <c r="V25" s="234">
        <v>40725.510416666664</v>
      </c>
      <c r="W25" s="235">
        <v>0.69791666666666663</v>
      </c>
      <c r="X25" s="167">
        <f t="shared" si="36"/>
        <v>16</v>
      </c>
      <c r="Y25" s="171">
        <f t="shared" si="52"/>
        <v>45</v>
      </c>
      <c r="Z25" s="167">
        <f t="shared" si="49"/>
        <v>418</v>
      </c>
      <c r="AA25" s="167">
        <f t="shared" si="48"/>
        <v>493</v>
      </c>
      <c r="AB25" s="167">
        <f>SUM($W$7:W25)</f>
        <v>15.456944444444444</v>
      </c>
      <c r="AC25" s="236">
        <v>0</v>
      </c>
      <c r="AD25" s="237">
        <v>0</v>
      </c>
      <c r="AE25" s="167">
        <f t="shared" si="37"/>
        <v>0</v>
      </c>
      <c r="AF25" s="167">
        <f t="shared" si="53"/>
        <v>0</v>
      </c>
      <c r="AG25" s="171">
        <f t="shared" si="4"/>
        <v>1146.0298507462687</v>
      </c>
      <c r="AH25" s="171">
        <f t="shared" si="11"/>
        <v>27504.716417910451</v>
      </c>
      <c r="AI25" s="234">
        <v>40726.697916666664</v>
      </c>
      <c r="AJ25" s="234">
        <v>40726.770833333336</v>
      </c>
      <c r="AK25" s="240">
        <v>0</v>
      </c>
      <c r="AL25" s="241">
        <v>0</v>
      </c>
      <c r="AM25" s="167">
        <f t="shared" si="38"/>
        <v>0</v>
      </c>
      <c r="AN25" s="165">
        <f t="shared" si="54"/>
        <v>0</v>
      </c>
      <c r="AO25" s="240">
        <v>3</v>
      </c>
      <c r="AP25" s="242">
        <v>1.2499999999999999E-2</v>
      </c>
      <c r="AQ25" s="167">
        <f t="shared" si="39"/>
        <v>0</v>
      </c>
      <c r="AR25" s="165">
        <f t="shared" si="55"/>
        <v>18</v>
      </c>
      <c r="AS25" s="240">
        <v>1</v>
      </c>
      <c r="AT25" s="242">
        <v>3.472222222222222E-3</v>
      </c>
      <c r="AU25" s="167">
        <f t="shared" si="40"/>
        <v>0</v>
      </c>
      <c r="AV25" s="165">
        <f t="shared" si="56"/>
        <v>5</v>
      </c>
      <c r="AW25" s="240">
        <v>0</v>
      </c>
      <c r="AX25" s="243">
        <v>0</v>
      </c>
      <c r="AY25" s="167">
        <f t="shared" si="41"/>
        <v>0</v>
      </c>
      <c r="AZ25" s="165">
        <f t="shared" si="57"/>
        <v>0</v>
      </c>
      <c r="BA25" s="240">
        <v>0</v>
      </c>
      <c r="BB25" s="242">
        <v>0</v>
      </c>
      <c r="BC25" s="171">
        <f t="shared" si="42"/>
        <v>0</v>
      </c>
      <c r="BD25" s="172">
        <f t="shared" si="58"/>
        <v>0</v>
      </c>
      <c r="BE25" s="240">
        <v>0</v>
      </c>
      <c r="BF25" s="242">
        <v>0</v>
      </c>
      <c r="BG25" s="167">
        <f t="shared" si="43"/>
        <v>0</v>
      </c>
      <c r="BH25" s="165">
        <f t="shared" si="59"/>
        <v>0</v>
      </c>
      <c r="BI25" s="240">
        <v>0</v>
      </c>
      <c r="BJ25" s="243">
        <v>0</v>
      </c>
      <c r="BK25" s="167">
        <f t="shared" si="44"/>
        <v>0</v>
      </c>
      <c r="BL25" s="165">
        <f t="shared" si="60"/>
        <v>0</v>
      </c>
      <c r="BM25" s="240">
        <v>0</v>
      </c>
      <c r="BN25" s="242">
        <v>0</v>
      </c>
      <c r="BO25" s="167">
        <f t="shared" si="45"/>
        <v>0</v>
      </c>
      <c r="BP25" s="165">
        <f t="shared" si="61"/>
        <v>0</v>
      </c>
      <c r="BQ25" s="228">
        <v>0</v>
      </c>
      <c r="BR25" s="242">
        <v>0</v>
      </c>
      <c r="BS25" s="167">
        <f t="shared" si="46"/>
        <v>0</v>
      </c>
      <c r="BT25" s="165">
        <f t="shared" si="62"/>
        <v>0</v>
      </c>
      <c r="BU25" s="167">
        <f t="shared" si="50"/>
        <v>4</v>
      </c>
      <c r="BV25" s="168">
        <f t="shared" si="32"/>
        <v>1.5972222222222221E-2</v>
      </c>
      <c r="BW25" s="167">
        <f t="shared" si="47"/>
        <v>0</v>
      </c>
      <c r="BX25" s="166">
        <f t="shared" si="63"/>
        <v>23</v>
      </c>
      <c r="BY25" s="169">
        <f t="shared" si="12"/>
        <v>0.68194444444444446</v>
      </c>
      <c r="BZ25" s="170">
        <f t="shared" si="7"/>
        <v>1172.8716904276985</v>
      </c>
      <c r="CA25" s="170">
        <f t="shared" si="13"/>
        <v>28148.920570264763</v>
      </c>
      <c r="CB25" s="170">
        <f t="shared" si="8"/>
        <v>1146.0298507462687</v>
      </c>
      <c r="CC25" s="395">
        <f t="shared" si="64"/>
        <v>0.18541666666666667</v>
      </c>
      <c r="CD25" s="398">
        <f t="shared" si="19"/>
        <v>17.759027777777778</v>
      </c>
      <c r="CE25" s="395">
        <f t="shared" si="14"/>
        <v>17.573611111111113</v>
      </c>
      <c r="CF25" s="170">
        <f t="shared" si="15"/>
        <v>1175.5694301746619</v>
      </c>
      <c r="CG25" s="404">
        <f xml:space="preserve"> W25 + CG24</f>
        <v>1.4375</v>
      </c>
      <c r="CH25" s="405">
        <f xml:space="preserve"> BR25 + CH24</f>
        <v>0</v>
      </c>
      <c r="CI25" s="406">
        <f t="shared" ref="CI25:CI44" si="68" xml:space="preserve"> M25 + CI24</f>
        <v>52131</v>
      </c>
      <c r="CJ25" s="237">
        <f t="shared" si="16"/>
        <v>1.4375</v>
      </c>
      <c r="CK25" s="407">
        <f t="shared" si="17"/>
        <v>1511.0434782608697</v>
      </c>
      <c r="CL25" s="232">
        <f t="shared" si="18"/>
        <v>1511.0434782608697</v>
      </c>
      <c r="CM25" s="440"/>
      <c r="CN25" s="440"/>
      <c r="CO25" s="441"/>
      <c r="CP25" s="441"/>
      <c r="CQ25" s="441"/>
      <c r="CR25" s="441"/>
      <c r="CS25" s="441"/>
      <c r="CT25" s="441"/>
      <c r="CU25" s="441"/>
      <c r="CV25" s="441"/>
      <c r="CW25" s="441"/>
      <c r="CX25" s="441"/>
    </row>
    <row r="26" spans="1:102" s="248" customFormat="1" x14ac:dyDescent="0.25">
      <c r="A26" s="228">
        <f t="shared" si="23"/>
        <v>25</v>
      </c>
      <c r="B26" s="229">
        <v>40727</v>
      </c>
      <c r="C26" s="228">
        <f t="shared" si="20"/>
        <v>7</v>
      </c>
      <c r="D26" s="230" t="s">
        <v>24</v>
      </c>
      <c r="E26" s="245" t="s">
        <v>688</v>
      </c>
      <c r="F26" s="230"/>
      <c r="G26" s="232">
        <v>12</v>
      </c>
      <c r="H26" s="245" t="s">
        <v>26</v>
      </c>
      <c r="I26" s="230" t="s">
        <v>754</v>
      </c>
      <c r="J26" s="230" t="s">
        <v>27</v>
      </c>
      <c r="K26" s="245" t="s">
        <v>28</v>
      </c>
      <c r="L26" s="233">
        <v>51882</v>
      </c>
      <c r="M26" s="371">
        <v>34337</v>
      </c>
      <c r="N26" s="371"/>
      <c r="O26" s="687">
        <v>4</v>
      </c>
      <c r="P26" s="232">
        <f>L26-M26</f>
        <v>17545</v>
      </c>
      <c r="Q26" s="182">
        <f t="shared" si="9"/>
        <v>530153</v>
      </c>
      <c r="R26" s="234">
        <v>40727.304166666669</v>
      </c>
      <c r="S26" s="235">
        <v>4.1666666666666664E-2</v>
      </c>
      <c r="T26" s="171">
        <f t="shared" si="35"/>
        <v>1</v>
      </c>
      <c r="U26" s="171">
        <f t="shared" si="51"/>
        <v>0</v>
      </c>
      <c r="V26" s="234">
        <v>40727.375</v>
      </c>
      <c r="W26" s="235">
        <v>0.77777777777777779</v>
      </c>
      <c r="X26" s="167">
        <f t="shared" si="36"/>
        <v>18</v>
      </c>
      <c r="Y26" s="171">
        <f t="shared" si="52"/>
        <v>40</v>
      </c>
      <c r="Z26" s="167">
        <f t="shared" si="49"/>
        <v>436</v>
      </c>
      <c r="AA26" s="167">
        <f t="shared" si="48"/>
        <v>533</v>
      </c>
      <c r="AB26" s="167">
        <f>SUM($W$7:W26)</f>
        <v>16.234722222222221</v>
      </c>
      <c r="AC26" s="236">
        <v>0</v>
      </c>
      <c r="AD26" s="237">
        <v>0</v>
      </c>
      <c r="AE26" s="167">
        <f t="shared" si="37"/>
        <v>0</v>
      </c>
      <c r="AF26" s="167">
        <f t="shared" si="53"/>
        <v>0</v>
      </c>
      <c r="AG26" s="171">
        <f t="shared" si="4"/>
        <v>1839.4821428571429</v>
      </c>
      <c r="AH26" s="171">
        <f t="shared" si="11"/>
        <v>44147.571428571428</v>
      </c>
      <c r="AI26" s="246"/>
      <c r="AJ26" s="247"/>
      <c r="AK26" s="240">
        <v>0</v>
      </c>
      <c r="AL26" s="241">
        <v>0</v>
      </c>
      <c r="AM26" s="167">
        <f t="shared" si="38"/>
        <v>0</v>
      </c>
      <c r="AN26" s="165">
        <f t="shared" si="54"/>
        <v>0</v>
      </c>
      <c r="AO26" s="240">
        <v>3</v>
      </c>
      <c r="AP26" s="242">
        <v>0.1076388888888889</v>
      </c>
      <c r="AQ26" s="167">
        <f t="shared" si="39"/>
        <v>2</v>
      </c>
      <c r="AR26" s="165">
        <f t="shared" si="55"/>
        <v>35</v>
      </c>
      <c r="AS26" s="240">
        <v>0</v>
      </c>
      <c r="AT26" s="242">
        <v>0</v>
      </c>
      <c r="AU26" s="167">
        <f t="shared" si="40"/>
        <v>0</v>
      </c>
      <c r="AV26" s="165">
        <f t="shared" si="56"/>
        <v>0</v>
      </c>
      <c r="AW26" s="240">
        <v>0</v>
      </c>
      <c r="AX26" s="243">
        <v>0</v>
      </c>
      <c r="AY26" s="167">
        <f t="shared" si="41"/>
        <v>0</v>
      </c>
      <c r="AZ26" s="165">
        <f t="shared" si="57"/>
        <v>0</v>
      </c>
      <c r="BA26" s="240">
        <v>0</v>
      </c>
      <c r="BB26" s="242">
        <v>0</v>
      </c>
      <c r="BC26" s="171">
        <f t="shared" si="42"/>
        <v>0</v>
      </c>
      <c r="BD26" s="172">
        <f t="shared" si="58"/>
        <v>0</v>
      </c>
      <c r="BE26" s="240">
        <v>1</v>
      </c>
      <c r="BF26" s="242">
        <v>6.0416666666666667E-2</v>
      </c>
      <c r="BG26" s="167">
        <f t="shared" si="43"/>
        <v>1</v>
      </c>
      <c r="BH26" s="165">
        <f t="shared" si="59"/>
        <v>27</v>
      </c>
      <c r="BI26" s="240">
        <v>0</v>
      </c>
      <c r="BJ26" s="243">
        <v>0</v>
      </c>
      <c r="BK26" s="167">
        <f t="shared" si="44"/>
        <v>0</v>
      </c>
      <c r="BL26" s="165">
        <f t="shared" si="60"/>
        <v>0</v>
      </c>
      <c r="BM26" s="240">
        <v>0</v>
      </c>
      <c r="BN26" s="242">
        <v>0</v>
      </c>
      <c r="BO26" s="167">
        <f t="shared" si="45"/>
        <v>0</v>
      </c>
      <c r="BP26" s="165">
        <f t="shared" si="61"/>
        <v>0</v>
      </c>
      <c r="BQ26" s="228">
        <v>1</v>
      </c>
      <c r="BR26" s="242">
        <v>9.1666666666666674E-2</v>
      </c>
      <c r="BS26" s="167">
        <f t="shared" si="46"/>
        <v>2</v>
      </c>
      <c r="BT26" s="165">
        <f t="shared" si="62"/>
        <v>12</v>
      </c>
      <c r="BU26" s="167">
        <f t="shared" si="50"/>
        <v>5</v>
      </c>
      <c r="BV26" s="168">
        <f t="shared" si="32"/>
        <v>0.25972222222222224</v>
      </c>
      <c r="BW26" s="167">
        <f t="shared" si="47"/>
        <v>6</v>
      </c>
      <c r="BX26" s="166">
        <f t="shared" si="63"/>
        <v>14</v>
      </c>
      <c r="BY26" s="169">
        <f t="shared" si="12"/>
        <v>0.51805555555555549</v>
      </c>
      <c r="BZ26" s="170">
        <f t="shared" si="7"/>
        <v>2761.6890080428961</v>
      </c>
      <c r="CA26" s="170">
        <f t="shared" si="13"/>
        <v>66280.536193029504</v>
      </c>
      <c r="CB26" s="170">
        <f t="shared" si="8"/>
        <v>2085.2429149797572</v>
      </c>
      <c r="CC26" s="408">
        <f>SUM(CC25,BR26)</f>
        <v>0.27708333333333335</v>
      </c>
      <c r="CD26" s="398">
        <f t="shared" si="19"/>
        <v>18.536805555555556</v>
      </c>
      <c r="CE26" s="395">
        <f t="shared" si="14"/>
        <v>18.259722222222223</v>
      </c>
      <c r="CF26" s="170">
        <f t="shared" si="15"/>
        <v>1209.750513425116</v>
      </c>
      <c r="CG26" s="404">
        <f t="shared" ref="CG26:CG44" si="69" xml:space="preserve"> W26 + CG25</f>
        <v>2.2152777777777777</v>
      </c>
      <c r="CH26" s="405">
        <f t="shared" ref="CH26:CH44" si="70" xml:space="preserve"> BR26 + CH25</f>
        <v>9.1666666666666674E-2</v>
      </c>
      <c r="CI26" s="406">
        <f t="shared" si="68"/>
        <v>86468</v>
      </c>
      <c r="CJ26" s="237">
        <f t="shared" si="16"/>
        <v>2.1236111111111109</v>
      </c>
      <c r="CK26" s="407">
        <f t="shared" si="17"/>
        <v>1696.5598430346633</v>
      </c>
      <c r="CL26" s="232">
        <f t="shared" si="18"/>
        <v>1626.3573667711598</v>
      </c>
      <c r="CM26" s="442"/>
      <c r="CN26" s="442"/>
      <c r="CO26" s="443"/>
      <c r="CP26" s="443"/>
      <c r="CQ26" s="443"/>
      <c r="CR26" s="443"/>
      <c r="CS26" s="443"/>
      <c r="CT26" s="443"/>
      <c r="CU26" s="443"/>
      <c r="CV26" s="443"/>
      <c r="CW26" s="443"/>
      <c r="CX26" s="443"/>
    </row>
    <row r="27" spans="1:102" s="244" customFormat="1" x14ac:dyDescent="0.25">
      <c r="A27" s="228">
        <f t="shared" si="23"/>
        <v>26</v>
      </c>
      <c r="B27" s="229">
        <v>40728</v>
      </c>
      <c r="C27" s="228">
        <f t="shared" si="20"/>
        <v>7</v>
      </c>
      <c r="D27" s="230" t="s">
        <v>24</v>
      </c>
      <c r="E27" s="245" t="s">
        <v>688</v>
      </c>
      <c r="F27" s="230"/>
      <c r="G27" s="232">
        <v>12</v>
      </c>
      <c r="H27" s="245" t="s">
        <v>26</v>
      </c>
      <c r="I27" s="230" t="s">
        <v>754</v>
      </c>
      <c r="J27" s="230" t="s">
        <v>27</v>
      </c>
      <c r="K27" s="245" t="s">
        <v>28</v>
      </c>
      <c r="L27" s="233">
        <v>51882</v>
      </c>
      <c r="M27" s="372">
        <v>17545</v>
      </c>
      <c r="N27" s="372"/>
      <c r="O27" s="688"/>
      <c r="P27" s="232">
        <f>P26-M27</f>
        <v>0</v>
      </c>
      <c r="Q27" s="182">
        <f t="shared" si="9"/>
        <v>547698</v>
      </c>
      <c r="R27" s="234">
        <v>40727.304166666669</v>
      </c>
      <c r="S27" s="235">
        <v>4.1666666666666664E-2</v>
      </c>
      <c r="T27" s="171">
        <f t="shared" si="35"/>
        <v>1</v>
      </c>
      <c r="U27" s="171">
        <f t="shared" si="51"/>
        <v>0</v>
      </c>
      <c r="V27" s="234">
        <v>40727.375</v>
      </c>
      <c r="W27" s="235">
        <v>0.81597222222222221</v>
      </c>
      <c r="X27" s="167">
        <f t="shared" si="36"/>
        <v>19</v>
      </c>
      <c r="Y27" s="171">
        <f t="shared" si="52"/>
        <v>35</v>
      </c>
      <c r="Z27" s="167">
        <f t="shared" si="49"/>
        <v>455</v>
      </c>
      <c r="AA27" s="167">
        <f t="shared" si="48"/>
        <v>568</v>
      </c>
      <c r="AB27" s="167">
        <f>SUM($W$7:W27)</f>
        <v>17.050694444444442</v>
      </c>
      <c r="AC27" s="236">
        <v>0</v>
      </c>
      <c r="AD27" s="237">
        <v>0</v>
      </c>
      <c r="AE27" s="167">
        <f t="shared" si="37"/>
        <v>0</v>
      </c>
      <c r="AF27" s="167">
        <f t="shared" si="53"/>
        <v>0</v>
      </c>
      <c r="AG27" s="171">
        <f t="shared" si="4"/>
        <v>895.91489361702133</v>
      </c>
      <c r="AH27" s="171">
        <f t="shared" si="11"/>
        <v>21501.957446808512</v>
      </c>
      <c r="AI27" s="234">
        <v>40729.065972222219</v>
      </c>
      <c r="AJ27" s="234">
        <v>40729.3125</v>
      </c>
      <c r="AK27" s="240">
        <v>0</v>
      </c>
      <c r="AL27" s="241">
        <v>0</v>
      </c>
      <c r="AM27" s="167">
        <f t="shared" si="38"/>
        <v>0</v>
      </c>
      <c r="AN27" s="165">
        <f t="shared" si="54"/>
        <v>0</v>
      </c>
      <c r="AO27" s="240">
        <v>1</v>
      </c>
      <c r="AP27" s="242">
        <v>2.7777777777777779E-3</v>
      </c>
      <c r="AQ27" s="167">
        <f t="shared" si="39"/>
        <v>0</v>
      </c>
      <c r="AR27" s="165">
        <f t="shared" si="55"/>
        <v>4</v>
      </c>
      <c r="AS27" s="240">
        <v>3</v>
      </c>
      <c r="AT27" s="242">
        <v>5.347222222222222E-2</v>
      </c>
      <c r="AU27" s="167">
        <f t="shared" si="40"/>
        <v>1</v>
      </c>
      <c r="AV27" s="165">
        <f t="shared" si="56"/>
        <v>17</v>
      </c>
      <c r="AW27" s="240">
        <v>0</v>
      </c>
      <c r="AX27" s="243">
        <v>0</v>
      </c>
      <c r="AY27" s="167">
        <f t="shared" si="41"/>
        <v>0</v>
      </c>
      <c r="AZ27" s="165">
        <f t="shared" si="57"/>
        <v>0</v>
      </c>
      <c r="BA27" s="240">
        <v>1</v>
      </c>
      <c r="BB27" s="242">
        <v>2.361111111111111E-2</v>
      </c>
      <c r="BC27" s="171">
        <f t="shared" si="42"/>
        <v>0</v>
      </c>
      <c r="BD27" s="172">
        <f t="shared" si="58"/>
        <v>34</v>
      </c>
      <c r="BE27" s="240">
        <v>0</v>
      </c>
      <c r="BF27" s="242">
        <v>0</v>
      </c>
      <c r="BG27" s="167">
        <f t="shared" si="43"/>
        <v>0</v>
      </c>
      <c r="BH27" s="165">
        <f t="shared" si="59"/>
        <v>0</v>
      </c>
      <c r="BI27" s="240">
        <v>0</v>
      </c>
      <c r="BJ27" s="243">
        <v>0</v>
      </c>
      <c r="BK27" s="167">
        <f t="shared" si="44"/>
        <v>0</v>
      </c>
      <c r="BL27" s="165">
        <f t="shared" si="60"/>
        <v>0</v>
      </c>
      <c r="BM27" s="240">
        <v>0</v>
      </c>
      <c r="BN27" s="242">
        <v>0</v>
      </c>
      <c r="BO27" s="167">
        <f t="shared" si="45"/>
        <v>0</v>
      </c>
      <c r="BP27" s="165">
        <f t="shared" si="61"/>
        <v>0</v>
      </c>
      <c r="BQ27" s="228">
        <v>0</v>
      </c>
      <c r="BR27" s="242">
        <v>0</v>
      </c>
      <c r="BS27" s="167">
        <f t="shared" si="46"/>
        <v>0</v>
      </c>
      <c r="BT27" s="165">
        <f t="shared" si="62"/>
        <v>0</v>
      </c>
      <c r="BU27" s="167">
        <f t="shared" si="50"/>
        <v>5</v>
      </c>
      <c r="BV27" s="168">
        <f t="shared" si="32"/>
        <v>7.9861111111111119E-2</v>
      </c>
      <c r="BW27" s="167">
        <f t="shared" si="47"/>
        <v>1</v>
      </c>
      <c r="BX27" s="166">
        <f t="shared" si="63"/>
        <v>55</v>
      </c>
      <c r="BY27" s="169">
        <f t="shared" si="12"/>
        <v>0.73611111111111105</v>
      </c>
      <c r="BZ27" s="170">
        <f t="shared" si="7"/>
        <v>993.11320754716996</v>
      </c>
      <c r="CA27" s="170">
        <f t="shared" si="13"/>
        <v>23834.716981132078</v>
      </c>
      <c r="CB27" s="170">
        <f t="shared" si="8"/>
        <v>895.91489361702133</v>
      </c>
      <c r="CC27" s="408">
        <f>SUM(CC26,BR27)</f>
        <v>0.27708333333333335</v>
      </c>
      <c r="CD27" s="398">
        <f t="shared" si="19"/>
        <v>19.352777777777778</v>
      </c>
      <c r="CE27" s="395">
        <f t="shared" si="14"/>
        <v>19.075694444444444</v>
      </c>
      <c r="CF27" s="170">
        <f t="shared" si="15"/>
        <v>1196.3260402635699</v>
      </c>
      <c r="CG27" s="404">
        <f t="shared" si="69"/>
        <v>3.03125</v>
      </c>
      <c r="CH27" s="405">
        <f t="shared" si="70"/>
        <v>9.1666666666666674E-2</v>
      </c>
      <c r="CI27" s="406">
        <f t="shared" si="68"/>
        <v>104013</v>
      </c>
      <c r="CJ27" s="237">
        <f t="shared" si="16"/>
        <v>2.9395833333333332</v>
      </c>
      <c r="CK27" s="407">
        <f t="shared" si="17"/>
        <v>1474.3160878809356</v>
      </c>
      <c r="CL27" s="232">
        <f t="shared" si="18"/>
        <v>1429.7319587628865</v>
      </c>
      <c r="CM27" s="440"/>
      <c r="CN27" s="440"/>
      <c r="CO27" s="441"/>
      <c r="CP27" s="441"/>
      <c r="CQ27" s="441"/>
      <c r="CR27" s="441"/>
      <c r="CS27" s="441"/>
      <c r="CT27" s="441"/>
      <c r="CU27" s="441"/>
      <c r="CV27" s="441"/>
      <c r="CW27" s="441"/>
      <c r="CX27" s="441"/>
    </row>
    <row r="28" spans="1:102" s="244" customFormat="1" x14ac:dyDescent="0.25">
      <c r="A28" s="228">
        <f t="shared" si="23"/>
        <v>27</v>
      </c>
      <c r="B28" s="229">
        <v>40730</v>
      </c>
      <c r="C28" s="228">
        <f t="shared" si="20"/>
        <v>7</v>
      </c>
      <c r="D28" s="230" t="s">
        <v>24</v>
      </c>
      <c r="E28" s="231" t="s">
        <v>699</v>
      </c>
      <c r="F28" s="230"/>
      <c r="G28" s="232">
        <v>13</v>
      </c>
      <c r="H28" s="231" t="s">
        <v>128</v>
      </c>
      <c r="I28" s="230" t="s">
        <v>251</v>
      </c>
      <c r="J28" s="230" t="s">
        <v>27</v>
      </c>
      <c r="K28" s="245" t="s">
        <v>28</v>
      </c>
      <c r="L28" s="233">
        <v>29877</v>
      </c>
      <c r="M28" s="371">
        <v>5765</v>
      </c>
      <c r="N28" s="371"/>
      <c r="O28" s="372" t="s">
        <v>129</v>
      </c>
      <c r="P28" s="232">
        <f>L28-M28</f>
        <v>24112</v>
      </c>
      <c r="Q28" s="182">
        <f t="shared" si="9"/>
        <v>553463</v>
      </c>
      <c r="R28" s="234">
        <v>40730.833333333336</v>
      </c>
      <c r="S28" s="235">
        <v>6.25E-2</v>
      </c>
      <c r="T28" s="171">
        <f t="shared" si="35"/>
        <v>1</v>
      </c>
      <c r="U28" s="171">
        <f t="shared" si="51"/>
        <v>30</v>
      </c>
      <c r="V28" s="234">
        <v>40730.895833333336</v>
      </c>
      <c r="W28" s="235">
        <v>0.35416666666666669</v>
      </c>
      <c r="X28" s="167">
        <f t="shared" si="36"/>
        <v>8</v>
      </c>
      <c r="Y28" s="171">
        <f t="shared" si="52"/>
        <v>30</v>
      </c>
      <c r="Z28" s="167">
        <f t="shared" si="49"/>
        <v>463</v>
      </c>
      <c r="AA28" s="167">
        <f t="shared" si="48"/>
        <v>598</v>
      </c>
      <c r="AB28" s="167">
        <f>SUM($W$7:W28)</f>
        <v>17.40486111111111</v>
      </c>
      <c r="AC28" s="236">
        <v>0</v>
      </c>
      <c r="AD28" s="237">
        <v>0</v>
      </c>
      <c r="AE28" s="167">
        <f t="shared" si="37"/>
        <v>0</v>
      </c>
      <c r="AF28" s="167">
        <f t="shared" si="53"/>
        <v>0</v>
      </c>
      <c r="AG28" s="171">
        <f t="shared" si="4"/>
        <v>678.23529411764696</v>
      </c>
      <c r="AH28" s="171">
        <f t="shared" si="11"/>
        <v>16277.647058823528</v>
      </c>
      <c r="AI28" s="238"/>
      <c r="AJ28" s="239"/>
      <c r="AK28" s="240">
        <v>0</v>
      </c>
      <c r="AL28" s="241">
        <v>0</v>
      </c>
      <c r="AM28" s="167">
        <f t="shared" si="38"/>
        <v>0</v>
      </c>
      <c r="AN28" s="165">
        <f t="shared" si="54"/>
        <v>0</v>
      </c>
      <c r="AO28" s="240">
        <v>1</v>
      </c>
      <c r="AP28" s="242">
        <v>0.21527777777777779</v>
      </c>
      <c r="AQ28" s="167">
        <f t="shared" si="39"/>
        <v>5</v>
      </c>
      <c r="AR28" s="165">
        <f t="shared" si="55"/>
        <v>10</v>
      </c>
      <c r="AS28" s="240">
        <v>0</v>
      </c>
      <c r="AT28" s="242">
        <v>0</v>
      </c>
      <c r="AU28" s="167">
        <f t="shared" si="40"/>
        <v>0</v>
      </c>
      <c r="AV28" s="165">
        <f t="shared" si="56"/>
        <v>0</v>
      </c>
      <c r="AW28" s="240">
        <v>0</v>
      </c>
      <c r="AX28" s="243">
        <v>0</v>
      </c>
      <c r="AY28" s="167">
        <f t="shared" si="41"/>
        <v>0</v>
      </c>
      <c r="AZ28" s="165">
        <f t="shared" si="57"/>
        <v>0</v>
      </c>
      <c r="BA28" s="240">
        <v>0</v>
      </c>
      <c r="BB28" s="242">
        <v>0</v>
      </c>
      <c r="BC28" s="171">
        <f t="shared" si="42"/>
        <v>0</v>
      </c>
      <c r="BD28" s="172">
        <f t="shared" si="58"/>
        <v>0</v>
      </c>
      <c r="BE28" s="240">
        <v>0</v>
      </c>
      <c r="BF28" s="242">
        <v>0</v>
      </c>
      <c r="BG28" s="167">
        <f t="shared" si="43"/>
        <v>0</v>
      </c>
      <c r="BH28" s="165">
        <f t="shared" si="59"/>
        <v>0</v>
      </c>
      <c r="BI28" s="240">
        <v>0</v>
      </c>
      <c r="BJ28" s="243">
        <v>0</v>
      </c>
      <c r="BK28" s="167">
        <f t="shared" si="44"/>
        <v>0</v>
      </c>
      <c r="BL28" s="165">
        <f t="shared" si="60"/>
        <v>0</v>
      </c>
      <c r="BM28" s="240">
        <v>0</v>
      </c>
      <c r="BN28" s="242">
        <v>0</v>
      </c>
      <c r="BO28" s="167">
        <f t="shared" si="45"/>
        <v>0</v>
      </c>
      <c r="BP28" s="165">
        <f t="shared" si="61"/>
        <v>0</v>
      </c>
      <c r="BQ28" s="228">
        <v>0</v>
      </c>
      <c r="BR28" s="242">
        <v>0</v>
      </c>
      <c r="BS28" s="167">
        <f t="shared" si="46"/>
        <v>0</v>
      </c>
      <c r="BT28" s="165">
        <f t="shared" si="62"/>
        <v>0</v>
      </c>
      <c r="BU28" s="167">
        <f t="shared" si="50"/>
        <v>1</v>
      </c>
      <c r="BV28" s="168">
        <f t="shared" si="32"/>
        <v>0.21527777777777779</v>
      </c>
      <c r="BW28" s="167">
        <f t="shared" si="47"/>
        <v>5</v>
      </c>
      <c r="BX28" s="166">
        <f t="shared" si="63"/>
        <v>10</v>
      </c>
      <c r="BY28" s="169">
        <f t="shared" si="12"/>
        <v>0.1388888888888889</v>
      </c>
      <c r="BZ28" s="170">
        <f t="shared" si="7"/>
        <v>1729.5</v>
      </c>
      <c r="CA28" s="170">
        <f t="shared" si="13"/>
        <v>41508</v>
      </c>
      <c r="CB28" s="170">
        <f t="shared" si="8"/>
        <v>678.23529411764696</v>
      </c>
      <c r="CC28" s="408">
        <f>SUM(CC27,BR28)</f>
        <v>0.27708333333333335</v>
      </c>
      <c r="CD28" s="398">
        <f t="shared" si="19"/>
        <v>19.706944444444446</v>
      </c>
      <c r="CE28" s="395">
        <f t="shared" si="14"/>
        <v>19.429861111111112</v>
      </c>
      <c r="CF28" s="170">
        <f t="shared" si="15"/>
        <v>1186.882304585582</v>
      </c>
      <c r="CG28" s="404">
        <f t="shared" si="69"/>
        <v>3.3854166666666665</v>
      </c>
      <c r="CH28" s="405">
        <f t="shared" si="70"/>
        <v>9.1666666666666674E-2</v>
      </c>
      <c r="CI28" s="406">
        <f t="shared" si="68"/>
        <v>109778</v>
      </c>
      <c r="CJ28" s="237">
        <f t="shared" si="16"/>
        <v>3.2937499999999997</v>
      </c>
      <c r="CK28" s="407">
        <f t="shared" si="17"/>
        <v>1388.7160025300445</v>
      </c>
      <c r="CL28" s="232">
        <f t="shared" si="18"/>
        <v>1351.1138461538462</v>
      </c>
      <c r="CM28" s="440"/>
      <c r="CN28" s="440"/>
      <c r="CO28" s="441"/>
      <c r="CP28" s="441"/>
      <c r="CQ28" s="441"/>
      <c r="CR28" s="441"/>
      <c r="CS28" s="441"/>
      <c r="CT28" s="441"/>
      <c r="CU28" s="441"/>
      <c r="CV28" s="441"/>
      <c r="CW28" s="441"/>
      <c r="CX28" s="441"/>
    </row>
    <row r="29" spans="1:102" s="244" customFormat="1" x14ac:dyDescent="0.25">
      <c r="A29" s="228">
        <f t="shared" si="23"/>
        <v>28</v>
      </c>
      <c r="B29" s="229">
        <v>40731</v>
      </c>
      <c r="C29" s="228">
        <f t="shared" si="20"/>
        <v>7</v>
      </c>
      <c r="D29" s="230" t="s">
        <v>24</v>
      </c>
      <c r="E29" s="231" t="s">
        <v>699</v>
      </c>
      <c r="F29" s="230"/>
      <c r="G29" s="232">
        <v>13</v>
      </c>
      <c r="H29" s="231" t="s">
        <v>128</v>
      </c>
      <c r="I29" s="230" t="s">
        <v>251</v>
      </c>
      <c r="J29" s="230" t="s">
        <v>27</v>
      </c>
      <c r="K29" s="245" t="s">
        <v>28</v>
      </c>
      <c r="L29" s="233">
        <v>29877</v>
      </c>
      <c r="M29" s="373">
        <v>24112</v>
      </c>
      <c r="N29" s="373"/>
      <c r="O29" s="372" t="s">
        <v>129</v>
      </c>
      <c r="P29" s="232">
        <f>P28-M29</f>
        <v>0</v>
      </c>
      <c r="Q29" s="182">
        <f t="shared" si="9"/>
        <v>577575</v>
      </c>
      <c r="R29" s="234">
        <v>40730.833333333336</v>
      </c>
      <c r="S29" s="235">
        <v>6.25E-2</v>
      </c>
      <c r="T29" s="171">
        <f t="shared" si="35"/>
        <v>1</v>
      </c>
      <c r="U29" s="171">
        <f t="shared" si="51"/>
        <v>30</v>
      </c>
      <c r="V29" s="234">
        <v>40730.895833333336</v>
      </c>
      <c r="W29" s="235">
        <v>0.94791666666666663</v>
      </c>
      <c r="X29" s="167">
        <f t="shared" si="36"/>
        <v>22</v>
      </c>
      <c r="Y29" s="171">
        <f t="shared" si="52"/>
        <v>45</v>
      </c>
      <c r="Z29" s="167">
        <f t="shared" si="49"/>
        <v>485</v>
      </c>
      <c r="AA29" s="167">
        <f t="shared" si="48"/>
        <v>643</v>
      </c>
      <c r="AB29" s="167">
        <f>SUM($W$7:W29)</f>
        <v>18.352777777777778</v>
      </c>
      <c r="AC29" s="236">
        <v>0</v>
      </c>
      <c r="AD29" s="237">
        <v>0</v>
      </c>
      <c r="AE29" s="167">
        <f t="shared" si="37"/>
        <v>0</v>
      </c>
      <c r="AF29" s="167">
        <f t="shared" si="53"/>
        <v>0</v>
      </c>
      <c r="AG29" s="171">
        <f t="shared" si="4"/>
        <v>1059.868131868132</v>
      </c>
      <c r="AH29" s="171">
        <f t="shared" si="11"/>
        <v>25436.835164835167</v>
      </c>
      <c r="AI29" s="234">
        <v>40732.197916666664</v>
      </c>
      <c r="AJ29" s="234">
        <v>40732.388888888891</v>
      </c>
      <c r="AK29" s="240">
        <v>1</v>
      </c>
      <c r="AL29" s="241">
        <v>4.8611111111111112E-3</v>
      </c>
      <c r="AM29" s="167">
        <f t="shared" si="38"/>
        <v>0</v>
      </c>
      <c r="AN29" s="165">
        <f t="shared" si="54"/>
        <v>7</v>
      </c>
      <c r="AO29" s="240">
        <v>3</v>
      </c>
      <c r="AP29" s="242">
        <v>2.9861111111111113E-2</v>
      </c>
      <c r="AQ29" s="167">
        <f t="shared" si="39"/>
        <v>0</v>
      </c>
      <c r="AR29" s="165">
        <f t="shared" si="55"/>
        <v>43</v>
      </c>
      <c r="AS29" s="240">
        <v>0</v>
      </c>
      <c r="AT29" s="242">
        <v>0</v>
      </c>
      <c r="AU29" s="167">
        <f t="shared" si="40"/>
        <v>0</v>
      </c>
      <c r="AV29" s="165">
        <f t="shared" si="56"/>
        <v>0</v>
      </c>
      <c r="AW29" s="240">
        <v>1</v>
      </c>
      <c r="AX29" s="243">
        <v>6.9444444444444441E-3</v>
      </c>
      <c r="AY29" s="167">
        <f t="shared" si="41"/>
        <v>0</v>
      </c>
      <c r="AZ29" s="165">
        <f t="shared" si="57"/>
        <v>10</v>
      </c>
      <c r="BA29" s="240">
        <v>0</v>
      </c>
      <c r="BB29" s="242">
        <v>0</v>
      </c>
      <c r="BC29" s="171">
        <f t="shared" si="42"/>
        <v>0</v>
      </c>
      <c r="BD29" s="172">
        <f t="shared" si="58"/>
        <v>0</v>
      </c>
      <c r="BE29" s="240">
        <v>0</v>
      </c>
      <c r="BF29" s="242">
        <v>0</v>
      </c>
      <c r="BG29" s="167">
        <f t="shared" si="43"/>
        <v>0</v>
      </c>
      <c r="BH29" s="165">
        <f t="shared" si="59"/>
        <v>0</v>
      </c>
      <c r="BI29" s="240">
        <v>0</v>
      </c>
      <c r="BJ29" s="243">
        <v>0</v>
      </c>
      <c r="BK29" s="167">
        <f t="shared" si="44"/>
        <v>0</v>
      </c>
      <c r="BL29" s="165">
        <f t="shared" si="60"/>
        <v>0</v>
      </c>
      <c r="BM29" s="240">
        <v>2</v>
      </c>
      <c r="BN29" s="242">
        <v>6.805555555555555E-2</v>
      </c>
      <c r="BO29" s="167">
        <f t="shared" si="45"/>
        <v>1</v>
      </c>
      <c r="BP29" s="165">
        <f t="shared" si="61"/>
        <v>38</v>
      </c>
      <c r="BQ29" s="228">
        <v>1</v>
      </c>
      <c r="BR29" s="242">
        <v>0.20347222222222219</v>
      </c>
      <c r="BS29" s="167">
        <f t="shared" si="46"/>
        <v>4</v>
      </c>
      <c r="BT29" s="165">
        <f t="shared" si="62"/>
        <v>53</v>
      </c>
      <c r="BU29" s="167">
        <f t="shared" si="50"/>
        <v>8</v>
      </c>
      <c r="BV29" s="168">
        <f t="shared" si="32"/>
        <v>0.31319444444444439</v>
      </c>
      <c r="BW29" s="167">
        <f t="shared" si="47"/>
        <v>7</v>
      </c>
      <c r="BX29" s="166">
        <f t="shared" si="63"/>
        <v>31</v>
      </c>
      <c r="BY29" s="169">
        <f t="shared" si="12"/>
        <v>0.70277777777777772</v>
      </c>
      <c r="BZ29" s="170">
        <f t="shared" si="7"/>
        <v>1429.5652173913043</v>
      </c>
      <c r="CA29" s="170">
        <f t="shared" si="13"/>
        <v>34309.565217391304</v>
      </c>
      <c r="CB29" s="170">
        <f t="shared" si="8"/>
        <v>1349.5522388059701</v>
      </c>
      <c r="CC29" s="398">
        <f>SUM(CC28,BR29)</f>
        <v>0.48055555555555551</v>
      </c>
      <c r="CD29" s="398">
        <f t="shared" si="19"/>
        <v>20.654861111111114</v>
      </c>
      <c r="CE29" s="395">
        <f t="shared" si="14"/>
        <v>20.174305555555559</v>
      </c>
      <c r="CF29" s="170">
        <f t="shared" si="15"/>
        <v>1192.8849265085537</v>
      </c>
      <c r="CG29" s="404">
        <f t="shared" si="69"/>
        <v>4.333333333333333</v>
      </c>
      <c r="CH29" s="405">
        <f t="shared" si="70"/>
        <v>0.29513888888888884</v>
      </c>
      <c r="CI29" s="406">
        <f t="shared" si="68"/>
        <v>133890</v>
      </c>
      <c r="CJ29" s="237">
        <f t="shared" si="16"/>
        <v>4.0381944444444446</v>
      </c>
      <c r="CK29" s="407">
        <f t="shared" si="17"/>
        <v>1381.4961306964744</v>
      </c>
      <c r="CL29" s="232">
        <f t="shared" si="18"/>
        <v>1287.4038461538462</v>
      </c>
      <c r="CM29" s="440"/>
      <c r="CN29" s="440"/>
      <c r="CO29" s="441"/>
      <c r="CP29" s="441"/>
      <c r="CQ29" s="441"/>
      <c r="CR29" s="441"/>
      <c r="CS29" s="441"/>
      <c r="CT29" s="441"/>
      <c r="CU29" s="441"/>
      <c r="CV29" s="441"/>
      <c r="CW29" s="441"/>
      <c r="CX29" s="441"/>
    </row>
    <row r="30" spans="1:102" s="244" customFormat="1" x14ac:dyDescent="0.25">
      <c r="A30" s="228">
        <f t="shared" si="23"/>
        <v>29</v>
      </c>
      <c r="B30" s="229">
        <v>40737</v>
      </c>
      <c r="C30" s="228">
        <f t="shared" si="20"/>
        <v>7</v>
      </c>
      <c r="D30" s="230" t="s">
        <v>24</v>
      </c>
      <c r="E30" s="231" t="s">
        <v>700</v>
      </c>
      <c r="F30" s="230"/>
      <c r="G30" s="232">
        <v>14</v>
      </c>
      <c r="H30" s="245" t="s">
        <v>26</v>
      </c>
      <c r="I30" s="230" t="s">
        <v>258</v>
      </c>
      <c r="J30" s="231" t="s">
        <v>257</v>
      </c>
      <c r="K30" s="245" t="s">
        <v>28</v>
      </c>
      <c r="L30" s="233">
        <v>51394</v>
      </c>
      <c r="M30" s="373">
        <v>31136</v>
      </c>
      <c r="N30" s="373"/>
      <c r="O30" s="687">
        <v>5</v>
      </c>
      <c r="P30" s="232">
        <f>L30-M30</f>
        <v>20258</v>
      </c>
      <c r="Q30" s="182">
        <f t="shared" si="9"/>
        <v>608711</v>
      </c>
      <c r="R30" s="234">
        <v>40737.4</v>
      </c>
      <c r="S30" s="235">
        <v>4.7916666666666663E-2</v>
      </c>
      <c r="T30" s="171">
        <f t="shared" si="35"/>
        <v>1</v>
      </c>
      <c r="U30" s="171">
        <f t="shared" si="51"/>
        <v>9</v>
      </c>
      <c r="V30" s="234">
        <v>40737.447916666664</v>
      </c>
      <c r="W30" s="235">
        <v>0.80208333333333337</v>
      </c>
      <c r="X30" s="167">
        <f t="shared" si="36"/>
        <v>19</v>
      </c>
      <c r="Y30" s="171">
        <f t="shared" si="52"/>
        <v>15</v>
      </c>
      <c r="Z30" s="167">
        <f t="shared" si="49"/>
        <v>504</v>
      </c>
      <c r="AA30" s="167">
        <f t="shared" si="48"/>
        <v>658</v>
      </c>
      <c r="AB30" s="167">
        <f>SUM($W$7:W30)</f>
        <v>19.15486111111111</v>
      </c>
      <c r="AC30" s="236">
        <v>0</v>
      </c>
      <c r="AD30" s="237">
        <v>0</v>
      </c>
      <c r="AE30" s="167">
        <f t="shared" si="37"/>
        <v>0</v>
      </c>
      <c r="AF30" s="167">
        <f t="shared" si="53"/>
        <v>0</v>
      </c>
      <c r="AG30" s="171">
        <f t="shared" si="4"/>
        <v>1617.4545454545453</v>
      </c>
      <c r="AH30" s="171">
        <f t="shared" si="11"/>
        <v>38818.909090909088</v>
      </c>
      <c r="AI30" s="238"/>
      <c r="AJ30" s="239"/>
      <c r="AK30" s="240">
        <v>0</v>
      </c>
      <c r="AL30" s="241">
        <v>0</v>
      </c>
      <c r="AM30" s="167">
        <f t="shared" si="38"/>
        <v>0</v>
      </c>
      <c r="AN30" s="165">
        <f t="shared" si="54"/>
        <v>0</v>
      </c>
      <c r="AO30" s="240">
        <v>4</v>
      </c>
      <c r="AP30" s="242">
        <v>0.15625</v>
      </c>
      <c r="AQ30" s="167">
        <f t="shared" si="39"/>
        <v>3</v>
      </c>
      <c r="AR30" s="165">
        <f t="shared" si="55"/>
        <v>45</v>
      </c>
      <c r="AS30" s="240">
        <v>0</v>
      </c>
      <c r="AT30" s="242">
        <v>0</v>
      </c>
      <c r="AU30" s="167">
        <f t="shared" si="40"/>
        <v>0</v>
      </c>
      <c r="AV30" s="165">
        <f t="shared" si="56"/>
        <v>0</v>
      </c>
      <c r="AW30" s="240">
        <v>1</v>
      </c>
      <c r="AX30" s="243">
        <v>4.5138888888888888E-2</v>
      </c>
      <c r="AY30" s="167">
        <f t="shared" si="41"/>
        <v>1</v>
      </c>
      <c r="AZ30" s="165">
        <f t="shared" si="57"/>
        <v>5</v>
      </c>
      <c r="BA30" s="240">
        <v>0</v>
      </c>
      <c r="BB30" s="242">
        <v>0</v>
      </c>
      <c r="BC30" s="171">
        <f t="shared" si="42"/>
        <v>0</v>
      </c>
      <c r="BD30" s="172">
        <f t="shared" si="58"/>
        <v>0</v>
      </c>
      <c r="BE30" s="240">
        <v>0</v>
      </c>
      <c r="BF30" s="242">
        <v>0</v>
      </c>
      <c r="BG30" s="167">
        <f t="shared" si="43"/>
        <v>0</v>
      </c>
      <c r="BH30" s="165">
        <f t="shared" si="59"/>
        <v>0</v>
      </c>
      <c r="BI30" s="240">
        <v>0</v>
      </c>
      <c r="BJ30" s="243">
        <v>0</v>
      </c>
      <c r="BK30" s="167">
        <f t="shared" si="44"/>
        <v>0</v>
      </c>
      <c r="BL30" s="165">
        <f t="shared" si="60"/>
        <v>0</v>
      </c>
      <c r="BM30" s="240">
        <v>0</v>
      </c>
      <c r="BN30" s="242">
        <v>0</v>
      </c>
      <c r="BO30" s="167">
        <f t="shared" si="45"/>
        <v>0</v>
      </c>
      <c r="BP30" s="165">
        <f t="shared" si="61"/>
        <v>0</v>
      </c>
      <c r="BQ30" s="228">
        <v>0</v>
      </c>
      <c r="BR30" s="242">
        <v>0</v>
      </c>
      <c r="BS30" s="167">
        <f t="shared" si="46"/>
        <v>0</v>
      </c>
      <c r="BT30" s="165">
        <f t="shared" si="62"/>
        <v>0</v>
      </c>
      <c r="BU30" s="167">
        <f t="shared" si="50"/>
        <v>5</v>
      </c>
      <c r="BV30" s="168">
        <f t="shared" si="32"/>
        <v>0.2013888888888889</v>
      </c>
      <c r="BW30" s="167">
        <f t="shared" si="47"/>
        <v>4</v>
      </c>
      <c r="BX30" s="166">
        <f t="shared" si="63"/>
        <v>50</v>
      </c>
      <c r="BY30" s="169">
        <f t="shared" si="12"/>
        <v>0.60069444444444442</v>
      </c>
      <c r="BZ30" s="170">
        <f t="shared" si="7"/>
        <v>2159.7225433526014</v>
      </c>
      <c r="CA30" s="170">
        <f t="shared" si="13"/>
        <v>51833.34104046243</v>
      </c>
      <c r="CB30" s="170">
        <f t="shared" si="8"/>
        <v>1617.4545454545453</v>
      </c>
      <c r="CC30" s="398">
        <f t="shared" ref="CC30:CC35" si="71">SUM(CC29,BR30)</f>
        <v>0.48055555555555551</v>
      </c>
      <c r="CD30" s="398">
        <f t="shared" si="19"/>
        <v>21.456944444444446</v>
      </c>
      <c r="CE30" s="395">
        <f t="shared" si="14"/>
        <v>20.976388888888891</v>
      </c>
      <c r="CF30" s="170">
        <f t="shared" si="15"/>
        <v>1209.1193802555783</v>
      </c>
      <c r="CG30" s="404">
        <f t="shared" si="69"/>
        <v>5.1354166666666661</v>
      </c>
      <c r="CH30" s="405">
        <f t="shared" si="70"/>
        <v>0.29513888888888884</v>
      </c>
      <c r="CI30" s="406">
        <f t="shared" si="68"/>
        <v>165026</v>
      </c>
      <c r="CJ30" s="237">
        <f t="shared" si="16"/>
        <v>4.8402777777777768</v>
      </c>
      <c r="CK30" s="407">
        <f t="shared" si="17"/>
        <v>1420.5968436154953</v>
      </c>
      <c r="CL30" s="232">
        <f t="shared" si="18"/>
        <v>1338.9533468559839</v>
      </c>
      <c r="CM30" s="440"/>
      <c r="CN30" s="440"/>
      <c r="CO30" s="441"/>
      <c r="CP30" s="441"/>
      <c r="CQ30" s="441"/>
      <c r="CR30" s="441"/>
      <c r="CS30" s="441"/>
      <c r="CT30" s="441"/>
      <c r="CU30" s="441"/>
      <c r="CV30" s="441"/>
      <c r="CW30" s="441"/>
      <c r="CX30" s="441"/>
    </row>
    <row r="31" spans="1:102" s="244" customFormat="1" x14ac:dyDescent="0.25">
      <c r="A31" s="228">
        <f t="shared" si="23"/>
        <v>30</v>
      </c>
      <c r="B31" s="229">
        <v>40738</v>
      </c>
      <c r="C31" s="228">
        <f t="shared" si="20"/>
        <v>7</v>
      </c>
      <c r="D31" s="230" t="s">
        <v>24</v>
      </c>
      <c r="E31" s="231" t="s">
        <v>700</v>
      </c>
      <c r="F31" s="230"/>
      <c r="G31" s="232">
        <v>14</v>
      </c>
      <c r="H31" s="245" t="s">
        <v>26</v>
      </c>
      <c r="I31" s="230" t="s">
        <v>258</v>
      </c>
      <c r="J31" s="231" t="s">
        <v>257</v>
      </c>
      <c r="K31" s="245" t="s">
        <v>28</v>
      </c>
      <c r="L31" s="233">
        <v>51394</v>
      </c>
      <c r="M31" s="372">
        <v>20258</v>
      </c>
      <c r="N31" s="372"/>
      <c r="O31" s="688"/>
      <c r="P31" s="232">
        <f>P30-M31</f>
        <v>0</v>
      </c>
      <c r="Q31" s="182">
        <f t="shared" si="9"/>
        <v>628969</v>
      </c>
      <c r="R31" s="234">
        <v>40737.4</v>
      </c>
      <c r="S31" s="235">
        <v>4.7916666666666663E-2</v>
      </c>
      <c r="T31" s="171">
        <f t="shared" si="35"/>
        <v>1</v>
      </c>
      <c r="U31" s="171">
        <f t="shared" si="51"/>
        <v>9</v>
      </c>
      <c r="V31" s="234">
        <v>40737.447916666664</v>
      </c>
      <c r="W31" s="235">
        <v>0.5625</v>
      </c>
      <c r="X31" s="167">
        <f t="shared" si="36"/>
        <v>13</v>
      </c>
      <c r="Y31" s="171">
        <f t="shared" si="52"/>
        <v>30</v>
      </c>
      <c r="Z31" s="167">
        <f t="shared" si="49"/>
        <v>517</v>
      </c>
      <c r="AA31" s="167">
        <f t="shared" si="48"/>
        <v>688</v>
      </c>
      <c r="AB31" s="167">
        <f>SUM($W$7:W31)</f>
        <v>19.71736111111111</v>
      </c>
      <c r="AC31" s="236">
        <v>0</v>
      </c>
      <c r="AD31" s="237">
        <v>0</v>
      </c>
      <c r="AE31" s="167">
        <f t="shared" si="37"/>
        <v>0</v>
      </c>
      <c r="AF31" s="167">
        <f t="shared" si="53"/>
        <v>0</v>
      </c>
      <c r="AG31" s="171">
        <f t="shared" si="4"/>
        <v>1500.5925925925924</v>
      </c>
      <c r="AH31" s="171">
        <f t="shared" si="11"/>
        <v>36014.222222222219</v>
      </c>
      <c r="AI31" s="234">
        <v>40738.8125</v>
      </c>
      <c r="AJ31" s="234">
        <v>40739.416666666664</v>
      </c>
      <c r="AK31" s="240">
        <v>0</v>
      </c>
      <c r="AL31" s="241">
        <v>0</v>
      </c>
      <c r="AM31" s="167">
        <f t="shared" si="38"/>
        <v>0</v>
      </c>
      <c r="AN31" s="165">
        <f t="shared" si="54"/>
        <v>0</v>
      </c>
      <c r="AO31" s="240">
        <v>1</v>
      </c>
      <c r="AP31" s="242">
        <v>1.2499999999999999E-2</v>
      </c>
      <c r="AQ31" s="167">
        <f t="shared" si="39"/>
        <v>0</v>
      </c>
      <c r="AR31" s="165">
        <f t="shared" si="55"/>
        <v>18</v>
      </c>
      <c r="AS31" s="240">
        <v>0</v>
      </c>
      <c r="AT31" s="242">
        <v>0</v>
      </c>
      <c r="AU31" s="167">
        <f t="shared" si="40"/>
        <v>0</v>
      </c>
      <c r="AV31" s="165">
        <f t="shared" si="56"/>
        <v>0</v>
      </c>
      <c r="AW31" s="240">
        <v>0</v>
      </c>
      <c r="AX31" s="243">
        <v>0</v>
      </c>
      <c r="AY31" s="167">
        <f t="shared" si="41"/>
        <v>0</v>
      </c>
      <c r="AZ31" s="165">
        <f t="shared" si="57"/>
        <v>0</v>
      </c>
      <c r="BA31" s="240">
        <v>0</v>
      </c>
      <c r="BB31" s="242">
        <v>0</v>
      </c>
      <c r="BC31" s="171">
        <f t="shared" si="42"/>
        <v>0</v>
      </c>
      <c r="BD31" s="172">
        <f t="shared" si="58"/>
        <v>0</v>
      </c>
      <c r="BE31" s="240">
        <v>0</v>
      </c>
      <c r="BF31" s="242">
        <v>0</v>
      </c>
      <c r="BG31" s="167">
        <f t="shared" si="43"/>
        <v>0</v>
      </c>
      <c r="BH31" s="165">
        <f t="shared" si="59"/>
        <v>0</v>
      </c>
      <c r="BI31" s="240">
        <v>0</v>
      </c>
      <c r="BJ31" s="243">
        <v>0</v>
      </c>
      <c r="BK31" s="167">
        <f t="shared" si="44"/>
        <v>0</v>
      </c>
      <c r="BL31" s="165">
        <f t="shared" si="60"/>
        <v>0</v>
      </c>
      <c r="BM31" s="240">
        <v>0</v>
      </c>
      <c r="BN31" s="242">
        <v>0</v>
      </c>
      <c r="BO31" s="167">
        <f t="shared" si="45"/>
        <v>0</v>
      </c>
      <c r="BP31" s="165">
        <f t="shared" si="61"/>
        <v>0</v>
      </c>
      <c r="BQ31" s="228">
        <v>0</v>
      </c>
      <c r="BR31" s="242">
        <v>0</v>
      </c>
      <c r="BS31" s="167">
        <f t="shared" si="46"/>
        <v>0</v>
      </c>
      <c r="BT31" s="165">
        <f t="shared" si="62"/>
        <v>0</v>
      </c>
      <c r="BU31" s="167">
        <f t="shared" si="50"/>
        <v>1</v>
      </c>
      <c r="BV31" s="168">
        <f t="shared" si="32"/>
        <v>1.2499999999999999E-2</v>
      </c>
      <c r="BW31" s="167">
        <f t="shared" si="47"/>
        <v>0</v>
      </c>
      <c r="BX31" s="166">
        <f t="shared" si="63"/>
        <v>18</v>
      </c>
      <c r="BY31" s="169">
        <f t="shared" si="12"/>
        <v>0.55000000000000004</v>
      </c>
      <c r="BZ31" s="170">
        <f t="shared" si="7"/>
        <v>1534.6969696969697</v>
      </c>
      <c r="CA31" s="170">
        <f t="shared" si="13"/>
        <v>36832.727272727272</v>
      </c>
      <c r="CB31" s="170">
        <f t="shared" si="8"/>
        <v>1500.5925925925924</v>
      </c>
      <c r="CC31" s="398">
        <f t="shared" si="71"/>
        <v>0.48055555555555551</v>
      </c>
      <c r="CD31" s="398">
        <f t="shared" si="19"/>
        <v>22.019444444444446</v>
      </c>
      <c r="CE31" s="395">
        <f t="shared" si="14"/>
        <v>21.538888888888891</v>
      </c>
      <c r="CF31" s="170">
        <f t="shared" si="15"/>
        <v>1216.7313644570543</v>
      </c>
      <c r="CG31" s="404">
        <f t="shared" si="69"/>
        <v>5.6979166666666661</v>
      </c>
      <c r="CH31" s="405">
        <f t="shared" si="70"/>
        <v>0.29513888888888884</v>
      </c>
      <c r="CI31" s="406">
        <f t="shared" si="68"/>
        <v>185284</v>
      </c>
      <c r="CJ31" s="237">
        <f t="shared" si="16"/>
        <v>5.4027777777777768</v>
      </c>
      <c r="CK31" s="407">
        <f t="shared" si="17"/>
        <v>1428.9254498714656</v>
      </c>
      <c r="CL31" s="232">
        <f t="shared" si="18"/>
        <v>1354.9104204753201</v>
      </c>
      <c r="CM31" s="440"/>
      <c r="CN31" s="440"/>
      <c r="CO31" s="441"/>
      <c r="CP31" s="441"/>
      <c r="CQ31" s="441"/>
      <c r="CR31" s="441"/>
      <c r="CS31" s="441"/>
      <c r="CT31" s="441"/>
      <c r="CU31" s="441"/>
      <c r="CV31" s="441"/>
      <c r="CW31" s="441"/>
      <c r="CX31" s="441"/>
    </row>
    <row r="32" spans="1:102" s="244" customFormat="1" x14ac:dyDescent="0.25">
      <c r="A32" s="228">
        <f t="shared" si="23"/>
        <v>31</v>
      </c>
      <c r="B32" s="229">
        <v>40743</v>
      </c>
      <c r="C32" s="228">
        <f t="shared" si="20"/>
        <v>7</v>
      </c>
      <c r="D32" s="230" t="s">
        <v>24</v>
      </c>
      <c r="E32" s="231" t="s">
        <v>701</v>
      </c>
      <c r="F32" s="230"/>
      <c r="G32" s="232">
        <v>15</v>
      </c>
      <c r="H32" s="245" t="s">
        <v>26</v>
      </c>
      <c r="I32" s="230" t="s">
        <v>260</v>
      </c>
      <c r="J32" s="230" t="s">
        <v>27</v>
      </c>
      <c r="K32" s="245" t="s">
        <v>28</v>
      </c>
      <c r="L32" s="249">
        <v>45624</v>
      </c>
      <c r="M32" s="372">
        <v>25865</v>
      </c>
      <c r="N32" s="372"/>
      <c r="O32" s="372" t="s">
        <v>129</v>
      </c>
      <c r="P32" s="232">
        <f>L32-M32</f>
        <v>19759</v>
      </c>
      <c r="Q32" s="182">
        <f t="shared" si="9"/>
        <v>654834</v>
      </c>
      <c r="R32" s="234">
        <v>40743.320833333331</v>
      </c>
      <c r="S32" s="235">
        <v>8.5416666666666655E-2</v>
      </c>
      <c r="T32" s="171">
        <f t="shared" si="35"/>
        <v>2</v>
      </c>
      <c r="U32" s="171">
        <f t="shared" si="51"/>
        <v>3</v>
      </c>
      <c r="V32" s="234">
        <v>40743.40625</v>
      </c>
      <c r="W32" s="235">
        <v>0.84375</v>
      </c>
      <c r="X32" s="167">
        <f t="shared" si="36"/>
        <v>20</v>
      </c>
      <c r="Y32" s="171">
        <f t="shared" si="52"/>
        <v>15</v>
      </c>
      <c r="Z32" s="167">
        <f t="shared" si="49"/>
        <v>537</v>
      </c>
      <c r="AA32" s="167">
        <f t="shared" si="48"/>
        <v>703</v>
      </c>
      <c r="AB32" s="167">
        <f>SUM($W$7:W32)</f>
        <v>20.56111111111111</v>
      </c>
      <c r="AC32" s="236">
        <v>0</v>
      </c>
      <c r="AD32" s="237">
        <v>0</v>
      </c>
      <c r="AE32" s="167">
        <f t="shared" si="37"/>
        <v>0</v>
      </c>
      <c r="AF32" s="167">
        <f t="shared" si="53"/>
        <v>0</v>
      </c>
      <c r="AG32" s="171">
        <f t="shared" si="4"/>
        <v>1277.2839506172838</v>
      </c>
      <c r="AH32" s="171">
        <f t="shared" si="11"/>
        <v>30654.81481481481</v>
      </c>
      <c r="AI32" s="238"/>
      <c r="AJ32" s="239"/>
      <c r="AK32" s="240">
        <v>0</v>
      </c>
      <c r="AL32" s="241">
        <v>0</v>
      </c>
      <c r="AM32" s="167">
        <f t="shared" si="38"/>
        <v>0</v>
      </c>
      <c r="AN32" s="165">
        <f t="shared" si="54"/>
        <v>0</v>
      </c>
      <c r="AO32" s="240">
        <v>1</v>
      </c>
      <c r="AP32" s="242">
        <v>0.15555555555555556</v>
      </c>
      <c r="AQ32" s="167">
        <f t="shared" si="39"/>
        <v>3</v>
      </c>
      <c r="AR32" s="165">
        <f t="shared" si="55"/>
        <v>44</v>
      </c>
      <c r="AS32" s="240">
        <v>1</v>
      </c>
      <c r="AT32" s="242">
        <v>9.7222222222222224E-3</v>
      </c>
      <c r="AU32" s="167">
        <f t="shared" si="40"/>
        <v>0</v>
      </c>
      <c r="AV32" s="165">
        <f t="shared" si="56"/>
        <v>14</v>
      </c>
      <c r="AW32" s="240">
        <v>0</v>
      </c>
      <c r="AX32" s="243">
        <v>0</v>
      </c>
      <c r="AY32" s="167">
        <f t="shared" si="41"/>
        <v>0</v>
      </c>
      <c r="AZ32" s="165">
        <f t="shared" si="57"/>
        <v>0</v>
      </c>
      <c r="BA32" s="240">
        <v>0</v>
      </c>
      <c r="BB32" s="242">
        <v>0</v>
      </c>
      <c r="BC32" s="171">
        <f t="shared" si="42"/>
        <v>0</v>
      </c>
      <c r="BD32" s="172">
        <f t="shared" si="58"/>
        <v>0</v>
      </c>
      <c r="BE32" s="240">
        <v>1</v>
      </c>
      <c r="BF32" s="242">
        <v>0.10833333333333334</v>
      </c>
      <c r="BG32" s="167">
        <f t="shared" si="43"/>
        <v>2</v>
      </c>
      <c r="BH32" s="165">
        <f t="shared" si="59"/>
        <v>36</v>
      </c>
      <c r="BI32" s="240">
        <v>1</v>
      </c>
      <c r="BJ32" s="243">
        <v>1.7361111111111112E-2</v>
      </c>
      <c r="BK32" s="167">
        <f t="shared" si="44"/>
        <v>0</v>
      </c>
      <c r="BL32" s="165">
        <f t="shared" si="60"/>
        <v>25</v>
      </c>
      <c r="BM32" s="240">
        <v>0</v>
      </c>
      <c r="BN32" s="242">
        <v>0</v>
      </c>
      <c r="BO32" s="167">
        <f t="shared" si="45"/>
        <v>0</v>
      </c>
      <c r="BP32" s="165">
        <f t="shared" si="61"/>
        <v>0</v>
      </c>
      <c r="BQ32" s="228">
        <v>0</v>
      </c>
      <c r="BR32" s="242">
        <v>0</v>
      </c>
      <c r="BS32" s="167">
        <f t="shared" si="46"/>
        <v>0</v>
      </c>
      <c r="BT32" s="165">
        <f t="shared" si="62"/>
        <v>0</v>
      </c>
      <c r="BU32" s="167">
        <f t="shared" si="50"/>
        <v>4</v>
      </c>
      <c r="BV32" s="168">
        <f t="shared" si="32"/>
        <v>0.29097222222222219</v>
      </c>
      <c r="BW32" s="167">
        <f t="shared" si="47"/>
        <v>6</v>
      </c>
      <c r="BX32" s="166">
        <f t="shared" si="63"/>
        <v>59</v>
      </c>
      <c r="BY32" s="169">
        <f t="shared" si="12"/>
        <v>0.55277777777777781</v>
      </c>
      <c r="BZ32" s="170">
        <f t="shared" si="7"/>
        <v>1949.6231155778894</v>
      </c>
      <c r="CA32" s="170">
        <f t="shared" si="13"/>
        <v>46790.954773869344</v>
      </c>
      <c r="CB32" s="170">
        <f t="shared" si="8"/>
        <v>1277.2839506172838</v>
      </c>
      <c r="CC32" s="398">
        <f t="shared" si="71"/>
        <v>0.48055555555555551</v>
      </c>
      <c r="CD32" s="398">
        <f t="shared" si="19"/>
        <v>22.863194444444446</v>
      </c>
      <c r="CE32" s="395">
        <f t="shared" si="14"/>
        <v>22.382638888888891</v>
      </c>
      <c r="CF32" s="170">
        <f t="shared" si="15"/>
        <v>1219.0139927399086</v>
      </c>
      <c r="CG32" s="404">
        <f t="shared" si="69"/>
        <v>6.5416666666666661</v>
      </c>
      <c r="CH32" s="405">
        <f t="shared" si="70"/>
        <v>0.29513888888888884</v>
      </c>
      <c r="CI32" s="406">
        <f t="shared" si="68"/>
        <v>211149</v>
      </c>
      <c r="CJ32" s="237">
        <f t="shared" si="16"/>
        <v>6.2465277777777768</v>
      </c>
      <c r="CK32" s="407">
        <f t="shared" si="17"/>
        <v>1408.442468037799</v>
      </c>
      <c r="CL32" s="232">
        <f t="shared" si="18"/>
        <v>1344.8980891719746</v>
      </c>
      <c r="CM32" s="440"/>
      <c r="CN32" s="440"/>
      <c r="CO32" s="441"/>
      <c r="CP32" s="441"/>
      <c r="CQ32" s="441"/>
      <c r="CR32" s="441"/>
      <c r="CS32" s="441"/>
      <c r="CT32" s="441"/>
      <c r="CU32" s="441"/>
      <c r="CV32" s="441"/>
      <c r="CW32" s="441"/>
      <c r="CX32" s="441"/>
    </row>
    <row r="33" spans="1:102" s="244" customFormat="1" x14ac:dyDescent="0.25">
      <c r="A33" s="228">
        <f t="shared" si="23"/>
        <v>32</v>
      </c>
      <c r="B33" s="229">
        <v>40744</v>
      </c>
      <c r="C33" s="228">
        <f t="shared" si="20"/>
        <v>7</v>
      </c>
      <c r="D33" s="230" t="s">
        <v>24</v>
      </c>
      <c r="E33" s="231" t="s">
        <v>701</v>
      </c>
      <c r="F33" s="230"/>
      <c r="G33" s="232">
        <v>15</v>
      </c>
      <c r="H33" s="245" t="s">
        <v>26</v>
      </c>
      <c r="I33" s="230" t="s">
        <v>260</v>
      </c>
      <c r="J33" s="230" t="s">
        <v>27</v>
      </c>
      <c r="K33" s="245" t="s">
        <v>28</v>
      </c>
      <c r="L33" s="249">
        <v>45624</v>
      </c>
      <c r="M33" s="372">
        <v>7871</v>
      </c>
      <c r="N33" s="372"/>
      <c r="O33" s="372" t="s">
        <v>129</v>
      </c>
      <c r="P33" s="232">
        <f>P32-M33</f>
        <v>11888</v>
      </c>
      <c r="Q33" s="182">
        <f t="shared" si="9"/>
        <v>662705</v>
      </c>
      <c r="R33" s="234">
        <v>40743.320833333331</v>
      </c>
      <c r="S33" s="235">
        <v>8.5416666666666655E-2</v>
      </c>
      <c r="T33" s="171">
        <f t="shared" si="35"/>
        <v>2</v>
      </c>
      <c r="U33" s="171">
        <f t="shared" si="51"/>
        <v>3</v>
      </c>
      <c r="V33" s="234">
        <v>40743.40625</v>
      </c>
      <c r="W33" s="235">
        <v>1</v>
      </c>
      <c r="X33" s="167">
        <f t="shared" si="36"/>
        <v>24</v>
      </c>
      <c r="Y33" s="171">
        <f t="shared" si="52"/>
        <v>0</v>
      </c>
      <c r="Z33" s="167">
        <f t="shared" si="49"/>
        <v>561</v>
      </c>
      <c r="AA33" s="167">
        <f t="shared" si="48"/>
        <v>703</v>
      </c>
      <c r="AB33" s="167">
        <f>SUM($W$7:W33)</f>
        <v>21.56111111111111</v>
      </c>
      <c r="AC33" s="236">
        <v>0</v>
      </c>
      <c r="AD33" s="237">
        <v>0</v>
      </c>
      <c r="AE33" s="167">
        <f t="shared" si="37"/>
        <v>0</v>
      </c>
      <c r="AF33" s="167">
        <f t="shared" si="53"/>
        <v>0</v>
      </c>
      <c r="AG33" s="171">
        <f t="shared" si="4"/>
        <v>327.95833333333331</v>
      </c>
      <c r="AH33" s="171">
        <f t="shared" si="11"/>
        <v>7871</v>
      </c>
      <c r="AI33" s="238"/>
      <c r="AJ33" s="239"/>
      <c r="AK33" s="240">
        <v>0</v>
      </c>
      <c r="AL33" s="241">
        <v>0</v>
      </c>
      <c r="AM33" s="167">
        <f t="shared" si="38"/>
        <v>0</v>
      </c>
      <c r="AN33" s="165">
        <f t="shared" si="54"/>
        <v>0</v>
      </c>
      <c r="AO33" s="240">
        <v>1</v>
      </c>
      <c r="AP33" s="242">
        <v>0.13680555555555554</v>
      </c>
      <c r="AQ33" s="167">
        <f t="shared" si="39"/>
        <v>3</v>
      </c>
      <c r="AR33" s="165">
        <f t="shared" si="55"/>
        <v>17</v>
      </c>
      <c r="AS33" s="240">
        <v>0</v>
      </c>
      <c r="AT33" s="242">
        <v>0</v>
      </c>
      <c r="AU33" s="167">
        <f t="shared" si="40"/>
        <v>0</v>
      </c>
      <c r="AV33" s="165">
        <f t="shared" si="56"/>
        <v>0</v>
      </c>
      <c r="AW33" s="240">
        <v>0</v>
      </c>
      <c r="AX33" s="243">
        <v>0</v>
      </c>
      <c r="AY33" s="167">
        <f t="shared" si="41"/>
        <v>0</v>
      </c>
      <c r="AZ33" s="165">
        <f t="shared" si="57"/>
        <v>0</v>
      </c>
      <c r="BA33" s="240">
        <v>0</v>
      </c>
      <c r="BB33" s="242">
        <v>0</v>
      </c>
      <c r="BC33" s="171">
        <f t="shared" si="42"/>
        <v>0</v>
      </c>
      <c r="BD33" s="172">
        <f t="shared" si="58"/>
        <v>0</v>
      </c>
      <c r="BE33" s="240">
        <v>1</v>
      </c>
      <c r="BF33" s="242">
        <v>0.62222222222222223</v>
      </c>
      <c r="BG33" s="167">
        <f t="shared" si="43"/>
        <v>14</v>
      </c>
      <c r="BH33" s="165">
        <f t="shared" si="59"/>
        <v>56</v>
      </c>
      <c r="BI33" s="240">
        <v>0</v>
      </c>
      <c r="BJ33" s="243">
        <v>0</v>
      </c>
      <c r="BK33" s="167">
        <f t="shared" si="44"/>
        <v>0</v>
      </c>
      <c r="BL33" s="165">
        <f t="shared" si="60"/>
        <v>0</v>
      </c>
      <c r="BM33" s="240">
        <v>0</v>
      </c>
      <c r="BN33" s="242">
        <v>0</v>
      </c>
      <c r="BO33" s="167">
        <f t="shared" si="45"/>
        <v>0</v>
      </c>
      <c r="BP33" s="165">
        <f t="shared" si="61"/>
        <v>0</v>
      </c>
      <c r="BQ33" s="228">
        <v>0</v>
      </c>
      <c r="BR33" s="242">
        <v>0</v>
      </c>
      <c r="BS33" s="167">
        <f t="shared" si="46"/>
        <v>0</v>
      </c>
      <c r="BT33" s="165">
        <f t="shared" si="62"/>
        <v>0</v>
      </c>
      <c r="BU33" s="167">
        <f t="shared" si="50"/>
        <v>2</v>
      </c>
      <c r="BV33" s="168">
        <f t="shared" si="32"/>
        <v>0.75902777777777775</v>
      </c>
      <c r="BW33" s="167">
        <f t="shared" si="47"/>
        <v>18</v>
      </c>
      <c r="BX33" s="166">
        <f t="shared" si="63"/>
        <v>13</v>
      </c>
      <c r="BY33" s="169">
        <f t="shared" si="12"/>
        <v>0.24097222222222225</v>
      </c>
      <c r="BZ33" s="170">
        <f t="shared" si="7"/>
        <v>1360.979827089337</v>
      </c>
      <c r="CA33" s="170">
        <f t="shared" si="13"/>
        <v>32663.515850144089</v>
      </c>
      <c r="CB33" s="170">
        <f t="shared" si="8"/>
        <v>327.95833333333331</v>
      </c>
      <c r="CC33" s="398">
        <f t="shared" si="71"/>
        <v>0.48055555555555551</v>
      </c>
      <c r="CD33" s="398">
        <f t="shared" si="19"/>
        <v>23.863194444444446</v>
      </c>
      <c r="CE33" s="395">
        <f t="shared" si="14"/>
        <v>23.382638888888891</v>
      </c>
      <c r="CF33" s="170">
        <f t="shared" si="15"/>
        <v>1180.9064179858037</v>
      </c>
      <c r="CG33" s="404">
        <f t="shared" si="69"/>
        <v>7.5416666666666661</v>
      </c>
      <c r="CH33" s="405">
        <f t="shared" si="70"/>
        <v>0.29513888888888884</v>
      </c>
      <c r="CI33" s="406">
        <f t="shared" si="68"/>
        <v>219020</v>
      </c>
      <c r="CJ33" s="237">
        <f t="shared" si="16"/>
        <v>7.2465277777777768</v>
      </c>
      <c r="CK33" s="407">
        <f t="shared" si="17"/>
        <v>1259.3387637757548</v>
      </c>
      <c r="CL33" s="232">
        <f t="shared" si="18"/>
        <v>1210.0552486187846</v>
      </c>
      <c r="CM33" s="440"/>
      <c r="CN33" s="440"/>
      <c r="CO33" s="441"/>
      <c r="CP33" s="441"/>
      <c r="CQ33" s="441"/>
      <c r="CR33" s="441"/>
      <c r="CS33" s="441"/>
      <c r="CT33" s="441"/>
      <c r="CU33" s="441"/>
      <c r="CV33" s="441"/>
      <c r="CW33" s="441"/>
      <c r="CX33" s="441"/>
    </row>
    <row r="34" spans="1:102" s="244" customFormat="1" x14ac:dyDescent="0.25">
      <c r="A34" s="228">
        <f t="shared" si="23"/>
        <v>33</v>
      </c>
      <c r="B34" s="229">
        <v>40745</v>
      </c>
      <c r="C34" s="228">
        <f t="shared" si="20"/>
        <v>7</v>
      </c>
      <c r="D34" s="230" t="s">
        <v>24</v>
      </c>
      <c r="E34" s="231" t="s">
        <v>701</v>
      </c>
      <c r="F34" s="230"/>
      <c r="G34" s="232">
        <v>15</v>
      </c>
      <c r="H34" s="245" t="s">
        <v>26</v>
      </c>
      <c r="I34" s="230" t="s">
        <v>260</v>
      </c>
      <c r="J34" s="230" t="s">
        <v>27</v>
      </c>
      <c r="K34" s="245" t="s">
        <v>28</v>
      </c>
      <c r="L34" s="249">
        <v>45624</v>
      </c>
      <c r="M34" s="372">
        <v>11888</v>
      </c>
      <c r="N34" s="372"/>
      <c r="O34" s="372" t="s">
        <v>129</v>
      </c>
      <c r="P34" s="232">
        <f>P33-M34</f>
        <v>0</v>
      </c>
      <c r="Q34" s="182">
        <f t="shared" si="9"/>
        <v>674593</v>
      </c>
      <c r="R34" s="234">
        <v>40743.320833333331</v>
      </c>
      <c r="S34" s="235">
        <v>8.5416666666666655E-2</v>
      </c>
      <c r="T34" s="171">
        <f t="shared" si="35"/>
        <v>2</v>
      </c>
      <c r="U34" s="171">
        <f t="shared" si="51"/>
        <v>3</v>
      </c>
      <c r="V34" s="234">
        <v>40743.40625</v>
      </c>
      <c r="W34" s="235">
        <v>0.29166666666666669</v>
      </c>
      <c r="X34" s="167">
        <f t="shared" si="36"/>
        <v>7</v>
      </c>
      <c r="Y34" s="171">
        <f t="shared" si="52"/>
        <v>0</v>
      </c>
      <c r="Z34" s="167">
        <f t="shared" si="49"/>
        <v>568</v>
      </c>
      <c r="AA34" s="167">
        <f t="shared" si="48"/>
        <v>703</v>
      </c>
      <c r="AB34" s="167">
        <f>SUM($W$7:W34)</f>
        <v>21.852777777777778</v>
      </c>
      <c r="AC34" s="236">
        <v>0</v>
      </c>
      <c r="AD34" s="237">
        <v>0</v>
      </c>
      <c r="AE34" s="167">
        <f t="shared" si="37"/>
        <v>0</v>
      </c>
      <c r="AF34" s="167">
        <f t="shared" si="53"/>
        <v>0</v>
      </c>
      <c r="AG34" s="171">
        <f t="shared" si="4"/>
        <v>1698.285714285714</v>
      </c>
      <c r="AH34" s="171">
        <f t="shared" si="11"/>
        <v>40758.857142857138</v>
      </c>
      <c r="AI34" s="234">
        <v>40745.541666666664</v>
      </c>
      <c r="AJ34" s="234">
        <v>40745.620833333334</v>
      </c>
      <c r="AK34" s="240">
        <v>0</v>
      </c>
      <c r="AL34" s="241">
        <v>0</v>
      </c>
      <c r="AM34" s="167">
        <f t="shared" si="38"/>
        <v>0</v>
      </c>
      <c r="AN34" s="165">
        <f t="shared" si="54"/>
        <v>0</v>
      </c>
      <c r="AO34" s="240">
        <v>0</v>
      </c>
      <c r="AP34" s="242">
        <v>0</v>
      </c>
      <c r="AQ34" s="167">
        <f t="shared" si="39"/>
        <v>0</v>
      </c>
      <c r="AR34" s="165">
        <f t="shared" si="55"/>
        <v>0</v>
      </c>
      <c r="AS34" s="240">
        <v>0</v>
      </c>
      <c r="AT34" s="242">
        <v>0</v>
      </c>
      <c r="AU34" s="167">
        <f t="shared" si="40"/>
        <v>0</v>
      </c>
      <c r="AV34" s="165">
        <f t="shared" si="56"/>
        <v>0</v>
      </c>
      <c r="AW34" s="240">
        <v>0</v>
      </c>
      <c r="AX34" s="242">
        <v>0</v>
      </c>
      <c r="AY34" s="167">
        <f t="shared" si="41"/>
        <v>0</v>
      </c>
      <c r="AZ34" s="165">
        <f t="shared" si="57"/>
        <v>0</v>
      </c>
      <c r="BA34" s="240">
        <v>0</v>
      </c>
      <c r="BB34" s="242">
        <v>0</v>
      </c>
      <c r="BC34" s="171">
        <f t="shared" si="42"/>
        <v>0</v>
      </c>
      <c r="BD34" s="172">
        <f t="shared" si="58"/>
        <v>0</v>
      </c>
      <c r="BE34" s="240">
        <v>0</v>
      </c>
      <c r="BF34" s="242">
        <v>0</v>
      </c>
      <c r="BG34" s="167">
        <f t="shared" si="43"/>
        <v>0</v>
      </c>
      <c r="BH34" s="165">
        <f t="shared" si="59"/>
        <v>0</v>
      </c>
      <c r="BI34" s="240">
        <v>0</v>
      </c>
      <c r="BJ34" s="243">
        <v>0</v>
      </c>
      <c r="BK34" s="167">
        <f t="shared" si="44"/>
        <v>0</v>
      </c>
      <c r="BL34" s="165">
        <f t="shared" si="60"/>
        <v>0</v>
      </c>
      <c r="BM34" s="240">
        <v>0</v>
      </c>
      <c r="BN34" s="242">
        <v>0</v>
      </c>
      <c r="BO34" s="167">
        <f t="shared" si="45"/>
        <v>0</v>
      </c>
      <c r="BP34" s="165">
        <f t="shared" si="61"/>
        <v>0</v>
      </c>
      <c r="BQ34" s="228">
        <v>0</v>
      </c>
      <c r="BR34" s="242">
        <v>0</v>
      </c>
      <c r="BS34" s="167">
        <f t="shared" si="46"/>
        <v>0</v>
      </c>
      <c r="BT34" s="165">
        <f t="shared" si="62"/>
        <v>0</v>
      </c>
      <c r="BU34" s="167">
        <f t="shared" si="50"/>
        <v>0</v>
      </c>
      <c r="BV34" s="168">
        <f t="shared" si="32"/>
        <v>0</v>
      </c>
      <c r="BW34" s="167">
        <f t="shared" si="47"/>
        <v>0</v>
      </c>
      <c r="BX34" s="166">
        <f t="shared" si="63"/>
        <v>0</v>
      </c>
      <c r="BY34" s="169">
        <f t="shared" si="12"/>
        <v>0.29166666666666669</v>
      </c>
      <c r="BZ34" s="170">
        <f t="shared" ref="BZ34:BZ65" si="72">M34/BY34/24</f>
        <v>1698.285714285714</v>
      </c>
      <c r="CA34" s="170">
        <f t="shared" si="13"/>
        <v>40758.857142857138</v>
      </c>
      <c r="CB34" s="170">
        <f t="shared" ref="CB34:CB65" si="73">M34/(W34-BR34)/24</f>
        <v>1698.285714285714</v>
      </c>
      <c r="CC34" s="398">
        <f t="shared" si="71"/>
        <v>0.48055555555555551</v>
      </c>
      <c r="CD34" s="398">
        <f t="shared" si="19"/>
        <v>24.154861111111114</v>
      </c>
      <c r="CE34" s="395">
        <f t="shared" si="14"/>
        <v>23.674305555555559</v>
      </c>
      <c r="CF34" s="170">
        <f t="shared" si="15"/>
        <v>1187.2805139186294</v>
      </c>
      <c r="CG34" s="404">
        <f t="shared" si="69"/>
        <v>7.833333333333333</v>
      </c>
      <c r="CH34" s="405">
        <f t="shared" si="70"/>
        <v>0.29513888888888884</v>
      </c>
      <c r="CI34" s="406">
        <f t="shared" si="68"/>
        <v>230908</v>
      </c>
      <c r="CJ34" s="237">
        <f t="shared" si="16"/>
        <v>7.5381944444444446</v>
      </c>
      <c r="CK34" s="407">
        <f t="shared" si="17"/>
        <v>1276.3224320589591</v>
      </c>
      <c r="CL34" s="232">
        <f t="shared" si="18"/>
        <v>1228.2340425531916</v>
      </c>
      <c r="CM34" s="440"/>
      <c r="CN34" s="440"/>
      <c r="CO34" s="441"/>
      <c r="CP34" s="441"/>
      <c r="CQ34" s="441"/>
      <c r="CR34" s="441"/>
      <c r="CS34" s="441"/>
      <c r="CT34" s="441"/>
      <c r="CU34" s="441"/>
      <c r="CV34" s="441"/>
      <c r="CW34" s="441"/>
      <c r="CX34" s="441"/>
    </row>
    <row r="35" spans="1:102" s="244" customFormat="1" x14ac:dyDescent="0.25">
      <c r="A35" s="228">
        <f t="shared" ref="A35:A66" si="74">A34+1</f>
        <v>34</v>
      </c>
      <c r="B35" s="229">
        <v>40747</v>
      </c>
      <c r="C35" s="228">
        <f t="shared" si="20"/>
        <v>7</v>
      </c>
      <c r="D35" s="230" t="s">
        <v>24</v>
      </c>
      <c r="E35" s="231" t="s">
        <v>702</v>
      </c>
      <c r="F35" s="230"/>
      <c r="G35" s="232">
        <v>16</v>
      </c>
      <c r="H35" s="231" t="s">
        <v>128</v>
      </c>
      <c r="I35" s="230" t="s">
        <v>267</v>
      </c>
      <c r="J35" s="230" t="s">
        <v>27</v>
      </c>
      <c r="K35" s="245" t="s">
        <v>28</v>
      </c>
      <c r="L35" s="249">
        <v>29918</v>
      </c>
      <c r="M35" s="372">
        <v>14083</v>
      </c>
      <c r="N35" s="372"/>
      <c r="O35" s="372" t="s">
        <v>129</v>
      </c>
      <c r="P35" s="232">
        <f>L35-M35</f>
        <v>15835</v>
      </c>
      <c r="Q35" s="182">
        <f t="shared" ref="Q35:Q66" si="75">Q34+M35</f>
        <v>688676</v>
      </c>
      <c r="R35" s="234">
        <v>40747.625</v>
      </c>
      <c r="S35" s="235">
        <v>9.375E-2</v>
      </c>
      <c r="T35" s="171">
        <f t="shared" si="35"/>
        <v>2</v>
      </c>
      <c r="U35" s="171">
        <f t="shared" si="51"/>
        <v>15</v>
      </c>
      <c r="V35" s="234">
        <v>40747.71875</v>
      </c>
      <c r="W35" s="235">
        <v>0.53125</v>
      </c>
      <c r="X35" s="167">
        <f t="shared" si="36"/>
        <v>12</v>
      </c>
      <c r="Y35" s="171">
        <f t="shared" si="52"/>
        <v>45</v>
      </c>
      <c r="Z35" s="167">
        <f t="shared" si="49"/>
        <v>580</v>
      </c>
      <c r="AA35" s="167">
        <f t="shared" si="48"/>
        <v>748</v>
      </c>
      <c r="AB35" s="167">
        <f>SUM($W$7:W35)</f>
        <v>22.384027777777778</v>
      </c>
      <c r="AC35" s="236">
        <v>0</v>
      </c>
      <c r="AD35" s="237">
        <v>0</v>
      </c>
      <c r="AE35" s="167">
        <f t="shared" si="37"/>
        <v>0</v>
      </c>
      <c r="AF35" s="167">
        <f t="shared" si="53"/>
        <v>0</v>
      </c>
      <c r="AG35" s="171">
        <f t="shared" si="4"/>
        <v>1104.5490196078431</v>
      </c>
      <c r="AH35" s="171">
        <f t="shared" si="11"/>
        <v>26509.176470588234</v>
      </c>
      <c r="AI35" s="238"/>
      <c r="AJ35" s="239"/>
      <c r="AK35" s="240">
        <v>1</v>
      </c>
      <c r="AL35" s="241">
        <v>6.5972222222222224E-2</v>
      </c>
      <c r="AM35" s="167">
        <f t="shared" si="38"/>
        <v>1</v>
      </c>
      <c r="AN35" s="165">
        <f t="shared" si="54"/>
        <v>35</v>
      </c>
      <c r="AO35" s="240">
        <v>2</v>
      </c>
      <c r="AP35" s="242">
        <v>3.4722222222222224E-2</v>
      </c>
      <c r="AQ35" s="167">
        <f t="shared" si="39"/>
        <v>0</v>
      </c>
      <c r="AR35" s="165">
        <f t="shared" si="55"/>
        <v>50</v>
      </c>
      <c r="AS35" s="240">
        <v>0</v>
      </c>
      <c r="AT35" s="242">
        <v>0</v>
      </c>
      <c r="AU35" s="167">
        <f t="shared" si="40"/>
        <v>0</v>
      </c>
      <c r="AV35" s="165">
        <f t="shared" si="56"/>
        <v>0</v>
      </c>
      <c r="AW35" s="240">
        <v>0</v>
      </c>
      <c r="AX35" s="242">
        <v>0</v>
      </c>
      <c r="AY35" s="167">
        <f t="shared" si="41"/>
        <v>0</v>
      </c>
      <c r="AZ35" s="165">
        <f t="shared" si="57"/>
        <v>0</v>
      </c>
      <c r="BA35" s="240">
        <v>0</v>
      </c>
      <c r="BB35" s="242">
        <v>0</v>
      </c>
      <c r="BC35" s="171">
        <f t="shared" si="42"/>
        <v>0</v>
      </c>
      <c r="BD35" s="172">
        <f t="shared" si="58"/>
        <v>0</v>
      </c>
      <c r="BE35" s="240">
        <v>2</v>
      </c>
      <c r="BF35" s="242">
        <v>0.18055555555555555</v>
      </c>
      <c r="BG35" s="167">
        <f t="shared" si="43"/>
        <v>4</v>
      </c>
      <c r="BH35" s="165">
        <f t="shared" si="59"/>
        <v>20</v>
      </c>
      <c r="BI35" s="240">
        <v>0</v>
      </c>
      <c r="BJ35" s="243">
        <v>0</v>
      </c>
      <c r="BK35" s="167">
        <f t="shared" si="44"/>
        <v>0</v>
      </c>
      <c r="BL35" s="165">
        <f t="shared" si="60"/>
        <v>0</v>
      </c>
      <c r="BM35" s="240">
        <v>0</v>
      </c>
      <c r="BN35" s="242">
        <v>0</v>
      </c>
      <c r="BO35" s="167">
        <f t="shared" si="45"/>
        <v>0</v>
      </c>
      <c r="BP35" s="165">
        <f t="shared" si="61"/>
        <v>0</v>
      </c>
      <c r="BQ35" s="228">
        <v>0</v>
      </c>
      <c r="BR35" s="242">
        <v>0</v>
      </c>
      <c r="BS35" s="167">
        <f t="shared" si="46"/>
        <v>0</v>
      </c>
      <c r="BT35" s="165">
        <f t="shared" si="62"/>
        <v>0</v>
      </c>
      <c r="BU35" s="167">
        <f t="shared" si="50"/>
        <v>5</v>
      </c>
      <c r="BV35" s="168">
        <f t="shared" si="32"/>
        <v>0.28125</v>
      </c>
      <c r="BW35" s="167">
        <f t="shared" si="47"/>
        <v>6</v>
      </c>
      <c r="BX35" s="166">
        <f t="shared" si="63"/>
        <v>45</v>
      </c>
      <c r="BY35" s="169">
        <f t="shared" si="12"/>
        <v>0.25</v>
      </c>
      <c r="BZ35" s="170">
        <f t="shared" si="72"/>
        <v>2347.1666666666665</v>
      </c>
      <c r="CA35" s="170">
        <f t="shared" si="13"/>
        <v>56332</v>
      </c>
      <c r="CB35" s="170">
        <f t="shared" si="73"/>
        <v>1104.5490196078431</v>
      </c>
      <c r="CC35" s="398">
        <f t="shared" si="71"/>
        <v>0.48055555555555551</v>
      </c>
      <c r="CD35" s="398">
        <f t="shared" si="19"/>
        <v>24.686111111111114</v>
      </c>
      <c r="CE35" s="395">
        <f t="shared" si="14"/>
        <v>24.205555555555559</v>
      </c>
      <c r="CF35" s="170">
        <f t="shared" si="15"/>
        <v>1185.4647693366994</v>
      </c>
      <c r="CG35" s="404">
        <f t="shared" si="69"/>
        <v>8.3645833333333321</v>
      </c>
      <c r="CH35" s="405">
        <f t="shared" si="70"/>
        <v>0.29513888888888884</v>
      </c>
      <c r="CI35" s="406">
        <f t="shared" si="68"/>
        <v>244991</v>
      </c>
      <c r="CJ35" s="237">
        <f t="shared" si="16"/>
        <v>8.0694444444444429</v>
      </c>
      <c r="CK35" s="407">
        <f t="shared" si="17"/>
        <v>1265.0137693631671</v>
      </c>
      <c r="CL35" s="232">
        <f t="shared" si="18"/>
        <v>1220.3785803237859</v>
      </c>
      <c r="CM35" s="440"/>
      <c r="CN35" s="440"/>
      <c r="CO35" s="441"/>
      <c r="CP35" s="441"/>
      <c r="CQ35" s="441"/>
      <c r="CR35" s="441"/>
      <c r="CS35" s="441"/>
      <c r="CT35" s="441"/>
      <c r="CU35" s="441"/>
      <c r="CV35" s="441"/>
      <c r="CW35" s="441"/>
      <c r="CX35" s="441"/>
    </row>
    <row r="36" spans="1:102" s="244" customFormat="1" x14ac:dyDescent="0.25">
      <c r="A36" s="228">
        <f t="shared" si="74"/>
        <v>35</v>
      </c>
      <c r="B36" s="229">
        <v>40748</v>
      </c>
      <c r="C36" s="228">
        <f t="shared" si="20"/>
        <v>7</v>
      </c>
      <c r="D36" s="230" t="s">
        <v>24</v>
      </c>
      <c r="E36" s="231" t="s">
        <v>703</v>
      </c>
      <c r="F36" s="230"/>
      <c r="G36" s="232">
        <v>16</v>
      </c>
      <c r="H36" s="231" t="s">
        <v>128</v>
      </c>
      <c r="I36" s="230" t="s">
        <v>267</v>
      </c>
      <c r="J36" s="230" t="s">
        <v>27</v>
      </c>
      <c r="K36" s="245" t="s">
        <v>28</v>
      </c>
      <c r="L36" s="249">
        <v>29918</v>
      </c>
      <c r="M36" s="372">
        <v>15835</v>
      </c>
      <c r="N36" s="372"/>
      <c r="O36" s="372" t="s">
        <v>129</v>
      </c>
      <c r="P36" s="232">
        <f>P35-M36</f>
        <v>0</v>
      </c>
      <c r="Q36" s="182">
        <f t="shared" si="75"/>
        <v>704511</v>
      </c>
      <c r="R36" s="234">
        <v>40747.625</v>
      </c>
      <c r="S36" s="235">
        <v>9.375E-2</v>
      </c>
      <c r="T36" s="171">
        <f t="shared" si="35"/>
        <v>2</v>
      </c>
      <c r="U36" s="171">
        <f t="shared" si="51"/>
        <v>15</v>
      </c>
      <c r="V36" s="234">
        <v>40747.71875</v>
      </c>
      <c r="W36" s="235">
        <v>0.75694444444444453</v>
      </c>
      <c r="X36" s="167">
        <f t="shared" si="36"/>
        <v>18</v>
      </c>
      <c r="Y36" s="171">
        <f t="shared" si="52"/>
        <v>10</v>
      </c>
      <c r="Z36" s="167">
        <f t="shared" si="49"/>
        <v>598</v>
      </c>
      <c r="AA36" s="167">
        <f t="shared" si="48"/>
        <v>758</v>
      </c>
      <c r="AB36" s="167">
        <f>SUM($W$7:W36)</f>
        <v>23.140972222222221</v>
      </c>
      <c r="AC36" s="236">
        <v>0</v>
      </c>
      <c r="AD36" s="237">
        <v>0</v>
      </c>
      <c r="AE36" s="167">
        <f t="shared" si="37"/>
        <v>0</v>
      </c>
      <c r="AF36" s="167">
        <f t="shared" si="53"/>
        <v>0</v>
      </c>
      <c r="AG36" s="171">
        <f t="shared" si="4"/>
        <v>871.65137614678895</v>
      </c>
      <c r="AH36" s="171">
        <f t="shared" si="11"/>
        <v>20919.633027522934</v>
      </c>
      <c r="AI36" s="234">
        <v>40749.006944444445</v>
      </c>
      <c r="AJ36" s="239"/>
      <c r="AK36" s="240">
        <v>1</v>
      </c>
      <c r="AL36" s="241">
        <v>9.0277777777777787E-3</v>
      </c>
      <c r="AM36" s="167">
        <f t="shared" si="38"/>
        <v>0</v>
      </c>
      <c r="AN36" s="165">
        <f t="shared" si="54"/>
        <v>13</v>
      </c>
      <c r="AO36" s="240">
        <v>0</v>
      </c>
      <c r="AP36" s="242">
        <v>0</v>
      </c>
      <c r="AQ36" s="167">
        <f t="shared" si="39"/>
        <v>0</v>
      </c>
      <c r="AR36" s="165">
        <f t="shared" si="55"/>
        <v>0</v>
      </c>
      <c r="AS36" s="240">
        <v>0</v>
      </c>
      <c r="AT36" s="242">
        <v>0</v>
      </c>
      <c r="AU36" s="167">
        <f t="shared" si="40"/>
        <v>0</v>
      </c>
      <c r="AV36" s="165">
        <f t="shared" si="56"/>
        <v>0</v>
      </c>
      <c r="AW36" s="240">
        <v>0</v>
      </c>
      <c r="AX36" s="242">
        <v>0</v>
      </c>
      <c r="AY36" s="167">
        <f t="shared" si="41"/>
        <v>0</v>
      </c>
      <c r="AZ36" s="165">
        <f t="shared" si="57"/>
        <v>0</v>
      </c>
      <c r="BA36" s="240">
        <v>0</v>
      </c>
      <c r="BB36" s="242">
        <v>0</v>
      </c>
      <c r="BC36" s="171">
        <f t="shared" si="42"/>
        <v>0</v>
      </c>
      <c r="BD36" s="172">
        <f t="shared" si="58"/>
        <v>0</v>
      </c>
      <c r="BE36" s="240">
        <v>1</v>
      </c>
      <c r="BF36" s="242">
        <v>1.3194444444444444E-2</v>
      </c>
      <c r="BG36" s="167">
        <f t="shared" si="43"/>
        <v>0</v>
      </c>
      <c r="BH36" s="165">
        <f t="shared" si="59"/>
        <v>19</v>
      </c>
      <c r="BI36" s="240">
        <v>0</v>
      </c>
      <c r="BJ36" s="243">
        <v>0</v>
      </c>
      <c r="BK36" s="167">
        <f t="shared" si="44"/>
        <v>0</v>
      </c>
      <c r="BL36" s="165">
        <f t="shared" si="60"/>
        <v>0</v>
      </c>
      <c r="BM36" s="240">
        <v>0</v>
      </c>
      <c r="BN36" s="242">
        <v>0</v>
      </c>
      <c r="BO36" s="167">
        <f t="shared" si="45"/>
        <v>0</v>
      </c>
      <c r="BP36" s="165">
        <f t="shared" si="61"/>
        <v>0</v>
      </c>
      <c r="BQ36" s="228">
        <v>1</v>
      </c>
      <c r="BR36" s="242">
        <v>0.36249999999999999</v>
      </c>
      <c r="BS36" s="167">
        <f t="shared" si="46"/>
        <v>8</v>
      </c>
      <c r="BT36" s="165">
        <f t="shared" si="62"/>
        <v>42</v>
      </c>
      <c r="BU36" s="167">
        <f t="shared" si="50"/>
        <v>3</v>
      </c>
      <c r="BV36" s="168">
        <f t="shared" si="32"/>
        <v>0.38472222222222224</v>
      </c>
      <c r="BW36" s="167">
        <f t="shared" si="47"/>
        <v>9</v>
      </c>
      <c r="BX36" s="166">
        <f t="shared" si="63"/>
        <v>14</v>
      </c>
      <c r="BY36" s="169">
        <f t="shared" si="12"/>
        <v>0.37222222222222229</v>
      </c>
      <c r="BZ36" s="170">
        <f t="shared" si="72"/>
        <v>1772.5746268656712</v>
      </c>
      <c r="CA36" s="170">
        <f t="shared" si="13"/>
        <v>42541.79104477611</v>
      </c>
      <c r="CB36" s="170">
        <f t="shared" si="73"/>
        <v>1672.7112676056333</v>
      </c>
      <c r="CC36" s="398">
        <f t="shared" ref="CC36:CC42" si="76">SUM(CC35,BR36)</f>
        <v>0.84305555555555545</v>
      </c>
      <c r="CD36" s="398">
        <f t="shared" si="19"/>
        <v>25.443055555555556</v>
      </c>
      <c r="CE36" s="395">
        <f t="shared" si="14"/>
        <v>24.6</v>
      </c>
      <c r="CF36" s="170">
        <f t="shared" si="15"/>
        <v>1193.2774390243901</v>
      </c>
      <c r="CG36" s="404">
        <f t="shared" si="69"/>
        <v>9.1215277777777768</v>
      </c>
      <c r="CH36" s="405">
        <f t="shared" si="70"/>
        <v>0.65763888888888888</v>
      </c>
      <c r="CI36" s="406">
        <f t="shared" si="68"/>
        <v>260826</v>
      </c>
      <c r="CJ36" s="237">
        <f t="shared" si="16"/>
        <v>8.4638888888888886</v>
      </c>
      <c r="CK36" s="407">
        <f t="shared" si="17"/>
        <v>1284.0137840498853</v>
      </c>
      <c r="CL36" s="232">
        <f t="shared" si="18"/>
        <v>1191.43966501713</v>
      </c>
      <c r="CM36" s="440"/>
      <c r="CN36" s="440"/>
      <c r="CO36" s="441"/>
      <c r="CP36" s="441"/>
      <c r="CQ36" s="441"/>
      <c r="CR36" s="441"/>
      <c r="CS36" s="441"/>
      <c r="CT36" s="441"/>
      <c r="CU36" s="441"/>
      <c r="CV36" s="441"/>
      <c r="CW36" s="441"/>
      <c r="CX36" s="441"/>
    </row>
    <row r="37" spans="1:102" s="244" customFormat="1" ht="21.75" customHeight="1" x14ac:dyDescent="0.25">
      <c r="A37" s="228">
        <f t="shared" si="74"/>
        <v>36</v>
      </c>
      <c r="B37" s="229">
        <v>40748</v>
      </c>
      <c r="C37" s="228">
        <f t="shared" si="20"/>
        <v>7</v>
      </c>
      <c r="D37" s="230" t="s">
        <v>24</v>
      </c>
      <c r="E37" s="230" t="s">
        <v>704</v>
      </c>
      <c r="F37" s="230"/>
      <c r="G37" s="232">
        <v>17</v>
      </c>
      <c r="H37" s="245" t="s">
        <v>26</v>
      </c>
      <c r="I37" s="230" t="s">
        <v>270</v>
      </c>
      <c r="J37" s="230" t="s">
        <v>27</v>
      </c>
      <c r="K37" s="245" t="s">
        <v>28</v>
      </c>
      <c r="L37" s="233">
        <v>145827</v>
      </c>
      <c r="M37" s="372">
        <v>5308</v>
      </c>
      <c r="N37" s="372"/>
      <c r="O37" s="687">
        <v>9</v>
      </c>
      <c r="P37" s="232">
        <f>L37-M37</f>
        <v>140519</v>
      </c>
      <c r="Q37" s="182">
        <f t="shared" si="75"/>
        <v>709819</v>
      </c>
      <c r="R37" s="234">
        <v>40748.708333333336</v>
      </c>
      <c r="S37" s="235">
        <v>0.125</v>
      </c>
      <c r="T37" s="171">
        <f t="shared" si="35"/>
        <v>3</v>
      </c>
      <c r="U37" s="171">
        <f t="shared" si="51"/>
        <v>0</v>
      </c>
      <c r="V37" s="234">
        <v>40748.833333333336</v>
      </c>
      <c r="W37" s="235">
        <v>0.41666666666666669</v>
      </c>
      <c r="X37" s="167">
        <f t="shared" si="36"/>
        <v>10</v>
      </c>
      <c r="Y37" s="171">
        <f t="shared" si="52"/>
        <v>0</v>
      </c>
      <c r="Z37" s="167">
        <f t="shared" si="49"/>
        <v>608</v>
      </c>
      <c r="AA37" s="167">
        <f t="shared" si="48"/>
        <v>758</v>
      </c>
      <c r="AB37" s="167">
        <f>SUM($W$7:W37)</f>
        <v>23.557638888888889</v>
      </c>
      <c r="AC37" s="250">
        <v>0</v>
      </c>
      <c r="AD37" s="237">
        <v>0</v>
      </c>
      <c r="AE37" s="167">
        <f t="shared" si="37"/>
        <v>0</v>
      </c>
      <c r="AF37" s="167">
        <f t="shared" si="53"/>
        <v>0</v>
      </c>
      <c r="AG37" s="171">
        <f t="shared" si="4"/>
        <v>530.79999999999995</v>
      </c>
      <c r="AH37" s="171">
        <f t="shared" si="11"/>
        <v>12739.199999999999</v>
      </c>
      <c r="AI37" s="238"/>
      <c r="AJ37" s="239"/>
      <c r="AK37" s="240">
        <v>0</v>
      </c>
      <c r="AL37" s="241">
        <v>0</v>
      </c>
      <c r="AM37" s="167">
        <f t="shared" si="38"/>
        <v>0</v>
      </c>
      <c r="AN37" s="165">
        <f t="shared" si="54"/>
        <v>0</v>
      </c>
      <c r="AO37" s="240">
        <v>0</v>
      </c>
      <c r="AP37" s="242">
        <v>0</v>
      </c>
      <c r="AQ37" s="167">
        <f t="shared" si="39"/>
        <v>0</v>
      </c>
      <c r="AR37" s="165">
        <f t="shared" si="55"/>
        <v>0</v>
      </c>
      <c r="AS37" s="240">
        <v>0</v>
      </c>
      <c r="AT37" s="242">
        <v>0</v>
      </c>
      <c r="AU37" s="167">
        <f t="shared" si="40"/>
        <v>0</v>
      </c>
      <c r="AV37" s="165">
        <f t="shared" si="56"/>
        <v>0</v>
      </c>
      <c r="AW37" s="240">
        <v>0</v>
      </c>
      <c r="AX37" s="242">
        <v>0</v>
      </c>
      <c r="AY37" s="167">
        <f t="shared" si="41"/>
        <v>0</v>
      </c>
      <c r="AZ37" s="165">
        <f t="shared" si="57"/>
        <v>0</v>
      </c>
      <c r="BA37" s="240">
        <v>0</v>
      </c>
      <c r="BB37" s="242">
        <v>0</v>
      </c>
      <c r="BC37" s="171">
        <f t="shared" si="42"/>
        <v>0</v>
      </c>
      <c r="BD37" s="172">
        <f t="shared" si="58"/>
        <v>0</v>
      </c>
      <c r="BE37" s="240">
        <v>0</v>
      </c>
      <c r="BF37" s="242">
        <v>0</v>
      </c>
      <c r="BG37" s="167">
        <f t="shared" si="43"/>
        <v>0</v>
      </c>
      <c r="BH37" s="165">
        <f t="shared" si="59"/>
        <v>0</v>
      </c>
      <c r="BI37" s="240">
        <v>0</v>
      </c>
      <c r="BJ37" s="243">
        <v>0</v>
      </c>
      <c r="BK37" s="167">
        <f t="shared" si="44"/>
        <v>0</v>
      </c>
      <c r="BL37" s="165">
        <f t="shared" si="60"/>
        <v>0</v>
      </c>
      <c r="BM37" s="240">
        <v>0</v>
      </c>
      <c r="BN37" s="242">
        <v>0</v>
      </c>
      <c r="BO37" s="167">
        <f t="shared" si="45"/>
        <v>0</v>
      </c>
      <c r="BP37" s="165">
        <f t="shared" si="61"/>
        <v>0</v>
      </c>
      <c r="BQ37" s="228">
        <v>0</v>
      </c>
      <c r="BR37" s="242">
        <v>0</v>
      </c>
      <c r="BS37" s="167">
        <f t="shared" si="46"/>
        <v>0</v>
      </c>
      <c r="BT37" s="165">
        <f t="shared" si="62"/>
        <v>0</v>
      </c>
      <c r="BU37" s="167">
        <f t="shared" si="50"/>
        <v>0</v>
      </c>
      <c r="BV37" s="168">
        <f t="shared" si="32"/>
        <v>0</v>
      </c>
      <c r="BW37" s="167">
        <f t="shared" si="47"/>
        <v>0</v>
      </c>
      <c r="BX37" s="166">
        <f t="shared" si="63"/>
        <v>0</v>
      </c>
      <c r="BY37" s="169">
        <f t="shared" si="12"/>
        <v>0.41666666666666669</v>
      </c>
      <c r="BZ37" s="170">
        <f t="shared" si="72"/>
        <v>530.79999999999995</v>
      </c>
      <c r="CA37" s="170">
        <f t="shared" si="13"/>
        <v>12739.199999999999</v>
      </c>
      <c r="CB37" s="170">
        <f t="shared" si="73"/>
        <v>530.79999999999995</v>
      </c>
      <c r="CC37" s="398">
        <f t="shared" si="76"/>
        <v>0.84305555555555545</v>
      </c>
      <c r="CD37" s="398">
        <f t="shared" si="19"/>
        <v>25.859722222222224</v>
      </c>
      <c r="CE37" s="395">
        <f t="shared" si="14"/>
        <v>25.016666666666669</v>
      </c>
      <c r="CF37" s="170">
        <f t="shared" si="15"/>
        <v>1182.2435043304463</v>
      </c>
      <c r="CG37" s="404">
        <f t="shared" si="69"/>
        <v>9.5381944444444429</v>
      </c>
      <c r="CH37" s="405">
        <f t="shared" si="70"/>
        <v>0.65763888888888888</v>
      </c>
      <c r="CI37" s="406">
        <f t="shared" si="68"/>
        <v>266134</v>
      </c>
      <c r="CJ37" s="237">
        <f t="shared" si="16"/>
        <v>8.8805555555555546</v>
      </c>
      <c r="CK37" s="407">
        <f t="shared" si="17"/>
        <v>1248.6737566468566</v>
      </c>
      <c r="CL37" s="232">
        <f t="shared" si="18"/>
        <v>1162.5802693847836</v>
      </c>
      <c r="CM37" s="440"/>
      <c r="CN37" s="440"/>
      <c r="CO37" s="441"/>
      <c r="CP37" s="441"/>
      <c r="CQ37" s="441"/>
      <c r="CR37" s="441"/>
      <c r="CS37" s="441"/>
      <c r="CT37" s="441"/>
      <c r="CU37" s="441"/>
      <c r="CV37" s="441"/>
      <c r="CW37" s="441"/>
      <c r="CX37" s="441"/>
    </row>
    <row r="38" spans="1:102" s="244" customFormat="1" x14ac:dyDescent="0.25">
      <c r="A38" s="228">
        <f t="shared" si="74"/>
        <v>37</v>
      </c>
      <c r="B38" s="229">
        <v>40749</v>
      </c>
      <c r="C38" s="228">
        <f t="shared" si="20"/>
        <v>7</v>
      </c>
      <c r="D38" s="230" t="s">
        <v>24</v>
      </c>
      <c r="E38" s="230" t="s">
        <v>704</v>
      </c>
      <c r="F38" s="230"/>
      <c r="G38" s="232">
        <v>17</v>
      </c>
      <c r="H38" s="245" t="s">
        <v>26</v>
      </c>
      <c r="I38" s="230" t="s">
        <v>270</v>
      </c>
      <c r="J38" s="230" t="s">
        <v>27</v>
      </c>
      <c r="K38" s="245" t="s">
        <v>28</v>
      </c>
      <c r="L38" s="233">
        <v>145827</v>
      </c>
      <c r="M38" s="372">
        <v>51951</v>
      </c>
      <c r="N38" s="372"/>
      <c r="O38" s="688"/>
      <c r="P38" s="232">
        <f>P37-M38</f>
        <v>88568</v>
      </c>
      <c r="Q38" s="182">
        <f t="shared" si="75"/>
        <v>761770</v>
      </c>
      <c r="R38" s="234">
        <v>40748.708333333336</v>
      </c>
      <c r="S38" s="235">
        <v>0.125</v>
      </c>
      <c r="T38" s="171">
        <f t="shared" si="35"/>
        <v>3</v>
      </c>
      <c r="U38" s="171">
        <f t="shared" si="51"/>
        <v>0</v>
      </c>
      <c r="V38" s="234">
        <v>40748.833333333336</v>
      </c>
      <c r="W38" s="235">
        <v>1</v>
      </c>
      <c r="X38" s="167">
        <f t="shared" si="36"/>
        <v>24</v>
      </c>
      <c r="Y38" s="171">
        <f t="shared" si="52"/>
        <v>0</v>
      </c>
      <c r="Z38" s="167">
        <f t="shared" si="49"/>
        <v>632</v>
      </c>
      <c r="AA38" s="167">
        <f t="shared" si="48"/>
        <v>758</v>
      </c>
      <c r="AB38" s="167">
        <f>SUM($W$7:W38)</f>
        <v>24.557638888888889</v>
      </c>
      <c r="AC38" s="250">
        <v>0</v>
      </c>
      <c r="AD38" s="237">
        <v>0</v>
      </c>
      <c r="AE38" s="167">
        <f t="shared" si="37"/>
        <v>0</v>
      </c>
      <c r="AF38" s="167">
        <f t="shared" si="53"/>
        <v>0</v>
      </c>
      <c r="AG38" s="171">
        <f t="shared" si="4"/>
        <v>2164.625</v>
      </c>
      <c r="AH38" s="171">
        <f t="shared" si="11"/>
        <v>51951</v>
      </c>
      <c r="AI38" s="238"/>
      <c r="AJ38" s="239"/>
      <c r="AK38" s="240">
        <v>0</v>
      </c>
      <c r="AL38" s="241">
        <v>0</v>
      </c>
      <c r="AM38" s="167">
        <f t="shared" si="38"/>
        <v>0</v>
      </c>
      <c r="AN38" s="165">
        <f t="shared" si="54"/>
        <v>0</v>
      </c>
      <c r="AO38" s="240">
        <v>5</v>
      </c>
      <c r="AP38" s="242">
        <v>2.361111111111111E-2</v>
      </c>
      <c r="AQ38" s="167">
        <f t="shared" si="39"/>
        <v>0</v>
      </c>
      <c r="AR38" s="165">
        <f t="shared" si="55"/>
        <v>34</v>
      </c>
      <c r="AS38" s="240">
        <v>0</v>
      </c>
      <c r="AT38" s="242">
        <v>0</v>
      </c>
      <c r="AU38" s="167">
        <f t="shared" si="40"/>
        <v>0</v>
      </c>
      <c r="AV38" s="165">
        <f t="shared" si="56"/>
        <v>0</v>
      </c>
      <c r="AW38" s="240">
        <v>2</v>
      </c>
      <c r="AX38" s="242">
        <v>7.5694444444444439E-2</v>
      </c>
      <c r="AY38" s="167">
        <f t="shared" si="41"/>
        <v>1</v>
      </c>
      <c r="AZ38" s="165">
        <f t="shared" si="57"/>
        <v>49</v>
      </c>
      <c r="BA38" s="240">
        <v>1</v>
      </c>
      <c r="BB38" s="242">
        <v>3.6805555555555557E-2</v>
      </c>
      <c r="BC38" s="171">
        <f t="shared" si="42"/>
        <v>0</v>
      </c>
      <c r="BD38" s="172">
        <f t="shared" si="58"/>
        <v>53</v>
      </c>
      <c r="BE38" s="240">
        <v>1</v>
      </c>
      <c r="BF38" s="242">
        <v>1.1805555555555555E-2</v>
      </c>
      <c r="BG38" s="167">
        <f t="shared" si="43"/>
        <v>0</v>
      </c>
      <c r="BH38" s="165">
        <f t="shared" si="59"/>
        <v>17</v>
      </c>
      <c r="BI38" s="240">
        <v>0</v>
      </c>
      <c r="BJ38" s="243">
        <v>0</v>
      </c>
      <c r="BK38" s="167">
        <f t="shared" si="44"/>
        <v>0</v>
      </c>
      <c r="BL38" s="165">
        <f t="shared" si="60"/>
        <v>0</v>
      </c>
      <c r="BM38" s="240">
        <v>0</v>
      </c>
      <c r="BN38" s="242">
        <v>0</v>
      </c>
      <c r="BO38" s="167">
        <f t="shared" si="45"/>
        <v>0</v>
      </c>
      <c r="BP38" s="165">
        <f t="shared" si="61"/>
        <v>0</v>
      </c>
      <c r="BQ38" s="228">
        <v>1</v>
      </c>
      <c r="BR38" s="242">
        <v>8.2638888888888887E-2</v>
      </c>
      <c r="BS38" s="167">
        <f t="shared" si="46"/>
        <v>1</v>
      </c>
      <c r="BT38" s="165">
        <f t="shared" si="62"/>
        <v>59</v>
      </c>
      <c r="BU38" s="167">
        <f t="shared" si="50"/>
        <v>10</v>
      </c>
      <c r="BV38" s="168">
        <f t="shared" si="32"/>
        <v>0.23055555555555554</v>
      </c>
      <c r="BW38" s="167">
        <f t="shared" si="47"/>
        <v>5</v>
      </c>
      <c r="BX38" s="166">
        <f t="shared" si="63"/>
        <v>32</v>
      </c>
      <c r="BY38" s="169">
        <f t="shared" si="12"/>
        <v>0.76944444444444449</v>
      </c>
      <c r="BZ38" s="170">
        <f t="shared" si="72"/>
        <v>2813.2310469314075</v>
      </c>
      <c r="CA38" s="170">
        <f t="shared" si="13"/>
        <v>67517.545126353783</v>
      </c>
      <c r="CB38" s="170">
        <f t="shared" si="73"/>
        <v>2359.6214988644965</v>
      </c>
      <c r="CC38" s="398">
        <f t="shared" si="76"/>
        <v>0.92569444444444438</v>
      </c>
      <c r="CD38" s="398">
        <f t="shared" si="19"/>
        <v>26.859722222222224</v>
      </c>
      <c r="CE38" s="395">
        <f t="shared" si="14"/>
        <v>25.934027777777779</v>
      </c>
      <c r="CF38" s="170">
        <f t="shared" si="15"/>
        <v>1223.8907484268309</v>
      </c>
      <c r="CG38" s="404">
        <f t="shared" si="69"/>
        <v>10.538194444444443</v>
      </c>
      <c r="CH38" s="405">
        <f t="shared" si="70"/>
        <v>0.74027777777777781</v>
      </c>
      <c r="CI38" s="406">
        <f t="shared" si="68"/>
        <v>318085</v>
      </c>
      <c r="CJ38" s="237">
        <f t="shared" si="16"/>
        <v>9.7979166666666657</v>
      </c>
      <c r="CK38" s="407">
        <f t="shared" si="17"/>
        <v>1352.6897724856476</v>
      </c>
      <c r="CL38" s="232">
        <f t="shared" si="18"/>
        <v>1257.6672158154863</v>
      </c>
      <c r="CM38" s="440"/>
      <c r="CN38" s="440"/>
      <c r="CO38" s="441"/>
      <c r="CP38" s="441"/>
      <c r="CQ38" s="441"/>
      <c r="CR38" s="441"/>
      <c r="CS38" s="441"/>
      <c r="CT38" s="441"/>
      <c r="CU38" s="441"/>
      <c r="CV38" s="441"/>
      <c r="CW38" s="441"/>
      <c r="CX38" s="441"/>
    </row>
    <row r="39" spans="1:102" s="244" customFormat="1" x14ac:dyDescent="0.25">
      <c r="A39" s="228">
        <f t="shared" si="74"/>
        <v>38</v>
      </c>
      <c r="B39" s="229">
        <v>40750</v>
      </c>
      <c r="C39" s="228">
        <f t="shared" si="20"/>
        <v>7</v>
      </c>
      <c r="D39" s="230" t="s">
        <v>24</v>
      </c>
      <c r="E39" s="230" t="s">
        <v>704</v>
      </c>
      <c r="F39" s="230"/>
      <c r="G39" s="232">
        <v>17</v>
      </c>
      <c r="H39" s="245" t="s">
        <v>26</v>
      </c>
      <c r="I39" s="230" t="s">
        <v>270</v>
      </c>
      <c r="J39" s="230" t="s">
        <v>27</v>
      </c>
      <c r="K39" s="245" t="s">
        <v>28</v>
      </c>
      <c r="L39" s="233">
        <v>145827</v>
      </c>
      <c r="M39" s="372">
        <v>39995</v>
      </c>
      <c r="N39" s="372"/>
      <c r="O39" s="688"/>
      <c r="P39" s="232">
        <f>P38-M39</f>
        <v>48573</v>
      </c>
      <c r="Q39" s="182">
        <f t="shared" si="75"/>
        <v>801765</v>
      </c>
      <c r="R39" s="234">
        <v>40748.708333333336</v>
      </c>
      <c r="S39" s="235">
        <v>0.125</v>
      </c>
      <c r="T39" s="171">
        <f t="shared" si="35"/>
        <v>3</v>
      </c>
      <c r="U39" s="171">
        <f t="shared" si="51"/>
        <v>0</v>
      </c>
      <c r="V39" s="234">
        <v>40748.833333333336</v>
      </c>
      <c r="W39" s="235">
        <v>1</v>
      </c>
      <c r="X39" s="167">
        <f t="shared" si="36"/>
        <v>24</v>
      </c>
      <c r="Y39" s="171">
        <f t="shared" si="52"/>
        <v>0</v>
      </c>
      <c r="Z39" s="167">
        <f t="shared" si="49"/>
        <v>656</v>
      </c>
      <c r="AA39" s="167">
        <f t="shared" si="48"/>
        <v>758</v>
      </c>
      <c r="AB39" s="167">
        <f>SUM($W$7:W39)</f>
        <v>25.557638888888889</v>
      </c>
      <c r="AC39" s="250">
        <v>0</v>
      </c>
      <c r="AD39" s="237">
        <v>0</v>
      </c>
      <c r="AE39" s="167">
        <f t="shared" si="37"/>
        <v>0</v>
      </c>
      <c r="AF39" s="167">
        <f t="shared" si="53"/>
        <v>0</v>
      </c>
      <c r="AG39" s="171">
        <f t="shared" si="4"/>
        <v>1666.4583333333333</v>
      </c>
      <c r="AH39" s="171">
        <f t="shared" si="11"/>
        <v>39995</v>
      </c>
      <c r="AI39" s="238"/>
      <c r="AJ39" s="239"/>
      <c r="AK39" s="240">
        <v>0</v>
      </c>
      <c r="AL39" s="241">
        <v>0</v>
      </c>
      <c r="AM39" s="167">
        <f t="shared" si="38"/>
        <v>0</v>
      </c>
      <c r="AN39" s="165">
        <f t="shared" si="54"/>
        <v>0</v>
      </c>
      <c r="AO39" s="240">
        <v>3</v>
      </c>
      <c r="AP39" s="242">
        <v>3.5416666666666666E-2</v>
      </c>
      <c r="AQ39" s="167">
        <f t="shared" si="39"/>
        <v>0</v>
      </c>
      <c r="AR39" s="165">
        <f t="shared" si="55"/>
        <v>51</v>
      </c>
      <c r="AS39" s="240">
        <v>0</v>
      </c>
      <c r="AT39" s="242">
        <v>0</v>
      </c>
      <c r="AU39" s="167">
        <f t="shared" si="40"/>
        <v>0</v>
      </c>
      <c r="AV39" s="165">
        <f t="shared" si="56"/>
        <v>0</v>
      </c>
      <c r="AW39" s="240">
        <v>0</v>
      </c>
      <c r="AX39" s="242">
        <v>0</v>
      </c>
      <c r="AY39" s="167">
        <f t="shared" si="41"/>
        <v>0</v>
      </c>
      <c r="AZ39" s="165">
        <f t="shared" si="57"/>
        <v>0</v>
      </c>
      <c r="BA39" s="240">
        <v>0</v>
      </c>
      <c r="BB39" s="242">
        <v>0</v>
      </c>
      <c r="BC39" s="171">
        <f t="shared" si="42"/>
        <v>0</v>
      </c>
      <c r="BD39" s="172">
        <f t="shared" si="58"/>
        <v>0</v>
      </c>
      <c r="BE39" s="240">
        <v>2</v>
      </c>
      <c r="BF39" s="242">
        <v>1.8055555555555557E-2</v>
      </c>
      <c r="BG39" s="167">
        <f t="shared" si="43"/>
        <v>0</v>
      </c>
      <c r="BH39" s="165">
        <f t="shared" si="59"/>
        <v>26</v>
      </c>
      <c r="BI39" s="240">
        <v>0</v>
      </c>
      <c r="BJ39" s="243">
        <v>0</v>
      </c>
      <c r="BK39" s="167">
        <f t="shared" si="44"/>
        <v>0</v>
      </c>
      <c r="BL39" s="165">
        <f t="shared" si="60"/>
        <v>0</v>
      </c>
      <c r="BM39" s="240">
        <v>0</v>
      </c>
      <c r="BN39" s="242">
        <v>0</v>
      </c>
      <c r="BO39" s="167">
        <f t="shared" si="45"/>
        <v>0</v>
      </c>
      <c r="BP39" s="165">
        <f t="shared" si="61"/>
        <v>0</v>
      </c>
      <c r="BQ39" s="228">
        <v>0</v>
      </c>
      <c r="BR39" s="242">
        <v>0</v>
      </c>
      <c r="BS39" s="167">
        <f t="shared" si="46"/>
        <v>0</v>
      </c>
      <c r="BT39" s="165">
        <f t="shared" si="62"/>
        <v>0</v>
      </c>
      <c r="BU39" s="167">
        <f t="shared" si="50"/>
        <v>5</v>
      </c>
      <c r="BV39" s="168">
        <f t="shared" si="32"/>
        <v>5.3472222222222227E-2</v>
      </c>
      <c r="BW39" s="167">
        <f t="shared" si="47"/>
        <v>1</v>
      </c>
      <c r="BX39" s="166">
        <f t="shared" si="63"/>
        <v>17</v>
      </c>
      <c r="BY39" s="169">
        <f t="shared" si="12"/>
        <v>0.94652777777777775</v>
      </c>
      <c r="BZ39" s="170">
        <f t="shared" si="72"/>
        <v>1760.6016140865738</v>
      </c>
      <c r="CA39" s="170">
        <f t="shared" si="13"/>
        <v>42254.43873807777</v>
      </c>
      <c r="CB39" s="170">
        <f t="shared" si="73"/>
        <v>1666.4583333333333</v>
      </c>
      <c r="CC39" s="398">
        <f t="shared" si="76"/>
        <v>0.92569444444444438</v>
      </c>
      <c r="CD39" s="398">
        <f t="shared" si="19"/>
        <v>27.859722222222224</v>
      </c>
      <c r="CE39" s="395">
        <f t="shared" si="14"/>
        <v>26.934027777777779</v>
      </c>
      <c r="CF39" s="170">
        <f t="shared" si="15"/>
        <v>1240.3222895449271</v>
      </c>
      <c r="CG39" s="404">
        <f t="shared" si="69"/>
        <v>11.538194444444443</v>
      </c>
      <c r="CH39" s="405">
        <f t="shared" si="70"/>
        <v>0.74027777777777781</v>
      </c>
      <c r="CI39" s="406">
        <f t="shared" si="68"/>
        <v>358080</v>
      </c>
      <c r="CJ39" s="237">
        <f t="shared" si="16"/>
        <v>10.797916666666666</v>
      </c>
      <c r="CK39" s="407">
        <f t="shared" si="17"/>
        <v>1381.7480223808607</v>
      </c>
      <c r="CL39" s="232">
        <f t="shared" si="18"/>
        <v>1293.096599458321</v>
      </c>
      <c r="CM39" s="440"/>
      <c r="CN39" s="440"/>
      <c r="CO39" s="441"/>
      <c r="CP39" s="441"/>
      <c r="CQ39" s="441"/>
      <c r="CR39" s="441"/>
      <c r="CS39" s="441"/>
      <c r="CT39" s="441"/>
      <c r="CU39" s="441"/>
      <c r="CV39" s="441"/>
      <c r="CW39" s="441"/>
      <c r="CX39" s="441"/>
    </row>
    <row r="40" spans="1:102" s="244" customFormat="1" x14ac:dyDescent="0.25">
      <c r="A40" s="228">
        <f t="shared" si="74"/>
        <v>39</v>
      </c>
      <c r="B40" s="229">
        <v>40751</v>
      </c>
      <c r="C40" s="228">
        <f t="shared" si="20"/>
        <v>7</v>
      </c>
      <c r="D40" s="230" t="s">
        <v>24</v>
      </c>
      <c r="E40" s="230" t="s">
        <v>704</v>
      </c>
      <c r="F40" s="230"/>
      <c r="G40" s="232">
        <v>17</v>
      </c>
      <c r="H40" s="245" t="s">
        <v>26</v>
      </c>
      <c r="I40" s="230" t="s">
        <v>270</v>
      </c>
      <c r="J40" s="230" t="s">
        <v>27</v>
      </c>
      <c r="K40" s="245" t="s">
        <v>28</v>
      </c>
      <c r="L40" s="233">
        <v>145827</v>
      </c>
      <c r="M40" s="372">
        <v>24734</v>
      </c>
      <c r="N40" s="372"/>
      <c r="O40" s="688"/>
      <c r="P40" s="232">
        <f>P39-M40</f>
        <v>23839</v>
      </c>
      <c r="Q40" s="182">
        <f t="shared" si="75"/>
        <v>826499</v>
      </c>
      <c r="R40" s="234">
        <v>40748.708333333336</v>
      </c>
      <c r="S40" s="235">
        <v>0.125</v>
      </c>
      <c r="T40" s="171">
        <f t="shared" si="35"/>
        <v>3</v>
      </c>
      <c r="U40" s="171">
        <f t="shared" si="51"/>
        <v>0</v>
      </c>
      <c r="V40" s="234">
        <v>40748.833333333336</v>
      </c>
      <c r="W40" s="235">
        <v>1</v>
      </c>
      <c r="X40" s="167">
        <f t="shared" si="36"/>
        <v>24</v>
      </c>
      <c r="Y40" s="171">
        <f t="shared" si="52"/>
        <v>0</v>
      </c>
      <c r="Z40" s="167">
        <f t="shared" si="49"/>
        <v>680</v>
      </c>
      <c r="AA40" s="167">
        <f t="shared" si="48"/>
        <v>758</v>
      </c>
      <c r="AB40" s="167">
        <f>SUM($W$7:W40)</f>
        <v>26.557638888888889</v>
      </c>
      <c r="AC40" s="250">
        <v>0</v>
      </c>
      <c r="AD40" s="237">
        <v>0</v>
      </c>
      <c r="AE40" s="167">
        <f t="shared" si="37"/>
        <v>0</v>
      </c>
      <c r="AF40" s="167">
        <f t="shared" si="53"/>
        <v>0</v>
      </c>
      <c r="AG40" s="171">
        <f t="shared" si="4"/>
        <v>1030.5833333333333</v>
      </c>
      <c r="AH40" s="171">
        <f t="shared" si="11"/>
        <v>24734</v>
      </c>
      <c r="AI40" s="238"/>
      <c r="AJ40" s="239"/>
      <c r="AK40" s="240">
        <v>0</v>
      </c>
      <c r="AL40" s="241">
        <v>0</v>
      </c>
      <c r="AM40" s="167">
        <f t="shared" si="38"/>
        <v>0</v>
      </c>
      <c r="AN40" s="165">
        <f t="shared" si="54"/>
        <v>0</v>
      </c>
      <c r="AO40" s="240">
        <v>6</v>
      </c>
      <c r="AP40" s="242">
        <v>0.23333333333333331</v>
      </c>
      <c r="AQ40" s="167">
        <f t="shared" si="39"/>
        <v>5</v>
      </c>
      <c r="AR40" s="165">
        <f t="shared" si="55"/>
        <v>36</v>
      </c>
      <c r="AS40" s="240">
        <v>0</v>
      </c>
      <c r="AT40" s="242">
        <v>0</v>
      </c>
      <c r="AU40" s="167">
        <f t="shared" si="40"/>
        <v>0</v>
      </c>
      <c r="AV40" s="165">
        <f t="shared" si="56"/>
        <v>0</v>
      </c>
      <c r="AW40" s="240">
        <v>0</v>
      </c>
      <c r="AX40" s="242">
        <v>0</v>
      </c>
      <c r="AY40" s="167">
        <f t="shared" si="41"/>
        <v>0</v>
      </c>
      <c r="AZ40" s="165">
        <f t="shared" si="57"/>
        <v>0</v>
      </c>
      <c r="BA40" s="240">
        <v>1</v>
      </c>
      <c r="BB40" s="242">
        <v>2.5694444444444447E-2</v>
      </c>
      <c r="BC40" s="171">
        <f t="shared" si="42"/>
        <v>0</v>
      </c>
      <c r="BD40" s="172">
        <f t="shared" si="58"/>
        <v>37</v>
      </c>
      <c r="BE40" s="240">
        <v>3</v>
      </c>
      <c r="BF40" s="242">
        <v>4.1666666666666664E-2</v>
      </c>
      <c r="BG40" s="167">
        <f t="shared" si="43"/>
        <v>1</v>
      </c>
      <c r="BH40" s="165">
        <f t="shared" si="59"/>
        <v>0</v>
      </c>
      <c r="BI40" s="240">
        <v>0</v>
      </c>
      <c r="BJ40" s="243">
        <v>0</v>
      </c>
      <c r="BK40" s="167">
        <f t="shared" si="44"/>
        <v>0</v>
      </c>
      <c r="BL40" s="165">
        <f t="shared" si="60"/>
        <v>0</v>
      </c>
      <c r="BM40" s="240">
        <v>0</v>
      </c>
      <c r="BN40" s="242">
        <v>0</v>
      </c>
      <c r="BO40" s="167">
        <f t="shared" si="45"/>
        <v>0</v>
      </c>
      <c r="BP40" s="165">
        <f t="shared" si="61"/>
        <v>0</v>
      </c>
      <c r="BQ40" s="228">
        <v>1</v>
      </c>
      <c r="BR40" s="242">
        <v>0.19722222222222222</v>
      </c>
      <c r="BS40" s="167">
        <f t="shared" si="46"/>
        <v>4</v>
      </c>
      <c r="BT40" s="165">
        <f t="shared" si="62"/>
        <v>44</v>
      </c>
      <c r="BU40" s="167">
        <f t="shared" si="50"/>
        <v>11</v>
      </c>
      <c r="BV40" s="168">
        <f t="shared" si="32"/>
        <v>0.49791666666666667</v>
      </c>
      <c r="BW40" s="167">
        <f t="shared" si="47"/>
        <v>11</v>
      </c>
      <c r="BX40" s="166">
        <f t="shared" si="63"/>
        <v>57</v>
      </c>
      <c r="BY40" s="169">
        <f t="shared" si="12"/>
        <v>0.50208333333333333</v>
      </c>
      <c r="BZ40" s="170">
        <f t="shared" si="72"/>
        <v>2052.6141078838177</v>
      </c>
      <c r="CA40" s="170">
        <f t="shared" si="13"/>
        <v>49262.738589211629</v>
      </c>
      <c r="CB40" s="170">
        <f t="shared" si="73"/>
        <v>1283.7716262975778</v>
      </c>
      <c r="CC40" s="398">
        <f t="shared" si="76"/>
        <v>1.1229166666666666</v>
      </c>
      <c r="CD40" s="398">
        <f t="shared" si="19"/>
        <v>28.859722222222224</v>
      </c>
      <c r="CE40" s="395">
        <f t="shared" si="14"/>
        <v>27.736805555555559</v>
      </c>
      <c r="CF40" s="170">
        <f t="shared" si="15"/>
        <v>1241.579830249618</v>
      </c>
      <c r="CG40" s="404">
        <f t="shared" si="69"/>
        <v>12.538194444444443</v>
      </c>
      <c r="CH40" s="405">
        <f t="shared" si="70"/>
        <v>0.9375</v>
      </c>
      <c r="CI40" s="406">
        <f t="shared" si="68"/>
        <v>382814</v>
      </c>
      <c r="CJ40" s="237">
        <f t="shared" si="16"/>
        <v>11.600694444444443</v>
      </c>
      <c r="CK40" s="407">
        <f t="shared" si="17"/>
        <v>1374.967973660581</v>
      </c>
      <c r="CL40" s="232">
        <f t="shared" si="18"/>
        <v>1272.1595126003879</v>
      </c>
      <c r="CM40" s="440"/>
      <c r="CN40" s="440"/>
      <c r="CO40" s="441"/>
      <c r="CP40" s="441"/>
      <c r="CQ40" s="441"/>
      <c r="CR40" s="441"/>
      <c r="CS40" s="441"/>
      <c r="CT40" s="441"/>
      <c r="CU40" s="441"/>
      <c r="CV40" s="441"/>
      <c r="CW40" s="441"/>
      <c r="CX40" s="441"/>
    </row>
    <row r="41" spans="1:102" s="244" customFormat="1" x14ac:dyDescent="0.25">
      <c r="A41" s="228">
        <f t="shared" si="74"/>
        <v>40</v>
      </c>
      <c r="B41" s="229">
        <v>40752</v>
      </c>
      <c r="C41" s="228">
        <f t="shared" si="20"/>
        <v>7</v>
      </c>
      <c r="D41" s="230" t="s">
        <v>24</v>
      </c>
      <c r="E41" s="230" t="s">
        <v>704</v>
      </c>
      <c r="F41" s="230"/>
      <c r="G41" s="232">
        <v>17</v>
      </c>
      <c r="H41" s="245" t="s">
        <v>26</v>
      </c>
      <c r="I41" s="230" t="s">
        <v>270</v>
      </c>
      <c r="J41" s="230" t="s">
        <v>27</v>
      </c>
      <c r="K41" s="245" t="s">
        <v>28</v>
      </c>
      <c r="L41" s="233">
        <v>145827</v>
      </c>
      <c r="M41" s="372">
        <v>23839</v>
      </c>
      <c r="N41" s="372"/>
      <c r="O41" s="689"/>
      <c r="P41" s="232">
        <f>P40-M41</f>
        <v>0</v>
      </c>
      <c r="Q41" s="182">
        <f t="shared" si="75"/>
        <v>850338</v>
      </c>
      <c r="R41" s="234">
        <v>40748.708333333336</v>
      </c>
      <c r="S41" s="235">
        <v>0.125</v>
      </c>
      <c r="T41" s="171">
        <f t="shared" si="35"/>
        <v>3</v>
      </c>
      <c r="U41" s="171">
        <f t="shared" si="51"/>
        <v>0</v>
      </c>
      <c r="V41" s="234">
        <v>40748.833333333336</v>
      </c>
      <c r="W41" s="235">
        <v>0.89583333333333337</v>
      </c>
      <c r="X41" s="167">
        <f t="shared" si="36"/>
        <v>21</v>
      </c>
      <c r="Y41" s="171">
        <f t="shared" si="52"/>
        <v>30</v>
      </c>
      <c r="Z41" s="167">
        <f t="shared" si="49"/>
        <v>701</v>
      </c>
      <c r="AA41" s="167">
        <f t="shared" si="48"/>
        <v>788</v>
      </c>
      <c r="AB41" s="167">
        <f>SUM($W$7:W41)</f>
        <v>27.453472222222221</v>
      </c>
      <c r="AC41" s="250">
        <v>0</v>
      </c>
      <c r="AD41" s="237">
        <v>0</v>
      </c>
      <c r="AE41" s="167">
        <f t="shared" si="37"/>
        <v>0</v>
      </c>
      <c r="AF41" s="167">
        <f t="shared" si="53"/>
        <v>0</v>
      </c>
      <c r="AG41" s="171">
        <f t="shared" si="4"/>
        <v>1108.7906976744187</v>
      </c>
      <c r="AH41" s="171">
        <f t="shared" si="11"/>
        <v>26610.976744186046</v>
      </c>
      <c r="AI41" s="234">
        <v>40753.145833333336</v>
      </c>
      <c r="AJ41" s="234">
        <v>40753.39166666667</v>
      </c>
      <c r="AK41" s="240">
        <v>1</v>
      </c>
      <c r="AL41" s="241">
        <v>0.13194444444444445</v>
      </c>
      <c r="AM41" s="167">
        <f t="shared" si="38"/>
        <v>3</v>
      </c>
      <c r="AN41" s="165">
        <f t="shared" si="54"/>
        <v>10</v>
      </c>
      <c r="AO41" s="240">
        <v>2</v>
      </c>
      <c r="AP41" s="242">
        <v>1.9444444444444445E-2</v>
      </c>
      <c r="AQ41" s="167">
        <f t="shared" si="39"/>
        <v>0</v>
      </c>
      <c r="AR41" s="165">
        <f t="shared" si="55"/>
        <v>28</v>
      </c>
      <c r="AS41" s="240">
        <v>0</v>
      </c>
      <c r="AT41" s="242">
        <v>0</v>
      </c>
      <c r="AU41" s="167">
        <f t="shared" si="40"/>
        <v>0</v>
      </c>
      <c r="AV41" s="165">
        <f t="shared" si="56"/>
        <v>0</v>
      </c>
      <c r="AW41" s="240">
        <v>0</v>
      </c>
      <c r="AX41" s="242">
        <v>0</v>
      </c>
      <c r="AY41" s="167">
        <f t="shared" si="41"/>
        <v>0</v>
      </c>
      <c r="AZ41" s="165">
        <f t="shared" si="57"/>
        <v>0</v>
      </c>
      <c r="BA41" s="240">
        <v>0</v>
      </c>
      <c r="BB41" s="242">
        <v>0</v>
      </c>
      <c r="BC41" s="171">
        <f t="shared" si="42"/>
        <v>0</v>
      </c>
      <c r="BD41" s="172">
        <f t="shared" si="58"/>
        <v>0</v>
      </c>
      <c r="BE41" s="240">
        <v>2</v>
      </c>
      <c r="BF41" s="242">
        <v>5.7638888888888885E-2</v>
      </c>
      <c r="BG41" s="167">
        <f t="shared" si="43"/>
        <v>1</v>
      </c>
      <c r="BH41" s="165">
        <f t="shared" si="59"/>
        <v>23</v>
      </c>
      <c r="BI41" s="240">
        <v>2</v>
      </c>
      <c r="BJ41" s="243">
        <v>3.8194444444444441E-2</v>
      </c>
      <c r="BK41" s="167">
        <f t="shared" si="44"/>
        <v>0</v>
      </c>
      <c r="BL41" s="165">
        <f t="shared" si="60"/>
        <v>55</v>
      </c>
      <c r="BM41" s="240">
        <v>0</v>
      </c>
      <c r="BN41" s="242">
        <v>0</v>
      </c>
      <c r="BO41" s="167">
        <f t="shared" si="45"/>
        <v>0</v>
      </c>
      <c r="BP41" s="165">
        <f t="shared" si="61"/>
        <v>0</v>
      </c>
      <c r="BQ41" s="228">
        <v>2</v>
      </c>
      <c r="BR41" s="242">
        <v>6.805555555555555E-2</v>
      </c>
      <c r="BS41" s="167">
        <f t="shared" si="46"/>
        <v>1</v>
      </c>
      <c r="BT41" s="165">
        <f t="shared" si="62"/>
        <v>38</v>
      </c>
      <c r="BU41" s="167">
        <f t="shared" si="50"/>
        <v>9</v>
      </c>
      <c r="BV41" s="168">
        <f t="shared" si="32"/>
        <v>0.31527777777777777</v>
      </c>
      <c r="BW41" s="167">
        <f t="shared" si="47"/>
        <v>7</v>
      </c>
      <c r="BX41" s="166">
        <f t="shared" si="63"/>
        <v>34</v>
      </c>
      <c r="BY41" s="169">
        <f t="shared" si="12"/>
        <v>0.5805555555555556</v>
      </c>
      <c r="BZ41" s="170">
        <f t="shared" si="72"/>
        <v>1710.9330143540667</v>
      </c>
      <c r="CA41" s="170">
        <f t="shared" si="13"/>
        <v>41062.392344497603</v>
      </c>
      <c r="CB41" s="170">
        <f t="shared" si="73"/>
        <v>1199.9496644295302</v>
      </c>
      <c r="CC41" s="398">
        <f t="shared" si="76"/>
        <v>1.1909722222222221</v>
      </c>
      <c r="CD41" s="398">
        <f t="shared" si="19"/>
        <v>29.755555555555556</v>
      </c>
      <c r="CE41" s="395">
        <f t="shared" si="14"/>
        <v>28.564583333333335</v>
      </c>
      <c r="CF41" s="170">
        <f t="shared" si="15"/>
        <v>1240.3734227992122</v>
      </c>
      <c r="CG41" s="404">
        <f t="shared" si="69"/>
        <v>13.434027777777777</v>
      </c>
      <c r="CH41" s="405">
        <f t="shared" si="70"/>
        <v>1.0055555555555555</v>
      </c>
      <c r="CI41" s="406">
        <f t="shared" si="68"/>
        <v>406653</v>
      </c>
      <c r="CJ41" s="237">
        <f t="shared" si="16"/>
        <v>12.428472222222222</v>
      </c>
      <c r="CK41" s="407">
        <f t="shared" si="17"/>
        <v>1363.3111694697434</v>
      </c>
      <c r="CL41" s="232">
        <f t="shared" si="18"/>
        <v>1261.265443266994</v>
      </c>
      <c r="CM41" s="440"/>
      <c r="CN41" s="440"/>
      <c r="CO41" s="441"/>
      <c r="CP41" s="441"/>
      <c r="CQ41" s="441"/>
      <c r="CR41" s="441"/>
      <c r="CS41" s="441"/>
      <c r="CT41" s="441"/>
      <c r="CU41" s="441"/>
      <c r="CV41" s="441"/>
      <c r="CW41" s="441"/>
      <c r="CX41" s="441"/>
    </row>
    <row r="42" spans="1:102" s="244" customFormat="1" ht="17.25" customHeight="1" x14ac:dyDescent="0.25">
      <c r="A42" s="228">
        <f t="shared" si="74"/>
        <v>41</v>
      </c>
      <c r="B42" s="229">
        <v>40753</v>
      </c>
      <c r="C42" s="228">
        <f t="shared" si="20"/>
        <v>7</v>
      </c>
      <c r="D42" s="230" t="s">
        <v>24</v>
      </c>
      <c r="E42" s="231" t="s">
        <v>705</v>
      </c>
      <c r="F42" s="230"/>
      <c r="G42" s="232">
        <v>18</v>
      </c>
      <c r="H42" s="245" t="s">
        <v>26</v>
      </c>
      <c r="I42" s="230" t="s">
        <v>282</v>
      </c>
      <c r="J42" s="230" t="s">
        <v>27</v>
      </c>
      <c r="K42" s="245" t="s">
        <v>28</v>
      </c>
      <c r="L42" s="233">
        <v>25410</v>
      </c>
      <c r="M42" s="372">
        <v>25410</v>
      </c>
      <c r="N42" s="372"/>
      <c r="O42" s="372" t="s">
        <v>129</v>
      </c>
      <c r="P42" s="232">
        <f>L42-M42</f>
        <v>0</v>
      </c>
      <c r="Q42" s="182">
        <f t="shared" si="75"/>
        <v>875748</v>
      </c>
      <c r="R42" s="234">
        <v>40753.6875</v>
      </c>
      <c r="S42" s="235">
        <v>7.2916666666666671E-2</v>
      </c>
      <c r="T42" s="171">
        <f t="shared" si="35"/>
        <v>1</v>
      </c>
      <c r="U42" s="171">
        <f t="shared" si="51"/>
        <v>45</v>
      </c>
      <c r="V42" s="234">
        <v>40753.760416666664</v>
      </c>
      <c r="W42" s="235">
        <v>0.45833333333333331</v>
      </c>
      <c r="X42" s="167">
        <f t="shared" si="36"/>
        <v>11</v>
      </c>
      <c r="Y42" s="171">
        <f t="shared" si="52"/>
        <v>0</v>
      </c>
      <c r="Z42" s="167">
        <f t="shared" si="49"/>
        <v>712</v>
      </c>
      <c r="AA42" s="167">
        <f t="shared" si="48"/>
        <v>788</v>
      </c>
      <c r="AB42" s="167">
        <f>SUM($W$7:W42)</f>
        <v>27.911805555555553</v>
      </c>
      <c r="AC42" s="250">
        <v>0</v>
      </c>
      <c r="AD42" s="237">
        <v>0</v>
      </c>
      <c r="AE42" s="167">
        <f t="shared" si="37"/>
        <v>0</v>
      </c>
      <c r="AF42" s="167">
        <f t="shared" si="53"/>
        <v>0</v>
      </c>
      <c r="AG42" s="171">
        <f t="shared" si="4"/>
        <v>2310</v>
      </c>
      <c r="AH42" s="171">
        <f t="shared" si="11"/>
        <v>55440</v>
      </c>
      <c r="AI42" s="234">
        <v>40754.21875</v>
      </c>
      <c r="AJ42" s="234">
        <v>40754.409722222219</v>
      </c>
      <c r="AK42" s="240">
        <v>3</v>
      </c>
      <c r="AL42" s="241">
        <v>1.1111111111111112E-2</v>
      </c>
      <c r="AM42" s="167">
        <f t="shared" si="38"/>
        <v>0</v>
      </c>
      <c r="AN42" s="165">
        <f t="shared" si="54"/>
        <v>16</v>
      </c>
      <c r="AO42" s="240">
        <v>0</v>
      </c>
      <c r="AP42" s="242">
        <v>0</v>
      </c>
      <c r="AQ42" s="167">
        <f t="shared" si="39"/>
        <v>0</v>
      </c>
      <c r="AR42" s="165">
        <f t="shared" si="55"/>
        <v>0</v>
      </c>
      <c r="AS42" s="240">
        <v>0</v>
      </c>
      <c r="AT42" s="242">
        <v>0</v>
      </c>
      <c r="AU42" s="167">
        <f t="shared" si="40"/>
        <v>0</v>
      </c>
      <c r="AV42" s="165">
        <f t="shared" si="56"/>
        <v>0</v>
      </c>
      <c r="AW42" s="240">
        <v>0</v>
      </c>
      <c r="AX42" s="242">
        <v>0</v>
      </c>
      <c r="AY42" s="167">
        <f t="shared" si="41"/>
        <v>0</v>
      </c>
      <c r="AZ42" s="165">
        <f t="shared" si="57"/>
        <v>0</v>
      </c>
      <c r="BA42" s="240">
        <v>0</v>
      </c>
      <c r="BB42" s="242">
        <v>0</v>
      </c>
      <c r="BC42" s="171">
        <f t="shared" si="42"/>
        <v>0</v>
      </c>
      <c r="BD42" s="172">
        <f t="shared" si="58"/>
        <v>0</v>
      </c>
      <c r="BE42" s="240">
        <v>2</v>
      </c>
      <c r="BF42" s="242">
        <v>7.2916666666666671E-2</v>
      </c>
      <c r="BG42" s="167">
        <f t="shared" si="43"/>
        <v>1</v>
      </c>
      <c r="BH42" s="165">
        <f t="shared" si="59"/>
        <v>45</v>
      </c>
      <c r="BI42" s="240">
        <v>0</v>
      </c>
      <c r="BJ42" s="243">
        <v>0</v>
      </c>
      <c r="BK42" s="167">
        <f t="shared" si="44"/>
        <v>0</v>
      </c>
      <c r="BL42" s="165">
        <f t="shared" si="60"/>
        <v>0</v>
      </c>
      <c r="BM42" s="240">
        <v>0</v>
      </c>
      <c r="BN42" s="242">
        <v>0</v>
      </c>
      <c r="BO42" s="167">
        <f t="shared" si="45"/>
        <v>0</v>
      </c>
      <c r="BP42" s="165">
        <f t="shared" si="61"/>
        <v>0</v>
      </c>
      <c r="BQ42" s="228">
        <v>1</v>
      </c>
      <c r="BR42" s="242">
        <v>1.3194444444444444E-2</v>
      </c>
      <c r="BS42" s="167">
        <f t="shared" si="46"/>
        <v>0</v>
      </c>
      <c r="BT42" s="165">
        <f t="shared" si="62"/>
        <v>19</v>
      </c>
      <c r="BU42" s="167">
        <f t="shared" si="50"/>
        <v>6</v>
      </c>
      <c r="BV42" s="168">
        <f t="shared" si="32"/>
        <v>9.7222222222222224E-2</v>
      </c>
      <c r="BW42" s="167">
        <f t="shared" si="47"/>
        <v>2</v>
      </c>
      <c r="BX42" s="166">
        <f t="shared" si="63"/>
        <v>20</v>
      </c>
      <c r="BY42" s="169">
        <f t="shared" si="12"/>
        <v>0.3611111111111111</v>
      </c>
      <c r="BZ42" s="170">
        <f t="shared" si="72"/>
        <v>2931.9230769230767</v>
      </c>
      <c r="CA42" s="170">
        <f t="shared" si="13"/>
        <v>70366.153846153844</v>
      </c>
      <c r="CB42" s="170">
        <f t="shared" si="73"/>
        <v>2378.4711388455539</v>
      </c>
      <c r="CC42" s="398">
        <f t="shared" si="76"/>
        <v>1.2041666666666666</v>
      </c>
      <c r="CD42" s="398">
        <f t="shared" si="19"/>
        <v>30.213888888888889</v>
      </c>
      <c r="CE42" s="395">
        <f t="shared" si="14"/>
        <v>29.009722222222223</v>
      </c>
      <c r="CF42" s="170">
        <f t="shared" si="15"/>
        <v>1257.8369320630056</v>
      </c>
      <c r="CG42" s="404">
        <f t="shared" si="69"/>
        <v>13.892361111111111</v>
      </c>
      <c r="CH42" s="405">
        <f t="shared" si="70"/>
        <v>1.01875</v>
      </c>
      <c r="CI42" s="406">
        <f t="shared" si="68"/>
        <v>432063</v>
      </c>
      <c r="CJ42" s="237">
        <f t="shared" si="16"/>
        <v>12.87361111111111</v>
      </c>
      <c r="CK42" s="407">
        <f t="shared" si="17"/>
        <v>1398.4129895350095</v>
      </c>
      <c r="CL42" s="232">
        <f t="shared" si="18"/>
        <v>1295.8650337415645</v>
      </c>
      <c r="CM42" s="440"/>
      <c r="CN42" s="440"/>
      <c r="CO42" s="441"/>
      <c r="CP42" s="441"/>
      <c r="CQ42" s="441"/>
      <c r="CR42" s="441"/>
      <c r="CS42" s="441"/>
      <c r="CT42" s="441"/>
      <c r="CU42" s="441"/>
      <c r="CV42" s="441"/>
      <c r="CW42" s="441"/>
      <c r="CX42" s="441"/>
    </row>
    <row r="43" spans="1:102" s="244" customFormat="1" ht="16.5" customHeight="1" x14ac:dyDescent="0.25">
      <c r="A43" s="228">
        <f t="shared" si="74"/>
        <v>42</v>
      </c>
      <c r="B43" s="229">
        <v>40754</v>
      </c>
      <c r="C43" s="228">
        <f t="shared" si="20"/>
        <v>7</v>
      </c>
      <c r="D43" s="230" t="s">
        <v>24</v>
      </c>
      <c r="E43" s="231" t="s">
        <v>706</v>
      </c>
      <c r="F43" s="230"/>
      <c r="G43" s="232">
        <v>19</v>
      </c>
      <c r="H43" s="245" t="s">
        <v>26</v>
      </c>
      <c r="I43" s="230" t="s">
        <v>276</v>
      </c>
      <c r="J43" s="231" t="s">
        <v>277</v>
      </c>
      <c r="K43" s="245" t="s">
        <v>28</v>
      </c>
      <c r="L43" s="233">
        <v>57000</v>
      </c>
      <c r="M43" s="372">
        <v>28413</v>
      </c>
      <c r="N43" s="372"/>
      <c r="O43" s="687">
        <v>7</v>
      </c>
      <c r="P43" s="232">
        <f>L43-M43</f>
        <v>28587</v>
      </c>
      <c r="Q43" s="182">
        <f t="shared" si="75"/>
        <v>904161</v>
      </c>
      <c r="R43" s="234">
        <v>40754.725694444445</v>
      </c>
      <c r="S43" s="235">
        <v>5.5555555555555552E-2</v>
      </c>
      <c r="T43" s="171">
        <f t="shared" si="35"/>
        <v>1</v>
      </c>
      <c r="U43" s="171">
        <f t="shared" si="51"/>
        <v>20</v>
      </c>
      <c r="V43" s="234">
        <v>40754.78125</v>
      </c>
      <c r="W43" s="235">
        <v>0.52430555555555558</v>
      </c>
      <c r="X43" s="167">
        <f t="shared" si="36"/>
        <v>12</v>
      </c>
      <c r="Y43" s="171">
        <f t="shared" si="52"/>
        <v>35</v>
      </c>
      <c r="Z43" s="167">
        <f t="shared" si="49"/>
        <v>724</v>
      </c>
      <c r="AA43" s="167">
        <f t="shared" si="48"/>
        <v>823</v>
      </c>
      <c r="AB43" s="167">
        <f>SUM($W$7:W43)</f>
        <v>28.43611111111111</v>
      </c>
      <c r="AC43" s="250">
        <v>0</v>
      </c>
      <c r="AD43" s="237">
        <v>0</v>
      </c>
      <c r="AE43" s="167">
        <f t="shared" si="37"/>
        <v>0</v>
      </c>
      <c r="AF43" s="167">
        <f t="shared" si="53"/>
        <v>0</v>
      </c>
      <c r="AG43" s="171">
        <f t="shared" si="4"/>
        <v>2257.9867549668875</v>
      </c>
      <c r="AH43" s="171">
        <f t="shared" si="11"/>
        <v>54191.682119205303</v>
      </c>
      <c r="AI43" s="238"/>
      <c r="AJ43" s="239"/>
      <c r="AK43" s="240">
        <v>0</v>
      </c>
      <c r="AL43" s="241">
        <v>0</v>
      </c>
      <c r="AM43" s="167">
        <f t="shared" si="38"/>
        <v>0</v>
      </c>
      <c r="AN43" s="165">
        <f t="shared" si="54"/>
        <v>0</v>
      </c>
      <c r="AO43" s="240">
        <v>1</v>
      </c>
      <c r="AP43" s="242">
        <v>1.6666666666666666E-2</v>
      </c>
      <c r="AQ43" s="167">
        <f t="shared" si="39"/>
        <v>0</v>
      </c>
      <c r="AR43" s="165">
        <f t="shared" si="55"/>
        <v>24</v>
      </c>
      <c r="AS43" s="240">
        <v>0</v>
      </c>
      <c r="AT43" s="242">
        <v>0</v>
      </c>
      <c r="AU43" s="167">
        <f t="shared" si="40"/>
        <v>0</v>
      </c>
      <c r="AV43" s="165">
        <f t="shared" si="56"/>
        <v>0</v>
      </c>
      <c r="AW43" s="240">
        <v>1</v>
      </c>
      <c r="AX43" s="242">
        <v>2.1527777777777781E-2</v>
      </c>
      <c r="AY43" s="167">
        <f t="shared" si="41"/>
        <v>0</v>
      </c>
      <c r="AZ43" s="165">
        <f t="shared" si="57"/>
        <v>31</v>
      </c>
      <c r="BA43" s="240">
        <v>0</v>
      </c>
      <c r="BB43" s="242">
        <v>0</v>
      </c>
      <c r="BC43" s="171">
        <f t="shared" si="42"/>
        <v>0</v>
      </c>
      <c r="BD43" s="172">
        <f t="shared" si="58"/>
        <v>0</v>
      </c>
      <c r="BE43" s="240">
        <v>0</v>
      </c>
      <c r="BF43" s="242">
        <v>0</v>
      </c>
      <c r="BG43" s="167">
        <f t="shared" si="43"/>
        <v>0</v>
      </c>
      <c r="BH43" s="165">
        <f t="shared" si="59"/>
        <v>0</v>
      </c>
      <c r="BI43" s="240">
        <v>0</v>
      </c>
      <c r="BJ43" s="243">
        <v>0</v>
      </c>
      <c r="BK43" s="167">
        <f t="shared" si="44"/>
        <v>0</v>
      </c>
      <c r="BL43" s="165">
        <f t="shared" si="60"/>
        <v>0</v>
      </c>
      <c r="BM43" s="240">
        <v>0</v>
      </c>
      <c r="BN43" s="242">
        <v>0</v>
      </c>
      <c r="BO43" s="167">
        <f t="shared" si="45"/>
        <v>0</v>
      </c>
      <c r="BP43" s="165">
        <f t="shared" si="61"/>
        <v>0</v>
      </c>
      <c r="BQ43" s="228">
        <v>0</v>
      </c>
      <c r="BR43" s="242">
        <v>0</v>
      </c>
      <c r="BS43" s="167">
        <f t="shared" si="46"/>
        <v>0</v>
      </c>
      <c r="BT43" s="165">
        <f t="shared" si="62"/>
        <v>0</v>
      </c>
      <c r="BU43" s="167">
        <f t="shared" si="50"/>
        <v>2</v>
      </c>
      <c r="BV43" s="168">
        <f t="shared" si="32"/>
        <v>3.8194444444444448E-2</v>
      </c>
      <c r="BW43" s="167">
        <f t="shared" si="47"/>
        <v>0</v>
      </c>
      <c r="BX43" s="166">
        <f t="shared" si="63"/>
        <v>55</v>
      </c>
      <c r="BY43" s="169">
        <f t="shared" si="12"/>
        <v>0.48611111111111116</v>
      </c>
      <c r="BZ43" s="170">
        <f t="shared" si="72"/>
        <v>2435.3999999999996</v>
      </c>
      <c r="CA43" s="170">
        <f t="shared" si="13"/>
        <v>58449.599999999991</v>
      </c>
      <c r="CB43" s="170">
        <f t="shared" si="73"/>
        <v>2257.9867549668875</v>
      </c>
      <c r="CC43" s="398">
        <f t="shared" ref="CC43:CC54" si="77">SUM(CC42,BR43)</f>
        <v>1.2041666666666666</v>
      </c>
      <c r="CD43" s="398">
        <f t="shared" si="19"/>
        <v>30.738194444444446</v>
      </c>
      <c r="CE43" s="395">
        <f t="shared" si="14"/>
        <v>29.53402777777778</v>
      </c>
      <c r="CF43" s="170">
        <f t="shared" si="15"/>
        <v>1275.5921841566931</v>
      </c>
      <c r="CG43" s="404">
        <f t="shared" si="69"/>
        <v>14.416666666666666</v>
      </c>
      <c r="CH43" s="405">
        <f t="shared" si="70"/>
        <v>1.01875</v>
      </c>
      <c r="CI43" s="406">
        <f t="shared" si="68"/>
        <v>460476</v>
      </c>
      <c r="CJ43" s="237">
        <f t="shared" si="16"/>
        <v>13.397916666666665</v>
      </c>
      <c r="CK43" s="407">
        <f t="shared" si="17"/>
        <v>1432.0510029544396</v>
      </c>
      <c r="CL43" s="232">
        <f t="shared" si="18"/>
        <v>1330.8554913294799</v>
      </c>
      <c r="CM43" s="440"/>
      <c r="CN43" s="440"/>
      <c r="CO43" s="441"/>
      <c r="CP43" s="441"/>
      <c r="CQ43" s="441"/>
      <c r="CR43" s="441"/>
      <c r="CS43" s="441"/>
      <c r="CT43" s="441"/>
      <c r="CU43" s="441"/>
      <c r="CV43" s="441"/>
      <c r="CW43" s="441"/>
      <c r="CX43" s="441"/>
    </row>
    <row r="44" spans="1:102" s="244" customFormat="1" ht="18.75" customHeight="1" x14ac:dyDescent="0.25">
      <c r="A44" s="228">
        <f t="shared" si="74"/>
        <v>43</v>
      </c>
      <c r="B44" s="229">
        <v>40755</v>
      </c>
      <c r="C44" s="228">
        <f t="shared" si="20"/>
        <v>7</v>
      </c>
      <c r="D44" s="230" t="s">
        <v>24</v>
      </c>
      <c r="E44" s="231" t="s">
        <v>706</v>
      </c>
      <c r="F44" s="230"/>
      <c r="G44" s="232">
        <v>19</v>
      </c>
      <c r="H44" s="245" t="s">
        <v>26</v>
      </c>
      <c r="I44" s="230" t="s">
        <v>276</v>
      </c>
      <c r="J44" s="231" t="s">
        <v>277</v>
      </c>
      <c r="K44" s="245" t="s">
        <v>28</v>
      </c>
      <c r="L44" s="233">
        <v>57000</v>
      </c>
      <c r="M44" s="372">
        <v>28587</v>
      </c>
      <c r="N44" s="372"/>
      <c r="O44" s="688"/>
      <c r="P44" s="232">
        <f>P43-M44</f>
        <v>0</v>
      </c>
      <c r="Q44" s="182">
        <f t="shared" si="75"/>
        <v>932748</v>
      </c>
      <c r="R44" s="234">
        <v>40754.725694444445</v>
      </c>
      <c r="S44" s="235">
        <v>5.5555555555555552E-2</v>
      </c>
      <c r="T44" s="171">
        <f t="shared" si="35"/>
        <v>1</v>
      </c>
      <c r="U44" s="171">
        <f t="shared" si="51"/>
        <v>20</v>
      </c>
      <c r="V44" s="234">
        <v>40754.78125</v>
      </c>
      <c r="W44" s="235">
        <v>1</v>
      </c>
      <c r="X44" s="167">
        <f t="shared" si="36"/>
        <v>24</v>
      </c>
      <c r="Y44" s="171">
        <f t="shared" si="52"/>
        <v>0</v>
      </c>
      <c r="Z44" s="167">
        <f t="shared" si="49"/>
        <v>748</v>
      </c>
      <c r="AA44" s="167">
        <f t="shared" si="48"/>
        <v>823</v>
      </c>
      <c r="AB44" s="167">
        <f>SUM($W$7:W44)</f>
        <v>29.43611111111111</v>
      </c>
      <c r="AC44" s="250">
        <v>0</v>
      </c>
      <c r="AD44" s="237">
        <v>0</v>
      </c>
      <c r="AE44" s="167">
        <f t="shared" si="37"/>
        <v>0</v>
      </c>
      <c r="AF44" s="167">
        <f t="shared" si="53"/>
        <v>0</v>
      </c>
      <c r="AG44" s="171">
        <f t="shared" si="4"/>
        <v>1191.125</v>
      </c>
      <c r="AH44" s="171">
        <f t="shared" si="11"/>
        <v>28587</v>
      </c>
      <c r="AI44" s="234">
        <v>40756.291666666664</v>
      </c>
      <c r="AJ44" s="239"/>
      <c r="AK44" s="240">
        <v>6</v>
      </c>
      <c r="AL44" s="241">
        <v>0.13680555555555554</v>
      </c>
      <c r="AM44" s="167">
        <f t="shared" si="38"/>
        <v>3</v>
      </c>
      <c r="AN44" s="165">
        <f t="shared" si="54"/>
        <v>17</v>
      </c>
      <c r="AO44" s="240">
        <v>4</v>
      </c>
      <c r="AP44" s="242">
        <v>3.125E-2</v>
      </c>
      <c r="AQ44" s="167">
        <f t="shared" si="39"/>
        <v>0</v>
      </c>
      <c r="AR44" s="165">
        <f t="shared" si="55"/>
        <v>45</v>
      </c>
      <c r="AS44" s="240">
        <v>0</v>
      </c>
      <c r="AT44" s="242">
        <v>0</v>
      </c>
      <c r="AU44" s="167">
        <f t="shared" si="40"/>
        <v>0</v>
      </c>
      <c r="AV44" s="165">
        <f t="shared" si="56"/>
        <v>0</v>
      </c>
      <c r="AW44" s="471">
        <v>0</v>
      </c>
      <c r="AX44" s="251">
        <v>0</v>
      </c>
      <c r="AY44" s="167">
        <f t="shared" si="41"/>
        <v>0</v>
      </c>
      <c r="AZ44" s="165">
        <f t="shared" si="57"/>
        <v>0</v>
      </c>
      <c r="BA44" s="240">
        <v>0</v>
      </c>
      <c r="BB44" s="242">
        <v>0</v>
      </c>
      <c r="BC44" s="171">
        <f t="shared" si="42"/>
        <v>0</v>
      </c>
      <c r="BD44" s="172">
        <f t="shared" si="58"/>
        <v>0</v>
      </c>
      <c r="BE44" s="240">
        <v>0</v>
      </c>
      <c r="BF44" s="242">
        <v>0</v>
      </c>
      <c r="BG44" s="167">
        <f t="shared" si="43"/>
        <v>0</v>
      </c>
      <c r="BH44" s="165">
        <f t="shared" si="59"/>
        <v>0</v>
      </c>
      <c r="BI44" s="240">
        <v>0</v>
      </c>
      <c r="BJ44" s="243">
        <v>0</v>
      </c>
      <c r="BK44" s="167">
        <f t="shared" si="44"/>
        <v>0</v>
      </c>
      <c r="BL44" s="165">
        <f t="shared" si="60"/>
        <v>0</v>
      </c>
      <c r="BM44" s="240">
        <v>0</v>
      </c>
      <c r="BN44" s="242">
        <v>0</v>
      </c>
      <c r="BO44" s="167">
        <f t="shared" si="45"/>
        <v>0</v>
      </c>
      <c r="BP44" s="165">
        <f t="shared" si="61"/>
        <v>0</v>
      </c>
      <c r="BQ44" s="228">
        <v>0</v>
      </c>
      <c r="BR44" s="242">
        <v>0</v>
      </c>
      <c r="BS44" s="167">
        <f t="shared" si="46"/>
        <v>0</v>
      </c>
      <c r="BT44" s="165">
        <f t="shared" si="62"/>
        <v>0</v>
      </c>
      <c r="BU44" s="167">
        <f t="shared" si="50"/>
        <v>10</v>
      </c>
      <c r="BV44" s="168">
        <f t="shared" si="32"/>
        <v>0.16805555555555554</v>
      </c>
      <c r="BW44" s="167">
        <f t="shared" si="47"/>
        <v>4</v>
      </c>
      <c r="BX44" s="166">
        <f t="shared" si="63"/>
        <v>2</v>
      </c>
      <c r="BY44" s="169">
        <f t="shared" si="12"/>
        <v>0.83194444444444449</v>
      </c>
      <c r="BZ44" s="170">
        <f t="shared" si="72"/>
        <v>1431.7362270450751</v>
      </c>
      <c r="CA44" s="170">
        <f t="shared" si="13"/>
        <v>34361.669449081804</v>
      </c>
      <c r="CB44" s="170">
        <f t="shared" si="73"/>
        <v>1191.125</v>
      </c>
      <c r="CC44" s="398">
        <f t="shared" si="77"/>
        <v>1.2041666666666666</v>
      </c>
      <c r="CD44" s="398">
        <f t="shared" si="19"/>
        <v>31.738194444444446</v>
      </c>
      <c r="CE44" s="395">
        <f t="shared" si="14"/>
        <v>30.53402777777778</v>
      </c>
      <c r="CF44" s="170">
        <f t="shared" si="15"/>
        <v>1272.8258545793626</v>
      </c>
      <c r="CG44" s="404">
        <f t="shared" si="69"/>
        <v>15.416666666666666</v>
      </c>
      <c r="CH44" s="405">
        <f t="shared" si="70"/>
        <v>1.01875</v>
      </c>
      <c r="CI44" s="406">
        <f t="shared" si="68"/>
        <v>489063</v>
      </c>
      <c r="CJ44" s="237">
        <f t="shared" si="16"/>
        <v>14.397916666666665</v>
      </c>
      <c r="CK44" s="407">
        <f t="shared" si="17"/>
        <v>1415.3176096078716</v>
      </c>
      <c r="CL44" s="232">
        <f t="shared" si="18"/>
        <v>1321.791891891892</v>
      </c>
      <c r="CM44" s="440"/>
      <c r="CN44" s="440"/>
      <c r="CO44" s="441"/>
      <c r="CP44" s="441"/>
      <c r="CQ44" s="441"/>
      <c r="CR44" s="441"/>
      <c r="CS44" s="441"/>
      <c r="CT44" s="441"/>
      <c r="CU44" s="441"/>
      <c r="CV44" s="441"/>
      <c r="CW44" s="441"/>
      <c r="CX44" s="441"/>
    </row>
    <row r="45" spans="1:102" s="76" customFormat="1" ht="22.5" x14ac:dyDescent="0.2">
      <c r="A45" s="61">
        <f t="shared" si="74"/>
        <v>44</v>
      </c>
      <c r="B45" s="62">
        <v>40760</v>
      </c>
      <c r="C45" s="61">
        <f t="shared" si="20"/>
        <v>8</v>
      </c>
      <c r="D45" s="63" t="s">
        <v>24</v>
      </c>
      <c r="E45" s="64" t="s">
        <v>707</v>
      </c>
      <c r="F45" s="64"/>
      <c r="G45" s="66">
        <v>20</v>
      </c>
      <c r="H45" s="64" t="s">
        <v>26</v>
      </c>
      <c r="I45" s="64" t="s">
        <v>258</v>
      </c>
      <c r="J45" s="63" t="s">
        <v>286</v>
      </c>
      <c r="K45" s="64" t="s">
        <v>28</v>
      </c>
      <c r="L45" s="65">
        <v>121503</v>
      </c>
      <c r="M45" s="374">
        <v>25818</v>
      </c>
      <c r="N45" s="374"/>
      <c r="O45" s="690">
        <v>9</v>
      </c>
      <c r="P45" s="66">
        <f>L45-M45</f>
        <v>95685</v>
      </c>
      <c r="Q45" s="182">
        <f t="shared" si="75"/>
        <v>958566</v>
      </c>
      <c r="R45" s="67">
        <v>40760.625</v>
      </c>
      <c r="S45" s="68">
        <v>0.125</v>
      </c>
      <c r="T45" s="171">
        <f t="shared" si="35"/>
        <v>3</v>
      </c>
      <c r="U45" s="171">
        <f t="shared" si="51"/>
        <v>0</v>
      </c>
      <c r="V45" s="67">
        <v>40760.75</v>
      </c>
      <c r="W45" s="68">
        <v>0.5</v>
      </c>
      <c r="X45" s="171">
        <f t="shared" si="36"/>
        <v>12</v>
      </c>
      <c r="Y45" s="171">
        <f t="shared" si="52"/>
        <v>0</v>
      </c>
      <c r="Z45" s="171">
        <f t="shared" si="49"/>
        <v>760</v>
      </c>
      <c r="AA45" s="171">
        <f t="shared" si="48"/>
        <v>823</v>
      </c>
      <c r="AB45" s="171">
        <f>SUM($W$7:W45)</f>
        <v>29.93611111111111</v>
      </c>
      <c r="AC45" s="69">
        <v>1</v>
      </c>
      <c r="AD45" s="70">
        <v>2.7777777777777776E-2</v>
      </c>
      <c r="AE45" s="171">
        <f t="shared" si="37"/>
        <v>0</v>
      </c>
      <c r="AF45" s="171">
        <f t="shared" si="53"/>
        <v>40</v>
      </c>
      <c r="AG45" s="171">
        <f t="shared" si="4"/>
        <v>2151.5</v>
      </c>
      <c r="AH45" s="171">
        <f t="shared" si="11"/>
        <v>51636</v>
      </c>
      <c r="AI45" s="71"/>
      <c r="AJ45" s="71"/>
      <c r="AK45" s="132">
        <v>11</v>
      </c>
      <c r="AL45" s="72">
        <v>9.9999999999999992E-2</v>
      </c>
      <c r="AM45" s="171">
        <f t="shared" si="38"/>
        <v>2</v>
      </c>
      <c r="AN45" s="172">
        <f t="shared" si="54"/>
        <v>24</v>
      </c>
      <c r="AO45" s="132">
        <v>1</v>
      </c>
      <c r="AP45" s="73">
        <v>2.7083333333333334E-2</v>
      </c>
      <c r="AQ45" s="171">
        <f t="shared" si="39"/>
        <v>0</v>
      </c>
      <c r="AR45" s="172">
        <f t="shared" si="55"/>
        <v>39</v>
      </c>
      <c r="AS45" s="132">
        <v>0</v>
      </c>
      <c r="AT45" s="73">
        <v>0</v>
      </c>
      <c r="AU45" s="171">
        <f t="shared" si="40"/>
        <v>0</v>
      </c>
      <c r="AV45" s="172">
        <f t="shared" si="56"/>
        <v>0</v>
      </c>
      <c r="AW45" s="472">
        <v>0</v>
      </c>
      <c r="AX45" s="74">
        <v>0</v>
      </c>
      <c r="AY45" s="171">
        <f t="shared" si="41"/>
        <v>0</v>
      </c>
      <c r="AZ45" s="172">
        <f t="shared" si="57"/>
        <v>0</v>
      </c>
      <c r="BA45" s="132">
        <v>0</v>
      </c>
      <c r="BB45" s="73">
        <v>0</v>
      </c>
      <c r="BC45" s="171">
        <f t="shared" si="42"/>
        <v>0</v>
      </c>
      <c r="BD45" s="172">
        <f t="shared" si="58"/>
        <v>0</v>
      </c>
      <c r="BE45" s="132">
        <v>2</v>
      </c>
      <c r="BF45" s="73">
        <v>6.3194444444444442E-2</v>
      </c>
      <c r="BG45" s="171">
        <f t="shared" si="43"/>
        <v>1</v>
      </c>
      <c r="BH45" s="172">
        <f t="shared" si="59"/>
        <v>31</v>
      </c>
      <c r="BI45" s="132">
        <v>0</v>
      </c>
      <c r="BJ45" s="75">
        <v>0</v>
      </c>
      <c r="BK45" s="171">
        <f t="shared" si="44"/>
        <v>0</v>
      </c>
      <c r="BL45" s="172">
        <f t="shared" si="60"/>
        <v>0</v>
      </c>
      <c r="BM45" s="132">
        <v>1</v>
      </c>
      <c r="BN45" s="73">
        <v>2.0833333333333332E-2</v>
      </c>
      <c r="BO45" s="171">
        <f t="shared" si="45"/>
        <v>0</v>
      </c>
      <c r="BP45" s="172">
        <f t="shared" si="61"/>
        <v>30</v>
      </c>
      <c r="BQ45" s="61">
        <v>0</v>
      </c>
      <c r="BR45" s="73">
        <v>0</v>
      </c>
      <c r="BS45" s="171">
        <f t="shared" si="46"/>
        <v>0</v>
      </c>
      <c r="BT45" s="172">
        <f t="shared" si="62"/>
        <v>0</v>
      </c>
      <c r="BU45" s="171">
        <f t="shared" si="50"/>
        <v>16</v>
      </c>
      <c r="BV45" s="173">
        <f t="shared" si="32"/>
        <v>0.23888888888888887</v>
      </c>
      <c r="BW45" s="171">
        <f t="shared" si="47"/>
        <v>5</v>
      </c>
      <c r="BX45" s="174">
        <f t="shared" si="63"/>
        <v>44</v>
      </c>
      <c r="BY45" s="169">
        <f t="shared" si="12"/>
        <v>0.28194444444444444</v>
      </c>
      <c r="BZ45" s="170">
        <f t="shared" si="72"/>
        <v>3815.4679802955666</v>
      </c>
      <c r="CA45" s="170">
        <f t="shared" si="13"/>
        <v>91571.231527093594</v>
      </c>
      <c r="CB45" s="170">
        <f t="shared" si="73"/>
        <v>2151.5</v>
      </c>
      <c r="CC45" s="398">
        <f t="shared" si="77"/>
        <v>1.2041666666666666</v>
      </c>
      <c r="CD45" s="398">
        <f t="shared" si="19"/>
        <v>32.238194444444446</v>
      </c>
      <c r="CE45" s="395">
        <f t="shared" si="14"/>
        <v>31.03402777777778</v>
      </c>
      <c r="CF45" s="170">
        <f t="shared" si="15"/>
        <v>1286.9824789097986</v>
      </c>
      <c r="CG45" s="409">
        <f>W45</f>
        <v>0.5</v>
      </c>
      <c r="CH45" s="410">
        <f xml:space="preserve"> BR45</f>
        <v>0</v>
      </c>
      <c r="CI45" s="411">
        <f xml:space="preserve"> M45</f>
        <v>25818</v>
      </c>
      <c r="CJ45" s="70">
        <f t="shared" si="16"/>
        <v>0.5</v>
      </c>
      <c r="CK45" s="412">
        <f t="shared" si="17"/>
        <v>2151.5</v>
      </c>
      <c r="CL45" s="66">
        <f t="shared" si="18"/>
        <v>2151.5</v>
      </c>
      <c r="CM45" s="444"/>
      <c r="CN45" s="444"/>
      <c r="CO45" s="445"/>
      <c r="CP45" s="445"/>
      <c r="CQ45" s="445"/>
      <c r="CR45" s="445"/>
      <c r="CS45" s="445"/>
      <c r="CT45" s="445"/>
      <c r="CU45" s="445"/>
      <c r="CV45" s="445"/>
      <c r="CW45" s="445"/>
      <c r="CX45" s="445"/>
    </row>
    <row r="46" spans="1:102" s="79" customFormat="1" ht="22.5" x14ac:dyDescent="0.25">
      <c r="A46" s="61">
        <f t="shared" si="74"/>
        <v>45</v>
      </c>
      <c r="B46" s="62">
        <v>40761</v>
      </c>
      <c r="C46" s="61">
        <f t="shared" si="20"/>
        <v>8</v>
      </c>
      <c r="D46" s="63" t="s">
        <v>24</v>
      </c>
      <c r="E46" s="64" t="s">
        <v>707</v>
      </c>
      <c r="F46" s="64"/>
      <c r="G46" s="66">
        <v>20</v>
      </c>
      <c r="H46" s="64" t="s">
        <v>26</v>
      </c>
      <c r="I46" s="64" t="s">
        <v>258</v>
      </c>
      <c r="J46" s="63" t="s">
        <v>286</v>
      </c>
      <c r="K46" s="64" t="s">
        <v>28</v>
      </c>
      <c r="L46" s="65">
        <v>121503</v>
      </c>
      <c r="M46" s="374">
        <v>47529</v>
      </c>
      <c r="N46" s="374"/>
      <c r="O46" s="691"/>
      <c r="P46" s="66">
        <f>P45-M46</f>
        <v>48156</v>
      </c>
      <c r="Q46" s="182">
        <f t="shared" si="75"/>
        <v>1006095</v>
      </c>
      <c r="R46" s="67">
        <v>40760.625</v>
      </c>
      <c r="S46" s="68">
        <v>0.125</v>
      </c>
      <c r="T46" s="171">
        <f t="shared" si="35"/>
        <v>3</v>
      </c>
      <c r="U46" s="171">
        <f t="shared" si="51"/>
        <v>0</v>
      </c>
      <c r="V46" s="67">
        <v>40760.75</v>
      </c>
      <c r="W46" s="68">
        <v>1</v>
      </c>
      <c r="X46" s="167">
        <f t="shared" si="36"/>
        <v>24</v>
      </c>
      <c r="Y46" s="171">
        <f t="shared" si="52"/>
        <v>0</v>
      </c>
      <c r="Z46" s="167">
        <f t="shared" si="49"/>
        <v>784</v>
      </c>
      <c r="AA46" s="167">
        <f t="shared" si="48"/>
        <v>823</v>
      </c>
      <c r="AB46" s="167">
        <f>SUM($W$7:W46)</f>
        <v>30.93611111111111</v>
      </c>
      <c r="AC46" s="69">
        <v>0</v>
      </c>
      <c r="AD46" s="70">
        <v>0</v>
      </c>
      <c r="AE46" s="167">
        <f t="shared" si="37"/>
        <v>0</v>
      </c>
      <c r="AF46" s="167">
        <f t="shared" si="53"/>
        <v>0</v>
      </c>
      <c r="AG46" s="171">
        <f t="shared" si="4"/>
        <v>1980.375</v>
      </c>
      <c r="AH46" s="171">
        <f t="shared" si="11"/>
        <v>47529</v>
      </c>
      <c r="AI46" s="77"/>
      <c r="AJ46" s="78"/>
      <c r="AK46" s="132">
        <v>0</v>
      </c>
      <c r="AL46" s="72">
        <v>0</v>
      </c>
      <c r="AM46" s="167">
        <f t="shared" si="38"/>
        <v>0</v>
      </c>
      <c r="AN46" s="165">
        <f t="shared" si="54"/>
        <v>0</v>
      </c>
      <c r="AO46" s="132">
        <v>2</v>
      </c>
      <c r="AP46" s="73">
        <v>1.8055555555555557E-2</v>
      </c>
      <c r="AQ46" s="167">
        <f t="shared" si="39"/>
        <v>0</v>
      </c>
      <c r="AR46" s="165">
        <f t="shared" si="55"/>
        <v>26</v>
      </c>
      <c r="AS46" s="132">
        <v>0</v>
      </c>
      <c r="AT46" s="73">
        <v>0</v>
      </c>
      <c r="AU46" s="167">
        <f t="shared" si="40"/>
        <v>0</v>
      </c>
      <c r="AV46" s="165">
        <f t="shared" si="56"/>
        <v>0</v>
      </c>
      <c r="AW46" s="472">
        <v>0</v>
      </c>
      <c r="AX46" s="74">
        <v>0</v>
      </c>
      <c r="AY46" s="167">
        <f t="shared" si="41"/>
        <v>0</v>
      </c>
      <c r="AZ46" s="165">
        <f t="shared" si="57"/>
        <v>0</v>
      </c>
      <c r="BA46" s="132">
        <v>0</v>
      </c>
      <c r="BB46" s="73">
        <v>0</v>
      </c>
      <c r="BC46" s="171">
        <f t="shared" si="42"/>
        <v>0</v>
      </c>
      <c r="BD46" s="172">
        <f t="shared" si="58"/>
        <v>0</v>
      </c>
      <c r="BE46" s="132">
        <v>1</v>
      </c>
      <c r="BF46" s="73">
        <v>9.8611111111111108E-2</v>
      </c>
      <c r="BG46" s="167">
        <f t="shared" si="43"/>
        <v>2</v>
      </c>
      <c r="BH46" s="165">
        <f t="shared" si="59"/>
        <v>22</v>
      </c>
      <c r="BI46" s="132">
        <v>0</v>
      </c>
      <c r="BJ46" s="75">
        <v>0</v>
      </c>
      <c r="BK46" s="167">
        <f t="shared" si="44"/>
        <v>0</v>
      </c>
      <c r="BL46" s="165">
        <f t="shared" si="60"/>
        <v>0</v>
      </c>
      <c r="BM46" s="132">
        <v>0</v>
      </c>
      <c r="BN46" s="73">
        <v>0</v>
      </c>
      <c r="BO46" s="167">
        <f t="shared" si="45"/>
        <v>0</v>
      </c>
      <c r="BP46" s="165">
        <f t="shared" si="61"/>
        <v>0</v>
      </c>
      <c r="BQ46" s="61">
        <v>0</v>
      </c>
      <c r="BR46" s="73">
        <v>0</v>
      </c>
      <c r="BS46" s="167">
        <f t="shared" si="46"/>
        <v>0</v>
      </c>
      <c r="BT46" s="165">
        <f t="shared" si="62"/>
        <v>0</v>
      </c>
      <c r="BU46" s="167">
        <f t="shared" si="50"/>
        <v>3</v>
      </c>
      <c r="BV46" s="168">
        <f t="shared" si="32"/>
        <v>0.11666666666666667</v>
      </c>
      <c r="BW46" s="167">
        <f t="shared" si="47"/>
        <v>2</v>
      </c>
      <c r="BX46" s="166">
        <f t="shared" si="63"/>
        <v>48</v>
      </c>
      <c r="BY46" s="169">
        <f t="shared" si="12"/>
        <v>0.8833333333333333</v>
      </c>
      <c r="BZ46" s="170">
        <f t="shared" si="72"/>
        <v>2241.933962264151</v>
      </c>
      <c r="CA46" s="170">
        <f t="shared" si="13"/>
        <v>53806.415094339623</v>
      </c>
      <c r="CB46" s="170">
        <f t="shared" si="73"/>
        <v>1980.375</v>
      </c>
      <c r="CC46" s="398">
        <f t="shared" si="77"/>
        <v>1.2041666666666666</v>
      </c>
      <c r="CD46" s="398">
        <f t="shared" si="19"/>
        <v>33.238194444444446</v>
      </c>
      <c r="CE46" s="395">
        <f t="shared" si="14"/>
        <v>32.03402777777778</v>
      </c>
      <c r="CF46" s="170">
        <f t="shared" si="15"/>
        <v>1308.627978061523</v>
      </c>
      <c r="CG46" s="413">
        <f xml:space="preserve"> W46 + CG45</f>
        <v>1.5</v>
      </c>
      <c r="CH46" s="414">
        <f xml:space="preserve"> BR46 + CH45</f>
        <v>0</v>
      </c>
      <c r="CI46" s="415">
        <f t="shared" ref="CI46:CI57" si="78" xml:space="preserve"> M46 + CI45</f>
        <v>73347</v>
      </c>
      <c r="CJ46" s="70">
        <f t="shared" si="16"/>
        <v>1.5</v>
      </c>
      <c r="CK46" s="412">
        <f t="shared" si="17"/>
        <v>2037.4166666666667</v>
      </c>
      <c r="CL46" s="66">
        <f t="shared" si="18"/>
        <v>2037.4166666666667</v>
      </c>
      <c r="CM46" s="440"/>
      <c r="CN46" s="440"/>
      <c r="CO46" s="441"/>
      <c r="CP46" s="441"/>
      <c r="CQ46" s="441"/>
      <c r="CR46" s="441"/>
      <c r="CS46" s="441"/>
      <c r="CT46" s="441"/>
      <c r="CU46" s="441"/>
      <c r="CV46" s="441"/>
      <c r="CW46" s="441"/>
      <c r="CX46" s="441"/>
    </row>
    <row r="47" spans="1:102" s="79" customFormat="1" ht="22.5" x14ac:dyDescent="0.25">
      <c r="A47" s="61">
        <f t="shared" si="74"/>
        <v>46</v>
      </c>
      <c r="B47" s="62">
        <v>40762</v>
      </c>
      <c r="C47" s="61">
        <f t="shared" si="20"/>
        <v>8</v>
      </c>
      <c r="D47" s="63" t="s">
        <v>24</v>
      </c>
      <c r="E47" s="64" t="s">
        <v>707</v>
      </c>
      <c r="F47" s="64"/>
      <c r="G47" s="66">
        <v>20</v>
      </c>
      <c r="H47" s="64" t="s">
        <v>26</v>
      </c>
      <c r="I47" s="64" t="s">
        <v>258</v>
      </c>
      <c r="J47" s="63" t="s">
        <v>286</v>
      </c>
      <c r="K47" s="64" t="s">
        <v>28</v>
      </c>
      <c r="L47" s="65">
        <v>121503</v>
      </c>
      <c r="M47" s="374">
        <v>36895</v>
      </c>
      <c r="N47" s="374"/>
      <c r="O47" s="691"/>
      <c r="P47" s="66">
        <f>P46-M47</f>
        <v>11261</v>
      </c>
      <c r="Q47" s="182">
        <f t="shared" si="75"/>
        <v>1042990</v>
      </c>
      <c r="R47" s="67">
        <v>40760.625</v>
      </c>
      <c r="S47" s="68">
        <v>0.125</v>
      </c>
      <c r="T47" s="171">
        <f t="shared" si="35"/>
        <v>3</v>
      </c>
      <c r="U47" s="171">
        <f t="shared" si="51"/>
        <v>0</v>
      </c>
      <c r="V47" s="67">
        <v>40760.75</v>
      </c>
      <c r="W47" s="68">
        <v>1</v>
      </c>
      <c r="X47" s="167">
        <f t="shared" si="36"/>
        <v>24</v>
      </c>
      <c r="Y47" s="171">
        <f t="shared" si="52"/>
        <v>0</v>
      </c>
      <c r="Z47" s="167">
        <f t="shared" si="49"/>
        <v>808</v>
      </c>
      <c r="AA47" s="167">
        <f t="shared" si="48"/>
        <v>823</v>
      </c>
      <c r="AB47" s="167">
        <f>SUM($W$7:W47)</f>
        <v>31.93611111111111</v>
      </c>
      <c r="AC47" s="69">
        <v>0</v>
      </c>
      <c r="AD47" s="70">
        <v>0</v>
      </c>
      <c r="AE47" s="167">
        <f t="shared" si="37"/>
        <v>0</v>
      </c>
      <c r="AF47" s="167">
        <f t="shared" si="53"/>
        <v>0</v>
      </c>
      <c r="AG47" s="171">
        <f t="shared" si="4"/>
        <v>1537.2916666666667</v>
      </c>
      <c r="AH47" s="171">
        <f t="shared" si="11"/>
        <v>36895</v>
      </c>
      <c r="AI47" s="77"/>
      <c r="AJ47" s="78"/>
      <c r="AK47" s="132">
        <v>0</v>
      </c>
      <c r="AL47" s="72">
        <v>0</v>
      </c>
      <c r="AM47" s="167">
        <f t="shared" si="38"/>
        <v>0</v>
      </c>
      <c r="AN47" s="165">
        <f t="shared" si="54"/>
        <v>0</v>
      </c>
      <c r="AO47" s="132">
        <v>3</v>
      </c>
      <c r="AP47" s="73">
        <v>3.4027777777777775E-2</v>
      </c>
      <c r="AQ47" s="167">
        <f t="shared" si="39"/>
        <v>0</v>
      </c>
      <c r="AR47" s="165">
        <f t="shared" si="55"/>
        <v>49</v>
      </c>
      <c r="AS47" s="132">
        <v>0</v>
      </c>
      <c r="AT47" s="73">
        <v>0</v>
      </c>
      <c r="AU47" s="167">
        <f t="shared" si="40"/>
        <v>0</v>
      </c>
      <c r="AV47" s="165">
        <f t="shared" si="56"/>
        <v>0</v>
      </c>
      <c r="AW47" s="472">
        <v>0</v>
      </c>
      <c r="AX47" s="74">
        <v>0</v>
      </c>
      <c r="AY47" s="167">
        <f t="shared" si="41"/>
        <v>0</v>
      </c>
      <c r="AZ47" s="165">
        <f t="shared" si="57"/>
        <v>0</v>
      </c>
      <c r="BA47" s="132">
        <v>0</v>
      </c>
      <c r="BB47" s="73">
        <v>0</v>
      </c>
      <c r="BC47" s="171">
        <f t="shared" si="42"/>
        <v>0</v>
      </c>
      <c r="BD47" s="172">
        <f t="shared" si="58"/>
        <v>0</v>
      </c>
      <c r="BE47" s="132">
        <v>2</v>
      </c>
      <c r="BF47" s="73">
        <v>5.2777777777777778E-2</v>
      </c>
      <c r="BG47" s="167">
        <f t="shared" si="43"/>
        <v>1</v>
      </c>
      <c r="BH47" s="165">
        <f t="shared" si="59"/>
        <v>16</v>
      </c>
      <c r="BI47" s="132">
        <v>0</v>
      </c>
      <c r="BJ47" s="75">
        <v>0</v>
      </c>
      <c r="BK47" s="167">
        <f t="shared" si="44"/>
        <v>0</v>
      </c>
      <c r="BL47" s="165">
        <f t="shared" si="60"/>
        <v>0</v>
      </c>
      <c r="BM47" s="132">
        <v>0</v>
      </c>
      <c r="BN47" s="73">
        <v>0</v>
      </c>
      <c r="BO47" s="167">
        <f t="shared" si="45"/>
        <v>0</v>
      </c>
      <c r="BP47" s="165">
        <f t="shared" si="61"/>
        <v>0</v>
      </c>
      <c r="BQ47" s="61">
        <v>0</v>
      </c>
      <c r="BR47" s="73">
        <v>0</v>
      </c>
      <c r="BS47" s="167">
        <f t="shared" si="46"/>
        <v>0</v>
      </c>
      <c r="BT47" s="165">
        <f t="shared" si="62"/>
        <v>0</v>
      </c>
      <c r="BU47" s="167">
        <f t="shared" si="50"/>
        <v>5</v>
      </c>
      <c r="BV47" s="168">
        <f t="shared" si="32"/>
        <v>8.6805555555555552E-2</v>
      </c>
      <c r="BW47" s="167">
        <f t="shared" si="47"/>
        <v>2</v>
      </c>
      <c r="BX47" s="166">
        <f t="shared" si="63"/>
        <v>5</v>
      </c>
      <c r="BY47" s="169">
        <f t="shared" si="12"/>
        <v>0.91319444444444442</v>
      </c>
      <c r="BZ47" s="170">
        <f t="shared" si="72"/>
        <v>1683.4220532319393</v>
      </c>
      <c r="CA47" s="170">
        <f t="shared" si="13"/>
        <v>40402.129277566542</v>
      </c>
      <c r="CB47" s="170">
        <f t="shared" si="73"/>
        <v>1537.2916666666667</v>
      </c>
      <c r="CC47" s="398">
        <f t="shared" si="77"/>
        <v>1.2041666666666666</v>
      </c>
      <c r="CD47" s="398">
        <f t="shared" si="19"/>
        <v>34.238194444444446</v>
      </c>
      <c r="CE47" s="395">
        <f t="shared" si="14"/>
        <v>33.03402777777778</v>
      </c>
      <c r="CF47" s="170">
        <f t="shared" si="15"/>
        <v>1315.5500430952932</v>
      </c>
      <c r="CG47" s="413">
        <f t="shared" ref="CG47:CG57" si="79" xml:space="preserve"> W47 + CG46</f>
        <v>2.5</v>
      </c>
      <c r="CH47" s="414">
        <f t="shared" ref="CH47:CH57" si="80" xml:space="preserve"> BR47 + CH46</f>
        <v>0</v>
      </c>
      <c r="CI47" s="415">
        <f t="shared" si="78"/>
        <v>110242</v>
      </c>
      <c r="CJ47" s="70">
        <f t="shared" si="16"/>
        <v>2.5</v>
      </c>
      <c r="CK47" s="412">
        <f t="shared" si="17"/>
        <v>1837.3666666666668</v>
      </c>
      <c r="CL47" s="66">
        <f t="shared" si="18"/>
        <v>1837.3666666666668</v>
      </c>
      <c r="CM47" s="440"/>
      <c r="CN47" s="440"/>
      <c r="CO47" s="441"/>
      <c r="CP47" s="441"/>
      <c r="CQ47" s="441"/>
      <c r="CR47" s="441"/>
      <c r="CS47" s="441"/>
      <c r="CT47" s="441"/>
      <c r="CU47" s="441"/>
      <c r="CV47" s="441"/>
      <c r="CW47" s="441"/>
      <c r="CX47" s="441"/>
    </row>
    <row r="48" spans="1:102" s="79" customFormat="1" ht="22.5" x14ac:dyDescent="0.25">
      <c r="A48" s="61">
        <f t="shared" si="74"/>
        <v>47</v>
      </c>
      <c r="B48" s="62">
        <v>40763</v>
      </c>
      <c r="C48" s="61">
        <f t="shared" si="20"/>
        <v>8</v>
      </c>
      <c r="D48" s="63" t="s">
        <v>24</v>
      </c>
      <c r="E48" s="64" t="s">
        <v>707</v>
      </c>
      <c r="F48" s="64"/>
      <c r="G48" s="66">
        <v>20</v>
      </c>
      <c r="H48" s="64" t="s">
        <v>26</v>
      </c>
      <c r="I48" s="64" t="s">
        <v>258</v>
      </c>
      <c r="J48" s="63" t="s">
        <v>286</v>
      </c>
      <c r="K48" s="64" t="s">
        <v>28</v>
      </c>
      <c r="L48" s="65">
        <v>121503</v>
      </c>
      <c r="M48" s="374">
        <v>11261</v>
      </c>
      <c r="N48" s="374"/>
      <c r="O48" s="692"/>
      <c r="P48" s="66">
        <f>P47-M48</f>
        <v>0</v>
      </c>
      <c r="Q48" s="182">
        <f t="shared" si="75"/>
        <v>1054251</v>
      </c>
      <c r="R48" s="67">
        <v>40760.625</v>
      </c>
      <c r="S48" s="68">
        <v>0.125</v>
      </c>
      <c r="T48" s="171">
        <f t="shared" si="35"/>
        <v>3</v>
      </c>
      <c r="U48" s="171">
        <f t="shared" si="51"/>
        <v>0</v>
      </c>
      <c r="V48" s="67">
        <v>40760.75</v>
      </c>
      <c r="W48" s="68">
        <v>0.32291666666666669</v>
      </c>
      <c r="X48" s="167">
        <f t="shared" si="36"/>
        <v>7</v>
      </c>
      <c r="Y48" s="171">
        <f t="shared" si="52"/>
        <v>45</v>
      </c>
      <c r="Z48" s="167">
        <f t="shared" si="49"/>
        <v>815</v>
      </c>
      <c r="AA48" s="167">
        <f t="shared" si="48"/>
        <v>868</v>
      </c>
      <c r="AB48" s="167">
        <f>SUM($W$7:W48)</f>
        <v>32.259027777777774</v>
      </c>
      <c r="AC48" s="69">
        <v>0</v>
      </c>
      <c r="AD48" s="70">
        <v>0</v>
      </c>
      <c r="AE48" s="167">
        <f t="shared" si="37"/>
        <v>0</v>
      </c>
      <c r="AF48" s="167">
        <f t="shared" si="53"/>
        <v>0</v>
      </c>
      <c r="AG48" s="171">
        <f t="shared" si="4"/>
        <v>1453.0322580645161</v>
      </c>
      <c r="AH48" s="171">
        <f t="shared" si="11"/>
        <v>34872.774193548386</v>
      </c>
      <c r="AI48" s="67">
        <v>40763.572916666664</v>
      </c>
      <c r="AJ48" s="78"/>
      <c r="AK48" s="132">
        <v>0</v>
      </c>
      <c r="AL48" s="72">
        <v>0</v>
      </c>
      <c r="AM48" s="167">
        <f t="shared" si="38"/>
        <v>0</v>
      </c>
      <c r="AN48" s="165">
        <f t="shared" si="54"/>
        <v>0</v>
      </c>
      <c r="AO48" s="132">
        <v>1</v>
      </c>
      <c r="AP48" s="73">
        <v>6.6666666666666666E-2</v>
      </c>
      <c r="AQ48" s="167">
        <f t="shared" si="39"/>
        <v>1</v>
      </c>
      <c r="AR48" s="165">
        <f t="shared" si="55"/>
        <v>36</v>
      </c>
      <c r="AS48" s="132">
        <v>0</v>
      </c>
      <c r="AT48" s="73">
        <v>0</v>
      </c>
      <c r="AU48" s="167">
        <f t="shared" si="40"/>
        <v>0</v>
      </c>
      <c r="AV48" s="165">
        <f t="shared" si="56"/>
        <v>0</v>
      </c>
      <c r="AW48" s="472">
        <v>0</v>
      </c>
      <c r="AX48" s="74">
        <v>0</v>
      </c>
      <c r="AY48" s="167">
        <f t="shared" si="41"/>
        <v>0</v>
      </c>
      <c r="AZ48" s="165">
        <f t="shared" si="57"/>
        <v>0</v>
      </c>
      <c r="BA48" s="132">
        <v>0</v>
      </c>
      <c r="BB48" s="73">
        <v>0</v>
      </c>
      <c r="BC48" s="171">
        <f t="shared" si="42"/>
        <v>0</v>
      </c>
      <c r="BD48" s="172">
        <f t="shared" si="58"/>
        <v>0</v>
      </c>
      <c r="BE48" s="132">
        <v>0</v>
      </c>
      <c r="BF48" s="73">
        <v>0</v>
      </c>
      <c r="BG48" s="167">
        <f t="shared" si="43"/>
        <v>0</v>
      </c>
      <c r="BH48" s="165">
        <f t="shared" si="59"/>
        <v>0</v>
      </c>
      <c r="BI48" s="132">
        <v>0</v>
      </c>
      <c r="BJ48" s="75">
        <v>0</v>
      </c>
      <c r="BK48" s="167">
        <f t="shared" si="44"/>
        <v>0</v>
      </c>
      <c r="BL48" s="165">
        <f t="shared" si="60"/>
        <v>0</v>
      </c>
      <c r="BM48" s="132">
        <v>0</v>
      </c>
      <c r="BN48" s="73">
        <v>0</v>
      </c>
      <c r="BO48" s="167">
        <f t="shared" si="45"/>
        <v>0</v>
      </c>
      <c r="BP48" s="165">
        <f t="shared" si="61"/>
        <v>0</v>
      </c>
      <c r="BQ48" s="61">
        <v>0</v>
      </c>
      <c r="BR48" s="73">
        <v>0</v>
      </c>
      <c r="BS48" s="167">
        <f t="shared" si="46"/>
        <v>0</v>
      </c>
      <c r="BT48" s="165">
        <f t="shared" si="62"/>
        <v>0</v>
      </c>
      <c r="BU48" s="167">
        <f t="shared" si="50"/>
        <v>1</v>
      </c>
      <c r="BV48" s="168">
        <f t="shared" si="32"/>
        <v>6.6666666666666666E-2</v>
      </c>
      <c r="BW48" s="167">
        <f t="shared" si="47"/>
        <v>1</v>
      </c>
      <c r="BX48" s="166">
        <f t="shared" si="63"/>
        <v>36</v>
      </c>
      <c r="BY48" s="169">
        <f t="shared" si="12"/>
        <v>0.25625000000000003</v>
      </c>
      <c r="BZ48" s="170">
        <f t="shared" si="72"/>
        <v>1831.0569105691054</v>
      </c>
      <c r="CA48" s="170">
        <f t="shared" si="13"/>
        <v>43945.365853658528</v>
      </c>
      <c r="CB48" s="170">
        <f t="shared" si="73"/>
        <v>1453.0322580645161</v>
      </c>
      <c r="CC48" s="398">
        <f t="shared" si="77"/>
        <v>1.2041666666666666</v>
      </c>
      <c r="CD48" s="398">
        <f t="shared" si="19"/>
        <v>34.56111111111111</v>
      </c>
      <c r="CE48" s="395">
        <f t="shared" si="14"/>
        <v>33.356944444444444</v>
      </c>
      <c r="CF48" s="170">
        <f t="shared" si="15"/>
        <v>1316.8809593204812</v>
      </c>
      <c r="CG48" s="413">
        <f t="shared" si="79"/>
        <v>2.8229166666666665</v>
      </c>
      <c r="CH48" s="414">
        <f t="shared" si="80"/>
        <v>0</v>
      </c>
      <c r="CI48" s="415">
        <f t="shared" si="78"/>
        <v>121503</v>
      </c>
      <c r="CJ48" s="70">
        <f t="shared" si="16"/>
        <v>2.8229166666666665</v>
      </c>
      <c r="CK48" s="412">
        <f t="shared" si="17"/>
        <v>1793.4022140221402</v>
      </c>
      <c r="CL48" s="66">
        <f t="shared" si="18"/>
        <v>1793.4022140221402</v>
      </c>
      <c r="CM48" s="440"/>
      <c r="CN48" s="440"/>
      <c r="CO48" s="441"/>
      <c r="CP48" s="441"/>
      <c r="CQ48" s="441"/>
      <c r="CR48" s="441"/>
      <c r="CS48" s="441"/>
      <c r="CT48" s="441"/>
      <c r="CU48" s="441"/>
      <c r="CV48" s="441"/>
      <c r="CW48" s="441"/>
      <c r="CX48" s="441"/>
    </row>
    <row r="49" spans="1:102" s="79" customFormat="1" x14ac:dyDescent="0.25">
      <c r="A49" s="61">
        <f t="shared" si="74"/>
        <v>48</v>
      </c>
      <c r="B49" s="62">
        <v>40764</v>
      </c>
      <c r="C49" s="61">
        <f t="shared" si="20"/>
        <v>8</v>
      </c>
      <c r="D49" s="63" t="s">
        <v>24</v>
      </c>
      <c r="E49" s="80" t="s">
        <v>691</v>
      </c>
      <c r="F49" s="63"/>
      <c r="G49" s="66">
        <v>21</v>
      </c>
      <c r="H49" s="80" t="s">
        <v>128</v>
      </c>
      <c r="I49" s="63" t="s">
        <v>251</v>
      </c>
      <c r="J49" s="80" t="s">
        <v>27</v>
      </c>
      <c r="K49" s="64" t="s">
        <v>28</v>
      </c>
      <c r="L49" s="65">
        <v>38877</v>
      </c>
      <c r="M49" s="374">
        <v>26830</v>
      </c>
      <c r="N49" s="374"/>
      <c r="O49" s="374" t="s">
        <v>129</v>
      </c>
      <c r="P49" s="66">
        <f>L49-M49</f>
        <v>12047</v>
      </c>
      <c r="Q49" s="182">
        <f t="shared" si="75"/>
        <v>1081081</v>
      </c>
      <c r="R49" s="67">
        <v>40764.324999999997</v>
      </c>
      <c r="S49" s="68">
        <v>7.0833333333333331E-2</v>
      </c>
      <c r="T49" s="171">
        <f t="shared" si="35"/>
        <v>1</v>
      </c>
      <c r="U49" s="171">
        <f t="shared" si="51"/>
        <v>42</v>
      </c>
      <c r="V49" s="67">
        <v>40764.395833333336</v>
      </c>
      <c r="W49" s="68">
        <v>0.85416666666666663</v>
      </c>
      <c r="X49" s="167">
        <f t="shared" si="36"/>
        <v>20</v>
      </c>
      <c r="Y49" s="171">
        <f t="shared" si="52"/>
        <v>30</v>
      </c>
      <c r="Z49" s="167">
        <f t="shared" si="49"/>
        <v>835</v>
      </c>
      <c r="AA49" s="167">
        <f t="shared" si="48"/>
        <v>898</v>
      </c>
      <c r="AB49" s="167">
        <f>SUM($W$7:W49)</f>
        <v>33.113194444444439</v>
      </c>
      <c r="AC49" s="69">
        <v>0</v>
      </c>
      <c r="AD49" s="70">
        <v>0</v>
      </c>
      <c r="AE49" s="167">
        <f t="shared" si="37"/>
        <v>0</v>
      </c>
      <c r="AF49" s="167">
        <f t="shared" si="53"/>
        <v>0</v>
      </c>
      <c r="AG49" s="171">
        <f t="shared" si="4"/>
        <v>1308.780487804878</v>
      </c>
      <c r="AH49" s="171">
        <f t="shared" si="11"/>
        <v>31410.731707317071</v>
      </c>
      <c r="AI49" s="77"/>
      <c r="AJ49" s="78"/>
      <c r="AK49" s="132">
        <v>2</v>
      </c>
      <c r="AL49" s="72">
        <v>1.8749999999999999E-2</v>
      </c>
      <c r="AM49" s="167">
        <f t="shared" si="38"/>
        <v>0</v>
      </c>
      <c r="AN49" s="165">
        <f t="shared" si="54"/>
        <v>27</v>
      </c>
      <c r="AO49" s="132">
        <v>3</v>
      </c>
      <c r="AP49" s="73">
        <v>3.6805555555555557E-2</v>
      </c>
      <c r="AQ49" s="167">
        <f t="shared" si="39"/>
        <v>0</v>
      </c>
      <c r="AR49" s="165">
        <f t="shared" si="55"/>
        <v>53</v>
      </c>
      <c r="AS49" s="132">
        <v>0</v>
      </c>
      <c r="AT49" s="73">
        <v>0</v>
      </c>
      <c r="AU49" s="167">
        <f t="shared" si="40"/>
        <v>0</v>
      </c>
      <c r="AV49" s="165">
        <f t="shared" si="56"/>
        <v>0</v>
      </c>
      <c r="AW49" s="472">
        <v>0</v>
      </c>
      <c r="AX49" s="74">
        <v>0</v>
      </c>
      <c r="AY49" s="167">
        <f t="shared" si="41"/>
        <v>0</v>
      </c>
      <c r="AZ49" s="165">
        <f t="shared" si="57"/>
        <v>0</v>
      </c>
      <c r="BA49" s="132">
        <v>0</v>
      </c>
      <c r="BB49" s="73">
        <v>0</v>
      </c>
      <c r="BC49" s="171">
        <f t="shared" si="42"/>
        <v>0</v>
      </c>
      <c r="BD49" s="172">
        <f t="shared" si="58"/>
        <v>0</v>
      </c>
      <c r="BE49" s="132">
        <v>0</v>
      </c>
      <c r="BF49" s="73">
        <v>0</v>
      </c>
      <c r="BG49" s="167">
        <f t="shared" si="43"/>
        <v>0</v>
      </c>
      <c r="BH49" s="165">
        <f t="shared" si="59"/>
        <v>0</v>
      </c>
      <c r="BI49" s="132">
        <v>0</v>
      </c>
      <c r="BJ49" s="75">
        <v>0</v>
      </c>
      <c r="BK49" s="167">
        <f t="shared" si="44"/>
        <v>0</v>
      </c>
      <c r="BL49" s="165">
        <f t="shared" si="60"/>
        <v>0</v>
      </c>
      <c r="BM49" s="132">
        <v>0</v>
      </c>
      <c r="BN49" s="73">
        <v>0</v>
      </c>
      <c r="BO49" s="167">
        <f t="shared" si="45"/>
        <v>0</v>
      </c>
      <c r="BP49" s="165">
        <f t="shared" si="61"/>
        <v>0</v>
      </c>
      <c r="BQ49" s="61">
        <v>1</v>
      </c>
      <c r="BR49" s="73">
        <v>7.1527777777777787E-2</v>
      </c>
      <c r="BS49" s="167">
        <f t="shared" si="46"/>
        <v>1</v>
      </c>
      <c r="BT49" s="165">
        <f t="shared" si="62"/>
        <v>43</v>
      </c>
      <c r="BU49" s="167">
        <f t="shared" si="50"/>
        <v>6</v>
      </c>
      <c r="BV49" s="168">
        <f t="shared" si="32"/>
        <v>0.12708333333333333</v>
      </c>
      <c r="BW49" s="167">
        <f t="shared" si="47"/>
        <v>3</v>
      </c>
      <c r="BX49" s="166">
        <f t="shared" si="63"/>
        <v>3</v>
      </c>
      <c r="BY49" s="169">
        <f t="shared" si="12"/>
        <v>0.7270833333333333</v>
      </c>
      <c r="BZ49" s="170">
        <f t="shared" si="72"/>
        <v>1537.5358166189114</v>
      </c>
      <c r="CA49" s="170">
        <f t="shared" si="13"/>
        <v>36900.859598853873</v>
      </c>
      <c r="CB49" s="170">
        <f t="shared" si="73"/>
        <v>1428.3939662821649</v>
      </c>
      <c r="CC49" s="398">
        <f t="shared" si="77"/>
        <v>1.2756944444444445</v>
      </c>
      <c r="CD49" s="398">
        <f t="shared" si="19"/>
        <v>35.415277777777774</v>
      </c>
      <c r="CE49" s="395">
        <f t="shared" si="14"/>
        <v>34.139583333333327</v>
      </c>
      <c r="CF49" s="170">
        <f t="shared" si="15"/>
        <v>1319.4373588820408</v>
      </c>
      <c r="CG49" s="413">
        <f t="shared" si="79"/>
        <v>3.677083333333333</v>
      </c>
      <c r="CH49" s="414">
        <f t="shared" si="80"/>
        <v>7.1527777777777787E-2</v>
      </c>
      <c r="CI49" s="415">
        <f t="shared" si="78"/>
        <v>148333</v>
      </c>
      <c r="CJ49" s="70">
        <f t="shared" si="16"/>
        <v>3.6055555555555552</v>
      </c>
      <c r="CK49" s="412">
        <f t="shared" si="17"/>
        <v>1714.1718027734978</v>
      </c>
      <c r="CL49" s="66">
        <f t="shared" si="18"/>
        <v>1680.8271954674221</v>
      </c>
      <c r="CM49" s="440"/>
      <c r="CN49" s="440"/>
      <c r="CO49" s="441"/>
      <c r="CP49" s="441"/>
      <c r="CQ49" s="441"/>
      <c r="CR49" s="441"/>
      <c r="CS49" s="441"/>
      <c r="CT49" s="441"/>
      <c r="CU49" s="441"/>
      <c r="CV49" s="441"/>
      <c r="CW49" s="441"/>
      <c r="CX49" s="441"/>
    </row>
    <row r="50" spans="1:102" s="79" customFormat="1" x14ac:dyDescent="0.25">
      <c r="A50" s="61">
        <f t="shared" si="74"/>
        <v>49</v>
      </c>
      <c r="B50" s="62">
        <v>40765</v>
      </c>
      <c r="C50" s="61">
        <f>MONTH(B50)</f>
        <v>8</v>
      </c>
      <c r="D50" s="63" t="s">
        <v>24</v>
      </c>
      <c r="E50" s="80" t="s">
        <v>691</v>
      </c>
      <c r="F50" s="63"/>
      <c r="G50" s="66">
        <v>21</v>
      </c>
      <c r="H50" s="80" t="s">
        <v>128</v>
      </c>
      <c r="I50" s="63" t="s">
        <v>251</v>
      </c>
      <c r="J50" s="80" t="s">
        <v>27</v>
      </c>
      <c r="K50" s="64" t="s">
        <v>28</v>
      </c>
      <c r="L50" s="65">
        <v>38877</v>
      </c>
      <c r="M50" s="374">
        <v>12047</v>
      </c>
      <c r="N50" s="374"/>
      <c r="O50" s="374" t="s">
        <v>129</v>
      </c>
      <c r="P50" s="66">
        <f>P49-M50</f>
        <v>0</v>
      </c>
      <c r="Q50" s="182">
        <f t="shared" si="75"/>
        <v>1093128</v>
      </c>
      <c r="R50" s="67">
        <v>40764.324999999997</v>
      </c>
      <c r="S50" s="68">
        <v>7.0833333333333331E-2</v>
      </c>
      <c r="T50" s="171">
        <f t="shared" si="35"/>
        <v>1</v>
      </c>
      <c r="U50" s="171">
        <f t="shared" si="51"/>
        <v>42</v>
      </c>
      <c r="V50" s="67">
        <v>40764.395833333336</v>
      </c>
      <c r="W50" s="68">
        <v>0.4375</v>
      </c>
      <c r="X50" s="167">
        <f t="shared" si="36"/>
        <v>10</v>
      </c>
      <c r="Y50" s="171">
        <f t="shared" si="52"/>
        <v>30</v>
      </c>
      <c r="Z50" s="167">
        <f t="shared" si="49"/>
        <v>845</v>
      </c>
      <c r="AA50" s="167">
        <f t="shared" si="48"/>
        <v>928</v>
      </c>
      <c r="AB50" s="167">
        <f>SUM($W$7:W50)</f>
        <v>33.550694444444439</v>
      </c>
      <c r="AC50" s="69">
        <v>0</v>
      </c>
      <c r="AD50" s="70">
        <v>0</v>
      </c>
      <c r="AE50" s="167">
        <f t="shared" si="37"/>
        <v>0</v>
      </c>
      <c r="AF50" s="167">
        <f t="shared" si="53"/>
        <v>0</v>
      </c>
      <c r="AG50" s="171">
        <f t="shared" si="4"/>
        <v>1147.3333333333333</v>
      </c>
      <c r="AH50" s="171">
        <f t="shared" si="11"/>
        <v>27536</v>
      </c>
      <c r="AI50" s="67">
        <v>40765.6875</v>
      </c>
      <c r="AJ50" s="78"/>
      <c r="AK50" s="132">
        <v>1</v>
      </c>
      <c r="AL50" s="72">
        <v>9.7222222222222224E-3</v>
      </c>
      <c r="AM50" s="167">
        <f t="shared" si="38"/>
        <v>0</v>
      </c>
      <c r="AN50" s="165">
        <f t="shared" si="54"/>
        <v>14</v>
      </c>
      <c r="AO50" s="132">
        <v>3</v>
      </c>
      <c r="AP50" s="73">
        <v>0.17986111111111111</v>
      </c>
      <c r="AQ50" s="167">
        <f t="shared" si="39"/>
        <v>4</v>
      </c>
      <c r="AR50" s="165">
        <f t="shared" si="55"/>
        <v>19</v>
      </c>
      <c r="AS50" s="132">
        <v>0</v>
      </c>
      <c r="AT50" s="73">
        <v>0</v>
      </c>
      <c r="AU50" s="167">
        <f t="shared" si="40"/>
        <v>0</v>
      </c>
      <c r="AV50" s="165">
        <f t="shared" si="56"/>
        <v>0</v>
      </c>
      <c r="AW50" s="472">
        <v>0</v>
      </c>
      <c r="AX50" s="74">
        <v>0</v>
      </c>
      <c r="AY50" s="167">
        <f t="shared" si="41"/>
        <v>0</v>
      </c>
      <c r="AZ50" s="165">
        <f t="shared" si="57"/>
        <v>0</v>
      </c>
      <c r="BA50" s="132">
        <v>1</v>
      </c>
      <c r="BB50" s="73">
        <v>2.5694444444444447E-2</v>
      </c>
      <c r="BC50" s="171">
        <f t="shared" si="42"/>
        <v>0</v>
      </c>
      <c r="BD50" s="172">
        <f t="shared" si="58"/>
        <v>37</v>
      </c>
      <c r="BE50" s="132">
        <v>0</v>
      </c>
      <c r="BF50" s="73">
        <v>0</v>
      </c>
      <c r="BG50" s="167">
        <f t="shared" si="43"/>
        <v>0</v>
      </c>
      <c r="BH50" s="165">
        <f t="shared" si="59"/>
        <v>0</v>
      </c>
      <c r="BI50" s="132">
        <v>0</v>
      </c>
      <c r="BJ50" s="75">
        <v>0</v>
      </c>
      <c r="BK50" s="167">
        <f t="shared" si="44"/>
        <v>0</v>
      </c>
      <c r="BL50" s="165">
        <f t="shared" si="60"/>
        <v>0</v>
      </c>
      <c r="BM50" s="132">
        <v>0</v>
      </c>
      <c r="BN50" s="73">
        <v>0</v>
      </c>
      <c r="BO50" s="167">
        <f t="shared" si="45"/>
        <v>0</v>
      </c>
      <c r="BP50" s="165">
        <f t="shared" si="61"/>
        <v>0</v>
      </c>
      <c r="BQ50" s="61">
        <v>0</v>
      </c>
      <c r="BR50" s="73">
        <v>0</v>
      </c>
      <c r="BS50" s="167">
        <f t="shared" si="46"/>
        <v>0</v>
      </c>
      <c r="BT50" s="165">
        <f t="shared" si="62"/>
        <v>0</v>
      </c>
      <c r="BU50" s="167">
        <f t="shared" si="50"/>
        <v>5</v>
      </c>
      <c r="BV50" s="168">
        <f t="shared" si="32"/>
        <v>0.21527777777777776</v>
      </c>
      <c r="BW50" s="167">
        <f t="shared" si="47"/>
        <v>5</v>
      </c>
      <c r="BX50" s="166">
        <f t="shared" si="63"/>
        <v>10</v>
      </c>
      <c r="BY50" s="169">
        <f t="shared" si="12"/>
        <v>0.22222222222222224</v>
      </c>
      <c r="BZ50" s="170">
        <f t="shared" si="72"/>
        <v>2258.8124999999995</v>
      </c>
      <c r="CA50" s="170">
        <f t="shared" si="13"/>
        <v>54211.499999999985</v>
      </c>
      <c r="CB50" s="170">
        <f t="shared" si="73"/>
        <v>1147.3333333333333</v>
      </c>
      <c r="CC50" s="398">
        <f t="shared" si="77"/>
        <v>1.2756944444444445</v>
      </c>
      <c r="CD50" s="398">
        <f t="shared" si="19"/>
        <v>35.852777777777774</v>
      </c>
      <c r="CE50" s="395">
        <f t="shared" si="14"/>
        <v>34.577083333333327</v>
      </c>
      <c r="CF50" s="170">
        <f t="shared" si="15"/>
        <v>1317.2597457371817</v>
      </c>
      <c r="CG50" s="413">
        <f t="shared" si="79"/>
        <v>4.114583333333333</v>
      </c>
      <c r="CH50" s="414">
        <f t="shared" si="80"/>
        <v>7.1527777777777787E-2</v>
      </c>
      <c r="CI50" s="415">
        <f t="shared" si="78"/>
        <v>160380</v>
      </c>
      <c r="CJ50" s="70">
        <f t="shared" si="16"/>
        <v>4.0430555555555552</v>
      </c>
      <c r="CK50" s="412">
        <f t="shared" si="17"/>
        <v>1652.8340776365512</v>
      </c>
      <c r="CL50" s="66">
        <f t="shared" si="18"/>
        <v>1624.1012658227849</v>
      </c>
      <c r="CM50" s="440"/>
      <c r="CN50" s="440"/>
      <c r="CO50" s="441"/>
      <c r="CP50" s="441"/>
      <c r="CQ50" s="441"/>
      <c r="CR50" s="441"/>
      <c r="CS50" s="441"/>
      <c r="CT50" s="441"/>
      <c r="CU50" s="441"/>
      <c r="CV50" s="441"/>
      <c r="CW50" s="441"/>
      <c r="CX50" s="441"/>
    </row>
    <row r="51" spans="1:102" s="79" customFormat="1" x14ac:dyDescent="0.25">
      <c r="A51" s="61">
        <f t="shared" si="74"/>
        <v>50</v>
      </c>
      <c r="B51" s="62">
        <v>40766</v>
      </c>
      <c r="C51" s="61">
        <f t="shared" si="20"/>
        <v>8</v>
      </c>
      <c r="D51" s="63" t="s">
        <v>24</v>
      </c>
      <c r="E51" s="80" t="s">
        <v>692</v>
      </c>
      <c r="F51" s="63"/>
      <c r="G51" s="66">
        <v>22</v>
      </c>
      <c r="H51" s="80" t="s">
        <v>26</v>
      </c>
      <c r="I51" s="63" t="s">
        <v>296</v>
      </c>
      <c r="J51" s="80" t="s">
        <v>27</v>
      </c>
      <c r="K51" s="64" t="s">
        <v>28</v>
      </c>
      <c r="L51" s="65">
        <v>26576</v>
      </c>
      <c r="M51" s="374">
        <v>26576</v>
      </c>
      <c r="N51" s="374"/>
      <c r="O51" s="374" t="s">
        <v>129</v>
      </c>
      <c r="P51" s="66">
        <v>0</v>
      </c>
      <c r="Q51" s="182">
        <f t="shared" si="75"/>
        <v>1119704</v>
      </c>
      <c r="R51" s="67">
        <v>40766.324999999997</v>
      </c>
      <c r="S51" s="68">
        <v>0.10555555555555556</v>
      </c>
      <c r="T51" s="171">
        <f t="shared" si="35"/>
        <v>2</v>
      </c>
      <c r="U51" s="171">
        <f t="shared" si="51"/>
        <v>32</v>
      </c>
      <c r="V51" s="67">
        <v>40766.430555555555</v>
      </c>
      <c r="W51" s="68">
        <v>0.71180555555555547</v>
      </c>
      <c r="X51" s="167">
        <f t="shared" si="36"/>
        <v>17</v>
      </c>
      <c r="Y51" s="171">
        <f t="shared" si="52"/>
        <v>5</v>
      </c>
      <c r="Z51" s="167">
        <f t="shared" si="49"/>
        <v>862</v>
      </c>
      <c r="AA51" s="167">
        <f t="shared" si="48"/>
        <v>933</v>
      </c>
      <c r="AB51" s="167">
        <f>SUM($W$7:W51)</f>
        <v>34.262499999999996</v>
      </c>
      <c r="AC51" s="69">
        <v>0</v>
      </c>
      <c r="AD51" s="70">
        <v>0</v>
      </c>
      <c r="AE51" s="167">
        <f t="shared" si="37"/>
        <v>0</v>
      </c>
      <c r="AF51" s="167">
        <f t="shared" si="53"/>
        <v>0</v>
      </c>
      <c r="AG51" s="171">
        <f t="shared" si="4"/>
        <v>1555.6682926829271</v>
      </c>
      <c r="AH51" s="171">
        <f t="shared" si="11"/>
        <v>37336.039024390251</v>
      </c>
      <c r="AI51" s="67">
        <v>40767.142361111109</v>
      </c>
      <c r="AJ51" s="78"/>
      <c r="AK51" s="132">
        <v>0</v>
      </c>
      <c r="AL51" s="72">
        <v>0</v>
      </c>
      <c r="AM51" s="167">
        <f t="shared" si="38"/>
        <v>0</v>
      </c>
      <c r="AN51" s="165">
        <f t="shared" si="54"/>
        <v>0</v>
      </c>
      <c r="AO51" s="132">
        <v>7</v>
      </c>
      <c r="AP51" s="73">
        <v>0.10416666666666667</v>
      </c>
      <c r="AQ51" s="167">
        <f t="shared" si="39"/>
        <v>2</v>
      </c>
      <c r="AR51" s="165">
        <f t="shared" si="55"/>
        <v>30</v>
      </c>
      <c r="AS51" s="132">
        <v>0</v>
      </c>
      <c r="AT51" s="73">
        <v>0</v>
      </c>
      <c r="AU51" s="167">
        <f t="shared" si="40"/>
        <v>0</v>
      </c>
      <c r="AV51" s="165">
        <f t="shared" si="56"/>
        <v>0</v>
      </c>
      <c r="AW51" s="132">
        <v>0</v>
      </c>
      <c r="AX51" s="74">
        <v>0</v>
      </c>
      <c r="AY51" s="167">
        <f t="shared" si="41"/>
        <v>0</v>
      </c>
      <c r="AZ51" s="165">
        <f t="shared" si="57"/>
        <v>0</v>
      </c>
      <c r="BA51" s="132">
        <v>0</v>
      </c>
      <c r="BB51" s="73">
        <v>0</v>
      </c>
      <c r="BC51" s="171">
        <f t="shared" si="42"/>
        <v>0</v>
      </c>
      <c r="BD51" s="172">
        <f t="shared" si="58"/>
        <v>0</v>
      </c>
      <c r="BE51" s="132">
        <v>3</v>
      </c>
      <c r="BF51" s="73">
        <v>8.1944444444444445E-2</v>
      </c>
      <c r="BG51" s="167">
        <f t="shared" si="43"/>
        <v>1</v>
      </c>
      <c r="BH51" s="165">
        <f t="shared" si="59"/>
        <v>58</v>
      </c>
      <c r="BI51" s="132">
        <v>0</v>
      </c>
      <c r="BJ51" s="75">
        <v>0</v>
      </c>
      <c r="BK51" s="167">
        <f t="shared" si="44"/>
        <v>0</v>
      </c>
      <c r="BL51" s="165">
        <f t="shared" si="60"/>
        <v>0</v>
      </c>
      <c r="BM51" s="132">
        <v>1</v>
      </c>
      <c r="BN51" s="73">
        <v>2.4305555555555556E-2</v>
      </c>
      <c r="BO51" s="167">
        <f t="shared" si="45"/>
        <v>0</v>
      </c>
      <c r="BP51" s="165">
        <f t="shared" si="61"/>
        <v>35</v>
      </c>
      <c r="BQ51" s="61">
        <v>0</v>
      </c>
      <c r="BR51" s="73">
        <v>0</v>
      </c>
      <c r="BS51" s="167">
        <f t="shared" si="46"/>
        <v>0</v>
      </c>
      <c r="BT51" s="165">
        <f t="shared" si="62"/>
        <v>0</v>
      </c>
      <c r="BU51" s="167">
        <f t="shared" si="50"/>
        <v>11</v>
      </c>
      <c r="BV51" s="168">
        <f t="shared" si="32"/>
        <v>0.21041666666666667</v>
      </c>
      <c r="BW51" s="167">
        <f t="shared" si="47"/>
        <v>5</v>
      </c>
      <c r="BX51" s="166">
        <f t="shared" si="63"/>
        <v>3</v>
      </c>
      <c r="BY51" s="169">
        <f t="shared" si="12"/>
        <v>0.52569444444444435</v>
      </c>
      <c r="BZ51" s="170">
        <f t="shared" si="72"/>
        <v>2106.4200792602383</v>
      </c>
      <c r="CA51" s="170">
        <f t="shared" si="13"/>
        <v>50554.081902245714</v>
      </c>
      <c r="CB51" s="170">
        <f t="shared" si="73"/>
        <v>1555.6682926829271</v>
      </c>
      <c r="CC51" s="398">
        <f t="shared" si="77"/>
        <v>1.2756944444444445</v>
      </c>
      <c r="CD51" s="398">
        <f t="shared" si="19"/>
        <v>36.564583333333331</v>
      </c>
      <c r="CE51" s="395">
        <f t="shared" si="14"/>
        <v>35.288888888888884</v>
      </c>
      <c r="CF51" s="170">
        <f t="shared" si="15"/>
        <v>1322.0686397984889</v>
      </c>
      <c r="CG51" s="413">
        <f t="shared" si="79"/>
        <v>4.8263888888888884</v>
      </c>
      <c r="CH51" s="414">
        <f t="shared" si="80"/>
        <v>7.1527777777777787E-2</v>
      </c>
      <c r="CI51" s="415">
        <f t="shared" si="78"/>
        <v>186956</v>
      </c>
      <c r="CJ51" s="70">
        <f t="shared" si="16"/>
        <v>4.7548611111111105</v>
      </c>
      <c r="CK51" s="412">
        <f t="shared" si="17"/>
        <v>1638.2883014458887</v>
      </c>
      <c r="CL51" s="66">
        <f t="shared" si="18"/>
        <v>1614.0086330935253</v>
      </c>
      <c r="CM51" s="440"/>
      <c r="CN51" s="440"/>
      <c r="CO51" s="441"/>
      <c r="CP51" s="441"/>
      <c r="CQ51" s="441"/>
      <c r="CR51" s="441"/>
      <c r="CS51" s="441"/>
      <c r="CT51" s="441"/>
      <c r="CU51" s="441"/>
      <c r="CV51" s="441"/>
      <c r="CW51" s="441"/>
      <c r="CX51" s="441"/>
    </row>
    <row r="52" spans="1:102" s="79" customFormat="1" ht="15" customHeight="1" x14ac:dyDescent="0.25">
      <c r="A52" s="61">
        <f t="shared" si="74"/>
        <v>51</v>
      </c>
      <c r="B52" s="62">
        <v>40770</v>
      </c>
      <c r="C52" s="61">
        <f t="shared" si="20"/>
        <v>8</v>
      </c>
      <c r="D52" s="63" t="s">
        <v>24</v>
      </c>
      <c r="E52" s="64" t="s">
        <v>708</v>
      </c>
      <c r="F52" s="63"/>
      <c r="G52" s="66">
        <v>23</v>
      </c>
      <c r="H52" s="64" t="s">
        <v>26</v>
      </c>
      <c r="I52" s="63" t="s">
        <v>301</v>
      </c>
      <c r="J52" s="64" t="s">
        <v>27</v>
      </c>
      <c r="K52" s="64" t="s">
        <v>28</v>
      </c>
      <c r="L52" s="65">
        <v>46684</v>
      </c>
      <c r="M52" s="374">
        <v>20000</v>
      </c>
      <c r="N52" s="374"/>
      <c r="O52" s="690">
        <v>2</v>
      </c>
      <c r="P52" s="66">
        <f>L52-M52</f>
        <v>26684</v>
      </c>
      <c r="Q52" s="182">
        <f t="shared" si="75"/>
        <v>1139704</v>
      </c>
      <c r="R52" s="67">
        <v>40770.495833333334</v>
      </c>
      <c r="S52" s="68">
        <v>7.3611111111111113E-2</v>
      </c>
      <c r="T52" s="171">
        <f t="shared" si="35"/>
        <v>1</v>
      </c>
      <c r="U52" s="171">
        <f t="shared" si="51"/>
        <v>46</v>
      </c>
      <c r="V52" s="67">
        <v>40770.569444444445</v>
      </c>
      <c r="W52" s="68">
        <v>0.68055555555555547</v>
      </c>
      <c r="X52" s="167">
        <f t="shared" si="36"/>
        <v>16</v>
      </c>
      <c r="Y52" s="171">
        <f t="shared" si="52"/>
        <v>20</v>
      </c>
      <c r="Z52" s="167">
        <f t="shared" si="49"/>
        <v>878</v>
      </c>
      <c r="AA52" s="167">
        <f t="shared" si="48"/>
        <v>953</v>
      </c>
      <c r="AB52" s="167">
        <f>SUM($W$7:W52)</f>
        <v>34.943055555555553</v>
      </c>
      <c r="AC52" s="69">
        <v>1</v>
      </c>
      <c r="AD52" s="70">
        <v>3.7499999999999999E-2</v>
      </c>
      <c r="AE52" s="167">
        <f t="shared" si="37"/>
        <v>0</v>
      </c>
      <c r="AF52" s="167">
        <f t="shared" si="53"/>
        <v>54</v>
      </c>
      <c r="AG52" s="171">
        <f t="shared" si="4"/>
        <v>1224.4897959183675</v>
      </c>
      <c r="AH52" s="171">
        <f t="shared" si="11"/>
        <v>29387.755102040821</v>
      </c>
      <c r="AI52" s="77"/>
      <c r="AJ52" s="78"/>
      <c r="AK52" s="132">
        <v>0</v>
      </c>
      <c r="AL52" s="72">
        <v>0</v>
      </c>
      <c r="AM52" s="167">
        <f t="shared" si="38"/>
        <v>0</v>
      </c>
      <c r="AN52" s="165">
        <f t="shared" si="54"/>
        <v>0</v>
      </c>
      <c r="AO52" s="184">
        <v>3</v>
      </c>
      <c r="AP52" s="73">
        <v>3.1944444444444449E-2</v>
      </c>
      <c r="AQ52" s="167">
        <f t="shared" si="39"/>
        <v>0</v>
      </c>
      <c r="AR52" s="165">
        <f t="shared" si="55"/>
        <v>46</v>
      </c>
      <c r="AS52" s="132">
        <v>0</v>
      </c>
      <c r="AT52" s="73">
        <v>0</v>
      </c>
      <c r="AU52" s="167">
        <f t="shared" si="40"/>
        <v>0</v>
      </c>
      <c r="AV52" s="165">
        <f t="shared" si="56"/>
        <v>0</v>
      </c>
      <c r="AW52" s="132">
        <v>0</v>
      </c>
      <c r="AX52" s="74">
        <v>0</v>
      </c>
      <c r="AY52" s="167">
        <v>0</v>
      </c>
      <c r="AZ52" s="165">
        <f t="shared" si="57"/>
        <v>0</v>
      </c>
      <c r="BA52" s="184">
        <v>1</v>
      </c>
      <c r="BB52" s="185">
        <v>2.4999999999999998E-2</v>
      </c>
      <c r="BC52" s="171">
        <f t="shared" si="42"/>
        <v>0</v>
      </c>
      <c r="BD52" s="172">
        <f t="shared" si="58"/>
        <v>36</v>
      </c>
      <c r="BE52" s="184">
        <v>0</v>
      </c>
      <c r="BF52" s="73">
        <v>0</v>
      </c>
      <c r="BG52" s="167">
        <f t="shared" si="43"/>
        <v>0</v>
      </c>
      <c r="BH52" s="165">
        <f t="shared" si="59"/>
        <v>0</v>
      </c>
      <c r="BI52" s="132">
        <v>0</v>
      </c>
      <c r="BJ52" s="75">
        <v>0</v>
      </c>
      <c r="BK52" s="167">
        <f t="shared" si="44"/>
        <v>0</v>
      </c>
      <c r="BL52" s="165">
        <f t="shared" si="60"/>
        <v>0</v>
      </c>
      <c r="BM52" s="132">
        <v>0</v>
      </c>
      <c r="BN52" s="73">
        <v>0</v>
      </c>
      <c r="BO52" s="167">
        <f t="shared" si="45"/>
        <v>0</v>
      </c>
      <c r="BP52" s="165">
        <f t="shared" si="61"/>
        <v>0</v>
      </c>
      <c r="BQ52" s="61">
        <v>0</v>
      </c>
      <c r="BR52" s="73">
        <v>0</v>
      </c>
      <c r="BS52" s="167">
        <f t="shared" si="46"/>
        <v>0</v>
      </c>
      <c r="BT52" s="165">
        <f t="shared" si="62"/>
        <v>0</v>
      </c>
      <c r="BU52" s="167">
        <f t="shared" si="50"/>
        <v>5</v>
      </c>
      <c r="BV52" s="168">
        <f t="shared" si="32"/>
        <v>9.4444444444444442E-2</v>
      </c>
      <c r="BW52" s="167">
        <f t="shared" si="47"/>
        <v>2</v>
      </c>
      <c r="BX52" s="166">
        <f t="shared" si="63"/>
        <v>16</v>
      </c>
      <c r="BY52" s="169">
        <f t="shared" si="12"/>
        <v>0.58611111111111103</v>
      </c>
      <c r="BZ52" s="170">
        <f t="shared" si="72"/>
        <v>1421.8009478672986</v>
      </c>
      <c r="CA52" s="170">
        <f t="shared" si="13"/>
        <v>34123.222748815169</v>
      </c>
      <c r="CB52" s="170">
        <f t="shared" si="73"/>
        <v>1224.4897959183675</v>
      </c>
      <c r="CC52" s="398">
        <f t="shared" si="77"/>
        <v>1.2756944444444445</v>
      </c>
      <c r="CD52" s="398">
        <f t="shared" si="19"/>
        <v>37.245138888888889</v>
      </c>
      <c r="CE52" s="395">
        <f t="shared" si="14"/>
        <v>35.969444444444441</v>
      </c>
      <c r="CF52" s="170">
        <f t="shared" si="15"/>
        <v>1320.2224109969882</v>
      </c>
      <c r="CG52" s="413">
        <f t="shared" si="79"/>
        <v>5.5069444444444438</v>
      </c>
      <c r="CH52" s="414">
        <f t="shared" si="80"/>
        <v>7.1527777777777787E-2</v>
      </c>
      <c r="CI52" s="415">
        <f t="shared" si="78"/>
        <v>206956</v>
      </c>
      <c r="CJ52" s="70">
        <f t="shared" si="16"/>
        <v>5.4354166666666659</v>
      </c>
      <c r="CK52" s="412">
        <f t="shared" si="17"/>
        <v>1586.4775776159449</v>
      </c>
      <c r="CL52" s="66">
        <f t="shared" si="18"/>
        <v>1565.8713745271125</v>
      </c>
      <c r="CM52" s="440"/>
      <c r="CN52" s="440"/>
      <c r="CO52" s="441"/>
      <c r="CP52" s="441"/>
      <c r="CQ52" s="441"/>
      <c r="CR52" s="441"/>
      <c r="CS52" s="441"/>
      <c r="CT52" s="441"/>
      <c r="CU52" s="441"/>
      <c r="CV52" s="441"/>
      <c r="CW52" s="441"/>
      <c r="CX52" s="441"/>
    </row>
    <row r="53" spans="1:102" s="79" customFormat="1" x14ac:dyDescent="0.25">
      <c r="A53" s="61">
        <f t="shared" si="74"/>
        <v>52</v>
      </c>
      <c r="B53" s="62">
        <v>40771</v>
      </c>
      <c r="C53" s="61">
        <f t="shared" si="20"/>
        <v>8</v>
      </c>
      <c r="D53" s="63" t="s">
        <v>24</v>
      </c>
      <c r="E53" s="64" t="s">
        <v>708</v>
      </c>
      <c r="F53" s="63"/>
      <c r="G53" s="66">
        <v>23</v>
      </c>
      <c r="H53" s="64" t="s">
        <v>26</v>
      </c>
      <c r="I53" s="63" t="s">
        <v>301</v>
      </c>
      <c r="J53" s="64" t="s">
        <v>27</v>
      </c>
      <c r="K53" s="64" t="s">
        <v>28</v>
      </c>
      <c r="L53" s="65">
        <v>46684</v>
      </c>
      <c r="M53" s="374">
        <v>26684</v>
      </c>
      <c r="N53" s="374"/>
      <c r="O53" s="691"/>
      <c r="P53" s="66">
        <f>P52-M53</f>
        <v>0</v>
      </c>
      <c r="Q53" s="182">
        <f t="shared" si="75"/>
        <v>1166388</v>
      </c>
      <c r="R53" s="67">
        <v>40770.495833333334</v>
      </c>
      <c r="S53" s="77"/>
      <c r="T53" s="171">
        <f t="shared" si="35"/>
        <v>0</v>
      </c>
      <c r="U53" s="171">
        <f t="shared" si="51"/>
        <v>0</v>
      </c>
      <c r="V53" s="67">
        <v>40770.569444444445</v>
      </c>
      <c r="W53" s="68">
        <v>0.65972222222222221</v>
      </c>
      <c r="X53" s="167">
        <f t="shared" si="36"/>
        <v>15</v>
      </c>
      <c r="Y53" s="171">
        <f t="shared" si="52"/>
        <v>50</v>
      </c>
      <c r="Z53" s="167">
        <f t="shared" si="49"/>
        <v>893</v>
      </c>
      <c r="AA53" s="167">
        <f t="shared" si="48"/>
        <v>1003</v>
      </c>
      <c r="AB53" s="167">
        <f>SUM($W$7:W53)</f>
        <v>35.602777777777774</v>
      </c>
      <c r="AC53" s="186">
        <v>0</v>
      </c>
      <c r="AD53" s="70">
        <v>0</v>
      </c>
      <c r="AE53" s="167">
        <f t="shared" si="37"/>
        <v>0</v>
      </c>
      <c r="AF53" s="167">
        <f t="shared" si="53"/>
        <v>0</v>
      </c>
      <c r="AG53" s="171">
        <f t="shared" si="4"/>
        <v>1685.3052631578948</v>
      </c>
      <c r="AH53" s="171">
        <f t="shared" si="11"/>
        <v>40447.326315789476</v>
      </c>
      <c r="AI53" s="67">
        <v>40771.909722222219</v>
      </c>
      <c r="AJ53" s="78"/>
      <c r="AK53" s="132">
        <v>0</v>
      </c>
      <c r="AL53" s="72">
        <v>0</v>
      </c>
      <c r="AM53" s="167">
        <f t="shared" si="38"/>
        <v>0</v>
      </c>
      <c r="AN53" s="165">
        <f t="shared" si="54"/>
        <v>0</v>
      </c>
      <c r="AO53" s="184">
        <v>1</v>
      </c>
      <c r="AP53" s="73">
        <v>8.8888888888888892E-2</v>
      </c>
      <c r="AQ53" s="167">
        <f t="shared" si="39"/>
        <v>2</v>
      </c>
      <c r="AR53" s="165">
        <f t="shared" si="55"/>
        <v>8</v>
      </c>
      <c r="AS53" s="132">
        <v>0</v>
      </c>
      <c r="AT53" s="73">
        <v>0</v>
      </c>
      <c r="AU53" s="167">
        <f t="shared" si="40"/>
        <v>0</v>
      </c>
      <c r="AV53" s="165">
        <f t="shared" si="56"/>
        <v>0</v>
      </c>
      <c r="AW53" s="132">
        <v>2</v>
      </c>
      <c r="AX53" s="74">
        <v>9.0277777777777787E-3</v>
      </c>
      <c r="AY53" s="167">
        <f t="shared" si="41"/>
        <v>0</v>
      </c>
      <c r="AZ53" s="165">
        <f t="shared" si="57"/>
        <v>13</v>
      </c>
      <c r="BA53" s="184">
        <v>0</v>
      </c>
      <c r="BB53" s="185">
        <v>0</v>
      </c>
      <c r="BC53" s="171">
        <f t="shared" si="42"/>
        <v>0</v>
      </c>
      <c r="BD53" s="172">
        <f t="shared" si="58"/>
        <v>0</v>
      </c>
      <c r="BE53" s="184">
        <v>3</v>
      </c>
      <c r="BF53" s="73">
        <v>4.4444444444444446E-2</v>
      </c>
      <c r="BG53" s="167">
        <f t="shared" si="43"/>
        <v>1</v>
      </c>
      <c r="BH53" s="165">
        <f t="shared" si="59"/>
        <v>4</v>
      </c>
      <c r="BI53" s="132">
        <v>0</v>
      </c>
      <c r="BJ53" s="75">
        <v>0</v>
      </c>
      <c r="BK53" s="167">
        <f t="shared" si="44"/>
        <v>0</v>
      </c>
      <c r="BL53" s="165">
        <f t="shared" si="60"/>
        <v>0</v>
      </c>
      <c r="BM53" s="132">
        <v>1</v>
      </c>
      <c r="BN53" s="73">
        <v>9.5833333333333326E-2</v>
      </c>
      <c r="BO53" s="167">
        <f t="shared" si="45"/>
        <v>2</v>
      </c>
      <c r="BP53" s="165">
        <f t="shared" si="61"/>
        <v>18</v>
      </c>
      <c r="BQ53" s="61">
        <v>0</v>
      </c>
      <c r="BR53" s="73">
        <v>0</v>
      </c>
      <c r="BS53" s="167">
        <f t="shared" si="46"/>
        <v>0</v>
      </c>
      <c r="BT53" s="165">
        <f t="shared" si="62"/>
        <v>0</v>
      </c>
      <c r="BU53" s="167">
        <f t="shared" si="50"/>
        <v>7</v>
      </c>
      <c r="BV53" s="168">
        <f t="shared" si="32"/>
        <v>0.23819444444444443</v>
      </c>
      <c r="BW53" s="167">
        <f t="shared" si="47"/>
        <v>5</v>
      </c>
      <c r="BX53" s="166">
        <f t="shared" si="63"/>
        <v>43</v>
      </c>
      <c r="BY53" s="169">
        <f t="shared" si="12"/>
        <v>0.51736111111111116</v>
      </c>
      <c r="BZ53" s="170">
        <f t="shared" si="72"/>
        <v>2149.0469798657718</v>
      </c>
      <c r="CA53" s="170">
        <f t="shared" si="13"/>
        <v>51577.127516778521</v>
      </c>
      <c r="CB53" s="170">
        <f t="shared" si="73"/>
        <v>1685.3052631578948</v>
      </c>
      <c r="CC53" s="398">
        <f t="shared" si="77"/>
        <v>1.2756944444444445</v>
      </c>
      <c r="CD53" s="398">
        <f t="shared" si="19"/>
        <v>37.90486111111111</v>
      </c>
      <c r="CE53" s="395">
        <f t="shared" si="14"/>
        <v>36.629166666666663</v>
      </c>
      <c r="CF53" s="170">
        <f t="shared" si="15"/>
        <v>1326.7978614492097</v>
      </c>
      <c r="CG53" s="413">
        <f t="shared" si="79"/>
        <v>6.1666666666666661</v>
      </c>
      <c r="CH53" s="414">
        <f t="shared" si="80"/>
        <v>7.1527777777777787E-2</v>
      </c>
      <c r="CI53" s="415">
        <f t="shared" si="78"/>
        <v>233640</v>
      </c>
      <c r="CJ53" s="70">
        <f t="shared" si="16"/>
        <v>6.0951388888888882</v>
      </c>
      <c r="CK53" s="412">
        <f t="shared" si="17"/>
        <v>1597.1744331776235</v>
      </c>
      <c r="CL53" s="66">
        <f t="shared" si="18"/>
        <v>1578.648648648649</v>
      </c>
      <c r="CM53" s="440"/>
      <c r="CN53" s="440"/>
      <c r="CO53" s="441"/>
      <c r="CP53" s="441"/>
      <c r="CQ53" s="441"/>
      <c r="CR53" s="441"/>
      <c r="CS53" s="441"/>
      <c r="CT53" s="441"/>
      <c r="CU53" s="441"/>
      <c r="CV53" s="441"/>
      <c r="CW53" s="441"/>
      <c r="CX53" s="441"/>
    </row>
    <row r="54" spans="1:102" s="79" customFormat="1" x14ac:dyDescent="0.25">
      <c r="A54" s="61">
        <f t="shared" si="74"/>
        <v>53</v>
      </c>
      <c r="B54" s="62">
        <v>40771</v>
      </c>
      <c r="C54" s="61">
        <f t="shared" si="20"/>
        <v>8</v>
      </c>
      <c r="D54" s="63" t="s">
        <v>24</v>
      </c>
      <c r="E54" s="80" t="s">
        <v>709</v>
      </c>
      <c r="F54" s="63"/>
      <c r="G54" s="66">
        <v>24</v>
      </c>
      <c r="H54" s="80" t="s">
        <v>26</v>
      </c>
      <c r="I54" s="63" t="s">
        <v>302</v>
      </c>
      <c r="J54" s="64" t="s">
        <v>27</v>
      </c>
      <c r="K54" s="64" t="s">
        <v>28</v>
      </c>
      <c r="L54" s="65">
        <v>46702</v>
      </c>
      <c r="M54" s="374">
        <v>6162</v>
      </c>
      <c r="N54" s="374"/>
      <c r="O54" s="690">
        <v>3</v>
      </c>
      <c r="P54" s="66">
        <f>L54-M54</f>
        <v>40540</v>
      </c>
      <c r="Q54" s="182">
        <f t="shared" si="75"/>
        <v>1172550</v>
      </c>
      <c r="R54" s="67">
        <v>40771.8125</v>
      </c>
      <c r="S54" s="77"/>
      <c r="T54" s="171">
        <f t="shared" si="35"/>
        <v>0</v>
      </c>
      <c r="U54" s="171">
        <f t="shared" si="51"/>
        <v>0</v>
      </c>
      <c r="V54" s="67">
        <v>40771.854166666664</v>
      </c>
      <c r="W54" s="68">
        <v>0.1875</v>
      </c>
      <c r="X54" s="167">
        <f t="shared" si="36"/>
        <v>4</v>
      </c>
      <c r="Y54" s="171">
        <f t="shared" si="52"/>
        <v>30</v>
      </c>
      <c r="Z54" s="167">
        <f t="shared" si="49"/>
        <v>897</v>
      </c>
      <c r="AA54" s="167">
        <f t="shared" si="48"/>
        <v>1033</v>
      </c>
      <c r="AB54" s="167">
        <f>SUM($W$7:W54)</f>
        <v>35.790277777777774</v>
      </c>
      <c r="AC54" s="186">
        <v>0</v>
      </c>
      <c r="AD54" s="70">
        <v>0</v>
      </c>
      <c r="AE54" s="167">
        <f t="shared" si="37"/>
        <v>0</v>
      </c>
      <c r="AF54" s="167">
        <f t="shared" si="53"/>
        <v>0</v>
      </c>
      <c r="AG54" s="171">
        <f t="shared" si="4"/>
        <v>1369.3333333333333</v>
      </c>
      <c r="AH54" s="171">
        <f t="shared" si="11"/>
        <v>32864</v>
      </c>
      <c r="AI54" s="77"/>
      <c r="AJ54" s="78"/>
      <c r="AK54" s="132">
        <v>0</v>
      </c>
      <c r="AL54" s="72">
        <v>0</v>
      </c>
      <c r="AM54" s="167">
        <f t="shared" si="38"/>
        <v>0</v>
      </c>
      <c r="AN54" s="165">
        <f t="shared" si="54"/>
        <v>0</v>
      </c>
      <c r="AO54" s="184">
        <v>0</v>
      </c>
      <c r="AP54" s="73">
        <v>0</v>
      </c>
      <c r="AQ54" s="167">
        <f t="shared" si="39"/>
        <v>0</v>
      </c>
      <c r="AR54" s="165">
        <f t="shared" si="55"/>
        <v>0</v>
      </c>
      <c r="AS54" s="132">
        <v>0</v>
      </c>
      <c r="AT54" s="73">
        <v>0</v>
      </c>
      <c r="AU54" s="167">
        <f t="shared" si="40"/>
        <v>0</v>
      </c>
      <c r="AV54" s="165">
        <f t="shared" si="56"/>
        <v>0</v>
      </c>
      <c r="AW54" s="132">
        <v>0</v>
      </c>
      <c r="AX54" s="74">
        <v>0</v>
      </c>
      <c r="AY54" s="167">
        <f t="shared" si="41"/>
        <v>0</v>
      </c>
      <c r="AZ54" s="165">
        <f t="shared" si="57"/>
        <v>0</v>
      </c>
      <c r="BA54" s="184">
        <v>0</v>
      </c>
      <c r="BB54" s="185">
        <v>0</v>
      </c>
      <c r="BC54" s="171">
        <f t="shared" si="42"/>
        <v>0</v>
      </c>
      <c r="BD54" s="172">
        <f t="shared" si="58"/>
        <v>0</v>
      </c>
      <c r="BE54" s="184">
        <v>2</v>
      </c>
      <c r="BF54" s="73">
        <v>0.15486111111111112</v>
      </c>
      <c r="BG54" s="167">
        <f t="shared" si="43"/>
        <v>3</v>
      </c>
      <c r="BH54" s="165">
        <f t="shared" si="59"/>
        <v>43</v>
      </c>
      <c r="BI54" s="132">
        <v>0</v>
      </c>
      <c r="BJ54" s="75">
        <v>0</v>
      </c>
      <c r="BK54" s="167">
        <f t="shared" si="44"/>
        <v>0</v>
      </c>
      <c r="BL54" s="165">
        <f t="shared" si="60"/>
        <v>0</v>
      </c>
      <c r="BM54" s="132">
        <v>0</v>
      </c>
      <c r="BN54" s="73">
        <v>0</v>
      </c>
      <c r="BO54" s="167">
        <f t="shared" si="45"/>
        <v>0</v>
      </c>
      <c r="BP54" s="165">
        <f t="shared" si="61"/>
        <v>0</v>
      </c>
      <c r="BQ54" s="61">
        <v>0</v>
      </c>
      <c r="BR54" s="73">
        <v>0</v>
      </c>
      <c r="BS54" s="167">
        <f t="shared" si="46"/>
        <v>0</v>
      </c>
      <c r="BT54" s="165">
        <f t="shared" si="62"/>
        <v>0</v>
      </c>
      <c r="BU54" s="167">
        <f t="shared" si="50"/>
        <v>2</v>
      </c>
      <c r="BV54" s="168">
        <f t="shared" si="32"/>
        <v>0.15486111111111112</v>
      </c>
      <c r="BW54" s="167">
        <f t="shared" si="47"/>
        <v>3</v>
      </c>
      <c r="BX54" s="166">
        <f t="shared" si="63"/>
        <v>43</v>
      </c>
      <c r="BY54" s="169">
        <f t="shared" si="12"/>
        <v>3.2638888888888884E-2</v>
      </c>
      <c r="BZ54" s="170">
        <f t="shared" si="72"/>
        <v>7866.3829787234054</v>
      </c>
      <c r="CA54" s="170">
        <f t="shared" si="13"/>
        <v>188793.19148936172</v>
      </c>
      <c r="CB54" s="170">
        <f t="shared" si="73"/>
        <v>1369.3333333333333</v>
      </c>
      <c r="CC54" s="398">
        <f t="shared" si="77"/>
        <v>1.2756944444444445</v>
      </c>
      <c r="CD54" s="398">
        <f t="shared" si="19"/>
        <v>38.09236111111111</v>
      </c>
      <c r="CE54" s="395">
        <f t="shared" si="14"/>
        <v>36.816666666666663</v>
      </c>
      <c r="CF54" s="170">
        <f t="shared" si="15"/>
        <v>1327.0144861928477</v>
      </c>
      <c r="CG54" s="413">
        <f t="shared" si="79"/>
        <v>6.3541666666666661</v>
      </c>
      <c r="CH54" s="414">
        <f t="shared" si="80"/>
        <v>7.1527777777777787E-2</v>
      </c>
      <c r="CI54" s="415">
        <f t="shared" si="78"/>
        <v>239802</v>
      </c>
      <c r="CJ54" s="70">
        <f t="shared" si="16"/>
        <v>6.2826388888888882</v>
      </c>
      <c r="CK54" s="412">
        <f t="shared" si="17"/>
        <v>1590.374709848569</v>
      </c>
      <c r="CL54" s="66">
        <f t="shared" si="18"/>
        <v>1572.4721311475412</v>
      </c>
      <c r="CM54" s="440"/>
      <c r="CN54" s="440"/>
      <c r="CO54" s="441"/>
      <c r="CP54" s="441"/>
      <c r="CQ54" s="441"/>
      <c r="CR54" s="441"/>
      <c r="CS54" s="441"/>
      <c r="CT54" s="441"/>
      <c r="CU54" s="441"/>
      <c r="CV54" s="441"/>
      <c r="CW54" s="441"/>
      <c r="CX54" s="441"/>
    </row>
    <row r="55" spans="1:102" s="79" customFormat="1" x14ac:dyDescent="0.25">
      <c r="A55" s="61">
        <f t="shared" si="74"/>
        <v>54</v>
      </c>
      <c r="B55" s="62">
        <v>40772</v>
      </c>
      <c r="C55" s="61">
        <f t="shared" si="20"/>
        <v>8</v>
      </c>
      <c r="D55" s="63" t="s">
        <v>24</v>
      </c>
      <c r="E55" s="80" t="s">
        <v>709</v>
      </c>
      <c r="F55" s="63"/>
      <c r="G55" s="66">
        <v>24</v>
      </c>
      <c r="H55" s="80" t="s">
        <v>26</v>
      </c>
      <c r="I55" s="63" t="s">
        <v>302</v>
      </c>
      <c r="J55" s="64" t="s">
        <v>27</v>
      </c>
      <c r="K55" s="64" t="s">
        <v>28</v>
      </c>
      <c r="L55" s="65">
        <v>46702</v>
      </c>
      <c r="M55" s="374">
        <v>18289</v>
      </c>
      <c r="N55" s="374"/>
      <c r="O55" s="691"/>
      <c r="P55" s="66">
        <f>P54-M55</f>
        <v>22251</v>
      </c>
      <c r="Q55" s="182">
        <f t="shared" si="75"/>
        <v>1190839</v>
      </c>
      <c r="R55" s="67">
        <v>40771.8125</v>
      </c>
      <c r="S55" s="77"/>
      <c r="T55" s="171">
        <f t="shared" si="35"/>
        <v>0</v>
      </c>
      <c r="U55" s="171">
        <f t="shared" si="51"/>
        <v>0</v>
      </c>
      <c r="V55" s="67">
        <v>40771.854166666664</v>
      </c>
      <c r="W55" s="68">
        <v>1</v>
      </c>
      <c r="X55" s="167">
        <f t="shared" si="36"/>
        <v>24</v>
      </c>
      <c r="Y55" s="171">
        <f t="shared" si="52"/>
        <v>0</v>
      </c>
      <c r="Z55" s="167">
        <f t="shared" si="49"/>
        <v>921</v>
      </c>
      <c r="AA55" s="167">
        <f t="shared" si="48"/>
        <v>1033</v>
      </c>
      <c r="AB55" s="167">
        <f>SUM($W$7:W55)</f>
        <v>36.790277777777774</v>
      </c>
      <c r="AC55" s="69">
        <v>0</v>
      </c>
      <c r="AD55" s="70">
        <v>0</v>
      </c>
      <c r="AE55" s="167">
        <f t="shared" si="37"/>
        <v>0</v>
      </c>
      <c r="AF55" s="167">
        <f t="shared" si="53"/>
        <v>0</v>
      </c>
      <c r="AG55" s="171">
        <f t="shared" si="4"/>
        <v>762.04166666666663</v>
      </c>
      <c r="AH55" s="171">
        <f t="shared" si="11"/>
        <v>18289</v>
      </c>
      <c r="AI55" s="77"/>
      <c r="AJ55" s="78"/>
      <c r="AK55" s="132">
        <v>0</v>
      </c>
      <c r="AL55" s="72">
        <v>0</v>
      </c>
      <c r="AM55" s="167">
        <f t="shared" si="38"/>
        <v>0</v>
      </c>
      <c r="AN55" s="165">
        <f t="shared" si="54"/>
        <v>0</v>
      </c>
      <c r="AO55" s="132">
        <v>2</v>
      </c>
      <c r="AP55" s="73">
        <v>0.36041666666666666</v>
      </c>
      <c r="AQ55" s="167">
        <f t="shared" si="39"/>
        <v>8</v>
      </c>
      <c r="AR55" s="165">
        <f t="shared" si="55"/>
        <v>39</v>
      </c>
      <c r="AS55" s="132">
        <v>0</v>
      </c>
      <c r="AT55" s="73">
        <v>0</v>
      </c>
      <c r="AU55" s="167">
        <f t="shared" si="40"/>
        <v>0</v>
      </c>
      <c r="AV55" s="165">
        <f t="shared" si="56"/>
        <v>0</v>
      </c>
      <c r="AW55" s="132">
        <v>1</v>
      </c>
      <c r="AX55" s="74">
        <v>3.8194444444444441E-2</v>
      </c>
      <c r="AY55" s="167">
        <f t="shared" si="41"/>
        <v>0</v>
      </c>
      <c r="AZ55" s="165">
        <f t="shared" si="57"/>
        <v>55</v>
      </c>
      <c r="BA55" s="132">
        <v>0</v>
      </c>
      <c r="BB55" s="73">
        <v>0</v>
      </c>
      <c r="BC55" s="171">
        <f t="shared" si="42"/>
        <v>0</v>
      </c>
      <c r="BD55" s="172">
        <f t="shared" si="58"/>
        <v>0</v>
      </c>
      <c r="BE55" s="132">
        <v>0</v>
      </c>
      <c r="BF55" s="73">
        <v>7.0833333333333331E-2</v>
      </c>
      <c r="BG55" s="167">
        <f t="shared" si="43"/>
        <v>1</v>
      </c>
      <c r="BH55" s="165">
        <f t="shared" si="59"/>
        <v>42</v>
      </c>
      <c r="BI55" s="132">
        <v>0</v>
      </c>
      <c r="BJ55" s="75">
        <v>0</v>
      </c>
      <c r="BK55" s="167">
        <f t="shared" si="44"/>
        <v>0</v>
      </c>
      <c r="BL55" s="165">
        <f t="shared" si="60"/>
        <v>0</v>
      </c>
      <c r="BM55" s="132">
        <v>1</v>
      </c>
      <c r="BN55" s="73">
        <v>5.6250000000000001E-2</v>
      </c>
      <c r="BO55" s="167">
        <f t="shared" si="45"/>
        <v>1</v>
      </c>
      <c r="BP55" s="165">
        <f t="shared" si="61"/>
        <v>21</v>
      </c>
      <c r="BQ55" s="61">
        <v>1</v>
      </c>
      <c r="BR55" s="73">
        <v>6.1111111111111116E-2</v>
      </c>
      <c r="BS55" s="167">
        <f t="shared" si="46"/>
        <v>1</v>
      </c>
      <c r="BT55" s="165">
        <f t="shared" si="62"/>
        <v>28</v>
      </c>
      <c r="BU55" s="167">
        <f t="shared" si="50"/>
        <v>5</v>
      </c>
      <c r="BV55" s="168">
        <f t="shared" si="32"/>
        <v>0.58680555555555558</v>
      </c>
      <c r="BW55" s="167">
        <f t="shared" si="47"/>
        <v>14</v>
      </c>
      <c r="BX55" s="166">
        <f t="shared" si="63"/>
        <v>5</v>
      </c>
      <c r="BY55" s="169">
        <f t="shared" si="12"/>
        <v>0.46944444444444444</v>
      </c>
      <c r="BZ55" s="170">
        <f t="shared" si="72"/>
        <v>1623.2840236686391</v>
      </c>
      <c r="CA55" s="170">
        <f t="shared" si="13"/>
        <v>38958.816568047339</v>
      </c>
      <c r="CB55" s="170">
        <f t="shared" si="73"/>
        <v>811.64201183431953</v>
      </c>
      <c r="CC55" s="398">
        <f t="shared" ref="CC55:CC66" si="81">SUM(CC54,BR55)</f>
        <v>1.3368055555555556</v>
      </c>
      <c r="CD55" s="398">
        <f t="shared" si="19"/>
        <v>39.09236111111111</v>
      </c>
      <c r="CE55" s="395">
        <f t="shared" si="14"/>
        <v>37.755555555555553</v>
      </c>
      <c r="CF55" s="170">
        <f t="shared" si="15"/>
        <v>1314.1984255444379</v>
      </c>
      <c r="CG55" s="413">
        <f t="shared" si="79"/>
        <v>7.3541666666666661</v>
      </c>
      <c r="CH55" s="414">
        <f t="shared" si="80"/>
        <v>0.13263888888888892</v>
      </c>
      <c r="CI55" s="415">
        <f t="shared" si="78"/>
        <v>258091</v>
      </c>
      <c r="CJ55" s="70">
        <f t="shared" si="16"/>
        <v>7.2215277777777773</v>
      </c>
      <c r="CK55" s="412">
        <f t="shared" si="17"/>
        <v>1489.1297240119245</v>
      </c>
      <c r="CL55" s="66">
        <f t="shared" si="18"/>
        <v>1462.271954674221</v>
      </c>
      <c r="CM55" s="440"/>
      <c r="CN55" s="440"/>
      <c r="CO55" s="441"/>
      <c r="CP55" s="441"/>
      <c r="CQ55" s="441"/>
      <c r="CR55" s="441"/>
      <c r="CS55" s="441"/>
      <c r="CT55" s="441"/>
      <c r="CU55" s="441"/>
      <c r="CV55" s="441"/>
      <c r="CW55" s="441"/>
      <c r="CX55" s="441"/>
    </row>
    <row r="56" spans="1:102" s="79" customFormat="1" x14ac:dyDescent="0.25">
      <c r="A56" s="61">
        <f t="shared" si="74"/>
        <v>55</v>
      </c>
      <c r="B56" s="62">
        <v>40773</v>
      </c>
      <c r="C56" s="61">
        <f t="shared" si="20"/>
        <v>8</v>
      </c>
      <c r="D56" s="63" t="s">
        <v>24</v>
      </c>
      <c r="E56" s="80" t="s">
        <v>709</v>
      </c>
      <c r="F56" s="63"/>
      <c r="G56" s="66">
        <v>24</v>
      </c>
      <c r="H56" s="80" t="s">
        <v>26</v>
      </c>
      <c r="I56" s="63" t="s">
        <v>302</v>
      </c>
      <c r="J56" s="64" t="s">
        <v>27</v>
      </c>
      <c r="K56" s="64" t="s">
        <v>28</v>
      </c>
      <c r="L56" s="65">
        <v>46702</v>
      </c>
      <c r="M56" s="374">
        <v>21132</v>
      </c>
      <c r="N56" s="374"/>
      <c r="O56" s="691"/>
      <c r="P56" s="66">
        <f>P55-M56</f>
        <v>1119</v>
      </c>
      <c r="Q56" s="182">
        <f t="shared" si="75"/>
        <v>1211971</v>
      </c>
      <c r="R56" s="67">
        <v>40771.8125</v>
      </c>
      <c r="S56" s="77"/>
      <c r="T56" s="171">
        <f t="shared" si="35"/>
        <v>0</v>
      </c>
      <c r="U56" s="171">
        <f t="shared" si="51"/>
        <v>0</v>
      </c>
      <c r="V56" s="67">
        <v>40771.854166666664</v>
      </c>
      <c r="W56" s="68">
        <v>1</v>
      </c>
      <c r="X56" s="167">
        <f t="shared" si="36"/>
        <v>24</v>
      </c>
      <c r="Y56" s="171">
        <f t="shared" si="52"/>
        <v>0</v>
      </c>
      <c r="Z56" s="167">
        <f t="shared" si="49"/>
        <v>945</v>
      </c>
      <c r="AA56" s="167">
        <f t="shared" si="48"/>
        <v>1033</v>
      </c>
      <c r="AB56" s="167">
        <f>SUM($W$7:W56)</f>
        <v>37.790277777777774</v>
      </c>
      <c r="AC56" s="69">
        <v>0</v>
      </c>
      <c r="AD56" s="70">
        <v>0</v>
      </c>
      <c r="AE56" s="167">
        <f t="shared" si="37"/>
        <v>0</v>
      </c>
      <c r="AF56" s="167">
        <f t="shared" si="53"/>
        <v>0</v>
      </c>
      <c r="AG56" s="171">
        <f t="shared" si="4"/>
        <v>880.5</v>
      </c>
      <c r="AH56" s="171">
        <f t="shared" si="11"/>
        <v>21132</v>
      </c>
      <c r="AI56" s="77"/>
      <c r="AJ56" s="78"/>
      <c r="AK56" s="132">
        <v>0</v>
      </c>
      <c r="AL56" s="72">
        <v>0</v>
      </c>
      <c r="AM56" s="167">
        <f t="shared" si="38"/>
        <v>0</v>
      </c>
      <c r="AN56" s="165">
        <f t="shared" si="54"/>
        <v>0</v>
      </c>
      <c r="AO56" s="132">
        <v>4</v>
      </c>
      <c r="AP56" s="73">
        <v>0.23958333333333334</v>
      </c>
      <c r="AQ56" s="167">
        <f t="shared" si="39"/>
        <v>5</v>
      </c>
      <c r="AR56" s="165">
        <f t="shared" si="55"/>
        <v>45</v>
      </c>
      <c r="AS56" s="132">
        <v>0</v>
      </c>
      <c r="AT56" s="73">
        <v>0</v>
      </c>
      <c r="AU56" s="167">
        <f t="shared" si="40"/>
        <v>0</v>
      </c>
      <c r="AV56" s="165">
        <f t="shared" si="56"/>
        <v>0</v>
      </c>
      <c r="AW56" s="132">
        <v>1</v>
      </c>
      <c r="AX56" s="74">
        <v>4.2361111111111106E-2</v>
      </c>
      <c r="AY56" s="167">
        <f t="shared" si="41"/>
        <v>1</v>
      </c>
      <c r="AZ56" s="165">
        <f t="shared" si="57"/>
        <v>1</v>
      </c>
      <c r="BA56" s="132">
        <v>0</v>
      </c>
      <c r="BB56" s="73">
        <v>0</v>
      </c>
      <c r="BC56" s="171">
        <f t="shared" si="42"/>
        <v>0</v>
      </c>
      <c r="BD56" s="172">
        <f t="shared" si="58"/>
        <v>0</v>
      </c>
      <c r="BE56" s="132">
        <v>2</v>
      </c>
      <c r="BF56" s="73">
        <v>4.9999999999999996E-2</v>
      </c>
      <c r="BG56" s="167">
        <f t="shared" si="43"/>
        <v>1</v>
      </c>
      <c r="BH56" s="165">
        <f t="shared" si="59"/>
        <v>12</v>
      </c>
      <c r="BI56" s="132">
        <v>0</v>
      </c>
      <c r="BJ56" s="75">
        <v>0</v>
      </c>
      <c r="BK56" s="167">
        <f t="shared" si="44"/>
        <v>0</v>
      </c>
      <c r="BL56" s="165">
        <f t="shared" si="60"/>
        <v>0</v>
      </c>
      <c r="BM56" s="132">
        <v>0</v>
      </c>
      <c r="BN56" s="73">
        <v>0</v>
      </c>
      <c r="BO56" s="167">
        <f t="shared" si="45"/>
        <v>0</v>
      </c>
      <c r="BP56" s="165">
        <f t="shared" si="61"/>
        <v>0</v>
      </c>
      <c r="BQ56" s="61">
        <v>1</v>
      </c>
      <c r="BR56" s="73">
        <v>6.9444444444444441E-3</v>
      </c>
      <c r="BS56" s="167">
        <f t="shared" si="46"/>
        <v>0</v>
      </c>
      <c r="BT56" s="165">
        <f t="shared" si="62"/>
        <v>10</v>
      </c>
      <c r="BU56" s="167">
        <f t="shared" si="50"/>
        <v>8</v>
      </c>
      <c r="BV56" s="168">
        <f t="shared" si="32"/>
        <v>0.33888888888888891</v>
      </c>
      <c r="BW56" s="167">
        <f t="shared" si="47"/>
        <v>8</v>
      </c>
      <c r="BX56" s="166">
        <f t="shared" si="63"/>
        <v>8</v>
      </c>
      <c r="BY56" s="169">
        <f t="shared" si="12"/>
        <v>0.66111111111111109</v>
      </c>
      <c r="BZ56" s="170">
        <f t="shared" si="72"/>
        <v>1331.8487394957983</v>
      </c>
      <c r="CA56" s="170">
        <f t="shared" si="13"/>
        <v>31964.36974789916</v>
      </c>
      <c r="CB56" s="170">
        <f t="shared" si="73"/>
        <v>886.65734265734261</v>
      </c>
      <c r="CC56" s="398">
        <f t="shared" si="81"/>
        <v>1.34375</v>
      </c>
      <c r="CD56" s="398">
        <f t="shared" si="19"/>
        <v>40.09236111111111</v>
      </c>
      <c r="CE56" s="395">
        <f t="shared" si="14"/>
        <v>38.74861111111111</v>
      </c>
      <c r="CF56" s="170">
        <f t="shared" si="15"/>
        <v>1303.241334814868</v>
      </c>
      <c r="CG56" s="413">
        <f t="shared" si="79"/>
        <v>8.3541666666666661</v>
      </c>
      <c r="CH56" s="414">
        <f t="shared" si="80"/>
        <v>0.13958333333333336</v>
      </c>
      <c r="CI56" s="415">
        <f t="shared" si="78"/>
        <v>279223</v>
      </c>
      <c r="CJ56" s="70">
        <f t="shared" si="16"/>
        <v>8.2145833333333336</v>
      </c>
      <c r="CK56" s="412">
        <f t="shared" si="17"/>
        <v>1416.2972356074054</v>
      </c>
      <c r="CL56" s="66">
        <f t="shared" si="18"/>
        <v>1392.6334164588532</v>
      </c>
      <c r="CM56" s="440"/>
      <c r="CN56" s="440"/>
      <c r="CO56" s="441"/>
      <c r="CP56" s="441"/>
      <c r="CQ56" s="441"/>
      <c r="CR56" s="441"/>
      <c r="CS56" s="441"/>
      <c r="CT56" s="441"/>
      <c r="CU56" s="441"/>
      <c r="CV56" s="441"/>
      <c r="CW56" s="441"/>
      <c r="CX56" s="441"/>
    </row>
    <row r="57" spans="1:102" s="79" customFormat="1" x14ac:dyDescent="0.25">
      <c r="A57" s="61">
        <f t="shared" si="74"/>
        <v>56</v>
      </c>
      <c r="B57" s="62">
        <v>40774</v>
      </c>
      <c r="C57" s="61">
        <f t="shared" si="20"/>
        <v>8</v>
      </c>
      <c r="D57" s="63" t="s">
        <v>24</v>
      </c>
      <c r="E57" s="80" t="s">
        <v>709</v>
      </c>
      <c r="F57" s="63"/>
      <c r="G57" s="66">
        <v>24</v>
      </c>
      <c r="H57" s="80" t="s">
        <v>26</v>
      </c>
      <c r="I57" s="63" t="s">
        <v>302</v>
      </c>
      <c r="J57" s="64" t="s">
        <v>27</v>
      </c>
      <c r="K57" s="64" t="s">
        <v>28</v>
      </c>
      <c r="L57" s="65">
        <v>46702</v>
      </c>
      <c r="M57" s="374">
        <v>1119</v>
      </c>
      <c r="N57" s="374"/>
      <c r="O57" s="692"/>
      <c r="P57" s="66">
        <f>P56-M57</f>
        <v>0</v>
      </c>
      <c r="Q57" s="182">
        <f t="shared" si="75"/>
        <v>1213090</v>
      </c>
      <c r="R57" s="67">
        <v>40771.8125</v>
      </c>
      <c r="S57" s="77"/>
      <c r="T57" s="171">
        <f t="shared" si="35"/>
        <v>0</v>
      </c>
      <c r="U57" s="171">
        <f t="shared" si="51"/>
        <v>0</v>
      </c>
      <c r="V57" s="67">
        <v>40771.854166666664</v>
      </c>
      <c r="W57" s="68">
        <v>8.3333333333333329E-2</v>
      </c>
      <c r="X57" s="167">
        <f t="shared" si="36"/>
        <v>2</v>
      </c>
      <c r="Y57" s="171">
        <f t="shared" si="52"/>
        <v>0</v>
      </c>
      <c r="Z57" s="167">
        <f t="shared" si="49"/>
        <v>947</v>
      </c>
      <c r="AA57" s="167">
        <f t="shared" si="48"/>
        <v>1033</v>
      </c>
      <c r="AB57" s="167">
        <f>SUM($W$7:W57)</f>
        <v>37.87361111111111</v>
      </c>
      <c r="AC57" s="186"/>
      <c r="AD57" s="78"/>
      <c r="AE57" s="167">
        <f t="shared" si="37"/>
        <v>0</v>
      </c>
      <c r="AF57" s="167">
        <f t="shared" si="53"/>
        <v>0</v>
      </c>
      <c r="AG57" s="171">
        <f t="shared" si="4"/>
        <v>559.5</v>
      </c>
      <c r="AH57" s="171">
        <f t="shared" si="11"/>
        <v>13428</v>
      </c>
      <c r="AI57" s="67">
        <v>40774.333333333336</v>
      </c>
      <c r="AJ57" s="78"/>
      <c r="AK57" s="132">
        <v>0</v>
      </c>
      <c r="AL57" s="72">
        <v>0</v>
      </c>
      <c r="AM57" s="167">
        <f t="shared" si="38"/>
        <v>0</v>
      </c>
      <c r="AN57" s="165">
        <f t="shared" si="54"/>
        <v>0</v>
      </c>
      <c r="AO57" s="132">
        <v>0</v>
      </c>
      <c r="AP57" s="73">
        <v>0</v>
      </c>
      <c r="AQ57" s="167">
        <f t="shared" si="39"/>
        <v>0</v>
      </c>
      <c r="AR57" s="165">
        <f t="shared" si="55"/>
        <v>0</v>
      </c>
      <c r="AS57" s="132">
        <v>0</v>
      </c>
      <c r="AT57" s="73">
        <v>0</v>
      </c>
      <c r="AU57" s="167">
        <f t="shared" si="40"/>
        <v>0</v>
      </c>
      <c r="AV57" s="165">
        <f t="shared" si="56"/>
        <v>0</v>
      </c>
      <c r="AW57" s="472">
        <v>0</v>
      </c>
      <c r="AX57" s="74">
        <v>0</v>
      </c>
      <c r="AY57" s="167">
        <f t="shared" si="41"/>
        <v>0</v>
      </c>
      <c r="AZ57" s="165">
        <f t="shared" si="57"/>
        <v>0</v>
      </c>
      <c r="BA57" s="132">
        <v>0</v>
      </c>
      <c r="BB57" s="73">
        <v>0</v>
      </c>
      <c r="BC57" s="171">
        <f t="shared" si="42"/>
        <v>0</v>
      </c>
      <c r="BD57" s="172">
        <f t="shared" si="58"/>
        <v>0</v>
      </c>
      <c r="BE57" s="132">
        <v>0</v>
      </c>
      <c r="BF57" s="73">
        <v>0</v>
      </c>
      <c r="BG57" s="167">
        <f t="shared" si="43"/>
        <v>0</v>
      </c>
      <c r="BH57" s="165">
        <f t="shared" si="59"/>
        <v>0</v>
      </c>
      <c r="BI57" s="132">
        <v>0</v>
      </c>
      <c r="BJ57" s="75">
        <v>0</v>
      </c>
      <c r="BK57" s="167">
        <f t="shared" si="44"/>
        <v>0</v>
      </c>
      <c r="BL57" s="165">
        <f t="shared" si="60"/>
        <v>0</v>
      </c>
      <c r="BM57" s="132">
        <v>0</v>
      </c>
      <c r="BN57" s="73">
        <v>0</v>
      </c>
      <c r="BO57" s="167">
        <f t="shared" si="45"/>
        <v>0</v>
      </c>
      <c r="BP57" s="165">
        <f t="shared" si="61"/>
        <v>0</v>
      </c>
      <c r="BQ57" s="61">
        <v>0</v>
      </c>
      <c r="BR57" s="73">
        <v>0</v>
      </c>
      <c r="BS57" s="167">
        <f t="shared" si="46"/>
        <v>0</v>
      </c>
      <c r="BT57" s="165">
        <f t="shared" si="62"/>
        <v>0</v>
      </c>
      <c r="BU57" s="167">
        <f t="shared" si="50"/>
        <v>0</v>
      </c>
      <c r="BV57" s="168">
        <f t="shared" si="32"/>
        <v>0</v>
      </c>
      <c r="BW57" s="167">
        <f t="shared" si="47"/>
        <v>0</v>
      </c>
      <c r="BX57" s="166">
        <f t="shared" si="63"/>
        <v>0</v>
      </c>
      <c r="BY57" s="169">
        <f t="shared" si="12"/>
        <v>8.3333333333333329E-2</v>
      </c>
      <c r="BZ57" s="170">
        <f t="shared" si="72"/>
        <v>559.5</v>
      </c>
      <c r="CA57" s="170">
        <f t="shared" si="13"/>
        <v>13428</v>
      </c>
      <c r="CB57" s="170">
        <f t="shared" si="73"/>
        <v>559.5</v>
      </c>
      <c r="CC57" s="398">
        <f t="shared" si="81"/>
        <v>1.34375</v>
      </c>
      <c r="CD57" s="398">
        <f t="shared" si="19"/>
        <v>40.175694444444446</v>
      </c>
      <c r="CE57" s="395">
        <f t="shared" si="14"/>
        <v>38.831944444444446</v>
      </c>
      <c r="CF57" s="170">
        <f t="shared" si="15"/>
        <v>1301.6452662827712</v>
      </c>
      <c r="CG57" s="413">
        <f t="shared" si="79"/>
        <v>8.4375</v>
      </c>
      <c r="CH57" s="414">
        <f t="shared" si="80"/>
        <v>0.13958333333333336</v>
      </c>
      <c r="CI57" s="415">
        <f t="shared" si="78"/>
        <v>280342</v>
      </c>
      <c r="CJ57" s="70">
        <f t="shared" si="16"/>
        <v>8.2979166666666675</v>
      </c>
      <c r="CK57" s="412">
        <f t="shared" si="17"/>
        <v>1407.6926939492844</v>
      </c>
      <c r="CL57" s="66">
        <f t="shared" si="18"/>
        <v>1384.4049382716048</v>
      </c>
      <c r="CM57" s="440"/>
      <c r="CN57" s="440"/>
      <c r="CO57" s="441"/>
      <c r="CP57" s="441"/>
      <c r="CQ57" s="441"/>
      <c r="CR57" s="441"/>
      <c r="CS57" s="441"/>
      <c r="CT57" s="441"/>
      <c r="CU57" s="441"/>
      <c r="CV57" s="441"/>
      <c r="CW57" s="441"/>
      <c r="CX57" s="441"/>
    </row>
    <row r="58" spans="1:102" s="95" customFormat="1" x14ac:dyDescent="0.25">
      <c r="A58" s="81">
        <f t="shared" si="74"/>
        <v>57</v>
      </c>
      <c r="B58" s="82">
        <v>40781</v>
      </c>
      <c r="C58" s="81">
        <f t="shared" si="20"/>
        <v>8</v>
      </c>
      <c r="D58" s="83" t="s">
        <v>24</v>
      </c>
      <c r="E58" s="84" t="s">
        <v>710</v>
      </c>
      <c r="F58" s="83"/>
      <c r="G58" s="212"/>
      <c r="H58" s="84" t="s">
        <v>26</v>
      </c>
      <c r="I58" s="83" t="s">
        <v>258</v>
      </c>
      <c r="J58" s="85" t="s">
        <v>327</v>
      </c>
      <c r="K58" s="85" t="s">
        <v>28</v>
      </c>
      <c r="L58" s="86">
        <v>29370</v>
      </c>
      <c r="M58" s="375">
        <v>0</v>
      </c>
      <c r="N58" s="375"/>
      <c r="O58" s="375"/>
      <c r="P58" s="86">
        <v>29370</v>
      </c>
      <c r="Q58" s="285">
        <f t="shared" si="75"/>
        <v>1213090</v>
      </c>
      <c r="R58" s="87">
        <v>40781.658333333333</v>
      </c>
      <c r="S58" s="88"/>
      <c r="T58" s="188">
        <f t="shared" si="35"/>
        <v>0</v>
      </c>
      <c r="U58" s="188">
        <f t="shared" si="51"/>
        <v>0</v>
      </c>
      <c r="V58" s="87">
        <v>40781.736111111109</v>
      </c>
      <c r="W58" s="89">
        <v>0</v>
      </c>
      <c r="X58" s="187">
        <f t="shared" si="36"/>
        <v>0</v>
      </c>
      <c r="Y58" s="188">
        <f t="shared" si="52"/>
        <v>0</v>
      </c>
      <c r="Z58" s="187">
        <f t="shared" si="49"/>
        <v>947</v>
      </c>
      <c r="AA58" s="187">
        <f t="shared" si="48"/>
        <v>1033</v>
      </c>
      <c r="AB58" s="187">
        <f>SUM($W$7:W58)</f>
        <v>37.87361111111111</v>
      </c>
      <c r="AC58" s="90"/>
      <c r="AD58" s="91"/>
      <c r="AE58" s="187">
        <f t="shared" si="37"/>
        <v>0</v>
      </c>
      <c r="AF58" s="187">
        <f t="shared" si="53"/>
        <v>0</v>
      </c>
      <c r="AG58" s="188" t="e">
        <f t="shared" si="4"/>
        <v>#DIV/0!</v>
      </c>
      <c r="AH58" s="171" t="e">
        <f t="shared" si="11"/>
        <v>#DIV/0!</v>
      </c>
      <c r="AI58" s="88"/>
      <c r="AJ58" s="91"/>
      <c r="AK58" s="133"/>
      <c r="AL58" s="88"/>
      <c r="AM58" s="187">
        <f t="shared" si="38"/>
        <v>0</v>
      </c>
      <c r="AN58" s="187">
        <f t="shared" si="54"/>
        <v>0</v>
      </c>
      <c r="AO58" s="133"/>
      <c r="AP58" s="92"/>
      <c r="AQ58" s="187">
        <f t="shared" si="39"/>
        <v>0</v>
      </c>
      <c r="AR58" s="187">
        <f t="shared" si="55"/>
        <v>0</v>
      </c>
      <c r="AS58" s="135"/>
      <c r="AT58" s="211"/>
      <c r="AU58" s="187">
        <f t="shared" si="40"/>
        <v>0</v>
      </c>
      <c r="AV58" s="187">
        <f t="shared" si="56"/>
        <v>0</v>
      </c>
      <c r="AW58" s="135"/>
      <c r="AX58" s="139"/>
      <c r="AY58" s="187">
        <f t="shared" si="41"/>
        <v>0</v>
      </c>
      <c r="AZ58" s="187">
        <f t="shared" si="57"/>
        <v>0</v>
      </c>
      <c r="BA58" s="133"/>
      <c r="BB58" s="136"/>
      <c r="BC58" s="188">
        <f t="shared" si="42"/>
        <v>0</v>
      </c>
      <c r="BD58" s="188">
        <f t="shared" si="58"/>
        <v>0</v>
      </c>
      <c r="BE58" s="133"/>
      <c r="BF58" s="211"/>
      <c r="BG58" s="187">
        <f t="shared" si="43"/>
        <v>0</v>
      </c>
      <c r="BH58" s="187">
        <f t="shared" si="59"/>
        <v>0</v>
      </c>
      <c r="BI58" s="135"/>
      <c r="BJ58" s="94"/>
      <c r="BK58" s="187">
        <f t="shared" si="44"/>
        <v>0</v>
      </c>
      <c r="BL58" s="187">
        <f t="shared" si="60"/>
        <v>0</v>
      </c>
      <c r="BM58" s="135"/>
      <c r="BN58" s="92"/>
      <c r="BO58" s="187">
        <f t="shared" si="45"/>
        <v>0</v>
      </c>
      <c r="BP58" s="187">
        <f t="shared" si="61"/>
        <v>0</v>
      </c>
      <c r="BQ58" s="93"/>
      <c r="BR58" s="94"/>
      <c r="BS58" s="187">
        <f t="shared" si="46"/>
        <v>0</v>
      </c>
      <c r="BT58" s="187">
        <f t="shared" si="62"/>
        <v>0</v>
      </c>
      <c r="BU58" s="187">
        <f t="shared" si="50"/>
        <v>0</v>
      </c>
      <c r="BV58" s="286">
        <f t="shared" si="32"/>
        <v>0</v>
      </c>
      <c r="BW58" s="187">
        <f t="shared" si="47"/>
        <v>0</v>
      </c>
      <c r="BX58" s="287">
        <f t="shared" si="63"/>
        <v>0</v>
      </c>
      <c r="BY58" s="288">
        <f>W58-BV58</f>
        <v>0</v>
      </c>
      <c r="BZ58" s="289" t="e">
        <f t="shared" si="72"/>
        <v>#DIV/0!</v>
      </c>
      <c r="CA58" s="170" t="e">
        <f t="shared" si="13"/>
        <v>#DIV/0!</v>
      </c>
      <c r="CB58" s="170" t="e">
        <f t="shared" si="73"/>
        <v>#DIV/0!</v>
      </c>
      <c r="CC58" s="398">
        <f t="shared" si="81"/>
        <v>1.34375</v>
      </c>
      <c r="CD58" s="416"/>
      <c r="CE58" s="416"/>
      <c r="CF58" s="417"/>
      <c r="CG58" s="418"/>
      <c r="CH58" s="418"/>
      <c r="CI58" s="418"/>
      <c r="CJ58" s="419"/>
      <c r="CK58" s="418"/>
      <c r="CL58" s="475"/>
      <c r="CM58" s="446"/>
      <c r="CN58" s="447"/>
      <c r="CO58" s="447"/>
      <c r="CP58" s="447"/>
      <c r="CQ58" s="447"/>
      <c r="CR58" s="447"/>
      <c r="CS58" s="447"/>
      <c r="CT58" s="447"/>
      <c r="CU58" s="447"/>
      <c r="CV58" s="447"/>
      <c r="CW58" s="447"/>
      <c r="CX58" s="447"/>
    </row>
    <row r="59" spans="1:102" s="97" customFormat="1" ht="22.5" x14ac:dyDescent="0.25">
      <c r="A59" s="61">
        <f t="shared" si="74"/>
        <v>58</v>
      </c>
      <c r="B59" s="62">
        <v>40783</v>
      </c>
      <c r="C59" s="61">
        <f t="shared" si="20"/>
        <v>8</v>
      </c>
      <c r="D59" s="63" t="s">
        <v>24</v>
      </c>
      <c r="E59" s="64" t="s">
        <v>711</v>
      </c>
      <c r="F59" s="63"/>
      <c r="G59" s="66">
        <v>25</v>
      </c>
      <c r="H59" s="64" t="s">
        <v>26</v>
      </c>
      <c r="I59" s="63" t="s">
        <v>330</v>
      </c>
      <c r="J59" s="64" t="s">
        <v>27</v>
      </c>
      <c r="K59" s="64" t="s">
        <v>28</v>
      </c>
      <c r="L59" s="65">
        <v>48301</v>
      </c>
      <c r="M59" s="374">
        <v>22152</v>
      </c>
      <c r="N59" s="374"/>
      <c r="O59" s="690">
        <v>3</v>
      </c>
      <c r="P59" s="66">
        <f>L59-M59</f>
        <v>26149</v>
      </c>
      <c r="Q59" s="182">
        <f t="shared" si="75"/>
        <v>1235242</v>
      </c>
      <c r="R59" s="67">
        <v>40783.739583333336</v>
      </c>
      <c r="S59" s="71"/>
      <c r="T59" s="171">
        <f t="shared" si="35"/>
        <v>0</v>
      </c>
      <c r="U59" s="171">
        <f t="shared" si="51"/>
        <v>0</v>
      </c>
      <c r="V59" s="67">
        <v>40783.833333333336</v>
      </c>
      <c r="W59" s="68">
        <v>0.41666666666666669</v>
      </c>
      <c r="X59" s="167">
        <f t="shared" si="36"/>
        <v>10</v>
      </c>
      <c r="Y59" s="171">
        <f t="shared" si="52"/>
        <v>0</v>
      </c>
      <c r="Z59" s="167">
        <f t="shared" si="49"/>
        <v>957</v>
      </c>
      <c r="AA59" s="167">
        <f t="shared" si="48"/>
        <v>1033</v>
      </c>
      <c r="AB59" s="167">
        <f>SUM($W$7:W59)</f>
        <v>38.290277777777774</v>
      </c>
      <c r="AC59" s="69">
        <v>0</v>
      </c>
      <c r="AD59" s="70">
        <v>0</v>
      </c>
      <c r="AE59" s="167">
        <f t="shared" si="37"/>
        <v>0</v>
      </c>
      <c r="AF59" s="167">
        <f t="shared" si="53"/>
        <v>0</v>
      </c>
      <c r="AG59" s="171">
        <f t="shared" si="4"/>
        <v>2215.1999999999998</v>
      </c>
      <c r="AH59" s="171">
        <f t="shared" si="11"/>
        <v>53164.799999999996</v>
      </c>
      <c r="AI59" s="71"/>
      <c r="AJ59" s="96"/>
      <c r="AK59" s="132">
        <v>0</v>
      </c>
      <c r="AL59" s="72">
        <v>0</v>
      </c>
      <c r="AM59" s="167">
        <f>IF(BJ59=1,24,HOUR(BJ59))</f>
        <v>0</v>
      </c>
      <c r="AN59" s="165">
        <f>MINUTE(BJ59)</f>
        <v>34</v>
      </c>
      <c r="AO59" s="132">
        <v>0</v>
      </c>
      <c r="AP59" s="73">
        <v>0</v>
      </c>
      <c r="AQ59" s="167">
        <f t="shared" si="39"/>
        <v>0</v>
      </c>
      <c r="AR59" s="165">
        <f t="shared" si="55"/>
        <v>0</v>
      </c>
      <c r="AS59" s="132">
        <v>0</v>
      </c>
      <c r="AT59" s="73">
        <v>0</v>
      </c>
      <c r="AU59" s="167">
        <f t="shared" si="40"/>
        <v>0</v>
      </c>
      <c r="AV59" s="165">
        <f t="shared" si="56"/>
        <v>0</v>
      </c>
      <c r="AW59" s="472">
        <v>0</v>
      </c>
      <c r="AX59" s="74">
        <v>0</v>
      </c>
      <c r="AY59" s="167">
        <f t="shared" si="41"/>
        <v>0</v>
      </c>
      <c r="AZ59" s="165">
        <f t="shared" si="57"/>
        <v>0</v>
      </c>
      <c r="BA59" s="132">
        <v>0</v>
      </c>
      <c r="BB59" s="73">
        <v>0</v>
      </c>
      <c r="BC59" s="171">
        <f t="shared" si="42"/>
        <v>0</v>
      </c>
      <c r="BD59" s="172">
        <f t="shared" si="58"/>
        <v>0</v>
      </c>
      <c r="BE59" s="132">
        <v>0</v>
      </c>
      <c r="BF59" s="73">
        <v>0</v>
      </c>
      <c r="BG59" s="167">
        <f t="shared" si="43"/>
        <v>0</v>
      </c>
      <c r="BH59" s="165">
        <f t="shared" si="59"/>
        <v>0</v>
      </c>
      <c r="BI59" s="132">
        <v>1</v>
      </c>
      <c r="BJ59" s="73">
        <v>2.361111111111111E-2</v>
      </c>
      <c r="BK59" s="167">
        <f t="shared" si="44"/>
        <v>0</v>
      </c>
      <c r="BL59" s="167">
        <f t="shared" si="60"/>
        <v>34</v>
      </c>
      <c r="BM59" s="132">
        <v>1</v>
      </c>
      <c r="BN59" s="73">
        <v>2.7777777777777776E-2</v>
      </c>
      <c r="BO59" s="167">
        <f t="shared" si="45"/>
        <v>0</v>
      </c>
      <c r="BP59" s="165">
        <f t="shared" si="61"/>
        <v>40</v>
      </c>
      <c r="BQ59" s="61">
        <v>0</v>
      </c>
      <c r="BR59" s="73">
        <v>0</v>
      </c>
      <c r="BS59" s="167">
        <f t="shared" si="46"/>
        <v>0</v>
      </c>
      <c r="BT59" s="165">
        <f t="shared" si="62"/>
        <v>0</v>
      </c>
      <c r="BU59" s="167">
        <f t="shared" si="50"/>
        <v>2</v>
      </c>
      <c r="BV59" s="168">
        <f t="shared" si="32"/>
        <v>5.1388888888888887E-2</v>
      </c>
      <c r="BW59" s="167">
        <f t="shared" si="47"/>
        <v>1</v>
      </c>
      <c r="BX59" s="166">
        <f t="shared" si="63"/>
        <v>14</v>
      </c>
      <c r="BY59" s="169">
        <f t="shared" ref="BY59:BY85" si="82">W59-BV59+ BN59</f>
        <v>0.3930555555555556</v>
      </c>
      <c r="BZ59" s="170">
        <f t="shared" si="72"/>
        <v>2348.2685512367489</v>
      </c>
      <c r="CA59" s="170">
        <f t="shared" si="13"/>
        <v>56358.445229681973</v>
      </c>
      <c r="CB59" s="170">
        <f t="shared" si="73"/>
        <v>2215.1999999999998</v>
      </c>
      <c r="CC59" s="398">
        <f t="shared" si="81"/>
        <v>1.34375</v>
      </c>
      <c r="CD59" s="398">
        <f xml:space="preserve"> W59 + CD57</f>
        <v>40.59236111111111</v>
      </c>
      <c r="CE59" s="395">
        <f t="shared" ref="CE59:CE96" si="83" xml:space="preserve"> CD59 - CC59</f>
        <v>39.24861111111111</v>
      </c>
      <c r="CF59" s="170">
        <f t="shared" ref="CF59:CF96" si="84">Q59/CE59/24</f>
        <v>1311.3436427332886</v>
      </c>
      <c r="CG59" s="413">
        <f xml:space="preserve"> W59 + CG57</f>
        <v>8.8541666666666661</v>
      </c>
      <c r="CH59" s="420">
        <f xml:space="preserve"> BR59 + CH57</f>
        <v>0.13958333333333336</v>
      </c>
      <c r="CI59" s="415">
        <f xml:space="preserve"> M59 + CI57</f>
        <v>302494</v>
      </c>
      <c r="CJ59" s="70">
        <f t="shared" ref="CJ59:CJ96" si="85" xml:space="preserve"> CG59 - CH59</f>
        <v>8.7145833333333336</v>
      </c>
      <c r="CK59" s="412">
        <f t="shared" ref="CK59:CK96" si="86" xml:space="preserve"> CI59/CJ59/24</f>
        <v>1446.3016973464021</v>
      </c>
      <c r="CL59" s="66">
        <f t="shared" ref="CL59:CL84" si="87" xml:space="preserve"> CI59/CG59/24</f>
        <v>1423.5011764705885</v>
      </c>
      <c r="CM59" s="442"/>
      <c r="CN59" s="442"/>
      <c r="CO59" s="443"/>
      <c r="CP59" s="443"/>
      <c r="CQ59" s="443"/>
      <c r="CR59" s="443"/>
      <c r="CS59" s="443"/>
      <c r="CT59" s="443"/>
      <c r="CU59" s="443"/>
      <c r="CV59" s="443"/>
      <c r="CW59" s="443"/>
      <c r="CX59" s="443"/>
    </row>
    <row r="60" spans="1:102" s="79" customFormat="1" ht="22.5" x14ac:dyDescent="0.25">
      <c r="A60" s="61">
        <f t="shared" si="74"/>
        <v>59</v>
      </c>
      <c r="B60" s="62">
        <v>40784</v>
      </c>
      <c r="C60" s="61">
        <f t="shared" si="20"/>
        <v>8</v>
      </c>
      <c r="D60" s="63" t="s">
        <v>24</v>
      </c>
      <c r="E60" s="64" t="s">
        <v>711</v>
      </c>
      <c r="F60" s="63"/>
      <c r="G60" s="66">
        <v>25</v>
      </c>
      <c r="H60" s="80" t="s">
        <v>26</v>
      </c>
      <c r="I60" s="63" t="s">
        <v>330</v>
      </c>
      <c r="J60" s="64" t="s">
        <v>27</v>
      </c>
      <c r="K60" s="64" t="s">
        <v>28</v>
      </c>
      <c r="L60" s="65">
        <v>48301</v>
      </c>
      <c r="M60" s="374">
        <v>23869</v>
      </c>
      <c r="N60" s="374"/>
      <c r="O60" s="691"/>
      <c r="P60" s="66">
        <f>P59-M60</f>
        <v>2280</v>
      </c>
      <c r="Q60" s="182">
        <f t="shared" si="75"/>
        <v>1259111</v>
      </c>
      <c r="R60" s="67">
        <v>40783.739583333336</v>
      </c>
      <c r="S60" s="77"/>
      <c r="T60" s="171">
        <f t="shared" si="35"/>
        <v>0</v>
      </c>
      <c r="U60" s="171">
        <f t="shared" si="51"/>
        <v>0</v>
      </c>
      <c r="V60" s="67">
        <v>40783.833333333336</v>
      </c>
      <c r="W60" s="68">
        <v>1</v>
      </c>
      <c r="X60" s="167">
        <f t="shared" si="36"/>
        <v>24</v>
      </c>
      <c r="Y60" s="171">
        <f t="shared" si="52"/>
        <v>0</v>
      </c>
      <c r="Z60" s="167">
        <f t="shared" si="49"/>
        <v>981</v>
      </c>
      <c r="AA60" s="167">
        <f t="shared" si="48"/>
        <v>1033</v>
      </c>
      <c r="AB60" s="167">
        <f>SUM($W$7:W60)</f>
        <v>39.290277777777774</v>
      </c>
      <c r="AC60" s="69">
        <v>0</v>
      </c>
      <c r="AD60" s="70">
        <v>0</v>
      </c>
      <c r="AE60" s="167">
        <f t="shared" si="37"/>
        <v>0</v>
      </c>
      <c r="AF60" s="167">
        <f t="shared" si="53"/>
        <v>0</v>
      </c>
      <c r="AG60" s="171">
        <f t="shared" si="4"/>
        <v>994.54166666666663</v>
      </c>
      <c r="AH60" s="171">
        <f t="shared" si="11"/>
        <v>23869</v>
      </c>
      <c r="AI60" s="77"/>
      <c r="AJ60" s="78"/>
      <c r="AK60" s="132">
        <v>0</v>
      </c>
      <c r="AL60" s="72">
        <v>0</v>
      </c>
      <c r="AM60" s="167">
        <f t="shared" si="38"/>
        <v>0</v>
      </c>
      <c r="AN60" s="165">
        <f t="shared" si="54"/>
        <v>0</v>
      </c>
      <c r="AO60" s="132">
        <v>3</v>
      </c>
      <c r="AP60" s="73">
        <v>5.6250000000000001E-2</v>
      </c>
      <c r="AQ60" s="167">
        <f t="shared" si="39"/>
        <v>1</v>
      </c>
      <c r="AR60" s="165">
        <f t="shared" si="55"/>
        <v>21</v>
      </c>
      <c r="AS60" s="132">
        <v>0</v>
      </c>
      <c r="AT60" s="73">
        <v>0</v>
      </c>
      <c r="AU60" s="167">
        <f t="shared" si="40"/>
        <v>0</v>
      </c>
      <c r="AV60" s="165">
        <f t="shared" si="56"/>
        <v>0</v>
      </c>
      <c r="AW60" s="132">
        <v>1</v>
      </c>
      <c r="AX60" s="74">
        <v>1.3888888888888888E-2</v>
      </c>
      <c r="AY60" s="167">
        <f t="shared" si="41"/>
        <v>0</v>
      </c>
      <c r="AZ60" s="165">
        <f t="shared" si="57"/>
        <v>20</v>
      </c>
      <c r="BA60" s="132">
        <v>0</v>
      </c>
      <c r="BB60" s="73">
        <v>0</v>
      </c>
      <c r="BC60" s="171">
        <f t="shared" si="42"/>
        <v>0</v>
      </c>
      <c r="BD60" s="172">
        <f t="shared" si="58"/>
        <v>0</v>
      </c>
      <c r="BE60" s="132">
        <v>2</v>
      </c>
      <c r="BF60" s="73">
        <v>2.7083333333333334E-2</v>
      </c>
      <c r="BG60" s="167">
        <f t="shared" si="43"/>
        <v>0</v>
      </c>
      <c r="BH60" s="165">
        <f t="shared" si="59"/>
        <v>39</v>
      </c>
      <c r="BI60" s="132">
        <v>0</v>
      </c>
      <c r="BJ60" s="75">
        <v>0</v>
      </c>
      <c r="BK60" s="167">
        <f t="shared" si="44"/>
        <v>0</v>
      </c>
      <c r="BL60" s="167">
        <f t="shared" si="60"/>
        <v>0</v>
      </c>
      <c r="BM60" s="132">
        <v>0</v>
      </c>
      <c r="BN60" s="73">
        <v>0</v>
      </c>
      <c r="BO60" s="167">
        <f t="shared" si="45"/>
        <v>0</v>
      </c>
      <c r="BP60" s="165">
        <f t="shared" si="61"/>
        <v>0</v>
      </c>
      <c r="BQ60" s="61">
        <v>1</v>
      </c>
      <c r="BR60" s="73">
        <v>2.5694444444444447E-2</v>
      </c>
      <c r="BS60" s="173">
        <f t="shared" si="46"/>
        <v>0</v>
      </c>
      <c r="BT60" s="165">
        <f t="shared" si="62"/>
        <v>37</v>
      </c>
      <c r="BU60" s="167">
        <f t="shared" si="50"/>
        <v>7</v>
      </c>
      <c r="BV60" s="168">
        <f t="shared" si="32"/>
        <v>0.12291666666666667</v>
      </c>
      <c r="BW60" s="167">
        <f t="shared" si="47"/>
        <v>2</v>
      </c>
      <c r="BX60" s="166">
        <f t="shared" si="63"/>
        <v>57</v>
      </c>
      <c r="BY60" s="169">
        <f t="shared" si="82"/>
        <v>0.87708333333333333</v>
      </c>
      <c r="BZ60" s="170">
        <f t="shared" si="72"/>
        <v>1133.9192399049882</v>
      </c>
      <c r="CA60" s="170">
        <f t="shared" si="13"/>
        <v>27214.061757719719</v>
      </c>
      <c r="CB60" s="170">
        <f t="shared" si="73"/>
        <v>1020.7697790449038</v>
      </c>
      <c r="CC60" s="398">
        <f t="shared" si="81"/>
        <v>1.3694444444444445</v>
      </c>
      <c r="CD60" s="398">
        <f t="shared" ref="CD60:CD96" si="88" xml:space="preserve"> W60 + CD59</f>
        <v>41.59236111111111</v>
      </c>
      <c r="CE60" s="395">
        <f t="shared" si="83"/>
        <v>40.222916666666663</v>
      </c>
      <c r="CF60" s="170">
        <f t="shared" si="84"/>
        <v>1304.305174289118</v>
      </c>
      <c r="CG60" s="413">
        <f xml:space="preserve"> W60 + CG59</f>
        <v>9.8541666666666661</v>
      </c>
      <c r="CH60" s="420">
        <f xml:space="preserve"> BR60 + CH58</f>
        <v>2.5694444444444447E-2</v>
      </c>
      <c r="CI60" s="415">
        <f xml:space="preserve"> M60 + CI59</f>
        <v>326363</v>
      </c>
      <c r="CJ60" s="70">
        <f t="shared" si="85"/>
        <v>9.8284722222222225</v>
      </c>
      <c r="CK60" s="412">
        <f t="shared" si="86"/>
        <v>1383.5780399915211</v>
      </c>
      <c r="CL60" s="66">
        <f t="shared" si="87"/>
        <v>1379.970401691332</v>
      </c>
      <c r="CM60" s="440"/>
      <c r="CN60" s="440"/>
      <c r="CO60" s="441"/>
      <c r="CP60" s="441"/>
      <c r="CQ60" s="441"/>
      <c r="CR60" s="441"/>
      <c r="CS60" s="441"/>
      <c r="CT60" s="441"/>
      <c r="CU60" s="441"/>
      <c r="CV60" s="441"/>
      <c r="CW60" s="441"/>
      <c r="CX60" s="441"/>
    </row>
    <row r="61" spans="1:102" s="79" customFormat="1" ht="22.5" x14ac:dyDescent="0.25">
      <c r="A61" s="61">
        <f t="shared" si="74"/>
        <v>60</v>
      </c>
      <c r="B61" s="62">
        <v>40785</v>
      </c>
      <c r="C61" s="61">
        <f t="shared" si="20"/>
        <v>8</v>
      </c>
      <c r="D61" s="63" t="s">
        <v>24</v>
      </c>
      <c r="E61" s="64" t="s">
        <v>711</v>
      </c>
      <c r="F61" s="63"/>
      <c r="G61" s="66">
        <v>25</v>
      </c>
      <c r="H61" s="80" t="s">
        <v>26</v>
      </c>
      <c r="I61" s="63" t="s">
        <v>330</v>
      </c>
      <c r="J61" s="64" t="s">
        <v>27</v>
      </c>
      <c r="K61" s="64" t="s">
        <v>28</v>
      </c>
      <c r="L61" s="65">
        <v>48301</v>
      </c>
      <c r="M61" s="374">
        <v>2280</v>
      </c>
      <c r="N61" s="374"/>
      <c r="O61" s="692"/>
      <c r="P61" s="66">
        <f>P60-M61</f>
        <v>0</v>
      </c>
      <c r="Q61" s="182">
        <f t="shared" si="75"/>
        <v>1261391</v>
      </c>
      <c r="R61" s="67">
        <v>40783.739583333336</v>
      </c>
      <c r="S61" s="77"/>
      <c r="T61" s="171">
        <f t="shared" si="35"/>
        <v>0</v>
      </c>
      <c r="U61" s="171">
        <f t="shared" si="51"/>
        <v>0</v>
      </c>
      <c r="V61" s="67">
        <v>40783.833333333336</v>
      </c>
      <c r="W61" s="68">
        <v>9.7222222222222224E-2</v>
      </c>
      <c r="X61" s="167">
        <f t="shared" si="36"/>
        <v>2</v>
      </c>
      <c r="Y61" s="171">
        <f t="shared" si="52"/>
        <v>20</v>
      </c>
      <c r="Z61" s="167">
        <f t="shared" si="49"/>
        <v>983</v>
      </c>
      <c r="AA61" s="167">
        <f t="shared" si="48"/>
        <v>1053</v>
      </c>
      <c r="AB61" s="167">
        <f>SUM($W$7:W61)</f>
        <v>39.387499999999996</v>
      </c>
      <c r="AC61" s="69">
        <v>0</v>
      </c>
      <c r="AD61" s="70">
        <v>0</v>
      </c>
      <c r="AE61" s="167">
        <f t="shared" si="37"/>
        <v>0</v>
      </c>
      <c r="AF61" s="167">
        <f t="shared" si="53"/>
        <v>0</v>
      </c>
      <c r="AG61" s="171">
        <f t="shared" si="4"/>
        <v>977.14285714285722</v>
      </c>
      <c r="AH61" s="171">
        <f t="shared" si="11"/>
        <v>23451.428571428572</v>
      </c>
      <c r="AI61" s="67">
        <v>40785.347222222219</v>
      </c>
      <c r="AJ61" s="78"/>
      <c r="AK61" s="132">
        <v>0</v>
      </c>
      <c r="AL61" s="72">
        <v>0</v>
      </c>
      <c r="AM61" s="167">
        <f t="shared" si="38"/>
        <v>0</v>
      </c>
      <c r="AN61" s="165">
        <f t="shared" si="54"/>
        <v>0</v>
      </c>
      <c r="AO61" s="132">
        <v>0</v>
      </c>
      <c r="AP61" s="73">
        <v>0</v>
      </c>
      <c r="AQ61" s="167">
        <f t="shared" si="39"/>
        <v>0</v>
      </c>
      <c r="AR61" s="165">
        <f t="shared" si="55"/>
        <v>0</v>
      </c>
      <c r="AS61" s="132">
        <v>0</v>
      </c>
      <c r="AT61" s="73">
        <v>0</v>
      </c>
      <c r="AU61" s="167">
        <f t="shared" si="40"/>
        <v>0</v>
      </c>
      <c r="AV61" s="165">
        <f t="shared" si="56"/>
        <v>0</v>
      </c>
      <c r="AW61" s="472">
        <v>0</v>
      </c>
      <c r="AX61" s="74">
        <v>0</v>
      </c>
      <c r="AY61" s="167">
        <f t="shared" si="41"/>
        <v>0</v>
      </c>
      <c r="AZ61" s="165">
        <f t="shared" si="57"/>
        <v>0</v>
      </c>
      <c r="BA61" s="132">
        <v>0</v>
      </c>
      <c r="BB61" s="73">
        <v>0</v>
      </c>
      <c r="BC61" s="171">
        <f t="shared" si="42"/>
        <v>0</v>
      </c>
      <c r="BD61" s="172">
        <f t="shared" si="58"/>
        <v>0</v>
      </c>
      <c r="BE61" s="132">
        <v>0</v>
      </c>
      <c r="BF61" s="73">
        <v>0</v>
      </c>
      <c r="BG61" s="167">
        <f t="shared" si="43"/>
        <v>0</v>
      </c>
      <c r="BH61" s="165">
        <f t="shared" si="59"/>
        <v>0</v>
      </c>
      <c r="BI61" s="132">
        <v>0</v>
      </c>
      <c r="BJ61" s="75">
        <v>0</v>
      </c>
      <c r="BK61" s="167">
        <f t="shared" si="44"/>
        <v>0</v>
      </c>
      <c r="BL61" s="165">
        <f t="shared" si="60"/>
        <v>0</v>
      </c>
      <c r="BM61" s="132">
        <v>0</v>
      </c>
      <c r="BN61" s="73">
        <v>0</v>
      </c>
      <c r="BO61" s="167">
        <f t="shared" si="45"/>
        <v>0</v>
      </c>
      <c r="BP61" s="165">
        <f t="shared" si="61"/>
        <v>0</v>
      </c>
      <c r="BQ61" s="61">
        <v>1</v>
      </c>
      <c r="BR61" s="73">
        <v>3.8194444444444441E-2</v>
      </c>
      <c r="BS61" s="167">
        <f t="shared" si="46"/>
        <v>0</v>
      </c>
      <c r="BT61" s="165">
        <f t="shared" si="62"/>
        <v>55</v>
      </c>
      <c r="BU61" s="167">
        <f t="shared" si="50"/>
        <v>1</v>
      </c>
      <c r="BV61" s="168">
        <f t="shared" si="32"/>
        <v>3.8194444444444441E-2</v>
      </c>
      <c r="BW61" s="167">
        <f t="shared" si="47"/>
        <v>0</v>
      </c>
      <c r="BX61" s="166">
        <f t="shared" si="63"/>
        <v>55</v>
      </c>
      <c r="BY61" s="169">
        <f t="shared" si="82"/>
        <v>5.9027777777777783E-2</v>
      </c>
      <c r="BZ61" s="170">
        <f t="shared" si="72"/>
        <v>1609.4117647058822</v>
      </c>
      <c r="CA61" s="170">
        <f t="shared" si="13"/>
        <v>38625.882352941175</v>
      </c>
      <c r="CB61" s="170">
        <f t="shared" si="73"/>
        <v>1609.4117647058822</v>
      </c>
      <c r="CC61" s="398">
        <f t="shared" si="81"/>
        <v>1.4076388888888889</v>
      </c>
      <c r="CD61" s="398">
        <f t="shared" si="88"/>
        <v>41.689583333333331</v>
      </c>
      <c r="CE61" s="395">
        <f t="shared" si="83"/>
        <v>40.281944444444441</v>
      </c>
      <c r="CF61" s="170">
        <f t="shared" si="84"/>
        <v>1304.7522670068615</v>
      </c>
      <c r="CG61" s="413">
        <f xml:space="preserve"> W61 + CG60</f>
        <v>9.9513888888888875</v>
      </c>
      <c r="CH61" s="420">
        <f xml:space="preserve"> BR61 + CH59</f>
        <v>0.17777777777777781</v>
      </c>
      <c r="CI61" s="415">
        <f xml:space="preserve"> M61 + CI60</f>
        <v>328643</v>
      </c>
      <c r="CJ61" s="70">
        <f t="shared" si="85"/>
        <v>9.7736111111111104</v>
      </c>
      <c r="CK61" s="412">
        <f t="shared" si="86"/>
        <v>1401.0643740230214</v>
      </c>
      <c r="CL61" s="66">
        <f t="shared" si="87"/>
        <v>1376.0348918353109</v>
      </c>
      <c r="CM61" s="440"/>
      <c r="CN61" s="440"/>
      <c r="CO61" s="441"/>
      <c r="CP61" s="441"/>
      <c r="CQ61" s="441"/>
      <c r="CR61" s="441"/>
      <c r="CS61" s="441"/>
      <c r="CT61" s="441"/>
      <c r="CU61" s="441"/>
      <c r="CV61" s="441"/>
      <c r="CW61" s="441"/>
      <c r="CX61" s="441"/>
    </row>
    <row r="62" spans="1:102" s="264" customFormat="1" x14ac:dyDescent="0.25">
      <c r="A62" s="252">
        <f t="shared" si="74"/>
        <v>61</v>
      </c>
      <c r="B62" s="253">
        <v>40791</v>
      </c>
      <c r="C62" s="252">
        <f t="shared" si="20"/>
        <v>9</v>
      </c>
      <c r="D62" s="254" t="s">
        <v>24</v>
      </c>
      <c r="E62" s="255" t="s">
        <v>712</v>
      </c>
      <c r="F62" s="254"/>
      <c r="G62" s="232">
        <v>26</v>
      </c>
      <c r="H62" s="255" t="s">
        <v>128</v>
      </c>
      <c r="I62" s="254" t="s">
        <v>338</v>
      </c>
      <c r="J62" s="255" t="s">
        <v>27</v>
      </c>
      <c r="K62" s="255" t="s">
        <v>28</v>
      </c>
      <c r="L62" s="256">
        <v>30162</v>
      </c>
      <c r="M62" s="372">
        <v>14839</v>
      </c>
      <c r="N62" s="372"/>
      <c r="O62" s="372" t="s">
        <v>129</v>
      </c>
      <c r="P62" s="257">
        <f>L62-M62</f>
        <v>15323</v>
      </c>
      <c r="Q62" s="182">
        <f t="shared" si="75"/>
        <v>1276230</v>
      </c>
      <c r="R62" s="234">
        <v>40791.65</v>
      </c>
      <c r="S62" s="235">
        <v>0.10347222222222223</v>
      </c>
      <c r="T62" s="172">
        <f t="shared" si="35"/>
        <v>2</v>
      </c>
      <c r="U62" s="172">
        <f t="shared" si="51"/>
        <v>29</v>
      </c>
      <c r="V62" s="234">
        <v>40791.753472222219</v>
      </c>
      <c r="W62" s="258">
        <v>0.36944444444444446</v>
      </c>
      <c r="X62" s="165">
        <f t="shared" si="36"/>
        <v>8</v>
      </c>
      <c r="Y62" s="172">
        <f t="shared" si="52"/>
        <v>52</v>
      </c>
      <c r="Z62" s="165">
        <f t="shared" si="49"/>
        <v>991</v>
      </c>
      <c r="AA62" s="165">
        <f t="shared" si="48"/>
        <v>1105</v>
      </c>
      <c r="AB62" s="165">
        <f>SUM($W$7:W62)</f>
        <v>39.756944444444443</v>
      </c>
      <c r="AC62" s="259">
        <v>0</v>
      </c>
      <c r="AD62" s="237">
        <v>0</v>
      </c>
      <c r="AE62" s="165">
        <f t="shared" si="37"/>
        <v>0</v>
      </c>
      <c r="AF62" s="165">
        <f t="shared" si="53"/>
        <v>0</v>
      </c>
      <c r="AG62" s="172">
        <f t="shared" si="4"/>
        <v>1673.5714285714284</v>
      </c>
      <c r="AH62" s="171">
        <f t="shared" si="11"/>
        <v>40165.714285714283</v>
      </c>
      <c r="AI62" s="260"/>
      <c r="AJ62" s="261"/>
      <c r="AK62" s="240">
        <v>0</v>
      </c>
      <c r="AL62" s="241">
        <v>0</v>
      </c>
      <c r="AM62" s="165">
        <f t="shared" si="38"/>
        <v>0</v>
      </c>
      <c r="AN62" s="165">
        <f t="shared" si="54"/>
        <v>0</v>
      </c>
      <c r="AO62" s="240">
        <v>1</v>
      </c>
      <c r="AP62" s="262">
        <v>6.2499999999999995E-3</v>
      </c>
      <c r="AQ62" s="165">
        <f t="shared" si="39"/>
        <v>0</v>
      </c>
      <c r="AR62" s="165">
        <f t="shared" si="55"/>
        <v>9</v>
      </c>
      <c r="AS62" s="263">
        <v>0</v>
      </c>
      <c r="AT62" s="242">
        <v>0</v>
      </c>
      <c r="AU62" s="165">
        <f t="shared" si="40"/>
        <v>0</v>
      </c>
      <c r="AV62" s="165">
        <f t="shared" si="56"/>
        <v>0</v>
      </c>
      <c r="AW62" s="471">
        <v>0</v>
      </c>
      <c r="AX62" s="251">
        <v>0</v>
      </c>
      <c r="AY62" s="165">
        <f t="shared" si="41"/>
        <v>0</v>
      </c>
      <c r="AZ62" s="165">
        <f t="shared" si="57"/>
        <v>0</v>
      </c>
      <c r="BA62" s="240">
        <v>0</v>
      </c>
      <c r="BB62" s="242">
        <v>0</v>
      </c>
      <c r="BC62" s="172">
        <f t="shared" si="42"/>
        <v>0</v>
      </c>
      <c r="BD62" s="172">
        <f t="shared" si="58"/>
        <v>0</v>
      </c>
      <c r="BE62" s="240">
        <v>0</v>
      </c>
      <c r="BF62" s="242">
        <v>0</v>
      </c>
      <c r="BG62" s="165">
        <f t="shared" si="43"/>
        <v>0</v>
      </c>
      <c r="BH62" s="165">
        <f t="shared" si="59"/>
        <v>0</v>
      </c>
      <c r="BI62" s="240">
        <v>0</v>
      </c>
      <c r="BJ62" s="243">
        <v>0</v>
      </c>
      <c r="BK62" s="165">
        <f t="shared" si="44"/>
        <v>0</v>
      </c>
      <c r="BL62" s="165">
        <f t="shared" si="60"/>
        <v>0</v>
      </c>
      <c r="BM62" s="240">
        <v>1</v>
      </c>
      <c r="BN62" s="242">
        <v>2.0833333333333333E-3</v>
      </c>
      <c r="BO62" s="165">
        <f t="shared" si="45"/>
        <v>0</v>
      </c>
      <c r="BP62" s="165">
        <f t="shared" si="61"/>
        <v>3</v>
      </c>
      <c r="BQ62" s="228">
        <v>0</v>
      </c>
      <c r="BR62" s="242">
        <v>0</v>
      </c>
      <c r="BS62" s="165">
        <f t="shared" si="46"/>
        <v>0</v>
      </c>
      <c r="BT62" s="165">
        <f t="shared" si="62"/>
        <v>0</v>
      </c>
      <c r="BU62" s="165">
        <f t="shared" si="50"/>
        <v>2</v>
      </c>
      <c r="BV62" s="175">
        <f t="shared" si="32"/>
        <v>8.3333333333333332E-3</v>
      </c>
      <c r="BW62" s="165">
        <f t="shared" si="47"/>
        <v>0</v>
      </c>
      <c r="BX62" s="166">
        <f t="shared" si="63"/>
        <v>12</v>
      </c>
      <c r="BY62" s="169">
        <f t="shared" si="82"/>
        <v>0.36319444444444443</v>
      </c>
      <c r="BZ62" s="170">
        <f t="shared" si="72"/>
        <v>1702.3709369024857</v>
      </c>
      <c r="CA62" s="170">
        <f t="shared" si="13"/>
        <v>40856.902485659659</v>
      </c>
      <c r="CB62" s="170">
        <f t="shared" si="73"/>
        <v>1673.5714285714284</v>
      </c>
      <c r="CC62" s="398">
        <f t="shared" si="81"/>
        <v>1.4076388888888889</v>
      </c>
      <c r="CD62" s="398">
        <f t="shared" si="88"/>
        <v>42.059027777777779</v>
      </c>
      <c r="CE62" s="395">
        <f t="shared" si="83"/>
        <v>40.651388888888889</v>
      </c>
      <c r="CF62" s="170">
        <f t="shared" si="84"/>
        <v>1308.1041374833442</v>
      </c>
      <c r="CG62" s="421">
        <f>W62</f>
        <v>0.36944444444444446</v>
      </c>
      <c r="CH62" s="421">
        <f xml:space="preserve"> BR62</f>
        <v>0</v>
      </c>
      <c r="CI62" s="422">
        <f xml:space="preserve"> M62</f>
        <v>14839</v>
      </c>
      <c r="CJ62" s="237">
        <f t="shared" si="85"/>
        <v>0.36944444444444446</v>
      </c>
      <c r="CK62" s="407">
        <f t="shared" si="86"/>
        <v>1673.5714285714284</v>
      </c>
      <c r="CL62" s="232">
        <f t="shared" si="87"/>
        <v>1673.5714285714284</v>
      </c>
      <c r="CM62" s="448"/>
      <c r="CN62" s="448"/>
      <c r="CO62" s="449"/>
      <c r="CP62" s="449"/>
      <c r="CQ62" s="449"/>
      <c r="CR62" s="449"/>
      <c r="CS62" s="449"/>
      <c r="CT62" s="449"/>
      <c r="CU62" s="449"/>
      <c r="CV62" s="449"/>
      <c r="CW62" s="449"/>
      <c r="CX62" s="449"/>
    </row>
    <row r="63" spans="1:102" s="244" customFormat="1" x14ac:dyDescent="0.25">
      <c r="A63" s="252">
        <f t="shared" si="74"/>
        <v>62</v>
      </c>
      <c r="B63" s="253">
        <v>40792</v>
      </c>
      <c r="C63" s="252">
        <f t="shared" ref="C63:C127" si="89">MONTH(B63)</f>
        <v>9</v>
      </c>
      <c r="D63" s="254" t="s">
        <v>24</v>
      </c>
      <c r="E63" s="255" t="s">
        <v>712</v>
      </c>
      <c r="F63" s="254"/>
      <c r="G63" s="232">
        <v>26</v>
      </c>
      <c r="H63" s="255" t="s">
        <v>128</v>
      </c>
      <c r="I63" s="254" t="s">
        <v>338</v>
      </c>
      <c r="J63" s="255" t="s">
        <v>27</v>
      </c>
      <c r="K63" s="255" t="s">
        <v>28</v>
      </c>
      <c r="L63" s="256">
        <v>30162</v>
      </c>
      <c r="M63" s="372">
        <v>15323</v>
      </c>
      <c r="N63" s="372"/>
      <c r="O63" s="372" t="s">
        <v>129</v>
      </c>
      <c r="P63" s="257">
        <f>P62-M63</f>
        <v>0</v>
      </c>
      <c r="Q63" s="182">
        <f t="shared" si="75"/>
        <v>1291553</v>
      </c>
      <c r="R63" s="234">
        <v>40791.65</v>
      </c>
      <c r="S63" s="235">
        <v>0.10347222222222223</v>
      </c>
      <c r="T63" s="171">
        <f t="shared" si="35"/>
        <v>2</v>
      </c>
      <c r="U63" s="171">
        <f t="shared" si="51"/>
        <v>29</v>
      </c>
      <c r="V63" s="234">
        <v>40791.753472222219</v>
      </c>
      <c r="W63" s="258">
        <v>0.625</v>
      </c>
      <c r="X63" s="167">
        <f t="shared" si="36"/>
        <v>15</v>
      </c>
      <c r="Y63" s="171">
        <f t="shared" si="52"/>
        <v>0</v>
      </c>
      <c r="Z63" s="167">
        <f t="shared" si="49"/>
        <v>1006</v>
      </c>
      <c r="AA63" s="167">
        <f t="shared" si="48"/>
        <v>1105</v>
      </c>
      <c r="AB63" s="167">
        <f>SUM($W$7:W63)</f>
        <v>40.381944444444443</v>
      </c>
      <c r="AC63" s="259">
        <v>0</v>
      </c>
      <c r="AD63" s="237">
        <v>0</v>
      </c>
      <c r="AE63" s="167">
        <f t="shared" si="37"/>
        <v>0</v>
      </c>
      <c r="AF63" s="167">
        <f t="shared" si="53"/>
        <v>0</v>
      </c>
      <c r="AG63" s="171">
        <f t="shared" si="4"/>
        <v>1021.5333333333333</v>
      </c>
      <c r="AH63" s="171">
        <f t="shared" si="11"/>
        <v>24516.799999999999</v>
      </c>
      <c r="AI63" s="234">
        <v>40792.875</v>
      </c>
      <c r="AJ63" s="239"/>
      <c r="AK63" s="240">
        <v>0</v>
      </c>
      <c r="AL63" s="241">
        <v>0</v>
      </c>
      <c r="AM63" s="167">
        <f t="shared" si="38"/>
        <v>0</v>
      </c>
      <c r="AN63" s="165">
        <f t="shared" si="54"/>
        <v>0</v>
      </c>
      <c r="AO63" s="240">
        <v>2</v>
      </c>
      <c r="AP63" s="262">
        <v>2.8472222222222222E-2</v>
      </c>
      <c r="AQ63" s="167">
        <f t="shared" si="39"/>
        <v>0</v>
      </c>
      <c r="AR63" s="165">
        <f t="shared" si="55"/>
        <v>41</v>
      </c>
      <c r="AS63" s="263">
        <v>0</v>
      </c>
      <c r="AT63" s="242">
        <v>0</v>
      </c>
      <c r="AU63" s="167">
        <f t="shared" si="40"/>
        <v>0</v>
      </c>
      <c r="AV63" s="165">
        <f t="shared" si="56"/>
        <v>0</v>
      </c>
      <c r="AW63" s="240">
        <v>1</v>
      </c>
      <c r="AX63" s="251">
        <v>5.5555555555555552E-2</v>
      </c>
      <c r="AY63" s="167">
        <f t="shared" si="41"/>
        <v>1</v>
      </c>
      <c r="AZ63" s="165">
        <f t="shared" si="57"/>
        <v>20</v>
      </c>
      <c r="BA63" s="240">
        <v>0</v>
      </c>
      <c r="BB63" s="242">
        <v>0</v>
      </c>
      <c r="BC63" s="172">
        <f t="shared" si="42"/>
        <v>0</v>
      </c>
      <c r="BD63" s="172">
        <f t="shared" si="58"/>
        <v>0</v>
      </c>
      <c r="BE63" s="240">
        <v>0</v>
      </c>
      <c r="BF63" s="242">
        <v>0</v>
      </c>
      <c r="BG63" s="165">
        <f t="shared" si="43"/>
        <v>0</v>
      </c>
      <c r="BH63" s="165">
        <f t="shared" si="59"/>
        <v>0</v>
      </c>
      <c r="BI63" s="240">
        <v>0</v>
      </c>
      <c r="BJ63" s="243">
        <v>0</v>
      </c>
      <c r="BK63" s="165">
        <f t="shared" si="44"/>
        <v>0</v>
      </c>
      <c r="BL63" s="165">
        <f t="shared" si="60"/>
        <v>0</v>
      </c>
      <c r="BM63" s="240">
        <v>0</v>
      </c>
      <c r="BN63" s="242">
        <v>0</v>
      </c>
      <c r="BO63" s="167">
        <f t="shared" si="45"/>
        <v>0</v>
      </c>
      <c r="BP63" s="165">
        <f t="shared" si="61"/>
        <v>0</v>
      </c>
      <c r="BQ63" s="228">
        <v>0</v>
      </c>
      <c r="BR63" s="242">
        <v>0</v>
      </c>
      <c r="BS63" s="167">
        <f t="shared" si="46"/>
        <v>0</v>
      </c>
      <c r="BT63" s="165">
        <f t="shared" si="62"/>
        <v>0</v>
      </c>
      <c r="BU63" s="167">
        <f t="shared" si="50"/>
        <v>3</v>
      </c>
      <c r="BV63" s="168">
        <f t="shared" si="32"/>
        <v>8.4027777777777771E-2</v>
      </c>
      <c r="BW63" s="167">
        <f t="shared" si="47"/>
        <v>2</v>
      </c>
      <c r="BX63" s="166">
        <f t="shared" si="63"/>
        <v>1</v>
      </c>
      <c r="BY63" s="169">
        <f t="shared" si="82"/>
        <v>0.54097222222222219</v>
      </c>
      <c r="BZ63" s="170">
        <f t="shared" si="72"/>
        <v>1180.2053915275994</v>
      </c>
      <c r="CA63" s="170">
        <f t="shared" si="13"/>
        <v>28324.929396662388</v>
      </c>
      <c r="CB63" s="170">
        <f t="shared" si="73"/>
        <v>1021.5333333333333</v>
      </c>
      <c r="CC63" s="398">
        <f t="shared" si="81"/>
        <v>1.4076388888888889</v>
      </c>
      <c r="CD63" s="398">
        <f t="shared" si="88"/>
        <v>42.684027777777779</v>
      </c>
      <c r="CE63" s="395">
        <f t="shared" si="83"/>
        <v>41.276388888888889</v>
      </c>
      <c r="CF63" s="170">
        <f t="shared" si="84"/>
        <v>1303.7649315252868</v>
      </c>
      <c r="CG63" s="404">
        <f>W63 + CG62</f>
        <v>0.99444444444444446</v>
      </c>
      <c r="CH63" s="404">
        <f xml:space="preserve"> BR63 + CH62</f>
        <v>0</v>
      </c>
      <c r="CI63" s="273">
        <f t="shared" ref="CI63:CI79" si="90" xml:space="preserve"> M63 + CI62</f>
        <v>30162</v>
      </c>
      <c r="CJ63" s="237">
        <f t="shared" si="85"/>
        <v>0.99444444444444446</v>
      </c>
      <c r="CK63" s="407">
        <f t="shared" si="86"/>
        <v>1263.7709497206704</v>
      </c>
      <c r="CL63" s="232">
        <f t="shared" si="87"/>
        <v>1263.7709497206704</v>
      </c>
      <c r="CM63" s="440"/>
      <c r="CN63" s="440"/>
      <c r="CO63" s="441"/>
      <c r="CP63" s="441"/>
      <c r="CQ63" s="441"/>
      <c r="CR63" s="441"/>
      <c r="CS63" s="441"/>
      <c r="CT63" s="441"/>
      <c r="CU63" s="441"/>
      <c r="CV63" s="441"/>
      <c r="CW63" s="441"/>
      <c r="CX63" s="441"/>
    </row>
    <row r="64" spans="1:102" s="244" customFormat="1" x14ac:dyDescent="0.25">
      <c r="A64" s="228">
        <f t="shared" si="74"/>
        <v>63</v>
      </c>
      <c r="B64" s="253">
        <v>40800</v>
      </c>
      <c r="C64" s="228">
        <f t="shared" si="89"/>
        <v>9</v>
      </c>
      <c r="D64" s="230" t="s">
        <v>24</v>
      </c>
      <c r="E64" s="231" t="s">
        <v>713</v>
      </c>
      <c r="F64" s="230"/>
      <c r="G64" s="232">
        <v>27</v>
      </c>
      <c r="H64" s="231" t="s">
        <v>26</v>
      </c>
      <c r="I64" s="230" t="s">
        <v>288</v>
      </c>
      <c r="J64" s="255" t="s">
        <v>27</v>
      </c>
      <c r="K64" s="255" t="s">
        <v>28</v>
      </c>
      <c r="L64" s="256">
        <v>29770</v>
      </c>
      <c r="M64" s="372">
        <v>29770</v>
      </c>
      <c r="N64" s="372"/>
      <c r="O64" s="372" t="s">
        <v>129</v>
      </c>
      <c r="P64" s="257">
        <v>0</v>
      </c>
      <c r="Q64" s="182">
        <f t="shared" si="75"/>
        <v>1321323</v>
      </c>
      <c r="R64" s="234">
        <v>40800.316666666666</v>
      </c>
      <c r="S64" s="235">
        <v>6.8749999999999992E-2</v>
      </c>
      <c r="T64" s="171">
        <f t="shared" si="35"/>
        <v>1</v>
      </c>
      <c r="U64" s="171">
        <f t="shared" si="51"/>
        <v>39</v>
      </c>
      <c r="V64" s="234">
        <v>40800.385416666664</v>
      </c>
      <c r="W64" s="235">
        <v>0.4826388888888889</v>
      </c>
      <c r="X64" s="167">
        <f t="shared" si="36"/>
        <v>11</v>
      </c>
      <c r="Y64" s="171">
        <f t="shared" si="52"/>
        <v>35</v>
      </c>
      <c r="Z64" s="167">
        <f t="shared" si="49"/>
        <v>1017</v>
      </c>
      <c r="AA64" s="167">
        <f t="shared" si="48"/>
        <v>1140</v>
      </c>
      <c r="AB64" s="167">
        <f>SUM($W$7:W64)</f>
        <v>40.864583333333329</v>
      </c>
      <c r="AC64" s="259">
        <v>0</v>
      </c>
      <c r="AD64" s="237">
        <v>0</v>
      </c>
      <c r="AE64" s="167">
        <f t="shared" si="37"/>
        <v>0</v>
      </c>
      <c r="AF64" s="167">
        <f t="shared" si="53"/>
        <v>0</v>
      </c>
      <c r="AG64" s="171">
        <f t="shared" si="4"/>
        <v>2570.0719424460431</v>
      </c>
      <c r="AH64" s="171">
        <f t="shared" si="11"/>
        <v>61681.726618705034</v>
      </c>
      <c r="AI64" s="234">
        <v>40800.868055555555</v>
      </c>
      <c r="AJ64" s="239"/>
      <c r="AK64" s="240">
        <v>0</v>
      </c>
      <c r="AL64" s="241">
        <v>0</v>
      </c>
      <c r="AM64" s="167">
        <f t="shared" si="38"/>
        <v>0</v>
      </c>
      <c r="AN64" s="165">
        <f t="shared" si="54"/>
        <v>0</v>
      </c>
      <c r="AO64" s="240">
        <v>4</v>
      </c>
      <c r="AP64" s="262">
        <v>2.9861111111111113E-2</v>
      </c>
      <c r="AQ64" s="167">
        <f t="shared" si="39"/>
        <v>0</v>
      </c>
      <c r="AR64" s="165">
        <f t="shared" si="55"/>
        <v>43</v>
      </c>
      <c r="AS64" s="263">
        <v>0</v>
      </c>
      <c r="AT64" s="242">
        <v>0</v>
      </c>
      <c r="AU64" s="167">
        <f t="shared" si="40"/>
        <v>0</v>
      </c>
      <c r="AV64" s="165">
        <f t="shared" si="56"/>
        <v>0</v>
      </c>
      <c r="AW64" s="240">
        <v>1</v>
      </c>
      <c r="AX64" s="251">
        <v>3.472222222222222E-3</v>
      </c>
      <c r="AY64" s="167">
        <f t="shared" si="41"/>
        <v>0</v>
      </c>
      <c r="AZ64" s="165">
        <f t="shared" si="57"/>
        <v>5</v>
      </c>
      <c r="BA64" s="240">
        <v>1</v>
      </c>
      <c r="BB64" s="242">
        <v>3.0555555555555555E-2</v>
      </c>
      <c r="BC64" s="171">
        <f t="shared" si="42"/>
        <v>0</v>
      </c>
      <c r="BD64" s="172">
        <f t="shared" si="58"/>
        <v>44</v>
      </c>
      <c r="BE64" s="240">
        <v>0</v>
      </c>
      <c r="BF64" s="242">
        <v>0</v>
      </c>
      <c r="BG64" s="167">
        <f t="shared" si="43"/>
        <v>0</v>
      </c>
      <c r="BH64" s="165">
        <f t="shared" si="59"/>
        <v>0</v>
      </c>
      <c r="BI64" s="240">
        <v>0</v>
      </c>
      <c r="BJ64" s="243">
        <v>0</v>
      </c>
      <c r="BK64" s="167">
        <f t="shared" si="44"/>
        <v>0</v>
      </c>
      <c r="BL64" s="165">
        <f t="shared" si="60"/>
        <v>0</v>
      </c>
      <c r="BM64" s="240">
        <v>0</v>
      </c>
      <c r="BN64" s="242">
        <v>0</v>
      </c>
      <c r="BO64" s="167">
        <f t="shared" si="45"/>
        <v>0</v>
      </c>
      <c r="BP64" s="165">
        <f t="shared" si="61"/>
        <v>0</v>
      </c>
      <c r="BQ64" s="228">
        <v>0</v>
      </c>
      <c r="BR64" s="242">
        <v>0</v>
      </c>
      <c r="BS64" s="167">
        <f t="shared" si="46"/>
        <v>0</v>
      </c>
      <c r="BT64" s="165">
        <f t="shared" si="62"/>
        <v>0</v>
      </c>
      <c r="BU64" s="167">
        <f t="shared" si="50"/>
        <v>6</v>
      </c>
      <c r="BV64" s="168">
        <f t="shared" si="32"/>
        <v>6.3888888888888884E-2</v>
      </c>
      <c r="BW64" s="167">
        <f t="shared" si="47"/>
        <v>1</v>
      </c>
      <c r="BX64" s="166">
        <f t="shared" si="63"/>
        <v>32</v>
      </c>
      <c r="BY64" s="169">
        <f t="shared" si="82"/>
        <v>0.41875000000000001</v>
      </c>
      <c r="BZ64" s="170">
        <f t="shared" si="72"/>
        <v>2962.1890547263683</v>
      </c>
      <c r="CA64" s="170">
        <f t="shared" si="13"/>
        <v>71092.53731343284</v>
      </c>
      <c r="CB64" s="170">
        <f t="shared" si="73"/>
        <v>2570.0719424460431</v>
      </c>
      <c r="CC64" s="398">
        <f t="shared" si="81"/>
        <v>1.4076388888888889</v>
      </c>
      <c r="CD64" s="398">
        <f t="shared" si="88"/>
        <v>43.166666666666664</v>
      </c>
      <c r="CE64" s="395">
        <f t="shared" si="83"/>
        <v>41.759027777777774</v>
      </c>
      <c r="CF64" s="170">
        <f t="shared" si="84"/>
        <v>1318.4005454575693</v>
      </c>
      <c r="CG64" s="404">
        <f t="shared" ref="CG64:CG79" si="91">W64 + CG63</f>
        <v>1.4770833333333333</v>
      </c>
      <c r="CH64" s="404">
        <f t="shared" ref="CH64:CH79" si="92" xml:space="preserve"> BR64 + CH63</f>
        <v>0</v>
      </c>
      <c r="CI64" s="273">
        <f t="shared" si="90"/>
        <v>59932</v>
      </c>
      <c r="CJ64" s="237">
        <f t="shared" si="85"/>
        <v>1.4770833333333333</v>
      </c>
      <c r="CK64" s="407">
        <f t="shared" si="86"/>
        <v>1690.6064880112835</v>
      </c>
      <c r="CL64" s="232">
        <f t="shared" si="87"/>
        <v>1690.6064880112835</v>
      </c>
      <c r="CM64" s="440"/>
      <c r="CN64" s="440"/>
      <c r="CO64" s="441"/>
      <c r="CP64" s="441"/>
      <c r="CQ64" s="441"/>
      <c r="CR64" s="441"/>
      <c r="CS64" s="441"/>
      <c r="CT64" s="441"/>
      <c r="CU64" s="441"/>
      <c r="CV64" s="441"/>
      <c r="CW64" s="441"/>
      <c r="CX64" s="441"/>
    </row>
    <row r="65" spans="1:102" s="244" customFormat="1" x14ac:dyDescent="0.25">
      <c r="A65" s="228">
        <f t="shared" si="74"/>
        <v>64</v>
      </c>
      <c r="B65" s="253">
        <v>40800</v>
      </c>
      <c r="C65" s="228">
        <f t="shared" si="89"/>
        <v>9</v>
      </c>
      <c r="D65" s="230" t="s">
        <v>24</v>
      </c>
      <c r="E65" s="231" t="s">
        <v>714</v>
      </c>
      <c r="F65" s="230"/>
      <c r="G65" s="232">
        <v>28</v>
      </c>
      <c r="H65" s="231" t="s">
        <v>26</v>
      </c>
      <c r="I65" s="230" t="s">
        <v>236</v>
      </c>
      <c r="J65" s="255" t="s">
        <v>27</v>
      </c>
      <c r="K65" s="255" t="s">
        <v>28</v>
      </c>
      <c r="L65" s="256">
        <v>53308</v>
      </c>
      <c r="M65" s="372">
        <v>4361</v>
      </c>
      <c r="N65" s="698">
        <v>7</v>
      </c>
      <c r="O65" s="687">
        <v>2</v>
      </c>
      <c r="P65" s="257">
        <f>L65-M65</f>
        <v>48947</v>
      </c>
      <c r="Q65" s="182">
        <f t="shared" si="75"/>
        <v>1325684</v>
      </c>
      <c r="R65" s="234">
        <v>40800.520833333336</v>
      </c>
      <c r="S65" s="235">
        <v>6.25E-2</v>
      </c>
      <c r="T65" s="171">
        <f t="shared" si="35"/>
        <v>1</v>
      </c>
      <c r="U65" s="171">
        <f t="shared" si="51"/>
        <v>30</v>
      </c>
      <c r="V65" s="234">
        <v>40800.583333333336</v>
      </c>
      <c r="W65" s="235">
        <v>0.32222222222222224</v>
      </c>
      <c r="X65" s="167">
        <f t="shared" si="36"/>
        <v>7</v>
      </c>
      <c r="Y65" s="171">
        <f t="shared" si="52"/>
        <v>44</v>
      </c>
      <c r="Z65" s="167">
        <f t="shared" si="49"/>
        <v>1024</v>
      </c>
      <c r="AA65" s="167">
        <f t="shared" si="48"/>
        <v>1184</v>
      </c>
      <c r="AB65" s="167">
        <f>SUM($W$7:W65)</f>
        <v>41.186805555555551</v>
      </c>
      <c r="AC65" s="259">
        <v>0</v>
      </c>
      <c r="AD65" s="237">
        <v>0</v>
      </c>
      <c r="AE65" s="167">
        <f t="shared" si="37"/>
        <v>0</v>
      </c>
      <c r="AF65" s="167">
        <f t="shared" si="53"/>
        <v>0</v>
      </c>
      <c r="AG65" s="171">
        <f t="shared" si="4"/>
        <v>563.92241379310337</v>
      </c>
      <c r="AH65" s="171">
        <f t="shared" si="11"/>
        <v>13534.137931034482</v>
      </c>
      <c r="AI65" s="238"/>
      <c r="AJ65" s="239"/>
      <c r="AK65" s="240">
        <v>0</v>
      </c>
      <c r="AL65" s="241">
        <v>0</v>
      </c>
      <c r="AM65" s="167">
        <f t="shared" si="38"/>
        <v>0</v>
      </c>
      <c r="AN65" s="165">
        <f t="shared" si="54"/>
        <v>0</v>
      </c>
      <c r="AO65" s="240">
        <v>0</v>
      </c>
      <c r="AP65" s="262">
        <v>0</v>
      </c>
      <c r="AQ65" s="167">
        <f t="shared" si="39"/>
        <v>0</v>
      </c>
      <c r="AR65" s="165">
        <f t="shared" si="55"/>
        <v>0</v>
      </c>
      <c r="AS65" s="263">
        <v>0</v>
      </c>
      <c r="AT65" s="242">
        <v>0</v>
      </c>
      <c r="AU65" s="167">
        <f t="shared" si="40"/>
        <v>0</v>
      </c>
      <c r="AV65" s="165">
        <f t="shared" si="56"/>
        <v>0</v>
      </c>
      <c r="AW65" s="240">
        <v>0</v>
      </c>
      <c r="AX65" s="251">
        <v>0</v>
      </c>
      <c r="AY65" s="167">
        <f t="shared" si="41"/>
        <v>0</v>
      </c>
      <c r="AZ65" s="165">
        <f t="shared" si="57"/>
        <v>0</v>
      </c>
      <c r="BA65" s="240">
        <v>0</v>
      </c>
      <c r="BB65" s="242">
        <v>0</v>
      </c>
      <c r="BC65" s="171">
        <f t="shared" si="42"/>
        <v>0</v>
      </c>
      <c r="BD65" s="172">
        <f t="shared" si="58"/>
        <v>0</v>
      </c>
      <c r="BE65" s="240">
        <v>0</v>
      </c>
      <c r="BF65" s="242">
        <v>0</v>
      </c>
      <c r="BG65" s="167">
        <f t="shared" si="43"/>
        <v>0</v>
      </c>
      <c r="BH65" s="165">
        <f t="shared" si="59"/>
        <v>0</v>
      </c>
      <c r="BI65" s="240">
        <v>0</v>
      </c>
      <c r="BJ65" s="243">
        <v>0</v>
      </c>
      <c r="BK65" s="167">
        <f t="shared" si="44"/>
        <v>0</v>
      </c>
      <c r="BL65" s="165">
        <f t="shared" si="60"/>
        <v>0</v>
      </c>
      <c r="BM65" s="240">
        <v>1</v>
      </c>
      <c r="BN65" s="242">
        <v>0.23958333333333334</v>
      </c>
      <c r="BO65" s="167">
        <f t="shared" si="45"/>
        <v>5</v>
      </c>
      <c r="BP65" s="165">
        <f t="shared" si="61"/>
        <v>45</v>
      </c>
      <c r="BQ65" s="228">
        <v>0</v>
      </c>
      <c r="BR65" s="242">
        <v>0</v>
      </c>
      <c r="BS65" s="167">
        <f t="shared" si="46"/>
        <v>0</v>
      </c>
      <c r="BT65" s="165">
        <f t="shared" si="62"/>
        <v>0</v>
      </c>
      <c r="BU65" s="167">
        <f t="shared" si="50"/>
        <v>1</v>
      </c>
      <c r="BV65" s="168">
        <f t="shared" si="32"/>
        <v>0.23958333333333334</v>
      </c>
      <c r="BW65" s="167">
        <f t="shared" si="47"/>
        <v>5</v>
      </c>
      <c r="BX65" s="166">
        <f t="shared" si="63"/>
        <v>45</v>
      </c>
      <c r="BY65" s="169">
        <f t="shared" si="82"/>
        <v>0.32222222222222224</v>
      </c>
      <c r="BZ65" s="170">
        <f t="shared" si="72"/>
        <v>563.92241379310337</v>
      </c>
      <c r="CA65" s="170">
        <f t="shared" si="13"/>
        <v>13534.137931034482</v>
      </c>
      <c r="CB65" s="170">
        <f t="shared" si="73"/>
        <v>563.92241379310337</v>
      </c>
      <c r="CC65" s="398">
        <f t="shared" si="81"/>
        <v>1.4076388888888889</v>
      </c>
      <c r="CD65" s="398">
        <f t="shared" si="88"/>
        <v>43.488888888888887</v>
      </c>
      <c r="CE65" s="395">
        <f t="shared" si="83"/>
        <v>42.081249999999997</v>
      </c>
      <c r="CF65" s="170">
        <f t="shared" si="84"/>
        <v>1312.6233971978811</v>
      </c>
      <c r="CG65" s="404">
        <f t="shared" si="91"/>
        <v>1.7993055555555555</v>
      </c>
      <c r="CH65" s="404">
        <f t="shared" si="92"/>
        <v>0</v>
      </c>
      <c r="CI65" s="273">
        <f t="shared" si="90"/>
        <v>64293</v>
      </c>
      <c r="CJ65" s="237">
        <f t="shared" si="85"/>
        <v>1.7993055555555555</v>
      </c>
      <c r="CK65" s="407">
        <f t="shared" si="86"/>
        <v>1488.8382863759168</v>
      </c>
      <c r="CL65" s="232">
        <f t="shared" si="87"/>
        <v>1488.8382863759168</v>
      </c>
      <c r="CM65" s="440"/>
      <c r="CN65" s="440"/>
      <c r="CO65" s="441"/>
      <c r="CP65" s="441"/>
      <c r="CQ65" s="441"/>
      <c r="CR65" s="441"/>
      <c r="CS65" s="441"/>
      <c r="CT65" s="441"/>
      <c r="CU65" s="441"/>
      <c r="CV65" s="441"/>
      <c r="CW65" s="441"/>
      <c r="CX65" s="441"/>
    </row>
    <row r="66" spans="1:102" s="244" customFormat="1" x14ac:dyDescent="0.25">
      <c r="A66" s="228">
        <f t="shared" si="74"/>
        <v>65</v>
      </c>
      <c r="B66" s="253">
        <v>40801</v>
      </c>
      <c r="C66" s="228">
        <f>MONTH(B66)</f>
        <v>9</v>
      </c>
      <c r="D66" s="230" t="s">
        <v>24</v>
      </c>
      <c r="E66" s="231" t="s">
        <v>714</v>
      </c>
      <c r="F66" s="230"/>
      <c r="G66" s="232">
        <v>28</v>
      </c>
      <c r="H66" s="231" t="s">
        <v>26</v>
      </c>
      <c r="I66" s="230" t="s">
        <v>236</v>
      </c>
      <c r="J66" s="255" t="s">
        <v>27</v>
      </c>
      <c r="K66" s="255" t="s">
        <v>28</v>
      </c>
      <c r="L66" s="256">
        <v>53308</v>
      </c>
      <c r="M66" s="372">
        <v>48947</v>
      </c>
      <c r="N66" s="699"/>
      <c r="O66" s="688"/>
      <c r="P66" s="257">
        <f>P65-M66</f>
        <v>0</v>
      </c>
      <c r="Q66" s="182">
        <f t="shared" si="75"/>
        <v>1374631</v>
      </c>
      <c r="R66" s="234">
        <v>40800.520833333336</v>
      </c>
      <c r="S66" s="235">
        <v>6.25E-2</v>
      </c>
      <c r="T66" s="171">
        <f t="shared" si="35"/>
        <v>1</v>
      </c>
      <c r="U66" s="171">
        <f t="shared" si="51"/>
        <v>30</v>
      </c>
      <c r="V66" s="234">
        <v>40800.583333333336</v>
      </c>
      <c r="W66" s="235">
        <v>0.91666666666666663</v>
      </c>
      <c r="X66" s="167">
        <f t="shared" si="36"/>
        <v>22</v>
      </c>
      <c r="Y66" s="171">
        <f t="shared" si="52"/>
        <v>0</v>
      </c>
      <c r="Z66" s="167">
        <f t="shared" si="49"/>
        <v>1046</v>
      </c>
      <c r="AA66" s="167">
        <f t="shared" si="48"/>
        <v>1184</v>
      </c>
      <c r="AB66" s="167">
        <f>SUM($W$7:W66)</f>
        <v>42.103472222222216</v>
      </c>
      <c r="AC66" s="259">
        <v>0</v>
      </c>
      <c r="AD66" s="237">
        <v>0</v>
      </c>
      <c r="AE66" s="167">
        <f t="shared" si="37"/>
        <v>0</v>
      </c>
      <c r="AF66" s="167">
        <f t="shared" si="53"/>
        <v>0</v>
      </c>
      <c r="AG66" s="171">
        <f t="shared" ref="AG66:AG129" si="93">M66/W66/24</f>
        <v>2224.8636363636365</v>
      </c>
      <c r="AH66" s="171">
        <f t="shared" si="11"/>
        <v>53396.727272727279</v>
      </c>
      <c r="AI66" s="234">
        <v>40802.166666666664</v>
      </c>
      <c r="AJ66" s="239"/>
      <c r="AK66" s="240">
        <v>1</v>
      </c>
      <c r="AL66" s="241">
        <v>1.5972222222222224E-2</v>
      </c>
      <c r="AM66" s="167">
        <f t="shared" si="38"/>
        <v>0</v>
      </c>
      <c r="AN66" s="165">
        <f t="shared" si="54"/>
        <v>23</v>
      </c>
      <c r="AO66" s="240">
        <v>3</v>
      </c>
      <c r="AP66" s="262">
        <v>1.1111111111111112E-2</v>
      </c>
      <c r="AQ66" s="167">
        <f t="shared" si="39"/>
        <v>0</v>
      </c>
      <c r="AR66" s="165">
        <f t="shared" si="55"/>
        <v>16</v>
      </c>
      <c r="AS66" s="263">
        <v>0</v>
      </c>
      <c r="AT66" s="242">
        <v>0</v>
      </c>
      <c r="AU66" s="167">
        <f t="shared" si="40"/>
        <v>0</v>
      </c>
      <c r="AV66" s="165">
        <f t="shared" si="56"/>
        <v>0</v>
      </c>
      <c r="AW66" s="240">
        <v>0</v>
      </c>
      <c r="AX66" s="251">
        <v>0</v>
      </c>
      <c r="AY66" s="167">
        <f t="shared" si="41"/>
        <v>0</v>
      </c>
      <c r="AZ66" s="165">
        <f t="shared" si="57"/>
        <v>0</v>
      </c>
      <c r="BA66" s="240">
        <v>0</v>
      </c>
      <c r="BB66" s="242">
        <v>0</v>
      </c>
      <c r="BC66" s="171">
        <f t="shared" si="42"/>
        <v>0</v>
      </c>
      <c r="BD66" s="172">
        <f t="shared" si="58"/>
        <v>0</v>
      </c>
      <c r="BE66" s="240">
        <v>1</v>
      </c>
      <c r="BF66" s="242">
        <v>2.5694444444444447E-2</v>
      </c>
      <c r="BG66" s="167">
        <f t="shared" si="43"/>
        <v>0</v>
      </c>
      <c r="BH66" s="165">
        <f t="shared" si="59"/>
        <v>37</v>
      </c>
      <c r="BI66" s="240">
        <v>0</v>
      </c>
      <c r="BJ66" s="243">
        <v>0</v>
      </c>
      <c r="BK66" s="167">
        <f t="shared" si="44"/>
        <v>0</v>
      </c>
      <c r="BL66" s="165">
        <f t="shared" si="60"/>
        <v>0</v>
      </c>
      <c r="BM66" s="240">
        <v>1</v>
      </c>
      <c r="BN66" s="242">
        <v>1.7361111111111112E-2</v>
      </c>
      <c r="BO66" s="167">
        <f t="shared" si="45"/>
        <v>0</v>
      </c>
      <c r="BP66" s="165">
        <f t="shared" si="61"/>
        <v>25</v>
      </c>
      <c r="BQ66" s="228">
        <v>0</v>
      </c>
      <c r="BR66" s="242">
        <v>0</v>
      </c>
      <c r="BS66" s="167">
        <f t="shared" si="46"/>
        <v>0</v>
      </c>
      <c r="BT66" s="165">
        <f t="shared" si="62"/>
        <v>0</v>
      </c>
      <c r="BU66" s="167">
        <f t="shared" si="50"/>
        <v>6</v>
      </c>
      <c r="BV66" s="168">
        <f t="shared" ref="BV66:BV130" si="94">BR66+BN66+BJ66+BF66+BB66+AX66+AT66+AP66+AL66+AD66</f>
        <v>7.013888888888889E-2</v>
      </c>
      <c r="BW66" s="167">
        <f t="shared" si="47"/>
        <v>1</v>
      </c>
      <c r="BX66" s="166">
        <f t="shared" si="63"/>
        <v>41</v>
      </c>
      <c r="BY66" s="169">
        <f t="shared" si="82"/>
        <v>0.86388888888888893</v>
      </c>
      <c r="BZ66" s="170">
        <f t="shared" ref="BZ66:BZ97" si="95">M66/BY66/24</f>
        <v>2360.7877813504824</v>
      </c>
      <c r="CA66" s="170">
        <f t="shared" si="13"/>
        <v>56658.906752411582</v>
      </c>
      <c r="CB66" s="170">
        <f t="shared" ref="CB66:CB97" si="96">M66/(W66-BR66)/24</f>
        <v>2224.8636363636365</v>
      </c>
      <c r="CC66" s="398">
        <f t="shared" si="81"/>
        <v>1.4076388888888889</v>
      </c>
      <c r="CD66" s="398">
        <f t="shared" si="88"/>
        <v>44.405555555555551</v>
      </c>
      <c r="CE66" s="395">
        <f t="shared" si="83"/>
        <v>42.997916666666661</v>
      </c>
      <c r="CF66" s="170">
        <f t="shared" si="84"/>
        <v>1332.0713212849462</v>
      </c>
      <c r="CG66" s="404">
        <f t="shared" si="91"/>
        <v>2.7159722222222222</v>
      </c>
      <c r="CH66" s="404">
        <f t="shared" si="92"/>
        <v>0</v>
      </c>
      <c r="CI66" s="273">
        <f t="shared" si="90"/>
        <v>113240</v>
      </c>
      <c r="CJ66" s="237">
        <f t="shared" si="85"/>
        <v>2.7159722222222222</v>
      </c>
      <c r="CK66" s="407">
        <f t="shared" si="86"/>
        <v>1737.2538992585016</v>
      </c>
      <c r="CL66" s="232">
        <f t="shared" si="87"/>
        <v>1737.2538992585016</v>
      </c>
      <c r="CM66" s="440"/>
      <c r="CN66" s="440"/>
      <c r="CO66" s="441"/>
      <c r="CP66" s="441"/>
      <c r="CQ66" s="441"/>
      <c r="CR66" s="441"/>
      <c r="CS66" s="441"/>
      <c r="CT66" s="441"/>
      <c r="CU66" s="441"/>
      <c r="CV66" s="441"/>
      <c r="CW66" s="441"/>
      <c r="CX66" s="441"/>
    </row>
    <row r="67" spans="1:102" s="244" customFormat="1" x14ac:dyDescent="0.25">
      <c r="A67" s="228">
        <f t="shared" ref="A67:A132" si="97">A66+1</f>
        <v>66</v>
      </c>
      <c r="B67" s="253">
        <v>40802</v>
      </c>
      <c r="C67" s="228">
        <f>MONTH(B67)</f>
        <v>9</v>
      </c>
      <c r="D67" s="230" t="s">
        <v>24</v>
      </c>
      <c r="E67" s="231" t="s">
        <v>715</v>
      </c>
      <c r="F67" s="230"/>
      <c r="G67" s="232">
        <v>29</v>
      </c>
      <c r="H67" s="231" t="s">
        <v>26</v>
      </c>
      <c r="I67" s="230" t="s">
        <v>258</v>
      </c>
      <c r="J67" s="231" t="s">
        <v>327</v>
      </c>
      <c r="K67" s="231" t="s">
        <v>28</v>
      </c>
      <c r="L67" s="233">
        <v>28107</v>
      </c>
      <c r="M67" s="371">
        <v>28107</v>
      </c>
      <c r="N67" s="371"/>
      <c r="O67" s="371" t="s">
        <v>129</v>
      </c>
      <c r="P67" s="257">
        <f>L67-M67</f>
        <v>0</v>
      </c>
      <c r="Q67" s="182">
        <f t="shared" ref="Q67:Q98" si="98">Q66+M67</f>
        <v>1402738</v>
      </c>
      <c r="R67" s="234">
        <v>40802.3125</v>
      </c>
      <c r="S67" s="235">
        <v>5.5555555555555552E-2</v>
      </c>
      <c r="T67" s="171">
        <f t="shared" ref="T67:T83" si="99">IF(S67=1,24,HOUR(S67))</f>
        <v>1</v>
      </c>
      <c r="U67" s="171">
        <f t="shared" si="51"/>
        <v>20</v>
      </c>
      <c r="V67" s="234">
        <v>40802.368055555555</v>
      </c>
      <c r="W67" s="235">
        <v>0.59027777777777779</v>
      </c>
      <c r="X67" s="167">
        <f t="shared" ref="X67:X131" si="100">IF(W67=1,24,HOUR(W67))</f>
        <v>14</v>
      </c>
      <c r="Y67" s="171">
        <f t="shared" si="52"/>
        <v>10</v>
      </c>
      <c r="Z67" s="167">
        <f t="shared" si="49"/>
        <v>1060</v>
      </c>
      <c r="AA67" s="167">
        <f t="shared" si="48"/>
        <v>1194</v>
      </c>
      <c r="AB67" s="167">
        <f>SUM($W$7:W67)</f>
        <v>42.693749999999994</v>
      </c>
      <c r="AC67" s="259">
        <v>0</v>
      </c>
      <c r="AD67" s="237">
        <v>0</v>
      </c>
      <c r="AE67" s="167">
        <f t="shared" ref="AE67:AE131" si="101">IF(AD67=1,24,HOUR(AD67))</f>
        <v>0</v>
      </c>
      <c r="AF67" s="167">
        <f t="shared" si="53"/>
        <v>0</v>
      </c>
      <c r="AG67" s="171">
        <f t="shared" si="93"/>
        <v>1984.0235294117647</v>
      </c>
      <c r="AH67" s="171">
        <f t="shared" ref="AH67:AH131" si="102">AG67*24</f>
        <v>47616.564705882352</v>
      </c>
      <c r="AI67" s="234">
        <v>40802.958333333336</v>
      </c>
      <c r="AJ67" s="239"/>
      <c r="AK67" s="240">
        <v>0</v>
      </c>
      <c r="AL67" s="241">
        <v>0</v>
      </c>
      <c r="AM67" s="167">
        <f t="shared" ref="AM67:AM131" si="103">IF(AL67=1,24,HOUR(AL67))</f>
        <v>0</v>
      </c>
      <c r="AN67" s="165">
        <f t="shared" si="54"/>
        <v>0</v>
      </c>
      <c r="AO67" s="240">
        <v>0</v>
      </c>
      <c r="AP67" s="262">
        <v>0</v>
      </c>
      <c r="AQ67" s="167">
        <f t="shared" ref="AQ67:AQ131" si="104">IF(AP67=1,24,HOUR(AP67))</f>
        <v>0</v>
      </c>
      <c r="AR67" s="165">
        <f t="shared" si="55"/>
        <v>0</v>
      </c>
      <c r="AS67" s="240">
        <v>2</v>
      </c>
      <c r="AT67" s="242">
        <v>5.5555555555555558E-3</v>
      </c>
      <c r="AU67" s="167">
        <f t="shared" ref="AU67:AU131" si="105">IF(AT67=1,24,HOUR(AT67))</f>
        <v>0</v>
      </c>
      <c r="AV67" s="165">
        <f t="shared" si="56"/>
        <v>8</v>
      </c>
      <c r="AW67" s="240">
        <v>0</v>
      </c>
      <c r="AX67" s="251">
        <v>0</v>
      </c>
      <c r="AY67" s="167">
        <f t="shared" ref="AY67:AY131" si="106">IF(AX67=1,24,HOUR(AX67))</f>
        <v>0</v>
      </c>
      <c r="AZ67" s="165">
        <f t="shared" si="57"/>
        <v>0</v>
      </c>
      <c r="BA67" s="240">
        <v>0</v>
      </c>
      <c r="BB67" s="242">
        <v>0</v>
      </c>
      <c r="BC67" s="171">
        <f t="shared" ref="BC67:BC131" si="107">IF(BB67=1,24,HOUR(BB67))</f>
        <v>0</v>
      </c>
      <c r="BD67" s="172">
        <f t="shared" si="58"/>
        <v>0</v>
      </c>
      <c r="BE67" s="240">
        <v>1</v>
      </c>
      <c r="BF67" s="242">
        <v>1.6666666666666666E-2</v>
      </c>
      <c r="BG67" s="167">
        <f t="shared" ref="BG67:BG131" si="108">IF(BF67=1,24,HOUR(BF67))</f>
        <v>0</v>
      </c>
      <c r="BH67" s="165">
        <f t="shared" si="59"/>
        <v>24</v>
      </c>
      <c r="BI67" s="240">
        <v>0</v>
      </c>
      <c r="BJ67" s="243">
        <v>0</v>
      </c>
      <c r="BK67" s="167">
        <f t="shared" ref="BK67:BK131" si="109">IF(BJ67=1,24,HOUR(BJ67))</f>
        <v>0</v>
      </c>
      <c r="BL67" s="165">
        <f t="shared" si="60"/>
        <v>0</v>
      </c>
      <c r="BM67" s="240">
        <v>0</v>
      </c>
      <c r="BN67" s="242">
        <v>0</v>
      </c>
      <c r="BO67" s="167">
        <f t="shared" ref="BO67:BO131" si="110">IF(BN67=1,24,HOUR(BN67))</f>
        <v>0</v>
      </c>
      <c r="BP67" s="165">
        <f t="shared" si="61"/>
        <v>0</v>
      </c>
      <c r="BQ67" s="228">
        <v>1</v>
      </c>
      <c r="BR67" s="242">
        <v>2.6388888888888889E-2</v>
      </c>
      <c r="BS67" s="167">
        <f t="shared" ref="BS67:BS131" si="111">IF(BR67=1,24,HOUR(BR67))</f>
        <v>0</v>
      </c>
      <c r="BT67" s="165">
        <f t="shared" si="62"/>
        <v>38</v>
      </c>
      <c r="BU67" s="167">
        <f t="shared" si="50"/>
        <v>4</v>
      </c>
      <c r="BV67" s="168">
        <f t="shared" si="94"/>
        <v>4.8611111111111112E-2</v>
      </c>
      <c r="BW67" s="167">
        <f t="shared" ref="BW67:BW131" si="112">IF(BV67=1,24,HOUR(BV67))</f>
        <v>1</v>
      </c>
      <c r="BX67" s="166">
        <f t="shared" si="63"/>
        <v>10</v>
      </c>
      <c r="BY67" s="169">
        <f t="shared" si="82"/>
        <v>0.54166666666666663</v>
      </c>
      <c r="BZ67" s="170">
        <f t="shared" si="95"/>
        <v>2162.0769230769233</v>
      </c>
      <c r="CA67" s="170">
        <f t="shared" ref="CA67:CA117" si="113">BZ67*24</f>
        <v>51889.846153846156</v>
      </c>
      <c r="CB67" s="170">
        <f t="shared" si="96"/>
        <v>2076.8719211822659</v>
      </c>
      <c r="CC67" s="398">
        <f t="shared" ref="CC67:CC96" si="114">SUM(CC66,BR67)</f>
        <v>1.4340277777777777</v>
      </c>
      <c r="CD67" s="398">
        <f t="shared" si="88"/>
        <v>44.99583333333333</v>
      </c>
      <c r="CE67" s="395">
        <f t="shared" si="83"/>
        <v>43.561805555555551</v>
      </c>
      <c r="CF67" s="170">
        <f t="shared" si="84"/>
        <v>1341.7124455993242</v>
      </c>
      <c r="CG67" s="404">
        <f t="shared" si="91"/>
        <v>3.3062499999999999</v>
      </c>
      <c r="CH67" s="404">
        <f t="shared" si="92"/>
        <v>2.6388888888888889E-2</v>
      </c>
      <c r="CI67" s="273">
        <f t="shared" si="90"/>
        <v>141347</v>
      </c>
      <c r="CJ67" s="237">
        <f t="shared" si="85"/>
        <v>3.2798611111111109</v>
      </c>
      <c r="CK67" s="407">
        <f t="shared" si="86"/>
        <v>1795.6426000423462</v>
      </c>
      <c r="CL67" s="232">
        <f t="shared" si="87"/>
        <v>1781.3106490233147</v>
      </c>
      <c r="CM67" s="440"/>
      <c r="CN67" s="440"/>
      <c r="CO67" s="441"/>
      <c r="CP67" s="441"/>
      <c r="CQ67" s="441"/>
      <c r="CR67" s="441"/>
      <c r="CS67" s="441"/>
      <c r="CT67" s="441"/>
      <c r="CU67" s="441"/>
      <c r="CV67" s="441"/>
      <c r="CW67" s="441"/>
      <c r="CX67" s="441"/>
    </row>
    <row r="68" spans="1:102" s="244" customFormat="1" x14ac:dyDescent="0.25">
      <c r="A68" s="228">
        <f t="shared" si="97"/>
        <v>67</v>
      </c>
      <c r="B68" s="253">
        <v>40802</v>
      </c>
      <c r="C68" s="228">
        <f>MONTH(B68)</f>
        <v>9</v>
      </c>
      <c r="D68" s="230" t="s">
        <v>24</v>
      </c>
      <c r="E68" s="231" t="s">
        <v>716</v>
      </c>
      <c r="F68" s="230"/>
      <c r="G68" s="232">
        <v>30</v>
      </c>
      <c r="H68" s="231" t="s">
        <v>26</v>
      </c>
      <c r="I68" s="230" t="s">
        <v>258</v>
      </c>
      <c r="J68" s="231" t="s">
        <v>347</v>
      </c>
      <c r="K68" s="231" t="s">
        <v>28</v>
      </c>
      <c r="L68" s="233">
        <v>133849</v>
      </c>
      <c r="M68" s="371">
        <v>10907</v>
      </c>
      <c r="N68" s="371"/>
      <c r="O68" s="687">
        <v>9</v>
      </c>
      <c r="P68" s="257">
        <f>L68-M68</f>
        <v>122942</v>
      </c>
      <c r="Q68" s="182">
        <f t="shared" si="98"/>
        <v>1413645</v>
      </c>
      <c r="R68" s="234">
        <v>40802.53125</v>
      </c>
      <c r="S68" s="235">
        <v>8.2638888888888887E-2</v>
      </c>
      <c r="T68" s="171">
        <f t="shared" si="99"/>
        <v>1</v>
      </c>
      <c r="U68" s="171">
        <f t="shared" si="51"/>
        <v>59</v>
      </c>
      <c r="V68" s="234">
        <v>40803.114583333336</v>
      </c>
      <c r="W68" s="235">
        <v>0.13541666666666666</v>
      </c>
      <c r="X68" s="167">
        <f t="shared" si="100"/>
        <v>3</v>
      </c>
      <c r="Y68" s="171">
        <f t="shared" si="52"/>
        <v>15</v>
      </c>
      <c r="Z68" s="167">
        <f t="shared" si="49"/>
        <v>1063</v>
      </c>
      <c r="AA68" s="167">
        <f t="shared" si="48"/>
        <v>1209</v>
      </c>
      <c r="AB68" s="167">
        <f>SUM($W$7:W68)</f>
        <v>42.829166666666659</v>
      </c>
      <c r="AC68" s="259">
        <v>0</v>
      </c>
      <c r="AD68" s="237">
        <v>0</v>
      </c>
      <c r="AE68" s="167">
        <f t="shared" si="101"/>
        <v>0</v>
      </c>
      <c r="AF68" s="167">
        <f t="shared" si="53"/>
        <v>0</v>
      </c>
      <c r="AG68" s="171">
        <f t="shared" si="93"/>
        <v>3356</v>
      </c>
      <c r="AH68" s="171">
        <f t="shared" si="102"/>
        <v>80544</v>
      </c>
      <c r="AI68" s="238"/>
      <c r="AJ68" s="239"/>
      <c r="AK68" s="240">
        <v>0</v>
      </c>
      <c r="AL68" s="241">
        <v>0</v>
      </c>
      <c r="AM68" s="167">
        <f t="shared" si="103"/>
        <v>0</v>
      </c>
      <c r="AN68" s="165">
        <f t="shared" si="54"/>
        <v>0</v>
      </c>
      <c r="AO68" s="240">
        <v>1</v>
      </c>
      <c r="AP68" s="262">
        <v>3.1944444444444449E-2</v>
      </c>
      <c r="AQ68" s="167">
        <f t="shared" si="104"/>
        <v>0</v>
      </c>
      <c r="AR68" s="165">
        <f t="shared" si="55"/>
        <v>46</v>
      </c>
      <c r="AS68" s="263">
        <v>0</v>
      </c>
      <c r="AT68" s="242">
        <v>0</v>
      </c>
      <c r="AU68" s="167">
        <f t="shared" si="105"/>
        <v>0</v>
      </c>
      <c r="AV68" s="165">
        <f t="shared" si="56"/>
        <v>0</v>
      </c>
      <c r="AW68" s="240">
        <v>0</v>
      </c>
      <c r="AX68" s="251">
        <v>0</v>
      </c>
      <c r="AY68" s="167">
        <f t="shared" si="106"/>
        <v>0</v>
      </c>
      <c r="AZ68" s="165">
        <f t="shared" si="57"/>
        <v>0</v>
      </c>
      <c r="BA68" s="240">
        <v>0</v>
      </c>
      <c r="BB68" s="242">
        <v>0</v>
      </c>
      <c r="BC68" s="171">
        <f t="shared" si="107"/>
        <v>0</v>
      </c>
      <c r="BD68" s="172">
        <f t="shared" si="58"/>
        <v>0</v>
      </c>
      <c r="BE68" s="240">
        <v>0</v>
      </c>
      <c r="BF68" s="242">
        <v>0</v>
      </c>
      <c r="BG68" s="167">
        <f t="shared" si="108"/>
        <v>0</v>
      </c>
      <c r="BH68" s="165">
        <f t="shared" si="59"/>
        <v>0</v>
      </c>
      <c r="BI68" s="240">
        <v>0</v>
      </c>
      <c r="BJ68" s="243">
        <v>0</v>
      </c>
      <c r="BK68" s="167">
        <f t="shared" si="109"/>
        <v>0</v>
      </c>
      <c r="BL68" s="165">
        <f t="shared" si="60"/>
        <v>0</v>
      </c>
      <c r="BM68" s="240">
        <v>0</v>
      </c>
      <c r="BN68" s="242">
        <v>0</v>
      </c>
      <c r="BO68" s="167">
        <f t="shared" si="110"/>
        <v>0</v>
      </c>
      <c r="BP68" s="165">
        <f t="shared" si="61"/>
        <v>0</v>
      </c>
      <c r="BQ68" s="228">
        <v>0</v>
      </c>
      <c r="BR68" s="242">
        <v>0</v>
      </c>
      <c r="BS68" s="167">
        <f t="shared" si="111"/>
        <v>0</v>
      </c>
      <c r="BT68" s="165">
        <f t="shared" si="62"/>
        <v>0</v>
      </c>
      <c r="BU68" s="167">
        <f t="shared" si="50"/>
        <v>1</v>
      </c>
      <c r="BV68" s="168">
        <f t="shared" si="94"/>
        <v>3.1944444444444449E-2</v>
      </c>
      <c r="BW68" s="167">
        <f t="shared" si="112"/>
        <v>0</v>
      </c>
      <c r="BX68" s="166">
        <f t="shared" si="63"/>
        <v>46</v>
      </c>
      <c r="BY68" s="169">
        <f t="shared" si="82"/>
        <v>0.10347222222222222</v>
      </c>
      <c r="BZ68" s="170">
        <f t="shared" si="95"/>
        <v>4392.080536912752</v>
      </c>
      <c r="CA68" s="170">
        <f t="shared" si="113"/>
        <v>105409.93288590605</v>
      </c>
      <c r="CB68" s="170">
        <f t="shared" si="96"/>
        <v>3356</v>
      </c>
      <c r="CC68" s="398">
        <f t="shared" si="114"/>
        <v>1.4340277777777777</v>
      </c>
      <c r="CD68" s="398">
        <f t="shared" si="88"/>
        <v>45.131249999999994</v>
      </c>
      <c r="CE68" s="395">
        <f t="shared" si="83"/>
        <v>43.697222222222216</v>
      </c>
      <c r="CF68" s="170">
        <f t="shared" si="84"/>
        <v>1347.9546754815335</v>
      </c>
      <c r="CG68" s="404">
        <f t="shared" si="91"/>
        <v>3.4416666666666664</v>
      </c>
      <c r="CH68" s="404">
        <f t="shared" si="92"/>
        <v>2.6388888888888889E-2</v>
      </c>
      <c r="CI68" s="273">
        <f t="shared" si="90"/>
        <v>152254</v>
      </c>
      <c r="CJ68" s="237">
        <f t="shared" si="85"/>
        <v>3.4152777777777774</v>
      </c>
      <c r="CK68" s="407">
        <f t="shared" si="86"/>
        <v>1857.5111834078896</v>
      </c>
      <c r="CL68" s="232">
        <f t="shared" si="87"/>
        <v>1843.2687651331719</v>
      </c>
      <c r="CM68" s="440"/>
      <c r="CN68" s="440"/>
      <c r="CO68" s="441"/>
      <c r="CP68" s="441"/>
      <c r="CQ68" s="441"/>
      <c r="CR68" s="441"/>
      <c r="CS68" s="441"/>
      <c r="CT68" s="441"/>
      <c r="CU68" s="441"/>
      <c r="CV68" s="441"/>
      <c r="CW68" s="441"/>
      <c r="CX68" s="441"/>
    </row>
    <row r="69" spans="1:102" s="244" customFormat="1" x14ac:dyDescent="0.25">
      <c r="A69" s="228">
        <f t="shared" si="97"/>
        <v>68</v>
      </c>
      <c r="B69" s="253">
        <v>40803</v>
      </c>
      <c r="C69" s="228">
        <f>MONTH(B69)</f>
        <v>9</v>
      </c>
      <c r="D69" s="230" t="s">
        <v>24</v>
      </c>
      <c r="E69" s="231" t="s">
        <v>716</v>
      </c>
      <c r="F69" s="230"/>
      <c r="G69" s="232">
        <v>30</v>
      </c>
      <c r="H69" s="231" t="s">
        <v>26</v>
      </c>
      <c r="I69" s="230" t="s">
        <v>258</v>
      </c>
      <c r="J69" s="231" t="s">
        <v>347</v>
      </c>
      <c r="K69" s="231" t="s">
        <v>28</v>
      </c>
      <c r="L69" s="233">
        <v>133849</v>
      </c>
      <c r="M69" s="371">
        <f>49763-10907</f>
        <v>38856</v>
      </c>
      <c r="N69" s="371"/>
      <c r="O69" s="688"/>
      <c r="P69" s="257">
        <f>P68-M69</f>
        <v>84086</v>
      </c>
      <c r="Q69" s="182">
        <f t="shared" si="98"/>
        <v>1452501</v>
      </c>
      <c r="R69" s="234">
        <v>40802.53125</v>
      </c>
      <c r="S69" s="235">
        <v>8.2638888888888887E-2</v>
      </c>
      <c r="T69" s="171">
        <f t="shared" si="99"/>
        <v>1</v>
      </c>
      <c r="U69" s="171">
        <f t="shared" si="51"/>
        <v>59</v>
      </c>
      <c r="V69" s="234">
        <v>40803.114583333336</v>
      </c>
      <c r="W69" s="235">
        <v>1</v>
      </c>
      <c r="X69" s="167">
        <f t="shared" si="100"/>
        <v>24</v>
      </c>
      <c r="Y69" s="171">
        <f t="shared" si="52"/>
        <v>0</v>
      </c>
      <c r="Z69" s="167">
        <f t="shared" si="49"/>
        <v>1087</v>
      </c>
      <c r="AA69" s="167">
        <f t="shared" si="48"/>
        <v>1209</v>
      </c>
      <c r="AB69" s="167">
        <f>SUM($W$7:W69)</f>
        <v>43.829166666666659</v>
      </c>
      <c r="AC69" s="259">
        <v>0</v>
      </c>
      <c r="AD69" s="237">
        <v>0</v>
      </c>
      <c r="AE69" s="167">
        <f t="shared" si="101"/>
        <v>0</v>
      </c>
      <c r="AF69" s="167">
        <f t="shared" si="53"/>
        <v>0</v>
      </c>
      <c r="AG69" s="171">
        <f t="shared" si="93"/>
        <v>1619</v>
      </c>
      <c r="AH69" s="171">
        <f t="shared" si="102"/>
        <v>38856</v>
      </c>
      <c r="AI69" s="238"/>
      <c r="AJ69" s="239"/>
      <c r="AK69" s="240">
        <v>0</v>
      </c>
      <c r="AL69" s="241">
        <v>0</v>
      </c>
      <c r="AM69" s="167">
        <f t="shared" si="103"/>
        <v>0</v>
      </c>
      <c r="AN69" s="165">
        <f t="shared" si="54"/>
        <v>0</v>
      </c>
      <c r="AO69" s="240">
        <v>2</v>
      </c>
      <c r="AP69" s="242">
        <v>4.027777777777778E-2</v>
      </c>
      <c r="AQ69" s="167">
        <f t="shared" si="104"/>
        <v>0</v>
      </c>
      <c r="AR69" s="165">
        <f t="shared" si="55"/>
        <v>58</v>
      </c>
      <c r="AS69" s="263">
        <v>0</v>
      </c>
      <c r="AT69" s="242">
        <v>0</v>
      </c>
      <c r="AU69" s="167">
        <f t="shared" si="105"/>
        <v>0</v>
      </c>
      <c r="AV69" s="165">
        <f t="shared" si="56"/>
        <v>0</v>
      </c>
      <c r="AW69" s="240">
        <v>0</v>
      </c>
      <c r="AX69" s="251">
        <v>0</v>
      </c>
      <c r="AY69" s="167">
        <f t="shared" si="106"/>
        <v>0</v>
      </c>
      <c r="AZ69" s="165">
        <f t="shared" si="57"/>
        <v>0</v>
      </c>
      <c r="BA69" s="240">
        <v>0</v>
      </c>
      <c r="BB69" s="242">
        <v>0</v>
      </c>
      <c r="BC69" s="171">
        <f t="shared" si="107"/>
        <v>0</v>
      </c>
      <c r="BD69" s="172">
        <f t="shared" si="58"/>
        <v>0</v>
      </c>
      <c r="BE69" s="240">
        <v>1</v>
      </c>
      <c r="BF69" s="242">
        <v>1.3888888888888888E-2</v>
      </c>
      <c r="BG69" s="167">
        <f t="shared" si="108"/>
        <v>0</v>
      </c>
      <c r="BH69" s="165">
        <f t="shared" si="59"/>
        <v>20</v>
      </c>
      <c r="BI69" s="240">
        <v>0</v>
      </c>
      <c r="BJ69" s="243">
        <v>0</v>
      </c>
      <c r="BK69" s="167">
        <f t="shared" si="109"/>
        <v>0</v>
      </c>
      <c r="BL69" s="165">
        <f t="shared" si="60"/>
        <v>0</v>
      </c>
      <c r="BM69" s="240">
        <v>0</v>
      </c>
      <c r="BN69" s="242">
        <v>0</v>
      </c>
      <c r="BO69" s="167">
        <f t="shared" si="110"/>
        <v>0</v>
      </c>
      <c r="BP69" s="165">
        <f t="shared" si="61"/>
        <v>0</v>
      </c>
      <c r="BQ69" s="228">
        <v>1</v>
      </c>
      <c r="BR69" s="242">
        <v>5.2083333333333336E-2</v>
      </c>
      <c r="BS69" s="167">
        <f t="shared" si="111"/>
        <v>1</v>
      </c>
      <c r="BT69" s="165">
        <f t="shared" si="62"/>
        <v>15</v>
      </c>
      <c r="BU69" s="167">
        <f t="shared" si="50"/>
        <v>4</v>
      </c>
      <c r="BV69" s="168">
        <f t="shared" si="94"/>
        <v>0.10625000000000001</v>
      </c>
      <c r="BW69" s="167">
        <f t="shared" si="112"/>
        <v>2</v>
      </c>
      <c r="BX69" s="166">
        <f t="shared" si="63"/>
        <v>33</v>
      </c>
      <c r="BY69" s="169">
        <f t="shared" si="82"/>
        <v>0.89375000000000004</v>
      </c>
      <c r="BZ69" s="170">
        <f t="shared" si="95"/>
        <v>1811.4685314685314</v>
      </c>
      <c r="CA69" s="170">
        <f t="shared" si="113"/>
        <v>43475.244755244756</v>
      </c>
      <c r="CB69" s="170">
        <f t="shared" si="96"/>
        <v>1707.9560439560439</v>
      </c>
      <c r="CC69" s="398">
        <f t="shared" si="114"/>
        <v>1.4861111111111109</v>
      </c>
      <c r="CD69" s="398">
        <f t="shared" si="88"/>
        <v>46.131249999999994</v>
      </c>
      <c r="CE69" s="395">
        <f t="shared" si="83"/>
        <v>44.64513888888888</v>
      </c>
      <c r="CF69" s="170">
        <f t="shared" si="84"/>
        <v>1355.5983138639583</v>
      </c>
      <c r="CG69" s="404">
        <f t="shared" si="91"/>
        <v>4.4416666666666664</v>
      </c>
      <c r="CH69" s="404">
        <f t="shared" si="92"/>
        <v>7.8472222222222221E-2</v>
      </c>
      <c r="CI69" s="273">
        <f t="shared" si="90"/>
        <v>191110</v>
      </c>
      <c r="CJ69" s="237">
        <f t="shared" si="85"/>
        <v>4.3631944444444439</v>
      </c>
      <c r="CK69" s="407">
        <f t="shared" si="86"/>
        <v>1825.0198949546395</v>
      </c>
      <c r="CL69" s="232">
        <f t="shared" si="87"/>
        <v>1792.7767354596624</v>
      </c>
      <c r="CM69" s="440"/>
      <c r="CN69" s="440"/>
      <c r="CO69" s="441"/>
      <c r="CP69" s="441"/>
      <c r="CQ69" s="441"/>
      <c r="CR69" s="441"/>
      <c r="CS69" s="441"/>
      <c r="CT69" s="441"/>
      <c r="CU69" s="441"/>
      <c r="CV69" s="441"/>
      <c r="CW69" s="441"/>
      <c r="CX69" s="441"/>
    </row>
    <row r="70" spans="1:102" s="244" customFormat="1" x14ac:dyDescent="0.25">
      <c r="A70" s="228">
        <f t="shared" si="97"/>
        <v>69</v>
      </c>
      <c r="B70" s="253">
        <v>40804</v>
      </c>
      <c r="C70" s="228">
        <f t="shared" si="89"/>
        <v>9</v>
      </c>
      <c r="D70" s="230" t="s">
        <v>24</v>
      </c>
      <c r="E70" s="231" t="s">
        <v>716</v>
      </c>
      <c r="F70" s="230"/>
      <c r="G70" s="232">
        <v>30</v>
      </c>
      <c r="H70" s="231" t="s">
        <v>26</v>
      </c>
      <c r="I70" s="230" t="s">
        <v>258</v>
      </c>
      <c r="J70" s="231" t="s">
        <v>347</v>
      </c>
      <c r="K70" s="231" t="s">
        <v>28</v>
      </c>
      <c r="L70" s="233">
        <v>133849</v>
      </c>
      <c r="M70" s="371">
        <f>88500-(M68+M69)</f>
        <v>38737</v>
      </c>
      <c r="N70" s="371"/>
      <c r="O70" s="688"/>
      <c r="P70" s="257">
        <f>P69-M70</f>
        <v>45349</v>
      </c>
      <c r="Q70" s="182">
        <f t="shared" si="98"/>
        <v>1491238</v>
      </c>
      <c r="R70" s="234">
        <v>40802.53125</v>
      </c>
      <c r="S70" s="235">
        <v>8.2638888888888887E-2</v>
      </c>
      <c r="T70" s="171">
        <f t="shared" si="99"/>
        <v>1</v>
      </c>
      <c r="U70" s="171">
        <f t="shared" si="51"/>
        <v>59</v>
      </c>
      <c r="V70" s="234">
        <v>40803.114583333336</v>
      </c>
      <c r="W70" s="235">
        <v>1</v>
      </c>
      <c r="X70" s="167">
        <f t="shared" si="100"/>
        <v>24</v>
      </c>
      <c r="Y70" s="171">
        <f t="shared" si="52"/>
        <v>0</v>
      </c>
      <c r="Z70" s="167">
        <f t="shared" si="49"/>
        <v>1111</v>
      </c>
      <c r="AA70" s="167">
        <f t="shared" si="48"/>
        <v>1209</v>
      </c>
      <c r="AB70" s="167">
        <f>SUM($W$7:W70)</f>
        <v>44.829166666666659</v>
      </c>
      <c r="AC70" s="259">
        <v>0</v>
      </c>
      <c r="AD70" s="237">
        <v>0</v>
      </c>
      <c r="AE70" s="167">
        <f t="shared" si="101"/>
        <v>0</v>
      </c>
      <c r="AF70" s="167">
        <f t="shared" si="53"/>
        <v>0</v>
      </c>
      <c r="AG70" s="171">
        <f t="shared" si="93"/>
        <v>1614.0416666666667</v>
      </c>
      <c r="AH70" s="171">
        <f t="shared" si="102"/>
        <v>38737</v>
      </c>
      <c r="AI70" s="238"/>
      <c r="AJ70" s="239"/>
      <c r="AK70" s="240">
        <v>1</v>
      </c>
      <c r="AL70" s="241">
        <v>4.1666666666666666E-3</v>
      </c>
      <c r="AM70" s="167">
        <f t="shared" si="103"/>
        <v>0</v>
      </c>
      <c r="AN70" s="165">
        <f t="shared" si="54"/>
        <v>6</v>
      </c>
      <c r="AO70" s="240">
        <v>9</v>
      </c>
      <c r="AP70" s="242">
        <v>5.9722222222222225E-2</v>
      </c>
      <c r="AQ70" s="167">
        <f t="shared" si="104"/>
        <v>1</v>
      </c>
      <c r="AR70" s="165">
        <f t="shared" si="55"/>
        <v>26</v>
      </c>
      <c r="AS70" s="263">
        <v>0</v>
      </c>
      <c r="AT70" s="242">
        <v>0</v>
      </c>
      <c r="AU70" s="167">
        <f t="shared" si="105"/>
        <v>0</v>
      </c>
      <c r="AV70" s="165">
        <f t="shared" si="56"/>
        <v>0</v>
      </c>
      <c r="AW70" s="240">
        <v>0</v>
      </c>
      <c r="AX70" s="251">
        <v>0</v>
      </c>
      <c r="AY70" s="167">
        <f t="shared" si="106"/>
        <v>0</v>
      </c>
      <c r="AZ70" s="165">
        <f t="shared" si="57"/>
        <v>0</v>
      </c>
      <c r="BA70" s="240">
        <v>0</v>
      </c>
      <c r="BB70" s="242">
        <v>0</v>
      </c>
      <c r="BC70" s="171">
        <f t="shared" si="107"/>
        <v>0</v>
      </c>
      <c r="BD70" s="172">
        <f t="shared" si="58"/>
        <v>0</v>
      </c>
      <c r="BE70" s="240">
        <v>2</v>
      </c>
      <c r="BF70" s="242">
        <v>4.8611111111111112E-2</v>
      </c>
      <c r="BG70" s="167">
        <f t="shared" si="108"/>
        <v>1</v>
      </c>
      <c r="BH70" s="165">
        <f t="shared" si="59"/>
        <v>10</v>
      </c>
      <c r="BI70" s="240">
        <v>0</v>
      </c>
      <c r="BJ70" s="243">
        <v>0</v>
      </c>
      <c r="BK70" s="167">
        <f t="shared" si="109"/>
        <v>0</v>
      </c>
      <c r="BL70" s="165">
        <f t="shared" si="60"/>
        <v>0</v>
      </c>
      <c r="BM70" s="240">
        <v>0</v>
      </c>
      <c r="BN70" s="242">
        <v>0</v>
      </c>
      <c r="BO70" s="167">
        <f t="shared" si="110"/>
        <v>0</v>
      </c>
      <c r="BP70" s="165">
        <f t="shared" si="61"/>
        <v>0</v>
      </c>
      <c r="BQ70" s="228">
        <v>0</v>
      </c>
      <c r="BR70" s="242">
        <v>0</v>
      </c>
      <c r="BS70" s="167">
        <f t="shared" si="111"/>
        <v>0</v>
      </c>
      <c r="BT70" s="165">
        <f t="shared" si="62"/>
        <v>0</v>
      </c>
      <c r="BU70" s="167">
        <f t="shared" si="50"/>
        <v>12</v>
      </c>
      <c r="BV70" s="168">
        <f t="shared" si="94"/>
        <v>0.1125</v>
      </c>
      <c r="BW70" s="167">
        <f t="shared" si="112"/>
        <v>2</v>
      </c>
      <c r="BX70" s="166">
        <f t="shared" si="63"/>
        <v>42</v>
      </c>
      <c r="BY70" s="169">
        <f t="shared" si="82"/>
        <v>0.88749999999999996</v>
      </c>
      <c r="BZ70" s="170">
        <f t="shared" si="95"/>
        <v>1818.6384976525824</v>
      </c>
      <c r="CA70" s="170">
        <f t="shared" si="113"/>
        <v>43647.323943661977</v>
      </c>
      <c r="CB70" s="170">
        <f t="shared" si="96"/>
        <v>1614.0416666666667</v>
      </c>
      <c r="CC70" s="398">
        <f t="shared" si="114"/>
        <v>1.4861111111111109</v>
      </c>
      <c r="CD70" s="398">
        <f t="shared" si="88"/>
        <v>47.131249999999994</v>
      </c>
      <c r="CE70" s="395">
        <f t="shared" si="83"/>
        <v>45.64513888888888</v>
      </c>
      <c r="CF70" s="170">
        <f t="shared" si="84"/>
        <v>1361.2603264921117</v>
      </c>
      <c r="CG70" s="404">
        <f t="shared" si="91"/>
        <v>5.4416666666666664</v>
      </c>
      <c r="CH70" s="404">
        <f t="shared" si="92"/>
        <v>7.8472222222222221E-2</v>
      </c>
      <c r="CI70" s="273">
        <f t="shared" si="90"/>
        <v>229847</v>
      </c>
      <c r="CJ70" s="237">
        <f t="shared" si="85"/>
        <v>5.3631944444444439</v>
      </c>
      <c r="CK70" s="407">
        <f t="shared" si="86"/>
        <v>1785.6817298977085</v>
      </c>
      <c r="CL70" s="232">
        <f t="shared" si="87"/>
        <v>1759.9310872894337</v>
      </c>
      <c r="CM70" s="440"/>
      <c r="CN70" s="440"/>
      <c r="CO70" s="441"/>
      <c r="CP70" s="441"/>
      <c r="CQ70" s="441"/>
      <c r="CR70" s="441"/>
      <c r="CS70" s="441"/>
      <c r="CT70" s="441"/>
      <c r="CU70" s="441"/>
      <c r="CV70" s="441"/>
      <c r="CW70" s="441"/>
      <c r="CX70" s="441"/>
    </row>
    <row r="71" spans="1:102" s="244" customFormat="1" x14ac:dyDescent="0.25">
      <c r="A71" s="228">
        <f t="shared" si="97"/>
        <v>70</v>
      </c>
      <c r="B71" s="253">
        <v>40805</v>
      </c>
      <c r="C71" s="228">
        <f t="shared" si="89"/>
        <v>9</v>
      </c>
      <c r="D71" s="230" t="s">
        <v>24</v>
      </c>
      <c r="E71" s="231" t="s">
        <v>716</v>
      </c>
      <c r="F71" s="230"/>
      <c r="G71" s="232">
        <v>30</v>
      </c>
      <c r="H71" s="231" t="s">
        <v>26</v>
      </c>
      <c r="I71" s="230" t="s">
        <v>258</v>
      </c>
      <c r="J71" s="231" t="s">
        <v>347</v>
      </c>
      <c r="K71" s="231" t="s">
        <v>28</v>
      </c>
      <c r="L71" s="233">
        <v>133849</v>
      </c>
      <c r="M71" s="371">
        <v>45024</v>
      </c>
      <c r="N71" s="371"/>
      <c r="O71" s="688"/>
      <c r="P71" s="257">
        <f>P70-M71</f>
        <v>325</v>
      </c>
      <c r="Q71" s="182">
        <f t="shared" si="98"/>
        <v>1536262</v>
      </c>
      <c r="R71" s="234">
        <v>40802.53125</v>
      </c>
      <c r="S71" s="235">
        <v>8.2638888888888887E-2</v>
      </c>
      <c r="T71" s="171">
        <f t="shared" si="99"/>
        <v>1</v>
      </c>
      <c r="U71" s="171">
        <f t="shared" si="51"/>
        <v>59</v>
      </c>
      <c r="V71" s="234">
        <v>40803.114583333336</v>
      </c>
      <c r="W71" s="235">
        <v>1</v>
      </c>
      <c r="X71" s="167">
        <f t="shared" si="100"/>
        <v>24</v>
      </c>
      <c r="Y71" s="171">
        <f t="shared" si="52"/>
        <v>0</v>
      </c>
      <c r="Z71" s="167">
        <f t="shared" si="49"/>
        <v>1135</v>
      </c>
      <c r="AA71" s="167">
        <f t="shared" si="48"/>
        <v>1209</v>
      </c>
      <c r="AB71" s="167">
        <f>SUM($W$7:W71)</f>
        <v>45.829166666666659</v>
      </c>
      <c r="AC71" s="259">
        <v>0</v>
      </c>
      <c r="AD71" s="237">
        <v>0</v>
      </c>
      <c r="AE71" s="167">
        <f t="shared" si="101"/>
        <v>0</v>
      </c>
      <c r="AF71" s="167">
        <f t="shared" si="53"/>
        <v>0</v>
      </c>
      <c r="AG71" s="171">
        <f t="shared" si="93"/>
        <v>1876</v>
      </c>
      <c r="AH71" s="171">
        <f t="shared" si="102"/>
        <v>45024</v>
      </c>
      <c r="AI71" s="238"/>
      <c r="AJ71" s="239"/>
      <c r="AK71" s="240">
        <v>0</v>
      </c>
      <c r="AL71" s="241">
        <v>0</v>
      </c>
      <c r="AM71" s="167">
        <f t="shared" si="103"/>
        <v>0</v>
      </c>
      <c r="AN71" s="165">
        <f t="shared" si="54"/>
        <v>0</v>
      </c>
      <c r="AO71" s="240">
        <v>1</v>
      </c>
      <c r="AP71" s="242">
        <v>3.472222222222222E-3</v>
      </c>
      <c r="AQ71" s="167">
        <f t="shared" si="104"/>
        <v>0</v>
      </c>
      <c r="AR71" s="165">
        <f t="shared" si="55"/>
        <v>5</v>
      </c>
      <c r="AS71" s="263">
        <v>0</v>
      </c>
      <c r="AT71" s="242">
        <v>0</v>
      </c>
      <c r="AU71" s="167">
        <f t="shared" si="105"/>
        <v>0</v>
      </c>
      <c r="AV71" s="165">
        <f t="shared" si="56"/>
        <v>0</v>
      </c>
      <c r="AW71" s="240">
        <v>0</v>
      </c>
      <c r="AX71" s="251">
        <v>0</v>
      </c>
      <c r="AY71" s="167">
        <f t="shared" si="106"/>
        <v>0</v>
      </c>
      <c r="AZ71" s="165">
        <f t="shared" si="57"/>
        <v>0</v>
      </c>
      <c r="BA71" s="240">
        <v>0</v>
      </c>
      <c r="BB71" s="242">
        <v>0</v>
      </c>
      <c r="BC71" s="171">
        <f t="shared" si="107"/>
        <v>0</v>
      </c>
      <c r="BD71" s="172">
        <f t="shared" si="58"/>
        <v>0</v>
      </c>
      <c r="BE71" s="240">
        <v>0</v>
      </c>
      <c r="BF71" s="242">
        <v>0</v>
      </c>
      <c r="BG71" s="167">
        <f t="shared" si="108"/>
        <v>0</v>
      </c>
      <c r="BH71" s="165">
        <f t="shared" si="59"/>
        <v>0</v>
      </c>
      <c r="BI71" s="240">
        <v>0</v>
      </c>
      <c r="BJ71" s="243">
        <v>0</v>
      </c>
      <c r="BK71" s="167">
        <f t="shared" si="109"/>
        <v>0</v>
      </c>
      <c r="BL71" s="165">
        <f t="shared" si="60"/>
        <v>0</v>
      </c>
      <c r="BM71" s="240">
        <v>0</v>
      </c>
      <c r="BN71" s="242">
        <v>0</v>
      </c>
      <c r="BO71" s="167">
        <f t="shared" si="110"/>
        <v>0</v>
      </c>
      <c r="BP71" s="165">
        <f t="shared" si="61"/>
        <v>0</v>
      </c>
      <c r="BQ71" s="228">
        <v>1</v>
      </c>
      <c r="BR71" s="242">
        <v>4.1666666666666664E-2</v>
      </c>
      <c r="BS71" s="167">
        <f t="shared" si="111"/>
        <v>1</v>
      </c>
      <c r="BT71" s="165">
        <f t="shared" si="62"/>
        <v>0</v>
      </c>
      <c r="BU71" s="167">
        <f t="shared" ref="BU71:BU135" si="115">BQ71+BM71+BI71+BE71+BA71+AW71+AS71+AO71+AK71+AC71</f>
        <v>2</v>
      </c>
      <c r="BV71" s="168">
        <f t="shared" si="94"/>
        <v>4.5138888888888888E-2</v>
      </c>
      <c r="BW71" s="167">
        <f t="shared" si="112"/>
        <v>1</v>
      </c>
      <c r="BX71" s="166">
        <f t="shared" si="63"/>
        <v>5</v>
      </c>
      <c r="BY71" s="169">
        <f t="shared" si="82"/>
        <v>0.95486111111111116</v>
      </c>
      <c r="BZ71" s="170">
        <f t="shared" si="95"/>
        <v>1964.6836363636364</v>
      </c>
      <c r="CA71" s="170">
        <f t="shared" si="113"/>
        <v>47152.407272727272</v>
      </c>
      <c r="CB71" s="170">
        <f t="shared" si="96"/>
        <v>1957.5652173913043</v>
      </c>
      <c r="CC71" s="398">
        <f t="shared" si="114"/>
        <v>1.5277777777777777</v>
      </c>
      <c r="CD71" s="398">
        <f t="shared" si="88"/>
        <v>48.131249999999994</v>
      </c>
      <c r="CE71" s="395">
        <f t="shared" si="83"/>
        <v>46.603472222222216</v>
      </c>
      <c r="CF71" s="170">
        <f t="shared" si="84"/>
        <v>1373.5224783561073</v>
      </c>
      <c r="CG71" s="404">
        <f t="shared" si="91"/>
        <v>6.4416666666666664</v>
      </c>
      <c r="CH71" s="404">
        <f t="shared" si="92"/>
        <v>0.12013888888888888</v>
      </c>
      <c r="CI71" s="273">
        <f t="shared" si="90"/>
        <v>274871</v>
      </c>
      <c r="CJ71" s="237">
        <f t="shared" si="85"/>
        <v>6.3215277777777779</v>
      </c>
      <c r="CK71" s="407">
        <f t="shared" si="86"/>
        <v>1811.7389871470943</v>
      </c>
      <c r="CL71" s="232">
        <f t="shared" si="87"/>
        <v>1777.9495472186288</v>
      </c>
      <c r="CM71" s="440"/>
      <c r="CN71" s="440"/>
      <c r="CO71" s="441"/>
      <c r="CP71" s="441"/>
      <c r="CQ71" s="441"/>
      <c r="CR71" s="441"/>
      <c r="CS71" s="441"/>
      <c r="CT71" s="441"/>
      <c r="CU71" s="441"/>
      <c r="CV71" s="441"/>
      <c r="CW71" s="441"/>
      <c r="CX71" s="441"/>
    </row>
    <row r="72" spans="1:102" s="244" customFormat="1" x14ac:dyDescent="0.25">
      <c r="A72" s="228">
        <f t="shared" si="97"/>
        <v>71</v>
      </c>
      <c r="B72" s="253">
        <v>40806</v>
      </c>
      <c r="C72" s="228">
        <f>MONTH(B72)</f>
        <v>9</v>
      </c>
      <c r="D72" s="230" t="s">
        <v>24</v>
      </c>
      <c r="E72" s="231" t="s">
        <v>716</v>
      </c>
      <c r="F72" s="230"/>
      <c r="G72" s="232">
        <v>30</v>
      </c>
      <c r="H72" s="231" t="s">
        <v>26</v>
      </c>
      <c r="I72" s="230" t="s">
        <v>258</v>
      </c>
      <c r="J72" s="231" t="s">
        <v>347</v>
      </c>
      <c r="K72" s="231" t="s">
        <v>28</v>
      </c>
      <c r="L72" s="233">
        <v>133849</v>
      </c>
      <c r="M72" s="371">
        <v>325</v>
      </c>
      <c r="N72" s="371"/>
      <c r="O72" s="689"/>
      <c r="P72" s="257">
        <f>P71-M72</f>
        <v>0</v>
      </c>
      <c r="Q72" s="182">
        <f t="shared" si="98"/>
        <v>1536587</v>
      </c>
      <c r="R72" s="234">
        <v>40802.53125</v>
      </c>
      <c r="S72" s="235">
        <v>8.2638888888888887E-2</v>
      </c>
      <c r="T72" s="171">
        <f t="shared" si="99"/>
        <v>1</v>
      </c>
      <c r="U72" s="171">
        <f t="shared" si="51"/>
        <v>59</v>
      </c>
      <c r="V72" s="234">
        <v>40803.114583333336</v>
      </c>
      <c r="W72" s="235">
        <v>6.25E-2</v>
      </c>
      <c r="X72" s="167">
        <f t="shared" si="100"/>
        <v>1</v>
      </c>
      <c r="Y72" s="171">
        <f t="shared" si="52"/>
        <v>30</v>
      </c>
      <c r="Z72" s="167">
        <f t="shared" si="49"/>
        <v>1136</v>
      </c>
      <c r="AA72" s="167">
        <f t="shared" si="48"/>
        <v>1239</v>
      </c>
      <c r="AB72" s="167">
        <f>SUM($W$7:W72)</f>
        <v>45.891666666666659</v>
      </c>
      <c r="AC72" s="259">
        <v>0</v>
      </c>
      <c r="AD72" s="237">
        <v>0</v>
      </c>
      <c r="AE72" s="167">
        <f t="shared" si="101"/>
        <v>0</v>
      </c>
      <c r="AF72" s="167">
        <f t="shared" si="53"/>
        <v>0</v>
      </c>
      <c r="AG72" s="171">
        <f t="shared" si="93"/>
        <v>216.66666666666666</v>
      </c>
      <c r="AH72" s="171">
        <f t="shared" si="102"/>
        <v>5200</v>
      </c>
      <c r="AI72" s="231" t="s">
        <v>349</v>
      </c>
      <c r="AJ72" s="239"/>
      <c r="AK72" s="265">
        <v>0</v>
      </c>
      <c r="AL72" s="241">
        <v>0</v>
      </c>
      <c r="AM72" s="167">
        <f t="shared" si="103"/>
        <v>0</v>
      </c>
      <c r="AN72" s="165">
        <f t="shared" si="54"/>
        <v>0</v>
      </c>
      <c r="AO72" s="240">
        <v>0</v>
      </c>
      <c r="AP72" s="242">
        <v>0</v>
      </c>
      <c r="AQ72" s="167">
        <f t="shared" si="104"/>
        <v>0</v>
      </c>
      <c r="AR72" s="165">
        <f t="shared" si="55"/>
        <v>0</v>
      </c>
      <c r="AS72" s="265">
        <v>0</v>
      </c>
      <c r="AT72" s="242">
        <v>0</v>
      </c>
      <c r="AU72" s="167">
        <f t="shared" si="105"/>
        <v>0</v>
      </c>
      <c r="AV72" s="165">
        <f t="shared" si="56"/>
        <v>0</v>
      </c>
      <c r="AW72" s="240">
        <v>0</v>
      </c>
      <c r="AX72" s="251">
        <v>0</v>
      </c>
      <c r="AY72" s="167">
        <f t="shared" si="106"/>
        <v>0</v>
      </c>
      <c r="AZ72" s="165">
        <f t="shared" si="57"/>
        <v>0</v>
      </c>
      <c r="BA72" s="265">
        <v>0</v>
      </c>
      <c r="BB72" s="242">
        <v>0</v>
      </c>
      <c r="BC72" s="171">
        <f t="shared" si="107"/>
        <v>0</v>
      </c>
      <c r="BD72" s="172">
        <f t="shared" si="58"/>
        <v>0</v>
      </c>
      <c r="BE72" s="265">
        <v>0</v>
      </c>
      <c r="BF72" s="242">
        <v>0</v>
      </c>
      <c r="BG72" s="167">
        <f t="shared" si="108"/>
        <v>0</v>
      </c>
      <c r="BH72" s="165">
        <f t="shared" si="59"/>
        <v>0</v>
      </c>
      <c r="BI72" s="240">
        <v>0</v>
      </c>
      <c r="BJ72" s="243">
        <v>0</v>
      </c>
      <c r="BK72" s="167">
        <f t="shared" si="109"/>
        <v>0</v>
      </c>
      <c r="BL72" s="165">
        <f t="shared" si="60"/>
        <v>0</v>
      </c>
      <c r="BM72" s="240">
        <v>0</v>
      </c>
      <c r="BN72" s="242">
        <v>0</v>
      </c>
      <c r="BO72" s="167">
        <f t="shared" si="110"/>
        <v>0</v>
      </c>
      <c r="BP72" s="165">
        <f t="shared" si="61"/>
        <v>0</v>
      </c>
      <c r="BQ72" s="240">
        <v>0</v>
      </c>
      <c r="BR72" s="242">
        <v>0</v>
      </c>
      <c r="BS72" s="167">
        <f t="shared" si="111"/>
        <v>0</v>
      </c>
      <c r="BT72" s="165">
        <f t="shared" si="62"/>
        <v>0</v>
      </c>
      <c r="BU72" s="167">
        <f t="shared" si="115"/>
        <v>0</v>
      </c>
      <c r="BV72" s="168">
        <f t="shared" si="94"/>
        <v>0</v>
      </c>
      <c r="BW72" s="167">
        <f t="shared" si="112"/>
        <v>0</v>
      </c>
      <c r="BX72" s="166">
        <f t="shared" si="63"/>
        <v>0</v>
      </c>
      <c r="BY72" s="169">
        <f t="shared" si="82"/>
        <v>6.25E-2</v>
      </c>
      <c r="BZ72" s="170">
        <f t="shared" si="95"/>
        <v>216.66666666666666</v>
      </c>
      <c r="CA72" s="170">
        <f t="shared" si="113"/>
        <v>5200</v>
      </c>
      <c r="CB72" s="170">
        <f t="shared" si="96"/>
        <v>216.66666666666666</v>
      </c>
      <c r="CC72" s="398">
        <f t="shared" si="114"/>
        <v>1.5277777777777777</v>
      </c>
      <c r="CD72" s="398">
        <f t="shared" si="88"/>
        <v>48.193749999999994</v>
      </c>
      <c r="CE72" s="395">
        <f t="shared" si="83"/>
        <v>46.665972222222216</v>
      </c>
      <c r="CF72" s="170">
        <f t="shared" si="84"/>
        <v>1371.973094837721</v>
      </c>
      <c r="CG72" s="404">
        <f t="shared" si="91"/>
        <v>6.5041666666666664</v>
      </c>
      <c r="CH72" s="404">
        <f t="shared" si="92"/>
        <v>0.12013888888888888</v>
      </c>
      <c r="CI72" s="273">
        <f t="shared" si="90"/>
        <v>275196</v>
      </c>
      <c r="CJ72" s="237">
        <f t="shared" si="85"/>
        <v>6.3840277777777779</v>
      </c>
      <c r="CK72" s="407">
        <f t="shared" si="86"/>
        <v>1796.1231371695856</v>
      </c>
      <c r="CL72" s="232">
        <f t="shared" si="87"/>
        <v>1762.9468289557979</v>
      </c>
      <c r="CM72" s="440"/>
      <c r="CN72" s="440"/>
      <c r="CO72" s="441"/>
      <c r="CP72" s="441"/>
      <c r="CQ72" s="441"/>
      <c r="CR72" s="441"/>
      <c r="CS72" s="441"/>
      <c r="CT72" s="441"/>
      <c r="CU72" s="441"/>
      <c r="CV72" s="441"/>
      <c r="CW72" s="441"/>
      <c r="CX72" s="441"/>
    </row>
    <row r="73" spans="1:102" s="248" customFormat="1" ht="16.5" customHeight="1" x14ac:dyDescent="0.2">
      <c r="A73" s="228">
        <f t="shared" si="97"/>
        <v>72</v>
      </c>
      <c r="B73" s="253">
        <v>40809</v>
      </c>
      <c r="C73" s="228">
        <f t="shared" si="89"/>
        <v>9</v>
      </c>
      <c r="D73" s="230" t="s">
        <v>24</v>
      </c>
      <c r="E73" s="245" t="s">
        <v>717</v>
      </c>
      <c r="F73" s="230"/>
      <c r="G73" s="232">
        <v>31</v>
      </c>
      <c r="H73" s="245" t="s">
        <v>26</v>
      </c>
      <c r="I73" s="230" t="s">
        <v>130</v>
      </c>
      <c r="J73" s="245" t="s">
        <v>355</v>
      </c>
      <c r="K73" s="245" t="s">
        <v>28</v>
      </c>
      <c r="L73" s="233">
        <v>65996</v>
      </c>
      <c r="M73" s="371">
        <v>38500</v>
      </c>
      <c r="N73" s="371"/>
      <c r="O73" s="687">
        <v>7</v>
      </c>
      <c r="P73" s="233">
        <f>L73-M73</f>
        <v>27496</v>
      </c>
      <c r="Q73" s="182">
        <f t="shared" si="98"/>
        <v>1575087</v>
      </c>
      <c r="R73" s="234" t="s">
        <v>356</v>
      </c>
      <c r="S73" s="266">
        <v>4.1666666666666664E-2</v>
      </c>
      <c r="T73" s="171">
        <f t="shared" si="99"/>
        <v>1</v>
      </c>
      <c r="U73" s="171">
        <f t="shared" si="51"/>
        <v>0</v>
      </c>
      <c r="V73" s="234" t="s">
        <v>357</v>
      </c>
      <c r="W73" s="235">
        <v>0.67083333333333339</v>
      </c>
      <c r="X73" s="167">
        <f t="shared" si="100"/>
        <v>16</v>
      </c>
      <c r="Y73" s="171">
        <f t="shared" si="52"/>
        <v>6</v>
      </c>
      <c r="Z73" s="167">
        <f t="shared" si="49"/>
        <v>1152</v>
      </c>
      <c r="AA73" s="167">
        <f t="shared" si="48"/>
        <v>1245</v>
      </c>
      <c r="AB73" s="167">
        <f>SUM($W$7:W73)</f>
        <v>46.562499999999993</v>
      </c>
      <c r="AC73" s="250">
        <v>0</v>
      </c>
      <c r="AD73" s="267">
        <v>0</v>
      </c>
      <c r="AE73" s="167">
        <f t="shared" si="101"/>
        <v>0</v>
      </c>
      <c r="AF73" s="167">
        <f t="shared" si="53"/>
        <v>0</v>
      </c>
      <c r="AG73" s="171">
        <f t="shared" si="93"/>
        <v>2391.3043478260865</v>
      </c>
      <c r="AH73" s="171">
        <f t="shared" si="102"/>
        <v>57391.304347826081</v>
      </c>
      <c r="AI73" s="246"/>
      <c r="AJ73" s="247"/>
      <c r="AK73" s="268">
        <v>1</v>
      </c>
      <c r="AL73" s="245">
        <v>1.3888888888888888E-2</v>
      </c>
      <c r="AM73" s="167">
        <f t="shared" si="103"/>
        <v>0</v>
      </c>
      <c r="AN73" s="165">
        <f t="shared" si="54"/>
        <v>20</v>
      </c>
      <c r="AO73" s="240">
        <v>6</v>
      </c>
      <c r="AP73" s="242">
        <v>0.125</v>
      </c>
      <c r="AQ73" s="167">
        <f t="shared" si="104"/>
        <v>3</v>
      </c>
      <c r="AR73" s="165">
        <f t="shared" si="55"/>
        <v>0</v>
      </c>
      <c r="AS73" s="268">
        <v>0</v>
      </c>
      <c r="AT73" s="242">
        <v>0</v>
      </c>
      <c r="AU73" s="167">
        <f t="shared" si="105"/>
        <v>0</v>
      </c>
      <c r="AV73" s="165">
        <f t="shared" si="56"/>
        <v>0</v>
      </c>
      <c r="AW73" s="240">
        <v>0</v>
      </c>
      <c r="AX73" s="269">
        <v>0</v>
      </c>
      <c r="AY73" s="167">
        <f t="shared" si="106"/>
        <v>0</v>
      </c>
      <c r="AZ73" s="165">
        <f t="shared" si="57"/>
        <v>0</v>
      </c>
      <c r="BA73" s="268">
        <v>0</v>
      </c>
      <c r="BB73" s="242">
        <v>0</v>
      </c>
      <c r="BC73" s="171">
        <f t="shared" si="107"/>
        <v>0</v>
      </c>
      <c r="BD73" s="172">
        <f t="shared" si="58"/>
        <v>0</v>
      </c>
      <c r="BE73" s="268">
        <v>0</v>
      </c>
      <c r="BF73" s="242">
        <v>0</v>
      </c>
      <c r="BG73" s="167">
        <f t="shared" si="108"/>
        <v>0</v>
      </c>
      <c r="BH73" s="165">
        <f t="shared" si="59"/>
        <v>0</v>
      </c>
      <c r="BI73" s="240">
        <v>0</v>
      </c>
      <c r="BJ73" s="243">
        <v>0</v>
      </c>
      <c r="BK73" s="167">
        <f t="shared" si="109"/>
        <v>0</v>
      </c>
      <c r="BL73" s="165">
        <f t="shared" si="60"/>
        <v>0</v>
      </c>
      <c r="BM73" s="240">
        <v>0</v>
      </c>
      <c r="BN73" s="242">
        <v>0</v>
      </c>
      <c r="BO73" s="167">
        <f t="shared" si="110"/>
        <v>0</v>
      </c>
      <c r="BP73" s="165">
        <f t="shared" si="61"/>
        <v>0</v>
      </c>
      <c r="BQ73" s="228">
        <v>0</v>
      </c>
      <c r="BR73" s="242">
        <v>0</v>
      </c>
      <c r="BS73" s="167">
        <f t="shared" si="111"/>
        <v>0</v>
      </c>
      <c r="BT73" s="165">
        <f t="shared" si="62"/>
        <v>0</v>
      </c>
      <c r="BU73" s="167">
        <f t="shared" si="115"/>
        <v>7</v>
      </c>
      <c r="BV73" s="168">
        <f t="shared" si="94"/>
        <v>0.1388888888888889</v>
      </c>
      <c r="BW73" s="167">
        <f t="shared" si="112"/>
        <v>3</v>
      </c>
      <c r="BX73" s="166">
        <f t="shared" si="63"/>
        <v>20</v>
      </c>
      <c r="BY73" s="169">
        <f t="shared" si="82"/>
        <v>0.53194444444444455</v>
      </c>
      <c r="BZ73" s="170">
        <f t="shared" si="95"/>
        <v>3015.6657963446469</v>
      </c>
      <c r="CA73" s="170">
        <f t="shared" si="113"/>
        <v>72375.979112271525</v>
      </c>
      <c r="CB73" s="170">
        <f t="shared" si="96"/>
        <v>2391.3043478260865</v>
      </c>
      <c r="CC73" s="398">
        <f t="shared" si="114"/>
        <v>1.5277777777777777</v>
      </c>
      <c r="CD73" s="398">
        <f t="shared" si="88"/>
        <v>48.864583333333329</v>
      </c>
      <c r="CE73" s="395">
        <f t="shared" si="83"/>
        <v>47.33680555555555</v>
      </c>
      <c r="CF73" s="170">
        <f t="shared" si="84"/>
        <v>1386.4185432406664</v>
      </c>
      <c r="CG73" s="404">
        <f t="shared" si="91"/>
        <v>7.1749999999999998</v>
      </c>
      <c r="CH73" s="404">
        <f t="shared" si="92"/>
        <v>0.12013888888888888</v>
      </c>
      <c r="CI73" s="273">
        <f t="shared" si="90"/>
        <v>313696</v>
      </c>
      <c r="CJ73" s="237">
        <f t="shared" si="85"/>
        <v>7.0548611111111112</v>
      </c>
      <c r="CK73" s="407">
        <f t="shared" si="86"/>
        <v>1852.7177871837778</v>
      </c>
      <c r="CL73" s="232">
        <f t="shared" si="87"/>
        <v>1821.6957026713126</v>
      </c>
      <c r="CM73" s="442"/>
      <c r="CN73" s="442"/>
      <c r="CO73" s="443"/>
      <c r="CP73" s="443"/>
      <c r="CQ73" s="443"/>
      <c r="CR73" s="443"/>
      <c r="CS73" s="443"/>
      <c r="CT73" s="443"/>
      <c r="CU73" s="443"/>
      <c r="CV73" s="443"/>
      <c r="CW73" s="443"/>
      <c r="CX73" s="443"/>
    </row>
    <row r="74" spans="1:102" s="244" customFormat="1" x14ac:dyDescent="0.25">
      <c r="A74" s="228">
        <f t="shared" si="97"/>
        <v>73</v>
      </c>
      <c r="B74" s="253">
        <v>40810</v>
      </c>
      <c r="C74" s="228">
        <f t="shared" si="89"/>
        <v>9</v>
      </c>
      <c r="D74" s="230" t="s">
        <v>24</v>
      </c>
      <c r="E74" s="245" t="s">
        <v>717</v>
      </c>
      <c r="F74" s="230"/>
      <c r="G74" s="232">
        <v>31</v>
      </c>
      <c r="H74" s="245" t="s">
        <v>26</v>
      </c>
      <c r="I74" s="230" t="s">
        <v>130</v>
      </c>
      <c r="J74" s="245" t="s">
        <v>355</v>
      </c>
      <c r="K74" s="245" t="s">
        <v>28</v>
      </c>
      <c r="L74" s="233">
        <v>65996</v>
      </c>
      <c r="M74" s="371">
        <v>27296</v>
      </c>
      <c r="N74" s="371"/>
      <c r="O74" s="688"/>
      <c r="P74" s="233">
        <f>P73-M74</f>
        <v>200</v>
      </c>
      <c r="Q74" s="182">
        <f t="shared" si="98"/>
        <v>1602383</v>
      </c>
      <c r="R74" s="234" t="s">
        <v>356</v>
      </c>
      <c r="S74" s="266">
        <v>4.1666666666666664E-2</v>
      </c>
      <c r="T74" s="171">
        <f t="shared" si="99"/>
        <v>1</v>
      </c>
      <c r="U74" s="171">
        <f t="shared" ref="U74:U138" si="116">MINUTE(S74)</f>
        <v>0</v>
      </c>
      <c r="V74" s="234" t="s">
        <v>357</v>
      </c>
      <c r="W74" s="235">
        <v>1</v>
      </c>
      <c r="X74" s="167">
        <f t="shared" si="100"/>
        <v>24</v>
      </c>
      <c r="Y74" s="171">
        <f t="shared" ref="Y74:Y138" si="117">MINUTE(W74)</f>
        <v>0</v>
      </c>
      <c r="Z74" s="167">
        <f t="shared" si="49"/>
        <v>1176</v>
      </c>
      <c r="AA74" s="167">
        <f t="shared" si="48"/>
        <v>1245</v>
      </c>
      <c r="AB74" s="167">
        <f>SUM($W$7:W74)</f>
        <v>47.562499999999993</v>
      </c>
      <c r="AC74" s="250">
        <v>0</v>
      </c>
      <c r="AD74" s="267">
        <v>0</v>
      </c>
      <c r="AE74" s="167">
        <f t="shared" si="101"/>
        <v>0</v>
      </c>
      <c r="AF74" s="167">
        <f t="shared" ref="AF74:AF138" si="118">MINUTE(AD74)</f>
        <v>0</v>
      </c>
      <c r="AG74" s="171">
        <f t="shared" si="93"/>
        <v>1137.3333333333333</v>
      </c>
      <c r="AH74" s="171">
        <f t="shared" si="102"/>
        <v>27296</v>
      </c>
      <c r="AI74" s="238"/>
      <c r="AJ74" s="239"/>
      <c r="AK74" s="265">
        <v>1</v>
      </c>
      <c r="AL74" s="241">
        <v>6.9444444444444441E-3</v>
      </c>
      <c r="AM74" s="167">
        <f t="shared" si="103"/>
        <v>0</v>
      </c>
      <c r="AN74" s="165">
        <f t="shared" ref="AN74:AN138" si="119">MINUTE(AL74)</f>
        <v>10</v>
      </c>
      <c r="AO74" s="240">
        <v>6</v>
      </c>
      <c r="AP74" s="242">
        <v>6.6666666666666666E-2</v>
      </c>
      <c r="AQ74" s="167">
        <f t="shared" si="104"/>
        <v>1</v>
      </c>
      <c r="AR74" s="165">
        <f t="shared" ref="AR74:AR138" si="120">MINUTE(AP74)</f>
        <v>36</v>
      </c>
      <c r="AS74" s="268">
        <v>0</v>
      </c>
      <c r="AT74" s="242">
        <v>0</v>
      </c>
      <c r="AU74" s="167">
        <f t="shared" si="105"/>
        <v>0</v>
      </c>
      <c r="AV74" s="165">
        <f t="shared" ref="AV74:AV138" si="121">MINUTE(AT74)</f>
        <v>0</v>
      </c>
      <c r="AW74" s="240">
        <v>1</v>
      </c>
      <c r="AX74" s="269">
        <v>2.7777777777777776E-2</v>
      </c>
      <c r="AY74" s="167">
        <f t="shared" si="106"/>
        <v>0</v>
      </c>
      <c r="AZ74" s="165">
        <f t="shared" ref="AZ74:AZ138" si="122">MINUTE(AX74)</f>
        <v>40</v>
      </c>
      <c r="BA74" s="268">
        <v>0</v>
      </c>
      <c r="BB74" s="242">
        <v>0</v>
      </c>
      <c r="BC74" s="171">
        <f t="shared" si="107"/>
        <v>0</v>
      </c>
      <c r="BD74" s="172">
        <f t="shared" ref="BD74:BD138" si="123">MINUTE(BB74)</f>
        <v>0</v>
      </c>
      <c r="BE74" s="268">
        <v>3</v>
      </c>
      <c r="BF74" s="242">
        <v>3.7499999999999999E-2</v>
      </c>
      <c r="BG74" s="167">
        <f t="shared" si="108"/>
        <v>0</v>
      </c>
      <c r="BH74" s="165">
        <f t="shared" ref="BH74:BH138" si="124">MINUTE(BF74)</f>
        <v>54</v>
      </c>
      <c r="BI74" s="240">
        <v>0</v>
      </c>
      <c r="BJ74" s="243">
        <v>0</v>
      </c>
      <c r="BK74" s="167">
        <f t="shared" si="109"/>
        <v>0</v>
      </c>
      <c r="BL74" s="165">
        <f t="shared" ref="BL74:BL138" si="125">MINUTE(BJ74)</f>
        <v>0</v>
      </c>
      <c r="BM74" s="240">
        <v>0</v>
      </c>
      <c r="BN74" s="242">
        <v>0</v>
      </c>
      <c r="BO74" s="167">
        <f t="shared" si="110"/>
        <v>0</v>
      </c>
      <c r="BP74" s="165">
        <f t="shared" ref="BP74:BP138" si="126">MINUTE(BN74)</f>
        <v>0</v>
      </c>
      <c r="BQ74" s="228">
        <v>0</v>
      </c>
      <c r="BR74" s="242">
        <v>0</v>
      </c>
      <c r="BS74" s="167">
        <f t="shared" si="111"/>
        <v>0</v>
      </c>
      <c r="BT74" s="165">
        <f t="shared" ref="BT74:BT138" si="127">MINUTE(BR74)</f>
        <v>0</v>
      </c>
      <c r="BU74" s="167">
        <f t="shared" si="115"/>
        <v>11</v>
      </c>
      <c r="BV74" s="168">
        <f t="shared" si="94"/>
        <v>0.13888888888888887</v>
      </c>
      <c r="BW74" s="167">
        <f t="shared" si="112"/>
        <v>3</v>
      </c>
      <c r="BX74" s="166">
        <f t="shared" ref="BX74:BX138" si="128">MINUTE(BV74)</f>
        <v>20</v>
      </c>
      <c r="BY74" s="169">
        <f t="shared" si="82"/>
        <v>0.86111111111111116</v>
      </c>
      <c r="BZ74" s="170">
        <f t="shared" si="95"/>
        <v>1320.7741935483871</v>
      </c>
      <c r="CA74" s="170">
        <f t="shared" si="113"/>
        <v>31698.580645161288</v>
      </c>
      <c r="CB74" s="170">
        <f t="shared" si="96"/>
        <v>1137.3333333333333</v>
      </c>
      <c r="CC74" s="398">
        <f t="shared" si="114"/>
        <v>1.5277777777777777</v>
      </c>
      <c r="CD74" s="398">
        <f t="shared" si="88"/>
        <v>49.864583333333329</v>
      </c>
      <c r="CE74" s="395">
        <f t="shared" si="83"/>
        <v>48.33680555555555</v>
      </c>
      <c r="CF74" s="170">
        <f t="shared" si="84"/>
        <v>1381.2654263343154</v>
      </c>
      <c r="CG74" s="404">
        <f t="shared" si="91"/>
        <v>8.1750000000000007</v>
      </c>
      <c r="CH74" s="404">
        <f t="shared" si="92"/>
        <v>0.12013888888888888</v>
      </c>
      <c r="CI74" s="273">
        <f t="shared" si="90"/>
        <v>340992</v>
      </c>
      <c r="CJ74" s="237">
        <f t="shared" si="85"/>
        <v>8.0548611111111121</v>
      </c>
      <c r="CK74" s="407">
        <f t="shared" si="86"/>
        <v>1763.903784809035</v>
      </c>
      <c r="CL74" s="232">
        <f t="shared" si="87"/>
        <v>1737.9816513761468</v>
      </c>
      <c r="CM74" s="440"/>
      <c r="CN74" s="440"/>
      <c r="CO74" s="450"/>
      <c r="CP74" s="451"/>
      <c r="CQ74" s="441"/>
      <c r="CR74" s="441"/>
      <c r="CS74" s="441"/>
      <c r="CT74" s="441"/>
      <c r="CU74" s="441"/>
      <c r="CV74" s="441"/>
      <c r="CW74" s="441"/>
      <c r="CX74" s="441"/>
    </row>
    <row r="75" spans="1:102" s="244" customFormat="1" x14ac:dyDescent="0.25">
      <c r="A75" s="228">
        <f t="shared" si="97"/>
        <v>74</v>
      </c>
      <c r="B75" s="253">
        <v>40811</v>
      </c>
      <c r="C75" s="228">
        <f>MONTH(B75)</f>
        <v>9</v>
      </c>
      <c r="D75" s="230" t="s">
        <v>24</v>
      </c>
      <c r="E75" s="245" t="s">
        <v>717</v>
      </c>
      <c r="F75" s="230"/>
      <c r="G75" s="232">
        <v>31</v>
      </c>
      <c r="H75" s="245" t="s">
        <v>26</v>
      </c>
      <c r="I75" s="230" t="s">
        <v>130</v>
      </c>
      <c r="J75" s="245" t="s">
        <v>355</v>
      </c>
      <c r="K75" s="245" t="s">
        <v>28</v>
      </c>
      <c r="L75" s="233">
        <v>65996</v>
      </c>
      <c r="M75" s="371">
        <v>200</v>
      </c>
      <c r="N75" s="371"/>
      <c r="O75" s="688"/>
      <c r="P75" s="257">
        <f>P74-M75</f>
        <v>0</v>
      </c>
      <c r="Q75" s="182">
        <f t="shared" si="98"/>
        <v>1602583</v>
      </c>
      <c r="R75" s="234" t="s">
        <v>356</v>
      </c>
      <c r="S75" s="266">
        <v>4.1666666666666664E-2</v>
      </c>
      <c r="T75" s="171">
        <f>IF(S75=1,24,HOUR(S75))</f>
        <v>1</v>
      </c>
      <c r="U75" s="171">
        <f t="shared" si="116"/>
        <v>0</v>
      </c>
      <c r="V75" s="234" t="s">
        <v>357</v>
      </c>
      <c r="W75" s="235">
        <v>0.1111111111111111</v>
      </c>
      <c r="X75" s="167">
        <f t="shared" si="100"/>
        <v>2</v>
      </c>
      <c r="Y75" s="171">
        <f t="shared" si="117"/>
        <v>40</v>
      </c>
      <c r="Z75" s="167">
        <f t="shared" si="49"/>
        <v>1178</v>
      </c>
      <c r="AA75" s="167">
        <f t="shared" si="49"/>
        <v>1285</v>
      </c>
      <c r="AB75" s="167">
        <f>SUM($W$7:W75)</f>
        <v>47.673611111111107</v>
      </c>
      <c r="AC75" s="250">
        <v>0</v>
      </c>
      <c r="AD75" s="267">
        <v>0</v>
      </c>
      <c r="AE75" s="167">
        <f t="shared" si="101"/>
        <v>0</v>
      </c>
      <c r="AF75" s="167">
        <f t="shared" si="118"/>
        <v>0</v>
      </c>
      <c r="AG75" s="171">
        <f t="shared" si="93"/>
        <v>75</v>
      </c>
      <c r="AH75" s="171">
        <f t="shared" si="102"/>
        <v>1800</v>
      </c>
      <c r="AI75" s="231" t="s">
        <v>362</v>
      </c>
      <c r="AJ75" s="239"/>
      <c r="AK75" s="265">
        <v>0</v>
      </c>
      <c r="AL75" s="231">
        <v>0</v>
      </c>
      <c r="AM75" s="167">
        <f t="shared" si="103"/>
        <v>0</v>
      </c>
      <c r="AN75" s="165">
        <f t="shared" si="119"/>
        <v>0</v>
      </c>
      <c r="AO75" s="270">
        <v>0</v>
      </c>
      <c r="AP75" s="242">
        <v>0</v>
      </c>
      <c r="AQ75" s="167">
        <f t="shared" si="104"/>
        <v>0</v>
      </c>
      <c r="AR75" s="165">
        <f t="shared" si="120"/>
        <v>0</v>
      </c>
      <c r="AS75" s="270">
        <v>0</v>
      </c>
      <c r="AT75" s="271">
        <v>0</v>
      </c>
      <c r="AU75" s="167">
        <f t="shared" si="105"/>
        <v>0</v>
      </c>
      <c r="AV75" s="165">
        <f t="shared" si="121"/>
        <v>0</v>
      </c>
      <c r="AW75" s="240">
        <v>0</v>
      </c>
      <c r="AX75" s="271">
        <v>0</v>
      </c>
      <c r="AY75" s="167">
        <f t="shared" si="106"/>
        <v>0</v>
      </c>
      <c r="AZ75" s="165">
        <f t="shared" si="122"/>
        <v>0</v>
      </c>
      <c r="BA75" s="265">
        <v>0</v>
      </c>
      <c r="BB75" s="271">
        <v>0</v>
      </c>
      <c r="BC75" s="171">
        <f t="shared" si="107"/>
        <v>0</v>
      </c>
      <c r="BD75" s="172">
        <f t="shared" si="123"/>
        <v>0</v>
      </c>
      <c r="BE75" s="270">
        <v>0</v>
      </c>
      <c r="BF75" s="271">
        <v>0</v>
      </c>
      <c r="BG75" s="167">
        <f t="shared" si="108"/>
        <v>0</v>
      </c>
      <c r="BH75" s="165">
        <f t="shared" si="124"/>
        <v>0</v>
      </c>
      <c r="BI75" s="240">
        <v>0</v>
      </c>
      <c r="BJ75" s="243"/>
      <c r="BK75" s="167">
        <f t="shared" si="109"/>
        <v>0</v>
      </c>
      <c r="BL75" s="165">
        <f t="shared" si="125"/>
        <v>0</v>
      </c>
      <c r="BM75" s="240">
        <v>0</v>
      </c>
      <c r="BN75" s="242">
        <v>0</v>
      </c>
      <c r="BO75" s="167">
        <f t="shared" si="110"/>
        <v>0</v>
      </c>
      <c r="BP75" s="165">
        <f t="shared" si="126"/>
        <v>0</v>
      </c>
      <c r="BQ75" s="228">
        <v>0</v>
      </c>
      <c r="BR75" s="242">
        <v>0</v>
      </c>
      <c r="BS75" s="167">
        <f t="shared" si="111"/>
        <v>0</v>
      </c>
      <c r="BT75" s="165">
        <f t="shared" si="127"/>
        <v>0</v>
      </c>
      <c r="BU75" s="167">
        <f t="shared" si="115"/>
        <v>0</v>
      </c>
      <c r="BV75" s="168">
        <f t="shared" si="94"/>
        <v>0</v>
      </c>
      <c r="BW75" s="167">
        <f t="shared" si="112"/>
        <v>0</v>
      </c>
      <c r="BX75" s="166">
        <f t="shared" si="128"/>
        <v>0</v>
      </c>
      <c r="BY75" s="169">
        <f t="shared" si="82"/>
        <v>0.1111111111111111</v>
      </c>
      <c r="BZ75" s="170">
        <f t="shared" si="95"/>
        <v>75</v>
      </c>
      <c r="CA75" s="170">
        <f t="shared" si="113"/>
        <v>1800</v>
      </c>
      <c r="CB75" s="170">
        <f t="shared" si="96"/>
        <v>75</v>
      </c>
      <c r="CC75" s="398">
        <f t="shared" si="114"/>
        <v>1.5277777777777777</v>
      </c>
      <c r="CD75" s="398">
        <f t="shared" si="88"/>
        <v>49.975694444444443</v>
      </c>
      <c r="CE75" s="395">
        <f t="shared" si="83"/>
        <v>48.447916666666664</v>
      </c>
      <c r="CF75" s="170">
        <f t="shared" si="84"/>
        <v>1378.2696194366802</v>
      </c>
      <c r="CG75" s="404">
        <f t="shared" si="91"/>
        <v>8.2861111111111114</v>
      </c>
      <c r="CH75" s="404">
        <f t="shared" si="92"/>
        <v>0.12013888888888888</v>
      </c>
      <c r="CI75" s="273">
        <f t="shared" si="90"/>
        <v>341192</v>
      </c>
      <c r="CJ75" s="237">
        <f t="shared" si="85"/>
        <v>8.1659722222222229</v>
      </c>
      <c r="CK75" s="407">
        <f t="shared" si="86"/>
        <v>1740.9235479207416</v>
      </c>
      <c r="CL75" s="232">
        <f t="shared" si="87"/>
        <v>1715.6821991283941</v>
      </c>
      <c r="CM75" s="440"/>
      <c r="CN75" s="440"/>
      <c r="CO75" s="441"/>
      <c r="CP75" s="441"/>
      <c r="CQ75" s="441"/>
      <c r="CR75" s="441"/>
      <c r="CS75" s="441"/>
      <c r="CT75" s="441"/>
      <c r="CU75" s="441"/>
      <c r="CV75" s="441"/>
      <c r="CW75" s="441"/>
      <c r="CX75" s="441"/>
    </row>
    <row r="76" spans="1:102" s="244" customFormat="1" x14ac:dyDescent="0.25">
      <c r="A76" s="228">
        <f t="shared" si="97"/>
        <v>75</v>
      </c>
      <c r="B76" s="253">
        <v>40813</v>
      </c>
      <c r="C76" s="228">
        <f>MONTH(B76)</f>
        <v>9</v>
      </c>
      <c r="D76" s="230" t="s">
        <v>24</v>
      </c>
      <c r="E76" s="231" t="s">
        <v>718</v>
      </c>
      <c r="F76" s="230"/>
      <c r="G76" s="232">
        <v>32</v>
      </c>
      <c r="H76" s="231" t="s">
        <v>128</v>
      </c>
      <c r="I76" s="254" t="s">
        <v>338</v>
      </c>
      <c r="J76" s="255" t="s">
        <v>27</v>
      </c>
      <c r="K76" s="231" t="s">
        <v>28</v>
      </c>
      <c r="L76" s="249">
        <v>24716</v>
      </c>
      <c r="M76" s="371">
        <v>24716</v>
      </c>
      <c r="N76" s="371"/>
      <c r="O76" s="371" t="s">
        <v>129</v>
      </c>
      <c r="P76" s="249">
        <f xml:space="preserve"> L76-M76</f>
        <v>0</v>
      </c>
      <c r="Q76" s="182">
        <f t="shared" si="98"/>
        <v>1627299</v>
      </c>
      <c r="R76" s="234" t="s">
        <v>367</v>
      </c>
      <c r="S76" s="272">
        <v>6.25E-2</v>
      </c>
      <c r="T76" s="171">
        <f>IF(S76=1,24,HOUR(S76))</f>
        <v>1</v>
      </c>
      <c r="U76" s="171">
        <f t="shared" si="116"/>
        <v>30</v>
      </c>
      <c r="V76" s="234" t="s">
        <v>368</v>
      </c>
      <c r="W76" s="235">
        <v>0.49652777777777773</v>
      </c>
      <c r="X76" s="167">
        <f t="shared" si="100"/>
        <v>11</v>
      </c>
      <c r="Y76" s="171">
        <f t="shared" si="117"/>
        <v>55</v>
      </c>
      <c r="Z76" s="167">
        <f t="shared" ref="Z76:AA78" si="129">Z75+X76</f>
        <v>1189</v>
      </c>
      <c r="AA76" s="167">
        <f t="shared" si="129"/>
        <v>1340</v>
      </c>
      <c r="AB76" s="167">
        <f>SUM($W$6:W76)</f>
        <v>48.33680555555555</v>
      </c>
      <c r="AC76" s="236">
        <v>0</v>
      </c>
      <c r="AD76" s="273">
        <v>0</v>
      </c>
      <c r="AE76" s="167">
        <f t="shared" si="101"/>
        <v>0</v>
      </c>
      <c r="AF76" s="167">
        <f t="shared" si="118"/>
        <v>0</v>
      </c>
      <c r="AG76" s="171">
        <f t="shared" si="93"/>
        <v>2074.0699300699303</v>
      </c>
      <c r="AH76" s="171">
        <f t="shared" si="102"/>
        <v>49777.678321678322</v>
      </c>
      <c r="AI76" s="231" t="s">
        <v>369</v>
      </c>
      <c r="AJ76" s="239"/>
      <c r="AK76" s="265">
        <v>0</v>
      </c>
      <c r="AL76" s="231">
        <v>0</v>
      </c>
      <c r="AM76" s="167">
        <f t="shared" si="103"/>
        <v>0</v>
      </c>
      <c r="AN76" s="165">
        <f t="shared" si="119"/>
        <v>0</v>
      </c>
      <c r="AO76" s="265">
        <v>3</v>
      </c>
      <c r="AP76" s="242">
        <v>3.125E-2</v>
      </c>
      <c r="AQ76" s="167">
        <f t="shared" si="104"/>
        <v>0</v>
      </c>
      <c r="AR76" s="165">
        <f t="shared" si="120"/>
        <v>45</v>
      </c>
      <c r="AS76" s="265">
        <v>0</v>
      </c>
      <c r="AT76" s="272">
        <v>0</v>
      </c>
      <c r="AU76" s="167">
        <f t="shared" si="105"/>
        <v>0</v>
      </c>
      <c r="AV76" s="165">
        <f t="shared" si="121"/>
        <v>0</v>
      </c>
      <c r="AW76" s="240">
        <v>0</v>
      </c>
      <c r="AX76" s="272">
        <v>0</v>
      </c>
      <c r="AY76" s="167">
        <f t="shared" si="106"/>
        <v>0</v>
      </c>
      <c r="AZ76" s="165">
        <f t="shared" si="122"/>
        <v>0</v>
      </c>
      <c r="BA76" s="265">
        <v>0</v>
      </c>
      <c r="BB76" s="272">
        <v>0</v>
      </c>
      <c r="BC76" s="171">
        <f t="shared" si="107"/>
        <v>0</v>
      </c>
      <c r="BD76" s="172">
        <f t="shared" si="123"/>
        <v>0</v>
      </c>
      <c r="BE76" s="265">
        <v>0</v>
      </c>
      <c r="BF76" s="272">
        <v>0</v>
      </c>
      <c r="BG76" s="167">
        <f t="shared" si="108"/>
        <v>0</v>
      </c>
      <c r="BH76" s="165">
        <f t="shared" si="124"/>
        <v>0</v>
      </c>
      <c r="BI76" s="240">
        <v>0</v>
      </c>
      <c r="BJ76" s="243">
        <v>0</v>
      </c>
      <c r="BK76" s="167">
        <f t="shared" si="109"/>
        <v>0</v>
      </c>
      <c r="BL76" s="165">
        <f t="shared" si="125"/>
        <v>0</v>
      </c>
      <c r="BM76" s="240">
        <v>0</v>
      </c>
      <c r="BN76" s="242">
        <v>0</v>
      </c>
      <c r="BO76" s="167">
        <f>IF(BN76=1,24,HOUR(BN76))</f>
        <v>0</v>
      </c>
      <c r="BP76" s="165">
        <f t="shared" si="126"/>
        <v>0</v>
      </c>
      <c r="BQ76" s="228">
        <v>2</v>
      </c>
      <c r="BR76" s="242">
        <v>3.8194444444444441E-2</v>
      </c>
      <c r="BS76" s="167">
        <f t="shared" si="111"/>
        <v>0</v>
      </c>
      <c r="BT76" s="165">
        <f t="shared" si="127"/>
        <v>55</v>
      </c>
      <c r="BU76" s="167">
        <f t="shared" si="115"/>
        <v>5</v>
      </c>
      <c r="BV76" s="168">
        <f t="shared" si="94"/>
        <v>6.9444444444444448E-2</v>
      </c>
      <c r="BW76" s="167">
        <f t="shared" si="112"/>
        <v>1</v>
      </c>
      <c r="BX76" s="166">
        <f t="shared" si="128"/>
        <v>40</v>
      </c>
      <c r="BY76" s="169">
        <f t="shared" si="82"/>
        <v>0.42708333333333326</v>
      </c>
      <c r="BZ76" s="176">
        <f t="shared" si="95"/>
        <v>2411.3170731707319</v>
      </c>
      <c r="CA76" s="170">
        <f t="shared" si="113"/>
        <v>57871.609756097561</v>
      </c>
      <c r="CB76" s="170">
        <f t="shared" si="96"/>
        <v>2246.909090909091</v>
      </c>
      <c r="CC76" s="398">
        <f t="shared" si="114"/>
        <v>1.5659722222222221</v>
      </c>
      <c r="CD76" s="398">
        <f t="shared" si="88"/>
        <v>50.472222222222221</v>
      </c>
      <c r="CE76" s="395">
        <f t="shared" si="83"/>
        <v>48.90625</v>
      </c>
      <c r="CF76" s="170">
        <f t="shared" si="84"/>
        <v>1386.4102236421725</v>
      </c>
      <c r="CG76" s="404">
        <f t="shared" si="91"/>
        <v>8.78263888888889</v>
      </c>
      <c r="CH76" s="404">
        <f t="shared" si="92"/>
        <v>0.15833333333333333</v>
      </c>
      <c r="CI76" s="273">
        <f t="shared" si="90"/>
        <v>365908</v>
      </c>
      <c r="CJ76" s="237">
        <f t="shared" si="85"/>
        <v>8.6243055555555568</v>
      </c>
      <c r="CK76" s="407">
        <f t="shared" si="86"/>
        <v>1767.813833642</v>
      </c>
      <c r="CL76" s="232">
        <f t="shared" si="87"/>
        <v>1735.9437020637304</v>
      </c>
      <c r="CM76" s="440">
        <f>M75/W75/24</f>
        <v>75</v>
      </c>
      <c r="CN76" s="440"/>
      <c r="CO76" s="441"/>
      <c r="CP76" s="441"/>
      <c r="CQ76" s="441"/>
      <c r="CR76" s="441"/>
      <c r="CS76" s="441"/>
      <c r="CT76" s="441"/>
      <c r="CU76" s="441"/>
      <c r="CV76" s="441"/>
      <c r="CW76" s="441"/>
      <c r="CX76" s="441"/>
    </row>
    <row r="77" spans="1:102" s="244" customFormat="1" x14ac:dyDescent="0.25">
      <c r="A77" s="228">
        <f t="shared" si="97"/>
        <v>76</v>
      </c>
      <c r="B77" s="253">
        <v>40813</v>
      </c>
      <c r="C77" s="228">
        <f>MONTH(B77)</f>
        <v>9</v>
      </c>
      <c r="D77" s="230" t="s">
        <v>24</v>
      </c>
      <c r="E77" s="231" t="s">
        <v>719</v>
      </c>
      <c r="F77" s="230"/>
      <c r="G77" s="232">
        <v>33</v>
      </c>
      <c r="H77" s="231" t="s">
        <v>26</v>
      </c>
      <c r="I77" s="230" t="s">
        <v>130</v>
      </c>
      <c r="J77" s="231" t="s">
        <v>241</v>
      </c>
      <c r="K77" s="231" t="s">
        <v>28</v>
      </c>
      <c r="L77" s="249">
        <v>46490</v>
      </c>
      <c r="M77" s="371">
        <v>14800</v>
      </c>
      <c r="N77" s="371"/>
      <c r="O77" s="687">
        <v>5</v>
      </c>
      <c r="P77" s="249">
        <f>L77-M77</f>
        <v>31690</v>
      </c>
      <c r="Q77" s="182">
        <f t="shared" si="98"/>
        <v>1642099</v>
      </c>
      <c r="R77" s="234" t="s">
        <v>370</v>
      </c>
      <c r="S77" s="272">
        <v>6.25E-2</v>
      </c>
      <c r="T77" s="171">
        <f>IF(S77=1,24,HOUR(S77))</f>
        <v>1</v>
      </c>
      <c r="U77" s="171">
        <f t="shared" si="116"/>
        <v>30</v>
      </c>
      <c r="V77" s="234" t="s">
        <v>371</v>
      </c>
      <c r="W77" s="235">
        <v>0.18055555555555555</v>
      </c>
      <c r="X77" s="167">
        <f t="shared" si="100"/>
        <v>4</v>
      </c>
      <c r="Y77" s="171">
        <f t="shared" si="117"/>
        <v>20</v>
      </c>
      <c r="Z77" s="167">
        <f t="shared" si="129"/>
        <v>1193</v>
      </c>
      <c r="AA77" s="167">
        <f t="shared" si="129"/>
        <v>1360</v>
      </c>
      <c r="AB77" s="167">
        <f>SUM($W$6:W77)</f>
        <v>48.517361111111107</v>
      </c>
      <c r="AC77" s="236">
        <v>0</v>
      </c>
      <c r="AD77" s="273">
        <v>0</v>
      </c>
      <c r="AE77" s="167">
        <f t="shared" si="101"/>
        <v>0</v>
      </c>
      <c r="AF77" s="167">
        <f t="shared" si="118"/>
        <v>0</v>
      </c>
      <c r="AG77" s="171">
        <f t="shared" si="93"/>
        <v>3415.3846153846152</v>
      </c>
      <c r="AH77" s="171">
        <f t="shared" si="102"/>
        <v>81969.230769230766</v>
      </c>
      <c r="AI77" s="238"/>
      <c r="AJ77" s="239"/>
      <c r="AK77" s="265">
        <v>0</v>
      </c>
      <c r="AL77" s="231">
        <v>0</v>
      </c>
      <c r="AM77" s="167">
        <f t="shared" si="103"/>
        <v>0</v>
      </c>
      <c r="AN77" s="165">
        <f t="shared" si="119"/>
        <v>0</v>
      </c>
      <c r="AO77" s="265">
        <v>1</v>
      </c>
      <c r="AP77" s="242">
        <v>7.6388888888888886E-3</v>
      </c>
      <c r="AQ77" s="167">
        <f t="shared" si="104"/>
        <v>0</v>
      </c>
      <c r="AR77" s="165">
        <f t="shared" si="120"/>
        <v>11</v>
      </c>
      <c r="AS77" s="265">
        <v>0</v>
      </c>
      <c r="AT77" s="272">
        <v>0</v>
      </c>
      <c r="AU77" s="167">
        <f t="shared" si="105"/>
        <v>0</v>
      </c>
      <c r="AV77" s="165">
        <f t="shared" si="121"/>
        <v>0</v>
      </c>
      <c r="AW77" s="240">
        <v>0</v>
      </c>
      <c r="AX77" s="272">
        <v>0</v>
      </c>
      <c r="AY77" s="167">
        <f t="shared" si="106"/>
        <v>0</v>
      </c>
      <c r="AZ77" s="165">
        <f t="shared" si="122"/>
        <v>0</v>
      </c>
      <c r="BA77" s="265">
        <v>0</v>
      </c>
      <c r="BB77" s="272">
        <v>0</v>
      </c>
      <c r="BC77" s="171">
        <f t="shared" si="107"/>
        <v>0</v>
      </c>
      <c r="BD77" s="172">
        <f t="shared" si="123"/>
        <v>0</v>
      </c>
      <c r="BE77" s="265">
        <v>0</v>
      </c>
      <c r="BF77" s="272">
        <v>0</v>
      </c>
      <c r="BG77" s="167">
        <f t="shared" si="108"/>
        <v>0</v>
      </c>
      <c r="BH77" s="165">
        <f t="shared" si="124"/>
        <v>0</v>
      </c>
      <c r="BI77" s="240">
        <v>0</v>
      </c>
      <c r="BJ77" s="243">
        <v>0</v>
      </c>
      <c r="BK77" s="167">
        <f t="shared" si="109"/>
        <v>0</v>
      </c>
      <c r="BL77" s="165">
        <f t="shared" si="125"/>
        <v>0</v>
      </c>
      <c r="BM77" s="240">
        <v>0</v>
      </c>
      <c r="BN77" s="242">
        <v>0</v>
      </c>
      <c r="BO77" s="167">
        <f>IF(BN77=1,24,HOUR(BN77))</f>
        <v>0</v>
      </c>
      <c r="BP77" s="165">
        <f t="shared" si="126"/>
        <v>0</v>
      </c>
      <c r="BQ77" s="228">
        <v>0</v>
      </c>
      <c r="BR77" s="242">
        <v>0</v>
      </c>
      <c r="BS77" s="167">
        <f t="shared" si="111"/>
        <v>0</v>
      </c>
      <c r="BT77" s="165">
        <f t="shared" si="127"/>
        <v>0</v>
      </c>
      <c r="BU77" s="167">
        <f t="shared" si="115"/>
        <v>1</v>
      </c>
      <c r="BV77" s="168">
        <f t="shared" si="94"/>
        <v>7.6388888888888886E-3</v>
      </c>
      <c r="BW77" s="167">
        <f t="shared" si="112"/>
        <v>0</v>
      </c>
      <c r="BX77" s="166">
        <f t="shared" si="128"/>
        <v>11</v>
      </c>
      <c r="BY77" s="169">
        <f t="shared" si="82"/>
        <v>0.17291666666666666</v>
      </c>
      <c r="BZ77" s="176">
        <f t="shared" si="95"/>
        <v>3566.2650602409635</v>
      </c>
      <c r="CA77" s="170">
        <f t="shared" si="113"/>
        <v>85590.361445783128</v>
      </c>
      <c r="CB77" s="170">
        <f t="shared" si="96"/>
        <v>3415.3846153846152</v>
      </c>
      <c r="CC77" s="398">
        <f t="shared" si="114"/>
        <v>1.5659722222222221</v>
      </c>
      <c r="CD77" s="398">
        <f t="shared" si="88"/>
        <v>50.652777777777779</v>
      </c>
      <c r="CE77" s="395">
        <f t="shared" si="83"/>
        <v>49.086805555555557</v>
      </c>
      <c r="CF77" s="170">
        <f t="shared" si="84"/>
        <v>1393.8733819056376</v>
      </c>
      <c r="CG77" s="404">
        <f t="shared" si="91"/>
        <v>8.9631944444444454</v>
      </c>
      <c r="CH77" s="404">
        <f t="shared" si="92"/>
        <v>0.15833333333333333</v>
      </c>
      <c r="CI77" s="273">
        <f t="shared" si="90"/>
        <v>380708</v>
      </c>
      <c r="CJ77" s="237">
        <f t="shared" si="85"/>
        <v>8.8048611111111121</v>
      </c>
      <c r="CK77" s="407">
        <f t="shared" si="86"/>
        <v>1801.5994952283302</v>
      </c>
      <c r="CL77" s="232">
        <f t="shared" si="87"/>
        <v>1769.7745409467727</v>
      </c>
      <c r="CM77" s="440"/>
      <c r="CN77" s="440"/>
      <c r="CO77" s="441"/>
      <c r="CP77" s="441"/>
      <c r="CQ77" s="441"/>
      <c r="CR77" s="441"/>
      <c r="CS77" s="441"/>
      <c r="CT77" s="441"/>
      <c r="CU77" s="441"/>
      <c r="CV77" s="441"/>
      <c r="CW77" s="441"/>
      <c r="CX77" s="441"/>
    </row>
    <row r="78" spans="1:102" s="244" customFormat="1" x14ac:dyDescent="0.25">
      <c r="A78" s="228">
        <f t="shared" si="97"/>
        <v>77</v>
      </c>
      <c r="B78" s="274">
        <v>40814</v>
      </c>
      <c r="C78" s="228">
        <f>MONTH(B78)</f>
        <v>9</v>
      </c>
      <c r="D78" s="230" t="s">
        <v>24</v>
      </c>
      <c r="E78" s="231" t="s">
        <v>719</v>
      </c>
      <c r="F78" s="230"/>
      <c r="G78" s="232">
        <v>33</v>
      </c>
      <c r="H78" s="231" t="s">
        <v>26</v>
      </c>
      <c r="I78" s="230" t="s">
        <v>130</v>
      </c>
      <c r="J78" s="231" t="s">
        <v>241</v>
      </c>
      <c r="K78" s="231" t="s">
        <v>28</v>
      </c>
      <c r="L78" s="249">
        <v>46490</v>
      </c>
      <c r="M78" s="373">
        <v>31690</v>
      </c>
      <c r="N78" s="373"/>
      <c r="O78" s="688"/>
      <c r="P78" s="249">
        <v>0</v>
      </c>
      <c r="Q78" s="182">
        <f t="shared" si="98"/>
        <v>1673789</v>
      </c>
      <c r="R78" s="234" t="s">
        <v>370</v>
      </c>
      <c r="S78" s="272">
        <v>6.25E-2</v>
      </c>
      <c r="T78" s="171">
        <f>IF(S78=1,24,HOUR(S78))</f>
        <v>1</v>
      </c>
      <c r="U78" s="171">
        <f t="shared" si="116"/>
        <v>30</v>
      </c>
      <c r="V78" s="234" t="s">
        <v>371</v>
      </c>
      <c r="W78" s="235">
        <v>0.95833333333333337</v>
      </c>
      <c r="X78" s="167">
        <f t="shared" si="100"/>
        <v>23</v>
      </c>
      <c r="Y78" s="171">
        <f t="shared" si="117"/>
        <v>0</v>
      </c>
      <c r="Z78" s="167">
        <f t="shared" si="129"/>
        <v>1216</v>
      </c>
      <c r="AA78" s="167">
        <f t="shared" si="129"/>
        <v>1360</v>
      </c>
      <c r="AB78" s="167">
        <f>SUM($W$6:W78)</f>
        <v>49.475694444444443</v>
      </c>
      <c r="AC78" s="236">
        <v>0</v>
      </c>
      <c r="AD78" s="273">
        <v>0</v>
      </c>
      <c r="AE78" s="167">
        <f t="shared" si="101"/>
        <v>0</v>
      </c>
      <c r="AF78" s="167">
        <f t="shared" si="118"/>
        <v>0</v>
      </c>
      <c r="AG78" s="171">
        <f t="shared" si="93"/>
        <v>1377.8260869565217</v>
      </c>
      <c r="AH78" s="171">
        <f t="shared" si="102"/>
        <v>33067.82608695652</v>
      </c>
      <c r="AI78" s="231" t="s">
        <v>372</v>
      </c>
      <c r="AJ78" s="239"/>
      <c r="AK78" s="265">
        <v>1</v>
      </c>
      <c r="AL78" s="231">
        <v>2.0833333333333332E-2</v>
      </c>
      <c r="AM78" s="167">
        <f t="shared" si="103"/>
        <v>0</v>
      </c>
      <c r="AN78" s="165">
        <f t="shared" si="119"/>
        <v>30</v>
      </c>
      <c r="AO78" s="265">
        <v>3</v>
      </c>
      <c r="AP78" s="242">
        <v>1.5277777777777777E-2</v>
      </c>
      <c r="AQ78" s="167">
        <f t="shared" si="104"/>
        <v>0</v>
      </c>
      <c r="AR78" s="165">
        <f t="shared" si="120"/>
        <v>22</v>
      </c>
      <c r="AS78" s="265">
        <v>0</v>
      </c>
      <c r="AT78" s="272">
        <v>0</v>
      </c>
      <c r="AU78" s="167">
        <f t="shared" si="105"/>
        <v>0</v>
      </c>
      <c r="AV78" s="165">
        <f t="shared" si="121"/>
        <v>0</v>
      </c>
      <c r="AW78" s="240">
        <v>3</v>
      </c>
      <c r="AX78" s="272">
        <v>0.10972222222222222</v>
      </c>
      <c r="AY78" s="167">
        <f t="shared" si="106"/>
        <v>2</v>
      </c>
      <c r="AZ78" s="165">
        <f t="shared" si="122"/>
        <v>38</v>
      </c>
      <c r="BA78" s="265">
        <v>0</v>
      </c>
      <c r="BB78" s="272">
        <v>0</v>
      </c>
      <c r="BC78" s="171">
        <f t="shared" si="107"/>
        <v>0</v>
      </c>
      <c r="BD78" s="172">
        <f t="shared" si="123"/>
        <v>0</v>
      </c>
      <c r="BE78" s="265">
        <v>2</v>
      </c>
      <c r="BF78" s="272">
        <v>4.1666666666666664E-2</v>
      </c>
      <c r="BG78" s="167">
        <f t="shared" si="108"/>
        <v>1</v>
      </c>
      <c r="BH78" s="165">
        <f t="shared" si="124"/>
        <v>0</v>
      </c>
      <c r="BI78" s="240">
        <v>0</v>
      </c>
      <c r="BJ78" s="243">
        <v>0</v>
      </c>
      <c r="BK78" s="167">
        <f t="shared" si="109"/>
        <v>0</v>
      </c>
      <c r="BL78" s="165">
        <f t="shared" si="125"/>
        <v>0</v>
      </c>
      <c r="BM78" s="240">
        <v>0</v>
      </c>
      <c r="BN78" s="242">
        <v>0</v>
      </c>
      <c r="BO78" s="167">
        <f>IF(BN78=1,24,HOUR(BN78))</f>
        <v>0</v>
      </c>
      <c r="BP78" s="165">
        <f t="shared" si="126"/>
        <v>0</v>
      </c>
      <c r="BQ78" s="228">
        <v>0</v>
      </c>
      <c r="BR78" s="242">
        <v>0</v>
      </c>
      <c r="BS78" s="167">
        <f t="shared" si="111"/>
        <v>0</v>
      </c>
      <c r="BT78" s="165">
        <f t="shared" si="127"/>
        <v>0</v>
      </c>
      <c r="BU78" s="167">
        <f t="shared" si="115"/>
        <v>9</v>
      </c>
      <c r="BV78" s="168">
        <f t="shared" si="94"/>
        <v>0.1875</v>
      </c>
      <c r="BW78" s="167">
        <f t="shared" si="112"/>
        <v>4</v>
      </c>
      <c r="BX78" s="166">
        <f t="shared" si="128"/>
        <v>30</v>
      </c>
      <c r="BY78" s="169">
        <f t="shared" si="82"/>
        <v>0.77083333333333337</v>
      </c>
      <c r="BZ78" s="176">
        <f t="shared" si="95"/>
        <v>1712.9729729729727</v>
      </c>
      <c r="CA78" s="170">
        <f t="shared" si="113"/>
        <v>41111.351351351346</v>
      </c>
      <c r="CB78" s="170">
        <f t="shared" si="96"/>
        <v>1377.8260869565217</v>
      </c>
      <c r="CC78" s="398">
        <f t="shared" si="114"/>
        <v>1.5659722222222221</v>
      </c>
      <c r="CD78" s="398">
        <f t="shared" si="88"/>
        <v>51.611111111111114</v>
      </c>
      <c r="CE78" s="395">
        <f t="shared" si="83"/>
        <v>50.045138888888893</v>
      </c>
      <c r="CF78" s="170">
        <f t="shared" si="84"/>
        <v>1393.5660861722056</v>
      </c>
      <c r="CG78" s="404">
        <f t="shared" si="91"/>
        <v>9.9215277777777793</v>
      </c>
      <c r="CH78" s="404">
        <f t="shared" si="92"/>
        <v>0.15833333333333333</v>
      </c>
      <c r="CI78" s="273">
        <f t="shared" si="90"/>
        <v>412398</v>
      </c>
      <c r="CJ78" s="237">
        <f t="shared" si="85"/>
        <v>9.7631944444444461</v>
      </c>
      <c r="CK78" s="407">
        <f t="shared" si="86"/>
        <v>1760.0028451525711</v>
      </c>
      <c r="CL78" s="232">
        <f t="shared" si="87"/>
        <v>1731.9157275845171</v>
      </c>
      <c r="CM78" s="440"/>
      <c r="CN78" s="440">
        <v>9404</v>
      </c>
      <c r="CO78" s="452">
        <v>0.3347222222222222</v>
      </c>
      <c r="CP78" s="440">
        <f>CN78/CO78/24</f>
        <v>1170.6224066390043</v>
      </c>
      <c r="CQ78" s="441"/>
      <c r="CR78" s="441"/>
      <c r="CS78" s="441"/>
      <c r="CT78" s="441"/>
      <c r="CU78" s="441"/>
      <c r="CV78" s="441"/>
      <c r="CW78" s="441"/>
      <c r="CX78" s="441"/>
    </row>
    <row r="79" spans="1:102" s="244" customFormat="1" x14ac:dyDescent="0.25">
      <c r="A79" s="228">
        <f t="shared" si="97"/>
        <v>78</v>
      </c>
      <c r="B79" s="274">
        <v>40816</v>
      </c>
      <c r="C79" s="228">
        <f t="shared" si="89"/>
        <v>9</v>
      </c>
      <c r="D79" s="231" t="s">
        <v>24</v>
      </c>
      <c r="E79" s="231" t="s">
        <v>720</v>
      </c>
      <c r="F79" s="230"/>
      <c r="G79" s="232">
        <v>34</v>
      </c>
      <c r="H79" s="231" t="s">
        <v>26</v>
      </c>
      <c r="I79" s="230" t="s">
        <v>377</v>
      </c>
      <c r="J79" s="231" t="s">
        <v>27</v>
      </c>
      <c r="K79" s="231" t="s">
        <v>28</v>
      </c>
      <c r="L79" s="249">
        <v>49453</v>
      </c>
      <c r="M79" s="373">
        <v>40049</v>
      </c>
      <c r="N79" s="373"/>
      <c r="O79" s="687">
        <v>4</v>
      </c>
      <c r="P79" s="249">
        <f>L79-M79</f>
        <v>9404</v>
      </c>
      <c r="Q79" s="182">
        <f t="shared" si="98"/>
        <v>1713838</v>
      </c>
      <c r="R79" s="234" t="s">
        <v>375</v>
      </c>
      <c r="S79" s="272">
        <v>6.25E-2</v>
      </c>
      <c r="T79" s="171">
        <f t="shared" si="99"/>
        <v>1</v>
      </c>
      <c r="U79" s="171">
        <f t="shared" si="116"/>
        <v>30</v>
      </c>
      <c r="V79" s="234" t="s">
        <v>376</v>
      </c>
      <c r="W79" s="235">
        <v>0.63541666666666663</v>
      </c>
      <c r="X79" s="167">
        <f t="shared" si="100"/>
        <v>15</v>
      </c>
      <c r="Y79" s="171">
        <f t="shared" si="117"/>
        <v>15</v>
      </c>
      <c r="Z79" s="167">
        <f t="shared" ref="Z79:AA140" si="130">Z78+X79</f>
        <v>1231</v>
      </c>
      <c r="AA79" s="167">
        <f t="shared" si="130"/>
        <v>1375</v>
      </c>
      <c r="AB79" s="167">
        <f>SUM($W$7:W79)</f>
        <v>49.944444444444443</v>
      </c>
      <c r="AC79" s="236">
        <v>0</v>
      </c>
      <c r="AD79" s="273">
        <v>0</v>
      </c>
      <c r="AE79" s="167">
        <f t="shared" si="101"/>
        <v>0</v>
      </c>
      <c r="AF79" s="167">
        <f t="shared" si="118"/>
        <v>0</v>
      </c>
      <c r="AG79" s="171">
        <f t="shared" si="93"/>
        <v>2626.1639344262298</v>
      </c>
      <c r="AH79" s="171">
        <f t="shared" si="102"/>
        <v>63027.93442622952</v>
      </c>
      <c r="AI79" s="238"/>
      <c r="AJ79" s="239"/>
      <c r="AK79" s="265">
        <v>0</v>
      </c>
      <c r="AL79" s="231">
        <v>0</v>
      </c>
      <c r="AM79" s="167">
        <f t="shared" si="103"/>
        <v>0</v>
      </c>
      <c r="AN79" s="165">
        <f t="shared" si="119"/>
        <v>0</v>
      </c>
      <c r="AO79" s="270">
        <v>2</v>
      </c>
      <c r="AP79" s="242">
        <v>3.125E-2</v>
      </c>
      <c r="AQ79" s="167">
        <f t="shared" si="104"/>
        <v>0</v>
      </c>
      <c r="AR79" s="165">
        <f t="shared" si="120"/>
        <v>45</v>
      </c>
      <c r="AS79" s="265">
        <v>0</v>
      </c>
      <c r="AT79" s="272">
        <v>0</v>
      </c>
      <c r="AU79" s="167">
        <f t="shared" si="105"/>
        <v>0</v>
      </c>
      <c r="AV79" s="165">
        <f t="shared" si="121"/>
        <v>0</v>
      </c>
      <c r="AW79" s="240">
        <v>1</v>
      </c>
      <c r="AX79" s="272">
        <v>2.4305555555555556E-2</v>
      </c>
      <c r="AY79" s="167">
        <f t="shared" si="106"/>
        <v>0</v>
      </c>
      <c r="AZ79" s="165">
        <f t="shared" si="122"/>
        <v>35</v>
      </c>
      <c r="BA79" s="265">
        <v>0</v>
      </c>
      <c r="BB79" s="272">
        <v>0</v>
      </c>
      <c r="BC79" s="171">
        <f t="shared" si="107"/>
        <v>0</v>
      </c>
      <c r="BD79" s="172">
        <f t="shared" si="123"/>
        <v>0</v>
      </c>
      <c r="BE79" s="265">
        <v>2</v>
      </c>
      <c r="BF79" s="272">
        <v>2.4305555555555556E-2</v>
      </c>
      <c r="BG79" s="167">
        <f t="shared" si="108"/>
        <v>0</v>
      </c>
      <c r="BH79" s="165">
        <f t="shared" si="124"/>
        <v>35</v>
      </c>
      <c r="BI79" s="240">
        <v>0</v>
      </c>
      <c r="BJ79" s="243">
        <v>0</v>
      </c>
      <c r="BK79" s="167">
        <f t="shared" si="109"/>
        <v>0</v>
      </c>
      <c r="BL79" s="165">
        <f t="shared" si="125"/>
        <v>0</v>
      </c>
      <c r="BM79" s="240">
        <v>0</v>
      </c>
      <c r="BN79" s="242">
        <v>0</v>
      </c>
      <c r="BO79" s="167">
        <f t="shared" si="110"/>
        <v>0</v>
      </c>
      <c r="BP79" s="165">
        <f t="shared" si="126"/>
        <v>0</v>
      </c>
      <c r="BQ79" s="228">
        <v>0</v>
      </c>
      <c r="BR79" s="242">
        <v>0</v>
      </c>
      <c r="BS79" s="167">
        <f t="shared" si="111"/>
        <v>0</v>
      </c>
      <c r="BT79" s="165">
        <f t="shared" si="127"/>
        <v>0</v>
      </c>
      <c r="BU79" s="167">
        <f t="shared" si="115"/>
        <v>5</v>
      </c>
      <c r="BV79" s="168">
        <f t="shared" si="94"/>
        <v>7.9861111111111105E-2</v>
      </c>
      <c r="BW79" s="167">
        <f t="shared" si="112"/>
        <v>1</v>
      </c>
      <c r="BX79" s="166">
        <f t="shared" si="128"/>
        <v>55</v>
      </c>
      <c r="BY79" s="169">
        <f t="shared" si="82"/>
        <v>0.55555555555555558</v>
      </c>
      <c r="BZ79" s="176">
        <f t="shared" si="95"/>
        <v>3003.6749999999997</v>
      </c>
      <c r="CA79" s="170">
        <f t="shared" si="113"/>
        <v>72088.2</v>
      </c>
      <c r="CB79" s="170">
        <f t="shared" si="96"/>
        <v>2626.1639344262298</v>
      </c>
      <c r="CC79" s="398">
        <f t="shared" si="114"/>
        <v>1.5659722222222221</v>
      </c>
      <c r="CD79" s="398">
        <f t="shared" si="88"/>
        <v>52.246527777777779</v>
      </c>
      <c r="CE79" s="395">
        <f t="shared" si="83"/>
        <v>50.680555555555557</v>
      </c>
      <c r="CF79" s="170">
        <f t="shared" si="84"/>
        <v>1409.0200054809536</v>
      </c>
      <c r="CG79" s="404">
        <f t="shared" si="91"/>
        <v>10.556944444444445</v>
      </c>
      <c r="CH79" s="404">
        <f t="shared" si="92"/>
        <v>0.15833333333333333</v>
      </c>
      <c r="CI79" s="273">
        <f t="shared" si="90"/>
        <v>452447</v>
      </c>
      <c r="CJ79" s="237">
        <f t="shared" si="85"/>
        <v>10.398611111111112</v>
      </c>
      <c r="CK79" s="407">
        <f t="shared" si="86"/>
        <v>1812.930412715373</v>
      </c>
      <c r="CL79" s="232">
        <f t="shared" si="87"/>
        <v>1785.7400342060255</v>
      </c>
      <c r="CM79" s="440"/>
      <c r="CN79" s="440"/>
      <c r="CO79" s="441"/>
      <c r="CP79" s="441"/>
      <c r="CQ79" s="441"/>
      <c r="CR79" s="441"/>
      <c r="CS79" s="441"/>
      <c r="CT79" s="441"/>
      <c r="CU79" s="441"/>
      <c r="CV79" s="441"/>
      <c r="CW79" s="441"/>
      <c r="CX79" s="441"/>
    </row>
    <row r="80" spans="1:102" s="225" customFormat="1" ht="20.25" customHeight="1" x14ac:dyDescent="0.25">
      <c r="A80" s="213">
        <f t="shared" si="97"/>
        <v>79</v>
      </c>
      <c r="B80" s="275">
        <v>40817</v>
      </c>
      <c r="C80" s="213">
        <f t="shared" si="89"/>
        <v>10</v>
      </c>
      <c r="D80" s="224" t="s">
        <v>24</v>
      </c>
      <c r="E80" s="224" t="s">
        <v>720</v>
      </c>
      <c r="F80" s="214"/>
      <c r="G80" s="215">
        <v>34</v>
      </c>
      <c r="H80" s="224" t="s">
        <v>26</v>
      </c>
      <c r="I80" s="214" t="s">
        <v>377</v>
      </c>
      <c r="J80" s="224" t="s">
        <v>27</v>
      </c>
      <c r="K80" s="224" t="s">
        <v>28</v>
      </c>
      <c r="L80" s="227">
        <v>49453</v>
      </c>
      <c r="M80" s="376">
        <v>9404</v>
      </c>
      <c r="N80" s="376"/>
      <c r="O80" s="688"/>
      <c r="P80" s="227">
        <v>0</v>
      </c>
      <c r="Q80" s="182">
        <f t="shared" si="98"/>
        <v>1723242</v>
      </c>
      <c r="R80" s="216" t="s">
        <v>375</v>
      </c>
      <c r="S80" s="276">
        <v>6.25E-2</v>
      </c>
      <c r="T80" s="171">
        <f t="shared" si="99"/>
        <v>1</v>
      </c>
      <c r="U80" s="171">
        <f t="shared" si="116"/>
        <v>30</v>
      </c>
      <c r="V80" s="216" t="s">
        <v>376</v>
      </c>
      <c r="W80" s="217">
        <v>0.36458333333333331</v>
      </c>
      <c r="X80" s="167">
        <f t="shared" si="100"/>
        <v>8</v>
      </c>
      <c r="Y80" s="171">
        <f t="shared" si="117"/>
        <v>45</v>
      </c>
      <c r="Z80" s="167">
        <f t="shared" si="130"/>
        <v>1239</v>
      </c>
      <c r="AA80" s="167">
        <f t="shared" si="130"/>
        <v>1420</v>
      </c>
      <c r="AB80" s="167">
        <f>SUM($W$7:W80)</f>
        <v>50.309027777777779</v>
      </c>
      <c r="AC80" s="277">
        <v>0</v>
      </c>
      <c r="AD80" s="278">
        <v>0</v>
      </c>
      <c r="AE80" s="167">
        <f t="shared" si="101"/>
        <v>0</v>
      </c>
      <c r="AF80" s="167">
        <f t="shared" si="118"/>
        <v>0</v>
      </c>
      <c r="AG80" s="171">
        <f t="shared" si="93"/>
        <v>1074.7428571428572</v>
      </c>
      <c r="AH80" s="171">
        <f t="shared" si="102"/>
        <v>25793.828571428574</v>
      </c>
      <c r="AI80" s="224" t="s">
        <v>382</v>
      </c>
      <c r="AJ80" s="279"/>
      <c r="AK80" s="280">
        <v>0</v>
      </c>
      <c r="AL80" s="224">
        <v>0</v>
      </c>
      <c r="AM80" s="167">
        <f t="shared" si="103"/>
        <v>0</v>
      </c>
      <c r="AN80" s="165">
        <f t="shared" si="119"/>
        <v>0</v>
      </c>
      <c r="AO80" s="280">
        <v>1</v>
      </c>
      <c r="AP80" s="219">
        <v>1.5972222222222224E-2</v>
      </c>
      <c r="AQ80" s="167">
        <f t="shared" si="104"/>
        <v>0</v>
      </c>
      <c r="AR80" s="165">
        <f t="shared" si="120"/>
        <v>23</v>
      </c>
      <c r="AS80" s="280">
        <v>0</v>
      </c>
      <c r="AT80" s="276">
        <v>0</v>
      </c>
      <c r="AU80" s="167">
        <f t="shared" si="105"/>
        <v>0</v>
      </c>
      <c r="AV80" s="165">
        <f t="shared" si="121"/>
        <v>0</v>
      </c>
      <c r="AW80" s="218">
        <v>0</v>
      </c>
      <c r="AX80" s="276">
        <v>0</v>
      </c>
      <c r="AY80" s="167">
        <f t="shared" si="106"/>
        <v>0</v>
      </c>
      <c r="AZ80" s="165">
        <f t="shared" si="122"/>
        <v>0</v>
      </c>
      <c r="BA80" s="280">
        <v>0</v>
      </c>
      <c r="BB80" s="276">
        <v>0</v>
      </c>
      <c r="BC80" s="171">
        <f t="shared" si="107"/>
        <v>0</v>
      </c>
      <c r="BD80" s="172">
        <f t="shared" si="123"/>
        <v>0</v>
      </c>
      <c r="BE80" s="280">
        <v>3</v>
      </c>
      <c r="BF80" s="276">
        <v>1.3888888888888888E-2</v>
      </c>
      <c r="BG80" s="167">
        <f t="shared" si="108"/>
        <v>0</v>
      </c>
      <c r="BH80" s="165">
        <f t="shared" si="124"/>
        <v>20</v>
      </c>
      <c r="BI80" s="218">
        <v>0</v>
      </c>
      <c r="BJ80" s="219">
        <v>0</v>
      </c>
      <c r="BK80" s="167">
        <f t="shared" si="109"/>
        <v>0</v>
      </c>
      <c r="BL80" s="165">
        <f t="shared" si="125"/>
        <v>0</v>
      </c>
      <c r="BM80" s="218">
        <v>0</v>
      </c>
      <c r="BN80" s="219">
        <v>0</v>
      </c>
      <c r="BO80" s="167">
        <f t="shared" si="110"/>
        <v>0</v>
      </c>
      <c r="BP80" s="165">
        <f t="shared" si="126"/>
        <v>0</v>
      </c>
      <c r="BQ80" s="213">
        <v>0</v>
      </c>
      <c r="BR80" s="219">
        <v>0</v>
      </c>
      <c r="BS80" s="167">
        <f t="shared" si="111"/>
        <v>0</v>
      </c>
      <c r="BT80" s="165">
        <f t="shared" si="127"/>
        <v>0</v>
      </c>
      <c r="BU80" s="167">
        <f t="shared" si="115"/>
        <v>4</v>
      </c>
      <c r="BV80" s="168">
        <f t="shared" si="94"/>
        <v>2.9861111111111113E-2</v>
      </c>
      <c r="BW80" s="167">
        <f t="shared" si="112"/>
        <v>0</v>
      </c>
      <c r="BX80" s="166">
        <f t="shared" si="128"/>
        <v>43</v>
      </c>
      <c r="BY80" s="169">
        <f t="shared" si="82"/>
        <v>0.3347222222222222</v>
      </c>
      <c r="BZ80" s="290">
        <f t="shared" si="95"/>
        <v>1170.6224066390043</v>
      </c>
      <c r="CA80" s="170">
        <f t="shared" si="113"/>
        <v>28094.937759336106</v>
      </c>
      <c r="CB80" s="170">
        <f t="shared" si="96"/>
        <v>1074.7428571428572</v>
      </c>
      <c r="CC80" s="408">
        <f t="shared" si="114"/>
        <v>1.5659722222222221</v>
      </c>
      <c r="CD80" s="408">
        <f t="shared" si="88"/>
        <v>52.611111111111114</v>
      </c>
      <c r="CE80" s="395">
        <f t="shared" si="83"/>
        <v>51.045138888888893</v>
      </c>
      <c r="CF80" s="170">
        <f t="shared" si="84"/>
        <v>1406.6324739813617</v>
      </c>
      <c r="CG80" s="423">
        <f>W80</f>
        <v>0.36458333333333331</v>
      </c>
      <c r="CH80" s="423">
        <f>BR80</f>
        <v>0</v>
      </c>
      <c r="CI80" s="278">
        <f xml:space="preserve"> M80</f>
        <v>9404</v>
      </c>
      <c r="CJ80" s="423">
        <f t="shared" si="85"/>
        <v>0.36458333333333331</v>
      </c>
      <c r="CK80" s="278">
        <f t="shared" si="86"/>
        <v>1074.7428571428572</v>
      </c>
      <c r="CL80" s="227">
        <f t="shared" si="87"/>
        <v>1074.7428571428572</v>
      </c>
      <c r="CM80" s="442"/>
      <c r="CN80" s="442"/>
      <c r="CO80" s="443"/>
      <c r="CP80" s="443"/>
      <c r="CQ80" s="443"/>
      <c r="CR80" s="443"/>
      <c r="CS80" s="443"/>
      <c r="CT80" s="443"/>
      <c r="CU80" s="443"/>
      <c r="CV80" s="443"/>
      <c r="CW80" s="443"/>
      <c r="CX80" s="443"/>
    </row>
    <row r="81" spans="1:102" s="225" customFormat="1" ht="22.5" x14ac:dyDescent="0.25">
      <c r="A81" s="213">
        <f t="shared" si="97"/>
        <v>80</v>
      </c>
      <c r="B81" s="275">
        <v>40827</v>
      </c>
      <c r="C81" s="213">
        <f t="shared" si="89"/>
        <v>10</v>
      </c>
      <c r="D81" s="224" t="s">
        <v>24</v>
      </c>
      <c r="E81" s="224" t="s">
        <v>781</v>
      </c>
      <c r="F81" s="214"/>
      <c r="G81" s="215">
        <v>35</v>
      </c>
      <c r="H81" s="224" t="s">
        <v>26</v>
      </c>
      <c r="I81" s="214" t="s">
        <v>385</v>
      </c>
      <c r="J81" s="224" t="s">
        <v>27</v>
      </c>
      <c r="K81" s="224" t="s">
        <v>28</v>
      </c>
      <c r="L81" s="227">
        <v>154861</v>
      </c>
      <c r="M81" s="376">
        <v>32777</v>
      </c>
      <c r="N81" s="376"/>
      <c r="O81" s="693">
        <v>9</v>
      </c>
      <c r="P81" s="227">
        <f>L81-M81</f>
        <v>122084</v>
      </c>
      <c r="Q81" s="182">
        <f t="shared" si="98"/>
        <v>1756019</v>
      </c>
      <c r="R81" s="216" t="s">
        <v>383</v>
      </c>
      <c r="S81" s="276">
        <v>8.7500000000000008E-2</v>
      </c>
      <c r="T81" s="171">
        <f t="shared" si="99"/>
        <v>2</v>
      </c>
      <c r="U81" s="171">
        <f t="shared" si="116"/>
        <v>6</v>
      </c>
      <c r="V81" s="216" t="s">
        <v>384</v>
      </c>
      <c r="W81" s="217">
        <v>0.66666666666666663</v>
      </c>
      <c r="X81" s="167">
        <f t="shared" si="100"/>
        <v>16</v>
      </c>
      <c r="Y81" s="171">
        <f t="shared" si="117"/>
        <v>0</v>
      </c>
      <c r="Z81" s="167">
        <f t="shared" si="130"/>
        <v>1255</v>
      </c>
      <c r="AA81" s="167">
        <f t="shared" si="130"/>
        <v>1420</v>
      </c>
      <c r="AB81" s="167">
        <f>SUM($W$7:W81)</f>
        <v>50.975694444444443</v>
      </c>
      <c r="AC81" s="277">
        <v>0</v>
      </c>
      <c r="AD81" s="278">
        <v>0</v>
      </c>
      <c r="AE81" s="167">
        <f t="shared" si="101"/>
        <v>0</v>
      </c>
      <c r="AF81" s="167">
        <f t="shared" si="118"/>
        <v>0</v>
      </c>
      <c r="AG81" s="171">
        <f t="shared" si="93"/>
        <v>2048.5625</v>
      </c>
      <c r="AH81" s="171">
        <f t="shared" si="102"/>
        <v>49165.5</v>
      </c>
      <c r="AI81" s="281"/>
      <c r="AJ81" s="279"/>
      <c r="AK81" s="280">
        <v>2</v>
      </c>
      <c r="AL81" s="224">
        <v>2.361111111111111E-2</v>
      </c>
      <c r="AM81" s="167">
        <f t="shared" si="103"/>
        <v>0</v>
      </c>
      <c r="AN81" s="165">
        <f t="shared" si="119"/>
        <v>34</v>
      </c>
      <c r="AO81" s="280">
        <v>3</v>
      </c>
      <c r="AP81" s="219">
        <v>8.6111111111111124E-2</v>
      </c>
      <c r="AQ81" s="167">
        <f t="shared" si="104"/>
        <v>2</v>
      </c>
      <c r="AR81" s="165">
        <f t="shared" si="120"/>
        <v>4</v>
      </c>
      <c r="AS81" s="280">
        <v>0</v>
      </c>
      <c r="AT81" s="276">
        <v>0</v>
      </c>
      <c r="AU81" s="167">
        <f t="shared" si="105"/>
        <v>0</v>
      </c>
      <c r="AV81" s="165">
        <f t="shared" si="121"/>
        <v>0</v>
      </c>
      <c r="AW81" s="218">
        <v>1</v>
      </c>
      <c r="AX81" s="276">
        <v>1.0416666666666666E-2</v>
      </c>
      <c r="AY81" s="167">
        <f t="shared" si="106"/>
        <v>0</v>
      </c>
      <c r="AZ81" s="165">
        <f t="shared" si="122"/>
        <v>15</v>
      </c>
      <c r="BA81" s="280">
        <v>0</v>
      </c>
      <c r="BB81" s="276">
        <v>0</v>
      </c>
      <c r="BC81" s="171">
        <f t="shared" si="107"/>
        <v>0</v>
      </c>
      <c r="BD81" s="172">
        <f t="shared" si="123"/>
        <v>0</v>
      </c>
      <c r="BE81" s="280">
        <v>1</v>
      </c>
      <c r="BF81" s="276">
        <v>2.7777777777777779E-3</v>
      </c>
      <c r="BG81" s="167">
        <f t="shared" si="108"/>
        <v>0</v>
      </c>
      <c r="BH81" s="165">
        <f t="shared" si="124"/>
        <v>4</v>
      </c>
      <c r="BI81" s="218">
        <v>0</v>
      </c>
      <c r="BJ81" s="219">
        <v>0</v>
      </c>
      <c r="BK81" s="167">
        <f>IF(BJ81=1,24,HOUR(BJ81))</f>
        <v>0</v>
      </c>
      <c r="BL81" s="165">
        <f>MINUTE(BJ81)</f>
        <v>0</v>
      </c>
      <c r="BM81" s="218">
        <v>0</v>
      </c>
      <c r="BN81" s="219">
        <v>0</v>
      </c>
      <c r="BO81" s="167">
        <f>IF(BN81=1,24,HOUR(BN81))</f>
        <v>0</v>
      </c>
      <c r="BP81" s="165">
        <f>MINUTE(BN81)</f>
        <v>0</v>
      </c>
      <c r="BQ81" s="282">
        <v>1</v>
      </c>
      <c r="BR81" s="219">
        <v>6.458333333333334E-2</v>
      </c>
      <c r="BS81" s="171">
        <f t="shared" si="111"/>
        <v>1</v>
      </c>
      <c r="BT81" s="172">
        <f t="shared" si="127"/>
        <v>33</v>
      </c>
      <c r="BU81" s="167">
        <f t="shared" si="115"/>
        <v>8</v>
      </c>
      <c r="BV81" s="168">
        <f t="shared" si="94"/>
        <v>0.18750000000000003</v>
      </c>
      <c r="BW81" s="167">
        <f t="shared" si="112"/>
        <v>4</v>
      </c>
      <c r="BX81" s="166">
        <f t="shared" si="128"/>
        <v>30</v>
      </c>
      <c r="BY81" s="169">
        <f t="shared" si="82"/>
        <v>0.47916666666666663</v>
      </c>
      <c r="BZ81" s="290">
        <f t="shared" si="95"/>
        <v>2850.1739130434785</v>
      </c>
      <c r="CA81" s="170">
        <f t="shared" si="113"/>
        <v>68404.173913043487</v>
      </c>
      <c r="CB81" s="170">
        <f t="shared" si="96"/>
        <v>2268.3044982698962</v>
      </c>
      <c r="CC81" s="408">
        <f t="shared" si="114"/>
        <v>1.6305555555555555</v>
      </c>
      <c r="CD81" s="408">
        <f t="shared" si="88"/>
        <v>53.277777777777779</v>
      </c>
      <c r="CE81" s="395">
        <f t="shared" si="83"/>
        <v>51.647222222222226</v>
      </c>
      <c r="CF81" s="170">
        <f t="shared" si="84"/>
        <v>1416.6775130425428</v>
      </c>
      <c r="CG81" s="423">
        <f xml:space="preserve"> W81 + CG80</f>
        <v>1.03125</v>
      </c>
      <c r="CH81" s="423">
        <f xml:space="preserve"> BR81 + CH80</f>
        <v>6.458333333333334E-2</v>
      </c>
      <c r="CI81" s="278">
        <f xml:space="preserve"> M81 + CI80</f>
        <v>42181</v>
      </c>
      <c r="CJ81" s="423">
        <f t="shared" si="85"/>
        <v>0.96666666666666667</v>
      </c>
      <c r="CK81" s="278">
        <f t="shared" si="86"/>
        <v>1818.1465517241379</v>
      </c>
      <c r="CL81" s="227">
        <f t="shared" si="87"/>
        <v>1704.2828282828284</v>
      </c>
      <c r="CM81" s="442"/>
      <c r="CN81" s="442"/>
      <c r="CO81" s="443"/>
      <c r="CP81" s="443"/>
      <c r="CQ81" s="443"/>
      <c r="CR81" s="443"/>
      <c r="CS81" s="443"/>
      <c r="CT81" s="443"/>
      <c r="CU81" s="443"/>
      <c r="CV81" s="443"/>
      <c r="CW81" s="443"/>
      <c r="CX81" s="443"/>
    </row>
    <row r="82" spans="1:102" s="225" customFormat="1" ht="22.5" x14ac:dyDescent="0.25">
      <c r="A82" s="213">
        <f t="shared" si="97"/>
        <v>81</v>
      </c>
      <c r="B82" s="275">
        <v>40828</v>
      </c>
      <c r="C82" s="213">
        <f t="shared" si="89"/>
        <v>10</v>
      </c>
      <c r="D82" s="224" t="s">
        <v>24</v>
      </c>
      <c r="E82" s="224" t="s">
        <v>781</v>
      </c>
      <c r="F82" s="214"/>
      <c r="G82" s="215">
        <v>35</v>
      </c>
      <c r="H82" s="224" t="s">
        <v>26</v>
      </c>
      <c r="I82" s="214" t="s">
        <v>385</v>
      </c>
      <c r="J82" s="224" t="s">
        <v>27</v>
      </c>
      <c r="K82" s="224" t="s">
        <v>28</v>
      </c>
      <c r="L82" s="227">
        <v>154861</v>
      </c>
      <c r="M82" s="376">
        <v>28150</v>
      </c>
      <c r="N82" s="376"/>
      <c r="O82" s="695"/>
      <c r="P82" s="227">
        <f>P81-M82</f>
        <v>93934</v>
      </c>
      <c r="Q82" s="182">
        <f t="shared" si="98"/>
        <v>1784169</v>
      </c>
      <c r="R82" s="216" t="s">
        <v>383</v>
      </c>
      <c r="S82" s="276">
        <v>8.7500000000000008E-2</v>
      </c>
      <c r="T82" s="171">
        <f>IF(S82=1,24,HOUR(S82))</f>
        <v>2</v>
      </c>
      <c r="U82" s="171">
        <f>MINUTE(S82)</f>
        <v>6</v>
      </c>
      <c r="V82" s="216" t="s">
        <v>384</v>
      </c>
      <c r="W82" s="217">
        <v>0.94097222222222221</v>
      </c>
      <c r="X82" s="167">
        <f t="shared" si="100"/>
        <v>22</v>
      </c>
      <c r="Y82" s="171">
        <f t="shared" si="117"/>
        <v>35</v>
      </c>
      <c r="Z82" s="167">
        <f t="shared" si="130"/>
        <v>1277</v>
      </c>
      <c r="AA82" s="167">
        <f t="shared" si="130"/>
        <v>1455</v>
      </c>
      <c r="AB82" s="167">
        <f>SUM($W$7:W82)</f>
        <v>51.916666666666664</v>
      </c>
      <c r="AC82" s="277">
        <v>0</v>
      </c>
      <c r="AD82" s="278">
        <v>0</v>
      </c>
      <c r="AE82" s="167">
        <f t="shared" si="101"/>
        <v>0</v>
      </c>
      <c r="AF82" s="167">
        <f t="shared" si="118"/>
        <v>0</v>
      </c>
      <c r="AG82" s="171">
        <f t="shared" si="93"/>
        <v>1246.4944649446495</v>
      </c>
      <c r="AH82" s="171">
        <f t="shared" si="102"/>
        <v>29915.867158671586</v>
      </c>
      <c r="AI82" s="281"/>
      <c r="AJ82" s="279"/>
      <c r="AK82" s="280">
        <v>0</v>
      </c>
      <c r="AL82" s="224">
        <v>0</v>
      </c>
      <c r="AM82" s="167">
        <f t="shared" si="103"/>
        <v>0</v>
      </c>
      <c r="AN82" s="165">
        <f t="shared" si="119"/>
        <v>0</v>
      </c>
      <c r="AO82" s="280">
        <v>3</v>
      </c>
      <c r="AP82" s="219">
        <v>2.6388888888888889E-2</v>
      </c>
      <c r="AQ82" s="167">
        <f t="shared" si="104"/>
        <v>0</v>
      </c>
      <c r="AR82" s="165">
        <f t="shared" si="120"/>
        <v>38</v>
      </c>
      <c r="AS82" s="280">
        <v>0</v>
      </c>
      <c r="AT82" s="276">
        <v>0</v>
      </c>
      <c r="AU82" s="167">
        <f t="shared" si="105"/>
        <v>0</v>
      </c>
      <c r="AV82" s="165">
        <f t="shared" si="121"/>
        <v>0</v>
      </c>
      <c r="AW82" s="218">
        <v>5</v>
      </c>
      <c r="AX82" s="276">
        <v>0.16666666666666666</v>
      </c>
      <c r="AY82" s="167">
        <f t="shared" si="106"/>
        <v>4</v>
      </c>
      <c r="AZ82" s="165">
        <f t="shared" si="122"/>
        <v>0</v>
      </c>
      <c r="BA82" s="280">
        <v>0</v>
      </c>
      <c r="BB82" s="276">
        <v>0</v>
      </c>
      <c r="BC82" s="171">
        <f t="shared" si="107"/>
        <v>0</v>
      </c>
      <c r="BD82" s="172">
        <f t="shared" si="123"/>
        <v>0</v>
      </c>
      <c r="BE82" s="280">
        <v>1</v>
      </c>
      <c r="BF82" s="276">
        <v>3.0555555555555555E-2</v>
      </c>
      <c r="BG82" s="167">
        <f t="shared" si="108"/>
        <v>0</v>
      </c>
      <c r="BH82" s="165">
        <f t="shared" si="124"/>
        <v>44</v>
      </c>
      <c r="BI82" s="218">
        <v>0</v>
      </c>
      <c r="BJ82" s="219">
        <v>0</v>
      </c>
      <c r="BK82" s="167">
        <f t="shared" si="109"/>
        <v>0</v>
      </c>
      <c r="BL82" s="165">
        <f t="shared" si="125"/>
        <v>0</v>
      </c>
      <c r="BM82" s="218">
        <v>0</v>
      </c>
      <c r="BN82" s="219">
        <v>0</v>
      </c>
      <c r="BO82" s="167">
        <f t="shared" si="110"/>
        <v>0</v>
      </c>
      <c r="BP82" s="165">
        <f t="shared" si="126"/>
        <v>0</v>
      </c>
      <c r="BQ82" s="282">
        <v>1</v>
      </c>
      <c r="BR82" s="219">
        <v>4.1666666666666664E-2</v>
      </c>
      <c r="BS82" s="167">
        <f t="shared" si="111"/>
        <v>1</v>
      </c>
      <c r="BT82" s="165">
        <f t="shared" si="127"/>
        <v>0</v>
      </c>
      <c r="BU82" s="167">
        <f t="shared" si="115"/>
        <v>10</v>
      </c>
      <c r="BV82" s="168">
        <f t="shared" si="94"/>
        <v>0.26527777777777778</v>
      </c>
      <c r="BW82" s="167">
        <f t="shared" si="112"/>
        <v>6</v>
      </c>
      <c r="BX82" s="166">
        <f t="shared" si="128"/>
        <v>22</v>
      </c>
      <c r="BY82" s="169">
        <f t="shared" si="82"/>
        <v>0.67569444444444438</v>
      </c>
      <c r="BZ82" s="290">
        <f t="shared" si="95"/>
        <v>1735.868448098664</v>
      </c>
      <c r="CA82" s="170">
        <f t="shared" si="113"/>
        <v>41660.842754367935</v>
      </c>
      <c r="CB82" s="170">
        <f t="shared" si="96"/>
        <v>1304.2471042471041</v>
      </c>
      <c r="CC82" s="408">
        <f t="shared" si="114"/>
        <v>1.6722222222222223</v>
      </c>
      <c r="CD82" s="408">
        <f t="shared" si="88"/>
        <v>54.21875</v>
      </c>
      <c r="CE82" s="395">
        <f t="shared" si="83"/>
        <v>52.546527777777776</v>
      </c>
      <c r="CF82" s="170">
        <f t="shared" si="84"/>
        <v>1414.7533270778542</v>
      </c>
      <c r="CG82" s="423">
        <f t="shared" ref="CG82:CG96" si="131" xml:space="preserve"> W82 + CG81</f>
        <v>1.9722222222222223</v>
      </c>
      <c r="CH82" s="423">
        <f t="shared" ref="CH82:CH96" si="132" xml:space="preserve"> BR82 + CH81</f>
        <v>0.10625000000000001</v>
      </c>
      <c r="CI82" s="278">
        <f xml:space="preserve"> M82 + CI81</f>
        <v>70331</v>
      </c>
      <c r="CJ82" s="423">
        <f t="shared" si="85"/>
        <v>1.8659722222222224</v>
      </c>
      <c r="CK82" s="278">
        <f t="shared" si="86"/>
        <v>1570.4726460736881</v>
      </c>
      <c r="CL82" s="227">
        <f t="shared" si="87"/>
        <v>1485.8661971830986</v>
      </c>
      <c r="CM82" s="442"/>
      <c r="CN82" s="442"/>
      <c r="CO82" s="443"/>
      <c r="CP82" s="443"/>
      <c r="CQ82" s="443"/>
      <c r="CR82" s="443"/>
      <c r="CS82" s="443"/>
      <c r="CT82" s="443"/>
      <c r="CU82" s="443"/>
      <c r="CV82" s="443"/>
      <c r="CW82" s="443"/>
      <c r="CX82" s="443"/>
    </row>
    <row r="83" spans="1:102" s="222" customFormat="1" ht="22.5" x14ac:dyDescent="0.25">
      <c r="A83" s="213">
        <f t="shared" si="97"/>
        <v>82</v>
      </c>
      <c r="B83" s="275">
        <v>40829</v>
      </c>
      <c r="C83" s="213">
        <f t="shared" si="89"/>
        <v>10</v>
      </c>
      <c r="D83" s="224" t="s">
        <v>24</v>
      </c>
      <c r="E83" s="224" t="s">
        <v>781</v>
      </c>
      <c r="F83" s="214"/>
      <c r="G83" s="215">
        <v>35</v>
      </c>
      <c r="H83" s="224" t="s">
        <v>26</v>
      </c>
      <c r="I83" s="214" t="s">
        <v>385</v>
      </c>
      <c r="J83" s="224" t="s">
        <v>27</v>
      </c>
      <c r="K83" s="224" t="s">
        <v>28</v>
      </c>
      <c r="L83" s="227">
        <v>154861</v>
      </c>
      <c r="M83" s="376">
        <v>23244</v>
      </c>
      <c r="N83" s="376"/>
      <c r="O83" s="695"/>
      <c r="P83" s="227">
        <f>P82-M83</f>
        <v>70690</v>
      </c>
      <c r="Q83" s="182">
        <f t="shared" si="98"/>
        <v>1807413</v>
      </c>
      <c r="R83" s="216" t="s">
        <v>383</v>
      </c>
      <c r="S83" s="276">
        <v>8.7500000000000008E-2</v>
      </c>
      <c r="T83" s="171">
        <f t="shared" si="99"/>
        <v>2</v>
      </c>
      <c r="U83" s="171">
        <f t="shared" si="116"/>
        <v>6</v>
      </c>
      <c r="V83" s="216" t="s">
        <v>384</v>
      </c>
      <c r="W83" s="217">
        <v>0.77083333333333337</v>
      </c>
      <c r="X83" s="167">
        <f t="shared" si="100"/>
        <v>18</v>
      </c>
      <c r="Y83" s="171">
        <f t="shared" si="117"/>
        <v>30</v>
      </c>
      <c r="Z83" s="167">
        <f t="shared" si="130"/>
        <v>1295</v>
      </c>
      <c r="AA83" s="167">
        <f t="shared" si="130"/>
        <v>1485</v>
      </c>
      <c r="AB83" s="167">
        <f>SUM($W$7:W83)</f>
        <v>52.6875</v>
      </c>
      <c r="AC83" s="277">
        <v>0</v>
      </c>
      <c r="AD83" s="278">
        <v>0</v>
      </c>
      <c r="AE83" s="167">
        <f t="shared" si="101"/>
        <v>0</v>
      </c>
      <c r="AF83" s="167">
        <f t="shared" si="118"/>
        <v>0</v>
      </c>
      <c r="AG83" s="171">
        <f t="shared" si="93"/>
        <v>1256.4324324324323</v>
      </c>
      <c r="AH83" s="171">
        <f t="shared" si="102"/>
        <v>30154.378378378373</v>
      </c>
      <c r="AI83" s="221"/>
      <c r="AJ83" s="223"/>
      <c r="AK83" s="283">
        <v>0</v>
      </c>
      <c r="AL83" s="224">
        <v>0</v>
      </c>
      <c r="AM83" s="167">
        <f>IF(AL83=1,24,HOUR(AL83))</f>
        <v>0</v>
      </c>
      <c r="AN83" s="165">
        <f>MINUTE(AL83)</f>
        <v>0</v>
      </c>
      <c r="AO83" s="280">
        <v>6</v>
      </c>
      <c r="AP83" s="219">
        <v>5.9722222222222225E-2</v>
      </c>
      <c r="AQ83" s="167">
        <f t="shared" si="104"/>
        <v>1</v>
      </c>
      <c r="AR83" s="165">
        <f t="shared" si="120"/>
        <v>26</v>
      </c>
      <c r="AS83" s="283">
        <v>0</v>
      </c>
      <c r="AT83" s="276">
        <v>0</v>
      </c>
      <c r="AU83" s="167">
        <f t="shared" si="105"/>
        <v>0</v>
      </c>
      <c r="AV83" s="165">
        <f t="shared" si="121"/>
        <v>0</v>
      </c>
      <c r="AW83" s="218">
        <v>1</v>
      </c>
      <c r="AX83" s="276">
        <v>0.11875000000000001</v>
      </c>
      <c r="AY83" s="167">
        <f t="shared" si="106"/>
        <v>2</v>
      </c>
      <c r="AZ83" s="165">
        <f t="shared" si="122"/>
        <v>51</v>
      </c>
      <c r="BA83" s="280">
        <v>0</v>
      </c>
      <c r="BB83" s="276">
        <v>0</v>
      </c>
      <c r="BC83" s="171">
        <f t="shared" si="107"/>
        <v>0</v>
      </c>
      <c r="BD83" s="172">
        <f t="shared" si="123"/>
        <v>0</v>
      </c>
      <c r="BE83" s="280">
        <v>6</v>
      </c>
      <c r="BF83" s="276">
        <v>0.10069444444444443</v>
      </c>
      <c r="BG83" s="167">
        <f t="shared" si="108"/>
        <v>2</v>
      </c>
      <c r="BH83" s="165">
        <f t="shared" si="124"/>
        <v>25</v>
      </c>
      <c r="BI83" s="218">
        <v>0</v>
      </c>
      <c r="BJ83" s="219">
        <v>0</v>
      </c>
      <c r="BK83" s="167">
        <f t="shared" si="109"/>
        <v>0</v>
      </c>
      <c r="BL83" s="165">
        <f t="shared" si="125"/>
        <v>0</v>
      </c>
      <c r="BM83" s="218">
        <v>1</v>
      </c>
      <c r="BN83" s="219">
        <v>3.4722222222222224E-2</v>
      </c>
      <c r="BO83" s="167">
        <f t="shared" si="110"/>
        <v>0</v>
      </c>
      <c r="BP83" s="165">
        <f t="shared" si="126"/>
        <v>50</v>
      </c>
      <c r="BQ83" s="282">
        <v>0</v>
      </c>
      <c r="BR83" s="219">
        <v>0</v>
      </c>
      <c r="BS83" s="167">
        <f t="shared" si="111"/>
        <v>0</v>
      </c>
      <c r="BT83" s="165">
        <f t="shared" si="127"/>
        <v>0</v>
      </c>
      <c r="BU83" s="167">
        <f t="shared" si="115"/>
        <v>14</v>
      </c>
      <c r="BV83" s="168">
        <f t="shared" si="94"/>
        <v>0.31388888888888888</v>
      </c>
      <c r="BW83" s="167">
        <f t="shared" si="112"/>
        <v>7</v>
      </c>
      <c r="BX83" s="166">
        <f t="shared" si="128"/>
        <v>32</v>
      </c>
      <c r="BY83" s="169">
        <f t="shared" si="82"/>
        <v>0.4916666666666667</v>
      </c>
      <c r="BZ83" s="290">
        <f t="shared" si="95"/>
        <v>1969.8305084745762</v>
      </c>
      <c r="CA83" s="170">
        <f t="shared" si="113"/>
        <v>47275.932203389828</v>
      </c>
      <c r="CB83" s="170">
        <f t="shared" si="96"/>
        <v>1256.4324324324323</v>
      </c>
      <c r="CC83" s="424">
        <f t="shared" si="114"/>
        <v>1.6722222222222223</v>
      </c>
      <c r="CD83" s="408">
        <f t="shared" si="88"/>
        <v>54.989583333333336</v>
      </c>
      <c r="CE83" s="395">
        <f t="shared" si="83"/>
        <v>53.317361111111111</v>
      </c>
      <c r="CF83" s="170">
        <f t="shared" si="84"/>
        <v>1412.4644099144273</v>
      </c>
      <c r="CG83" s="423">
        <f t="shared" si="131"/>
        <v>2.7430555555555558</v>
      </c>
      <c r="CH83" s="423">
        <f t="shared" si="132"/>
        <v>0.10625000000000001</v>
      </c>
      <c r="CI83" s="278">
        <f xml:space="preserve"> M83 + CI82</f>
        <v>93575</v>
      </c>
      <c r="CJ83" s="423">
        <f t="shared" si="85"/>
        <v>2.6368055555555556</v>
      </c>
      <c r="CK83" s="278">
        <f t="shared" si="86"/>
        <v>1478.6673689755071</v>
      </c>
      <c r="CL83" s="227">
        <f t="shared" si="87"/>
        <v>1421.3924050632911</v>
      </c>
      <c r="CM83" s="440"/>
      <c r="CN83" s="440"/>
      <c r="CO83" s="441"/>
      <c r="CP83" s="441"/>
      <c r="CQ83" s="441"/>
      <c r="CR83" s="441"/>
      <c r="CS83" s="441"/>
      <c r="CT83" s="441"/>
      <c r="CU83" s="441"/>
      <c r="CV83" s="441"/>
      <c r="CW83" s="441"/>
      <c r="CX83" s="441"/>
    </row>
    <row r="84" spans="1:102" s="222" customFormat="1" ht="22.5" x14ac:dyDescent="0.25">
      <c r="A84" s="213">
        <f t="shared" si="97"/>
        <v>83</v>
      </c>
      <c r="B84" s="275">
        <v>40830</v>
      </c>
      <c r="C84" s="213">
        <f t="shared" si="89"/>
        <v>10</v>
      </c>
      <c r="D84" s="224" t="s">
        <v>24</v>
      </c>
      <c r="E84" s="224" t="s">
        <v>781</v>
      </c>
      <c r="F84" s="214"/>
      <c r="G84" s="215">
        <v>35</v>
      </c>
      <c r="H84" s="224" t="s">
        <v>26</v>
      </c>
      <c r="I84" s="214" t="s">
        <v>385</v>
      </c>
      <c r="J84" s="224" t="s">
        <v>27</v>
      </c>
      <c r="K84" s="224" t="s">
        <v>28</v>
      </c>
      <c r="L84" s="227">
        <v>154861</v>
      </c>
      <c r="M84" s="376">
        <v>35584</v>
      </c>
      <c r="N84" s="376"/>
      <c r="O84" s="695"/>
      <c r="P84" s="227">
        <f>P83-M84</f>
        <v>35106</v>
      </c>
      <c r="Q84" s="182">
        <f t="shared" si="98"/>
        <v>1842997</v>
      </c>
      <c r="R84" s="216" t="s">
        <v>383</v>
      </c>
      <c r="S84" s="276">
        <v>8.7500000000000008E-2</v>
      </c>
      <c r="T84" s="171">
        <f t="shared" ref="T84:T135" si="133">IF(S84=1,24,HOUR(S84))</f>
        <v>2</v>
      </c>
      <c r="U84" s="171">
        <f t="shared" ref="U84:U89" si="134">MINUTE(S84)</f>
        <v>6</v>
      </c>
      <c r="V84" s="216" t="s">
        <v>384</v>
      </c>
      <c r="W84" s="217">
        <v>1</v>
      </c>
      <c r="X84" s="167">
        <f t="shared" si="100"/>
        <v>24</v>
      </c>
      <c r="Y84" s="171">
        <f t="shared" si="117"/>
        <v>0</v>
      </c>
      <c r="Z84" s="167">
        <f t="shared" si="130"/>
        <v>1319</v>
      </c>
      <c r="AA84" s="167">
        <f t="shared" si="130"/>
        <v>1485</v>
      </c>
      <c r="AB84" s="167">
        <f>SUM($W$7:W84)</f>
        <v>53.6875</v>
      </c>
      <c r="AC84" s="277">
        <v>0</v>
      </c>
      <c r="AD84" s="278">
        <v>0</v>
      </c>
      <c r="AE84" s="167">
        <f t="shared" si="101"/>
        <v>0</v>
      </c>
      <c r="AF84" s="167">
        <f t="shared" si="118"/>
        <v>0</v>
      </c>
      <c r="AG84" s="171">
        <f t="shared" si="93"/>
        <v>1482.6666666666667</v>
      </c>
      <c r="AH84" s="171">
        <f t="shared" si="102"/>
        <v>35584</v>
      </c>
      <c r="AJ84" s="223"/>
      <c r="AK84" s="280">
        <v>2</v>
      </c>
      <c r="AL84" s="224">
        <v>9.7222222222222224E-3</v>
      </c>
      <c r="AM84" s="167">
        <f t="shared" si="103"/>
        <v>0</v>
      </c>
      <c r="AN84" s="165">
        <f t="shared" si="119"/>
        <v>14</v>
      </c>
      <c r="AO84" s="280">
        <v>5</v>
      </c>
      <c r="AP84" s="219">
        <v>3.2638888888888891E-2</v>
      </c>
      <c r="AQ84" s="167">
        <f t="shared" si="104"/>
        <v>0</v>
      </c>
      <c r="AR84" s="165">
        <f t="shared" si="120"/>
        <v>47</v>
      </c>
      <c r="AS84" s="283">
        <v>0</v>
      </c>
      <c r="AT84" s="276">
        <v>0</v>
      </c>
      <c r="AU84" s="167">
        <f t="shared" si="105"/>
        <v>0</v>
      </c>
      <c r="AV84" s="165">
        <f t="shared" si="121"/>
        <v>0</v>
      </c>
      <c r="AW84" s="218">
        <v>0</v>
      </c>
      <c r="AX84" s="276">
        <v>0</v>
      </c>
      <c r="AY84" s="167">
        <f t="shared" si="106"/>
        <v>0</v>
      </c>
      <c r="AZ84" s="165">
        <f t="shared" si="122"/>
        <v>0</v>
      </c>
      <c r="BA84" s="280">
        <v>0</v>
      </c>
      <c r="BB84" s="276">
        <v>0</v>
      </c>
      <c r="BC84" s="171">
        <f t="shared" si="107"/>
        <v>0</v>
      </c>
      <c r="BD84" s="172">
        <f t="shared" si="123"/>
        <v>0</v>
      </c>
      <c r="BE84" s="280">
        <v>4</v>
      </c>
      <c r="BF84" s="276">
        <v>9.2361111111111116E-2</v>
      </c>
      <c r="BG84" s="167">
        <f t="shared" si="108"/>
        <v>2</v>
      </c>
      <c r="BH84" s="165">
        <f t="shared" si="124"/>
        <v>13</v>
      </c>
      <c r="BI84" s="218">
        <v>0</v>
      </c>
      <c r="BJ84" s="219">
        <v>0</v>
      </c>
      <c r="BK84" s="167">
        <f t="shared" si="109"/>
        <v>0</v>
      </c>
      <c r="BL84" s="165">
        <f t="shared" si="125"/>
        <v>0</v>
      </c>
      <c r="BM84" s="218">
        <v>0</v>
      </c>
      <c r="BN84" s="219">
        <v>0</v>
      </c>
      <c r="BO84" s="167">
        <f t="shared" si="110"/>
        <v>0</v>
      </c>
      <c r="BP84" s="165">
        <f t="shared" si="126"/>
        <v>0</v>
      </c>
      <c r="BQ84" s="282">
        <v>1</v>
      </c>
      <c r="BR84" s="219">
        <v>1.7361111111111112E-2</v>
      </c>
      <c r="BS84" s="167">
        <f t="shared" si="111"/>
        <v>0</v>
      </c>
      <c r="BT84" s="165">
        <f t="shared" si="127"/>
        <v>25</v>
      </c>
      <c r="BU84" s="167">
        <f t="shared" si="115"/>
        <v>12</v>
      </c>
      <c r="BV84" s="168">
        <f t="shared" si="94"/>
        <v>0.15208333333333332</v>
      </c>
      <c r="BW84" s="167">
        <f t="shared" si="112"/>
        <v>3</v>
      </c>
      <c r="BX84" s="166">
        <f t="shared" si="128"/>
        <v>39</v>
      </c>
      <c r="BY84" s="291">
        <f t="shared" si="82"/>
        <v>0.84791666666666665</v>
      </c>
      <c r="BZ84" s="290">
        <f t="shared" si="95"/>
        <v>1748.5995085995085</v>
      </c>
      <c r="CA84" s="170">
        <f t="shared" si="113"/>
        <v>41966.388206388205</v>
      </c>
      <c r="CB84" s="170">
        <f t="shared" si="96"/>
        <v>1508.8621908127209</v>
      </c>
      <c r="CC84" s="408">
        <f t="shared" si="114"/>
        <v>1.6895833333333334</v>
      </c>
      <c r="CD84" s="408">
        <f t="shared" si="88"/>
        <v>55.989583333333336</v>
      </c>
      <c r="CE84" s="395">
        <f t="shared" si="83"/>
        <v>54.300000000000004</v>
      </c>
      <c r="CF84" s="170">
        <f t="shared" si="84"/>
        <v>1414.2088704726823</v>
      </c>
      <c r="CG84" s="423">
        <f t="shared" si="131"/>
        <v>3.7430555555555558</v>
      </c>
      <c r="CH84" s="423">
        <f t="shared" si="132"/>
        <v>0.12361111111111112</v>
      </c>
      <c r="CI84" s="278">
        <f xml:space="preserve"> M84 + CI83</f>
        <v>129159</v>
      </c>
      <c r="CJ84" s="423">
        <f t="shared" si="85"/>
        <v>3.6194444444444445</v>
      </c>
      <c r="CK84" s="278">
        <f t="shared" si="86"/>
        <v>1486.8649270913277</v>
      </c>
      <c r="CL84" s="227">
        <f t="shared" si="87"/>
        <v>1437.7625231910945</v>
      </c>
      <c r="CM84" s="440"/>
      <c r="CN84" s="440"/>
      <c r="CO84" s="441"/>
      <c r="CP84" s="441"/>
      <c r="CQ84" s="441"/>
      <c r="CR84" s="441"/>
      <c r="CS84" s="441"/>
      <c r="CT84" s="441"/>
      <c r="CU84" s="441"/>
      <c r="CV84" s="441"/>
      <c r="CW84" s="441"/>
      <c r="CX84" s="441"/>
    </row>
    <row r="85" spans="1:102" s="320" customFormat="1" ht="22.5" x14ac:dyDescent="0.25">
      <c r="A85" s="213">
        <v>84</v>
      </c>
      <c r="B85" s="275">
        <v>40831</v>
      </c>
      <c r="C85" s="213">
        <f t="shared" si="89"/>
        <v>10</v>
      </c>
      <c r="D85" s="224" t="s">
        <v>24</v>
      </c>
      <c r="E85" s="224" t="s">
        <v>781</v>
      </c>
      <c r="F85" s="214"/>
      <c r="G85" s="215">
        <v>35</v>
      </c>
      <c r="H85" s="224" t="s">
        <v>26</v>
      </c>
      <c r="I85" s="214" t="s">
        <v>385</v>
      </c>
      <c r="J85" s="224" t="s">
        <v>27</v>
      </c>
      <c r="K85" s="224" t="s">
        <v>28</v>
      </c>
      <c r="L85" s="227">
        <v>154861</v>
      </c>
      <c r="M85" s="376">
        <v>35106</v>
      </c>
      <c r="N85" s="376"/>
      <c r="O85" s="694"/>
      <c r="P85" s="227">
        <f xml:space="preserve"> P84 - M85</f>
        <v>0</v>
      </c>
      <c r="Q85" s="182">
        <f t="shared" si="98"/>
        <v>1878103</v>
      </c>
      <c r="R85" s="216" t="s">
        <v>383</v>
      </c>
      <c r="S85" s="276">
        <v>8.7500000000000008E-2</v>
      </c>
      <c r="T85" s="171">
        <f>IF(S85=1,24,HOUR(S85))</f>
        <v>2</v>
      </c>
      <c r="U85" s="171">
        <f>MINUTE(S85)</f>
        <v>6</v>
      </c>
      <c r="V85" s="216" t="s">
        <v>384</v>
      </c>
      <c r="W85" s="217">
        <v>0.91666666666666663</v>
      </c>
      <c r="X85" s="167">
        <f t="shared" si="100"/>
        <v>22</v>
      </c>
      <c r="Y85" s="171">
        <f t="shared" si="117"/>
        <v>0</v>
      </c>
      <c r="Z85" s="167">
        <f t="shared" si="130"/>
        <v>1341</v>
      </c>
      <c r="AA85" s="167">
        <f t="shared" si="130"/>
        <v>1485</v>
      </c>
      <c r="AB85" s="167">
        <f>SUM($W$7:W85)</f>
        <v>54.604166666666664</v>
      </c>
      <c r="AC85" s="277">
        <v>0</v>
      </c>
      <c r="AD85" s="278">
        <v>0</v>
      </c>
      <c r="AE85" s="167">
        <f t="shared" si="101"/>
        <v>0</v>
      </c>
      <c r="AF85" s="167">
        <f t="shared" si="118"/>
        <v>0</v>
      </c>
      <c r="AG85" s="171">
        <f t="shared" si="93"/>
        <v>1595.7272727272727</v>
      </c>
      <c r="AH85" s="171">
        <f t="shared" si="102"/>
        <v>38297.454545454544</v>
      </c>
      <c r="AI85" s="224" t="s">
        <v>421</v>
      </c>
      <c r="AJ85" s="223"/>
      <c r="AK85" s="280">
        <v>0</v>
      </c>
      <c r="AL85" s="224">
        <v>0</v>
      </c>
      <c r="AM85" s="167">
        <f t="shared" si="103"/>
        <v>0</v>
      </c>
      <c r="AN85" s="165">
        <f t="shared" si="119"/>
        <v>0</v>
      </c>
      <c r="AO85" s="280">
        <v>4</v>
      </c>
      <c r="AP85" s="219">
        <v>9.0972222222222218E-2</v>
      </c>
      <c r="AQ85" s="167">
        <f t="shared" si="104"/>
        <v>2</v>
      </c>
      <c r="AR85" s="165">
        <f t="shared" si="120"/>
        <v>11</v>
      </c>
      <c r="AS85" s="283">
        <v>0</v>
      </c>
      <c r="AT85" s="276">
        <v>0</v>
      </c>
      <c r="AU85" s="167">
        <f t="shared" si="105"/>
        <v>0</v>
      </c>
      <c r="AV85" s="165">
        <f t="shared" si="121"/>
        <v>0</v>
      </c>
      <c r="AW85" s="218">
        <v>0</v>
      </c>
      <c r="AX85" s="276">
        <v>0</v>
      </c>
      <c r="AY85" s="167">
        <f t="shared" si="106"/>
        <v>0</v>
      </c>
      <c r="AZ85" s="165">
        <f t="shared" si="122"/>
        <v>0</v>
      </c>
      <c r="BA85" s="280">
        <v>0</v>
      </c>
      <c r="BB85" s="276">
        <v>0</v>
      </c>
      <c r="BC85" s="171">
        <f t="shared" si="107"/>
        <v>0</v>
      </c>
      <c r="BD85" s="172">
        <f t="shared" si="123"/>
        <v>0</v>
      </c>
      <c r="BE85" s="280">
        <v>3</v>
      </c>
      <c r="BF85" s="276">
        <v>0.10972222222222222</v>
      </c>
      <c r="BG85" s="167">
        <f t="shared" si="108"/>
        <v>2</v>
      </c>
      <c r="BH85" s="165">
        <f t="shared" si="124"/>
        <v>38</v>
      </c>
      <c r="BI85" s="218">
        <v>0</v>
      </c>
      <c r="BJ85" s="219">
        <v>0</v>
      </c>
      <c r="BK85" s="167">
        <f t="shared" si="109"/>
        <v>0</v>
      </c>
      <c r="BL85" s="165">
        <f t="shared" si="125"/>
        <v>0</v>
      </c>
      <c r="BM85" s="218">
        <v>0</v>
      </c>
      <c r="BN85" s="219">
        <v>0</v>
      </c>
      <c r="BO85" s="167">
        <f t="shared" si="110"/>
        <v>0</v>
      </c>
      <c r="BP85" s="165">
        <f t="shared" si="126"/>
        <v>0</v>
      </c>
      <c r="BQ85" s="282">
        <v>0</v>
      </c>
      <c r="BR85" s="219">
        <v>0</v>
      </c>
      <c r="BS85" s="167">
        <f t="shared" si="111"/>
        <v>0</v>
      </c>
      <c r="BT85" s="165">
        <f t="shared" si="127"/>
        <v>0</v>
      </c>
      <c r="BU85" s="167">
        <f t="shared" si="115"/>
        <v>7</v>
      </c>
      <c r="BV85" s="168">
        <f t="shared" si="94"/>
        <v>0.20069444444444445</v>
      </c>
      <c r="BW85" s="167">
        <f t="shared" si="112"/>
        <v>4</v>
      </c>
      <c r="BX85" s="166">
        <f t="shared" si="128"/>
        <v>49</v>
      </c>
      <c r="BY85" s="291">
        <f t="shared" si="82"/>
        <v>0.71597222222222223</v>
      </c>
      <c r="BZ85" s="290">
        <f t="shared" si="95"/>
        <v>2043.0261881668284</v>
      </c>
      <c r="CA85" s="170">
        <f t="shared" si="113"/>
        <v>49032.628516003882</v>
      </c>
      <c r="CB85" s="170">
        <f t="shared" si="96"/>
        <v>1595.7272727272727</v>
      </c>
      <c r="CC85" s="408">
        <f>SUM(CC84,BR85)</f>
        <v>1.6895833333333334</v>
      </c>
      <c r="CD85" s="408">
        <f xml:space="preserve"> W85 + CD84</f>
        <v>56.90625</v>
      </c>
      <c r="CE85" s="395">
        <f xml:space="preserve"> CD85 - CC85</f>
        <v>55.216666666666669</v>
      </c>
      <c r="CF85" s="170">
        <f>Q85/CE85/24</f>
        <v>1417.2223060670087</v>
      </c>
      <c r="CG85" s="423">
        <f xml:space="preserve"> W85 + CG84</f>
        <v>4.6597222222222223</v>
      </c>
      <c r="CH85" s="423">
        <f xml:space="preserve"> BR85 + CH84</f>
        <v>0.12361111111111112</v>
      </c>
      <c r="CI85" s="278">
        <f xml:space="preserve"> M85 + CI84</f>
        <v>164265</v>
      </c>
      <c r="CJ85" s="423">
        <f xml:space="preserve"> CG85 - CH85</f>
        <v>4.5361111111111114</v>
      </c>
      <c r="CK85" s="278">
        <f xml:space="preserve"> CI85/CJ85/24</f>
        <v>1508.8640538885486</v>
      </c>
      <c r="CL85" s="227">
        <f t="shared" ref="CL85:CL107" si="135" xml:space="preserve"> CI85/CG85/24</f>
        <v>1468.8375558867363</v>
      </c>
      <c r="CM85" s="440"/>
      <c r="CN85" s="440"/>
      <c r="CO85" s="441"/>
      <c r="CP85" s="441"/>
      <c r="CQ85" s="441"/>
      <c r="CR85" s="441"/>
      <c r="CS85" s="441"/>
      <c r="CT85" s="441"/>
      <c r="CU85" s="441"/>
      <c r="CV85" s="441"/>
      <c r="CW85" s="441"/>
      <c r="CX85" s="441"/>
    </row>
    <row r="86" spans="1:102" s="222" customFormat="1" x14ac:dyDescent="0.25">
      <c r="A86" s="213">
        <f>A85+1</f>
        <v>85</v>
      </c>
      <c r="B86" s="275">
        <v>40832</v>
      </c>
      <c r="C86" s="213">
        <f t="shared" si="89"/>
        <v>10</v>
      </c>
      <c r="D86" s="224" t="s">
        <v>24</v>
      </c>
      <c r="E86" s="220" t="s">
        <v>674</v>
      </c>
      <c r="F86" s="214"/>
      <c r="G86" s="215">
        <v>36</v>
      </c>
      <c r="H86" s="224" t="s">
        <v>26</v>
      </c>
      <c r="I86" s="214" t="s">
        <v>403</v>
      </c>
      <c r="J86" s="224" t="s">
        <v>27</v>
      </c>
      <c r="K86" s="224" t="s">
        <v>28</v>
      </c>
      <c r="L86" s="226">
        <v>39029</v>
      </c>
      <c r="M86" s="377">
        <v>38201</v>
      </c>
      <c r="N86" s="377"/>
      <c r="O86" s="693">
        <v>5</v>
      </c>
      <c r="P86" s="227">
        <f xml:space="preserve"> L86 - M86</f>
        <v>828</v>
      </c>
      <c r="Q86" s="182">
        <f t="shared" si="98"/>
        <v>1916304</v>
      </c>
      <c r="R86" s="224" t="s">
        <v>389</v>
      </c>
      <c r="S86" s="276">
        <v>7.2916666666666671E-2</v>
      </c>
      <c r="T86" s="171">
        <f t="shared" si="133"/>
        <v>1</v>
      </c>
      <c r="U86" s="171">
        <f t="shared" si="134"/>
        <v>45</v>
      </c>
      <c r="V86" s="216" t="s">
        <v>390</v>
      </c>
      <c r="W86" s="217">
        <v>0.91666666666666663</v>
      </c>
      <c r="X86" s="167">
        <f t="shared" si="100"/>
        <v>22</v>
      </c>
      <c r="Y86" s="171">
        <f t="shared" si="117"/>
        <v>0</v>
      </c>
      <c r="Z86" s="167">
        <f t="shared" si="130"/>
        <v>1363</v>
      </c>
      <c r="AA86" s="167">
        <f>AA84+Y86</f>
        <v>1485</v>
      </c>
      <c r="AB86" s="167">
        <f>SUM($W$7:W86)</f>
        <v>55.520833333333329</v>
      </c>
      <c r="AC86" s="277">
        <v>0</v>
      </c>
      <c r="AD86" s="278">
        <v>0</v>
      </c>
      <c r="AE86" s="167">
        <f t="shared" si="101"/>
        <v>0</v>
      </c>
      <c r="AF86" s="167">
        <f t="shared" si="118"/>
        <v>0</v>
      </c>
      <c r="AG86" s="171">
        <f t="shared" si="93"/>
        <v>1736.409090909091</v>
      </c>
      <c r="AH86" s="171">
        <f t="shared" si="102"/>
        <v>41673.818181818184</v>
      </c>
      <c r="AI86" s="221"/>
      <c r="AJ86" s="223"/>
      <c r="AK86" s="283">
        <v>2</v>
      </c>
      <c r="AL86" s="224">
        <v>8.3333333333333332E-3</v>
      </c>
      <c r="AM86" s="167">
        <f t="shared" si="103"/>
        <v>0</v>
      </c>
      <c r="AN86" s="165">
        <f t="shared" si="119"/>
        <v>12</v>
      </c>
      <c r="AO86" s="283">
        <v>5</v>
      </c>
      <c r="AP86" s="219">
        <v>0.13194444444444445</v>
      </c>
      <c r="AQ86" s="167">
        <f t="shared" si="104"/>
        <v>3</v>
      </c>
      <c r="AR86" s="165">
        <f t="shared" si="120"/>
        <v>10</v>
      </c>
      <c r="AS86" s="280">
        <v>0</v>
      </c>
      <c r="AT86" s="276">
        <v>0</v>
      </c>
      <c r="AU86" s="167">
        <f t="shared" si="105"/>
        <v>0</v>
      </c>
      <c r="AV86" s="165">
        <f t="shared" si="121"/>
        <v>0</v>
      </c>
      <c r="AW86" s="218">
        <v>0</v>
      </c>
      <c r="AX86" s="284">
        <v>0</v>
      </c>
      <c r="AY86" s="167">
        <f t="shared" si="106"/>
        <v>0</v>
      </c>
      <c r="AZ86" s="165">
        <f t="shared" si="122"/>
        <v>0</v>
      </c>
      <c r="BA86" s="280">
        <v>0</v>
      </c>
      <c r="BB86" s="276">
        <v>0</v>
      </c>
      <c r="BC86" s="171">
        <f t="shared" si="107"/>
        <v>0</v>
      </c>
      <c r="BD86" s="172">
        <f t="shared" si="123"/>
        <v>0</v>
      </c>
      <c r="BE86" s="283">
        <v>3</v>
      </c>
      <c r="BF86" s="284">
        <v>6.25E-2</v>
      </c>
      <c r="BG86" s="167">
        <f t="shared" si="108"/>
        <v>1</v>
      </c>
      <c r="BH86" s="165">
        <f t="shared" si="124"/>
        <v>30</v>
      </c>
      <c r="BI86" s="218">
        <v>0</v>
      </c>
      <c r="BJ86" s="219">
        <v>0</v>
      </c>
      <c r="BK86" s="167">
        <f t="shared" si="109"/>
        <v>0</v>
      </c>
      <c r="BL86" s="165">
        <f t="shared" si="125"/>
        <v>0</v>
      </c>
      <c r="BM86" s="218">
        <v>0</v>
      </c>
      <c r="BN86" s="219">
        <v>0</v>
      </c>
      <c r="BO86" s="167">
        <f t="shared" si="110"/>
        <v>0</v>
      </c>
      <c r="BP86" s="165">
        <f t="shared" si="126"/>
        <v>0</v>
      </c>
      <c r="BQ86" s="282">
        <v>1</v>
      </c>
      <c r="BR86" s="219">
        <v>3.472222222222222E-3</v>
      </c>
      <c r="BS86" s="167">
        <f t="shared" si="111"/>
        <v>0</v>
      </c>
      <c r="BT86" s="165">
        <f t="shared" si="127"/>
        <v>5</v>
      </c>
      <c r="BU86" s="167">
        <f t="shared" si="115"/>
        <v>11</v>
      </c>
      <c r="BV86" s="168">
        <f t="shared" si="94"/>
        <v>0.20625000000000002</v>
      </c>
      <c r="BW86" s="167">
        <f t="shared" si="112"/>
        <v>4</v>
      </c>
      <c r="BX86" s="166">
        <f t="shared" si="128"/>
        <v>57</v>
      </c>
      <c r="BY86" s="169">
        <f t="shared" ref="BY86:BY117" si="136">W86-BV86</f>
        <v>0.71041666666666659</v>
      </c>
      <c r="BZ86" s="290">
        <f t="shared" si="95"/>
        <v>2240.5278592375366</v>
      </c>
      <c r="CA86" s="170">
        <f t="shared" si="113"/>
        <v>53772.668621700883</v>
      </c>
      <c r="CB86" s="170">
        <f t="shared" si="96"/>
        <v>1743.0114068441064</v>
      </c>
      <c r="CC86" s="408">
        <f>SUM(CC84,BR86)</f>
        <v>1.6930555555555558</v>
      </c>
      <c r="CD86" s="408">
        <f xml:space="preserve"> W86 + CD84</f>
        <v>56.90625</v>
      </c>
      <c r="CE86" s="395">
        <f t="shared" si="83"/>
        <v>55.213194444444447</v>
      </c>
      <c r="CF86" s="170">
        <f t="shared" si="84"/>
        <v>1446.1398367439344</v>
      </c>
      <c r="CG86" s="423">
        <f xml:space="preserve"> W86 + CG84</f>
        <v>4.6597222222222223</v>
      </c>
      <c r="CH86" s="423">
        <f xml:space="preserve"> BR86 + CH84</f>
        <v>0.12708333333333333</v>
      </c>
      <c r="CI86" s="278">
        <f xml:space="preserve"> M86 + CI84</f>
        <v>167360</v>
      </c>
      <c r="CJ86" s="423">
        <f t="shared" si="85"/>
        <v>4.5326388888888891</v>
      </c>
      <c r="CK86" s="278">
        <f t="shared" si="86"/>
        <v>1538.4709667534853</v>
      </c>
      <c r="CL86" s="227">
        <f t="shared" si="135"/>
        <v>1496.5126676602085</v>
      </c>
      <c r="CM86" s="440"/>
      <c r="CN86" s="440"/>
      <c r="CO86" s="441"/>
      <c r="CP86" s="441"/>
      <c r="CQ86" s="441"/>
      <c r="CR86" s="441"/>
      <c r="CS86" s="441"/>
      <c r="CT86" s="441"/>
      <c r="CU86" s="441"/>
      <c r="CV86" s="441"/>
      <c r="CW86" s="441"/>
      <c r="CX86" s="441"/>
    </row>
    <row r="87" spans="1:102" s="222" customFormat="1" x14ac:dyDescent="0.25">
      <c r="A87" s="213">
        <f t="shared" ref="A87:A106" si="137">A86+1</f>
        <v>86</v>
      </c>
      <c r="B87" s="275">
        <v>40833</v>
      </c>
      <c r="C87" s="213">
        <f t="shared" si="89"/>
        <v>10</v>
      </c>
      <c r="D87" s="224" t="s">
        <v>24</v>
      </c>
      <c r="E87" s="220" t="s">
        <v>674</v>
      </c>
      <c r="F87" s="214"/>
      <c r="G87" s="215">
        <v>36</v>
      </c>
      <c r="H87" s="224" t="s">
        <v>26</v>
      </c>
      <c r="I87" s="214" t="s">
        <v>403</v>
      </c>
      <c r="J87" s="224" t="s">
        <v>27</v>
      </c>
      <c r="K87" s="224" t="s">
        <v>28</v>
      </c>
      <c r="L87" s="226">
        <v>39029</v>
      </c>
      <c r="M87" s="377">
        <v>828</v>
      </c>
      <c r="N87" s="377"/>
      <c r="O87" s="694"/>
      <c r="P87" s="227">
        <f xml:space="preserve"> P86 - M87</f>
        <v>0</v>
      </c>
      <c r="Q87" s="182">
        <f t="shared" si="98"/>
        <v>1917132</v>
      </c>
      <c r="R87" s="224" t="s">
        <v>389</v>
      </c>
      <c r="S87" s="276">
        <v>7.2916666666666671E-2</v>
      </c>
      <c r="T87" s="171">
        <f t="shared" si="133"/>
        <v>1</v>
      </c>
      <c r="U87" s="171">
        <f t="shared" si="134"/>
        <v>45</v>
      </c>
      <c r="V87" s="216" t="s">
        <v>390</v>
      </c>
      <c r="W87" s="217">
        <v>0.11458333333333333</v>
      </c>
      <c r="X87" s="167">
        <f t="shared" si="100"/>
        <v>2</v>
      </c>
      <c r="Y87" s="171">
        <f t="shared" si="117"/>
        <v>45</v>
      </c>
      <c r="Z87" s="167">
        <f t="shared" si="130"/>
        <v>1365</v>
      </c>
      <c r="AA87" s="167">
        <f t="shared" si="130"/>
        <v>1530</v>
      </c>
      <c r="AB87" s="167">
        <f>SUM($W$7:W87)</f>
        <v>55.635416666666664</v>
      </c>
      <c r="AC87" s="277">
        <v>0</v>
      </c>
      <c r="AD87" s="278">
        <v>0</v>
      </c>
      <c r="AE87" s="167">
        <f t="shared" si="101"/>
        <v>0</v>
      </c>
      <c r="AF87" s="167">
        <f t="shared" si="118"/>
        <v>0</v>
      </c>
      <c r="AG87" s="171">
        <f t="shared" si="93"/>
        <v>301.09090909090912</v>
      </c>
      <c r="AH87" s="171">
        <f t="shared" si="102"/>
        <v>7226.1818181818189</v>
      </c>
      <c r="AI87" s="224" t="s">
        <v>391</v>
      </c>
      <c r="AJ87" s="223"/>
      <c r="AK87" s="283">
        <v>1</v>
      </c>
      <c r="AL87" s="220">
        <v>1.3194444444444444E-2</v>
      </c>
      <c r="AM87" s="167">
        <f t="shared" si="103"/>
        <v>0</v>
      </c>
      <c r="AN87" s="165">
        <f t="shared" si="119"/>
        <v>19</v>
      </c>
      <c r="AO87" s="283">
        <v>1</v>
      </c>
      <c r="AP87" s="219">
        <v>4.8611111111111112E-3</v>
      </c>
      <c r="AQ87" s="167">
        <f t="shared" si="104"/>
        <v>0</v>
      </c>
      <c r="AR87" s="165">
        <f t="shared" si="120"/>
        <v>7</v>
      </c>
      <c r="AS87" s="280">
        <v>0</v>
      </c>
      <c r="AT87" s="276">
        <v>0</v>
      </c>
      <c r="AU87" s="167">
        <f t="shared" si="105"/>
        <v>0</v>
      </c>
      <c r="AV87" s="165">
        <f t="shared" si="121"/>
        <v>0</v>
      </c>
      <c r="AW87" s="218">
        <v>0</v>
      </c>
      <c r="AX87" s="284">
        <v>0</v>
      </c>
      <c r="AY87" s="167">
        <f t="shared" si="106"/>
        <v>0</v>
      </c>
      <c r="AZ87" s="165">
        <f t="shared" si="122"/>
        <v>0</v>
      </c>
      <c r="BA87" s="280">
        <v>0</v>
      </c>
      <c r="BB87" s="276">
        <v>0</v>
      </c>
      <c r="BC87" s="171">
        <f t="shared" si="107"/>
        <v>0</v>
      </c>
      <c r="BD87" s="172">
        <f t="shared" si="123"/>
        <v>0</v>
      </c>
      <c r="BE87" s="283">
        <v>0</v>
      </c>
      <c r="BF87" s="284">
        <v>0</v>
      </c>
      <c r="BG87" s="167">
        <f t="shared" si="108"/>
        <v>0</v>
      </c>
      <c r="BH87" s="165">
        <f t="shared" si="124"/>
        <v>0</v>
      </c>
      <c r="BI87" s="218">
        <v>0</v>
      </c>
      <c r="BJ87" s="219">
        <v>0</v>
      </c>
      <c r="BK87" s="167">
        <f t="shared" si="109"/>
        <v>0</v>
      </c>
      <c r="BL87" s="165">
        <f t="shared" si="125"/>
        <v>0</v>
      </c>
      <c r="BM87" s="218">
        <v>0</v>
      </c>
      <c r="BN87" s="219">
        <v>0</v>
      </c>
      <c r="BO87" s="167">
        <f t="shared" si="110"/>
        <v>0</v>
      </c>
      <c r="BP87" s="165">
        <f t="shared" si="126"/>
        <v>0</v>
      </c>
      <c r="BQ87" s="282">
        <v>0</v>
      </c>
      <c r="BR87" s="219">
        <v>0</v>
      </c>
      <c r="BS87" s="167">
        <f t="shared" si="111"/>
        <v>0</v>
      </c>
      <c r="BT87" s="165">
        <f t="shared" si="127"/>
        <v>0</v>
      </c>
      <c r="BU87" s="167">
        <f t="shared" si="115"/>
        <v>2</v>
      </c>
      <c r="BV87" s="168">
        <f t="shared" si="94"/>
        <v>1.8055555555555554E-2</v>
      </c>
      <c r="BW87" s="167">
        <f t="shared" si="112"/>
        <v>0</v>
      </c>
      <c r="BX87" s="166">
        <f t="shared" si="128"/>
        <v>26</v>
      </c>
      <c r="BY87" s="169">
        <f t="shared" si="136"/>
        <v>9.6527777777777768E-2</v>
      </c>
      <c r="BZ87" s="290">
        <f t="shared" si="95"/>
        <v>357.41007194244611</v>
      </c>
      <c r="CA87" s="170">
        <f t="shared" si="113"/>
        <v>8577.8417266187062</v>
      </c>
      <c r="CB87" s="170">
        <f t="shared" si="96"/>
        <v>301.09090909090912</v>
      </c>
      <c r="CC87" s="408">
        <f t="shared" si="114"/>
        <v>1.6930555555555558</v>
      </c>
      <c r="CD87" s="408">
        <f t="shared" si="88"/>
        <v>57.020833333333336</v>
      </c>
      <c r="CE87" s="395">
        <f t="shared" si="83"/>
        <v>55.327777777777783</v>
      </c>
      <c r="CF87" s="170">
        <f t="shared" si="84"/>
        <v>1443.7684506476553</v>
      </c>
      <c r="CG87" s="423">
        <f t="shared" si="131"/>
        <v>4.7743055555555554</v>
      </c>
      <c r="CH87" s="423">
        <f t="shared" si="132"/>
        <v>0.12708333333333333</v>
      </c>
      <c r="CI87" s="278">
        <f t="shared" ref="CI87:CI99" si="138" xml:space="preserve"> M87 + CI86</f>
        <v>168188</v>
      </c>
      <c r="CJ87" s="423">
        <f t="shared" si="85"/>
        <v>4.6472222222222221</v>
      </c>
      <c r="CK87" s="278">
        <f t="shared" si="86"/>
        <v>1507.961745367603</v>
      </c>
      <c r="CL87" s="227">
        <f t="shared" si="135"/>
        <v>1467.8225454545454</v>
      </c>
      <c r="CM87" s="440"/>
      <c r="CN87" s="440"/>
      <c r="CO87" s="441"/>
      <c r="CP87" s="441"/>
      <c r="CQ87" s="441"/>
      <c r="CR87" s="441"/>
      <c r="CS87" s="441"/>
      <c r="CT87" s="441"/>
      <c r="CU87" s="441"/>
      <c r="CV87" s="441"/>
      <c r="CW87" s="441"/>
      <c r="CX87" s="441"/>
    </row>
    <row r="88" spans="1:102" s="222" customFormat="1" x14ac:dyDescent="0.25">
      <c r="A88" s="213">
        <f t="shared" si="137"/>
        <v>87</v>
      </c>
      <c r="B88" s="275">
        <v>40833</v>
      </c>
      <c r="C88" s="213">
        <f t="shared" si="89"/>
        <v>10</v>
      </c>
      <c r="D88" s="224" t="s">
        <v>24</v>
      </c>
      <c r="E88" s="220" t="s">
        <v>721</v>
      </c>
      <c r="F88" s="214"/>
      <c r="G88" s="215">
        <v>37</v>
      </c>
      <c r="H88" s="224" t="s">
        <v>26</v>
      </c>
      <c r="I88" s="214" t="s">
        <v>273</v>
      </c>
      <c r="J88" s="220" t="s">
        <v>27</v>
      </c>
      <c r="K88" s="224" t="s">
        <v>28</v>
      </c>
      <c r="L88" s="226">
        <v>30557</v>
      </c>
      <c r="M88" s="377">
        <v>30557</v>
      </c>
      <c r="N88" s="377"/>
      <c r="O88" s="377" t="s">
        <v>129</v>
      </c>
      <c r="P88" s="227">
        <f xml:space="preserve"> L88 - M88</f>
        <v>0</v>
      </c>
      <c r="Q88" s="182">
        <f t="shared" si="98"/>
        <v>1947689</v>
      </c>
      <c r="R88" s="224" t="s">
        <v>392</v>
      </c>
      <c r="S88" s="276">
        <v>5.8333333333333327E-2</v>
      </c>
      <c r="T88" s="171">
        <f t="shared" si="133"/>
        <v>1</v>
      </c>
      <c r="U88" s="171">
        <f t="shared" si="134"/>
        <v>24</v>
      </c>
      <c r="V88" s="216" t="s">
        <v>393</v>
      </c>
      <c r="W88" s="217">
        <v>0.63888888888888895</v>
      </c>
      <c r="X88" s="167">
        <f t="shared" si="100"/>
        <v>15</v>
      </c>
      <c r="Y88" s="171">
        <f t="shared" si="117"/>
        <v>20</v>
      </c>
      <c r="Z88" s="167">
        <f t="shared" si="130"/>
        <v>1380</v>
      </c>
      <c r="AA88" s="167">
        <f t="shared" si="130"/>
        <v>1550</v>
      </c>
      <c r="AB88" s="167">
        <f>SUM($W$7:W88)</f>
        <v>56.27430555555555</v>
      </c>
      <c r="AC88" s="277">
        <v>0</v>
      </c>
      <c r="AD88" s="278">
        <v>0</v>
      </c>
      <c r="AE88" s="167">
        <f t="shared" si="101"/>
        <v>0</v>
      </c>
      <c r="AF88" s="167">
        <f t="shared" si="118"/>
        <v>0</v>
      </c>
      <c r="AG88" s="171">
        <f t="shared" si="93"/>
        <v>1992.8478260869563</v>
      </c>
      <c r="AH88" s="171">
        <f t="shared" si="102"/>
        <v>47828.347826086952</v>
      </c>
      <c r="AI88" s="224" t="s">
        <v>394</v>
      </c>
      <c r="AJ88" s="223"/>
      <c r="AK88" s="283">
        <v>1</v>
      </c>
      <c r="AL88" s="220">
        <v>2.7777777777777779E-3</v>
      </c>
      <c r="AM88" s="167">
        <f t="shared" si="103"/>
        <v>0</v>
      </c>
      <c r="AN88" s="165">
        <f t="shared" si="119"/>
        <v>4</v>
      </c>
      <c r="AO88" s="283">
        <v>3</v>
      </c>
      <c r="AP88" s="219">
        <v>2.8472222222222222E-2</v>
      </c>
      <c r="AQ88" s="167">
        <f t="shared" si="104"/>
        <v>0</v>
      </c>
      <c r="AR88" s="165">
        <f t="shared" si="120"/>
        <v>41</v>
      </c>
      <c r="AS88" s="280">
        <v>0</v>
      </c>
      <c r="AT88" s="276">
        <v>0</v>
      </c>
      <c r="AU88" s="167">
        <f t="shared" si="105"/>
        <v>0</v>
      </c>
      <c r="AV88" s="165">
        <f t="shared" si="121"/>
        <v>0</v>
      </c>
      <c r="AW88" s="218">
        <v>1</v>
      </c>
      <c r="AX88" s="284">
        <v>3.4027777777777775E-2</v>
      </c>
      <c r="AY88" s="167">
        <f t="shared" si="106"/>
        <v>0</v>
      </c>
      <c r="AZ88" s="165">
        <f t="shared" si="122"/>
        <v>49</v>
      </c>
      <c r="BA88" s="280">
        <v>0</v>
      </c>
      <c r="BB88" s="276">
        <v>0</v>
      </c>
      <c r="BC88" s="171">
        <f t="shared" si="107"/>
        <v>0</v>
      </c>
      <c r="BD88" s="172">
        <f t="shared" si="123"/>
        <v>0</v>
      </c>
      <c r="BE88" s="283">
        <v>3</v>
      </c>
      <c r="BF88" s="284">
        <v>9.4444444444444442E-2</v>
      </c>
      <c r="BG88" s="167">
        <f t="shared" si="108"/>
        <v>2</v>
      </c>
      <c r="BH88" s="165">
        <f t="shared" si="124"/>
        <v>16</v>
      </c>
      <c r="BI88" s="218">
        <v>0</v>
      </c>
      <c r="BJ88" s="219">
        <v>0</v>
      </c>
      <c r="BK88" s="167">
        <f t="shared" si="109"/>
        <v>0</v>
      </c>
      <c r="BL88" s="165">
        <f t="shared" si="125"/>
        <v>0</v>
      </c>
      <c r="BM88" s="218">
        <v>0</v>
      </c>
      <c r="BN88" s="219">
        <v>0</v>
      </c>
      <c r="BO88" s="167">
        <f t="shared" si="110"/>
        <v>0</v>
      </c>
      <c r="BP88" s="165">
        <f t="shared" si="126"/>
        <v>0</v>
      </c>
      <c r="BQ88" s="282">
        <v>0</v>
      </c>
      <c r="BR88" s="219">
        <v>0</v>
      </c>
      <c r="BS88" s="167">
        <f t="shared" si="111"/>
        <v>0</v>
      </c>
      <c r="BT88" s="165">
        <f t="shared" si="127"/>
        <v>0</v>
      </c>
      <c r="BU88" s="167">
        <f t="shared" si="115"/>
        <v>8</v>
      </c>
      <c r="BV88" s="168">
        <f t="shared" si="94"/>
        <v>0.15972222222222221</v>
      </c>
      <c r="BW88" s="167">
        <f t="shared" si="112"/>
        <v>3</v>
      </c>
      <c r="BX88" s="166">
        <f t="shared" si="128"/>
        <v>50</v>
      </c>
      <c r="BY88" s="169">
        <f t="shared" si="136"/>
        <v>0.47916666666666674</v>
      </c>
      <c r="BZ88" s="290">
        <f t="shared" si="95"/>
        <v>2657.1304347826085</v>
      </c>
      <c r="CA88" s="170">
        <f t="shared" si="113"/>
        <v>63771.130434782608</v>
      </c>
      <c r="CB88" s="170">
        <f t="shared" si="96"/>
        <v>1992.8478260869563</v>
      </c>
      <c r="CC88" s="408">
        <f t="shared" si="114"/>
        <v>1.6930555555555558</v>
      </c>
      <c r="CD88" s="408">
        <f t="shared" si="88"/>
        <v>57.659722222222221</v>
      </c>
      <c r="CE88" s="395">
        <f t="shared" si="83"/>
        <v>55.966666666666669</v>
      </c>
      <c r="CF88" s="170">
        <f t="shared" si="84"/>
        <v>1450.0364800476473</v>
      </c>
      <c r="CG88" s="423">
        <f t="shared" si="131"/>
        <v>5.4131944444444446</v>
      </c>
      <c r="CH88" s="423">
        <f t="shared" si="132"/>
        <v>0.12708333333333333</v>
      </c>
      <c r="CI88" s="278">
        <f t="shared" si="138"/>
        <v>198745</v>
      </c>
      <c r="CJ88" s="423">
        <f t="shared" si="85"/>
        <v>5.2861111111111114</v>
      </c>
      <c r="CK88" s="278">
        <f t="shared" si="86"/>
        <v>1566.5659485023646</v>
      </c>
      <c r="CL88" s="227">
        <f t="shared" si="135"/>
        <v>1529.7883258499039</v>
      </c>
      <c r="CM88" s="440"/>
      <c r="CN88" s="440"/>
      <c r="CO88" s="441"/>
      <c r="CP88" s="441"/>
      <c r="CQ88" s="441"/>
      <c r="CR88" s="441"/>
      <c r="CS88" s="441"/>
      <c r="CT88" s="441"/>
      <c r="CU88" s="441"/>
      <c r="CV88" s="441"/>
      <c r="CW88" s="441"/>
      <c r="CX88" s="441"/>
    </row>
    <row r="89" spans="1:102" s="222" customFormat="1" x14ac:dyDescent="0.25">
      <c r="A89" s="213">
        <f t="shared" si="137"/>
        <v>88</v>
      </c>
      <c r="B89" s="275">
        <v>40835</v>
      </c>
      <c r="C89" s="213">
        <f t="shared" si="89"/>
        <v>10</v>
      </c>
      <c r="D89" s="224" t="s">
        <v>24</v>
      </c>
      <c r="E89" s="220" t="s">
        <v>722</v>
      </c>
      <c r="F89" s="214"/>
      <c r="G89" s="215">
        <v>38</v>
      </c>
      <c r="H89" s="220" t="s">
        <v>128</v>
      </c>
      <c r="I89" s="214" t="s">
        <v>395</v>
      </c>
      <c r="J89" s="220" t="s">
        <v>27</v>
      </c>
      <c r="K89" s="224" t="s">
        <v>28</v>
      </c>
      <c r="L89" s="226">
        <v>45480</v>
      </c>
      <c r="M89" s="377">
        <v>28656</v>
      </c>
      <c r="N89" s="696">
        <v>7</v>
      </c>
      <c r="O89" s="696">
        <v>2</v>
      </c>
      <c r="P89" s="227">
        <f xml:space="preserve"> L89 - M89</f>
        <v>16824</v>
      </c>
      <c r="Q89" s="182">
        <f t="shared" si="98"/>
        <v>1976345</v>
      </c>
      <c r="R89" s="224" t="s">
        <v>396</v>
      </c>
      <c r="S89" s="276">
        <v>9.9999999999999992E-2</v>
      </c>
      <c r="T89" s="171">
        <f t="shared" si="133"/>
        <v>2</v>
      </c>
      <c r="U89" s="171">
        <f t="shared" si="134"/>
        <v>24</v>
      </c>
      <c r="V89" s="216" t="s">
        <v>397</v>
      </c>
      <c r="W89" s="217">
        <v>0.77083333333333337</v>
      </c>
      <c r="X89" s="167">
        <f t="shared" si="100"/>
        <v>18</v>
      </c>
      <c r="Y89" s="171">
        <f t="shared" si="117"/>
        <v>30</v>
      </c>
      <c r="Z89" s="167">
        <f t="shared" si="130"/>
        <v>1398</v>
      </c>
      <c r="AA89" s="167">
        <f t="shared" si="130"/>
        <v>1580</v>
      </c>
      <c r="AB89" s="167">
        <f>SUM($W$7:W89)</f>
        <v>57.045138888888886</v>
      </c>
      <c r="AC89" s="277">
        <v>0</v>
      </c>
      <c r="AD89" s="278">
        <v>0</v>
      </c>
      <c r="AE89" s="167">
        <f t="shared" si="101"/>
        <v>0</v>
      </c>
      <c r="AF89" s="167">
        <f t="shared" si="118"/>
        <v>0</v>
      </c>
      <c r="AG89" s="171">
        <f t="shared" si="93"/>
        <v>1548.9729729729727</v>
      </c>
      <c r="AH89" s="171">
        <f t="shared" si="102"/>
        <v>37175.351351351346</v>
      </c>
      <c r="AI89" s="221"/>
      <c r="AJ89" s="223"/>
      <c r="AK89" s="283">
        <v>2</v>
      </c>
      <c r="AL89" s="220">
        <v>3.0555555555555555E-2</v>
      </c>
      <c r="AM89" s="167">
        <f t="shared" si="103"/>
        <v>0</v>
      </c>
      <c r="AN89" s="165">
        <f t="shared" si="119"/>
        <v>44</v>
      </c>
      <c r="AO89" s="283">
        <v>4</v>
      </c>
      <c r="AP89" s="219">
        <v>2.0833333333333332E-2</v>
      </c>
      <c r="AQ89" s="167">
        <f t="shared" si="104"/>
        <v>0</v>
      </c>
      <c r="AR89" s="165">
        <f t="shared" si="120"/>
        <v>30</v>
      </c>
      <c r="AS89" s="280">
        <v>0</v>
      </c>
      <c r="AT89" s="276">
        <v>0</v>
      </c>
      <c r="AU89" s="167">
        <f t="shared" si="105"/>
        <v>0</v>
      </c>
      <c r="AV89" s="165">
        <f t="shared" si="121"/>
        <v>0</v>
      </c>
      <c r="AW89" s="218">
        <v>0</v>
      </c>
      <c r="AX89" s="284">
        <v>0</v>
      </c>
      <c r="AY89" s="167">
        <f t="shared" si="106"/>
        <v>0</v>
      </c>
      <c r="AZ89" s="165">
        <f t="shared" si="122"/>
        <v>0</v>
      </c>
      <c r="BA89" s="280">
        <v>0</v>
      </c>
      <c r="BB89" s="276">
        <v>0</v>
      </c>
      <c r="BC89" s="171">
        <f t="shared" si="107"/>
        <v>0</v>
      </c>
      <c r="BD89" s="172">
        <f t="shared" si="123"/>
        <v>0</v>
      </c>
      <c r="BE89" s="283">
        <v>0</v>
      </c>
      <c r="BF89" s="284">
        <v>0</v>
      </c>
      <c r="BG89" s="167">
        <f t="shared" si="108"/>
        <v>0</v>
      </c>
      <c r="BH89" s="165">
        <f t="shared" si="124"/>
        <v>0</v>
      </c>
      <c r="BI89" s="218">
        <v>0</v>
      </c>
      <c r="BJ89" s="219">
        <v>0</v>
      </c>
      <c r="BK89" s="167">
        <f t="shared" si="109"/>
        <v>0</v>
      </c>
      <c r="BL89" s="165">
        <f t="shared" si="125"/>
        <v>0</v>
      </c>
      <c r="BM89" s="218">
        <v>0</v>
      </c>
      <c r="BN89" s="219">
        <v>0</v>
      </c>
      <c r="BO89" s="167">
        <f t="shared" si="110"/>
        <v>0</v>
      </c>
      <c r="BP89" s="165">
        <f t="shared" si="126"/>
        <v>0</v>
      </c>
      <c r="BQ89" s="282">
        <v>0</v>
      </c>
      <c r="BR89" s="219">
        <v>0</v>
      </c>
      <c r="BS89" s="167">
        <f t="shared" si="111"/>
        <v>0</v>
      </c>
      <c r="BT89" s="165">
        <f t="shared" si="127"/>
        <v>0</v>
      </c>
      <c r="BU89" s="167">
        <f t="shared" si="115"/>
        <v>6</v>
      </c>
      <c r="BV89" s="168">
        <f t="shared" si="94"/>
        <v>5.1388888888888887E-2</v>
      </c>
      <c r="BW89" s="167">
        <f t="shared" si="112"/>
        <v>1</v>
      </c>
      <c r="BX89" s="166">
        <f t="shared" si="128"/>
        <v>14</v>
      </c>
      <c r="BY89" s="169">
        <f t="shared" si="136"/>
        <v>0.71944444444444444</v>
      </c>
      <c r="BZ89" s="290">
        <f t="shared" si="95"/>
        <v>1659.6138996138995</v>
      </c>
      <c r="CA89" s="170">
        <f t="shared" si="113"/>
        <v>39830.733590733587</v>
      </c>
      <c r="CB89" s="170">
        <f t="shared" si="96"/>
        <v>1548.9729729729727</v>
      </c>
      <c r="CC89" s="408">
        <f t="shared" si="114"/>
        <v>1.6930555555555558</v>
      </c>
      <c r="CD89" s="408">
        <f t="shared" si="88"/>
        <v>58.430555555555557</v>
      </c>
      <c r="CE89" s="395">
        <f t="shared" si="83"/>
        <v>56.737500000000004</v>
      </c>
      <c r="CF89" s="170">
        <f t="shared" si="84"/>
        <v>1451.38062715723</v>
      </c>
      <c r="CG89" s="423">
        <f t="shared" si="131"/>
        <v>6.1840277777777777</v>
      </c>
      <c r="CH89" s="423">
        <f t="shared" si="132"/>
        <v>0.12708333333333333</v>
      </c>
      <c r="CI89" s="278">
        <f t="shared" si="138"/>
        <v>227401</v>
      </c>
      <c r="CJ89" s="423">
        <f t="shared" si="85"/>
        <v>6.0569444444444445</v>
      </c>
      <c r="CK89" s="278">
        <f t="shared" si="86"/>
        <v>1564.3269892226554</v>
      </c>
      <c r="CL89" s="227">
        <f t="shared" si="135"/>
        <v>1532.1796743402583</v>
      </c>
      <c r="CM89" s="440"/>
      <c r="CN89" s="440"/>
      <c r="CO89" s="441"/>
      <c r="CP89" s="441"/>
      <c r="CQ89" s="441"/>
      <c r="CR89" s="441"/>
      <c r="CS89" s="441"/>
      <c r="CT89" s="441"/>
      <c r="CU89" s="441"/>
      <c r="CV89" s="441"/>
      <c r="CW89" s="441"/>
      <c r="CX89" s="441"/>
    </row>
    <row r="90" spans="1:102" x14ac:dyDescent="0.25">
      <c r="A90" s="213">
        <f t="shared" si="137"/>
        <v>89</v>
      </c>
      <c r="B90" s="275">
        <v>40836</v>
      </c>
      <c r="C90" s="213">
        <f t="shared" si="89"/>
        <v>10</v>
      </c>
      <c r="D90" s="224" t="s">
        <v>24</v>
      </c>
      <c r="E90" s="220" t="s">
        <v>722</v>
      </c>
      <c r="F90" s="214"/>
      <c r="G90" s="215">
        <v>38</v>
      </c>
      <c r="H90" s="220" t="s">
        <v>128</v>
      </c>
      <c r="I90" s="214" t="s">
        <v>395</v>
      </c>
      <c r="J90" s="220" t="s">
        <v>27</v>
      </c>
      <c r="K90" s="224" t="s">
        <v>28</v>
      </c>
      <c r="L90" s="226">
        <v>45480</v>
      </c>
      <c r="M90" s="376">
        <v>16824</v>
      </c>
      <c r="N90" s="697"/>
      <c r="O90" s="697"/>
      <c r="P90" s="227">
        <f xml:space="preserve"> P89 - M90</f>
        <v>0</v>
      </c>
      <c r="Q90" s="182">
        <f t="shared" si="98"/>
        <v>1993169</v>
      </c>
      <c r="R90" s="224" t="s">
        <v>396</v>
      </c>
      <c r="S90" s="276">
        <v>9.9999999999999992E-2</v>
      </c>
      <c r="T90" s="171">
        <f t="shared" si="133"/>
        <v>2</v>
      </c>
      <c r="U90" s="171">
        <f t="shared" si="116"/>
        <v>24</v>
      </c>
      <c r="V90" s="216" t="s">
        <v>397</v>
      </c>
      <c r="W90" s="217">
        <v>0.98263888888888884</v>
      </c>
      <c r="X90" s="167">
        <f t="shared" si="100"/>
        <v>23</v>
      </c>
      <c r="Y90" s="171">
        <f t="shared" si="117"/>
        <v>35</v>
      </c>
      <c r="Z90" s="167">
        <f t="shared" si="130"/>
        <v>1421</v>
      </c>
      <c r="AA90" s="167">
        <f t="shared" si="130"/>
        <v>1615</v>
      </c>
      <c r="AB90" s="167">
        <f>SUM($W$7:W90)</f>
        <v>58.027777777777771</v>
      </c>
      <c r="AC90" s="277">
        <v>0</v>
      </c>
      <c r="AD90" s="278">
        <v>0</v>
      </c>
      <c r="AE90" s="167">
        <f t="shared" si="101"/>
        <v>0</v>
      </c>
      <c r="AF90" s="167">
        <f t="shared" si="118"/>
        <v>0</v>
      </c>
      <c r="AG90" s="171">
        <f t="shared" si="93"/>
        <v>713.38515901060066</v>
      </c>
      <c r="AH90" s="171">
        <f t="shared" si="102"/>
        <v>17121.243816254417</v>
      </c>
      <c r="AI90" s="224" t="s">
        <v>404</v>
      </c>
      <c r="AJ90" s="223"/>
      <c r="AK90" s="283">
        <v>1</v>
      </c>
      <c r="AL90" s="220">
        <v>9.7222222222222224E-3</v>
      </c>
      <c r="AM90" s="167">
        <f t="shared" si="103"/>
        <v>0</v>
      </c>
      <c r="AN90" s="165">
        <f t="shared" si="119"/>
        <v>14</v>
      </c>
      <c r="AO90" s="283">
        <v>2</v>
      </c>
      <c r="AP90" s="219">
        <v>0.20347222222222219</v>
      </c>
      <c r="AQ90" s="167">
        <f t="shared" si="104"/>
        <v>4</v>
      </c>
      <c r="AR90" s="165">
        <f t="shared" si="120"/>
        <v>53</v>
      </c>
      <c r="AS90" s="280">
        <v>0</v>
      </c>
      <c r="AT90" s="276">
        <v>0</v>
      </c>
      <c r="AU90" s="167">
        <f t="shared" si="105"/>
        <v>0</v>
      </c>
      <c r="AV90" s="165">
        <f t="shared" si="121"/>
        <v>0</v>
      </c>
      <c r="AW90" s="218">
        <v>3</v>
      </c>
      <c r="AX90" s="284">
        <v>0.11527777777777777</v>
      </c>
      <c r="AY90" s="167">
        <f t="shared" si="106"/>
        <v>2</v>
      </c>
      <c r="AZ90" s="165">
        <f t="shared" si="122"/>
        <v>46</v>
      </c>
      <c r="BA90" s="280">
        <v>0</v>
      </c>
      <c r="BB90" s="276">
        <v>0</v>
      </c>
      <c r="BC90" s="171">
        <f t="shared" si="107"/>
        <v>0</v>
      </c>
      <c r="BD90" s="172">
        <f t="shared" si="123"/>
        <v>0</v>
      </c>
      <c r="BE90" s="283">
        <v>1</v>
      </c>
      <c r="BF90" s="284">
        <v>1.1111111111111112E-2</v>
      </c>
      <c r="BG90" s="167">
        <f t="shared" si="108"/>
        <v>0</v>
      </c>
      <c r="BH90" s="165">
        <f t="shared" si="124"/>
        <v>16</v>
      </c>
      <c r="BI90" s="218">
        <v>0</v>
      </c>
      <c r="BJ90" s="219">
        <v>0</v>
      </c>
      <c r="BK90" s="167">
        <f t="shared" si="109"/>
        <v>0</v>
      </c>
      <c r="BL90" s="165">
        <f t="shared" si="125"/>
        <v>0</v>
      </c>
      <c r="BM90" s="218">
        <v>0</v>
      </c>
      <c r="BN90" s="219">
        <v>0</v>
      </c>
      <c r="BO90" s="167">
        <f t="shared" si="110"/>
        <v>0</v>
      </c>
      <c r="BP90" s="165">
        <f t="shared" si="126"/>
        <v>0</v>
      </c>
      <c r="BQ90" s="282">
        <v>1</v>
      </c>
      <c r="BR90" s="219">
        <v>2.7777777777777776E-2</v>
      </c>
      <c r="BS90" s="167">
        <f t="shared" si="111"/>
        <v>0</v>
      </c>
      <c r="BT90" s="165">
        <f t="shared" si="127"/>
        <v>40</v>
      </c>
      <c r="BU90" s="167">
        <f t="shared" si="115"/>
        <v>8</v>
      </c>
      <c r="BV90" s="168">
        <f t="shared" si="94"/>
        <v>0.36736111111111108</v>
      </c>
      <c r="BW90" s="167">
        <f t="shared" si="112"/>
        <v>8</v>
      </c>
      <c r="BX90" s="166">
        <f t="shared" si="128"/>
        <v>49</v>
      </c>
      <c r="BY90" s="169">
        <f t="shared" si="136"/>
        <v>0.61527777777777781</v>
      </c>
      <c r="BZ90" s="290">
        <f t="shared" si="95"/>
        <v>1139.3227990970654</v>
      </c>
      <c r="CA90" s="170">
        <f t="shared" si="113"/>
        <v>27343.74717832957</v>
      </c>
      <c r="CB90" s="170">
        <f t="shared" si="96"/>
        <v>734.13818181818181</v>
      </c>
      <c r="CC90" s="408">
        <f t="shared" si="114"/>
        <v>1.7208333333333334</v>
      </c>
      <c r="CD90" s="408">
        <f t="shared" si="88"/>
        <v>59.413194444444443</v>
      </c>
      <c r="CE90" s="395">
        <f t="shared" si="83"/>
        <v>57.692361111111111</v>
      </c>
      <c r="CF90" s="170">
        <f t="shared" si="84"/>
        <v>1439.5096115651743</v>
      </c>
      <c r="CG90" s="423">
        <f t="shared" si="131"/>
        <v>7.1666666666666661</v>
      </c>
      <c r="CH90" s="423">
        <f t="shared" si="132"/>
        <v>0.15486111111111112</v>
      </c>
      <c r="CI90" s="278">
        <f t="shared" si="138"/>
        <v>244225</v>
      </c>
      <c r="CJ90" s="423">
        <f t="shared" si="85"/>
        <v>7.0118055555555552</v>
      </c>
      <c r="CK90" s="278">
        <f t="shared" si="86"/>
        <v>1451.272655244132</v>
      </c>
      <c r="CL90" s="227">
        <f t="shared" si="135"/>
        <v>1419.9127906976746</v>
      </c>
      <c r="CM90" s="440"/>
      <c r="CN90" s="440"/>
      <c r="CO90" s="441"/>
      <c r="CP90" s="441"/>
      <c r="CQ90" s="441"/>
      <c r="CR90" s="441"/>
      <c r="CS90" s="441"/>
      <c r="CT90" s="441"/>
      <c r="CU90" s="441"/>
      <c r="CV90" s="441"/>
      <c r="CW90" s="441"/>
      <c r="CX90" s="441"/>
    </row>
    <row r="91" spans="1:102" x14ac:dyDescent="0.25">
      <c r="A91" s="213">
        <f t="shared" si="137"/>
        <v>90</v>
      </c>
      <c r="B91" s="275">
        <v>40837</v>
      </c>
      <c r="C91" s="213">
        <f t="shared" si="89"/>
        <v>10</v>
      </c>
      <c r="D91" s="224" t="s">
        <v>24</v>
      </c>
      <c r="E91" s="220" t="s">
        <v>723</v>
      </c>
      <c r="F91" s="214"/>
      <c r="G91" s="215">
        <v>39</v>
      </c>
      <c r="H91" s="224" t="s">
        <v>26</v>
      </c>
      <c r="I91" s="214" t="s">
        <v>276</v>
      </c>
      <c r="J91" s="220" t="s">
        <v>277</v>
      </c>
      <c r="K91" s="224" t="s">
        <v>28</v>
      </c>
      <c r="L91" s="226">
        <v>66409</v>
      </c>
      <c r="M91" s="377">
        <v>43961</v>
      </c>
      <c r="N91" s="693">
        <v>7</v>
      </c>
      <c r="O91" s="693">
        <v>7</v>
      </c>
      <c r="P91" s="227">
        <f xml:space="preserve"> L91 - M91</f>
        <v>22448</v>
      </c>
      <c r="Q91" s="182">
        <f t="shared" si="98"/>
        <v>2037130</v>
      </c>
      <c r="R91" s="224" t="s">
        <v>405</v>
      </c>
      <c r="S91" s="276">
        <v>5.2083333333333336E-2</v>
      </c>
      <c r="T91" s="171">
        <f t="shared" si="133"/>
        <v>1</v>
      </c>
      <c r="U91" s="171">
        <f t="shared" si="116"/>
        <v>15</v>
      </c>
      <c r="V91" s="216" t="s">
        <v>406</v>
      </c>
      <c r="W91" s="217">
        <v>0.79722222222222217</v>
      </c>
      <c r="X91" s="167">
        <f t="shared" si="100"/>
        <v>19</v>
      </c>
      <c r="Y91" s="171">
        <f t="shared" si="117"/>
        <v>8</v>
      </c>
      <c r="Z91" s="167">
        <f t="shared" si="130"/>
        <v>1440</v>
      </c>
      <c r="AA91" s="167">
        <f t="shared" si="130"/>
        <v>1623</v>
      </c>
      <c r="AB91" s="167">
        <f>SUM($W$7:W91)</f>
        <v>58.824999999999996</v>
      </c>
      <c r="AC91" s="277">
        <v>0</v>
      </c>
      <c r="AD91" s="278">
        <v>0</v>
      </c>
      <c r="AE91" s="167">
        <f t="shared" si="101"/>
        <v>0</v>
      </c>
      <c r="AF91" s="167">
        <f t="shared" si="118"/>
        <v>0</v>
      </c>
      <c r="AG91" s="171">
        <f t="shared" si="93"/>
        <v>2297.6132404181185</v>
      </c>
      <c r="AH91" s="171">
        <f t="shared" si="102"/>
        <v>55142.71777003484</v>
      </c>
      <c r="AI91" s="221"/>
      <c r="AJ91" s="223"/>
      <c r="AK91" s="283">
        <v>6</v>
      </c>
      <c r="AL91" s="220">
        <v>7.0833333333333331E-2</v>
      </c>
      <c r="AM91" s="167">
        <f t="shared" si="103"/>
        <v>1</v>
      </c>
      <c r="AN91" s="165">
        <f t="shared" si="119"/>
        <v>42</v>
      </c>
      <c r="AO91" s="283">
        <v>2</v>
      </c>
      <c r="AP91" s="219">
        <v>7.6388888888888886E-3</v>
      </c>
      <c r="AQ91" s="167">
        <f t="shared" si="104"/>
        <v>0</v>
      </c>
      <c r="AR91" s="165">
        <f t="shared" si="120"/>
        <v>11</v>
      </c>
      <c r="AS91" s="280">
        <v>0</v>
      </c>
      <c r="AT91" s="276">
        <v>0</v>
      </c>
      <c r="AU91" s="167">
        <f t="shared" si="105"/>
        <v>0</v>
      </c>
      <c r="AV91" s="165">
        <f t="shared" si="121"/>
        <v>0</v>
      </c>
      <c r="AW91" s="218">
        <v>0</v>
      </c>
      <c r="AX91" s="284">
        <v>0</v>
      </c>
      <c r="AY91" s="167">
        <f t="shared" si="106"/>
        <v>0</v>
      </c>
      <c r="AZ91" s="165">
        <f t="shared" si="122"/>
        <v>0</v>
      </c>
      <c r="BA91" s="280">
        <v>0</v>
      </c>
      <c r="BB91" s="276">
        <v>0</v>
      </c>
      <c r="BC91" s="171">
        <f t="shared" si="107"/>
        <v>0</v>
      </c>
      <c r="BD91" s="172">
        <f t="shared" si="123"/>
        <v>0</v>
      </c>
      <c r="BE91" s="283">
        <v>4</v>
      </c>
      <c r="BF91" s="284">
        <v>4.8611111111111112E-2</v>
      </c>
      <c r="BG91" s="167">
        <f t="shared" si="108"/>
        <v>1</v>
      </c>
      <c r="BH91" s="165">
        <f t="shared" si="124"/>
        <v>10</v>
      </c>
      <c r="BI91" s="218">
        <v>0</v>
      </c>
      <c r="BJ91" s="219">
        <v>0</v>
      </c>
      <c r="BK91" s="167">
        <f t="shared" si="109"/>
        <v>0</v>
      </c>
      <c r="BL91" s="165">
        <f t="shared" si="125"/>
        <v>0</v>
      </c>
      <c r="BM91" s="218">
        <v>0</v>
      </c>
      <c r="BN91" s="219">
        <v>0</v>
      </c>
      <c r="BO91" s="167">
        <f t="shared" si="110"/>
        <v>0</v>
      </c>
      <c r="BP91" s="165">
        <f t="shared" si="126"/>
        <v>0</v>
      </c>
      <c r="BQ91" s="282">
        <v>0</v>
      </c>
      <c r="BR91" s="219">
        <v>0</v>
      </c>
      <c r="BS91" s="167">
        <f t="shared" si="111"/>
        <v>0</v>
      </c>
      <c r="BT91" s="165">
        <f t="shared" si="127"/>
        <v>0</v>
      </c>
      <c r="BU91" s="167">
        <f t="shared" si="115"/>
        <v>12</v>
      </c>
      <c r="BV91" s="168">
        <f t="shared" si="94"/>
        <v>0.12708333333333333</v>
      </c>
      <c r="BW91" s="167">
        <f t="shared" si="112"/>
        <v>3</v>
      </c>
      <c r="BX91" s="166">
        <f t="shared" si="128"/>
        <v>3</v>
      </c>
      <c r="BY91" s="169">
        <f t="shared" si="136"/>
        <v>0.67013888888888884</v>
      </c>
      <c r="BZ91" s="290">
        <f t="shared" si="95"/>
        <v>2733.3264248704668</v>
      </c>
      <c r="CA91" s="170">
        <f t="shared" si="113"/>
        <v>65599.834196891199</v>
      </c>
      <c r="CB91" s="170">
        <f t="shared" si="96"/>
        <v>2297.6132404181185</v>
      </c>
      <c r="CC91" s="408">
        <f t="shared" si="114"/>
        <v>1.7208333333333334</v>
      </c>
      <c r="CD91" s="408">
        <f t="shared" si="88"/>
        <v>60.210416666666667</v>
      </c>
      <c r="CE91" s="395">
        <f t="shared" si="83"/>
        <v>58.489583333333336</v>
      </c>
      <c r="CF91" s="170">
        <f t="shared" si="84"/>
        <v>1451.2056990204808</v>
      </c>
      <c r="CG91" s="423">
        <f t="shared" si="131"/>
        <v>7.9638888888888886</v>
      </c>
      <c r="CH91" s="423">
        <f t="shared" si="132"/>
        <v>0.15486111111111112</v>
      </c>
      <c r="CI91" s="278">
        <f t="shared" si="138"/>
        <v>288186</v>
      </c>
      <c r="CJ91" s="423">
        <f t="shared" si="85"/>
        <v>7.8090277777777777</v>
      </c>
      <c r="CK91" s="278">
        <f t="shared" si="86"/>
        <v>1537.6754112939086</v>
      </c>
      <c r="CL91" s="227">
        <f t="shared" si="135"/>
        <v>1507.7746773630972</v>
      </c>
      <c r="CM91" s="440"/>
      <c r="CN91" s="440"/>
      <c r="CO91" s="441"/>
      <c r="CP91" s="441"/>
      <c r="CQ91" s="441"/>
      <c r="CR91" s="441"/>
      <c r="CS91" s="441"/>
      <c r="CT91" s="441"/>
      <c r="CU91" s="441"/>
      <c r="CV91" s="441"/>
      <c r="CW91" s="441"/>
      <c r="CX91" s="441"/>
    </row>
    <row r="92" spans="1:102" x14ac:dyDescent="0.25">
      <c r="A92" s="213">
        <f t="shared" si="137"/>
        <v>91</v>
      </c>
      <c r="B92" s="275">
        <v>40838</v>
      </c>
      <c r="C92" s="213">
        <f t="shared" si="89"/>
        <v>10</v>
      </c>
      <c r="D92" s="224" t="s">
        <v>24</v>
      </c>
      <c r="E92" s="220" t="s">
        <v>723</v>
      </c>
      <c r="F92" s="214"/>
      <c r="G92" s="215">
        <v>39</v>
      </c>
      <c r="H92" s="224" t="s">
        <v>26</v>
      </c>
      <c r="I92" s="214" t="s">
        <v>276</v>
      </c>
      <c r="J92" s="220" t="s">
        <v>277</v>
      </c>
      <c r="K92" s="224" t="s">
        <v>28</v>
      </c>
      <c r="L92" s="226">
        <v>66409</v>
      </c>
      <c r="M92" s="377">
        <v>11358</v>
      </c>
      <c r="N92" s="695"/>
      <c r="O92" s="695"/>
      <c r="P92" s="227">
        <f xml:space="preserve"> P91 - M92</f>
        <v>11090</v>
      </c>
      <c r="Q92" s="182">
        <f t="shared" si="98"/>
        <v>2048488</v>
      </c>
      <c r="R92" s="224" t="s">
        <v>405</v>
      </c>
      <c r="S92" s="276">
        <v>5.2083333333333336E-2</v>
      </c>
      <c r="T92" s="171">
        <f t="shared" si="133"/>
        <v>1</v>
      </c>
      <c r="U92" s="171">
        <f t="shared" si="116"/>
        <v>15</v>
      </c>
      <c r="V92" s="216" t="s">
        <v>406</v>
      </c>
      <c r="W92" s="217">
        <v>0.39305555555555555</v>
      </c>
      <c r="X92" s="167">
        <f t="shared" si="100"/>
        <v>9</v>
      </c>
      <c r="Y92" s="171">
        <f t="shared" si="117"/>
        <v>26</v>
      </c>
      <c r="Z92" s="167">
        <f t="shared" si="130"/>
        <v>1449</v>
      </c>
      <c r="AA92" s="167">
        <f t="shared" si="130"/>
        <v>1649</v>
      </c>
      <c r="AB92" s="167">
        <f>SUM($W$7:W92)</f>
        <v>59.218055555555551</v>
      </c>
      <c r="AC92" s="277">
        <v>0</v>
      </c>
      <c r="AD92" s="278">
        <v>0</v>
      </c>
      <c r="AE92" s="167">
        <f t="shared" si="101"/>
        <v>0</v>
      </c>
      <c r="AF92" s="167">
        <f t="shared" si="118"/>
        <v>0</v>
      </c>
      <c r="AG92" s="171">
        <f t="shared" si="93"/>
        <v>1204.0282685512368</v>
      </c>
      <c r="AH92" s="171">
        <f t="shared" si="102"/>
        <v>28896.678445229685</v>
      </c>
      <c r="AI92" s="221"/>
      <c r="AJ92" s="223"/>
      <c r="AK92" s="283">
        <v>2</v>
      </c>
      <c r="AL92" s="224">
        <v>6.9444444444444441E-3</v>
      </c>
      <c r="AM92" s="167">
        <f t="shared" si="103"/>
        <v>0</v>
      </c>
      <c r="AN92" s="165">
        <f t="shared" si="119"/>
        <v>10</v>
      </c>
      <c r="AO92" s="283">
        <v>4</v>
      </c>
      <c r="AP92" s="219">
        <v>5.4166666666666669E-2</v>
      </c>
      <c r="AQ92" s="167">
        <f t="shared" si="104"/>
        <v>1</v>
      </c>
      <c r="AR92" s="165">
        <f t="shared" si="120"/>
        <v>18</v>
      </c>
      <c r="AS92" s="280">
        <v>0</v>
      </c>
      <c r="AT92" s="276">
        <v>0</v>
      </c>
      <c r="AU92" s="167">
        <f t="shared" si="105"/>
        <v>0</v>
      </c>
      <c r="AV92" s="165">
        <f t="shared" si="121"/>
        <v>0</v>
      </c>
      <c r="AW92" s="218">
        <v>0</v>
      </c>
      <c r="AX92" s="284">
        <v>0</v>
      </c>
      <c r="AY92" s="167">
        <f t="shared" si="106"/>
        <v>0</v>
      </c>
      <c r="AZ92" s="165">
        <f t="shared" si="122"/>
        <v>0</v>
      </c>
      <c r="BA92" s="280">
        <v>0</v>
      </c>
      <c r="BB92" s="276">
        <v>0</v>
      </c>
      <c r="BC92" s="171">
        <f t="shared" si="107"/>
        <v>0</v>
      </c>
      <c r="BD92" s="172">
        <f t="shared" si="123"/>
        <v>0</v>
      </c>
      <c r="BE92" s="283">
        <v>0</v>
      </c>
      <c r="BF92" s="284">
        <v>0</v>
      </c>
      <c r="BG92" s="167">
        <f t="shared" si="108"/>
        <v>0</v>
      </c>
      <c r="BH92" s="165">
        <f t="shared" si="124"/>
        <v>0</v>
      </c>
      <c r="BI92" s="218">
        <v>0</v>
      </c>
      <c r="BJ92" s="219">
        <v>0</v>
      </c>
      <c r="BK92" s="167">
        <f t="shared" si="109"/>
        <v>0</v>
      </c>
      <c r="BL92" s="165">
        <f t="shared" si="125"/>
        <v>0</v>
      </c>
      <c r="BM92" s="218">
        <v>1</v>
      </c>
      <c r="BN92" s="219">
        <v>7.2916666666666671E-2</v>
      </c>
      <c r="BO92" s="167">
        <f t="shared" si="110"/>
        <v>1</v>
      </c>
      <c r="BP92" s="165">
        <f t="shared" si="126"/>
        <v>45</v>
      </c>
      <c r="BQ92" s="282">
        <v>0</v>
      </c>
      <c r="BR92" s="219">
        <v>0</v>
      </c>
      <c r="BS92" s="167">
        <f t="shared" si="111"/>
        <v>0</v>
      </c>
      <c r="BT92" s="165">
        <f t="shared" si="127"/>
        <v>0</v>
      </c>
      <c r="BU92" s="167">
        <f t="shared" si="115"/>
        <v>7</v>
      </c>
      <c r="BV92" s="168">
        <f t="shared" si="94"/>
        <v>0.13402777777777777</v>
      </c>
      <c r="BW92" s="167">
        <f t="shared" si="112"/>
        <v>3</v>
      </c>
      <c r="BX92" s="166">
        <f t="shared" si="128"/>
        <v>13</v>
      </c>
      <c r="BY92" s="169">
        <f t="shared" si="136"/>
        <v>0.25902777777777775</v>
      </c>
      <c r="BZ92" s="290">
        <f t="shared" si="95"/>
        <v>1827.0241286863272</v>
      </c>
      <c r="CA92" s="170">
        <f t="shared" si="113"/>
        <v>43848.579088471852</v>
      </c>
      <c r="CB92" s="170">
        <f t="shared" si="96"/>
        <v>1204.0282685512368</v>
      </c>
      <c r="CC92" s="408">
        <f t="shared" si="114"/>
        <v>1.7208333333333334</v>
      </c>
      <c r="CD92" s="408">
        <f t="shared" si="88"/>
        <v>60.603472222222223</v>
      </c>
      <c r="CE92" s="395">
        <f t="shared" si="83"/>
        <v>58.882638888888891</v>
      </c>
      <c r="CF92" s="170">
        <f t="shared" si="84"/>
        <v>1449.5557311507118</v>
      </c>
      <c r="CG92" s="423">
        <f t="shared" si="131"/>
        <v>8.3569444444444443</v>
      </c>
      <c r="CH92" s="423">
        <f t="shared" si="132"/>
        <v>0.15486111111111112</v>
      </c>
      <c r="CI92" s="278">
        <f t="shared" si="138"/>
        <v>299544</v>
      </c>
      <c r="CJ92" s="423">
        <f t="shared" si="85"/>
        <v>8.2020833333333325</v>
      </c>
      <c r="CK92" s="278">
        <f t="shared" si="86"/>
        <v>1521.6865633731268</v>
      </c>
      <c r="CL92" s="227">
        <f t="shared" si="135"/>
        <v>1493.4884493933853</v>
      </c>
      <c r="CM92" s="440"/>
      <c r="CN92" s="440"/>
      <c r="CO92" s="441"/>
      <c r="CP92" s="441"/>
      <c r="CQ92" s="441"/>
      <c r="CR92" s="441"/>
      <c r="CS92" s="441"/>
      <c r="CT92" s="441"/>
      <c r="CU92" s="441"/>
      <c r="CV92" s="441"/>
      <c r="CW92" s="441"/>
      <c r="CX92" s="441"/>
    </row>
    <row r="93" spans="1:102" x14ac:dyDescent="0.25">
      <c r="A93" s="213">
        <f t="shared" si="137"/>
        <v>92</v>
      </c>
      <c r="B93" s="275">
        <v>40839</v>
      </c>
      <c r="C93" s="213">
        <f t="shared" si="89"/>
        <v>10</v>
      </c>
      <c r="D93" s="224" t="s">
        <v>24</v>
      </c>
      <c r="E93" s="220" t="s">
        <v>723</v>
      </c>
      <c r="F93" s="214"/>
      <c r="G93" s="215">
        <v>39</v>
      </c>
      <c r="H93" s="224" t="s">
        <v>26</v>
      </c>
      <c r="I93" s="214" t="s">
        <v>276</v>
      </c>
      <c r="J93" s="220" t="s">
        <v>277</v>
      </c>
      <c r="K93" s="224" t="s">
        <v>28</v>
      </c>
      <c r="L93" s="226">
        <v>66409</v>
      </c>
      <c r="M93" s="377">
        <v>11090</v>
      </c>
      <c r="N93" s="694"/>
      <c r="O93" s="694"/>
      <c r="P93" s="227">
        <f xml:space="preserve"> P92 - M93</f>
        <v>0</v>
      </c>
      <c r="Q93" s="182">
        <f t="shared" si="98"/>
        <v>2059578</v>
      </c>
      <c r="R93" s="224" t="s">
        <v>405</v>
      </c>
      <c r="S93" s="276">
        <v>5.2083333333333336E-2</v>
      </c>
      <c r="T93" s="171">
        <f t="shared" si="133"/>
        <v>1</v>
      </c>
      <c r="U93" s="171">
        <f t="shared" si="116"/>
        <v>15</v>
      </c>
      <c r="V93" s="216" t="s">
        <v>406</v>
      </c>
      <c r="W93" s="217">
        <v>0.46875</v>
      </c>
      <c r="X93" s="167">
        <f t="shared" si="100"/>
        <v>11</v>
      </c>
      <c r="Y93" s="171">
        <f t="shared" si="117"/>
        <v>15</v>
      </c>
      <c r="Z93" s="167">
        <f t="shared" si="130"/>
        <v>1460</v>
      </c>
      <c r="AA93" s="167">
        <f t="shared" si="130"/>
        <v>1664</v>
      </c>
      <c r="AB93" s="167">
        <f>SUM($W$7:W93)</f>
        <v>59.686805555555551</v>
      </c>
      <c r="AC93" s="277">
        <v>0</v>
      </c>
      <c r="AD93" s="278">
        <v>0</v>
      </c>
      <c r="AE93" s="167">
        <f t="shared" si="101"/>
        <v>0</v>
      </c>
      <c r="AF93" s="167">
        <f t="shared" si="118"/>
        <v>0</v>
      </c>
      <c r="AG93" s="171">
        <f t="shared" si="93"/>
        <v>985.77777777777783</v>
      </c>
      <c r="AH93" s="171">
        <f t="shared" si="102"/>
        <v>23658.666666666668</v>
      </c>
      <c r="AI93" s="224" t="s">
        <v>415</v>
      </c>
      <c r="AJ93" s="223"/>
      <c r="AK93" s="280">
        <v>0</v>
      </c>
      <c r="AL93" s="224">
        <v>0</v>
      </c>
      <c r="AM93" s="167">
        <f t="shared" si="103"/>
        <v>0</v>
      </c>
      <c r="AN93" s="165">
        <f t="shared" si="119"/>
        <v>0</v>
      </c>
      <c r="AO93" s="283">
        <v>1</v>
      </c>
      <c r="AP93" s="219">
        <v>1.3888888888888888E-2</v>
      </c>
      <c r="AQ93" s="167">
        <f t="shared" si="104"/>
        <v>0</v>
      </c>
      <c r="AR93" s="165">
        <f t="shared" si="120"/>
        <v>20</v>
      </c>
      <c r="AS93" s="280">
        <v>0</v>
      </c>
      <c r="AT93" s="276">
        <v>0</v>
      </c>
      <c r="AU93" s="167">
        <f t="shared" si="105"/>
        <v>0</v>
      </c>
      <c r="AV93" s="165">
        <f t="shared" si="121"/>
        <v>0</v>
      </c>
      <c r="AW93" s="218">
        <v>0</v>
      </c>
      <c r="AX93" s="284">
        <v>0</v>
      </c>
      <c r="AY93" s="167">
        <f t="shared" si="106"/>
        <v>0</v>
      </c>
      <c r="AZ93" s="165">
        <f t="shared" si="122"/>
        <v>0</v>
      </c>
      <c r="BA93" s="280">
        <v>1</v>
      </c>
      <c r="BB93" s="276">
        <v>1.7361111111111112E-2</v>
      </c>
      <c r="BC93" s="171">
        <f t="shared" si="107"/>
        <v>0</v>
      </c>
      <c r="BD93" s="172">
        <f t="shared" si="123"/>
        <v>25</v>
      </c>
      <c r="BE93" s="283">
        <v>0</v>
      </c>
      <c r="BF93" s="284">
        <v>0</v>
      </c>
      <c r="BG93" s="167">
        <f t="shared" si="108"/>
        <v>0</v>
      </c>
      <c r="BH93" s="165">
        <f t="shared" si="124"/>
        <v>0</v>
      </c>
      <c r="BI93" s="218">
        <v>0</v>
      </c>
      <c r="BJ93" s="219">
        <v>0</v>
      </c>
      <c r="BK93" s="167">
        <f t="shared" si="109"/>
        <v>0</v>
      </c>
      <c r="BL93" s="165">
        <f t="shared" si="125"/>
        <v>0</v>
      </c>
      <c r="BM93" s="218">
        <v>0</v>
      </c>
      <c r="BN93" s="219">
        <v>0</v>
      </c>
      <c r="BO93" s="167">
        <f t="shared" si="110"/>
        <v>0</v>
      </c>
      <c r="BP93" s="165">
        <f t="shared" si="126"/>
        <v>0</v>
      </c>
      <c r="BQ93" s="282">
        <v>0</v>
      </c>
      <c r="BR93" s="219">
        <v>0</v>
      </c>
      <c r="BS93" s="167">
        <f t="shared" si="111"/>
        <v>0</v>
      </c>
      <c r="BT93" s="165">
        <f t="shared" si="127"/>
        <v>0</v>
      </c>
      <c r="BU93" s="167">
        <f t="shared" si="115"/>
        <v>2</v>
      </c>
      <c r="BV93" s="168">
        <f t="shared" si="94"/>
        <v>3.125E-2</v>
      </c>
      <c r="BW93" s="167">
        <f t="shared" si="112"/>
        <v>0</v>
      </c>
      <c r="BX93" s="166">
        <f t="shared" si="128"/>
        <v>45</v>
      </c>
      <c r="BY93" s="169">
        <f t="shared" si="136"/>
        <v>0.4375</v>
      </c>
      <c r="BZ93" s="290">
        <f t="shared" si="95"/>
        <v>1056.1904761904761</v>
      </c>
      <c r="CA93" s="170">
        <f t="shared" si="113"/>
        <v>25348.571428571428</v>
      </c>
      <c r="CB93" s="170">
        <f t="shared" si="96"/>
        <v>985.77777777777783</v>
      </c>
      <c r="CC93" s="408">
        <f t="shared" si="114"/>
        <v>1.7208333333333334</v>
      </c>
      <c r="CD93" s="408">
        <f t="shared" si="88"/>
        <v>61.072222222222223</v>
      </c>
      <c r="CE93" s="395">
        <f t="shared" si="83"/>
        <v>59.351388888888891</v>
      </c>
      <c r="CF93" s="170">
        <f t="shared" si="84"/>
        <v>1445.8928696791706</v>
      </c>
      <c r="CG93" s="423">
        <f t="shared" si="131"/>
        <v>8.8256944444444443</v>
      </c>
      <c r="CH93" s="423">
        <f t="shared" si="132"/>
        <v>0.15486111111111112</v>
      </c>
      <c r="CI93" s="278">
        <f t="shared" si="138"/>
        <v>310634</v>
      </c>
      <c r="CJ93" s="423">
        <f t="shared" si="85"/>
        <v>8.6708333333333325</v>
      </c>
      <c r="CK93" s="278">
        <f t="shared" si="86"/>
        <v>1492.7150408457474</v>
      </c>
      <c r="CL93" s="227">
        <f t="shared" si="135"/>
        <v>1466.5229365016919</v>
      </c>
      <c r="CM93" s="440"/>
      <c r="CN93" s="440"/>
      <c r="CO93" s="441"/>
      <c r="CP93" s="441"/>
      <c r="CQ93" s="441"/>
      <c r="CR93" s="441"/>
      <c r="CS93" s="441"/>
      <c r="CT93" s="441"/>
      <c r="CU93" s="441"/>
      <c r="CV93" s="441"/>
      <c r="CW93" s="441"/>
      <c r="CX93" s="441"/>
    </row>
    <row r="94" spans="1:102" ht="22.5" x14ac:dyDescent="0.25">
      <c r="A94" s="213">
        <f t="shared" si="137"/>
        <v>93</v>
      </c>
      <c r="B94" s="275">
        <v>40840</v>
      </c>
      <c r="C94" s="213">
        <f t="shared" si="89"/>
        <v>10</v>
      </c>
      <c r="D94" s="224" t="s">
        <v>24</v>
      </c>
      <c r="E94" s="224" t="s">
        <v>724</v>
      </c>
      <c r="F94" s="214"/>
      <c r="G94" s="215">
        <v>40</v>
      </c>
      <c r="H94" s="224" t="s">
        <v>26</v>
      </c>
      <c r="I94" s="214" t="s">
        <v>414</v>
      </c>
      <c r="J94" s="224" t="s">
        <v>27</v>
      </c>
      <c r="K94" s="224" t="s">
        <v>28</v>
      </c>
      <c r="L94" s="227">
        <v>46740</v>
      </c>
      <c r="M94" s="376">
        <v>8445</v>
      </c>
      <c r="N94" s="376"/>
      <c r="O94" s="693">
        <v>3</v>
      </c>
      <c r="P94" s="227">
        <f>L94-M94</f>
        <v>38295</v>
      </c>
      <c r="Q94" s="182">
        <f t="shared" si="98"/>
        <v>2068023</v>
      </c>
      <c r="R94" s="224" t="s">
        <v>411</v>
      </c>
      <c r="S94" s="276">
        <v>8.5416666666666655E-2</v>
      </c>
      <c r="T94" s="171">
        <f t="shared" si="133"/>
        <v>2</v>
      </c>
      <c r="U94" s="171">
        <f t="shared" si="116"/>
        <v>3</v>
      </c>
      <c r="V94" s="216" t="s">
        <v>412</v>
      </c>
      <c r="W94" s="217">
        <v>0.37916666666666665</v>
      </c>
      <c r="X94" s="167">
        <f t="shared" si="100"/>
        <v>9</v>
      </c>
      <c r="Y94" s="171">
        <f t="shared" si="117"/>
        <v>6</v>
      </c>
      <c r="Z94" s="167">
        <f t="shared" si="130"/>
        <v>1469</v>
      </c>
      <c r="AA94" s="167">
        <f t="shared" si="130"/>
        <v>1670</v>
      </c>
      <c r="AB94" s="167">
        <f>SUM($W$7:W94)</f>
        <v>60.065972222222221</v>
      </c>
      <c r="AC94" s="277">
        <v>0</v>
      </c>
      <c r="AD94" s="278">
        <v>0</v>
      </c>
      <c r="AE94" s="167">
        <f t="shared" si="101"/>
        <v>0</v>
      </c>
      <c r="AF94" s="167">
        <f t="shared" si="118"/>
        <v>0</v>
      </c>
      <c r="AG94" s="171">
        <f t="shared" si="93"/>
        <v>928.02197802197804</v>
      </c>
      <c r="AH94" s="171">
        <f t="shared" si="102"/>
        <v>22272.527472527472</v>
      </c>
      <c r="AI94" s="221"/>
      <c r="AJ94" s="223"/>
      <c r="AK94" s="280">
        <v>2</v>
      </c>
      <c r="AL94" s="224">
        <v>1.7361111111111112E-2</v>
      </c>
      <c r="AM94" s="167">
        <f t="shared" si="103"/>
        <v>0</v>
      </c>
      <c r="AN94" s="165">
        <f t="shared" si="119"/>
        <v>25</v>
      </c>
      <c r="AO94" s="283">
        <v>2</v>
      </c>
      <c r="AP94" s="219">
        <v>1.8055555555555557E-2</v>
      </c>
      <c r="AQ94" s="167">
        <f t="shared" si="104"/>
        <v>0</v>
      </c>
      <c r="AR94" s="165">
        <f t="shared" si="120"/>
        <v>26</v>
      </c>
      <c r="AS94" s="280">
        <v>0</v>
      </c>
      <c r="AT94" s="276">
        <v>0</v>
      </c>
      <c r="AU94" s="167">
        <f t="shared" si="105"/>
        <v>0</v>
      </c>
      <c r="AV94" s="165">
        <f t="shared" si="121"/>
        <v>0</v>
      </c>
      <c r="AW94" s="218">
        <v>1</v>
      </c>
      <c r="AX94" s="284">
        <v>1.1805555555555555E-2</v>
      </c>
      <c r="AY94" s="167">
        <f t="shared" si="106"/>
        <v>0</v>
      </c>
      <c r="AZ94" s="165">
        <f t="shared" si="122"/>
        <v>17</v>
      </c>
      <c r="BA94" s="280">
        <v>0</v>
      </c>
      <c r="BB94" s="276">
        <v>0</v>
      </c>
      <c r="BC94" s="171">
        <f t="shared" si="107"/>
        <v>0</v>
      </c>
      <c r="BD94" s="172">
        <f t="shared" si="123"/>
        <v>0</v>
      </c>
      <c r="BE94" s="280">
        <v>1</v>
      </c>
      <c r="BF94" s="276">
        <v>0.22569444444444445</v>
      </c>
      <c r="BG94" s="167">
        <f t="shared" si="108"/>
        <v>5</v>
      </c>
      <c r="BH94" s="165">
        <f t="shared" si="124"/>
        <v>25</v>
      </c>
      <c r="BI94" s="218">
        <v>0</v>
      </c>
      <c r="BJ94" s="219">
        <v>0</v>
      </c>
      <c r="BK94" s="167">
        <f t="shared" si="109"/>
        <v>0</v>
      </c>
      <c r="BL94" s="165">
        <f t="shared" si="125"/>
        <v>0</v>
      </c>
      <c r="BM94" s="218">
        <v>0</v>
      </c>
      <c r="BN94" s="219">
        <v>0</v>
      </c>
      <c r="BO94" s="167">
        <f t="shared" si="110"/>
        <v>0</v>
      </c>
      <c r="BP94" s="165">
        <f t="shared" si="126"/>
        <v>0</v>
      </c>
      <c r="BQ94" s="282">
        <v>0</v>
      </c>
      <c r="BR94" s="219">
        <v>0</v>
      </c>
      <c r="BS94" s="167">
        <f t="shared" si="111"/>
        <v>0</v>
      </c>
      <c r="BT94" s="165">
        <f t="shared" si="127"/>
        <v>0</v>
      </c>
      <c r="BU94" s="167">
        <f t="shared" si="115"/>
        <v>6</v>
      </c>
      <c r="BV94" s="168">
        <f t="shared" si="94"/>
        <v>0.27291666666666664</v>
      </c>
      <c r="BW94" s="167">
        <f t="shared" si="112"/>
        <v>6</v>
      </c>
      <c r="BX94" s="166">
        <f t="shared" si="128"/>
        <v>33</v>
      </c>
      <c r="BY94" s="169">
        <f t="shared" si="136"/>
        <v>0.10625000000000001</v>
      </c>
      <c r="BZ94" s="290">
        <f t="shared" si="95"/>
        <v>3311.7647058823527</v>
      </c>
      <c r="CA94" s="170">
        <f t="shared" si="113"/>
        <v>79482.352941176461</v>
      </c>
      <c r="CB94" s="170">
        <f t="shared" si="96"/>
        <v>928.02197802197804</v>
      </c>
      <c r="CC94" s="408">
        <f t="shared" si="114"/>
        <v>1.7208333333333334</v>
      </c>
      <c r="CD94" s="408">
        <f t="shared" si="88"/>
        <v>61.451388888888893</v>
      </c>
      <c r="CE94" s="395">
        <f t="shared" si="83"/>
        <v>59.730555555555561</v>
      </c>
      <c r="CF94" s="170">
        <f t="shared" si="84"/>
        <v>1442.6054504022693</v>
      </c>
      <c r="CG94" s="423">
        <f t="shared" si="131"/>
        <v>9.2048611111111107</v>
      </c>
      <c r="CH94" s="423">
        <f t="shared" si="132"/>
        <v>0.15486111111111112</v>
      </c>
      <c r="CI94" s="278">
        <f t="shared" si="138"/>
        <v>319079</v>
      </c>
      <c r="CJ94" s="423">
        <f t="shared" si="85"/>
        <v>9.0499999999999989</v>
      </c>
      <c r="CK94" s="278">
        <f t="shared" si="86"/>
        <v>1469.056169429098</v>
      </c>
      <c r="CL94" s="227">
        <f t="shared" si="135"/>
        <v>1444.3410033949456</v>
      </c>
      <c r="CM94" s="440"/>
      <c r="CN94" s="440"/>
      <c r="CO94" s="441"/>
      <c r="CP94" s="441"/>
      <c r="CQ94" s="441"/>
      <c r="CR94" s="441"/>
      <c r="CS94" s="441"/>
      <c r="CT94" s="441"/>
      <c r="CU94" s="441"/>
      <c r="CV94" s="441"/>
      <c r="CW94" s="441"/>
      <c r="CX94" s="441"/>
    </row>
    <row r="95" spans="1:102" ht="22.5" x14ac:dyDescent="0.25">
      <c r="A95" s="213">
        <f t="shared" si="137"/>
        <v>94</v>
      </c>
      <c r="B95" s="275">
        <v>40841</v>
      </c>
      <c r="C95" s="213">
        <f t="shared" si="89"/>
        <v>10</v>
      </c>
      <c r="D95" s="224" t="s">
        <v>24</v>
      </c>
      <c r="E95" s="224" t="s">
        <v>724</v>
      </c>
      <c r="F95" s="214"/>
      <c r="G95" s="215">
        <v>40</v>
      </c>
      <c r="H95" s="224" t="s">
        <v>26</v>
      </c>
      <c r="I95" s="214" t="s">
        <v>414</v>
      </c>
      <c r="J95" s="224" t="s">
        <v>27</v>
      </c>
      <c r="K95" s="224" t="s">
        <v>28</v>
      </c>
      <c r="L95" s="227">
        <v>46740</v>
      </c>
      <c r="M95" s="376">
        <v>22740</v>
      </c>
      <c r="N95" s="376"/>
      <c r="O95" s="695"/>
      <c r="P95" s="227">
        <f xml:space="preserve"> P94-M95</f>
        <v>15555</v>
      </c>
      <c r="Q95" s="182">
        <f t="shared" si="98"/>
        <v>2090763</v>
      </c>
      <c r="R95" s="224" t="s">
        <v>411</v>
      </c>
      <c r="S95" s="276">
        <v>8.5416666666666655E-2</v>
      </c>
      <c r="T95" s="171">
        <f t="shared" si="133"/>
        <v>2</v>
      </c>
      <c r="U95" s="171">
        <f t="shared" si="116"/>
        <v>3</v>
      </c>
      <c r="V95" s="216" t="s">
        <v>412</v>
      </c>
      <c r="W95" s="217">
        <v>0.9277777777777777</v>
      </c>
      <c r="X95" s="167">
        <f t="shared" si="100"/>
        <v>22</v>
      </c>
      <c r="Y95" s="171">
        <f t="shared" si="117"/>
        <v>16</v>
      </c>
      <c r="Z95" s="167">
        <f t="shared" si="130"/>
        <v>1491</v>
      </c>
      <c r="AA95" s="167">
        <f t="shared" si="130"/>
        <v>1686</v>
      </c>
      <c r="AB95" s="167">
        <f>SUM($W$7:W95)</f>
        <v>60.993749999999999</v>
      </c>
      <c r="AC95" s="277">
        <v>0</v>
      </c>
      <c r="AD95" s="278">
        <v>0</v>
      </c>
      <c r="AE95" s="167">
        <f t="shared" si="101"/>
        <v>0</v>
      </c>
      <c r="AF95" s="167">
        <f t="shared" si="118"/>
        <v>0</v>
      </c>
      <c r="AG95" s="171">
        <f t="shared" si="93"/>
        <v>1021.2574850299402</v>
      </c>
      <c r="AH95" s="171">
        <f t="shared" si="102"/>
        <v>24510.179640718565</v>
      </c>
      <c r="AI95" s="221"/>
      <c r="AJ95" s="223"/>
      <c r="AK95" s="280">
        <v>3</v>
      </c>
      <c r="AL95" s="224">
        <v>7.6388888888888886E-3</v>
      </c>
      <c r="AM95" s="167">
        <f t="shared" si="103"/>
        <v>0</v>
      </c>
      <c r="AN95" s="165">
        <f t="shared" si="119"/>
        <v>11</v>
      </c>
      <c r="AO95" s="283">
        <v>6</v>
      </c>
      <c r="AP95" s="219">
        <v>0.52013888888888882</v>
      </c>
      <c r="AQ95" s="167">
        <f t="shared" si="104"/>
        <v>12</v>
      </c>
      <c r="AR95" s="165">
        <f t="shared" si="120"/>
        <v>29</v>
      </c>
      <c r="AS95" s="280">
        <v>0</v>
      </c>
      <c r="AT95" s="276">
        <v>0</v>
      </c>
      <c r="AU95" s="167">
        <f t="shared" si="105"/>
        <v>0</v>
      </c>
      <c r="AV95" s="165">
        <f t="shared" si="121"/>
        <v>0</v>
      </c>
      <c r="AW95" s="218">
        <v>0</v>
      </c>
      <c r="AX95" s="284">
        <v>0</v>
      </c>
      <c r="AY95" s="167">
        <f t="shared" si="106"/>
        <v>0</v>
      </c>
      <c r="AZ95" s="165">
        <f t="shared" si="122"/>
        <v>0</v>
      </c>
      <c r="BA95" s="280">
        <v>0</v>
      </c>
      <c r="BB95" s="276">
        <v>0</v>
      </c>
      <c r="BC95" s="171">
        <f t="shared" si="107"/>
        <v>0</v>
      </c>
      <c r="BD95" s="172">
        <f t="shared" si="123"/>
        <v>0</v>
      </c>
      <c r="BE95" s="280">
        <v>3</v>
      </c>
      <c r="BF95" s="276">
        <v>0.15069444444444444</v>
      </c>
      <c r="BG95" s="167">
        <f t="shared" si="108"/>
        <v>3</v>
      </c>
      <c r="BH95" s="165">
        <f t="shared" si="124"/>
        <v>37</v>
      </c>
      <c r="BI95" s="218">
        <v>0</v>
      </c>
      <c r="BJ95" s="219">
        <v>0</v>
      </c>
      <c r="BK95" s="167">
        <f t="shared" si="109"/>
        <v>0</v>
      </c>
      <c r="BL95" s="165">
        <f t="shared" si="125"/>
        <v>0</v>
      </c>
      <c r="BM95" s="218">
        <v>0</v>
      </c>
      <c r="BN95" s="219">
        <v>0</v>
      </c>
      <c r="BO95" s="167">
        <f t="shared" si="110"/>
        <v>0</v>
      </c>
      <c r="BP95" s="165">
        <f t="shared" si="126"/>
        <v>0</v>
      </c>
      <c r="BQ95" s="282">
        <v>0</v>
      </c>
      <c r="BR95" s="219">
        <v>0</v>
      </c>
      <c r="BS95" s="167">
        <f t="shared" si="111"/>
        <v>0</v>
      </c>
      <c r="BT95" s="165">
        <f t="shared" si="127"/>
        <v>0</v>
      </c>
      <c r="BU95" s="167">
        <f t="shared" si="115"/>
        <v>12</v>
      </c>
      <c r="BV95" s="168">
        <f t="shared" si="94"/>
        <v>0.67847222222222214</v>
      </c>
      <c r="BW95" s="167">
        <f t="shared" si="112"/>
        <v>16</v>
      </c>
      <c r="BX95" s="166">
        <f t="shared" si="128"/>
        <v>17</v>
      </c>
      <c r="BY95" s="169">
        <f t="shared" si="136"/>
        <v>0.24930555555555556</v>
      </c>
      <c r="BZ95" s="290">
        <f t="shared" si="95"/>
        <v>3800.5571030640672</v>
      </c>
      <c r="CA95" s="170">
        <f t="shared" si="113"/>
        <v>91213.370473537609</v>
      </c>
      <c r="CB95" s="170">
        <f t="shared" si="96"/>
        <v>1021.2574850299402</v>
      </c>
      <c r="CC95" s="408">
        <f t="shared" si="114"/>
        <v>1.7208333333333334</v>
      </c>
      <c r="CD95" s="408">
        <f t="shared" si="88"/>
        <v>62.37916666666667</v>
      </c>
      <c r="CE95" s="395">
        <f t="shared" si="83"/>
        <v>60.658333333333339</v>
      </c>
      <c r="CF95" s="170">
        <f t="shared" si="84"/>
        <v>1436.1608737463937</v>
      </c>
      <c r="CG95" s="423">
        <f t="shared" si="131"/>
        <v>10.132638888888888</v>
      </c>
      <c r="CH95" s="423">
        <f t="shared" si="132"/>
        <v>0.15486111111111112</v>
      </c>
      <c r="CI95" s="278">
        <f t="shared" si="138"/>
        <v>341819</v>
      </c>
      <c r="CJ95" s="423">
        <f t="shared" si="85"/>
        <v>9.9777777777777761</v>
      </c>
      <c r="CK95" s="278">
        <f t="shared" si="86"/>
        <v>1427.4178730512251</v>
      </c>
      <c r="CL95" s="227">
        <f t="shared" si="135"/>
        <v>1405.6020834761157</v>
      </c>
      <c r="CM95" s="440"/>
      <c r="CN95" s="440"/>
      <c r="CO95" s="441"/>
      <c r="CP95" s="441"/>
      <c r="CQ95" s="441"/>
      <c r="CR95" s="441"/>
      <c r="CS95" s="441"/>
      <c r="CT95" s="441"/>
      <c r="CU95" s="441"/>
      <c r="CV95" s="441"/>
      <c r="CW95" s="441"/>
      <c r="CX95" s="441"/>
    </row>
    <row r="96" spans="1:102" ht="22.5" x14ac:dyDescent="0.25">
      <c r="A96" s="213">
        <f t="shared" si="137"/>
        <v>95</v>
      </c>
      <c r="B96" s="275">
        <v>40842</v>
      </c>
      <c r="C96" s="213">
        <f t="shared" si="89"/>
        <v>10</v>
      </c>
      <c r="D96" s="224" t="s">
        <v>24</v>
      </c>
      <c r="E96" s="224" t="s">
        <v>724</v>
      </c>
      <c r="F96" s="214"/>
      <c r="G96" s="215">
        <v>40</v>
      </c>
      <c r="H96" s="224" t="s">
        <v>26</v>
      </c>
      <c r="I96" s="214" t="s">
        <v>414</v>
      </c>
      <c r="J96" s="224" t="s">
        <v>27</v>
      </c>
      <c r="K96" s="224" t="s">
        <v>28</v>
      </c>
      <c r="L96" s="227">
        <v>46740</v>
      </c>
      <c r="M96" s="376">
        <v>15555</v>
      </c>
      <c r="N96" s="376"/>
      <c r="O96" s="694"/>
      <c r="P96" s="227">
        <f xml:space="preserve"> P95-M96</f>
        <v>0</v>
      </c>
      <c r="Q96" s="182">
        <f t="shared" si="98"/>
        <v>2106318</v>
      </c>
      <c r="R96" s="224" t="s">
        <v>411</v>
      </c>
      <c r="S96" s="276">
        <v>8.5416666666666655E-2</v>
      </c>
      <c r="T96" s="171">
        <f t="shared" si="133"/>
        <v>2</v>
      </c>
      <c r="U96" s="171">
        <f t="shared" si="116"/>
        <v>3</v>
      </c>
      <c r="V96" s="216" t="s">
        <v>412</v>
      </c>
      <c r="W96" s="217">
        <v>0.60416666666666663</v>
      </c>
      <c r="X96" s="167">
        <f t="shared" si="100"/>
        <v>14</v>
      </c>
      <c r="Y96" s="171">
        <f t="shared" si="117"/>
        <v>30</v>
      </c>
      <c r="Z96" s="167">
        <f t="shared" si="130"/>
        <v>1505</v>
      </c>
      <c r="AA96" s="167">
        <f t="shared" si="130"/>
        <v>1716</v>
      </c>
      <c r="AB96" s="167">
        <f>SUM($W$7:W96)</f>
        <v>61.597916666666663</v>
      </c>
      <c r="AC96" s="277">
        <v>0</v>
      </c>
      <c r="AD96" s="278">
        <v>0</v>
      </c>
      <c r="AE96" s="167">
        <f t="shared" si="101"/>
        <v>0</v>
      </c>
      <c r="AF96" s="167">
        <f t="shared" si="118"/>
        <v>0</v>
      </c>
      <c r="AG96" s="171">
        <f t="shared" si="93"/>
        <v>1072.7586206896551</v>
      </c>
      <c r="AH96" s="171">
        <f t="shared" si="102"/>
        <v>25746.206896551725</v>
      </c>
      <c r="AI96" s="224" t="s">
        <v>416</v>
      </c>
      <c r="AJ96" s="223"/>
      <c r="AK96" s="280">
        <v>1</v>
      </c>
      <c r="AL96" s="224">
        <v>6.9444444444444441E-3</v>
      </c>
      <c r="AM96" s="167">
        <f t="shared" si="103"/>
        <v>0</v>
      </c>
      <c r="AN96" s="165">
        <f t="shared" si="119"/>
        <v>10</v>
      </c>
      <c r="AO96" s="280">
        <v>1</v>
      </c>
      <c r="AP96" s="219">
        <v>3.2638888888888891E-2</v>
      </c>
      <c r="AQ96" s="167">
        <f t="shared" si="104"/>
        <v>0</v>
      </c>
      <c r="AR96" s="165">
        <f t="shared" si="120"/>
        <v>47</v>
      </c>
      <c r="AS96" s="280">
        <v>0</v>
      </c>
      <c r="AT96" s="276">
        <v>0</v>
      </c>
      <c r="AU96" s="167">
        <f t="shared" si="105"/>
        <v>0</v>
      </c>
      <c r="AV96" s="165">
        <f t="shared" si="121"/>
        <v>0</v>
      </c>
      <c r="AW96" s="218">
        <v>1</v>
      </c>
      <c r="AX96" s="276">
        <v>1.4583333333333332E-2</v>
      </c>
      <c r="AY96" s="167">
        <f t="shared" si="106"/>
        <v>0</v>
      </c>
      <c r="AZ96" s="165">
        <f t="shared" si="122"/>
        <v>21</v>
      </c>
      <c r="BA96" s="280">
        <v>0</v>
      </c>
      <c r="BB96" s="276">
        <v>0</v>
      </c>
      <c r="BC96" s="171">
        <f t="shared" si="107"/>
        <v>0</v>
      </c>
      <c r="BD96" s="172">
        <f t="shared" si="123"/>
        <v>0</v>
      </c>
      <c r="BE96" s="280">
        <v>2</v>
      </c>
      <c r="BF96" s="276">
        <v>5.6944444444444443E-2</v>
      </c>
      <c r="BG96" s="167">
        <f t="shared" si="108"/>
        <v>1</v>
      </c>
      <c r="BH96" s="165">
        <f t="shared" si="124"/>
        <v>22</v>
      </c>
      <c r="BI96" s="218">
        <v>0</v>
      </c>
      <c r="BJ96" s="219">
        <v>0</v>
      </c>
      <c r="BK96" s="167">
        <f t="shared" si="109"/>
        <v>0</v>
      </c>
      <c r="BL96" s="165">
        <f t="shared" si="125"/>
        <v>0</v>
      </c>
      <c r="BM96" s="218">
        <v>0</v>
      </c>
      <c r="BN96" s="219">
        <v>0</v>
      </c>
      <c r="BO96" s="167">
        <f t="shared" si="110"/>
        <v>0</v>
      </c>
      <c r="BP96" s="165">
        <f t="shared" si="126"/>
        <v>0</v>
      </c>
      <c r="BQ96" s="282">
        <v>0</v>
      </c>
      <c r="BR96" s="219">
        <v>0</v>
      </c>
      <c r="BS96" s="167">
        <f t="shared" si="111"/>
        <v>0</v>
      </c>
      <c r="BT96" s="165">
        <f t="shared" si="127"/>
        <v>0</v>
      </c>
      <c r="BU96" s="167">
        <f t="shared" si="115"/>
        <v>5</v>
      </c>
      <c r="BV96" s="168">
        <f t="shared" si="94"/>
        <v>0.1111111111111111</v>
      </c>
      <c r="BW96" s="167">
        <f t="shared" si="112"/>
        <v>2</v>
      </c>
      <c r="BX96" s="166">
        <f t="shared" si="128"/>
        <v>40</v>
      </c>
      <c r="BY96" s="169">
        <f t="shared" si="136"/>
        <v>0.49305555555555552</v>
      </c>
      <c r="BZ96" s="290">
        <f t="shared" si="95"/>
        <v>1314.5070422535211</v>
      </c>
      <c r="CA96" s="170">
        <f t="shared" si="113"/>
        <v>31548.169014084509</v>
      </c>
      <c r="CB96" s="170">
        <f t="shared" si="96"/>
        <v>1072.7586206896551</v>
      </c>
      <c r="CC96" s="408">
        <f t="shared" si="114"/>
        <v>1.7208333333333334</v>
      </c>
      <c r="CD96" s="408">
        <f t="shared" si="88"/>
        <v>62.983333333333334</v>
      </c>
      <c r="CE96" s="395">
        <f t="shared" si="83"/>
        <v>61.262500000000003</v>
      </c>
      <c r="CF96" s="170">
        <f t="shared" si="84"/>
        <v>1432.577025096919</v>
      </c>
      <c r="CG96" s="423">
        <f t="shared" si="131"/>
        <v>10.736805555555554</v>
      </c>
      <c r="CH96" s="423">
        <f t="shared" si="132"/>
        <v>0.15486111111111112</v>
      </c>
      <c r="CI96" s="278">
        <f t="shared" si="138"/>
        <v>357374</v>
      </c>
      <c r="CJ96" s="423">
        <f t="shared" si="85"/>
        <v>10.581944444444442</v>
      </c>
      <c r="CK96" s="278">
        <f t="shared" si="86"/>
        <v>1407.1689198057491</v>
      </c>
      <c r="CL96" s="227">
        <f t="shared" si="135"/>
        <v>1386.872776663864</v>
      </c>
      <c r="CM96" s="440"/>
      <c r="CN96" s="440"/>
      <c r="CO96" s="441"/>
      <c r="CP96" s="441"/>
      <c r="CQ96" s="441"/>
      <c r="CR96" s="441"/>
      <c r="CS96" s="441"/>
      <c r="CT96" s="441"/>
      <c r="CU96" s="441"/>
      <c r="CV96" s="441"/>
      <c r="CW96" s="441"/>
      <c r="CX96" s="441"/>
    </row>
    <row r="97" spans="1:102" x14ac:dyDescent="0.25">
      <c r="A97" s="213">
        <f t="shared" si="137"/>
        <v>96</v>
      </c>
      <c r="B97" s="275">
        <v>40843</v>
      </c>
      <c r="C97" s="213">
        <f t="shared" si="89"/>
        <v>10</v>
      </c>
      <c r="D97" s="220" t="s">
        <v>24</v>
      </c>
      <c r="E97" s="220" t="s">
        <v>725</v>
      </c>
      <c r="F97" s="214"/>
      <c r="G97" s="215">
        <v>41</v>
      </c>
      <c r="H97" s="224" t="s">
        <v>26</v>
      </c>
      <c r="I97" s="214" t="s">
        <v>276</v>
      </c>
      <c r="J97" s="220" t="s">
        <v>453</v>
      </c>
      <c r="K97" s="220" t="s">
        <v>28</v>
      </c>
      <c r="L97" s="226">
        <v>53452</v>
      </c>
      <c r="M97" s="377">
        <v>20604</v>
      </c>
      <c r="N97" s="377"/>
      <c r="O97" s="693">
        <v>5</v>
      </c>
      <c r="P97" s="227">
        <f>L97-M97</f>
        <v>32848</v>
      </c>
      <c r="Q97" s="182">
        <f t="shared" si="98"/>
        <v>2126922</v>
      </c>
      <c r="R97" s="220" t="s">
        <v>417</v>
      </c>
      <c r="S97" s="276">
        <v>0.10416666666666667</v>
      </c>
      <c r="T97" s="171">
        <f t="shared" si="133"/>
        <v>2</v>
      </c>
      <c r="U97" s="171">
        <f t="shared" si="116"/>
        <v>30</v>
      </c>
      <c r="V97" s="220" t="s">
        <v>418</v>
      </c>
      <c r="W97" s="217">
        <v>0.35902777777777778</v>
      </c>
      <c r="X97" s="167">
        <f t="shared" si="100"/>
        <v>8</v>
      </c>
      <c r="Y97" s="171">
        <f t="shared" si="117"/>
        <v>37</v>
      </c>
      <c r="Z97" s="167">
        <f t="shared" si="130"/>
        <v>1513</v>
      </c>
      <c r="AA97" s="167">
        <f t="shared" si="130"/>
        <v>1753</v>
      </c>
      <c r="AB97" s="167">
        <f>SUM($W$7:W97)</f>
        <v>61.956944444444439</v>
      </c>
      <c r="AC97" s="292">
        <v>0</v>
      </c>
      <c r="AD97" s="278">
        <v>0</v>
      </c>
      <c r="AE97" s="167">
        <f t="shared" si="101"/>
        <v>0</v>
      </c>
      <c r="AF97" s="167">
        <f t="shared" si="118"/>
        <v>0</v>
      </c>
      <c r="AG97" s="171">
        <f t="shared" si="93"/>
        <v>2391.1798839458411</v>
      </c>
      <c r="AH97" s="171">
        <f t="shared" si="102"/>
        <v>57388.31721470019</v>
      </c>
      <c r="AI97" s="221"/>
      <c r="AJ97" s="223"/>
      <c r="AK97" s="283">
        <v>0</v>
      </c>
      <c r="AL97" s="220">
        <v>0</v>
      </c>
      <c r="AM97" s="167">
        <f t="shared" si="103"/>
        <v>0</v>
      </c>
      <c r="AN97" s="165">
        <f t="shared" si="119"/>
        <v>0</v>
      </c>
      <c r="AO97" s="280">
        <v>1</v>
      </c>
      <c r="AP97" s="219">
        <v>2.013888888888889E-2</v>
      </c>
      <c r="AQ97" s="167">
        <f t="shared" si="104"/>
        <v>0</v>
      </c>
      <c r="AR97" s="165">
        <f t="shared" si="120"/>
        <v>29</v>
      </c>
      <c r="AS97" s="283">
        <v>0</v>
      </c>
      <c r="AT97" s="284">
        <v>0</v>
      </c>
      <c r="AU97" s="167">
        <f t="shared" si="105"/>
        <v>0</v>
      </c>
      <c r="AV97" s="165">
        <f t="shared" si="121"/>
        <v>0</v>
      </c>
      <c r="AW97" s="218">
        <v>0</v>
      </c>
      <c r="AX97" s="284">
        <v>0</v>
      </c>
      <c r="AY97" s="167">
        <f t="shared" si="106"/>
        <v>0</v>
      </c>
      <c r="AZ97" s="165">
        <f t="shared" si="122"/>
        <v>0</v>
      </c>
      <c r="BA97" s="283">
        <v>0</v>
      </c>
      <c r="BB97" s="284">
        <v>0</v>
      </c>
      <c r="BC97" s="171">
        <f t="shared" si="107"/>
        <v>0</v>
      </c>
      <c r="BD97" s="172">
        <f t="shared" si="123"/>
        <v>0</v>
      </c>
      <c r="BE97" s="283">
        <v>1</v>
      </c>
      <c r="BF97" s="284">
        <v>4.8611111111111112E-2</v>
      </c>
      <c r="BG97" s="167">
        <f t="shared" si="108"/>
        <v>1</v>
      </c>
      <c r="BH97" s="165">
        <f t="shared" si="124"/>
        <v>10</v>
      </c>
      <c r="BI97" s="218">
        <v>0</v>
      </c>
      <c r="BJ97" s="219">
        <v>0</v>
      </c>
      <c r="BK97" s="167">
        <f t="shared" si="109"/>
        <v>0</v>
      </c>
      <c r="BL97" s="165">
        <f t="shared" si="125"/>
        <v>0</v>
      </c>
      <c r="BM97" s="218">
        <v>0</v>
      </c>
      <c r="BN97" s="219">
        <v>0</v>
      </c>
      <c r="BO97" s="167">
        <f t="shared" si="110"/>
        <v>0</v>
      </c>
      <c r="BP97" s="165">
        <f t="shared" si="126"/>
        <v>0</v>
      </c>
      <c r="BQ97" s="282">
        <v>0</v>
      </c>
      <c r="BR97" s="219">
        <v>0</v>
      </c>
      <c r="BS97" s="167">
        <f t="shared" si="111"/>
        <v>0</v>
      </c>
      <c r="BT97" s="165">
        <f t="shared" si="127"/>
        <v>0</v>
      </c>
      <c r="BU97" s="167">
        <f t="shared" si="115"/>
        <v>2</v>
      </c>
      <c r="BV97" s="168">
        <f t="shared" si="94"/>
        <v>6.8750000000000006E-2</v>
      </c>
      <c r="BW97" s="167">
        <f t="shared" si="112"/>
        <v>1</v>
      </c>
      <c r="BX97" s="166">
        <f t="shared" si="128"/>
        <v>39</v>
      </c>
      <c r="BY97" s="291">
        <f t="shared" si="136"/>
        <v>0.29027777777777775</v>
      </c>
      <c r="BZ97" s="290">
        <f t="shared" si="95"/>
        <v>2957.5119617224882</v>
      </c>
      <c r="CA97" s="170">
        <f t="shared" si="113"/>
        <v>70980.287081339717</v>
      </c>
      <c r="CB97" s="170">
        <f t="shared" si="96"/>
        <v>2391.1798839458411</v>
      </c>
      <c r="CC97" s="408">
        <f t="shared" ref="CC97:CC128" si="139">SUM(CC96,BR97)</f>
        <v>1.7208333333333334</v>
      </c>
      <c r="CD97" s="408">
        <f t="shared" ref="CD97:CD128" si="140" xml:space="preserve"> W97 + CD96</f>
        <v>63.34236111111111</v>
      </c>
      <c r="CE97" s="395">
        <f t="shared" ref="CE97:CE128" si="141" xml:space="preserve"> CD97 - CC97</f>
        <v>61.621527777777779</v>
      </c>
      <c r="CF97" s="170">
        <f t="shared" ref="CF97:CF128" si="142">Q97/CE97/24</f>
        <v>1438.1621682537896</v>
      </c>
      <c r="CG97" s="423">
        <f xml:space="preserve"> W97 + CG96</f>
        <v>11.095833333333331</v>
      </c>
      <c r="CH97" s="423">
        <f xml:space="preserve"> BR97 + CH96</f>
        <v>0.15486111111111112</v>
      </c>
      <c r="CI97" s="278">
        <f t="shared" si="138"/>
        <v>377978</v>
      </c>
      <c r="CJ97" s="423">
        <f t="shared" ref="CJ97:CJ128" si="143" xml:space="preserve"> CG97 - CH97</f>
        <v>10.94097222222222</v>
      </c>
      <c r="CK97" s="278">
        <f t="shared" ref="CK97:CK128" si="144" xml:space="preserve"> CI97/CJ97/24</f>
        <v>1439.4592192954622</v>
      </c>
      <c r="CL97" s="227">
        <f t="shared" si="135"/>
        <v>1419.3691325572665</v>
      </c>
      <c r="CM97" s="440"/>
      <c r="CN97" s="440"/>
      <c r="CO97" s="441"/>
      <c r="CP97" s="441"/>
      <c r="CQ97" s="441"/>
      <c r="CR97" s="441"/>
      <c r="CS97" s="441"/>
      <c r="CT97" s="441"/>
      <c r="CU97" s="441"/>
      <c r="CV97" s="441"/>
      <c r="CW97" s="441"/>
      <c r="CX97" s="441"/>
    </row>
    <row r="98" spans="1:102" x14ac:dyDescent="0.25">
      <c r="A98" s="213">
        <f t="shared" si="137"/>
        <v>97</v>
      </c>
      <c r="B98" s="275">
        <v>40844</v>
      </c>
      <c r="C98" s="213">
        <f t="shared" si="89"/>
        <v>10</v>
      </c>
      <c r="D98" s="220" t="s">
        <v>24</v>
      </c>
      <c r="E98" s="220" t="s">
        <v>725</v>
      </c>
      <c r="F98" s="214"/>
      <c r="G98" s="215">
        <v>41</v>
      </c>
      <c r="H98" s="224" t="s">
        <v>26</v>
      </c>
      <c r="I98" s="214" t="s">
        <v>276</v>
      </c>
      <c r="J98" s="220" t="s">
        <v>453</v>
      </c>
      <c r="K98" s="220" t="s">
        <v>28</v>
      </c>
      <c r="L98" s="226">
        <v>53452</v>
      </c>
      <c r="M98" s="377">
        <v>22509</v>
      </c>
      <c r="N98" s="377"/>
      <c r="O98" s="695"/>
      <c r="P98" s="227">
        <f xml:space="preserve"> P97-M98</f>
        <v>10339</v>
      </c>
      <c r="Q98" s="182">
        <f t="shared" si="98"/>
        <v>2149431</v>
      </c>
      <c r="R98" s="220" t="s">
        <v>417</v>
      </c>
      <c r="S98" s="276">
        <v>0.10416666666666667</v>
      </c>
      <c r="T98" s="171">
        <f t="shared" si="133"/>
        <v>2</v>
      </c>
      <c r="U98" s="171">
        <f t="shared" si="116"/>
        <v>30</v>
      </c>
      <c r="V98" s="220" t="s">
        <v>418</v>
      </c>
      <c r="W98" s="217">
        <v>1</v>
      </c>
      <c r="X98" s="167">
        <f t="shared" si="100"/>
        <v>24</v>
      </c>
      <c r="Y98" s="171">
        <f t="shared" si="117"/>
        <v>0</v>
      </c>
      <c r="Z98" s="167">
        <f t="shared" si="130"/>
        <v>1537</v>
      </c>
      <c r="AA98" s="167">
        <f t="shared" si="130"/>
        <v>1753</v>
      </c>
      <c r="AB98" s="167">
        <f>SUM($W$7:W98)</f>
        <v>62.956944444444439</v>
      </c>
      <c r="AC98" s="292">
        <v>0</v>
      </c>
      <c r="AD98" s="278">
        <v>0</v>
      </c>
      <c r="AE98" s="167">
        <f t="shared" si="101"/>
        <v>0</v>
      </c>
      <c r="AF98" s="167">
        <f t="shared" si="118"/>
        <v>0</v>
      </c>
      <c r="AG98" s="171">
        <f t="shared" si="93"/>
        <v>937.875</v>
      </c>
      <c r="AH98" s="171">
        <f t="shared" si="102"/>
        <v>22509</v>
      </c>
      <c r="AI98" s="221"/>
      <c r="AJ98" s="223"/>
      <c r="AK98" s="283">
        <v>3</v>
      </c>
      <c r="AL98" s="220">
        <v>4.1666666666666666E-3</v>
      </c>
      <c r="AM98" s="167">
        <f t="shared" si="103"/>
        <v>0</v>
      </c>
      <c r="AN98" s="165">
        <f t="shared" si="119"/>
        <v>6</v>
      </c>
      <c r="AO98" s="283">
        <v>12</v>
      </c>
      <c r="AP98" s="219">
        <v>0.30833333333333335</v>
      </c>
      <c r="AQ98" s="167">
        <f t="shared" si="104"/>
        <v>7</v>
      </c>
      <c r="AR98" s="165">
        <f t="shared" si="120"/>
        <v>24</v>
      </c>
      <c r="AS98" s="283">
        <v>0</v>
      </c>
      <c r="AT98" s="284">
        <v>0</v>
      </c>
      <c r="AU98" s="167">
        <f t="shared" si="105"/>
        <v>0</v>
      </c>
      <c r="AV98" s="165">
        <f t="shared" si="121"/>
        <v>0</v>
      </c>
      <c r="AW98" s="218">
        <v>0</v>
      </c>
      <c r="AX98" s="284">
        <v>0</v>
      </c>
      <c r="AY98" s="167">
        <f t="shared" si="106"/>
        <v>0</v>
      </c>
      <c r="AZ98" s="165">
        <f t="shared" si="122"/>
        <v>0</v>
      </c>
      <c r="BA98" s="283">
        <v>0</v>
      </c>
      <c r="BB98" s="284">
        <v>0</v>
      </c>
      <c r="BC98" s="171">
        <f t="shared" si="107"/>
        <v>0</v>
      </c>
      <c r="BD98" s="172">
        <f t="shared" si="123"/>
        <v>0</v>
      </c>
      <c r="BE98" s="283">
        <v>4</v>
      </c>
      <c r="BF98" s="284">
        <v>0.13541666666666666</v>
      </c>
      <c r="BG98" s="167">
        <f t="shared" si="108"/>
        <v>3</v>
      </c>
      <c r="BH98" s="165">
        <f t="shared" si="124"/>
        <v>15</v>
      </c>
      <c r="BI98" s="218">
        <v>0</v>
      </c>
      <c r="BJ98" s="219">
        <v>0</v>
      </c>
      <c r="BK98" s="167">
        <f t="shared" si="109"/>
        <v>0</v>
      </c>
      <c r="BL98" s="165">
        <f t="shared" si="125"/>
        <v>0</v>
      </c>
      <c r="BM98" s="218">
        <v>0</v>
      </c>
      <c r="BN98" s="219">
        <v>0</v>
      </c>
      <c r="BO98" s="167">
        <f t="shared" si="110"/>
        <v>0</v>
      </c>
      <c r="BP98" s="165">
        <f t="shared" si="126"/>
        <v>0</v>
      </c>
      <c r="BQ98" s="282">
        <v>1</v>
      </c>
      <c r="BR98" s="219">
        <v>3.2638888888888891E-2</v>
      </c>
      <c r="BS98" s="167">
        <f t="shared" si="111"/>
        <v>0</v>
      </c>
      <c r="BT98" s="165">
        <f t="shared" si="127"/>
        <v>47</v>
      </c>
      <c r="BU98" s="167">
        <f t="shared" si="115"/>
        <v>20</v>
      </c>
      <c r="BV98" s="168">
        <f t="shared" si="94"/>
        <v>0.48055555555555551</v>
      </c>
      <c r="BW98" s="167">
        <f t="shared" si="112"/>
        <v>11</v>
      </c>
      <c r="BX98" s="166">
        <f t="shared" si="128"/>
        <v>32</v>
      </c>
      <c r="BY98" s="291">
        <f t="shared" si="136"/>
        <v>0.51944444444444449</v>
      </c>
      <c r="BZ98" s="290">
        <f t="shared" ref="BZ98:BZ129" si="145">M98/BY98/24</f>
        <v>1805.5347593582885</v>
      </c>
      <c r="CA98" s="170">
        <f t="shared" si="113"/>
        <v>43332.834224598926</v>
      </c>
      <c r="CB98" s="170">
        <f t="shared" ref="CB98:CB129" si="146">M98/(W98-BR98)/24</f>
        <v>969.51902368987794</v>
      </c>
      <c r="CC98" s="408">
        <f t="shared" si="139"/>
        <v>1.7534722222222223</v>
      </c>
      <c r="CD98" s="408">
        <f t="shared" si="140"/>
        <v>64.342361111111103</v>
      </c>
      <c r="CE98" s="395">
        <f t="shared" si="141"/>
        <v>62.588888888888881</v>
      </c>
      <c r="CF98" s="170">
        <f t="shared" si="142"/>
        <v>1430.9189153204334</v>
      </c>
      <c r="CG98" s="423">
        <f xml:space="preserve"> W98 + CG97</f>
        <v>12.095833333333331</v>
      </c>
      <c r="CH98" s="423">
        <f xml:space="preserve"> BR98 + CH97</f>
        <v>0.1875</v>
      </c>
      <c r="CI98" s="278">
        <f t="shared" si="138"/>
        <v>400487</v>
      </c>
      <c r="CJ98" s="423">
        <f t="shared" si="143"/>
        <v>11.908333333333331</v>
      </c>
      <c r="CK98" s="278">
        <f t="shared" si="144"/>
        <v>1401.2841147655706</v>
      </c>
      <c r="CL98" s="227">
        <f t="shared" si="135"/>
        <v>1379.5625215294524</v>
      </c>
      <c r="CM98" s="440"/>
      <c r="CN98" s="440"/>
      <c r="CO98" s="441"/>
      <c r="CP98" s="441"/>
      <c r="CQ98" s="441"/>
      <c r="CR98" s="441"/>
      <c r="CS98" s="441"/>
      <c r="CT98" s="441"/>
      <c r="CU98" s="441"/>
      <c r="CV98" s="441"/>
      <c r="CW98" s="441"/>
      <c r="CX98" s="441"/>
    </row>
    <row r="99" spans="1:102" x14ac:dyDescent="0.25">
      <c r="A99" s="213">
        <f t="shared" si="137"/>
        <v>98</v>
      </c>
      <c r="B99" s="275">
        <v>40845</v>
      </c>
      <c r="C99" s="213">
        <f t="shared" si="89"/>
        <v>10</v>
      </c>
      <c r="D99" s="220" t="s">
        <v>24</v>
      </c>
      <c r="E99" s="220" t="s">
        <v>725</v>
      </c>
      <c r="F99" s="214"/>
      <c r="G99" s="215">
        <v>41</v>
      </c>
      <c r="H99" s="224" t="s">
        <v>26</v>
      </c>
      <c r="I99" s="214" t="s">
        <v>276</v>
      </c>
      <c r="J99" s="220" t="s">
        <v>453</v>
      </c>
      <c r="K99" s="220" t="s">
        <v>28</v>
      </c>
      <c r="L99" s="226">
        <v>53452</v>
      </c>
      <c r="M99" s="377">
        <v>10339</v>
      </c>
      <c r="N99" s="377"/>
      <c r="O99" s="694"/>
      <c r="P99" s="227">
        <f xml:space="preserve"> P98-M99</f>
        <v>0</v>
      </c>
      <c r="Q99" s="182">
        <f t="shared" ref="Q99:Q130" si="147">Q98+M99</f>
        <v>2159770</v>
      </c>
      <c r="R99" s="220" t="s">
        <v>417</v>
      </c>
      <c r="S99" s="276">
        <v>0.10416666666666667</v>
      </c>
      <c r="T99" s="171">
        <f t="shared" si="133"/>
        <v>2</v>
      </c>
      <c r="U99" s="171">
        <f t="shared" si="116"/>
        <v>30</v>
      </c>
      <c r="V99" s="220" t="s">
        <v>418</v>
      </c>
      <c r="W99" s="217">
        <v>0.29722222222222222</v>
      </c>
      <c r="X99" s="167">
        <f t="shared" si="100"/>
        <v>7</v>
      </c>
      <c r="Y99" s="171">
        <f t="shared" si="117"/>
        <v>8</v>
      </c>
      <c r="Z99" s="167">
        <f t="shared" si="130"/>
        <v>1544</v>
      </c>
      <c r="AA99" s="167">
        <f t="shared" si="130"/>
        <v>1761</v>
      </c>
      <c r="AB99" s="167">
        <f>SUM($W$7:W99)</f>
        <v>63.254166666666663</v>
      </c>
      <c r="AC99" s="292">
        <v>0</v>
      </c>
      <c r="AD99" s="278">
        <v>0</v>
      </c>
      <c r="AE99" s="167">
        <f t="shared" si="101"/>
        <v>0</v>
      </c>
      <c r="AF99" s="167">
        <f t="shared" si="118"/>
        <v>0</v>
      </c>
      <c r="AG99" s="171">
        <f t="shared" si="93"/>
        <v>1449.3925233644859</v>
      </c>
      <c r="AH99" s="171">
        <f t="shared" si="102"/>
        <v>34785.420560747662</v>
      </c>
      <c r="AI99" s="224" t="s">
        <v>504</v>
      </c>
      <c r="AJ99" s="223"/>
      <c r="AK99" s="283">
        <v>0</v>
      </c>
      <c r="AL99" s="220">
        <v>0</v>
      </c>
      <c r="AM99" s="167">
        <f>IF(AL99=1,24,HOUR(AL99))</f>
        <v>0</v>
      </c>
      <c r="AN99" s="165">
        <f>MINUTE(AL99)</f>
        <v>0</v>
      </c>
      <c r="AO99" s="283">
        <v>3</v>
      </c>
      <c r="AP99" s="219">
        <v>2.7777777777777776E-2</v>
      </c>
      <c r="AQ99" s="167">
        <f t="shared" si="104"/>
        <v>0</v>
      </c>
      <c r="AR99" s="165">
        <f t="shared" si="120"/>
        <v>40</v>
      </c>
      <c r="AS99" s="283">
        <v>0</v>
      </c>
      <c r="AT99" s="284">
        <v>0</v>
      </c>
      <c r="AU99" s="167">
        <f t="shared" si="105"/>
        <v>0</v>
      </c>
      <c r="AV99" s="165">
        <f t="shared" si="121"/>
        <v>0</v>
      </c>
      <c r="AW99" s="218">
        <v>0</v>
      </c>
      <c r="AX99" s="284">
        <v>0</v>
      </c>
      <c r="AY99" s="167">
        <f t="shared" si="106"/>
        <v>0</v>
      </c>
      <c r="AZ99" s="165">
        <f t="shared" si="122"/>
        <v>0</v>
      </c>
      <c r="BA99" s="283">
        <v>0</v>
      </c>
      <c r="BB99" s="284">
        <v>0</v>
      </c>
      <c r="BC99" s="171">
        <f t="shared" si="107"/>
        <v>0</v>
      </c>
      <c r="BD99" s="172">
        <f t="shared" si="123"/>
        <v>0</v>
      </c>
      <c r="BE99" s="283">
        <v>1</v>
      </c>
      <c r="BF99" s="284">
        <v>1.8055555555555557E-2</v>
      </c>
      <c r="BG99" s="167">
        <f t="shared" si="108"/>
        <v>0</v>
      </c>
      <c r="BH99" s="165">
        <f t="shared" si="124"/>
        <v>26</v>
      </c>
      <c r="BI99" s="218">
        <v>0</v>
      </c>
      <c r="BJ99" s="219">
        <v>0</v>
      </c>
      <c r="BK99" s="167">
        <f t="shared" si="109"/>
        <v>0</v>
      </c>
      <c r="BL99" s="165">
        <f t="shared" si="125"/>
        <v>0</v>
      </c>
      <c r="BM99" s="218">
        <v>0</v>
      </c>
      <c r="BN99" s="219">
        <v>0</v>
      </c>
      <c r="BO99" s="167">
        <f t="shared" si="110"/>
        <v>0</v>
      </c>
      <c r="BP99" s="165">
        <f t="shared" si="126"/>
        <v>0</v>
      </c>
      <c r="BQ99" s="282">
        <v>0</v>
      </c>
      <c r="BR99" s="219">
        <v>0</v>
      </c>
      <c r="BS99" s="167">
        <f t="shared" si="111"/>
        <v>0</v>
      </c>
      <c r="BT99" s="165">
        <f t="shared" si="127"/>
        <v>0</v>
      </c>
      <c r="BU99" s="167">
        <f t="shared" si="115"/>
        <v>4</v>
      </c>
      <c r="BV99" s="168">
        <f t="shared" si="94"/>
        <v>4.5833333333333337E-2</v>
      </c>
      <c r="BW99" s="167">
        <f t="shared" si="112"/>
        <v>1</v>
      </c>
      <c r="BX99" s="166">
        <f t="shared" si="128"/>
        <v>6</v>
      </c>
      <c r="BY99" s="291">
        <f t="shared" si="136"/>
        <v>0.25138888888888888</v>
      </c>
      <c r="BZ99" s="290">
        <f t="shared" si="145"/>
        <v>1713.646408839779</v>
      </c>
      <c r="CA99" s="170">
        <f t="shared" si="113"/>
        <v>41127.513812154699</v>
      </c>
      <c r="CB99" s="170">
        <f t="shared" si="146"/>
        <v>1449.3925233644859</v>
      </c>
      <c r="CC99" s="408">
        <f t="shared" si="139"/>
        <v>1.7534722222222223</v>
      </c>
      <c r="CD99" s="408">
        <f t="shared" si="140"/>
        <v>64.63958333333332</v>
      </c>
      <c r="CE99" s="395">
        <f t="shared" si="141"/>
        <v>62.886111111111099</v>
      </c>
      <c r="CF99" s="170">
        <f t="shared" si="142"/>
        <v>1431.0062281902913</v>
      </c>
      <c r="CG99" s="423">
        <f xml:space="preserve"> W99 + CG98</f>
        <v>12.393055555555554</v>
      </c>
      <c r="CH99" s="423">
        <f xml:space="preserve"> BR99 + CH98</f>
        <v>0.1875</v>
      </c>
      <c r="CI99" s="278">
        <f t="shared" si="138"/>
        <v>410826</v>
      </c>
      <c r="CJ99" s="423">
        <f t="shared" si="143"/>
        <v>12.205555555555554</v>
      </c>
      <c r="CK99" s="278">
        <f t="shared" si="144"/>
        <v>1402.4556213017752</v>
      </c>
      <c r="CL99" s="227">
        <f t="shared" si="135"/>
        <v>1381.2372520452764</v>
      </c>
      <c r="CM99" s="440"/>
      <c r="CN99" s="440"/>
      <c r="CO99" s="441"/>
      <c r="CP99" s="441"/>
      <c r="CQ99" s="441"/>
      <c r="CR99" s="441"/>
      <c r="CS99" s="441"/>
      <c r="CT99" s="441"/>
      <c r="CU99" s="441"/>
      <c r="CV99" s="441"/>
      <c r="CW99" s="441"/>
      <c r="CX99" s="441"/>
    </row>
    <row r="100" spans="1:102" s="314" customFormat="1" x14ac:dyDescent="0.25">
      <c r="A100" s="299">
        <f t="shared" si="137"/>
        <v>99</v>
      </c>
      <c r="B100" s="300">
        <v>40853</v>
      </c>
      <c r="C100" s="299">
        <f t="shared" si="89"/>
        <v>11</v>
      </c>
      <c r="D100" s="311" t="s">
        <v>24</v>
      </c>
      <c r="E100" s="311" t="s">
        <v>666</v>
      </c>
      <c r="F100" s="302"/>
      <c r="G100" s="303">
        <v>42</v>
      </c>
      <c r="H100" s="311" t="s">
        <v>26</v>
      </c>
      <c r="I100" s="302" t="s">
        <v>130</v>
      </c>
      <c r="J100" s="311" t="s">
        <v>226</v>
      </c>
      <c r="K100" s="311" t="s">
        <v>28</v>
      </c>
      <c r="L100" s="309">
        <v>55000</v>
      </c>
      <c r="M100" s="378">
        <v>28171</v>
      </c>
      <c r="N100" s="378"/>
      <c r="O100" s="674">
        <v>7</v>
      </c>
      <c r="P100" s="309">
        <f>L100-M100</f>
        <v>26829</v>
      </c>
      <c r="Q100" s="182">
        <f t="shared" si="147"/>
        <v>2187941</v>
      </c>
      <c r="R100" s="311" t="s">
        <v>439</v>
      </c>
      <c r="S100" s="310">
        <v>0.22569444444444445</v>
      </c>
      <c r="T100" s="171">
        <f t="shared" si="133"/>
        <v>5</v>
      </c>
      <c r="U100" s="171">
        <f t="shared" si="116"/>
        <v>25</v>
      </c>
      <c r="V100" s="316" t="s">
        <v>513</v>
      </c>
      <c r="W100" s="305">
        <v>0.68402777777777779</v>
      </c>
      <c r="X100" s="171">
        <f t="shared" si="100"/>
        <v>16</v>
      </c>
      <c r="Y100" s="171">
        <f t="shared" si="117"/>
        <v>25</v>
      </c>
      <c r="Z100" s="167">
        <f t="shared" si="130"/>
        <v>1560</v>
      </c>
      <c r="AA100" s="171">
        <f t="shared" si="130"/>
        <v>1786</v>
      </c>
      <c r="AB100" s="167">
        <f>SUM($W$7:W100)</f>
        <v>63.938194444444441</v>
      </c>
      <c r="AC100" s="312">
        <v>0</v>
      </c>
      <c r="AD100" s="309">
        <v>0</v>
      </c>
      <c r="AE100" s="171">
        <f t="shared" si="101"/>
        <v>0</v>
      </c>
      <c r="AF100" s="171">
        <f t="shared" si="118"/>
        <v>0</v>
      </c>
      <c r="AG100" s="171">
        <f t="shared" si="93"/>
        <v>1716</v>
      </c>
      <c r="AH100" s="171">
        <f t="shared" si="102"/>
        <v>41184</v>
      </c>
      <c r="AI100" s="313"/>
      <c r="AJ100" s="313"/>
      <c r="AK100" s="315">
        <v>1</v>
      </c>
      <c r="AL100" s="311">
        <v>1.8055555555555557E-2</v>
      </c>
      <c r="AM100" s="171">
        <f t="shared" si="103"/>
        <v>0</v>
      </c>
      <c r="AN100" s="172">
        <f t="shared" si="119"/>
        <v>26</v>
      </c>
      <c r="AO100" s="315">
        <v>4</v>
      </c>
      <c r="AP100" s="306">
        <v>0.15277777777777776</v>
      </c>
      <c r="AQ100" s="171">
        <f t="shared" si="104"/>
        <v>3</v>
      </c>
      <c r="AR100" s="172">
        <f t="shared" si="120"/>
        <v>40</v>
      </c>
      <c r="AS100" s="315">
        <v>0</v>
      </c>
      <c r="AT100" s="306">
        <v>0</v>
      </c>
      <c r="AU100" s="171">
        <f t="shared" si="105"/>
        <v>0</v>
      </c>
      <c r="AV100" s="172">
        <f t="shared" si="121"/>
        <v>0</v>
      </c>
      <c r="AW100" s="308">
        <v>0</v>
      </c>
      <c r="AX100" s="306">
        <v>0</v>
      </c>
      <c r="AY100" s="171">
        <f t="shared" si="106"/>
        <v>0</v>
      </c>
      <c r="AZ100" s="172">
        <f t="shared" si="122"/>
        <v>0</v>
      </c>
      <c r="BA100" s="308">
        <v>0</v>
      </c>
      <c r="BB100" s="306">
        <v>0</v>
      </c>
      <c r="BC100" s="171">
        <f t="shared" si="107"/>
        <v>0</v>
      </c>
      <c r="BD100" s="172">
        <f t="shared" si="123"/>
        <v>0</v>
      </c>
      <c r="BE100" s="299">
        <v>2</v>
      </c>
      <c r="BF100" s="306">
        <v>2.7083333333333334E-2</v>
      </c>
      <c r="BG100" s="171">
        <f t="shared" si="108"/>
        <v>0</v>
      </c>
      <c r="BH100" s="172">
        <f t="shared" si="124"/>
        <v>39</v>
      </c>
      <c r="BI100" s="308">
        <v>0</v>
      </c>
      <c r="BJ100" s="306">
        <v>0</v>
      </c>
      <c r="BK100" s="171">
        <f t="shared" si="109"/>
        <v>0</v>
      </c>
      <c r="BL100" s="172">
        <f t="shared" si="125"/>
        <v>0</v>
      </c>
      <c r="BM100" s="308">
        <v>0</v>
      </c>
      <c r="BN100" s="306">
        <v>0</v>
      </c>
      <c r="BO100" s="171">
        <f t="shared" si="110"/>
        <v>0</v>
      </c>
      <c r="BP100" s="172">
        <f t="shared" si="126"/>
        <v>0</v>
      </c>
      <c r="BQ100" s="307">
        <v>0</v>
      </c>
      <c r="BR100" s="306">
        <v>0</v>
      </c>
      <c r="BS100" s="171">
        <f t="shared" si="111"/>
        <v>0</v>
      </c>
      <c r="BT100" s="172">
        <f t="shared" si="127"/>
        <v>0</v>
      </c>
      <c r="BU100" s="171">
        <f t="shared" si="115"/>
        <v>7</v>
      </c>
      <c r="BV100" s="173">
        <f t="shared" si="94"/>
        <v>0.19791666666666663</v>
      </c>
      <c r="BW100" s="171">
        <f t="shared" si="112"/>
        <v>4</v>
      </c>
      <c r="BX100" s="174">
        <f t="shared" si="128"/>
        <v>45</v>
      </c>
      <c r="BY100" s="317">
        <f t="shared" si="136"/>
        <v>0.48611111111111116</v>
      </c>
      <c r="BZ100" s="174">
        <f t="shared" si="145"/>
        <v>2414.6571428571428</v>
      </c>
      <c r="CA100" s="174">
        <f t="shared" si="113"/>
        <v>57951.771428571432</v>
      </c>
      <c r="CB100" s="172">
        <f t="shared" si="146"/>
        <v>1716</v>
      </c>
      <c r="CC100" s="425">
        <f t="shared" si="139"/>
        <v>1.7534722222222223</v>
      </c>
      <c r="CD100" s="425">
        <f t="shared" si="140"/>
        <v>65.323611111111092</v>
      </c>
      <c r="CE100" s="394">
        <f t="shared" si="141"/>
        <v>63.57013888888887</v>
      </c>
      <c r="CF100" s="318">
        <f t="shared" si="142"/>
        <v>1434.0728198293664</v>
      </c>
      <c r="CG100" s="426">
        <f xml:space="preserve"> W100</f>
        <v>0.68402777777777779</v>
      </c>
      <c r="CH100" s="426">
        <f xml:space="preserve"> BR100</f>
        <v>0</v>
      </c>
      <c r="CI100" s="309">
        <f xml:space="preserve"> M100</f>
        <v>28171</v>
      </c>
      <c r="CJ100" s="426">
        <f t="shared" si="143"/>
        <v>0.68402777777777779</v>
      </c>
      <c r="CK100" s="309">
        <f t="shared" si="144"/>
        <v>1716</v>
      </c>
      <c r="CL100" s="309">
        <f t="shared" si="135"/>
        <v>1716</v>
      </c>
      <c r="CM100" s="444"/>
      <c r="CN100" s="444"/>
      <c r="CO100" s="445"/>
      <c r="CP100" s="445"/>
      <c r="CQ100" s="445"/>
      <c r="CR100" s="445"/>
      <c r="CS100" s="445"/>
      <c r="CT100" s="445"/>
      <c r="CU100" s="445"/>
      <c r="CV100" s="445"/>
      <c r="CW100" s="445"/>
      <c r="CX100" s="445"/>
    </row>
    <row r="101" spans="1:102" s="314" customFormat="1" x14ac:dyDescent="0.25">
      <c r="A101" s="299">
        <f t="shared" si="137"/>
        <v>100</v>
      </c>
      <c r="B101" s="300">
        <v>40854</v>
      </c>
      <c r="C101" s="299">
        <f t="shared" si="89"/>
        <v>11</v>
      </c>
      <c r="D101" s="311" t="s">
        <v>24</v>
      </c>
      <c r="E101" s="311" t="s">
        <v>666</v>
      </c>
      <c r="F101" s="302"/>
      <c r="G101" s="303">
        <v>42</v>
      </c>
      <c r="H101" s="311" t="s">
        <v>26</v>
      </c>
      <c r="I101" s="302" t="s">
        <v>130</v>
      </c>
      <c r="J101" s="311" t="s">
        <v>226</v>
      </c>
      <c r="K101" s="311" t="s">
        <v>28</v>
      </c>
      <c r="L101" s="309">
        <v>55000</v>
      </c>
      <c r="M101" s="378">
        <v>26829</v>
      </c>
      <c r="N101" s="378"/>
      <c r="O101" s="675"/>
      <c r="P101" s="309">
        <f>P100-M101</f>
        <v>0</v>
      </c>
      <c r="Q101" s="182">
        <f t="shared" si="147"/>
        <v>2214770</v>
      </c>
      <c r="R101" s="311" t="s">
        <v>439</v>
      </c>
      <c r="S101" s="310">
        <v>0.22569444444444445</v>
      </c>
      <c r="T101" s="171">
        <f t="shared" si="133"/>
        <v>5</v>
      </c>
      <c r="U101" s="171">
        <f t="shared" si="116"/>
        <v>25</v>
      </c>
      <c r="V101" s="316" t="s">
        <v>513</v>
      </c>
      <c r="W101" s="305">
        <v>0.91319444444444453</v>
      </c>
      <c r="X101" s="171">
        <f t="shared" si="100"/>
        <v>21</v>
      </c>
      <c r="Y101" s="171">
        <f t="shared" si="117"/>
        <v>55</v>
      </c>
      <c r="Z101" s="167">
        <f t="shared" si="130"/>
        <v>1581</v>
      </c>
      <c r="AA101" s="171">
        <f t="shared" si="130"/>
        <v>1841</v>
      </c>
      <c r="AB101" s="167">
        <f>SUM($W$7:W101)</f>
        <v>64.851388888888891</v>
      </c>
      <c r="AC101" s="312">
        <v>0</v>
      </c>
      <c r="AD101" s="309">
        <v>0</v>
      </c>
      <c r="AE101" s="171">
        <f t="shared" si="101"/>
        <v>0</v>
      </c>
      <c r="AF101" s="171">
        <f t="shared" si="118"/>
        <v>0</v>
      </c>
      <c r="AG101" s="171">
        <f t="shared" si="93"/>
        <v>1224.1368821292774</v>
      </c>
      <c r="AH101" s="171">
        <f t="shared" si="102"/>
        <v>29379.28517110266</v>
      </c>
      <c r="AI101" s="316" t="s">
        <v>428</v>
      </c>
      <c r="AJ101" s="313"/>
      <c r="AK101" s="315">
        <v>1</v>
      </c>
      <c r="AL101" s="311">
        <v>8.3333333333333332E-3</v>
      </c>
      <c r="AM101" s="171">
        <f t="shared" si="103"/>
        <v>0</v>
      </c>
      <c r="AN101" s="172">
        <f t="shared" si="119"/>
        <v>12</v>
      </c>
      <c r="AO101" s="315">
        <v>4</v>
      </c>
      <c r="AP101" s="306">
        <v>3.6111111111111115E-2</v>
      </c>
      <c r="AQ101" s="171">
        <f t="shared" si="104"/>
        <v>0</v>
      </c>
      <c r="AR101" s="172">
        <f t="shared" si="120"/>
        <v>52</v>
      </c>
      <c r="AS101" s="315">
        <v>0</v>
      </c>
      <c r="AT101" s="306">
        <v>0</v>
      </c>
      <c r="AU101" s="171">
        <f t="shared" si="105"/>
        <v>0</v>
      </c>
      <c r="AV101" s="172">
        <f t="shared" si="121"/>
        <v>0</v>
      </c>
      <c r="AW101" s="308">
        <v>0</v>
      </c>
      <c r="AX101" s="306">
        <v>0</v>
      </c>
      <c r="AY101" s="171">
        <f t="shared" si="106"/>
        <v>0</v>
      </c>
      <c r="AZ101" s="172">
        <f t="shared" si="122"/>
        <v>0</v>
      </c>
      <c r="BA101" s="308">
        <v>0</v>
      </c>
      <c r="BB101" s="306">
        <v>0</v>
      </c>
      <c r="BC101" s="171">
        <f t="shared" si="107"/>
        <v>0</v>
      </c>
      <c r="BD101" s="172">
        <f t="shared" si="123"/>
        <v>0</v>
      </c>
      <c r="BE101" s="299">
        <v>6</v>
      </c>
      <c r="BF101" s="306">
        <v>0.13472222222222222</v>
      </c>
      <c r="BG101" s="171">
        <f t="shared" si="108"/>
        <v>3</v>
      </c>
      <c r="BH101" s="172">
        <f t="shared" si="124"/>
        <v>14</v>
      </c>
      <c r="BI101" s="308">
        <v>0</v>
      </c>
      <c r="BJ101" s="306">
        <v>0</v>
      </c>
      <c r="BK101" s="171">
        <f t="shared" si="109"/>
        <v>0</v>
      </c>
      <c r="BL101" s="172">
        <f t="shared" si="125"/>
        <v>0</v>
      </c>
      <c r="BM101" s="308">
        <v>0</v>
      </c>
      <c r="BN101" s="306">
        <v>0</v>
      </c>
      <c r="BO101" s="171">
        <f t="shared" si="110"/>
        <v>0</v>
      </c>
      <c r="BP101" s="172">
        <f t="shared" si="126"/>
        <v>0</v>
      </c>
      <c r="BQ101" s="307">
        <v>0</v>
      </c>
      <c r="BR101" s="306">
        <v>0</v>
      </c>
      <c r="BS101" s="171">
        <f t="shared" si="111"/>
        <v>0</v>
      </c>
      <c r="BT101" s="172">
        <f t="shared" si="127"/>
        <v>0</v>
      </c>
      <c r="BU101" s="171">
        <f t="shared" si="115"/>
        <v>11</v>
      </c>
      <c r="BV101" s="173">
        <f t="shared" si="94"/>
        <v>0.17916666666666667</v>
      </c>
      <c r="BW101" s="171">
        <f t="shared" si="112"/>
        <v>4</v>
      </c>
      <c r="BX101" s="174">
        <f t="shared" si="128"/>
        <v>18</v>
      </c>
      <c r="BY101" s="317">
        <f t="shared" si="136"/>
        <v>0.73402777777777783</v>
      </c>
      <c r="BZ101" s="174">
        <f t="shared" si="145"/>
        <v>1522.9328287606431</v>
      </c>
      <c r="CA101" s="174">
        <f t="shared" si="113"/>
        <v>36550.387890255435</v>
      </c>
      <c r="CB101" s="172">
        <f t="shared" si="146"/>
        <v>1224.1368821292774</v>
      </c>
      <c r="CC101" s="425">
        <f t="shared" si="139"/>
        <v>1.7534722222222223</v>
      </c>
      <c r="CD101" s="425">
        <f t="shared" si="140"/>
        <v>66.236805555555534</v>
      </c>
      <c r="CE101" s="394">
        <f t="shared" si="141"/>
        <v>64.483333333333306</v>
      </c>
      <c r="CF101" s="318">
        <f t="shared" si="142"/>
        <v>1431.0997673817531</v>
      </c>
      <c r="CG101" s="426">
        <f t="shared" ref="CG101:CG121" si="148" xml:space="preserve"> W101 + CG100</f>
        <v>1.5972222222222223</v>
      </c>
      <c r="CH101" s="426">
        <f t="shared" ref="CH101:CH121" si="149" xml:space="preserve"> BR101 + CH100</f>
        <v>0</v>
      </c>
      <c r="CI101" s="309">
        <f t="shared" ref="CI101:CI121" si="150" xml:space="preserve"> M101 + CI100</f>
        <v>55000</v>
      </c>
      <c r="CJ101" s="426">
        <f t="shared" si="143"/>
        <v>1.5972222222222223</v>
      </c>
      <c r="CK101" s="309">
        <f t="shared" si="144"/>
        <v>1434.782608695652</v>
      </c>
      <c r="CL101" s="309">
        <f t="shared" si="135"/>
        <v>1434.782608695652</v>
      </c>
      <c r="CM101" s="444"/>
      <c r="CN101" s="444"/>
      <c r="CO101" s="445"/>
      <c r="CP101" s="445"/>
      <c r="CQ101" s="445"/>
      <c r="CR101" s="445"/>
      <c r="CS101" s="445"/>
      <c r="CT101" s="445"/>
      <c r="CU101" s="445"/>
      <c r="CV101" s="445"/>
      <c r="CW101" s="445"/>
      <c r="CX101" s="445"/>
    </row>
    <row r="102" spans="1:102" s="25" customFormat="1" ht="22.5" x14ac:dyDescent="0.25">
      <c r="A102" s="299">
        <f t="shared" si="137"/>
        <v>101</v>
      </c>
      <c r="B102" s="300">
        <v>40861</v>
      </c>
      <c r="C102" s="299">
        <f t="shared" si="89"/>
        <v>11</v>
      </c>
      <c r="D102" s="311" t="s">
        <v>24</v>
      </c>
      <c r="E102" s="311" t="s">
        <v>726</v>
      </c>
      <c r="F102" s="302"/>
      <c r="G102" s="303">
        <v>43</v>
      </c>
      <c r="H102" s="311" t="s">
        <v>26</v>
      </c>
      <c r="I102" s="302" t="s">
        <v>437</v>
      </c>
      <c r="J102" s="311" t="s">
        <v>27</v>
      </c>
      <c r="K102" s="311" t="s">
        <v>28</v>
      </c>
      <c r="L102" s="309">
        <v>53267</v>
      </c>
      <c r="M102" s="378">
        <v>41484</v>
      </c>
      <c r="N102" s="378"/>
      <c r="O102" s="674">
        <v>4</v>
      </c>
      <c r="P102" s="309">
        <f>L102-M102</f>
        <v>11783</v>
      </c>
      <c r="Q102" s="182">
        <f t="shared" si="147"/>
        <v>2256254</v>
      </c>
      <c r="R102" s="311" t="s">
        <v>438</v>
      </c>
      <c r="S102" s="310">
        <v>0.11458333333333333</v>
      </c>
      <c r="T102" s="171">
        <f t="shared" si="133"/>
        <v>2</v>
      </c>
      <c r="U102" s="171">
        <f t="shared" si="116"/>
        <v>45</v>
      </c>
      <c r="V102" s="316" t="s">
        <v>440</v>
      </c>
      <c r="W102" s="305">
        <v>0.7729166666666667</v>
      </c>
      <c r="X102" s="171">
        <f t="shared" si="100"/>
        <v>18</v>
      </c>
      <c r="Y102" s="171">
        <f t="shared" si="117"/>
        <v>33</v>
      </c>
      <c r="Z102" s="167">
        <f t="shared" si="130"/>
        <v>1599</v>
      </c>
      <c r="AA102" s="171">
        <f t="shared" si="130"/>
        <v>1874</v>
      </c>
      <c r="AB102" s="167">
        <f>SUM($W$7:W102)</f>
        <v>65.624305555555551</v>
      </c>
      <c r="AC102" s="312">
        <v>0</v>
      </c>
      <c r="AD102" s="309">
        <v>0</v>
      </c>
      <c r="AE102" s="171">
        <f t="shared" si="101"/>
        <v>0</v>
      </c>
      <c r="AF102" s="171">
        <f t="shared" si="118"/>
        <v>0</v>
      </c>
      <c r="AG102" s="171">
        <f t="shared" si="93"/>
        <v>2236.3342318059299</v>
      </c>
      <c r="AH102" s="171">
        <f t="shared" si="102"/>
        <v>53672.021563342321</v>
      </c>
      <c r="AI102" s="313"/>
      <c r="AJ102" s="313"/>
      <c r="AK102" s="315">
        <v>0</v>
      </c>
      <c r="AL102" s="311">
        <v>0</v>
      </c>
      <c r="AM102" s="171">
        <f t="shared" si="103"/>
        <v>0</v>
      </c>
      <c r="AN102" s="172">
        <f t="shared" si="119"/>
        <v>0</v>
      </c>
      <c r="AO102" s="315">
        <v>2</v>
      </c>
      <c r="AP102" s="306">
        <v>3.6111111111111115E-2</v>
      </c>
      <c r="AQ102" s="171">
        <f t="shared" si="104"/>
        <v>0</v>
      </c>
      <c r="AR102" s="172">
        <f t="shared" si="120"/>
        <v>52</v>
      </c>
      <c r="AS102" s="315">
        <v>0</v>
      </c>
      <c r="AT102" s="306">
        <v>0</v>
      </c>
      <c r="AU102" s="171">
        <f t="shared" si="105"/>
        <v>0</v>
      </c>
      <c r="AV102" s="172">
        <f t="shared" si="121"/>
        <v>0</v>
      </c>
      <c r="AW102" s="308">
        <v>0</v>
      </c>
      <c r="AX102" s="306">
        <v>0</v>
      </c>
      <c r="AY102" s="171">
        <f t="shared" si="106"/>
        <v>0</v>
      </c>
      <c r="AZ102" s="172">
        <f t="shared" si="122"/>
        <v>0</v>
      </c>
      <c r="BA102" s="308">
        <v>0</v>
      </c>
      <c r="BB102" s="306">
        <v>0</v>
      </c>
      <c r="BC102" s="171">
        <f t="shared" si="107"/>
        <v>0</v>
      </c>
      <c r="BD102" s="172">
        <f t="shared" si="123"/>
        <v>0</v>
      </c>
      <c r="BE102" s="299">
        <v>5</v>
      </c>
      <c r="BF102" s="306">
        <v>8.7500000000000008E-2</v>
      </c>
      <c r="BG102" s="171">
        <f t="shared" si="108"/>
        <v>2</v>
      </c>
      <c r="BH102" s="172">
        <f t="shared" si="124"/>
        <v>6</v>
      </c>
      <c r="BI102" s="308">
        <v>0</v>
      </c>
      <c r="BJ102" s="306">
        <v>0</v>
      </c>
      <c r="BK102" s="171">
        <f t="shared" si="109"/>
        <v>0</v>
      </c>
      <c r="BL102" s="172">
        <f t="shared" si="125"/>
        <v>0</v>
      </c>
      <c r="BM102" s="308">
        <v>0</v>
      </c>
      <c r="BN102" s="306">
        <v>0</v>
      </c>
      <c r="BO102" s="171">
        <f t="shared" si="110"/>
        <v>0</v>
      </c>
      <c r="BP102" s="172">
        <f t="shared" si="126"/>
        <v>0</v>
      </c>
      <c r="BQ102" s="307">
        <v>0</v>
      </c>
      <c r="BR102" s="306">
        <v>0</v>
      </c>
      <c r="BS102" s="171">
        <f t="shared" si="111"/>
        <v>0</v>
      </c>
      <c r="BT102" s="172">
        <f t="shared" si="127"/>
        <v>0</v>
      </c>
      <c r="BU102" s="171">
        <f t="shared" si="115"/>
        <v>7</v>
      </c>
      <c r="BV102" s="173">
        <f t="shared" si="94"/>
        <v>0.12361111111111112</v>
      </c>
      <c r="BW102" s="171">
        <f t="shared" si="112"/>
        <v>2</v>
      </c>
      <c r="BX102" s="174">
        <f t="shared" si="128"/>
        <v>58</v>
      </c>
      <c r="BY102" s="317">
        <f t="shared" si="136"/>
        <v>0.64930555555555558</v>
      </c>
      <c r="BZ102" s="174">
        <f t="shared" si="145"/>
        <v>2662.0748663101604</v>
      </c>
      <c r="CA102" s="174">
        <f t="shared" si="113"/>
        <v>63889.796791443849</v>
      </c>
      <c r="CB102" s="172">
        <f t="shared" si="146"/>
        <v>2236.3342318059299</v>
      </c>
      <c r="CC102" s="425">
        <f t="shared" si="139"/>
        <v>1.7534722222222223</v>
      </c>
      <c r="CD102" s="425">
        <f t="shared" si="140"/>
        <v>67.009722222222194</v>
      </c>
      <c r="CE102" s="394">
        <f t="shared" si="141"/>
        <v>65.256249999999966</v>
      </c>
      <c r="CF102" s="318">
        <f t="shared" si="142"/>
        <v>1440.6372314273865</v>
      </c>
      <c r="CG102" s="426">
        <f t="shared" si="148"/>
        <v>2.370138888888889</v>
      </c>
      <c r="CH102" s="426">
        <f t="shared" si="149"/>
        <v>0</v>
      </c>
      <c r="CI102" s="309">
        <f t="shared" si="150"/>
        <v>96484</v>
      </c>
      <c r="CJ102" s="426">
        <f t="shared" si="143"/>
        <v>2.370138888888889</v>
      </c>
      <c r="CK102" s="309">
        <f t="shared" si="144"/>
        <v>1696.1734544389101</v>
      </c>
      <c r="CL102" s="309">
        <f t="shared" si="135"/>
        <v>1696.1734544389101</v>
      </c>
      <c r="CM102" s="444"/>
      <c r="CN102" s="444"/>
      <c r="CO102" s="445"/>
      <c r="CP102" s="445"/>
      <c r="CQ102" s="445"/>
      <c r="CR102" s="445"/>
      <c r="CS102" s="445"/>
      <c r="CT102" s="445"/>
      <c r="CU102" s="445"/>
      <c r="CV102" s="445"/>
      <c r="CW102" s="445"/>
      <c r="CX102" s="445"/>
    </row>
    <row r="103" spans="1:102" s="25" customFormat="1" ht="22.5" x14ac:dyDescent="0.25">
      <c r="A103" s="299">
        <f t="shared" si="137"/>
        <v>102</v>
      </c>
      <c r="B103" s="300">
        <v>40862</v>
      </c>
      <c r="C103" s="299">
        <f t="shared" si="89"/>
        <v>11</v>
      </c>
      <c r="D103" s="311" t="s">
        <v>24</v>
      </c>
      <c r="E103" s="311" t="s">
        <v>726</v>
      </c>
      <c r="F103" s="302"/>
      <c r="G103" s="303">
        <v>43</v>
      </c>
      <c r="H103" s="311" t="s">
        <v>26</v>
      </c>
      <c r="I103" s="302" t="s">
        <v>437</v>
      </c>
      <c r="J103" s="311" t="s">
        <v>27</v>
      </c>
      <c r="K103" s="311" t="s">
        <v>28</v>
      </c>
      <c r="L103" s="309">
        <v>53267</v>
      </c>
      <c r="M103" s="378">
        <v>11783</v>
      </c>
      <c r="N103" s="378"/>
      <c r="O103" s="675"/>
      <c r="P103" s="309">
        <f>P102-M103</f>
        <v>0</v>
      </c>
      <c r="Q103" s="182">
        <f t="shared" si="147"/>
        <v>2268037</v>
      </c>
      <c r="R103" s="311" t="s">
        <v>438</v>
      </c>
      <c r="S103" s="310">
        <v>0.11458333333333333</v>
      </c>
      <c r="T103" s="171">
        <f t="shared" si="133"/>
        <v>2</v>
      </c>
      <c r="U103" s="171">
        <f t="shared" si="116"/>
        <v>45</v>
      </c>
      <c r="V103" s="316" t="s">
        <v>440</v>
      </c>
      <c r="W103" s="305">
        <v>0.41666666666666669</v>
      </c>
      <c r="X103" s="171">
        <f t="shared" si="100"/>
        <v>10</v>
      </c>
      <c r="Y103" s="171">
        <f t="shared" si="117"/>
        <v>0</v>
      </c>
      <c r="Z103" s="167">
        <f t="shared" si="130"/>
        <v>1609</v>
      </c>
      <c r="AA103" s="171">
        <f t="shared" si="130"/>
        <v>1874</v>
      </c>
      <c r="AB103" s="167">
        <f>SUM($W$7:W103)</f>
        <v>66.040972222222223</v>
      </c>
      <c r="AC103" s="312">
        <v>0</v>
      </c>
      <c r="AD103" s="309">
        <v>0</v>
      </c>
      <c r="AE103" s="171">
        <f t="shared" si="101"/>
        <v>0</v>
      </c>
      <c r="AF103" s="171">
        <f t="shared" si="118"/>
        <v>0</v>
      </c>
      <c r="AG103" s="171">
        <f t="shared" si="93"/>
        <v>1178.3</v>
      </c>
      <c r="AH103" s="171">
        <f t="shared" si="102"/>
        <v>28279.199999999997</v>
      </c>
      <c r="AI103" s="311" t="s">
        <v>446</v>
      </c>
      <c r="AJ103" s="313"/>
      <c r="AK103" s="315">
        <v>0</v>
      </c>
      <c r="AL103" s="311">
        <v>0</v>
      </c>
      <c r="AM103" s="171">
        <f t="shared" si="103"/>
        <v>0</v>
      </c>
      <c r="AN103" s="172">
        <f t="shared" si="119"/>
        <v>0</v>
      </c>
      <c r="AO103" s="315">
        <v>0</v>
      </c>
      <c r="AP103" s="306">
        <v>0</v>
      </c>
      <c r="AQ103" s="171">
        <f t="shared" si="104"/>
        <v>0</v>
      </c>
      <c r="AR103" s="172">
        <f t="shared" si="120"/>
        <v>0</v>
      </c>
      <c r="AS103" s="315">
        <v>0</v>
      </c>
      <c r="AT103" s="306">
        <v>0</v>
      </c>
      <c r="AU103" s="171">
        <f t="shared" si="105"/>
        <v>0</v>
      </c>
      <c r="AV103" s="172">
        <f t="shared" si="121"/>
        <v>0</v>
      </c>
      <c r="AW103" s="308">
        <v>0</v>
      </c>
      <c r="AX103" s="306">
        <v>0</v>
      </c>
      <c r="AY103" s="171">
        <f t="shared" si="106"/>
        <v>0</v>
      </c>
      <c r="AZ103" s="172">
        <f t="shared" si="122"/>
        <v>0</v>
      </c>
      <c r="BA103" s="308">
        <v>2</v>
      </c>
      <c r="BB103" s="306">
        <v>1.8749999999999999E-2</v>
      </c>
      <c r="BC103" s="171">
        <f t="shared" si="107"/>
        <v>0</v>
      </c>
      <c r="BD103" s="172">
        <f t="shared" si="123"/>
        <v>27</v>
      </c>
      <c r="BE103" s="299">
        <v>1</v>
      </c>
      <c r="BF103" s="306">
        <v>6.2499999999999995E-3</v>
      </c>
      <c r="BG103" s="171">
        <f t="shared" si="108"/>
        <v>0</v>
      </c>
      <c r="BH103" s="172">
        <f t="shared" si="124"/>
        <v>9</v>
      </c>
      <c r="BI103" s="308">
        <v>0</v>
      </c>
      <c r="BJ103" s="306">
        <v>0</v>
      </c>
      <c r="BK103" s="171">
        <f t="shared" si="109"/>
        <v>0</v>
      </c>
      <c r="BL103" s="172">
        <f t="shared" si="125"/>
        <v>0</v>
      </c>
      <c r="BM103" s="308">
        <v>0</v>
      </c>
      <c r="BN103" s="306">
        <v>0</v>
      </c>
      <c r="BO103" s="171">
        <f t="shared" si="110"/>
        <v>0</v>
      </c>
      <c r="BP103" s="172">
        <f t="shared" si="126"/>
        <v>0</v>
      </c>
      <c r="BQ103" s="307">
        <v>1</v>
      </c>
      <c r="BR103" s="306">
        <v>4.8611111111111112E-3</v>
      </c>
      <c r="BS103" s="171">
        <f t="shared" si="111"/>
        <v>0</v>
      </c>
      <c r="BT103" s="172">
        <f t="shared" si="127"/>
        <v>7</v>
      </c>
      <c r="BU103" s="171">
        <f t="shared" si="115"/>
        <v>4</v>
      </c>
      <c r="BV103" s="173">
        <f t="shared" si="94"/>
        <v>2.9861111111111109E-2</v>
      </c>
      <c r="BW103" s="171">
        <f t="shared" si="112"/>
        <v>0</v>
      </c>
      <c r="BX103" s="174">
        <f t="shared" si="128"/>
        <v>43</v>
      </c>
      <c r="BY103" s="317">
        <f t="shared" si="136"/>
        <v>0.38680555555555557</v>
      </c>
      <c r="BZ103" s="174">
        <f t="shared" si="145"/>
        <v>1269.2639138240575</v>
      </c>
      <c r="CA103" s="174">
        <f t="shared" si="113"/>
        <v>30462.333931777379</v>
      </c>
      <c r="CB103" s="172">
        <f t="shared" si="146"/>
        <v>1192.2091062394602</v>
      </c>
      <c r="CC103" s="425">
        <f t="shared" si="139"/>
        <v>1.7583333333333335</v>
      </c>
      <c r="CD103" s="425">
        <f t="shared" si="140"/>
        <v>67.426388888888866</v>
      </c>
      <c r="CE103" s="394">
        <f t="shared" si="141"/>
        <v>65.668055555555526</v>
      </c>
      <c r="CF103" s="318">
        <f t="shared" si="142"/>
        <v>1439.0793341934398</v>
      </c>
      <c r="CG103" s="426">
        <f t="shared" si="148"/>
        <v>2.7868055555555555</v>
      </c>
      <c r="CH103" s="426">
        <f t="shared" si="149"/>
        <v>4.8611111111111112E-3</v>
      </c>
      <c r="CI103" s="309">
        <f t="shared" si="150"/>
        <v>108267</v>
      </c>
      <c r="CJ103" s="426">
        <f t="shared" si="143"/>
        <v>2.7819444444444446</v>
      </c>
      <c r="CK103" s="309">
        <f t="shared" si="144"/>
        <v>1621.5726410384423</v>
      </c>
      <c r="CL103" s="309">
        <f t="shared" si="135"/>
        <v>1618.7440817343634</v>
      </c>
      <c r="CM103" s="444"/>
      <c r="CN103" s="444"/>
      <c r="CO103" s="445"/>
      <c r="CP103" s="445"/>
      <c r="CQ103" s="445"/>
      <c r="CR103" s="445"/>
      <c r="CS103" s="445"/>
      <c r="CT103" s="445"/>
      <c r="CU103" s="445"/>
      <c r="CV103" s="445"/>
      <c r="CW103" s="445"/>
      <c r="CX103" s="445"/>
    </row>
    <row r="104" spans="1:102" s="25" customFormat="1" x14ac:dyDescent="0.25">
      <c r="A104" s="299">
        <f t="shared" si="137"/>
        <v>103</v>
      </c>
      <c r="B104" s="300">
        <v>40862</v>
      </c>
      <c r="C104" s="299">
        <f t="shared" si="89"/>
        <v>11</v>
      </c>
      <c r="D104" s="311" t="s">
        <v>24</v>
      </c>
      <c r="E104" s="311" t="s">
        <v>727</v>
      </c>
      <c r="F104" s="302"/>
      <c r="G104" s="303">
        <v>44</v>
      </c>
      <c r="H104" s="311" t="s">
        <v>26</v>
      </c>
      <c r="I104" s="302" t="s">
        <v>258</v>
      </c>
      <c r="J104" s="311" t="s">
        <v>327</v>
      </c>
      <c r="K104" s="311" t="s">
        <v>28</v>
      </c>
      <c r="L104" s="309">
        <v>51601</v>
      </c>
      <c r="M104" s="378">
        <v>11000</v>
      </c>
      <c r="N104" s="378"/>
      <c r="O104" s="674">
        <v>5</v>
      </c>
      <c r="P104" s="309">
        <f>L104-M104</f>
        <v>40601</v>
      </c>
      <c r="Q104" s="182">
        <f t="shared" si="147"/>
        <v>2279037</v>
      </c>
      <c r="R104" s="311" t="s">
        <v>448</v>
      </c>
      <c r="S104" s="310">
        <v>5.2083333333333336E-2</v>
      </c>
      <c r="T104" s="171">
        <f t="shared" si="133"/>
        <v>1</v>
      </c>
      <c r="U104" s="171">
        <f t="shared" si="116"/>
        <v>15</v>
      </c>
      <c r="V104" s="316" t="s">
        <v>447</v>
      </c>
      <c r="W104" s="305">
        <v>0.44791666666666669</v>
      </c>
      <c r="X104" s="171">
        <f t="shared" si="100"/>
        <v>10</v>
      </c>
      <c r="Y104" s="171">
        <f t="shared" si="117"/>
        <v>45</v>
      </c>
      <c r="Z104" s="167">
        <f t="shared" si="130"/>
        <v>1619</v>
      </c>
      <c r="AA104" s="171">
        <f t="shared" si="130"/>
        <v>1919</v>
      </c>
      <c r="AB104" s="167">
        <f>SUM($W$7:W104)</f>
        <v>66.488888888888894</v>
      </c>
      <c r="AC104" s="312">
        <v>0</v>
      </c>
      <c r="AD104" s="309">
        <v>0</v>
      </c>
      <c r="AE104" s="171">
        <f t="shared" si="101"/>
        <v>0</v>
      </c>
      <c r="AF104" s="171">
        <f t="shared" si="118"/>
        <v>0</v>
      </c>
      <c r="AG104" s="171">
        <f t="shared" si="93"/>
        <v>1023.2558139534884</v>
      </c>
      <c r="AH104" s="171">
        <f t="shared" si="102"/>
        <v>24558.139534883721</v>
      </c>
      <c r="AI104" s="313"/>
      <c r="AJ104" s="313"/>
      <c r="AK104" s="315">
        <v>0</v>
      </c>
      <c r="AL104" s="311">
        <v>0</v>
      </c>
      <c r="AM104" s="171">
        <f t="shared" si="103"/>
        <v>0</v>
      </c>
      <c r="AN104" s="172">
        <f t="shared" si="119"/>
        <v>0</v>
      </c>
      <c r="AO104" s="315">
        <v>0</v>
      </c>
      <c r="AP104" s="306">
        <v>0</v>
      </c>
      <c r="AQ104" s="171">
        <f t="shared" si="104"/>
        <v>0</v>
      </c>
      <c r="AR104" s="172">
        <f t="shared" si="120"/>
        <v>0</v>
      </c>
      <c r="AS104" s="315">
        <v>0</v>
      </c>
      <c r="AT104" s="306">
        <v>0</v>
      </c>
      <c r="AU104" s="171">
        <f t="shared" si="105"/>
        <v>0</v>
      </c>
      <c r="AV104" s="172">
        <f t="shared" si="121"/>
        <v>0</v>
      </c>
      <c r="AW104" s="308">
        <v>0</v>
      </c>
      <c r="AX104" s="306">
        <v>0</v>
      </c>
      <c r="AY104" s="171">
        <f t="shared" si="106"/>
        <v>0</v>
      </c>
      <c r="AZ104" s="172">
        <f t="shared" si="122"/>
        <v>0</v>
      </c>
      <c r="BA104" s="308">
        <v>0</v>
      </c>
      <c r="BB104" s="306">
        <v>0</v>
      </c>
      <c r="BC104" s="171">
        <f t="shared" si="107"/>
        <v>0</v>
      </c>
      <c r="BD104" s="172">
        <f t="shared" si="123"/>
        <v>0</v>
      </c>
      <c r="BE104" s="299">
        <v>0</v>
      </c>
      <c r="BF104" s="306">
        <v>0</v>
      </c>
      <c r="BG104" s="171">
        <f t="shared" si="108"/>
        <v>0</v>
      </c>
      <c r="BH104" s="172">
        <f t="shared" si="124"/>
        <v>0</v>
      </c>
      <c r="BI104" s="308">
        <v>0</v>
      </c>
      <c r="BJ104" s="306">
        <v>0</v>
      </c>
      <c r="BK104" s="171">
        <f t="shared" si="109"/>
        <v>0</v>
      </c>
      <c r="BL104" s="172">
        <f t="shared" si="125"/>
        <v>0</v>
      </c>
      <c r="BM104" s="308">
        <v>0</v>
      </c>
      <c r="BN104" s="306">
        <v>0</v>
      </c>
      <c r="BO104" s="171">
        <f t="shared" si="110"/>
        <v>0</v>
      </c>
      <c r="BP104" s="172">
        <f t="shared" si="126"/>
        <v>0</v>
      </c>
      <c r="BQ104" s="307">
        <v>1</v>
      </c>
      <c r="BR104" s="306">
        <v>0.19652777777777777</v>
      </c>
      <c r="BS104" s="171">
        <f t="shared" si="111"/>
        <v>4</v>
      </c>
      <c r="BT104" s="172">
        <f t="shared" si="127"/>
        <v>43</v>
      </c>
      <c r="BU104" s="171">
        <f t="shared" si="115"/>
        <v>1</v>
      </c>
      <c r="BV104" s="173">
        <f t="shared" si="94"/>
        <v>0.19652777777777777</v>
      </c>
      <c r="BW104" s="171">
        <f t="shared" si="112"/>
        <v>4</v>
      </c>
      <c r="BX104" s="174">
        <f t="shared" si="128"/>
        <v>43</v>
      </c>
      <c r="BY104" s="317">
        <f t="shared" si="136"/>
        <v>0.25138888888888888</v>
      </c>
      <c r="BZ104" s="174">
        <f t="shared" si="145"/>
        <v>1823.2044198895028</v>
      </c>
      <c r="CA104" s="174">
        <f t="shared" si="113"/>
        <v>43756.906077348067</v>
      </c>
      <c r="CB104" s="172">
        <f t="shared" si="146"/>
        <v>1823.2044198895028</v>
      </c>
      <c r="CC104" s="425">
        <f t="shared" si="139"/>
        <v>1.9548611111111114</v>
      </c>
      <c r="CD104" s="425">
        <f t="shared" si="140"/>
        <v>67.874305555555537</v>
      </c>
      <c r="CE104" s="394">
        <f t="shared" si="141"/>
        <v>65.919444444444423</v>
      </c>
      <c r="CF104" s="318">
        <f t="shared" si="142"/>
        <v>1440.5442248535676</v>
      </c>
      <c r="CG104" s="426">
        <f t="shared" si="148"/>
        <v>3.2347222222222221</v>
      </c>
      <c r="CH104" s="426">
        <f t="shared" si="149"/>
        <v>0.2013888888888889</v>
      </c>
      <c r="CI104" s="309">
        <f t="shared" si="150"/>
        <v>119267</v>
      </c>
      <c r="CJ104" s="426">
        <f t="shared" si="143"/>
        <v>3.0333333333333332</v>
      </c>
      <c r="CK104" s="309">
        <f t="shared" si="144"/>
        <v>1638.2829670329672</v>
      </c>
      <c r="CL104" s="309">
        <f t="shared" si="135"/>
        <v>1536.2859596393303</v>
      </c>
      <c r="CM104" s="444"/>
      <c r="CN104" s="444"/>
      <c r="CO104" s="445"/>
      <c r="CP104" s="445"/>
      <c r="CQ104" s="445"/>
      <c r="CR104" s="445"/>
      <c r="CS104" s="445"/>
      <c r="CT104" s="445"/>
      <c r="CU104" s="445"/>
      <c r="CV104" s="445"/>
      <c r="CW104" s="445"/>
      <c r="CX104" s="445"/>
    </row>
    <row r="105" spans="1:102" s="25" customFormat="1" x14ac:dyDescent="0.25">
      <c r="A105" s="299">
        <f t="shared" si="137"/>
        <v>104</v>
      </c>
      <c r="B105" s="300">
        <v>40863</v>
      </c>
      <c r="C105" s="299">
        <f t="shared" si="89"/>
        <v>11</v>
      </c>
      <c r="D105" s="311" t="s">
        <v>24</v>
      </c>
      <c r="E105" s="311" t="s">
        <v>727</v>
      </c>
      <c r="F105" s="302"/>
      <c r="G105" s="303">
        <v>44</v>
      </c>
      <c r="H105" s="311" t="s">
        <v>26</v>
      </c>
      <c r="I105" s="302" t="s">
        <v>258</v>
      </c>
      <c r="J105" s="311" t="s">
        <v>327</v>
      </c>
      <c r="K105" s="311" t="s">
        <v>28</v>
      </c>
      <c r="L105" s="309">
        <v>51601</v>
      </c>
      <c r="M105" s="378">
        <v>33917</v>
      </c>
      <c r="N105" s="378"/>
      <c r="O105" s="679"/>
      <c r="P105" s="309">
        <f>P104-M105</f>
        <v>6684</v>
      </c>
      <c r="Q105" s="182">
        <f t="shared" si="147"/>
        <v>2312954</v>
      </c>
      <c r="R105" s="311" t="s">
        <v>448</v>
      </c>
      <c r="S105" s="310">
        <v>5.2083333333333336E-2</v>
      </c>
      <c r="T105" s="171">
        <f t="shared" si="133"/>
        <v>1</v>
      </c>
      <c r="U105" s="171">
        <f t="shared" si="116"/>
        <v>15</v>
      </c>
      <c r="V105" s="316" t="s">
        <v>447</v>
      </c>
      <c r="W105" s="305">
        <v>1</v>
      </c>
      <c r="X105" s="171">
        <f t="shared" si="100"/>
        <v>24</v>
      </c>
      <c r="Y105" s="171">
        <f t="shared" si="117"/>
        <v>0</v>
      </c>
      <c r="Z105" s="167">
        <f t="shared" si="130"/>
        <v>1643</v>
      </c>
      <c r="AA105" s="171">
        <f t="shared" si="130"/>
        <v>1919</v>
      </c>
      <c r="AB105" s="167">
        <f>SUM($W$7:W105)</f>
        <v>67.488888888888894</v>
      </c>
      <c r="AC105" s="312">
        <v>0</v>
      </c>
      <c r="AD105" s="309">
        <v>0</v>
      </c>
      <c r="AE105" s="171">
        <f t="shared" si="101"/>
        <v>0</v>
      </c>
      <c r="AF105" s="171">
        <f t="shared" si="118"/>
        <v>0</v>
      </c>
      <c r="AG105" s="171">
        <f t="shared" si="93"/>
        <v>1413.2083333333333</v>
      </c>
      <c r="AH105" s="171">
        <f t="shared" si="102"/>
        <v>33917</v>
      </c>
      <c r="AI105" s="313"/>
      <c r="AJ105" s="313"/>
      <c r="AK105" s="315">
        <v>1</v>
      </c>
      <c r="AL105" s="311">
        <v>4.1666666666666666E-3</v>
      </c>
      <c r="AM105" s="171">
        <f t="shared" si="103"/>
        <v>0</v>
      </c>
      <c r="AN105" s="172">
        <f t="shared" si="119"/>
        <v>6</v>
      </c>
      <c r="AO105" s="315">
        <v>1</v>
      </c>
      <c r="AP105" s="306">
        <v>1.3888888888888888E-2</v>
      </c>
      <c r="AQ105" s="171">
        <f t="shared" si="104"/>
        <v>0</v>
      </c>
      <c r="AR105" s="172">
        <f t="shared" si="120"/>
        <v>20</v>
      </c>
      <c r="AS105" s="315">
        <v>0</v>
      </c>
      <c r="AT105" s="306">
        <v>0</v>
      </c>
      <c r="AU105" s="171">
        <f t="shared" si="105"/>
        <v>0</v>
      </c>
      <c r="AV105" s="172">
        <f t="shared" si="121"/>
        <v>0</v>
      </c>
      <c r="AW105" s="308">
        <v>0</v>
      </c>
      <c r="AX105" s="306">
        <v>0</v>
      </c>
      <c r="AY105" s="171">
        <f t="shared" si="106"/>
        <v>0</v>
      </c>
      <c r="AZ105" s="172">
        <f t="shared" si="122"/>
        <v>0</v>
      </c>
      <c r="BA105" s="308">
        <v>0</v>
      </c>
      <c r="BB105" s="306">
        <v>0</v>
      </c>
      <c r="BC105" s="171">
        <f t="shared" si="107"/>
        <v>0</v>
      </c>
      <c r="BD105" s="172">
        <f t="shared" si="123"/>
        <v>0</v>
      </c>
      <c r="BE105" s="299">
        <v>0</v>
      </c>
      <c r="BF105" s="306">
        <v>0</v>
      </c>
      <c r="BG105" s="171">
        <f t="shared" si="108"/>
        <v>0</v>
      </c>
      <c r="BH105" s="172">
        <f t="shared" si="124"/>
        <v>0</v>
      </c>
      <c r="BI105" s="308">
        <v>0</v>
      </c>
      <c r="BJ105" s="306">
        <v>0</v>
      </c>
      <c r="BK105" s="171">
        <f t="shared" si="109"/>
        <v>0</v>
      </c>
      <c r="BL105" s="172">
        <f t="shared" si="125"/>
        <v>0</v>
      </c>
      <c r="BM105" s="308">
        <v>0</v>
      </c>
      <c r="BN105" s="306">
        <v>0</v>
      </c>
      <c r="BO105" s="171">
        <f t="shared" si="110"/>
        <v>0</v>
      </c>
      <c r="BP105" s="172">
        <f t="shared" si="126"/>
        <v>0</v>
      </c>
      <c r="BQ105" s="307">
        <v>1</v>
      </c>
      <c r="BR105" s="306">
        <v>0.15902777777777777</v>
      </c>
      <c r="BS105" s="171">
        <f t="shared" si="111"/>
        <v>3</v>
      </c>
      <c r="BT105" s="172">
        <f t="shared" si="127"/>
        <v>49</v>
      </c>
      <c r="BU105" s="171">
        <f t="shared" si="115"/>
        <v>3</v>
      </c>
      <c r="BV105" s="173">
        <f t="shared" si="94"/>
        <v>0.17708333333333334</v>
      </c>
      <c r="BW105" s="171">
        <f t="shared" si="112"/>
        <v>4</v>
      </c>
      <c r="BX105" s="174">
        <f t="shared" si="128"/>
        <v>15</v>
      </c>
      <c r="BY105" s="317">
        <f t="shared" si="136"/>
        <v>0.82291666666666663</v>
      </c>
      <c r="BZ105" s="174">
        <f t="shared" si="145"/>
        <v>1717.3164556962026</v>
      </c>
      <c r="CA105" s="174">
        <f t="shared" si="113"/>
        <v>41215.594936708861</v>
      </c>
      <c r="CB105" s="172">
        <f t="shared" si="146"/>
        <v>1680.4459124690338</v>
      </c>
      <c r="CC105" s="425">
        <f t="shared" si="139"/>
        <v>2.1138888888888889</v>
      </c>
      <c r="CD105" s="425">
        <f t="shared" si="140"/>
        <v>68.874305555555537</v>
      </c>
      <c r="CE105" s="394">
        <f t="shared" si="141"/>
        <v>66.760416666666643</v>
      </c>
      <c r="CF105" s="318">
        <f t="shared" si="142"/>
        <v>1443.566234982057</v>
      </c>
      <c r="CG105" s="426">
        <f t="shared" si="148"/>
        <v>4.2347222222222225</v>
      </c>
      <c r="CH105" s="426">
        <f t="shared" si="149"/>
        <v>0.36041666666666666</v>
      </c>
      <c r="CI105" s="309">
        <f t="shared" si="150"/>
        <v>153184</v>
      </c>
      <c r="CJ105" s="426">
        <f t="shared" si="143"/>
        <v>3.8743055555555559</v>
      </c>
      <c r="CK105" s="309">
        <f t="shared" si="144"/>
        <v>1647.4350241978848</v>
      </c>
      <c r="CL105" s="309">
        <f t="shared" si="135"/>
        <v>1507.2220400131189</v>
      </c>
      <c r="CM105" s="444"/>
      <c r="CN105" s="444"/>
      <c r="CO105" s="445"/>
      <c r="CP105" s="445"/>
      <c r="CQ105" s="445"/>
      <c r="CR105" s="445"/>
      <c r="CS105" s="445"/>
      <c r="CT105" s="445"/>
      <c r="CU105" s="445"/>
      <c r="CV105" s="445"/>
      <c r="CW105" s="445"/>
      <c r="CX105" s="445"/>
    </row>
    <row r="106" spans="1:102" s="25" customFormat="1" x14ac:dyDescent="0.25">
      <c r="A106" s="299">
        <f t="shared" si="137"/>
        <v>105</v>
      </c>
      <c r="B106" s="300">
        <v>40864</v>
      </c>
      <c r="C106" s="299">
        <f t="shared" si="89"/>
        <v>11</v>
      </c>
      <c r="D106" s="311" t="s">
        <v>24</v>
      </c>
      <c r="E106" s="311" t="s">
        <v>727</v>
      </c>
      <c r="F106" s="302"/>
      <c r="G106" s="303">
        <v>44</v>
      </c>
      <c r="H106" s="311" t="s">
        <v>26</v>
      </c>
      <c r="I106" s="302" t="s">
        <v>258</v>
      </c>
      <c r="J106" s="311" t="s">
        <v>327</v>
      </c>
      <c r="K106" s="311" t="s">
        <v>28</v>
      </c>
      <c r="L106" s="309">
        <v>51601</v>
      </c>
      <c r="M106" s="378">
        <v>6684</v>
      </c>
      <c r="N106" s="378"/>
      <c r="O106" s="675"/>
      <c r="P106" s="309">
        <f>P105-M106</f>
        <v>0</v>
      </c>
      <c r="Q106" s="182">
        <f t="shared" si="147"/>
        <v>2319638</v>
      </c>
      <c r="R106" s="311" t="s">
        <v>448</v>
      </c>
      <c r="S106" s="310">
        <v>5.2083333333333336E-2</v>
      </c>
      <c r="T106" s="171">
        <f t="shared" si="133"/>
        <v>1</v>
      </c>
      <c r="U106" s="171">
        <f t="shared" si="116"/>
        <v>15</v>
      </c>
      <c r="V106" s="316" t="s">
        <v>447</v>
      </c>
      <c r="W106" s="305">
        <v>0.3125</v>
      </c>
      <c r="X106" s="171">
        <f t="shared" si="100"/>
        <v>7</v>
      </c>
      <c r="Y106" s="171">
        <f t="shared" si="117"/>
        <v>30</v>
      </c>
      <c r="Z106" s="167">
        <f t="shared" si="130"/>
        <v>1650</v>
      </c>
      <c r="AA106" s="171">
        <f t="shared" si="130"/>
        <v>1949</v>
      </c>
      <c r="AB106" s="167">
        <f>SUM($W$7:W106)</f>
        <v>67.801388888888894</v>
      </c>
      <c r="AC106" s="312">
        <v>0</v>
      </c>
      <c r="AD106" s="309">
        <v>0</v>
      </c>
      <c r="AE106" s="171">
        <f t="shared" si="101"/>
        <v>0</v>
      </c>
      <c r="AF106" s="171">
        <f t="shared" si="118"/>
        <v>0</v>
      </c>
      <c r="AG106" s="171">
        <f t="shared" si="93"/>
        <v>891.19999999999993</v>
      </c>
      <c r="AH106" s="171">
        <f t="shared" si="102"/>
        <v>21388.799999999999</v>
      </c>
      <c r="AI106" s="311" t="s">
        <v>452</v>
      </c>
      <c r="AJ106" s="313"/>
      <c r="AK106" s="315">
        <v>0</v>
      </c>
      <c r="AL106" s="311">
        <v>0</v>
      </c>
      <c r="AM106" s="171">
        <f t="shared" si="103"/>
        <v>0</v>
      </c>
      <c r="AN106" s="172">
        <f t="shared" si="119"/>
        <v>0</v>
      </c>
      <c r="AO106" s="315">
        <v>0</v>
      </c>
      <c r="AP106" s="306">
        <v>0</v>
      </c>
      <c r="AQ106" s="171">
        <f t="shared" si="104"/>
        <v>0</v>
      </c>
      <c r="AR106" s="172">
        <f t="shared" si="120"/>
        <v>0</v>
      </c>
      <c r="AS106" s="315">
        <v>0</v>
      </c>
      <c r="AT106" s="306">
        <v>0</v>
      </c>
      <c r="AU106" s="171">
        <f t="shared" si="105"/>
        <v>0</v>
      </c>
      <c r="AV106" s="172">
        <f t="shared" si="121"/>
        <v>0</v>
      </c>
      <c r="AW106" s="308">
        <v>0</v>
      </c>
      <c r="AX106" s="306">
        <v>0</v>
      </c>
      <c r="AY106" s="171">
        <f t="shared" si="106"/>
        <v>0</v>
      </c>
      <c r="AZ106" s="172">
        <f t="shared" si="122"/>
        <v>0</v>
      </c>
      <c r="BA106" s="308">
        <v>0</v>
      </c>
      <c r="BB106" s="306">
        <v>0</v>
      </c>
      <c r="BC106" s="171">
        <f t="shared" si="107"/>
        <v>0</v>
      </c>
      <c r="BD106" s="172">
        <f t="shared" si="123"/>
        <v>0</v>
      </c>
      <c r="BE106" s="299">
        <v>1</v>
      </c>
      <c r="BF106" s="306">
        <v>2.0833333333333332E-2</v>
      </c>
      <c r="BG106" s="171">
        <f t="shared" si="108"/>
        <v>0</v>
      </c>
      <c r="BH106" s="172">
        <f t="shared" si="124"/>
        <v>30</v>
      </c>
      <c r="BI106" s="308">
        <v>0</v>
      </c>
      <c r="BJ106" s="306">
        <v>0</v>
      </c>
      <c r="BK106" s="171">
        <f t="shared" si="109"/>
        <v>0</v>
      </c>
      <c r="BL106" s="172">
        <f t="shared" si="125"/>
        <v>0</v>
      </c>
      <c r="BM106" s="308">
        <v>0</v>
      </c>
      <c r="BN106" s="306">
        <v>0</v>
      </c>
      <c r="BO106" s="171">
        <f t="shared" si="110"/>
        <v>0</v>
      </c>
      <c r="BP106" s="172">
        <f t="shared" si="126"/>
        <v>0</v>
      </c>
      <c r="BQ106" s="307">
        <v>0</v>
      </c>
      <c r="BR106" s="306">
        <v>0</v>
      </c>
      <c r="BS106" s="171">
        <f t="shared" si="111"/>
        <v>0</v>
      </c>
      <c r="BT106" s="172">
        <f t="shared" si="127"/>
        <v>0</v>
      </c>
      <c r="BU106" s="171">
        <f t="shared" si="115"/>
        <v>1</v>
      </c>
      <c r="BV106" s="173">
        <f t="shared" si="94"/>
        <v>2.0833333333333332E-2</v>
      </c>
      <c r="BW106" s="171">
        <f t="shared" si="112"/>
        <v>0</v>
      </c>
      <c r="BX106" s="174">
        <f t="shared" si="128"/>
        <v>30</v>
      </c>
      <c r="BY106" s="317">
        <f t="shared" si="136"/>
        <v>0.29166666666666669</v>
      </c>
      <c r="BZ106" s="174">
        <f t="shared" si="145"/>
        <v>954.85714285714278</v>
      </c>
      <c r="CA106" s="174">
        <f t="shared" si="113"/>
        <v>22916.571428571428</v>
      </c>
      <c r="CB106" s="172">
        <f t="shared" si="146"/>
        <v>891.19999999999993</v>
      </c>
      <c r="CC106" s="425">
        <f t="shared" si="139"/>
        <v>2.1138888888888889</v>
      </c>
      <c r="CD106" s="425">
        <f t="shared" si="140"/>
        <v>69.186805555555537</v>
      </c>
      <c r="CE106" s="394">
        <f t="shared" si="141"/>
        <v>67.072916666666643</v>
      </c>
      <c r="CF106" s="318">
        <f t="shared" si="142"/>
        <v>1440.9927007299275</v>
      </c>
      <c r="CG106" s="426">
        <f t="shared" si="148"/>
        <v>4.5472222222222225</v>
      </c>
      <c r="CH106" s="426">
        <f t="shared" si="149"/>
        <v>0.36041666666666666</v>
      </c>
      <c r="CI106" s="309">
        <f t="shared" si="150"/>
        <v>159868</v>
      </c>
      <c r="CJ106" s="426">
        <f t="shared" si="143"/>
        <v>4.1868055555555559</v>
      </c>
      <c r="CK106" s="309">
        <f t="shared" si="144"/>
        <v>1590.9902139658316</v>
      </c>
      <c r="CL106" s="309">
        <f t="shared" si="135"/>
        <v>1464.8869883934024</v>
      </c>
      <c r="CM106" s="444"/>
      <c r="CN106" s="444"/>
      <c r="CO106" s="445"/>
      <c r="CP106" s="445"/>
      <c r="CQ106" s="445"/>
      <c r="CR106" s="445"/>
      <c r="CS106" s="445"/>
      <c r="CT106" s="445"/>
      <c r="CU106" s="445"/>
      <c r="CV106" s="445"/>
      <c r="CW106" s="445"/>
      <c r="CX106" s="445"/>
    </row>
    <row r="107" spans="1:102" x14ac:dyDescent="0.25">
      <c r="A107" s="299">
        <f t="shared" si="97"/>
        <v>106</v>
      </c>
      <c r="B107" s="300">
        <v>40865</v>
      </c>
      <c r="C107" s="299">
        <f t="shared" si="89"/>
        <v>11</v>
      </c>
      <c r="D107" s="311" t="s">
        <v>24</v>
      </c>
      <c r="E107" s="301" t="s">
        <v>680</v>
      </c>
      <c r="F107" s="302"/>
      <c r="G107" s="303">
        <v>45</v>
      </c>
      <c r="H107" s="301" t="s">
        <v>26</v>
      </c>
      <c r="I107" s="302" t="s">
        <v>258</v>
      </c>
      <c r="J107" s="301" t="s">
        <v>457</v>
      </c>
      <c r="K107" s="301" t="s">
        <v>28</v>
      </c>
      <c r="L107" s="322">
        <v>29294</v>
      </c>
      <c r="M107" s="379">
        <v>28286</v>
      </c>
      <c r="N107" s="379"/>
      <c r="O107" s="378" t="s">
        <v>129</v>
      </c>
      <c r="P107" s="309">
        <f>L107-M107</f>
        <v>1008</v>
      </c>
      <c r="Q107" s="182">
        <f t="shared" si="147"/>
        <v>2347924</v>
      </c>
      <c r="R107" s="311" t="s">
        <v>455</v>
      </c>
      <c r="S107" s="310">
        <v>8.2638888888888887E-2</v>
      </c>
      <c r="T107" s="171">
        <f t="shared" si="133"/>
        <v>1</v>
      </c>
      <c r="U107" s="171">
        <f t="shared" si="116"/>
        <v>59</v>
      </c>
      <c r="V107" s="311" t="s">
        <v>456</v>
      </c>
      <c r="W107" s="305">
        <v>0.76597222222222217</v>
      </c>
      <c r="X107" s="167">
        <f t="shared" si="100"/>
        <v>18</v>
      </c>
      <c r="Y107" s="171">
        <f t="shared" si="117"/>
        <v>23</v>
      </c>
      <c r="Z107" s="167">
        <f t="shared" si="130"/>
        <v>1668</v>
      </c>
      <c r="AA107" s="167">
        <f t="shared" si="130"/>
        <v>1972</v>
      </c>
      <c r="AB107" s="167">
        <f>SUM($W$7:W107)</f>
        <v>68.567361111111111</v>
      </c>
      <c r="AC107" s="323">
        <v>0</v>
      </c>
      <c r="AD107" s="309">
        <v>0</v>
      </c>
      <c r="AE107" s="167">
        <f t="shared" si="101"/>
        <v>0</v>
      </c>
      <c r="AF107" s="167">
        <f t="shared" si="118"/>
        <v>0</v>
      </c>
      <c r="AG107" s="171">
        <f t="shared" si="93"/>
        <v>1538.6763372620128</v>
      </c>
      <c r="AH107" s="171">
        <f t="shared" si="102"/>
        <v>36928.232094288309</v>
      </c>
      <c r="AI107" s="304"/>
      <c r="AJ107" s="321"/>
      <c r="AK107" s="315">
        <v>0</v>
      </c>
      <c r="AL107" s="301">
        <v>0</v>
      </c>
      <c r="AM107" s="167">
        <f t="shared" si="103"/>
        <v>0</v>
      </c>
      <c r="AN107" s="165">
        <f t="shared" si="119"/>
        <v>0</v>
      </c>
      <c r="AO107" s="315">
        <v>2</v>
      </c>
      <c r="AP107" s="306">
        <v>1.4583333333333332E-2</v>
      </c>
      <c r="AQ107" s="167">
        <f t="shared" si="104"/>
        <v>0</v>
      </c>
      <c r="AR107" s="165">
        <f t="shared" si="120"/>
        <v>21</v>
      </c>
      <c r="AS107" s="315">
        <v>0</v>
      </c>
      <c r="AT107" s="306">
        <v>0</v>
      </c>
      <c r="AU107" s="167">
        <f t="shared" si="105"/>
        <v>0</v>
      </c>
      <c r="AV107" s="165">
        <f t="shared" si="121"/>
        <v>0</v>
      </c>
      <c r="AW107" s="308">
        <v>2</v>
      </c>
      <c r="AX107" s="306">
        <v>5.486111111111111E-2</v>
      </c>
      <c r="AY107" s="167">
        <f t="shared" si="106"/>
        <v>1</v>
      </c>
      <c r="AZ107" s="165">
        <f t="shared" si="122"/>
        <v>19</v>
      </c>
      <c r="BA107" s="308">
        <v>0</v>
      </c>
      <c r="BB107" s="306">
        <v>0</v>
      </c>
      <c r="BC107" s="171">
        <f t="shared" si="107"/>
        <v>0</v>
      </c>
      <c r="BD107" s="172">
        <f t="shared" si="123"/>
        <v>0</v>
      </c>
      <c r="BE107" s="299">
        <v>2</v>
      </c>
      <c r="BF107" s="306">
        <v>2.1527777777777781E-2</v>
      </c>
      <c r="BG107" s="167">
        <f t="shared" si="108"/>
        <v>0</v>
      </c>
      <c r="BH107" s="165">
        <f t="shared" si="124"/>
        <v>31</v>
      </c>
      <c r="BI107" s="308">
        <v>0</v>
      </c>
      <c r="BJ107" s="306">
        <v>0</v>
      </c>
      <c r="BK107" s="167">
        <f t="shared" si="109"/>
        <v>0</v>
      </c>
      <c r="BL107" s="165">
        <f t="shared" si="125"/>
        <v>0</v>
      </c>
      <c r="BM107" s="308">
        <v>0</v>
      </c>
      <c r="BN107" s="306">
        <v>0</v>
      </c>
      <c r="BO107" s="167">
        <f t="shared" si="110"/>
        <v>0</v>
      </c>
      <c r="BP107" s="165">
        <f t="shared" si="126"/>
        <v>0</v>
      </c>
      <c r="BQ107" s="307">
        <v>2</v>
      </c>
      <c r="BR107" s="306">
        <v>3.9583333333333331E-2</v>
      </c>
      <c r="BS107" s="171">
        <f t="shared" si="111"/>
        <v>0</v>
      </c>
      <c r="BT107" s="172">
        <f t="shared" si="127"/>
        <v>57</v>
      </c>
      <c r="BU107" s="171">
        <f t="shared" si="115"/>
        <v>8</v>
      </c>
      <c r="BV107" s="173">
        <f t="shared" si="94"/>
        <v>0.13055555555555556</v>
      </c>
      <c r="BW107" s="171">
        <f t="shared" si="112"/>
        <v>3</v>
      </c>
      <c r="BX107" s="174">
        <f t="shared" si="128"/>
        <v>8</v>
      </c>
      <c r="BY107" s="317">
        <f t="shared" si="136"/>
        <v>0.63541666666666663</v>
      </c>
      <c r="BZ107" s="174">
        <f t="shared" si="145"/>
        <v>1854.8196721311476</v>
      </c>
      <c r="CA107" s="174">
        <f t="shared" si="113"/>
        <v>44515.672131147541</v>
      </c>
      <c r="CB107" s="172">
        <f t="shared" si="146"/>
        <v>1622.5239005736139</v>
      </c>
      <c r="CC107" s="425">
        <f t="shared" si="139"/>
        <v>2.1534722222222222</v>
      </c>
      <c r="CD107" s="425">
        <f t="shared" si="140"/>
        <v>69.952777777777754</v>
      </c>
      <c r="CE107" s="394">
        <f t="shared" si="141"/>
        <v>67.799305555555534</v>
      </c>
      <c r="CF107" s="318">
        <f t="shared" si="142"/>
        <v>1442.9375915436701</v>
      </c>
      <c r="CG107" s="426">
        <f t="shared" si="148"/>
        <v>5.313194444444445</v>
      </c>
      <c r="CH107" s="426">
        <f t="shared" si="149"/>
        <v>0.4</v>
      </c>
      <c r="CI107" s="309">
        <f t="shared" si="150"/>
        <v>188154</v>
      </c>
      <c r="CJ107" s="426">
        <f t="shared" si="143"/>
        <v>4.9131944444444446</v>
      </c>
      <c r="CK107" s="309">
        <f t="shared" si="144"/>
        <v>1595.6522968197878</v>
      </c>
      <c r="CL107" s="309">
        <f t="shared" si="135"/>
        <v>1475.5247680041823</v>
      </c>
      <c r="CM107" s="440"/>
      <c r="CN107" s="440"/>
      <c r="CO107" s="441"/>
      <c r="CP107" s="441"/>
      <c r="CQ107" s="441"/>
      <c r="CR107" s="441"/>
      <c r="CS107" s="441"/>
      <c r="CT107" s="441"/>
      <c r="CU107" s="441"/>
      <c r="CV107" s="441"/>
      <c r="CW107" s="441"/>
      <c r="CX107" s="441"/>
    </row>
    <row r="108" spans="1:102" x14ac:dyDescent="0.25">
      <c r="A108" s="299">
        <f t="shared" si="97"/>
        <v>107</v>
      </c>
      <c r="B108" s="300">
        <v>40866</v>
      </c>
      <c r="C108" s="299">
        <f t="shared" si="89"/>
        <v>11</v>
      </c>
      <c r="D108" s="311" t="s">
        <v>24</v>
      </c>
      <c r="E108" s="301" t="s">
        <v>680</v>
      </c>
      <c r="F108" s="302"/>
      <c r="G108" s="303">
        <v>45</v>
      </c>
      <c r="H108" s="301" t="s">
        <v>26</v>
      </c>
      <c r="I108" s="302" t="s">
        <v>258</v>
      </c>
      <c r="J108" s="301" t="s">
        <v>457</v>
      </c>
      <c r="K108" s="301" t="s">
        <v>28</v>
      </c>
      <c r="L108" s="322">
        <v>29294</v>
      </c>
      <c r="M108" s="379">
        <v>1008</v>
      </c>
      <c r="N108" s="379"/>
      <c r="O108" s="378" t="s">
        <v>129</v>
      </c>
      <c r="P108" s="309">
        <f>P107-M108</f>
        <v>0</v>
      </c>
      <c r="Q108" s="182">
        <f t="shared" si="147"/>
        <v>2348932</v>
      </c>
      <c r="R108" s="311" t="s">
        <v>455</v>
      </c>
      <c r="S108" s="310">
        <v>8.2638888888888887E-2</v>
      </c>
      <c r="T108" s="171">
        <f t="shared" si="133"/>
        <v>1</v>
      </c>
      <c r="U108" s="171">
        <f t="shared" si="116"/>
        <v>59</v>
      </c>
      <c r="V108" s="311" t="s">
        <v>456</v>
      </c>
      <c r="W108" s="305">
        <v>2.0833333333333332E-2</v>
      </c>
      <c r="X108" s="167">
        <f t="shared" si="100"/>
        <v>0</v>
      </c>
      <c r="Y108" s="171">
        <f t="shared" si="117"/>
        <v>30</v>
      </c>
      <c r="Z108" s="167">
        <f t="shared" si="130"/>
        <v>1668</v>
      </c>
      <c r="AA108" s="167">
        <f t="shared" si="130"/>
        <v>2002</v>
      </c>
      <c r="AB108" s="167">
        <f>SUM($W$7:W108)</f>
        <v>68.58819444444444</v>
      </c>
      <c r="AC108" s="323">
        <v>0</v>
      </c>
      <c r="AD108" s="309">
        <v>0</v>
      </c>
      <c r="AE108" s="167">
        <f t="shared" si="101"/>
        <v>0</v>
      </c>
      <c r="AF108" s="167">
        <f t="shared" si="118"/>
        <v>0</v>
      </c>
      <c r="AG108" s="171">
        <f t="shared" si="93"/>
        <v>2016</v>
      </c>
      <c r="AH108" s="171">
        <f t="shared" si="102"/>
        <v>48384</v>
      </c>
      <c r="AI108" s="311" t="s">
        <v>459</v>
      </c>
      <c r="AJ108" s="321"/>
      <c r="AK108" s="315">
        <v>0</v>
      </c>
      <c r="AL108" s="301">
        <v>0</v>
      </c>
      <c r="AM108" s="167">
        <f t="shared" si="103"/>
        <v>0</v>
      </c>
      <c r="AN108" s="165">
        <f t="shared" si="119"/>
        <v>0</v>
      </c>
      <c r="AO108" s="315">
        <v>0</v>
      </c>
      <c r="AP108" s="306">
        <v>0</v>
      </c>
      <c r="AQ108" s="167">
        <f t="shared" si="104"/>
        <v>0</v>
      </c>
      <c r="AR108" s="165">
        <f t="shared" si="120"/>
        <v>0</v>
      </c>
      <c r="AS108" s="315">
        <v>0</v>
      </c>
      <c r="AT108" s="306">
        <v>0</v>
      </c>
      <c r="AU108" s="167">
        <f t="shared" si="105"/>
        <v>0</v>
      </c>
      <c r="AV108" s="165">
        <f t="shared" si="121"/>
        <v>0</v>
      </c>
      <c r="AW108" s="308">
        <v>0</v>
      </c>
      <c r="AX108" s="306">
        <v>0</v>
      </c>
      <c r="AY108" s="167">
        <f t="shared" si="106"/>
        <v>0</v>
      </c>
      <c r="AZ108" s="165">
        <f t="shared" si="122"/>
        <v>0</v>
      </c>
      <c r="BA108" s="308">
        <v>0</v>
      </c>
      <c r="BB108" s="306">
        <v>0</v>
      </c>
      <c r="BC108" s="171">
        <f t="shared" si="107"/>
        <v>0</v>
      </c>
      <c r="BD108" s="172">
        <f t="shared" si="123"/>
        <v>0</v>
      </c>
      <c r="BE108" s="299">
        <v>0</v>
      </c>
      <c r="BF108" s="306">
        <v>0</v>
      </c>
      <c r="BG108" s="167">
        <f t="shared" si="108"/>
        <v>0</v>
      </c>
      <c r="BH108" s="165">
        <f t="shared" si="124"/>
        <v>0</v>
      </c>
      <c r="BI108" s="308">
        <v>0</v>
      </c>
      <c r="BJ108" s="306">
        <v>0</v>
      </c>
      <c r="BK108" s="167">
        <f t="shared" si="109"/>
        <v>0</v>
      </c>
      <c r="BL108" s="165">
        <f t="shared" si="125"/>
        <v>0</v>
      </c>
      <c r="BM108" s="308">
        <v>0</v>
      </c>
      <c r="BN108" s="306">
        <v>0</v>
      </c>
      <c r="BO108" s="167">
        <f t="shared" si="110"/>
        <v>0</v>
      </c>
      <c r="BP108" s="165">
        <f t="shared" si="126"/>
        <v>0</v>
      </c>
      <c r="BQ108" s="307">
        <v>0</v>
      </c>
      <c r="BR108" s="306">
        <v>0</v>
      </c>
      <c r="BS108" s="171">
        <f t="shared" si="111"/>
        <v>0</v>
      </c>
      <c r="BT108" s="172">
        <f t="shared" si="127"/>
        <v>0</v>
      </c>
      <c r="BU108" s="171">
        <f t="shared" si="115"/>
        <v>0</v>
      </c>
      <c r="BV108" s="173">
        <f t="shared" si="94"/>
        <v>0</v>
      </c>
      <c r="BW108" s="171">
        <f t="shared" si="112"/>
        <v>0</v>
      </c>
      <c r="BX108" s="174">
        <f t="shared" si="128"/>
        <v>0</v>
      </c>
      <c r="BY108" s="317">
        <f t="shared" si="136"/>
        <v>2.0833333333333332E-2</v>
      </c>
      <c r="BZ108" s="174">
        <f t="shared" si="145"/>
        <v>2016</v>
      </c>
      <c r="CA108" s="174">
        <f t="shared" si="113"/>
        <v>48384</v>
      </c>
      <c r="CB108" s="172">
        <f t="shared" si="146"/>
        <v>2016</v>
      </c>
      <c r="CC108" s="425">
        <f t="shared" si="139"/>
        <v>2.1534722222222222</v>
      </c>
      <c r="CD108" s="425">
        <f t="shared" si="140"/>
        <v>69.973611111111083</v>
      </c>
      <c r="CE108" s="394">
        <f t="shared" si="141"/>
        <v>67.820138888888863</v>
      </c>
      <c r="CF108" s="318">
        <f t="shared" si="142"/>
        <v>1443.1136277531466</v>
      </c>
      <c r="CG108" s="426">
        <f t="shared" si="148"/>
        <v>5.334027777777778</v>
      </c>
      <c r="CH108" s="426">
        <f t="shared" si="149"/>
        <v>0.4</v>
      </c>
      <c r="CI108" s="309">
        <f t="shared" si="150"/>
        <v>189162</v>
      </c>
      <c r="CJ108" s="426">
        <f t="shared" si="143"/>
        <v>4.9340277777777777</v>
      </c>
      <c r="CK108" s="309">
        <f t="shared" si="144"/>
        <v>1597.427163969036</v>
      </c>
      <c r="CL108" s="309">
        <f t="shared" ref="CL108:CL139" si="151" xml:space="preserve"> CI108/CG108/24</f>
        <v>1477.6357245150368</v>
      </c>
      <c r="CM108" s="440"/>
      <c r="CN108" s="440"/>
      <c r="CO108" s="441"/>
      <c r="CP108" s="441"/>
      <c r="CQ108" s="441"/>
      <c r="CR108" s="441"/>
      <c r="CS108" s="441"/>
      <c r="CT108" s="441"/>
      <c r="CU108" s="441"/>
      <c r="CV108" s="441"/>
      <c r="CW108" s="441"/>
      <c r="CX108" s="441"/>
    </row>
    <row r="109" spans="1:102" x14ac:dyDescent="0.25">
      <c r="A109" s="299">
        <f t="shared" si="97"/>
        <v>108</v>
      </c>
      <c r="B109" s="300">
        <v>40868</v>
      </c>
      <c r="C109" s="299">
        <f t="shared" si="89"/>
        <v>11</v>
      </c>
      <c r="D109" s="311" t="s">
        <v>24</v>
      </c>
      <c r="E109" s="301" t="s">
        <v>728</v>
      </c>
      <c r="F109" s="302"/>
      <c r="G109" s="303">
        <v>46</v>
      </c>
      <c r="H109" s="301" t="s">
        <v>26</v>
      </c>
      <c r="I109" s="302" t="s">
        <v>469</v>
      </c>
      <c r="J109" s="301" t="s">
        <v>27</v>
      </c>
      <c r="K109" s="301" t="s">
        <v>28</v>
      </c>
      <c r="L109" s="322">
        <v>44518</v>
      </c>
      <c r="M109" s="379">
        <v>23000</v>
      </c>
      <c r="N109" s="379"/>
      <c r="O109" s="674">
        <v>3</v>
      </c>
      <c r="P109" s="309">
        <f>L109-M109</f>
        <v>21518</v>
      </c>
      <c r="Q109" s="182">
        <f t="shared" si="147"/>
        <v>2371932</v>
      </c>
      <c r="R109" s="311" t="s">
        <v>463</v>
      </c>
      <c r="S109" s="310">
        <v>0.13194444444444445</v>
      </c>
      <c r="T109" s="171">
        <f t="shared" si="133"/>
        <v>3</v>
      </c>
      <c r="U109" s="171">
        <f t="shared" si="116"/>
        <v>10</v>
      </c>
      <c r="V109" s="316" t="s">
        <v>464</v>
      </c>
      <c r="W109" s="305">
        <v>0.7402777777777777</v>
      </c>
      <c r="X109" s="167">
        <f t="shared" si="100"/>
        <v>17</v>
      </c>
      <c r="Y109" s="171">
        <f t="shared" si="117"/>
        <v>46</v>
      </c>
      <c r="Z109" s="167">
        <f t="shared" si="130"/>
        <v>1685</v>
      </c>
      <c r="AA109" s="167">
        <f t="shared" si="130"/>
        <v>2048</v>
      </c>
      <c r="AB109" s="167">
        <f>SUM($W$7:W109)</f>
        <v>69.328472222222217</v>
      </c>
      <c r="AC109" s="323">
        <v>0</v>
      </c>
      <c r="AD109" s="309">
        <v>0</v>
      </c>
      <c r="AE109" s="167">
        <f t="shared" si="101"/>
        <v>0</v>
      </c>
      <c r="AF109" s="167">
        <f t="shared" si="118"/>
        <v>0</v>
      </c>
      <c r="AG109" s="171">
        <f t="shared" si="93"/>
        <v>1294.5590994371485</v>
      </c>
      <c r="AH109" s="171">
        <f t="shared" si="102"/>
        <v>31069.418386491561</v>
      </c>
      <c r="AI109" s="304"/>
      <c r="AJ109" s="321"/>
      <c r="AK109" s="315">
        <v>0</v>
      </c>
      <c r="AL109" s="301">
        <v>0</v>
      </c>
      <c r="AM109" s="167">
        <f t="shared" si="103"/>
        <v>0</v>
      </c>
      <c r="AN109" s="165">
        <f t="shared" si="119"/>
        <v>0</v>
      </c>
      <c r="AO109" s="315">
        <v>0</v>
      </c>
      <c r="AP109" s="306">
        <v>0</v>
      </c>
      <c r="AQ109" s="167">
        <f t="shared" si="104"/>
        <v>0</v>
      </c>
      <c r="AR109" s="165">
        <f t="shared" si="120"/>
        <v>0</v>
      </c>
      <c r="AS109" s="315">
        <v>0</v>
      </c>
      <c r="AT109" s="306">
        <v>0</v>
      </c>
      <c r="AU109" s="167">
        <f t="shared" si="105"/>
        <v>0</v>
      </c>
      <c r="AV109" s="165">
        <f t="shared" si="121"/>
        <v>0</v>
      </c>
      <c r="AW109" s="308">
        <v>1</v>
      </c>
      <c r="AX109" s="306">
        <v>5.5555555555555558E-3</v>
      </c>
      <c r="AY109" s="167">
        <f t="shared" si="106"/>
        <v>0</v>
      </c>
      <c r="AZ109" s="165">
        <f t="shared" si="122"/>
        <v>8</v>
      </c>
      <c r="BA109" s="308">
        <v>0</v>
      </c>
      <c r="BB109" s="306">
        <v>0</v>
      </c>
      <c r="BC109" s="171">
        <f t="shared" si="107"/>
        <v>0</v>
      </c>
      <c r="BD109" s="172">
        <f t="shared" si="123"/>
        <v>0</v>
      </c>
      <c r="BE109" s="299">
        <v>2</v>
      </c>
      <c r="BF109" s="306">
        <v>0.1763888888888889</v>
      </c>
      <c r="BG109" s="167">
        <f t="shared" si="108"/>
        <v>4</v>
      </c>
      <c r="BH109" s="165">
        <f t="shared" si="124"/>
        <v>14</v>
      </c>
      <c r="BI109" s="308">
        <v>0</v>
      </c>
      <c r="BJ109" s="306">
        <v>0</v>
      </c>
      <c r="BK109" s="167">
        <f t="shared" si="109"/>
        <v>0</v>
      </c>
      <c r="BL109" s="165">
        <f t="shared" si="125"/>
        <v>0</v>
      </c>
      <c r="BM109" s="308">
        <v>0</v>
      </c>
      <c r="BN109" s="306">
        <v>0</v>
      </c>
      <c r="BO109" s="167">
        <f t="shared" si="110"/>
        <v>0</v>
      </c>
      <c r="BP109" s="165">
        <f t="shared" si="126"/>
        <v>0</v>
      </c>
      <c r="BQ109" s="307">
        <v>0</v>
      </c>
      <c r="BR109" s="306">
        <v>0</v>
      </c>
      <c r="BS109" s="167">
        <f t="shared" si="111"/>
        <v>0</v>
      </c>
      <c r="BT109" s="165">
        <f t="shared" si="127"/>
        <v>0</v>
      </c>
      <c r="BU109" s="167">
        <f t="shared" si="115"/>
        <v>3</v>
      </c>
      <c r="BV109" s="173">
        <f t="shared" si="94"/>
        <v>0.18194444444444446</v>
      </c>
      <c r="BW109" s="167">
        <f t="shared" si="112"/>
        <v>4</v>
      </c>
      <c r="BX109" s="166">
        <f t="shared" si="128"/>
        <v>22</v>
      </c>
      <c r="BY109" s="317">
        <f t="shared" si="136"/>
        <v>0.55833333333333324</v>
      </c>
      <c r="BZ109" s="174">
        <f t="shared" si="145"/>
        <v>1716.4179104477614</v>
      </c>
      <c r="CA109" s="174">
        <f t="shared" si="113"/>
        <v>41194.029850746272</v>
      </c>
      <c r="CB109" s="172">
        <f t="shared" si="146"/>
        <v>1294.5590994371485</v>
      </c>
      <c r="CC109" s="425">
        <f t="shared" si="139"/>
        <v>2.1534722222222222</v>
      </c>
      <c r="CD109" s="425">
        <f t="shared" si="140"/>
        <v>70.71388888888886</v>
      </c>
      <c r="CE109" s="394">
        <f t="shared" si="141"/>
        <v>68.56041666666664</v>
      </c>
      <c r="CF109" s="318">
        <f t="shared" si="142"/>
        <v>1441.5096174298831</v>
      </c>
      <c r="CG109" s="426">
        <f t="shared" si="148"/>
        <v>6.0743055555555561</v>
      </c>
      <c r="CH109" s="426">
        <f t="shared" si="149"/>
        <v>0.4</v>
      </c>
      <c r="CI109" s="309">
        <f t="shared" si="150"/>
        <v>212162</v>
      </c>
      <c r="CJ109" s="426">
        <f t="shared" si="143"/>
        <v>5.6743055555555557</v>
      </c>
      <c r="CK109" s="309">
        <f t="shared" si="144"/>
        <v>1557.9145759392975</v>
      </c>
      <c r="CL109" s="309">
        <f t="shared" si="151"/>
        <v>1455.3241111238137</v>
      </c>
      <c r="CM109" s="440"/>
      <c r="CN109" s="440"/>
      <c r="CO109" s="441"/>
      <c r="CP109" s="441"/>
      <c r="CQ109" s="441"/>
      <c r="CR109" s="441"/>
      <c r="CS109" s="441"/>
      <c r="CT109" s="441"/>
      <c r="CU109" s="441"/>
      <c r="CV109" s="441"/>
      <c r="CW109" s="441"/>
      <c r="CX109" s="441"/>
    </row>
    <row r="110" spans="1:102" x14ac:dyDescent="0.25">
      <c r="A110" s="299">
        <f t="shared" si="97"/>
        <v>109</v>
      </c>
      <c r="B110" s="300">
        <v>40869</v>
      </c>
      <c r="C110" s="299">
        <f t="shared" si="89"/>
        <v>11</v>
      </c>
      <c r="D110" s="311" t="s">
        <v>24</v>
      </c>
      <c r="E110" s="301" t="s">
        <v>728</v>
      </c>
      <c r="F110" s="302"/>
      <c r="G110" s="303">
        <v>46</v>
      </c>
      <c r="H110" s="301" t="s">
        <v>26</v>
      </c>
      <c r="I110" s="302" t="s">
        <v>469</v>
      </c>
      <c r="J110" s="301" t="s">
        <v>27</v>
      </c>
      <c r="K110" s="301" t="s">
        <v>28</v>
      </c>
      <c r="L110" s="322">
        <v>44518</v>
      </c>
      <c r="M110" s="379">
        <v>21518</v>
      </c>
      <c r="N110" s="379"/>
      <c r="O110" s="675"/>
      <c r="P110" s="309">
        <f>P109-M110</f>
        <v>0</v>
      </c>
      <c r="Q110" s="182">
        <f t="shared" si="147"/>
        <v>2393450</v>
      </c>
      <c r="R110" s="311" t="s">
        <v>463</v>
      </c>
      <c r="S110" s="310">
        <v>0.13194444444444445</v>
      </c>
      <c r="T110" s="171">
        <f t="shared" si="133"/>
        <v>3</v>
      </c>
      <c r="U110" s="171">
        <f t="shared" si="116"/>
        <v>10</v>
      </c>
      <c r="V110" s="316" t="s">
        <v>464</v>
      </c>
      <c r="W110" s="305">
        <v>0.88541666666666663</v>
      </c>
      <c r="X110" s="167">
        <f t="shared" si="100"/>
        <v>21</v>
      </c>
      <c r="Y110" s="171">
        <f t="shared" si="117"/>
        <v>15</v>
      </c>
      <c r="Z110" s="167">
        <f t="shared" si="130"/>
        <v>1706</v>
      </c>
      <c r="AA110" s="167">
        <f t="shared" si="130"/>
        <v>2063</v>
      </c>
      <c r="AB110" s="167">
        <f>SUM($W$7:W110)</f>
        <v>70.213888888888889</v>
      </c>
      <c r="AC110" s="323">
        <v>0</v>
      </c>
      <c r="AD110" s="309">
        <v>0</v>
      </c>
      <c r="AE110" s="167">
        <f t="shared" si="101"/>
        <v>0</v>
      </c>
      <c r="AF110" s="167">
        <f t="shared" si="118"/>
        <v>0</v>
      </c>
      <c r="AG110" s="171">
        <f t="shared" si="93"/>
        <v>1012.6117647058824</v>
      </c>
      <c r="AH110" s="171">
        <f t="shared" si="102"/>
        <v>24302.682352941178</v>
      </c>
      <c r="AI110" s="311" t="s">
        <v>465</v>
      </c>
      <c r="AJ110" s="321"/>
      <c r="AK110" s="315">
        <v>0</v>
      </c>
      <c r="AL110" s="301">
        <v>0</v>
      </c>
      <c r="AM110" s="167">
        <f t="shared" si="103"/>
        <v>0</v>
      </c>
      <c r="AN110" s="165">
        <f t="shared" si="119"/>
        <v>0</v>
      </c>
      <c r="AO110" s="315">
        <v>1</v>
      </c>
      <c r="AP110" s="306">
        <v>1.5972222222222224E-2</v>
      </c>
      <c r="AQ110" s="167">
        <f t="shared" si="104"/>
        <v>0</v>
      </c>
      <c r="AR110" s="165">
        <f t="shared" si="120"/>
        <v>23</v>
      </c>
      <c r="AS110" s="315">
        <v>0</v>
      </c>
      <c r="AT110" s="306">
        <v>0</v>
      </c>
      <c r="AU110" s="167">
        <f t="shared" si="105"/>
        <v>0</v>
      </c>
      <c r="AV110" s="165">
        <f t="shared" si="121"/>
        <v>0</v>
      </c>
      <c r="AW110" s="308">
        <v>2</v>
      </c>
      <c r="AX110" s="306">
        <v>3.0555555555555555E-2</v>
      </c>
      <c r="AY110" s="167">
        <f t="shared" si="106"/>
        <v>0</v>
      </c>
      <c r="AZ110" s="165">
        <f t="shared" si="122"/>
        <v>44</v>
      </c>
      <c r="BA110" s="308">
        <v>3</v>
      </c>
      <c r="BB110" s="306">
        <v>7.6388888888888895E-2</v>
      </c>
      <c r="BC110" s="171">
        <f t="shared" si="107"/>
        <v>1</v>
      </c>
      <c r="BD110" s="172">
        <f t="shared" si="123"/>
        <v>50</v>
      </c>
      <c r="BE110" s="299">
        <v>2</v>
      </c>
      <c r="BF110" s="306">
        <v>1.6666666666666666E-2</v>
      </c>
      <c r="BG110" s="167">
        <f t="shared" si="108"/>
        <v>0</v>
      </c>
      <c r="BH110" s="165">
        <f t="shared" si="124"/>
        <v>24</v>
      </c>
      <c r="BI110" s="308">
        <v>0</v>
      </c>
      <c r="BJ110" s="306">
        <v>0</v>
      </c>
      <c r="BK110" s="167">
        <f t="shared" si="109"/>
        <v>0</v>
      </c>
      <c r="BL110" s="165">
        <f t="shared" si="125"/>
        <v>0</v>
      </c>
      <c r="BM110" s="308">
        <v>0</v>
      </c>
      <c r="BN110" s="306">
        <v>0</v>
      </c>
      <c r="BO110" s="167">
        <f t="shared" si="110"/>
        <v>0</v>
      </c>
      <c r="BP110" s="165">
        <f t="shared" si="126"/>
        <v>0</v>
      </c>
      <c r="BQ110" s="307">
        <v>1</v>
      </c>
      <c r="BR110" s="306">
        <v>4.8611111111111112E-3</v>
      </c>
      <c r="BS110" s="167">
        <f t="shared" si="111"/>
        <v>0</v>
      </c>
      <c r="BT110" s="165">
        <f t="shared" si="127"/>
        <v>7</v>
      </c>
      <c r="BU110" s="167">
        <f t="shared" si="115"/>
        <v>9</v>
      </c>
      <c r="BV110" s="168">
        <f t="shared" si="94"/>
        <v>0.14444444444444446</v>
      </c>
      <c r="BW110" s="167">
        <f t="shared" si="112"/>
        <v>3</v>
      </c>
      <c r="BX110" s="166">
        <f t="shared" si="128"/>
        <v>28</v>
      </c>
      <c r="BY110" s="317">
        <f t="shared" si="136"/>
        <v>0.74097222222222214</v>
      </c>
      <c r="BZ110" s="174">
        <f t="shared" si="145"/>
        <v>1210.0093720712277</v>
      </c>
      <c r="CA110" s="174">
        <f t="shared" si="113"/>
        <v>29040.224929709468</v>
      </c>
      <c r="CB110" s="172">
        <f t="shared" si="146"/>
        <v>1018.2018927444796</v>
      </c>
      <c r="CC110" s="425">
        <f t="shared" si="139"/>
        <v>2.1583333333333332</v>
      </c>
      <c r="CD110" s="425">
        <f t="shared" si="140"/>
        <v>71.599305555555532</v>
      </c>
      <c r="CE110" s="394">
        <f t="shared" si="141"/>
        <v>69.4409722222222</v>
      </c>
      <c r="CF110" s="318">
        <f t="shared" si="142"/>
        <v>1436.1418070903549</v>
      </c>
      <c r="CG110" s="426">
        <f t="shared" si="148"/>
        <v>6.959722222222223</v>
      </c>
      <c r="CH110" s="426">
        <f t="shared" si="149"/>
        <v>0.40486111111111112</v>
      </c>
      <c r="CI110" s="309">
        <f t="shared" si="150"/>
        <v>233680</v>
      </c>
      <c r="CJ110" s="426">
        <f t="shared" si="143"/>
        <v>6.5548611111111121</v>
      </c>
      <c r="CK110" s="309">
        <f t="shared" si="144"/>
        <v>1485.4115902108272</v>
      </c>
      <c r="CL110" s="309">
        <f t="shared" si="151"/>
        <v>1399.0021951706246</v>
      </c>
      <c r="CM110" s="440"/>
      <c r="CN110" s="440"/>
      <c r="CO110" s="441"/>
      <c r="CP110" s="441"/>
      <c r="CQ110" s="441"/>
      <c r="CR110" s="441"/>
      <c r="CS110" s="441"/>
      <c r="CT110" s="441"/>
      <c r="CU110" s="441"/>
      <c r="CV110" s="441"/>
      <c r="CW110" s="441"/>
      <c r="CX110" s="441"/>
    </row>
    <row r="111" spans="1:102" x14ac:dyDescent="0.25">
      <c r="A111" s="299">
        <f t="shared" si="97"/>
        <v>110</v>
      </c>
      <c r="B111" s="300">
        <v>40869</v>
      </c>
      <c r="C111" s="299">
        <f t="shared" si="89"/>
        <v>11</v>
      </c>
      <c r="D111" s="311" t="s">
        <v>24</v>
      </c>
      <c r="E111" s="301" t="s">
        <v>692</v>
      </c>
      <c r="F111" s="302"/>
      <c r="G111" s="303">
        <v>47</v>
      </c>
      <c r="H111" s="301" t="s">
        <v>26</v>
      </c>
      <c r="I111" s="302" t="s">
        <v>130</v>
      </c>
      <c r="J111" s="301" t="s">
        <v>355</v>
      </c>
      <c r="K111" s="301" t="s">
        <v>28</v>
      </c>
      <c r="L111" s="322">
        <v>66000</v>
      </c>
      <c r="M111" s="379">
        <v>4416</v>
      </c>
      <c r="N111" s="379"/>
      <c r="O111" s="674">
        <v>7</v>
      </c>
      <c r="P111" s="309">
        <f>L111-M111</f>
        <v>61584</v>
      </c>
      <c r="Q111" s="182">
        <f t="shared" si="147"/>
        <v>2397866</v>
      </c>
      <c r="R111" s="311" t="s">
        <v>466</v>
      </c>
      <c r="S111" s="310">
        <v>6.25E-2</v>
      </c>
      <c r="T111" s="171">
        <f t="shared" si="133"/>
        <v>1</v>
      </c>
      <c r="U111" s="171">
        <f t="shared" si="116"/>
        <v>30</v>
      </c>
      <c r="V111" s="316" t="s">
        <v>467</v>
      </c>
      <c r="W111" s="305">
        <v>5.5555555555555552E-2</v>
      </c>
      <c r="X111" s="167">
        <f t="shared" si="100"/>
        <v>1</v>
      </c>
      <c r="Y111" s="171">
        <f t="shared" si="117"/>
        <v>20</v>
      </c>
      <c r="Z111" s="167">
        <f t="shared" si="130"/>
        <v>1707</v>
      </c>
      <c r="AA111" s="167">
        <f t="shared" si="130"/>
        <v>2083</v>
      </c>
      <c r="AB111" s="167">
        <f>SUM($W$7:W111)</f>
        <v>70.269444444444446</v>
      </c>
      <c r="AC111" s="323">
        <v>0</v>
      </c>
      <c r="AD111" s="309">
        <v>0</v>
      </c>
      <c r="AE111" s="167">
        <f t="shared" si="101"/>
        <v>0</v>
      </c>
      <c r="AF111" s="167">
        <f t="shared" si="118"/>
        <v>0</v>
      </c>
      <c r="AG111" s="171">
        <f t="shared" si="93"/>
        <v>3312</v>
      </c>
      <c r="AH111" s="171">
        <f t="shared" si="102"/>
        <v>79488</v>
      </c>
      <c r="AI111" s="304"/>
      <c r="AJ111" s="321"/>
      <c r="AK111" s="315">
        <v>0</v>
      </c>
      <c r="AL111" s="301">
        <v>0</v>
      </c>
      <c r="AM111" s="167">
        <f t="shared" si="103"/>
        <v>0</v>
      </c>
      <c r="AN111" s="165">
        <f t="shared" si="119"/>
        <v>0</v>
      </c>
      <c r="AO111" s="315">
        <v>0</v>
      </c>
      <c r="AP111" s="306">
        <v>0</v>
      </c>
      <c r="AQ111" s="167">
        <f t="shared" si="104"/>
        <v>0</v>
      </c>
      <c r="AR111" s="165">
        <f t="shared" si="120"/>
        <v>0</v>
      </c>
      <c r="AS111" s="315">
        <v>0</v>
      </c>
      <c r="AT111" s="306">
        <v>0</v>
      </c>
      <c r="AU111" s="167">
        <f t="shared" si="105"/>
        <v>0</v>
      </c>
      <c r="AV111" s="165">
        <f t="shared" si="121"/>
        <v>0</v>
      </c>
      <c r="AW111" s="308">
        <v>0</v>
      </c>
      <c r="AX111" s="306">
        <v>0</v>
      </c>
      <c r="AY111" s="167">
        <f t="shared" si="106"/>
        <v>0</v>
      </c>
      <c r="AZ111" s="165">
        <f t="shared" si="122"/>
        <v>0</v>
      </c>
      <c r="BA111" s="308">
        <v>0</v>
      </c>
      <c r="BB111" s="306">
        <v>0</v>
      </c>
      <c r="BC111" s="171">
        <f t="shared" si="107"/>
        <v>0</v>
      </c>
      <c r="BD111" s="172">
        <f t="shared" si="123"/>
        <v>0</v>
      </c>
      <c r="BE111" s="299">
        <v>0</v>
      </c>
      <c r="BF111" s="306">
        <v>0</v>
      </c>
      <c r="BG111" s="167">
        <f t="shared" si="108"/>
        <v>0</v>
      </c>
      <c r="BH111" s="165">
        <f t="shared" si="124"/>
        <v>0</v>
      </c>
      <c r="BI111" s="308">
        <v>0</v>
      </c>
      <c r="BJ111" s="306">
        <v>0</v>
      </c>
      <c r="BK111" s="167">
        <f t="shared" si="109"/>
        <v>0</v>
      </c>
      <c r="BL111" s="165">
        <f t="shared" si="125"/>
        <v>0</v>
      </c>
      <c r="BM111" s="308">
        <v>0</v>
      </c>
      <c r="BN111" s="306">
        <v>0</v>
      </c>
      <c r="BO111" s="167">
        <f t="shared" si="110"/>
        <v>0</v>
      </c>
      <c r="BP111" s="165">
        <f t="shared" si="126"/>
        <v>0</v>
      </c>
      <c r="BQ111" s="307">
        <v>0</v>
      </c>
      <c r="BR111" s="306">
        <v>0</v>
      </c>
      <c r="BS111" s="167">
        <f t="shared" si="111"/>
        <v>0</v>
      </c>
      <c r="BT111" s="165">
        <f t="shared" si="127"/>
        <v>0</v>
      </c>
      <c r="BU111" s="167">
        <f t="shared" si="115"/>
        <v>0</v>
      </c>
      <c r="BV111" s="168">
        <f t="shared" si="94"/>
        <v>0</v>
      </c>
      <c r="BW111" s="167">
        <f t="shared" si="112"/>
        <v>0</v>
      </c>
      <c r="BX111" s="166">
        <f t="shared" si="128"/>
        <v>0</v>
      </c>
      <c r="BY111" s="317">
        <f t="shared" si="136"/>
        <v>5.5555555555555552E-2</v>
      </c>
      <c r="BZ111" s="174">
        <f t="shared" si="145"/>
        <v>3312</v>
      </c>
      <c r="CA111" s="174">
        <f t="shared" si="113"/>
        <v>79488</v>
      </c>
      <c r="CB111" s="172">
        <f t="shared" si="146"/>
        <v>3312</v>
      </c>
      <c r="CC111" s="425">
        <f t="shared" si="139"/>
        <v>2.1583333333333332</v>
      </c>
      <c r="CD111" s="425">
        <f t="shared" si="140"/>
        <v>71.654861111111089</v>
      </c>
      <c r="CE111" s="394">
        <f t="shared" si="141"/>
        <v>69.496527777777757</v>
      </c>
      <c r="CF111" s="318">
        <f t="shared" si="142"/>
        <v>1437.6413689732706</v>
      </c>
      <c r="CG111" s="426">
        <f t="shared" si="148"/>
        <v>7.0152777777777784</v>
      </c>
      <c r="CH111" s="426">
        <f t="shared" si="149"/>
        <v>0.40486111111111112</v>
      </c>
      <c r="CI111" s="309">
        <f t="shared" si="150"/>
        <v>238096</v>
      </c>
      <c r="CJ111" s="426">
        <f t="shared" si="143"/>
        <v>6.6104166666666675</v>
      </c>
      <c r="CK111" s="309">
        <f t="shared" si="144"/>
        <v>1500.7626851560035</v>
      </c>
      <c r="CL111" s="309">
        <f t="shared" si="151"/>
        <v>1414.1516531379923</v>
      </c>
      <c r="CM111" s="450"/>
      <c r="CN111" s="440">
        <v>19119</v>
      </c>
      <c r="CO111" s="450">
        <v>0.83750000000000002</v>
      </c>
      <c r="CP111" s="440">
        <f xml:space="preserve"> CN111/CO111/24</f>
        <v>951.19402985074623</v>
      </c>
      <c r="CQ111" s="440">
        <f xml:space="preserve"> CP111*24</f>
        <v>22828.656716417911</v>
      </c>
      <c r="CR111" s="441"/>
      <c r="CS111" s="441"/>
      <c r="CT111" s="441"/>
      <c r="CU111" s="441"/>
      <c r="CV111" s="441"/>
      <c r="CW111" s="441"/>
      <c r="CX111" s="441"/>
    </row>
    <row r="112" spans="1:102" x14ac:dyDescent="0.25">
      <c r="A112" s="299">
        <f t="shared" si="97"/>
        <v>111</v>
      </c>
      <c r="B112" s="300">
        <v>40870</v>
      </c>
      <c r="C112" s="299">
        <f t="shared" si="89"/>
        <v>11</v>
      </c>
      <c r="D112" s="311" t="s">
        <v>24</v>
      </c>
      <c r="E112" s="301" t="s">
        <v>692</v>
      </c>
      <c r="F112" s="302"/>
      <c r="G112" s="303">
        <v>47</v>
      </c>
      <c r="H112" s="301" t="s">
        <v>26</v>
      </c>
      <c r="I112" s="302" t="s">
        <v>130</v>
      </c>
      <c r="J112" s="301" t="s">
        <v>355</v>
      </c>
      <c r="K112" s="301" t="s">
        <v>28</v>
      </c>
      <c r="L112" s="322">
        <v>66000</v>
      </c>
      <c r="M112" s="379">
        <v>44022</v>
      </c>
      <c r="N112" s="379"/>
      <c r="O112" s="679"/>
      <c r="P112" s="309">
        <f>P111-M112</f>
        <v>17562</v>
      </c>
      <c r="Q112" s="182">
        <f t="shared" si="147"/>
        <v>2441888</v>
      </c>
      <c r="R112" s="311" t="s">
        <v>466</v>
      </c>
      <c r="S112" s="310">
        <v>6.25E-2</v>
      </c>
      <c r="T112" s="171">
        <f t="shared" si="133"/>
        <v>1</v>
      </c>
      <c r="U112" s="171">
        <f t="shared" si="116"/>
        <v>30</v>
      </c>
      <c r="V112" s="316" t="s">
        <v>467</v>
      </c>
      <c r="W112" s="305">
        <v>1</v>
      </c>
      <c r="X112" s="167">
        <f t="shared" si="100"/>
        <v>24</v>
      </c>
      <c r="Y112" s="171">
        <f t="shared" si="117"/>
        <v>0</v>
      </c>
      <c r="Z112" s="167">
        <f t="shared" si="130"/>
        <v>1731</v>
      </c>
      <c r="AA112" s="167">
        <f t="shared" si="130"/>
        <v>2083</v>
      </c>
      <c r="AB112" s="167">
        <f>SUM($W$7:W112)</f>
        <v>71.269444444444446</v>
      </c>
      <c r="AC112" s="323">
        <v>0</v>
      </c>
      <c r="AD112" s="309">
        <v>0</v>
      </c>
      <c r="AE112" s="167">
        <f t="shared" si="101"/>
        <v>0</v>
      </c>
      <c r="AF112" s="167">
        <f t="shared" si="118"/>
        <v>0</v>
      </c>
      <c r="AG112" s="171">
        <f t="shared" si="93"/>
        <v>1834.25</v>
      </c>
      <c r="AH112" s="171">
        <f t="shared" si="102"/>
        <v>44022</v>
      </c>
      <c r="AI112" s="304"/>
      <c r="AJ112" s="321"/>
      <c r="AK112" s="315">
        <v>1</v>
      </c>
      <c r="AL112" s="301">
        <v>4.1666666666666666E-3</v>
      </c>
      <c r="AM112" s="167">
        <f t="shared" si="103"/>
        <v>0</v>
      </c>
      <c r="AN112" s="165">
        <f t="shared" si="119"/>
        <v>6</v>
      </c>
      <c r="AO112" s="315">
        <v>1</v>
      </c>
      <c r="AP112" s="306">
        <v>3.9583333333333331E-2</v>
      </c>
      <c r="AQ112" s="167">
        <f t="shared" si="104"/>
        <v>0</v>
      </c>
      <c r="AR112" s="165">
        <f t="shared" si="120"/>
        <v>57</v>
      </c>
      <c r="AS112" s="315">
        <v>0</v>
      </c>
      <c r="AT112" s="306">
        <v>0</v>
      </c>
      <c r="AU112" s="167">
        <f t="shared" si="105"/>
        <v>0</v>
      </c>
      <c r="AV112" s="165">
        <f t="shared" si="121"/>
        <v>0</v>
      </c>
      <c r="AW112" s="308">
        <v>4</v>
      </c>
      <c r="AX112" s="306">
        <v>0.12083333333333333</v>
      </c>
      <c r="AY112" s="167">
        <f t="shared" si="106"/>
        <v>2</v>
      </c>
      <c r="AZ112" s="165">
        <f t="shared" si="122"/>
        <v>54</v>
      </c>
      <c r="BA112" s="308">
        <v>0</v>
      </c>
      <c r="BB112" s="306">
        <v>0</v>
      </c>
      <c r="BC112" s="171">
        <f t="shared" si="107"/>
        <v>0</v>
      </c>
      <c r="BD112" s="172">
        <f t="shared" si="123"/>
        <v>0</v>
      </c>
      <c r="BE112" s="299">
        <v>1</v>
      </c>
      <c r="BF112" s="306">
        <v>1.6666666666666666E-2</v>
      </c>
      <c r="BG112" s="167">
        <f t="shared" si="108"/>
        <v>0</v>
      </c>
      <c r="BH112" s="165">
        <f t="shared" si="124"/>
        <v>24</v>
      </c>
      <c r="BI112" s="308">
        <v>1</v>
      </c>
      <c r="BJ112" s="306">
        <v>5.5555555555555558E-3</v>
      </c>
      <c r="BK112" s="167">
        <f t="shared" si="109"/>
        <v>0</v>
      </c>
      <c r="BL112" s="165">
        <f t="shared" si="125"/>
        <v>8</v>
      </c>
      <c r="BM112" s="308">
        <v>0</v>
      </c>
      <c r="BN112" s="306">
        <v>0</v>
      </c>
      <c r="BO112" s="167">
        <f t="shared" si="110"/>
        <v>0</v>
      </c>
      <c r="BP112" s="165">
        <f t="shared" si="126"/>
        <v>0</v>
      </c>
      <c r="BQ112" s="307">
        <v>4</v>
      </c>
      <c r="BR112" s="306">
        <v>2.7083333333333334E-2</v>
      </c>
      <c r="BS112" s="167">
        <f t="shared" si="111"/>
        <v>0</v>
      </c>
      <c r="BT112" s="165">
        <f t="shared" si="127"/>
        <v>39</v>
      </c>
      <c r="BU112" s="167">
        <f t="shared" si="115"/>
        <v>12</v>
      </c>
      <c r="BV112" s="168">
        <f t="shared" si="94"/>
        <v>0.21388888888888891</v>
      </c>
      <c r="BW112" s="167">
        <f t="shared" si="112"/>
        <v>5</v>
      </c>
      <c r="BX112" s="166">
        <f t="shared" si="128"/>
        <v>8</v>
      </c>
      <c r="BY112" s="317">
        <f t="shared" si="136"/>
        <v>0.78611111111111109</v>
      </c>
      <c r="BZ112" s="174">
        <f t="shared" si="145"/>
        <v>2333.321554770318</v>
      </c>
      <c r="CA112" s="174">
        <f t="shared" si="113"/>
        <v>55999.717314487629</v>
      </c>
      <c r="CB112" s="172">
        <f t="shared" si="146"/>
        <v>1885.3104925053533</v>
      </c>
      <c r="CC112" s="425">
        <f t="shared" si="139"/>
        <v>2.1854166666666663</v>
      </c>
      <c r="CD112" s="425">
        <f t="shared" si="140"/>
        <v>72.654861111111089</v>
      </c>
      <c r="CE112" s="394">
        <f t="shared" si="141"/>
        <v>70.46944444444442</v>
      </c>
      <c r="CF112" s="318">
        <f t="shared" si="142"/>
        <v>1443.8219874650167</v>
      </c>
      <c r="CG112" s="426">
        <f t="shared" si="148"/>
        <v>8.0152777777777793</v>
      </c>
      <c r="CH112" s="426">
        <f t="shared" si="149"/>
        <v>0.43194444444444446</v>
      </c>
      <c r="CI112" s="309">
        <f t="shared" si="150"/>
        <v>282118</v>
      </c>
      <c r="CJ112" s="426">
        <f t="shared" si="143"/>
        <v>7.5833333333333348</v>
      </c>
      <c r="CK112" s="309">
        <f t="shared" si="144"/>
        <v>1550.0989010989008</v>
      </c>
      <c r="CL112" s="309">
        <f t="shared" si="151"/>
        <v>1466.563853751516</v>
      </c>
      <c r="CM112" s="450"/>
      <c r="CN112" s="680" t="s">
        <v>536</v>
      </c>
      <c r="CO112" s="680"/>
      <c r="CP112" s="680"/>
      <c r="CQ112" s="680"/>
      <c r="CR112" s="680"/>
      <c r="CS112" s="441"/>
      <c r="CT112" s="441"/>
      <c r="CU112" s="441"/>
      <c r="CV112" s="441"/>
      <c r="CW112" s="441"/>
      <c r="CX112" s="441"/>
    </row>
    <row r="113" spans="1:102" x14ac:dyDescent="0.25">
      <c r="A113" s="299">
        <f t="shared" si="97"/>
        <v>112</v>
      </c>
      <c r="B113" s="300">
        <v>40871</v>
      </c>
      <c r="C113" s="299">
        <f t="shared" si="89"/>
        <v>11</v>
      </c>
      <c r="D113" s="311" t="s">
        <v>24</v>
      </c>
      <c r="E113" s="301" t="s">
        <v>692</v>
      </c>
      <c r="F113" s="302"/>
      <c r="G113" s="303">
        <v>47</v>
      </c>
      <c r="H113" s="301" t="s">
        <v>26</v>
      </c>
      <c r="I113" s="302" t="s">
        <v>130</v>
      </c>
      <c r="J113" s="301" t="s">
        <v>355</v>
      </c>
      <c r="K113" s="301" t="s">
        <v>28</v>
      </c>
      <c r="L113" s="322">
        <v>66000</v>
      </c>
      <c r="M113" s="379">
        <v>17562</v>
      </c>
      <c r="N113" s="379"/>
      <c r="O113" s="675"/>
      <c r="P113" s="309">
        <f>P112-M113</f>
        <v>0</v>
      </c>
      <c r="Q113" s="182">
        <f t="shared" si="147"/>
        <v>2459450</v>
      </c>
      <c r="R113" s="311" t="s">
        <v>466</v>
      </c>
      <c r="S113" s="310">
        <v>6.25E-2</v>
      </c>
      <c r="T113" s="171">
        <f t="shared" si="133"/>
        <v>1</v>
      </c>
      <c r="U113" s="171">
        <f t="shared" si="116"/>
        <v>30</v>
      </c>
      <c r="V113" s="316" t="s">
        <v>467</v>
      </c>
      <c r="W113" s="305">
        <v>0.58333333333333337</v>
      </c>
      <c r="X113" s="167">
        <f t="shared" si="100"/>
        <v>14</v>
      </c>
      <c r="Y113" s="171">
        <f t="shared" si="117"/>
        <v>0</v>
      </c>
      <c r="Z113" s="167">
        <f t="shared" si="130"/>
        <v>1745</v>
      </c>
      <c r="AA113" s="167">
        <f t="shared" si="130"/>
        <v>2083</v>
      </c>
      <c r="AB113" s="167">
        <f>SUM($W$7:W113)</f>
        <v>71.852777777777774</v>
      </c>
      <c r="AC113" s="323">
        <v>0</v>
      </c>
      <c r="AD113" s="309">
        <v>0</v>
      </c>
      <c r="AE113" s="167">
        <f t="shared" si="101"/>
        <v>0</v>
      </c>
      <c r="AF113" s="167">
        <f t="shared" si="118"/>
        <v>0</v>
      </c>
      <c r="AG113" s="171">
        <f t="shared" si="93"/>
        <v>1254.4285714285713</v>
      </c>
      <c r="AH113" s="171">
        <f t="shared" si="102"/>
        <v>30106.28571428571</v>
      </c>
      <c r="AI113" s="311" t="s">
        <v>471</v>
      </c>
      <c r="AJ113" s="321"/>
      <c r="AK113" s="315">
        <v>0</v>
      </c>
      <c r="AL113" s="301">
        <v>0</v>
      </c>
      <c r="AM113" s="167">
        <f t="shared" si="103"/>
        <v>0</v>
      </c>
      <c r="AN113" s="165">
        <f t="shared" si="119"/>
        <v>0</v>
      </c>
      <c r="AO113" s="315">
        <v>0</v>
      </c>
      <c r="AP113" s="306">
        <v>0</v>
      </c>
      <c r="AQ113" s="167">
        <f t="shared" si="104"/>
        <v>0</v>
      </c>
      <c r="AR113" s="165">
        <f t="shared" si="120"/>
        <v>0</v>
      </c>
      <c r="AS113" s="315">
        <v>0</v>
      </c>
      <c r="AT113" s="306">
        <v>0</v>
      </c>
      <c r="AU113" s="167">
        <f t="shared" si="105"/>
        <v>0</v>
      </c>
      <c r="AV113" s="165">
        <f t="shared" si="121"/>
        <v>0</v>
      </c>
      <c r="AW113" s="308">
        <v>1</v>
      </c>
      <c r="AX113" s="306">
        <v>1.7361111111111112E-2</v>
      </c>
      <c r="AY113" s="167">
        <f t="shared" si="106"/>
        <v>0</v>
      </c>
      <c r="AZ113" s="165">
        <f t="shared" si="122"/>
        <v>25</v>
      </c>
      <c r="BA113" s="308">
        <v>3</v>
      </c>
      <c r="BB113" s="306">
        <v>3.9583333333333331E-2</v>
      </c>
      <c r="BC113" s="171">
        <f t="shared" si="107"/>
        <v>0</v>
      </c>
      <c r="BD113" s="172">
        <f t="shared" si="123"/>
        <v>57</v>
      </c>
      <c r="BE113" s="299">
        <v>1</v>
      </c>
      <c r="BF113" s="306">
        <v>1.3194444444444444E-2</v>
      </c>
      <c r="BG113" s="167">
        <f t="shared" si="108"/>
        <v>0</v>
      </c>
      <c r="BH113" s="165">
        <f t="shared" si="124"/>
        <v>19</v>
      </c>
      <c r="BI113" s="308">
        <v>0</v>
      </c>
      <c r="BJ113" s="306">
        <v>0</v>
      </c>
      <c r="BK113" s="167">
        <f t="shared" si="109"/>
        <v>0</v>
      </c>
      <c r="BL113" s="165">
        <f t="shared" si="125"/>
        <v>0</v>
      </c>
      <c r="BM113" s="308">
        <v>0</v>
      </c>
      <c r="BN113" s="306">
        <v>0</v>
      </c>
      <c r="BO113" s="167">
        <f t="shared" si="110"/>
        <v>0</v>
      </c>
      <c r="BP113" s="165">
        <f t="shared" si="126"/>
        <v>0</v>
      </c>
      <c r="BQ113" s="307">
        <v>0</v>
      </c>
      <c r="BR113" s="306">
        <v>0</v>
      </c>
      <c r="BS113" s="167">
        <f t="shared" si="111"/>
        <v>0</v>
      </c>
      <c r="BT113" s="165">
        <f t="shared" si="127"/>
        <v>0</v>
      </c>
      <c r="BU113" s="167">
        <f t="shared" si="115"/>
        <v>5</v>
      </c>
      <c r="BV113" s="168">
        <f t="shared" si="94"/>
        <v>7.013888888888889E-2</v>
      </c>
      <c r="BW113" s="167">
        <f t="shared" si="112"/>
        <v>1</v>
      </c>
      <c r="BX113" s="166">
        <f t="shared" si="128"/>
        <v>41</v>
      </c>
      <c r="BY113" s="317">
        <f t="shared" si="136"/>
        <v>0.51319444444444451</v>
      </c>
      <c r="BZ113" s="174">
        <f t="shared" si="145"/>
        <v>1425.8728010825437</v>
      </c>
      <c r="CA113" s="174">
        <f t="shared" si="113"/>
        <v>34220.94722598105</v>
      </c>
      <c r="CB113" s="172">
        <f t="shared" si="146"/>
        <v>1254.4285714285713</v>
      </c>
      <c r="CC113" s="425">
        <f t="shared" si="139"/>
        <v>2.1854166666666663</v>
      </c>
      <c r="CD113" s="425">
        <f t="shared" si="140"/>
        <v>73.238194444444417</v>
      </c>
      <c r="CE113" s="394">
        <f t="shared" si="141"/>
        <v>71.052777777777749</v>
      </c>
      <c r="CF113" s="318">
        <f t="shared" si="142"/>
        <v>1442.2670941006299</v>
      </c>
      <c r="CG113" s="426">
        <f t="shared" si="148"/>
        <v>8.5986111111111132</v>
      </c>
      <c r="CH113" s="426">
        <f t="shared" si="149"/>
        <v>0.43194444444444446</v>
      </c>
      <c r="CI113" s="309">
        <f t="shared" si="150"/>
        <v>299680</v>
      </c>
      <c r="CJ113" s="426">
        <f t="shared" si="143"/>
        <v>8.1666666666666679</v>
      </c>
      <c r="CK113" s="309">
        <f t="shared" si="144"/>
        <v>1528.9795918367345</v>
      </c>
      <c r="CL113" s="309">
        <f t="shared" si="151"/>
        <v>1452.1725084800512</v>
      </c>
      <c r="CM113" s="440"/>
      <c r="CN113" s="440">
        <v>3623314</v>
      </c>
      <c r="CO113" s="440">
        <v>2771925.94</v>
      </c>
      <c r="CP113" s="453">
        <f>CN113-CO113</f>
        <v>851388.06</v>
      </c>
      <c r="CQ113" s="441" t="s">
        <v>577</v>
      </c>
      <c r="CR113" s="441"/>
      <c r="CS113" s="441"/>
      <c r="CT113" s="441"/>
      <c r="CU113" s="441"/>
      <c r="CV113" s="441"/>
      <c r="CW113" s="441"/>
      <c r="CX113" s="441"/>
    </row>
    <row r="114" spans="1:102" x14ac:dyDescent="0.25">
      <c r="A114" s="299">
        <f t="shared" si="97"/>
        <v>113</v>
      </c>
      <c r="B114" s="300">
        <v>40871</v>
      </c>
      <c r="C114" s="299">
        <f t="shared" si="89"/>
        <v>11</v>
      </c>
      <c r="D114" s="311" t="s">
        <v>24</v>
      </c>
      <c r="E114" s="301" t="s">
        <v>729</v>
      </c>
      <c r="F114" s="302"/>
      <c r="G114" s="303">
        <v>48</v>
      </c>
      <c r="H114" s="301" t="s">
        <v>128</v>
      </c>
      <c r="I114" s="302" t="s">
        <v>251</v>
      </c>
      <c r="J114" s="301" t="s">
        <v>27</v>
      </c>
      <c r="K114" s="301" t="s">
        <v>28</v>
      </c>
      <c r="L114" s="322">
        <v>40354</v>
      </c>
      <c r="M114" s="379">
        <v>18400</v>
      </c>
      <c r="N114" s="379"/>
      <c r="O114" s="378" t="s">
        <v>129</v>
      </c>
      <c r="P114" s="309">
        <f>L114-M114</f>
        <v>21954</v>
      </c>
      <c r="Q114" s="182">
        <f t="shared" si="147"/>
        <v>2477850</v>
      </c>
      <c r="R114" s="311" t="s">
        <v>472</v>
      </c>
      <c r="S114" s="310">
        <v>5.8333333333333327E-2</v>
      </c>
      <c r="T114" s="171">
        <f t="shared" si="133"/>
        <v>1</v>
      </c>
      <c r="U114" s="171">
        <f t="shared" si="116"/>
        <v>24</v>
      </c>
      <c r="V114" s="316" t="s">
        <v>473</v>
      </c>
      <c r="W114" s="305">
        <v>0.33333333333333331</v>
      </c>
      <c r="X114" s="167">
        <f t="shared" si="100"/>
        <v>8</v>
      </c>
      <c r="Y114" s="171">
        <f t="shared" si="117"/>
        <v>0</v>
      </c>
      <c r="Z114" s="167">
        <f t="shared" si="130"/>
        <v>1753</v>
      </c>
      <c r="AA114" s="167">
        <f t="shared" si="130"/>
        <v>2083</v>
      </c>
      <c r="AB114" s="167">
        <f>SUM($W$7:W114)</f>
        <v>72.186111111111103</v>
      </c>
      <c r="AC114" s="323">
        <v>0</v>
      </c>
      <c r="AD114" s="309">
        <v>0</v>
      </c>
      <c r="AE114" s="167">
        <f t="shared" si="101"/>
        <v>0</v>
      </c>
      <c r="AF114" s="167">
        <f t="shared" si="118"/>
        <v>0</v>
      </c>
      <c r="AG114" s="171">
        <f t="shared" si="93"/>
        <v>2300</v>
      </c>
      <c r="AH114" s="171">
        <f t="shared" si="102"/>
        <v>55200</v>
      </c>
      <c r="AI114" s="304"/>
      <c r="AJ114" s="321"/>
      <c r="AK114" s="315">
        <v>0</v>
      </c>
      <c r="AL114" s="301">
        <v>0</v>
      </c>
      <c r="AM114" s="167">
        <f t="shared" si="103"/>
        <v>0</v>
      </c>
      <c r="AN114" s="165">
        <f t="shared" si="119"/>
        <v>0</v>
      </c>
      <c r="AO114" s="315">
        <v>0</v>
      </c>
      <c r="AP114" s="306">
        <v>0</v>
      </c>
      <c r="AQ114" s="167">
        <f t="shared" si="104"/>
        <v>0</v>
      </c>
      <c r="AR114" s="165">
        <f t="shared" si="120"/>
        <v>0</v>
      </c>
      <c r="AS114" s="315">
        <v>0</v>
      </c>
      <c r="AT114" s="306">
        <v>0</v>
      </c>
      <c r="AU114" s="167">
        <f t="shared" si="105"/>
        <v>0</v>
      </c>
      <c r="AV114" s="165">
        <f t="shared" si="121"/>
        <v>0</v>
      </c>
      <c r="AW114" s="308">
        <v>0</v>
      </c>
      <c r="AX114" s="306">
        <v>0</v>
      </c>
      <c r="AY114" s="167">
        <f t="shared" si="106"/>
        <v>0</v>
      </c>
      <c r="AZ114" s="165">
        <f t="shared" si="122"/>
        <v>0</v>
      </c>
      <c r="BA114" s="308">
        <v>0</v>
      </c>
      <c r="BB114" s="306">
        <v>0</v>
      </c>
      <c r="BC114" s="171">
        <f t="shared" si="107"/>
        <v>0</v>
      </c>
      <c r="BD114" s="172">
        <f t="shared" si="123"/>
        <v>0</v>
      </c>
      <c r="BE114" s="299">
        <v>0</v>
      </c>
      <c r="BF114" s="306">
        <v>0</v>
      </c>
      <c r="BG114" s="167">
        <f t="shared" si="108"/>
        <v>0</v>
      </c>
      <c r="BH114" s="165">
        <f t="shared" si="124"/>
        <v>0</v>
      </c>
      <c r="BI114" s="308">
        <v>0</v>
      </c>
      <c r="BJ114" s="306">
        <v>0</v>
      </c>
      <c r="BK114" s="167">
        <f t="shared" si="109"/>
        <v>0</v>
      </c>
      <c r="BL114" s="165">
        <f t="shared" si="125"/>
        <v>0</v>
      </c>
      <c r="BM114" s="308">
        <v>0</v>
      </c>
      <c r="BN114" s="306">
        <v>0</v>
      </c>
      <c r="BO114" s="167">
        <f t="shared" si="110"/>
        <v>0</v>
      </c>
      <c r="BP114" s="165">
        <f t="shared" si="126"/>
        <v>0</v>
      </c>
      <c r="BQ114" s="307">
        <v>2</v>
      </c>
      <c r="BR114" s="306">
        <v>1.7361111111111112E-2</v>
      </c>
      <c r="BS114" s="167">
        <f t="shared" si="111"/>
        <v>0</v>
      </c>
      <c r="BT114" s="165">
        <f t="shared" si="127"/>
        <v>25</v>
      </c>
      <c r="BU114" s="167">
        <f t="shared" si="115"/>
        <v>2</v>
      </c>
      <c r="BV114" s="168">
        <f t="shared" si="94"/>
        <v>1.7361111111111112E-2</v>
      </c>
      <c r="BW114" s="167">
        <f t="shared" si="112"/>
        <v>0</v>
      </c>
      <c r="BX114" s="166">
        <f t="shared" si="128"/>
        <v>25</v>
      </c>
      <c r="BY114" s="317">
        <f t="shared" si="136"/>
        <v>0.31597222222222221</v>
      </c>
      <c r="BZ114" s="174">
        <f t="shared" si="145"/>
        <v>2426.3736263736264</v>
      </c>
      <c r="CA114" s="174">
        <f t="shared" si="113"/>
        <v>58232.967032967033</v>
      </c>
      <c r="CB114" s="172">
        <f t="shared" si="146"/>
        <v>2426.3736263736264</v>
      </c>
      <c r="CC114" s="425">
        <f t="shared" si="139"/>
        <v>2.2027777777777775</v>
      </c>
      <c r="CD114" s="425">
        <f t="shared" si="140"/>
        <v>73.571527777777746</v>
      </c>
      <c r="CE114" s="394">
        <f t="shared" si="141"/>
        <v>71.368749999999963</v>
      </c>
      <c r="CF114" s="318">
        <f t="shared" si="142"/>
        <v>1446.6240476398991</v>
      </c>
      <c r="CG114" s="426">
        <f t="shared" si="148"/>
        <v>8.9319444444444471</v>
      </c>
      <c r="CH114" s="426">
        <f t="shared" si="149"/>
        <v>0.44930555555555557</v>
      </c>
      <c r="CI114" s="309">
        <f t="shared" si="150"/>
        <v>318080</v>
      </c>
      <c r="CJ114" s="426">
        <f t="shared" si="143"/>
        <v>8.4826388888888911</v>
      </c>
      <c r="CK114" s="309">
        <f t="shared" si="144"/>
        <v>1562.4068767908304</v>
      </c>
      <c r="CL114" s="309">
        <f t="shared" si="151"/>
        <v>1483.8127818379719</v>
      </c>
      <c r="CM114" s="440"/>
      <c r="CN114" s="450">
        <v>0.40277777777777773</v>
      </c>
      <c r="CO114" s="450">
        <v>0.22222222222222221</v>
      </c>
      <c r="CP114" s="450">
        <v>0.23263888888888887</v>
      </c>
      <c r="CQ114" s="450">
        <v>0.24444444444444446</v>
      </c>
      <c r="CR114" s="450">
        <v>1.2569444444444444</v>
      </c>
      <c r="CS114" s="450">
        <v>0.36458333333333331</v>
      </c>
      <c r="CT114" s="450">
        <v>0.3263888888888889</v>
      </c>
      <c r="CU114" s="450">
        <v>0.25347222222222221</v>
      </c>
      <c r="CV114" s="441"/>
      <c r="CW114" s="441"/>
      <c r="CX114" s="441"/>
    </row>
    <row r="115" spans="1:102" x14ac:dyDescent="0.25">
      <c r="A115" s="299">
        <f t="shared" si="97"/>
        <v>114</v>
      </c>
      <c r="B115" s="300">
        <v>40872</v>
      </c>
      <c r="C115" s="299">
        <f t="shared" si="89"/>
        <v>11</v>
      </c>
      <c r="D115" s="311" t="s">
        <v>24</v>
      </c>
      <c r="E115" s="301" t="s">
        <v>729</v>
      </c>
      <c r="F115" s="302"/>
      <c r="G115" s="303">
        <v>48</v>
      </c>
      <c r="H115" s="301" t="s">
        <v>128</v>
      </c>
      <c r="I115" s="302" t="s">
        <v>251</v>
      </c>
      <c r="J115" s="301" t="s">
        <v>27</v>
      </c>
      <c r="K115" s="301" t="s">
        <v>28</v>
      </c>
      <c r="L115" s="322">
        <v>40354</v>
      </c>
      <c r="M115" s="379">
        <v>21954</v>
      </c>
      <c r="N115" s="379"/>
      <c r="O115" s="378" t="s">
        <v>129</v>
      </c>
      <c r="P115" s="309">
        <f>P114-M115</f>
        <v>0</v>
      </c>
      <c r="Q115" s="182">
        <f t="shared" si="147"/>
        <v>2499804</v>
      </c>
      <c r="R115" s="311" t="s">
        <v>472</v>
      </c>
      <c r="S115" s="310">
        <v>5.8333333333333327E-2</v>
      </c>
      <c r="T115" s="171">
        <f t="shared" si="133"/>
        <v>1</v>
      </c>
      <c r="U115" s="171">
        <f t="shared" si="116"/>
        <v>24</v>
      </c>
      <c r="V115" s="316" t="s">
        <v>473</v>
      </c>
      <c r="W115" s="305">
        <v>0.58333333333333337</v>
      </c>
      <c r="X115" s="167">
        <f t="shared" si="100"/>
        <v>14</v>
      </c>
      <c r="Y115" s="171">
        <f t="shared" si="117"/>
        <v>0</v>
      </c>
      <c r="Z115" s="167">
        <f t="shared" si="130"/>
        <v>1767</v>
      </c>
      <c r="AA115" s="167">
        <f t="shared" si="130"/>
        <v>2083</v>
      </c>
      <c r="AB115" s="167">
        <f>SUM($W$7:W115)</f>
        <v>72.769444444444431</v>
      </c>
      <c r="AC115" s="323">
        <v>0</v>
      </c>
      <c r="AD115" s="309">
        <v>0</v>
      </c>
      <c r="AE115" s="167">
        <f t="shared" si="101"/>
        <v>0</v>
      </c>
      <c r="AF115" s="167">
        <f t="shared" si="118"/>
        <v>0</v>
      </c>
      <c r="AG115" s="171">
        <f t="shared" si="93"/>
        <v>1568.1428571428571</v>
      </c>
      <c r="AH115" s="171">
        <f t="shared" si="102"/>
        <v>37635.428571428572</v>
      </c>
      <c r="AI115" s="311" t="s">
        <v>515</v>
      </c>
      <c r="AJ115" s="321"/>
      <c r="AK115" s="315">
        <v>1</v>
      </c>
      <c r="AL115" s="301">
        <v>6.9444444444444441E-3</v>
      </c>
      <c r="AM115" s="167">
        <f t="shared" si="103"/>
        <v>0</v>
      </c>
      <c r="AN115" s="165">
        <f t="shared" si="119"/>
        <v>10</v>
      </c>
      <c r="AO115" s="315">
        <v>1</v>
      </c>
      <c r="AP115" s="306">
        <v>2.7777777777777779E-3</v>
      </c>
      <c r="AQ115" s="167">
        <f t="shared" si="104"/>
        <v>0</v>
      </c>
      <c r="AR115" s="165">
        <f t="shared" si="120"/>
        <v>4</v>
      </c>
      <c r="AS115" s="315">
        <v>0</v>
      </c>
      <c r="AT115" s="306">
        <v>0</v>
      </c>
      <c r="AU115" s="167">
        <f t="shared" si="105"/>
        <v>0</v>
      </c>
      <c r="AV115" s="165">
        <f t="shared" si="121"/>
        <v>0</v>
      </c>
      <c r="AW115" s="308">
        <v>1</v>
      </c>
      <c r="AX115" s="306">
        <v>8.3333333333333332E-3</v>
      </c>
      <c r="AY115" s="167">
        <f t="shared" si="106"/>
        <v>0</v>
      </c>
      <c r="AZ115" s="165">
        <f t="shared" si="122"/>
        <v>12</v>
      </c>
      <c r="BA115" s="308">
        <v>0</v>
      </c>
      <c r="BB115" s="306">
        <v>0</v>
      </c>
      <c r="BC115" s="171">
        <f t="shared" si="107"/>
        <v>0</v>
      </c>
      <c r="BD115" s="172">
        <f t="shared" si="123"/>
        <v>0</v>
      </c>
      <c r="BE115" s="299">
        <v>0</v>
      </c>
      <c r="BF115" s="306">
        <v>0</v>
      </c>
      <c r="BG115" s="167">
        <f t="shared" si="108"/>
        <v>0</v>
      </c>
      <c r="BH115" s="165">
        <f t="shared" si="124"/>
        <v>0</v>
      </c>
      <c r="BI115" s="308">
        <v>0</v>
      </c>
      <c r="BJ115" s="306">
        <v>0</v>
      </c>
      <c r="BK115" s="167">
        <f t="shared" si="109"/>
        <v>0</v>
      </c>
      <c r="BL115" s="165">
        <f t="shared" si="125"/>
        <v>0</v>
      </c>
      <c r="BM115" s="308">
        <v>0</v>
      </c>
      <c r="BN115" s="306">
        <v>0</v>
      </c>
      <c r="BO115" s="167">
        <f t="shared" si="110"/>
        <v>0</v>
      </c>
      <c r="BP115" s="165">
        <f t="shared" si="126"/>
        <v>0</v>
      </c>
      <c r="BQ115" s="307">
        <v>2</v>
      </c>
      <c r="BR115" s="306">
        <v>7.6388888888888886E-3</v>
      </c>
      <c r="BS115" s="167">
        <f t="shared" si="111"/>
        <v>0</v>
      </c>
      <c r="BT115" s="165">
        <f t="shared" si="127"/>
        <v>11</v>
      </c>
      <c r="BU115" s="167">
        <f t="shared" si="115"/>
        <v>5</v>
      </c>
      <c r="BV115" s="168">
        <f t="shared" si="94"/>
        <v>2.5694444444444443E-2</v>
      </c>
      <c r="BW115" s="167">
        <f t="shared" si="112"/>
        <v>0</v>
      </c>
      <c r="BX115" s="166">
        <f t="shared" si="128"/>
        <v>37</v>
      </c>
      <c r="BY115" s="317">
        <f t="shared" si="136"/>
        <v>0.55763888888888891</v>
      </c>
      <c r="BZ115" s="174">
        <f t="shared" si="145"/>
        <v>1640.3985056039849</v>
      </c>
      <c r="CA115" s="174">
        <f t="shared" si="113"/>
        <v>39369.564134495638</v>
      </c>
      <c r="CB115" s="172">
        <f t="shared" si="146"/>
        <v>1588.9505428226778</v>
      </c>
      <c r="CC115" s="425">
        <f t="shared" si="139"/>
        <v>2.2104166666666663</v>
      </c>
      <c r="CD115" s="425">
        <f t="shared" si="140"/>
        <v>74.154861111111074</v>
      </c>
      <c r="CE115" s="394">
        <f t="shared" si="141"/>
        <v>71.944444444444414</v>
      </c>
      <c r="CF115" s="318">
        <f t="shared" si="142"/>
        <v>1447.7629343629351</v>
      </c>
      <c r="CG115" s="426">
        <f t="shared" si="148"/>
        <v>9.5152777777777811</v>
      </c>
      <c r="CH115" s="426">
        <f t="shared" si="149"/>
        <v>0.45694444444444443</v>
      </c>
      <c r="CI115" s="309">
        <f t="shared" si="150"/>
        <v>340034</v>
      </c>
      <c r="CJ115" s="426">
        <f t="shared" si="143"/>
        <v>9.0583333333333371</v>
      </c>
      <c r="CK115" s="309">
        <f t="shared" si="144"/>
        <v>1564.0938362465495</v>
      </c>
      <c r="CL115" s="309">
        <f t="shared" si="151"/>
        <v>1488.9826302729523</v>
      </c>
      <c r="CM115" s="440"/>
      <c r="CN115" s="440"/>
      <c r="CO115" s="441"/>
      <c r="CP115" s="441"/>
      <c r="CQ115" s="441"/>
      <c r="CR115" s="441"/>
      <c r="CS115" s="441"/>
      <c r="CT115" s="441"/>
      <c r="CU115" s="441"/>
      <c r="CV115" s="441"/>
      <c r="CW115" s="441"/>
      <c r="CX115" s="441"/>
    </row>
    <row r="116" spans="1:102" x14ac:dyDescent="0.25">
      <c r="A116" s="299">
        <f t="shared" si="97"/>
        <v>115</v>
      </c>
      <c r="B116" s="300">
        <v>40874</v>
      </c>
      <c r="C116" s="299">
        <f t="shared" si="89"/>
        <v>11</v>
      </c>
      <c r="D116" s="311" t="s">
        <v>24</v>
      </c>
      <c r="E116" s="301" t="s">
        <v>730</v>
      </c>
      <c r="F116" s="302"/>
      <c r="G116" s="303">
        <v>49</v>
      </c>
      <c r="H116" s="301" t="s">
        <v>26</v>
      </c>
      <c r="I116" s="302" t="s">
        <v>258</v>
      </c>
      <c r="J116" s="301" t="s">
        <v>453</v>
      </c>
      <c r="K116" s="301" t="s">
        <v>28</v>
      </c>
      <c r="L116" s="322">
        <v>69534</v>
      </c>
      <c r="M116" s="379">
        <v>32547</v>
      </c>
      <c r="N116" s="379"/>
      <c r="O116" s="674">
        <v>7</v>
      </c>
      <c r="P116" s="309">
        <f>L116-M116</f>
        <v>36987</v>
      </c>
      <c r="Q116" s="182">
        <f t="shared" si="147"/>
        <v>2532351</v>
      </c>
      <c r="R116" s="311" t="s">
        <v>476</v>
      </c>
      <c r="S116" s="310">
        <v>5.2083333333333336E-2</v>
      </c>
      <c r="T116" s="171">
        <f t="shared" si="133"/>
        <v>1</v>
      </c>
      <c r="U116" s="171">
        <f t="shared" si="116"/>
        <v>15</v>
      </c>
      <c r="V116" s="316" t="s">
        <v>477</v>
      </c>
      <c r="W116" s="305">
        <v>0.43263888888888885</v>
      </c>
      <c r="X116" s="167">
        <f t="shared" si="100"/>
        <v>10</v>
      </c>
      <c r="Y116" s="171">
        <f t="shared" si="117"/>
        <v>23</v>
      </c>
      <c r="Z116" s="167">
        <f t="shared" si="130"/>
        <v>1777</v>
      </c>
      <c r="AA116" s="167">
        <f t="shared" si="130"/>
        <v>2106</v>
      </c>
      <c r="AB116" s="167">
        <f>SUM($W$7:W116)</f>
        <v>73.20208333333332</v>
      </c>
      <c r="AC116" s="323">
        <v>0</v>
      </c>
      <c r="AD116" s="309">
        <v>0</v>
      </c>
      <c r="AE116" s="167">
        <f t="shared" si="101"/>
        <v>0</v>
      </c>
      <c r="AF116" s="167">
        <f t="shared" si="118"/>
        <v>0</v>
      </c>
      <c r="AG116" s="171">
        <f t="shared" si="93"/>
        <v>3134.5425361155703</v>
      </c>
      <c r="AH116" s="171">
        <f t="shared" si="102"/>
        <v>75229.020866773688</v>
      </c>
      <c r="AI116" s="304"/>
      <c r="AJ116" s="321"/>
      <c r="AK116" s="315">
        <v>0</v>
      </c>
      <c r="AL116" s="301">
        <v>0</v>
      </c>
      <c r="AM116" s="167">
        <f t="shared" si="103"/>
        <v>0</v>
      </c>
      <c r="AN116" s="165">
        <f t="shared" si="119"/>
        <v>0</v>
      </c>
      <c r="AO116" s="315">
        <v>0</v>
      </c>
      <c r="AP116" s="306">
        <v>0</v>
      </c>
      <c r="AQ116" s="167">
        <f t="shared" si="104"/>
        <v>0</v>
      </c>
      <c r="AR116" s="165">
        <f t="shared" si="120"/>
        <v>0</v>
      </c>
      <c r="AS116" s="315">
        <v>0</v>
      </c>
      <c r="AT116" s="306">
        <v>0</v>
      </c>
      <c r="AU116" s="167">
        <f t="shared" si="105"/>
        <v>0</v>
      </c>
      <c r="AV116" s="165">
        <f t="shared" si="121"/>
        <v>0</v>
      </c>
      <c r="AW116" s="308">
        <v>0</v>
      </c>
      <c r="AX116" s="306">
        <v>0</v>
      </c>
      <c r="AY116" s="167">
        <f t="shared" si="106"/>
        <v>0</v>
      </c>
      <c r="AZ116" s="165">
        <f t="shared" si="122"/>
        <v>0</v>
      </c>
      <c r="BA116" s="308">
        <v>1</v>
      </c>
      <c r="BB116" s="306">
        <v>4.1666666666666666E-3</v>
      </c>
      <c r="BC116" s="171">
        <f t="shared" si="107"/>
        <v>0</v>
      </c>
      <c r="BD116" s="172">
        <f t="shared" si="123"/>
        <v>6</v>
      </c>
      <c r="BE116" s="299">
        <v>1</v>
      </c>
      <c r="BF116" s="306">
        <v>1.1805555555555555E-2</v>
      </c>
      <c r="BG116" s="167">
        <f t="shared" si="108"/>
        <v>0</v>
      </c>
      <c r="BH116" s="165">
        <f t="shared" si="124"/>
        <v>17</v>
      </c>
      <c r="BI116" s="308">
        <v>0</v>
      </c>
      <c r="BJ116" s="306">
        <v>0</v>
      </c>
      <c r="BK116" s="167">
        <f t="shared" si="109"/>
        <v>0</v>
      </c>
      <c r="BL116" s="165">
        <f t="shared" si="125"/>
        <v>0</v>
      </c>
      <c r="BM116" s="308">
        <v>0</v>
      </c>
      <c r="BN116" s="306">
        <v>0</v>
      </c>
      <c r="BO116" s="167">
        <f t="shared" si="110"/>
        <v>0</v>
      </c>
      <c r="BP116" s="165">
        <f t="shared" si="126"/>
        <v>0</v>
      </c>
      <c r="BQ116" s="307">
        <v>0</v>
      </c>
      <c r="BR116" s="306">
        <v>0</v>
      </c>
      <c r="BS116" s="167">
        <f t="shared" si="111"/>
        <v>0</v>
      </c>
      <c r="BT116" s="165">
        <f t="shared" si="127"/>
        <v>0</v>
      </c>
      <c r="BU116" s="167">
        <f t="shared" si="115"/>
        <v>2</v>
      </c>
      <c r="BV116" s="168">
        <f t="shared" si="94"/>
        <v>1.5972222222222221E-2</v>
      </c>
      <c r="BW116" s="167">
        <f t="shared" si="112"/>
        <v>0</v>
      </c>
      <c r="BX116" s="166">
        <f t="shared" si="128"/>
        <v>23</v>
      </c>
      <c r="BY116" s="317">
        <f t="shared" si="136"/>
        <v>0.41666666666666663</v>
      </c>
      <c r="BZ116" s="174">
        <f t="shared" si="145"/>
        <v>3254.7000000000003</v>
      </c>
      <c r="CA116" s="174">
        <f t="shared" si="113"/>
        <v>78112.800000000003</v>
      </c>
      <c r="CB116" s="172">
        <f t="shared" si="146"/>
        <v>3134.5425361155703</v>
      </c>
      <c r="CC116" s="425">
        <f t="shared" si="139"/>
        <v>2.2104166666666663</v>
      </c>
      <c r="CD116" s="425">
        <f t="shared" si="140"/>
        <v>74.587499999999963</v>
      </c>
      <c r="CE116" s="394">
        <f t="shared" si="141"/>
        <v>72.377083333333303</v>
      </c>
      <c r="CF116" s="318">
        <f t="shared" si="142"/>
        <v>1457.845773005959</v>
      </c>
      <c r="CG116" s="426">
        <f t="shared" si="148"/>
        <v>9.9479166666666696</v>
      </c>
      <c r="CH116" s="426">
        <f t="shared" si="149"/>
        <v>0.45694444444444443</v>
      </c>
      <c r="CI116" s="309">
        <f t="shared" si="150"/>
        <v>372581</v>
      </c>
      <c r="CJ116" s="426">
        <f t="shared" si="143"/>
        <v>9.4909722222222257</v>
      </c>
      <c r="CK116" s="309">
        <f t="shared" si="144"/>
        <v>1635.6815687422252</v>
      </c>
      <c r="CL116" s="309">
        <f t="shared" si="151"/>
        <v>1560.5486910994759</v>
      </c>
      <c r="CM116" s="440"/>
      <c r="CN116" s="450">
        <v>0.26805555555555555</v>
      </c>
      <c r="CO116" s="450">
        <v>0.54583333333333328</v>
      </c>
      <c r="CP116" s="441"/>
      <c r="CQ116" s="441"/>
      <c r="CR116" s="441"/>
      <c r="CS116" s="441"/>
      <c r="CT116" s="441"/>
      <c r="CU116" s="441"/>
      <c r="CV116" s="441"/>
      <c r="CW116" s="441"/>
      <c r="CX116" s="441"/>
    </row>
    <row r="117" spans="1:102" x14ac:dyDescent="0.25">
      <c r="A117" s="299">
        <f t="shared" si="97"/>
        <v>116</v>
      </c>
      <c r="B117" s="300">
        <v>40875</v>
      </c>
      <c r="C117" s="299">
        <f t="shared" si="89"/>
        <v>11</v>
      </c>
      <c r="D117" s="311" t="s">
        <v>24</v>
      </c>
      <c r="E117" s="301" t="s">
        <v>730</v>
      </c>
      <c r="F117" s="302"/>
      <c r="G117" s="303">
        <v>49</v>
      </c>
      <c r="H117" s="301" t="s">
        <v>26</v>
      </c>
      <c r="I117" s="302" t="s">
        <v>258</v>
      </c>
      <c r="J117" s="301" t="s">
        <v>453</v>
      </c>
      <c r="K117" s="301" t="s">
        <v>28</v>
      </c>
      <c r="L117" s="322">
        <v>69534</v>
      </c>
      <c r="M117" s="379">
        <v>36987</v>
      </c>
      <c r="N117" s="379"/>
      <c r="O117" s="675"/>
      <c r="P117" s="309">
        <f>P116-M117</f>
        <v>0</v>
      </c>
      <c r="Q117" s="182">
        <f t="shared" si="147"/>
        <v>2569338</v>
      </c>
      <c r="R117" s="311" t="s">
        <v>476</v>
      </c>
      <c r="S117" s="310">
        <v>5.2083333333333336E-2</v>
      </c>
      <c r="T117" s="171">
        <f t="shared" si="133"/>
        <v>1</v>
      </c>
      <c r="U117" s="171">
        <f t="shared" si="116"/>
        <v>15</v>
      </c>
      <c r="V117" s="316" t="s">
        <v>477</v>
      </c>
      <c r="W117" s="305">
        <v>0.86805555555555547</v>
      </c>
      <c r="X117" s="167">
        <f t="shared" si="100"/>
        <v>20</v>
      </c>
      <c r="Y117" s="171">
        <f t="shared" si="117"/>
        <v>50</v>
      </c>
      <c r="Z117" s="167">
        <f t="shared" si="130"/>
        <v>1797</v>
      </c>
      <c r="AA117" s="167">
        <f t="shared" si="130"/>
        <v>2156</v>
      </c>
      <c r="AB117" s="167">
        <f>SUM($W$7:W117)</f>
        <v>74.070138888888877</v>
      </c>
      <c r="AC117" s="323">
        <v>0</v>
      </c>
      <c r="AD117" s="309">
        <v>0</v>
      </c>
      <c r="AE117" s="167">
        <f t="shared" si="101"/>
        <v>0</v>
      </c>
      <c r="AF117" s="167">
        <f t="shared" si="118"/>
        <v>0</v>
      </c>
      <c r="AG117" s="171">
        <f t="shared" si="93"/>
        <v>1775.3760000000002</v>
      </c>
      <c r="AH117" s="171">
        <f t="shared" si="102"/>
        <v>42609.024000000005</v>
      </c>
      <c r="AI117" s="311" t="s">
        <v>479</v>
      </c>
      <c r="AJ117" s="321"/>
      <c r="AK117" s="315">
        <v>1</v>
      </c>
      <c r="AL117" s="301">
        <v>5.5555555555555558E-3</v>
      </c>
      <c r="AM117" s="167">
        <f t="shared" si="103"/>
        <v>0</v>
      </c>
      <c r="AN117" s="165">
        <f t="shared" si="119"/>
        <v>8</v>
      </c>
      <c r="AO117" s="315">
        <v>1</v>
      </c>
      <c r="AP117" s="306">
        <v>1.5972222222222224E-2</v>
      </c>
      <c r="AQ117" s="167">
        <f t="shared" si="104"/>
        <v>0</v>
      </c>
      <c r="AR117" s="165">
        <f t="shared" si="120"/>
        <v>23</v>
      </c>
      <c r="AS117" s="315">
        <v>0</v>
      </c>
      <c r="AT117" s="306">
        <v>0</v>
      </c>
      <c r="AU117" s="167">
        <f t="shared" si="105"/>
        <v>0</v>
      </c>
      <c r="AV117" s="165">
        <f t="shared" si="121"/>
        <v>0</v>
      </c>
      <c r="AW117" s="308">
        <v>0</v>
      </c>
      <c r="AX117" s="306">
        <v>0</v>
      </c>
      <c r="AY117" s="167">
        <f t="shared" si="106"/>
        <v>0</v>
      </c>
      <c r="AZ117" s="165">
        <f t="shared" si="122"/>
        <v>0</v>
      </c>
      <c r="BA117" s="308">
        <v>1</v>
      </c>
      <c r="BB117" s="306">
        <v>8.3333333333333332E-3</v>
      </c>
      <c r="BC117" s="171">
        <f t="shared" si="107"/>
        <v>0</v>
      </c>
      <c r="BD117" s="172">
        <f t="shared" si="123"/>
        <v>12</v>
      </c>
      <c r="BE117" s="299">
        <v>4</v>
      </c>
      <c r="BF117" s="306">
        <v>4.7222222222222221E-2</v>
      </c>
      <c r="BG117" s="167">
        <f t="shared" si="108"/>
        <v>1</v>
      </c>
      <c r="BH117" s="165">
        <f t="shared" si="124"/>
        <v>8</v>
      </c>
      <c r="BI117" s="308">
        <v>1</v>
      </c>
      <c r="BJ117" s="306">
        <v>1.2499999999999999E-2</v>
      </c>
      <c r="BK117" s="167">
        <f t="shared" si="109"/>
        <v>0</v>
      </c>
      <c r="BL117" s="165">
        <f t="shared" si="125"/>
        <v>18</v>
      </c>
      <c r="BM117" s="308">
        <v>0</v>
      </c>
      <c r="BN117" s="306">
        <v>0</v>
      </c>
      <c r="BO117" s="167">
        <f t="shared" si="110"/>
        <v>0</v>
      </c>
      <c r="BP117" s="165">
        <f t="shared" si="126"/>
        <v>0</v>
      </c>
      <c r="BQ117" s="307">
        <v>0</v>
      </c>
      <c r="BR117" s="306">
        <v>0</v>
      </c>
      <c r="BS117" s="167">
        <f t="shared" si="111"/>
        <v>0</v>
      </c>
      <c r="BT117" s="165">
        <f t="shared" si="127"/>
        <v>0</v>
      </c>
      <c r="BU117" s="167">
        <f t="shared" si="115"/>
        <v>8</v>
      </c>
      <c r="BV117" s="168">
        <f t="shared" si="94"/>
        <v>8.958333333333332E-2</v>
      </c>
      <c r="BW117" s="167">
        <f t="shared" si="112"/>
        <v>2</v>
      </c>
      <c r="BX117" s="166">
        <f t="shared" si="128"/>
        <v>9</v>
      </c>
      <c r="BY117" s="317">
        <f t="shared" si="136"/>
        <v>0.77847222222222212</v>
      </c>
      <c r="BZ117" s="174">
        <f t="shared" si="145"/>
        <v>1979.6788581623553</v>
      </c>
      <c r="CA117" s="174">
        <f t="shared" si="113"/>
        <v>47512.292595896528</v>
      </c>
      <c r="CB117" s="172">
        <f t="shared" si="146"/>
        <v>1775.3760000000002</v>
      </c>
      <c r="CC117" s="425">
        <f t="shared" si="139"/>
        <v>2.2104166666666663</v>
      </c>
      <c r="CD117" s="425">
        <f t="shared" si="140"/>
        <v>75.45555555555552</v>
      </c>
      <c r="CE117" s="394">
        <f t="shared" si="141"/>
        <v>73.24513888888886</v>
      </c>
      <c r="CF117" s="318">
        <f t="shared" si="142"/>
        <v>1461.6089425729813</v>
      </c>
      <c r="CG117" s="426">
        <f t="shared" si="148"/>
        <v>10.815972222222225</v>
      </c>
      <c r="CH117" s="426">
        <f t="shared" si="149"/>
        <v>0.45694444444444443</v>
      </c>
      <c r="CI117" s="309">
        <f t="shared" si="150"/>
        <v>409568</v>
      </c>
      <c r="CJ117" s="426">
        <f t="shared" si="143"/>
        <v>10.359027777777781</v>
      </c>
      <c r="CK117" s="309">
        <f t="shared" si="144"/>
        <v>1647.3875444124149</v>
      </c>
      <c r="CL117" s="309">
        <f t="shared" si="151"/>
        <v>1577.7900481540928</v>
      </c>
      <c r="CM117" s="440"/>
      <c r="CN117" s="440"/>
      <c r="CO117" s="441"/>
      <c r="CP117" s="441"/>
      <c r="CQ117" s="441"/>
      <c r="CR117" s="441"/>
      <c r="CS117" s="441"/>
      <c r="CT117" s="441"/>
      <c r="CU117" s="441"/>
      <c r="CV117" s="441"/>
      <c r="CW117" s="441"/>
      <c r="CX117" s="441"/>
    </row>
    <row r="118" spans="1:102" x14ac:dyDescent="0.25">
      <c r="A118" s="299">
        <f t="shared" si="97"/>
        <v>117</v>
      </c>
      <c r="B118" s="300">
        <v>40875</v>
      </c>
      <c r="C118" s="299">
        <f t="shared" si="89"/>
        <v>11</v>
      </c>
      <c r="D118" s="311" t="s">
        <v>24</v>
      </c>
      <c r="E118" s="301" t="s">
        <v>731</v>
      </c>
      <c r="F118" s="302"/>
      <c r="G118" s="303">
        <v>50</v>
      </c>
      <c r="H118" s="301" t="s">
        <v>26</v>
      </c>
      <c r="I118" s="302" t="s">
        <v>258</v>
      </c>
      <c r="J118" s="301" t="s">
        <v>480</v>
      </c>
      <c r="K118" s="301" t="s">
        <v>28</v>
      </c>
      <c r="L118" s="322">
        <v>55000</v>
      </c>
      <c r="M118" s="379">
        <v>3810</v>
      </c>
      <c r="N118" s="379"/>
      <c r="O118" s="674">
        <v>5</v>
      </c>
      <c r="P118" s="309">
        <f>L118-M118</f>
        <v>51190</v>
      </c>
      <c r="Q118" s="182">
        <f t="shared" si="147"/>
        <v>2573148</v>
      </c>
      <c r="R118" s="311" t="s">
        <v>483</v>
      </c>
      <c r="S118" s="310">
        <v>4.5833333333333337E-2</v>
      </c>
      <c r="T118" s="171">
        <f t="shared" si="133"/>
        <v>1</v>
      </c>
      <c r="U118" s="171">
        <f t="shared" si="116"/>
        <v>6</v>
      </c>
      <c r="V118" s="316" t="s">
        <v>481</v>
      </c>
      <c r="W118" s="305">
        <v>6.9444444444444434E-2</v>
      </c>
      <c r="X118" s="167">
        <f t="shared" si="100"/>
        <v>1</v>
      </c>
      <c r="Y118" s="171">
        <f t="shared" si="117"/>
        <v>40</v>
      </c>
      <c r="Z118" s="167">
        <f t="shared" si="130"/>
        <v>1798</v>
      </c>
      <c r="AA118" s="167">
        <f t="shared" si="130"/>
        <v>2196</v>
      </c>
      <c r="AB118" s="167">
        <f>SUM($W$7:W118)</f>
        <v>74.13958333333332</v>
      </c>
      <c r="AC118" s="323">
        <v>0</v>
      </c>
      <c r="AD118" s="309">
        <v>0</v>
      </c>
      <c r="AE118" s="167">
        <f t="shared" si="101"/>
        <v>0</v>
      </c>
      <c r="AF118" s="167">
        <f t="shared" si="118"/>
        <v>0</v>
      </c>
      <c r="AG118" s="171">
        <f t="shared" si="93"/>
        <v>2286.0000000000005</v>
      </c>
      <c r="AH118" s="171">
        <f t="shared" si="102"/>
        <v>54864.000000000015</v>
      </c>
      <c r="AI118" s="304"/>
      <c r="AJ118" s="321"/>
      <c r="AK118" s="315">
        <v>0</v>
      </c>
      <c r="AL118" s="301">
        <v>0</v>
      </c>
      <c r="AM118" s="167">
        <f t="shared" si="103"/>
        <v>0</v>
      </c>
      <c r="AN118" s="165">
        <f t="shared" si="119"/>
        <v>0</v>
      </c>
      <c r="AO118" s="315">
        <v>0</v>
      </c>
      <c r="AP118" s="306">
        <v>0</v>
      </c>
      <c r="AQ118" s="167">
        <f t="shared" si="104"/>
        <v>0</v>
      </c>
      <c r="AR118" s="165">
        <f t="shared" si="120"/>
        <v>0</v>
      </c>
      <c r="AS118" s="315">
        <v>0</v>
      </c>
      <c r="AT118" s="306">
        <v>0</v>
      </c>
      <c r="AU118" s="167">
        <f t="shared" si="105"/>
        <v>0</v>
      </c>
      <c r="AV118" s="165">
        <f t="shared" si="121"/>
        <v>0</v>
      </c>
      <c r="AW118" s="308">
        <v>0</v>
      </c>
      <c r="AX118" s="306">
        <v>0</v>
      </c>
      <c r="AY118" s="167">
        <f t="shared" si="106"/>
        <v>0</v>
      </c>
      <c r="AZ118" s="165">
        <f t="shared" si="122"/>
        <v>0</v>
      </c>
      <c r="BA118" s="308">
        <v>0</v>
      </c>
      <c r="BB118" s="306">
        <v>0</v>
      </c>
      <c r="BC118" s="171">
        <f t="shared" si="107"/>
        <v>0</v>
      </c>
      <c r="BD118" s="172">
        <f t="shared" si="123"/>
        <v>0</v>
      </c>
      <c r="BE118" s="299">
        <v>0</v>
      </c>
      <c r="BF118" s="306">
        <v>0</v>
      </c>
      <c r="BG118" s="167">
        <f t="shared" si="108"/>
        <v>0</v>
      </c>
      <c r="BH118" s="165">
        <f t="shared" si="124"/>
        <v>0</v>
      </c>
      <c r="BI118" s="308">
        <v>0</v>
      </c>
      <c r="BJ118" s="306">
        <v>0</v>
      </c>
      <c r="BK118" s="167">
        <f t="shared" si="109"/>
        <v>0</v>
      </c>
      <c r="BL118" s="165">
        <f t="shared" si="125"/>
        <v>0</v>
      </c>
      <c r="BM118" s="308">
        <v>0</v>
      </c>
      <c r="BN118" s="306">
        <v>0</v>
      </c>
      <c r="BO118" s="167">
        <f t="shared" si="110"/>
        <v>0</v>
      </c>
      <c r="BP118" s="165">
        <f t="shared" si="126"/>
        <v>0</v>
      </c>
      <c r="BQ118" s="307">
        <v>0</v>
      </c>
      <c r="BR118" s="306">
        <v>0</v>
      </c>
      <c r="BS118" s="167">
        <f t="shared" si="111"/>
        <v>0</v>
      </c>
      <c r="BT118" s="165">
        <f t="shared" si="127"/>
        <v>0</v>
      </c>
      <c r="BU118" s="167">
        <f t="shared" si="115"/>
        <v>0</v>
      </c>
      <c r="BV118" s="168">
        <f t="shared" si="94"/>
        <v>0</v>
      </c>
      <c r="BW118" s="167">
        <f t="shared" si="112"/>
        <v>0</v>
      </c>
      <c r="BX118" s="166">
        <f t="shared" si="128"/>
        <v>0</v>
      </c>
      <c r="BY118" s="317">
        <f t="shared" ref="BY118:BY127" si="152">W118-BV118</f>
        <v>6.9444444444444434E-2</v>
      </c>
      <c r="BZ118" s="174">
        <f t="shared" si="145"/>
        <v>2286.0000000000005</v>
      </c>
      <c r="CA118" s="174">
        <f t="shared" ref="CA118:CA127" si="153">BZ118*24</f>
        <v>54864.000000000015</v>
      </c>
      <c r="CB118" s="172">
        <f t="shared" si="146"/>
        <v>2286.0000000000005</v>
      </c>
      <c r="CC118" s="425">
        <f t="shared" si="139"/>
        <v>2.2104166666666663</v>
      </c>
      <c r="CD118" s="425">
        <f t="shared" si="140"/>
        <v>75.524999999999963</v>
      </c>
      <c r="CE118" s="394">
        <f t="shared" si="141"/>
        <v>73.314583333333303</v>
      </c>
      <c r="CF118" s="318">
        <f t="shared" si="142"/>
        <v>1462.3898155778472</v>
      </c>
      <c r="CG118" s="426">
        <f t="shared" si="148"/>
        <v>10.88541666666667</v>
      </c>
      <c r="CH118" s="426">
        <f t="shared" si="149"/>
        <v>0.45694444444444443</v>
      </c>
      <c r="CI118" s="309">
        <f t="shared" si="150"/>
        <v>413378</v>
      </c>
      <c r="CJ118" s="426">
        <f t="shared" si="143"/>
        <v>10.428472222222226</v>
      </c>
      <c r="CK118" s="309">
        <f t="shared" si="144"/>
        <v>1651.6401411733361</v>
      </c>
      <c r="CL118" s="309">
        <f t="shared" si="151"/>
        <v>1582.3081339712915</v>
      </c>
      <c r="CM118" s="440"/>
      <c r="CN118" s="440"/>
      <c r="CO118" s="441"/>
      <c r="CP118" s="441"/>
      <c r="CQ118" s="441"/>
      <c r="CR118" s="441"/>
      <c r="CS118" s="441"/>
      <c r="CT118" s="441"/>
      <c r="CU118" s="441"/>
      <c r="CV118" s="441"/>
      <c r="CW118" s="441"/>
      <c r="CX118" s="441"/>
    </row>
    <row r="119" spans="1:102" x14ac:dyDescent="0.25">
      <c r="A119" s="299">
        <f t="shared" si="97"/>
        <v>118</v>
      </c>
      <c r="B119" s="300">
        <v>40876</v>
      </c>
      <c r="C119" s="299">
        <f t="shared" si="89"/>
        <v>11</v>
      </c>
      <c r="D119" s="311" t="s">
        <v>24</v>
      </c>
      <c r="E119" s="301" t="s">
        <v>731</v>
      </c>
      <c r="F119" s="302"/>
      <c r="G119" s="303">
        <v>50</v>
      </c>
      <c r="H119" s="301" t="s">
        <v>26</v>
      </c>
      <c r="I119" s="302" t="s">
        <v>258</v>
      </c>
      <c r="J119" s="301" t="s">
        <v>480</v>
      </c>
      <c r="K119" s="301" t="s">
        <v>28</v>
      </c>
      <c r="L119" s="322">
        <v>55000</v>
      </c>
      <c r="M119" s="379">
        <v>47230</v>
      </c>
      <c r="N119" s="379"/>
      <c r="O119" s="679"/>
      <c r="P119" s="309">
        <f>P118-M119</f>
        <v>3960</v>
      </c>
      <c r="Q119" s="182">
        <f t="shared" si="147"/>
        <v>2620378</v>
      </c>
      <c r="R119" s="311" t="s">
        <v>483</v>
      </c>
      <c r="S119" s="310">
        <v>4.5833333333333337E-2</v>
      </c>
      <c r="T119" s="171">
        <f t="shared" si="133"/>
        <v>1</v>
      </c>
      <c r="U119" s="171">
        <f t="shared" si="116"/>
        <v>6</v>
      </c>
      <c r="V119" s="316" t="s">
        <v>481</v>
      </c>
      <c r="W119" s="305">
        <v>1</v>
      </c>
      <c r="X119" s="167">
        <f t="shared" si="100"/>
        <v>24</v>
      </c>
      <c r="Y119" s="171">
        <f t="shared" si="117"/>
        <v>0</v>
      </c>
      <c r="Z119" s="167">
        <f t="shared" si="130"/>
        <v>1822</v>
      </c>
      <c r="AA119" s="167">
        <f t="shared" si="130"/>
        <v>2196</v>
      </c>
      <c r="AB119" s="167">
        <f>SUM($W$7:W119)</f>
        <v>75.13958333333332</v>
      </c>
      <c r="AC119" s="323">
        <v>0</v>
      </c>
      <c r="AD119" s="309">
        <v>0</v>
      </c>
      <c r="AE119" s="167">
        <f t="shared" si="101"/>
        <v>0</v>
      </c>
      <c r="AF119" s="167">
        <f t="shared" si="118"/>
        <v>0</v>
      </c>
      <c r="AG119" s="171">
        <f t="shared" si="93"/>
        <v>1967.9166666666667</v>
      </c>
      <c r="AH119" s="171">
        <f t="shared" si="102"/>
        <v>47230</v>
      </c>
      <c r="AI119" s="304"/>
      <c r="AJ119" s="321"/>
      <c r="AK119" s="315">
        <v>0</v>
      </c>
      <c r="AL119" s="301">
        <v>0</v>
      </c>
      <c r="AM119" s="167">
        <f t="shared" si="103"/>
        <v>0</v>
      </c>
      <c r="AN119" s="165">
        <f t="shared" si="119"/>
        <v>0</v>
      </c>
      <c r="AO119" s="315">
        <v>2</v>
      </c>
      <c r="AP119" s="306">
        <v>1.8749999999999999E-2</v>
      </c>
      <c r="AQ119" s="167">
        <f t="shared" si="104"/>
        <v>0</v>
      </c>
      <c r="AR119" s="165">
        <f t="shared" si="120"/>
        <v>27</v>
      </c>
      <c r="AS119" s="315">
        <v>0</v>
      </c>
      <c r="AT119" s="306">
        <v>0</v>
      </c>
      <c r="AU119" s="167">
        <f t="shared" si="105"/>
        <v>0</v>
      </c>
      <c r="AV119" s="165">
        <f t="shared" si="121"/>
        <v>0</v>
      </c>
      <c r="AW119" s="308">
        <v>1</v>
      </c>
      <c r="AX119" s="306">
        <v>2.9166666666666664E-2</v>
      </c>
      <c r="AY119" s="167">
        <f t="shared" si="106"/>
        <v>0</v>
      </c>
      <c r="AZ119" s="165">
        <f t="shared" si="122"/>
        <v>42</v>
      </c>
      <c r="BA119" s="308">
        <v>0</v>
      </c>
      <c r="BB119" s="306">
        <v>0</v>
      </c>
      <c r="BC119" s="171">
        <f t="shared" si="107"/>
        <v>0</v>
      </c>
      <c r="BD119" s="172">
        <f t="shared" si="123"/>
        <v>0</v>
      </c>
      <c r="BE119" s="299">
        <v>1</v>
      </c>
      <c r="BF119" s="306">
        <v>9.0277777777777787E-3</v>
      </c>
      <c r="BG119" s="167">
        <f t="shared" si="108"/>
        <v>0</v>
      </c>
      <c r="BH119" s="165">
        <f t="shared" si="124"/>
        <v>13</v>
      </c>
      <c r="BI119" s="308">
        <v>0</v>
      </c>
      <c r="BJ119" s="306">
        <v>0</v>
      </c>
      <c r="BK119" s="167">
        <f t="shared" si="109"/>
        <v>0</v>
      </c>
      <c r="BL119" s="165">
        <f t="shared" si="125"/>
        <v>0</v>
      </c>
      <c r="BM119" s="308">
        <v>0</v>
      </c>
      <c r="BN119" s="306">
        <v>0</v>
      </c>
      <c r="BO119" s="167">
        <f t="shared" si="110"/>
        <v>0</v>
      </c>
      <c r="BP119" s="165">
        <f t="shared" si="126"/>
        <v>0</v>
      </c>
      <c r="BQ119" s="307">
        <v>2</v>
      </c>
      <c r="BR119" s="306">
        <v>1.1111111111111112E-2</v>
      </c>
      <c r="BS119" s="167">
        <f t="shared" si="111"/>
        <v>0</v>
      </c>
      <c r="BT119" s="165">
        <f t="shared" si="127"/>
        <v>16</v>
      </c>
      <c r="BU119" s="167">
        <f t="shared" si="115"/>
        <v>6</v>
      </c>
      <c r="BV119" s="168">
        <f t="shared" si="94"/>
        <v>6.805555555555555E-2</v>
      </c>
      <c r="BW119" s="167">
        <f t="shared" si="112"/>
        <v>1</v>
      </c>
      <c r="BX119" s="166">
        <f t="shared" si="128"/>
        <v>38</v>
      </c>
      <c r="BY119" s="317">
        <f t="shared" si="152"/>
        <v>0.93194444444444446</v>
      </c>
      <c r="BZ119" s="174">
        <f t="shared" si="145"/>
        <v>2111.6244411326379</v>
      </c>
      <c r="CA119" s="174">
        <f t="shared" si="153"/>
        <v>50678.98658718331</v>
      </c>
      <c r="CB119" s="172">
        <f t="shared" si="146"/>
        <v>1990.0280898876406</v>
      </c>
      <c r="CC119" s="425">
        <f t="shared" si="139"/>
        <v>2.2215277777777773</v>
      </c>
      <c r="CD119" s="425">
        <f t="shared" si="140"/>
        <v>76.524999999999963</v>
      </c>
      <c r="CE119" s="394">
        <f t="shared" si="141"/>
        <v>74.303472222222183</v>
      </c>
      <c r="CF119" s="318">
        <f t="shared" si="142"/>
        <v>1469.412039589896</v>
      </c>
      <c r="CG119" s="426">
        <f t="shared" si="148"/>
        <v>11.88541666666667</v>
      </c>
      <c r="CH119" s="426">
        <f t="shared" si="149"/>
        <v>0.46805555555555556</v>
      </c>
      <c r="CI119" s="309">
        <f t="shared" si="150"/>
        <v>460608</v>
      </c>
      <c r="CJ119" s="426">
        <f t="shared" si="143"/>
        <v>11.417361111111115</v>
      </c>
      <c r="CK119" s="309">
        <f t="shared" si="144"/>
        <v>1680.9488473937101</v>
      </c>
      <c r="CL119" s="309">
        <f t="shared" si="151"/>
        <v>1614.7519719544255</v>
      </c>
      <c r="CM119" s="440"/>
      <c r="CN119" s="440"/>
      <c r="CO119" s="441"/>
      <c r="CP119" s="441"/>
      <c r="CQ119" s="441"/>
      <c r="CR119" s="441"/>
      <c r="CS119" s="441"/>
      <c r="CT119" s="441"/>
      <c r="CU119" s="441"/>
      <c r="CV119" s="441"/>
      <c r="CW119" s="441"/>
      <c r="CX119" s="441"/>
    </row>
    <row r="120" spans="1:102" x14ac:dyDescent="0.25">
      <c r="A120" s="299">
        <f t="shared" si="97"/>
        <v>119</v>
      </c>
      <c r="B120" s="300">
        <v>40877</v>
      </c>
      <c r="C120" s="299">
        <f t="shared" si="89"/>
        <v>11</v>
      </c>
      <c r="D120" s="311" t="s">
        <v>24</v>
      </c>
      <c r="E120" s="301" t="s">
        <v>731</v>
      </c>
      <c r="F120" s="302"/>
      <c r="G120" s="303">
        <v>50</v>
      </c>
      <c r="H120" s="301" t="s">
        <v>26</v>
      </c>
      <c r="I120" s="302" t="s">
        <v>258</v>
      </c>
      <c r="J120" s="301" t="s">
        <v>480</v>
      </c>
      <c r="K120" s="301" t="s">
        <v>28</v>
      </c>
      <c r="L120" s="322">
        <v>55000</v>
      </c>
      <c r="M120" s="379">
        <v>3960</v>
      </c>
      <c r="N120" s="379"/>
      <c r="O120" s="675"/>
      <c r="P120" s="309">
        <f>P119-M120</f>
        <v>0</v>
      </c>
      <c r="Q120" s="182">
        <f t="shared" si="147"/>
        <v>2624338</v>
      </c>
      <c r="R120" s="311" t="s">
        <v>483</v>
      </c>
      <c r="S120" s="310">
        <v>4.5833333333333337E-2</v>
      </c>
      <c r="T120" s="171">
        <f t="shared" si="133"/>
        <v>1</v>
      </c>
      <c r="U120" s="171">
        <f t="shared" si="116"/>
        <v>6</v>
      </c>
      <c r="V120" s="316" t="s">
        <v>481</v>
      </c>
      <c r="W120" s="305">
        <v>0.26041666666666669</v>
      </c>
      <c r="X120" s="167">
        <f t="shared" si="100"/>
        <v>6</v>
      </c>
      <c r="Y120" s="171">
        <f t="shared" si="117"/>
        <v>15</v>
      </c>
      <c r="Z120" s="167">
        <f t="shared" si="130"/>
        <v>1828</v>
      </c>
      <c r="AA120" s="167">
        <f t="shared" si="130"/>
        <v>2211</v>
      </c>
      <c r="AB120" s="167">
        <f>SUM($W$7:W120)</f>
        <v>75.399999999999991</v>
      </c>
      <c r="AC120" s="323">
        <v>0</v>
      </c>
      <c r="AD120" s="309">
        <v>0</v>
      </c>
      <c r="AE120" s="167">
        <f t="shared" si="101"/>
        <v>0</v>
      </c>
      <c r="AF120" s="167">
        <f t="shared" si="118"/>
        <v>0</v>
      </c>
      <c r="AG120" s="171">
        <f t="shared" si="93"/>
        <v>633.6</v>
      </c>
      <c r="AH120" s="171">
        <f t="shared" si="102"/>
        <v>15206.400000000001</v>
      </c>
      <c r="AI120" s="311" t="s">
        <v>514</v>
      </c>
      <c r="AJ120" s="321"/>
      <c r="AK120" s="315">
        <v>0</v>
      </c>
      <c r="AL120" s="301">
        <v>0</v>
      </c>
      <c r="AM120" s="167">
        <f t="shared" si="103"/>
        <v>0</v>
      </c>
      <c r="AN120" s="165">
        <f t="shared" si="119"/>
        <v>0</v>
      </c>
      <c r="AO120" s="315">
        <v>0</v>
      </c>
      <c r="AP120" s="306">
        <v>0</v>
      </c>
      <c r="AQ120" s="167">
        <f t="shared" si="104"/>
        <v>0</v>
      </c>
      <c r="AR120" s="165">
        <f t="shared" si="120"/>
        <v>0</v>
      </c>
      <c r="AS120" s="315">
        <v>0</v>
      </c>
      <c r="AT120" s="306">
        <v>0</v>
      </c>
      <c r="AU120" s="167">
        <f t="shared" si="105"/>
        <v>0</v>
      </c>
      <c r="AV120" s="165">
        <f t="shared" si="121"/>
        <v>0</v>
      </c>
      <c r="AW120" s="308">
        <v>0</v>
      </c>
      <c r="AX120" s="306">
        <v>0</v>
      </c>
      <c r="AY120" s="167">
        <f t="shared" si="106"/>
        <v>0</v>
      </c>
      <c r="AZ120" s="165">
        <f t="shared" si="122"/>
        <v>0</v>
      </c>
      <c r="BA120" s="308">
        <v>0</v>
      </c>
      <c r="BB120" s="306">
        <v>0</v>
      </c>
      <c r="BC120" s="171">
        <f t="shared" si="107"/>
        <v>0</v>
      </c>
      <c r="BD120" s="172">
        <f t="shared" si="123"/>
        <v>0</v>
      </c>
      <c r="BE120" s="299">
        <v>3</v>
      </c>
      <c r="BF120" s="306">
        <v>2.013888888888889E-2</v>
      </c>
      <c r="BG120" s="167">
        <f t="shared" si="108"/>
        <v>0</v>
      </c>
      <c r="BH120" s="165">
        <f t="shared" si="124"/>
        <v>29</v>
      </c>
      <c r="BI120" s="308">
        <v>0</v>
      </c>
      <c r="BJ120" s="306">
        <v>0</v>
      </c>
      <c r="BK120" s="167">
        <f t="shared" si="109"/>
        <v>0</v>
      </c>
      <c r="BL120" s="165">
        <f t="shared" si="125"/>
        <v>0</v>
      </c>
      <c r="BM120" s="308">
        <v>0</v>
      </c>
      <c r="BN120" s="306">
        <v>0</v>
      </c>
      <c r="BO120" s="167">
        <f t="shared" si="110"/>
        <v>0</v>
      </c>
      <c r="BP120" s="165">
        <f t="shared" si="126"/>
        <v>0</v>
      </c>
      <c r="BQ120" s="307">
        <v>0</v>
      </c>
      <c r="BR120" s="306">
        <v>0</v>
      </c>
      <c r="BS120" s="167">
        <f t="shared" si="111"/>
        <v>0</v>
      </c>
      <c r="BT120" s="165">
        <f t="shared" si="127"/>
        <v>0</v>
      </c>
      <c r="BU120" s="167">
        <f t="shared" si="115"/>
        <v>3</v>
      </c>
      <c r="BV120" s="168">
        <f t="shared" si="94"/>
        <v>2.013888888888889E-2</v>
      </c>
      <c r="BW120" s="167">
        <f t="shared" si="112"/>
        <v>0</v>
      </c>
      <c r="BX120" s="166">
        <f t="shared" si="128"/>
        <v>29</v>
      </c>
      <c r="BY120" s="317">
        <f t="shared" si="152"/>
        <v>0.24027777777777778</v>
      </c>
      <c r="BZ120" s="174">
        <f t="shared" si="145"/>
        <v>686.70520231213868</v>
      </c>
      <c r="CA120" s="174">
        <f t="shared" si="153"/>
        <v>16480.924855491328</v>
      </c>
      <c r="CB120" s="172">
        <f t="shared" si="146"/>
        <v>633.6</v>
      </c>
      <c r="CC120" s="425">
        <f t="shared" si="139"/>
        <v>2.2215277777777773</v>
      </c>
      <c r="CD120" s="425">
        <f t="shared" si="140"/>
        <v>76.785416666666634</v>
      </c>
      <c r="CE120" s="394">
        <f t="shared" si="141"/>
        <v>74.563888888888854</v>
      </c>
      <c r="CF120" s="318">
        <f t="shared" si="142"/>
        <v>1466.492940431398</v>
      </c>
      <c r="CG120" s="426">
        <f t="shared" si="148"/>
        <v>12.145833333333336</v>
      </c>
      <c r="CH120" s="426">
        <f t="shared" si="149"/>
        <v>0.46805555555555556</v>
      </c>
      <c r="CI120" s="309">
        <f t="shared" si="150"/>
        <v>464568</v>
      </c>
      <c r="CJ120" s="426">
        <f t="shared" si="143"/>
        <v>11.677777777777781</v>
      </c>
      <c r="CK120" s="309">
        <f t="shared" si="144"/>
        <v>1657.5927687916267</v>
      </c>
      <c r="CL120" s="309">
        <f t="shared" si="151"/>
        <v>1593.7152658662089</v>
      </c>
      <c r="CM120" s="440"/>
      <c r="CN120" s="440"/>
      <c r="CO120" s="441" t="s">
        <v>539</v>
      </c>
      <c r="CP120" s="450">
        <v>4.6527777777777779E-2</v>
      </c>
      <c r="CQ120" s="450">
        <v>2.7777777777777776E-2</v>
      </c>
      <c r="CR120" s="450">
        <v>1.7361111111111112E-2</v>
      </c>
      <c r="CS120" s="450">
        <v>2.2916666666666669E-2</v>
      </c>
      <c r="CT120" s="450">
        <v>3.3333333333333333E-2</v>
      </c>
      <c r="CU120" s="450">
        <v>8.3333333333333332E-3</v>
      </c>
      <c r="CV120" s="450">
        <v>1.0416666666666666E-2</v>
      </c>
      <c r="CW120" s="441"/>
      <c r="CX120" s="441"/>
    </row>
    <row r="121" spans="1:102" x14ac:dyDescent="0.25">
      <c r="A121" s="299">
        <f t="shared" si="97"/>
        <v>120</v>
      </c>
      <c r="B121" s="300">
        <v>40877</v>
      </c>
      <c r="C121" s="299">
        <f t="shared" si="89"/>
        <v>11</v>
      </c>
      <c r="D121" s="311" t="s">
        <v>24</v>
      </c>
      <c r="E121" s="301" t="s">
        <v>732</v>
      </c>
      <c r="F121" s="302"/>
      <c r="G121" s="303">
        <v>51</v>
      </c>
      <c r="H121" s="301" t="s">
        <v>26</v>
      </c>
      <c r="I121" s="302" t="s">
        <v>484</v>
      </c>
      <c r="J121" s="301" t="s">
        <v>27</v>
      </c>
      <c r="K121" s="301" t="s">
        <v>28</v>
      </c>
      <c r="L121" s="322">
        <v>54081</v>
      </c>
      <c r="M121" s="379">
        <v>28091</v>
      </c>
      <c r="N121" s="379"/>
      <c r="O121" s="674">
        <v>4</v>
      </c>
      <c r="P121" s="309">
        <f>L121-M121</f>
        <v>25990</v>
      </c>
      <c r="Q121" s="182">
        <f t="shared" si="147"/>
        <v>2652429</v>
      </c>
      <c r="R121" s="311" t="s">
        <v>485</v>
      </c>
      <c r="S121" s="310">
        <v>6.6666666666666666E-2</v>
      </c>
      <c r="T121" s="171">
        <f t="shared" si="133"/>
        <v>1</v>
      </c>
      <c r="U121" s="171">
        <f t="shared" si="116"/>
        <v>36</v>
      </c>
      <c r="V121" s="316" t="s">
        <v>486</v>
      </c>
      <c r="W121" s="305">
        <v>0.65277777777777779</v>
      </c>
      <c r="X121" s="167">
        <f t="shared" si="100"/>
        <v>15</v>
      </c>
      <c r="Y121" s="171">
        <f t="shared" si="117"/>
        <v>40</v>
      </c>
      <c r="Z121" s="167">
        <f t="shared" si="130"/>
        <v>1843</v>
      </c>
      <c r="AA121" s="167">
        <f t="shared" si="130"/>
        <v>2251</v>
      </c>
      <c r="AB121" s="167">
        <f>SUM($W$7:W121)</f>
        <v>76.052777777777763</v>
      </c>
      <c r="AC121" s="323">
        <v>0</v>
      </c>
      <c r="AD121" s="309">
        <v>0</v>
      </c>
      <c r="AE121" s="167">
        <f t="shared" si="101"/>
        <v>0</v>
      </c>
      <c r="AF121" s="167">
        <f t="shared" si="118"/>
        <v>0</v>
      </c>
      <c r="AG121" s="171">
        <f t="shared" si="93"/>
        <v>1793.0425531914891</v>
      </c>
      <c r="AH121" s="171">
        <f t="shared" si="102"/>
        <v>43033.02127659574</v>
      </c>
      <c r="AI121" s="304"/>
      <c r="AJ121" s="321"/>
      <c r="AK121" s="315">
        <v>0</v>
      </c>
      <c r="AL121" s="301">
        <v>0</v>
      </c>
      <c r="AM121" s="167">
        <f t="shared" si="103"/>
        <v>0</v>
      </c>
      <c r="AN121" s="165">
        <f t="shared" si="119"/>
        <v>0</v>
      </c>
      <c r="AO121" s="315">
        <v>4</v>
      </c>
      <c r="AP121" s="306">
        <v>0.14791666666666667</v>
      </c>
      <c r="AQ121" s="167">
        <f t="shared" si="104"/>
        <v>3</v>
      </c>
      <c r="AR121" s="165">
        <f t="shared" si="120"/>
        <v>33</v>
      </c>
      <c r="AS121" s="315">
        <v>0</v>
      </c>
      <c r="AT121" s="306">
        <v>0</v>
      </c>
      <c r="AU121" s="167">
        <f t="shared" si="105"/>
        <v>0</v>
      </c>
      <c r="AV121" s="165">
        <f t="shared" si="121"/>
        <v>0</v>
      </c>
      <c r="AW121" s="308">
        <v>3</v>
      </c>
      <c r="AX121" s="306">
        <v>7.9861111111111105E-2</v>
      </c>
      <c r="AY121" s="167">
        <f t="shared" si="106"/>
        <v>1</v>
      </c>
      <c r="AZ121" s="165">
        <f t="shared" si="122"/>
        <v>55</v>
      </c>
      <c r="BA121" s="308">
        <v>0</v>
      </c>
      <c r="BB121" s="306">
        <v>0</v>
      </c>
      <c r="BC121" s="171">
        <f t="shared" si="107"/>
        <v>0</v>
      </c>
      <c r="BD121" s="172">
        <f t="shared" si="123"/>
        <v>0</v>
      </c>
      <c r="BE121" s="299">
        <v>3</v>
      </c>
      <c r="BF121" s="306">
        <v>4.2361111111111106E-2</v>
      </c>
      <c r="BG121" s="167">
        <f t="shared" si="108"/>
        <v>1</v>
      </c>
      <c r="BH121" s="165">
        <f t="shared" si="124"/>
        <v>1</v>
      </c>
      <c r="BI121" s="308">
        <v>0</v>
      </c>
      <c r="BJ121" s="306">
        <v>0</v>
      </c>
      <c r="BK121" s="167">
        <f t="shared" si="109"/>
        <v>0</v>
      </c>
      <c r="BL121" s="165">
        <f t="shared" si="125"/>
        <v>0</v>
      </c>
      <c r="BM121" s="308">
        <v>0</v>
      </c>
      <c r="BN121" s="306">
        <v>0</v>
      </c>
      <c r="BO121" s="167">
        <f t="shared" si="110"/>
        <v>0</v>
      </c>
      <c r="BP121" s="165">
        <f t="shared" si="126"/>
        <v>0</v>
      </c>
      <c r="BQ121" s="307">
        <v>0</v>
      </c>
      <c r="BR121" s="306">
        <v>0</v>
      </c>
      <c r="BS121" s="167">
        <f t="shared" si="111"/>
        <v>0</v>
      </c>
      <c r="BT121" s="165">
        <f t="shared" si="127"/>
        <v>0</v>
      </c>
      <c r="BU121" s="167">
        <f t="shared" si="115"/>
        <v>10</v>
      </c>
      <c r="BV121" s="168">
        <f t="shared" si="94"/>
        <v>0.27013888888888887</v>
      </c>
      <c r="BW121" s="167">
        <f t="shared" si="112"/>
        <v>6</v>
      </c>
      <c r="BX121" s="166">
        <f t="shared" si="128"/>
        <v>29</v>
      </c>
      <c r="BY121" s="317">
        <f t="shared" si="152"/>
        <v>0.38263888888888892</v>
      </c>
      <c r="BZ121" s="174">
        <f t="shared" si="145"/>
        <v>3058.9110707803993</v>
      </c>
      <c r="CA121" s="174">
        <f t="shared" si="153"/>
        <v>73413.865698729584</v>
      </c>
      <c r="CB121" s="172">
        <f t="shared" si="146"/>
        <v>1793.0425531914891</v>
      </c>
      <c r="CC121" s="425">
        <f t="shared" si="139"/>
        <v>2.2215277777777773</v>
      </c>
      <c r="CD121" s="425">
        <f t="shared" si="140"/>
        <v>77.438194444444406</v>
      </c>
      <c r="CE121" s="394">
        <f t="shared" si="141"/>
        <v>75.216666666666626</v>
      </c>
      <c r="CF121" s="318">
        <f t="shared" si="142"/>
        <v>1469.3269443828947</v>
      </c>
      <c r="CG121" s="426">
        <f t="shared" si="148"/>
        <v>12.798611111111114</v>
      </c>
      <c r="CH121" s="426">
        <f t="shared" si="149"/>
        <v>0.46805555555555556</v>
      </c>
      <c r="CI121" s="309">
        <f t="shared" si="150"/>
        <v>492659</v>
      </c>
      <c r="CJ121" s="426">
        <f t="shared" si="143"/>
        <v>12.330555555555559</v>
      </c>
      <c r="CK121" s="309">
        <f t="shared" si="144"/>
        <v>1664.7634602387918</v>
      </c>
      <c r="CL121" s="309">
        <f t="shared" si="151"/>
        <v>1603.8817145957673</v>
      </c>
      <c r="CM121" s="440"/>
      <c r="CN121" s="440"/>
      <c r="CO121" s="441" t="s">
        <v>540</v>
      </c>
      <c r="CP121" s="450">
        <v>1.4583333333333332E-2</v>
      </c>
      <c r="CQ121" s="441"/>
      <c r="CR121" s="441"/>
      <c r="CS121" s="441"/>
      <c r="CT121" s="441"/>
      <c r="CU121" s="441"/>
      <c r="CV121" s="441"/>
      <c r="CW121" s="441"/>
      <c r="CX121" s="441"/>
    </row>
    <row r="122" spans="1:102" x14ac:dyDescent="0.25">
      <c r="A122" s="324">
        <f t="shared" si="97"/>
        <v>121</v>
      </c>
      <c r="B122" s="325">
        <v>40878</v>
      </c>
      <c r="C122" s="324">
        <f t="shared" si="89"/>
        <v>12</v>
      </c>
      <c r="D122" s="326" t="s">
        <v>24</v>
      </c>
      <c r="E122" s="327" t="s">
        <v>732</v>
      </c>
      <c r="F122" s="328"/>
      <c r="G122" s="329">
        <v>51</v>
      </c>
      <c r="H122" s="327" t="s">
        <v>26</v>
      </c>
      <c r="I122" s="328" t="s">
        <v>484</v>
      </c>
      <c r="J122" s="327" t="s">
        <v>27</v>
      </c>
      <c r="K122" s="327" t="s">
        <v>28</v>
      </c>
      <c r="L122" s="330">
        <v>54081</v>
      </c>
      <c r="M122" s="330">
        <v>25420</v>
      </c>
      <c r="N122" s="330"/>
      <c r="O122" s="679"/>
      <c r="P122" s="331">
        <f>P121-M122</f>
        <v>570</v>
      </c>
      <c r="Q122" s="182">
        <f t="shared" si="147"/>
        <v>2677849</v>
      </c>
      <c r="R122" s="326" t="s">
        <v>485</v>
      </c>
      <c r="S122" s="332">
        <v>6.6666666666666666E-2</v>
      </c>
      <c r="T122" s="171">
        <f t="shared" si="133"/>
        <v>1</v>
      </c>
      <c r="U122" s="171">
        <f t="shared" si="116"/>
        <v>36</v>
      </c>
      <c r="V122" s="333" t="s">
        <v>486</v>
      </c>
      <c r="W122" s="334">
        <v>1</v>
      </c>
      <c r="X122" s="167">
        <f t="shared" si="100"/>
        <v>24</v>
      </c>
      <c r="Y122" s="171">
        <f t="shared" si="117"/>
        <v>0</v>
      </c>
      <c r="Z122" s="167">
        <f t="shared" si="130"/>
        <v>1867</v>
      </c>
      <c r="AA122" s="167">
        <f t="shared" si="130"/>
        <v>2251</v>
      </c>
      <c r="AB122" s="167">
        <f>SUM($W$7:W122)</f>
        <v>77.052777777777763</v>
      </c>
      <c r="AC122" s="335">
        <v>0</v>
      </c>
      <c r="AD122" s="331">
        <v>0</v>
      </c>
      <c r="AE122" s="167">
        <f t="shared" si="101"/>
        <v>0</v>
      </c>
      <c r="AF122" s="167">
        <f t="shared" si="118"/>
        <v>0</v>
      </c>
      <c r="AG122" s="171">
        <f t="shared" si="93"/>
        <v>1059.1666666666667</v>
      </c>
      <c r="AH122" s="171">
        <f t="shared" si="102"/>
        <v>25420</v>
      </c>
      <c r="AI122" s="336"/>
      <c r="AJ122" s="337"/>
      <c r="AK122" s="338">
        <v>0</v>
      </c>
      <c r="AL122" s="327">
        <v>0</v>
      </c>
      <c r="AM122" s="167">
        <f t="shared" si="103"/>
        <v>0</v>
      </c>
      <c r="AN122" s="165">
        <f t="shared" si="119"/>
        <v>0</v>
      </c>
      <c r="AO122" s="338">
        <v>3</v>
      </c>
      <c r="AP122" s="339">
        <v>0.21041666666666667</v>
      </c>
      <c r="AQ122" s="167">
        <f t="shared" si="104"/>
        <v>5</v>
      </c>
      <c r="AR122" s="165">
        <f t="shared" si="120"/>
        <v>3</v>
      </c>
      <c r="AS122" s="338">
        <v>0</v>
      </c>
      <c r="AT122" s="339">
        <v>0</v>
      </c>
      <c r="AU122" s="167">
        <f t="shared" si="105"/>
        <v>0</v>
      </c>
      <c r="AV122" s="165">
        <f t="shared" si="121"/>
        <v>0</v>
      </c>
      <c r="AW122" s="340">
        <v>3</v>
      </c>
      <c r="AX122" s="339">
        <v>2.9861111111111113E-2</v>
      </c>
      <c r="AY122" s="167">
        <f t="shared" si="106"/>
        <v>0</v>
      </c>
      <c r="AZ122" s="165">
        <f t="shared" si="122"/>
        <v>43</v>
      </c>
      <c r="BA122" s="340">
        <v>0</v>
      </c>
      <c r="BB122" s="339">
        <v>0</v>
      </c>
      <c r="BC122" s="171">
        <f t="shared" si="107"/>
        <v>0</v>
      </c>
      <c r="BD122" s="172">
        <f t="shared" si="123"/>
        <v>0</v>
      </c>
      <c r="BE122" s="324">
        <v>3</v>
      </c>
      <c r="BF122" s="339">
        <v>0.24097222222222223</v>
      </c>
      <c r="BG122" s="167">
        <f t="shared" si="108"/>
        <v>5</v>
      </c>
      <c r="BH122" s="165">
        <f t="shared" si="124"/>
        <v>47</v>
      </c>
      <c r="BI122" s="340">
        <v>0</v>
      </c>
      <c r="BJ122" s="339">
        <v>0</v>
      </c>
      <c r="BK122" s="167">
        <f t="shared" si="109"/>
        <v>0</v>
      </c>
      <c r="BL122" s="165">
        <f t="shared" si="125"/>
        <v>0</v>
      </c>
      <c r="BM122" s="340">
        <v>0</v>
      </c>
      <c r="BN122" s="339">
        <v>0</v>
      </c>
      <c r="BO122" s="167">
        <f t="shared" si="110"/>
        <v>0</v>
      </c>
      <c r="BP122" s="165">
        <f t="shared" si="126"/>
        <v>0</v>
      </c>
      <c r="BQ122" s="341">
        <v>1</v>
      </c>
      <c r="BR122" s="339">
        <v>3.2638888888888891E-2</v>
      </c>
      <c r="BS122" s="167">
        <f t="shared" si="111"/>
        <v>0</v>
      </c>
      <c r="BT122" s="165">
        <f t="shared" si="127"/>
        <v>47</v>
      </c>
      <c r="BU122" s="167">
        <f t="shared" si="115"/>
        <v>10</v>
      </c>
      <c r="BV122" s="168">
        <f t="shared" si="94"/>
        <v>0.51388888888888895</v>
      </c>
      <c r="BW122" s="167">
        <f t="shared" si="112"/>
        <v>12</v>
      </c>
      <c r="BX122" s="166">
        <f t="shared" si="128"/>
        <v>20</v>
      </c>
      <c r="BY122" s="317">
        <f t="shared" si="152"/>
        <v>0.48611111111111105</v>
      </c>
      <c r="BZ122" s="174">
        <f t="shared" si="145"/>
        <v>2178.8571428571431</v>
      </c>
      <c r="CA122" s="174">
        <f t="shared" si="153"/>
        <v>52292.571428571435</v>
      </c>
      <c r="CB122" s="172">
        <f t="shared" si="146"/>
        <v>1094.9030868628859</v>
      </c>
      <c r="CC122" s="425">
        <f t="shared" si="139"/>
        <v>2.2541666666666664</v>
      </c>
      <c r="CD122" s="425">
        <f t="shared" si="140"/>
        <v>78.438194444444406</v>
      </c>
      <c r="CE122" s="394">
        <f t="shared" si="141"/>
        <v>76.184027777777743</v>
      </c>
      <c r="CF122" s="318">
        <f t="shared" si="142"/>
        <v>1464.5726265894907</v>
      </c>
      <c r="CG122" s="427">
        <f xml:space="preserve"> W122</f>
        <v>1</v>
      </c>
      <c r="CH122" s="427">
        <f xml:space="preserve"> BR122</f>
        <v>3.2638888888888891E-2</v>
      </c>
      <c r="CI122" s="331">
        <f xml:space="preserve"> M122</f>
        <v>25420</v>
      </c>
      <c r="CJ122" s="427">
        <f t="shared" si="143"/>
        <v>0.96736111111111112</v>
      </c>
      <c r="CK122" s="331">
        <f t="shared" si="144"/>
        <v>1094.9030868628859</v>
      </c>
      <c r="CL122" s="331">
        <f t="shared" si="151"/>
        <v>1059.1666666666667</v>
      </c>
      <c r="CM122" s="440"/>
      <c r="CN122" s="440"/>
      <c r="CO122" s="441" t="s">
        <v>541</v>
      </c>
      <c r="CP122" s="450">
        <v>0.18819444444444444</v>
      </c>
      <c r="CQ122" s="450">
        <v>2.6388888888888889E-2</v>
      </c>
      <c r="CR122" s="441"/>
      <c r="CS122" s="441"/>
      <c r="CT122" s="441"/>
      <c r="CU122" s="441"/>
      <c r="CV122" s="441"/>
      <c r="CW122" s="441"/>
      <c r="CX122" s="441"/>
    </row>
    <row r="123" spans="1:102" x14ac:dyDescent="0.25">
      <c r="A123" s="324">
        <f t="shared" si="97"/>
        <v>122</v>
      </c>
      <c r="B123" s="325">
        <v>40879</v>
      </c>
      <c r="C123" s="324">
        <f t="shared" si="89"/>
        <v>12</v>
      </c>
      <c r="D123" s="326" t="s">
        <v>24</v>
      </c>
      <c r="E123" s="327" t="s">
        <v>732</v>
      </c>
      <c r="F123" s="328"/>
      <c r="G123" s="329">
        <v>51</v>
      </c>
      <c r="H123" s="327" t="s">
        <v>26</v>
      </c>
      <c r="I123" s="328" t="s">
        <v>484</v>
      </c>
      <c r="J123" s="327" t="s">
        <v>27</v>
      </c>
      <c r="K123" s="327" t="s">
        <v>28</v>
      </c>
      <c r="L123" s="330">
        <v>54081</v>
      </c>
      <c r="M123" s="330">
        <v>570</v>
      </c>
      <c r="N123" s="330"/>
      <c r="O123" s="675"/>
      <c r="P123" s="331">
        <f>P122-M123</f>
        <v>0</v>
      </c>
      <c r="Q123" s="182">
        <f t="shared" si="147"/>
        <v>2678419</v>
      </c>
      <c r="R123" s="326" t="s">
        <v>485</v>
      </c>
      <c r="S123" s="332">
        <v>6.6666666666666666E-2</v>
      </c>
      <c r="T123" s="171">
        <f t="shared" si="133"/>
        <v>1</v>
      </c>
      <c r="U123" s="171">
        <f t="shared" si="116"/>
        <v>36</v>
      </c>
      <c r="V123" s="333" t="s">
        <v>486</v>
      </c>
      <c r="W123" s="334">
        <v>1.3888888888888888E-2</v>
      </c>
      <c r="X123" s="167">
        <f t="shared" si="100"/>
        <v>0</v>
      </c>
      <c r="Y123" s="171">
        <f t="shared" si="117"/>
        <v>20</v>
      </c>
      <c r="Z123" s="167">
        <f t="shared" si="130"/>
        <v>1867</v>
      </c>
      <c r="AA123" s="167">
        <f t="shared" si="130"/>
        <v>2271</v>
      </c>
      <c r="AB123" s="167">
        <f>SUM($W$7:W123)</f>
        <v>77.066666666666649</v>
      </c>
      <c r="AC123" s="335">
        <v>0</v>
      </c>
      <c r="AD123" s="331">
        <v>0</v>
      </c>
      <c r="AE123" s="167">
        <f t="shared" si="101"/>
        <v>0</v>
      </c>
      <c r="AF123" s="167">
        <f t="shared" si="118"/>
        <v>0</v>
      </c>
      <c r="AG123" s="171">
        <f t="shared" si="93"/>
        <v>1710</v>
      </c>
      <c r="AH123" s="171">
        <f t="shared" si="102"/>
        <v>41040</v>
      </c>
      <c r="AI123" s="326" t="s">
        <v>493</v>
      </c>
      <c r="AJ123" s="337"/>
      <c r="AK123" s="338">
        <v>0</v>
      </c>
      <c r="AL123" s="327">
        <v>0</v>
      </c>
      <c r="AM123" s="167">
        <f t="shared" si="103"/>
        <v>0</v>
      </c>
      <c r="AN123" s="165">
        <f t="shared" si="119"/>
        <v>0</v>
      </c>
      <c r="AO123" s="338">
        <v>0</v>
      </c>
      <c r="AP123" s="339">
        <v>0</v>
      </c>
      <c r="AQ123" s="167">
        <f t="shared" si="104"/>
        <v>0</v>
      </c>
      <c r="AR123" s="165">
        <f t="shared" si="120"/>
        <v>0</v>
      </c>
      <c r="AS123" s="338">
        <v>0</v>
      </c>
      <c r="AT123" s="339">
        <v>0</v>
      </c>
      <c r="AU123" s="167">
        <f t="shared" si="105"/>
        <v>0</v>
      </c>
      <c r="AV123" s="165">
        <f t="shared" si="121"/>
        <v>0</v>
      </c>
      <c r="AW123" s="340">
        <v>0</v>
      </c>
      <c r="AX123" s="339">
        <v>0</v>
      </c>
      <c r="AY123" s="167">
        <f t="shared" si="106"/>
        <v>0</v>
      </c>
      <c r="AZ123" s="165">
        <f t="shared" si="122"/>
        <v>0</v>
      </c>
      <c r="BA123" s="340">
        <v>0</v>
      </c>
      <c r="BB123" s="339">
        <v>0</v>
      </c>
      <c r="BC123" s="171">
        <f t="shared" si="107"/>
        <v>0</v>
      </c>
      <c r="BD123" s="172">
        <f t="shared" si="123"/>
        <v>0</v>
      </c>
      <c r="BE123" s="324">
        <v>0</v>
      </c>
      <c r="BF123" s="339">
        <v>0</v>
      </c>
      <c r="BG123" s="167">
        <f t="shared" si="108"/>
        <v>0</v>
      </c>
      <c r="BH123" s="165">
        <f t="shared" si="124"/>
        <v>0</v>
      </c>
      <c r="BI123" s="340">
        <v>0</v>
      </c>
      <c r="BJ123" s="339">
        <v>0</v>
      </c>
      <c r="BK123" s="167">
        <f t="shared" si="109"/>
        <v>0</v>
      </c>
      <c r="BL123" s="165">
        <f t="shared" si="125"/>
        <v>0</v>
      </c>
      <c r="BM123" s="340">
        <v>0</v>
      </c>
      <c r="BN123" s="339">
        <v>0</v>
      </c>
      <c r="BO123" s="167">
        <f t="shared" si="110"/>
        <v>0</v>
      </c>
      <c r="BP123" s="165">
        <f t="shared" si="126"/>
        <v>0</v>
      </c>
      <c r="BQ123" s="341">
        <v>0</v>
      </c>
      <c r="BR123" s="339">
        <v>0</v>
      </c>
      <c r="BS123" s="167">
        <f t="shared" si="111"/>
        <v>0</v>
      </c>
      <c r="BT123" s="165">
        <f t="shared" si="127"/>
        <v>0</v>
      </c>
      <c r="BU123" s="167">
        <f t="shared" si="115"/>
        <v>0</v>
      </c>
      <c r="BV123" s="168">
        <f t="shared" si="94"/>
        <v>0</v>
      </c>
      <c r="BW123" s="167">
        <f t="shared" si="112"/>
        <v>0</v>
      </c>
      <c r="BX123" s="166">
        <f t="shared" si="128"/>
        <v>0</v>
      </c>
      <c r="BY123" s="317">
        <f t="shared" si="152"/>
        <v>1.3888888888888888E-2</v>
      </c>
      <c r="BZ123" s="174">
        <f t="shared" si="145"/>
        <v>1710</v>
      </c>
      <c r="CA123" s="174">
        <f t="shared" si="153"/>
        <v>41040</v>
      </c>
      <c r="CB123" s="172">
        <f t="shared" si="146"/>
        <v>1710</v>
      </c>
      <c r="CC123" s="425">
        <f t="shared" si="139"/>
        <v>2.2541666666666664</v>
      </c>
      <c r="CD123" s="425">
        <f t="shared" si="140"/>
        <v>78.452083333333292</v>
      </c>
      <c r="CE123" s="394">
        <f t="shared" si="141"/>
        <v>76.197916666666629</v>
      </c>
      <c r="CF123" s="318">
        <f t="shared" si="142"/>
        <v>1464.6173615857833</v>
      </c>
      <c r="CG123" s="427">
        <f t="shared" ref="CG123:CG128" si="154" xml:space="preserve"> W123 + CG122</f>
        <v>1.0138888888888888</v>
      </c>
      <c r="CH123" s="427">
        <f t="shared" ref="CH123:CH128" si="155" xml:space="preserve"> BR123 + CH122</f>
        <v>3.2638888888888891E-2</v>
      </c>
      <c r="CI123" s="331">
        <f t="shared" ref="CI123:CI146" si="156" xml:space="preserve"> M123 + CI122</f>
        <v>25990</v>
      </c>
      <c r="CJ123" s="427">
        <f t="shared" si="143"/>
        <v>0.98124999999999996</v>
      </c>
      <c r="CK123" s="331">
        <f t="shared" si="144"/>
        <v>1103.6093418259024</v>
      </c>
      <c r="CL123" s="331">
        <f t="shared" si="151"/>
        <v>1068.0821917808219</v>
      </c>
      <c r="CM123" s="440"/>
      <c r="CN123" s="440"/>
      <c r="CO123" s="441"/>
      <c r="CP123" s="441"/>
      <c r="CQ123" s="441"/>
      <c r="CR123" s="441"/>
      <c r="CS123" s="441"/>
      <c r="CT123" s="441"/>
      <c r="CU123" s="441"/>
      <c r="CV123" s="441"/>
      <c r="CW123" s="441"/>
      <c r="CX123" s="441"/>
    </row>
    <row r="124" spans="1:102" x14ac:dyDescent="0.25">
      <c r="A124" s="324">
        <f t="shared" si="97"/>
        <v>123</v>
      </c>
      <c r="B124" s="325">
        <v>40879</v>
      </c>
      <c r="C124" s="324">
        <f t="shared" si="89"/>
        <v>12</v>
      </c>
      <c r="D124" s="326" t="s">
        <v>24</v>
      </c>
      <c r="E124" s="327" t="s">
        <v>733</v>
      </c>
      <c r="F124" s="328"/>
      <c r="G124" s="329">
        <v>52</v>
      </c>
      <c r="H124" s="327" t="s">
        <v>26</v>
      </c>
      <c r="I124" s="328" t="s">
        <v>280</v>
      </c>
      <c r="J124" s="327" t="s">
        <v>27</v>
      </c>
      <c r="K124" s="327" t="s">
        <v>28</v>
      </c>
      <c r="L124" s="330">
        <v>30489</v>
      </c>
      <c r="M124" s="330">
        <v>30489</v>
      </c>
      <c r="N124" s="330"/>
      <c r="O124" s="330" t="s">
        <v>129</v>
      </c>
      <c r="P124" s="331">
        <f>L124-M124</f>
        <v>0</v>
      </c>
      <c r="Q124" s="182">
        <f t="shared" si="147"/>
        <v>2708908</v>
      </c>
      <c r="R124" s="326" t="s">
        <v>491</v>
      </c>
      <c r="S124" s="332">
        <v>6.8749999999999992E-2</v>
      </c>
      <c r="T124" s="171">
        <f t="shared" si="133"/>
        <v>1</v>
      </c>
      <c r="U124" s="171">
        <f t="shared" si="116"/>
        <v>39</v>
      </c>
      <c r="V124" s="333" t="s">
        <v>492</v>
      </c>
      <c r="W124" s="334">
        <v>0.68611111111111101</v>
      </c>
      <c r="X124" s="167">
        <f t="shared" si="100"/>
        <v>16</v>
      </c>
      <c r="Y124" s="171">
        <f t="shared" si="117"/>
        <v>28</v>
      </c>
      <c r="Z124" s="167">
        <f t="shared" si="130"/>
        <v>1883</v>
      </c>
      <c r="AA124" s="167">
        <f t="shared" si="130"/>
        <v>2299</v>
      </c>
      <c r="AB124" s="167">
        <f>SUM($W$7:W124)</f>
        <v>77.752777777777766</v>
      </c>
      <c r="AC124" s="335">
        <v>0</v>
      </c>
      <c r="AD124" s="331">
        <v>0</v>
      </c>
      <c r="AE124" s="167">
        <f t="shared" si="101"/>
        <v>0</v>
      </c>
      <c r="AF124" s="167">
        <f t="shared" si="118"/>
        <v>0</v>
      </c>
      <c r="AG124" s="171">
        <f t="shared" si="93"/>
        <v>1851.5587044534416</v>
      </c>
      <c r="AH124" s="171">
        <f t="shared" si="102"/>
        <v>44437.4089068826</v>
      </c>
      <c r="AI124" s="326" t="s">
        <v>494</v>
      </c>
      <c r="AJ124" s="337"/>
      <c r="AK124" s="338">
        <v>2</v>
      </c>
      <c r="AL124" s="327">
        <v>7.2916666666666671E-2</v>
      </c>
      <c r="AM124" s="167">
        <f t="shared" si="103"/>
        <v>1</v>
      </c>
      <c r="AN124" s="165">
        <f t="shared" si="119"/>
        <v>45</v>
      </c>
      <c r="AO124" s="338">
        <v>5</v>
      </c>
      <c r="AP124" s="339">
        <v>7.7083333333333337E-2</v>
      </c>
      <c r="AQ124" s="167">
        <f t="shared" si="104"/>
        <v>1</v>
      </c>
      <c r="AR124" s="165">
        <f t="shared" si="120"/>
        <v>51</v>
      </c>
      <c r="AS124" s="338">
        <v>0</v>
      </c>
      <c r="AT124" s="339">
        <v>0</v>
      </c>
      <c r="AU124" s="167">
        <f t="shared" si="105"/>
        <v>0</v>
      </c>
      <c r="AV124" s="165">
        <f t="shared" si="121"/>
        <v>0</v>
      </c>
      <c r="AW124" s="340">
        <v>0</v>
      </c>
      <c r="AX124" s="339">
        <v>0</v>
      </c>
      <c r="AY124" s="167">
        <f t="shared" si="106"/>
        <v>0</v>
      </c>
      <c r="AZ124" s="165">
        <f t="shared" si="122"/>
        <v>0</v>
      </c>
      <c r="BA124" s="340">
        <v>0</v>
      </c>
      <c r="BB124" s="339">
        <v>0</v>
      </c>
      <c r="BC124" s="171">
        <f t="shared" si="107"/>
        <v>0</v>
      </c>
      <c r="BD124" s="172">
        <f t="shared" si="123"/>
        <v>0</v>
      </c>
      <c r="BE124" s="324">
        <v>2</v>
      </c>
      <c r="BF124" s="339">
        <v>1.9444444444444445E-2</v>
      </c>
      <c r="BG124" s="167">
        <f t="shared" si="108"/>
        <v>0</v>
      </c>
      <c r="BH124" s="165">
        <f t="shared" si="124"/>
        <v>28</v>
      </c>
      <c r="BI124" s="340">
        <v>0</v>
      </c>
      <c r="BJ124" s="339">
        <v>0</v>
      </c>
      <c r="BK124" s="167">
        <f t="shared" si="109"/>
        <v>0</v>
      </c>
      <c r="BL124" s="165">
        <f t="shared" si="125"/>
        <v>0</v>
      </c>
      <c r="BM124" s="340">
        <v>0</v>
      </c>
      <c r="BN124" s="339">
        <v>0</v>
      </c>
      <c r="BO124" s="167">
        <f t="shared" si="110"/>
        <v>0</v>
      </c>
      <c r="BP124" s="165">
        <f t="shared" si="126"/>
        <v>0</v>
      </c>
      <c r="BQ124" s="341">
        <v>2</v>
      </c>
      <c r="BR124" s="339">
        <v>8.819444444444445E-2</v>
      </c>
      <c r="BS124" s="167">
        <f t="shared" si="111"/>
        <v>2</v>
      </c>
      <c r="BT124" s="165">
        <f t="shared" si="127"/>
        <v>7</v>
      </c>
      <c r="BU124" s="167">
        <f t="shared" si="115"/>
        <v>11</v>
      </c>
      <c r="BV124" s="168">
        <f t="shared" si="94"/>
        <v>0.25763888888888892</v>
      </c>
      <c r="BW124" s="167">
        <f t="shared" si="112"/>
        <v>6</v>
      </c>
      <c r="BX124" s="166">
        <f t="shared" si="128"/>
        <v>11</v>
      </c>
      <c r="BY124" s="317">
        <f t="shared" si="152"/>
        <v>0.42847222222222209</v>
      </c>
      <c r="BZ124" s="174">
        <f t="shared" si="145"/>
        <v>2964.8946515397092</v>
      </c>
      <c r="CA124" s="174">
        <f t="shared" si="153"/>
        <v>71157.471636953022</v>
      </c>
      <c r="CB124" s="172">
        <f t="shared" si="146"/>
        <v>2124.6689895470386</v>
      </c>
      <c r="CC124" s="425">
        <f t="shared" si="139"/>
        <v>2.3423611111111109</v>
      </c>
      <c r="CD124" s="425">
        <f t="shared" si="140"/>
        <v>79.138194444444409</v>
      </c>
      <c r="CE124" s="394">
        <f t="shared" si="141"/>
        <v>76.795833333333292</v>
      </c>
      <c r="CF124" s="318">
        <f t="shared" si="142"/>
        <v>1469.7563886929638</v>
      </c>
      <c r="CG124" s="427">
        <f t="shared" si="154"/>
        <v>1.6999999999999997</v>
      </c>
      <c r="CH124" s="427">
        <f t="shared" si="155"/>
        <v>0.12083333333333335</v>
      </c>
      <c r="CI124" s="331">
        <f t="shared" si="156"/>
        <v>56479</v>
      </c>
      <c r="CJ124" s="427">
        <f t="shared" si="143"/>
        <v>1.5791666666666664</v>
      </c>
      <c r="CK124" s="331">
        <f t="shared" si="144"/>
        <v>1490.2110817941955</v>
      </c>
      <c r="CL124" s="331">
        <f t="shared" si="151"/>
        <v>1384.2892156862747</v>
      </c>
      <c r="CM124" s="440"/>
      <c r="CN124" s="440"/>
      <c r="CO124" s="441" t="s">
        <v>542</v>
      </c>
      <c r="CP124" s="450">
        <v>3.888888888888889E-2</v>
      </c>
      <c r="CQ124" s="450">
        <v>3.4027777777777775E-2</v>
      </c>
      <c r="CR124" s="441"/>
      <c r="CS124" s="441"/>
      <c r="CT124" s="441"/>
      <c r="CU124" s="441"/>
      <c r="CV124" s="441"/>
      <c r="CW124" s="441"/>
      <c r="CX124" s="441"/>
    </row>
    <row r="125" spans="1:102" x14ac:dyDescent="0.25">
      <c r="A125" s="324">
        <f t="shared" si="97"/>
        <v>124</v>
      </c>
      <c r="B125" s="325">
        <v>40881</v>
      </c>
      <c r="C125" s="324">
        <f t="shared" si="89"/>
        <v>12</v>
      </c>
      <c r="D125" s="326" t="s">
        <v>24</v>
      </c>
      <c r="E125" s="326" t="s">
        <v>734</v>
      </c>
      <c r="F125" s="328"/>
      <c r="G125" s="329">
        <v>53</v>
      </c>
      <c r="H125" s="327" t="s">
        <v>26</v>
      </c>
      <c r="I125" s="328" t="s">
        <v>508</v>
      </c>
      <c r="J125" s="327" t="s">
        <v>27</v>
      </c>
      <c r="K125" s="327" t="s">
        <v>28</v>
      </c>
      <c r="L125" s="330">
        <v>53630</v>
      </c>
      <c r="M125" s="330">
        <v>29000</v>
      </c>
      <c r="N125" s="330"/>
      <c r="O125" s="676">
        <v>4</v>
      </c>
      <c r="P125" s="331">
        <f>L125-M125</f>
        <v>24630</v>
      </c>
      <c r="Q125" s="182">
        <f t="shared" si="147"/>
        <v>2737908</v>
      </c>
      <c r="R125" s="326" t="s">
        <v>498</v>
      </c>
      <c r="S125" s="332">
        <v>7.2916666666666671E-2</v>
      </c>
      <c r="T125" s="171">
        <f t="shared" si="133"/>
        <v>1</v>
      </c>
      <c r="U125" s="171">
        <f t="shared" si="116"/>
        <v>45</v>
      </c>
      <c r="V125" s="326" t="s">
        <v>499</v>
      </c>
      <c r="W125" s="334">
        <v>0.67499999999999993</v>
      </c>
      <c r="X125" s="167">
        <f t="shared" si="100"/>
        <v>16</v>
      </c>
      <c r="Y125" s="171">
        <f t="shared" si="117"/>
        <v>12</v>
      </c>
      <c r="Z125" s="167">
        <f t="shared" si="130"/>
        <v>1899</v>
      </c>
      <c r="AA125" s="167">
        <f t="shared" si="130"/>
        <v>2311</v>
      </c>
      <c r="AB125" s="167">
        <f>SUM($W$7:W125)</f>
        <v>78.427777777777763</v>
      </c>
      <c r="AC125" s="335">
        <v>0</v>
      </c>
      <c r="AD125" s="331">
        <v>0</v>
      </c>
      <c r="AE125" s="167">
        <f t="shared" si="101"/>
        <v>0</v>
      </c>
      <c r="AF125" s="167">
        <f t="shared" si="118"/>
        <v>0</v>
      </c>
      <c r="AG125" s="171">
        <f t="shared" si="93"/>
        <v>1790.1234567901238</v>
      </c>
      <c r="AH125" s="171">
        <f t="shared" si="102"/>
        <v>42962.962962962971</v>
      </c>
      <c r="AI125" s="336"/>
      <c r="AJ125" s="337"/>
      <c r="AK125" s="338">
        <v>0</v>
      </c>
      <c r="AL125" s="327">
        <v>0</v>
      </c>
      <c r="AM125" s="167">
        <f t="shared" si="103"/>
        <v>0</v>
      </c>
      <c r="AN125" s="165">
        <f t="shared" si="119"/>
        <v>0</v>
      </c>
      <c r="AO125" s="338">
        <v>0</v>
      </c>
      <c r="AP125" s="339">
        <v>0</v>
      </c>
      <c r="AQ125" s="167">
        <f t="shared" si="104"/>
        <v>0</v>
      </c>
      <c r="AR125" s="165">
        <f t="shared" si="120"/>
        <v>0</v>
      </c>
      <c r="AS125" s="338">
        <v>0</v>
      </c>
      <c r="AT125" s="339">
        <v>0</v>
      </c>
      <c r="AU125" s="167">
        <f t="shared" si="105"/>
        <v>0</v>
      </c>
      <c r="AV125" s="165">
        <f t="shared" si="121"/>
        <v>0</v>
      </c>
      <c r="AW125" s="340">
        <v>1</v>
      </c>
      <c r="AX125" s="339">
        <v>6.9444444444444441E-3</v>
      </c>
      <c r="AY125" s="167">
        <f t="shared" si="106"/>
        <v>0</v>
      </c>
      <c r="AZ125" s="165">
        <f t="shared" si="122"/>
        <v>10</v>
      </c>
      <c r="BA125" s="340">
        <v>0</v>
      </c>
      <c r="BB125" s="339">
        <v>0</v>
      </c>
      <c r="BC125" s="171">
        <f t="shared" si="107"/>
        <v>0</v>
      </c>
      <c r="BD125" s="172">
        <f t="shared" si="123"/>
        <v>0</v>
      </c>
      <c r="BE125" s="324">
        <v>3</v>
      </c>
      <c r="BF125" s="339">
        <v>4.7916666666666663E-2</v>
      </c>
      <c r="BG125" s="167">
        <f t="shared" si="108"/>
        <v>1</v>
      </c>
      <c r="BH125" s="165">
        <f t="shared" si="124"/>
        <v>9</v>
      </c>
      <c r="BI125" s="340">
        <v>0</v>
      </c>
      <c r="BJ125" s="339">
        <v>0</v>
      </c>
      <c r="BK125" s="167">
        <f t="shared" si="109"/>
        <v>0</v>
      </c>
      <c r="BL125" s="165">
        <f t="shared" si="125"/>
        <v>0</v>
      </c>
      <c r="BM125" s="340">
        <v>0</v>
      </c>
      <c r="BN125" s="339">
        <v>0</v>
      </c>
      <c r="BO125" s="167">
        <f t="shared" si="110"/>
        <v>0</v>
      </c>
      <c r="BP125" s="165">
        <f t="shared" si="126"/>
        <v>0</v>
      </c>
      <c r="BQ125" s="341">
        <v>1</v>
      </c>
      <c r="BR125" s="339">
        <v>1.1111111111111112E-2</v>
      </c>
      <c r="BS125" s="167">
        <f t="shared" si="111"/>
        <v>0</v>
      </c>
      <c r="BT125" s="165">
        <f t="shared" si="127"/>
        <v>16</v>
      </c>
      <c r="BU125" s="167">
        <f t="shared" si="115"/>
        <v>5</v>
      </c>
      <c r="BV125" s="168">
        <f t="shared" si="94"/>
        <v>6.5972222222222224E-2</v>
      </c>
      <c r="BW125" s="167">
        <f t="shared" si="112"/>
        <v>1</v>
      </c>
      <c r="BX125" s="166">
        <f t="shared" si="128"/>
        <v>35</v>
      </c>
      <c r="BY125" s="317">
        <f t="shared" si="152"/>
        <v>0.60902777777777772</v>
      </c>
      <c r="BZ125" s="174">
        <f t="shared" si="145"/>
        <v>1984.0364880273662</v>
      </c>
      <c r="CA125" s="174">
        <f t="shared" si="153"/>
        <v>47616.875712656787</v>
      </c>
      <c r="CB125" s="172">
        <f t="shared" si="146"/>
        <v>1820.0836820083684</v>
      </c>
      <c r="CC125" s="425">
        <f t="shared" si="139"/>
        <v>2.353472222222222</v>
      </c>
      <c r="CD125" s="425">
        <f t="shared" si="140"/>
        <v>79.813194444444406</v>
      </c>
      <c r="CE125" s="394">
        <f t="shared" si="141"/>
        <v>77.459722222222183</v>
      </c>
      <c r="CF125" s="318">
        <f t="shared" si="142"/>
        <v>1472.7589607502114</v>
      </c>
      <c r="CG125" s="427">
        <f t="shared" si="154"/>
        <v>2.3749999999999996</v>
      </c>
      <c r="CH125" s="427">
        <f t="shared" si="155"/>
        <v>0.13194444444444445</v>
      </c>
      <c r="CI125" s="331">
        <f t="shared" si="156"/>
        <v>85479</v>
      </c>
      <c r="CJ125" s="427">
        <f t="shared" si="143"/>
        <v>2.2430555555555549</v>
      </c>
      <c r="CK125" s="331">
        <f t="shared" si="144"/>
        <v>1587.8452012383905</v>
      </c>
      <c r="CL125" s="331">
        <f t="shared" si="151"/>
        <v>1499.6315789473686</v>
      </c>
      <c r="CM125" s="440"/>
      <c r="CN125" s="440"/>
      <c r="CO125" s="441"/>
      <c r="CP125" s="441"/>
      <c r="CQ125" s="441"/>
      <c r="CR125" s="441"/>
      <c r="CS125" s="441"/>
      <c r="CT125" s="441"/>
      <c r="CU125" s="441"/>
      <c r="CV125" s="441"/>
      <c r="CW125" s="441"/>
      <c r="CX125" s="441"/>
    </row>
    <row r="126" spans="1:102" x14ac:dyDescent="0.25">
      <c r="A126" s="324">
        <f t="shared" si="97"/>
        <v>125</v>
      </c>
      <c r="B126" s="325">
        <v>40882</v>
      </c>
      <c r="C126" s="324">
        <f t="shared" si="89"/>
        <v>12</v>
      </c>
      <c r="D126" s="326" t="s">
        <v>24</v>
      </c>
      <c r="E126" s="326" t="s">
        <v>734</v>
      </c>
      <c r="F126" s="328"/>
      <c r="G126" s="329">
        <v>53</v>
      </c>
      <c r="H126" s="327" t="s">
        <v>26</v>
      </c>
      <c r="I126" s="328" t="s">
        <v>508</v>
      </c>
      <c r="J126" s="326" t="s">
        <v>27</v>
      </c>
      <c r="K126" s="327" t="s">
        <v>28</v>
      </c>
      <c r="L126" s="330">
        <v>53630</v>
      </c>
      <c r="M126" s="330">
        <v>24630</v>
      </c>
      <c r="N126" s="330"/>
      <c r="O126" s="678"/>
      <c r="P126" s="331">
        <f>P125-M126</f>
        <v>0</v>
      </c>
      <c r="Q126" s="182">
        <f t="shared" si="147"/>
        <v>2762538</v>
      </c>
      <c r="R126" s="326" t="s">
        <v>498</v>
      </c>
      <c r="S126" s="332">
        <v>7.2916666666666671E-2</v>
      </c>
      <c r="T126" s="171">
        <f t="shared" si="133"/>
        <v>1</v>
      </c>
      <c r="U126" s="171">
        <f t="shared" si="116"/>
        <v>45</v>
      </c>
      <c r="V126" s="326" t="s">
        <v>499</v>
      </c>
      <c r="W126" s="334">
        <v>0.73958333333333337</v>
      </c>
      <c r="X126" s="167">
        <f t="shared" si="100"/>
        <v>17</v>
      </c>
      <c r="Y126" s="171">
        <f t="shared" si="117"/>
        <v>45</v>
      </c>
      <c r="Z126" s="167">
        <f t="shared" si="130"/>
        <v>1916</v>
      </c>
      <c r="AA126" s="167">
        <f t="shared" si="130"/>
        <v>2356</v>
      </c>
      <c r="AB126" s="167">
        <f>SUM($W$7:W126)</f>
        <v>79.167361111111092</v>
      </c>
      <c r="AC126" s="335">
        <v>0</v>
      </c>
      <c r="AD126" s="331">
        <v>0</v>
      </c>
      <c r="AE126" s="167">
        <f t="shared" si="101"/>
        <v>0</v>
      </c>
      <c r="AF126" s="167">
        <f t="shared" si="118"/>
        <v>0</v>
      </c>
      <c r="AG126" s="171">
        <f t="shared" si="93"/>
        <v>1387.6056338028168</v>
      </c>
      <c r="AH126" s="171">
        <f t="shared" si="102"/>
        <v>33302.535211267605</v>
      </c>
      <c r="AI126" s="326" t="s">
        <v>503</v>
      </c>
      <c r="AJ126" s="337"/>
      <c r="AK126" s="338">
        <v>0</v>
      </c>
      <c r="AL126" s="327">
        <v>0</v>
      </c>
      <c r="AM126" s="167">
        <f t="shared" si="103"/>
        <v>0</v>
      </c>
      <c r="AN126" s="165">
        <f t="shared" si="119"/>
        <v>0</v>
      </c>
      <c r="AO126" s="338">
        <v>4</v>
      </c>
      <c r="AP126" s="339">
        <v>0.18611111111111112</v>
      </c>
      <c r="AQ126" s="167">
        <f t="shared" si="104"/>
        <v>4</v>
      </c>
      <c r="AR126" s="165">
        <f t="shared" si="120"/>
        <v>28</v>
      </c>
      <c r="AS126" s="338">
        <v>0</v>
      </c>
      <c r="AT126" s="339">
        <v>0</v>
      </c>
      <c r="AU126" s="167">
        <f t="shared" si="105"/>
        <v>0</v>
      </c>
      <c r="AV126" s="165">
        <f t="shared" si="121"/>
        <v>0</v>
      </c>
      <c r="AW126" s="340">
        <v>0</v>
      </c>
      <c r="AX126" s="339">
        <v>0</v>
      </c>
      <c r="AY126" s="167">
        <f t="shared" si="106"/>
        <v>0</v>
      </c>
      <c r="AZ126" s="165">
        <f t="shared" si="122"/>
        <v>0</v>
      </c>
      <c r="BA126" s="340">
        <v>0</v>
      </c>
      <c r="BB126" s="339">
        <v>0</v>
      </c>
      <c r="BC126" s="171">
        <f t="shared" si="107"/>
        <v>0</v>
      </c>
      <c r="BD126" s="172">
        <f t="shared" si="123"/>
        <v>0</v>
      </c>
      <c r="BE126" s="324">
        <v>2</v>
      </c>
      <c r="BF126" s="339">
        <v>4.0972222222222222E-2</v>
      </c>
      <c r="BG126" s="167">
        <f t="shared" si="108"/>
        <v>0</v>
      </c>
      <c r="BH126" s="165">
        <f t="shared" si="124"/>
        <v>59</v>
      </c>
      <c r="BI126" s="340">
        <v>0</v>
      </c>
      <c r="BJ126" s="339">
        <v>0</v>
      </c>
      <c r="BK126" s="167">
        <f t="shared" si="109"/>
        <v>0</v>
      </c>
      <c r="BL126" s="165">
        <f t="shared" si="125"/>
        <v>0</v>
      </c>
      <c r="BM126" s="340">
        <v>0</v>
      </c>
      <c r="BN126" s="339">
        <v>0</v>
      </c>
      <c r="BO126" s="167">
        <f t="shared" si="110"/>
        <v>0</v>
      </c>
      <c r="BP126" s="165">
        <f t="shared" si="126"/>
        <v>0</v>
      </c>
      <c r="BQ126" s="341">
        <v>1</v>
      </c>
      <c r="BR126" s="339">
        <v>2.0833333333333332E-2</v>
      </c>
      <c r="BS126" s="167">
        <f t="shared" si="111"/>
        <v>0</v>
      </c>
      <c r="BT126" s="165">
        <f t="shared" si="127"/>
        <v>30</v>
      </c>
      <c r="BU126" s="167">
        <f t="shared" si="115"/>
        <v>7</v>
      </c>
      <c r="BV126" s="168">
        <f t="shared" si="94"/>
        <v>0.24791666666666667</v>
      </c>
      <c r="BW126" s="167">
        <f t="shared" si="112"/>
        <v>5</v>
      </c>
      <c r="BX126" s="166">
        <f t="shared" si="128"/>
        <v>57</v>
      </c>
      <c r="BY126" s="317">
        <f t="shared" si="152"/>
        <v>0.4916666666666667</v>
      </c>
      <c r="BZ126" s="174">
        <f t="shared" si="145"/>
        <v>2087.28813559322</v>
      </c>
      <c r="CA126" s="174">
        <f t="shared" si="153"/>
        <v>50094.915254237276</v>
      </c>
      <c r="CB126" s="172">
        <f t="shared" si="146"/>
        <v>1427.8260869565217</v>
      </c>
      <c r="CC126" s="425">
        <f t="shared" si="139"/>
        <v>2.3743055555555554</v>
      </c>
      <c r="CD126" s="425">
        <f t="shared" si="140"/>
        <v>80.552777777777735</v>
      </c>
      <c r="CE126" s="394">
        <f t="shared" si="141"/>
        <v>78.178472222222183</v>
      </c>
      <c r="CF126" s="318">
        <f t="shared" si="142"/>
        <v>1472.3458610551008</v>
      </c>
      <c r="CG126" s="427">
        <f t="shared" si="154"/>
        <v>3.114583333333333</v>
      </c>
      <c r="CH126" s="427">
        <f t="shared" si="155"/>
        <v>0.15277777777777779</v>
      </c>
      <c r="CI126" s="331">
        <f t="shared" si="156"/>
        <v>110109</v>
      </c>
      <c r="CJ126" s="427">
        <f t="shared" si="143"/>
        <v>2.9618055555555554</v>
      </c>
      <c r="CK126" s="331">
        <f t="shared" si="144"/>
        <v>1549.0128956623682</v>
      </c>
      <c r="CL126" s="331">
        <f t="shared" si="151"/>
        <v>1473.0301003344484</v>
      </c>
      <c r="CM126" s="440"/>
      <c r="CN126" s="440"/>
      <c r="CO126" s="441"/>
      <c r="CP126" s="441"/>
      <c r="CQ126" s="441"/>
      <c r="CR126" s="441"/>
      <c r="CS126" s="441"/>
      <c r="CT126" s="441"/>
      <c r="CU126" s="441"/>
      <c r="CV126" s="441"/>
      <c r="CW126" s="441"/>
      <c r="CX126" s="441"/>
    </row>
    <row r="127" spans="1:102" x14ac:dyDescent="0.25">
      <c r="A127" s="324">
        <f t="shared" si="97"/>
        <v>126</v>
      </c>
      <c r="B127" s="325">
        <v>40894</v>
      </c>
      <c r="C127" s="324">
        <f t="shared" si="89"/>
        <v>12</v>
      </c>
      <c r="D127" s="326" t="s">
        <v>24</v>
      </c>
      <c r="E127" s="327" t="s">
        <v>677</v>
      </c>
      <c r="F127" s="328"/>
      <c r="G127" s="329">
        <v>54</v>
      </c>
      <c r="H127" s="327" t="s">
        <v>26</v>
      </c>
      <c r="I127" s="328" t="s">
        <v>517</v>
      </c>
      <c r="J127" s="327" t="s">
        <v>27</v>
      </c>
      <c r="K127" s="327" t="s">
        <v>28</v>
      </c>
      <c r="L127" s="330">
        <v>154701</v>
      </c>
      <c r="M127" s="330">
        <v>17966</v>
      </c>
      <c r="N127" s="330"/>
      <c r="O127" s="676">
        <v>9</v>
      </c>
      <c r="P127" s="331">
        <f>L127-M127</f>
        <v>136735</v>
      </c>
      <c r="Q127" s="182">
        <f t="shared" si="147"/>
        <v>2780504</v>
      </c>
      <c r="R127" s="326" t="s">
        <v>518</v>
      </c>
      <c r="S127" s="332">
        <v>8.6805555555555566E-2</v>
      </c>
      <c r="T127" s="171">
        <f t="shared" si="133"/>
        <v>2</v>
      </c>
      <c r="U127" s="171">
        <f t="shared" si="116"/>
        <v>5</v>
      </c>
      <c r="V127" s="326" t="s">
        <v>519</v>
      </c>
      <c r="W127" s="334">
        <v>0.51736111111111105</v>
      </c>
      <c r="X127" s="167">
        <f t="shared" si="100"/>
        <v>12</v>
      </c>
      <c r="Y127" s="171">
        <f t="shared" si="117"/>
        <v>25</v>
      </c>
      <c r="Z127" s="167">
        <f t="shared" si="130"/>
        <v>1928</v>
      </c>
      <c r="AA127" s="167">
        <f t="shared" si="130"/>
        <v>2381</v>
      </c>
      <c r="AB127" s="167">
        <f>SUM($W$7:W127)</f>
        <v>79.684722222222206</v>
      </c>
      <c r="AC127" s="335">
        <v>0</v>
      </c>
      <c r="AD127" s="331">
        <v>0</v>
      </c>
      <c r="AE127" s="167">
        <f t="shared" si="101"/>
        <v>0</v>
      </c>
      <c r="AF127" s="167">
        <f t="shared" si="118"/>
        <v>0</v>
      </c>
      <c r="AG127" s="171">
        <f t="shared" si="93"/>
        <v>1446.9261744966445</v>
      </c>
      <c r="AH127" s="171">
        <f t="shared" si="102"/>
        <v>34726.228187919471</v>
      </c>
      <c r="AI127" s="336"/>
      <c r="AJ127" s="337"/>
      <c r="AK127" s="338">
        <v>0</v>
      </c>
      <c r="AL127" s="327">
        <v>0</v>
      </c>
      <c r="AM127" s="167">
        <f t="shared" si="103"/>
        <v>0</v>
      </c>
      <c r="AN127" s="165">
        <f t="shared" si="119"/>
        <v>0</v>
      </c>
      <c r="AO127" s="338">
        <v>3</v>
      </c>
      <c r="AP127" s="339">
        <v>5.9027777777777783E-2</v>
      </c>
      <c r="AQ127" s="167">
        <f t="shared" si="104"/>
        <v>1</v>
      </c>
      <c r="AR127" s="165">
        <f t="shared" si="120"/>
        <v>25</v>
      </c>
      <c r="AS127" s="338">
        <v>0</v>
      </c>
      <c r="AT127" s="339">
        <v>0</v>
      </c>
      <c r="AU127" s="167">
        <f t="shared" si="105"/>
        <v>0</v>
      </c>
      <c r="AV127" s="165">
        <f t="shared" si="121"/>
        <v>0</v>
      </c>
      <c r="AW127" s="340">
        <v>0</v>
      </c>
      <c r="AX127" s="339">
        <v>0</v>
      </c>
      <c r="AY127" s="167">
        <f t="shared" si="106"/>
        <v>0</v>
      </c>
      <c r="AZ127" s="165">
        <f t="shared" si="122"/>
        <v>0</v>
      </c>
      <c r="BA127" s="340">
        <v>0</v>
      </c>
      <c r="BB127" s="339">
        <v>0</v>
      </c>
      <c r="BC127" s="171">
        <f t="shared" si="107"/>
        <v>0</v>
      </c>
      <c r="BD127" s="172">
        <f t="shared" si="123"/>
        <v>0</v>
      </c>
      <c r="BE127" s="324">
        <v>2</v>
      </c>
      <c r="BF127" s="339">
        <v>2.1527777777777781E-2</v>
      </c>
      <c r="BG127" s="167">
        <f t="shared" si="108"/>
        <v>0</v>
      </c>
      <c r="BH127" s="165">
        <f t="shared" si="124"/>
        <v>31</v>
      </c>
      <c r="BI127" s="340">
        <v>0</v>
      </c>
      <c r="BJ127" s="339">
        <v>0</v>
      </c>
      <c r="BK127" s="167">
        <f t="shared" si="109"/>
        <v>0</v>
      </c>
      <c r="BL127" s="165">
        <f t="shared" si="125"/>
        <v>0</v>
      </c>
      <c r="BM127" s="340">
        <v>0</v>
      </c>
      <c r="BN127" s="339">
        <v>0</v>
      </c>
      <c r="BO127" s="167">
        <f t="shared" si="110"/>
        <v>0</v>
      </c>
      <c r="BP127" s="165">
        <f t="shared" si="126"/>
        <v>0</v>
      </c>
      <c r="BQ127" s="341">
        <v>1</v>
      </c>
      <c r="BR127" s="339">
        <v>8.4027777777777771E-2</v>
      </c>
      <c r="BS127" s="167">
        <f t="shared" si="111"/>
        <v>2</v>
      </c>
      <c r="BT127" s="165">
        <f t="shared" si="127"/>
        <v>1</v>
      </c>
      <c r="BU127" s="167">
        <f t="shared" si="115"/>
        <v>6</v>
      </c>
      <c r="BV127" s="168">
        <f t="shared" si="94"/>
        <v>0.16458333333333333</v>
      </c>
      <c r="BW127" s="167">
        <f t="shared" si="112"/>
        <v>3</v>
      </c>
      <c r="BX127" s="166">
        <f t="shared" si="128"/>
        <v>57</v>
      </c>
      <c r="BY127" s="317">
        <f t="shared" si="152"/>
        <v>0.35277777777777775</v>
      </c>
      <c r="BZ127" s="174">
        <f t="shared" si="145"/>
        <v>2121.9685039370083</v>
      </c>
      <c r="CA127" s="174">
        <f t="shared" si="153"/>
        <v>50927.244094488196</v>
      </c>
      <c r="CB127" s="172">
        <f t="shared" si="146"/>
        <v>1727.5000000000002</v>
      </c>
      <c r="CC127" s="425">
        <f t="shared" si="139"/>
        <v>2.458333333333333</v>
      </c>
      <c r="CD127" s="425">
        <f t="shared" si="140"/>
        <v>81.070138888888849</v>
      </c>
      <c r="CE127" s="394">
        <f t="shared" si="141"/>
        <v>78.61180555555552</v>
      </c>
      <c r="CF127" s="318">
        <f t="shared" si="142"/>
        <v>1473.7523520110253</v>
      </c>
      <c r="CG127" s="427">
        <f t="shared" si="154"/>
        <v>3.6319444444444442</v>
      </c>
      <c r="CH127" s="427">
        <f t="shared" si="155"/>
        <v>0.23680555555555555</v>
      </c>
      <c r="CI127" s="331">
        <f t="shared" si="156"/>
        <v>128075</v>
      </c>
      <c r="CJ127" s="427">
        <f t="shared" si="143"/>
        <v>3.3951388888888885</v>
      </c>
      <c r="CK127" s="331">
        <f t="shared" si="144"/>
        <v>1571.7938228676624</v>
      </c>
      <c r="CL127" s="331">
        <f t="shared" si="151"/>
        <v>1469.3116634799235</v>
      </c>
      <c r="CM127" s="440"/>
      <c r="CN127" s="440"/>
      <c r="CO127" s="441"/>
      <c r="CP127" s="441"/>
      <c r="CQ127" s="441"/>
      <c r="CR127" s="441"/>
      <c r="CS127" s="441"/>
      <c r="CT127" s="441"/>
      <c r="CU127" s="441"/>
      <c r="CV127" s="441"/>
      <c r="CW127" s="441"/>
      <c r="CX127" s="441"/>
    </row>
    <row r="128" spans="1:102" x14ac:dyDescent="0.25">
      <c r="A128" s="324">
        <f t="shared" si="97"/>
        <v>127</v>
      </c>
      <c r="B128" s="325">
        <v>40895</v>
      </c>
      <c r="C128" s="324">
        <f t="shared" ref="C128:C191" si="157">MONTH(B128)</f>
        <v>12</v>
      </c>
      <c r="D128" s="326" t="s">
        <v>24</v>
      </c>
      <c r="E128" s="327" t="s">
        <v>677</v>
      </c>
      <c r="F128" s="328"/>
      <c r="G128" s="329">
        <v>54</v>
      </c>
      <c r="H128" s="327" t="s">
        <v>26</v>
      </c>
      <c r="I128" s="328" t="s">
        <v>517</v>
      </c>
      <c r="J128" s="327" t="s">
        <v>27</v>
      </c>
      <c r="K128" s="327" t="s">
        <v>28</v>
      </c>
      <c r="L128" s="330">
        <v>154701</v>
      </c>
      <c r="M128" s="330">
        <v>30885</v>
      </c>
      <c r="N128" s="330"/>
      <c r="O128" s="677"/>
      <c r="P128" s="331">
        <f>P127-M128</f>
        <v>105850</v>
      </c>
      <c r="Q128" s="182">
        <f t="shared" si="147"/>
        <v>2811389</v>
      </c>
      <c r="R128" s="326" t="s">
        <v>518</v>
      </c>
      <c r="S128" s="332">
        <v>8.6805555555555566E-2</v>
      </c>
      <c r="T128" s="171">
        <f t="shared" si="133"/>
        <v>2</v>
      </c>
      <c r="U128" s="171">
        <f t="shared" si="116"/>
        <v>5</v>
      </c>
      <c r="V128" s="326" t="s">
        <v>519</v>
      </c>
      <c r="W128" s="334">
        <v>0.60763888888888895</v>
      </c>
      <c r="X128" s="167">
        <f t="shared" si="100"/>
        <v>14</v>
      </c>
      <c r="Y128" s="171">
        <f t="shared" si="117"/>
        <v>35</v>
      </c>
      <c r="Z128" s="167">
        <f t="shared" si="130"/>
        <v>1942</v>
      </c>
      <c r="AA128" s="167">
        <f t="shared" si="130"/>
        <v>2416</v>
      </c>
      <c r="AB128" s="167">
        <f>SUM($W$7:W128)</f>
        <v>80.292361111111092</v>
      </c>
      <c r="AC128" s="335">
        <v>0</v>
      </c>
      <c r="AD128" s="331">
        <v>0</v>
      </c>
      <c r="AE128" s="167">
        <f t="shared" si="101"/>
        <v>0</v>
      </c>
      <c r="AF128" s="167">
        <f t="shared" si="118"/>
        <v>0</v>
      </c>
      <c r="AG128" s="171">
        <f t="shared" si="93"/>
        <v>2117.8285714285712</v>
      </c>
      <c r="AH128" s="171">
        <f t="shared" si="102"/>
        <v>50827.885714285709</v>
      </c>
      <c r="AI128" s="336"/>
      <c r="AJ128" s="337"/>
      <c r="AK128" s="338">
        <v>0</v>
      </c>
      <c r="AL128" s="327">
        <v>0</v>
      </c>
      <c r="AM128" s="167">
        <f t="shared" si="103"/>
        <v>0</v>
      </c>
      <c r="AN128" s="165">
        <f t="shared" si="119"/>
        <v>0</v>
      </c>
      <c r="AO128" s="338">
        <v>2</v>
      </c>
      <c r="AP128" s="339">
        <v>4.9305555555555554E-2</v>
      </c>
      <c r="AQ128" s="167">
        <f t="shared" si="104"/>
        <v>1</v>
      </c>
      <c r="AR128" s="165">
        <f t="shared" si="120"/>
        <v>11</v>
      </c>
      <c r="AS128" s="338">
        <v>0</v>
      </c>
      <c r="AT128" s="339">
        <v>0</v>
      </c>
      <c r="AU128" s="167">
        <f t="shared" si="105"/>
        <v>0</v>
      </c>
      <c r="AV128" s="165">
        <f t="shared" si="121"/>
        <v>0</v>
      </c>
      <c r="AW128" s="340">
        <v>2</v>
      </c>
      <c r="AX128" s="339">
        <v>4.9999999999999996E-2</v>
      </c>
      <c r="AY128" s="167">
        <f t="shared" si="106"/>
        <v>1</v>
      </c>
      <c r="AZ128" s="165">
        <f t="shared" si="122"/>
        <v>12</v>
      </c>
      <c r="BA128" s="340">
        <v>0</v>
      </c>
      <c r="BB128" s="339">
        <v>0</v>
      </c>
      <c r="BC128" s="171">
        <f t="shared" si="107"/>
        <v>0</v>
      </c>
      <c r="BD128" s="172">
        <f t="shared" si="123"/>
        <v>0</v>
      </c>
      <c r="BE128" s="324">
        <v>3</v>
      </c>
      <c r="BF128" s="339">
        <v>3.4027777777777775E-2</v>
      </c>
      <c r="BG128" s="167">
        <f t="shared" si="108"/>
        <v>0</v>
      </c>
      <c r="BH128" s="165">
        <f t="shared" si="124"/>
        <v>49</v>
      </c>
      <c r="BI128" s="340">
        <v>0</v>
      </c>
      <c r="BJ128" s="339">
        <v>0</v>
      </c>
      <c r="BK128" s="167">
        <f t="shared" si="109"/>
        <v>0</v>
      </c>
      <c r="BL128" s="165">
        <f t="shared" si="125"/>
        <v>0</v>
      </c>
      <c r="BM128" s="340">
        <v>0</v>
      </c>
      <c r="BN128" s="339">
        <v>0</v>
      </c>
      <c r="BO128" s="167">
        <f t="shared" si="110"/>
        <v>0</v>
      </c>
      <c r="BP128" s="165">
        <f t="shared" si="126"/>
        <v>0</v>
      </c>
      <c r="BQ128" s="341">
        <v>1</v>
      </c>
      <c r="BR128" s="339">
        <v>3.472222222222222E-3</v>
      </c>
      <c r="BS128" s="167">
        <f t="shared" si="111"/>
        <v>0</v>
      </c>
      <c r="BT128" s="165">
        <f t="shared" si="127"/>
        <v>5</v>
      </c>
      <c r="BU128" s="167">
        <f t="shared" si="115"/>
        <v>8</v>
      </c>
      <c r="BV128" s="168">
        <f t="shared" si="94"/>
        <v>0.13680555555555554</v>
      </c>
      <c r="BW128" s="167">
        <f t="shared" si="112"/>
        <v>3</v>
      </c>
      <c r="BX128" s="166">
        <f t="shared" si="128"/>
        <v>17</v>
      </c>
      <c r="BY128" s="317">
        <f t="shared" ref="BY128:BY167" si="158">W128-BV128</f>
        <v>0.47083333333333344</v>
      </c>
      <c r="BZ128" s="174">
        <f t="shared" si="145"/>
        <v>2733.185840707964</v>
      </c>
      <c r="CA128" s="174">
        <f t="shared" ref="CA128:CA167" si="159">BZ128*24</f>
        <v>65596.460176991139</v>
      </c>
      <c r="CB128" s="172">
        <f t="shared" si="146"/>
        <v>2129.9999999999995</v>
      </c>
      <c r="CC128" s="425">
        <f t="shared" si="139"/>
        <v>2.4618055555555554</v>
      </c>
      <c r="CD128" s="425">
        <f t="shared" si="140"/>
        <v>81.677777777777735</v>
      </c>
      <c r="CE128" s="394">
        <f t="shared" si="141"/>
        <v>79.215972222222177</v>
      </c>
      <c r="CF128" s="318">
        <f t="shared" si="142"/>
        <v>1478.757440541418</v>
      </c>
      <c r="CG128" s="427">
        <f t="shared" si="154"/>
        <v>4.239583333333333</v>
      </c>
      <c r="CH128" s="427">
        <f t="shared" si="155"/>
        <v>0.24027777777777776</v>
      </c>
      <c r="CI128" s="331">
        <f t="shared" si="156"/>
        <v>158960</v>
      </c>
      <c r="CJ128" s="427">
        <f t="shared" si="143"/>
        <v>3.9993055555555554</v>
      </c>
      <c r="CK128" s="331">
        <f t="shared" si="144"/>
        <v>1656.1208543149853</v>
      </c>
      <c r="CL128" s="331">
        <f t="shared" si="151"/>
        <v>1562.2604422604425</v>
      </c>
      <c r="CM128" s="440"/>
      <c r="CN128" s="440"/>
      <c r="CO128" s="441"/>
      <c r="CP128" s="441"/>
      <c r="CQ128" s="441"/>
      <c r="CR128" s="441"/>
      <c r="CS128" s="441"/>
      <c r="CT128" s="441"/>
      <c r="CU128" s="441"/>
      <c r="CV128" s="441"/>
      <c r="CW128" s="441"/>
      <c r="CX128" s="441"/>
    </row>
    <row r="129" spans="1:102" x14ac:dyDescent="0.25">
      <c r="A129" s="324">
        <f t="shared" si="97"/>
        <v>128</v>
      </c>
      <c r="B129" s="325">
        <v>40896</v>
      </c>
      <c r="C129" s="324">
        <f t="shared" si="157"/>
        <v>12</v>
      </c>
      <c r="D129" s="326" t="s">
        <v>24</v>
      </c>
      <c r="E129" s="327" t="s">
        <v>677</v>
      </c>
      <c r="F129" s="328"/>
      <c r="G129" s="329">
        <v>54</v>
      </c>
      <c r="H129" s="327" t="s">
        <v>26</v>
      </c>
      <c r="I129" s="328" t="s">
        <v>517</v>
      </c>
      <c r="J129" s="327" t="s">
        <v>27</v>
      </c>
      <c r="K129" s="327" t="s">
        <v>28</v>
      </c>
      <c r="L129" s="330">
        <v>154701</v>
      </c>
      <c r="M129" s="330">
        <v>42733</v>
      </c>
      <c r="N129" s="330"/>
      <c r="O129" s="677"/>
      <c r="P129" s="331">
        <f>P128-M129</f>
        <v>63117</v>
      </c>
      <c r="Q129" s="182">
        <f t="shared" si="147"/>
        <v>2854122</v>
      </c>
      <c r="R129" s="326" t="s">
        <v>518</v>
      </c>
      <c r="S129" s="332">
        <v>8.6805555555555566E-2</v>
      </c>
      <c r="T129" s="171">
        <f t="shared" si="133"/>
        <v>2</v>
      </c>
      <c r="U129" s="171">
        <f t="shared" si="116"/>
        <v>5</v>
      </c>
      <c r="V129" s="326" t="s">
        <v>519</v>
      </c>
      <c r="W129" s="334">
        <v>1</v>
      </c>
      <c r="X129" s="167">
        <f t="shared" si="100"/>
        <v>24</v>
      </c>
      <c r="Y129" s="171">
        <f t="shared" si="117"/>
        <v>0</v>
      </c>
      <c r="Z129" s="167">
        <f t="shared" si="130"/>
        <v>1966</v>
      </c>
      <c r="AA129" s="167">
        <f t="shared" si="130"/>
        <v>2416</v>
      </c>
      <c r="AB129" s="167">
        <f>SUM($W$7:W129)</f>
        <v>81.292361111111092</v>
      </c>
      <c r="AC129" s="335">
        <v>0</v>
      </c>
      <c r="AD129" s="331">
        <v>0</v>
      </c>
      <c r="AE129" s="167">
        <f t="shared" si="101"/>
        <v>0</v>
      </c>
      <c r="AF129" s="167">
        <f t="shared" si="118"/>
        <v>0</v>
      </c>
      <c r="AG129" s="171">
        <f t="shared" si="93"/>
        <v>1780.5416666666667</v>
      </c>
      <c r="AH129" s="171">
        <f t="shared" si="102"/>
        <v>42733</v>
      </c>
      <c r="AI129" s="336"/>
      <c r="AJ129" s="337"/>
      <c r="AK129" s="338">
        <v>0</v>
      </c>
      <c r="AL129" s="327">
        <v>0</v>
      </c>
      <c r="AM129" s="167">
        <f t="shared" si="103"/>
        <v>0</v>
      </c>
      <c r="AN129" s="165">
        <f t="shared" si="119"/>
        <v>0</v>
      </c>
      <c r="AO129" s="338">
        <v>2</v>
      </c>
      <c r="AP129" s="339">
        <v>4.5138888888888888E-2</v>
      </c>
      <c r="AQ129" s="167">
        <f t="shared" si="104"/>
        <v>1</v>
      </c>
      <c r="AR129" s="165">
        <f t="shared" si="120"/>
        <v>5</v>
      </c>
      <c r="AS129" s="338">
        <v>0</v>
      </c>
      <c r="AT129" s="339">
        <v>0</v>
      </c>
      <c r="AU129" s="167">
        <f t="shared" si="105"/>
        <v>0</v>
      </c>
      <c r="AV129" s="165">
        <f t="shared" si="121"/>
        <v>0</v>
      </c>
      <c r="AW129" s="340">
        <v>2</v>
      </c>
      <c r="AX129" s="339">
        <v>7.2222222222222229E-2</v>
      </c>
      <c r="AY129" s="167">
        <f t="shared" si="106"/>
        <v>1</v>
      </c>
      <c r="AZ129" s="165">
        <f t="shared" si="122"/>
        <v>44</v>
      </c>
      <c r="BA129" s="340">
        <v>0</v>
      </c>
      <c r="BB129" s="339">
        <v>0</v>
      </c>
      <c r="BC129" s="171">
        <f t="shared" si="107"/>
        <v>0</v>
      </c>
      <c r="BD129" s="172">
        <f t="shared" si="123"/>
        <v>0</v>
      </c>
      <c r="BE129" s="324">
        <v>3</v>
      </c>
      <c r="BF129" s="339">
        <v>3.7499999999999999E-2</v>
      </c>
      <c r="BG129" s="167">
        <f t="shared" si="108"/>
        <v>0</v>
      </c>
      <c r="BH129" s="165">
        <f t="shared" si="124"/>
        <v>54</v>
      </c>
      <c r="BI129" s="340">
        <v>0</v>
      </c>
      <c r="BJ129" s="339">
        <v>0</v>
      </c>
      <c r="BK129" s="167">
        <f t="shared" si="109"/>
        <v>0</v>
      </c>
      <c r="BL129" s="165">
        <f t="shared" si="125"/>
        <v>0</v>
      </c>
      <c r="BM129" s="340">
        <v>0</v>
      </c>
      <c r="BN129" s="339">
        <v>0</v>
      </c>
      <c r="BO129" s="167">
        <f t="shared" si="110"/>
        <v>0</v>
      </c>
      <c r="BP129" s="165">
        <f t="shared" si="126"/>
        <v>0</v>
      </c>
      <c r="BQ129" s="341">
        <v>0</v>
      </c>
      <c r="BR129" s="339">
        <v>0</v>
      </c>
      <c r="BS129" s="167">
        <f t="shared" si="111"/>
        <v>0</v>
      </c>
      <c r="BT129" s="165">
        <f t="shared" si="127"/>
        <v>0</v>
      </c>
      <c r="BU129" s="167">
        <f t="shared" si="115"/>
        <v>7</v>
      </c>
      <c r="BV129" s="168">
        <f t="shared" si="94"/>
        <v>0.15486111111111112</v>
      </c>
      <c r="BW129" s="167">
        <f t="shared" si="112"/>
        <v>3</v>
      </c>
      <c r="BX129" s="166">
        <f t="shared" si="128"/>
        <v>43</v>
      </c>
      <c r="BY129" s="317">
        <f t="shared" si="158"/>
        <v>0.84513888888888888</v>
      </c>
      <c r="BZ129" s="174">
        <f t="shared" si="145"/>
        <v>2106.8036154478227</v>
      </c>
      <c r="CA129" s="174">
        <f t="shared" si="159"/>
        <v>50563.286770747742</v>
      </c>
      <c r="CB129" s="172">
        <f t="shared" si="146"/>
        <v>1780.5416666666667</v>
      </c>
      <c r="CC129" s="425">
        <f t="shared" ref="CC129:CC160" si="160">SUM(CC128,BR129)</f>
        <v>2.4618055555555554</v>
      </c>
      <c r="CD129" s="425">
        <f t="shared" ref="CD129:CD160" si="161" xml:space="preserve"> W129 + CD128</f>
        <v>82.677777777777735</v>
      </c>
      <c r="CE129" s="394">
        <f t="shared" ref="CE129:CE160" si="162" xml:space="preserve"> CD129 - CC129</f>
        <v>80.215972222222177</v>
      </c>
      <c r="CF129" s="318">
        <f t="shared" ref="CF129:CF160" si="163">Q129/CE129/24</f>
        <v>1482.5195868791725</v>
      </c>
      <c r="CG129" s="427">
        <f t="shared" ref="CG129:CG146" si="164" xml:space="preserve"> W129 + CG128</f>
        <v>5.239583333333333</v>
      </c>
      <c r="CH129" s="427">
        <f t="shared" ref="CH129:CH146" si="165" xml:space="preserve"> BR129 + CH128</f>
        <v>0.24027777777777776</v>
      </c>
      <c r="CI129" s="331">
        <f t="shared" si="156"/>
        <v>201693</v>
      </c>
      <c r="CJ129" s="427">
        <f t="shared" ref="CJ129:CJ160" si="166" xml:space="preserve"> CG129 - CH129</f>
        <v>4.999305555555555</v>
      </c>
      <c r="CK129" s="331">
        <f t="shared" ref="CK129:CK147" si="167" xml:space="preserve"> CI129/CJ129/24</f>
        <v>1681.0084733990834</v>
      </c>
      <c r="CL129" s="331">
        <f t="shared" si="151"/>
        <v>1603.9204771371769</v>
      </c>
      <c r="CM129" s="440"/>
      <c r="CN129" s="440"/>
      <c r="CO129" s="441"/>
      <c r="CP129" s="441"/>
      <c r="CQ129" s="441"/>
      <c r="CR129" s="441"/>
      <c r="CS129" s="441"/>
      <c r="CT129" s="441"/>
      <c r="CU129" s="441"/>
      <c r="CV129" s="441"/>
      <c r="CW129" s="441"/>
      <c r="CX129" s="441"/>
    </row>
    <row r="130" spans="1:102" x14ac:dyDescent="0.25">
      <c r="A130" s="324">
        <f t="shared" si="97"/>
        <v>129</v>
      </c>
      <c r="B130" s="325">
        <v>40897</v>
      </c>
      <c r="C130" s="324">
        <f>MONTH(B130)</f>
        <v>12</v>
      </c>
      <c r="D130" s="326" t="s">
        <v>24</v>
      </c>
      <c r="E130" s="327" t="s">
        <v>677</v>
      </c>
      <c r="F130" s="328"/>
      <c r="G130" s="329">
        <v>54</v>
      </c>
      <c r="H130" s="327" t="s">
        <v>26</v>
      </c>
      <c r="I130" s="328" t="s">
        <v>517</v>
      </c>
      <c r="J130" s="327" t="s">
        <v>27</v>
      </c>
      <c r="K130" s="327" t="s">
        <v>28</v>
      </c>
      <c r="L130" s="330">
        <v>154701</v>
      </c>
      <c r="M130" s="330">
        <v>33777</v>
      </c>
      <c r="N130" s="330"/>
      <c r="O130" s="677"/>
      <c r="P130" s="331">
        <f>P129-M130</f>
        <v>29340</v>
      </c>
      <c r="Q130" s="182">
        <f t="shared" si="147"/>
        <v>2887899</v>
      </c>
      <c r="R130" s="326" t="s">
        <v>518</v>
      </c>
      <c r="S130" s="332">
        <v>8.6805555555555566E-2</v>
      </c>
      <c r="T130" s="171">
        <f t="shared" si="133"/>
        <v>2</v>
      </c>
      <c r="U130" s="171">
        <f t="shared" si="116"/>
        <v>5</v>
      </c>
      <c r="V130" s="326" t="s">
        <v>519</v>
      </c>
      <c r="W130" s="334">
        <v>1</v>
      </c>
      <c r="X130" s="167">
        <f t="shared" si="100"/>
        <v>24</v>
      </c>
      <c r="Y130" s="171">
        <f t="shared" si="117"/>
        <v>0</v>
      </c>
      <c r="Z130" s="167">
        <f t="shared" si="130"/>
        <v>1990</v>
      </c>
      <c r="AA130" s="167">
        <f t="shared" si="130"/>
        <v>2416</v>
      </c>
      <c r="AB130" s="167">
        <f>SUM($W$7:W130)</f>
        <v>82.292361111111092</v>
      </c>
      <c r="AC130" s="335">
        <v>0</v>
      </c>
      <c r="AD130" s="331">
        <v>0</v>
      </c>
      <c r="AE130" s="167">
        <f t="shared" si="101"/>
        <v>0</v>
      </c>
      <c r="AF130" s="167">
        <f t="shared" si="118"/>
        <v>0</v>
      </c>
      <c r="AG130" s="171">
        <f t="shared" ref="AG130:AG193" si="168">M130/W130/24</f>
        <v>1407.375</v>
      </c>
      <c r="AH130" s="171">
        <f t="shared" si="102"/>
        <v>33777</v>
      </c>
      <c r="AI130" s="336"/>
      <c r="AJ130" s="337"/>
      <c r="AK130" s="338">
        <v>0</v>
      </c>
      <c r="AL130" s="327">
        <v>0</v>
      </c>
      <c r="AM130" s="167">
        <f t="shared" si="103"/>
        <v>0</v>
      </c>
      <c r="AN130" s="165">
        <f t="shared" si="119"/>
        <v>0</v>
      </c>
      <c r="AO130" s="338">
        <v>1</v>
      </c>
      <c r="AP130" s="339">
        <v>5.6944444444444443E-2</v>
      </c>
      <c r="AQ130" s="167">
        <f t="shared" si="104"/>
        <v>1</v>
      </c>
      <c r="AR130" s="165">
        <f t="shared" si="120"/>
        <v>22</v>
      </c>
      <c r="AS130" s="338">
        <v>2</v>
      </c>
      <c r="AT130" s="339">
        <v>5.4166666666666669E-2</v>
      </c>
      <c r="AU130" s="167">
        <f t="shared" si="105"/>
        <v>1</v>
      </c>
      <c r="AV130" s="165">
        <f t="shared" si="121"/>
        <v>18</v>
      </c>
      <c r="AW130" s="340">
        <v>5</v>
      </c>
      <c r="AX130" s="339">
        <v>0.13055555555555556</v>
      </c>
      <c r="AY130" s="167">
        <f t="shared" si="106"/>
        <v>3</v>
      </c>
      <c r="AZ130" s="165">
        <f t="shared" si="122"/>
        <v>8</v>
      </c>
      <c r="BA130" s="340">
        <v>0</v>
      </c>
      <c r="BB130" s="339">
        <v>0</v>
      </c>
      <c r="BC130" s="171">
        <f t="shared" si="107"/>
        <v>0</v>
      </c>
      <c r="BD130" s="172">
        <f t="shared" si="123"/>
        <v>0</v>
      </c>
      <c r="BE130" s="324">
        <v>1</v>
      </c>
      <c r="BF130" s="339">
        <v>2.7777777777777776E-2</v>
      </c>
      <c r="BG130" s="167">
        <f t="shared" si="108"/>
        <v>0</v>
      </c>
      <c r="BH130" s="165">
        <f t="shared" si="124"/>
        <v>40</v>
      </c>
      <c r="BI130" s="340">
        <v>0</v>
      </c>
      <c r="BJ130" s="339">
        <v>0</v>
      </c>
      <c r="BK130" s="167">
        <f t="shared" si="109"/>
        <v>0</v>
      </c>
      <c r="BL130" s="165">
        <f t="shared" si="125"/>
        <v>0</v>
      </c>
      <c r="BM130" s="340">
        <v>0</v>
      </c>
      <c r="BN130" s="339">
        <v>0</v>
      </c>
      <c r="BO130" s="167">
        <f t="shared" si="110"/>
        <v>0</v>
      </c>
      <c r="BP130" s="165">
        <f t="shared" si="126"/>
        <v>0</v>
      </c>
      <c r="BQ130" s="341">
        <v>0</v>
      </c>
      <c r="BR130" s="339">
        <v>0</v>
      </c>
      <c r="BS130" s="167">
        <f t="shared" si="111"/>
        <v>0</v>
      </c>
      <c r="BT130" s="165">
        <f t="shared" si="127"/>
        <v>0</v>
      </c>
      <c r="BU130" s="167">
        <f t="shared" si="115"/>
        <v>9</v>
      </c>
      <c r="BV130" s="168">
        <f t="shared" si="94"/>
        <v>0.26944444444444443</v>
      </c>
      <c r="BW130" s="167">
        <f t="shared" si="112"/>
        <v>6</v>
      </c>
      <c r="BX130" s="166">
        <f t="shared" si="128"/>
        <v>28</v>
      </c>
      <c r="BY130" s="317">
        <f t="shared" si="158"/>
        <v>0.73055555555555562</v>
      </c>
      <c r="BZ130" s="174">
        <f t="shared" ref="BZ130:BZ161" si="169">M130/BY130/24</f>
        <v>1926.444866920152</v>
      </c>
      <c r="CA130" s="174">
        <f t="shared" si="159"/>
        <v>46234.676806083648</v>
      </c>
      <c r="CB130" s="172">
        <f t="shared" ref="CB130:CB161" si="170">M130/(W130-BR130)/24</f>
        <v>1407.375</v>
      </c>
      <c r="CC130" s="425">
        <f t="shared" si="160"/>
        <v>2.4618055555555554</v>
      </c>
      <c r="CD130" s="425">
        <f t="shared" si="161"/>
        <v>83.677777777777735</v>
      </c>
      <c r="CE130" s="394">
        <f t="shared" si="162"/>
        <v>81.215972222222177</v>
      </c>
      <c r="CF130" s="318">
        <f t="shared" si="163"/>
        <v>1481.5943429299459</v>
      </c>
      <c r="CG130" s="427">
        <f t="shared" si="164"/>
        <v>6.239583333333333</v>
      </c>
      <c r="CH130" s="427">
        <f t="shared" si="165"/>
        <v>0.24027777777777776</v>
      </c>
      <c r="CI130" s="331">
        <f t="shared" si="156"/>
        <v>235470</v>
      </c>
      <c r="CJ130" s="427">
        <f t="shared" si="166"/>
        <v>5.999305555555555</v>
      </c>
      <c r="CK130" s="331">
        <f t="shared" si="167"/>
        <v>1635.3976154647528</v>
      </c>
      <c r="CL130" s="331">
        <f t="shared" si="151"/>
        <v>1572.4207011686146</v>
      </c>
      <c r="CM130" s="440"/>
      <c r="CN130" s="440"/>
      <c r="CO130" s="441"/>
      <c r="CP130" s="441"/>
      <c r="CQ130" s="441"/>
      <c r="CR130" s="441"/>
      <c r="CS130" s="441"/>
      <c r="CT130" s="441"/>
      <c r="CU130" s="441"/>
      <c r="CV130" s="441"/>
      <c r="CW130" s="441"/>
      <c r="CX130" s="441"/>
    </row>
    <row r="131" spans="1:102" x14ac:dyDescent="0.25">
      <c r="A131" s="324">
        <f t="shared" si="97"/>
        <v>130</v>
      </c>
      <c r="B131" s="325">
        <v>40898</v>
      </c>
      <c r="C131" s="324">
        <f t="shared" si="157"/>
        <v>12</v>
      </c>
      <c r="D131" s="326" t="s">
        <v>24</v>
      </c>
      <c r="E131" s="327" t="s">
        <v>677</v>
      </c>
      <c r="F131" s="328"/>
      <c r="G131" s="329">
        <v>54</v>
      </c>
      <c r="H131" s="327" t="s">
        <v>26</v>
      </c>
      <c r="I131" s="328" t="s">
        <v>517</v>
      </c>
      <c r="J131" s="327" t="s">
        <v>27</v>
      </c>
      <c r="K131" s="327" t="s">
        <v>28</v>
      </c>
      <c r="L131" s="330">
        <v>154701</v>
      </c>
      <c r="M131" s="330">
        <v>28840</v>
      </c>
      <c r="N131" s="330"/>
      <c r="O131" s="677"/>
      <c r="P131" s="331">
        <f>P130-M131</f>
        <v>500</v>
      </c>
      <c r="Q131" s="182">
        <f t="shared" ref="Q131:Q162" si="171">Q130+M131</f>
        <v>2916739</v>
      </c>
      <c r="R131" s="326" t="s">
        <v>518</v>
      </c>
      <c r="S131" s="332">
        <v>8.6805555555555566E-2</v>
      </c>
      <c r="T131" s="171">
        <f t="shared" si="133"/>
        <v>2</v>
      </c>
      <c r="U131" s="171">
        <f t="shared" si="116"/>
        <v>5</v>
      </c>
      <c r="V131" s="326" t="s">
        <v>519</v>
      </c>
      <c r="W131" s="334">
        <v>1</v>
      </c>
      <c r="X131" s="167">
        <f t="shared" si="100"/>
        <v>24</v>
      </c>
      <c r="Y131" s="171">
        <f t="shared" si="117"/>
        <v>0</v>
      </c>
      <c r="Z131" s="167">
        <f t="shared" si="130"/>
        <v>2014</v>
      </c>
      <c r="AA131" s="167">
        <f t="shared" si="130"/>
        <v>2416</v>
      </c>
      <c r="AB131" s="167">
        <f>SUM($W$7:W131)</f>
        <v>83.292361111111092</v>
      </c>
      <c r="AC131" s="335">
        <v>0</v>
      </c>
      <c r="AD131" s="331">
        <v>0</v>
      </c>
      <c r="AE131" s="167">
        <f t="shared" si="101"/>
        <v>0</v>
      </c>
      <c r="AF131" s="167">
        <f t="shared" si="118"/>
        <v>0</v>
      </c>
      <c r="AG131" s="171">
        <f t="shared" si="168"/>
        <v>1201.6666666666667</v>
      </c>
      <c r="AH131" s="171">
        <f t="shared" si="102"/>
        <v>28840</v>
      </c>
      <c r="AI131" s="336"/>
      <c r="AJ131" s="337"/>
      <c r="AK131" s="338">
        <v>5</v>
      </c>
      <c r="AL131" s="327">
        <v>6.5277777777777782E-2</v>
      </c>
      <c r="AM131" s="167">
        <f t="shared" si="103"/>
        <v>1</v>
      </c>
      <c r="AN131" s="165">
        <f t="shared" si="119"/>
        <v>34</v>
      </c>
      <c r="AO131" s="338">
        <v>0</v>
      </c>
      <c r="AP131" s="339">
        <v>0</v>
      </c>
      <c r="AQ131" s="167">
        <f t="shared" si="104"/>
        <v>0</v>
      </c>
      <c r="AR131" s="165">
        <f t="shared" si="120"/>
        <v>0</v>
      </c>
      <c r="AS131" s="338">
        <v>4</v>
      </c>
      <c r="AT131" s="339">
        <v>3.6111111111111115E-2</v>
      </c>
      <c r="AU131" s="167">
        <f t="shared" si="105"/>
        <v>0</v>
      </c>
      <c r="AV131" s="165">
        <f t="shared" si="121"/>
        <v>52</v>
      </c>
      <c r="AW131" s="340">
        <v>7</v>
      </c>
      <c r="AX131" s="339">
        <v>0.21249999999999999</v>
      </c>
      <c r="AY131" s="167">
        <f t="shared" si="106"/>
        <v>5</v>
      </c>
      <c r="AZ131" s="165">
        <f t="shared" si="122"/>
        <v>6</v>
      </c>
      <c r="BA131" s="340">
        <v>0</v>
      </c>
      <c r="BB131" s="339">
        <v>0</v>
      </c>
      <c r="BC131" s="171">
        <f t="shared" si="107"/>
        <v>0</v>
      </c>
      <c r="BD131" s="172">
        <f t="shared" si="123"/>
        <v>0</v>
      </c>
      <c r="BE131" s="324">
        <v>0</v>
      </c>
      <c r="BF131" s="339">
        <v>0</v>
      </c>
      <c r="BG131" s="167">
        <f t="shared" si="108"/>
        <v>0</v>
      </c>
      <c r="BH131" s="165">
        <f t="shared" si="124"/>
        <v>0</v>
      </c>
      <c r="BI131" s="340">
        <v>1</v>
      </c>
      <c r="BJ131" s="339">
        <v>1.0416666666666666E-2</v>
      </c>
      <c r="BK131" s="167">
        <f t="shared" si="109"/>
        <v>0</v>
      </c>
      <c r="BL131" s="165">
        <f t="shared" si="125"/>
        <v>15</v>
      </c>
      <c r="BM131" s="340">
        <v>0</v>
      </c>
      <c r="BN131" s="339">
        <v>0</v>
      </c>
      <c r="BO131" s="167">
        <f t="shared" si="110"/>
        <v>0</v>
      </c>
      <c r="BP131" s="165">
        <f t="shared" si="126"/>
        <v>0</v>
      </c>
      <c r="BQ131" s="341">
        <v>0</v>
      </c>
      <c r="BR131" s="339">
        <v>0</v>
      </c>
      <c r="BS131" s="167">
        <f t="shared" si="111"/>
        <v>0</v>
      </c>
      <c r="BT131" s="165">
        <f t="shared" si="127"/>
        <v>0</v>
      </c>
      <c r="BU131" s="167">
        <f t="shared" si="115"/>
        <v>17</v>
      </c>
      <c r="BV131" s="168">
        <f t="shared" ref="BV131:BV194" si="172">BR131+BN131+BJ131+BF131+BB131+AX131+AT131+AP131+AL131+AD131</f>
        <v>0.32430555555555551</v>
      </c>
      <c r="BW131" s="167">
        <f t="shared" si="112"/>
        <v>7</v>
      </c>
      <c r="BX131" s="166">
        <f t="shared" si="128"/>
        <v>47</v>
      </c>
      <c r="BY131" s="317">
        <f t="shared" si="158"/>
        <v>0.67569444444444449</v>
      </c>
      <c r="BZ131" s="174">
        <f t="shared" si="169"/>
        <v>1778.4172661870505</v>
      </c>
      <c r="CA131" s="174">
        <f t="shared" si="159"/>
        <v>42682.01438848921</v>
      </c>
      <c r="CB131" s="172">
        <f t="shared" si="170"/>
        <v>1201.6666666666667</v>
      </c>
      <c r="CC131" s="425">
        <f t="shared" si="160"/>
        <v>2.4618055555555554</v>
      </c>
      <c r="CD131" s="425">
        <f t="shared" si="161"/>
        <v>84.677777777777735</v>
      </c>
      <c r="CE131" s="394">
        <f t="shared" si="162"/>
        <v>82.215972222222177</v>
      </c>
      <c r="CF131" s="318">
        <f t="shared" si="163"/>
        <v>1478.189558327914</v>
      </c>
      <c r="CG131" s="427">
        <f t="shared" si="164"/>
        <v>7.239583333333333</v>
      </c>
      <c r="CH131" s="427">
        <f t="shared" si="165"/>
        <v>0.24027777777777776</v>
      </c>
      <c r="CI131" s="331">
        <f t="shared" si="156"/>
        <v>264310</v>
      </c>
      <c r="CJ131" s="427">
        <f t="shared" si="166"/>
        <v>6.999305555555555</v>
      </c>
      <c r="CK131" s="331">
        <f t="shared" si="167"/>
        <v>1573.4299037602939</v>
      </c>
      <c r="CL131" s="331">
        <f t="shared" si="151"/>
        <v>1521.2086330935253</v>
      </c>
      <c r="CM131" s="440"/>
      <c r="CN131" s="440"/>
      <c r="CO131" s="441"/>
      <c r="CP131" s="441"/>
      <c r="CQ131" s="441"/>
      <c r="CR131" s="441"/>
      <c r="CS131" s="441"/>
      <c r="CT131" s="441"/>
      <c r="CU131" s="441"/>
      <c r="CV131" s="441"/>
      <c r="CW131" s="441"/>
      <c r="CX131" s="441"/>
    </row>
    <row r="132" spans="1:102" x14ac:dyDescent="0.25">
      <c r="A132" s="324">
        <f t="shared" si="97"/>
        <v>131</v>
      </c>
      <c r="B132" s="325">
        <v>40899</v>
      </c>
      <c r="C132" s="324">
        <f>MONTH(B132)</f>
        <v>12</v>
      </c>
      <c r="D132" s="326" t="s">
        <v>24</v>
      </c>
      <c r="E132" s="327" t="s">
        <v>677</v>
      </c>
      <c r="F132" s="328"/>
      <c r="G132" s="329">
        <v>54</v>
      </c>
      <c r="H132" s="327" t="s">
        <v>26</v>
      </c>
      <c r="I132" s="328" t="s">
        <v>517</v>
      </c>
      <c r="J132" s="327" t="s">
        <v>27</v>
      </c>
      <c r="K132" s="327" t="s">
        <v>28</v>
      </c>
      <c r="L132" s="330">
        <v>154701</v>
      </c>
      <c r="M132" s="330">
        <v>500</v>
      </c>
      <c r="N132" s="330"/>
      <c r="O132" s="678"/>
      <c r="P132" s="331">
        <f>P131-M132</f>
        <v>0</v>
      </c>
      <c r="Q132" s="182">
        <f t="shared" si="171"/>
        <v>2917239</v>
      </c>
      <c r="R132" s="326" t="s">
        <v>518</v>
      </c>
      <c r="S132" s="332">
        <v>8.6805555555555566E-2</v>
      </c>
      <c r="T132" s="171">
        <f t="shared" si="133"/>
        <v>2</v>
      </c>
      <c r="U132" s="171">
        <f t="shared" si="116"/>
        <v>5</v>
      </c>
      <c r="V132" s="326" t="s">
        <v>519</v>
      </c>
      <c r="W132" s="334">
        <v>0.14583333333333334</v>
      </c>
      <c r="X132" s="167">
        <f t="shared" ref="X132:X195" si="173">IF(W132=1,24,HOUR(W132))</f>
        <v>3</v>
      </c>
      <c r="Y132" s="171">
        <f t="shared" si="117"/>
        <v>30</v>
      </c>
      <c r="Z132" s="167">
        <f t="shared" si="130"/>
        <v>2017</v>
      </c>
      <c r="AA132" s="167">
        <f t="shared" si="130"/>
        <v>2446</v>
      </c>
      <c r="AB132" s="167">
        <f>SUM($W$7:W132)</f>
        <v>83.43819444444442</v>
      </c>
      <c r="AC132" s="335">
        <v>0</v>
      </c>
      <c r="AD132" s="331">
        <v>0</v>
      </c>
      <c r="AE132" s="167">
        <f t="shared" ref="AE132:AE195" si="174">IF(AD132=1,24,HOUR(AD132))</f>
        <v>0</v>
      </c>
      <c r="AF132" s="167">
        <f t="shared" si="118"/>
        <v>0</v>
      </c>
      <c r="AG132" s="171">
        <f t="shared" si="168"/>
        <v>142.85714285714286</v>
      </c>
      <c r="AH132" s="171">
        <f t="shared" ref="AH132:AH195" si="175">AG132*24</f>
        <v>3428.5714285714284</v>
      </c>
      <c r="AI132" s="326" t="s">
        <v>527</v>
      </c>
      <c r="AJ132" s="337"/>
      <c r="AK132" s="338">
        <v>0</v>
      </c>
      <c r="AL132" s="327">
        <v>0</v>
      </c>
      <c r="AM132" s="167">
        <f t="shared" ref="AM132:AM195" si="176">IF(AL132=1,24,HOUR(AL132))</f>
        <v>0</v>
      </c>
      <c r="AN132" s="165">
        <f t="shared" si="119"/>
        <v>0</v>
      </c>
      <c r="AO132" s="338">
        <v>0</v>
      </c>
      <c r="AP132" s="339">
        <v>0</v>
      </c>
      <c r="AQ132" s="167">
        <f t="shared" ref="AQ132:AQ195" si="177">IF(AP132=1,24,HOUR(AP132))</f>
        <v>0</v>
      </c>
      <c r="AR132" s="165">
        <f t="shared" si="120"/>
        <v>0</v>
      </c>
      <c r="AS132" s="338">
        <v>0</v>
      </c>
      <c r="AT132" s="339">
        <v>0</v>
      </c>
      <c r="AU132" s="167">
        <f t="shared" ref="AU132:AU195" si="178">IF(AT132=1,24,HOUR(AT132))</f>
        <v>0</v>
      </c>
      <c r="AV132" s="165">
        <f t="shared" si="121"/>
        <v>0</v>
      </c>
      <c r="AW132" s="340">
        <v>0</v>
      </c>
      <c r="AX132" s="339">
        <v>0</v>
      </c>
      <c r="AY132" s="167">
        <f t="shared" ref="AY132:AY195" si="179">IF(AX132=1,24,HOUR(AX132))</f>
        <v>0</v>
      </c>
      <c r="AZ132" s="165">
        <f t="shared" si="122"/>
        <v>0</v>
      </c>
      <c r="BA132" s="340">
        <v>0</v>
      </c>
      <c r="BB132" s="339">
        <v>0</v>
      </c>
      <c r="BC132" s="171">
        <f t="shared" ref="BC132:BC195" si="180">IF(BB132=1,24,HOUR(BB132))</f>
        <v>0</v>
      </c>
      <c r="BD132" s="172">
        <f t="shared" si="123"/>
        <v>0</v>
      </c>
      <c r="BE132" s="324">
        <v>0</v>
      </c>
      <c r="BF132" s="339">
        <v>0</v>
      </c>
      <c r="BG132" s="167">
        <f t="shared" ref="BG132:BG195" si="181">IF(BF132=1,24,HOUR(BF132))</f>
        <v>0</v>
      </c>
      <c r="BH132" s="165">
        <f t="shared" si="124"/>
        <v>0</v>
      </c>
      <c r="BI132" s="340">
        <v>0</v>
      </c>
      <c r="BJ132" s="339">
        <v>0</v>
      </c>
      <c r="BK132" s="167">
        <f t="shared" ref="BK132:BK195" si="182">IF(BJ132=1,24,HOUR(BJ132))</f>
        <v>0</v>
      </c>
      <c r="BL132" s="165">
        <f t="shared" si="125"/>
        <v>0</v>
      </c>
      <c r="BM132" s="340">
        <v>0</v>
      </c>
      <c r="BN132" s="339">
        <v>0</v>
      </c>
      <c r="BO132" s="167">
        <f t="shared" ref="BO132:BO195" si="183">IF(BN132=1,24,HOUR(BN132))</f>
        <v>0</v>
      </c>
      <c r="BP132" s="165">
        <f t="shared" si="126"/>
        <v>0</v>
      </c>
      <c r="BQ132" s="341">
        <v>0</v>
      </c>
      <c r="BR132" s="339">
        <v>0</v>
      </c>
      <c r="BS132" s="167">
        <f t="shared" ref="BS132:BS195" si="184">IF(BR132=1,24,HOUR(BR132))</f>
        <v>0</v>
      </c>
      <c r="BT132" s="165">
        <f t="shared" si="127"/>
        <v>0</v>
      </c>
      <c r="BU132" s="167">
        <f t="shared" si="115"/>
        <v>0</v>
      </c>
      <c r="BV132" s="168">
        <f t="shared" si="172"/>
        <v>0</v>
      </c>
      <c r="BW132" s="167">
        <f t="shared" ref="BW132:BW195" si="185">IF(BV132=1,24,HOUR(BV132))</f>
        <v>0</v>
      </c>
      <c r="BX132" s="166">
        <f t="shared" si="128"/>
        <v>0</v>
      </c>
      <c r="BY132" s="317">
        <f t="shared" si="158"/>
        <v>0.14583333333333334</v>
      </c>
      <c r="BZ132" s="174">
        <f t="shared" si="169"/>
        <v>142.85714285714286</v>
      </c>
      <c r="CA132" s="174">
        <f t="shared" si="159"/>
        <v>3428.5714285714284</v>
      </c>
      <c r="CB132" s="172">
        <f t="shared" si="170"/>
        <v>142.85714285714286</v>
      </c>
      <c r="CC132" s="425">
        <f t="shared" si="160"/>
        <v>2.4618055555555554</v>
      </c>
      <c r="CD132" s="425">
        <f t="shared" si="161"/>
        <v>84.823611111111063</v>
      </c>
      <c r="CE132" s="394">
        <f t="shared" si="162"/>
        <v>82.361805555555506</v>
      </c>
      <c r="CF132" s="318">
        <f t="shared" si="163"/>
        <v>1475.8251616765465</v>
      </c>
      <c r="CG132" s="427">
        <f t="shared" si="164"/>
        <v>7.3854166666666661</v>
      </c>
      <c r="CH132" s="427">
        <f t="shared" si="165"/>
        <v>0.24027777777777776</v>
      </c>
      <c r="CI132" s="331">
        <f t="shared" si="156"/>
        <v>264810</v>
      </c>
      <c r="CJ132" s="427">
        <f t="shared" si="166"/>
        <v>7.145138888888888</v>
      </c>
      <c r="CK132" s="331">
        <f t="shared" si="167"/>
        <v>1544.2317037612986</v>
      </c>
      <c r="CL132" s="331">
        <f t="shared" si="151"/>
        <v>1493.9915373765868</v>
      </c>
      <c r="CM132" s="440"/>
      <c r="CN132" s="440"/>
      <c r="CO132" s="441"/>
      <c r="CP132" s="441"/>
      <c r="CQ132" s="441"/>
      <c r="CR132" s="441"/>
      <c r="CS132" s="441"/>
      <c r="CT132" s="441"/>
      <c r="CU132" s="441"/>
      <c r="CV132" s="441"/>
      <c r="CW132" s="441"/>
      <c r="CX132" s="441"/>
    </row>
    <row r="133" spans="1:102" x14ac:dyDescent="0.25">
      <c r="A133" s="324">
        <f t="shared" ref="A133:A195" si="186">A132+1</f>
        <v>132</v>
      </c>
      <c r="B133" s="325">
        <v>40899</v>
      </c>
      <c r="C133" s="324">
        <f t="shared" si="157"/>
        <v>12</v>
      </c>
      <c r="D133" s="326" t="s">
        <v>24</v>
      </c>
      <c r="E133" s="327" t="s">
        <v>735</v>
      </c>
      <c r="F133" s="328"/>
      <c r="G133" s="329">
        <v>55</v>
      </c>
      <c r="H133" s="327" t="s">
        <v>26</v>
      </c>
      <c r="I133" s="328" t="s">
        <v>236</v>
      </c>
      <c r="J133" s="327" t="s">
        <v>27</v>
      </c>
      <c r="K133" s="327" t="s">
        <v>28</v>
      </c>
      <c r="L133" s="330">
        <v>46718</v>
      </c>
      <c r="M133" s="330">
        <v>29644</v>
      </c>
      <c r="N133" s="330"/>
      <c r="O133" s="676">
        <v>3</v>
      </c>
      <c r="P133" s="331">
        <f>L133-M133</f>
        <v>17074</v>
      </c>
      <c r="Q133" s="182">
        <f t="shared" si="171"/>
        <v>2946883</v>
      </c>
      <c r="R133" s="326" t="s">
        <v>522</v>
      </c>
      <c r="S133" s="332">
        <v>6.9444444444444434E-2</v>
      </c>
      <c r="T133" s="171">
        <f t="shared" si="133"/>
        <v>1</v>
      </c>
      <c r="U133" s="171">
        <f t="shared" si="116"/>
        <v>40</v>
      </c>
      <c r="V133" s="326" t="s">
        <v>523</v>
      </c>
      <c r="W133" s="334">
        <v>0.77083333333333337</v>
      </c>
      <c r="X133" s="167">
        <f t="shared" si="173"/>
        <v>18</v>
      </c>
      <c r="Y133" s="171">
        <f t="shared" si="117"/>
        <v>30</v>
      </c>
      <c r="Z133" s="167">
        <f t="shared" si="130"/>
        <v>2035</v>
      </c>
      <c r="AA133" s="167">
        <f t="shared" si="130"/>
        <v>2476</v>
      </c>
      <c r="AB133" s="167">
        <f>SUM($W$7:W133)</f>
        <v>84.209027777777749</v>
      </c>
      <c r="AC133" s="335">
        <v>0</v>
      </c>
      <c r="AD133" s="331">
        <v>0</v>
      </c>
      <c r="AE133" s="167">
        <f t="shared" si="174"/>
        <v>0</v>
      </c>
      <c r="AF133" s="167">
        <f t="shared" si="118"/>
        <v>0</v>
      </c>
      <c r="AG133" s="171">
        <f t="shared" si="168"/>
        <v>1602.3783783783783</v>
      </c>
      <c r="AH133" s="171">
        <f t="shared" si="175"/>
        <v>38457.08108108108</v>
      </c>
      <c r="AI133" s="336"/>
      <c r="AJ133" s="337"/>
      <c r="AK133" s="338">
        <v>1</v>
      </c>
      <c r="AL133" s="327">
        <v>2.4999999999999998E-2</v>
      </c>
      <c r="AM133" s="167">
        <f t="shared" si="176"/>
        <v>0</v>
      </c>
      <c r="AN133" s="165">
        <f t="shared" si="119"/>
        <v>36</v>
      </c>
      <c r="AO133" s="338">
        <v>2</v>
      </c>
      <c r="AP133" s="339">
        <v>2.7083333333333334E-2</v>
      </c>
      <c r="AQ133" s="167">
        <f t="shared" si="177"/>
        <v>0</v>
      </c>
      <c r="AR133" s="165">
        <f t="shared" si="120"/>
        <v>39</v>
      </c>
      <c r="AS133" s="338">
        <v>0</v>
      </c>
      <c r="AT133" s="339">
        <v>0</v>
      </c>
      <c r="AU133" s="167">
        <f t="shared" si="178"/>
        <v>0</v>
      </c>
      <c r="AV133" s="165">
        <f t="shared" si="121"/>
        <v>0</v>
      </c>
      <c r="AW133" s="340">
        <v>0</v>
      </c>
      <c r="AX133" s="339">
        <v>0</v>
      </c>
      <c r="AY133" s="167">
        <f t="shared" si="179"/>
        <v>0</v>
      </c>
      <c r="AZ133" s="165">
        <f t="shared" si="122"/>
        <v>0</v>
      </c>
      <c r="BA133" s="340">
        <v>0</v>
      </c>
      <c r="BB133" s="339">
        <v>0</v>
      </c>
      <c r="BC133" s="171">
        <f t="shared" si="180"/>
        <v>0</v>
      </c>
      <c r="BD133" s="172">
        <f t="shared" si="123"/>
        <v>0</v>
      </c>
      <c r="BE133" s="324">
        <v>3</v>
      </c>
      <c r="BF133" s="339">
        <v>0.11319444444444444</v>
      </c>
      <c r="BG133" s="167">
        <f t="shared" si="181"/>
        <v>2</v>
      </c>
      <c r="BH133" s="165">
        <f t="shared" si="124"/>
        <v>43</v>
      </c>
      <c r="BI133" s="340">
        <v>0</v>
      </c>
      <c r="BJ133" s="339">
        <v>0</v>
      </c>
      <c r="BK133" s="167">
        <f t="shared" si="182"/>
        <v>0</v>
      </c>
      <c r="BL133" s="165">
        <f t="shared" si="125"/>
        <v>0</v>
      </c>
      <c r="BM133" s="340">
        <v>0</v>
      </c>
      <c r="BN133" s="339">
        <v>0</v>
      </c>
      <c r="BO133" s="167">
        <f t="shared" si="183"/>
        <v>0</v>
      </c>
      <c r="BP133" s="165">
        <f t="shared" si="126"/>
        <v>0</v>
      </c>
      <c r="BQ133" s="341">
        <v>2</v>
      </c>
      <c r="BR133" s="339">
        <v>7.1527777777777787E-2</v>
      </c>
      <c r="BS133" s="167">
        <f t="shared" si="184"/>
        <v>1</v>
      </c>
      <c r="BT133" s="165">
        <f t="shared" si="127"/>
        <v>43</v>
      </c>
      <c r="BU133" s="167">
        <f t="shared" si="115"/>
        <v>8</v>
      </c>
      <c r="BV133" s="168">
        <f t="shared" si="172"/>
        <v>0.23680555555555557</v>
      </c>
      <c r="BW133" s="167">
        <f t="shared" si="185"/>
        <v>5</v>
      </c>
      <c r="BX133" s="166">
        <f t="shared" si="128"/>
        <v>41</v>
      </c>
      <c r="BY133" s="317">
        <f t="shared" si="158"/>
        <v>0.53402777777777777</v>
      </c>
      <c r="BZ133" s="174">
        <f t="shared" si="169"/>
        <v>2312.925877763329</v>
      </c>
      <c r="CA133" s="174">
        <f t="shared" si="159"/>
        <v>55510.221066319893</v>
      </c>
      <c r="CB133" s="172">
        <f t="shared" si="170"/>
        <v>1766.2760675273087</v>
      </c>
      <c r="CC133" s="425">
        <f t="shared" si="160"/>
        <v>2.5333333333333332</v>
      </c>
      <c r="CD133" s="425">
        <f t="shared" si="161"/>
        <v>85.594444444444392</v>
      </c>
      <c r="CE133" s="394">
        <f t="shared" si="162"/>
        <v>83.06111111111106</v>
      </c>
      <c r="CF133" s="318">
        <f t="shared" si="163"/>
        <v>1478.2705170222737</v>
      </c>
      <c r="CG133" s="427">
        <f t="shared" si="164"/>
        <v>8.15625</v>
      </c>
      <c r="CH133" s="427">
        <f t="shared" si="165"/>
        <v>0.31180555555555556</v>
      </c>
      <c r="CI133" s="331">
        <f t="shared" si="156"/>
        <v>294454</v>
      </c>
      <c r="CJ133" s="427">
        <f t="shared" si="166"/>
        <v>7.8444444444444441</v>
      </c>
      <c r="CK133" s="331">
        <f t="shared" si="167"/>
        <v>1564.0262039660056</v>
      </c>
      <c r="CL133" s="331">
        <f t="shared" si="151"/>
        <v>1504.2349936143039</v>
      </c>
      <c r="CM133" s="440"/>
      <c r="CN133" s="440"/>
      <c r="CO133" s="441"/>
      <c r="CP133" s="441"/>
      <c r="CQ133" s="441"/>
      <c r="CR133" s="441"/>
      <c r="CS133" s="441"/>
      <c r="CT133" s="441"/>
      <c r="CU133" s="441"/>
      <c r="CV133" s="441"/>
      <c r="CW133" s="441"/>
      <c r="CX133" s="441"/>
    </row>
    <row r="134" spans="1:102" x14ac:dyDescent="0.25">
      <c r="A134" s="324">
        <f t="shared" si="186"/>
        <v>133</v>
      </c>
      <c r="B134" s="325">
        <v>40900</v>
      </c>
      <c r="C134" s="324">
        <f>MONTH(B134)</f>
        <v>12</v>
      </c>
      <c r="D134" s="326" t="s">
        <v>24</v>
      </c>
      <c r="E134" s="327" t="s">
        <v>735</v>
      </c>
      <c r="F134" s="328"/>
      <c r="G134" s="329">
        <v>55</v>
      </c>
      <c r="H134" s="327" t="s">
        <v>26</v>
      </c>
      <c r="I134" s="328" t="s">
        <v>236</v>
      </c>
      <c r="J134" s="327" t="s">
        <v>27</v>
      </c>
      <c r="K134" s="327" t="s">
        <v>28</v>
      </c>
      <c r="L134" s="330">
        <v>46718</v>
      </c>
      <c r="M134" s="330">
        <v>17074</v>
      </c>
      <c r="N134" s="330"/>
      <c r="O134" s="678"/>
      <c r="P134" s="331">
        <f>P133-M134</f>
        <v>0</v>
      </c>
      <c r="Q134" s="182">
        <f t="shared" si="171"/>
        <v>2963957</v>
      </c>
      <c r="R134" s="326" t="s">
        <v>522</v>
      </c>
      <c r="S134" s="332">
        <v>6.9444444444444434E-2</v>
      </c>
      <c r="T134" s="171">
        <f t="shared" si="133"/>
        <v>1</v>
      </c>
      <c r="U134" s="171">
        <f t="shared" si="116"/>
        <v>40</v>
      </c>
      <c r="V134" s="326" t="s">
        <v>523</v>
      </c>
      <c r="W134" s="334">
        <v>0.86597222222222225</v>
      </c>
      <c r="X134" s="167">
        <f t="shared" si="173"/>
        <v>20</v>
      </c>
      <c r="Y134" s="171">
        <f t="shared" si="117"/>
        <v>47</v>
      </c>
      <c r="Z134" s="167">
        <f t="shared" si="130"/>
        <v>2055</v>
      </c>
      <c r="AA134" s="167">
        <f t="shared" si="130"/>
        <v>2523</v>
      </c>
      <c r="AB134" s="167">
        <f>SUM($W$7:W134)</f>
        <v>85.074999999999974</v>
      </c>
      <c r="AC134" s="335">
        <v>0</v>
      </c>
      <c r="AD134" s="331">
        <v>0</v>
      </c>
      <c r="AE134" s="167">
        <f t="shared" si="174"/>
        <v>0</v>
      </c>
      <c r="AF134" s="167">
        <f t="shared" si="118"/>
        <v>0</v>
      </c>
      <c r="AG134" s="171">
        <f t="shared" si="168"/>
        <v>821.52365677626301</v>
      </c>
      <c r="AH134" s="171">
        <f t="shared" si="175"/>
        <v>19716.567762630311</v>
      </c>
      <c r="AI134" s="326" t="s">
        <v>528</v>
      </c>
      <c r="AJ134" s="337"/>
      <c r="AK134" s="338">
        <v>0</v>
      </c>
      <c r="AL134" s="327">
        <v>0</v>
      </c>
      <c r="AM134" s="167">
        <f t="shared" si="176"/>
        <v>0</v>
      </c>
      <c r="AN134" s="165">
        <f t="shared" si="119"/>
        <v>0</v>
      </c>
      <c r="AO134" s="338">
        <v>0</v>
      </c>
      <c r="AP134" s="339">
        <v>0</v>
      </c>
      <c r="AQ134" s="167">
        <f t="shared" si="177"/>
        <v>0</v>
      </c>
      <c r="AR134" s="165">
        <f t="shared" si="120"/>
        <v>0</v>
      </c>
      <c r="AS134" s="338">
        <v>0</v>
      </c>
      <c r="AT134" s="339">
        <v>0</v>
      </c>
      <c r="AU134" s="167">
        <f t="shared" si="178"/>
        <v>0</v>
      </c>
      <c r="AV134" s="165">
        <f t="shared" si="121"/>
        <v>0</v>
      </c>
      <c r="AW134" s="340">
        <v>8</v>
      </c>
      <c r="AX134" s="339">
        <v>0.12291666666666667</v>
      </c>
      <c r="AY134" s="167">
        <f t="shared" si="179"/>
        <v>2</v>
      </c>
      <c r="AZ134" s="165">
        <f t="shared" si="122"/>
        <v>57</v>
      </c>
      <c r="BA134" s="340">
        <v>1</v>
      </c>
      <c r="BB134" s="339">
        <v>2.7777777777777776E-2</v>
      </c>
      <c r="BC134" s="171">
        <f t="shared" si="180"/>
        <v>0</v>
      </c>
      <c r="BD134" s="172">
        <f t="shared" si="123"/>
        <v>40</v>
      </c>
      <c r="BE134" s="324">
        <v>0</v>
      </c>
      <c r="BF134" s="339">
        <v>0</v>
      </c>
      <c r="BG134" s="167">
        <f t="shared" si="181"/>
        <v>0</v>
      </c>
      <c r="BH134" s="165">
        <f t="shared" si="124"/>
        <v>0</v>
      </c>
      <c r="BI134" s="340">
        <v>0</v>
      </c>
      <c r="BJ134" s="339">
        <v>0</v>
      </c>
      <c r="BK134" s="167">
        <f t="shared" si="182"/>
        <v>0</v>
      </c>
      <c r="BL134" s="165">
        <f t="shared" si="125"/>
        <v>0</v>
      </c>
      <c r="BM134" s="340">
        <v>0</v>
      </c>
      <c r="BN134" s="339">
        <v>0</v>
      </c>
      <c r="BO134" s="167">
        <f t="shared" si="183"/>
        <v>0</v>
      </c>
      <c r="BP134" s="165">
        <f t="shared" si="126"/>
        <v>0</v>
      </c>
      <c r="BQ134" s="341">
        <v>3</v>
      </c>
      <c r="BR134" s="339">
        <v>5.6944444444444443E-2</v>
      </c>
      <c r="BS134" s="167">
        <f t="shared" si="184"/>
        <v>1</v>
      </c>
      <c r="BT134" s="165">
        <f t="shared" si="127"/>
        <v>22</v>
      </c>
      <c r="BU134" s="167">
        <f t="shared" si="115"/>
        <v>12</v>
      </c>
      <c r="BV134" s="168">
        <f t="shared" si="172"/>
        <v>0.2076388888888889</v>
      </c>
      <c r="BW134" s="167">
        <f t="shared" si="185"/>
        <v>4</v>
      </c>
      <c r="BX134" s="166">
        <f t="shared" si="128"/>
        <v>59</v>
      </c>
      <c r="BY134" s="317">
        <f t="shared" si="158"/>
        <v>0.65833333333333333</v>
      </c>
      <c r="BZ134" s="174">
        <f t="shared" si="169"/>
        <v>1080.632911392405</v>
      </c>
      <c r="CA134" s="174">
        <f t="shared" si="159"/>
        <v>25935.189873417723</v>
      </c>
      <c r="CB134" s="172">
        <f t="shared" si="170"/>
        <v>879.34763948497857</v>
      </c>
      <c r="CC134" s="425">
        <f t="shared" si="160"/>
        <v>2.5902777777777777</v>
      </c>
      <c r="CD134" s="425">
        <f t="shared" si="161"/>
        <v>86.460416666666617</v>
      </c>
      <c r="CE134" s="394">
        <f t="shared" si="162"/>
        <v>83.870138888888846</v>
      </c>
      <c r="CF134" s="318">
        <f t="shared" si="163"/>
        <v>1472.4931897029974</v>
      </c>
      <c r="CG134" s="427">
        <f t="shared" si="164"/>
        <v>9.0222222222222221</v>
      </c>
      <c r="CH134" s="427">
        <f t="shared" si="165"/>
        <v>0.36875000000000002</v>
      </c>
      <c r="CI134" s="331">
        <f t="shared" si="156"/>
        <v>311528</v>
      </c>
      <c r="CJ134" s="427">
        <f t="shared" si="166"/>
        <v>8.6534722222222218</v>
      </c>
      <c r="CK134" s="331">
        <f t="shared" si="167"/>
        <v>1500.0144450686141</v>
      </c>
      <c r="CL134" s="331">
        <f t="shared" si="151"/>
        <v>1438.706896551724</v>
      </c>
      <c r="CM134" s="440"/>
      <c r="CN134" s="440"/>
      <c r="CO134" s="441"/>
      <c r="CP134" s="441"/>
      <c r="CQ134" s="441"/>
      <c r="CR134" s="441"/>
      <c r="CS134" s="441"/>
      <c r="CT134" s="441"/>
      <c r="CU134" s="441"/>
      <c r="CV134" s="441"/>
      <c r="CW134" s="441"/>
      <c r="CX134" s="441"/>
    </row>
    <row r="135" spans="1:102" x14ac:dyDescent="0.25">
      <c r="A135" s="324">
        <f t="shared" si="186"/>
        <v>134</v>
      </c>
      <c r="B135" s="325">
        <v>40900</v>
      </c>
      <c r="C135" s="324">
        <f t="shared" si="157"/>
        <v>12</v>
      </c>
      <c r="D135" s="326" t="s">
        <v>24</v>
      </c>
      <c r="E135" s="327" t="s">
        <v>667</v>
      </c>
      <c r="F135" s="328"/>
      <c r="G135" s="329">
        <v>56</v>
      </c>
      <c r="H135" s="327" t="s">
        <v>26</v>
      </c>
      <c r="I135" s="328" t="s">
        <v>258</v>
      </c>
      <c r="J135" s="327" t="s">
        <v>524</v>
      </c>
      <c r="K135" s="327" t="s">
        <v>28</v>
      </c>
      <c r="L135" s="330">
        <v>54999</v>
      </c>
      <c r="M135" s="330">
        <v>2654</v>
      </c>
      <c r="N135" s="330"/>
      <c r="O135" s="676">
        <v>5</v>
      </c>
      <c r="P135" s="331">
        <f>L135-M135</f>
        <v>52345</v>
      </c>
      <c r="Q135" s="182">
        <f t="shared" si="171"/>
        <v>2966611</v>
      </c>
      <c r="R135" s="326" t="s">
        <v>525</v>
      </c>
      <c r="S135" s="332">
        <v>4.9999999999999996E-2</v>
      </c>
      <c r="T135" s="171">
        <f t="shared" si="133"/>
        <v>1</v>
      </c>
      <c r="U135" s="171">
        <f t="shared" si="116"/>
        <v>12</v>
      </c>
      <c r="V135" s="326" t="s">
        <v>526</v>
      </c>
      <c r="W135" s="334">
        <v>3.8194444444444441E-2</v>
      </c>
      <c r="X135" s="167">
        <f t="shared" si="173"/>
        <v>0</v>
      </c>
      <c r="Y135" s="171">
        <f t="shared" si="117"/>
        <v>55</v>
      </c>
      <c r="Z135" s="167">
        <f t="shared" si="130"/>
        <v>2055</v>
      </c>
      <c r="AA135" s="167">
        <f t="shared" si="130"/>
        <v>2578</v>
      </c>
      <c r="AB135" s="167">
        <f>SUM($W$7:W135)</f>
        <v>85.113194444444417</v>
      </c>
      <c r="AC135" s="335">
        <v>0</v>
      </c>
      <c r="AD135" s="331">
        <v>0</v>
      </c>
      <c r="AE135" s="167">
        <f t="shared" si="174"/>
        <v>0</v>
      </c>
      <c r="AF135" s="167">
        <f t="shared" si="118"/>
        <v>0</v>
      </c>
      <c r="AG135" s="171">
        <f t="shared" si="168"/>
        <v>2895.2727272727275</v>
      </c>
      <c r="AH135" s="171">
        <f t="shared" si="175"/>
        <v>69486.545454545456</v>
      </c>
      <c r="AI135" s="336"/>
      <c r="AJ135" s="337"/>
      <c r="AK135" s="338">
        <v>0</v>
      </c>
      <c r="AL135" s="327">
        <v>0</v>
      </c>
      <c r="AM135" s="167">
        <f t="shared" si="176"/>
        <v>0</v>
      </c>
      <c r="AN135" s="165">
        <f t="shared" si="119"/>
        <v>0</v>
      </c>
      <c r="AO135" s="338">
        <v>0</v>
      </c>
      <c r="AP135" s="339">
        <v>0</v>
      </c>
      <c r="AQ135" s="167">
        <f t="shared" si="177"/>
        <v>0</v>
      </c>
      <c r="AR135" s="165">
        <f t="shared" si="120"/>
        <v>0</v>
      </c>
      <c r="AS135" s="338">
        <v>0</v>
      </c>
      <c r="AT135" s="339">
        <v>0</v>
      </c>
      <c r="AU135" s="167">
        <f t="shared" si="178"/>
        <v>0</v>
      </c>
      <c r="AV135" s="165">
        <f t="shared" si="121"/>
        <v>0</v>
      </c>
      <c r="AW135" s="340">
        <v>0</v>
      </c>
      <c r="AX135" s="339">
        <v>0</v>
      </c>
      <c r="AY135" s="167">
        <f t="shared" si="179"/>
        <v>0</v>
      </c>
      <c r="AZ135" s="165">
        <f t="shared" si="122"/>
        <v>0</v>
      </c>
      <c r="BA135" s="340">
        <v>0</v>
      </c>
      <c r="BB135" s="339">
        <v>0</v>
      </c>
      <c r="BC135" s="171">
        <f t="shared" si="180"/>
        <v>0</v>
      </c>
      <c r="BD135" s="172">
        <f t="shared" si="123"/>
        <v>0</v>
      </c>
      <c r="BE135" s="324">
        <v>0</v>
      </c>
      <c r="BF135" s="339">
        <v>0</v>
      </c>
      <c r="BG135" s="167">
        <f t="shared" si="181"/>
        <v>0</v>
      </c>
      <c r="BH135" s="165">
        <f t="shared" si="124"/>
        <v>0</v>
      </c>
      <c r="BI135" s="340">
        <v>0</v>
      </c>
      <c r="BJ135" s="339">
        <v>0</v>
      </c>
      <c r="BK135" s="167">
        <f t="shared" si="182"/>
        <v>0</v>
      </c>
      <c r="BL135" s="165">
        <f t="shared" si="125"/>
        <v>0</v>
      </c>
      <c r="BM135" s="340">
        <v>0</v>
      </c>
      <c r="BN135" s="339">
        <v>0</v>
      </c>
      <c r="BO135" s="167">
        <f t="shared" si="183"/>
        <v>0</v>
      </c>
      <c r="BP135" s="165">
        <f t="shared" si="126"/>
        <v>0</v>
      </c>
      <c r="BQ135" s="341">
        <v>0</v>
      </c>
      <c r="BR135" s="339">
        <v>0</v>
      </c>
      <c r="BS135" s="167">
        <f t="shared" si="184"/>
        <v>0</v>
      </c>
      <c r="BT135" s="165">
        <f t="shared" si="127"/>
        <v>0</v>
      </c>
      <c r="BU135" s="167">
        <f t="shared" si="115"/>
        <v>0</v>
      </c>
      <c r="BV135" s="168">
        <f t="shared" si="172"/>
        <v>0</v>
      </c>
      <c r="BW135" s="167">
        <f t="shared" si="185"/>
        <v>0</v>
      </c>
      <c r="BX135" s="166">
        <f t="shared" si="128"/>
        <v>0</v>
      </c>
      <c r="BY135" s="317">
        <f t="shared" si="158"/>
        <v>3.8194444444444441E-2</v>
      </c>
      <c r="BZ135" s="174">
        <f t="shared" si="169"/>
        <v>2895.2727272727275</v>
      </c>
      <c r="CA135" s="174">
        <f t="shared" si="159"/>
        <v>69486.545454545456</v>
      </c>
      <c r="CB135" s="172">
        <f t="shared" si="170"/>
        <v>2895.2727272727275</v>
      </c>
      <c r="CC135" s="425">
        <f t="shared" si="160"/>
        <v>2.5902777777777777</v>
      </c>
      <c r="CD135" s="425">
        <f t="shared" si="161"/>
        <v>86.49861111111106</v>
      </c>
      <c r="CE135" s="394">
        <f t="shared" si="162"/>
        <v>83.908333333333289</v>
      </c>
      <c r="CF135" s="318">
        <f t="shared" si="163"/>
        <v>1473.1408282848354</v>
      </c>
      <c r="CG135" s="427">
        <f t="shared" si="164"/>
        <v>9.0604166666666668</v>
      </c>
      <c r="CH135" s="427">
        <f t="shared" si="165"/>
        <v>0.36875000000000002</v>
      </c>
      <c r="CI135" s="331">
        <f t="shared" si="156"/>
        <v>314182</v>
      </c>
      <c r="CJ135" s="427">
        <f t="shared" si="166"/>
        <v>8.6916666666666664</v>
      </c>
      <c r="CK135" s="331">
        <f t="shared" si="167"/>
        <v>1506.1457334611698</v>
      </c>
      <c r="CL135" s="331">
        <f t="shared" si="151"/>
        <v>1444.8470912853529</v>
      </c>
      <c r="CM135" s="440"/>
      <c r="CN135" s="440"/>
      <c r="CO135" s="441"/>
      <c r="CP135" s="441"/>
      <c r="CQ135" s="441"/>
      <c r="CR135" s="441"/>
      <c r="CS135" s="441"/>
      <c r="CT135" s="441"/>
      <c r="CU135" s="441"/>
      <c r="CV135" s="441"/>
      <c r="CW135" s="441"/>
      <c r="CX135" s="441"/>
    </row>
    <row r="136" spans="1:102" x14ac:dyDescent="0.25">
      <c r="A136" s="324">
        <f t="shared" si="186"/>
        <v>135</v>
      </c>
      <c r="B136" s="325">
        <v>40901</v>
      </c>
      <c r="C136" s="324">
        <f t="shared" si="157"/>
        <v>12</v>
      </c>
      <c r="D136" s="326" t="s">
        <v>24</v>
      </c>
      <c r="E136" s="327" t="s">
        <v>667</v>
      </c>
      <c r="F136" s="328"/>
      <c r="G136" s="329">
        <v>56</v>
      </c>
      <c r="H136" s="327" t="s">
        <v>26</v>
      </c>
      <c r="I136" s="328" t="s">
        <v>258</v>
      </c>
      <c r="J136" s="327" t="s">
        <v>524</v>
      </c>
      <c r="K136" s="327" t="s">
        <v>28</v>
      </c>
      <c r="L136" s="330">
        <v>54999</v>
      </c>
      <c r="M136" s="330">
        <v>29371</v>
      </c>
      <c r="N136" s="330"/>
      <c r="O136" s="677"/>
      <c r="P136" s="331">
        <f>P135-M136</f>
        <v>22974</v>
      </c>
      <c r="Q136" s="182">
        <f t="shared" si="171"/>
        <v>2995982</v>
      </c>
      <c r="R136" s="326" t="s">
        <v>525</v>
      </c>
      <c r="S136" s="332">
        <v>4.9999999999999996E-2</v>
      </c>
      <c r="T136" s="171">
        <f t="shared" ref="T136:T195" si="187">IF(S136=1,24,HOUR(S136))</f>
        <v>1</v>
      </c>
      <c r="U136" s="171">
        <f t="shared" si="116"/>
        <v>12</v>
      </c>
      <c r="V136" s="326" t="s">
        <v>526</v>
      </c>
      <c r="W136" s="334">
        <v>1</v>
      </c>
      <c r="X136" s="167">
        <f t="shared" si="173"/>
        <v>24</v>
      </c>
      <c r="Y136" s="171">
        <f t="shared" si="117"/>
        <v>0</v>
      </c>
      <c r="Z136" s="167">
        <f t="shared" si="130"/>
        <v>2079</v>
      </c>
      <c r="AA136" s="167">
        <f t="shared" si="130"/>
        <v>2578</v>
      </c>
      <c r="AB136" s="167">
        <f>SUM($W$7:W136)</f>
        <v>86.113194444444417</v>
      </c>
      <c r="AC136" s="335">
        <v>0</v>
      </c>
      <c r="AD136" s="331">
        <v>0</v>
      </c>
      <c r="AE136" s="167">
        <f t="shared" si="174"/>
        <v>0</v>
      </c>
      <c r="AF136" s="167">
        <f t="shared" si="118"/>
        <v>0</v>
      </c>
      <c r="AG136" s="171">
        <f t="shared" si="168"/>
        <v>1223.7916666666667</v>
      </c>
      <c r="AH136" s="171">
        <f t="shared" si="175"/>
        <v>29371</v>
      </c>
      <c r="AI136" s="336"/>
      <c r="AJ136" s="337"/>
      <c r="AK136" s="338">
        <v>0</v>
      </c>
      <c r="AL136" s="327">
        <v>0</v>
      </c>
      <c r="AM136" s="167">
        <f t="shared" si="176"/>
        <v>0</v>
      </c>
      <c r="AN136" s="165">
        <f t="shared" si="119"/>
        <v>0</v>
      </c>
      <c r="AO136" s="338">
        <v>1</v>
      </c>
      <c r="AP136" s="339">
        <v>4.8611111111111112E-3</v>
      </c>
      <c r="AQ136" s="167">
        <f t="shared" si="177"/>
        <v>0</v>
      </c>
      <c r="AR136" s="165">
        <f t="shared" si="120"/>
        <v>7</v>
      </c>
      <c r="AS136" s="338">
        <v>0</v>
      </c>
      <c r="AT136" s="339">
        <v>0</v>
      </c>
      <c r="AU136" s="167">
        <f t="shared" si="178"/>
        <v>0</v>
      </c>
      <c r="AV136" s="165">
        <f t="shared" si="121"/>
        <v>0</v>
      </c>
      <c r="AW136" s="340">
        <v>0</v>
      </c>
      <c r="AX136" s="339">
        <v>0</v>
      </c>
      <c r="AY136" s="167">
        <f t="shared" si="179"/>
        <v>0</v>
      </c>
      <c r="AZ136" s="165">
        <f t="shared" si="122"/>
        <v>0</v>
      </c>
      <c r="BA136" s="340">
        <v>0</v>
      </c>
      <c r="BB136" s="339">
        <v>0</v>
      </c>
      <c r="BC136" s="171">
        <f t="shared" si="180"/>
        <v>0</v>
      </c>
      <c r="BD136" s="172">
        <f t="shared" si="123"/>
        <v>0</v>
      </c>
      <c r="BE136" s="324">
        <v>4</v>
      </c>
      <c r="BF136" s="339">
        <v>8.4722222222222213E-2</v>
      </c>
      <c r="BG136" s="167">
        <f t="shared" si="181"/>
        <v>2</v>
      </c>
      <c r="BH136" s="165">
        <f t="shared" si="124"/>
        <v>2</v>
      </c>
      <c r="BI136" s="340">
        <v>0</v>
      </c>
      <c r="BJ136" s="339">
        <v>0</v>
      </c>
      <c r="BK136" s="167">
        <f t="shared" si="182"/>
        <v>0</v>
      </c>
      <c r="BL136" s="165">
        <f t="shared" si="125"/>
        <v>0</v>
      </c>
      <c r="BM136" s="340">
        <v>0</v>
      </c>
      <c r="BN136" s="339">
        <v>0</v>
      </c>
      <c r="BO136" s="167">
        <f t="shared" si="183"/>
        <v>0</v>
      </c>
      <c r="BP136" s="165">
        <f t="shared" si="126"/>
        <v>0</v>
      </c>
      <c r="BQ136" s="341">
        <v>1</v>
      </c>
      <c r="BR136" s="339">
        <v>2.5694444444444447E-2</v>
      </c>
      <c r="BS136" s="167">
        <f t="shared" si="184"/>
        <v>0</v>
      </c>
      <c r="BT136" s="165">
        <f t="shared" si="127"/>
        <v>37</v>
      </c>
      <c r="BU136" s="167">
        <f t="shared" ref="BU136:BU199" si="188">BQ136+BM136+BI136+BE136+BA136+AW136+AS136+AO136+AK136+AC136</f>
        <v>6</v>
      </c>
      <c r="BV136" s="168">
        <f t="shared" si="172"/>
        <v>0.11527777777777777</v>
      </c>
      <c r="BW136" s="167">
        <f t="shared" si="185"/>
        <v>2</v>
      </c>
      <c r="BX136" s="166">
        <f t="shared" si="128"/>
        <v>46</v>
      </c>
      <c r="BY136" s="317">
        <f t="shared" si="158"/>
        <v>0.88472222222222219</v>
      </c>
      <c r="BZ136" s="174">
        <f t="shared" si="169"/>
        <v>1383.249607535322</v>
      </c>
      <c r="CA136" s="174">
        <f t="shared" si="159"/>
        <v>33197.990580847727</v>
      </c>
      <c r="CB136" s="172">
        <f t="shared" si="170"/>
        <v>1256.0655737704917</v>
      </c>
      <c r="CC136" s="425">
        <f t="shared" si="160"/>
        <v>2.6159722222222221</v>
      </c>
      <c r="CD136" s="425">
        <f t="shared" si="161"/>
        <v>87.49861111111106</v>
      </c>
      <c r="CE136" s="394">
        <f t="shared" si="162"/>
        <v>84.882638888888835</v>
      </c>
      <c r="CF136" s="318">
        <f t="shared" si="163"/>
        <v>1470.6491806497543</v>
      </c>
      <c r="CG136" s="427">
        <f t="shared" si="164"/>
        <v>10.060416666666667</v>
      </c>
      <c r="CH136" s="427">
        <f t="shared" si="165"/>
        <v>0.39444444444444449</v>
      </c>
      <c r="CI136" s="331">
        <f t="shared" si="156"/>
        <v>343553</v>
      </c>
      <c r="CJ136" s="427">
        <f t="shared" si="166"/>
        <v>9.6659722222222229</v>
      </c>
      <c r="CK136" s="331">
        <f t="shared" si="167"/>
        <v>1480.9382857963935</v>
      </c>
      <c r="CL136" s="331">
        <f t="shared" si="151"/>
        <v>1422.8743010975356</v>
      </c>
      <c r="CM136" s="440"/>
      <c r="CN136" s="440"/>
      <c r="CO136" s="441"/>
      <c r="CP136" s="441"/>
      <c r="CQ136" s="441"/>
      <c r="CR136" s="441"/>
      <c r="CS136" s="441"/>
      <c r="CT136" s="441"/>
      <c r="CU136" s="441"/>
      <c r="CV136" s="441"/>
      <c r="CW136" s="441"/>
      <c r="CX136" s="441"/>
    </row>
    <row r="137" spans="1:102" x14ac:dyDescent="0.25">
      <c r="A137" s="324">
        <f t="shared" si="186"/>
        <v>136</v>
      </c>
      <c r="B137" s="325">
        <v>40902</v>
      </c>
      <c r="C137" s="324">
        <f t="shared" si="157"/>
        <v>12</v>
      </c>
      <c r="D137" s="326" t="s">
        <v>24</v>
      </c>
      <c r="E137" s="327" t="s">
        <v>667</v>
      </c>
      <c r="F137" s="328"/>
      <c r="G137" s="329">
        <v>56</v>
      </c>
      <c r="H137" s="327" t="s">
        <v>26</v>
      </c>
      <c r="I137" s="328" t="s">
        <v>258</v>
      </c>
      <c r="J137" s="327" t="s">
        <v>524</v>
      </c>
      <c r="K137" s="327" t="s">
        <v>28</v>
      </c>
      <c r="L137" s="330">
        <v>54999</v>
      </c>
      <c r="M137" s="330">
        <v>22182</v>
      </c>
      <c r="N137" s="330"/>
      <c r="O137" s="677"/>
      <c r="P137" s="331">
        <f>P136-M137</f>
        <v>792</v>
      </c>
      <c r="Q137" s="182">
        <f t="shared" si="171"/>
        <v>3018164</v>
      </c>
      <c r="R137" s="326" t="s">
        <v>525</v>
      </c>
      <c r="S137" s="332">
        <v>4.9999999999999996E-2</v>
      </c>
      <c r="T137" s="171">
        <f t="shared" si="187"/>
        <v>1</v>
      </c>
      <c r="U137" s="171">
        <f t="shared" si="116"/>
        <v>12</v>
      </c>
      <c r="V137" s="326" t="s">
        <v>526</v>
      </c>
      <c r="W137" s="334">
        <v>1</v>
      </c>
      <c r="X137" s="167">
        <f t="shared" si="173"/>
        <v>24</v>
      </c>
      <c r="Y137" s="171">
        <f t="shared" si="117"/>
        <v>0</v>
      </c>
      <c r="Z137" s="167">
        <f t="shared" si="130"/>
        <v>2103</v>
      </c>
      <c r="AA137" s="167">
        <f t="shared" si="130"/>
        <v>2578</v>
      </c>
      <c r="AB137" s="167">
        <f>SUM($W$7:W137)</f>
        <v>87.113194444444417</v>
      </c>
      <c r="AC137" s="335">
        <v>0</v>
      </c>
      <c r="AD137" s="331">
        <v>0</v>
      </c>
      <c r="AE137" s="167">
        <f t="shared" si="174"/>
        <v>0</v>
      </c>
      <c r="AF137" s="167">
        <f t="shared" si="118"/>
        <v>0</v>
      </c>
      <c r="AG137" s="171">
        <f t="shared" si="168"/>
        <v>924.25</v>
      </c>
      <c r="AH137" s="171">
        <f t="shared" si="175"/>
        <v>22182</v>
      </c>
      <c r="AI137" s="336"/>
      <c r="AJ137" s="337"/>
      <c r="AK137" s="338">
        <v>0</v>
      </c>
      <c r="AL137" s="327">
        <v>0</v>
      </c>
      <c r="AM137" s="167">
        <f t="shared" si="176"/>
        <v>0</v>
      </c>
      <c r="AN137" s="165">
        <f t="shared" si="119"/>
        <v>0</v>
      </c>
      <c r="AO137" s="338">
        <v>1</v>
      </c>
      <c r="AP137" s="339">
        <v>8.3333333333333332E-3</v>
      </c>
      <c r="AQ137" s="167">
        <f t="shared" si="177"/>
        <v>0</v>
      </c>
      <c r="AR137" s="165">
        <f t="shared" si="120"/>
        <v>12</v>
      </c>
      <c r="AS137" s="338">
        <v>1</v>
      </c>
      <c r="AT137" s="339">
        <v>9.7222222222222224E-3</v>
      </c>
      <c r="AU137" s="167">
        <f t="shared" si="178"/>
        <v>0</v>
      </c>
      <c r="AV137" s="165">
        <f t="shared" si="121"/>
        <v>14</v>
      </c>
      <c r="AW137" s="340">
        <v>0</v>
      </c>
      <c r="AX137" s="339">
        <v>0</v>
      </c>
      <c r="AY137" s="167">
        <f t="shared" si="179"/>
        <v>0</v>
      </c>
      <c r="AZ137" s="165">
        <f t="shared" si="122"/>
        <v>0</v>
      </c>
      <c r="BA137" s="340">
        <v>0</v>
      </c>
      <c r="BB137" s="339">
        <v>0</v>
      </c>
      <c r="BC137" s="171">
        <f t="shared" si="180"/>
        <v>0</v>
      </c>
      <c r="BD137" s="172">
        <f t="shared" si="123"/>
        <v>0</v>
      </c>
      <c r="BE137" s="324">
        <v>2</v>
      </c>
      <c r="BF137" s="339">
        <v>2.4305555555555556E-2</v>
      </c>
      <c r="BG137" s="167">
        <f t="shared" si="181"/>
        <v>0</v>
      </c>
      <c r="BH137" s="165">
        <f t="shared" si="124"/>
        <v>35</v>
      </c>
      <c r="BI137" s="340">
        <v>0</v>
      </c>
      <c r="BJ137" s="339">
        <v>0</v>
      </c>
      <c r="BK137" s="167">
        <f t="shared" si="182"/>
        <v>0</v>
      </c>
      <c r="BL137" s="165">
        <f t="shared" si="125"/>
        <v>0</v>
      </c>
      <c r="BM137" s="340">
        <v>0</v>
      </c>
      <c r="BN137" s="339">
        <v>0</v>
      </c>
      <c r="BO137" s="167">
        <f t="shared" si="183"/>
        <v>0</v>
      </c>
      <c r="BP137" s="165">
        <f t="shared" si="126"/>
        <v>0</v>
      </c>
      <c r="BQ137" s="341">
        <v>1</v>
      </c>
      <c r="BR137" s="339">
        <v>3.4027777777777775E-2</v>
      </c>
      <c r="BS137" s="167">
        <f t="shared" si="184"/>
        <v>0</v>
      </c>
      <c r="BT137" s="165">
        <f t="shared" si="127"/>
        <v>49</v>
      </c>
      <c r="BU137" s="167">
        <f t="shared" si="188"/>
        <v>5</v>
      </c>
      <c r="BV137" s="168">
        <f t="shared" si="172"/>
        <v>7.6388888888888895E-2</v>
      </c>
      <c r="BW137" s="167">
        <f t="shared" si="185"/>
        <v>1</v>
      </c>
      <c r="BX137" s="166">
        <f t="shared" si="128"/>
        <v>50</v>
      </c>
      <c r="BY137" s="317">
        <f t="shared" si="158"/>
        <v>0.92361111111111116</v>
      </c>
      <c r="BZ137" s="174">
        <f t="shared" si="169"/>
        <v>1000.6917293233082</v>
      </c>
      <c r="CA137" s="174">
        <f t="shared" si="159"/>
        <v>24016.601503759397</v>
      </c>
      <c r="CB137" s="172">
        <f t="shared" si="170"/>
        <v>956.80805176132287</v>
      </c>
      <c r="CC137" s="425">
        <f t="shared" si="160"/>
        <v>2.65</v>
      </c>
      <c r="CD137" s="425">
        <f t="shared" si="161"/>
        <v>88.49861111111106</v>
      </c>
      <c r="CE137" s="394">
        <f t="shared" si="162"/>
        <v>85.848611111111055</v>
      </c>
      <c r="CF137" s="318">
        <f t="shared" si="163"/>
        <v>1464.8674184206704</v>
      </c>
      <c r="CG137" s="427">
        <f t="shared" si="164"/>
        <v>11.060416666666667</v>
      </c>
      <c r="CH137" s="427">
        <f t="shared" si="165"/>
        <v>0.42847222222222225</v>
      </c>
      <c r="CI137" s="331">
        <f t="shared" si="156"/>
        <v>365735</v>
      </c>
      <c r="CJ137" s="427">
        <f t="shared" si="166"/>
        <v>10.631944444444445</v>
      </c>
      <c r="CK137" s="331">
        <f t="shared" si="167"/>
        <v>1433.3180927498368</v>
      </c>
      <c r="CL137" s="331">
        <f t="shared" si="151"/>
        <v>1377.7924279525334</v>
      </c>
      <c r="CM137" s="440"/>
      <c r="CN137" s="440"/>
      <c r="CO137" s="441"/>
      <c r="CP137" s="441"/>
      <c r="CQ137" s="441"/>
      <c r="CR137" s="441"/>
      <c r="CS137" s="441"/>
      <c r="CT137" s="441"/>
      <c r="CU137" s="441"/>
      <c r="CV137" s="441"/>
      <c r="CW137" s="441"/>
      <c r="CX137" s="441"/>
    </row>
    <row r="138" spans="1:102" x14ac:dyDescent="0.25">
      <c r="A138" s="324">
        <f t="shared" si="186"/>
        <v>137</v>
      </c>
      <c r="B138" s="325">
        <v>40903</v>
      </c>
      <c r="C138" s="324">
        <f>MONTH(B138)</f>
        <v>12</v>
      </c>
      <c r="D138" s="326" t="s">
        <v>24</v>
      </c>
      <c r="E138" s="327" t="s">
        <v>667</v>
      </c>
      <c r="F138" s="328"/>
      <c r="G138" s="329">
        <v>56</v>
      </c>
      <c r="H138" s="327" t="s">
        <v>26</v>
      </c>
      <c r="I138" s="328" t="s">
        <v>258</v>
      </c>
      <c r="J138" s="327" t="s">
        <v>524</v>
      </c>
      <c r="K138" s="327" t="s">
        <v>28</v>
      </c>
      <c r="L138" s="330">
        <v>54999</v>
      </c>
      <c r="M138" s="330">
        <v>792</v>
      </c>
      <c r="N138" s="330"/>
      <c r="O138" s="678"/>
      <c r="P138" s="331">
        <f>P137-M138</f>
        <v>0</v>
      </c>
      <c r="Q138" s="182">
        <f t="shared" si="171"/>
        <v>3018956</v>
      </c>
      <c r="R138" s="326" t="s">
        <v>525</v>
      </c>
      <c r="S138" s="332">
        <v>4.9999999999999996E-2</v>
      </c>
      <c r="T138" s="171">
        <f t="shared" si="187"/>
        <v>1</v>
      </c>
      <c r="U138" s="171">
        <f t="shared" si="116"/>
        <v>12</v>
      </c>
      <c r="V138" s="326" t="s">
        <v>526</v>
      </c>
      <c r="W138" s="334">
        <v>8.3333333333333329E-2</v>
      </c>
      <c r="X138" s="167">
        <f t="shared" si="173"/>
        <v>2</v>
      </c>
      <c r="Y138" s="171">
        <f t="shared" si="117"/>
        <v>0</v>
      </c>
      <c r="Z138" s="167">
        <f t="shared" si="130"/>
        <v>2105</v>
      </c>
      <c r="AA138" s="167">
        <f t="shared" si="130"/>
        <v>2578</v>
      </c>
      <c r="AB138" s="167">
        <f>SUM($W$7:W138)</f>
        <v>87.196527777777746</v>
      </c>
      <c r="AC138" s="335">
        <v>0</v>
      </c>
      <c r="AD138" s="331">
        <v>0</v>
      </c>
      <c r="AE138" s="167">
        <f t="shared" si="174"/>
        <v>0</v>
      </c>
      <c r="AF138" s="167">
        <f t="shared" si="118"/>
        <v>0</v>
      </c>
      <c r="AG138" s="171">
        <f t="shared" si="168"/>
        <v>396</v>
      </c>
      <c r="AH138" s="171">
        <f t="shared" si="175"/>
        <v>9504</v>
      </c>
      <c r="AI138" s="326" t="s">
        <v>533</v>
      </c>
      <c r="AJ138" s="337"/>
      <c r="AK138" s="338">
        <v>0</v>
      </c>
      <c r="AL138" s="327">
        <v>0</v>
      </c>
      <c r="AM138" s="167">
        <f t="shared" si="176"/>
        <v>0</v>
      </c>
      <c r="AN138" s="165">
        <f t="shared" si="119"/>
        <v>0</v>
      </c>
      <c r="AO138" s="338">
        <v>0</v>
      </c>
      <c r="AP138" s="339">
        <v>0</v>
      </c>
      <c r="AQ138" s="167">
        <f t="shared" si="177"/>
        <v>0</v>
      </c>
      <c r="AR138" s="165">
        <f t="shared" si="120"/>
        <v>0</v>
      </c>
      <c r="AS138" s="338">
        <v>0</v>
      </c>
      <c r="AT138" s="339">
        <v>0</v>
      </c>
      <c r="AU138" s="167">
        <f t="shared" si="178"/>
        <v>0</v>
      </c>
      <c r="AV138" s="165">
        <f t="shared" si="121"/>
        <v>0</v>
      </c>
      <c r="AW138" s="340">
        <v>0</v>
      </c>
      <c r="AX138" s="339">
        <v>0</v>
      </c>
      <c r="AY138" s="167">
        <f t="shared" si="179"/>
        <v>0</v>
      </c>
      <c r="AZ138" s="165">
        <f t="shared" si="122"/>
        <v>0</v>
      </c>
      <c r="BA138" s="340">
        <v>0</v>
      </c>
      <c r="BB138" s="339">
        <v>0</v>
      </c>
      <c r="BC138" s="171">
        <f t="shared" si="180"/>
        <v>0</v>
      </c>
      <c r="BD138" s="172">
        <f t="shared" si="123"/>
        <v>0</v>
      </c>
      <c r="BE138" s="324">
        <v>0</v>
      </c>
      <c r="BF138" s="339">
        <v>0</v>
      </c>
      <c r="BG138" s="167">
        <f t="shared" si="181"/>
        <v>0</v>
      </c>
      <c r="BH138" s="165">
        <f t="shared" si="124"/>
        <v>0</v>
      </c>
      <c r="BI138" s="340">
        <v>0</v>
      </c>
      <c r="BJ138" s="339">
        <v>0</v>
      </c>
      <c r="BK138" s="167">
        <f t="shared" si="182"/>
        <v>0</v>
      </c>
      <c r="BL138" s="165">
        <f t="shared" si="125"/>
        <v>0</v>
      </c>
      <c r="BM138" s="340">
        <v>0</v>
      </c>
      <c r="BN138" s="339">
        <v>0</v>
      </c>
      <c r="BO138" s="167">
        <f t="shared" si="183"/>
        <v>0</v>
      </c>
      <c r="BP138" s="165">
        <f t="shared" si="126"/>
        <v>0</v>
      </c>
      <c r="BQ138" s="341">
        <v>0</v>
      </c>
      <c r="BR138" s="339">
        <v>0</v>
      </c>
      <c r="BS138" s="167">
        <f t="shared" si="184"/>
        <v>0</v>
      </c>
      <c r="BT138" s="165">
        <f t="shared" si="127"/>
        <v>0</v>
      </c>
      <c r="BU138" s="167">
        <f t="shared" si="188"/>
        <v>0</v>
      </c>
      <c r="BV138" s="168">
        <f t="shared" si="172"/>
        <v>0</v>
      </c>
      <c r="BW138" s="167">
        <f t="shared" si="185"/>
        <v>0</v>
      </c>
      <c r="BX138" s="166">
        <f t="shared" si="128"/>
        <v>0</v>
      </c>
      <c r="BY138" s="317">
        <f t="shared" si="158"/>
        <v>8.3333333333333329E-2</v>
      </c>
      <c r="BZ138" s="174">
        <f t="shared" si="169"/>
        <v>396</v>
      </c>
      <c r="CA138" s="174">
        <f t="shared" si="159"/>
        <v>9504</v>
      </c>
      <c r="CB138" s="172">
        <f t="shared" si="170"/>
        <v>396</v>
      </c>
      <c r="CC138" s="425">
        <f t="shared" si="160"/>
        <v>2.65</v>
      </c>
      <c r="CD138" s="425">
        <f t="shared" si="161"/>
        <v>88.581944444444389</v>
      </c>
      <c r="CE138" s="394">
        <f t="shared" si="162"/>
        <v>85.931944444444383</v>
      </c>
      <c r="CF138" s="318">
        <f t="shared" si="163"/>
        <v>1463.8308739150825</v>
      </c>
      <c r="CG138" s="427">
        <f t="shared" si="164"/>
        <v>11.143750000000001</v>
      </c>
      <c r="CH138" s="427">
        <f t="shared" si="165"/>
        <v>0.42847222222222225</v>
      </c>
      <c r="CI138" s="331">
        <f t="shared" si="156"/>
        <v>366527</v>
      </c>
      <c r="CJ138" s="427">
        <f t="shared" si="166"/>
        <v>10.715277777777779</v>
      </c>
      <c r="CK138" s="331">
        <f t="shared" si="167"/>
        <v>1425.2508101101748</v>
      </c>
      <c r="CL138" s="331">
        <f t="shared" si="151"/>
        <v>1370.4505515049541</v>
      </c>
      <c r="CM138" s="440"/>
      <c r="CN138" s="440"/>
      <c r="CO138" s="441"/>
      <c r="CP138" s="441"/>
      <c r="CQ138" s="441"/>
      <c r="CR138" s="441"/>
      <c r="CS138" s="441"/>
      <c r="CT138" s="441"/>
      <c r="CU138" s="441"/>
      <c r="CV138" s="441"/>
      <c r="CW138" s="441"/>
      <c r="CX138" s="441"/>
    </row>
    <row r="139" spans="1:102" x14ac:dyDescent="0.25">
      <c r="A139" s="324">
        <f t="shared" si="186"/>
        <v>138</v>
      </c>
      <c r="B139" s="325">
        <v>40903</v>
      </c>
      <c r="C139" s="324">
        <f t="shared" si="157"/>
        <v>12</v>
      </c>
      <c r="D139" s="326" t="s">
        <v>24</v>
      </c>
      <c r="E139" s="327" t="s">
        <v>736</v>
      </c>
      <c r="F139" s="328"/>
      <c r="G139" s="329">
        <v>57</v>
      </c>
      <c r="H139" s="327" t="s">
        <v>26</v>
      </c>
      <c r="I139" s="328" t="s">
        <v>258</v>
      </c>
      <c r="J139" s="327" t="s">
        <v>524</v>
      </c>
      <c r="K139" s="327" t="s">
        <v>28</v>
      </c>
      <c r="L139" s="330">
        <v>138806</v>
      </c>
      <c r="M139" s="330">
        <v>45181</v>
      </c>
      <c r="N139" s="330"/>
      <c r="O139" s="676">
        <v>9</v>
      </c>
      <c r="P139" s="331">
        <f>L139-M139</f>
        <v>93625</v>
      </c>
      <c r="Q139" s="182">
        <f t="shared" si="171"/>
        <v>3064137</v>
      </c>
      <c r="R139" s="326" t="s">
        <v>534</v>
      </c>
      <c r="S139" s="332">
        <v>6.3888888888888884E-2</v>
      </c>
      <c r="T139" s="171">
        <f t="shared" si="187"/>
        <v>1</v>
      </c>
      <c r="U139" s="171">
        <f t="shared" ref="U139:U202" si="189">MINUTE(S139)</f>
        <v>32</v>
      </c>
      <c r="V139" s="326" t="s">
        <v>535</v>
      </c>
      <c r="W139" s="334">
        <v>0.8340277777777777</v>
      </c>
      <c r="X139" s="167">
        <f t="shared" si="173"/>
        <v>20</v>
      </c>
      <c r="Y139" s="171">
        <f t="shared" ref="Y139:Y202" si="190">MINUTE(W139)</f>
        <v>1</v>
      </c>
      <c r="Z139" s="167">
        <f t="shared" si="130"/>
        <v>2125</v>
      </c>
      <c r="AA139" s="167">
        <f t="shared" si="130"/>
        <v>2579</v>
      </c>
      <c r="AB139" s="167">
        <f>SUM($W$7:W139)</f>
        <v>88.030555555555523</v>
      </c>
      <c r="AC139" s="335">
        <v>0</v>
      </c>
      <c r="AD139" s="331">
        <v>0</v>
      </c>
      <c r="AE139" s="167">
        <f t="shared" si="174"/>
        <v>0</v>
      </c>
      <c r="AF139" s="167">
        <f t="shared" ref="AF139:AF202" si="191">MINUTE(AD139)</f>
        <v>0</v>
      </c>
      <c r="AG139" s="171">
        <f t="shared" si="168"/>
        <v>2257.1690258118238</v>
      </c>
      <c r="AH139" s="171">
        <f t="shared" si="175"/>
        <v>54172.056619483774</v>
      </c>
      <c r="AI139" s="336"/>
      <c r="AJ139" s="337"/>
      <c r="AK139" s="338">
        <v>0</v>
      </c>
      <c r="AL139" s="327">
        <v>0</v>
      </c>
      <c r="AM139" s="167">
        <f t="shared" si="176"/>
        <v>0</v>
      </c>
      <c r="AN139" s="165">
        <f t="shared" ref="AN139:AN202" si="192">MINUTE(AL139)</f>
        <v>0</v>
      </c>
      <c r="AO139" s="338">
        <v>7</v>
      </c>
      <c r="AP139" s="339">
        <v>0.18124999999999999</v>
      </c>
      <c r="AQ139" s="167">
        <f t="shared" si="177"/>
        <v>4</v>
      </c>
      <c r="AR139" s="165">
        <f t="shared" ref="AR139:AR202" si="193">MINUTE(AP139)</f>
        <v>21</v>
      </c>
      <c r="AS139" s="338">
        <v>0</v>
      </c>
      <c r="AT139" s="339">
        <v>0</v>
      </c>
      <c r="AU139" s="167">
        <f t="shared" si="178"/>
        <v>0</v>
      </c>
      <c r="AV139" s="165">
        <f t="shared" ref="AV139:AV202" si="194">MINUTE(AT139)</f>
        <v>0</v>
      </c>
      <c r="AW139" s="340">
        <v>0</v>
      </c>
      <c r="AX139" s="339">
        <v>0</v>
      </c>
      <c r="AY139" s="167">
        <f t="shared" si="179"/>
        <v>0</v>
      </c>
      <c r="AZ139" s="165">
        <f t="shared" ref="AZ139:AZ202" si="195">MINUTE(AX139)</f>
        <v>0</v>
      </c>
      <c r="BA139" s="340">
        <v>0</v>
      </c>
      <c r="BB139" s="339">
        <v>0</v>
      </c>
      <c r="BC139" s="171">
        <f t="shared" si="180"/>
        <v>0</v>
      </c>
      <c r="BD139" s="172">
        <f t="shared" ref="BD139:BD202" si="196">MINUTE(BB139)</f>
        <v>0</v>
      </c>
      <c r="BE139" s="324">
        <v>2</v>
      </c>
      <c r="BF139" s="339">
        <v>2.4305555555555556E-2</v>
      </c>
      <c r="BG139" s="167">
        <f t="shared" si="181"/>
        <v>0</v>
      </c>
      <c r="BH139" s="165">
        <f t="shared" ref="BH139:BH202" si="197">MINUTE(BF139)</f>
        <v>35</v>
      </c>
      <c r="BI139" s="340">
        <v>0</v>
      </c>
      <c r="BJ139" s="339">
        <v>0</v>
      </c>
      <c r="BK139" s="167">
        <f t="shared" si="182"/>
        <v>0</v>
      </c>
      <c r="BL139" s="165">
        <f t="shared" ref="BL139:BL202" si="198">MINUTE(BJ139)</f>
        <v>0</v>
      </c>
      <c r="BM139" s="340">
        <v>0</v>
      </c>
      <c r="BN139" s="339">
        <v>0</v>
      </c>
      <c r="BO139" s="167">
        <f t="shared" si="183"/>
        <v>0</v>
      </c>
      <c r="BP139" s="165">
        <f t="shared" ref="BP139:BP202" si="199">MINUTE(BN139)</f>
        <v>0</v>
      </c>
      <c r="BQ139" s="341">
        <v>0</v>
      </c>
      <c r="BR139" s="339">
        <v>0</v>
      </c>
      <c r="BS139" s="167">
        <f t="shared" si="184"/>
        <v>0</v>
      </c>
      <c r="BT139" s="165">
        <f t="shared" ref="BT139:BT202" si="200">MINUTE(BR139)</f>
        <v>0</v>
      </c>
      <c r="BU139" s="167">
        <f t="shared" si="188"/>
        <v>9</v>
      </c>
      <c r="BV139" s="168">
        <f t="shared" si="172"/>
        <v>0.20555555555555555</v>
      </c>
      <c r="BW139" s="167">
        <f t="shared" si="185"/>
        <v>4</v>
      </c>
      <c r="BX139" s="166">
        <f t="shared" ref="BX139:BX202" si="201">MINUTE(BV139)</f>
        <v>56</v>
      </c>
      <c r="BY139" s="317">
        <f t="shared" si="158"/>
        <v>0.6284722222222221</v>
      </c>
      <c r="BZ139" s="174">
        <f t="shared" si="169"/>
        <v>2995.4254143646413</v>
      </c>
      <c r="CA139" s="174">
        <f t="shared" si="159"/>
        <v>71890.20994475139</v>
      </c>
      <c r="CB139" s="172">
        <f t="shared" si="170"/>
        <v>2257.1690258118238</v>
      </c>
      <c r="CC139" s="425">
        <f t="shared" si="160"/>
        <v>2.65</v>
      </c>
      <c r="CD139" s="425">
        <f t="shared" si="161"/>
        <v>89.415972222222166</v>
      </c>
      <c r="CE139" s="394">
        <f t="shared" si="162"/>
        <v>86.76597222222216</v>
      </c>
      <c r="CF139" s="318">
        <f t="shared" si="163"/>
        <v>1471.4567442753905</v>
      </c>
      <c r="CG139" s="427">
        <f t="shared" si="164"/>
        <v>11.977777777777778</v>
      </c>
      <c r="CH139" s="427">
        <f t="shared" si="165"/>
        <v>0.42847222222222225</v>
      </c>
      <c r="CI139" s="331">
        <f t="shared" si="156"/>
        <v>411708</v>
      </c>
      <c r="CJ139" s="427">
        <f t="shared" si="166"/>
        <v>11.549305555555556</v>
      </c>
      <c r="CK139" s="331">
        <f t="shared" si="167"/>
        <v>1485.327400637364</v>
      </c>
      <c r="CL139" s="331">
        <f t="shared" si="151"/>
        <v>1432.1938775510205</v>
      </c>
      <c r="CM139" s="440"/>
      <c r="CN139" s="440"/>
      <c r="CO139" s="441"/>
      <c r="CP139" s="441"/>
      <c r="CQ139" s="441"/>
      <c r="CR139" s="441"/>
      <c r="CS139" s="441"/>
      <c r="CT139" s="441"/>
      <c r="CU139" s="441"/>
      <c r="CV139" s="441"/>
      <c r="CW139" s="441"/>
      <c r="CX139" s="441"/>
    </row>
    <row r="140" spans="1:102" x14ac:dyDescent="0.25">
      <c r="A140" s="324">
        <f t="shared" si="186"/>
        <v>139</v>
      </c>
      <c r="B140" s="325">
        <v>40904</v>
      </c>
      <c r="C140" s="324">
        <f>MONTH(B140)</f>
        <v>12</v>
      </c>
      <c r="D140" s="326" t="s">
        <v>24</v>
      </c>
      <c r="E140" s="327" t="s">
        <v>736</v>
      </c>
      <c r="F140" s="328"/>
      <c r="G140" s="329">
        <v>57</v>
      </c>
      <c r="H140" s="327" t="s">
        <v>26</v>
      </c>
      <c r="I140" s="328" t="s">
        <v>258</v>
      </c>
      <c r="J140" s="327" t="s">
        <v>524</v>
      </c>
      <c r="K140" s="327" t="s">
        <v>28</v>
      </c>
      <c r="L140" s="330">
        <v>138806</v>
      </c>
      <c r="M140" s="330">
        <v>45349</v>
      </c>
      <c r="N140" s="330"/>
      <c r="O140" s="677"/>
      <c r="P140" s="331">
        <f>P139-M140</f>
        <v>48276</v>
      </c>
      <c r="Q140" s="182">
        <f t="shared" si="171"/>
        <v>3109486</v>
      </c>
      <c r="R140" s="326" t="s">
        <v>534</v>
      </c>
      <c r="S140" s="332">
        <v>6.3888888888888884E-2</v>
      </c>
      <c r="T140" s="171">
        <f t="shared" si="187"/>
        <v>1</v>
      </c>
      <c r="U140" s="171">
        <f t="shared" si="189"/>
        <v>32</v>
      </c>
      <c r="V140" s="326" t="s">
        <v>535</v>
      </c>
      <c r="W140" s="334">
        <v>1</v>
      </c>
      <c r="X140" s="167">
        <f t="shared" si="173"/>
        <v>24</v>
      </c>
      <c r="Y140" s="171">
        <f t="shared" si="190"/>
        <v>0</v>
      </c>
      <c r="Z140" s="167">
        <f t="shared" si="130"/>
        <v>2149</v>
      </c>
      <c r="AA140" s="167">
        <f t="shared" si="130"/>
        <v>2579</v>
      </c>
      <c r="AB140" s="167">
        <f>SUM($W$7:W140)</f>
        <v>89.030555555555523</v>
      </c>
      <c r="AC140" s="335">
        <v>0</v>
      </c>
      <c r="AD140" s="331">
        <v>0</v>
      </c>
      <c r="AE140" s="167">
        <f t="shared" si="174"/>
        <v>0</v>
      </c>
      <c r="AF140" s="167">
        <f t="shared" si="191"/>
        <v>0</v>
      </c>
      <c r="AG140" s="171">
        <f t="shared" si="168"/>
        <v>1889.5416666666667</v>
      </c>
      <c r="AH140" s="171">
        <f t="shared" si="175"/>
        <v>45349</v>
      </c>
      <c r="AI140" s="336"/>
      <c r="AJ140" s="337"/>
      <c r="AK140" s="338">
        <v>0</v>
      </c>
      <c r="AL140" s="327">
        <v>0</v>
      </c>
      <c r="AM140" s="167">
        <f t="shared" si="176"/>
        <v>0</v>
      </c>
      <c r="AN140" s="165">
        <f t="shared" si="192"/>
        <v>0</v>
      </c>
      <c r="AO140" s="338">
        <v>3</v>
      </c>
      <c r="AP140" s="339">
        <v>2.013888888888889E-2</v>
      </c>
      <c r="AQ140" s="167">
        <f t="shared" si="177"/>
        <v>0</v>
      </c>
      <c r="AR140" s="165">
        <f t="shared" si="193"/>
        <v>29</v>
      </c>
      <c r="AS140" s="338">
        <v>0</v>
      </c>
      <c r="AT140" s="339">
        <v>0</v>
      </c>
      <c r="AU140" s="167">
        <f t="shared" si="178"/>
        <v>0</v>
      </c>
      <c r="AV140" s="165">
        <f t="shared" si="194"/>
        <v>0</v>
      </c>
      <c r="AW140" s="340">
        <v>0</v>
      </c>
      <c r="AX140" s="339">
        <v>0</v>
      </c>
      <c r="AY140" s="167">
        <f t="shared" si="179"/>
        <v>0</v>
      </c>
      <c r="AZ140" s="165">
        <f t="shared" si="195"/>
        <v>0</v>
      </c>
      <c r="BA140" s="340">
        <v>0</v>
      </c>
      <c r="BB140" s="339">
        <v>0</v>
      </c>
      <c r="BC140" s="171">
        <f t="shared" si="180"/>
        <v>0</v>
      </c>
      <c r="BD140" s="172">
        <f t="shared" si="196"/>
        <v>0</v>
      </c>
      <c r="BE140" s="324">
        <v>3</v>
      </c>
      <c r="BF140" s="339">
        <v>4.7916666666666663E-2</v>
      </c>
      <c r="BG140" s="167">
        <f t="shared" si="181"/>
        <v>1</v>
      </c>
      <c r="BH140" s="165">
        <f t="shared" si="197"/>
        <v>9</v>
      </c>
      <c r="BI140" s="340">
        <v>0</v>
      </c>
      <c r="BJ140" s="339">
        <v>0</v>
      </c>
      <c r="BK140" s="167">
        <f t="shared" si="182"/>
        <v>0</v>
      </c>
      <c r="BL140" s="165">
        <f t="shared" si="198"/>
        <v>0</v>
      </c>
      <c r="BM140" s="340">
        <v>0</v>
      </c>
      <c r="BN140" s="339">
        <v>0</v>
      </c>
      <c r="BO140" s="167">
        <f t="shared" si="183"/>
        <v>0</v>
      </c>
      <c r="BP140" s="165">
        <f t="shared" si="199"/>
        <v>0</v>
      </c>
      <c r="BQ140" s="341">
        <v>1</v>
      </c>
      <c r="BR140" s="339">
        <v>0.11805555555555557</v>
      </c>
      <c r="BS140" s="167">
        <f t="shared" si="184"/>
        <v>2</v>
      </c>
      <c r="BT140" s="165">
        <f t="shared" si="200"/>
        <v>50</v>
      </c>
      <c r="BU140" s="167">
        <f t="shared" si="188"/>
        <v>7</v>
      </c>
      <c r="BV140" s="168">
        <f t="shared" si="172"/>
        <v>0.18611111111111114</v>
      </c>
      <c r="BW140" s="167">
        <f t="shared" si="185"/>
        <v>4</v>
      </c>
      <c r="BX140" s="166">
        <f t="shared" si="201"/>
        <v>28</v>
      </c>
      <c r="BY140" s="317">
        <f t="shared" si="158"/>
        <v>0.81388888888888888</v>
      </c>
      <c r="BZ140" s="174">
        <f t="shared" si="169"/>
        <v>2321.6211604095565</v>
      </c>
      <c r="CA140" s="174">
        <f t="shared" si="159"/>
        <v>55718.907849829353</v>
      </c>
      <c r="CB140" s="172">
        <f t="shared" si="170"/>
        <v>2142.4724409448822</v>
      </c>
      <c r="CC140" s="425">
        <f t="shared" si="160"/>
        <v>2.7680555555555553</v>
      </c>
      <c r="CD140" s="425">
        <f t="shared" si="161"/>
        <v>90.415972222222166</v>
      </c>
      <c r="CE140" s="394">
        <f t="shared" si="162"/>
        <v>87.647916666666617</v>
      </c>
      <c r="CF140" s="318">
        <f t="shared" si="163"/>
        <v>1478.2087423640996</v>
      </c>
      <c r="CG140" s="427">
        <f t="shared" si="164"/>
        <v>12.977777777777778</v>
      </c>
      <c r="CH140" s="427">
        <f t="shared" si="165"/>
        <v>0.54652777777777783</v>
      </c>
      <c r="CI140" s="331">
        <f t="shared" si="156"/>
        <v>457057</v>
      </c>
      <c r="CJ140" s="427">
        <f t="shared" si="166"/>
        <v>12.43125</v>
      </c>
      <c r="CK140" s="331">
        <f t="shared" si="167"/>
        <v>1531.9490531255235</v>
      </c>
      <c r="CL140" s="331">
        <f t="shared" ref="CL140:CL171" si="202" xml:space="preserve"> CI140/CG140/24</f>
        <v>1467.4347174657535</v>
      </c>
      <c r="CM140" s="440"/>
      <c r="CN140" s="440"/>
      <c r="CO140" s="441"/>
      <c r="CP140" s="441"/>
      <c r="CQ140" s="441"/>
      <c r="CR140" s="441"/>
      <c r="CS140" s="441"/>
      <c r="CT140" s="441"/>
      <c r="CU140" s="441"/>
      <c r="CV140" s="441"/>
      <c r="CW140" s="441"/>
      <c r="CX140" s="441"/>
    </row>
    <row r="141" spans="1:102" x14ac:dyDescent="0.25">
      <c r="A141" s="324">
        <f t="shared" si="186"/>
        <v>140</v>
      </c>
      <c r="B141" s="325">
        <v>40905</v>
      </c>
      <c r="C141" s="324">
        <v>12</v>
      </c>
      <c r="D141" s="326" t="s">
        <v>24</v>
      </c>
      <c r="E141" s="327" t="s">
        <v>736</v>
      </c>
      <c r="F141" s="328"/>
      <c r="G141" s="329">
        <v>57</v>
      </c>
      <c r="H141" s="327" t="s">
        <v>26</v>
      </c>
      <c r="I141" s="328" t="s">
        <v>258</v>
      </c>
      <c r="J141" s="327" t="s">
        <v>524</v>
      </c>
      <c r="K141" s="327" t="s">
        <v>28</v>
      </c>
      <c r="L141" s="330">
        <v>138806</v>
      </c>
      <c r="M141" s="330">
        <v>29979</v>
      </c>
      <c r="N141" s="330"/>
      <c r="O141" s="677"/>
      <c r="P141" s="331">
        <f>P140-M141</f>
        <v>18297</v>
      </c>
      <c r="Q141" s="182">
        <f t="shared" si="171"/>
        <v>3139465</v>
      </c>
      <c r="R141" s="326" t="s">
        <v>534</v>
      </c>
      <c r="S141" s="332">
        <v>6.3888888888888884E-2</v>
      </c>
      <c r="T141" s="171">
        <f t="shared" si="187"/>
        <v>1</v>
      </c>
      <c r="U141" s="171">
        <f t="shared" si="189"/>
        <v>32</v>
      </c>
      <c r="V141" s="326" t="s">
        <v>535</v>
      </c>
      <c r="W141" s="334">
        <v>1</v>
      </c>
      <c r="X141" s="167">
        <f t="shared" si="173"/>
        <v>24</v>
      </c>
      <c r="Y141" s="171">
        <f t="shared" si="190"/>
        <v>0</v>
      </c>
      <c r="Z141" s="167">
        <f t="shared" ref="Z141:AA204" si="203">Z140+X141</f>
        <v>2173</v>
      </c>
      <c r="AA141" s="167">
        <f t="shared" si="203"/>
        <v>2579</v>
      </c>
      <c r="AB141" s="167">
        <f>SUM($W$7:W141)</f>
        <v>90.030555555555523</v>
      </c>
      <c r="AC141" s="335">
        <v>0</v>
      </c>
      <c r="AD141" s="331">
        <v>0</v>
      </c>
      <c r="AE141" s="167">
        <f t="shared" si="174"/>
        <v>0</v>
      </c>
      <c r="AF141" s="167">
        <f t="shared" si="191"/>
        <v>0</v>
      </c>
      <c r="AG141" s="171">
        <f t="shared" si="168"/>
        <v>1249.125</v>
      </c>
      <c r="AH141" s="171">
        <f t="shared" si="175"/>
        <v>29979</v>
      </c>
      <c r="AI141" s="336"/>
      <c r="AJ141" s="337"/>
      <c r="AK141" s="338">
        <v>3</v>
      </c>
      <c r="AL141" s="327">
        <v>2.013888888888889E-2</v>
      </c>
      <c r="AM141" s="167">
        <f t="shared" si="176"/>
        <v>0</v>
      </c>
      <c r="AN141" s="165">
        <f t="shared" si="192"/>
        <v>29</v>
      </c>
      <c r="AO141" s="338">
        <v>3</v>
      </c>
      <c r="AP141" s="339">
        <v>0.23263888888888887</v>
      </c>
      <c r="AQ141" s="167">
        <f t="shared" si="177"/>
        <v>5</v>
      </c>
      <c r="AR141" s="165">
        <f t="shared" si="193"/>
        <v>35</v>
      </c>
      <c r="AS141" s="338">
        <v>0</v>
      </c>
      <c r="AT141" s="339">
        <v>0</v>
      </c>
      <c r="AU141" s="167">
        <f t="shared" si="178"/>
        <v>0</v>
      </c>
      <c r="AV141" s="165">
        <f t="shared" si="194"/>
        <v>0</v>
      </c>
      <c r="AW141" s="340">
        <v>2</v>
      </c>
      <c r="AX141" s="339">
        <v>3.125E-2</v>
      </c>
      <c r="AY141" s="167">
        <f t="shared" si="179"/>
        <v>0</v>
      </c>
      <c r="AZ141" s="165">
        <f t="shared" si="195"/>
        <v>45</v>
      </c>
      <c r="BA141" s="340">
        <v>0</v>
      </c>
      <c r="BB141" s="339">
        <v>0</v>
      </c>
      <c r="BC141" s="171">
        <f t="shared" si="180"/>
        <v>0</v>
      </c>
      <c r="BD141" s="172">
        <f t="shared" si="196"/>
        <v>0</v>
      </c>
      <c r="BE141" s="324">
        <v>2</v>
      </c>
      <c r="BF141" s="339">
        <v>6.0416666666666667E-2</v>
      </c>
      <c r="BG141" s="167">
        <f t="shared" si="181"/>
        <v>1</v>
      </c>
      <c r="BH141" s="165">
        <f t="shared" si="197"/>
        <v>27</v>
      </c>
      <c r="BI141" s="340">
        <v>0</v>
      </c>
      <c r="BJ141" s="339">
        <v>0</v>
      </c>
      <c r="BK141" s="167">
        <f t="shared" si="182"/>
        <v>0</v>
      </c>
      <c r="BL141" s="165">
        <f t="shared" si="198"/>
        <v>0</v>
      </c>
      <c r="BM141" s="340">
        <v>0</v>
      </c>
      <c r="BN141" s="339">
        <v>0</v>
      </c>
      <c r="BO141" s="167">
        <f t="shared" si="183"/>
        <v>0</v>
      </c>
      <c r="BP141" s="165">
        <f t="shared" si="199"/>
        <v>0</v>
      </c>
      <c r="BQ141" s="341">
        <v>0</v>
      </c>
      <c r="BR141" s="339">
        <v>0</v>
      </c>
      <c r="BS141" s="167">
        <f t="shared" si="184"/>
        <v>0</v>
      </c>
      <c r="BT141" s="165">
        <f t="shared" si="200"/>
        <v>0</v>
      </c>
      <c r="BU141" s="167">
        <f t="shared" si="188"/>
        <v>10</v>
      </c>
      <c r="BV141" s="168">
        <f t="shared" si="172"/>
        <v>0.34444444444444439</v>
      </c>
      <c r="BW141" s="167">
        <f t="shared" si="185"/>
        <v>8</v>
      </c>
      <c r="BX141" s="166">
        <f t="shared" si="201"/>
        <v>16</v>
      </c>
      <c r="BY141" s="317">
        <f t="shared" si="158"/>
        <v>0.65555555555555567</v>
      </c>
      <c r="BZ141" s="174">
        <f t="shared" si="169"/>
        <v>1905.4449152542368</v>
      </c>
      <c r="CA141" s="174">
        <f t="shared" si="159"/>
        <v>45730.677966101684</v>
      </c>
      <c r="CB141" s="172">
        <f t="shared" si="170"/>
        <v>1249.125</v>
      </c>
      <c r="CC141" s="425">
        <f t="shared" si="160"/>
        <v>2.7680555555555553</v>
      </c>
      <c r="CD141" s="425">
        <f t="shared" si="161"/>
        <v>91.415972222222166</v>
      </c>
      <c r="CE141" s="394">
        <f t="shared" si="162"/>
        <v>88.647916666666617</v>
      </c>
      <c r="CF141" s="318">
        <f t="shared" si="163"/>
        <v>1475.6245446640512</v>
      </c>
      <c r="CG141" s="427">
        <f t="shared" si="164"/>
        <v>13.977777777777778</v>
      </c>
      <c r="CH141" s="427">
        <f t="shared" si="165"/>
        <v>0.54652777777777783</v>
      </c>
      <c r="CI141" s="331">
        <f t="shared" si="156"/>
        <v>487036</v>
      </c>
      <c r="CJ141" s="427">
        <f t="shared" si="166"/>
        <v>13.43125</v>
      </c>
      <c r="CK141" s="331">
        <f t="shared" si="167"/>
        <v>1510.8918876997052</v>
      </c>
      <c r="CL141" s="331">
        <f t="shared" si="202"/>
        <v>1451.8163751987283</v>
      </c>
      <c r="CM141" s="440"/>
      <c r="CN141" s="440"/>
      <c r="CO141" s="441"/>
      <c r="CP141" s="441"/>
      <c r="CQ141" s="441"/>
      <c r="CR141" s="441"/>
      <c r="CS141" s="441"/>
      <c r="CT141" s="441"/>
      <c r="CU141" s="441"/>
      <c r="CV141" s="441"/>
      <c r="CW141" s="441"/>
      <c r="CX141" s="441"/>
    </row>
    <row r="142" spans="1:102" x14ac:dyDescent="0.25">
      <c r="A142" s="324">
        <f t="shared" si="186"/>
        <v>141</v>
      </c>
      <c r="B142" s="325">
        <v>40906</v>
      </c>
      <c r="C142" s="324">
        <f t="shared" si="157"/>
        <v>12</v>
      </c>
      <c r="D142" s="326" t="s">
        <v>24</v>
      </c>
      <c r="E142" s="327" t="s">
        <v>736</v>
      </c>
      <c r="F142" s="328"/>
      <c r="G142" s="329">
        <v>57</v>
      </c>
      <c r="H142" s="327" t="s">
        <v>26</v>
      </c>
      <c r="I142" s="328" t="s">
        <v>258</v>
      </c>
      <c r="J142" s="327" t="s">
        <v>524</v>
      </c>
      <c r="K142" s="327" t="s">
        <v>28</v>
      </c>
      <c r="L142" s="330">
        <v>138806</v>
      </c>
      <c r="M142" s="330">
        <v>18297</v>
      </c>
      <c r="N142" s="330"/>
      <c r="O142" s="678"/>
      <c r="P142" s="331">
        <f>P141-M142</f>
        <v>0</v>
      </c>
      <c r="Q142" s="182">
        <f t="shared" si="171"/>
        <v>3157762</v>
      </c>
      <c r="R142" s="326" t="s">
        <v>534</v>
      </c>
      <c r="S142" s="332">
        <v>6.3888888888888884E-2</v>
      </c>
      <c r="T142" s="171">
        <f t="shared" si="187"/>
        <v>1</v>
      </c>
      <c r="U142" s="171">
        <f t="shared" si="189"/>
        <v>32</v>
      </c>
      <c r="V142" s="326" t="s">
        <v>535</v>
      </c>
      <c r="W142" s="334">
        <v>0.77083333333333337</v>
      </c>
      <c r="X142" s="167">
        <f t="shared" si="173"/>
        <v>18</v>
      </c>
      <c r="Y142" s="171">
        <f t="shared" si="190"/>
        <v>30</v>
      </c>
      <c r="Z142" s="167">
        <f t="shared" si="203"/>
        <v>2191</v>
      </c>
      <c r="AA142" s="167">
        <f t="shared" si="203"/>
        <v>2609</v>
      </c>
      <c r="AB142" s="167">
        <f>SUM($W$7:W142)</f>
        <v>90.801388888888852</v>
      </c>
      <c r="AC142" s="335">
        <v>0</v>
      </c>
      <c r="AD142" s="331">
        <v>0</v>
      </c>
      <c r="AE142" s="167">
        <f t="shared" si="174"/>
        <v>0</v>
      </c>
      <c r="AF142" s="167">
        <f t="shared" si="191"/>
        <v>0</v>
      </c>
      <c r="AG142" s="171">
        <f t="shared" si="168"/>
        <v>989.02702702702697</v>
      </c>
      <c r="AH142" s="171">
        <f t="shared" si="175"/>
        <v>23736.648648648646</v>
      </c>
      <c r="AI142" s="326" t="s">
        <v>543</v>
      </c>
      <c r="AJ142" s="337"/>
      <c r="AK142" s="338">
        <v>0</v>
      </c>
      <c r="AL142" s="327">
        <v>0</v>
      </c>
      <c r="AM142" s="167">
        <f t="shared" si="176"/>
        <v>0</v>
      </c>
      <c r="AN142" s="165">
        <f t="shared" si="192"/>
        <v>0</v>
      </c>
      <c r="AO142" s="338">
        <v>0</v>
      </c>
      <c r="AP142" s="339">
        <v>0</v>
      </c>
      <c r="AQ142" s="167">
        <f t="shared" si="177"/>
        <v>0</v>
      </c>
      <c r="AR142" s="165">
        <f t="shared" si="193"/>
        <v>0</v>
      </c>
      <c r="AS142" s="338">
        <v>0</v>
      </c>
      <c r="AT142" s="339">
        <v>0</v>
      </c>
      <c r="AU142" s="167">
        <f t="shared" si="178"/>
        <v>0</v>
      </c>
      <c r="AV142" s="165">
        <f t="shared" si="194"/>
        <v>0</v>
      </c>
      <c r="AW142" s="340">
        <v>1</v>
      </c>
      <c r="AX142" s="339">
        <v>1.0416666666666666E-2</v>
      </c>
      <c r="AY142" s="167">
        <f t="shared" si="179"/>
        <v>0</v>
      </c>
      <c r="AZ142" s="165">
        <f t="shared" si="195"/>
        <v>15</v>
      </c>
      <c r="BA142" s="340">
        <v>0</v>
      </c>
      <c r="BB142" s="339">
        <v>0</v>
      </c>
      <c r="BC142" s="171">
        <f t="shared" si="180"/>
        <v>0</v>
      </c>
      <c r="BD142" s="172">
        <f t="shared" si="196"/>
        <v>0</v>
      </c>
      <c r="BE142" s="324">
        <v>2</v>
      </c>
      <c r="BF142" s="339">
        <v>0.21458333333333335</v>
      </c>
      <c r="BG142" s="167">
        <f t="shared" si="181"/>
        <v>5</v>
      </c>
      <c r="BH142" s="165">
        <f t="shared" si="197"/>
        <v>9</v>
      </c>
      <c r="BI142" s="340">
        <v>0</v>
      </c>
      <c r="BJ142" s="339">
        <v>0</v>
      </c>
      <c r="BK142" s="167">
        <f t="shared" si="182"/>
        <v>0</v>
      </c>
      <c r="BL142" s="165">
        <f t="shared" si="198"/>
        <v>0</v>
      </c>
      <c r="BM142" s="340">
        <v>0</v>
      </c>
      <c r="BN142" s="339">
        <v>0</v>
      </c>
      <c r="BO142" s="167">
        <f t="shared" si="183"/>
        <v>0</v>
      </c>
      <c r="BP142" s="165">
        <f t="shared" si="199"/>
        <v>0</v>
      </c>
      <c r="BQ142" s="341">
        <v>0</v>
      </c>
      <c r="BR142" s="339">
        <v>0</v>
      </c>
      <c r="BS142" s="167">
        <f t="shared" si="184"/>
        <v>0</v>
      </c>
      <c r="BT142" s="165">
        <f t="shared" si="200"/>
        <v>0</v>
      </c>
      <c r="BU142" s="167">
        <f t="shared" si="188"/>
        <v>3</v>
      </c>
      <c r="BV142" s="168">
        <f t="shared" si="172"/>
        <v>0.22500000000000001</v>
      </c>
      <c r="BW142" s="167">
        <f t="shared" si="185"/>
        <v>5</v>
      </c>
      <c r="BX142" s="166">
        <f t="shared" si="201"/>
        <v>24</v>
      </c>
      <c r="BY142" s="317">
        <f t="shared" si="158"/>
        <v>0.54583333333333339</v>
      </c>
      <c r="BZ142" s="174">
        <f t="shared" si="169"/>
        <v>1396.7175572519081</v>
      </c>
      <c r="CA142" s="174">
        <f t="shared" si="159"/>
        <v>33521.221374045796</v>
      </c>
      <c r="CB142" s="172">
        <f t="shared" si="170"/>
        <v>989.02702702702697</v>
      </c>
      <c r="CC142" s="425">
        <f t="shared" si="160"/>
        <v>2.7680555555555553</v>
      </c>
      <c r="CD142" s="425">
        <f t="shared" si="161"/>
        <v>92.186805555555495</v>
      </c>
      <c r="CE142" s="394">
        <f t="shared" si="162"/>
        <v>89.418749999999946</v>
      </c>
      <c r="CF142" s="318">
        <f t="shared" si="163"/>
        <v>1471.4298362107136</v>
      </c>
      <c r="CG142" s="427">
        <f t="shared" si="164"/>
        <v>14.748611111111112</v>
      </c>
      <c r="CH142" s="427">
        <f t="shared" si="165"/>
        <v>0.54652777777777783</v>
      </c>
      <c r="CI142" s="331">
        <f t="shared" si="156"/>
        <v>505333</v>
      </c>
      <c r="CJ142" s="427">
        <f t="shared" si="166"/>
        <v>14.202083333333334</v>
      </c>
      <c r="CK142" s="331">
        <f t="shared" si="167"/>
        <v>1482.567111632683</v>
      </c>
      <c r="CL142" s="331">
        <f t="shared" si="202"/>
        <v>1427.6287786043883</v>
      </c>
      <c r="CM142" s="440"/>
      <c r="CN142" s="440"/>
      <c r="CO142" s="441"/>
      <c r="CP142" s="441"/>
      <c r="CQ142" s="441"/>
      <c r="CR142" s="441"/>
      <c r="CS142" s="441"/>
      <c r="CT142" s="441"/>
      <c r="CU142" s="441"/>
      <c r="CV142" s="441"/>
      <c r="CW142" s="441"/>
      <c r="CX142" s="441"/>
    </row>
    <row r="143" spans="1:102" x14ac:dyDescent="0.25">
      <c r="A143" s="324">
        <f t="shared" si="186"/>
        <v>142</v>
      </c>
      <c r="B143" s="325">
        <v>40906</v>
      </c>
      <c r="C143" s="324">
        <f t="shared" si="157"/>
        <v>12</v>
      </c>
      <c r="D143" s="326" t="s">
        <v>24</v>
      </c>
      <c r="E143" s="327" t="s">
        <v>737</v>
      </c>
      <c r="F143" s="328"/>
      <c r="G143" s="329">
        <v>58</v>
      </c>
      <c r="H143" s="327" t="s">
        <v>26</v>
      </c>
      <c r="I143" s="328" t="s">
        <v>258</v>
      </c>
      <c r="J143" s="327" t="s">
        <v>327</v>
      </c>
      <c r="K143" s="327" t="s">
        <v>28</v>
      </c>
      <c r="L143" s="330">
        <v>33001</v>
      </c>
      <c r="M143" s="330">
        <v>4608</v>
      </c>
      <c r="N143" s="330"/>
      <c r="O143" s="330" t="s">
        <v>129</v>
      </c>
      <c r="P143" s="331">
        <f>L143-M143</f>
        <v>28393</v>
      </c>
      <c r="Q143" s="182">
        <f t="shared" si="171"/>
        <v>3162370</v>
      </c>
      <c r="R143" s="326" t="s">
        <v>544</v>
      </c>
      <c r="S143" s="332">
        <v>4.8611111111111112E-2</v>
      </c>
      <c r="T143" s="171">
        <f t="shared" si="187"/>
        <v>1</v>
      </c>
      <c r="U143" s="171">
        <f t="shared" si="189"/>
        <v>10</v>
      </c>
      <c r="V143" s="326" t="s">
        <v>545</v>
      </c>
      <c r="W143" s="334">
        <v>0.14583333333333334</v>
      </c>
      <c r="X143" s="167">
        <f t="shared" si="173"/>
        <v>3</v>
      </c>
      <c r="Y143" s="171">
        <f t="shared" si="190"/>
        <v>30</v>
      </c>
      <c r="Z143" s="167">
        <f t="shared" si="203"/>
        <v>2194</v>
      </c>
      <c r="AA143" s="167">
        <f t="shared" si="203"/>
        <v>2639</v>
      </c>
      <c r="AB143" s="167">
        <f>SUM($W$7:W143)</f>
        <v>90.94722222222218</v>
      </c>
      <c r="AC143" s="335">
        <v>0</v>
      </c>
      <c r="AD143" s="331">
        <v>0</v>
      </c>
      <c r="AE143" s="167">
        <f t="shared" si="174"/>
        <v>0</v>
      </c>
      <c r="AF143" s="167">
        <f t="shared" si="191"/>
        <v>0</v>
      </c>
      <c r="AG143" s="171">
        <f t="shared" si="168"/>
        <v>1316.5714285714284</v>
      </c>
      <c r="AH143" s="171">
        <f t="shared" si="175"/>
        <v>31597.714285714283</v>
      </c>
      <c r="AI143" s="326"/>
      <c r="AJ143" s="337"/>
      <c r="AK143" s="338">
        <v>0</v>
      </c>
      <c r="AL143" s="327">
        <v>0</v>
      </c>
      <c r="AM143" s="167">
        <f t="shared" si="176"/>
        <v>0</v>
      </c>
      <c r="AN143" s="165">
        <f t="shared" si="192"/>
        <v>0</v>
      </c>
      <c r="AO143" s="338">
        <v>0</v>
      </c>
      <c r="AP143" s="339">
        <v>0</v>
      </c>
      <c r="AQ143" s="167">
        <f t="shared" si="177"/>
        <v>0</v>
      </c>
      <c r="AR143" s="165">
        <f t="shared" si="193"/>
        <v>0</v>
      </c>
      <c r="AS143" s="338">
        <v>0</v>
      </c>
      <c r="AT143" s="339">
        <v>0</v>
      </c>
      <c r="AU143" s="167">
        <f t="shared" si="178"/>
        <v>0</v>
      </c>
      <c r="AV143" s="165">
        <f t="shared" si="194"/>
        <v>0</v>
      </c>
      <c r="AW143" s="340">
        <v>0</v>
      </c>
      <c r="AX143" s="339">
        <v>0</v>
      </c>
      <c r="AY143" s="167">
        <f t="shared" si="179"/>
        <v>0</v>
      </c>
      <c r="AZ143" s="165">
        <f t="shared" si="195"/>
        <v>0</v>
      </c>
      <c r="BA143" s="340">
        <v>0</v>
      </c>
      <c r="BB143" s="339">
        <v>0</v>
      </c>
      <c r="BC143" s="171">
        <f t="shared" si="180"/>
        <v>0</v>
      </c>
      <c r="BD143" s="172">
        <f t="shared" si="196"/>
        <v>0</v>
      </c>
      <c r="BE143" s="324">
        <v>0</v>
      </c>
      <c r="BF143" s="339">
        <v>0</v>
      </c>
      <c r="BG143" s="167">
        <f t="shared" si="181"/>
        <v>0</v>
      </c>
      <c r="BH143" s="165">
        <f t="shared" si="197"/>
        <v>0</v>
      </c>
      <c r="BI143" s="340">
        <v>0</v>
      </c>
      <c r="BJ143" s="339">
        <v>0</v>
      </c>
      <c r="BK143" s="167">
        <f t="shared" si="182"/>
        <v>0</v>
      </c>
      <c r="BL143" s="165">
        <f t="shared" si="198"/>
        <v>0</v>
      </c>
      <c r="BM143" s="340">
        <v>0</v>
      </c>
      <c r="BN143" s="339">
        <v>0</v>
      </c>
      <c r="BO143" s="167">
        <f t="shared" si="183"/>
        <v>0</v>
      </c>
      <c r="BP143" s="165">
        <f t="shared" si="199"/>
        <v>0</v>
      </c>
      <c r="BQ143" s="341">
        <v>0</v>
      </c>
      <c r="BR143" s="339">
        <v>0</v>
      </c>
      <c r="BS143" s="167">
        <f t="shared" si="184"/>
        <v>0</v>
      </c>
      <c r="BT143" s="165">
        <f t="shared" si="200"/>
        <v>0</v>
      </c>
      <c r="BU143" s="167">
        <f t="shared" si="188"/>
        <v>0</v>
      </c>
      <c r="BV143" s="168">
        <f t="shared" si="172"/>
        <v>0</v>
      </c>
      <c r="BW143" s="167">
        <f t="shared" si="185"/>
        <v>0</v>
      </c>
      <c r="BX143" s="166">
        <f t="shared" si="201"/>
        <v>0</v>
      </c>
      <c r="BY143" s="317">
        <f t="shared" si="158"/>
        <v>0.14583333333333334</v>
      </c>
      <c r="BZ143" s="174">
        <f t="shared" si="169"/>
        <v>1316.5714285714284</v>
      </c>
      <c r="CA143" s="174">
        <f t="shared" si="159"/>
        <v>31597.714285714283</v>
      </c>
      <c r="CB143" s="172">
        <f t="shared" si="170"/>
        <v>1316.5714285714284</v>
      </c>
      <c r="CC143" s="425">
        <f t="shared" si="160"/>
        <v>2.7680555555555553</v>
      </c>
      <c r="CD143" s="425">
        <f t="shared" si="161"/>
        <v>92.332638888888823</v>
      </c>
      <c r="CE143" s="394">
        <f t="shared" si="162"/>
        <v>89.564583333333275</v>
      </c>
      <c r="CF143" s="318">
        <f t="shared" si="163"/>
        <v>1471.1776883533773</v>
      </c>
      <c r="CG143" s="427">
        <f t="shared" si="164"/>
        <v>14.894444444444446</v>
      </c>
      <c r="CH143" s="427">
        <f t="shared" si="165"/>
        <v>0.54652777777777783</v>
      </c>
      <c r="CI143" s="331">
        <f t="shared" si="156"/>
        <v>509941</v>
      </c>
      <c r="CJ143" s="427">
        <f t="shared" si="166"/>
        <v>14.347916666666668</v>
      </c>
      <c r="CK143" s="331">
        <f t="shared" si="167"/>
        <v>1480.8799186873819</v>
      </c>
      <c r="CL143" s="331">
        <f t="shared" si="202"/>
        <v>1426.5414024617678</v>
      </c>
      <c r="CM143" s="440"/>
      <c r="CN143" s="440"/>
      <c r="CO143" s="441"/>
      <c r="CP143" s="441"/>
      <c r="CQ143" s="441"/>
      <c r="CR143" s="441"/>
      <c r="CS143" s="441"/>
      <c r="CT143" s="441"/>
      <c r="CU143" s="441"/>
      <c r="CV143" s="441"/>
      <c r="CW143" s="441"/>
      <c r="CX143" s="441"/>
    </row>
    <row r="144" spans="1:102" x14ac:dyDescent="0.25">
      <c r="A144" s="324">
        <f t="shared" si="186"/>
        <v>143</v>
      </c>
      <c r="B144" s="325">
        <v>40907</v>
      </c>
      <c r="C144" s="324">
        <f t="shared" si="157"/>
        <v>12</v>
      </c>
      <c r="D144" s="326" t="s">
        <v>24</v>
      </c>
      <c r="E144" s="327" t="s">
        <v>737</v>
      </c>
      <c r="F144" s="328"/>
      <c r="G144" s="329">
        <v>58</v>
      </c>
      <c r="H144" s="327" t="s">
        <v>26</v>
      </c>
      <c r="I144" s="328" t="s">
        <v>258</v>
      </c>
      <c r="J144" s="327" t="s">
        <v>327</v>
      </c>
      <c r="K144" s="327" t="s">
        <v>28</v>
      </c>
      <c r="L144" s="330">
        <v>33001</v>
      </c>
      <c r="M144" s="330">
        <v>28393</v>
      </c>
      <c r="N144" s="330"/>
      <c r="O144" s="330" t="s">
        <v>129</v>
      </c>
      <c r="P144" s="331">
        <f>P143-M144</f>
        <v>0</v>
      </c>
      <c r="Q144" s="182">
        <f t="shared" si="171"/>
        <v>3190763</v>
      </c>
      <c r="R144" s="326" t="s">
        <v>544</v>
      </c>
      <c r="S144" s="332">
        <v>4.8611111111111112E-2</v>
      </c>
      <c r="T144" s="171">
        <f t="shared" si="187"/>
        <v>1</v>
      </c>
      <c r="U144" s="171">
        <f t="shared" si="189"/>
        <v>10</v>
      </c>
      <c r="V144" s="326" t="s">
        <v>545</v>
      </c>
      <c r="W144" s="334">
        <v>0.77083333333333337</v>
      </c>
      <c r="X144" s="167">
        <f t="shared" si="173"/>
        <v>18</v>
      </c>
      <c r="Y144" s="171">
        <f t="shared" si="190"/>
        <v>30</v>
      </c>
      <c r="Z144" s="167">
        <f t="shared" si="203"/>
        <v>2212</v>
      </c>
      <c r="AA144" s="167">
        <f t="shared" si="203"/>
        <v>2669</v>
      </c>
      <c r="AB144" s="167">
        <f>SUM($W$7:W144)</f>
        <v>91.718055555555509</v>
      </c>
      <c r="AC144" s="335">
        <v>0</v>
      </c>
      <c r="AD144" s="331">
        <v>0</v>
      </c>
      <c r="AE144" s="167">
        <f t="shared" si="174"/>
        <v>0</v>
      </c>
      <c r="AF144" s="167">
        <f t="shared" si="191"/>
        <v>0</v>
      </c>
      <c r="AG144" s="171">
        <f t="shared" si="168"/>
        <v>1534.7567567567567</v>
      </c>
      <c r="AH144" s="171">
        <f t="shared" si="175"/>
        <v>36834.16216216216</v>
      </c>
      <c r="AI144" s="326" t="s">
        <v>546</v>
      </c>
      <c r="AJ144" s="337"/>
      <c r="AK144" s="338">
        <v>0</v>
      </c>
      <c r="AL144" s="327">
        <v>0</v>
      </c>
      <c r="AM144" s="167">
        <f t="shared" si="176"/>
        <v>0</v>
      </c>
      <c r="AN144" s="165">
        <f t="shared" si="192"/>
        <v>0</v>
      </c>
      <c r="AO144" s="338">
        <v>3</v>
      </c>
      <c r="AP144" s="339">
        <v>4.027777777777778E-2</v>
      </c>
      <c r="AQ144" s="167">
        <f t="shared" si="177"/>
        <v>0</v>
      </c>
      <c r="AR144" s="165">
        <f t="shared" si="193"/>
        <v>58</v>
      </c>
      <c r="AS144" s="338">
        <v>0</v>
      </c>
      <c r="AT144" s="339">
        <v>0</v>
      </c>
      <c r="AU144" s="167">
        <f t="shared" si="178"/>
        <v>0</v>
      </c>
      <c r="AV144" s="165">
        <f t="shared" si="194"/>
        <v>0</v>
      </c>
      <c r="AW144" s="340">
        <v>0</v>
      </c>
      <c r="AX144" s="339">
        <v>0</v>
      </c>
      <c r="AY144" s="167">
        <f t="shared" si="179"/>
        <v>0</v>
      </c>
      <c r="AZ144" s="165">
        <f t="shared" si="195"/>
        <v>0</v>
      </c>
      <c r="BA144" s="340">
        <v>0</v>
      </c>
      <c r="BB144" s="339">
        <v>0</v>
      </c>
      <c r="BC144" s="171">
        <f t="shared" si="180"/>
        <v>0</v>
      </c>
      <c r="BD144" s="172">
        <f t="shared" si="196"/>
        <v>0</v>
      </c>
      <c r="BE144" s="324">
        <v>0</v>
      </c>
      <c r="BF144" s="339">
        <v>0</v>
      </c>
      <c r="BG144" s="167">
        <f t="shared" si="181"/>
        <v>0</v>
      </c>
      <c r="BH144" s="165">
        <f t="shared" si="197"/>
        <v>0</v>
      </c>
      <c r="BI144" s="340">
        <v>0</v>
      </c>
      <c r="BJ144" s="339">
        <v>0</v>
      </c>
      <c r="BK144" s="167">
        <f t="shared" si="182"/>
        <v>0</v>
      </c>
      <c r="BL144" s="165">
        <f t="shared" si="198"/>
        <v>0</v>
      </c>
      <c r="BM144" s="340">
        <v>0</v>
      </c>
      <c r="BN144" s="339">
        <v>0</v>
      </c>
      <c r="BO144" s="167">
        <f t="shared" si="183"/>
        <v>0</v>
      </c>
      <c r="BP144" s="165">
        <f t="shared" si="199"/>
        <v>0</v>
      </c>
      <c r="BQ144" s="341">
        <v>1</v>
      </c>
      <c r="BR144" s="339">
        <v>5.2083333333333336E-2</v>
      </c>
      <c r="BS144" s="167">
        <f t="shared" si="184"/>
        <v>1</v>
      </c>
      <c r="BT144" s="165">
        <f t="shared" si="200"/>
        <v>15</v>
      </c>
      <c r="BU144" s="167">
        <f t="shared" si="188"/>
        <v>4</v>
      </c>
      <c r="BV144" s="168">
        <f t="shared" si="172"/>
        <v>9.2361111111111116E-2</v>
      </c>
      <c r="BW144" s="167">
        <f t="shared" si="185"/>
        <v>2</v>
      </c>
      <c r="BX144" s="166">
        <f t="shared" si="201"/>
        <v>13</v>
      </c>
      <c r="BY144" s="317">
        <f t="shared" si="158"/>
        <v>0.67847222222222225</v>
      </c>
      <c r="BZ144" s="174">
        <f t="shared" si="169"/>
        <v>1743.6847492323438</v>
      </c>
      <c r="CA144" s="174">
        <f t="shared" si="159"/>
        <v>41848.433981576251</v>
      </c>
      <c r="CB144" s="172">
        <f t="shared" si="170"/>
        <v>1645.9710144927537</v>
      </c>
      <c r="CC144" s="425">
        <f t="shared" si="160"/>
        <v>2.8201388888888888</v>
      </c>
      <c r="CD144" s="425">
        <f t="shared" si="161"/>
        <v>93.103472222222152</v>
      </c>
      <c r="CE144" s="394">
        <f t="shared" si="162"/>
        <v>90.28333333333326</v>
      </c>
      <c r="CF144" s="318">
        <f t="shared" si="163"/>
        <v>1472.5692265091391</v>
      </c>
      <c r="CG144" s="427">
        <f t="shared" si="164"/>
        <v>15.66527777777778</v>
      </c>
      <c r="CH144" s="427">
        <f t="shared" si="165"/>
        <v>0.5986111111111112</v>
      </c>
      <c r="CI144" s="331">
        <f t="shared" si="156"/>
        <v>538334</v>
      </c>
      <c r="CJ144" s="427">
        <f t="shared" si="166"/>
        <v>15.066666666666668</v>
      </c>
      <c r="CK144" s="331">
        <f t="shared" si="167"/>
        <v>1488.755530973451</v>
      </c>
      <c r="CL144" s="331">
        <f t="shared" si="202"/>
        <v>1431.8663002039186</v>
      </c>
      <c r="CM144" s="440"/>
      <c r="CN144" s="440"/>
      <c r="CO144" s="441"/>
      <c r="CP144" s="441"/>
      <c r="CQ144" s="441"/>
      <c r="CR144" s="441"/>
      <c r="CS144" s="441"/>
      <c r="CT144" s="441"/>
      <c r="CU144" s="441"/>
      <c r="CV144" s="441"/>
      <c r="CW144" s="441"/>
      <c r="CX144" s="441"/>
    </row>
    <row r="145" spans="1:102" x14ac:dyDescent="0.25">
      <c r="A145" s="324">
        <f t="shared" si="186"/>
        <v>144</v>
      </c>
      <c r="B145" s="325">
        <v>40907</v>
      </c>
      <c r="C145" s="324">
        <f t="shared" si="157"/>
        <v>12</v>
      </c>
      <c r="D145" s="326" t="s">
        <v>24</v>
      </c>
      <c r="E145" s="327" t="s">
        <v>672</v>
      </c>
      <c r="F145" s="328"/>
      <c r="G145" s="329">
        <v>59</v>
      </c>
      <c r="H145" s="327" t="s">
        <v>128</v>
      </c>
      <c r="I145" s="328" t="s">
        <v>653</v>
      </c>
      <c r="J145" s="327" t="s">
        <v>355</v>
      </c>
      <c r="K145" s="327" t="s">
        <v>28</v>
      </c>
      <c r="L145" s="330">
        <v>54995</v>
      </c>
      <c r="M145" s="330">
        <v>4706</v>
      </c>
      <c r="N145" s="330"/>
      <c r="O145" s="676">
        <v>5</v>
      </c>
      <c r="P145" s="331">
        <f>L145-M145</f>
        <v>50289</v>
      </c>
      <c r="Q145" s="182">
        <f t="shared" si="171"/>
        <v>3195469</v>
      </c>
      <c r="R145" s="326" t="s">
        <v>547</v>
      </c>
      <c r="S145" s="332">
        <v>4.8611111111111112E-2</v>
      </c>
      <c r="T145" s="171">
        <f t="shared" si="187"/>
        <v>1</v>
      </c>
      <c r="U145" s="171">
        <f t="shared" si="189"/>
        <v>10</v>
      </c>
      <c r="V145" s="326" t="s">
        <v>548</v>
      </c>
      <c r="W145" s="334">
        <v>0.11666666666666665</v>
      </c>
      <c r="X145" s="167">
        <f t="shared" si="173"/>
        <v>2</v>
      </c>
      <c r="Y145" s="171">
        <f t="shared" si="190"/>
        <v>48</v>
      </c>
      <c r="Z145" s="167">
        <f t="shared" si="203"/>
        <v>2214</v>
      </c>
      <c r="AA145" s="167">
        <f t="shared" si="203"/>
        <v>2717</v>
      </c>
      <c r="AB145" s="167">
        <f>SUM($W$7:W145)</f>
        <v>91.834722222222169</v>
      </c>
      <c r="AC145" s="335">
        <v>0</v>
      </c>
      <c r="AD145" s="331">
        <v>0</v>
      </c>
      <c r="AE145" s="167">
        <f t="shared" si="174"/>
        <v>0</v>
      </c>
      <c r="AF145" s="167">
        <f t="shared" si="191"/>
        <v>0</v>
      </c>
      <c r="AG145" s="171">
        <f t="shared" si="168"/>
        <v>1680.714285714286</v>
      </c>
      <c r="AH145" s="171">
        <f t="shared" si="175"/>
        <v>40337.142857142862</v>
      </c>
      <c r="AI145" s="336"/>
      <c r="AJ145" s="337"/>
      <c r="AK145" s="338">
        <v>0</v>
      </c>
      <c r="AL145" s="327">
        <v>0</v>
      </c>
      <c r="AM145" s="167">
        <f t="shared" si="176"/>
        <v>0</v>
      </c>
      <c r="AN145" s="165">
        <f t="shared" si="192"/>
        <v>0</v>
      </c>
      <c r="AO145" s="338">
        <v>2</v>
      </c>
      <c r="AP145" s="339">
        <v>2.361111111111111E-2</v>
      </c>
      <c r="AQ145" s="167">
        <f t="shared" si="177"/>
        <v>0</v>
      </c>
      <c r="AR145" s="165">
        <f t="shared" si="193"/>
        <v>34</v>
      </c>
      <c r="AS145" s="338">
        <v>0</v>
      </c>
      <c r="AT145" s="339">
        <v>0</v>
      </c>
      <c r="AU145" s="167">
        <f t="shared" si="178"/>
        <v>0</v>
      </c>
      <c r="AV145" s="165">
        <f t="shared" si="194"/>
        <v>0</v>
      </c>
      <c r="AW145" s="340">
        <v>0</v>
      </c>
      <c r="AX145" s="339">
        <v>0</v>
      </c>
      <c r="AY145" s="167">
        <f t="shared" si="179"/>
        <v>0</v>
      </c>
      <c r="AZ145" s="165">
        <f t="shared" si="195"/>
        <v>0</v>
      </c>
      <c r="BA145" s="340">
        <v>0</v>
      </c>
      <c r="BB145" s="339">
        <v>0</v>
      </c>
      <c r="BC145" s="171">
        <f t="shared" si="180"/>
        <v>0</v>
      </c>
      <c r="BD145" s="172">
        <f t="shared" si="196"/>
        <v>0</v>
      </c>
      <c r="BE145" s="324">
        <v>0</v>
      </c>
      <c r="BF145" s="339">
        <v>0</v>
      </c>
      <c r="BG145" s="167">
        <f t="shared" si="181"/>
        <v>0</v>
      </c>
      <c r="BH145" s="165">
        <f t="shared" si="197"/>
        <v>0</v>
      </c>
      <c r="BI145" s="340">
        <v>0</v>
      </c>
      <c r="BJ145" s="339">
        <v>0</v>
      </c>
      <c r="BK145" s="167">
        <f t="shared" si="182"/>
        <v>0</v>
      </c>
      <c r="BL145" s="165">
        <f t="shared" si="198"/>
        <v>0</v>
      </c>
      <c r="BM145" s="340">
        <v>0</v>
      </c>
      <c r="BN145" s="339">
        <v>0</v>
      </c>
      <c r="BO145" s="167">
        <f t="shared" si="183"/>
        <v>0</v>
      </c>
      <c r="BP145" s="165">
        <f t="shared" si="199"/>
        <v>0</v>
      </c>
      <c r="BQ145" s="341">
        <v>0</v>
      </c>
      <c r="BR145" s="339">
        <v>0</v>
      </c>
      <c r="BS145" s="167">
        <f t="shared" si="184"/>
        <v>0</v>
      </c>
      <c r="BT145" s="165">
        <f t="shared" si="200"/>
        <v>0</v>
      </c>
      <c r="BU145" s="167">
        <f t="shared" si="188"/>
        <v>2</v>
      </c>
      <c r="BV145" s="168">
        <f t="shared" si="172"/>
        <v>2.361111111111111E-2</v>
      </c>
      <c r="BW145" s="167">
        <f t="shared" si="185"/>
        <v>0</v>
      </c>
      <c r="BX145" s="166">
        <f t="shared" si="201"/>
        <v>34</v>
      </c>
      <c r="BY145" s="317">
        <f t="shared" si="158"/>
        <v>9.3055555555555544E-2</v>
      </c>
      <c r="BZ145" s="174">
        <f t="shared" si="169"/>
        <v>2107.1641791044781</v>
      </c>
      <c r="CA145" s="174">
        <f t="shared" si="159"/>
        <v>50571.94029850747</v>
      </c>
      <c r="CB145" s="172">
        <f t="shared" si="170"/>
        <v>1680.714285714286</v>
      </c>
      <c r="CC145" s="425">
        <f t="shared" si="160"/>
        <v>2.8201388888888888</v>
      </c>
      <c r="CD145" s="425">
        <f t="shared" si="161"/>
        <v>93.220138888888812</v>
      </c>
      <c r="CE145" s="394">
        <f t="shared" si="162"/>
        <v>90.39999999999992</v>
      </c>
      <c r="CF145" s="318">
        <f t="shared" si="163"/>
        <v>1472.8378502949865</v>
      </c>
      <c r="CG145" s="427">
        <f t="shared" si="164"/>
        <v>15.781944444444447</v>
      </c>
      <c r="CH145" s="427">
        <f t="shared" si="165"/>
        <v>0.5986111111111112</v>
      </c>
      <c r="CI145" s="331">
        <f t="shared" si="156"/>
        <v>543040</v>
      </c>
      <c r="CJ145" s="427">
        <f t="shared" si="166"/>
        <v>15.183333333333335</v>
      </c>
      <c r="CK145" s="331">
        <f t="shared" si="167"/>
        <v>1490.2305159165751</v>
      </c>
      <c r="CL145" s="331">
        <f t="shared" si="202"/>
        <v>1433.7058875297014</v>
      </c>
      <c r="CM145" s="440"/>
      <c r="CN145" s="440"/>
      <c r="CO145" s="441"/>
      <c r="CP145" s="441"/>
      <c r="CQ145" s="441"/>
      <c r="CR145" s="441"/>
      <c r="CS145" s="441"/>
      <c r="CT145" s="441"/>
      <c r="CU145" s="441"/>
      <c r="CV145" s="441"/>
      <c r="CW145" s="441"/>
      <c r="CX145" s="441"/>
    </row>
    <row r="146" spans="1:102" x14ac:dyDescent="0.25">
      <c r="A146" s="324">
        <f t="shared" si="186"/>
        <v>145</v>
      </c>
      <c r="B146" s="325">
        <v>40908</v>
      </c>
      <c r="C146" s="324">
        <f t="shared" si="157"/>
        <v>12</v>
      </c>
      <c r="D146" s="326" t="s">
        <v>24</v>
      </c>
      <c r="E146" s="327" t="s">
        <v>672</v>
      </c>
      <c r="F146" s="328"/>
      <c r="G146" s="329">
        <v>59</v>
      </c>
      <c r="H146" s="327" t="s">
        <v>128</v>
      </c>
      <c r="I146" s="328" t="s">
        <v>653</v>
      </c>
      <c r="J146" s="327" t="s">
        <v>355</v>
      </c>
      <c r="K146" s="327" t="s">
        <v>28</v>
      </c>
      <c r="L146" s="330">
        <v>54995</v>
      </c>
      <c r="M146" s="330">
        <v>34606</v>
      </c>
      <c r="N146" s="330"/>
      <c r="O146" s="677"/>
      <c r="P146" s="331">
        <f>P145-M146</f>
        <v>15683</v>
      </c>
      <c r="Q146" s="182">
        <f t="shared" si="171"/>
        <v>3230075</v>
      </c>
      <c r="R146" s="326" t="s">
        <v>547</v>
      </c>
      <c r="S146" s="332">
        <v>4.8611111111111112E-2</v>
      </c>
      <c r="T146" s="171">
        <f t="shared" si="187"/>
        <v>1</v>
      </c>
      <c r="U146" s="171">
        <f t="shared" si="189"/>
        <v>10</v>
      </c>
      <c r="V146" s="326" t="s">
        <v>548</v>
      </c>
      <c r="W146" s="334">
        <v>1</v>
      </c>
      <c r="X146" s="167">
        <f t="shared" si="173"/>
        <v>24</v>
      </c>
      <c r="Y146" s="171">
        <f t="shared" si="190"/>
        <v>0</v>
      </c>
      <c r="Z146" s="167">
        <f t="shared" si="203"/>
        <v>2238</v>
      </c>
      <c r="AA146" s="167">
        <f t="shared" si="203"/>
        <v>2717</v>
      </c>
      <c r="AB146" s="167">
        <f>SUM($W$7:W146)</f>
        <v>92.834722222222169</v>
      </c>
      <c r="AC146" s="335">
        <v>0</v>
      </c>
      <c r="AD146" s="331">
        <v>0</v>
      </c>
      <c r="AE146" s="167">
        <f t="shared" si="174"/>
        <v>0</v>
      </c>
      <c r="AF146" s="167">
        <f t="shared" si="191"/>
        <v>0</v>
      </c>
      <c r="AG146" s="171">
        <f t="shared" si="168"/>
        <v>1441.9166666666667</v>
      </c>
      <c r="AH146" s="171">
        <f t="shared" si="175"/>
        <v>34606</v>
      </c>
      <c r="AI146" s="336"/>
      <c r="AJ146" s="337"/>
      <c r="AK146" s="338">
        <v>0</v>
      </c>
      <c r="AL146" s="327">
        <v>0</v>
      </c>
      <c r="AM146" s="167">
        <f t="shared" si="176"/>
        <v>0</v>
      </c>
      <c r="AN146" s="165">
        <f t="shared" si="192"/>
        <v>0</v>
      </c>
      <c r="AO146" s="338">
        <v>4</v>
      </c>
      <c r="AP146" s="327">
        <v>3.3333333333333333E-2</v>
      </c>
      <c r="AQ146" s="167">
        <f t="shared" si="177"/>
        <v>0</v>
      </c>
      <c r="AR146" s="165">
        <f t="shared" si="193"/>
        <v>48</v>
      </c>
      <c r="AS146" s="338">
        <v>0</v>
      </c>
      <c r="AT146" s="339">
        <v>0</v>
      </c>
      <c r="AU146" s="167">
        <f t="shared" si="178"/>
        <v>0</v>
      </c>
      <c r="AV146" s="165">
        <f t="shared" si="194"/>
        <v>0</v>
      </c>
      <c r="AW146" s="340">
        <v>0</v>
      </c>
      <c r="AX146" s="339">
        <v>0</v>
      </c>
      <c r="AY146" s="167">
        <f t="shared" si="179"/>
        <v>0</v>
      </c>
      <c r="AZ146" s="165">
        <f t="shared" si="195"/>
        <v>0</v>
      </c>
      <c r="BA146" s="340">
        <v>1</v>
      </c>
      <c r="BB146" s="339">
        <v>1.5277777777777777E-2</v>
      </c>
      <c r="BC146" s="171">
        <f t="shared" si="180"/>
        <v>0</v>
      </c>
      <c r="BD146" s="172">
        <f t="shared" si="196"/>
        <v>22</v>
      </c>
      <c r="BE146" s="324">
        <v>0</v>
      </c>
      <c r="BF146" s="339">
        <v>0</v>
      </c>
      <c r="BG146" s="167">
        <f t="shared" si="181"/>
        <v>0</v>
      </c>
      <c r="BH146" s="165">
        <f t="shared" si="197"/>
        <v>0</v>
      </c>
      <c r="BI146" s="340">
        <v>0</v>
      </c>
      <c r="BJ146" s="339">
        <v>0</v>
      </c>
      <c r="BK146" s="167">
        <f t="shared" si="182"/>
        <v>0</v>
      </c>
      <c r="BL146" s="165">
        <f t="shared" si="198"/>
        <v>0</v>
      </c>
      <c r="BM146" s="340">
        <v>0</v>
      </c>
      <c r="BN146" s="339">
        <v>0</v>
      </c>
      <c r="BO146" s="167">
        <f t="shared" si="183"/>
        <v>0</v>
      </c>
      <c r="BP146" s="165">
        <f t="shared" si="199"/>
        <v>0</v>
      </c>
      <c r="BQ146" s="341">
        <v>2</v>
      </c>
      <c r="BR146" s="339">
        <v>9.0277777777777776E-2</v>
      </c>
      <c r="BS146" s="167">
        <f t="shared" si="184"/>
        <v>2</v>
      </c>
      <c r="BT146" s="165">
        <f t="shared" si="200"/>
        <v>10</v>
      </c>
      <c r="BU146" s="167">
        <f t="shared" si="188"/>
        <v>7</v>
      </c>
      <c r="BV146" s="168">
        <f t="shared" si="172"/>
        <v>0.1388888888888889</v>
      </c>
      <c r="BW146" s="167">
        <f t="shared" si="185"/>
        <v>3</v>
      </c>
      <c r="BX146" s="166">
        <f t="shared" si="201"/>
        <v>20</v>
      </c>
      <c r="BY146" s="317">
        <f t="shared" si="158"/>
        <v>0.86111111111111116</v>
      </c>
      <c r="BZ146" s="174">
        <f t="shared" si="169"/>
        <v>1674.4838709677417</v>
      </c>
      <c r="CA146" s="174">
        <f t="shared" si="159"/>
        <v>40187.612903225803</v>
      </c>
      <c r="CB146" s="172">
        <f t="shared" si="170"/>
        <v>1585.0076335877864</v>
      </c>
      <c r="CC146" s="425">
        <f t="shared" si="160"/>
        <v>2.9104166666666664</v>
      </c>
      <c r="CD146" s="425">
        <f t="shared" si="161"/>
        <v>94.220138888888812</v>
      </c>
      <c r="CE146" s="394">
        <f t="shared" si="162"/>
        <v>91.309722222222149</v>
      </c>
      <c r="CF146" s="318">
        <f t="shared" si="163"/>
        <v>1473.955402096042</v>
      </c>
      <c r="CG146" s="427">
        <f t="shared" si="164"/>
        <v>16.781944444444449</v>
      </c>
      <c r="CH146" s="427">
        <f t="shared" si="165"/>
        <v>0.68888888888888899</v>
      </c>
      <c r="CI146" s="331">
        <f t="shared" si="156"/>
        <v>577646</v>
      </c>
      <c r="CJ146" s="427">
        <f t="shared" si="166"/>
        <v>16.093055555555559</v>
      </c>
      <c r="CK146" s="331">
        <f t="shared" si="167"/>
        <v>1495.5881591438676</v>
      </c>
      <c r="CL146" s="331">
        <f t="shared" si="202"/>
        <v>1434.1951502110398</v>
      </c>
      <c r="CM146" s="440"/>
      <c r="CN146" s="440"/>
      <c r="CO146" s="441"/>
      <c r="CP146" s="441"/>
      <c r="CQ146" s="441"/>
      <c r="CR146" s="441"/>
      <c r="CS146" s="441"/>
      <c r="CT146" s="441"/>
      <c r="CU146" s="441"/>
      <c r="CV146" s="441"/>
      <c r="CW146" s="441"/>
      <c r="CX146" s="441"/>
    </row>
    <row r="147" spans="1:102" x14ac:dyDescent="0.25">
      <c r="A147" s="345">
        <f t="shared" si="186"/>
        <v>146</v>
      </c>
      <c r="B147" s="343">
        <v>40909</v>
      </c>
      <c r="C147" s="345">
        <f t="shared" si="157"/>
        <v>1</v>
      </c>
      <c r="D147" s="350" t="s">
        <v>24</v>
      </c>
      <c r="E147" s="347" t="s">
        <v>672</v>
      </c>
      <c r="F147" s="348"/>
      <c r="G147" s="358">
        <v>59</v>
      </c>
      <c r="H147" s="347" t="s">
        <v>128</v>
      </c>
      <c r="I147" s="348" t="s">
        <v>653</v>
      </c>
      <c r="J147" s="347" t="s">
        <v>355</v>
      </c>
      <c r="K147" s="347" t="s">
        <v>28</v>
      </c>
      <c r="L147" s="349">
        <v>54995</v>
      </c>
      <c r="M147" s="349">
        <v>15683</v>
      </c>
      <c r="N147" s="349"/>
      <c r="O147" s="678"/>
      <c r="P147" s="344">
        <f>P146-M147</f>
        <v>0</v>
      </c>
      <c r="Q147" s="182">
        <f t="shared" si="171"/>
        <v>3245758</v>
      </c>
      <c r="R147" s="350" t="s">
        <v>547</v>
      </c>
      <c r="S147" s="351">
        <v>4.8611111111111112E-2</v>
      </c>
      <c r="T147" s="171">
        <f t="shared" si="187"/>
        <v>1</v>
      </c>
      <c r="U147" s="171">
        <f t="shared" si="189"/>
        <v>10</v>
      </c>
      <c r="V147" s="350" t="s">
        <v>548</v>
      </c>
      <c r="W147" s="352">
        <v>0.66666666666666663</v>
      </c>
      <c r="X147" s="167">
        <f t="shared" si="173"/>
        <v>16</v>
      </c>
      <c r="Y147" s="171">
        <f t="shared" si="190"/>
        <v>0</v>
      </c>
      <c r="Z147" s="167">
        <f t="shared" si="203"/>
        <v>2254</v>
      </c>
      <c r="AA147" s="167">
        <f t="shared" si="203"/>
        <v>2717</v>
      </c>
      <c r="AB147" s="167">
        <f>SUM($W$7:W147)</f>
        <v>93.50138888888884</v>
      </c>
      <c r="AC147" s="353">
        <v>0</v>
      </c>
      <c r="AD147" s="344">
        <v>0</v>
      </c>
      <c r="AE147" s="167">
        <f t="shared" si="174"/>
        <v>0</v>
      </c>
      <c r="AF147" s="167">
        <f t="shared" si="191"/>
        <v>0</v>
      </c>
      <c r="AG147" s="171">
        <f t="shared" si="168"/>
        <v>980.1875</v>
      </c>
      <c r="AH147" s="171">
        <f t="shared" si="175"/>
        <v>23524.5</v>
      </c>
      <c r="AI147" s="350" t="s">
        <v>549</v>
      </c>
      <c r="AJ147" s="346"/>
      <c r="AK147" s="354">
        <v>0</v>
      </c>
      <c r="AL147" s="347">
        <v>0</v>
      </c>
      <c r="AM147" s="167">
        <f t="shared" si="176"/>
        <v>0</v>
      </c>
      <c r="AN147" s="165">
        <f t="shared" si="192"/>
        <v>0</v>
      </c>
      <c r="AO147" s="354">
        <v>4</v>
      </c>
      <c r="AP147" s="355">
        <v>2.9861111111111113E-2</v>
      </c>
      <c r="AQ147" s="167">
        <f t="shared" si="177"/>
        <v>0</v>
      </c>
      <c r="AR147" s="165">
        <f t="shared" si="193"/>
        <v>43</v>
      </c>
      <c r="AS147" s="354">
        <v>1</v>
      </c>
      <c r="AT147" s="355">
        <v>1.0416666666666666E-2</v>
      </c>
      <c r="AU147" s="167">
        <f t="shared" si="178"/>
        <v>0</v>
      </c>
      <c r="AV147" s="165">
        <f t="shared" si="194"/>
        <v>15</v>
      </c>
      <c r="AW147" s="356">
        <v>3</v>
      </c>
      <c r="AX147" s="355">
        <v>7.8472222222222221E-2</v>
      </c>
      <c r="AY147" s="167">
        <f t="shared" si="179"/>
        <v>1</v>
      </c>
      <c r="AZ147" s="165">
        <f t="shared" si="195"/>
        <v>53</v>
      </c>
      <c r="BA147" s="356">
        <v>1</v>
      </c>
      <c r="BB147" s="355">
        <v>6.9444444444444441E-3</v>
      </c>
      <c r="BC147" s="171">
        <f t="shared" si="180"/>
        <v>0</v>
      </c>
      <c r="BD147" s="172">
        <f t="shared" si="196"/>
        <v>10</v>
      </c>
      <c r="BE147" s="345">
        <v>0</v>
      </c>
      <c r="BF147" s="355">
        <v>0</v>
      </c>
      <c r="BG147" s="167">
        <f t="shared" si="181"/>
        <v>0</v>
      </c>
      <c r="BH147" s="165">
        <f t="shared" si="197"/>
        <v>0</v>
      </c>
      <c r="BI147" s="356">
        <v>0</v>
      </c>
      <c r="BJ147" s="355">
        <v>0</v>
      </c>
      <c r="BK147" s="167">
        <f t="shared" si="182"/>
        <v>0</v>
      </c>
      <c r="BL147" s="165">
        <f t="shared" si="198"/>
        <v>0</v>
      </c>
      <c r="BM147" s="356">
        <v>0</v>
      </c>
      <c r="BN147" s="355">
        <v>0</v>
      </c>
      <c r="BO147" s="167">
        <f t="shared" si="183"/>
        <v>0</v>
      </c>
      <c r="BP147" s="165">
        <f t="shared" si="199"/>
        <v>0</v>
      </c>
      <c r="BQ147" s="357">
        <v>0</v>
      </c>
      <c r="BR147" s="355">
        <v>0</v>
      </c>
      <c r="BS147" s="167">
        <f t="shared" si="184"/>
        <v>0</v>
      </c>
      <c r="BT147" s="165">
        <f t="shared" si="200"/>
        <v>0</v>
      </c>
      <c r="BU147" s="167">
        <f t="shared" si="188"/>
        <v>9</v>
      </c>
      <c r="BV147" s="168">
        <f t="shared" si="172"/>
        <v>0.12569444444444444</v>
      </c>
      <c r="BW147" s="167">
        <f t="shared" si="185"/>
        <v>3</v>
      </c>
      <c r="BX147" s="166">
        <f t="shared" si="201"/>
        <v>1</v>
      </c>
      <c r="BY147" s="317">
        <f t="shared" si="158"/>
        <v>0.54097222222222219</v>
      </c>
      <c r="BZ147" s="174">
        <f t="shared" si="169"/>
        <v>1207.9332477535302</v>
      </c>
      <c r="CA147" s="174">
        <f t="shared" si="159"/>
        <v>28990.397946084726</v>
      </c>
      <c r="CB147" s="172">
        <f t="shared" si="170"/>
        <v>980.1875</v>
      </c>
      <c r="CC147" s="425">
        <f t="shared" si="160"/>
        <v>2.9104166666666664</v>
      </c>
      <c r="CD147" s="425">
        <f t="shared" si="161"/>
        <v>94.886805555555483</v>
      </c>
      <c r="CE147" s="394">
        <f t="shared" si="162"/>
        <v>91.97638888888882</v>
      </c>
      <c r="CF147" s="318">
        <f t="shared" si="163"/>
        <v>1470.3764553100898</v>
      </c>
      <c r="CG147" s="428">
        <f xml:space="preserve"> W147</f>
        <v>0.66666666666666663</v>
      </c>
      <c r="CH147" s="428">
        <f xml:space="preserve"> BR147</f>
        <v>0</v>
      </c>
      <c r="CI147" s="344">
        <f xml:space="preserve"> M147</f>
        <v>15683</v>
      </c>
      <c r="CJ147" s="428">
        <f t="shared" si="166"/>
        <v>0.66666666666666663</v>
      </c>
      <c r="CK147" s="344">
        <f t="shared" si="167"/>
        <v>980.1875</v>
      </c>
      <c r="CL147" s="344">
        <f t="shared" si="202"/>
        <v>980.1875</v>
      </c>
      <c r="CM147" s="440"/>
      <c r="CN147" s="440"/>
      <c r="CO147" s="441"/>
      <c r="CP147" s="441"/>
      <c r="CQ147" s="441"/>
      <c r="CR147" s="441"/>
      <c r="CS147" s="441"/>
      <c r="CT147" s="441"/>
      <c r="CU147" s="441"/>
      <c r="CV147" s="441"/>
      <c r="CW147" s="441"/>
      <c r="CX147" s="441"/>
    </row>
    <row r="148" spans="1:102" x14ac:dyDescent="0.25">
      <c r="A148" s="345">
        <f t="shared" si="186"/>
        <v>147</v>
      </c>
      <c r="B148" s="343">
        <v>40909</v>
      </c>
      <c r="C148" s="345">
        <f t="shared" si="157"/>
        <v>1</v>
      </c>
      <c r="D148" s="350" t="s">
        <v>24</v>
      </c>
      <c r="E148" s="347" t="s">
        <v>679</v>
      </c>
      <c r="F148" s="348"/>
      <c r="G148" s="358">
        <v>60</v>
      </c>
      <c r="H148" s="347" t="s">
        <v>128</v>
      </c>
      <c r="I148" s="348" t="s">
        <v>251</v>
      </c>
      <c r="J148" s="347" t="s">
        <v>27</v>
      </c>
      <c r="K148" s="347" t="s">
        <v>28</v>
      </c>
      <c r="L148" s="349">
        <v>50189</v>
      </c>
      <c r="M148" s="349">
        <v>2550</v>
      </c>
      <c r="N148" s="349"/>
      <c r="O148" s="668">
        <v>3</v>
      </c>
      <c r="P148" s="344">
        <f>L148-M148</f>
        <v>47639</v>
      </c>
      <c r="Q148" s="182">
        <f t="shared" si="171"/>
        <v>3248308</v>
      </c>
      <c r="R148" s="350" t="s">
        <v>550</v>
      </c>
      <c r="S148" s="351">
        <v>4.5833333333333337E-2</v>
      </c>
      <c r="T148" s="171">
        <f t="shared" si="187"/>
        <v>1</v>
      </c>
      <c r="U148" s="171">
        <f t="shared" si="189"/>
        <v>6</v>
      </c>
      <c r="V148" s="350" t="s">
        <v>552</v>
      </c>
      <c r="W148" s="352">
        <v>8.3333333333333329E-2</v>
      </c>
      <c r="X148" s="167">
        <f t="shared" si="173"/>
        <v>2</v>
      </c>
      <c r="Y148" s="171">
        <f t="shared" si="190"/>
        <v>0</v>
      </c>
      <c r="Z148" s="167">
        <f t="shared" si="203"/>
        <v>2256</v>
      </c>
      <c r="AA148" s="167">
        <f t="shared" si="203"/>
        <v>2717</v>
      </c>
      <c r="AB148" s="167">
        <f>SUM($W$7:W148)</f>
        <v>93.584722222222169</v>
      </c>
      <c r="AC148" s="353">
        <v>0</v>
      </c>
      <c r="AD148" s="344">
        <v>0</v>
      </c>
      <c r="AE148" s="167">
        <f t="shared" si="174"/>
        <v>0</v>
      </c>
      <c r="AF148" s="167">
        <f t="shared" si="191"/>
        <v>0</v>
      </c>
      <c r="AG148" s="171">
        <f t="shared" si="168"/>
        <v>1275</v>
      </c>
      <c r="AH148" s="171">
        <f t="shared" si="175"/>
        <v>30600</v>
      </c>
      <c r="AI148" s="350"/>
      <c r="AJ148" s="346"/>
      <c r="AK148" s="354">
        <v>0</v>
      </c>
      <c r="AL148" s="347">
        <v>0</v>
      </c>
      <c r="AM148" s="167">
        <f t="shared" si="176"/>
        <v>0</v>
      </c>
      <c r="AN148" s="165">
        <f t="shared" si="192"/>
        <v>0</v>
      </c>
      <c r="AO148" s="354">
        <v>0</v>
      </c>
      <c r="AP148" s="355">
        <v>0</v>
      </c>
      <c r="AQ148" s="167">
        <f t="shared" si="177"/>
        <v>0</v>
      </c>
      <c r="AR148" s="165">
        <f t="shared" si="193"/>
        <v>0</v>
      </c>
      <c r="AS148" s="354">
        <v>0</v>
      </c>
      <c r="AT148" s="355">
        <v>0</v>
      </c>
      <c r="AU148" s="167">
        <f t="shared" si="178"/>
        <v>0</v>
      </c>
      <c r="AV148" s="165">
        <f t="shared" si="194"/>
        <v>0</v>
      </c>
      <c r="AW148" s="356">
        <v>0</v>
      </c>
      <c r="AX148" s="355">
        <v>0</v>
      </c>
      <c r="AY148" s="167">
        <f t="shared" si="179"/>
        <v>0</v>
      </c>
      <c r="AZ148" s="165">
        <f t="shared" si="195"/>
        <v>0</v>
      </c>
      <c r="BA148" s="356">
        <v>0</v>
      </c>
      <c r="BB148" s="355">
        <v>0</v>
      </c>
      <c r="BC148" s="171">
        <f t="shared" si="180"/>
        <v>0</v>
      </c>
      <c r="BD148" s="172">
        <f t="shared" si="196"/>
        <v>0</v>
      </c>
      <c r="BE148" s="345">
        <v>0</v>
      </c>
      <c r="BF148" s="355">
        <v>0</v>
      </c>
      <c r="BG148" s="167">
        <f t="shared" si="181"/>
        <v>0</v>
      </c>
      <c r="BH148" s="165">
        <f t="shared" si="197"/>
        <v>0</v>
      </c>
      <c r="BI148" s="356">
        <v>0</v>
      </c>
      <c r="BJ148" s="355">
        <v>0</v>
      </c>
      <c r="BK148" s="167">
        <f t="shared" si="182"/>
        <v>0</v>
      </c>
      <c r="BL148" s="165">
        <f t="shared" si="198"/>
        <v>0</v>
      </c>
      <c r="BM148" s="356">
        <v>0</v>
      </c>
      <c r="BN148" s="355">
        <v>0</v>
      </c>
      <c r="BO148" s="167">
        <f t="shared" si="183"/>
        <v>0</v>
      </c>
      <c r="BP148" s="165">
        <f t="shared" si="199"/>
        <v>0</v>
      </c>
      <c r="BQ148" s="357">
        <v>0</v>
      </c>
      <c r="BR148" s="355">
        <v>0</v>
      </c>
      <c r="BS148" s="167">
        <f t="shared" si="184"/>
        <v>0</v>
      </c>
      <c r="BT148" s="165">
        <f t="shared" si="200"/>
        <v>0</v>
      </c>
      <c r="BU148" s="167">
        <f t="shared" si="188"/>
        <v>0</v>
      </c>
      <c r="BV148" s="168">
        <f t="shared" si="172"/>
        <v>0</v>
      </c>
      <c r="BW148" s="167">
        <f t="shared" si="185"/>
        <v>0</v>
      </c>
      <c r="BX148" s="166">
        <f t="shared" si="201"/>
        <v>0</v>
      </c>
      <c r="BY148" s="317">
        <f t="shared" si="158"/>
        <v>8.3333333333333329E-2</v>
      </c>
      <c r="BZ148" s="174">
        <f t="shared" si="169"/>
        <v>1275</v>
      </c>
      <c r="CA148" s="174">
        <f t="shared" si="159"/>
        <v>30600</v>
      </c>
      <c r="CB148" s="172">
        <f t="shared" si="170"/>
        <v>1275</v>
      </c>
      <c r="CC148" s="425">
        <f t="shared" si="160"/>
        <v>2.9104166666666664</v>
      </c>
      <c r="CD148" s="425">
        <f t="shared" si="161"/>
        <v>94.970138888888812</v>
      </c>
      <c r="CE148" s="394">
        <f t="shared" si="162"/>
        <v>92.059722222222149</v>
      </c>
      <c r="CF148" s="318">
        <f t="shared" si="163"/>
        <v>1470.1995986904649</v>
      </c>
      <c r="CG148" s="428">
        <f t="shared" ref="CG148:CG181" si="204" xml:space="preserve"> W148 + CG147</f>
        <v>0.75</v>
      </c>
      <c r="CH148" s="428">
        <f t="shared" ref="CH148:CH181" si="205" xml:space="preserve"> BR148 + CH147</f>
        <v>0</v>
      </c>
      <c r="CI148" s="344">
        <f t="shared" ref="CI148:CI175" si="206" xml:space="preserve"> M148 + CI147</f>
        <v>18233</v>
      </c>
      <c r="CJ148" s="428">
        <f t="shared" si="166"/>
        <v>0.75</v>
      </c>
      <c r="CK148" s="344">
        <f t="shared" ref="CK148:CK154" si="207" xml:space="preserve"> CI148/CJ148/24</f>
        <v>1012.9444444444445</v>
      </c>
      <c r="CL148" s="344">
        <f t="shared" si="202"/>
        <v>1012.9444444444445</v>
      </c>
      <c r="CM148" s="440"/>
      <c r="CN148" s="440"/>
      <c r="CO148" s="441"/>
      <c r="CP148" s="441"/>
      <c r="CQ148" s="441"/>
      <c r="CR148" s="441"/>
      <c r="CS148" s="441"/>
      <c r="CT148" s="441"/>
      <c r="CU148" s="441"/>
      <c r="CV148" s="441"/>
      <c r="CW148" s="441"/>
      <c r="CX148" s="441"/>
    </row>
    <row r="149" spans="1:102" x14ac:dyDescent="0.25">
      <c r="A149" s="345">
        <f t="shared" si="186"/>
        <v>148</v>
      </c>
      <c r="B149" s="343">
        <v>40910</v>
      </c>
      <c r="C149" s="345">
        <f t="shared" si="157"/>
        <v>1</v>
      </c>
      <c r="D149" s="350" t="s">
        <v>24</v>
      </c>
      <c r="E149" s="347" t="s">
        <v>679</v>
      </c>
      <c r="F149" s="348"/>
      <c r="G149" s="358">
        <v>60</v>
      </c>
      <c r="H149" s="347" t="s">
        <v>128</v>
      </c>
      <c r="I149" s="348" t="s">
        <v>251</v>
      </c>
      <c r="J149" s="347" t="s">
        <v>27</v>
      </c>
      <c r="K149" s="347" t="s">
        <v>28</v>
      </c>
      <c r="L149" s="349">
        <v>50189</v>
      </c>
      <c r="M149" s="349">
        <v>28050</v>
      </c>
      <c r="N149" s="349"/>
      <c r="O149" s="669"/>
      <c r="P149" s="344">
        <f>P148-M149</f>
        <v>19589</v>
      </c>
      <c r="Q149" s="182">
        <f t="shared" si="171"/>
        <v>3276358</v>
      </c>
      <c r="R149" s="350" t="s">
        <v>550</v>
      </c>
      <c r="S149" s="351">
        <v>4.5833333333333337E-2</v>
      </c>
      <c r="T149" s="171">
        <f t="shared" si="187"/>
        <v>1</v>
      </c>
      <c r="U149" s="171">
        <f t="shared" si="189"/>
        <v>6</v>
      </c>
      <c r="V149" s="350" t="s">
        <v>552</v>
      </c>
      <c r="W149" s="352">
        <v>1</v>
      </c>
      <c r="X149" s="167">
        <f t="shared" si="173"/>
        <v>24</v>
      </c>
      <c r="Y149" s="171">
        <f t="shared" si="190"/>
        <v>0</v>
      </c>
      <c r="Z149" s="167">
        <f t="shared" si="203"/>
        <v>2280</v>
      </c>
      <c r="AA149" s="167">
        <f t="shared" si="203"/>
        <v>2717</v>
      </c>
      <c r="AB149" s="167">
        <f>SUM($W$7:W149)</f>
        <v>94.584722222222169</v>
      </c>
      <c r="AC149" s="353">
        <v>0</v>
      </c>
      <c r="AD149" s="344">
        <v>0</v>
      </c>
      <c r="AE149" s="167">
        <f t="shared" si="174"/>
        <v>0</v>
      </c>
      <c r="AF149" s="167">
        <f t="shared" si="191"/>
        <v>0</v>
      </c>
      <c r="AG149" s="171">
        <f t="shared" si="168"/>
        <v>1168.75</v>
      </c>
      <c r="AH149" s="171">
        <f t="shared" si="175"/>
        <v>28050</v>
      </c>
      <c r="AI149" s="359"/>
      <c r="AJ149" s="346"/>
      <c r="AK149" s="354">
        <v>1</v>
      </c>
      <c r="AL149" s="347">
        <v>5.5555555555555558E-3</v>
      </c>
      <c r="AM149" s="167">
        <f t="shared" si="176"/>
        <v>0</v>
      </c>
      <c r="AN149" s="165">
        <f t="shared" si="192"/>
        <v>8</v>
      </c>
      <c r="AO149" s="354">
        <v>2</v>
      </c>
      <c r="AP149" s="355">
        <v>0.13541666666666666</v>
      </c>
      <c r="AQ149" s="167">
        <f t="shared" si="177"/>
        <v>3</v>
      </c>
      <c r="AR149" s="165">
        <f t="shared" si="193"/>
        <v>15</v>
      </c>
      <c r="AS149" s="354">
        <v>0</v>
      </c>
      <c r="AT149" s="355">
        <v>0</v>
      </c>
      <c r="AU149" s="167">
        <f t="shared" si="178"/>
        <v>0</v>
      </c>
      <c r="AV149" s="165">
        <f t="shared" si="194"/>
        <v>0</v>
      </c>
      <c r="AW149" s="356">
        <v>3</v>
      </c>
      <c r="AX149" s="355">
        <v>0.1173611111111111</v>
      </c>
      <c r="AY149" s="167">
        <f t="shared" si="179"/>
        <v>2</v>
      </c>
      <c r="AZ149" s="165">
        <f t="shared" si="195"/>
        <v>49</v>
      </c>
      <c r="BA149" s="356">
        <v>0</v>
      </c>
      <c r="BB149" s="355">
        <v>0</v>
      </c>
      <c r="BC149" s="171">
        <f t="shared" si="180"/>
        <v>0</v>
      </c>
      <c r="BD149" s="172">
        <f t="shared" si="196"/>
        <v>0</v>
      </c>
      <c r="BE149" s="345">
        <v>0</v>
      </c>
      <c r="BF149" s="355">
        <v>0</v>
      </c>
      <c r="BG149" s="167">
        <f t="shared" si="181"/>
        <v>0</v>
      </c>
      <c r="BH149" s="165">
        <f t="shared" si="197"/>
        <v>0</v>
      </c>
      <c r="BI149" s="356">
        <v>0</v>
      </c>
      <c r="BJ149" s="355">
        <v>0</v>
      </c>
      <c r="BK149" s="167">
        <f t="shared" si="182"/>
        <v>0</v>
      </c>
      <c r="BL149" s="165">
        <f t="shared" si="198"/>
        <v>0</v>
      </c>
      <c r="BM149" s="356">
        <v>0</v>
      </c>
      <c r="BN149" s="355">
        <v>0</v>
      </c>
      <c r="BO149" s="167">
        <f t="shared" si="183"/>
        <v>0</v>
      </c>
      <c r="BP149" s="165">
        <f t="shared" si="199"/>
        <v>0</v>
      </c>
      <c r="BQ149" s="357">
        <v>3</v>
      </c>
      <c r="BR149" s="355">
        <v>1.8749999999999999E-2</v>
      </c>
      <c r="BS149" s="167">
        <f t="shared" si="184"/>
        <v>0</v>
      </c>
      <c r="BT149" s="165">
        <f t="shared" si="200"/>
        <v>27</v>
      </c>
      <c r="BU149" s="167">
        <f t="shared" si="188"/>
        <v>9</v>
      </c>
      <c r="BV149" s="168">
        <f t="shared" si="172"/>
        <v>0.27708333333333329</v>
      </c>
      <c r="BW149" s="167">
        <f t="shared" si="185"/>
        <v>6</v>
      </c>
      <c r="BX149" s="166">
        <f t="shared" si="201"/>
        <v>39</v>
      </c>
      <c r="BY149" s="317">
        <f t="shared" si="158"/>
        <v>0.72291666666666665</v>
      </c>
      <c r="BZ149" s="174">
        <f t="shared" si="169"/>
        <v>1616.7146974063401</v>
      </c>
      <c r="CA149" s="174">
        <f t="shared" si="159"/>
        <v>38801.152737752163</v>
      </c>
      <c r="CB149" s="172">
        <f t="shared" si="170"/>
        <v>1191.0828025477708</v>
      </c>
      <c r="CC149" s="425">
        <f t="shared" si="160"/>
        <v>2.9291666666666663</v>
      </c>
      <c r="CD149" s="425">
        <f t="shared" si="161"/>
        <v>95.970138888888812</v>
      </c>
      <c r="CE149" s="394">
        <f t="shared" si="162"/>
        <v>93.040972222222152</v>
      </c>
      <c r="CF149" s="318">
        <f t="shared" si="163"/>
        <v>1467.2559132401357</v>
      </c>
      <c r="CG149" s="428">
        <f t="shared" si="204"/>
        <v>1.75</v>
      </c>
      <c r="CH149" s="428">
        <f t="shared" si="205"/>
        <v>1.8749999999999999E-2</v>
      </c>
      <c r="CI149" s="344">
        <f t="shared" si="206"/>
        <v>46283</v>
      </c>
      <c r="CJ149" s="428">
        <f t="shared" si="166"/>
        <v>1.73125</v>
      </c>
      <c r="CK149" s="344">
        <f t="shared" si="207"/>
        <v>1113.9109506618531</v>
      </c>
      <c r="CL149" s="344">
        <f t="shared" si="202"/>
        <v>1101.9761904761906</v>
      </c>
      <c r="CM149" s="440"/>
      <c r="CN149" s="440"/>
      <c r="CO149" s="441"/>
      <c r="CP149" s="441"/>
      <c r="CQ149" s="441"/>
      <c r="CR149" s="441"/>
      <c r="CS149" s="441"/>
      <c r="CT149" s="441"/>
      <c r="CU149" s="441"/>
      <c r="CV149" s="441"/>
      <c r="CW149" s="441"/>
      <c r="CX149" s="441"/>
    </row>
    <row r="150" spans="1:102" x14ac:dyDescent="0.25">
      <c r="A150" s="345">
        <f t="shared" si="186"/>
        <v>149</v>
      </c>
      <c r="B150" s="343">
        <v>40911</v>
      </c>
      <c r="C150" s="345">
        <f t="shared" si="157"/>
        <v>1</v>
      </c>
      <c r="D150" s="350" t="s">
        <v>24</v>
      </c>
      <c r="E150" s="347" t="s">
        <v>679</v>
      </c>
      <c r="F150" s="348"/>
      <c r="G150" s="358">
        <v>60</v>
      </c>
      <c r="H150" s="347" t="s">
        <v>128</v>
      </c>
      <c r="I150" s="348" t="s">
        <v>251</v>
      </c>
      <c r="J150" s="347" t="s">
        <v>27</v>
      </c>
      <c r="K150" s="347" t="s">
        <v>28</v>
      </c>
      <c r="L150" s="349">
        <v>50189</v>
      </c>
      <c r="M150" s="349">
        <v>19589</v>
      </c>
      <c r="N150" s="349"/>
      <c r="O150" s="670"/>
      <c r="P150" s="344">
        <f>P149-M150</f>
        <v>0</v>
      </c>
      <c r="Q150" s="182">
        <f t="shared" si="171"/>
        <v>3295947</v>
      </c>
      <c r="R150" s="350" t="s">
        <v>550</v>
      </c>
      <c r="S150" s="351">
        <v>4.5833333333333337E-2</v>
      </c>
      <c r="T150" s="171">
        <f t="shared" si="187"/>
        <v>1</v>
      </c>
      <c r="U150" s="171">
        <f t="shared" si="189"/>
        <v>6</v>
      </c>
      <c r="V150" s="350" t="s">
        <v>552</v>
      </c>
      <c r="W150" s="352">
        <v>0.89583333333333337</v>
      </c>
      <c r="X150" s="167">
        <f t="shared" si="173"/>
        <v>21</v>
      </c>
      <c r="Y150" s="171">
        <f t="shared" si="190"/>
        <v>30</v>
      </c>
      <c r="Z150" s="167">
        <f t="shared" si="203"/>
        <v>2301</v>
      </c>
      <c r="AA150" s="167">
        <f t="shared" si="203"/>
        <v>2747</v>
      </c>
      <c r="AB150" s="167">
        <f>SUM($W$7:W150)</f>
        <v>95.480555555555497</v>
      </c>
      <c r="AC150" s="353">
        <v>0</v>
      </c>
      <c r="AD150" s="344">
        <v>0</v>
      </c>
      <c r="AE150" s="167">
        <f t="shared" si="174"/>
        <v>0</v>
      </c>
      <c r="AF150" s="167">
        <f t="shared" si="191"/>
        <v>0</v>
      </c>
      <c r="AG150" s="171">
        <f t="shared" si="168"/>
        <v>911.1162790697673</v>
      </c>
      <c r="AH150" s="171">
        <f t="shared" si="175"/>
        <v>21866.790697674416</v>
      </c>
      <c r="AI150" s="350" t="s">
        <v>554</v>
      </c>
      <c r="AJ150" s="346"/>
      <c r="AK150" s="354">
        <v>2</v>
      </c>
      <c r="AL150" s="347">
        <v>7.6388888888888886E-3</v>
      </c>
      <c r="AM150" s="167">
        <f t="shared" si="176"/>
        <v>0</v>
      </c>
      <c r="AN150" s="165">
        <f t="shared" si="192"/>
        <v>11</v>
      </c>
      <c r="AO150" s="354">
        <v>3</v>
      </c>
      <c r="AP150" s="355">
        <v>6.7361111111111108E-2</v>
      </c>
      <c r="AQ150" s="167">
        <f t="shared" si="177"/>
        <v>1</v>
      </c>
      <c r="AR150" s="165">
        <f t="shared" si="193"/>
        <v>37</v>
      </c>
      <c r="AS150" s="354">
        <v>0</v>
      </c>
      <c r="AT150" s="355">
        <v>0</v>
      </c>
      <c r="AU150" s="167">
        <f t="shared" si="178"/>
        <v>0</v>
      </c>
      <c r="AV150" s="165">
        <f t="shared" si="194"/>
        <v>0</v>
      </c>
      <c r="AW150" s="356">
        <v>2</v>
      </c>
      <c r="AX150" s="355">
        <v>9.5138888888888884E-2</v>
      </c>
      <c r="AY150" s="167">
        <f t="shared" si="179"/>
        <v>2</v>
      </c>
      <c r="AZ150" s="165">
        <f t="shared" si="195"/>
        <v>17</v>
      </c>
      <c r="BA150" s="356">
        <v>4</v>
      </c>
      <c r="BB150" s="355">
        <v>3.6805555555555557E-2</v>
      </c>
      <c r="BC150" s="171">
        <f t="shared" si="180"/>
        <v>0</v>
      </c>
      <c r="BD150" s="172">
        <f t="shared" si="196"/>
        <v>53</v>
      </c>
      <c r="BE150" s="345">
        <v>0</v>
      </c>
      <c r="BF150" s="355">
        <v>0</v>
      </c>
      <c r="BG150" s="167">
        <f t="shared" si="181"/>
        <v>0</v>
      </c>
      <c r="BH150" s="165">
        <f t="shared" si="197"/>
        <v>0</v>
      </c>
      <c r="BI150" s="356">
        <v>0</v>
      </c>
      <c r="BJ150" s="355">
        <v>0</v>
      </c>
      <c r="BK150" s="167">
        <f t="shared" si="182"/>
        <v>0</v>
      </c>
      <c r="BL150" s="165">
        <f t="shared" si="198"/>
        <v>0</v>
      </c>
      <c r="BM150" s="356">
        <v>0</v>
      </c>
      <c r="BN150" s="355">
        <v>0</v>
      </c>
      <c r="BO150" s="167">
        <f t="shared" si="183"/>
        <v>0</v>
      </c>
      <c r="BP150" s="165">
        <f t="shared" si="199"/>
        <v>0</v>
      </c>
      <c r="BQ150" s="357">
        <v>4</v>
      </c>
      <c r="BR150" s="355">
        <v>3.888888888888889E-2</v>
      </c>
      <c r="BS150" s="167">
        <f t="shared" si="184"/>
        <v>0</v>
      </c>
      <c r="BT150" s="165">
        <f t="shared" si="200"/>
        <v>56</v>
      </c>
      <c r="BU150" s="167">
        <f t="shared" si="188"/>
        <v>15</v>
      </c>
      <c r="BV150" s="168">
        <f t="shared" si="172"/>
        <v>0.24583333333333332</v>
      </c>
      <c r="BW150" s="167">
        <f t="shared" si="185"/>
        <v>5</v>
      </c>
      <c r="BX150" s="166">
        <f t="shared" si="201"/>
        <v>54</v>
      </c>
      <c r="BY150" s="317">
        <f t="shared" si="158"/>
        <v>0.65</v>
      </c>
      <c r="BZ150" s="174">
        <f t="shared" si="169"/>
        <v>1255.7051282051282</v>
      </c>
      <c r="CA150" s="174">
        <f t="shared" si="159"/>
        <v>30136.923076923078</v>
      </c>
      <c r="CB150" s="172">
        <f t="shared" si="170"/>
        <v>952.46353322528364</v>
      </c>
      <c r="CC150" s="425">
        <f t="shared" si="160"/>
        <v>2.968055555555555</v>
      </c>
      <c r="CD150" s="425">
        <f t="shared" si="161"/>
        <v>96.86597222222214</v>
      </c>
      <c r="CE150" s="394">
        <f t="shared" si="162"/>
        <v>93.897916666666589</v>
      </c>
      <c r="CF150" s="318">
        <f t="shared" si="163"/>
        <v>1462.5577422289289</v>
      </c>
      <c r="CG150" s="428">
        <f t="shared" si="204"/>
        <v>2.6458333333333335</v>
      </c>
      <c r="CH150" s="428">
        <f t="shared" si="205"/>
        <v>5.7638888888888892E-2</v>
      </c>
      <c r="CI150" s="344">
        <f t="shared" si="206"/>
        <v>65872</v>
      </c>
      <c r="CJ150" s="428">
        <f t="shared" si="166"/>
        <v>2.5881944444444445</v>
      </c>
      <c r="CK150" s="344">
        <f t="shared" si="207"/>
        <v>1060.4561309364101</v>
      </c>
      <c r="CL150" s="344">
        <f t="shared" si="202"/>
        <v>1037.3543307086613</v>
      </c>
      <c r="CM150" s="440"/>
      <c r="CN150" s="440"/>
      <c r="CO150" s="441"/>
      <c r="CP150" s="441"/>
      <c r="CQ150" s="441"/>
      <c r="CR150" s="441"/>
      <c r="CS150" s="441"/>
      <c r="CT150" s="441"/>
      <c r="CU150" s="441"/>
      <c r="CV150" s="441"/>
      <c r="CW150" s="441"/>
      <c r="CX150" s="441"/>
    </row>
    <row r="151" spans="1:102" x14ac:dyDescent="0.25">
      <c r="A151" s="345">
        <f t="shared" si="186"/>
        <v>150</v>
      </c>
      <c r="B151" s="343">
        <v>40912</v>
      </c>
      <c r="C151" s="345">
        <f t="shared" si="157"/>
        <v>1</v>
      </c>
      <c r="D151" s="350" t="s">
        <v>24</v>
      </c>
      <c r="E151" s="347" t="s">
        <v>673</v>
      </c>
      <c r="F151" s="348"/>
      <c r="G151" s="358">
        <v>61</v>
      </c>
      <c r="H151" s="347" t="s">
        <v>26</v>
      </c>
      <c r="I151" s="348" t="s">
        <v>258</v>
      </c>
      <c r="J151" s="347" t="s">
        <v>555</v>
      </c>
      <c r="K151" s="347" t="s">
        <v>28</v>
      </c>
      <c r="L151" s="349">
        <v>53000</v>
      </c>
      <c r="M151" s="349">
        <v>23770</v>
      </c>
      <c r="N151" s="349"/>
      <c r="O151" s="433">
        <v>5</v>
      </c>
      <c r="P151" s="344">
        <f>L151-M151</f>
        <v>29230</v>
      </c>
      <c r="Q151" s="182">
        <f t="shared" si="171"/>
        <v>3319717</v>
      </c>
      <c r="R151" s="350" t="s">
        <v>556</v>
      </c>
      <c r="S151" s="351">
        <v>6.25E-2</v>
      </c>
      <c r="T151" s="171">
        <f t="shared" si="187"/>
        <v>1</v>
      </c>
      <c r="U151" s="171">
        <f t="shared" si="189"/>
        <v>30</v>
      </c>
      <c r="V151" s="350" t="s">
        <v>557</v>
      </c>
      <c r="W151" s="352">
        <v>0.8125</v>
      </c>
      <c r="X151" s="167">
        <f t="shared" si="173"/>
        <v>19</v>
      </c>
      <c r="Y151" s="171">
        <f t="shared" si="190"/>
        <v>30</v>
      </c>
      <c r="Z151" s="167">
        <f t="shared" si="203"/>
        <v>2320</v>
      </c>
      <c r="AA151" s="167">
        <f t="shared" si="203"/>
        <v>2777</v>
      </c>
      <c r="AB151" s="167">
        <f>SUM($W$7:W151)</f>
        <v>96.293055555555497</v>
      </c>
      <c r="AC151" s="353">
        <v>0</v>
      </c>
      <c r="AD151" s="344">
        <v>0</v>
      </c>
      <c r="AE151" s="167">
        <f t="shared" si="174"/>
        <v>0</v>
      </c>
      <c r="AF151" s="167">
        <f t="shared" si="191"/>
        <v>0</v>
      </c>
      <c r="AG151" s="171">
        <f t="shared" si="168"/>
        <v>1218.9743589743591</v>
      </c>
      <c r="AH151" s="171">
        <f t="shared" si="175"/>
        <v>29255.384615384617</v>
      </c>
      <c r="AI151" s="350"/>
      <c r="AJ151" s="346"/>
      <c r="AK151" s="354">
        <v>2</v>
      </c>
      <c r="AL151" s="347">
        <v>0.15416666666666667</v>
      </c>
      <c r="AM151" s="167">
        <f t="shared" si="176"/>
        <v>3</v>
      </c>
      <c r="AN151" s="165">
        <f t="shared" si="192"/>
        <v>42</v>
      </c>
      <c r="AO151" s="354">
        <v>5</v>
      </c>
      <c r="AP151" s="355">
        <v>0.13958333333333334</v>
      </c>
      <c r="AQ151" s="167">
        <f t="shared" si="177"/>
        <v>3</v>
      </c>
      <c r="AR151" s="165">
        <f t="shared" si="193"/>
        <v>21</v>
      </c>
      <c r="AS151" s="354">
        <v>0</v>
      </c>
      <c r="AT151" s="355">
        <v>0</v>
      </c>
      <c r="AU151" s="167">
        <f t="shared" si="178"/>
        <v>0</v>
      </c>
      <c r="AV151" s="165">
        <f t="shared" si="194"/>
        <v>0</v>
      </c>
      <c r="AW151" s="356">
        <v>2</v>
      </c>
      <c r="AX151" s="355">
        <v>2.0833333333333332E-2</v>
      </c>
      <c r="AY151" s="167">
        <f t="shared" si="179"/>
        <v>0</v>
      </c>
      <c r="AZ151" s="165">
        <f t="shared" si="195"/>
        <v>30</v>
      </c>
      <c r="BA151" s="356">
        <v>0</v>
      </c>
      <c r="BB151" s="355">
        <v>0</v>
      </c>
      <c r="BC151" s="171">
        <f t="shared" si="180"/>
        <v>0</v>
      </c>
      <c r="BD151" s="172">
        <f t="shared" si="196"/>
        <v>0</v>
      </c>
      <c r="BE151" s="345">
        <v>0</v>
      </c>
      <c r="BF151" s="355">
        <v>0</v>
      </c>
      <c r="BG151" s="167">
        <f t="shared" si="181"/>
        <v>0</v>
      </c>
      <c r="BH151" s="165">
        <f t="shared" si="197"/>
        <v>0</v>
      </c>
      <c r="BI151" s="356">
        <v>0</v>
      </c>
      <c r="BJ151" s="355">
        <v>0</v>
      </c>
      <c r="BK151" s="167">
        <f t="shared" si="182"/>
        <v>0</v>
      </c>
      <c r="BL151" s="165">
        <f t="shared" si="198"/>
        <v>0</v>
      </c>
      <c r="BM151" s="356">
        <v>0</v>
      </c>
      <c r="BN151" s="355">
        <v>0</v>
      </c>
      <c r="BO151" s="167">
        <f t="shared" si="183"/>
        <v>0</v>
      </c>
      <c r="BP151" s="165">
        <f t="shared" si="199"/>
        <v>0</v>
      </c>
      <c r="BQ151" s="357">
        <v>1</v>
      </c>
      <c r="BR151" s="355">
        <v>6.2499999999999995E-3</v>
      </c>
      <c r="BS151" s="167">
        <f t="shared" si="184"/>
        <v>0</v>
      </c>
      <c r="BT151" s="165">
        <f t="shared" si="200"/>
        <v>9</v>
      </c>
      <c r="BU151" s="167">
        <f t="shared" si="188"/>
        <v>10</v>
      </c>
      <c r="BV151" s="168">
        <f t="shared" si="172"/>
        <v>0.3208333333333333</v>
      </c>
      <c r="BW151" s="167">
        <f t="shared" si="185"/>
        <v>7</v>
      </c>
      <c r="BX151" s="166">
        <f t="shared" si="201"/>
        <v>42</v>
      </c>
      <c r="BY151" s="317">
        <f t="shared" si="158"/>
        <v>0.4916666666666667</v>
      </c>
      <c r="BZ151" s="174">
        <f t="shared" si="169"/>
        <v>2014.4067796610168</v>
      </c>
      <c r="CA151" s="174">
        <f t="shared" si="159"/>
        <v>48345.762711864401</v>
      </c>
      <c r="CB151" s="172">
        <f t="shared" si="170"/>
        <v>1228.423772609819</v>
      </c>
      <c r="CC151" s="425">
        <f t="shared" si="160"/>
        <v>2.9743055555555551</v>
      </c>
      <c r="CD151" s="425">
        <f t="shared" si="161"/>
        <v>97.67847222222214</v>
      </c>
      <c r="CE151" s="394">
        <f t="shared" si="162"/>
        <v>94.70416666666658</v>
      </c>
      <c r="CF151" s="318">
        <f t="shared" si="163"/>
        <v>1460.5644770997417</v>
      </c>
      <c r="CG151" s="428">
        <f t="shared" si="204"/>
        <v>3.4583333333333335</v>
      </c>
      <c r="CH151" s="428">
        <f t="shared" si="205"/>
        <v>6.3888888888888898E-2</v>
      </c>
      <c r="CI151" s="344">
        <f t="shared" si="206"/>
        <v>89642</v>
      </c>
      <c r="CJ151" s="428">
        <f t="shared" si="166"/>
        <v>3.3944444444444444</v>
      </c>
      <c r="CK151" s="344">
        <f t="shared" si="207"/>
        <v>1100.3518821603927</v>
      </c>
      <c r="CL151" s="344">
        <f t="shared" si="202"/>
        <v>1080.0240963855422</v>
      </c>
      <c r="CM151" s="440"/>
      <c r="CN151" s="440"/>
      <c r="CO151" s="441"/>
      <c r="CP151" s="441"/>
      <c r="CQ151" s="441"/>
      <c r="CR151" s="441"/>
      <c r="CS151" s="441"/>
      <c r="CT151" s="441"/>
      <c r="CU151" s="441"/>
      <c r="CV151" s="441"/>
      <c r="CW151" s="441"/>
      <c r="CX151" s="441"/>
    </row>
    <row r="152" spans="1:102" x14ac:dyDescent="0.25">
      <c r="A152" s="345">
        <f t="shared" si="186"/>
        <v>151</v>
      </c>
      <c r="B152" s="343">
        <v>40913</v>
      </c>
      <c r="C152" s="345">
        <f t="shared" si="157"/>
        <v>1</v>
      </c>
      <c r="D152" s="350" t="s">
        <v>24</v>
      </c>
      <c r="E152" s="347" t="s">
        <v>673</v>
      </c>
      <c r="F152" s="348"/>
      <c r="G152" s="358">
        <v>61</v>
      </c>
      <c r="H152" s="347" t="s">
        <v>26</v>
      </c>
      <c r="I152" s="348" t="s">
        <v>258</v>
      </c>
      <c r="J152" s="347" t="s">
        <v>555</v>
      </c>
      <c r="K152" s="347" t="s">
        <v>28</v>
      </c>
      <c r="L152" s="349">
        <v>53000</v>
      </c>
      <c r="M152" s="349">
        <v>27230</v>
      </c>
      <c r="N152" s="349"/>
      <c r="O152" s="435"/>
      <c r="P152" s="344">
        <f>P151-M152</f>
        <v>2000</v>
      </c>
      <c r="Q152" s="182">
        <f t="shared" si="171"/>
        <v>3346947</v>
      </c>
      <c r="R152" s="350" t="s">
        <v>556</v>
      </c>
      <c r="S152" s="351">
        <v>6.25E-2</v>
      </c>
      <c r="T152" s="171">
        <f t="shared" si="187"/>
        <v>1</v>
      </c>
      <c r="U152" s="171">
        <f t="shared" si="189"/>
        <v>30</v>
      </c>
      <c r="V152" s="350" t="s">
        <v>557</v>
      </c>
      <c r="W152" s="352">
        <v>1</v>
      </c>
      <c r="X152" s="167">
        <f t="shared" si="173"/>
        <v>24</v>
      </c>
      <c r="Y152" s="171">
        <f t="shared" si="190"/>
        <v>0</v>
      </c>
      <c r="Z152" s="167">
        <f t="shared" si="203"/>
        <v>2344</v>
      </c>
      <c r="AA152" s="167">
        <f t="shared" si="203"/>
        <v>2777</v>
      </c>
      <c r="AB152" s="167">
        <f>SUM($W$7:W152)</f>
        <v>97.293055555555497</v>
      </c>
      <c r="AC152" s="353">
        <v>0</v>
      </c>
      <c r="AD152" s="344">
        <v>0</v>
      </c>
      <c r="AE152" s="167">
        <f t="shared" si="174"/>
        <v>0</v>
      </c>
      <c r="AF152" s="167">
        <f t="shared" si="191"/>
        <v>0</v>
      </c>
      <c r="AG152" s="171">
        <f t="shared" si="168"/>
        <v>1134.5833333333333</v>
      </c>
      <c r="AH152" s="171">
        <f t="shared" si="175"/>
        <v>27230</v>
      </c>
      <c r="AI152" s="350"/>
      <c r="AJ152" s="346"/>
      <c r="AK152" s="354">
        <v>1</v>
      </c>
      <c r="AL152" s="347">
        <v>6.9444444444444441E-3</v>
      </c>
      <c r="AM152" s="167">
        <f t="shared" si="176"/>
        <v>0</v>
      </c>
      <c r="AN152" s="165">
        <f t="shared" si="192"/>
        <v>10</v>
      </c>
      <c r="AO152" s="354">
        <v>3</v>
      </c>
      <c r="AP152" s="355">
        <v>7.1527777777777787E-2</v>
      </c>
      <c r="AQ152" s="167">
        <f t="shared" si="177"/>
        <v>1</v>
      </c>
      <c r="AR152" s="165">
        <f t="shared" si="193"/>
        <v>43</v>
      </c>
      <c r="AS152" s="354">
        <v>0</v>
      </c>
      <c r="AT152" s="355">
        <v>0</v>
      </c>
      <c r="AU152" s="167">
        <f t="shared" si="178"/>
        <v>0</v>
      </c>
      <c r="AV152" s="165">
        <f t="shared" si="194"/>
        <v>0</v>
      </c>
      <c r="AW152" s="356">
        <v>0</v>
      </c>
      <c r="AX152" s="355">
        <v>0</v>
      </c>
      <c r="AY152" s="167">
        <f t="shared" si="179"/>
        <v>0</v>
      </c>
      <c r="AZ152" s="165">
        <f t="shared" si="195"/>
        <v>0</v>
      </c>
      <c r="BA152" s="356">
        <v>4</v>
      </c>
      <c r="BB152" s="355">
        <v>2.5694444444444447E-2</v>
      </c>
      <c r="BC152" s="171">
        <f t="shared" si="180"/>
        <v>0</v>
      </c>
      <c r="BD152" s="172">
        <f t="shared" si="196"/>
        <v>37</v>
      </c>
      <c r="BE152" s="345">
        <v>2</v>
      </c>
      <c r="BF152" s="355">
        <v>2.013888888888889E-2</v>
      </c>
      <c r="BG152" s="167">
        <f t="shared" si="181"/>
        <v>0</v>
      </c>
      <c r="BH152" s="165">
        <f t="shared" si="197"/>
        <v>29</v>
      </c>
      <c r="BI152" s="356">
        <v>0</v>
      </c>
      <c r="BJ152" s="355">
        <v>0</v>
      </c>
      <c r="BK152" s="167">
        <f t="shared" si="182"/>
        <v>0</v>
      </c>
      <c r="BL152" s="165">
        <f t="shared" si="198"/>
        <v>0</v>
      </c>
      <c r="BM152" s="356">
        <v>0</v>
      </c>
      <c r="BN152" s="355">
        <v>0</v>
      </c>
      <c r="BO152" s="167">
        <f t="shared" si="183"/>
        <v>0</v>
      </c>
      <c r="BP152" s="165">
        <f t="shared" si="199"/>
        <v>0</v>
      </c>
      <c r="BQ152" s="357">
        <v>5</v>
      </c>
      <c r="BR152" s="355">
        <v>0.15972222222222224</v>
      </c>
      <c r="BS152" s="167">
        <f t="shared" si="184"/>
        <v>3</v>
      </c>
      <c r="BT152" s="165">
        <f t="shared" si="200"/>
        <v>50</v>
      </c>
      <c r="BU152" s="167">
        <f t="shared" si="188"/>
        <v>15</v>
      </c>
      <c r="BV152" s="168">
        <f t="shared" si="172"/>
        <v>0.28402777777777777</v>
      </c>
      <c r="BW152" s="167">
        <f t="shared" si="185"/>
        <v>6</v>
      </c>
      <c r="BX152" s="166">
        <f t="shared" si="201"/>
        <v>49</v>
      </c>
      <c r="BY152" s="317">
        <f t="shared" si="158"/>
        <v>0.71597222222222223</v>
      </c>
      <c r="BZ152" s="174">
        <f t="shared" si="169"/>
        <v>1584.6750727449078</v>
      </c>
      <c r="CA152" s="174">
        <f t="shared" si="159"/>
        <v>38032.201745877785</v>
      </c>
      <c r="CB152" s="172">
        <f t="shared" si="170"/>
        <v>1350.2479338842975</v>
      </c>
      <c r="CC152" s="425">
        <f t="shared" si="160"/>
        <v>3.1340277777777774</v>
      </c>
      <c r="CD152" s="425">
        <f t="shared" si="161"/>
        <v>98.67847222222214</v>
      </c>
      <c r="CE152" s="394">
        <f t="shared" si="162"/>
        <v>95.544444444444366</v>
      </c>
      <c r="CF152" s="318">
        <f t="shared" si="163"/>
        <v>1459.5942842190964</v>
      </c>
      <c r="CG152" s="428">
        <f t="shared" si="204"/>
        <v>4.4583333333333339</v>
      </c>
      <c r="CH152" s="428">
        <f t="shared" si="205"/>
        <v>0.22361111111111115</v>
      </c>
      <c r="CI152" s="344">
        <f t="shared" si="206"/>
        <v>116872</v>
      </c>
      <c r="CJ152" s="428">
        <f t="shared" si="166"/>
        <v>4.2347222222222225</v>
      </c>
      <c r="CK152" s="344">
        <f t="shared" si="207"/>
        <v>1149.9376844867168</v>
      </c>
      <c r="CL152" s="344">
        <f t="shared" si="202"/>
        <v>1092.2616822429904</v>
      </c>
      <c r="CM152" s="440"/>
      <c r="CN152" s="440"/>
      <c r="CO152" s="441"/>
      <c r="CP152" s="441"/>
      <c r="CQ152" s="441"/>
      <c r="CR152" s="441"/>
      <c r="CS152" s="441"/>
      <c r="CT152" s="441"/>
      <c r="CU152" s="441"/>
      <c r="CV152" s="441"/>
      <c r="CW152" s="441"/>
      <c r="CX152" s="441"/>
    </row>
    <row r="153" spans="1:102" x14ac:dyDescent="0.25">
      <c r="A153" s="345">
        <f t="shared" si="186"/>
        <v>152</v>
      </c>
      <c r="B153" s="343">
        <v>40914</v>
      </c>
      <c r="C153" s="345">
        <f t="shared" si="157"/>
        <v>1</v>
      </c>
      <c r="D153" s="350" t="s">
        <v>24</v>
      </c>
      <c r="E153" s="347" t="s">
        <v>673</v>
      </c>
      <c r="F153" s="348"/>
      <c r="G153" s="358">
        <v>61</v>
      </c>
      <c r="H153" s="347" t="s">
        <v>26</v>
      </c>
      <c r="I153" s="348" t="s">
        <v>258</v>
      </c>
      <c r="J153" s="347" t="s">
        <v>555</v>
      </c>
      <c r="K153" s="347" t="s">
        <v>28</v>
      </c>
      <c r="L153" s="349">
        <v>53000</v>
      </c>
      <c r="M153" s="349">
        <v>2000</v>
      </c>
      <c r="N153" s="349"/>
      <c r="O153" s="434"/>
      <c r="P153" s="344">
        <f>P152-M153</f>
        <v>0</v>
      </c>
      <c r="Q153" s="182">
        <f t="shared" si="171"/>
        <v>3348947</v>
      </c>
      <c r="R153" s="350" t="s">
        <v>556</v>
      </c>
      <c r="S153" s="351">
        <v>6.25E-2</v>
      </c>
      <c r="T153" s="171">
        <f t="shared" si="187"/>
        <v>1</v>
      </c>
      <c r="U153" s="171">
        <f t="shared" si="189"/>
        <v>30</v>
      </c>
      <c r="V153" s="350" t="s">
        <v>557</v>
      </c>
      <c r="W153" s="352">
        <v>0.26041666666666669</v>
      </c>
      <c r="X153" s="167">
        <f t="shared" si="173"/>
        <v>6</v>
      </c>
      <c r="Y153" s="171">
        <f t="shared" si="190"/>
        <v>15</v>
      </c>
      <c r="Z153" s="167">
        <f t="shared" si="203"/>
        <v>2350</v>
      </c>
      <c r="AA153" s="167">
        <f t="shared" si="203"/>
        <v>2792</v>
      </c>
      <c r="AB153" s="167">
        <f>SUM($W$7:W153)</f>
        <v>97.553472222222169</v>
      </c>
      <c r="AC153" s="353">
        <v>0</v>
      </c>
      <c r="AD153" s="344">
        <v>0</v>
      </c>
      <c r="AE153" s="167">
        <f t="shared" si="174"/>
        <v>0</v>
      </c>
      <c r="AF153" s="167">
        <f t="shared" si="191"/>
        <v>0</v>
      </c>
      <c r="AG153" s="171">
        <f t="shared" si="168"/>
        <v>319.99999999999994</v>
      </c>
      <c r="AH153" s="171">
        <f t="shared" si="175"/>
        <v>7679.9999999999982</v>
      </c>
      <c r="AI153" s="350" t="s">
        <v>562</v>
      </c>
      <c r="AJ153" s="346"/>
      <c r="AK153" s="354">
        <v>0</v>
      </c>
      <c r="AL153" s="347">
        <v>0</v>
      </c>
      <c r="AM153" s="167">
        <f t="shared" si="176"/>
        <v>0</v>
      </c>
      <c r="AN153" s="165">
        <f t="shared" si="192"/>
        <v>0</v>
      </c>
      <c r="AO153" s="354">
        <v>0</v>
      </c>
      <c r="AP153" s="355">
        <v>0</v>
      </c>
      <c r="AQ153" s="167">
        <f t="shared" si="177"/>
        <v>0</v>
      </c>
      <c r="AR153" s="165">
        <f t="shared" si="193"/>
        <v>0</v>
      </c>
      <c r="AS153" s="354">
        <v>0</v>
      </c>
      <c r="AT153" s="355">
        <v>0</v>
      </c>
      <c r="AU153" s="167">
        <f t="shared" si="178"/>
        <v>0</v>
      </c>
      <c r="AV153" s="165">
        <f t="shared" si="194"/>
        <v>0</v>
      </c>
      <c r="AW153" s="356">
        <v>0</v>
      </c>
      <c r="AX153" s="355">
        <v>0</v>
      </c>
      <c r="AY153" s="167">
        <f t="shared" si="179"/>
        <v>0</v>
      </c>
      <c r="AZ153" s="165">
        <f t="shared" si="195"/>
        <v>0</v>
      </c>
      <c r="BA153" s="356">
        <v>0</v>
      </c>
      <c r="BB153" s="355">
        <v>0</v>
      </c>
      <c r="BC153" s="171">
        <f t="shared" si="180"/>
        <v>0</v>
      </c>
      <c r="BD153" s="172">
        <f t="shared" si="196"/>
        <v>0</v>
      </c>
      <c r="BE153" s="345">
        <v>1</v>
      </c>
      <c r="BF153" s="355">
        <v>1.1805555555555555E-2</v>
      </c>
      <c r="BG153" s="167">
        <f t="shared" si="181"/>
        <v>0</v>
      </c>
      <c r="BH153" s="165">
        <f t="shared" si="197"/>
        <v>17</v>
      </c>
      <c r="BI153" s="356">
        <v>0</v>
      </c>
      <c r="BJ153" s="355">
        <v>0</v>
      </c>
      <c r="BK153" s="167">
        <f t="shared" si="182"/>
        <v>0</v>
      </c>
      <c r="BL153" s="165">
        <f t="shared" si="198"/>
        <v>0</v>
      </c>
      <c r="BM153" s="356">
        <v>0</v>
      </c>
      <c r="BN153" s="355">
        <v>0</v>
      </c>
      <c r="BO153" s="167">
        <f t="shared" si="183"/>
        <v>0</v>
      </c>
      <c r="BP153" s="165">
        <f t="shared" si="199"/>
        <v>0</v>
      </c>
      <c r="BQ153" s="357">
        <v>0</v>
      </c>
      <c r="BR153" s="355">
        <v>0</v>
      </c>
      <c r="BS153" s="167">
        <f t="shared" si="184"/>
        <v>0</v>
      </c>
      <c r="BT153" s="165">
        <f t="shared" si="200"/>
        <v>0</v>
      </c>
      <c r="BU153" s="167">
        <f t="shared" si="188"/>
        <v>1</v>
      </c>
      <c r="BV153" s="168">
        <f t="shared" si="172"/>
        <v>1.1805555555555555E-2</v>
      </c>
      <c r="BW153" s="167">
        <f t="shared" si="185"/>
        <v>0</v>
      </c>
      <c r="BX153" s="166">
        <f t="shared" si="201"/>
        <v>17</v>
      </c>
      <c r="BY153" s="317">
        <f t="shared" si="158"/>
        <v>0.24861111111111112</v>
      </c>
      <c r="BZ153" s="174">
        <f t="shared" si="169"/>
        <v>335.195530726257</v>
      </c>
      <c r="CA153" s="174">
        <f t="shared" si="159"/>
        <v>8044.6927374301686</v>
      </c>
      <c r="CB153" s="172">
        <f t="shared" si="170"/>
        <v>319.99999999999994</v>
      </c>
      <c r="CC153" s="425">
        <f t="shared" si="160"/>
        <v>3.1340277777777774</v>
      </c>
      <c r="CD153" s="425">
        <f t="shared" si="161"/>
        <v>98.938888888888812</v>
      </c>
      <c r="CE153" s="394">
        <f t="shared" si="162"/>
        <v>95.804861111111038</v>
      </c>
      <c r="CF153" s="318">
        <f t="shared" si="163"/>
        <v>1456.496640306179</v>
      </c>
      <c r="CG153" s="428">
        <f t="shared" si="204"/>
        <v>4.7187500000000009</v>
      </c>
      <c r="CH153" s="428">
        <f t="shared" si="205"/>
        <v>0.22361111111111115</v>
      </c>
      <c r="CI153" s="344">
        <f t="shared" si="206"/>
        <v>118872</v>
      </c>
      <c r="CJ153" s="428">
        <f t="shared" si="166"/>
        <v>4.4951388888888895</v>
      </c>
      <c r="CK153" s="344">
        <f t="shared" si="207"/>
        <v>1101.8569442298779</v>
      </c>
      <c r="CL153" s="344">
        <f t="shared" si="202"/>
        <v>1049.6423841059602</v>
      </c>
      <c r="CM153" s="440"/>
      <c r="CN153" s="440"/>
      <c r="CO153" s="441"/>
      <c r="CP153" s="441"/>
      <c r="CQ153" s="441"/>
      <c r="CR153" s="441"/>
      <c r="CS153" s="441"/>
      <c r="CT153" s="441"/>
      <c r="CU153" s="441"/>
      <c r="CV153" s="441"/>
      <c r="CW153" s="441"/>
      <c r="CX153" s="441"/>
    </row>
    <row r="154" spans="1:102" x14ac:dyDescent="0.25">
      <c r="A154" s="345">
        <f t="shared" si="186"/>
        <v>153</v>
      </c>
      <c r="B154" s="343">
        <v>40914</v>
      </c>
      <c r="C154" s="345">
        <f t="shared" si="157"/>
        <v>1</v>
      </c>
      <c r="D154" s="350" t="s">
        <v>24</v>
      </c>
      <c r="E154" s="347" t="s">
        <v>738</v>
      </c>
      <c r="F154" s="348"/>
      <c r="G154" s="358">
        <v>62</v>
      </c>
      <c r="H154" s="347" t="s">
        <v>26</v>
      </c>
      <c r="I154" s="348" t="s">
        <v>559</v>
      </c>
      <c r="J154" s="347" t="s">
        <v>27</v>
      </c>
      <c r="K154" s="347" t="s">
        <v>28</v>
      </c>
      <c r="L154" s="349">
        <v>55324</v>
      </c>
      <c r="M154" s="349">
        <v>30860</v>
      </c>
      <c r="N154" s="671"/>
      <c r="O154" s="668">
        <v>4</v>
      </c>
      <c r="P154" s="344">
        <f>L154-M154</f>
        <v>24464</v>
      </c>
      <c r="Q154" s="182">
        <f t="shared" si="171"/>
        <v>3379807</v>
      </c>
      <c r="R154" s="350" t="s">
        <v>560</v>
      </c>
      <c r="S154" s="351">
        <v>6.25E-2</v>
      </c>
      <c r="T154" s="171">
        <f t="shared" si="187"/>
        <v>1</v>
      </c>
      <c r="U154" s="171">
        <f t="shared" si="189"/>
        <v>30</v>
      </c>
      <c r="V154" s="350" t="s">
        <v>561</v>
      </c>
      <c r="W154" s="352">
        <v>0.68402777777777779</v>
      </c>
      <c r="X154" s="167">
        <f t="shared" si="173"/>
        <v>16</v>
      </c>
      <c r="Y154" s="171">
        <f t="shared" si="190"/>
        <v>25</v>
      </c>
      <c r="Z154" s="167">
        <f t="shared" si="203"/>
        <v>2366</v>
      </c>
      <c r="AA154" s="167">
        <f t="shared" si="203"/>
        <v>2817</v>
      </c>
      <c r="AB154" s="167">
        <f>SUM($W$7:W154)</f>
        <v>98.23749999999994</v>
      </c>
      <c r="AC154" s="353">
        <v>0</v>
      </c>
      <c r="AD154" s="344">
        <v>0</v>
      </c>
      <c r="AE154" s="167">
        <f t="shared" si="174"/>
        <v>0</v>
      </c>
      <c r="AF154" s="167">
        <f t="shared" si="191"/>
        <v>0</v>
      </c>
      <c r="AG154" s="171">
        <f t="shared" si="168"/>
        <v>1879.7969543147208</v>
      </c>
      <c r="AH154" s="171">
        <f t="shared" si="175"/>
        <v>45115.126903553297</v>
      </c>
      <c r="AI154" s="350"/>
      <c r="AJ154" s="346"/>
      <c r="AK154" s="354">
        <v>0</v>
      </c>
      <c r="AL154" s="347">
        <v>0</v>
      </c>
      <c r="AM154" s="167">
        <f t="shared" si="176"/>
        <v>0</v>
      </c>
      <c r="AN154" s="165">
        <f t="shared" si="192"/>
        <v>0</v>
      </c>
      <c r="AO154" s="354">
        <v>1</v>
      </c>
      <c r="AP154" s="355">
        <v>2.361111111111111E-2</v>
      </c>
      <c r="AQ154" s="167">
        <f t="shared" si="177"/>
        <v>0</v>
      </c>
      <c r="AR154" s="165">
        <f t="shared" si="193"/>
        <v>34</v>
      </c>
      <c r="AS154" s="354">
        <v>0</v>
      </c>
      <c r="AT154" s="355">
        <v>0</v>
      </c>
      <c r="AU154" s="167">
        <f t="shared" si="178"/>
        <v>0</v>
      </c>
      <c r="AV154" s="165">
        <f t="shared" si="194"/>
        <v>0</v>
      </c>
      <c r="AW154" s="356">
        <v>2</v>
      </c>
      <c r="AX154" s="355">
        <v>5.2777777777777778E-2</v>
      </c>
      <c r="AY154" s="167">
        <f t="shared" si="179"/>
        <v>1</v>
      </c>
      <c r="AZ154" s="165">
        <f t="shared" si="195"/>
        <v>16</v>
      </c>
      <c r="BA154" s="356">
        <v>0</v>
      </c>
      <c r="BB154" s="355">
        <v>0</v>
      </c>
      <c r="BC154" s="171">
        <f t="shared" si="180"/>
        <v>0</v>
      </c>
      <c r="BD154" s="172">
        <f t="shared" si="196"/>
        <v>0</v>
      </c>
      <c r="BE154" s="345">
        <v>1</v>
      </c>
      <c r="BF154" s="355">
        <v>2.4999999999999998E-2</v>
      </c>
      <c r="BG154" s="167">
        <f t="shared" si="181"/>
        <v>0</v>
      </c>
      <c r="BH154" s="165">
        <f t="shared" si="197"/>
        <v>36</v>
      </c>
      <c r="BI154" s="356">
        <v>0</v>
      </c>
      <c r="BJ154" s="355">
        <v>0</v>
      </c>
      <c r="BK154" s="167">
        <f t="shared" si="182"/>
        <v>0</v>
      </c>
      <c r="BL154" s="165">
        <f t="shared" si="198"/>
        <v>0</v>
      </c>
      <c r="BM154" s="356">
        <v>1</v>
      </c>
      <c r="BN154" s="355">
        <v>0.14027777777777778</v>
      </c>
      <c r="BO154" s="167">
        <f t="shared" si="183"/>
        <v>3</v>
      </c>
      <c r="BP154" s="165">
        <f t="shared" si="199"/>
        <v>22</v>
      </c>
      <c r="BQ154" s="357">
        <v>3</v>
      </c>
      <c r="BR154" s="355">
        <v>2.5694444444444447E-2</v>
      </c>
      <c r="BS154" s="167">
        <f t="shared" si="184"/>
        <v>0</v>
      </c>
      <c r="BT154" s="165">
        <f t="shared" si="200"/>
        <v>37</v>
      </c>
      <c r="BU154" s="167">
        <f t="shared" si="188"/>
        <v>8</v>
      </c>
      <c r="BV154" s="168">
        <f t="shared" si="172"/>
        <v>0.2673611111111111</v>
      </c>
      <c r="BW154" s="167">
        <f t="shared" si="185"/>
        <v>6</v>
      </c>
      <c r="BX154" s="166">
        <f t="shared" si="201"/>
        <v>25</v>
      </c>
      <c r="BY154" s="317">
        <f t="shared" si="158"/>
        <v>0.41666666666666669</v>
      </c>
      <c r="BZ154" s="174">
        <f t="shared" si="169"/>
        <v>3086</v>
      </c>
      <c r="CA154" s="174">
        <f t="shared" si="159"/>
        <v>74064</v>
      </c>
      <c r="CB154" s="172">
        <f t="shared" si="170"/>
        <v>1953.1645569620252</v>
      </c>
      <c r="CC154" s="425">
        <f t="shared" si="160"/>
        <v>3.1597222222222219</v>
      </c>
      <c r="CD154" s="425">
        <f t="shared" si="161"/>
        <v>99.622916666666583</v>
      </c>
      <c r="CE154" s="394">
        <f t="shared" si="162"/>
        <v>96.463194444444355</v>
      </c>
      <c r="CF154" s="318">
        <f t="shared" si="163"/>
        <v>1459.8862548323712</v>
      </c>
      <c r="CG154" s="428">
        <f t="shared" si="204"/>
        <v>5.4027777777777786</v>
      </c>
      <c r="CH154" s="428">
        <f t="shared" si="205"/>
        <v>0.24930555555555559</v>
      </c>
      <c r="CI154" s="344">
        <f t="shared" si="206"/>
        <v>149732</v>
      </c>
      <c r="CJ154" s="428">
        <f t="shared" si="166"/>
        <v>5.1534722222222227</v>
      </c>
      <c r="CK154" s="344">
        <f t="shared" si="207"/>
        <v>1210.6077348066299</v>
      </c>
      <c r="CL154" s="344">
        <f t="shared" si="202"/>
        <v>1154.7455012853468</v>
      </c>
      <c r="CM154" s="440"/>
      <c r="CN154" s="440"/>
      <c r="CO154" s="441"/>
      <c r="CP154" s="441"/>
      <c r="CQ154" s="441"/>
      <c r="CR154" s="441"/>
      <c r="CS154" s="441"/>
      <c r="CT154" s="441"/>
      <c r="CU154" s="441"/>
      <c r="CV154" s="441"/>
      <c r="CW154" s="441"/>
      <c r="CX154" s="441"/>
    </row>
    <row r="155" spans="1:102" x14ac:dyDescent="0.25">
      <c r="A155" s="345">
        <f t="shared" si="186"/>
        <v>154</v>
      </c>
      <c r="B155" s="343">
        <v>40915</v>
      </c>
      <c r="C155" s="345">
        <f t="shared" si="157"/>
        <v>1</v>
      </c>
      <c r="D155" s="350" t="s">
        <v>24</v>
      </c>
      <c r="E155" s="347" t="s">
        <v>738</v>
      </c>
      <c r="F155" s="348"/>
      <c r="G155" s="358">
        <v>62</v>
      </c>
      <c r="H155" s="347" t="s">
        <v>26</v>
      </c>
      <c r="I155" s="348" t="s">
        <v>559</v>
      </c>
      <c r="J155" s="347" t="s">
        <v>27</v>
      </c>
      <c r="K155" s="347" t="s">
        <v>28</v>
      </c>
      <c r="L155" s="349">
        <v>55324</v>
      </c>
      <c r="M155" s="349">
        <v>14490</v>
      </c>
      <c r="N155" s="673"/>
      <c r="O155" s="670"/>
      <c r="P155" s="344">
        <f>P154-M155</f>
        <v>9974</v>
      </c>
      <c r="Q155" s="182">
        <f t="shared" si="171"/>
        <v>3394297</v>
      </c>
      <c r="R155" s="350" t="s">
        <v>560</v>
      </c>
      <c r="S155" s="351">
        <v>6.25E-2</v>
      </c>
      <c r="T155" s="171">
        <f t="shared" si="187"/>
        <v>1</v>
      </c>
      <c r="U155" s="171">
        <f t="shared" si="189"/>
        <v>30</v>
      </c>
      <c r="V155" s="350" t="s">
        <v>561</v>
      </c>
      <c r="W155" s="352">
        <v>0.7583333333333333</v>
      </c>
      <c r="X155" s="167">
        <f t="shared" si="173"/>
        <v>18</v>
      </c>
      <c r="Y155" s="171">
        <f t="shared" si="190"/>
        <v>12</v>
      </c>
      <c r="Z155" s="167">
        <f t="shared" si="203"/>
        <v>2384</v>
      </c>
      <c r="AA155" s="167">
        <f t="shared" si="203"/>
        <v>2829</v>
      </c>
      <c r="AB155" s="167">
        <f>SUM($W$7:W155)</f>
        <v>98.99583333333328</v>
      </c>
      <c r="AC155" s="353">
        <v>0</v>
      </c>
      <c r="AD155" s="344">
        <v>0</v>
      </c>
      <c r="AE155" s="167">
        <f t="shared" si="174"/>
        <v>0</v>
      </c>
      <c r="AF155" s="167">
        <f t="shared" si="191"/>
        <v>0</v>
      </c>
      <c r="AG155" s="171">
        <f t="shared" si="168"/>
        <v>796.15384615384619</v>
      </c>
      <c r="AH155" s="171">
        <f t="shared" si="175"/>
        <v>19107.692307692309</v>
      </c>
      <c r="AI155" s="350"/>
      <c r="AJ155" s="346"/>
      <c r="AK155" s="354">
        <v>1</v>
      </c>
      <c r="AL155" s="347">
        <v>3.3333333333333333E-2</v>
      </c>
      <c r="AM155" s="167">
        <f t="shared" si="176"/>
        <v>0</v>
      </c>
      <c r="AN155" s="165">
        <f t="shared" si="192"/>
        <v>48</v>
      </c>
      <c r="AO155" s="354">
        <v>0</v>
      </c>
      <c r="AP155" s="355">
        <v>0</v>
      </c>
      <c r="AQ155" s="167">
        <f t="shared" si="177"/>
        <v>0</v>
      </c>
      <c r="AR155" s="165">
        <f t="shared" si="193"/>
        <v>0</v>
      </c>
      <c r="AS155" s="354">
        <v>0</v>
      </c>
      <c r="AT155" s="355">
        <v>0</v>
      </c>
      <c r="AU155" s="167">
        <f t="shared" si="178"/>
        <v>0</v>
      </c>
      <c r="AV155" s="165">
        <f t="shared" si="194"/>
        <v>0</v>
      </c>
      <c r="AW155" s="356">
        <v>5</v>
      </c>
      <c r="AX155" s="355">
        <v>7.3611111111111113E-2</v>
      </c>
      <c r="AY155" s="167">
        <f t="shared" si="179"/>
        <v>1</v>
      </c>
      <c r="AZ155" s="165">
        <f t="shared" si="195"/>
        <v>46</v>
      </c>
      <c r="BA155" s="356">
        <v>3</v>
      </c>
      <c r="BB155" s="355">
        <v>4.9999999999999996E-2</v>
      </c>
      <c r="BC155" s="171">
        <f t="shared" si="180"/>
        <v>1</v>
      </c>
      <c r="BD155" s="172">
        <f t="shared" si="196"/>
        <v>12</v>
      </c>
      <c r="BE155" s="345">
        <v>1</v>
      </c>
      <c r="BF155" s="355">
        <v>4.9999999999999996E-2</v>
      </c>
      <c r="BG155" s="167">
        <f t="shared" si="181"/>
        <v>1</v>
      </c>
      <c r="BH155" s="165">
        <f t="shared" si="197"/>
        <v>12</v>
      </c>
      <c r="BI155" s="356">
        <v>0</v>
      </c>
      <c r="BJ155" s="355">
        <v>0</v>
      </c>
      <c r="BK155" s="167">
        <f t="shared" si="182"/>
        <v>0</v>
      </c>
      <c r="BL155" s="165">
        <f t="shared" si="198"/>
        <v>0</v>
      </c>
      <c r="BM155" s="356">
        <v>0</v>
      </c>
      <c r="BN155" s="355">
        <v>0</v>
      </c>
      <c r="BO155" s="167">
        <f t="shared" si="183"/>
        <v>0</v>
      </c>
      <c r="BP155" s="165">
        <f t="shared" si="199"/>
        <v>0</v>
      </c>
      <c r="BQ155" s="357">
        <v>4</v>
      </c>
      <c r="BR155" s="355">
        <v>0.14861111111111111</v>
      </c>
      <c r="BS155" s="167">
        <f t="shared" si="184"/>
        <v>3</v>
      </c>
      <c r="BT155" s="165">
        <f t="shared" si="200"/>
        <v>34</v>
      </c>
      <c r="BU155" s="167">
        <f t="shared" si="188"/>
        <v>14</v>
      </c>
      <c r="BV155" s="168">
        <f t="shared" si="172"/>
        <v>0.35555555555555551</v>
      </c>
      <c r="BW155" s="167">
        <f t="shared" si="185"/>
        <v>8</v>
      </c>
      <c r="BX155" s="166">
        <f t="shared" si="201"/>
        <v>32</v>
      </c>
      <c r="BY155" s="317">
        <f t="shared" si="158"/>
        <v>0.40277777777777779</v>
      </c>
      <c r="BZ155" s="174">
        <f t="shared" si="169"/>
        <v>1498.9655172413793</v>
      </c>
      <c r="CA155" s="174">
        <f t="shared" si="159"/>
        <v>35975.172413793101</v>
      </c>
      <c r="CB155" s="172">
        <f t="shared" si="170"/>
        <v>990.2050113895217</v>
      </c>
      <c r="CC155" s="425">
        <f t="shared" si="160"/>
        <v>3.3083333333333331</v>
      </c>
      <c r="CD155" s="425">
        <f t="shared" si="161"/>
        <v>100.38124999999992</v>
      </c>
      <c r="CE155" s="394">
        <f t="shared" si="162"/>
        <v>97.072916666666586</v>
      </c>
      <c r="CF155" s="318">
        <f t="shared" si="163"/>
        <v>1456.9361519476352</v>
      </c>
      <c r="CG155" s="428">
        <f t="shared" si="204"/>
        <v>6.1611111111111114</v>
      </c>
      <c r="CH155" s="428">
        <f t="shared" si="205"/>
        <v>0.3979166666666667</v>
      </c>
      <c r="CI155" s="344">
        <f t="shared" si="206"/>
        <v>164222</v>
      </c>
      <c r="CJ155" s="428">
        <f t="shared" si="166"/>
        <v>5.7631944444444443</v>
      </c>
      <c r="CK155" s="344">
        <f t="shared" ref="CK155:CK186" si="208" xml:space="preserve"> CI155/CJ155/24</f>
        <v>1187.2900349439692</v>
      </c>
      <c r="CL155" s="344">
        <f t="shared" si="202"/>
        <v>1110.6086564472496</v>
      </c>
      <c r="CM155" s="440"/>
      <c r="CN155" s="440"/>
      <c r="CO155" s="441"/>
      <c r="CP155" s="441"/>
      <c r="CQ155" s="441"/>
      <c r="CR155" s="441"/>
      <c r="CS155" s="441"/>
      <c r="CT155" s="441"/>
      <c r="CU155" s="441"/>
      <c r="CV155" s="441"/>
      <c r="CW155" s="441"/>
      <c r="CX155" s="441"/>
    </row>
    <row r="156" spans="1:102" x14ac:dyDescent="0.25">
      <c r="A156" s="345">
        <f t="shared" si="186"/>
        <v>155</v>
      </c>
      <c r="B156" s="343">
        <v>40915</v>
      </c>
      <c r="C156" s="345">
        <f t="shared" si="157"/>
        <v>1</v>
      </c>
      <c r="D156" s="350" t="s">
        <v>24</v>
      </c>
      <c r="E156" s="347" t="s">
        <v>739</v>
      </c>
      <c r="F156" s="348"/>
      <c r="G156" s="358">
        <v>63</v>
      </c>
      <c r="H156" s="347" t="s">
        <v>26</v>
      </c>
      <c r="I156" s="348" t="s">
        <v>130</v>
      </c>
      <c r="J156" s="347" t="s">
        <v>241</v>
      </c>
      <c r="K156" s="347" t="s">
        <v>28</v>
      </c>
      <c r="L156" s="349">
        <v>71810</v>
      </c>
      <c r="M156" s="349">
        <v>5564</v>
      </c>
      <c r="N156" s="349"/>
      <c r="O156" s="349"/>
      <c r="P156" s="344">
        <f>L156-M156</f>
        <v>66246</v>
      </c>
      <c r="Q156" s="182">
        <f t="shared" si="171"/>
        <v>3399861</v>
      </c>
      <c r="R156" s="350" t="s">
        <v>563</v>
      </c>
      <c r="S156" s="351">
        <v>8.3333333333333329E-2</v>
      </c>
      <c r="T156" s="171">
        <f t="shared" si="187"/>
        <v>2</v>
      </c>
      <c r="U156" s="171">
        <f t="shared" si="189"/>
        <v>0</v>
      </c>
      <c r="V156" s="350" t="s">
        <v>564</v>
      </c>
      <c r="W156" s="352">
        <v>7.9166666666666663E-2</v>
      </c>
      <c r="X156" s="167">
        <f t="shared" si="173"/>
        <v>1</v>
      </c>
      <c r="Y156" s="171">
        <f t="shared" si="190"/>
        <v>54</v>
      </c>
      <c r="Z156" s="167">
        <f t="shared" si="203"/>
        <v>2385</v>
      </c>
      <c r="AA156" s="167">
        <f t="shared" si="203"/>
        <v>2883</v>
      </c>
      <c r="AB156" s="167">
        <f>SUM($W$7:W156)</f>
        <v>99.074999999999946</v>
      </c>
      <c r="AC156" s="353">
        <v>0</v>
      </c>
      <c r="AD156" s="344">
        <v>0</v>
      </c>
      <c r="AE156" s="167">
        <f t="shared" si="174"/>
        <v>0</v>
      </c>
      <c r="AF156" s="167">
        <f t="shared" si="191"/>
        <v>0</v>
      </c>
      <c r="AG156" s="171">
        <f t="shared" si="168"/>
        <v>2928.4210526315787</v>
      </c>
      <c r="AH156" s="171">
        <f t="shared" si="175"/>
        <v>70282.105263157893</v>
      </c>
      <c r="AI156" s="350"/>
      <c r="AJ156" s="346"/>
      <c r="AK156" s="354">
        <v>0</v>
      </c>
      <c r="AL156" s="347">
        <v>0</v>
      </c>
      <c r="AM156" s="167">
        <f t="shared" si="176"/>
        <v>0</v>
      </c>
      <c r="AN156" s="165">
        <f t="shared" si="192"/>
        <v>0</v>
      </c>
      <c r="AO156" s="354">
        <v>0</v>
      </c>
      <c r="AP156" s="355">
        <v>0</v>
      </c>
      <c r="AQ156" s="167">
        <f t="shared" si="177"/>
        <v>0</v>
      </c>
      <c r="AR156" s="165">
        <f t="shared" si="193"/>
        <v>0</v>
      </c>
      <c r="AS156" s="354">
        <v>0</v>
      </c>
      <c r="AT156" s="355">
        <v>0</v>
      </c>
      <c r="AU156" s="167">
        <f t="shared" si="178"/>
        <v>0</v>
      </c>
      <c r="AV156" s="165">
        <f t="shared" si="194"/>
        <v>0</v>
      </c>
      <c r="AW156" s="356">
        <v>0</v>
      </c>
      <c r="AX156" s="355">
        <v>0</v>
      </c>
      <c r="AY156" s="167">
        <f t="shared" si="179"/>
        <v>0</v>
      </c>
      <c r="AZ156" s="165">
        <f t="shared" si="195"/>
        <v>0</v>
      </c>
      <c r="BA156" s="356">
        <v>0</v>
      </c>
      <c r="BB156" s="355">
        <v>0</v>
      </c>
      <c r="BC156" s="171">
        <f t="shared" si="180"/>
        <v>0</v>
      </c>
      <c r="BD156" s="172">
        <f t="shared" si="196"/>
        <v>0</v>
      </c>
      <c r="BE156" s="345">
        <v>0</v>
      </c>
      <c r="BF156" s="355">
        <v>0</v>
      </c>
      <c r="BG156" s="167">
        <f t="shared" si="181"/>
        <v>0</v>
      </c>
      <c r="BH156" s="165">
        <f t="shared" si="197"/>
        <v>0</v>
      </c>
      <c r="BI156" s="356">
        <v>0</v>
      </c>
      <c r="BJ156" s="355">
        <v>0</v>
      </c>
      <c r="BK156" s="167">
        <f t="shared" si="182"/>
        <v>0</v>
      </c>
      <c r="BL156" s="165">
        <f t="shared" si="198"/>
        <v>0</v>
      </c>
      <c r="BM156" s="356">
        <v>0</v>
      </c>
      <c r="BN156" s="355">
        <v>0</v>
      </c>
      <c r="BO156" s="167">
        <f t="shared" si="183"/>
        <v>0</v>
      </c>
      <c r="BP156" s="165">
        <f t="shared" si="199"/>
        <v>0</v>
      </c>
      <c r="BQ156" s="357">
        <v>0</v>
      </c>
      <c r="BR156" s="355">
        <v>0</v>
      </c>
      <c r="BS156" s="167">
        <f t="shared" si="184"/>
        <v>0</v>
      </c>
      <c r="BT156" s="165">
        <f t="shared" si="200"/>
        <v>0</v>
      </c>
      <c r="BU156" s="167">
        <f t="shared" si="188"/>
        <v>0</v>
      </c>
      <c r="BV156" s="168">
        <f t="shared" si="172"/>
        <v>0</v>
      </c>
      <c r="BW156" s="167">
        <f t="shared" si="185"/>
        <v>0</v>
      </c>
      <c r="BX156" s="166">
        <f t="shared" si="201"/>
        <v>0</v>
      </c>
      <c r="BY156" s="317">
        <f t="shared" si="158"/>
        <v>7.9166666666666663E-2</v>
      </c>
      <c r="BZ156" s="174">
        <f t="shared" si="169"/>
        <v>2928.4210526315787</v>
      </c>
      <c r="CA156" s="174">
        <f t="shared" si="159"/>
        <v>70282.105263157893</v>
      </c>
      <c r="CB156" s="172">
        <f t="shared" si="170"/>
        <v>2928.4210526315787</v>
      </c>
      <c r="CC156" s="425">
        <f t="shared" si="160"/>
        <v>3.3083333333333331</v>
      </c>
      <c r="CD156" s="425">
        <f t="shared" si="161"/>
        <v>100.46041666666659</v>
      </c>
      <c r="CE156" s="394">
        <f t="shared" si="162"/>
        <v>97.152083333333252</v>
      </c>
      <c r="CF156" s="318">
        <f t="shared" si="163"/>
        <v>1458.1352261274217</v>
      </c>
      <c r="CG156" s="428">
        <f t="shared" si="204"/>
        <v>6.240277777777778</v>
      </c>
      <c r="CH156" s="428">
        <f t="shared" si="205"/>
        <v>0.3979166666666667</v>
      </c>
      <c r="CI156" s="344">
        <f t="shared" si="206"/>
        <v>169786</v>
      </c>
      <c r="CJ156" s="428">
        <f t="shared" si="166"/>
        <v>5.8423611111111118</v>
      </c>
      <c r="CK156" s="344">
        <f t="shared" si="208"/>
        <v>1210.8831570188993</v>
      </c>
      <c r="CL156" s="344">
        <f t="shared" si="202"/>
        <v>1133.6701535722234</v>
      </c>
      <c r="CM156" s="440"/>
      <c r="CN156" s="440"/>
      <c r="CO156" s="441"/>
      <c r="CP156" s="441"/>
      <c r="CQ156" s="441"/>
      <c r="CR156" s="441"/>
      <c r="CS156" s="441"/>
      <c r="CT156" s="441"/>
      <c r="CU156" s="441"/>
      <c r="CV156" s="441"/>
      <c r="CW156" s="441"/>
      <c r="CX156" s="441"/>
    </row>
    <row r="157" spans="1:102" x14ac:dyDescent="0.25">
      <c r="A157" s="345">
        <f t="shared" si="186"/>
        <v>156</v>
      </c>
      <c r="B157" s="343">
        <v>40916</v>
      </c>
      <c r="C157" s="345">
        <f t="shared" si="157"/>
        <v>1</v>
      </c>
      <c r="D157" s="350" t="s">
        <v>24</v>
      </c>
      <c r="E157" s="347" t="s">
        <v>738</v>
      </c>
      <c r="F157" s="348"/>
      <c r="G157" s="358">
        <v>62</v>
      </c>
      <c r="H157" s="347" t="s">
        <v>26</v>
      </c>
      <c r="I157" s="348" t="s">
        <v>559</v>
      </c>
      <c r="J157" s="347" t="s">
        <v>27</v>
      </c>
      <c r="K157" s="347" t="s">
        <v>28</v>
      </c>
      <c r="L157" s="349">
        <v>55324</v>
      </c>
      <c r="M157" s="349">
        <v>9974</v>
      </c>
      <c r="N157" s="349"/>
      <c r="O157" s="349"/>
      <c r="P157" s="344">
        <f>P155-M157</f>
        <v>0</v>
      </c>
      <c r="Q157" s="182">
        <f t="shared" si="171"/>
        <v>3409835</v>
      </c>
      <c r="R157" s="350" t="s">
        <v>560</v>
      </c>
      <c r="S157" s="351">
        <v>6.25E-2</v>
      </c>
      <c r="T157" s="171">
        <f t="shared" si="187"/>
        <v>1</v>
      </c>
      <c r="U157" s="171">
        <f t="shared" si="189"/>
        <v>30</v>
      </c>
      <c r="V157" s="350" t="s">
        <v>561</v>
      </c>
      <c r="W157" s="352">
        <v>0.43055555555555558</v>
      </c>
      <c r="X157" s="167">
        <f t="shared" si="173"/>
        <v>10</v>
      </c>
      <c r="Y157" s="171">
        <f t="shared" si="190"/>
        <v>20</v>
      </c>
      <c r="Z157" s="167">
        <f t="shared" si="203"/>
        <v>2395</v>
      </c>
      <c r="AA157" s="167">
        <f t="shared" si="203"/>
        <v>2903</v>
      </c>
      <c r="AB157" s="167">
        <f>SUM($W$7:W157)</f>
        <v>99.505555555555503</v>
      </c>
      <c r="AC157" s="353">
        <v>0</v>
      </c>
      <c r="AD157" s="344">
        <v>0</v>
      </c>
      <c r="AE157" s="167">
        <f t="shared" si="174"/>
        <v>0</v>
      </c>
      <c r="AF157" s="167">
        <f t="shared" si="191"/>
        <v>0</v>
      </c>
      <c r="AG157" s="171">
        <f t="shared" si="168"/>
        <v>965.22580645161281</v>
      </c>
      <c r="AH157" s="171">
        <f t="shared" si="175"/>
        <v>23165.419354838708</v>
      </c>
      <c r="AI157" s="350" t="s">
        <v>565</v>
      </c>
      <c r="AJ157" s="346"/>
      <c r="AK157" s="354">
        <v>0</v>
      </c>
      <c r="AL157" s="347">
        <v>0</v>
      </c>
      <c r="AM157" s="167">
        <f t="shared" si="176"/>
        <v>0</v>
      </c>
      <c r="AN157" s="165">
        <f t="shared" si="192"/>
        <v>0</v>
      </c>
      <c r="AO157" s="354">
        <v>0</v>
      </c>
      <c r="AP157" s="355">
        <v>0</v>
      </c>
      <c r="AQ157" s="167">
        <f t="shared" si="177"/>
        <v>0</v>
      </c>
      <c r="AR157" s="165">
        <f t="shared" si="193"/>
        <v>0</v>
      </c>
      <c r="AS157" s="354">
        <v>0</v>
      </c>
      <c r="AT157" s="355">
        <v>0</v>
      </c>
      <c r="AU157" s="167">
        <f t="shared" si="178"/>
        <v>0</v>
      </c>
      <c r="AV157" s="165">
        <f t="shared" si="194"/>
        <v>0</v>
      </c>
      <c r="AW157" s="356">
        <v>1</v>
      </c>
      <c r="AX157" s="355">
        <v>7.4305555555555555E-2</v>
      </c>
      <c r="AY157" s="167">
        <f t="shared" si="179"/>
        <v>1</v>
      </c>
      <c r="AZ157" s="165">
        <f t="shared" si="195"/>
        <v>47</v>
      </c>
      <c r="BA157" s="356">
        <v>0</v>
      </c>
      <c r="BB157" s="355">
        <v>0</v>
      </c>
      <c r="BC157" s="171">
        <f t="shared" si="180"/>
        <v>0</v>
      </c>
      <c r="BD157" s="172">
        <f t="shared" si="196"/>
        <v>0</v>
      </c>
      <c r="BE157" s="345">
        <v>1</v>
      </c>
      <c r="BF157" s="355">
        <v>2.7777777777777776E-2</v>
      </c>
      <c r="BG157" s="167">
        <f t="shared" si="181"/>
        <v>0</v>
      </c>
      <c r="BH157" s="165">
        <f t="shared" si="197"/>
        <v>40</v>
      </c>
      <c r="BI157" s="356">
        <v>0</v>
      </c>
      <c r="BJ157" s="355">
        <v>0</v>
      </c>
      <c r="BK157" s="167">
        <f t="shared" si="182"/>
        <v>0</v>
      </c>
      <c r="BL157" s="165">
        <f t="shared" si="198"/>
        <v>0</v>
      </c>
      <c r="BM157" s="356">
        <v>0</v>
      </c>
      <c r="BN157" s="355">
        <v>0</v>
      </c>
      <c r="BO157" s="167">
        <f t="shared" si="183"/>
        <v>0</v>
      </c>
      <c r="BP157" s="165">
        <f t="shared" si="199"/>
        <v>0</v>
      </c>
      <c r="BQ157" s="357">
        <v>2</v>
      </c>
      <c r="BR157" s="355">
        <v>1.1111111111111112E-2</v>
      </c>
      <c r="BS157" s="167">
        <f t="shared" si="184"/>
        <v>0</v>
      </c>
      <c r="BT157" s="165">
        <f t="shared" si="200"/>
        <v>16</v>
      </c>
      <c r="BU157" s="167">
        <f t="shared" si="188"/>
        <v>4</v>
      </c>
      <c r="BV157" s="168">
        <f t="shared" si="172"/>
        <v>0.11319444444444444</v>
      </c>
      <c r="BW157" s="167">
        <f t="shared" si="185"/>
        <v>2</v>
      </c>
      <c r="BX157" s="166">
        <f t="shared" si="201"/>
        <v>43</v>
      </c>
      <c r="BY157" s="317">
        <f t="shared" si="158"/>
        <v>0.31736111111111115</v>
      </c>
      <c r="BZ157" s="174">
        <f t="shared" si="169"/>
        <v>1309.4967177242886</v>
      </c>
      <c r="CA157" s="174">
        <f t="shared" si="159"/>
        <v>31427.921225382925</v>
      </c>
      <c r="CB157" s="172">
        <f t="shared" si="170"/>
        <v>990.79470198675506</v>
      </c>
      <c r="CC157" s="425">
        <f t="shared" si="160"/>
        <v>3.3194444444444442</v>
      </c>
      <c r="CD157" s="425">
        <f t="shared" si="161"/>
        <v>100.89097222222215</v>
      </c>
      <c r="CE157" s="394">
        <f t="shared" si="162"/>
        <v>97.571527777777703</v>
      </c>
      <c r="CF157" s="318">
        <f t="shared" si="163"/>
        <v>1456.1262037109539</v>
      </c>
      <c r="CG157" s="428">
        <f t="shared" si="204"/>
        <v>6.6708333333333334</v>
      </c>
      <c r="CH157" s="428">
        <f t="shared" si="205"/>
        <v>0.40902777777777782</v>
      </c>
      <c r="CI157" s="344">
        <f t="shared" si="206"/>
        <v>179760</v>
      </c>
      <c r="CJ157" s="428">
        <f t="shared" si="166"/>
        <v>6.2618055555555552</v>
      </c>
      <c r="CK157" s="344">
        <f t="shared" si="208"/>
        <v>1196.140623267162</v>
      </c>
      <c r="CL157" s="344">
        <f t="shared" si="202"/>
        <v>1122.7982510930667</v>
      </c>
      <c r="CM157" s="440"/>
      <c r="CN157" s="440"/>
      <c r="CO157" s="441"/>
      <c r="CP157" s="441"/>
      <c r="CQ157" s="441"/>
      <c r="CR157" s="441"/>
      <c r="CS157" s="441"/>
      <c r="CT157" s="441"/>
      <c r="CU157" s="441"/>
      <c r="CV157" s="441"/>
      <c r="CW157" s="441"/>
      <c r="CX157" s="441"/>
    </row>
    <row r="158" spans="1:102" x14ac:dyDescent="0.25">
      <c r="A158" s="345">
        <f t="shared" si="186"/>
        <v>157</v>
      </c>
      <c r="B158" s="343">
        <v>40916</v>
      </c>
      <c r="C158" s="345">
        <f t="shared" si="157"/>
        <v>1</v>
      </c>
      <c r="D158" s="350" t="s">
        <v>24</v>
      </c>
      <c r="E158" s="347" t="s">
        <v>739</v>
      </c>
      <c r="F158" s="348"/>
      <c r="G158" s="358">
        <v>63</v>
      </c>
      <c r="H158" s="347" t="s">
        <v>26</v>
      </c>
      <c r="I158" s="348" t="s">
        <v>130</v>
      </c>
      <c r="J158" s="347" t="s">
        <v>241</v>
      </c>
      <c r="K158" s="347" t="s">
        <v>28</v>
      </c>
      <c r="L158" s="349">
        <v>71810</v>
      </c>
      <c r="M158" s="349">
        <v>18546</v>
      </c>
      <c r="N158" s="671"/>
      <c r="O158" s="433">
        <v>4</v>
      </c>
      <c r="P158" s="344">
        <f>P156-M158</f>
        <v>47700</v>
      </c>
      <c r="Q158" s="182">
        <f t="shared" si="171"/>
        <v>3428381</v>
      </c>
      <c r="R158" s="350" t="s">
        <v>563</v>
      </c>
      <c r="S158" s="351">
        <v>8.3333333333333329E-2</v>
      </c>
      <c r="T158" s="171">
        <f t="shared" si="187"/>
        <v>2</v>
      </c>
      <c r="U158" s="171">
        <f t="shared" si="189"/>
        <v>0</v>
      </c>
      <c r="V158" s="350" t="s">
        <v>564</v>
      </c>
      <c r="W158" s="352">
        <v>0.4826388888888889</v>
      </c>
      <c r="X158" s="167">
        <f t="shared" si="173"/>
        <v>11</v>
      </c>
      <c r="Y158" s="171">
        <f t="shared" si="190"/>
        <v>35</v>
      </c>
      <c r="Z158" s="167">
        <f t="shared" si="203"/>
        <v>2406</v>
      </c>
      <c r="AA158" s="167">
        <f t="shared" si="203"/>
        <v>2938</v>
      </c>
      <c r="AB158" s="167">
        <f>SUM($W$7:W158)</f>
        <v>99.988194444444389</v>
      </c>
      <c r="AC158" s="353">
        <v>0</v>
      </c>
      <c r="AD158" s="344">
        <v>0</v>
      </c>
      <c r="AE158" s="167">
        <f t="shared" si="174"/>
        <v>0</v>
      </c>
      <c r="AF158" s="167">
        <f t="shared" si="191"/>
        <v>0</v>
      </c>
      <c r="AG158" s="171">
        <f t="shared" si="168"/>
        <v>1601.0935251798562</v>
      </c>
      <c r="AH158" s="171">
        <f t="shared" si="175"/>
        <v>38426.244604316547</v>
      </c>
      <c r="AI158" s="350"/>
      <c r="AJ158" s="346"/>
      <c r="AK158" s="354">
        <v>0</v>
      </c>
      <c r="AL158" s="347">
        <v>0</v>
      </c>
      <c r="AM158" s="167">
        <f t="shared" si="176"/>
        <v>0</v>
      </c>
      <c r="AN158" s="165">
        <f t="shared" si="192"/>
        <v>0</v>
      </c>
      <c r="AO158" s="354">
        <v>0</v>
      </c>
      <c r="AP158" s="355">
        <v>0</v>
      </c>
      <c r="AQ158" s="167">
        <f t="shared" si="177"/>
        <v>0</v>
      </c>
      <c r="AR158" s="165">
        <f t="shared" si="193"/>
        <v>0</v>
      </c>
      <c r="AS158" s="354">
        <v>0</v>
      </c>
      <c r="AT158" s="355">
        <v>0</v>
      </c>
      <c r="AU158" s="167">
        <f t="shared" si="178"/>
        <v>0</v>
      </c>
      <c r="AV158" s="165">
        <f t="shared" si="194"/>
        <v>0</v>
      </c>
      <c r="AW158" s="356">
        <v>2</v>
      </c>
      <c r="AX158" s="355">
        <v>3.6805555555555557E-2</v>
      </c>
      <c r="AY158" s="167">
        <f t="shared" si="179"/>
        <v>0</v>
      </c>
      <c r="AZ158" s="165">
        <f t="shared" si="195"/>
        <v>53</v>
      </c>
      <c r="BA158" s="356">
        <v>2</v>
      </c>
      <c r="BB158" s="355">
        <v>1.5277777777777777E-2</v>
      </c>
      <c r="BC158" s="171">
        <f t="shared" si="180"/>
        <v>0</v>
      </c>
      <c r="BD158" s="172">
        <f t="shared" si="196"/>
        <v>22</v>
      </c>
      <c r="BE158" s="345">
        <v>1</v>
      </c>
      <c r="BF158" s="355">
        <v>2.013888888888889E-2</v>
      </c>
      <c r="BG158" s="167">
        <f t="shared" si="181"/>
        <v>0</v>
      </c>
      <c r="BH158" s="165">
        <f t="shared" si="197"/>
        <v>29</v>
      </c>
      <c r="BI158" s="356">
        <v>0</v>
      </c>
      <c r="BJ158" s="355">
        <v>0</v>
      </c>
      <c r="BK158" s="167">
        <f t="shared" si="182"/>
        <v>0</v>
      </c>
      <c r="BL158" s="165">
        <f t="shared" si="198"/>
        <v>0</v>
      </c>
      <c r="BM158" s="356">
        <v>0</v>
      </c>
      <c r="BN158" s="355">
        <v>0</v>
      </c>
      <c r="BO158" s="167">
        <f t="shared" si="183"/>
        <v>0</v>
      </c>
      <c r="BP158" s="165">
        <f t="shared" si="199"/>
        <v>0</v>
      </c>
      <c r="BQ158" s="357">
        <v>4</v>
      </c>
      <c r="BR158" s="355">
        <v>0.10277777777777779</v>
      </c>
      <c r="BS158" s="167">
        <f t="shared" si="184"/>
        <v>2</v>
      </c>
      <c r="BT158" s="165">
        <f t="shared" si="200"/>
        <v>28</v>
      </c>
      <c r="BU158" s="167">
        <f t="shared" si="188"/>
        <v>9</v>
      </c>
      <c r="BV158" s="168">
        <f t="shared" si="172"/>
        <v>0.17500000000000002</v>
      </c>
      <c r="BW158" s="167">
        <f t="shared" si="185"/>
        <v>4</v>
      </c>
      <c r="BX158" s="166">
        <f t="shared" si="201"/>
        <v>12</v>
      </c>
      <c r="BY158" s="317">
        <f t="shared" si="158"/>
        <v>0.30763888888888891</v>
      </c>
      <c r="BZ158" s="174">
        <f t="shared" si="169"/>
        <v>2511.8735891647852</v>
      </c>
      <c r="CA158" s="174">
        <f t="shared" si="159"/>
        <v>60284.966139954849</v>
      </c>
      <c r="CB158" s="172">
        <f t="shared" si="170"/>
        <v>2034.2961608775138</v>
      </c>
      <c r="CC158" s="425">
        <f t="shared" si="160"/>
        <v>3.4222222222222221</v>
      </c>
      <c r="CD158" s="425">
        <f t="shared" si="161"/>
        <v>101.37361111111103</v>
      </c>
      <c r="CE158" s="394">
        <f t="shared" si="162"/>
        <v>97.951388888888815</v>
      </c>
      <c r="CF158" s="318">
        <f t="shared" si="163"/>
        <v>1458.368380007091</v>
      </c>
      <c r="CG158" s="428">
        <f t="shared" si="204"/>
        <v>7.1534722222222227</v>
      </c>
      <c r="CH158" s="428">
        <f t="shared" si="205"/>
        <v>0.51180555555555562</v>
      </c>
      <c r="CI158" s="344">
        <f t="shared" si="206"/>
        <v>198306</v>
      </c>
      <c r="CJ158" s="428">
        <f t="shared" si="166"/>
        <v>6.6416666666666675</v>
      </c>
      <c r="CK158" s="344">
        <f t="shared" si="208"/>
        <v>1244.0777917189459</v>
      </c>
      <c r="CL158" s="344">
        <f t="shared" si="202"/>
        <v>1155.0684399572856</v>
      </c>
      <c r="CM158" s="440"/>
      <c r="CN158" s="440"/>
      <c r="CO158" s="441"/>
      <c r="CP158" s="441"/>
      <c r="CQ158" s="441"/>
      <c r="CR158" s="441"/>
      <c r="CS158" s="441"/>
      <c r="CT158" s="441"/>
      <c r="CU158" s="441"/>
      <c r="CV158" s="441"/>
      <c r="CW158" s="441"/>
      <c r="CX158" s="441"/>
    </row>
    <row r="159" spans="1:102" x14ac:dyDescent="0.25">
      <c r="A159" s="345">
        <f t="shared" si="186"/>
        <v>158</v>
      </c>
      <c r="B159" s="343">
        <v>40917</v>
      </c>
      <c r="C159" s="345">
        <f t="shared" si="157"/>
        <v>1</v>
      </c>
      <c r="D159" s="350" t="s">
        <v>24</v>
      </c>
      <c r="E159" s="347" t="s">
        <v>739</v>
      </c>
      <c r="F159" s="348"/>
      <c r="G159" s="358">
        <v>63</v>
      </c>
      <c r="H159" s="347" t="s">
        <v>26</v>
      </c>
      <c r="I159" s="348" t="s">
        <v>130</v>
      </c>
      <c r="J159" s="347" t="s">
        <v>241</v>
      </c>
      <c r="K159" s="347" t="s">
        <v>28</v>
      </c>
      <c r="L159" s="349">
        <v>71810</v>
      </c>
      <c r="M159" s="349">
        <v>26695</v>
      </c>
      <c r="N159" s="672"/>
      <c r="O159" s="435"/>
      <c r="P159" s="344">
        <f>P158-M159</f>
        <v>21005</v>
      </c>
      <c r="Q159" s="182">
        <f t="shared" si="171"/>
        <v>3455076</v>
      </c>
      <c r="R159" s="350" t="s">
        <v>563</v>
      </c>
      <c r="S159" s="351">
        <v>8.3333333333333329E-2</v>
      </c>
      <c r="T159" s="171">
        <f t="shared" si="187"/>
        <v>2</v>
      </c>
      <c r="U159" s="171">
        <f t="shared" si="189"/>
        <v>0</v>
      </c>
      <c r="V159" s="350" t="s">
        <v>564</v>
      </c>
      <c r="W159" s="352">
        <v>1</v>
      </c>
      <c r="X159" s="167">
        <f t="shared" si="173"/>
        <v>24</v>
      </c>
      <c r="Y159" s="171">
        <f t="shared" si="190"/>
        <v>0</v>
      </c>
      <c r="Z159" s="167">
        <f t="shared" si="203"/>
        <v>2430</v>
      </c>
      <c r="AA159" s="167">
        <f t="shared" si="203"/>
        <v>2938</v>
      </c>
      <c r="AB159" s="167">
        <f>SUM($W$7:W159)</f>
        <v>100.98819444444439</v>
      </c>
      <c r="AC159" s="353">
        <v>0</v>
      </c>
      <c r="AD159" s="344">
        <v>0</v>
      </c>
      <c r="AE159" s="167">
        <f t="shared" si="174"/>
        <v>0</v>
      </c>
      <c r="AF159" s="167">
        <f t="shared" si="191"/>
        <v>0</v>
      </c>
      <c r="AG159" s="171">
        <f t="shared" si="168"/>
        <v>1112.2916666666667</v>
      </c>
      <c r="AH159" s="171">
        <f t="shared" si="175"/>
        <v>26695</v>
      </c>
      <c r="AI159" s="350"/>
      <c r="AJ159" s="346"/>
      <c r="AK159" s="354">
        <v>0</v>
      </c>
      <c r="AL159" s="347">
        <v>0</v>
      </c>
      <c r="AM159" s="167">
        <f t="shared" si="176"/>
        <v>0</v>
      </c>
      <c r="AN159" s="165">
        <f t="shared" si="192"/>
        <v>0</v>
      </c>
      <c r="AO159" s="354">
        <v>3</v>
      </c>
      <c r="AP159" s="355">
        <v>0.18611111111111112</v>
      </c>
      <c r="AQ159" s="167">
        <f t="shared" si="177"/>
        <v>4</v>
      </c>
      <c r="AR159" s="165">
        <f t="shared" si="193"/>
        <v>28</v>
      </c>
      <c r="AS159" s="354">
        <v>0</v>
      </c>
      <c r="AT159" s="355">
        <v>0</v>
      </c>
      <c r="AU159" s="167">
        <f t="shared" si="178"/>
        <v>0</v>
      </c>
      <c r="AV159" s="165">
        <f t="shared" si="194"/>
        <v>0</v>
      </c>
      <c r="AW159" s="356">
        <v>8</v>
      </c>
      <c r="AX159" s="355">
        <v>0.22013888888888888</v>
      </c>
      <c r="AY159" s="167">
        <f t="shared" si="179"/>
        <v>5</v>
      </c>
      <c r="AZ159" s="165">
        <f t="shared" si="195"/>
        <v>17</v>
      </c>
      <c r="BA159" s="356">
        <v>2</v>
      </c>
      <c r="BB159" s="355">
        <v>2.9861111111111113E-2</v>
      </c>
      <c r="BC159" s="171">
        <f t="shared" si="180"/>
        <v>0</v>
      </c>
      <c r="BD159" s="172">
        <f t="shared" si="196"/>
        <v>43</v>
      </c>
      <c r="BE159" s="345">
        <v>1</v>
      </c>
      <c r="BF159" s="355">
        <v>4.1666666666666664E-2</v>
      </c>
      <c r="BG159" s="167">
        <f t="shared" si="181"/>
        <v>1</v>
      </c>
      <c r="BH159" s="165">
        <f t="shared" si="197"/>
        <v>0</v>
      </c>
      <c r="BI159" s="356">
        <v>0</v>
      </c>
      <c r="BJ159" s="355">
        <v>0</v>
      </c>
      <c r="BK159" s="167">
        <f t="shared" si="182"/>
        <v>0</v>
      </c>
      <c r="BL159" s="165">
        <f t="shared" si="198"/>
        <v>0</v>
      </c>
      <c r="BM159" s="356">
        <v>1</v>
      </c>
      <c r="BN159" s="355">
        <v>6.2499999999999995E-3</v>
      </c>
      <c r="BO159" s="167">
        <f t="shared" si="183"/>
        <v>0</v>
      </c>
      <c r="BP159" s="165">
        <f t="shared" si="199"/>
        <v>9</v>
      </c>
      <c r="BQ159" s="357">
        <v>5</v>
      </c>
      <c r="BR159" s="355">
        <v>3.125E-2</v>
      </c>
      <c r="BS159" s="167">
        <f t="shared" si="184"/>
        <v>0</v>
      </c>
      <c r="BT159" s="165">
        <f t="shared" si="200"/>
        <v>45</v>
      </c>
      <c r="BU159" s="167">
        <f t="shared" si="188"/>
        <v>20</v>
      </c>
      <c r="BV159" s="168">
        <f t="shared" si="172"/>
        <v>0.51527777777777772</v>
      </c>
      <c r="BW159" s="167">
        <f t="shared" si="185"/>
        <v>12</v>
      </c>
      <c r="BX159" s="166">
        <f t="shared" si="201"/>
        <v>22</v>
      </c>
      <c r="BY159" s="317">
        <f t="shared" si="158"/>
        <v>0.48472222222222228</v>
      </c>
      <c r="BZ159" s="174">
        <f t="shared" si="169"/>
        <v>2294.699140401146</v>
      </c>
      <c r="CA159" s="174">
        <f t="shared" si="159"/>
        <v>55072.779369627504</v>
      </c>
      <c r="CB159" s="172">
        <f t="shared" si="170"/>
        <v>1148.1720430107528</v>
      </c>
      <c r="CC159" s="425">
        <f t="shared" si="160"/>
        <v>3.4534722222222221</v>
      </c>
      <c r="CD159" s="425">
        <f t="shared" si="161"/>
        <v>102.37361111111103</v>
      </c>
      <c r="CE159" s="394">
        <f t="shared" si="162"/>
        <v>98.920138888888815</v>
      </c>
      <c r="CF159" s="318">
        <f t="shared" si="163"/>
        <v>1455.3305486328065</v>
      </c>
      <c r="CG159" s="428">
        <f t="shared" si="204"/>
        <v>8.1534722222222236</v>
      </c>
      <c r="CH159" s="428">
        <f t="shared" si="205"/>
        <v>0.54305555555555562</v>
      </c>
      <c r="CI159" s="344">
        <f t="shared" si="206"/>
        <v>225001</v>
      </c>
      <c r="CJ159" s="428">
        <f t="shared" si="166"/>
        <v>7.6104166666666675</v>
      </c>
      <c r="CK159" s="344">
        <f t="shared" si="208"/>
        <v>1231.8696961401586</v>
      </c>
      <c r="CL159" s="344">
        <f t="shared" si="202"/>
        <v>1149.8219913124944</v>
      </c>
      <c r="CM159" s="440"/>
      <c r="CN159" s="440"/>
      <c r="CO159" s="441"/>
      <c r="CP159" s="441"/>
      <c r="CQ159" s="441"/>
      <c r="CR159" s="441"/>
      <c r="CS159" s="441"/>
      <c r="CT159" s="441"/>
      <c r="CU159" s="441"/>
      <c r="CV159" s="441"/>
      <c r="CW159" s="441"/>
      <c r="CX159" s="441"/>
    </row>
    <row r="160" spans="1:102" x14ac:dyDescent="0.25">
      <c r="A160" s="345">
        <f t="shared" si="186"/>
        <v>159</v>
      </c>
      <c r="B160" s="343">
        <v>40918</v>
      </c>
      <c r="C160" s="345">
        <f t="shared" si="157"/>
        <v>1</v>
      </c>
      <c r="D160" s="350" t="s">
        <v>24</v>
      </c>
      <c r="E160" s="347" t="s">
        <v>739</v>
      </c>
      <c r="F160" s="348"/>
      <c r="G160" s="358">
        <v>63</v>
      </c>
      <c r="H160" s="347" t="s">
        <v>26</v>
      </c>
      <c r="I160" s="348" t="s">
        <v>130</v>
      </c>
      <c r="J160" s="347" t="s">
        <v>241</v>
      </c>
      <c r="K160" s="347" t="s">
        <v>28</v>
      </c>
      <c r="L160" s="349">
        <v>71810</v>
      </c>
      <c r="M160" s="349">
        <v>18807</v>
      </c>
      <c r="N160" s="672"/>
      <c r="O160" s="435"/>
      <c r="P160" s="344">
        <f>P159-M160</f>
        <v>2198</v>
      </c>
      <c r="Q160" s="182">
        <f t="shared" si="171"/>
        <v>3473883</v>
      </c>
      <c r="R160" s="350" t="s">
        <v>563</v>
      </c>
      <c r="S160" s="351">
        <v>8.3333333333333329E-2</v>
      </c>
      <c r="T160" s="171">
        <f t="shared" si="187"/>
        <v>2</v>
      </c>
      <c r="U160" s="171">
        <f t="shared" si="189"/>
        <v>0</v>
      </c>
      <c r="V160" s="350" t="s">
        <v>564</v>
      </c>
      <c r="W160" s="352">
        <v>1</v>
      </c>
      <c r="X160" s="167">
        <f t="shared" si="173"/>
        <v>24</v>
      </c>
      <c r="Y160" s="171">
        <f t="shared" si="190"/>
        <v>0</v>
      </c>
      <c r="Z160" s="167">
        <f t="shared" si="203"/>
        <v>2454</v>
      </c>
      <c r="AA160" s="167">
        <f t="shared" si="203"/>
        <v>2938</v>
      </c>
      <c r="AB160" s="167">
        <f>SUM($W$7:W160)</f>
        <v>101.98819444444439</v>
      </c>
      <c r="AC160" s="353">
        <v>0</v>
      </c>
      <c r="AD160" s="344">
        <v>0</v>
      </c>
      <c r="AE160" s="167">
        <f t="shared" si="174"/>
        <v>0</v>
      </c>
      <c r="AF160" s="167">
        <f t="shared" si="191"/>
        <v>0</v>
      </c>
      <c r="AG160" s="171">
        <f t="shared" si="168"/>
        <v>783.625</v>
      </c>
      <c r="AH160" s="171">
        <f t="shared" si="175"/>
        <v>18807</v>
      </c>
      <c r="AI160" s="350"/>
      <c r="AJ160" s="346"/>
      <c r="AK160" s="354">
        <v>0</v>
      </c>
      <c r="AL160" s="347">
        <v>0</v>
      </c>
      <c r="AM160" s="167">
        <f t="shared" si="176"/>
        <v>0</v>
      </c>
      <c r="AN160" s="165">
        <f t="shared" si="192"/>
        <v>0</v>
      </c>
      <c r="AO160" s="354">
        <v>3</v>
      </c>
      <c r="AP160" s="355">
        <v>0.21875</v>
      </c>
      <c r="AQ160" s="167">
        <f t="shared" si="177"/>
        <v>5</v>
      </c>
      <c r="AR160" s="165">
        <f t="shared" si="193"/>
        <v>15</v>
      </c>
      <c r="AS160" s="354">
        <v>0</v>
      </c>
      <c r="AT160" s="355">
        <v>0</v>
      </c>
      <c r="AU160" s="167">
        <f t="shared" si="178"/>
        <v>0</v>
      </c>
      <c r="AV160" s="165">
        <f t="shared" si="194"/>
        <v>0</v>
      </c>
      <c r="AW160" s="356">
        <v>1</v>
      </c>
      <c r="AX160" s="355">
        <v>2.4999999999999998E-2</v>
      </c>
      <c r="AY160" s="167">
        <f t="shared" si="179"/>
        <v>0</v>
      </c>
      <c r="AZ160" s="165">
        <f t="shared" si="195"/>
        <v>36</v>
      </c>
      <c r="BA160" s="356">
        <v>4</v>
      </c>
      <c r="BB160" s="355">
        <v>6.5972222222222224E-2</v>
      </c>
      <c r="BC160" s="171">
        <f t="shared" si="180"/>
        <v>1</v>
      </c>
      <c r="BD160" s="172">
        <f t="shared" si="196"/>
        <v>35</v>
      </c>
      <c r="BE160" s="345">
        <v>3</v>
      </c>
      <c r="BF160" s="355">
        <v>7.8472222222222221E-2</v>
      </c>
      <c r="BG160" s="167">
        <f t="shared" si="181"/>
        <v>1</v>
      </c>
      <c r="BH160" s="165">
        <f t="shared" si="197"/>
        <v>53</v>
      </c>
      <c r="BI160" s="356">
        <v>0</v>
      </c>
      <c r="BJ160" s="355">
        <v>0</v>
      </c>
      <c r="BK160" s="167">
        <f t="shared" si="182"/>
        <v>0</v>
      </c>
      <c r="BL160" s="165">
        <f t="shared" si="198"/>
        <v>0</v>
      </c>
      <c r="BM160" s="356">
        <v>0</v>
      </c>
      <c r="BN160" s="355">
        <v>0</v>
      </c>
      <c r="BO160" s="167">
        <f t="shared" si="183"/>
        <v>0</v>
      </c>
      <c r="BP160" s="165">
        <f t="shared" si="199"/>
        <v>0</v>
      </c>
      <c r="BQ160" s="357">
        <v>2</v>
      </c>
      <c r="BR160" s="355">
        <v>1.7361111111111112E-2</v>
      </c>
      <c r="BS160" s="167">
        <f t="shared" si="184"/>
        <v>0</v>
      </c>
      <c r="BT160" s="165">
        <f t="shared" si="200"/>
        <v>25</v>
      </c>
      <c r="BU160" s="167">
        <f t="shared" si="188"/>
        <v>13</v>
      </c>
      <c r="BV160" s="168">
        <f t="shared" si="172"/>
        <v>0.40555555555555556</v>
      </c>
      <c r="BW160" s="167">
        <f t="shared" si="185"/>
        <v>9</v>
      </c>
      <c r="BX160" s="166">
        <f t="shared" si="201"/>
        <v>44</v>
      </c>
      <c r="BY160" s="317">
        <f t="shared" si="158"/>
        <v>0.59444444444444444</v>
      </c>
      <c r="BZ160" s="174">
        <f t="shared" si="169"/>
        <v>1318.247663551402</v>
      </c>
      <c r="CA160" s="174">
        <f t="shared" si="159"/>
        <v>31637.943925233645</v>
      </c>
      <c r="CB160" s="172">
        <f t="shared" si="170"/>
        <v>797.46996466431108</v>
      </c>
      <c r="CC160" s="425">
        <f t="shared" si="160"/>
        <v>3.4708333333333332</v>
      </c>
      <c r="CD160" s="425">
        <f t="shared" si="161"/>
        <v>103.37361111111103</v>
      </c>
      <c r="CE160" s="394">
        <f t="shared" si="162"/>
        <v>99.9027777777777</v>
      </c>
      <c r="CF160" s="318">
        <f t="shared" si="163"/>
        <v>1448.859863756431</v>
      </c>
      <c r="CG160" s="428">
        <f t="shared" si="204"/>
        <v>9.1534722222222236</v>
      </c>
      <c r="CH160" s="428">
        <f t="shared" si="205"/>
        <v>0.56041666666666679</v>
      </c>
      <c r="CI160" s="344">
        <f t="shared" si="206"/>
        <v>243808</v>
      </c>
      <c r="CJ160" s="428">
        <f t="shared" si="166"/>
        <v>8.5930555555555568</v>
      </c>
      <c r="CK160" s="344">
        <f t="shared" si="208"/>
        <v>1182.1949248424114</v>
      </c>
      <c r="CL160" s="344">
        <f t="shared" si="202"/>
        <v>1109.8156437296107</v>
      </c>
      <c r="CM160" s="440"/>
      <c r="CN160" s="440"/>
      <c r="CO160" s="441"/>
      <c r="CP160" s="441"/>
      <c r="CQ160" s="441"/>
      <c r="CR160" s="441"/>
      <c r="CS160" s="441"/>
      <c r="CT160" s="441"/>
      <c r="CU160" s="441"/>
      <c r="CV160" s="441"/>
      <c r="CW160" s="441"/>
      <c r="CX160" s="441"/>
    </row>
    <row r="161" spans="1:102" x14ac:dyDescent="0.25">
      <c r="A161" s="345">
        <f t="shared" si="186"/>
        <v>160</v>
      </c>
      <c r="B161" s="343">
        <v>40919</v>
      </c>
      <c r="C161" s="345">
        <f t="shared" si="157"/>
        <v>1</v>
      </c>
      <c r="D161" s="350" t="s">
        <v>24</v>
      </c>
      <c r="E161" s="347" t="s">
        <v>739</v>
      </c>
      <c r="F161" s="348"/>
      <c r="G161" s="358">
        <v>63</v>
      </c>
      <c r="H161" s="347" t="s">
        <v>26</v>
      </c>
      <c r="I161" s="348" t="s">
        <v>130</v>
      </c>
      <c r="J161" s="347" t="s">
        <v>241</v>
      </c>
      <c r="K161" s="347" t="s">
        <v>28</v>
      </c>
      <c r="L161" s="349">
        <v>71810</v>
      </c>
      <c r="M161" s="349">
        <v>2198</v>
      </c>
      <c r="N161" s="673"/>
      <c r="O161" s="434"/>
      <c r="P161" s="344">
        <f>P160-M161</f>
        <v>0</v>
      </c>
      <c r="Q161" s="182">
        <f t="shared" si="171"/>
        <v>3476081</v>
      </c>
      <c r="R161" s="350" t="s">
        <v>563</v>
      </c>
      <c r="S161" s="351">
        <v>8.3333333333333329E-2</v>
      </c>
      <c r="T161" s="171">
        <f t="shared" si="187"/>
        <v>2</v>
      </c>
      <c r="U161" s="171">
        <f t="shared" si="189"/>
        <v>0</v>
      </c>
      <c r="V161" s="350" t="s">
        <v>564</v>
      </c>
      <c r="W161" s="352">
        <v>2.1527777777777781E-2</v>
      </c>
      <c r="X161" s="167">
        <f t="shared" si="173"/>
        <v>0</v>
      </c>
      <c r="Y161" s="171">
        <f t="shared" si="190"/>
        <v>31</v>
      </c>
      <c r="Z161" s="167">
        <f t="shared" si="203"/>
        <v>2454</v>
      </c>
      <c r="AA161" s="167">
        <f t="shared" si="203"/>
        <v>2969</v>
      </c>
      <c r="AB161" s="167">
        <f>SUM($W$7:W161)</f>
        <v>102.00972222222217</v>
      </c>
      <c r="AC161" s="353">
        <v>0</v>
      </c>
      <c r="AD161" s="344">
        <v>0</v>
      </c>
      <c r="AE161" s="167">
        <f t="shared" si="174"/>
        <v>0</v>
      </c>
      <c r="AF161" s="167">
        <f t="shared" si="191"/>
        <v>0</v>
      </c>
      <c r="AG161" s="171">
        <f t="shared" si="168"/>
        <v>4254.1935483870957</v>
      </c>
      <c r="AH161" s="171">
        <f t="shared" si="175"/>
        <v>102100.6451612903</v>
      </c>
      <c r="AI161" s="350" t="s">
        <v>571</v>
      </c>
      <c r="AJ161" s="346"/>
      <c r="AK161" s="354">
        <v>0</v>
      </c>
      <c r="AL161" s="347">
        <v>0</v>
      </c>
      <c r="AM161" s="167">
        <f t="shared" si="176"/>
        <v>0</v>
      </c>
      <c r="AN161" s="165">
        <f t="shared" si="192"/>
        <v>0</v>
      </c>
      <c r="AO161" s="354">
        <v>0</v>
      </c>
      <c r="AP161" s="355">
        <v>0</v>
      </c>
      <c r="AQ161" s="167">
        <f t="shared" si="177"/>
        <v>0</v>
      </c>
      <c r="AR161" s="165">
        <f t="shared" si="193"/>
        <v>0</v>
      </c>
      <c r="AS161" s="354">
        <v>0</v>
      </c>
      <c r="AT161" s="355">
        <v>0</v>
      </c>
      <c r="AU161" s="167">
        <f t="shared" si="178"/>
        <v>0</v>
      </c>
      <c r="AV161" s="165">
        <f t="shared" si="194"/>
        <v>0</v>
      </c>
      <c r="AW161" s="356">
        <v>0</v>
      </c>
      <c r="AX161" s="355">
        <v>0</v>
      </c>
      <c r="AY161" s="167">
        <f t="shared" si="179"/>
        <v>0</v>
      </c>
      <c r="AZ161" s="165">
        <f t="shared" si="195"/>
        <v>0</v>
      </c>
      <c r="BA161" s="356">
        <v>0</v>
      </c>
      <c r="BB161" s="355">
        <v>0</v>
      </c>
      <c r="BC161" s="171">
        <f t="shared" si="180"/>
        <v>0</v>
      </c>
      <c r="BD161" s="172">
        <f t="shared" si="196"/>
        <v>0</v>
      </c>
      <c r="BE161" s="345">
        <v>0</v>
      </c>
      <c r="BF161" s="355">
        <v>0</v>
      </c>
      <c r="BG161" s="167">
        <f t="shared" si="181"/>
        <v>0</v>
      </c>
      <c r="BH161" s="165">
        <f t="shared" si="197"/>
        <v>0</v>
      </c>
      <c r="BI161" s="356">
        <v>0</v>
      </c>
      <c r="BJ161" s="355">
        <v>0</v>
      </c>
      <c r="BK161" s="167">
        <f t="shared" si="182"/>
        <v>0</v>
      </c>
      <c r="BL161" s="165">
        <f t="shared" si="198"/>
        <v>0</v>
      </c>
      <c r="BM161" s="356">
        <v>0</v>
      </c>
      <c r="BN161" s="355">
        <v>0</v>
      </c>
      <c r="BO161" s="167">
        <f t="shared" si="183"/>
        <v>0</v>
      </c>
      <c r="BP161" s="165">
        <f t="shared" si="199"/>
        <v>0</v>
      </c>
      <c r="BQ161" s="357">
        <v>0</v>
      </c>
      <c r="BR161" s="355">
        <v>0</v>
      </c>
      <c r="BS161" s="167">
        <f t="shared" si="184"/>
        <v>0</v>
      </c>
      <c r="BT161" s="165">
        <f t="shared" si="200"/>
        <v>0</v>
      </c>
      <c r="BU161" s="167">
        <f t="shared" si="188"/>
        <v>0</v>
      </c>
      <c r="BV161" s="168">
        <f t="shared" si="172"/>
        <v>0</v>
      </c>
      <c r="BW161" s="167">
        <f t="shared" si="185"/>
        <v>0</v>
      </c>
      <c r="BX161" s="166">
        <f t="shared" si="201"/>
        <v>0</v>
      </c>
      <c r="BY161" s="317">
        <f t="shared" si="158"/>
        <v>2.1527777777777781E-2</v>
      </c>
      <c r="BZ161" s="174">
        <f t="shared" si="169"/>
        <v>4254.1935483870957</v>
      </c>
      <c r="CA161" s="174">
        <f t="shared" si="159"/>
        <v>102100.6451612903</v>
      </c>
      <c r="CB161" s="172">
        <f t="shared" si="170"/>
        <v>4254.1935483870957</v>
      </c>
      <c r="CC161" s="425">
        <f t="shared" ref="CC161:CC192" si="209">SUM(CC160,BR161)</f>
        <v>3.4708333333333332</v>
      </c>
      <c r="CD161" s="425">
        <f t="shared" ref="CD161:CD192" si="210" xml:space="preserve"> W161 + CD160</f>
        <v>103.39513888888881</v>
      </c>
      <c r="CE161" s="394">
        <f t="shared" ref="CE161:CE192" si="211" xml:space="preserve"> CD161 - CC161</f>
        <v>99.924305555555478</v>
      </c>
      <c r="CF161" s="318">
        <f t="shared" ref="CF161:CF192" si="212">Q161/CE161/24</f>
        <v>1449.4642472427058</v>
      </c>
      <c r="CG161" s="428">
        <f t="shared" si="204"/>
        <v>9.1750000000000007</v>
      </c>
      <c r="CH161" s="428">
        <f t="shared" si="205"/>
        <v>0.56041666666666679</v>
      </c>
      <c r="CI161" s="344">
        <f t="shared" si="206"/>
        <v>246006</v>
      </c>
      <c r="CJ161" s="428">
        <f t="shared" ref="CJ161:CJ192" si="213" xml:space="preserve"> CG161 - CH161</f>
        <v>8.6145833333333339</v>
      </c>
      <c r="CK161" s="344">
        <f t="shared" si="208"/>
        <v>1189.8718258766626</v>
      </c>
      <c r="CL161" s="344">
        <f t="shared" si="202"/>
        <v>1117.1934604904632</v>
      </c>
      <c r="CM161" s="440"/>
      <c r="CN161" s="440"/>
      <c r="CO161" s="441"/>
      <c r="CP161" s="441"/>
      <c r="CQ161" s="441"/>
      <c r="CR161" s="441"/>
      <c r="CS161" s="441"/>
      <c r="CT161" s="441"/>
      <c r="CU161" s="441"/>
      <c r="CV161" s="441"/>
      <c r="CW161" s="441"/>
      <c r="CX161" s="441"/>
    </row>
    <row r="162" spans="1:102" x14ac:dyDescent="0.25">
      <c r="A162" s="345">
        <f t="shared" si="186"/>
        <v>161</v>
      </c>
      <c r="B162" s="343">
        <v>40919</v>
      </c>
      <c r="C162" s="345">
        <f t="shared" si="157"/>
        <v>1</v>
      </c>
      <c r="D162" s="350" t="s">
        <v>24</v>
      </c>
      <c r="E162" s="347" t="s">
        <v>671</v>
      </c>
      <c r="F162" s="348"/>
      <c r="G162" s="358">
        <v>64</v>
      </c>
      <c r="H162" s="347" t="s">
        <v>26</v>
      </c>
      <c r="I162" s="348" t="s">
        <v>258</v>
      </c>
      <c r="J162" s="347" t="s">
        <v>568</v>
      </c>
      <c r="K162" s="347" t="s">
        <v>28</v>
      </c>
      <c r="L162" s="349">
        <v>141812</v>
      </c>
      <c r="M162" s="349">
        <v>34191</v>
      </c>
      <c r="N162" s="671"/>
      <c r="O162" s="668">
        <v>9</v>
      </c>
      <c r="P162" s="344">
        <f>L162-M162</f>
        <v>107621</v>
      </c>
      <c r="Q162" s="182">
        <f t="shared" si="171"/>
        <v>3510272</v>
      </c>
      <c r="R162" s="350" t="s">
        <v>569</v>
      </c>
      <c r="S162" s="351">
        <v>4.1666666666666664E-2</v>
      </c>
      <c r="T162" s="171">
        <f t="shared" si="187"/>
        <v>1</v>
      </c>
      <c r="U162" s="171">
        <f t="shared" si="189"/>
        <v>0</v>
      </c>
      <c r="V162" s="350" t="s">
        <v>570</v>
      </c>
      <c r="W162" s="352">
        <v>0.79513888888888884</v>
      </c>
      <c r="X162" s="167">
        <f t="shared" si="173"/>
        <v>19</v>
      </c>
      <c r="Y162" s="171">
        <f t="shared" si="190"/>
        <v>5</v>
      </c>
      <c r="Z162" s="167">
        <f t="shared" si="203"/>
        <v>2473</v>
      </c>
      <c r="AA162" s="167">
        <f t="shared" si="203"/>
        <v>2974</v>
      </c>
      <c r="AB162" s="167">
        <f>SUM($W$7:W162)</f>
        <v>102.80486111111105</v>
      </c>
      <c r="AC162" s="353">
        <v>0</v>
      </c>
      <c r="AD162" s="344">
        <v>0</v>
      </c>
      <c r="AE162" s="167">
        <f t="shared" si="174"/>
        <v>0</v>
      </c>
      <c r="AF162" s="167">
        <f t="shared" si="191"/>
        <v>0</v>
      </c>
      <c r="AG162" s="171">
        <f t="shared" si="168"/>
        <v>1791.6681222707423</v>
      </c>
      <c r="AH162" s="171">
        <f t="shared" si="175"/>
        <v>43000.034934497817</v>
      </c>
      <c r="AI162" s="350"/>
      <c r="AJ162" s="346"/>
      <c r="AK162" s="354">
        <v>0</v>
      </c>
      <c r="AL162" s="347">
        <v>0</v>
      </c>
      <c r="AM162" s="167">
        <f t="shared" si="176"/>
        <v>0</v>
      </c>
      <c r="AN162" s="165">
        <f t="shared" si="192"/>
        <v>0</v>
      </c>
      <c r="AO162" s="354">
        <v>1</v>
      </c>
      <c r="AP162" s="355">
        <v>2.5694444444444447E-2</v>
      </c>
      <c r="AQ162" s="167">
        <f t="shared" si="177"/>
        <v>0</v>
      </c>
      <c r="AR162" s="165">
        <f t="shared" si="193"/>
        <v>37</v>
      </c>
      <c r="AS162" s="354">
        <v>0</v>
      </c>
      <c r="AT162" s="355">
        <v>0</v>
      </c>
      <c r="AU162" s="167">
        <f t="shared" si="178"/>
        <v>0</v>
      </c>
      <c r="AV162" s="165">
        <f t="shared" si="194"/>
        <v>0</v>
      </c>
      <c r="AW162" s="356">
        <v>2</v>
      </c>
      <c r="AX162" s="355">
        <v>8.3333333333333332E-3</v>
      </c>
      <c r="AY162" s="167">
        <f t="shared" si="179"/>
        <v>0</v>
      </c>
      <c r="AZ162" s="165">
        <f t="shared" si="195"/>
        <v>12</v>
      </c>
      <c r="BA162" s="356">
        <v>3</v>
      </c>
      <c r="BB162" s="355">
        <v>5.7638888888888885E-2</v>
      </c>
      <c r="BC162" s="171">
        <f t="shared" si="180"/>
        <v>1</v>
      </c>
      <c r="BD162" s="172">
        <f t="shared" si="196"/>
        <v>23</v>
      </c>
      <c r="BE162" s="345">
        <v>0</v>
      </c>
      <c r="BF162" s="355">
        <v>0</v>
      </c>
      <c r="BG162" s="167">
        <f t="shared" si="181"/>
        <v>0</v>
      </c>
      <c r="BH162" s="165">
        <f t="shared" si="197"/>
        <v>0</v>
      </c>
      <c r="BI162" s="356">
        <v>0</v>
      </c>
      <c r="BJ162" s="355">
        <v>0</v>
      </c>
      <c r="BK162" s="167">
        <f t="shared" si="182"/>
        <v>0</v>
      </c>
      <c r="BL162" s="165">
        <f t="shared" si="198"/>
        <v>0</v>
      </c>
      <c r="BM162" s="356">
        <v>0</v>
      </c>
      <c r="BN162" s="355">
        <v>0</v>
      </c>
      <c r="BO162" s="167">
        <f t="shared" si="183"/>
        <v>0</v>
      </c>
      <c r="BP162" s="165">
        <f t="shared" si="199"/>
        <v>0</v>
      </c>
      <c r="BQ162" s="357">
        <v>1</v>
      </c>
      <c r="BR162" s="355">
        <v>4.1666666666666666E-3</v>
      </c>
      <c r="BS162" s="167">
        <f t="shared" si="184"/>
        <v>0</v>
      </c>
      <c r="BT162" s="165">
        <f t="shared" si="200"/>
        <v>6</v>
      </c>
      <c r="BU162" s="167">
        <f t="shared" si="188"/>
        <v>7</v>
      </c>
      <c r="BV162" s="168">
        <f t="shared" si="172"/>
        <v>9.583333333333334E-2</v>
      </c>
      <c r="BW162" s="167">
        <f t="shared" si="185"/>
        <v>2</v>
      </c>
      <c r="BX162" s="166">
        <f t="shared" si="201"/>
        <v>18</v>
      </c>
      <c r="BY162" s="317">
        <f t="shared" si="158"/>
        <v>0.69930555555555551</v>
      </c>
      <c r="BZ162" s="174">
        <f t="shared" ref="BZ162:BZ174" si="214">M162/BY162/24</f>
        <v>2037.1996027805362</v>
      </c>
      <c r="CA162" s="174">
        <f t="shared" si="159"/>
        <v>48892.790466732869</v>
      </c>
      <c r="CB162" s="172">
        <f t="shared" ref="CB162:CB177" si="215">M162/(W162-BR162)/24</f>
        <v>1801.1062335381914</v>
      </c>
      <c r="CC162" s="425">
        <f t="shared" si="209"/>
        <v>3.4750000000000001</v>
      </c>
      <c r="CD162" s="425">
        <f t="shared" si="210"/>
        <v>104.19027777777769</v>
      </c>
      <c r="CE162" s="394">
        <f t="shared" si="211"/>
        <v>100.7152777777777</v>
      </c>
      <c r="CF162" s="318">
        <f t="shared" si="212"/>
        <v>1452.225884299801</v>
      </c>
      <c r="CG162" s="428">
        <f t="shared" si="204"/>
        <v>9.97013888888889</v>
      </c>
      <c r="CH162" s="428">
        <f t="shared" si="205"/>
        <v>0.56458333333333344</v>
      </c>
      <c r="CI162" s="344">
        <f t="shared" si="206"/>
        <v>280197</v>
      </c>
      <c r="CJ162" s="428">
        <f t="shared" si="213"/>
        <v>9.4055555555555568</v>
      </c>
      <c r="CK162" s="344">
        <f t="shared" si="208"/>
        <v>1241.2743650324867</v>
      </c>
      <c r="CL162" s="344">
        <f t="shared" si="202"/>
        <v>1170.9841888974017</v>
      </c>
      <c r="CM162" s="440"/>
      <c r="CN162" s="440"/>
      <c r="CO162" s="441"/>
      <c r="CP162" s="441"/>
      <c r="CQ162" s="441"/>
      <c r="CR162" s="441"/>
      <c r="CS162" s="441"/>
      <c r="CT162" s="441"/>
      <c r="CU162" s="441"/>
      <c r="CV162" s="441"/>
      <c r="CW162" s="441"/>
      <c r="CX162" s="441"/>
    </row>
    <row r="163" spans="1:102" x14ac:dyDescent="0.25">
      <c r="A163" s="345">
        <f t="shared" si="186"/>
        <v>162</v>
      </c>
      <c r="B163" s="343">
        <v>40920</v>
      </c>
      <c r="C163" s="345">
        <f t="shared" si="157"/>
        <v>1</v>
      </c>
      <c r="D163" s="350" t="s">
        <v>24</v>
      </c>
      <c r="E163" s="347" t="s">
        <v>671</v>
      </c>
      <c r="F163" s="348"/>
      <c r="G163" s="358">
        <v>64</v>
      </c>
      <c r="H163" s="347" t="s">
        <v>26</v>
      </c>
      <c r="I163" s="348" t="s">
        <v>258</v>
      </c>
      <c r="J163" s="347" t="s">
        <v>568</v>
      </c>
      <c r="K163" s="347" t="s">
        <v>28</v>
      </c>
      <c r="L163" s="349">
        <v>141812</v>
      </c>
      <c r="M163" s="349">
        <v>22640</v>
      </c>
      <c r="N163" s="672"/>
      <c r="O163" s="669"/>
      <c r="P163" s="344">
        <f>P162-M163</f>
        <v>84981</v>
      </c>
      <c r="Q163" s="182">
        <f t="shared" ref="Q163:Q232" si="216">Q162+M163</f>
        <v>3532912</v>
      </c>
      <c r="R163" s="350" t="s">
        <v>569</v>
      </c>
      <c r="S163" s="351">
        <v>4.1666666666666664E-2</v>
      </c>
      <c r="T163" s="171">
        <f t="shared" si="187"/>
        <v>1</v>
      </c>
      <c r="U163" s="171">
        <f t="shared" si="189"/>
        <v>0</v>
      </c>
      <c r="V163" s="350" t="s">
        <v>570</v>
      </c>
      <c r="W163" s="352">
        <v>1</v>
      </c>
      <c r="X163" s="167">
        <f t="shared" si="173"/>
        <v>24</v>
      </c>
      <c r="Y163" s="171">
        <f t="shared" si="190"/>
        <v>0</v>
      </c>
      <c r="Z163" s="167">
        <f t="shared" si="203"/>
        <v>2497</v>
      </c>
      <c r="AA163" s="167">
        <f t="shared" si="203"/>
        <v>2974</v>
      </c>
      <c r="AB163" s="167">
        <f>SUM($W$7:W163)</f>
        <v>103.80486111111105</v>
      </c>
      <c r="AC163" s="353">
        <v>0</v>
      </c>
      <c r="AD163" s="344">
        <v>0</v>
      </c>
      <c r="AE163" s="167">
        <f t="shared" si="174"/>
        <v>0</v>
      </c>
      <c r="AF163" s="167">
        <f t="shared" si="191"/>
        <v>0</v>
      </c>
      <c r="AG163" s="171">
        <f t="shared" si="168"/>
        <v>943.33333333333337</v>
      </c>
      <c r="AH163" s="171">
        <f t="shared" si="175"/>
        <v>22640</v>
      </c>
      <c r="AI163" s="350"/>
      <c r="AJ163" s="346"/>
      <c r="AK163" s="354">
        <v>0</v>
      </c>
      <c r="AL163" s="347">
        <v>0</v>
      </c>
      <c r="AM163" s="167">
        <f t="shared" si="176"/>
        <v>0</v>
      </c>
      <c r="AN163" s="165">
        <f t="shared" si="192"/>
        <v>0</v>
      </c>
      <c r="AO163" s="354">
        <v>1</v>
      </c>
      <c r="AP163" s="355">
        <v>3.472222222222222E-3</v>
      </c>
      <c r="AQ163" s="167">
        <f t="shared" si="177"/>
        <v>0</v>
      </c>
      <c r="AR163" s="165">
        <f t="shared" si="193"/>
        <v>5</v>
      </c>
      <c r="AS163" s="354">
        <v>0</v>
      </c>
      <c r="AT163" s="355">
        <v>0</v>
      </c>
      <c r="AU163" s="167">
        <f t="shared" si="178"/>
        <v>0</v>
      </c>
      <c r="AV163" s="165">
        <f t="shared" si="194"/>
        <v>0</v>
      </c>
      <c r="AW163" s="356">
        <v>2</v>
      </c>
      <c r="AX163" s="355">
        <v>1.1111111111111112E-2</v>
      </c>
      <c r="AY163" s="167">
        <f t="shared" si="179"/>
        <v>0</v>
      </c>
      <c r="AZ163" s="165">
        <f t="shared" si="195"/>
        <v>16</v>
      </c>
      <c r="BA163" s="356">
        <v>1</v>
      </c>
      <c r="BB163" s="355">
        <v>6.9444444444444441E-3</v>
      </c>
      <c r="BC163" s="171">
        <f t="shared" si="180"/>
        <v>0</v>
      </c>
      <c r="BD163" s="172">
        <f t="shared" si="196"/>
        <v>10</v>
      </c>
      <c r="BE163" s="345">
        <v>1</v>
      </c>
      <c r="BF163" s="355">
        <v>1.1111111111111112E-2</v>
      </c>
      <c r="BG163" s="167">
        <f t="shared" si="181"/>
        <v>0</v>
      </c>
      <c r="BH163" s="165">
        <f t="shared" si="197"/>
        <v>16</v>
      </c>
      <c r="BI163" s="356">
        <v>0</v>
      </c>
      <c r="BJ163" s="355">
        <v>0</v>
      </c>
      <c r="BK163" s="167">
        <f t="shared" si="182"/>
        <v>0</v>
      </c>
      <c r="BL163" s="165">
        <f t="shared" si="198"/>
        <v>0</v>
      </c>
      <c r="BM163" s="356">
        <v>0</v>
      </c>
      <c r="BN163" s="355">
        <v>0</v>
      </c>
      <c r="BO163" s="167">
        <f t="shared" si="183"/>
        <v>0</v>
      </c>
      <c r="BP163" s="165">
        <f t="shared" si="199"/>
        <v>0</v>
      </c>
      <c r="BQ163" s="357">
        <v>5</v>
      </c>
      <c r="BR163" s="355">
        <v>0.48472222222222222</v>
      </c>
      <c r="BS163" s="167">
        <f t="shared" si="184"/>
        <v>11</v>
      </c>
      <c r="BT163" s="165">
        <f t="shared" si="200"/>
        <v>38</v>
      </c>
      <c r="BU163" s="167">
        <f t="shared" si="188"/>
        <v>10</v>
      </c>
      <c r="BV163" s="168">
        <f t="shared" si="172"/>
        <v>0.51736111111111105</v>
      </c>
      <c r="BW163" s="167">
        <f t="shared" si="185"/>
        <v>12</v>
      </c>
      <c r="BX163" s="166">
        <f t="shared" si="201"/>
        <v>25</v>
      </c>
      <c r="BY163" s="317">
        <f t="shared" si="158"/>
        <v>0.48263888888888895</v>
      </c>
      <c r="BZ163" s="174">
        <f t="shared" si="214"/>
        <v>1954.5323741007194</v>
      </c>
      <c r="CA163" s="174">
        <f t="shared" si="159"/>
        <v>46908.776978417263</v>
      </c>
      <c r="CB163" s="172">
        <f t="shared" si="215"/>
        <v>1830.7277628032346</v>
      </c>
      <c r="CC163" s="425">
        <f t="shared" si="209"/>
        <v>3.9597222222222221</v>
      </c>
      <c r="CD163" s="425">
        <f t="shared" si="210"/>
        <v>105.19027777777769</v>
      </c>
      <c r="CE163" s="394">
        <f t="shared" si="211"/>
        <v>101.23055555555547</v>
      </c>
      <c r="CF163" s="318">
        <f t="shared" si="212"/>
        <v>1454.1525121422508</v>
      </c>
      <c r="CG163" s="428">
        <f t="shared" si="204"/>
        <v>10.97013888888889</v>
      </c>
      <c r="CH163" s="428">
        <f t="shared" si="205"/>
        <v>1.0493055555555557</v>
      </c>
      <c r="CI163" s="344">
        <f t="shared" si="206"/>
        <v>302837</v>
      </c>
      <c r="CJ163" s="428">
        <f t="shared" si="213"/>
        <v>9.9208333333333343</v>
      </c>
      <c r="CK163" s="344">
        <f t="shared" si="208"/>
        <v>1271.8899622007559</v>
      </c>
      <c r="CL163" s="344">
        <f t="shared" si="202"/>
        <v>1150.2323225928974</v>
      </c>
      <c r="CM163" s="440"/>
      <c r="CN163" s="440"/>
      <c r="CO163" s="441"/>
      <c r="CP163" s="441"/>
      <c r="CQ163" s="441"/>
      <c r="CR163" s="441"/>
      <c r="CS163" s="441"/>
      <c r="CT163" s="441"/>
      <c r="CU163" s="441"/>
      <c r="CV163" s="441"/>
      <c r="CW163" s="441"/>
      <c r="CX163" s="441"/>
    </row>
    <row r="164" spans="1:102" x14ac:dyDescent="0.25">
      <c r="A164" s="345">
        <f t="shared" si="186"/>
        <v>163</v>
      </c>
      <c r="B164" s="343">
        <v>40921</v>
      </c>
      <c r="C164" s="345">
        <f t="shared" si="157"/>
        <v>1</v>
      </c>
      <c r="D164" s="350" t="s">
        <v>24</v>
      </c>
      <c r="E164" s="347" t="s">
        <v>671</v>
      </c>
      <c r="F164" s="348"/>
      <c r="G164" s="358">
        <v>64</v>
      </c>
      <c r="H164" s="347" t="s">
        <v>26</v>
      </c>
      <c r="I164" s="348" t="s">
        <v>258</v>
      </c>
      <c r="J164" s="347" t="s">
        <v>568</v>
      </c>
      <c r="K164" s="347" t="s">
        <v>28</v>
      </c>
      <c r="L164" s="349">
        <v>141812</v>
      </c>
      <c r="M164" s="349">
        <v>20457</v>
      </c>
      <c r="N164" s="672"/>
      <c r="O164" s="669"/>
      <c r="P164" s="344">
        <f>P163-M164</f>
        <v>64524</v>
      </c>
      <c r="Q164" s="182">
        <f t="shared" si="216"/>
        <v>3553369</v>
      </c>
      <c r="R164" s="350" t="s">
        <v>569</v>
      </c>
      <c r="S164" s="351">
        <v>4.1666666666666664E-2</v>
      </c>
      <c r="T164" s="171">
        <f t="shared" si="187"/>
        <v>1</v>
      </c>
      <c r="U164" s="171">
        <f t="shared" si="189"/>
        <v>0</v>
      </c>
      <c r="V164" s="350" t="s">
        <v>570</v>
      </c>
      <c r="W164" s="352">
        <v>1</v>
      </c>
      <c r="X164" s="167">
        <f t="shared" si="173"/>
        <v>24</v>
      </c>
      <c r="Y164" s="171">
        <f t="shared" si="190"/>
        <v>0</v>
      </c>
      <c r="Z164" s="167">
        <f t="shared" si="203"/>
        <v>2521</v>
      </c>
      <c r="AA164" s="167">
        <f t="shared" si="203"/>
        <v>2974</v>
      </c>
      <c r="AB164" s="167">
        <f>SUM($W$7:W164)</f>
        <v>104.80486111111105</v>
      </c>
      <c r="AC164" s="353">
        <v>1</v>
      </c>
      <c r="AD164" s="344">
        <v>8.3333333333333332E-3</v>
      </c>
      <c r="AE164" s="167">
        <f t="shared" si="174"/>
        <v>0</v>
      </c>
      <c r="AF164" s="167">
        <f t="shared" si="191"/>
        <v>12</v>
      </c>
      <c r="AG164" s="171">
        <f t="shared" si="168"/>
        <v>852.375</v>
      </c>
      <c r="AH164" s="171">
        <f t="shared" si="175"/>
        <v>20457</v>
      </c>
      <c r="AI164" s="350"/>
      <c r="AJ164" s="346"/>
      <c r="AK164" s="354">
        <v>0</v>
      </c>
      <c r="AL164" s="347">
        <v>0</v>
      </c>
      <c r="AM164" s="167">
        <f t="shared" si="176"/>
        <v>0</v>
      </c>
      <c r="AN164" s="165">
        <f t="shared" si="192"/>
        <v>0</v>
      </c>
      <c r="AO164" s="354">
        <v>0</v>
      </c>
      <c r="AP164" s="355">
        <v>0</v>
      </c>
      <c r="AQ164" s="167">
        <f t="shared" si="177"/>
        <v>0</v>
      </c>
      <c r="AR164" s="165">
        <f t="shared" si="193"/>
        <v>0</v>
      </c>
      <c r="AS164" s="354">
        <v>0</v>
      </c>
      <c r="AT164" s="355">
        <v>0</v>
      </c>
      <c r="AU164" s="167">
        <f t="shared" si="178"/>
        <v>0</v>
      </c>
      <c r="AV164" s="165">
        <f t="shared" si="194"/>
        <v>0</v>
      </c>
      <c r="AW164" s="356">
        <v>0</v>
      </c>
      <c r="AX164" s="355">
        <v>0</v>
      </c>
      <c r="AY164" s="167">
        <f t="shared" si="179"/>
        <v>0</v>
      </c>
      <c r="AZ164" s="165">
        <f t="shared" si="195"/>
        <v>0</v>
      </c>
      <c r="BA164" s="356">
        <v>2</v>
      </c>
      <c r="BB164" s="355">
        <v>1.5972222222222224E-2</v>
      </c>
      <c r="BC164" s="171">
        <f t="shared" si="180"/>
        <v>0</v>
      </c>
      <c r="BD164" s="172">
        <f t="shared" si="196"/>
        <v>23</v>
      </c>
      <c r="BE164" s="345">
        <v>1</v>
      </c>
      <c r="BF164" s="355">
        <v>1.3888888888888888E-2</v>
      </c>
      <c r="BG164" s="167">
        <f t="shared" si="181"/>
        <v>0</v>
      </c>
      <c r="BH164" s="165">
        <f t="shared" si="197"/>
        <v>20</v>
      </c>
      <c r="BI164" s="356">
        <v>0</v>
      </c>
      <c r="BJ164" s="355">
        <v>0</v>
      </c>
      <c r="BK164" s="167">
        <f t="shared" si="182"/>
        <v>0</v>
      </c>
      <c r="BL164" s="165">
        <f t="shared" si="198"/>
        <v>0</v>
      </c>
      <c r="BM164" s="356">
        <v>0</v>
      </c>
      <c r="BN164" s="355">
        <v>0</v>
      </c>
      <c r="BO164" s="167">
        <f t="shared" si="183"/>
        <v>0</v>
      </c>
      <c r="BP164" s="165">
        <f t="shared" si="199"/>
        <v>0</v>
      </c>
      <c r="BQ164" s="357">
        <v>6</v>
      </c>
      <c r="BR164" s="355">
        <v>0.4993055555555555</v>
      </c>
      <c r="BS164" s="167">
        <f t="shared" si="184"/>
        <v>11</v>
      </c>
      <c r="BT164" s="165">
        <f t="shared" si="200"/>
        <v>59</v>
      </c>
      <c r="BU164" s="167">
        <f t="shared" si="188"/>
        <v>10</v>
      </c>
      <c r="BV164" s="168">
        <f t="shared" si="172"/>
        <v>0.53749999999999998</v>
      </c>
      <c r="BW164" s="167">
        <f t="shared" si="185"/>
        <v>12</v>
      </c>
      <c r="BX164" s="166">
        <f t="shared" si="201"/>
        <v>54</v>
      </c>
      <c r="BY164" s="317">
        <f t="shared" si="158"/>
        <v>0.46250000000000002</v>
      </c>
      <c r="BZ164" s="174">
        <f t="shared" si="214"/>
        <v>1842.9729729729727</v>
      </c>
      <c r="CA164" s="174">
        <f t="shared" si="159"/>
        <v>44231.351351351346</v>
      </c>
      <c r="CB164" s="172">
        <f t="shared" si="215"/>
        <v>1702.3855755894585</v>
      </c>
      <c r="CC164" s="425">
        <f t="shared" si="209"/>
        <v>4.459027777777778</v>
      </c>
      <c r="CD164" s="425">
        <f t="shared" si="210"/>
        <v>106.19027777777769</v>
      </c>
      <c r="CE164" s="394">
        <f t="shared" si="211"/>
        <v>101.73124999999992</v>
      </c>
      <c r="CF164" s="318">
        <f t="shared" si="212"/>
        <v>1455.3742499641633</v>
      </c>
      <c r="CG164" s="428">
        <f t="shared" si="204"/>
        <v>11.97013888888889</v>
      </c>
      <c r="CH164" s="428">
        <f t="shared" si="205"/>
        <v>1.5486111111111112</v>
      </c>
      <c r="CI164" s="344">
        <f t="shared" si="206"/>
        <v>323294</v>
      </c>
      <c r="CJ164" s="428">
        <f t="shared" si="213"/>
        <v>10.421527777777779</v>
      </c>
      <c r="CK164" s="344">
        <f t="shared" si="208"/>
        <v>1292.5727993602984</v>
      </c>
      <c r="CL164" s="344">
        <f t="shared" si="202"/>
        <v>1125.3489586354933</v>
      </c>
      <c r="CM164" s="440"/>
      <c r="CN164" s="440"/>
      <c r="CO164" s="441"/>
      <c r="CP164" s="441"/>
      <c r="CQ164" s="441"/>
      <c r="CR164" s="441"/>
      <c r="CS164" s="441"/>
      <c r="CT164" s="441"/>
      <c r="CU164" s="441"/>
      <c r="CV164" s="441"/>
      <c r="CW164" s="441"/>
      <c r="CX164" s="441"/>
    </row>
    <row r="165" spans="1:102" x14ac:dyDescent="0.25">
      <c r="A165" s="345">
        <f t="shared" si="186"/>
        <v>164</v>
      </c>
      <c r="B165" s="343">
        <v>40922</v>
      </c>
      <c r="C165" s="345">
        <f t="shared" si="157"/>
        <v>1</v>
      </c>
      <c r="D165" s="350" t="s">
        <v>24</v>
      </c>
      <c r="E165" s="347" t="s">
        <v>671</v>
      </c>
      <c r="F165" s="348"/>
      <c r="G165" s="358">
        <v>64</v>
      </c>
      <c r="H165" s="347" t="s">
        <v>26</v>
      </c>
      <c r="I165" s="348" t="s">
        <v>258</v>
      </c>
      <c r="J165" s="347" t="s">
        <v>568</v>
      </c>
      <c r="K165" s="347" t="s">
        <v>28</v>
      </c>
      <c r="L165" s="349">
        <v>141812</v>
      </c>
      <c r="M165" s="349">
        <v>30128</v>
      </c>
      <c r="N165" s="672"/>
      <c r="O165" s="669"/>
      <c r="P165" s="344">
        <f>P164-M165</f>
        <v>34396</v>
      </c>
      <c r="Q165" s="182">
        <f t="shared" si="216"/>
        <v>3583497</v>
      </c>
      <c r="R165" s="350" t="s">
        <v>569</v>
      </c>
      <c r="S165" s="351">
        <v>4.1666666666666664E-2</v>
      </c>
      <c r="T165" s="171">
        <f t="shared" si="187"/>
        <v>1</v>
      </c>
      <c r="U165" s="171">
        <f t="shared" si="189"/>
        <v>0</v>
      </c>
      <c r="V165" s="350" t="s">
        <v>570</v>
      </c>
      <c r="W165" s="352">
        <v>1</v>
      </c>
      <c r="X165" s="167">
        <f t="shared" si="173"/>
        <v>24</v>
      </c>
      <c r="Y165" s="171">
        <f t="shared" si="190"/>
        <v>0</v>
      </c>
      <c r="Z165" s="167">
        <f t="shared" si="203"/>
        <v>2545</v>
      </c>
      <c r="AA165" s="167">
        <f t="shared" si="203"/>
        <v>2974</v>
      </c>
      <c r="AB165" s="167">
        <f>SUM($W$7:W165)</f>
        <v>105.80486111111105</v>
      </c>
      <c r="AC165" s="353">
        <v>0</v>
      </c>
      <c r="AD165" s="344">
        <v>0</v>
      </c>
      <c r="AE165" s="167">
        <f t="shared" si="174"/>
        <v>0</v>
      </c>
      <c r="AF165" s="167">
        <f t="shared" si="191"/>
        <v>0</v>
      </c>
      <c r="AG165" s="171">
        <f t="shared" si="168"/>
        <v>1255.3333333333333</v>
      </c>
      <c r="AH165" s="171">
        <f t="shared" si="175"/>
        <v>30128</v>
      </c>
      <c r="AI165" s="350"/>
      <c r="AJ165" s="346"/>
      <c r="AK165" s="354">
        <v>0</v>
      </c>
      <c r="AL165" s="347">
        <v>0</v>
      </c>
      <c r="AM165" s="167">
        <f t="shared" si="176"/>
        <v>0</v>
      </c>
      <c r="AN165" s="165">
        <f t="shared" si="192"/>
        <v>0</v>
      </c>
      <c r="AO165" s="354">
        <v>2</v>
      </c>
      <c r="AP165" s="355">
        <v>0.31388888888888888</v>
      </c>
      <c r="AQ165" s="167">
        <f t="shared" si="177"/>
        <v>7</v>
      </c>
      <c r="AR165" s="165">
        <f t="shared" si="193"/>
        <v>32</v>
      </c>
      <c r="AS165" s="354">
        <v>0</v>
      </c>
      <c r="AT165" s="355">
        <v>0</v>
      </c>
      <c r="AU165" s="167">
        <f t="shared" si="178"/>
        <v>0</v>
      </c>
      <c r="AV165" s="165">
        <f t="shared" si="194"/>
        <v>0</v>
      </c>
      <c r="AW165" s="356">
        <v>0</v>
      </c>
      <c r="AX165" s="355">
        <v>0</v>
      </c>
      <c r="AY165" s="167">
        <f t="shared" si="179"/>
        <v>0</v>
      </c>
      <c r="AZ165" s="165">
        <f t="shared" si="195"/>
        <v>0</v>
      </c>
      <c r="BA165" s="356">
        <v>0</v>
      </c>
      <c r="BB165" s="355">
        <v>0</v>
      </c>
      <c r="BC165" s="171">
        <f t="shared" si="180"/>
        <v>0</v>
      </c>
      <c r="BD165" s="172">
        <f t="shared" si="196"/>
        <v>0</v>
      </c>
      <c r="BE165" s="345">
        <v>1</v>
      </c>
      <c r="BF165" s="355">
        <v>1.1805555555555555E-2</v>
      </c>
      <c r="BG165" s="167">
        <f t="shared" si="181"/>
        <v>0</v>
      </c>
      <c r="BH165" s="165">
        <f t="shared" si="197"/>
        <v>17</v>
      </c>
      <c r="BI165" s="356">
        <v>0</v>
      </c>
      <c r="BJ165" s="355">
        <v>0</v>
      </c>
      <c r="BK165" s="167">
        <f t="shared" si="182"/>
        <v>0</v>
      </c>
      <c r="BL165" s="165">
        <f t="shared" si="198"/>
        <v>0</v>
      </c>
      <c r="BM165" s="356">
        <v>0</v>
      </c>
      <c r="BN165" s="355">
        <v>0</v>
      </c>
      <c r="BO165" s="167">
        <f t="shared" si="183"/>
        <v>0</v>
      </c>
      <c r="BP165" s="165">
        <f t="shared" si="199"/>
        <v>0</v>
      </c>
      <c r="BQ165" s="357">
        <v>1</v>
      </c>
      <c r="BR165" s="355">
        <v>9.1666666666666674E-2</v>
      </c>
      <c r="BS165" s="167">
        <f t="shared" si="184"/>
        <v>2</v>
      </c>
      <c r="BT165" s="165">
        <f t="shared" si="200"/>
        <v>12</v>
      </c>
      <c r="BU165" s="167">
        <f t="shared" si="188"/>
        <v>4</v>
      </c>
      <c r="BV165" s="168">
        <f t="shared" si="172"/>
        <v>0.41736111111111113</v>
      </c>
      <c r="BW165" s="167">
        <f t="shared" si="185"/>
        <v>10</v>
      </c>
      <c r="BX165" s="166">
        <f t="shared" si="201"/>
        <v>1</v>
      </c>
      <c r="BY165" s="317">
        <f t="shared" si="158"/>
        <v>0.58263888888888893</v>
      </c>
      <c r="BZ165" s="174">
        <f t="shared" si="214"/>
        <v>2154.5649582836709</v>
      </c>
      <c r="CA165" s="174">
        <f t="shared" si="159"/>
        <v>51709.558998808105</v>
      </c>
      <c r="CB165" s="172">
        <f t="shared" si="215"/>
        <v>1382.0183486238532</v>
      </c>
      <c r="CC165" s="425">
        <f t="shared" si="209"/>
        <v>4.5506944444444448</v>
      </c>
      <c r="CD165" s="425">
        <f t="shared" si="210"/>
        <v>107.19027777777769</v>
      </c>
      <c r="CE165" s="394">
        <f t="shared" si="211"/>
        <v>102.63958333333325</v>
      </c>
      <c r="CF165" s="318">
        <f t="shared" si="212"/>
        <v>1454.7250695191522</v>
      </c>
      <c r="CG165" s="428">
        <f t="shared" si="204"/>
        <v>12.97013888888889</v>
      </c>
      <c r="CH165" s="428">
        <f t="shared" si="205"/>
        <v>1.6402777777777779</v>
      </c>
      <c r="CI165" s="344">
        <f t="shared" si="206"/>
        <v>353422</v>
      </c>
      <c r="CJ165" s="428">
        <f t="shared" si="213"/>
        <v>11.329861111111112</v>
      </c>
      <c r="CK165" s="344">
        <f t="shared" si="208"/>
        <v>1299.7437940545508</v>
      </c>
      <c r="CL165" s="344">
        <f t="shared" si="202"/>
        <v>1135.3707768913637</v>
      </c>
      <c r="CM165" s="440"/>
      <c r="CN165" s="440"/>
      <c r="CO165" s="441"/>
      <c r="CP165" s="441"/>
      <c r="CQ165" s="441"/>
      <c r="CR165" s="441"/>
      <c r="CS165" s="441"/>
      <c r="CT165" s="441"/>
      <c r="CU165" s="441"/>
      <c r="CV165" s="441"/>
      <c r="CW165" s="441"/>
      <c r="CX165" s="441"/>
    </row>
    <row r="166" spans="1:102" x14ac:dyDescent="0.25">
      <c r="A166" s="345">
        <f t="shared" si="186"/>
        <v>165</v>
      </c>
      <c r="B166" s="343">
        <v>40923</v>
      </c>
      <c r="C166" s="345">
        <f t="shared" si="157"/>
        <v>1</v>
      </c>
      <c r="D166" s="350" t="s">
        <v>24</v>
      </c>
      <c r="E166" s="347" t="s">
        <v>671</v>
      </c>
      <c r="F166" s="348"/>
      <c r="G166" s="358">
        <v>64</v>
      </c>
      <c r="H166" s="347" t="s">
        <v>26</v>
      </c>
      <c r="I166" s="348" t="s">
        <v>258</v>
      </c>
      <c r="J166" s="347" t="s">
        <v>568</v>
      </c>
      <c r="K166" s="347" t="s">
        <v>28</v>
      </c>
      <c r="L166" s="349">
        <v>141812</v>
      </c>
      <c r="M166" s="349">
        <v>12753</v>
      </c>
      <c r="N166" s="672"/>
      <c r="O166" s="669"/>
      <c r="P166" s="344">
        <f>P165-M166</f>
        <v>21643</v>
      </c>
      <c r="Q166" s="182">
        <f t="shared" si="216"/>
        <v>3596250</v>
      </c>
      <c r="R166" s="350" t="s">
        <v>569</v>
      </c>
      <c r="S166" s="351">
        <v>4.1666666666666664E-2</v>
      </c>
      <c r="T166" s="171">
        <f t="shared" si="187"/>
        <v>1</v>
      </c>
      <c r="U166" s="171">
        <f t="shared" si="189"/>
        <v>0</v>
      </c>
      <c r="V166" s="350" t="s">
        <v>570</v>
      </c>
      <c r="W166" s="352">
        <v>1</v>
      </c>
      <c r="X166" s="167">
        <f t="shared" si="173"/>
        <v>24</v>
      </c>
      <c r="Y166" s="171">
        <f t="shared" si="190"/>
        <v>0</v>
      </c>
      <c r="Z166" s="167">
        <f t="shared" si="203"/>
        <v>2569</v>
      </c>
      <c r="AA166" s="167">
        <f t="shared" si="203"/>
        <v>2974</v>
      </c>
      <c r="AB166" s="167">
        <f>SUM($W$7:W166)</f>
        <v>106.80486111111105</v>
      </c>
      <c r="AC166" s="353">
        <v>0</v>
      </c>
      <c r="AD166" s="344">
        <v>0</v>
      </c>
      <c r="AE166" s="167">
        <f t="shared" si="174"/>
        <v>0</v>
      </c>
      <c r="AF166" s="167">
        <f t="shared" si="191"/>
        <v>0</v>
      </c>
      <c r="AG166" s="171">
        <f t="shared" si="168"/>
        <v>531.375</v>
      </c>
      <c r="AH166" s="171">
        <f t="shared" si="175"/>
        <v>12753</v>
      </c>
      <c r="AI166" s="350"/>
      <c r="AJ166" s="346"/>
      <c r="AK166" s="354">
        <v>1</v>
      </c>
      <c r="AL166" s="347">
        <v>4.8611111111111112E-3</v>
      </c>
      <c r="AM166" s="167">
        <f t="shared" si="176"/>
        <v>0</v>
      </c>
      <c r="AN166" s="165">
        <f t="shared" si="192"/>
        <v>7</v>
      </c>
      <c r="AO166" s="354">
        <v>0</v>
      </c>
      <c r="AP166" s="355">
        <v>0</v>
      </c>
      <c r="AQ166" s="167">
        <f t="shared" si="177"/>
        <v>0</v>
      </c>
      <c r="AR166" s="165">
        <f t="shared" si="193"/>
        <v>0</v>
      </c>
      <c r="AS166" s="354">
        <v>0</v>
      </c>
      <c r="AT166" s="355">
        <v>0</v>
      </c>
      <c r="AU166" s="167">
        <f t="shared" si="178"/>
        <v>0</v>
      </c>
      <c r="AV166" s="165">
        <f t="shared" si="194"/>
        <v>0</v>
      </c>
      <c r="AW166" s="356">
        <v>0</v>
      </c>
      <c r="AX166" s="355">
        <v>0</v>
      </c>
      <c r="AY166" s="167">
        <f t="shared" si="179"/>
        <v>0</v>
      </c>
      <c r="AZ166" s="165">
        <f t="shared" si="195"/>
        <v>0</v>
      </c>
      <c r="BA166" s="356">
        <v>0</v>
      </c>
      <c r="BB166" s="355">
        <v>0</v>
      </c>
      <c r="BC166" s="171">
        <f t="shared" si="180"/>
        <v>0</v>
      </c>
      <c r="BD166" s="172">
        <f t="shared" si="196"/>
        <v>0</v>
      </c>
      <c r="BE166" s="345">
        <v>1</v>
      </c>
      <c r="BF166" s="355">
        <v>0.37847222222222227</v>
      </c>
      <c r="BG166" s="167">
        <f t="shared" si="181"/>
        <v>9</v>
      </c>
      <c r="BH166" s="165">
        <f t="shared" si="197"/>
        <v>5</v>
      </c>
      <c r="BI166" s="356">
        <v>0</v>
      </c>
      <c r="BJ166" s="355">
        <v>0</v>
      </c>
      <c r="BK166" s="167">
        <f t="shared" si="182"/>
        <v>0</v>
      </c>
      <c r="BL166" s="165">
        <f t="shared" si="198"/>
        <v>0</v>
      </c>
      <c r="BM166" s="356">
        <v>0</v>
      </c>
      <c r="BN166" s="355">
        <v>0</v>
      </c>
      <c r="BO166" s="167">
        <f t="shared" si="183"/>
        <v>0</v>
      </c>
      <c r="BP166" s="165">
        <f t="shared" si="199"/>
        <v>0</v>
      </c>
      <c r="BQ166" s="357">
        <v>1</v>
      </c>
      <c r="BR166" s="355">
        <v>0.13333333333333333</v>
      </c>
      <c r="BS166" s="167">
        <f t="shared" si="184"/>
        <v>3</v>
      </c>
      <c r="BT166" s="165">
        <f t="shared" si="200"/>
        <v>12</v>
      </c>
      <c r="BU166" s="167">
        <f t="shared" si="188"/>
        <v>3</v>
      </c>
      <c r="BV166" s="168">
        <f t="shared" si="172"/>
        <v>0.51666666666666672</v>
      </c>
      <c r="BW166" s="167">
        <f t="shared" si="185"/>
        <v>12</v>
      </c>
      <c r="BX166" s="166">
        <f t="shared" si="201"/>
        <v>24</v>
      </c>
      <c r="BY166" s="317">
        <f t="shared" si="158"/>
        <v>0.48333333333333328</v>
      </c>
      <c r="BZ166" s="174">
        <f t="shared" si="214"/>
        <v>1099.3965517241379</v>
      </c>
      <c r="CA166" s="174">
        <f t="shared" si="159"/>
        <v>26385.517241379312</v>
      </c>
      <c r="CB166" s="172">
        <f t="shared" si="215"/>
        <v>613.125</v>
      </c>
      <c r="CC166" s="425">
        <f t="shared" si="209"/>
        <v>4.6840277777777786</v>
      </c>
      <c r="CD166" s="425">
        <f t="shared" si="210"/>
        <v>108.19027777777769</v>
      </c>
      <c r="CE166" s="394">
        <f t="shared" si="211"/>
        <v>103.50624999999991</v>
      </c>
      <c r="CF166" s="318">
        <f t="shared" si="212"/>
        <v>1447.6782802970847</v>
      </c>
      <c r="CG166" s="428">
        <f t="shared" si="204"/>
        <v>13.97013888888889</v>
      </c>
      <c r="CH166" s="428">
        <f t="shared" si="205"/>
        <v>1.7736111111111112</v>
      </c>
      <c r="CI166" s="344">
        <f t="shared" si="206"/>
        <v>366175</v>
      </c>
      <c r="CJ166" s="428">
        <f t="shared" si="213"/>
        <v>12.196527777777778</v>
      </c>
      <c r="CK166" s="344">
        <f t="shared" si="208"/>
        <v>1250.9537095029323</v>
      </c>
      <c r="CL166" s="344">
        <f t="shared" si="202"/>
        <v>1092.1360043744096</v>
      </c>
      <c r="CM166" s="440"/>
      <c r="CN166" s="440"/>
      <c r="CO166" s="441"/>
      <c r="CP166" s="441"/>
      <c r="CQ166" s="441"/>
      <c r="CR166" s="441"/>
      <c r="CS166" s="441"/>
      <c r="CT166" s="441"/>
      <c r="CU166" s="441"/>
      <c r="CV166" s="441"/>
      <c r="CW166" s="441"/>
      <c r="CX166" s="441"/>
    </row>
    <row r="167" spans="1:102" x14ac:dyDescent="0.25">
      <c r="A167" s="345">
        <f t="shared" si="186"/>
        <v>166</v>
      </c>
      <c r="B167" s="343">
        <v>40924</v>
      </c>
      <c r="C167" s="345">
        <f t="shared" si="157"/>
        <v>1</v>
      </c>
      <c r="D167" s="350" t="s">
        <v>24</v>
      </c>
      <c r="E167" s="347" t="s">
        <v>671</v>
      </c>
      <c r="F167" s="348"/>
      <c r="G167" s="358">
        <v>64</v>
      </c>
      <c r="H167" s="347" t="s">
        <v>26</v>
      </c>
      <c r="I167" s="348" t="s">
        <v>258</v>
      </c>
      <c r="J167" s="347" t="s">
        <v>568</v>
      </c>
      <c r="K167" s="347" t="s">
        <v>28</v>
      </c>
      <c r="L167" s="349">
        <v>141812</v>
      </c>
      <c r="M167" s="349">
        <v>12004</v>
      </c>
      <c r="N167" s="673"/>
      <c r="O167" s="670"/>
      <c r="P167" s="344">
        <f>P166-M167</f>
        <v>9639</v>
      </c>
      <c r="Q167" s="182">
        <f t="shared" si="216"/>
        <v>3608254</v>
      </c>
      <c r="R167" s="350" t="s">
        <v>569</v>
      </c>
      <c r="S167" s="351">
        <v>4.1666666666666664E-2</v>
      </c>
      <c r="T167" s="171">
        <f t="shared" si="187"/>
        <v>1</v>
      </c>
      <c r="U167" s="171">
        <f t="shared" si="189"/>
        <v>0</v>
      </c>
      <c r="V167" s="350" t="s">
        <v>570</v>
      </c>
      <c r="W167" s="352">
        <v>0.49374999999999997</v>
      </c>
      <c r="X167" s="167">
        <f t="shared" si="173"/>
        <v>11</v>
      </c>
      <c r="Y167" s="171">
        <f t="shared" si="190"/>
        <v>51</v>
      </c>
      <c r="Z167" s="167">
        <f t="shared" si="203"/>
        <v>2580</v>
      </c>
      <c r="AA167" s="167">
        <f t="shared" si="203"/>
        <v>3025</v>
      </c>
      <c r="AB167" s="167">
        <f>SUM($W$7:W167)</f>
        <v>107.29861111111106</v>
      </c>
      <c r="AC167" s="353">
        <v>0</v>
      </c>
      <c r="AD167" s="344">
        <v>0</v>
      </c>
      <c r="AE167" s="167">
        <f t="shared" si="174"/>
        <v>0</v>
      </c>
      <c r="AF167" s="167">
        <f t="shared" si="191"/>
        <v>0</v>
      </c>
      <c r="AG167" s="171">
        <f t="shared" si="168"/>
        <v>1012.9957805907173</v>
      </c>
      <c r="AH167" s="171">
        <f t="shared" si="175"/>
        <v>24311.898734177215</v>
      </c>
      <c r="AI167" s="350"/>
      <c r="AJ167" s="346"/>
      <c r="AK167" s="354">
        <v>2</v>
      </c>
      <c r="AL167" s="347">
        <v>4.3055555555555562E-2</v>
      </c>
      <c r="AM167" s="167">
        <f t="shared" si="176"/>
        <v>1</v>
      </c>
      <c r="AN167" s="165">
        <f t="shared" si="192"/>
        <v>2</v>
      </c>
      <c r="AO167" s="354">
        <v>1</v>
      </c>
      <c r="AP167" s="355">
        <v>8.3333333333333332E-3</v>
      </c>
      <c r="AQ167" s="167">
        <f t="shared" si="177"/>
        <v>0</v>
      </c>
      <c r="AR167" s="165">
        <f t="shared" si="193"/>
        <v>12</v>
      </c>
      <c r="AS167" s="354">
        <v>0</v>
      </c>
      <c r="AT167" s="355">
        <v>0</v>
      </c>
      <c r="AU167" s="167">
        <f t="shared" si="178"/>
        <v>0</v>
      </c>
      <c r="AV167" s="165">
        <f t="shared" si="194"/>
        <v>0</v>
      </c>
      <c r="AW167" s="356">
        <v>0</v>
      </c>
      <c r="AX167" s="355">
        <v>0</v>
      </c>
      <c r="AY167" s="167">
        <f t="shared" si="179"/>
        <v>0</v>
      </c>
      <c r="AZ167" s="165">
        <f t="shared" si="195"/>
        <v>0</v>
      </c>
      <c r="BA167" s="356">
        <v>1</v>
      </c>
      <c r="BB167" s="355">
        <v>8.3333333333333332E-3</v>
      </c>
      <c r="BC167" s="171">
        <f t="shared" si="180"/>
        <v>0</v>
      </c>
      <c r="BD167" s="172">
        <f t="shared" si="196"/>
        <v>12</v>
      </c>
      <c r="BE167" s="345">
        <v>2</v>
      </c>
      <c r="BF167" s="355">
        <v>4.3055555555555562E-2</v>
      </c>
      <c r="BG167" s="167">
        <f t="shared" si="181"/>
        <v>1</v>
      </c>
      <c r="BH167" s="165">
        <f t="shared" si="197"/>
        <v>2</v>
      </c>
      <c r="BI167" s="356">
        <v>0</v>
      </c>
      <c r="BJ167" s="355">
        <v>0</v>
      </c>
      <c r="BK167" s="167">
        <f t="shared" si="182"/>
        <v>0</v>
      </c>
      <c r="BL167" s="165">
        <f t="shared" si="198"/>
        <v>0</v>
      </c>
      <c r="BM167" s="356">
        <v>0</v>
      </c>
      <c r="BN167" s="355">
        <v>0</v>
      </c>
      <c r="BO167" s="167">
        <f t="shared" si="183"/>
        <v>0</v>
      </c>
      <c r="BP167" s="165">
        <f t="shared" si="199"/>
        <v>0</v>
      </c>
      <c r="BQ167" s="357">
        <v>2</v>
      </c>
      <c r="BR167" s="355">
        <v>0.16944444444444443</v>
      </c>
      <c r="BS167" s="167">
        <f t="shared" si="184"/>
        <v>4</v>
      </c>
      <c r="BT167" s="165">
        <f t="shared" si="200"/>
        <v>4</v>
      </c>
      <c r="BU167" s="167">
        <f t="shared" si="188"/>
        <v>8</v>
      </c>
      <c r="BV167" s="168">
        <f t="shared" si="172"/>
        <v>0.2722222222222222</v>
      </c>
      <c r="BW167" s="167">
        <f t="shared" si="185"/>
        <v>6</v>
      </c>
      <c r="BX167" s="166">
        <f t="shared" si="201"/>
        <v>32</v>
      </c>
      <c r="BY167" s="317">
        <f t="shared" si="158"/>
        <v>0.22152777777777777</v>
      </c>
      <c r="BZ167" s="174">
        <f t="shared" si="214"/>
        <v>2257.8056426332291</v>
      </c>
      <c r="CA167" s="174">
        <f t="shared" si="159"/>
        <v>54187.335423197495</v>
      </c>
      <c r="CB167" s="172">
        <f t="shared" si="215"/>
        <v>1542.2698072805142</v>
      </c>
      <c r="CC167" s="425">
        <f t="shared" si="209"/>
        <v>4.8534722222222229</v>
      </c>
      <c r="CD167" s="425">
        <f t="shared" si="210"/>
        <v>108.6840277777777</v>
      </c>
      <c r="CE167" s="394">
        <f t="shared" si="211"/>
        <v>103.83055555555548</v>
      </c>
      <c r="CF167" s="318">
        <f t="shared" si="212"/>
        <v>1447.9737285641679</v>
      </c>
      <c r="CG167" s="428">
        <f t="shared" si="204"/>
        <v>14.46388888888889</v>
      </c>
      <c r="CH167" s="428">
        <f t="shared" si="205"/>
        <v>1.9430555555555558</v>
      </c>
      <c r="CI167" s="344">
        <f t="shared" si="206"/>
        <v>378179</v>
      </c>
      <c r="CJ167" s="428">
        <f t="shared" si="213"/>
        <v>12.520833333333334</v>
      </c>
      <c r="CK167" s="344">
        <f t="shared" si="208"/>
        <v>1258.4991680532446</v>
      </c>
      <c r="CL167" s="344">
        <f t="shared" si="202"/>
        <v>1089.4344152102938</v>
      </c>
      <c r="CM167" s="440"/>
      <c r="CN167" s="440"/>
      <c r="CO167" s="441"/>
      <c r="CP167" s="441"/>
      <c r="CQ167" s="441"/>
      <c r="CR167" s="441"/>
      <c r="CS167" s="441"/>
      <c r="CT167" s="441"/>
      <c r="CU167" s="441"/>
      <c r="CV167" s="441"/>
      <c r="CW167" s="441"/>
      <c r="CX167" s="441"/>
    </row>
    <row r="168" spans="1:102" x14ac:dyDescent="0.25">
      <c r="A168" s="345">
        <f t="shared" si="186"/>
        <v>167</v>
      </c>
      <c r="B168" s="343">
        <v>40924</v>
      </c>
      <c r="C168" s="345">
        <f t="shared" si="157"/>
        <v>1</v>
      </c>
      <c r="D168" s="350" t="s">
        <v>24</v>
      </c>
      <c r="E168" s="347" t="s">
        <v>740</v>
      </c>
      <c r="F168" s="348"/>
      <c r="G168" s="358">
        <v>65</v>
      </c>
      <c r="H168" s="347" t="s">
        <v>26</v>
      </c>
      <c r="I168" s="348" t="s">
        <v>574</v>
      </c>
      <c r="J168" s="347" t="s">
        <v>27</v>
      </c>
      <c r="K168" s="347" t="s">
        <v>28</v>
      </c>
      <c r="L168" s="349">
        <v>47980</v>
      </c>
      <c r="M168" s="349">
        <v>15060</v>
      </c>
      <c r="N168" s="349"/>
      <c r="O168" s="349"/>
      <c r="P168" s="344">
        <f>L168-M168</f>
        <v>32920</v>
      </c>
      <c r="Q168" s="182">
        <f t="shared" si="216"/>
        <v>3623314</v>
      </c>
      <c r="R168" s="350" t="s">
        <v>575</v>
      </c>
      <c r="S168" s="351">
        <v>4.1666666666666664E-2</v>
      </c>
      <c r="T168" s="171">
        <f t="shared" si="187"/>
        <v>1</v>
      </c>
      <c r="U168" s="171">
        <f t="shared" si="189"/>
        <v>0</v>
      </c>
      <c r="V168" s="350" t="s">
        <v>576</v>
      </c>
      <c r="W168" s="352">
        <v>0.46388888888888885</v>
      </c>
      <c r="X168" s="167">
        <f t="shared" si="173"/>
        <v>11</v>
      </c>
      <c r="Y168" s="171">
        <f t="shared" si="190"/>
        <v>8</v>
      </c>
      <c r="Z168" s="167">
        <f t="shared" si="203"/>
        <v>2591</v>
      </c>
      <c r="AA168" s="167">
        <f t="shared" si="203"/>
        <v>3033</v>
      </c>
      <c r="AB168" s="167">
        <f>SUM($W$7:W168)</f>
        <v>107.76249999999995</v>
      </c>
      <c r="AC168" s="353">
        <v>0</v>
      </c>
      <c r="AD168" s="344">
        <v>0</v>
      </c>
      <c r="AE168" s="167">
        <f t="shared" si="174"/>
        <v>0</v>
      </c>
      <c r="AF168" s="167">
        <f t="shared" si="191"/>
        <v>0</v>
      </c>
      <c r="AG168" s="171">
        <f t="shared" si="168"/>
        <v>1352.6946107784431</v>
      </c>
      <c r="AH168" s="171">
        <f t="shared" si="175"/>
        <v>32464.670658682633</v>
      </c>
      <c r="AI168" s="350"/>
      <c r="AJ168" s="346"/>
      <c r="AK168" s="354">
        <v>0</v>
      </c>
      <c r="AL168" s="347">
        <v>0</v>
      </c>
      <c r="AM168" s="167">
        <f t="shared" si="176"/>
        <v>0</v>
      </c>
      <c r="AN168" s="165">
        <f t="shared" si="192"/>
        <v>0</v>
      </c>
      <c r="AO168" s="354">
        <v>1</v>
      </c>
      <c r="AP168" s="355">
        <v>6.7361111111111108E-2</v>
      </c>
      <c r="AQ168" s="167">
        <f t="shared" si="177"/>
        <v>1</v>
      </c>
      <c r="AR168" s="165">
        <f t="shared" si="193"/>
        <v>37</v>
      </c>
      <c r="AS168" s="354">
        <v>0</v>
      </c>
      <c r="AT168" s="355">
        <v>0</v>
      </c>
      <c r="AU168" s="167">
        <f t="shared" si="178"/>
        <v>0</v>
      </c>
      <c r="AV168" s="165">
        <f t="shared" si="194"/>
        <v>0</v>
      </c>
      <c r="AW168" s="356">
        <v>3</v>
      </c>
      <c r="AX168" s="355">
        <v>0.11666666666666665</v>
      </c>
      <c r="AY168" s="167">
        <f t="shared" si="179"/>
        <v>2</v>
      </c>
      <c r="AZ168" s="165">
        <f t="shared" si="195"/>
        <v>48</v>
      </c>
      <c r="BA168" s="356">
        <v>0</v>
      </c>
      <c r="BB168" s="355">
        <v>0</v>
      </c>
      <c r="BC168" s="171">
        <f t="shared" si="180"/>
        <v>0</v>
      </c>
      <c r="BD168" s="172">
        <f t="shared" si="196"/>
        <v>0</v>
      </c>
      <c r="BE168" s="345">
        <v>0</v>
      </c>
      <c r="BF168" s="355">
        <v>0</v>
      </c>
      <c r="BG168" s="167">
        <f t="shared" si="181"/>
        <v>0</v>
      </c>
      <c r="BH168" s="165">
        <f t="shared" si="197"/>
        <v>0</v>
      </c>
      <c r="BI168" s="356">
        <v>0</v>
      </c>
      <c r="BJ168" s="355">
        <v>0</v>
      </c>
      <c r="BK168" s="167">
        <f t="shared" si="182"/>
        <v>0</v>
      </c>
      <c r="BL168" s="165">
        <f t="shared" si="198"/>
        <v>0</v>
      </c>
      <c r="BM168" s="356">
        <v>0</v>
      </c>
      <c r="BN168" s="355">
        <v>0</v>
      </c>
      <c r="BO168" s="167">
        <f t="shared" si="183"/>
        <v>0</v>
      </c>
      <c r="BP168" s="165">
        <f t="shared" si="199"/>
        <v>0</v>
      </c>
      <c r="BQ168" s="357">
        <v>0</v>
      </c>
      <c r="BR168" s="355">
        <v>0</v>
      </c>
      <c r="BS168" s="167">
        <f t="shared" si="184"/>
        <v>0</v>
      </c>
      <c r="BT168" s="165">
        <f t="shared" si="200"/>
        <v>0</v>
      </c>
      <c r="BU168" s="167">
        <f t="shared" si="188"/>
        <v>4</v>
      </c>
      <c r="BV168" s="168">
        <f t="shared" si="172"/>
        <v>0.18402777777777776</v>
      </c>
      <c r="BW168" s="167">
        <f t="shared" si="185"/>
        <v>4</v>
      </c>
      <c r="BX168" s="166">
        <f t="shared" si="201"/>
        <v>25</v>
      </c>
      <c r="BY168" s="317">
        <f t="shared" ref="BY168:BY177" si="217">W168-BV168</f>
        <v>0.27986111111111112</v>
      </c>
      <c r="BZ168" s="174">
        <f t="shared" si="214"/>
        <v>2242.1836228287843</v>
      </c>
      <c r="CA168" s="174">
        <f t="shared" ref="CA168:CA177" si="218">BZ168*24</f>
        <v>53812.40694789082</v>
      </c>
      <c r="CB168" s="172">
        <f t="shared" si="215"/>
        <v>1352.6946107784431</v>
      </c>
      <c r="CC168" s="425">
        <f t="shared" si="209"/>
        <v>4.8534722222222229</v>
      </c>
      <c r="CD168" s="425">
        <f t="shared" si="210"/>
        <v>109.14791666666659</v>
      </c>
      <c r="CE168" s="394">
        <f t="shared" si="211"/>
        <v>104.29444444444437</v>
      </c>
      <c r="CF168" s="318">
        <f t="shared" si="212"/>
        <v>1447.5499387418113</v>
      </c>
      <c r="CG168" s="428">
        <f t="shared" si="204"/>
        <v>14.927777777777779</v>
      </c>
      <c r="CH168" s="428">
        <f t="shared" si="205"/>
        <v>1.9430555555555558</v>
      </c>
      <c r="CI168" s="344">
        <f t="shared" si="206"/>
        <v>393239</v>
      </c>
      <c r="CJ168" s="428">
        <f t="shared" si="213"/>
        <v>12.984722222222222</v>
      </c>
      <c r="CK168" s="344">
        <f t="shared" si="208"/>
        <v>1261.8643705209113</v>
      </c>
      <c r="CL168" s="344">
        <f t="shared" si="202"/>
        <v>1097.6153703014513</v>
      </c>
      <c r="CM168" s="440"/>
      <c r="CN168" s="440"/>
      <c r="CO168" s="441"/>
      <c r="CP168" s="441"/>
      <c r="CQ168" s="441"/>
      <c r="CR168" s="441"/>
      <c r="CS168" s="441"/>
      <c r="CT168" s="441"/>
      <c r="CU168" s="441"/>
      <c r="CV168" s="441"/>
      <c r="CW168" s="441"/>
      <c r="CX168" s="441"/>
    </row>
    <row r="169" spans="1:102" x14ac:dyDescent="0.25">
      <c r="A169" s="345">
        <f t="shared" si="186"/>
        <v>168</v>
      </c>
      <c r="B169" s="343">
        <v>40925</v>
      </c>
      <c r="C169" s="345">
        <f t="shared" si="157"/>
        <v>1</v>
      </c>
      <c r="D169" s="350" t="s">
        <v>24</v>
      </c>
      <c r="E169" s="347" t="s">
        <v>671</v>
      </c>
      <c r="F169" s="348"/>
      <c r="G169" s="358">
        <v>64</v>
      </c>
      <c r="H169" s="347" t="s">
        <v>26</v>
      </c>
      <c r="I169" s="348" t="s">
        <v>258</v>
      </c>
      <c r="J169" s="347" t="s">
        <v>568</v>
      </c>
      <c r="K169" s="347" t="s">
        <v>28</v>
      </c>
      <c r="L169" s="349">
        <v>141812</v>
      </c>
      <c r="M169" s="349">
        <v>9639</v>
      </c>
      <c r="N169" s="349"/>
      <c r="O169" s="349"/>
      <c r="P169" s="344">
        <f xml:space="preserve"> P167 - M169</f>
        <v>0</v>
      </c>
      <c r="Q169" s="182">
        <f t="shared" si="216"/>
        <v>3632953</v>
      </c>
      <c r="R169" s="350" t="s">
        <v>569</v>
      </c>
      <c r="S169" s="351">
        <v>4.1666666666666664E-2</v>
      </c>
      <c r="T169" s="171">
        <f t="shared" si="187"/>
        <v>1</v>
      </c>
      <c r="U169" s="171">
        <f t="shared" si="189"/>
        <v>0</v>
      </c>
      <c r="V169" s="350" t="s">
        <v>570</v>
      </c>
      <c r="W169" s="352">
        <v>0.625</v>
      </c>
      <c r="X169" s="167">
        <f t="shared" si="173"/>
        <v>15</v>
      </c>
      <c r="Y169" s="171">
        <f t="shared" si="190"/>
        <v>0</v>
      </c>
      <c r="Z169" s="167">
        <f t="shared" si="203"/>
        <v>2606</v>
      </c>
      <c r="AA169" s="167">
        <f t="shared" si="203"/>
        <v>3033</v>
      </c>
      <c r="AB169" s="167">
        <f>SUM($W$7:W169)</f>
        <v>108.38749999999995</v>
      </c>
      <c r="AC169" s="353">
        <v>0</v>
      </c>
      <c r="AD169" s="344">
        <v>0</v>
      </c>
      <c r="AE169" s="167">
        <f t="shared" si="174"/>
        <v>0</v>
      </c>
      <c r="AF169" s="167">
        <f t="shared" si="191"/>
        <v>0</v>
      </c>
      <c r="AG169" s="171">
        <f t="shared" si="168"/>
        <v>642.6</v>
      </c>
      <c r="AH169" s="171">
        <f t="shared" si="175"/>
        <v>15422.400000000001</v>
      </c>
      <c r="AI169" s="350" t="s">
        <v>578</v>
      </c>
      <c r="AJ169" s="346"/>
      <c r="AK169" s="354">
        <v>1</v>
      </c>
      <c r="AL169" s="347">
        <v>9.0277777777777787E-3</v>
      </c>
      <c r="AM169" s="167">
        <f t="shared" si="176"/>
        <v>0</v>
      </c>
      <c r="AN169" s="165">
        <f t="shared" si="192"/>
        <v>13</v>
      </c>
      <c r="AO169" s="354">
        <v>1</v>
      </c>
      <c r="AP169" s="355">
        <v>3.0555555555555555E-2</v>
      </c>
      <c r="AQ169" s="167">
        <f t="shared" si="177"/>
        <v>0</v>
      </c>
      <c r="AR169" s="165">
        <f t="shared" si="193"/>
        <v>44</v>
      </c>
      <c r="AS169" s="354">
        <v>0</v>
      </c>
      <c r="AT169" s="355">
        <v>0</v>
      </c>
      <c r="AU169" s="167">
        <f t="shared" si="178"/>
        <v>0</v>
      </c>
      <c r="AV169" s="165">
        <f t="shared" si="194"/>
        <v>0</v>
      </c>
      <c r="AW169" s="356">
        <v>0</v>
      </c>
      <c r="AX169" s="355">
        <v>0</v>
      </c>
      <c r="AY169" s="167">
        <f t="shared" si="179"/>
        <v>0</v>
      </c>
      <c r="AZ169" s="165">
        <f t="shared" si="195"/>
        <v>0</v>
      </c>
      <c r="BA169" s="356">
        <v>1</v>
      </c>
      <c r="BB169" s="355">
        <v>1.5277777777777777E-2</v>
      </c>
      <c r="BC169" s="171">
        <f t="shared" si="180"/>
        <v>0</v>
      </c>
      <c r="BD169" s="172">
        <f t="shared" si="196"/>
        <v>22</v>
      </c>
      <c r="BE169" s="345">
        <v>0</v>
      </c>
      <c r="BF169" s="355">
        <v>0</v>
      </c>
      <c r="BG169" s="167">
        <f t="shared" si="181"/>
        <v>0</v>
      </c>
      <c r="BH169" s="165">
        <f t="shared" si="197"/>
        <v>0</v>
      </c>
      <c r="BI169" s="356">
        <v>0</v>
      </c>
      <c r="BJ169" s="355">
        <v>0</v>
      </c>
      <c r="BK169" s="167">
        <f t="shared" si="182"/>
        <v>0</v>
      </c>
      <c r="BL169" s="165">
        <f t="shared" si="198"/>
        <v>0</v>
      </c>
      <c r="BM169" s="356">
        <v>0</v>
      </c>
      <c r="BN169" s="355">
        <v>0</v>
      </c>
      <c r="BO169" s="167">
        <f t="shared" si="183"/>
        <v>0</v>
      </c>
      <c r="BP169" s="165">
        <f t="shared" si="199"/>
        <v>0</v>
      </c>
      <c r="BQ169" s="357">
        <v>1</v>
      </c>
      <c r="BR169" s="355">
        <v>3.472222222222222E-3</v>
      </c>
      <c r="BS169" s="167">
        <f t="shared" si="184"/>
        <v>0</v>
      </c>
      <c r="BT169" s="165">
        <f t="shared" si="200"/>
        <v>5</v>
      </c>
      <c r="BU169" s="167">
        <f t="shared" si="188"/>
        <v>4</v>
      </c>
      <c r="BV169" s="168">
        <f t="shared" si="172"/>
        <v>5.8333333333333334E-2</v>
      </c>
      <c r="BW169" s="167">
        <f t="shared" si="185"/>
        <v>1</v>
      </c>
      <c r="BX169" s="166">
        <f t="shared" si="201"/>
        <v>24</v>
      </c>
      <c r="BY169" s="317">
        <f t="shared" si="217"/>
        <v>0.56666666666666665</v>
      </c>
      <c r="BZ169" s="174">
        <f t="shared" si="214"/>
        <v>708.75</v>
      </c>
      <c r="CA169" s="174">
        <f t="shared" si="218"/>
        <v>17010</v>
      </c>
      <c r="CB169" s="172">
        <f t="shared" si="215"/>
        <v>646.18994413407825</v>
      </c>
      <c r="CC169" s="425">
        <f t="shared" si="209"/>
        <v>4.8569444444444452</v>
      </c>
      <c r="CD169" s="425">
        <f t="shared" si="210"/>
        <v>109.77291666666659</v>
      </c>
      <c r="CE169" s="394">
        <f t="shared" si="211"/>
        <v>104.91597222222214</v>
      </c>
      <c r="CF169" s="318">
        <f t="shared" si="212"/>
        <v>1442.8026396785799</v>
      </c>
      <c r="CG169" s="428">
        <f t="shared" si="204"/>
        <v>15.552777777777779</v>
      </c>
      <c r="CH169" s="428">
        <f t="shared" si="205"/>
        <v>1.9465277777777781</v>
      </c>
      <c r="CI169" s="344">
        <f t="shared" si="206"/>
        <v>402878</v>
      </c>
      <c r="CJ169" s="428">
        <f t="shared" si="213"/>
        <v>13.606250000000001</v>
      </c>
      <c r="CK169" s="344">
        <f t="shared" si="208"/>
        <v>1233.7406216505894</v>
      </c>
      <c r="CL169" s="344">
        <f t="shared" si="202"/>
        <v>1079.3302375424182</v>
      </c>
      <c r="CM169" s="440"/>
      <c r="CN169" s="440"/>
      <c r="CO169" s="441"/>
      <c r="CP169" s="441"/>
      <c r="CQ169" s="441"/>
      <c r="CR169" s="441"/>
      <c r="CS169" s="441"/>
      <c r="CT169" s="441"/>
      <c r="CU169" s="441"/>
      <c r="CV169" s="441"/>
      <c r="CW169" s="441"/>
      <c r="CX169" s="441"/>
    </row>
    <row r="170" spans="1:102" x14ac:dyDescent="0.25">
      <c r="A170" s="345">
        <f t="shared" si="186"/>
        <v>169</v>
      </c>
      <c r="B170" s="343">
        <v>40925</v>
      </c>
      <c r="C170" s="345">
        <f t="shared" si="157"/>
        <v>1</v>
      </c>
      <c r="D170" s="350" t="s">
        <v>24</v>
      </c>
      <c r="E170" s="347" t="s">
        <v>740</v>
      </c>
      <c r="F170" s="348"/>
      <c r="G170" s="358">
        <v>65</v>
      </c>
      <c r="H170" s="347" t="s">
        <v>26</v>
      </c>
      <c r="I170" s="348" t="s">
        <v>574</v>
      </c>
      <c r="J170" s="347" t="s">
        <v>27</v>
      </c>
      <c r="K170" s="347" t="s">
        <v>28</v>
      </c>
      <c r="L170" s="349">
        <v>47980</v>
      </c>
      <c r="M170" s="349">
        <v>9480</v>
      </c>
      <c r="N170" s="671"/>
      <c r="O170" s="668">
        <v>3</v>
      </c>
      <c r="P170" s="344">
        <f xml:space="preserve"> P168 - M170</f>
        <v>23440</v>
      </c>
      <c r="Q170" s="182">
        <f t="shared" si="216"/>
        <v>3642433</v>
      </c>
      <c r="R170" s="350" t="s">
        <v>575</v>
      </c>
      <c r="S170" s="351">
        <v>4.1666666666666664E-2</v>
      </c>
      <c r="T170" s="171">
        <f t="shared" si="187"/>
        <v>1</v>
      </c>
      <c r="U170" s="171">
        <f t="shared" si="189"/>
        <v>0</v>
      </c>
      <c r="V170" s="350" t="s">
        <v>576</v>
      </c>
      <c r="W170" s="352">
        <v>0.30833333333333335</v>
      </c>
      <c r="X170" s="167">
        <f t="shared" si="173"/>
        <v>7</v>
      </c>
      <c r="Y170" s="171">
        <f t="shared" si="190"/>
        <v>24</v>
      </c>
      <c r="Z170" s="167">
        <f t="shared" si="203"/>
        <v>2613</v>
      </c>
      <c r="AA170" s="167">
        <f t="shared" si="203"/>
        <v>3057</v>
      </c>
      <c r="AB170" s="167">
        <f>SUM($W$7:W170)</f>
        <v>108.69583333333328</v>
      </c>
      <c r="AC170" s="353">
        <v>0</v>
      </c>
      <c r="AD170" s="344">
        <v>0</v>
      </c>
      <c r="AE170" s="167">
        <f t="shared" si="174"/>
        <v>0</v>
      </c>
      <c r="AF170" s="167">
        <f t="shared" si="191"/>
        <v>0</v>
      </c>
      <c r="AG170" s="171">
        <f t="shared" si="168"/>
        <v>1281.081081081081</v>
      </c>
      <c r="AH170" s="171">
        <f t="shared" si="175"/>
        <v>30745.945945945947</v>
      </c>
      <c r="AI170" s="350"/>
      <c r="AJ170" s="346"/>
      <c r="AK170" s="354">
        <v>0</v>
      </c>
      <c r="AL170" s="347">
        <v>0</v>
      </c>
      <c r="AM170" s="167">
        <f t="shared" si="176"/>
        <v>0</v>
      </c>
      <c r="AN170" s="165">
        <f t="shared" si="192"/>
        <v>0</v>
      </c>
      <c r="AO170" s="354">
        <v>1</v>
      </c>
      <c r="AP170" s="355">
        <v>3.2638888888888891E-2</v>
      </c>
      <c r="AQ170" s="167">
        <f t="shared" si="177"/>
        <v>0</v>
      </c>
      <c r="AR170" s="165">
        <f t="shared" si="193"/>
        <v>47</v>
      </c>
      <c r="AS170" s="354">
        <v>0</v>
      </c>
      <c r="AT170" s="355">
        <v>0</v>
      </c>
      <c r="AU170" s="167">
        <f t="shared" si="178"/>
        <v>0</v>
      </c>
      <c r="AV170" s="165">
        <f t="shared" si="194"/>
        <v>0</v>
      </c>
      <c r="AW170" s="356">
        <v>0</v>
      </c>
      <c r="AX170" s="355">
        <v>0</v>
      </c>
      <c r="AY170" s="167">
        <f t="shared" si="179"/>
        <v>0</v>
      </c>
      <c r="AZ170" s="165">
        <f t="shared" si="195"/>
        <v>0</v>
      </c>
      <c r="BA170" s="356">
        <v>1</v>
      </c>
      <c r="BB170" s="355">
        <v>1.5972222222222224E-2</v>
      </c>
      <c r="BC170" s="171">
        <f t="shared" si="180"/>
        <v>0</v>
      </c>
      <c r="BD170" s="172">
        <f t="shared" si="196"/>
        <v>23</v>
      </c>
      <c r="BE170" s="345">
        <v>0</v>
      </c>
      <c r="BF170" s="355">
        <v>0</v>
      </c>
      <c r="BG170" s="167">
        <f t="shared" si="181"/>
        <v>0</v>
      </c>
      <c r="BH170" s="165">
        <f t="shared" si="197"/>
        <v>0</v>
      </c>
      <c r="BI170" s="356">
        <v>0</v>
      </c>
      <c r="BJ170" s="355">
        <v>0</v>
      </c>
      <c r="BK170" s="167">
        <f t="shared" si="182"/>
        <v>0</v>
      </c>
      <c r="BL170" s="165">
        <f t="shared" si="198"/>
        <v>0</v>
      </c>
      <c r="BM170" s="356">
        <v>0</v>
      </c>
      <c r="BN170" s="355">
        <v>0</v>
      </c>
      <c r="BO170" s="167">
        <f t="shared" si="183"/>
        <v>0</v>
      </c>
      <c r="BP170" s="165">
        <f t="shared" si="199"/>
        <v>0</v>
      </c>
      <c r="BQ170" s="357">
        <v>3</v>
      </c>
      <c r="BR170" s="355">
        <v>9.2361111111111116E-2</v>
      </c>
      <c r="BS170" s="167">
        <f t="shared" si="184"/>
        <v>2</v>
      </c>
      <c r="BT170" s="165">
        <f t="shared" si="200"/>
        <v>13</v>
      </c>
      <c r="BU170" s="167">
        <f t="shared" si="188"/>
        <v>5</v>
      </c>
      <c r="BV170" s="168">
        <f t="shared" si="172"/>
        <v>0.14097222222222222</v>
      </c>
      <c r="BW170" s="167">
        <f t="shared" si="185"/>
        <v>3</v>
      </c>
      <c r="BX170" s="166">
        <f t="shared" si="201"/>
        <v>23</v>
      </c>
      <c r="BY170" s="317">
        <f t="shared" si="217"/>
        <v>0.16736111111111113</v>
      </c>
      <c r="BZ170" s="174">
        <f t="shared" si="214"/>
        <v>2360.1659751037341</v>
      </c>
      <c r="CA170" s="174">
        <f t="shared" si="218"/>
        <v>56643.983402489619</v>
      </c>
      <c r="CB170" s="172">
        <f t="shared" si="215"/>
        <v>1828.9389067524116</v>
      </c>
      <c r="CC170" s="425">
        <f t="shared" si="209"/>
        <v>4.9493055555555561</v>
      </c>
      <c r="CD170" s="425">
        <f t="shared" si="210"/>
        <v>110.08124999999993</v>
      </c>
      <c r="CE170" s="394">
        <f t="shared" si="211"/>
        <v>105.13194444444437</v>
      </c>
      <c r="CF170" s="318">
        <f t="shared" si="212"/>
        <v>1443.5958781953905</v>
      </c>
      <c r="CG170" s="428">
        <f t="shared" si="204"/>
        <v>15.861111111111112</v>
      </c>
      <c r="CH170" s="428">
        <f t="shared" si="205"/>
        <v>2.0388888888888892</v>
      </c>
      <c r="CI170" s="344">
        <f t="shared" si="206"/>
        <v>412358</v>
      </c>
      <c r="CJ170" s="428">
        <f t="shared" si="213"/>
        <v>13.822222222222223</v>
      </c>
      <c r="CK170" s="344">
        <f t="shared" si="208"/>
        <v>1243.0405948553055</v>
      </c>
      <c r="CL170" s="344">
        <f t="shared" si="202"/>
        <v>1083.2521891418562</v>
      </c>
      <c r="CM170" s="440"/>
      <c r="CN170" s="440"/>
      <c r="CO170" s="441"/>
      <c r="CP170" s="441"/>
      <c r="CQ170" s="441"/>
      <c r="CR170" s="441"/>
      <c r="CS170" s="441"/>
      <c r="CT170" s="441"/>
      <c r="CU170" s="441"/>
      <c r="CV170" s="441"/>
      <c r="CW170" s="441"/>
      <c r="CX170" s="441"/>
    </row>
    <row r="171" spans="1:102" x14ac:dyDescent="0.25">
      <c r="A171" s="345">
        <f t="shared" si="186"/>
        <v>170</v>
      </c>
      <c r="B171" s="343">
        <v>40926</v>
      </c>
      <c r="C171" s="345">
        <f>MONTH(B171)</f>
        <v>1</v>
      </c>
      <c r="D171" s="350" t="s">
        <v>24</v>
      </c>
      <c r="E171" s="347" t="s">
        <v>740</v>
      </c>
      <c r="F171" s="348"/>
      <c r="G171" s="358">
        <v>65</v>
      </c>
      <c r="H171" s="347" t="s">
        <v>26</v>
      </c>
      <c r="I171" s="348" t="s">
        <v>574</v>
      </c>
      <c r="J171" s="347" t="s">
        <v>27</v>
      </c>
      <c r="K171" s="347" t="s">
        <v>28</v>
      </c>
      <c r="L171" s="349">
        <v>47980</v>
      </c>
      <c r="M171" s="349">
        <v>18860</v>
      </c>
      <c r="N171" s="672"/>
      <c r="O171" s="669"/>
      <c r="P171" s="344">
        <f>P170-M171</f>
        <v>4580</v>
      </c>
      <c r="Q171" s="182">
        <f t="shared" si="216"/>
        <v>3661293</v>
      </c>
      <c r="R171" s="350" t="s">
        <v>575</v>
      </c>
      <c r="S171" s="351">
        <v>4.1666666666666664E-2</v>
      </c>
      <c r="T171" s="171">
        <f t="shared" si="187"/>
        <v>1</v>
      </c>
      <c r="U171" s="171">
        <f t="shared" si="189"/>
        <v>0</v>
      </c>
      <c r="V171" s="350" t="s">
        <v>576</v>
      </c>
      <c r="W171" s="352">
        <v>0.53680555555555554</v>
      </c>
      <c r="X171" s="167">
        <f t="shared" si="173"/>
        <v>12</v>
      </c>
      <c r="Y171" s="171">
        <f t="shared" si="190"/>
        <v>53</v>
      </c>
      <c r="Z171" s="167">
        <f t="shared" si="203"/>
        <v>2625</v>
      </c>
      <c r="AA171" s="167">
        <f t="shared" si="203"/>
        <v>3110</v>
      </c>
      <c r="AB171" s="167">
        <f>SUM($W$7:W171)</f>
        <v>109.23263888888884</v>
      </c>
      <c r="AC171" s="353">
        <v>0</v>
      </c>
      <c r="AD171" s="344">
        <v>0</v>
      </c>
      <c r="AE171" s="167">
        <f t="shared" si="174"/>
        <v>0</v>
      </c>
      <c r="AF171" s="167">
        <f t="shared" si="191"/>
        <v>0</v>
      </c>
      <c r="AG171" s="171">
        <f t="shared" si="168"/>
        <v>1463.9068564036224</v>
      </c>
      <c r="AH171" s="171">
        <f t="shared" si="175"/>
        <v>35133.764553686939</v>
      </c>
      <c r="AI171" s="350"/>
      <c r="AJ171" s="346"/>
      <c r="AK171" s="354">
        <v>2</v>
      </c>
      <c r="AL171" s="347">
        <v>1.5972222222222224E-2</v>
      </c>
      <c r="AM171" s="167">
        <f t="shared" si="176"/>
        <v>0</v>
      </c>
      <c r="AN171" s="165">
        <f t="shared" si="192"/>
        <v>23</v>
      </c>
      <c r="AO171" s="354">
        <v>1</v>
      </c>
      <c r="AP171" s="355">
        <v>1.7361111111111112E-2</v>
      </c>
      <c r="AQ171" s="167">
        <f t="shared" si="177"/>
        <v>0</v>
      </c>
      <c r="AR171" s="165">
        <f t="shared" si="193"/>
        <v>25</v>
      </c>
      <c r="AS171" s="354">
        <v>0</v>
      </c>
      <c r="AT171" s="355">
        <v>0</v>
      </c>
      <c r="AU171" s="167">
        <f t="shared" ref="AU171:AU176" si="219">IF(AT171=1,24,HOUR(AT171))</f>
        <v>0</v>
      </c>
      <c r="AV171" s="165">
        <f t="shared" ref="AV171:AV176" si="220">MINUTE(AT171)</f>
        <v>0</v>
      </c>
      <c r="AW171" s="356">
        <v>3</v>
      </c>
      <c r="AX171" s="355">
        <v>5.347222222222222E-2</v>
      </c>
      <c r="AY171" s="167">
        <f t="shared" si="179"/>
        <v>1</v>
      </c>
      <c r="AZ171" s="165">
        <f t="shared" si="195"/>
        <v>17</v>
      </c>
      <c r="BA171" s="356">
        <v>1</v>
      </c>
      <c r="BB171" s="355">
        <v>0.10555555555555556</v>
      </c>
      <c r="BC171" s="171">
        <f t="shared" si="180"/>
        <v>2</v>
      </c>
      <c r="BD171" s="172">
        <f t="shared" si="196"/>
        <v>32</v>
      </c>
      <c r="BE171" s="345">
        <v>4</v>
      </c>
      <c r="BF171" s="355">
        <v>0.1361111111111111</v>
      </c>
      <c r="BG171" s="167">
        <f t="shared" si="181"/>
        <v>3</v>
      </c>
      <c r="BH171" s="165">
        <f t="shared" si="197"/>
        <v>16</v>
      </c>
      <c r="BI171" s="356">
        <v>0</v>
      </c>
      <c r="BJ171" s="355">
        <v>0</v>
      </c>
      <c r="BK171" s="167">
        <f t="shared" si="182"/>
        <v>0</v>
      </c>
      <c r="BL171" s="165">
        <f t="shared" si="198"/>
        <v>0</v>
      </c>
      <c r="BM171" s="356">
        <v>1</v>
      </c>
      <c r="BN171" s="355">
        <v>7.013888888888889E-2</v>
      </c>
      <c r="BO171" s="167">
        <f t="shared" si="183"/>
        <v>1</v>
      </c>
      <c r="BP171" s="165">
        <f t="shared" si="199"/>
        <v>41</v>
      </c>
      <c r="BQ171" s="357">
        <v>0</v>
      </c>
      <c r="BR171" s="355">
        <v>0</v>
      </c>
      <c r="BS171" s="167">
        <f t="shared" si="184"/>
        <v>0</v>
      </c>
      <c r="BT171" s="165">
        <f t="shared" si="200"/>
        <v>0</v>
      </c>
      <c r="BU171" s="167">
        <f t="shared" si="188"/>
        <v>12</v>
      </c>
      <c r="BV171" s="168">
        <f t="shared" si="172"/>
        <v>0.39861111111111108</v>
      </c>
      <c r="BW171" s="167">
        <f t="shared" si="185"/>
        <v>9</v>
      </c>
      <c r="BX171" s="166">
        <f t="shared" si="201"/>
        <v>34</v>
      </c>
      <c r="BY171" s="317">
        <f t="shared" si="217"/>
        <v>0.13819444444444445</v>
      </c>
      <c r="BZ171" s="174">
        <f t="shared" si="214"/>
        <v>5686.43216080402</v>
      </c>
      <c r="CA171" s="174">
        <f t="shared" si="218"/>
        <v>136474.37185929649</v>
      </c>
      <c r="CB171" s="172">
        <f t="shared" si="215"/>
        <v>1463.9068564036224</v>
      </c>
      <c r="CC171" s="425">
        <f t="shared" si="209"/>
        <v>4.9493055555555561</v>
      </c>
      <c r="CD171" s="425">
        <f t="shared" si="210"/>
        <v>110.61805555555549</v>
      </c>
      <c r="CE171" s="394">
        <f t="shared" si="211"/>
        <v>105.66874999999993</v>
      </c>
      <c r="CF171" s="318">
        <f t="shared" si="212"/>
        <v>1443.6990595611294</v>
      </c>
      <c r="CG171" s="428">
        <f t="shared" si="204"/>
        <v>16.397916666666667</v>
      </c>
      <c r="CH171" s="428">
        <f t="shared" si="205"/>
        <v>2.0388888888888892</v>
      </c>
      <c r="CI171" s="344">
        <f t="shared" si="206"/>
        <v>431218</v>
      </c>
      <c r="CJ171" s="428">
        <f t="shared" si="213"/>
        <v>14.359027777777778</v>
      </c>
      <c r="CK171" s="344">
        <f t="shared" si="208"/>
        <v>1251.2975770179426</v>
      </c>
      <c r="CL171" s="344">
        <f t="shared" si="202"/>
        <v>1095.7133782238598</v>
      </c>
      <c r="CM171" s="440"/>
      <c r="CN171" s="440"/>
      <c r="CO171" s="441"/>
      <c r="CP171" s="441"/>
      <c r="CQ171" s="441"/>
      <c r="CR171" s="441"/>
      <c r="CS171" s="441"/>
      <c r="CT171" s="441"/>
      <c r="CU171" s="441"/>
      <c r="CV171" s="441"/>
      <c r="CW171" s="441"/>
      <c r="CX171" s="441"/>
    </row>
    <row r="172" spans="1:102" x14ac:dyDescent="0.25">
      <c r="A172" s="345">
        <f t="shared" si="186"/>
        <v>171</v>
      </c>
      <c r="B172" s="343">
        <v>40927</v>
      </c>
      <c r="C172" s="345">
        <f t="shared" si="157"/>
        <v>1</v>
      </c>
      <c r="D172" s="350" t="s">
        <v>24</v>
      </c>
      <c r="E172" s="347" t="s">
        <v>740</v>
      </c>
      <c r="F172" s="348"/>
      <c r="G172" s="358">
        <v>65</v>
      </c>
      <c r="H172" s="347" t="s">
        <v>26</v>
      </c>
      <c r="I172" s="348" t="s">
        <v>574</v>
      </c>
      <c r="J172" s="347" t="s">
        <v>27</v>
      </c>
      <c r="K172" s="347" t="s">
        <v>28</v>
      </c>
      <c r="L172" s="349">
        <v>47980</v>
      </c>
      <c r="M172" s="349">
        <v>4580</v>
      </c>
      <c r="N172" s="673"/>
      <c r="O172" s="670"/>
      <c r="P172" s="344">
        <f>P171-M172</f>
        <v>0</v>
      </c>
      <c r="Q172" s="182">
        <f t="shared" si="216"/>
        <v>3665873</v>
      </c>
      <c r="R172" s="350" t="s">
        <v>575</v>
      </c>
      <c r="S172" s="351">
        <v>4.1666666666666664E-2</v>
      </c>
      <c r="T172" s="171">
        <f t="shared" si="187"/>
        <v>1</v>
      </c>
      <c r="U172" s="171">
        <f t="shared" si="189"/>
        <v>0</v>
      </c>
      <c r="V172" s="350" t="s">
        <v>576</v>
      </c>
      <c r="W172" s="352">
        <v>0.26041666666666669</v>
      </c>
      <c r="X172" s="167">
        <f t="shared" si="173"/>
        <v>6</v>
      </c>
      <c r="Y172" s="171">
        <f t="shared" si="190"/>
        <v>15</v>
      </c>
      <c r="Z172" s="167">
        <f t="shared" si="203"/>
        <v>2631</v>
      </c>
      <c r="AA172" s="167">
        <f t="shared" si="203"/>
        <v>3125</v>
      </c>
      <c r="AB172" s="167">
        <f>SUM($W$7:W172)</f>
        <v>109.49305555555551</v>
      </c>
      <c r="AC172" s="353">
        <v>0</v>
      </c>
      <c r="AD172" s="344">
        <v>0</v>
      </c>
      <c r="AE172" s="167">
        <f t="shared" si="174"/>
        <v>0</v>
      </c>
      <c r="AF172" s="167">
        <f t="shared" si="191"/>
        <v>0</v>
      </c>
      <c r="AG172" s="171">
        <f t="shared" si="168"/>
        <v>732.79999999999984</v>
      </c>
      <c r="AH172" s="171">
        <f t="shared" si="175"/>
        <v>17587.199999999997</v>
      </c>
      <c r="AI172" s="350" t="s">
        <v>583</v>
      </c>
      <c r="AJ172" s="346"/>
      <c r="AK172" s="354">
        <v>0</v>
      </c>
      <c r="AL172" s="347">
        <v>0</v>
      </c>
      <c r="AM172" s="167">
        <f t="shared" si="176"/>
        <v>0</v>
      </c>
      <c r="AN172" s="165">
        <f t="shared" si="192"/>
        <v>0</v>
      </c>
      <c r="AO172" s="354">
        <v>1</v>
      </c>
      <c r="AP172" s="355">
        <v>6.2499999999999995E-3</v>
      </c>
      <c r="AQ172" s="167">
        <f t="shared" si="177"/>
        <v>0</v>
      </c>
      <c r="AR172" s="165">
        <f t="shared" si="193"/>
        <v>9</v>
      </c>
      <c r="AS172" s="354">
        <v>0</v>
      </c>
      <c r="AT172" s="355">
        <v>0</v>
      </c>
      <c r="AU172" s="167">
        <f t="shared" si="219"/>
        <v>0</v>
      </c>
      <c r="AV172" s="165">
        <f t="shared" si="220"/>
        <v>0</v>
      </c>
      <c r="AW172" s="356">
        <v>2</v>
      </c>
      <c r="AX172" s="355">
        <v>5.2083333333333336E-2</v>
      </c>
      <c r="AY172" s="167">
        <f t="shared" si="179"/>
        <v>1</v>
      </c>
      <c r="AZ172" s="165">
        <f t="shared" si="195"/>
        <v>15</v>
      </c>
      <c r="BA172" s="356">
        <v>0</v>
      </c>
      <c r="BB172" s="355">
        <v>0</v>
      </c>
      <c r="BC172" s="171">
        <f t="shared" si="180"/>
        <v>0</v>
      </c>
      <c r="BD172" s="172">
        <f t="shared" si="196"/>
        <v>0</v>
      </c>
      <c r="BE172" s="345">
        <v>1</v>
      </c>
      <c r="BF172" s="355">
        <v>2.0833333333333332E-2</v>
      </c>
      <c r="BG172" s="167">
        <f t="shared" si="181"/>
        <v>0</v>
      </c>
      <c r="BH172" s="165">
        <f t="shared" si="197"/>
        <v>30</v>
      </c>
      <c r="BI172" s="356">
        <v>0</v>
      </c>
      <c r="BJ172" s="355">
        <v>0</v>
      </c>
      <c r="BK172" s="167">
        <f t="shared" si="182"/>
        <v>0</v>
      </c>
      <c r="BL172" s="165">
        <f t="shared" si="198"/>
        <v>0</v>
      </c>
      <c r="BM172" s="356">
        <v>0</v>
      </c>
      <c r="BN172" s="355">
        <v>0</v>
      </c>
      <c r="BO172" s="167">
        <f t="shared" si="183"/>
        <v>0</v>
      </c>
      <c r="BP172" s="165">
        <f t="shared" si="199"/>
        <v>0</v>
      </c>
      <c r="BQ172" s="357">
        <v>1</v>
      </c>
      <c r="BR172" s="355">
        <v>1.8055555555555557E-2</v>
      </c>
      <c r="BS172" s="167">
        <f t="shared" si="184"/>
        <v>0</v>
      </c>
      <c r="BT172" s="165">
        <f t="shared" si="200"/>
        <v>26</v>
      </c>
      <c r="BU172" s="167">
        <f t="shared" si="188"/>
        <v>5</v>
      </c>
      <c r="BV172" s="168">
        <f t="shared" si="172"/>
        <v>9.7222222222222238E-2</v>
      </c>
      <c r="BW172" s="167">
        <f t="shared" si="185"/>
        <v>2</v>
      </c>
      <c r="BX172" s="166">
        <f t="shared" si="201"/>
        <v>20</v>
      </c>
      <c r="BY172" s="317">
        <f t="shared" si="217"/>
        <v>0.16319444444444445</v>
      </c>
      <c r="BZ172" s="174">
        <f t="shared" si="214"/>
        <v>1169.3617021276596</v>
      </c>
      <c r="CA172" s="174">
        <f t="shared" si="218"/>
        <v>28064.680851063829</v>
      </c>
      <c r="CB172" s="172">
        <f t="shared" si="215"/>
        <v>787.39255014326636</v>
      </c>
      <c r="CC172" s="425">
        <f t="shared" si="209"/>
        <v>4.9673611111111118</v>
      </c>
      <c r="CD172" s="425">
        <f t="shared" si="210"/>
        <v>110.87847222222216</v>
      </c>
      <c r="CE172" s="394">
        <f t="shared" si="211"/>
        <v>105.91111111111104</v>
      </c>
      <c r="CF172" s="318">
        <f t="shared" si="212"/>
        <v>1442.1972041544279</v>
      </c>
      <c r="CG172" s="428">
        <f t="shared" si="204"/>
        <v>16.658333333333335</v>
      </c>
      <c r="CH172" s="428">
        <f t="shared" si="205"/>
        <v>2.0569444444444449</v>
      </c>
      <c r="CI172" s="344">
        <f t="shared" si="206"/>
        <v>435798</v>
      </c>
      <c r="CJ172" s="428">
        <f t="shared" si="213"/>
        <v>14.60138888888889</v>
      </c>
      <c r="CK172" s="344">
        <f t="shared" si="208"/>
        <v>1243.5974507752305</v>
      </c>
      <c r="CL172" s="344">
        <f t="shared" ref="CL172:CL203" si="221" xml:space="preserve"> CI172/CG172/24</f>
        <v>1090.040020010005</v>
      </c>
      <c r="CM172" s="440"/>
      <c r="CN172" s="440"/>
      <c r="CO172" s="441"/>
      <c r="CP172" s="441"/>
      <c r="CQ172" s="441"/>
      <c r="CR172" s="441"/>
      <c r="CS172" s="441"/>
      <c r="CT172" s="441"/>
      <c r="CU172" s="441"/>
      <c r="CV172" s="441"/>
      <c r="CW172" s="441"/>
      <c r="CX172" s="441"/>
    </row>
    <row r="173" spans="1:102" x14ac:dyDescent="0.25">
      <c r="A173" s="345">
        <f t="shared" si="186"/>
        <v>172</v>
      </c>
      <c r="B173" s="343">
        <v>40927</v>
      </c>
      <c r="C173" s="345">
        <f t="shared" si="157"/>
        <v>1</v>
      </c>
      <c r="D173" s="350" t="s">
        <v>24</v>
      </c>
      <c r="E173" s="347" t="s">
        <v>668</v>
      </c>
      <c r="F173" s="348"/>
      <c r="G173" s="358">
        <v>66</v>
      </c>
      <c r="H173" s="347" t="s">
        <v>26</v>
      </c>
      <c r="I173" s="348" t="s">
        <v>258</v>
      </c>
      <c r="J173" s="347" t="s">
        <v>453</v>
      </c>
      <c r="K173" s="347" t="s">
        <v>28</v>
      </c>
      <c r="L173" s="349">
        <v>54998</v>
      </c>
      <c r="M173" s="349">
        <v>14467</v>
      </c>
      <c r="N173" s="671"/>
      <c r="O173" s="433">
        <v>5</v>
      </c>
      <c r="P173" s="344">
        <f>L173-M173</f>
        <v>40531</v>
      </c>
      <c r="Q173" s="182">
        <f t="shared" si="216"/>
        <v>3680340</v>
      </c>
      <c r="R173" s="350" t="s">
        <v>584</v>
      </c>
      <c r="S173" s="351">
        <v>4.5138888888888888E-2</v>
      </c>
      <c r="T173" s="171">
        <f t="shared" si="187"/>
        <v>1</v>
      </c>
      <c r="U173" s="171">
        <f t="shared" si="189"/>
        <v>5</v>
      </c>
      <c r="V173" s="350" t="s">
        <v>585</v>
      </c>
      <c r="W173" s="352">
        <v>0.53125</v>
      </c>
      <c r="X173" s="167">
        <f t="shared" si="173"/>
        <v>12</v>
      </c>
      <c r="Y173" s="171">
        <f t="shared" si="190"/>
        <v>45</v>
      </c>
      <c r="Z173" s="167">
        <f t="shared" si="203"/>
        <v>2643</v>
      </c>
      <c r="AA173" s="167">
        <f t="shared" si="203"/>
        <v>3170</v>
      </c>
      <c r="AB173" s="167">
        <f>SUM($W$7:W173)</f>
        <v>110.02430555555551</v>
      </c>
      <c r="AC173" s="353">
        <v>0</v>
      </c>
      <c r="AD173" s="344">
        <v>0</v>
      </c>
      <c r="AE173" s="167">
        <f t="shared" si="174"/>
        <v>0</v>
      </c>
      <c r="AF173" s="167">
        <f t="shared" si="191"/>
        <v>0</v>
      </c>
      <c r="AG173" s="171">
        <f t="shared" si="168"/>
        <v>1134.6666666666667</v>
      </c>
      <c r="AH173" s="171">
        <f t="shared" si="175"/>
        <v>27232</v>
      </c>
      <c r="AI173" s="350"/>
      <c r="AJ173" s="346"/>
      <c r="AK173" s="354">
        <v>0</v>
      </c>
      <c r="AL173" s="347">
        <v>0</v>
      </c>
      <c r="AM173" s="167">
        <f t="shared" si="176"/>
        <v>0</v>
      </c>
      <c r="AN173" s="165">
        <f t="shared" si="192"/>
        <v>0</v>
      </c>
      <c r="AO173" s="354">
        <v>1</v>
      </c>
      <c r="AP173" s="355">
        <v>1.6666666666666666E-2</v>
      </c>
      <c r="AQ173" s="167">
        <f t="shared" si="177"/>
        <v>0</v>
      </c>
      <c r="AR173" s="165">
        <f t="shared" si="193"/>
        <v>24</v>
      </c>
      <c r="AS173" s="354">
        <v>0</v>
      </c>
      <c r="AT173" s="355">
        <v>0</v>
      </c>
      <c r="AU173" s="167">
        <f t="shared" si="219"/>
        <v>0</v>
      </c>
      <c r="AV173" s="165">
        <f t="shared" si="220"/>
        <v>0</v>
      </c>
      <c r="AW173" s="356">
        <v>0</v>
      </c>
      <c r="AX173" s="355">
        <v>0</v>
      </c>
      <c r="AY173" s="167">
        <f t="shared" si="179"/>
        <v>0</v>
      </c>
      <c r="AZ173" s="165">
        <f t="shared" si="195"/>
        <v>0</v>
      </c>
      <c r="BA173" s="356">
        <v>0</v>
      </c>
      <c r="BB173" s="355">
        <v>0</v>
      </c>
      <c r="BC173" s="171">
        <f t="shared" si="180"/>
        <v>0</v>
      </c>
      <c r="BD173" s="172">
        <f t="shared" si="196"/>
        <v>0</v>
      </c>
      <c r="BE173" s="345">
        <v>1</v>
      </c>
      <c r="BF173" s="355">
        <v>2.6388888888888889E-2</v>
      </c>
      <c r="BG173" s="167">
        <f t="shared" si="181"/>
        <v>0</v>
      </c>
      <c r="BH173" s="165">
        <f t="shared" si="197"/>
        <v>38</v>
      </c>
      <c r="BI173" s="356">
        <v>0</v>
      </c>
      <c r="BJ173" s="355">
        <v>0</v>
      </c>
      <c r="BK173" s="167">
        <f t="shared" si="182"/>
        <v>0</v>
      </c>
      <c r="BL173" s="165">
        <f t="shared" si="198"/>
        <v>0</v>
      </c>
      <c r="BM173" s="356">
        <v>0</v>
      </c>
      <c r="BN173" s="355">
        <v>0</v>
      </c>
      <c r="BO173" s="167">
        <f t="shared" si="183"/>
        <v>0</v>
      </c>
      <c r="BP173" s="165">
        <f t="shared" si="199"/>
        <v>0</v>
      </c>
      <c r="BQ173" s="357">
        <v>1</v>
      </c>
      <c r="BR173" s="355">
        <v>1.1805555555555555E-2</v>
      </c>
      <c r="BS173" s="167">
        <f t="shared" si="184"/>
        <v>0</v>
      </c>
      <c r="BT173" s="165">
        <f t="shared" si="200"/>
        <v>17</v>
      </c>
      <c r="BU173" s="167">
        <f t="shared" si="188"/>
        <v>3</v>
      </c>
      <c r="BV173" s="168">
        <f t="shared" si="172"/>
        <v>5.486111111111111E-2</v>
      </c>
      <c r="BW173" s="167">
        <f t="shared" si="185"/>
        <v>1</v>
      </c>
      <c r="BX173" s="166">
        <f t="shared" si="201"/>
        <v>19</v>
      </c>
      <c r="BY173" s="317">
        <f t="shared" si="217"/>
        <v>0.47638888888888886</v>
      </c>
      <c r="BZ173" s="174">
        <f t="shared" si="214"/>
        <v>1265.3352769679302</v>
      </c>
      <c r="CA173" s="174">
        <f t="shared" si="218"/>
        <v>30368.046647230323</v>
      </c>
      <c r="CB173" s="172">
        <f t="shared" si="215"/>
        <v>1160.4545454545453</v>
      </c>
      <c r="CC173" s="425">
        <f t="shared" si="209"/>
        <v>4.979166666666667</v>
      </c>
      <c r="CD173" s="425">
        <f t="shared" si="210"/>
        <v>111.40972222222216</v>
      </c>
      <c r="CE173" s="394">
        <f t="shared" si="211"/>
        <v>106.43055555555549</v>
      </c>
      <c r="CF173" s="318">
        <f t="shared" si="212"/>
        <v>1440.822132324156</v>
      </c>
      <c r="CG173" s="428">
        <f t="shared" si="204"/>
        <v>17.189583333333335</v>
      </c>
      <c r="CH173" s="428">
        <f t="shared" si="205"/>
        <v>2.0687500000000005</v>
      </c>
      <c r="CI173" s="344">
        <f t="shared" si="206"/>
        <v>450265</v>
      </c>
      <c r="CJ173" s="428">
        <f t="shared" si="213"/>
        <v>15.120833333333334</v>
      </c>
      <c r="CK173" s="344">
        <f t="shared" si="208"/>
        <v>1240.7412510333425</v>
      </c>
      <c r="CL173" s="344">
        <f t="shared" si="221"/>
        <v>1091.4192219124955</v>
      </c>
      <c r="CM173" s="440"/>
      <c r="CN173" s="440"/>
      <c r="CO173" s="441"/>
      <c r="CP173" s="441"/>
      <c r="CQ173" s="441"/>
      <c r="CR173" s="441"/>
      <c r="CS173" s="441"/>
      <c r="CT173" s="441"/>
      <c r="CU173" s="441"/>
      <c r="CV173" s="441"/>
      <c r="CW173" s="441"/>
      <c r="CX173" s="441"/>
    </row>
    <row r="174" spans="1:102" x14ac:dyDescent="0.25">
      <c r="A174" s="345">
        <f t="shared" si="186"/>
        <v>173</v>
      </c>
      <c r="B174" s="343">
        <v>40928</v>
      </c>
      <c r="C174" s="345">
        <f t="shared" ref="C174:C181" si="222">MONTH(B174)</f>
        <v>1</v>
      </c>
      <c r="D174" s="350" t="s">
        <v>24</v>
      </c>
      <c r="E174" s="347" t="s">
        <v>668</v>
      </c>
      <c r="F174" s="348"/>
      <c r="G174" s="358">
        <v>66</v>
      </c>
      <c r="H174" s="347" t="s">
        <v>26</v>
      </c>
      <c r="I174" s="348" t="s">
        <v>258</v>
      </c>
      <c r="J174" s="347" t="s">
        <v>453</v>
      </c>
      <c r="K174" s="347" t="s">
        <v>28</v>
      </c>
      <c r="L174" s="349">
        <v>54998</v>
      </c>
      <c r="M174" s="349">
        <v>25085</v>
      </c>
      <c r="N174" s="672"/>
      <c r="O174" s="435"/>
      <c r="P174" s="344">
        <f>P173-M174</f>
        <v>15446</v>
      </c>
      <c r="Q174" s="182">
        <f t="shared" si="216"/>
        <v>3705425</v>
      </c>
      <c r="R174" s="350" t="s">
        <v>584</v>
      </c>
      <c r="S174" s="351">
        <v>4.5138888888888888E-2</v>
      </c>
      <c r="T174" s="171">
        <f t="shared" si="187"/>
        <v>1</v>
      </c>
      <c r="U174" s="171">
        <f t="shared" si="189"/>
        <v>5</v>
      </c>
      <c r="V174" s="350" t="s">
        <v>585</v>
      </c>
      <c r="W174" s="352">
        <v>1</v>
      </c>
      <c r="X174" s="167">
        <f t="shared" si="173"/>
        <v>24</v>
      </c>
      <c r="Y174" s="171">
        <f t="shared" si="190"/>
        <v>0</v>
      </c>
      <c r="Z174" s="167">
        <f t="shared" si="203"/>
        <v>2667</v>
      </c>
      <c r="AA174" s="167">
        <f t="shared" si="203"/>
        <v>3170</v>
      </c>
      <c r="AB174" s="167">
        <f>SUM($W$7:W174)</f>
        <v>111.02430555555551</v>
      </c>
      <c r="AC174" s="353">
        <v>0</v>
      </c>
      <c r="AD174" s="344">
        <v>0</v>
      </c>
      <c r="AE174" s="167">
        <f t="shared" si="174"/>
        <v>0</v>
      </c>
      <c r="AF174" s="167">
        <f t="shared" si="191"/>
        <v>0</v>
      </c>
      <c r="AG174" s="171">
        <f t="shared" si="168"/>
        <v>1045.2083333333333</v>
      </c>
      <c r="AH174" s="171">
        <f t="shared" si="175"/>
        <v>25085</v>
      </c>
      <c r="AI174" s="350"/>
      <c r="AJ174" s="346"/>
      <c r="AK174" s="354">
        <v>7</v>
      </c>
      <c r="AL174" s="347">
        <v>0.10416666666666667</v>
      </c>
      <c r="AM174" s="167">
        <f t="shared" si="176"/>
        <v>2</v>
      </c>
      <c r="AN174" s="165">
        <f t="shared" si="192"/>
        <v>30</v>
      </c>
      <c r="AO174" s="354">
        <v>0</v>
      </c>
      <c r="AP174" s="355">
        <v>0</v>
      </c>
      <c r="AQ174" s="167">
        <f t="shared" si="177"/>
        <v>0</v>
      </c>
      <c r="AR174" s="165">
        <f t="shared" si="193"/>
        <v>0</v>
      </c>
      <c r="AS174" s="354">
        <v>0</v>
      </c>
      <c r="AT174" s="355">
        <v>0</v>
      </c>
      <c r="AU174" s="167">
        <f t="shared" si="219"/>
        <v>0</v>
      </c>
      <c r="AV174" s="165">
        <f t="shared" si="220"/>
        <v>0</v>
      </c>
      <c r="AW174" s="356">
        <v>0</v>
      </c>
      <c r="AX174" s="355">
        <v>0</v>
      </c>
      <c r="AY174" s="167">
        <f t="shared" si="179"/>
        <v>0</v>
      </c>
      <c r="AZ174" s="165">
        <f t="shared" si="195"/>
        <v>0</v>
      </c>
      <c r="BA174" s="356">
        <v>1</v>
      </c>
      <c r="BB174" s="355">
        <v>1.9444444444444445E-2</v>
      </c>
      <c r="BC174" s="171">
        <f t="shared" si="180"/>
        <v>0</v>
      </c>
      <c r="BD174" s="172">
        <f t="shared" si="196"/>
        <v>28</v>
      </c>
      <c r="BE174" s="345">
        <v>3</v>
      </c>
      <c r="BF174" s="355">
        <v>2.8472222222222222E-2</v>
      </c>
      <c r="BG174" s="167">
        <f t="shared" si="181"/>
        <v>0</v>
      </c>
      <c r="BH174" s="165">
        <f t="shared" si="197"/>
        <v>41</v>
      </c>
      <c r="BI174" s="356">
        <v>1</v>
      </c>
      <c r="BJ174" s="355">
        <v>5.347222222222222E-2</v>
      </c>
      <c r="BK174" s="167">
        <f t="shared" si="182"/>
        <v>1</v>
      </c>
      <c r="BL174" s="165">
        <f t="shared" si="198"/>
        <v>17</v>
      </c>
      <c r="BM174" s="356">
        <v>0</v>
      </c>
      <c r="BN174" s="355">
        <v>0</v>
      </c>
      <c r="BO174" s="167">
        <f t="shared" si="183"/>
        <v>0</v>
      </c>
      <c r="BP174" s="165">
        <f t="shared" si="199"/>
        <v>0</v>
      </c>
      <c r="BQ174" s="357">
        <v>1</v>
      </c>
      <c r="BR174" s="355">
        <v>6.2499999999999995E-3</v>
      </c>
      <c r="BS174" s="167">
        <f t="shared" si="184"/>
        <v>0</v>
      </c>
      <c r="BT174" s="165">
        <f t="shared" si="200"/>
        <v>9</v>
      </c>
      <c r="BU174" s="167">
        <f t="shared" si="188"/>
        <v>13</v>
      </c>
      <c r="BV174" s="168">
        <f t="shared" si="172"/>
        <v>0.21180555555555555</v>
      </c>
      <c r="BW174" s="167">
        <f t="shared" si="185"/>
        <v>5</v>
      </c>
      <c r="BX174" s="166">
        <f t="shared" si="201"/>
        <v>5</v>
      </c>
      <c r="BY174" s="317">
        <f t="shared" si="217"/>
        <v>0.78819444444444442</v>
      </c>
      <c r="BZ174" s="174">
        <f t="shared" si="214"/>
        <v>1326.079295154185</v>
      </c>
      <c r="CA174" s="174">
        <f t="shared" si="218"/>
        <v>31825.903083700439</v>
      </c>
      <c r="CB174" s="172">
        <f t="shared" si="215"/>
        <v>1051.7819706498951</v>
      </c>
      <c r="CC174" s="425">
        <f t="shared" si="209"/>
        <v>4.9854166666666666</v>
      </c>
      <c r="CD174" s="425">
        <f t="shared" si="210"/>
        <v>112.40972222222216</v>
      </c>
      <c r="CE174" s="394">
        <f t="shared" si="211"/>
        <v>107.42430555555549</v>
      </c>
      <c r="CF174" s="318">
        <f t="shared" si="212"/>
        <v>1437.2232385853097</v>
      </c>
      <c r="CG174" s="428">
        <f t="shared" si="204"/>
        <v>18.189583333333335</v>
      </c>
      <c r="CH174" s="428">
        <f t="shared" si="205"/>
        <v>2.0750000000000006</v>
      </c>
      <c r="CI174" s="344">
        <f t="shared" si="206"/>
        <v>475350</v>
      </c>
      <c r="CJ174" s="428">
        <f t="shared" si="213"/>
        <v>16.114583333333336</v>
      </c>
      <c r="CK174" s="344">
        <f t="shared" si="208"/>
        <v>1229.088558500323</v>
      </c>
      <c r="CL174" s="344">
        <f t="shared" si="221"/>
        <v>1088.8787080517693</v>
      </c>
      <c r="CM174" s="440"/>
      <c r="CN174" s="440"/>
      <c r="CO174" s="441"/>
      <c r="CP174" s="441"/>
      <c r="CQ174" s="441"/>
      <c r="CR174" s="441"/>
      <c r="CS174" s="441"/>
      <c r="CT174" s="441"/>
      <c r="CU174" s="441"/>
      <c r="CV174" s="441"/>
      <c r="CW174" s="441"/>
      <c r="CX174" s="441"/>
    </row>
    <row r="175" spans="1:102" x14ac:dyDescent="0.25">
      <c r="A175" s="345">
        <f t="shared" si="186"/>
        <v>174</v>
      </c>
      <c r="B175" s="343">
        <v>40929</v>
      </c>
      <c r="C175" s="345">
        <f t="shared" si="222"/>
        <v>1</v>
      </c>
      <c r="D175" s="350" t="s">
        <v>24</v>
      </c>
      <c r="E175" s="347" t="s">
        <v>668</v>
      </c>
      <c r="F175" s="348"/>
      <c r="G175" s="358">
        <v>66</v>
      </c>
      <c r="H175" s="347" t="s">
        <v>26</v>
      </c>
      <c r="I175" s="348" t="s">
        <v>258</v>
      </c>
      <c r="J175" s="347" t="s">
        <v>453</v>
      </c>
      <c r="K175" s="347" t="s">
        <v>28</v>
      </c>
      <c r="L175" s="349">
        <v>54998</v>
      </c>
      <c r="M175" s="349">
        <v>15446</v>
      </c>
      <c r="N175" s="673"/>
      <c r="O175" s="434"/>
      <c r="P175" s="344">
        <f>P174-M175</f>
        <v>0</v>
      </c>
      <c r="Q175" s="182">
        <f t="shared" si="216"/>
        <v>3720871</v>
      </c>
      <c r="R175" s="350" t="s">
        <v>584</v>
      </c>
      <c r="S175" s="351">
        <v>4.5138888888888888E-2</v>
      </c>
      <c r="T175" s="171">
        <f t="shared" si="187"/>
        <v>1</v>
      </c>
      <c r="U175" s="171">
        <f t="shared" si="189"/>
        <v>5</v>
      </c>
      <c r="V175" s="350" t="s">
        <v>585</v>
      </c>
      <c r="W175" s="352">
        <v>0.78333333333333333</v>
      </c>
      <c r="X175" s="167">
        <f t="shared" si="173"/>
        <v>18</v>
      </c>
      <c r="Y175" s="171">
        <f t="shared" si="190"/>
        <v>48</v>
      </c>
      <c r="Z175" s="167">
        <f t="shared" si="203"/>
        <v>2685</v>
      </c>
      <c r="AA175" s="167">
        <f t="shared" si="203"/>
        <v>3218</v>
      </c>
      <c r="AB175" s="167">
        <f>SUM($W$7:W175)</f>
        <v>111.80763888888885</v>
      </c>
      <c r="AC175" s="353">
        <v>0</v>
      </c>
      <c r="AD175" s="344">
        <v>0</v>
      </c>
      <c r="AE175" s="167">
        <f t="shared" si="174"/>
        <v>0</v>
      </c>
      <c r="AF175" s="167">
        <f t="shared" si="191"/>
        <v>0</v>
      </c>
      <c r="AG175" s="171">
        <f t="shared" si="168"/>
        <v>821.59574468085111</v>
      </c>
      <c r="AH175" s="171">
        <f t="shared" si="175"/>
        <v>19718.297872340427</v>
      </c>
      <c r="AI175" s="350" t="s">
        <v>594</v>
      </c>
      <c r="AJ175" s="346"/>
      <c r="AK175" s="354">
        <v>2</v>
      </c>
      <c r="AL175" s="347">
        <v>3.7499999999999999E-2</v>
      </c>
      <c r="AM175" s="167">
        <f t="shared" si="176"/>
        <v>0</v>
      </c>
      <c r="AN175" s="165">
        <f t="shared" si="192"/>
        <v>54</v>
      </c>
      <c r="AO175" s="354">
        <v>2</v>
      </c>
      <c r="AP175" s="355">
        <v>0.26527777777777778</v>
      </c>
      <c r="AQ175" s="167">
        <f t="shared" si="177"/>
        <v>6</v>
      </c>
      <c r="AR175" s="165">
        <f t="shared" si="193"/>
        <v>22</v>
      </c>
      <c r="AS175" s="354">
        <v>0</v>
      </c>
      <c r="AT175" s="355">
        <v>0</v>
      </c>
      <c r="AU175" s="167">
        <f t="shared" si="219"/>
        <v>0</v>
      </c>
      <c r="AV175" s="165">
        <f t="shared" si="220"/>
        <v>0</v>
      </c>
      <c r="AW175" s="356">
        <v>0</v>
      </c>
      <c r="AX175" s="355">
        <v>0</v>
      </c>
      <c r="AY175" s="167">
        <f t="shared" si="179"/>
        <v>0</v>
      </c>
      <c r="AZ175" s="165">
        <f t="shared" si="195"/>
        <v>0</v>
      </c>
      <c r="BA175" s="356">
        <v>3</v>
      </c>
      <c r="BB175" s="355">
        <v>2.9166666666666664E-2</v>
      </c>
      <c r="BC175" s="171">
        <f t="shared" si="180"/>
        <v>0</v>
      </c>
      <c r="BD175" s="172">
        <f t="shared" si="196"/>
        <v>42</v>
      </c>
      <c r="BE175" s="345">
        <v>2</v>
      </c>
      <c r="BF175" s="355">
        <v>2.7777777777777776E-2</v>
      </c>
      <c r="BG175" s="167">
        <f t="shared" si="181"/>
        <v>0</v>
      </c>
      <c r="BH175" s="165">
        <f t="shared" si="197"/>
        <v>40</v>
      </c>
      <c r="BI175" s="356">
        <v>0</v>
      </c>
      <c r="BJ175" s="355">
        <v>0</v>
      </c>
      <c r="BK175" s="167">
        <f t="shared" si="182"/>
        <v>0</v>
      </c>
      <c r="BL175" s="165">
        <f t="shared" si="198"/>
        <v>0</v>
      </c>
      <c r="BM175" s="356">
        <v>0</v>
      </c>
      <c r="BN175" s="355">
        <v>0</v>
      </c>
      <c r="BO175" s="167">
        <f t="shared" si="183"/>
        <v>0</v>
      </c>
      <c r="BP175" s="165">
        <f t="shared" si="199"/>
        <v>0</v>
      </c>
      <c r="BQ175" s="357">
        <v>0</v>
      </c>
      <c r="BR175" s="355">
        <v>0</v>
      </c>
      <c r="BS175" s="167">
        <f t="shared" si="184"/>
        <v>0</v>
      </c>
      <c r="BT175" s="165">
        <f t="shared" si="200"/>
        <v>0</v>
      </c>
      <c r="BU175" s="167">
        <f t="shared" si="188"/>
        <v>9</v>
      </c>
      <c r="BV175" s="168">
        <f t="shared" si="172"/>
        <v>0.35972222222222217</v>
      </c>
      <c r="BW175" s="167">
        <f t="shared" si="185"/>
        <v>8</v>
      </c>
      <c r="BX175" s="166">
        <f t="shared" si="201"/>
        <v>38</v>
      </c>
      <c r="BY175" s="317">
        <f t="shared" si="217"/>
        <v>0.42361111111111116</v>
      </c>
      <c r="BZ175" s="174">
        <f t="shared" ref="BZ175:BZ201" si="223">M175/BY175/24</f>
        <v>1519.2786885245898</v>
      </c>
      <c r="CA175" s="174">
        <f t="shared" si="218"/>
        <v>36462.688524590158</v>
      </c>
      <c r="CB175" s="172">
        <f t="shared" si="215"/>
        <v>821.59574468085111</v>
      </c>
      <c r="CC175" s="425">
        <f t="shared" si="209"/>
        <v>4.9854166666666666</v>
      </c>
      <c r="CD175" s="425">
        <f t="shared" si="210"/>
        <v>113.19305555555549</v>
      </c>
      <c r="CE175" s="394">
        <f t="shared" si="211"/>
        <v>108.20763888888882</v>
      </c>
      <c r="CF175" s="318">
        <f t="shared" si="212"/>
        <v>1432.7666074098804</v>
      </c>
      <c r="CG175" s="428">
        <f t="shared" si="204"/>
        <v>18.97291666666667</v>
      </c>
      <c r="CH175" s="428">
        <f t="shared" si="205"/>
        <v>2.0750000000000006</v>
      </c>
      <c r="CI175" s="344">
        <f t="shared" si="206"/>
        <v>490796</v>
      </c>
      <c r="CJ175" s="428">
        <f t="shared" si="213"/>
        <v>16.897916666666671</v>
      </c>
      <c r="CK175" s="344">
        <f t="shared" si="208"/>
        <v>1210.198495869806</v>
      </c>
      <c r="CL175" s="344">
        <f t="shared" si="221"/>
        <v>1077.8434171516415</v>
      </c>
      <c r="CM175" s="440"/>
      <c r="CN175" s="440"/>
      <c r="CO175" s="441"/>
      <c r="CP175" s="441"/>
      <c r="CQ175" s="441"/>
      <c r="CR175" s="441"/>
      <c r="CS175" s="441"/>
      <c r="CT175" s="441"/>
      <c r="CU175" s="441"/>
      <c r="CV175" s="441"/>
      <c r="CW175" s="441"/>
      <c r="CX175" s="441"/>
    </row>
    <row r="176" spans="1:102" x14ac:dyDescent="0.25">
      <c r="A176" s="345">
        <f t="shared" si="186"/>
        <v>175</v>
      </c>
      <c r="B176" s="343">
        <v>40930</v>
      </c>
      <c r="C176" s="345">
        <f t="shared" si="222"/>
        <v>1</v>
      </c>
      <c r="D176" s="350" t="s">
        <v>24</v>
      </c>
      <c r="E176" s="347" t="s">
        <v>741</v>
      </c>
      <c r="F176" s="348"/>
      <c r="G176" s="358">
        <v>67</v>
      </c>
      <c r="H176" s="347" t="s">
        <v>26</v>
      </c>
      <c r="I176" s="348" t="s">
        <v>227</v>
      </c>
      <c r="J176" s="347" t="s">
        <v>600</v>
      </c>
      <c r="K176" s="347" t="s">
        <v>28</v>
      </c>
      <c r="L176" s="349">
        <v>50009</v>
      </c>
      <c r="M176" s="349">
        <v>9100</v>
      </c>
      <c r="N176" s="668">
        <v>7</v>
      </c>
      <c r="O176" s="668">
        <v>4</v>
      </c>
      <c r="P176" s="344">
        <f>L176-M176</f>
        <v>40909</v>
      </c>
      <c r="Q176" s="182">
        <f t="shared" si="216"/>
        <v>3729971</v>
      </c>
      <c r="R176" s="350" t="s">
        <v>601</v>
      </c>
      <c r="S176" s="351">
        <v>6.6666666666666666E-2</v>
      </c>
      <c r="T176" s="171">
        <f t="shared" si="187"/>
        <v>1</v>
      </c>
      <c r="U176" s="171">
        <f t="shared" si="189"/>
        <v>36</v>
      </c>
      <c r="V176" s="350" t="s">
        <v>602</v>
      </c>
      <c r="W176" s="352">
        <v>0.64583333333333337</v>
      </c>
      <c r="X176" s="167">
        <f t="shared" si="173"/>
        <v>15</v>
      </c>
      <c r="Y176" s="171">
        <f t="shared" si="190"/>
        <v>30</v>
      </c>
      <c r="Z176" s="167">
        <f t="shared" si="203"/>
        <v>2700</v>
      </c>
      <c r="AA176" s="167">
        <f t="shared" si="203"/>
        <v>3248</v>
      </c>
      <c r="AB176" s="167">
        <f>SUM($W$7:W176)</f>
        <v>112.45347222222217</v>
      </c>
      <c r="AC176" s="353">
        <v>0</v>
      </c>
      <c r="AD176" s="344">
        <v>0</v>
      </c>
      <c r="AE176" s="167">
        <f t="shared" si="174"/>
        <v>0</v>
      </c>
      <c r="AF176" s="167">
        <f t="shared" si="191"/>
        <v>0</v>
      </c>
      <c r="AG176" s="171">
        <f t="shared" si="168"/>
        <v>587.09677419354841</v>
      </c>
      <c r="AH176" s="171">
        <f t="shared" si="175"/>
        <v>14090.322580645163</v>
      </c>
      <c r="AI176" s="350"/>
      <c r="AJ176" s="346"/>
      <c r="AK176" s="354">
        <v>0</v>
      </c>
      <c r="AL176" s="347">
        <v>0</v>
      </c>
      <c r="AM176" s="167">
        <f t="shared" si="176"/>
        <v>0</v>
      </c>
      <c r="AN176" s="165">
        <f t="shared" si="192"/>
        <v>0</v>
      </c>
      <c r="AO176" s="354">
        <v>1</v>
      </c>
      <c r="AP176" s="355">
        <v>9.0277777777777787E-3</v>
      </c>
      <c r="AQ176" s="167">
        <f t="shared" si="177"/>
        <v>0</v>
      </c>
      <c r="AR176" s="165">
        <f t="shared" si="193"/>
        <v>13</v>
      </c>
      <c r="AS176" s="354">
        <v>0</v>
      </c>
      <c r="AT176" s="355">
        <v>0</v>
      </c>
      <c r="AU176" s="167">
        <f t="shared" si="219"/>
        <v>0</v>
      </c>
      <c r="AV176" s="165">
        <f t="shared" si="220"/>
        <v>0</v>
      </c>
      <c r="AW176" s="356">
        <v>0</v>
      </c>
      <c r="AX176" s="355">
        <v>0</v>
      </c>
      <c r="AY176" s="167">
        <f t="shared" si="179"/>
        <v>0</v>
      </c>
      <c r="AZ176" s="165">
        <f t="shared" si="195"/>
        <v>0</v>
      </c>
      <c r="BA176" s="356">
        <v>0</v>
      </c>
      <c r="BB176" s="355">
        <v>0</v>
      </c>
      <c r="BC176" s="171">
        <f t="shared" si="180"/>
        <v>0</v>
      </c>
      <c r="BD176" s="172">
        <f t="shared" si="196"/>
        <v>0</v>
      </c>
      <c r="BE176" s="345">
        <v>5</v>
      </c>
      <c r="BF176" s="355">
        <v>0.28680555555555554</v>
      </c>
      <c r="BG176" s="167">
        <f t="shared" si="181"/>
        <v>6</v>
      </c>
      <c r="BH176" s="165">
        <f t="shared" si="197"/>
        <v>53</v>
      </c>
      <c r="BI176" s="356">
        <v>0</v>
      </c>
      <c r="BJ176" s="355">
        <v>0</v>
      </c>
      <c r="BK176" s="167">
        <f t="shared" si="182"/>
        <v>0</v>
      </c>
      <c r="BL176" s="165">
        <f t="shared" si="198"/>
        <v>0</v>
      </c>
      <c r="BM176" s="356">
        <v>0</v>
      </c>
      <c r="BN176" s="355">
        <v>0</v>
      </c>
      <c r="BO176" s="167">
        <f t="shared" si="183"/>
        <v>0</v>
      </c>
      <c r="BP176" s="165">
        <f t="shared" si="199"/>
        <v>0</v>
      </c>
      <c r="BQ176" s="357">
        <v>0</v>
      </c>
      <c r="BR176" s="355">
        <v>0</v>
      </c>
      <c r="BS176" s="167">
        <f t="shared" si="184"/>
        <v>0</v>
      </c>
      <c r="BT176" s="165">
        <f t="shared" si="200"/>
        <v>0</v>
      </c>
      <c r="BU176" s="167">
        <f t="shared" si="188"/>
        <v>6</v>
      </c>
      <c r="BV176" s="168">
        <f t="shared" si="172"/>
        <v>0.29583333333333334</v>
      </c>
      <c r="BW176" s="167">
        <f t="shared" si="185"/>
        <v>7</v>
      </c>
      <c r="BX176" s="166">
        <f t="shared" si="201"/>
        <v>6</v>
      </c>
      <c r="BY176" s="317">
        <f t="shared" si="217"/>
        <v>0.35000000000000003</v>
      </c>
      <c r="BZ176" s="174">
        <f t="shared" si="223"/>
        <v>1083.3333333333333</v>
      </c>
      <c r="CA176" s="174">
        <f t="shared" si="218"/>
        <v>26000</v>
      </c>
      <c r="CB176" s="172">
        <f t="shared" si="215"/>
        <v>587.09677419354841</v>
      </c>
      <c r="CC176" s="425">
        <f t="shared" si="209"/>
        <v>4.9854166666666666</v>
      </c>
      <c r="CD176" s="425">
        <f t="shared" si="210"/>
        <v>113.83888888888882</v>
      </c>
      <c r="CE176" s="394">
        <f t="shared" si="211"/>
        <v>108.85347222222215</v>
      </c>
      <c r="CF176" s="318">
        <f t="shared" si="212"/>
        <v>1427.7492041416542</v>
      </c>
      <c r="CG176" s="428">
        <f t="shared" si="204"/>
        <v>19.618750000000002</v>
      </c>
      <c r="CH176" s="428">
        <f t="shared" si="205"/>
        <v>2.0750000000000006</v>
      </c>
      <c r="CI176" s="344">
        <f t="shared" ref="CI176:CI181" si="224" xml:space="preserve"> M176 + CI175</f>
        <v>499896</v>
      </c>
      <c r="CJ176" s="428">
        <f t="shared" si="213"/>
        <v>17.543750000000003</v>
      </c>
      <c r="CK176" s="344">
        <f t="shared" si="208"/>
        <v>1187.260420377627</v>
      </c>
      <c r="CL176" s="344">
        <f t="shared" si="221"/>
        <v>1061.688435807582</v>
      </c>
      <c r="CM176" s="440"/>
      <c r="CN176" s="440"/>
      <c r="CO176" s="441"/>
      <c r="CP176" s="441"/>
      <c r="CQ176" s="441"/>
      <c r="CR176" s="441"/>
      <c r="CS176" s="441"/>
      <c r="CT176" s="441"/>
      <c r="CU176" s="441"/>
      <c r="CV176" s="441"/>
      <c r="CW176" s="441"/>
      <c r="CX176" s="441"/>
    </row>
    <row r="177" spans="1:102" x14ac:dyDescent="0.25">
      <c r="A177" s="345">
        <f t="shared" si="186"/>
        <v>176</v>
      </c>
      <c r="B177" s="343">
        <v>40931</v>
      </c>
      <c r="C177" s="345">
        <f t="shared" si="222"/>
        <v>1</v>
      </c>
      <c r="D177" s="350" t="s">
        <v>24</v>
      </c>
      <c r="E177" s="347" t="s">
        <v>741</v>
      </c>
      <c r="F177" s="348"/>
      <c r="G177" s="358">
        <v>67</v>
      </c>
      <c r="H177" s="347" t="s">
        <v>26</v>
      </c>
      <c r="I177" s="348" t="s">
        <v>227</v>
      </c>
      <c r="J177" s="347" t="s">
        <v>600</v>
      </c>
      <c r="K177" s="347" t="s">
        <v>28</v>
      </c>
      <c r="L177" s="349">
        <v>50009</v>
      </c>
      <c r="M177" s="349">
        <v>34100</v>
      </c>
      <c r="N177" s="669"/>
      <c r="O177" s="669"/>
      <c r="P177" s="344">
        <f>P176-M177</f>
        <v>6809</v>
      </c>
      <c r="Q177" s="182">
        <f t="shared" si="216"/>
        <v>3764071</v>
      </c>
      <c r="R177" s="350" t="s">
        <v>601</v>
      </c>
      <c r="S177" s="351">
        <v>6.6666666666666666E-2</v>
      </c>
      <c r="T177" s="171">
        <f t="shared" si="187"/>
        <v>1</v>
      </c>
      <c r="U177" s="171">
        <f t="shared" si="189"/>
        <v>36</v>
      </c>
      <c r="V177" s="350" t="s">
        <v>602</v>
      </c>
      <c r="W177" s="352">
        <v>1</v>
      </c>
      <c r="X177" s="167">
        <f t="shared" si="173"/>
        <v>24</v>
      </c>
      <c r="Y177" s="171">
        <f t="shared" si="190"/>
        <v>0</v>
      </c>
      <c r="Z177" s="167">
        <f t="shared" si="203"/>
        <v>2724</v>
      </c>
      <c r="AA177" s="167">
        <f t="shared" si="203"/>
        <v>3248</v>
      </c>
      <c r="AB177" s="167">
        <f>SUM($W$7:W177)</f>
        <v>113.45347222222217</v>
      </c>
      <c r="AC177" s="353">
        <v>0</v>
      </c>
      <c r="AD177" s="344">
        <v>0</v>
      </c>
      <c r="AE177" s="167">
        <f t="shared" si="174"/>
        <v>0</v>
      </c>
      <c r="AF177" s="167">
        <f t="shared" si="191"/>
        <v>0</v>
      </c>
      <c r="AG177" s="171">
        <f t="shared" si="168"/>
        <v>1420.8333333333333</v>
      </c>
      <c r="AH177" s="171">
        <f t="shared" si="175"/>
        <v>34100</v>
      </c>
      <c r="AI177" s="350"/>
      <c r="AJ177" s="346"/>
      <c r="AK177" s="354">
        <v>5</v>
      </c>
      <c r="AL177" s="347">
        <v>3.6111111111111115E-2</v>
      </c>
      <c r="AM177" s="167">
        <f t="shared" si="176"/>
        <v>0</v>
      </c>
      <c r="AN177" s="165">
        <f t="shared" si="192"/>
        <v>52</v>
      </c>
      <c r="AO177" s="354">
        <v>1</v>
      </c>
      <c r="AP177" s="355">
        <v>1.3888888888888888E-2</v>
      </c>
      <c r="AQ177" s="167">
        <f t="shared" si="177"/>
        <v>0</v>
      </c>
      <c r="AR177" s="165">
        <f t="shared" si="193"/>
        <v>20</v>
      </c>
      <c r="AS177" s="354">
        <v>0</v>
      </c>
      <c r="AT177" s="355">
        <v>0</v>
      </c>
      <c r="AU177" s="167">
        <f t="shared" si="178"/>
        <v>0</v>
      </c>
      <c r="AV177" s="165">
        <f t="shared" si="194"/>
        <v>0</v>
      </c>
      <c r="AW177" s="356">
        <v>5</v>
      </c>
      <c r="AX177" s="355">
        <v>0.10416666666666667</v>
      </c>
      <c r="AY177" s="167">
        <f t="shared" si="179"/>
        <v>2</v>
      </c>
      <c r="AZ177" s="165">
        <f t="shared" si="195"/>
        <v>30</v>
      </c>
      <c r="BA177" s="356">
        <v>2</v>
      </c>
      <c r="BB177" s="355">
        <v>2.4999999999999998E-2</v>
      </c>
      <c r="BC177" s="171">
        <f t="shared" si="180"/>
        <v>0</v>
      </c>
      <c r="BD177" s="172">
        <f t="shared" si="196"/>
        <v>36</v>
      </c>
      <c r="BE177" s="345">
        <v>3</v>
      </c>
      <c r="BF177" s="355">
        <v>0.17916666666666667</v>
      </c>
      <c r="BG177" s="167">
        <f t="shared" si="181"/>
        <v>4</v>
      </c>
      <c r="BH177" s="165">
        <f t="shared" si="197"/>
        <v>18</v>
      </c>
      <c r="BI177" s="356">
        <v>0</v>
      </c>
      <c r="BJ177" s="355">
        <v>0</v>
      </c>
      <c r="BK177" s="167">
        <f t="shared" si="182"/>
        <v>0</v>
      </c>
      <c r="BL177" s="165">
        <f t="shared" si="198"/>
        <v>0</v>
      </c>
      <c r="BM177" s="356">
        <v>0</v>
      </c>
      <c r="BN177" s="355">
        <v>0</v>
      </c>
      <c r="BO177" s="167">
        <f t="shared" si="183"/>
        <v>0</v>
      </c>
      <c r="BP177" s="165">
        <f t="shared" si="199"/>
        <v>0</v>
      </c>
      <c r="BQ177" s="357">
        <v>3</v>
      </c>
      <c r="BR177" s="355">
        <v>7.2916666666666671E-2</v>
      </c>
      <c r="BS177" s="167">
        <f t="shared" si="184"/>
        <v>1</v>
      </c>
      <c r="BT177" s="165">
        <f t="shared" si="200"/>
        <v>45</v>
      </c>
      <c r="BU177" s="167">
        <f t="shared" si="188"/>
        <v>19</v>
      </c>
      <c r="BV177" s="168">
        <f t="shared" si="172"/>
        <v>0.43125000000000002</v>
      </c>
      <c r="BW177" s="167">
        <f t="shared" si="185"/>
        <v>10</v>
      </c>
      <c r="BX177" s="166">
        <f t="shared" si="201"/>
        <v>21</v>
      </c>
      <c r="BY177" s="317">
        <f t="shared" si="217"/>
        <v>0.56874999999999998</v>
      </c>
      <c r="BZ177" s="174">
        <f t="shared" si="223"/>
        <v>2498.168498168498</v>
      </c>
      <c r="CA177" s="174">
        <f t="shared" si="218"/>
        <v>59956.043956043955</v>
      </c>
      <c r="CB177" s="172">
        <f t="shared" si="215"/>
        <v>1532.5842696629213</v>
      </c>
      <c r="CC177" s="425">
        <f t="shared" si="209"/>
        <v>5.0583333333333336</v>
      </c>
      <c r="CD177" s="425">
        <f t="shared" si="210"/>
        <v>114.83888888888882</v>
      </c>
      <c r="CE177" s="394">
        <f t="shared" si="211"/>
        <v>109.78055555555548</v>
      </c>
      <c r="CF177" s="318">
        <f t="shared" si="212"/>
        <v>1428.6345234179307</v>
      </c>
      <c r="CG177" s="428">
        <f t="shared" si="204"/>
        <v>20.618750000000002</v>
      </c>
      <c r="CH177" s="428">
        <f t="shared" si="205"/>
        <v>2.1479166666666671</v>
      </c>
      <c r="CI177" s="344">
        <f t="shared" si="224"/>
        <v>533996</v>
      </c>
      <c r="CJ177" s="428">
        <f t="shared" si="213"/>
        <v>18.470833333333335</v>
      </c>
      <c r="CK177" s="344">
        <f t="shared" si="208"/>
        <v>1204.5928265283103</v>
      </c>
      <c r="CL177" s="344">
        <f t="shared" si="221"/>
        <v>1079.1068000404161</v>
      </c>
      <c r="CM177" s="440"/>
      <c r="CN177" s="440"/>
      <c r="CO177" s="441"/>
      <c r="CP177" s="441"/>
      <c r="CQ177" s="441"/>
      <c r="CR177" s="441"/>
      <c r="CS177" s="441"/>
      <c r="CT177" s="441"/>
      <c r="CU177" s="441"/>
      <c r="CV177" s="441"/>
      <c r="CW177" s="441"/>
      <c r="CX177" s="441"/>
    </row>
    <row r="178" spans="1:102" x14ac:dyDescent="0.25">
      <c r="A178" s="345">
        <f t="shared" si="186"/>
        <v>177</v>
      </c>
      <c r="B178" s="343">
        <v>40932</v>
      </c>
      <c r="C178" s="345">
        <f t="shared" si="222"/>
        <v>1</v>
      </c>
      <c r="D178" s="350" t="s">
        <v>24</v>
      </c>
      <c r="E178" s="347" t="s">
        <v>741</v>
      </c>
      <c r="F178" s="348"/>
      <c r="G178" s="358">
        <v>67</v>
      </c>
      <c r="H178" s="347" t="s">
        <v>26</v>
      </c>
      <c r="I178" s="348" t="s">
        <v>227</v>
      </c>
      <c r="J178" s="347" t="s">
        <v>600</v>
      </c>
      <c r="K178" s="347" t="s">
        <v>28</v>
      </c>
      <c r="L178" s="349">
        <v>50009</v>
      </c>
      <c r="M178" s="349">
        <v>6809</v>
      </c>
      <c r="N178" s="670"/>
      <c r="O178" s="670"/>
      <c r="P178" s="344">
        <f>P177-M178</f>
        <v>0</v>
      </c>
      <c r="Q178" s="182">
        <f t="shared" si="216"/>
        <v>3770880</v>
      </c>
      <c r="R178" s="350" t="s">
        <v>601</v>
      </c>
      <c r="S178" s="351">
        <v>6.6666666666666666E-2</v>
      </c>
      <c r="T178" s="171">
        <f t="shared" si="187"/>
        <v>1</v>
      </c>
      <c r="U178" s="171">
        <f t="shared" si="189"/>
        <v>36</v>
      </c>
      <c r="V178" s="350" t="s">
        <v>602</v>
      </c>
      <c r="W178" s="352">
        <v>0.39583333333333331</v>
      </c>
      <c r="X178" s="167">
        <f t="shared" si="173"/>
        <v>9</v>
      </c>
      <c r="Y178" s="171">
        <f t="shared" si="190"/>
        <v>30</v>
      </c>
      <c r="Z178" s="167">
        <f t="shared" si="203"/>
        <v>2733</v>
      </c>
      <c r="AA178" s="167">
        <f t="shared" si="203"/>
        <v>3278</v>
      </c>
      <c r="AB178" s="167">
        <f>SUM($W$7:W178)</f>
        <v>113.8493055555555</v>
      </c>
      <c r="AC178" s="353">
        <v>0</v>
      </c>
      <c r="AD178" s="344">
        <v>0</v>
      </c>
      <c r="AE178" s="167">
        <f t="shared" si="174"/>
        <v>0</v>
      </c>
      <c r="AF178" s="167">
        <f t="shared" si="191"/>
        <v>0</v>
      </c>
      <c r="AG178" s="171">
        <f t="shared" si="168"/>
        <v>716.73684210526324</v>
      </c>
      <c r="AH178" s="171">
        <f t="shared" si="175"/>
        <v>17201.684210526317</v>
      </c>
      <c r="AI178" s="350" t="s">
        <v>614</v>
      </c>
      <c r="AJ178" s="346"/>
      <c r="AK178" s="354">
        <v>1</v>
      </c>
      <c r="AL178" s="347">
        <v>6.9444444444444441E-3</v>
      </c>
      <c r="AM178" s="167">
        <f t="shared" si="176"/>
        <v>0</v>
      </c>
      <c r="AN178" s="165">
        <f t="shared" si="192"/>
        <v>10</v>
      </c>
      <c r="AO178" s="354">
        <v>3</v>
      </c>
      <c r="AP178" s="355">
        <v>5.486111111111111E-2</v>
      </c>
      <c r="AQ178" s="167">
        <f t="shared" si="177"/>
        <v>1</v>
      </c>
      <c r="AR178" s="165">
        <f t="shared" si="193"/>
        <v>19</v>
      </c>
      <c r="AS178" s="354">
        <v>0</v>
      </c>
      <c r="AT178" s="355">
        <v>0</v>
      </c>
      <c r="AU178" s="167">
        <f t="shared" si="178"/>
        <v>0</v>
      </c>
      <c r="AV178" s="165">
        <f t="shared" si="194"/>
        <v>0</v>
      </c>
      <c r="AW178" s="356">
        <v>0</v>
      </c>
      <c r="AX178" s="355">
        <v>0</v>
      </c>
      <c r="AY178" s="167">
        <f t="shared" si="179"/>
        <v>0</v>
      </c>
      <c r="AZ178" s="165">
        <f t="shared" si="195"/>
        <v>0</v>
      </c>
      <c r="BA178" s="356">
        <v>1</v>
      </c>
      <c r="BB178" s="355">
        <v>1.3888888888888888E-2</v>
      </c>
      <c r="BC178" s="171">
        <f t="shared" si="180"/>
        <v>0</v>
      </c>
      <c r="BD178" s="172">
        <f t="shared" si="196"/>
        <v>20</v>
      </c>
      <c r="BE178" s="345">
        <v>0</v>
      </c>
      <c r="BF178" s="355">
        <v>0</v>
      </c>
      <c r="BG178" s="167">
        <f t="shared" si="181"/>
        <v>0</v>
      </c>
      <c r="BH178" s="165">
        <f t="shared" si="197"/>
        <v>0</v>
      </c>
      <c r="BI178" s="356">
        <v>0</v>
      </c>
      <c r="BJ178" s="355">
        <v>0</v>
      </c>
      <c r="BK178" s="167">
        <f t="shared" si="182"/>
        <v>0</v>
      </c>
      <c r="BL178" s="165">
        <f t="shared" si="198"/>
        <v>0</v>
      </c>
      <c r="BM178" s="356">
        <v>0</v>
      </c>
      <c r="BN178" s="355">
        <v>0</v>
      </c>
      <c r="BO178" s="167">
        <f t="shared" si="183"/>
        <v>0</v>
      </c>
      <c r="BP178" s="165">
        <f t="shared" si="199"/>
        <v>0</v>
      </c>
      <c r="BQ178" s="357">
        <v>3</v>
      </c>
      <c r="BR178" s="355">
        <v>7.5694444444444439E-2</v>
      </c>
      <c r="BS178" s="167">
        <f t="shared" si="184"/>
        <v>1</v>
      </c>
      <c r="BT178" s="165">
        <f t="shared" si="200"/>
        <v>49</v>
      </c>
      <c r="BU178" s="167">
        <f t="shared" si="188"/>
        <v>8</v>
      </c>
      <c r="BV178" s="168">
        <f t="shared" si="172"/>
        <v>0.15138888888888888</v>
      </c>
      <c r="BW178" s="167">
        <f t="shared" si="185"/>
        <v>3</v>
      </c>
      <c r="BX178" s="166">
        <f>MINUTE(BV178)</f>
        <v>38</v>
      </c>
      <c r="BY178" s="317">
        <f t="shared" ref="BY178:BY201" si="225">W178-BV178</f>
        <v>0.24444444444444444</v>
      </c>
      <c r="BZ178" s="174">
        <f t="shared" si="223"/>
        <v>1160.625</v>
      </c>
      <c r="CA178" s="174">
        <f t="shared" ref="CA178:CA201" si="226">BZ178*24</f>
        <v>27855</v>
      </c>
      <c r="CB178" s="172">
        <f t="shared" ref="CB178:CB201" si="227">M178/(W178-BR178)/24</f>
        <v>886.20390455531458</v>
      </c>
      <c r="CC178" s="425">
        <f t="shared" si="209"/>
        <v>5.1340277777777779</v>
      </c>
      <c r="CD178" s="425">
        <f t="shared" si="210"/>
        <v>115.23472222222215</v>
      </c>
      <c r="CE178" s="394">
        <f t="shared" si="211"/>
        <v>110.10069444444437</v>
      </c>
      <c r="CF178" s="318">
        <f t="shared" si="212"/>
        <v>1427.0573023431843</v>
      </c>
      <c r="CG178" s="428">
        <f t="shared" si="204"/>
        <v>21.014583333333334</v>
      </c>
      <c r="CH178" s="428">
        <f t="shared" si="205"/>
        <v>2.2236111111111114</v>
      </c>
      <c r="CI178" s="344">
        <f t="shared" si="224"/>
        <v>540805</v>
      </c>
      <c r="CJ178" s="428">
        <f t="shared" si="213"/>
        <v>18.790972222222223</v>
      </c>
      <c r="CK178" s="344">
        <f t="shared" si="208"/>
        <v>1199.1684836838019</v>
      </c>
      <c r="CL178" s="344">
        <f t="shared" si="221"/>
        <v>1072.2811539605432</v>
      </c>
      <c r="CM178" s="440"/>
      <c r="CN178" s="440"/>
      <c r="CO178" s="441"/>
      <c r="CP178" s="441"/>
      <c r="CQ178" s="441"/>
      <c r="CR178" s="441"/>
      <c r="CS178" s="441"/>
      <c r="CT178" s="441"/>
      <c r="CU178" s="441"/>
      <c r="CV178" s="441"/>
      <c r="CW178" s="441"/>
      <c r="CX178" s="441"/>
    </row>
    <row r="179" spans="1:102" x14ac:dyDescent="0.25">
      <c r="A179" s="345">
        <f t="shared" si="186"/>
        <v>178</v>
      </c>
      <c r="B179" s="343">
        <v>40932</v>
      </c>
      <c r="C179" s="345">
        <f t="shared" si="222"/>
        <v>1</v>
      </c>
      <c r="D179" s="350" t="s">
        <v>24</v>
      </c>
      <c r="E179" s="347" t="s">
        <v>742</v>
      </c>
      <c r="F179" s="348"/>
      <c r="G179" s="358">
        <v>68</v>
      </c>
      <c r="H179" s="347" t="s">
        <v>26</v>
      </c>
      <c r="I179" s="348" t="s">
        <v>258</v>
      </c>
      <c r="J179" s="347" t="s">
        <v>327</v>
      </c>
      <c r="K179" s="347" t="s">
        <v>28</v>
      </c>
      <c r="L179" s="349">
        <v>24913</v>
      </c>
      <c r="M179" s="349">
        <v>5491</v>
      </c>
      <c r="N179" s="349">
        <v>5</v>
      </c>
      <c r="O179" s="668" t="s">
        <v>129</v>
      </c>
      <c r="P179" s="344">
        <f>L179-M179</f>
        <v>19422</v>
      </c>
      <c r="Q179" s="182">
        <f t="shared" si="216"/>
        <v>3776371</v>
      </c>
      <c r="R179" s="350" t="s">
        <v>615</v>
      </c>
      <c r="S179" s="351">
        <v>6.25E-2</v>
      </c>
      <c r="T179" s="171">
        <f t="shared" si="187"/>
        <v>1</v>
      </c>
      <c r="U179" s="171">
        <f t="shared" si="189"/>
        <v>30</v>
      </c>
      <c r="V179" s="350" t="s">
        <v>616</v>
      </c>
      <c r="W179" s="352">
        <v>0.12083333333333333</v>
      </c>
      <c r="X179" s="167">
        <f t="shared" si="173"/>
        <v>2</v>
      </c>
      <c r="Y179" s="171">
        <f t="shared" si="190"/>
        <v>54</v>
      </c>
      <c r="Z179" s="167">
        <f t="shared" si="203"/>
        <v>2735</v>
      </c>
      <c r="AA179" s="167">
        <f t="shared" si="203"/>
        <v>3332</v>
      </c>
      <c r="AB179" s="167">
        <f>SUM($W$7:W179)</f>
        <v>113.97013888888884</v>
      </c>
      <c r="AC179" s="353">
        <v>0</v>
      </c>
      <c r="AD179" s="344">
        <v>0</v>
      </c>
      <c r="AE179" s="167">
        <f t="shared" si="174"/>
        <v>0</v>
      </c>
      <c r="AF179" s="167">
        <f t="shared" si="191"/>
        <v>0</v>
      </c>
      <c r="AG179" s="171">
        <f t="shared" si="168"/>
        <v>1893.4482758620688</v>
      </c>
      <c r="AH179" s="171">
        <f t="shared" si="175"/>
        <v>45442.758620689652</v>
      </c>
      <c r="AI179" s="350"/>
      <c r="AJ179" s="346"/>
      <c r="AK179" s="354">
        <v>1</v>
      </c>
      <c r="AL179" s="347">
        <v>6.9444444444444441E-3</v>
      </c>
      <c r="AM179" s="167">
        <f t="shared" si="176"/>
        <v>0</v>
      </c>
      <c r="AN179" s="165">
        <f t="shared" si="192"/>
        <v>10</v>
      </c>
      <c r="AO179" s="354">
        <v>0</v>
      </c>
      <c r="AP179" s="355">
        <v>0</v>
      </c>
      <c r="AQ179" s="167">
        <f t="shared" si="177"/>
        <v>0</v>
      </c>
      <c r="AR179" s="165">
        <f t="shared" si="193"/>
        <v>0</v>
      </c>
      <c r="AS179" s="354">
        <v>0</v>
      </c>
      <c r="AT179" s="355">
        <v>0</v>
      </c>
      <c r="AU179" s="167">
        <f t="shared" si="178"/>
        <v>0</v>
      </c>
      <c r="AV179" s="165">
        <f t="shared" si="194"/>
        <v>0</v>
      </c>
      <c r="AW179" s="356">
        <v>0</v>
      </c>
      <c r="AX179" s="355">
        <v>0</v>
      </c>
      <c r="AY179" s="167">
        <f t="shared" si="179"/>
        <v>0</v>
      </c>
      <c r="AZ179" s="165">
        <f t="shared" si="195"/>
        <v>0</v>
      </c>
      <c r="BA179" s="356">
        <v>0</v>
      </c>
      <c r="BB179" s="355">
        <v>0</v>
      </c>
      <c r="BC179" s="171">
        <f t="shared" si="180"/>
        <v>0</v>
      </c>
      <c r="BD179" s="172">
        <f t="shared" si="196"/>
        <v>0</v>
      </c>
      <c r="BE179" s="345">
        <v>0</v>
      </c>
      <c r="BF179" s="355">
        <v>0</v>
      </c>
      <c r="BG179" s="167">
        <f t="shared" si="181"/>
        <v>0</v>
      </c>
      <c r="BH179" s="165">
        <f t="shared" si="197"/>
        <v>0</v>
      </c>
      <c r="BI179" s="356">
        <v>0</v>
      </c>
      <c r="BJ179" s="355">
        <v>0</v>
      </c>
      <c r="BK179" s="167">
        <f t="shared" si="182"/>
        <v>0</v>
      </c>
      <c r="BL179" s="165">
        <f t="shared" si="198"/>
        <v>0</v>
      </c>
      <c r="BM179" s="356">
        <v>0</v>
      </c>
      <c r="BN179" s="355">
        <v>0</v>
      </c>
      <c r="BO179" s="167">
        <f t="shared" si="183"/>
        <v>0</v>
      </c>
      <c r="BP179" s="165">
        <f t="shared" si="199"/>
        <v>0</v>
      </c>
      <c r="BQ179" s="357">
        <v>0</v>
      </c>
      <c r="BR179" s="355">
        <v>0</v>
      </c>
      <c r="BS179" s="167">
        <f t="shared" si="184"/>
        <v>0</v>
      </c>
      <c r="BT179" s="165">
        <f t="shared" si="200"/>
        <v>0</v>
      </c>
      <c r="BU179" s="167">
        <f t="shared" si="188"/>
        <v>1</v>
      </c>
      <c r="BV179" s="168">
        <f t="shared" si="172"/>
        <v>6.9444444444444441E-3</v>
      </c>
      <c r="BW179" s="167">
        <f t="shared" si="185"/>
        <v>0</v>
      </c>
      <c r="BX179" s="166">
        <f t="shared" si="201"/>
        <v>10</v>
      </c>
      <c r="BY179" s="317">
        <f t="shared" si="225"/>
        <v>0.11388888888888889</v>
      </c>
      <c r="BZ179" s="174">
        <f t="shared" si="223"/>
        <v>2008.9024390243903</v>
      </c>
      <c r="CA179" s="174">
        <f t="shared" si="226"/>
        <v>48213.658536585368</v>
      </c>
      <c r="CB179" s="172">
        <f t="shared" si="227"/>
        <v>1893.4482758620688</v>
      </c>
      <c r="CC179" s="425">
        <f t="shared" si="209"/>
        <v>5.1340277777777779</v>
      </c>
      <c r="CD179" s="425">
        <f t="shared" si="210"/>
        <v>115.35555555555548</v>
      </c>
      <c r="CE179" s="394">
        <f t="shared" si="211"/>
        <v>110.22152777777771</v>
      </c>
      <c r="CF179" s="318">
        <f t="shared" si="212"/>
        <v>1427.5685960723049</v>
      </c>
      <c r="CG179" s="428">
        <f t="shared" si="204"/>
        <v>21.135416666666668</v>
      </c>
      <c r="CH179" s="428">
        <f t="shared" si="205"/>
        <v>2.2236111111111114</v>
      </c>
      <c r="CI179" s="344">
        <f t="shared" si="224"/>
        <v>546296</v>
      </c>
      <c r="CJ179" s="428">
        <f t="shared" si="213"/>
        <v>18.911805555555556</v>
      </c>
      <c r="CK179" s="344">
        <f t="shared" si="208"/>
        <v>1203.6044504828699</v>
      </c>
      <c r="CL179" s="344">
        <f t="shared" si="221"/>
        <v>1076.9758501724987</v>
      </c>
      <c r="CM179" s="440"/>
      <c r="CN179" s="440"/>
      <c r="CO179" s="441"/>
      <c r="CP179" s="441"/>
      <c r="CQ179" s="441"/>
      <c r="CR179" s="441"/>
      <c r="CS179" s="441"/>
      <c r="CT179" s="441"/>
      <c r="CU179" s="441"/>
      <c r="CV179" s="441"/>
      <c r="CW179" s="441"/>
      <c r="CX179" s="441"/>
    </row>
    <row r="180" spans="1:102" x14ac:dyDescent="0.25">
      <c r="A180" s="345">
        <f t="shared" si="186"/>
        <v>179</v>
      </c>
      <c r="B180" s="343">
        <v>40933</v>
      </c>
      <c r="C180" s="345">
        <f t="shared" si="222"/>
        <v>1</v>
      </c>
      <c r="D180" s="350" t="s">
        <v>24</v>
      </c>
      <c r="E180" s="347" t="s">
        <v>742</v>
      </c>
      <c r="F180" s="348"/>
      <c r="G180" s="358">
        <v>68</v>
      </c>
      <c r="H180" s="347" t="s">
        <v>26</v>
      </c>
      <c r="I180" s="348" t="s">
        <v>258</v>
      </c>
      <c r="J180" s="347" t="s">
        <v>327</v>
      </c>
      <c r="K180" s="347" t="s">
        <v>28</v>
      </c>
      <c r="L180" s="349">
        <v>24913</v>
      </c>
      <c r="M180" s="349">
        <v>18258</v>
      </c>
      <c r="N180" s="349"/>
      <c r="O180" s="669"/>
      <c r="P180" s="344">
        <f>P179-M180</f>
        <v>1164</v>
      </c>
      <c r="Q180" s="182">
        <f t="shared" si="216"/>
        <v>3794629</v>
      </c>
      <c r="R180" s="350" t="s">
        <v>615</v>
      </c>
      <c r="S180" s="351">
        <v>6.25E-2</v>
      </c>
      <c r="T180" s="171">
        <f t="shared" si="187"/>
        <v>1</v>
      </c>
      <c r="U180" s="171">
        <f t="shared" si="189"/>
        <v>30</v>
      </c>
      <c r="V180" s="350" t="s">
        <v>616</v>
      </c>
      <c r="W180" s="352">
        <v>1</v>
      </c>
      <c r="X180" s="167">
        <f t="shared" si="173"/>
        <v>24</v>
      </c>
      <c r="Y180" s="171">
        <f t="shared" si="190"/>
        <v>0</v>
      </c>
      <c r="Z180" s="167">
        <f t="shared" si="203"/>
        <v>2759</v>
      </c>
      <c r="AA180" s="167">
        <f t="shared" si="203"/>
        <v>3332</v>
      </c>
      <c r="AB180" s="167">
        <f>SUM($W$7:W180)</f>
        <v>114.97013888888884</v>
      </c>
      <c r="AC180" s="353">
        <v>0</v>
      </c>
      <c r="AD180" s="344">
        <v>0</v>
      </c>
      <c r="AE180" s="167">
        <f t="shared" si="174"/>
        <v>0</v>
      </c>
      <c r="AF180" s="167">
        <f t="shared" si="191"/>
        <v>0</v>
      </c>
      <c r="AG180" s="171">
        <f t="shared" si="168"/>
        <v>760.75</v>
      </c>
      <c r="AH180" s="171">
        <f t="shared" si="175"/>
        <v>18258</v>
      </c>
      <c r="AI180" s="350"/>
      <c r="AJ180" s="346"/>
      <c r="AK180" s="354">
        <v>2</v>
      </c>
      <c r="AL180" s="347">
        <v>1.1111111111111112E-2</v>
      </c>
      <c r="AM180" s="167">
        <f t="shared" si="176"/>
        <v>0</v>
      </c>
      <c r="AN180" s="165">
        <f t="shared" si="192"/>
        <v>16</v>
      </c>
      <c r="AO180" s="354">
        <v>0</v>
      </c>
      <c r="AP180" s="355">
        <v>0</v>
      </c>
      <c r="AQ180" s="167">
        <f t="shared" si="177"/>
        <v>0</v>
      </c>
      <c r="AR180" s="165">
        <f t="shared" si="193"/>
        <v>0</v>
      </c>
      <c r="AS180" s="354">
        <v>0</v>
      </c>
      <c r="AT180" s="355">
        <v>0</v>
      </c>
      <c r="AU180" s="167">
        <f t="shared" si="178"/>
        <v>0</v>
      </c>
      <c r="AV180" s="165">
        <f t="shared" si="194"/>
        <v>0</v>
      </c>
      <c r="AW180" s="356">
        <v>0</v>
      </c>
      <c r="AX180" s="355">
        <v>0</v>
      </c>
      <c r="AY180" s="167">
        <f t="shared" si="179"/>
        <v>0</v>
      </c>
      <c r="AZ180" s="165">
        <f t="shared" si="195"/>
        <v>0</v>
      </c>
      <c r="BA180" s="356">
        <v>4</v>
      </c>
      <c r="BB180" s="355">
        <v>3.1944444444444449E-2</v>
      </c>
      <c r="BC180" s="171">
        <f t="shared" si="180"/>
        <v>0</v>
      </c>
      <c r="BD180" s="172">
        <f t="shared" si="196"/>
        <v>46</v>
      </c>
      <c r="BE180" s="345">
        <v>0</v>
      </c>
      <c r="BF180" s="355">
        <v>0</v>
      </c>
      <c r="BG180" s="167">
        <f t="shared" si="181"/>
        <v>0</v>
      </c>
      <c r="BH180" s="165">
        <f t="shared" si="197"/>
        <v>0</v>
      </c>
      <c r="BI180" s="356">
        <v>0</v>
      </c>
      <c r="BJ180" s="355">
        <v>0</v>
      </c>
      <c r="BK180" s="167">
        <f t="shared" si="182"/>
        <v>0</v>
      </c>
      <c r="BL180" s="165">
        <f t="shared" si="198"/>
        <v>0</v>
      </c>
      <c r="BM180" s="356">
        <v>0</v>
      </c>
      <c r="BN180" s="355">
        <v>0</v>
      </c>
      <c r="BO180" s="167">
        <f t="shared" si="183"/>
        <v>0</v>
      </c>
      <c r="BP180" s="165">
        <f t="shared" si="199"/>
        <v>0</v>
      </c>
      <c r="BQ180" s="357">
        <v>2</v>
      </c>
      <c r="BR180" s="355">
        <v>0.28194444444444444</v>
      </c>
      <c r="BS180" s="167">
        <f>IF(BR180=1,24,HOUR(BR180))</f>
        <v>6</v>
      </c>
      <c r="BT180" s="165">
        <f>MINUTE(BR180)</f>
        <v>46</v>
      </c>
      <c r="BU180" s="167">
        <f>BQ180+BM180+BI180+BE180+BA180+AW180+AS180+AO180+AK180+AC180</f>
        <v>8</v>
      </c>
      <c r="BV180" s="168">
        <f>BR180+BN180+BJ180+BF180+BB180+AX180+AT180+AP180+AL180+AD180</f>
        <v>0.32500000000000001</v>
      </c>
      <c r="BW180" s="167">
        <f>IF(BV180=1,24,HOUR(BV180))</f>
        <v>7</v>
      </c>
      <c r="BX180" s="166">
        <f>MINUTE(BV180)</f>
        <v>48</v>
      </c>
      <c r="BY180" s="317">
        <f t="shared" si="225"/>
        <v>0.67500000000000004</v>
      </c>
      <c r="BZ180" s="174">
        <f t="shared" si="223"/>
        <v>1127.037037037037</v>
      </c>
      <c r="CA180" s="174">
        <f t="shared" si="226"/>
        <v>27048.888888888887</v>
      </c>
      <c r="CB180" s="172">
        <f t="shared" si="227"/>
        <v>1059.4584139264991</v>
      </c>
      <c r="CC180" s="425">
        <f t="shared" si="209"/>
        <v>5.415972222222222</v>
      </c>
      <c r="CD180" s="425">
        <f t="shared" si="210"/>
        <v>116.35555555555548</v>
      </c>
      <c r="CE180" s="394">
        <f t="shared" si="211"/>
        <v>110.93958333333326</v>
      </c>
      <c r="CF180" s="318">
        <f t="shared" si="212"/>
        <v>1425.1860058966038</v>
      </c>
      <c r="CG180" s="428">
        <f t="shared" si="204"/>
        <v>22.135416666666668</v>
      </c>
      <c r="CH180" s="428">
        <f t="shared" si="205"/>
        <v>2.505555555555556</v>
      </c>
      <c r="CI180" s="344">
        <f t="shared" si="224"/>
        <v>564554</v>
      </c>
      <c r="CJ180" s="428">
        <f t="shared" si="213"/>
        <v>19.629861111111111</v>
      </c>
      <c r="CK180" s="344">
        <f t="shared" si="208"/>
        <v>1198.3316234478368</v>
      </c>
      <c r="CL180" s="344">
        <f t="shared" si="221"/>
        <v>1062.6898823529411</v>
      </c>
      <c r="CM180" s="440"/>
      <c r="CN180" s="440"/>
      <c r="CO180" s="441"/>
      <c r="CP180" s="441"/>
      <c r="CQ180" s="441"/>
      <c r="CR180" s="441"/>
      <c r="CS180" s="441"/>
      <c r="CT180" s="441"/>
      <c r="CU180" s="441"/>
      <c r="CV180" s="441"/>
      <c r="CW180" s="441"/>
      <c r="CX180" s="441"/>
    </row>
    <row r="181" spans="1:102" x14ac:dyDescent="0.25">
      <c r="A181" s="345">
        <f t="shared" si="186"/>
        <v>180</v>
      </c>
      <c r="B181" s="343">
        <v>40934</v>
      </c>
      <c r="C181" s="345">
        <f t="shared" si="222"/>
        <v>1</v>
      </c>
      <c r="D181" s="350" t="s">
        <v>24</v>
      </c>
      <c r="E181" s="347" t="s">
        <v>742</v>
      </c>
      <c r="F181" s="348"/>
      <c r="G181" s="358">
        <v>68</v>
      </c>
      <c r="H181" s="347" t="s">
        <v>26</v>
      </c>
      <c r="I181" s="348" t="s">
        <v>258</v>
      </c>
      <c r="J181" s="347" t="s">
        <v>327</v>
      </c>
      <c r="K181" s="347" t="s">
        <v>28</v>
      </c>
      <c r="L181" s="349">
        <v>24913</v>
      </c>
      <c r="M181" s="349">
        <v>1164</v>
      </c>
      <c r="N181" s="349"/>
      <c r="O181" s="670"/>
      <c r="P181" s="344">
        <f>P180-M181</f>
        <v>0</v>
      </c>
      <c r="Q181" s="182">
        <f t="shared" si="216"/>
        <v>3795793</v>
      </c>
      <c r="R181" s="350" t="s">
        <v>615</v>
      </c>
      <c r="S181" s="351">
        <v>6.25E-2</v>
      </c>
      <c r="T181" s="171">
        <f t="shared" si="187"/>
        <v>1</v>
      </c>
      <c r="U181" s="171">
        <f t="shared" si="189"/>
        <v>30</v>
      </c>
      <c r="V181" s="350" t="s">
        <v>616</v>
      </c>
      <c r="W181" s="352">
        <v>0.16666666666666666</v>
      </c>
      <c r="X181" s="167">
        <f t="shared" si="173"/>
        <v>4</v>
      </c>
      <c r="Y181" s="171">
        <f t="shared" si="190"/>
        <v>0</v>
      </c>
      <c r="Z181" s="167">
        <f t="shared" si="203"/>
        <v>2763</v>
      </c>
      <c r="AA181" s="167">
        <f t="shared" si="203"/>
        <v>3332</v>
      </c>
      <c r="AB181" s="167">
        <f>SUM($W$7:W181)</f>
        <v>115.13680555555551</v>
      </c>
      <c r="AC181" s="353">
        <v>0</v>
      </c>
      <c r="AD181" s="344">
        <v>0</v>
      </c>
      <c r="AE181" s="167">
        <f t="shared" si="174"/>
        <v>0</v>
      </c>
      <c r="AF181" s="167">
        <f t="shared" si="191"/>
        <v>0</v>
      </c>
      <c r="AG181" s="171">
        <f t="shared" si="168"/>
        <v>291</v>
      </c>
      <c r="AH181" s="171">
        <f t="shared" si="175"/>
        <v>6984</v>
      </c>
      <c r="AI181" s="350" t="s">
        <v>618</v>
      </c>
      <c r="AJ181" s="346"/>
      <c r="AK181" s="354">
        <v>0</v>
      </c>
      <c r="AL181" s="347">
        <v>0</v>
      </c>
      <c r="AM181" s="167">
        <f t="shared" si="176"/>
        <v>0</v>
      </c>
      <c r="AN181" s="165">
        <f t="shared" si="192"/>
        <v>0</v>
      </c>
      <c r="AO181" s="354">
        <v>0</v>
      </c>
      <c r="AP181" s="355">
        <v>0</v>
      </c>
      <c r="AQ181" s="167">
        <f t="shared" si="177"/>
        <v>0</v>
      </c>
      <c r="AR181" s="165">
        <f t="shared" si="193"/>
        <v>0</v>
      </c>
      <c r="AS181" s="354">
        <v>0</v>
      </c>
      <c r="AT181" s="355">
        <v>0</v>
      </c>
      <c r="AU181" s="167">
        <f t="shared" si="178"/>
        <v>0</v>
      </c>
      <c r="AV181" s="165">
        <f t="shared" si="194"/>
        <v>0</v>
      </c>
      <c r="AW181" s="356">
        <v>0</v>
      </c>
      <c r="AX181" s="355">
        <v>0</v>
      </c>
      <c r="AY181" s="167">
        <f t="shared" si="179"/>
        <v>0</v>
      </c>
      <c r="AZ181" s="165">
        <f t="shared" si="195"/>
        <v>0</v>
      </c>
      <c r="BA181" s="356">
        <v>0</v>
      </c>
      <c r="BB181" s="355">
        <v>0</v>
      </c>
      <c r="BC181" s="171">
        <f t="shared" si="180"/>
        <v>0</v>
      </c>
      <c r="BD181" s="172">
        <f t="shared" si="196"/>
        <v>0</v>
      </c>
      <c r="BE181" s="345">
        <v>0</v>
      </c>
      <c r="BF181" s="355">
        <v>0</v>
      </c>
      <c r="BG181" s="167">
        <f t="shared" si="181"/>
        <v>0</v>
      </c>
      <c r="BH181" s="165">
        <f t="shared" si="197"/>
        <v>0</v>
      </c>
      <c r="BI181" s="356">
        <v>0</v>
      </c>
      <c r="BJ181" s="355">
        <v>0</v>
      </c>
      <c r="BK181" s="167">
        <f t="shared" si="182"/>
        <v>0</v>
      </c>
      <c r="BL181" s="165">
        <f t="shared" si="198"/>
        <v>0</v>
      </c>
      <c r="BM181" s="356">
        <v>0</v>
      </c>
      <c r="BN181" s="355">
        <v>0</v>
      </c>
      <c r="BO181" s="167">
        <f t="shared" si="183"/>
        <v>0</v>
      </c>
      <c r="BP181" s="165">
        <f t="shared" si="199"/>
        <v>0</v>
      </c>
      <c r="BQ181" s="357">
        <v>0</v>
      </c>
      <c r="BR181" s="355">
        <v>0</v>
      </c>
      <c r="BS181" s="167">
        <f t="shared" si="184"/>
        <v>0</v>
      </c>
      <c r="BT181" s="165">
        <f t="shared" si="200"/>
        <v>0</v>
      </c>
      <c r="BU181" s="167">
        <f t="shared" si="188"/>
        <v>0</v>
      </c>
      <c r="BV181" s="168">
        <f t="shared" si="172"/>
        <v>0</v>
      </c>
      <c r="BW181" s="167">
        <f t="shared" si="185"/>
        <v>0</v>
      </c>
      <c r="BX181" s="166">
        <f t="shared" si="201"/>
        <v>0</v>
      </c>
      <c r="BY181" s="317">
        <f t="shared" si="225"/>
        <v>0.16666666666666666</v>
      </c>
      <c r="BZ181" s="174">
        <f t="shared" si="223"/>
        <v>291</v>
      </c>
      <c r="CA181" s="174">
        <f t="shared" si="226"/>
        <v>6984</v>
      </c>
      <c r="CB181" s="172">
        <f t="shared" si="227"/>
        <v>291</v>
      </c>
      <c r="CC181" s="425">
        <f t="shared" si="209"/>
        <v>5.415972222222222</v>
      </c>
      <c r="CD181" s="425">
        <f t="shared" si="210"/>
        <v>116.52222222222215</v>
      </c>
      <c r="CE181" s="394">
        <f t="shared" si="211"/>
        <v>111.10624999999993</v>
      </c>
      <c r="CF181" s="318">
        <f t="shared" si="212"/>
        <v>1423.4846524535458</v>
      </c>
      <c r="CG181" s="428">
        <f t="shared" si="204"/>
        <v>22.302083333333336</v>
      </c>
      <c r="CH181" s="428">
        <f t="shared" si="205"/>
        <v>2.505555555555556</v>
      </c>
      <c r="CI181" s="344">
        <f t="shared" si="224"/>
        <v>565718</v>
      </c>
      <c r="CJ181" s="428">
        <f t="shared" si="213"/>
        <v>19.796527777777779</v>
      </c>
      <c r="CK181" s="344">
        <f t="shared" si="208"/>
        <v>1190.6928122917177</v>
      </c>
      <c r="CL181" s="344">
        <f t="shared" si="221"/>
        <v>1056.9229332087809</v>
      </c>
      <c r="CM181" s="440"/>
      <c r="CN181" s="440"/>
      <c r="CO181" s="441"/>
      <c r="CP181" s="441"/>
      <c r="CQ181" s="441"/>
      <c r="CR181" s="441"/>
      <c r="CS181" s="441"/>
      <c r="CT181" s="441"/>
      <c r="CU181" s="441"/>
      <c r="CV181" s="441"/>
      <c r="CW181" s="441"/>
      <c r="CX181" s="441"/>
    </row>
    <row r="182" spans="1:102" x14ac:dyDescent="0.25">
      <c r="A182" s="454">
        <f t="shared" si="186"/>
        <v>181</v>
      </c>
      <c r="B182" s="459">
        <v>40940</v>
      </c>
      <c r="C182" s="454">
        <f t="shared" si="157"/>
        <v>2</v>
      </c>
      <c r="D182" s="460" t="s">
        <v>24</v>
      </c>
      <c r="E182" s="460" t="s">
        <v>743</v>
      </c>
      <c r="F182" s="457"/>
      <c r="G182" s="458">
        <v>69</v>
      </c>
      <c r="H182" s="460" t="s">
        <v>26</v>
      </c>
      <c r="I182" s="457" t="s">
        <v>627</v>
      </c>
      <c r="J182" s="460" t="s">
        <v>27</v>
      </c>
      <c r="K182" s="460" t="s">
        <v>28</v>
      </c>
      <c r="L182" s="461">
        <v>48538</v>
      </c>
      <c r="M182" s="461">
        <v>38126</v>
      </c>
      <c r="N182" s="663">
        <v>7</v>
      </c>
      <c r="O182" s="666"/>
      <c r="P182" s="462">
        <f>L182-M182</f>
        <v>10412</v>
      </c>
      <c r="Q182" s="182">
        <f t="shared" si="216"/>
        <v>3833919</v>
      </c>
      <c r="R182" s="460" t="s">
        <v>626</v>
      </c>
      <c r="S182" s="476">
        <v>9.1666666666666674E-2</v>
      </c>
      <c r="T182" s="171">
        <f t="shared" si="187"/>
        <v>2</v>
      </c>
      <c r="U182" s="171">
        <f t="shared" si="189"/>
        <v>12</v>
      </c>
      <c r="V182" s="460" t="s">
        <v>628</v>
      </c>
      <c r="W182" s="464">
        <v>0.97916666666666663</v>
      </c>
      <c r="X182" s="167">
        <f t="shared" si="173"/>
        <v>23</v>
      </c>
      <c r="Y182" s="171">
        <f t="shared" si="190"/>
        <v>30</v>
      </c>
      <c r="Z182" s="167">
        <f t="shared" si="203"/>
        <v>2786</v>
      </c>
      <c r="AA182" s="167">
        <f t="shared" si="203"/>
        <v>3362</v>
      </c>
      <c r="AB182" s="167">
        <f>SUM($W$7:W182)</f>
        <v>116.11597222222218</v>
      </c>
      <c r="AC182" s="465">
        <v>0</v>
      </c>
      <c r="AD182" s="462">
        <v>0</v>
      </c>
      <c r="AE182" s="167">
        <f t="shared" si="174"/>
        <v>0</v>
      </c>
      <c r="AF182" s="167">
        <f t="shared" si="191"/>
        <v>0</v>
      </c>
      <c r="AG182" s="171">
        <f t="shared" si="168"/>
        <v>1622.3829787234044</v>
      </c>
      <c r="AH182" s="171">
        <f t="shared" si="175"/>
        <v>38937.191489361707</v>
      </c>
      <c r="AI182" s="456"/>
      <c r="AJ182" s="455"/>
      <c r="AK182" s="466">
        <v>1</v>
      </c>
      <c r="AL182" s="460">
        <v>6.9444444444444441E-3</v>
      </c>
      <c r="AM182" s="167">
        <f t="shared" si="176"/>
        <v>0</v>
      </c>
      <c r="AN182" s="165">
        <f t="shared" si="192"/>
        <v>10</v>
      </c>
      <c r="AO182" s="466">
        <v>2</v>
      </c>
      <c r="AP182" s="463">
        <v>2.361111111111111E-2</v>
      </c>
      <c r="AQ182" s="167">
        <f t="shared" si="177"/>
        <v>0</v>
      </c>
      <c r="AR182" s="165">
        <f t="shared" si="193"/>
        <v>34</v>
      </c>
      <c r="AS182" s="466">
        <v>1</v>
      </c>
      <c r="AT182" s="467">
        <v>0</v>
      </c>
      <c r="AU182" s="167">
        <f t="shared" si="178"/>
        <v>0</v>
      </c>
      <c r="AV182" s="165">
        <f t="shared" si="194"/>
        <v>0</v>
      </c>
      <c r="AW182" s="473">
        <v>0</v>
      </c>
      <c r="AX182" s="470">
        <v>0</v>
      </c>
      <c r="AY182" s="167">
        <f t="shared" si="179"/>
        <v>0</v>
      </c>
      <c r="AZ182" s="165">
        <f t="shared" si="195"/>
        <v>0</v>
      </c>
      <c r="BA182" s="466">
        <v>5</v>
      </c>
      <c r="BB182" s="467">
        <v>5.2777777777777778E-2</v>
      </c>
      <c r="BC182" s="171">
        <f t="shared" si="180"/>
        <v>1</v>
      </c>
      <c r="BD182" s="172">
        <f t="shared" si="196"/>
        <v>16</v>
      </c>
      <c r="BE182" s="454">
        <v>7</v>
      </c>
      <c r="BF182" s="463">
        <v>0.13541666666666666</v>
      </c>
      <c r="BG182" s="167">
        <f t="shared" si="181"/>
        <v>3</v>
      </c>
      <c r="BH182" s="165">
        <f t="shared" si="197"/>
        <v>15</v>
      </c>
      <c r="BI182" s="468">
        <v>0</v>
      </c>
      <c r="BJ182" s="463">
        <v>0</v>
      </c>
      <c r="BK182" s="167">
        <f t="shared" si="182"/>
        <v>0</v>
      </c>
      <c r="BL182" s="165">
        <f t="shared" si="198"/>
        <v>0</v>
      </c>
      <c r="BM182" s="468">
        <v>0</v>
      </c>
      <c r="BN182" s="463">
        <v>0</v>
      </c>
      <c r="BO182" s="167">
        <f t="shared" si="183"/>
        <v>0</v>
      </c>
      <c r="BP182" s="165">
        <f t="shared" si="199"/>
        <v>0</v>
      </c>
      <c r="BQ182" s="469">
        <v>1</v>
      </c>
      <c r="BR182" s="463">
        <v>4.8611111111111112E-3</v>
      </c>
      <c r="BS182" s="167">
        <f t="shared" si="184"/>
        <v>0</v>
      </c>
      <c r="BT182" s="165">
        <f t="shared" si="200"/>
        <v>7</v>
      </c>
      <c r="BU182" s="167">
        <f t="shared" si="188"/>
        <v>17</v>
      </c>
      <c r="BV182" s="168">
        <f t="shared" si="172"/>
        <v>0.22361111111111112</v>
      </c>
      <c r="BW182" s="167">
        <f t="shared" si="185"/>
        <v>5</v>
      </c>
      <c r="BX182" s="166">
        <f t="shared" si="201"/>
        <v>22</v>
      </c>
      <c r="BY182" s="317">
        <f t="shared" si="225"/>
        <v>0.75555555555555554</v>
      </c>
      <c r="BZ182" s="174">
        <f t="shared" si="223"/>
        <v>2102.5367647058824</v>
      </c>
      <c r="CA182" s="174">
        <f t="shared" si="226"/>
        <v>50460.882352941175</v>
      </c>
      <c r="CB182" s="172">
        <f t="shared" si="227"/>
        <v>1630.4775481111903</v>
      </c>
      <c r="CC182" s="425">
        <f t="shared" si="209"/>
        <v>5.4208333333333334</v>
      </c>
      <c r="CD182" s="425">
        <f t="shared" si="210"/>
        <v>117.50138888888883</v>
      </c>
      <c r="CE182" s="394">
        <f t="shared" si="211"/>
        <v>112.08055555555549</v>
      </c>
      <c r="CF182" s="318">
        <f t="shared" si="212"/>
        <v>1425.2840219088459</v>
      </c>
      <c r="CG182" s="474">
        <f>W182</f>
        <v>0.97916666666666663</v>
      </c>
      <c r="CH182" s="474">
        <f xml:space="preserve"> BR182</f>
        <v>4.8611111111111112E-3</v>
      </c>
      <c r="CI182" s="462">
        <f xml:space="preserve"> M182</f>
        <v>38126</v>
      </c>
      <c r="CJ182" s="474">
        <f t="shared" si="213"/>
        <v>0.97430555555555554</v>
      </c>
      <c r="CK182" s="462">
        <f t="shared" si="208"/>
        <v>1630.4775481111903</v>
      </c>
      <c r="CL182" s="462">
        <f t="shared" si="221"/>
        <v>1622.3829787234044</v>
      </c>
    </row>
    <row r="183" spans="1:102" x14ac:dyDescent="0.25">
      <c r="A183" s="454">
        <f t="shared" si="186"/>
        <v>182</v>
      </c>
      <c r="B183" s="459">
        <v>40941</v>
      </c>
      <c r="C183" s="454">
        <f t="shared" si="157"/>
        <v>2</v>
      </c>
      <c r="D183" s="460" t="s">
        <v>24</v>
      </c>
      <c r="E183" s="460" t="s">
        <v>743</v>
      </c>
      <c r="F183" s="457"/>
      <c r="G183" s="458">
        <v>69</v>
      </c>
      <c r="H183" s="460" t="s">
        <v>26</v>
      </c>
      <c r="I183" s="457" t="s">
        <v>627</v>
      </c>
      <c r="J183" s="460" t="s">
        <v>27</v>
      </c>
      <c r="K183" s="460" t="s">
        <v>28</v>
      </c>
      <c r="L183" s="461">
        <v>48538</v>
      </c>
      <c r="M183" s="461">
        <v>10412</v>
      </c>
      <c r="N183" s="665"/>
      <c r="O183" s="667"/>
      <c r="P183" s="462">
        <f>P182-M183</f>
        <v>0</v>
      </c>
      <c r="Q183" s="182">
        <f t="shared" si="216"/>
        <v>3844331</v>
      </c>
      <c r="R183" s="460" t="s">
        <v>626</v>
      </c>
      <c r="S183" s="476">
        <v>9.1666666666666674E-2</v>
      </c>
      <c r="T183" s="171">
        <f t="shared" si="187"/>
        <v>2</v>
      </c>
      <c r="U183" s="171">
        <f t="shared" si="189"/>
        <v>12</v>
      </c>
      <c r="V183" s="460" t="s">
        <v>628</v>
      </c>
      <c r="W183" s="464">
        <v>0.1875</v>
      </c>
      <c r="X183" s="167">
        <f t="shared" si="173"/>
        <v>4</v>
      </c>
      <c r="Y183" s="171">
        <f t="shared" si="190"/>
        <v>30</v>
      </c>
      <c r="Z183" s="167">
        <f t="shared" si="203"/>
        <v>2790</v>
      </c>
      <c r="AA183" s="167">
        <f t="shared" si="203"/>
        <v>3392</v>
      </c>
      <c r="AB183" s="167">
        <f>SUM($W$7:W183)</f>
        <v>116.30347222222218</v>
      </c>
      <c r="AC183" s="465">
        <v>0</v>
      </c>
      <c r="AD183" s="462">
        <v>0</v>
      </c>
      <c r="AE183" s="167">
        <f t="shared" si="174"/>
        <v>0</v>
      </c>
      <c r="AF183" s="167">
        <f t="shared" si="191"/>
        <v>0</v>
      </c>
      <c r="AG183" s="171">
        <f t="shared" si="168"/>
        <v>2313.7777777777778</v>
      </c>
      <c r="AH183" s="171">
        <f t="shared" si="175"/>
        <v>55530.666666666672</v>
      </c>
      <c r="AI183" s="460" t="s">
        <v>630</v>
      </c>
      <c r="AJ183" s="455"/>
      <c r="AK183" s="466">
        <v>1</v>
      </c>
      <c r="AL183" s="460">
        <v>1.1805555555555555E-2</v>
      </c>
      <c r="AM183" s="167">
        <f t="shared" si="176"/>
        <v>0</v>
      </c>
      <c r="AN183" s="165">
        <f t="shared" si="192"/>
        <v>17</v>
      </c>
      <c r="AO183" s="466">
        <v>0</v>
      </c>
      <c r="AP183" s="463">
        <v>0</v>
      </c>
      <c r="AQ183" s="167">
        <f t="shared" si="177"/>
        <v>0</v>
      </c>
      <c r="AR183" s="165">
        <f t="shared" si="193"/>
        <v>0</v>
      </c>
      <c r="AS183" s="466">
        <v>1</v>
      </c>
      <c r="AT183" s="467">
        <v>6.9444444444444441E-3</v>
      </c>
      <c r="AU183" s="167">
        <f t="shared" si="178"/>
        <v>0</v>
      </c>
      <c r="AV183" s="165">
        <f t="shared" si="194"/>
        <v>10</v>
      </c>
      <c r="AW183" s="473">
        <v>0</v>
      </c>
      <c r="AX183" s="470">
        <v>0</v>
      </c>
      <c r="AY183" s="167">
        <f t="shared" si="179"/>
        <v>0</v>
      </c>
      <c r="AZ183" s="165">
        <f t="shared" si="195"/>
        <v>0</v>
      </c>
      <c r="BA183" s="466">
        <v>0</v>
      </c>
      <c r="BB183" s="467">
        <v>0</v>
      </c>
      <c r="BC183" s="171">
        <f t="shared" si="180"/>
        <v>0</v>
      </c>
      <c r="BD183" s="172">
        <f t="shared" si="196"/>
        <v>0</v>
      </c>
      <c r="BE183" s="454">
        <v>1</v>
      </c>
      <c r="BF183" s="463">
        <v>1.1805555555555555E-2</v>
      </c>
      <c r="BG183" s="167">
        <f t="shared" si="181"/>
        <v>0</v>
      </c>
      <c r="BH183" s="165">
        <f t="shared" si="197"/>
        <v>17</v>
      </c>
      <c r="BI183" s="468">
        <v>0</v>
      </c>
      <c r="BJ183" s="463">
        <v>0</v>
      </c>
      <c r="BK183" s="167">
        <f t="shared" si="182"/>
        <v>0</v>
      </c>
      <c r="BL183" s="165">
        <f t="shared" si="198"/>
        <v>0</v>
      </c>
      <c r="BM183" s="468">
        <v>0</v>
      </c>
      <c r="BN183" s="463">
        <v>0</v>
      </c>
      <c r="BO183" s="167">
        <f t="shared" si="183"/>
        <v>0</v>
      </c>
      <c r="BP183" s="165">
        <f t="shared" si="199"/>
        <v>0</v>
      </c>
      <c r="BQ183" s="469">
        <v>0</v>
      </c>
      <c r="BR183" s="463">
        <v>0</v>
      </c>
      <c r="BS183" s="167">
        <f t="shared" si="184"/>
        <v>0</v>
      </c>
      <c r="BT183" s="165">
        <f t="shared" si="200"/>
        <v>0</v>
      </c>
      <c r="BU183" s="167">
        <f t="shared" si="188"/>
        <v>3</v>
      </c>
      <c r="BV183" s="168">
        <f t="shared" si="172"/>
        <v>3.0555555555555555E-2</v>
      </c>
      <c r="BW183" s="167">
        <f t="shared" si="185"/>
        <v>0</v>
      </c>
      <c r="BX183" s="166">
        <f t="shared" si="201"/>
        <v>44</v>
      </c>
      <c r="BY183" s="317">
        <f t="shared" si="225"/>
        <v>0.15694444444444444</v>
      </c>
      <c r="BZ183" s="174">
        <f t="shared" si="223"/>
        <v>2764.2477876106191</v>
      </c>
      <c r="CA183" s="174">
        <f t="shared" si="226"/>
        <v>66341.946902654861</v>
      </c>
      <c r="CB183" s="172">
        <f t="shared" si="227"/>
        <v>2313.7777777777778</v>
      </c>
      <c r="CC183" s="425">
        <f t="shared" si="209"/>
        <v>5.4208333333333334</v>
      </c>
      <c r="CD183" s="425">
        <f t="shared" si="210"/>
        <v>117.68888888888883</v>
      </c>
      <c r="CE183" s="394">
        <f t="shared" si="211"/>
        <v>112.26805555555549</v>
      </c>
      <c r="CF183" s="318">
        <f t="shared" si="212"/>
        <v>1426.7679041975441</v>
      </c>
      <c r="CG183" s="474">
        <f t="shared" ref="CG183:CG188" si="228">W183 + CG182</f>
        <v>1.1666666666666665</v>
      </c>
      <c r="CH183" s="474">
        <f t="shared" ref="CH183:CH188" si="229" xml:space="preserve"> BR183 + CH182</f>
        <v>4.8611111111111112E-3</v>
      </c>
      <c r="CI183" s="462">
        <f t="shared" ref="CI183:CI188" si="230" xml:space="preserve"> M183 + CI182</f>
        <v>48538</v>
      </c>
      <c r="CJ183" s="474">
        <f t="shared" si="213"/>
        <v>1.1618055555555553</v>
      </c>
      <c r="CK183" s="462">
        <f t="shared" si="208"/>
        <v>1740.7531380753142</v>
      </c>
      <c r="CL183" s="462">
        <f t="shared" si="221"/>
        <v>1733.5000000000002</v>
      </c>
    </row>
    <row r="184" spans="1:102" x14ac:dyDescent="0.25">
      <c r="A184" s="454">
        <f t="shared" si="186"/>
        <v>183</v>
      </c>
      <c r="B184" s="459">
        <v>40942</v>
      </c>
      <c r="C184" s="454">
        <f t="shared" si="157"/>
        <v>2</v>
      </c>
      <c r="D184" s="460" t="s">
        <v>24</v>
      </c>
      <c r="E184" s="460" t="s">
        <v>675</v>
      </c>
      <c r="F184" s="457"/>
      <c r="G184" s="458">
        <v>70</v>
      </c>
      <c r="H184" s="460" t="s">
        <v>26</v>
      </c>
      <c r="I184" s="457" t="s">
        <v>631</v>
      </c>
      <c r="J184" s="460" t="s">
        <v>636</v>
      </c>
      <c r="K184" s="460" t="s">
        <v>28</v>
      </c>
      <c r="L184" s="461">
        <v>45337</v>
      </c>
      <c r="M184" s="461">
        <v>30510</v>
      </c>
      <c r="N184" s="663">
        <v>7</v>
      </c>
      <c r="O184" s="663">
        <v>4</v>
      </c>
      <c r="P184" s="462">
        <f>L184-M184</f>
        <v>14827</v>
      </c>
      <c r="Q184" s="182">
        <f t="shared" si="216"/>
        <v>3874841</v>
      </c>
      <c r="R184" s="460" t="s">
        <v>632</v>
      </c>
      <c r="S184" s="476">
        <v>6.9444444444444434E-2</v>
      </c>
      <c r="T184" s="171">
        <f t="shared" si="187"/>
        <v>1</v>
      </c>
      <c r="U184" s="171">
        <f t="shared" si="189"/>
        <v>40</v>
      </c>
      <c r="V184" s="460" t="s">
        <v>633</v>
      </c>
      <c r="W184" s="464">
        <v>0.85416666666666663</v>
      </c>
      <c r="X184" s="167">
        <f t="shared" si="173"/>
        <v>20</v>
      </c>
      <c r="Y184" s="171">
        <f t="shared" si="190"/>
        <v>30</v>
      </c>
      <c r="Z184" s="167">
        <f t="shared" si="203"/>
        <v>2810</v>
      </c>
      <c r="AA184" s="167">
        <f t="shared" si="203"/>
        <v>3422</v>
      </c>
      <c r="AB184" s="167">
        <f>SUM($W$7:W184)</f>
        <v>117.15763888888885</v>
      </c>
      <c r="AC184" s="465">
        <v>0</v>
      </c>
      <c r="AD184" s="462">
        <v>0</v>
      </c>
      <c r="AE184" s="167">
        <f t="shared" si="174"/>
        <v>0</v>
      </c>
      <c r="AF184" s="167">
        <f t="shared" si="191"/>
        <v>0</v>
      </c>
      <c r="AG184" s="171">
        <f t="shared" si="168"/>
        <v>1488.2926829268292</v>
      </c>
      <c r="AH184" s="171">
        <f t="shared" si="175"/>
        <v>35719.024390243903</v>
      </c>
      <c r="AI184" s="456"/>
      <c r="AJ184" s="455"/>
      <c r="AK184" s="466">
        <v>0</v>
      </c>
      <c r="AL184" s="460">
        <v>0</v>
      </c>
      <c r="AM184" s="167">
        <f t="shared" si="176"/>
        <v>0</v>
      </c>
      <c r="AN184" s="165">
        <f t="shared" si="192"/>
        <v>0</v>
      </c>
      <c r="AO184" s="466">
        <v>4</v>
      </c>
      <c r="AP184" s="463">
        <v>5.486111111111111E-2</v>
      </c>
      <c r="AQ184" s="167">
        <f t="shared" si="177"/>
        <v>1</v>
      </c>
      <c r="AR184" s="165">
        <f t="shared" si="193"/>
        <v>19</v>
      </c>
      <c r="AS184" s="466">
        <v>1</v>
      </c>
      <c r="AT184" s="467">
        <v>5.5555555555555558E-3</v>
      </c>
      <c r="AU184" s="167">
        <f t="shared" si="178"/>
        <v>0</v>
      </c>
      <c r="AV184" s="165">
        <f t="shared" si="194"/>
        <v>8</v>
      </c>
      <c r="AW184" s="473">
        <v>2</v>
      </c>
      <c r="AX184" s="470">
        <v>3.9583333333333331E-2</v>
      </c>
      <c r="AY184" s="167">
        <f t="shared" si="179"/>
        <v>0</v>
      </c>
      <c r="AZ184" s="165">
        <f t="shared" si="195"/>
        <v>57</v>
      </c>
      <c r="BA184" s="466">
        <v>3</v>
      </c>
      <c r="BB184" s="467">
        <v>2.2916666666666669E-2</v>
      </c>
      <c r="BC184" s="171">
        <f t="shared" si="180"/>
        <v>0</v>
      </c>
      <c r="BD184" s="172">
        <f t="shared" si="196"/>
        <v>33</v>
      </c>
      <c r="BE184" s="454">
        <v>5</v>
      </c>
      <c r="BF184" s="463">
        <v>0.23472222222222219</v>
      </c>
      <c r="BG184" s="167">
        <f t="shared" si="181"/>
        <v>5</v>
      </c>
      <c r="BH184" s="165">
        <f t="shared" si="197"/>
        <v>38</v>
      </c>
      <c r="BI184" s="468">
        <v>0</v>
      </c>
      <c r="BJ184" s="463">
        <v>0</v>
      </c>
      <c r="BK184" s="167">
        <f t="shared" si="182"/>
        <v>0</v>
      </c>
      <c r="BL184" s="165">
        <f t="shared" si="198"/>
        <v>0</v>
      </c>
      <c r="BM184" s="468">
        <v>0</v>
      </c>
      <c r="BN184" s="463">
        <v>0</v>
      </c>
      <c r="BO184" s="167">
        <f t="shared" si="183"/>
        <v>0</v>
      </c>
      <c r="BP184" s="165">
        <f t="shared" si="199"/>
        <v>0</v>
      </c>
      <c r="BQ184" s="469">
        <v>1</v>
      </c>
      <c r="BR184" s="463">
        <v>2.0833333333333332E-2</v>
      </c>
      <c r="BS184" s="167">
        <f t="shared" si="184"/>
        <v>0</v>
      </c>
      <c r="BT184" s="165">
        <f t="shared" si="200"/>
        <v>30</v>
      </c>
      <c r="BU184" s="167">
        <f t="shared" si="188"/>
        <v>16</v>
      </c>
      <c r="BV184" s="168">
        <f t="shared" si="172"/>
        <v>0.37847222222222221</v>
      </c>
      <c r="BW184" s="167">
        <f t="shared" si="185"/>
        <v>9</v>
      </c>
      <c r="BX184" s="166">
        <f t="shared" si="201"/>
        <v>5</v>
      </c>
      <c r="BY184" s="317">
        <f t="shared" si="225"/>
        <v>0.47569444444444442</v>
      </c>
      <c r="BZ184" s="174">
        <f t="shared" si="223"/>
        <v>2672.4087591240877</v>
      </c>
      <c r="CA184" s="174">
        <f t="shared" si="226"/>
        <v>64137.810218978106</v>
      </c>
      <c r="CB184" s="172">
        <f t="shared" si="227"/>
        <v>1525.5</v>
      </c>
      <c r="CC184" s="425">
        <f t="shared" si="209"/>
        <v>5.4416666666666664</v>
      </c>
      <c r="CD184" s="425">
        <f t="shared" si="210"/>
        <v>118.5430555555555</v>
      </c>
      <c r="CE184" s="394">
        <f t="shared" si="211"/>
        <v>113.10138888888883</v>
      </c>
      <c r="CF184" s="318">
        <f t="shared" si="212"/>
        <v>1427.495364287206</v>
      </c>
      <c r="CG184" s="474">
        <f t="shared" si="228"/>
        <v>2.020833333333333</v>
      </c>
      <c r="CH184" s="474">
        <f t="shared" si="229"/>
        <v>2.5694444444444443E-2</v>
      </c>
      <c r="CI184" s="462">
        <f t="shared" si="230"/>
        <v>79048</v>
      </c>
      <c r="CJ184" s="474">
        <f t="shared" si="213"/>
        <v>1.9951388888888886</v>
      </c>
      <c r="CK184" s="462">
        <f t="shared" si="208"/>
        <v>1650.8458057779328</v>
      </c>
      <c r="CL184" s="462">
        <f t="shared" si="221"/>
        <v>1629.855670103093</v>
      </c>
    </row>
    <row r="185" spans="1:102" x14ac:dyDescent="0.25">
      <c r="A185" s="454">
        <f t="shared" si="186"/>
        <v>184</v>
      </c>
      <c r="B185" s="459">
        <v>40943</v>
      </c>
      <c r="C185" s="454">
        <f t="shared" si="157"/>
        <v>2</v>
      </c>
      <c r="D185" s="460" t="s">
        <v>24</v>
      </c>
      <c r="E185" s="460" t="s">
        <v>675</v>
      </c>
      <c r="F185" s="457"/>
      <c r="G185" s="458">
        <v>70</v>
      </c>
      <c r="H185" s="460" t="s">
        <v>26</v>
      </c>
      <c r="I185" s="457" t="s">
        <v>631</v>
      </c>
      <c r="J185" s="460" t="s">
        <v>636</v>
      </c>
      <c r="K185" s="460" t="s">
        <v>28</v>
      </c>
      <c r="L185" s="461">
        <v>45337</v>
      </c>
      <c r="M185" s="461">
        <v>14827</v>
      </c>
      <c r="N185" s="665"/>
      <c r="O185" s="665"/>
      <c r="P185" s="462">
        <f>P184-M185</f>
        <v>0</v>
      </c>
      <c r="Q185" s="182">
        <f t="shared" si="216"/>
        <v>3889668</v>
      </c>
      <c r="R185" s="460" t="s">
        <v>632</v>
      </c>
      <c r="S185" s="476">
        <v>6.9444444444444434E-2</v>
      </c>
      <c r="T185" s="171">
        <f t="shared" si="187"/>
        <v>1</v>
      </c>
      <c r="U185" s="171">
        <f t="shared" si="189"/>
        <v>40</v>
      </c>
      <c r="V185" s="460" t="s">
        <v>633</v>
      </c>
      <c r="W185" s="464">
        <v>0.66666666666666663</v>
      </c>
      <c r="X185" s="167">
        <f t="shared" si="173"/>
        <v>16</v>
      </c>
      <c r="Y185" s="171">
        <f t="shared" si="190"/>
        <v>0</v>
      </c>
      <c r="Z185" s="167">
        <f t="shared" si="203"/>
        <v>2826</v>
      </c>
      <c r="AA185" s="167">
        <f t="shared" si="203"/>
        <v>3422</v>
      </c>
      <c r="AB185" s="167">
        <f>SUM($W$7:W185)</f>
        <v>117.82430555555553</v>
      </c>
      <c r="AC185" s="465">
        <v>0</v>
      </c>
      <c r="AD185" s="462">
        <v>0</v>
      </c>
      <c r="AE185" s="167">
        <f t="shared" si="174"/>
        <v>0</v>
      </c>
      <c r="AF185" s="167">
        <f t="shared" si="191"/>
        <v>0</v>
      </c>
      <c r="AG185" s="171">
        <f t="shared" si="168"/>
        <v>926.6875</v>
      </c>
      <c r="AH185" s="171">
        <f t="shared" si="175"/>
        <v>22240.5</v>
      </c>
      <c r="AI185" s="460" t="s">
        <v>634</v>
      </c>
      <c r="AJ185" s="455"/>
      <c r="AK185" s="466">
        <v>1</v>
      </c>
      <c r="AL185" s="460">
        <v>8.3333333333333332E-3</v>
      </c>
      <c r="AM185" s="167">
        <f t="shared" si="176"/>
        <v>0</v>
      </c>
      <c r="AN185" s="165">
        <f t="shared" si="192"/>
        <v>12</v>
      </c>
      <c r="AO185" s="466">
        <v>3</v>
      </c>
      <c r="AP185" s="463">
        <v>6.7361111111111108E-2</v>
      </c>
      <c r="AQ185" s="167">
        <f t="shared" si="177"/>
        <v>1</v>
      </c>
      <c r="AR185" s="165">
        <f t="shared" si="193"/>
        <v>37</v>
      </c>
      <c r="AS185" s="466">
        <v>0</v>
      </c>
      <c r="AT185" s="467">
        <v>0</v>
      </c>
      <c r="AU185" s="167">
        <f t="shared" si="178"/>
        <v>0</v>
      </c>
      <c r="AV185" s="165">
        <f t="shared" si="194"/>
        <v>0</v>
      </c>
      <c r="AW185" s="473">
        <v>3</v>
      </c>
      <c r="AX185" s="470">
        <v>0.11805555555555557</v>
      </c>
      <c r="AY185" s="167">
        <f t="shared" si="179"/>
        <v>2</v>
      </c>
      <c r="AZ185" s="165">
        <f t="shared" si="195"/>
        <v>50</v>
      </c>
      <c r="BA185" s="466">
        <v>7</v>
      </c>
      <c r="BB185" s="467">
        <v>3.888888888888889E-2</v>
      </c>
      <c r="BC185" s="171">
        <f t="shared" si="180"/>
        <v>0</v>
      </c>
      <c r="BD185" s="172">
        <f t="shared" si="196"/>
        <v>56</v>
      </c>
      <c r="BE185" s="454">
        <v>1</v>
      </c>
      <c r="BF185" s="463">
        <v>7.2222222222222229E-2</v>
      </c>
      <c r="BG185" s="167">
        <f t="shared" si="181"/>
        <v>1</v>
      </c>
      <c r="BH185" s="165">
        <f t="shared" si="197"/>
        <v>44</v>
      </c>
      <c r="BI185" s="468">
        <v>0</v>
      </c>
      <c r="BJ185" s="463">
        <v>0</v>
      </c>
      <c r="BK185" s="167">
        <f t="shared" si="182"/>
        <v>0</v>
      </c>
      <c r="BL185" s="165">
        <f t="shared" si="198"/>
        <v>0</v>
      </c>
      <c r="BM185" s="468">
        <v>0</v>
      </c>
      <c r="BN185" s="463">
        <v>0</v>
      </c>
      <c r="BO185" s="167">
        <f t="shared" si="183"/>
        <v>0</v>
      </c>
      <c r="BP185" s="165">
        <f t="shared" si="199"/>
        <v>0</v>
      </c>
      <c r="BQ185" s="469">
        <v>2</v>
      </c>
      <c r="BR185" s="463">
        <v>4.5833333333333337E-2</v>
      </c>
      <c r="BS185" s="167">
        <f t="shared" si="184"/>
        <v>1</v>
      </c>
      <c r="BT185" s="165">
        <f t="shared" si="200"/>
        <v>6</v>
      </c>
      <c r="BU185" s="167">
        <f t="shared" si="188"/>
        <v>17</v>
      </c>
      <c r="BV185" s="168">
        <f t="shared" si="172"/>
        <v>0.35069444444444448</v>
      </c>
      <c r="BW185" s="167">
        <f t="shared" si="185"/>
        <v>8</v>
      </c>
      <c r="BX185" s="166">
        <f t="shared" si="201"/>
        <v>25</v>
      </c>
      <c r="BY185" s="317">
        <f t="shared" si="225"/>
        <v>0.31597222222222215</v>
      </c>
      <c r="BZ185" s="174">
        <f t="shared" si="223"/>
        <v>1955.2087912087916</v>
      </c>
      <c r="CA185" s="174">
        <f t="shared" si="226"/>
        <v>46925.010989010996</v>
      </c>
      <c r="CB185" s="172">
        <f t="shared" si="227"/>
        <v>995.10067114093954</v>
      </c>
      <c r="CC185" s="425">
        <f t="shared" si="209"/>
        <v>5.4874999999999998</v>
      </c>
      <c r="CD185" s="425">
        <f t="shared" si="210"/>
        <v>119.20972222222217</v>
      </c>
      <c r="CE185" s="394">
        <f t="shared" si="211"/>
        <v>113.72222222222217</v>
      </c>
      <c r="CF185" s="318">
        <f t="shared" si="212"/>
        <v>1425.1348314606748</v>
      </c>
      <c r="CG185" s="474">
        <f t="shared" si="228"/>
        <v>2.6874999999999996</v>
      </c>
      <c r="CH185" s="474">
        <f t="shared" si="229"/>
        <v>7.1527777777777773E-2</v>
      </c>
      <c r="CI185" s="462">
        <f t="shared" si="230"/>
        <v>93875</v>
      </c>
      <c r="CJ185" s="474">
        <f t="shared" si="213"/>
        <v>2.6159722222222217</v>
      </c>
      <c r="CK185" s="462">
        <f t="shared" si="208"/>
        <v>1495.2216617998411</v>
      </c>
      <c r="CL185" s="462">
        <f t="shared" si="221"/>
        <v>1455.4263565891476</v>
      </c>
    </row>
    <row r="186" spans="1:102" x14ac:dyDescent="0.25">
      <c r="A186" s="454">
        <f t="shared" si="186"/>
        <v>185</v>
      </c>
      <c r="B186" s="459">
        <v>40943</v>
      </c>
      <c r="C186" s="454">
        <f t="shared" si="157"/>
        <v>2</v>
      </c>
      <c r="D186" s="460" t="s">
        <v>24</v>
      </c>
      <c r="E186" s="460" t="s">
        <v>669</v>
      </c>
      <c r="F186" s="457"/>
      <c r="G186" s="458">
        <v>71</v>
      </c>
      <c r="H186" s="460" t="s">
        <v>26</v>
      </c>
      <c r="I186" s="457" t="s">
        <v>639</v>
      </c>
      <c r="J186" s="460" t="s">
        <v>277</v>
      </c>
      <c r="K186" s="460" t="s">
        <v>28</v>
      </c>
      <c r="L186" s="461">
        <v>101661</v>
      </c>
      <c r="M186" s="461">
        <v>2676</v>
      </c>
      <c r="N186" s="663">
        <v>9</v>
      </c>
      <c r="O186" s="663">
        <v>9</v>
      </c>
      <c r="P186" s="462">
        <f>L186-M186</f>
        <v>98985</v>
      </c>
      <c r="Q186" s="182">
        <f t="shared" si="216"/>
        <v>3892344</v>
      </c>
      <c r="R186" s="460" t="s">
        <v>640</v>
      </c>
      <c r="S186" s="476">
        <v>5.5555555555555552E-2</v>
      </c>
      <c r="T186" s="171">
        <f t="shared" si="187"/>
        <v>1</v>
      </c>
      <c r="U186" s="171">
        <f t="shared" si="189"/>
        <v>20</v>
      </c>
      <c r="V186" s="460" t="s">
        <v>641</v>
      </c>
      <c r="W186" s="464">
        <v>3.125E-2</v>
      </c>
      <c r="X186" s="167">
        <f t="shared" si="173"/>
        <v>0</v>
      </c>
      <c r="Y186" s="171">
        <f t="shared" si="190"/>
        <v>45</v>
      </c>
      <c r="Z186" s="167">
        <f t="shared" si="203"/>
        <v>2826</v>
      </c>
      <c r="AA186" s="167">
        <f t="shared" si="203"/>
        <v>3467</v>
      </c>
      <c r="AB186" s="167">
        <f>SUM($W$7:W186)</f>
        <v>117.85555555555553</v>
      </c>
      <c r="AC186" s="465">
        <v>0</v>
      </c>
      <c r="AD186" s="462">
        <v>0</v>
      </c>
      <c r="AE186" s="167">
        <f t="shared" si="174"/>
        <v>0</v>
      </c>
      <c r="AF186" s="167">
        <f t="shared" si="191"/>
        <v>0</v>
      </c>
      <c r="AG186" s="171">
        <f t="shared" si="168"/>
        <v>3568</v>
      </c>
      <c r="AH186" s="171">
        <f t="shared" si="175"/>
        <v>85632</v>
      </c>
      <c r="AI186" s="460"/>
      <c r="AJ186" s="455"/>
      <c r="AK186" s="466">
        <v>0</v>
      </c>
      <c r="AL186" s="460">
        <v>0</v>
      </c>
      <c r="AM186" s="167">
        <f t="shared" si="176"/>
        <v>0</v>
      </c>
      <c r="AN186" s="165">
        <f t="shared" si="192"/>
        <v>0</v>
      </c>
      <c r="AO186" s="466">
        <v>0</v>
      </c>
      <c r="AP186" s="463">
        <v>0</v>
      </c>
      <c r="AQ186" s="167">
        <f t="shared" si="177"/>
        <v>0</v>
      </c>
      <c r="AR186" s="165">
        <f t="shared" si="193"/>
        <v>0</v>
      </c>
      <c r="AS186" s="466">
        <v>0</v>
      </c>
      <c r="AT186" s="467">
        <v>0</v>
      </c>
      <c r="AU186" s="167">
        <f t="shared" si="178"/>
        <v>0</v>
      </c>
      <c r="AV186" s="165">
        <f t="shared" si="194"/>
        <v>0</v>
      </c>
      <c r="AW186" s="473">
        <v>0</v>
      </c>
      <c r="AX186" s="470">
        <v>0</v>
      </c>
      <c r="AY186" s="167">
        <f t="shared" si="179"/>
        <v>0</v>
      </c>
      <c r="AZ186" s="165">
        <f t="shared" si="195"/>
        <v>0</v>
      </c>
      <c r="BA186" s="466">
        <v>0</v>
      </c>
      <c r="BB186" s="467">
        <v>0</v>
      </c>
      <c r="BC186" s="171">
        <f t="shared" si="180"/>
        <v>0</v>
      </c>
      <c r="BD186" s="172">
        <f t="shared" si="196"/>
        <v>0</v>
      </c>
      <c r="BE186" s="454">
        <v>0</v>
      </c>
      <c r="BF186" s="463">
        <v>0</v>
      </c>
      <c r="BG186" s="167">
        <f t="shared" si="181"/>
        <v>0</v>
      </c>
      <c r="BH186" s="165">
        <f t="shared" si="197"/>
        <v>0</v>
      </c>
      <c r="BI186" s="468">
        <v>0</v>
      </c>
      <c r="BJ186" s="463">
        <v>0</v>
      </c>
      <c r="BK186" s="167">
        <f t="shared" si="182"/>
        <v>0</v>
      </c>
      <c r="BL186" s="165">
        <f t="shared" si="198"/>
        <v>0</v>
      </c>
      <c r="BM186" s="468">
        <v>0</v>
      </c>
      <c r="BN186" s="463">
        <v>0</v>
      </c>
      <c r="BO186" s="167">
        <f t="shared" si="183"/>
        <v>0</v>
      </c>
      <c r="BP186" s="165">
        <f t="shared" si="199"/>
        <v>0</v>
      </c>
      <c r="BQ186" s="469">
        <v>0</v>
      </c>
      <c r="BR186" s="463">
        <v>0</v>
      </c>
      <c r="BS186" s="167">
        <f t="shared" si="184"/>
        <v>0</v>
      </c>
      <c r="BT186" s="165">
        <f t="shared" si="200"/>
        <v>0</v>
      </c>
      <c r="BU186" s="167">
        <f t="shared" si="188"/>
        <v>0</v>
      </c>
      <c r="BV186" s="168">
        <f t="shared" si="172"/>
        <v>0</v>
      </c>
      <c r="BW186" s="167">
        <f t="shared" si="185"/>
        <v>0</v>
      </c>
      <c r="BX186" s="166">
        <f t="shared" si="201"/>
        <v>0</v>
      </c>
      <c r="BY186" s="317">
        <f t="shared" si="225"/>
        <v>3.125E-2</v>
      </c>
      <c r="BZ186" s="174">
        <f t="shared" si="223"/>
        <v>3568</v>
      </c>
      <c r="CA186" s="174">
        <f t="shared" si="226"/>
        <v>85632</v>
      </c>
      <c r="CB186" s="172">
        <f t="shared" si="227"/>
        <v>3568</v>
      </c>
      <c r="CC186" s="425">
        <f t="shared" si="209"/>
        <v>5.4874999999999998</v>
      </c>
      <c r="CD186" s="425">
        <f t="shared" si="210"/>
        <v>119.24097222222217</v>
      </c>
      <c r="CE186" s="394">
        <f t="shared" si="211"/>
        <v>113.75347222222217</v>
      </c>
      <c r="CF186" s="318">
        <f t="shared" si="212"/>
        <v>1425.7235127132878</v>
      </c>
      <c r="CG186" s="474">
        <f t="shared" si="228"/>
        <v>2.7187499999999996</v>
      </c>
      <c r="CH186" s="474">
        <f t="shared" si="229"/>
        <v>7.1527777777777773E-2</v>
      </c>
      <c r="CI186" s="462">
        <f t="shared" si="230"/>
        <v>96551</v>
      </c>
      <c r="CJ186" s="474">
        <f t="shared" si="213"/>
        <v>2.6472222222222217</v>
      </c>
      <c r="CK186" s="462">
        <f t="shared" si="208"/>
        <v>1519.6904512067158</v>
      </c>
      <c r="CL186" s="462">
        <f t="shared" si="221"/>
        <v>1479.7088122605367</v>
      </c>
      <c r="CO186" s="123">
        <v>32813</v>
      </c>
      <c r="CP186">
        <v>0.61111111111111105</v>
      </c>
      <c r="CQ186" s="123">
        <f xml:space="preserve"> CO186/CP186/24</f>
        <v>2237.2500000000005</v>
      </c>
    </row>
    <row r="187" spans="1:102" x14ac:dyDescent="0.25">
      <c r="A187" s="454">
        <f t="shared" si="186"/>
        <v>186</v>
      </c>
      <c r="B187" s="459">
        <v>40944</v>
      </c>
      <c r="C187" s="454">
        <f t="shared" si="157"/>
        <v>2</v>
      </c>
      <c r="D187" s="460" t="s">
        <v>24</v>
      </c>
      <c r="E187" s="460" t="s">
        <v>669</v>
      </c>
      <c r="F187" s="457"/>
      <c r="G187" s="458">
        <v>71</v>
      </c>
      <c r="H187" s="460" t="s">
        <v>26</v>
      </c>
      <c r="I187" s="457" t="s">
        <v>639</v>
      </c>
      <c r="J187" s="460" t="s">
        <v>277</v>
      </c>
      <c r="K187" s="460" t="s">
        <v>28</v>
      </c>
      <c r="L187" s="461">
        <v>101661</v>
      </c>
      <c r="M187" s="461">
        <v>23651</v>
      </c>
      <c r="N187" s="664"/>
      <c r="O187" s="664"/>
      <c r="P187" s="462">
        <f>P186-M187</f>
        <v>75334</v>
      </c>
      <c r="Q187" s="182">
        <f t="shared" si="216"/>
        <v>3915995</v>
      </c>
      <c r="R187" s="460" t="s">
        <v>640</v>
      </c>
      <c r="S187" s="476">
        <v>5.5555555555555552E-2</v>
      </c>
      <c r="T187" s="171">
        <f t="shared" si="187"/>
        <v>1</v>
      </c>
      <c r="U187" s="171">
        <f t="shared" si="189"/>
        <v>20</v>
      </c>
      <c r="V187" s="460" t="s">
        <v>641</v>
      </c>
      <c r="W187" s="464">
        <v>1</v>
      </c>
      <c r="X187" s="167">
        <f t="shared" si="173"/>
        <v>24</v>
      </c>
      <c r="Y187" s="171">
        <f t="shared" si="190"/>
        <v>0</v>
      </c>
      <c r="Z187" s="167">
        <f t="shared" si="203"/>
        <v>2850</v>
      </c>
      <c r="AA187" s="167">
        <f t="shared" si="203"/>
        <v>3467</v>
      </c>
      <c r="AB187" s="167">
        <f>SUM($W$7:W187)</f>
        <v>118.85555555555553</v>
      </c>
      <c r="AC187" s="465">
        <v>0</v>
      </c>
      <c r="AD187" s="462">
        <v>0</v>
      </c>
      <c r="AE187" s="167">
        <f t="shared" si="174"/>
        <v>0</v>
      </c>
      <c r="AF187" s="167">
        <f t="shared" si="191"/>
        <v>0</v>
      </c>
      <c r="AG187" s="171">
        <f t="shared" si="168"/>
        <v>985.45833333333337</v>
      </c>
      <c r="AH187" s="171">
        <f t="shared" si="175"/>
        <v>23651</v>
      </c>
      <c r="AI187" s="456"/>
      <c r="AJ187" s="455"/>
      <c r="AK187" s="466">
        <v>1</v>
      </c>
      <c r="AL187" s="460">
        <v>8.3333333333333332E-3</v>
      </c>
      <c r="AM187" s="167">
        <f t="shared" si="176"/>
        <v>0</v>
      </c>
      <c r="AN187" s="165">
        <f t="shared" si="192"/>
        <v>12</v>
      </c>
      <c r="AO187" s="466">
        <v>2</v>
      </c>
      <c r="AP187" s="463">
        <v>6.458333333333334E-2</v>
      </c>
      <c r="AQ187" s="167">
        <f t="shared" si="177"/>
        <v>1</v>
      </c>
      <c r="AR187" s="165">
        <f t="shared" si="193"/>
        <v>33</v>
      </c>
      <c r="AS187" s="466">
        <v>4</v>
      </c>
      <c r="AT187" s="467">
        <v>0.1111111111111111</v>
      </c>
      <c r="AU187" s="167">
        <f t="shared" si="178"/>
        <v>2</v>
      </c>
      <c r="AV187" s="165">
        <f t="shared" si="194"/>
        <v>40</v>
      </c>
      <c r="AW187" s="473">
        <v>1</v>
      </c>
      <c r="AX187" s="470">
        <v>1.8055555555555557E-2</v>
      </c>
      <c r="AY187" s="167">
        <f t="shared" si="179"/>
        <v>0</v>
      </c>
      <c r="AZ187" s="165">
        <f t="shared" si="195"/>
        <v>26</v>
      </c>
      <c r="BA187" s="466">
        <v>2</v>
      </c>
      <c r="BB187" s="467">
        <v>1.3888888888888889E-3</v>
      </c>
      <c r="BC187" s="171">
        <f t="shared" si="180"/>
        <v>0</v>
      </c>
      <c r="BD187" s="172">
        <f t="shared" si="196"/>
        <v>2</v>
      </c>
      <c r="BE187" s="454">
        <v>1</v>
      </c>
      <c r="BF187" s="463">
        <v>0.46458333333333335</v>
      </c>
      <c r="BG187" s="167">
        <f t="shared" si="181"/>
        <v>11</v>
      </c>
      <c r="BH187" s="165">
        <f t="shared" si="197"/>
        <v>9</v>
      </c>
      <c r="BI187" s="468">
        <v>0</v>
      </c>
      <c r="BJ187" s="463">
        <v>0</v>
      </c>
      <c r="BK187" s="167">
        <f t="shared" si="182"/>
        <v>0</v>
      </c>
      <c r="BL187" s="165">
        <f t="shared" si="198"/>
        <v>0</v>
      </c>
      <c r="BM187" s="468">
        <v>0</v>
      </c>
      <c r="BN187" s="463">
        <v>0</v>
      </c>
      <c r="BO187" s="167">
        <f t="shared" si="183"/>
        <v>0</v>
      </c>
      <c r="BP187" s="165">
        <f t="shared" si="199"/>
        <v>0</v>
      </c>
      <c r="BQ187" s="469">
        <v>0</v>
      </c>
      <c r="BR187" s="463">
        <v>0</v>
      </c>
      <c r="BS187" s="167">
        <f t="shared" si="184"/>
        <v>0</v>
      </c>
      <c r="BT187" s="165">
        <f t="shared" si="200"/>
        <v>0</v>
      </c>
      <c r="BU187" s="167">
        <f t="shared" si="188"/>
        <v>11</v>
      </c>
      <c r="BV187" s="168">
        <f t="shared" si="172"/>
        <v>0.66805555555555551</v>
      </c>
      <c r="BW187" s="167">
        <f t="shared" si="185"/>
        <v>16</v>
      </c>
      <c r="BX187" s="166">
        <f t="shared" si="201"/>
        <v>2</v>
      </c>
      <c r="BY187" s="317">
        <f t="shared" si="225"/>
        <v>0.33194444444444449</v>
      </c>
      <c r="BZ187" s="174">
        <f t="shared" si="223"/>
        <v>2968.7447698744763</v>
      </c>
      <c r="CA187" s="174">
        <f t="shared" si="226"/>
        <v>71249.874476987432</v>
      </c>
      <c r="CB187" s="172">
        <f t="shared" si="227"/>
        <v>985.45833333333337</v>
      </c>
      <c r="CC187" s="425">
        <f t="shared" si="209"/>
        <v>5.4874999999999998</v>
      </c>
      <c r="CD187" s="425">
        <f t="shared" si="210"/>
        <v>120.24097222222217</v>
      </c>
      <c r="CE187" s="394">
        <f t="shared" si="211"/>
        <v>114.75347222222217</v>
      </c>
      <c r="CF187" s="318">
        <f t="shared" si="212"/>
        <v>1421.8868952161947</v>
      </c>
      <c r="CG187" s="474">
        <f t="shared" si="228"/>
        <v>3.7187499999999996</v>
      </c>
      <c r="CH187" s="474">
        <f t="shared" si="229"/>
        <v>7.1527777777777773E-2</v>
      </c>
      <c r="CI187" s="462">
        <f t="shared" si="230"/>
        <v>120202</v>
      </c>
      <c r="CJ187" s="474">
        <f t="shared" si="213"/>
        <v>3.6472222222222217</v>
      </c>
      <c r="CK187" s="462">
        <f t="shared" ref="CK187:CK218" si="231" xml:space="preserve"> CI187/CJ187/24</f>
        <v>1373.2140137090635</v>
      </c>
      <c r="CL187" s="462">
        <f t="shared" si="221"/>
        <v>1346.8011204481793</v>
      </c>
    </row>
    <row r="188" spans="1:102" x14ac:dyDescent="0.25">
      <c r="A188" s="454">
        <f t="shared" si="186"/>
        <v>187</v>
      </c>
      <c r="B188" s="459">
        <v>40945</v>
      </c>
      <c r="C188" s="454">
        <f>MONTH(B188)</f>
        <v>2</v>
      </c>
      <c r="D188" s="460" t="s">
        <v>24</v>
      </c>
      <c r="E188" s="460" t="s">
        <v>669</v>
      </c>
      <c r="F188" s="457"/>
      <c r="G188" s="458">
        <v>71</v>
      </c>
      <c r="H188" s="460" t="s">
        <v>26</v>
      </c>
      <c r="I188" s="457" t="s">
        <v>639</v>
      </c>
      <c r="J188" s="460" t="s">
        <v>277</v>
      </c>
      <c r="K188" s="460" t="s">
        <v>28</v>
      </c>
      <c r="L188" s="461">
        <v>101661</v>
      </c>
      <c r="M188" s="461">
        <v>29767</v>
      </c>
      <c r="N188" s="664"/>
      <c r="O188" s="664"/>
      <c r="P188" s="462">
        <f>P187-M188</f>
        <v>45567</v>
      </c>
      <c r="Q188" s="182">
        <f t="shared" si="216"/>
        <v>3945762</v>
      </c>
      <c r="R188" s="460" t="s">
        <v>640</v>
      </c>
      <c r="S188" s="476">
        <v>5.5555555555555552E-2</v>
      </c>
      <c r="T188" s="171">
        <f t="shared" si="187"/>
        <v>1</v>
      </c>
      <c r="U188" s="171">
        <f t="shared" si="189"/>
        <v>20</v>
      </c>
      <c r="V188" s="460" t="s">
        <v>641</v>
      </c>
      <c r="W188" s="464">
        <v>1</v>
      </c>
      <c r="X188" s="167">
        <f t="shared" si="173"/>
        <v>24</v>
      </c>
      <c r="Y188" s="171">
        <f t="shared" si="190"/>
        <v>0</v>
      </c>
      <c r="Z188" s="167">
        <f t="shared" si="203"/>
        <v>2874</v>
      </c>
      <c r="AA188" s="167">
        <f t="shared" si="203"/>
        <v>3467</v>
      </c>
      <c r="AB188" s="167">
        <f>SUM($W$7:W188)</f>
        <v>119.85555555555553</v>
      </c>
      <c r="AC188" s="465">
        <v>0</v>
      </c>
      <c r="AD188" s="462">
        <v>0</v>
      </c>
      <c r="AE188" s="167">
        <f t="shared" si="174"/>
        <v>0</v>
      </c>
      <c r="AF188" s="167">
        <f t="shared" si="191"/>
        <v>0</v>
      </c>
      <c r="AG188" s="171">
        <f t="shared" si="168"/>
        <v>1240.2916666666667</v>
      </c>
      <c r="AH188" s="171">
        <f t="shared" si="175"/>
        <v>29767</v>
      </c>
      <c r="AI188" s="456"/>
      <c r="AJ188" s="455"/>
      <c r="AK188" s="466">
        <v>2</v>
      </c>
      <c r="AL188" s="460">
        <v>2.9861111111111113E-2</v>
      </c>
      <c r="AM188" s="167">
        <f t="shared" si="176"/>
        <v>0</v>
      </c>
      <c r="AN188" s="165">
        <f t="shared" si="192"/>
        <v>43</v>
      </c>
      <c r="AO188" s="466">
        <v>1</v>
      </c>
      <c r="AP188" s="463">
        <v>0</v>
      </c>
      <c r="AQ188" s="167">
        <f t="shared" si="177"/>
        <v>0</v>
      </c>
      <c r="AR188" s="165">
        <f t="shared" si="193"/>
        <v>0</v>
      </c>
      <c r="AS188" s="466">
        <v>0</v>
      </c>
      <c r="AT188" s="467">
        <v>0</v>
      </c>
      <c r="AU188" s="167">
        <f t="shared" si="178"/>
        <v>0</v>
      </c>
      <c r="AV188" s="165">
        <f t="shared" si="194"/>
        <v>0</v>
      </c>
      <c r="AW188" s="473">
        <v>1</v>
      </c>
      <c r="AX188" s="470">
        <v>1.8055555555555557E-2</v>
      </c>
      <c r="AY188" s="167">
        <f t="shared" si="179"/>
        <v>0</v>
      </c>
      <c r="AZ188" s="165">
        <f t="shared" si="195"/>
        <v>26</v>
      </c>
      <c r="BA188" s="466">
        <v>3</v>
      </c>
      <c r="BB188" s="467">
        <v>5.6944444444444443E-2</v>
      </c>
      <c r="BC188" s="171">
        <f t="shared" si="180"/>
        <v>1</v>
      </c>
      <c r="BD188" s="172">
        <f t="shared" si="196"/>
        <v>22</v>
      </c>
      <c r="BE188" s="454">
        <v>0</v>
      </c>
      <c r="BF188" s="463">
        <v>0</v>
      </c>
      <c r="BG188" s="167">
        <f t="shared" si="181"/>
        <v>0</v>
      </c>
      <c r="BH188" s="165">
        <f t="shared" si="197"/>
        <v>0</v>
      </c>
      <c r="BI188" s="468">
        <v>0</v>
      </c>
      <c r="BJ188" s="463">
        <v>0</v>
      </c>
      <c r="BK188" s="167">
        <f t="shared" si="182"/>
        <v>0</v>
      </c>
      <c r="BL188" s="165">
        <f t="shared" si="198"/>
        <v>0</v>
      </c>
      <c r="BM188" s="468">
        <v>0</v>
      </c>
      <c r="BN188" s="463">
        <v>0</v>
      </c>
      <c r="BO188" s="167">
        <f t="shared" si="183"/>
        <v>0</v>
      </c>
      <c r="BP188" s="165">
        <f t="shared" si="199"/>
        <v>0</v>
      </c>
      <c r="BQ188" s="469">
        <v>7</v>
      </c>
      <c r="BR188" s="463">
        <v>0.40069444444444446</v>
      </c>
      <c r="BS188" s="167">
        <f t="shared" si="184"/>
        <v>9</v>
      </c>
      <c r="BT188" s="165">
        <f t="shared" si="200"/>
        <v>37</v>
      </c>
      <c r="BU188" s="167">
        <f t="shared" si="188"/>
        <v>14</v>
      </c>
      <c r="BV188" s="168">
        <f t="shared" si="172"/>
        <v>0.50555555555555554</v>
      </c>
      <c r="BW188" s="167">
        <f t="shared" si="185"/>
        <v>12</v>
      </c>
      <c r="BX188" s="166">
        <f t="shared" si="201"/>
        <v>8</v>
      </c>
      <c r="BY188" s="317">
        <f t="shared" si="225"/>
        <v>0.49444444444444446</v>
      </c>
      <c r="BZ188" s="174">
        <f t="shared" si="223"/>
        <v>2508.4550561797751</v>
      </c>
      <c r="CA188" s="174">
        <f t="shared" si="226"/>
        <v>60202.921348314601</v>
      </c>
      <c r="CB188" s="172">
        <f t="shared" si="227"/>
        <v>2069.5480880648897</v>
      </c>
      <c r="CC188" s="425">
        <f t="shared" si="209"/>
        <v>5.8881944444444443</v>
      </c>
      <c r="CD188" s="425">
        <f t="shared" si="210"/>
        <v>121.24097222222217</v>
      </c>
      <c r="CE188" s="394">
        <f t="shared" si="211"/>
        <v>115.35277777777773</v>
      </c>
      <c r="CF188" s="318">
        <f t="shared" si="212"/>
        <v>1425.2517639126356</v>
      </c>
      <c r="CG188" s="474">
        <f t="shared" si="228"/>
        <v>4.71875</v>
      </c>
      <c r="CH188" s="474">
        <f t="shared" si="229"/>
        <v>0.47222222222222221</v>
      </c>
      <c r="CI188" s="462">
        <f t="shared" si="230"/>
        <v>149969</v>
      </c>
      <c r="CJ188" s="474">
        <f t="shared" si="213"/>
        <v>4.2465277777777777</v>
      </c>
      <c r="CK188" s="462">
        <f t="shared" si="231"/>
        <v>1471.4865085854456</v>
      </c>
      <c r="CL188" s="462">
        <f t="shared" si="221"/>
        <v>1324.2295805739516</v>
      </c>
      <c r="CO188" s="123">
        <f>Q198</f>
        <v>4167317</v>
      </c>
      <c r="CP188" s="123" t="e">
        <f>'Rake Load'!#REF!</f>
        <v>#REF!</v>
      </c>
      <c r="CQ188" s="123" t="e">
        <f xml:space="preserve"> CO188 - CP188</f>
        <v>#REF!</v>
      </c>
    </row>
    <row r="189" spans="1:102" x14ac:dyDescent="0.25">
      <c r="A189" s="454">
        <f t="shared" si="186"/>
        <v>188</v>
      </c>
      <c r="B189" s="459">
        <v>40946</v>
      </c>
      <c r="C189" s="454">
        <f t="shared" si="157"/>
        <v>2</v>
      </c>
      <c r="D189" s="460" t="s">
        <v>24</v>
      </c>
      <c r="E189" s="460" t="s">
        <v>669</v>
      </c>
      <c r="F189" s="457"/>
      <c r="G189" s="458">
        <v>71</v>
      </c>
      <c r="H189" s="460" t="s">
        <v>26</v>
      </c>
      <c r="I189" s="457" t="s">
        <v>639</v>
      </c>
      <c r="J189" s="460" t="s">
        <v>277</v>
      </c>
      <c r="K189" s="478" t="s">
        <v>28</v>
      </c>
      <c r="L189" s="461">
        <v>101661</v>
      </c>
      <c r="M189" s="461">
        <v>22756</v>
      </c>
      <c r="N189" s="665"/>
      <c r="O189" s="665"/>
      <c r="P189" s="462">
        <f>P188-M189</f>
        <v>22811</v>
      </c>
      <c r="Q189" s="182">
        <f t="shared" si="216"/>
        <v>3968518</v>
      </c>
      <c r="R189" s="460" t="s">
        <v>640</v>
      </c>
      <c r="S189" s="476">
        <v>5.5555555555555552E-2</v>
      </c>
      <c r="T189" s="171">
        <f t="shared" si="187"/>
        <v>1</v>
      </c>
      <c r="U189" s="171">
        <f t="shared" si="189"/>
        <v>20</v>
      </c>
      <c r="V189" s="460" t="s">
        <v>641</v>
      </c>
      <c r="W189" s="464">
        <v>0.66666666666666663</v>
      </c>
      <c r="X189" s="167">
        <f t="shared" si="173"/>
        <v>16</v>
      </c>
      <c r="Y189" s="171">
        <f t="shared" si="190"/>
        <v>0</v>
      </c>
      <c r="Z189" s="167">
        <f t="shared" si="203"/>
        <v>2890</v>
      </c>
      <c r="AA189" s="167">
        <f t="shared" si="203"/>
        <v>3467</v>
      </c>
      <c r="AB189" s="167">
        <f>SUM($W$7:W189)</f>
        <v>120.5222222222222</v>
      </c>
      <c r="AC189" s="465">
        <v>0</v>
      </c>
      <c r="AD189" s="462">
        <v>0</v>
      </c>
      <c r="AE189" s="167">
        <f t="shared" si="174"/>
        <v>0</v>
      </c>
      <c r="AF189" s="167">
        <f t="shared" si="191"/>
        <v>0</v>
      </c>
      <c r="AG189" s="171">
        <f t="shared" si="168"/>
        <v>1422.25</v>
      </c>
      <c r="AH189" s="171">
        <f t="shared" si="175"/>
        <v>34134</v>
      </c>
      <c r="AI189" s="456"/>
      <c r="AJ189" s="455"/>
      <c r="AK189" s="466">
        <v>0</v>
      </c>
      <c r="AL189" s="460">
        <v>0</v>
      </c>
      <c r="AM189" s="167">
        <f t="shared" si="176"/>
        <v>0</v>
      </c>
      <c r="AN189" s="165">
        <f t="shared" si="192"/>
        <v>0</v>
      </c>
      <c r="AO189" s="466">
        <v>1</v>
      </c>
      <c r="AP189" s="463">
        <v>2.7777777777777779E-3</v>
      </c>
      <c r="AQ189" s="167">
        <f t="shared" si="177"/>
        <v>0</v>
      </c>
      <c r="AR189" s="165">
        <f t="shared" si="193"/>
        <v>4</v>
      </c>
      <c r="AS189" s="466">
        <v>0</v>
      </c>
      <c r="AT189" s="467">
        <v>0</v>
      </c>
      <c r="AU189" s="167">
        <f t="shared" si="178"/>
        <v>0</v>
      </c>
      <c r="AV189" s="165">
        <f t="shared" si="194"/>
        <v>0</v>
      </c>
      <c r="AW189" s="473">
        <v>2</v>
      </c>
      <c r="AX189" s="470">
        <v>3.125E-2</v>
      </c>
      <c r="AY189" s="167">
        <f t="shared" si="179"/>
        <v>0</v>
      </c>
      <c r="AZ189" s="165">
        <f t="shared" si="195"/>
        <v>45</v>
      </c>
      <c r="BA189" s="466">
        <v>6</v>
      </c>
      <c r="BB189" s="467">
        <v>3.2638888888888891E-2</v>
      </c>
      <c r="BC189" s="171">
        <f t="shared" si="180"/>
        <v>0</v>
      </c>
      <c r="BD189" s="172">
        <f t="shared" si="196"/>
        <v>47</v>
      </c>
      <c r="BE189" s="454">
        <v>1</v>
      </c>
      <c r="BF189" s="463">
        <v>9.6527777777777768E-2</v>
      </c>
      <c r="BG189" s="167">
        <f t="shared" si="181"/>
        <v>2</v>
      </c>
      <c r="BH189" s="165">
        <f t="shared" si="197"/>
        <v>19</v>
      </c>
      <c r="BI189" s="468">
        <v>0</v>
      </c>
      <c r="BJ189" s="463">
        <v>0</v>
      </c>
      <c r="BK189" s="167">
        <f t="shared" si="182"/>
        <v>0</v>
      </c>
      <c r="BL189" s="165">
        <f t="shared" si="198"/>
        <v>0</v>
      </c>
      <c r="BM189" s="468">
        <v>0</v>
      </c>
      <c r="BN189" s="463">
        <v>0</v>
      </c>
      <c r="BO189" s="167">
        <f t="shared" si="183"/>
        <v>0</v>
      </c>
      <c r="BP189" s="165">
        <f t="shared" si="199"/>
        <v>0</v>
      </c>
      <c r="BQ189" s="469">
        <v>5</v>
      </c>
      <c r="BR189" s="463">
        <v>0.23333333333333331</v>
      </c>
      <c r="BS189" s="167">
        <f t="shared" si="184"/>
        <v>5</v>
      </c>
      <c r="BT189" s="165">
        <f t="shared" si="200"/>
        <v>36</v>
      </c>
      <c r="BU189" s="167">
        <f t="shared" si="188"/>
        <v>15</v>
      </c>
      <c r="BV189" s="168">
        <f t="shared" si="172"/>
        <v>0.3965277777777777</v>
      </c>
      <c r="BW189" s="167">
        <f t="shared" si="185"/>
        <v>9</v>
      </c>
      <c r="BX189" s="166">
        <f t="shared" si="201"/>
        <v>31</v>
      </c>
      <c r="BY189" s="317">
        <f t="shared" si="225"/>
        <v>0.27013888888888893</v>
      </c>
      <c r="BZ189" s="174">
        <f t="shared" si="223"/>
        <v>3509.9228791773771</v>
      </c>
      <c r="CA189" s="174">
        <f t="shared" si="226"/>
        <v>84238.149100257055</v>
      </c>
      <c r="CB189" s="172">
        <f t="shared" si="227"/>
        <v>2188.0769230769229</v>
      </c>
      <c r="CC189" s="425">
        <f t="shared" si="209"/>
        <v>6.1215277777777777</v>
      </c>
      <c r="CD189" s="425">
        <f t="shared" si="210"/>
        <v>121.90763888888884</v>
      </c>
      <c r="CE189" s="394">
        <f t="shared" si="211"/>
        <v>115.78611111111107</v>
      </c>
      <c r="CF189" s="318">
        <f t="shared" si="212"/>
        <v>1428.1066621884227</v>
      </c>
      <c r="CG189" s="474">
        <f t="shared" ref="CG189:CG206" si="232">W189 + CG188</f>
        <v>5.385416666666667</v>
      </c>
      <c r="CH189" s="474">
        <f t="shared" ref="CH189:CH206" si="233" xml:space="preserve"> BR189 + CH188</f>
        <v>0.70555555555555549</v>
      </c>
      <c r="CI189" s="462">
        <f t="shared" ref="CI189:CI206" si="234" xml:space="preserve"> M189 + CI188</f>
        <v>172725</v>
      </c>
      <c r="CJ189" s="474">
        <f t="shared" si="213"/>
        <v>4.6798611111111112</v>
      </c>
      <c r="CK189" s="462">
        <f t="shared" si="231"/>
        <v>1537.839442053717</v>
      </c>
      <c r="CL189" s="462">
        <f t="shared" si="221"/>
        <v>1336.3636363636363</v>
      </c>
    </row>
    <row r="190" spans="1:102" x14ac:dyDescent="0.25">
      <c r="A190" s="454">
        <f t="shared" si="186"/>
        <v>189</v>
      </c>
      <c r="B190" s="459">
        <v>40946</v>
      </c>
      <c r="C190" s="454">
        <f t="shared" si="157"/>
        <v>2</v>
      </c>
      <c r="D190" s="460" t="s">
        <v>24</v>
      </c>
      <c r="E190" s="460" t="s">
        <v>744</v>
      </c>
      <c r="F190" s="457"/>
      <c r="G190" s="458">
        <v>72</v>
      </c>
      <c r="H190" s="460" t="s">
        <v>26</v>
      </c>
      <c r="I190" s="457" t="s">
        <v>374</v>
      </c>
      <c r="J190" s="460" t="s">
        <v>27</v>
      </c>
      <c r="K190" s="478" t="s">
        <v>28</v>
      </c>
      <c r="L190" s="461">
        <v>23393</v>
      </c>
      <c r="M190" s="461">
        <v>13391</v>
      </c>
      <c r="N190" s="663">
        <v>7</v>
      </c>
      <c r="O190" s="663">
        <v>3</v>
      </c>
      <c r="P190" s="462">
        <f>L190-M190</f>
        <v>10002</v>
      </c>
      <c r="Q190" s="182">
        <f t="shared" si="216"/>
        <v>3981909</v>
      </c>
      <c r="R190" s="460" t="s">
        <v>642</v>
      </c>
      <c r="S190" s="476">
        <v>6.25E-2</v>
      </c>
      <c r="T190" s="171">
        <f t="shared" si="187"/>
        <v>1</v>
      </c>
      <c r="U190" s="171">
        <f t="shared" si="189"/>
        <v>30</v>
      </c>
      <c r="V190" s="460" t="s">
        <v>643</v>
      </c>
      <c r="W190" s="464">
        <v>0.18194444444444444</v>
      </c>
      <c r="X190" s="167">
        <f t="shared" si="173"/>
        <v>4</v>
      </c>
      <c r="Y190" s="171">
        <f t="shared" si="190"/>
        <v>22</v>
      </c>
      <c r="Z190" s="167">
        <f t="shared" si="203"/>
        <v>2894</v>
      </c>
      <c r="AA190" s="167">
        <f t="shared" si="203"/>
        <v>3489</v>
      </c>
      <c r="AB190" s="167">
        <f>SUM($W$7:W190)</f>
        <v>120.70416666666664</v>
      </c>
      <c r="AC190" s="465">
        <v>0</v>
      </c>
      <c r="AD190" s="462">
        <v>0</v>
      </c>
      <c r="AE190" s="167">
        <f t="shared" si="174"/>
        <v>0</v>
      </c>
      <c r="AF190" s="167">
        <f t="shared" si="191"/>
        <v>0</v>
      </c>
      <c r="AG190" s="171">
        <f t="shared" si="168"/>
        <v>3066.6412213740459</v>
      </c>
      <c r="AH190" s="171">
        <f t="shared" si="175"/>
        <v>73599.389312977102</v>
      </c>
      <c r="AI190" s="456"/>
      <c r="AJ190" s="455"/>
      <c r="AK190" s="466">
        <v>1</v>
      </c>
      <c r="AL190" s="460">
        <v>1.1805555555555555E-2</v>
      </c>
      <c r="AM190" s="167">
        <f t="shared" si="176"/>
        <v>0</v>
      </c>
      <c r="AN190" s="165">
        <f t="shared" si="192"/>
        <v>17</v>
      </c>
      <c r="AO190" s="466">
        <v>0</v>
      </c>
      <c r="AP190" s="463">
        <v>0</v>
      </c>
      <c r="AQ190" s="167">
        <f t="shared" si="177"/>
        <v>0</v>
      </c>
      <c r="AR190" s="165">
        <f t="shared" si="193"/>
        <v>0</v>
      </c>
      <c r="AS190" s="466">
        <v>0</v>
      </c>
      <c r="AT190" s="467">
        <v>0</v>
      </c>
      <c r="AU190" s="167">
        <f t="shared" si="178"/>
        <v>0</v>
      </c>
      <c r="AV190" s="165">
        <f t="shared" si="194"/>
        <v>0</v>
      </c>
      <c r="AW190" s="473">
        <v>0</v>
      </c>
      <c r="AX190" s="470">
        <v>0</v>
      </c>
      <c r="AY190" s="167">
        <f t="shared" si="179"/>
        <v>0</v>
      </c>
      <c r="AZ190" s="165">
        <f t="shared" si="195"/>
        <v>0</v>
      </c>
      <c r="BA190" s="466">
        <v>0</v>
      </c>
      <c r="BB190" s="467">
        <v>0</v>
      </c>
      <c r="BC190" s="171">
        <f t="shared" si="180"/>
        <v>0</v>
      </c>
      <c r="BD190" s="172">
        <f t="shared" si="196"/>
        <v>0</v>
      </c>
      <c r="BE190" s="454">
        <v>0</v>
      </c>
      <c r="BF190" s="463">
        <v>0</v>
      </c>
      <c r="BG190" s="167">
        <f t="shared" si="181"/>
        <v>0</v>
      </c>
      <c r="BH190" s="165">
        <f t="shared" si="197"/>
        <v>0</v>
      </c>
      <c r="BI190" s="468">
        <v>0</v>
      </c>
      <c r="BJ190" s="463">
        <v>0</v>
      </c>
      <c r="BK190" s="167">
        <f t="shared" si="182"/>
        <v>0</v>
      </c>
      <c r="BL190" s="165">
        <f t="shared" si="198"/>
        <v>0</v>
      </c>
      <c r="BM190" s="468">
        <v>0</v>
      </c>
      <c r="BN190" s="463">
        <v>0</v>
      </c>
      <c r="BO190" s="167">
        <f t="shared" si="183"/>
        <v>0</v>
      </c>
      <c r="BP190" s="165">
        <f t="shared" si="199"/>
        <v>0</v>
      </c>
      <c r="BQ190" s="469">
        <v>1</v>
      </c>
      <c r="BR190" s="463">
        <v>2.2916666666666669E-2</v>
      </c>
      <c r="BS190" s="167">
        <f t="shared" si="184"/>
        <v>0</v>
      </c>
      <c r="BT190" s="165">
        <f t="shared" si="200"/>
        <v>33</v>
      </c>
      <c r="BU190" s="167">
        <f t="shared" si="188"/>
        <v>2</v>
      </c>
      <c r="BV190" s="168">
        <f t="shared" si="172"/>
        <v>3.4722222222222224E-2</v>
      </c>
      <c r="BW190" s="167">
        <f t="shared" si="185"/>
        <v>0</v>
      </c>
      <c r="BX190" s="166">
        <f t="shared" si="201"/>
        <v>50</v>
      </c>
      <c r="BY190" s="317">
        <f t="shared" si="225"/>
        <v>0.1472222222222222</v>
      </c>
      <c r="BZ190" s="174">
        <f t="shared" si="223"/>
        <v>3789.9056603773588</v>
      </c>
      <c r="CA190" s="174">
        <f t="shared" si="226"/>
        <v>90957.735849056611</v>
      </c>
      <c r="CB190" s="172">
        <f t="shared" si="227"/>
        <v>3508.5589519650657</v>
      </c>
      <c r="CC190" s="425">
        <f t="shared" si="209"/>
        <v>6.1444444444444439</v>
      </c>
      <c r="CD190" s="425">
        <f t="shared" si="210"/>
        <v>122.08958333333328</v>
      </c>
      <c r="CE190" s="394">
        <f t="shared" si="211"/>
        <v>115.94513888888883</v>
      </c>
      <c r="CF190" s="318">
        <f t="shared" si="212"/>
        <v>1430.960164349759</v>
      </c>
      <c r="CG190" s="474">
        <f t="shared" si="232"/>
        <v>5.5673611111111114</v>
      </c>
      <c r="CH190" s="474">
        <f t="shared" si="233"/>
        <v>0.72847222222222219</v>
      </c>
      <c r="CI190" s="462">
        <f t="shared" si="234"/>
        <v>186116</v>
      </c>
      <c r="CJ190" s="474">
        <f t="shared" si="213"/>
        <v>4.8388888888888895</v>
      </c>
      <c r="CK190" s="462">
        <f t="shared" si="231"/>
        <v>1602.6061997703789</v>
      </c>
      <c r="CL190" s="462">
        <f t="shared" si="221"/>
        <v>1392.9100661095172</v>
      </c>
    </row>
    <row r="191" spans="1:102" x14ac:dyDescent="0.25">
      <c r="A191" s="454">
        <f t="shared" si="186"/>
        <v>190</v>
      </c>
      <c r="B191" s="459">
        <v>40947</v>
      </c>
      <c r="C191" s="454">
        <f t="shared" si="157"/>
        <v>2</v>
      </c>
      <c r="D191" s="460" t="s">
        <v>24</v>
      </c>
      <c r="E191" s="460" t="s">
        <v>744</v>
      </c>
      <c r="F191" s="457"/>
      <c r="G191" s="458">
        <v>72</v>
      </c>
      <c r="H191" s="460" t="s">
        <v>26</v>
      </c>
      <c r="I191" s="457" t="s">
        <v>374</v>
      </c>
      <c r="J191" s="460" t="s">
        <v>27</v>
      </c>
      <c r="K191" s="478" t="s">
        <v>28</v>
      </c>
      <c r="L191" s="461">
        <v>23393</v>
      </c>
      <c r="M191" s="461">
        <v>10002</v>
      </c>
      <c r="N191" s="665"/>
      <c r="O191" s="664"/>
      <c r="P191" s="462">
        <f>P190-M191</f>
        <v>0</v>
      </c>
      <c r="Q191" s="182">
        <f t="shared" si="216"/>
        <v>3991911</v>
      </c>
      <c r="R191" s="460" t="s">
        <v>642</v>
      </c>
      <c r="S191" s="476">
        <v>6.25E-2</v>
      </c>
      <c r="T191" s="171">
        <f t="shared" si="187"/>
        <v>1</v>
      </c>
      <c r="U191" s="171">
        <f t="shared" si="189"/>
        <v>30</v>
      </c>
      <c r="V191" s="460" t="s">
        <v>643</v>
      </c>
      <c r="W191" s="464">
        <v>0.15625</v>
      </c>
      <c r="X191" s="167">
        <f t="shared" si="173"/>
        <v>3</v>
      </c>
      <c r="Y191" s="171">
        <f t="shared" si="190"/>
        <v>45</v>
      </c>
      <c r="Z191" s="167">
        <f t="shared" si="203"/>
        <v>2897</v>
      </c>
      <c r="AA191" s="167">
        <f t="shared" si="203"/>
        <v>3534</v>
      </c>
      <c r="AB191" s="167">
        <f>SUM($W$7:W191)</f>
        <v>120.86041666666664</v>
      </c>
      <c r="AC191" s="465">
        <v>0</v>
      </c>
      <c r="AD191" s="462">
        <v>0</v>
      </c>
      <c r="AE191" s="167">
        <f t="shared" si="174"/>
        <v>0</v>
      </c>
      <c r="AF191" s="167">
        <f t="shared" si="191"/>
        <v>0</v>
      </c>
      <c r="AG191" s="171">
        <f t="shared" si="168"/>
        <v>2667.2000000000003</v>
      </c>
      <c r="AH191" s="171">
        <f t="shared" si="175"/>
        <v>64012.800000000003</v>
      </c>
      <c r="AI191" s="460" t="s">
        <v>648</v>
      </c>
      <c r="AJ191" s="455"/>
      <c r="AK191" s="466">
        <v>0</v>
      </c>
      <c r="AL191" s="460">
        <v>0</v>
      </c>
      <c r="AM191" s="167">
        <f t="shared" si="176"/>
        <v>0</v>
      </c>
      <c r="AN191" s="165">
        <f t="shared" si="192"/>
        <v>0</v>
      </c>
      <c r="AO191" s="466">
        <v>0</v>
      </c>
      <c r="AP191" s="463">
        <v>0</v>
      </c>
      <c r="AQ191" s="167">
        <f t="shared" si="177"/>
        <v>0</v>
      </c>
      <c r="AR191" s="165">
        <f t="shared" si="193"/>
        <v>0</v>
      </c>
      <c r="AS191" s="466">
        <v>0</v>
      </c>
      <c r="AT191" s="467">
        <v>0</v>
      </c>
      <c r="AU191" s="167">
        <f t="shared" si="178"/>
        <v>0</v>
      </c>
      <c r="AV191" s="165">
        <f t="shared" si="194"/>
        <v>0</v>
      </c>
      <c r="AW191" s="473">
        <v>0</v>
      </c>
      <c r="AX191" s="470">
        <v>0</v>
      </c>
      <c r="AY191" s="167">
        <f t="shared" si="179"/>
        <v>0</v>
      </c>
      <c r="AZ191" s="165">
        <f t="shared" si="195"/>
        <v>0</v>
      </c>
      <c r="BA191" s="466">
        <v>0</v>
      </c>
      <c r="BB191" s="467">
        <v>0</v>
      </c>
      <c r="BC191" s="171">
        <f t="shared" si="180"/>
        <v>0</v>
      </c>
      <c r="BD191" s="172">
        <f t="shared" si="196"/>
        <v>0</v>
      </c>
      <c r="BE191" s="454">
        <v>1</v>
      </c>
      <c r="BF191" s="463">
        <v>1.3888888888888888E-2</v>
      </c>
      <c r="BG191" s="167">
        <f t="shared" si="181"/>
        <v>0</v>
      </c>
      <c r="BH191" s="165">
        <f t="shared" si="197"/>
        <v>20</v>
      </c>
      <c r="BI191" s="468">
        <v>0</v>
      </c>
      <c r="BJ191" s="463">
        <v>0</v>
      </c>
      <c r="BK191" s="167">
        <f t="shared" si="182"/>
        <v>0</v>
      </c>
      <c r="BL191" s="165">
        <f t="shared" si="198"/>
        <v>0</v>
      </c>
      <c r="BM191" s="468">
        <v>0</v>
      </c>
      <c r="BN191" s="463">
        <v>0</v>
      </c>
      <c r="BO191" s="167">
        <f t="shared" si="183"/>
        <v>0</v>
      </c>
      <c r="BP191" s="165">
        <f t="shared" si="199"/>
        <v>0</v>
      </c>
      <c r="BQ191" s="469">
        <v>0</v>
      </c>
      <c r="BR191" s="463">
        <v>0</v>
      </c>
      <c r="BS191" s="167">
        <f t="shared" si="184"/>
        <v>0</v>
      </c>
      <c r="BT191" s="165">
        <f t="shared" si="200"/>
        <v>0</v>
      </c>
      <c r="BU191" s="167">
        <f t="shared" si="188"/>
        <v>1</v>
      </c>
      <c r="BV191" s="168">
        <f t="shared" si="172"/>
        <v>1.3888888888888888E-2</v>
      </c>
      <c r="BW191" s="167">
        <f t="shared" si="185"/>
        <v>0</v>
      </c>
      <c r="BX191" s="166">
        <f t="shared" si="201"/>
        <v>20</v>
      </c>
      <c r="BY191" s="317">
        <f t="shared" si="225"/>
        <v>0.1423611111111111</v>
      </c>
      <c r="BZ191" s="174">
        <f t="shared" si="223"/>
        <v>2927.4146341463415</v>
      </c>
      <c r="CA191" s="174">
        <f t="shared" si="226"/>
        <v>70257.951219512193</v>
      </c>
      <c r="CB191" s="172">
        <f t="shared" si="227"/>
        <v>2667.2000000000003</v>
      </c>
      <c r="CC191" s="425">
        <f t="shared" si="209"/>
        <v>6.1444444444444439</v>
      </c>
      <c r="CD191" s="425">
        <f t="shared" si="210"/>
        <v>122.24583333333328</v>
      </c>
      <c r="CE191" s="394">
        <f t="shared" si="211"/>
        <v>116.10138888888883</v>
      </c>
      <c r="CF191" s="318">
        <f t="shared" si="212"/>
        <v>1432.6239039154004</v>
      </c>
      <c r="CG191" s="474">
        <f t="shared" si="232"/>
        <v>5.7236111111111114</v>
      </c>
      <c r="CH191" s="474">
        <f t="shared" si="233"/>
        <v>0.72847222222222219</v>
      </c>
      <c r="CI191" s="462">
        <f t="shared" si="234"/>
        <v>196118</v>
      </c>
      <c r="CJ191" s="474">
        <f t="shared" si="213"/>
        <v>4.9951388888888895</v>
      </c>
      <c r="CK191" s="462">
        <f t="shared" si="231"/>
        <v>1635.9071319338243</v>
      </c>
      <c r="CL191" s="462">
        <f t="shared" si="221"/>
        <v>1427.6971608832807</v>
      </c>
    </row>
    <row r="192" spans="1:102" x14ac:dyDescent="0.25">
      <c r="A192" s="454">
        <f t="shared" si="186"/>
        <v>191</v>
      </c>
      <c r="B192" s="459">
        <v>40947</v>
      </c>
      <c r="C192" s="454">
        <f t="shared" ref="C192:C233" si="235">MONTH(B192)</f>
        <v>2</v>
      </c>
      <c r="D192" s="460" t="s">
        <v>24</v>
      </c>
      <c r="E192" s="460" t="s">
        <v>669</v>
      </c>
      <c r="F192" s="457"/>
      <c r="G192" s="458">
        <v>71</v>
      </c>
      <c r="H192" s="460" t="s">
        <v>26</v>
      </c>
      <c r="I192" s="457" t="s">
        <v>639</v>
      </c>
      <c r="J192" s="460" t="s">
        <v>277</v>
      </c>
      <c r="K192" s="478" t="s">
        <v>28</v>
      </c>
      <c r="L192" s="461">
        <v>101661</v>
      </c>
      <c r="M192" s="461">
        <v>22811</v>
      </c>
      <c r="N192" s="461">
        <v>9</v>
      </c>
      <c r="O192" s="461">
        <v>9</v>
      </c>
      <c r="P192" s="462">
        <f xml:space="preserve"> P189 - M192</f>
        <v>0</v>
      </c>
      <c r="Q192" s="182">
        <f t="shared" si="216"/>
        <v>4014722</v>
      </c>
      <c r="R192" s="460" t="s">
        <v>640</v>
      </c>
      <c r="S192" s="476">
        <v>5.5555555555555552E-2</v>
      </c>
      <c r="T192" s="171">
        <f t="shared" si="187"/>
        <v>1</v>
      </c>
      <c r="U192" s="171">
        <f t="shared" si="189"/>
        <v>20</v>
      </c>
      <c r="V192" s="460" t="s">
        <v>641</v>
      </c>
      <c r="W192" s="464">
        <v>0.78680555555555554</v>
      </c>
      <c r="X192" s="167">
        <f t="shared" si="173"/>
        <v>18</v>
      </c>
      <c r="Y192" s="171">
        <f t="shared" si="190"/>
        <v>53</v>
      </c>
      <c r="Z192" s="167">
        <f t="shared" si="203"/>
        <v>2915</v>
      </c>
      <c r="AA192" s="167">
        <f t="shared" si="203"/>
        <v>3587</v>
      </c>
      <c r="AB192" s="167">
        <f>SUM($W$7:W192)</f>
        <v>121.6472222222222</v>
      </c>
      <c r="AC192" s="465">
        <v>0</v>
      </c>
      <c r="AD192" s="462">
        <v>0</v>
      </c>
      <c r="AE192" s="167">
        <f t="shared" si="174"/>
        <v>0</v>
      </c>
      <c r="AF192" s="167">
        <f t="shared" si="191"/>
        <v>0</v>
      </c>
      <c r="AG192" s="171">
        <f t="shared" si="168"/>
        <v>1207.9964695498677</v>
      </c>
      <c r="AH192" s="171">
        <f t="shared" si="175"/>
        <v>28991.915269196827</v>
      </c>
      <c r="AI192" s="460" t="s">
        <v>649</v>
      </c>
      <c r="AJ192" s="455"/>
      <c r="AK192" s="466">
        <v>0</v>
      </c>
      <c r="AL192" s="460">
        <v>0</v>
      </c>
      <c r="AM192" s="167">
        <f t="shared" si="176"/>
        <v>0</v>
      </c>
      <c r="AN192" s="165">
        <f t="shared" si="192"/>
        <v>0</v>
      </c>
      <c r="AO192" s="466">
        <v>0</v>
      </c>
      <c r="AP192" s="463">
        <v>0</v>
      </c>
      <c r="AQ192" s="167">
        <f t="shared" si="177"/>
        <v>0</v>
      </c>
      <c r="AR192" s="165">
        <f t="shared" si="193"/>
        <v>0</v>
      </c>
      <c r="AS192" s="466">
        <v>0</v>
      </c>
      <c r="AT192" s="467">
        <v>0</v>
      </c>
      <c r="AU192" s="167">
        <f t="shared" si="178"/>
        <v>0</v>
      </c>
      <c r="AV192" s="165">
        <f t="shared" si="194"/>
        <v>0</v>
      </c>
      <c r="AW192" s="473">
        <v>0</v>
      </c>
      <c r="AX192" s="470">
        <v>0</v>
      </c>
      <c r="AY192" s="167">
        <f t="shared" si="179"/>
        <v>0</v>
      </c>
      <c r="AZ192" s="165">
        <f t="shared" si="195"/>
        <v>0</v>
      </c>
      <c r="BA192" s="466">
        <v>10</v>
      </c>
      <c r="BB192" s="467">
        <v>5.5555555555555552E-2</v>
      </c>
      <c r="BC192" s="171">
        <f t="shared" si="180"/>
        <v>1</v>
      </c>
      <c r="BD192" s="172">
        <f t="shared" si="196"/>
        <v>20</v>
      </c>
      <c r="BE192" s="454">
        <v>0</v>
      </c>
      <c r="BF192" s="463">
        <v>0</v>
      </c>
      <c r="BG192" s="167">
        <f t="shared" si="181"/>
        <v>0</v>
      </c>
      <c r="BH192" s="165">
        <f t="shared" si="197"/>
        <v>0</v>
      </c>
      <c r="BI192" s="468">
        <v>0</v>
      </c>
      <c r="BJ192" s="463">
        <v>0</v>
      </c>
      <c r="BK192" s="167">
        <f t="shared" si="182"/>
        <v>0</v>
      </c>
      <c r="BL192" s="165">
        <f t="shared" si="198"/>
        <v>0</v>
      </c>
      <c r="BM192" s="468">
        <v>0</v>
      </c>
      <c r="BN192" s="463">
        <v>0</v>
      </c>
      <c r="BO192" s="167">
        <f t="shared" si="183"/>
        <v>0</v>
      </c>
      <c r="BP192" s="165">
        <f t="shared" si="199"/>
        <v>0</v>
      </c>
      <c r="BQ192" s="469">
        <v>2</v>
      </c>
      <c r="BR192" s="463">
        <v>0.33194444444444443</v>
      </c>
      <c r="BS192" s="167">
        <f t="shared" si="184"/>
        <v>7</v>
      </c>
      <c r="BT192" s="165">
        <f t="shared" si="200"/>
        <v>58</v>
      </c>
      <c r="BU192" s="167">
        <f t="shared" si="188"/>
        <v>12</v>
      </c>
      <c r="BV192" s="168">
        <f t="shared" si="172"/>
        <v>0.38749999999999996</v>
      </c>
      <c r="BW192" s="167">
        <f t="shared" si="185"/>
        <v>9</v>
      </c>
      <c r="BX192" s="166">
        <f t="shared" si="201"/>
        <v>18</v>
      </c>
      <c r="BY192" s="317">
        <f t="shared" si="225"/>
        <v>0.39930555555555558</v>
      </c>
      <c r="BZ192" s="174">
        <f t="shared" si="223"/>
        <v>2380.2782608695652</v>
      </c>
      <c r="CA192" s="174">
        <f t="shared" si="226"/>
        <v>57126.678260869565</v>
      </c>
      <c r="CB192" s="172">
        <f t="shared" si="227"/>
        <v>2089.5572519083971</v>
      </c>
      <c r="CC192" s="425">
        <f t="shared" si="209"/>
        <v>6.4763888888888888</v>
      </c>
      <c r="CD192" s="425">
        <f t="shared" si="210"/>
        <v>123.03263888888884</v>
      </c>
      <c r="CE192" s="394">
        <f t="shared" si="211"/>
        <v>116.55624999999995</v>
      </c>
      <c r="CF192" s="318">
        <f t="shared" si="212"/>
        <v>1435.1875882531688</v>
      </c>
      <c r="CG192" s="474">
        <f t="shared" si="232"/>
        <v>6.510416666666667</v>
      </c>
      <c r="CH192" s="474">
        <f t="shared" si="233"/>
        <v>1.0604166666666666</v>
      </c>
      <c r="CI192" s="462">
        <f t="shared" si="234"/>
        <v>218929</v>
      </c>
      <c r="CJ192" s="474">
        <f t="shared" si="213"/>
        <v>5.45</v>
      </c>
      <c r="CK192" s="462">
        <f t="shared" si="231"/>
        <v>1673.769113149847</v>
      </c>
      <c r="CL192" s="462">
        <f t="shared" si="221"/>
        <v>1401.1455999999998</v>
      </c>
    </row>
    <row r="193" spans="1:92" x14ac:dyDescent="0.25">
      <c r="A193" s="454">
        <f t="shared" si="186"/>
        <v>192</v>
      </c>
      <c r="B193" s="459">
        <v>40948</v>
      </c>
      <c r="C193" s="454">
        <f t="shared" si="235"/>
        <v>2</v>
      </c>
      <c r="D193" s="460" t="s">
        <v>24</v>
      </c>
      <c r="E193" s="460" t="s">
        <v>670</v>
      </c>
      <c r="F193" s="457"/>
      <c r="G193" s="458">
        <v>73</v>
      </c>
      <c r="H193" s="460" t="s">
        <v>26</v>
      </c>
      <c r="I193" s="457" t="s">
        <v>511</v>
      </c>
      <c r="J193" s="460" t="s">
        <v>27</v>
      </c>
      <c r="K193" s="460" t="s">
        <v>28</v>
      </c>
      <c r="L193" s="461">
        <v>152595</v>
      </c>
      <c r="M193" s="461">
        <v>16762</v>
      </c>
      <c r="N193" s="663">
        <v>9</v>
      </c>
      <c r="O193" s="663">
        <v>9</v>
      </c>
      <c r="P193" s="462">
        <f>L193-M193</f>
        <v>135833</v>
      </c>
      <c r="Q193" s="182">
        <f t="shared" si="216"/>
        <v>4031484</v>
      </c>
      <c r="R193" s="460" t="s">
        <v>650</v>
      </c>
      <c r="S193" s="476">
        <v>8.1944444444444445E-2</v>
      </c>
      <c r="T193" s="171">
        <f t="shared" si="187"/>
        <v>1</v>
      </c>
      <c r="U193" s="171">
        <f t="shared" si="189"/>
        <v>58</v>
      </c>
      <c r="V193" s="460" t="s">
        <v>651</v>
      </c>
      <c r="W193" s="464">
        <v>0.56805555555555554</v>
      </c>
      <c r="X193" s="167">
        <f t="shared" si="173"/>
        <v>13</v>
      </c>
      <c r="Y193" s="171">
        <f t="shared" si="190"/>
        <v>38</v>
      </c>
      <c r="Z193" s="167">
        <f t="shared" si="203"/>
        <v>2928</v>
      </c>
      <c r="AA193" s="167">
        <f t="shared" si="203"/>
        <v>3625</v>
      </c>
      <c r="AB193" s="167">
        <f>SUM($W$7:W193)</f>
        <v>122.21527777777776</v>
      </c>
      <c r="AC193" s="465">
        <v>0</v>
      </c>
      <c r="AD193" s="462">
        <v>0</v>
      </c>
      <c r="AE193" s="167">
        <f t="shared" si="174"/>
        <v>0</v>
      </c>
      <c r="AF193" s="167">
        <f t="shared" si="191"/>
        <v>0</v>
      </c>
      <c r="AG193" s="171">
        <f t="shared" si="168"/>
        <v>1229.4865525672371</v>
      </c>
      <c r="AH193" s="171">
        <f t="shared" si="175"/>
        <v>29507.677261613691</v>
      </c>
      <c r="AI193" s="456"/>
      <c r="AJ193" s="455"/>
      <c r="AK193" s="466">
        <v>0</v>
      </c>
      <c r="AL193" s="460">
        <v>0</v>
      </c>
      <c r="AM193" s="167">
        <f t="shared" si="176"/>
        <v>0</v>
      </c>
      <c r="AN193" s="165">
        <f t="shared" si="192"/>
        <v>0</v>
      </c>
      <c r="AO193" s="466">
        <v>1</v>
      </c>
      <c r="AP193" s="463">
        <v>0.24513888888888888</v>
      </c>
      <c r="AQ193" s="167">
        <f t="shared" si="177"/>
        <v>5</v>
      </c>
      <c r="AR193" s="165">
        <f t="shared" si="193"/>
        <v>53</v>
      </c>
      <c r="AS193" s="466">
        <v>0</v>
      </c>
      <c r="AT193" s="467">
        <v>0</v>
      </c>
      <c r="AU193" s="167">
        <f t="shared" si="178"/>
        <v>0</v>
      </c>
      <c r="AV193" s="165">
        <f t="shared" si="194"/>
        <v>0</v>
      </c>
      <c r="AW193" s="473">
        <v>1</v>
      </c>
      <c r="AX193" s="470">
        <v>2.9166666666666664E-2</v>
      </c>
      <c r="AY193" s="167">
        <f t="shared" si="179"/>
        <v>0</v>
      </c>
      <c r="AZ193" s="165">
        <f t="shared" si="195"/>
        <v>42</v>
      </c>
      <c r="BA193" s="466">
        <v>0</v>
      </c>
      <c r="BB193" s="467">
        <v>0</v>
      </c>
      <c r="BC193" s="171">
        <f t="shared" si="180"/>
        <v>0</v>
      </c>
      <c r="BD193" s="172">
        <f t="shared" si="196"/>
        <v>0</v>
      </c>
      <c r="BE193" s="454">
        <v>1</v>
      </c>
      <c r="BF193" s="463">
        <v>3.4027777777777775E-2</v>
      </c>
      <c r="BG193" s="167">
        <f t="shared" si="181"/>
        <v>0</v>
      </c>
      <c r="BH193" s="165">
        <f t="shared" si="197"/>
        <v>49</v>
      </c>
      <c r="BI193" s="468">
        <v>0</v>
      </c>
      <c r="BJ193" s="463">
        <v>0</v>
      </c>
      <c r="BK193" s="167">
        <f t="shared" si="182"/>
        <v>0</v>
      </c>
      <c r="BL193" s="165">
        <f t="shared" si="198"/>
        <v>0</v>
      </c>
      <c r="BM193" s="468">
        <v>0</v>
      </c>
      <c r="BN193" s="463">
        <v>0</v>
      </c>
      <c r="BO193" s="167">
        <f t="shared" si="183"/>
        <v>0</v>
      </c>
      <c r="BP193" s="165">
        <f t="shared" si="199"/>
        <v>0</v>
      </c>
      <c r="BQ193" s="469">
        <v>2</v>
      </c>
      <c r="BR193" s="463">
        <v>4.7916666666666663E-2</v>
      </c>
      <c r="BS193" s="167">
        <f t="shared" si="184"/>
        <v>1</v>
      </c>
      <c r="BT193" s="165">
        <f t="shared" si="200"/>
        <v>9</v>
      </c>
      <c r="BU193" s="167">
        <f t="shared" si="188"/>
        <v>5</v>
      </c>
      <c r="BV193" s="168">
        <f t="shared" si="172"/>
        <v>0.35624999999999996</v>
      </c>
      <c r="BW193" s="167">
        <f t="shared" si="185"/>
        <v>8</v>
      </c>
      <c r="BX193" s="166">
        <f t="shared" si="201"/>
        <v>33</v>
      </c>
      <c r="BY193" s="317">
        <f t="shared" si="225"/>
        <v>0.21180555555555558</v>
      </c>
      <c r="BZ193" s="174">
        <f t="shared" si="223"/>
        <v>3297.442622950819</v>
      </c>
      <c r="CA193" s="174">
        <f t="shared" si="226"/>
        <v>79138.622950819656</v>
      </c>
      <c r="CB193" s="172">
        <f t="shared" si="227"/>
        <v>1342.750333778371</v>
      </c>
      <c r="CC193" s="425">
        <f t="shared" ref="CC193:CC201" si="236">SUM(CC192,BR193)</f>
        <v>6.5243055555555554</v>
      </c>
      <c r="CD193" s="425">
        <f t="shared" ref="CD193:CD201" si="237" xml:space="preserve"> W193 + CD192</f>
        <v>123.6006944444444</v>
      </c>
      <c r="CE193" s="394">
        <f t="shared" ref="CE193:CE201" si="238" xml:space="preserve"> CD193 - CC193</f>
        <v>117.07638888888884</v>
      </c>
      <c r="CF193" s="318">
        <f t="shared" ref="CF193:CF205" si="239">Q193/CE193/24</f>
        <v>1434.7769144077354</v>
      </c>
      <c r="CG193" s="474">
        <f t="shared" si="232"/>
        <v>7.0784722222222225</v>
      </c>
      <c r="CH193" s="474">
        <f t="shared" si="233"/>
        <v>1.1083333333333332</v>
      </c>
      <c r="CI193" s="462">
        <f t="shared" si="234"/>
        <v>235691</v>
      </c>
      <c r="CJ193" s="474">
        <f t="shared" ref="CJ193:CJ225" si="240" xml:space="preserve"> CG193 - CH193</f>
        <v>5.9701388888888891</v>
      </c>
      <c r="CK193" s="462">
        <f t="shared" si="231"/>
        <v>1644.9296266139352</v>
      </c>
      <c r="CL193" s="462">
        <f t="shared" si="221"/>
        <v>1387.3697635632298</v>
      </c>
    </row>
    <row r="194" spans="1:92" x14ac:dyDescent="0.25">
      <c r="A194" s="454">
        <f t="shared" si="186"/>
        <v>193</v>
      </c>
      <c r="B194" s="459">
        <v>40949</v>
      </c>
      <c r="C194" s="454">
        <f t="shared" si="235"/>
        <v>2</v>
      </c>
      <c r="D194" s="460" t="s">
        <v>24</v>
      </c>
      <c r="E194" s="460" t="s">
        <v>670</v>
      </c>
      <c r="F194" s="457"/>
      <c r="G194" s="458">
        <v>73</v>
      </c>
      <c r="H194" s="460" t="s">
        <v>26</v>
      </c>
      <c r="I194" s="457" t="s">
        <v>511</v>
      </c>
      <c r="J194" s="460" t="s">
        <v>27</v>
      </c>
      <c r="K194" s="460" t="s">
        <v>28</v>
      </c>
      <c r="L194" s="461">
        <v>152595</v>
      </c>
      <c r="M194" s="461">
        <v>35935</v>
      </c>
      <c r="N194" s="664"/>
      <c r="O194" s="664"/>
      <c r="P194" s="462">
        <f>P193-M194</f>
        <v>99898</v>
      </c>
      <c r="Q194" s="182">
        <f t="shared" si="216"/>
        <v>4067419</v>
      </c>
      <c r="R194" s="460" t="s">
        <v>650</v>
      </c>
      <c r="S194" s="476">
        <v>8.1944444444444445E-2</v>
      </c>
      <c r="T194" s="171">
        <f t="shared" si="187"/>
        <v>1</v>
      </c>
      <c r="U194" s="171">
        <f t="shared" si="189"/>
        <v>58</v>
      </c>
      <c r="V194" s="460" t="s">
        <v>651</v>
      </c>
      <c r="W194" s="464">
        <v>1</v>
      </c>
      <c r="X194" s="167">
        <f t="shared" si="173"/>
        <v>24</v>
      </c>
      <c r="Y194" s="171">
        <f t="shared" si="190"/>
        <v>0</v>
      </c>
      <c r="Z194" s="167">
        <f t="shared" si="203"/>
        <v>2952</v>
      </c>
      <c r="AA194" s="167">
        <f t="shared" si="203"/>
        <v>3625</v>
      </c>
      <c r="AB194" s="167">
        <f>SUM($W$7:W194)</f>
        <v>123.21527777777776</v>
      </c>
      <c r="AC194" s="465">
        <v>0</v>
      </c>
      <c r="AD194" s="462">
        <v>0</v>
      </c>
      <c r="AE194" s="167">
        <f t="shared" si="174"/>
        <v>0</v>
      </c>
      <c r="AF194" s="167">
        <f t="shared" si="191"/>
        <v>0</v>
      </c>
      <c r="AG194" s="171">
        <f t="shared" ref="AG194:AG257" si="241">M194/W194/24</f>
        <v>1497.2916666666667</v>
      </c>
      <c r="AH194" s="171">
        <f t="shared" si="175"/>
        <v>35935</v>
      </c>
      <c r="AI194" s="456"/>
      <c r="AJ194" s="455"/>
      <c r="AK194" s="466">
        <v>0</v>
      </c>
      <c r="AL194" s="460">
        <v>0</v>
      </c>
      <c r="AM194" s="167">
        <f t="shared" si="176"/>
        <v>0</v>
      </c>
      <c r="AN194" s="165">
        <f t="shared" si="192"/>
        <v>0</v>
      </c>
      <c r="AO194" s="466">
        <v>0</v>
      </c>
      <c r="AP194" s="463">
        <v>0</v>
      </c>
      <c r="AQ194" s="167">
        <f t="shared" si="177"/>
        <v>0</v>
      </c>
      <c r="AR194" s="165">
        <f t="shared" si="193"/>
        <v>0</v>
      </c>
      <c r="AS194" s="466">
        <v>0</v>
      </c>
      <c r="AT194" s="467">
        <v>0</v>
      </c>
      <c r="AU194" s="167">
        <f t="shared" si="178"/>
        <v>0</v>
      </c>
      <c r="AV194" s="165">
        <f t="shared" si="194"/>
        <v>0</v>
      </c>
      <c r="AW194" s="473">
        <v>3</v>
      </c>
      <c r="AX194" s="470">
        <v>9.0972222222222218E-2</v>
      </c>
      <c r="AY194" s="167">
        <f t="shared" si="179"/>
        <v>2</v>
      </c>
      <c r="AZ194" s="165">
        <f t="shared" si="195"/>
        <v>11</v>
      </c>
      <c r="BA194" s="466">
        <v>2</v>
      </c>
      <c r="BB194" s="467">
        <v>6.9444444444444447E-4</v>
      </c>
      <c r="BC194" s="171">
        <f t="shared" si="180"/>
        <v>0</v>
      </c>
      <c r="BD194" s="172">
        <f t="shared" si="196"/>
        <v>1</v>
      </c>
      <c r="BE194" s="454">
        <v>4</v>
      </c>
      <c r="BF194" s="463">
        <v>0.24097222222222223</v>
      </c>
      <c r="BG194" s="167">
        <f t="shared" si="181"/>
        <v>5</v>
      </c>
      <c r="BH194" s="165">
        <f t="shared" si="197"/>
        <v>47</v>
      </c>
      <c r="BI194" s="468">
        <v>0</v>
      </c>
      <c r="BJ194" s="463">
        <v>0</v>
      </c>
      <c r="BK194" s="167">
        <f t="shared" si="182"/>
        <v>0</v>
      </c>
      <c r="BL194" s="165">
        <f t="shared" si="198"/>
        <v>0</v>
      </c>
      <c r="BM194" s="468">
        <v>0</v>
      </c>
      <c r="BN194" s="463">
        <v>0</v>
      </c>
      <c r="BO194" s="167">
        <f t="shared" si="183"/>
        <v>0</v>
      </c>
      <c r="BP194" s="165">
        <f t="shared" si="199"/>
        <v>0</v>
      </c>
      <c r="BQ194" s="469">
        <v>2</v>
      </c>
      <c r="BR194" s="463">
        <v>0.23680555555555557</v>
      </c>
      <c r="BS194" s="167">
        <f t="shared" si="184"/>
        <v>5</v>
      </c>
      <c r="BT194" s="165">
        <f t="shared" si="200"/>
        <v>41</v>
      </c>
      <c r="BU194" s="167">
        <f t="shared" si="188"/>
        <v>11</v>
      </c>
      <c r="BV194" s="168">
        <f t="shared" si="172"/>
        <v>0.56944444444444442</v>
      </c>
      <c r="BW194" s="167">
        <f t="shared" si="185"/>
        <v>13</v>
      </c>
      <c r="BX194" s="166">
        <f t="shared" si="201"/>
        <v>40</v>
      </c>
      <c r="BY194" s="317">
        <f t="shared" si="225"/>
        <v>0.43055555555555558</v>
      </c>
      <c r="BZ194" s="174">
        <f t="shared" si="223"/>
        <v>3477.5806451612902</v>
      </c>
      <c r="CA194" s="174">
        <f t="shared" si="226"/>
        <v>83461.93548387097</v>
      </c>
      <c r="CB194" s="172">
        <f t="shared" si="227"/>
        <v>1961.874431301183</v>
      </c>
      <c r="CC194" s="425">
        <f t="shared" si="236"/>
        <v>6.7611111111111111</v>
      </c>
      <c r="CD194" s="425">
        <f t="shared" si="237"/>
        <v>124.6006944444444</v>
      </c>
      <c r="CE194" s="394">
        <f t="shared" si="238"/>
        <v>117.83958333333329</v>
      </c>
      <c r="CF194" s="318">
        <f t="shared" si="239"/>
        <v>1438.1906900270499</v>
      </c>
      <c r="CG194" s="474">
        <f t="shared" si="232"/>
        <v>8.0784722222222225</v>
      </c>
      <c r="CH194" s="474">
        <f t="shared" si="233"/>
        <v>1.3451388888888887</v>
      </c>
      <c r="CI194" s="462">
        <f t="shared" si="234"/>
        <v>271626</v>
      </c>
      <c r="CJ194" s="474">
        <f t="shared" si="240"/>
        <v>6.7333333333333343</v>
      </c>
      <c r="CK194" s="462">
        <f t="shared" si="231"/>
        <v>1680.8539603960392</v>
      </c>
      <c r="CL194" s="462">
        <f t="shared" si="221"/>
        <v>1400.9765322788617</v>
      </c>
    </row>
    <row r="195" spans="1:92" x14ac:dyDescent="0.25">
      <c r="A195" s="454">
        <f t="shared" si="186"/>
        <v>194</v>
      </c>
      <c r="B195" s="459">
        <v>40950</v>
      </c>
      <c r="C195" s="454">
        <f t="shared" si="235"/>
        <v>2</v>
      </c>
      <c r="D195" s="460" t="s">
        <v>24</v>
      </c>
      <c r="E195" s="460" t="s">
        <v>670</v>
      </c>
      <c r="F195" s="457"/>
      <c r="G195" s="458">
        <v>73</v>
      </c>
      <c r="H195" s="460" t="s">
        <v>26</v>
      </c>
      <c r="I195" s="457" t="s">
        <v>511</v>
      </c>
      <c r="J195" s="460" t="s">
        <v>27</v>
      </c>
      <c r="K195" s="460" t="s">
        <v>28</v>
      </c>
      <c r="L195" s="461">
        <v>152595</v>
      </c>
      <c r="M195" s="461">
        <v>23622</v>
      </c>
      <c r="N195" s="664"/>
      <c r="O195" s="664"/>
      <c r="P195" s="462">
        <f>P194-M195</f>
        <v>76276</v>
      </c>
      <c r="Q195" s="182">
        <f t="shared" si="216"/>
        <v>4091041</v>
      </c>
      <c r="R195" s="460" t="s">
        <v>650</v>
      </c>
      <c r="S195" s="476">
        <v>8.1944444444444445E-2</v>
      </c>
      <c r="T195" s="171">
        <f t="shared" si="187"/>
        <v>1</v>
      </c>
      <c r="U195" s="171">
        <f t="shared" si="189"/>
        <v>58</v>
      </c>
      <c r="V195" s="460" t="s">
        <v>651</v>
      </c>
      <c r="W195" s="464">
        <v>1</v>
      </c>
      <c r="X195" s="167">
        <f t="shared" si="173"/>
        <v>24</v>
      </c>
      <c r="Y195" s="171">
        <f t="shared" si="190"/>
        <v>0</v>
      </c>
      <c r="Z195" s="167">
        <f t="shared" si="203"/>
        <v>2976</v>
      </c>
      <c r="AA195" s="167">
        <f t="shared" si="203"/>
        <v>3625</v>
      </c>
      <c r="AB195" s="167">
        <f>SUM($W$7:W195)</f>
        <v>124.21527777777776</v>
      </c>
      <c r="AC195" s="465">
        <v>0</v>
      </c>
      <c r="AD195" s="462">
        <v>0</v>
      </c>
      <c r="AE195" s="167">
        <f t="shared" si="174"/>
        <v>0</v>
      </c>
      <c r="AF195" s="167">
        <f t="shared" si="191"/>
        <v>0</v>
      </c>
      <c r="AG195" s="171">
        <f t="shared" si="241"/>
        <v>984.25</v>
      </c>
      <c r="AH195" s="171">
        <f t="shared" si="175"/>
        <v>23622</v>
      </c>
      <c r="AI195" s="456"/>
      <c r="AJ195" s="455"/>
      <c r="AK195" s="466">
        <v>0</v>
      </c>
      <c r="AL195" s="460">
        <v>0</v>
      </c>
      <c r="AM195" s="167">
        <f t="shared" si="176"/>
        <v>0</v>
      </c>
      <c r="AN195" s="165">
        <f t="shared" si="192"/>
        <v>0</v>
      </c>
      <c r="AO195" s="466">
        <v>3</v>
      </c>
      <c r="AP195" s="463">
        <v>8.7500000000000008E-2</v>
      </c>
      <c r="AQ195" s="167">
        <f t="shared" si="177"/>
        <v>2</v>
      </c>
      <c r="AR195" s="165">
        <f t="shared" si="193"/>
        <v>6</v>
      </c>
      <c r="AS195" s="466">
        <v>0</v>
      </c>
      <c r="AT195" s="467">
        <v>0</v>
      </c>
      <c r="AU195" s="167">
        <f t="shared" si="178"/>
        <v>0</v>
      </c>
      <c r="AV195" s="165">
        <f t="shared" si="194"/>
        <v>0</v>
      </c>
      <c r="AW195" s="473">
        <v>0</v>
      </c>
      <c r="AX195" s="470">
        <v>0</v>
      </c>
      <c r="AY195" s="167">
        <f t="shared" si="179"/>
        <v>0</v>
      </c>
      <c r="AZ195" s="165">
        <f t="shared" si="195"/>
        <v>0</v>
      </c>
      <c r="BA195" s="466">
        <v>8</v>
      </c>
      <c r="BB195" s="467">
        <v>2.6388888888888889E-2</v>
      </c>
      <c r="BC195" s="171">
        <f t="shared" si="180"/>
        <v>0</v>
      </c>
      <c r="BD195" s="172">
        <f t="shared" si="196"/>
        <v>38</v>
      </c>
      <c r="BE195" s="454">
        <v>4</v>
      </c>
      <c r="BF195" s="463">
        <v>0.40625</v>
      </c>
      <c r="BG195" s="167">
        <f t="shared" si="181"/>
        <v>9</v>
      </c>
      <c r="BH195" s="165">
        <f t="shared" si="197"/>
        <v>45</v>
      </c>
      <c r="BI195" s="468">
        <v>0</v>
      </c>
      <c r="BJ195" s="463">
        <v>0</v>
      </c>
      <c r="BK195" s="167">
        <f t="shared" si="182"/>
        <v>0</v>
      </c>
      <c r="BL195" s="165">
        <f t="shared" si="198"/>
        <v>0</v>
      </c>
      <c r="BM195" s="468">
        <v>0</v>
      </c>
      <c r="BN195" s="463">
        <v>0</v>
      </c>
      <c r="BO195" s="167">
        <f t="shared" si="183"/>
        <v>0</v>
      </c>
      <c r="BP195" s="165">
        <f t="shared" si="199"/>
        <v>0</v>
      </c>
      <c r="BQ195" s="469">
        <v>0</v>
      </c>
      <c r="BR195" s="463">
        <v>0</v>
      </c>
      <c r="BS195" s="167">
        <f t="shared" si="184"/>
        <v>0</v>
      </c>
      <c r="BT195" s="165">
        <f t="shared" si="200"/>
        <v>0</v>
      </c>
      <c r="BU195" s="167">
        <f t="shared" si="188"/>
        <v>15</v>
      </c>
      <c r="BV195" s="168">
        <f t="shared" ref="BV195:BV258" si="242">BR195+BN195+BJ195+BF195+BB195+AX195+AT195+AP195+AL195+AD195</f>
        <v>0.52013888888888893</v>
      </c>
      <c r="BW195" s="167">
        <f t="shared" si="185"/>
        <v>12</v>
      </c>
      <c r="BX195" s="166">
        <f t="shared" si="201"/>
        <v>29</v>
      </c>
      <c r="BY195" s="317">
        <f t="shared" si="225"/>
        <v>0.47986111111111107</v>
      </c>
      <c r="BZ195" s="174">
        <f t="shared" si="223"/>
        <v>2051.1143270622288</v>
      </c>
      <c r="CA195" s="174">
        <f t="shared" si="226"/>
        <v>49226.74384949349</v>
      </c>
      <c r="CB195" s="172">
        <f t="shared" si="227"/>
        <v>984.25</v>
      </c>
      <c r="CC195" s="425">
        <f t="shared" si="236"/>
        <v>6.7611111111111111</v>
      </c>
      <c r="CD195" s="425">
        <f t="shared" si="237"/>
        <v>125.6006944444444</v>
      </c>
      <c r="CE195" s="394">
        <f t="shared" si="238"/>
        <v>118.83958333333329</v>
      </c>
      <c r="CF195" s="318">
        <f t="shared" si="239"/>
        <v>1434.3709131707665</v>
      </c>
      <c r="CG195" s="474">
        <f t="shared" si="232"/>
        <v>9.0784722222222225</v>
      </c>
      <c r="CH195" s="474">
        <f t="shared" si="233"/>
        <v>1.3451388888888887</v>
      </c>
      <c r="CI195" s="462">
        <f t="shared" si="234"/>
        <v>295248</v>
      </c>
      <c r="CJ195" s="474">
        <f t="shared" si="240"/>
        <v>7.7333333333333343</v>
      </c>
      <c r="CK195" s="462">
        <f t="shared" si="231"/>
        <v>1590.7758620689654</v>
      </c>
      <c r="CL195" s="462">
        <f t="shared" si="221"/>
        <v>1355.0738162625257</v>
      </c>
    </row>
    <row r="196" spans="1:92" x14ac:dyDescent="0.25">
      <c r="A196" s="454">
        <f t="shared" ref="A196:A259" si="243">A195+1</f>
        <v>195</v>
      </c>
      <c r="B196" s="459">
        <v>40951</v>
      </c>
      <c r="C196" s="454">
        <f t="shared" si="235"/>
        <v>2</v>
      </c>
      <c r="D196" s="460" t="s">
        <v>24</v>
      </c>
      <c r="E196" s="460" t="s">
        <v>670</v>
      </c>
      <c r="F196" s="457"/>
      <c r="G196" s="458">
        <v>73</v>
      </c>
      <c r="H196" s="460" t="s">
        <v>26</v>
      </c>
      <c r="I196" s="457" t="s">
        <v>511</v>
      </c>
      <c r="J196" s="460" t="s">
        <v>27</v>
      </c>
      <c r="K196" s="478" t="s">
        <v>28</v>
      </c>
      <c r="L196" s="461">
        <v>152595</v>
      </c>
      <c r="M196" s="461">
        <v>32185</v>
      </c>
      <c r="N196" s="664"/>
      <c r="O196" s="664"/>
      <c r="P196" s="462">
        <f>P195-M196</f>
        <v>44091</v>
      </c>
      <c r="Q196" s="182">
        <f t="shared" si="216"/>
        <v>4123226</v>
      </c>
      <c r="R196" s="460" t="s">
        <v>650</v>
      </c>
      <c r="S196" s="476">
        <v>8.1944444444444445E-2</v>
      </c>
      <c r="T196" s="171">
        <f t="shared" ref="T196:T259" si="244">IF(S196=1,24,HOUR(S196))</f>
        <v>1</v>
      </c>
      <c r="U196" s="171">
        <f t="shared" si="189"/>
        <v>58</v>
      </c>
      <c r="V196" s="460" t="s">
        <v>651</v>
      </c>
      <c r="W196" s="464">
        <v>1</v>
      </c>
      <c r="X196" s="167">
        <f t="shared" ref="X196:X259" si="245">IF(W196=1,24,HOUR(W196))</f>
        <v>24</v>
      </c>
      <c r="Y196" s="171">
        <f t="shared" si="190"/>
        <v>0</v>
      </c>
      <c r="Z196" s="167">
        <f t="shared" si="203"/>
        <v>3000</v>
      </c>
      <c r="AA196" s="167">
        <f t="shared" si="203"/>
        <v>3625</v>
      </c>
      <c r="AB196" s="167">
        <f>SUM($W$7:W196)</f>
        <v>125.21527777777776</v>
      </c>
      <c r="AC196" s="465">
        <v>0</v>
      </c>
      <c r="AD196" s="462">
        <v>0</v>
      </c>
      <c r="AE196" s="167">
        <f t="shared" ref="AE196:AE259" si="246">IF(AD196=1,24,HOUR(AD196))</f>
        <v>0</v>
      </c>
      <c r="AF196" s="167">
        <f t="shared" si="191"/>
        <v>0</v>
      </c>
      <c r="AG196" s="171">
        <f t="shared" si="241"/>
        <v>1341.0416666666667</v>
      </c>
      <c r="AH196" s="171">
        <f t="shared" ref="AH196:AH259" si="247">AG196*24</f>
        <v>32185</v>
      </c>
      <c r="AI196" s="456"/>
      <c r="AJ196" s="455"/>
      <c r="AK196" s="466">
        <v>1</v>
      </c>
      <c r="AL196" s="460">
        <v>5.5555555555555558E-3</v>
      </c>
      <c r="AM196" s="167">
        <f t="shared" ref="AM196:AM259" si="248">IF(AL196=1,24,HOUR(AL196))</f>
        <v>0</v>
      </c>
      <c r="AN196" s="165">
        <f t="shared" si="192"/>
        <v>8</v>
      </c>
      <c r="AO196" s="466">
        <v>0</v>
      </c>
      <c r="AP196" s="463">
        <v>0</v>
      </c>
      <c r="AQ196" s="167">
        <f t="shared" ref="AQ196:AQ259" si="249">IF(AP196=1,24,HOUR(AP196))</f>
        <v>0</v>
      </c>
      <c r="AR196" s="165">
        <f t="shared" si="193"/>
        <v>0</v>
      </c>
      <c r="AS196" s="466">
        <v>1</v>
      </c>
      <c r="AT196" s="467">
        <v>6.9444444444444441E-3</v>
      </c>
      <c r="AU196" s="167">
        <f t="shared" ref="AU196:AU259" si="250">IF(AT196=1,24,HOUR(AT196))</f>
        <v>0</v>
      </c>
      <c r="AV196" s="165">
        <f t="shared" si="194"/>
        <v>10</v>
      </c>
      <c r="AW196" s="473">
        <v>5</v>
      </c>
      <c r="AX196" s="470">
        <v>0.11944444444444445</v>
      </c>
      <c r="AY196" s="167">
        <f t="shared" ref="AY196:AY259" si="251">IF(AX196=1,24,HOUR(AX196))</f>
        <v>2</v>
      </c>
      <c r="AZ196" s="165">
        <f t="shared" si="195"/>
        <v>52</v>
      </c>
      <c r="BA196" s="466">
        <v>6</v>
      </c>
      <c r="BB196" s="467">
        <v>1.9444444444444445E-2</v>
      </c>
      <c r="BC196" s="171">
        <f t="shared" ref="BC196:BC259" si="252">IF(BB196=1,24,HOUR(BB196))</f>
        <v>0</v>
      </c>
      <c r="BD196" s="172">
        <f t="shared" si="196"/>
        <v>28</v>
      </c>
      <c r="BE196" s="454">
        <v>6</v>
      </c>
      <c r="BF196" s="463">
        <v>0.1361111111111111</v>
      </c>
      <c r="BG196" s="167">
        <f t="shared" ref="BG196:BG259" si="253">IF(BF196=1,24,HOUR(BF196))</f>
        <v>3</v>
      </c>
      <c r="BH196" s="165">
        <f t="shared" si="197"/>
        <v>16</v>
      </c>
      <c r="BI196" s="468">
        <v>0</v>
      </c>
      <c r="BJ196" s="463">
        <v>0</v>
      </c>
      <c r="BK196" s="167">
        <f t="shared" ref="BK196:BK259" si="254">IF(BJ196=1,24,HOUR(BJ196))</f>
        <v>0</v>
      </c>
      <c r="BL196" s="165">
        <f t="shared" si="198"/>
        <v>0</v>
      </c>
      <c r="BM196" s="468">
        <v>0</v>
      </c>
      <c r="BN196" s="463">
        <v>0</v>
      </c>
      <c r="BO196" s="167">
        <f t="shared" ref="BO196:BO259" si="255">IF(BN196=1,24,HOUR(BN196))</f>
        <v>0</v>
      </c>
      <c r="BP196" s="165">
        <f t="shared" si="199"/>
        <v>0</v>
      </c>
      <c r="BQ196" s="469">
        <v>4</v>
      </c>
      <c r="BR196" s="463">
        <v>9.0277777777777776E-2</v>
      </c>
      <c r="BS196" s="167">
        <f t="shared" ref="BS196:BS259" si="256">IF(BR196=1,24,HOUR(BR196))</f>
        <v>2</v>
      </c>
      <c r="BT196" s="165">
        <f t="shared" si="200"/>
        <v>10</v>
      </c>
      <c r="BU196" s="167">
        <f t="shared" si="188"/>
        <v>23</v>
      </c>
      <c r="BV196" s="168">
        <f t="shared" si="242"/>
        <v>0.37777777777777771</v>
      </c>
      <c r="BW196" s="167">
        <f t="shared" ref="BW196:BW259" si="257">IF(BV196=1,24,HOUR(BV196))</f>
        <v>9</v>
      </c>
      <c r="BX196" s="166">
        <f t="shared" si="201"/>
        <v>4</v>
      </c>
      <c r="BY196" s="317">
        <f t="shared" si="225"/>
        <v>0.62222222222222223</v>
      </c>
      <c r="BZ196" s="174">
        <f t="shared" si="223"/>
        <v>2155.2455357142858</v>
      </c>
      <c r="CA196" s="174">
        <f t="shared" si="226"/>
        <v>51725.892857142855</v>
      </c>
      <c r="CB196" s="172">
        <f t="shared" si="227"/>
        <v>1474.1221374045801</v>
      </c>
      <c r="CC196" s="425">
        <f t="shared" si="236"/>
        <v>6.8513888888888888</v>
      </c>
      <c r="CD196" s="425">
        <f t="shared" si="237"/>
        <v>126.6006944444444</v>
      </c>
      <c r="CE196" s="394">
        <f t="shared" si="238"/>
        <v>119.74930555555551</v>
      </c>
      <c r="CF196" s="318">
        <f t="shared" si="239"/>
        <v>1434.6728988221928</v>
      </c>
      <c r="CG196" s="474">
        <f t="shared" si="232"/>
        <v>10.078472222222222</v>
      </c>
      <c r="CH196" s="474">
        <f t="shared" si="233"/>
        <v>1.4354166666666663</v>
      </c>
      <c r="CI196" s="462">
        <f t="shared" si="234"/>
        <v>327433</v>
      </c>
      <c r="CJ196" s="474">
        <f t="shared" si="240"/>
        <v>8.6430555555555557</v>
      </c>
      <c r="CK196" s="462">
        <f t="shared" si="231"/>
        <v>1578.4975092399163</v>
      </c>
      <c r="CL196" s="462">
        <f t="shared" si="221"/>
        <v>1353.6815269069109</v>
      </c>
    </row>
    <row r="197" spans="1:92" x14ac:dyDescent="0.25">
      <c r="A197" s="454">
        <f t="shared" si="243"/>
        <v>196</v>
      </c>
      <c r="B197" s="459">
        <v>40952</v>
      </c>
      <c r="C197" s="454">
        <f t="shared" si="235"/>
        <v>2</v>
      </c>
      <c r="D197" s="460" t="s">
        <v>24</v>
      </c>
      <c r="E197" s="460" t="s">
        <v>670</v>
      </c>
      <c r="F197" s="457"/>
      <c r="G197" s="458">
        <v>73</v>
      </c>
      <c r="H197" s="460" t="s">
        <v>26</v>
      </c>
      <c r="I197" s="457" t="s">
        <v>511</v>
      </c>
      <c r="J197" s="460" t="s">
        <v>27</v>
      </c>
      <c r="K197" s="460" t="s">
        <v>28</v>
      </c>
      <c r="L197" s="461">
        <v>152595</v>
      </c>
      <c r="M197" s="461">
        <v>43800</v>
      </c>
      <c r="N197" s="664"/>
      <c r="O197" s="664"/>
      <c r="P197" s="462">
        <f>P196-M197</f>
        <v>291</v>
      </c>
      <c r="Q197" s="182">
        <f t="shared" si="216"/>
        <v>4167026</v>
      </c>
      <c r="R197" s="460" t="s">
        <v>650</v>
      </c>
      <c r="S197" s="476">
        <v>8.1944444444444445E-2</v>
      </c>
      <c r="T197" s="171">
        <f t="shared" si="244"/>
        <v>1</v>
      </c>
      <c r="U197" s="171">
        <f t="shared" si="189"/>
        <v>58</v>
      </c>
      <c r="V197" s="460" t="s">
        <v>651</v>
      </c>
      <c r="W197" s="464">
        <v>1</v>
      </c>
      <c r="X197" s="167">
        <f t="shared" si="245"/>
        <v>24</v>
      </c>
      <c r="Y197" s="171">
        <f t="shared" si="190"/>
        <v>0</v>
      </c>
      <c r="Z197" s="167">
        <f t="shared" si="203"/>
        <v>3024</v>
      </c>
      <c r="AA197" s="167">
        <f t="shared" si="203"/>
        <v>3625</v>
      </c>
      <c r="AB197" s="167">
        <f>SUM($W$7:W197)</f>
        <v>126.21527777777776</v>
      </c>
      <c r="AC197" s="465">
        <v>0</v>
      </c>
      <c r="AD197" s="462">
        <v>0</v>
      </c>
      <c r="AE197" s="167">
        <f t="shared" si="246"/>
        <v>0</v>
      </c>
      <c r="AF197" s="167">
        <f t="shared" si="191"/>
        <v>0</v>
      </c>
      <c r="AG197" s="171">
        <f t="shared" si="241"/>
        <v>1825</v>
      </c>
      <c r="AH197" s="171">
        <f t="shared" si="247"/>
        <v>43800</v>
      </c>
      <c r="AI197" s="456"/>
      <c r="AJ197" s="455"/>
      <c r="AK197" s="466">
        <v>0</v>
      </c>
      <c r="AL197" s="460">
        <v>0</v>
      </c>
      <c r="AM197" s="167">
        <f t="shared" si="248"/>
        <v>0</v>
      </c>
      <c r="AN197" s="165">
        <f t="shared" si="192"/>
        <v>0</v>
      </c>
      <c r="AO197" s="466">
        <v>1</v>
      </c>
      <c r="AP197" s="463">
        <v>2.7083333333333334E-2</v>
      </c>
      <c r="AQ197" s="167">
        <f t="shared" si="249"/>
        <v>0</v>
      </c>
      <c r="AR197" s="165">
        <f t="shared" si="193"/>
        <v>39</v>
      </c>
      <c r="AS197" s="466">
        <v>0</v>
      </c>
      <c r="AT197" s="467">
        <v>0</v>
      </c>
      <c r="AU197" s="167">
        <f t="shared" si="250"/>
        <v>0</v>
      </c>
      <c r="AV197" s="165">
        <f t="shared" si="194"/>
        <v>0</v>
      </c>
      <c r="AW197" s="473">
        <v>1</v>
      </c>
      <c r="AX197" s="470">
        <v>1.6666666666666666E-2</v>
      </c>
      <c r="AY197" s="167">
        <f t="shared" si="251"/>
        <v>0</v>
      </c>
      <c r="AZ197" s="165">
        <f t="shared" si="195"/>
        <v>24</v>
      </c>
      <c r="BA197" s="466">
        <v>9</v>
      </c>
      <c r="BB197" s="467">
        <v>6.1111111111111116E-2</v>
      </c>
      <c r="BC197" s="171">
        <f t="shared" si="252"/>
        <v>1</v>
      </c>
      <c r="BD197" s="172">
        <f t="shared" si="196"/>
        <v>28</v>
      </c>
      <c r="BE197" s="454">
        <v>5</v>
      </c>
      <c r="BF197" s="463">
        <v>0.15833333333333333</v>
      </c>
      <c r="BG197" s="167">
        <f t="shared" si="253"/>
        <v>3</v>
      </c>
      <c r="BH197" s="165">
        <f t="shared" si="197"/>
        <v>48</v>
      </c>
      <c r="BI197" s="468">
        <v>0</v>
      </c>
      <c r="BJ197" s="463">
        <v>0</v>
      </c>
      <c r="BK197" s="167">
        <f t="shared" si="254"/>
        <v>0</v>
      </c>
      <c r="BL197" s="165">
        <f t="shared" si="198"/>
        <v>0</v>
      </c>
      <c r="BM197" s="468">
        <v>0</v>
      </c>
      <c r="BN197" s="463">
        <v>0</v>
      </c>
      <c r="BO197" s="167">
        <f t="shared" si="255"/>
        <v>0</v>
      </c>
      <c r="BP197" s="165">
        <f t="shared" si="199"/>
        <v>0</v>
      </c>
      <c r="BQ197" s="469">
        <v>2</v>
      </c>
      <c r="BR197" s="463">
        <v>5.6250000000000001E-2</v>
      </c>
      <c r="BS197" s="167">
        <f t="shared" si="256"/>
        <v>1</v>
      </c>
      <c r="BT197" s="165">
        <f t="shared" si="200"/>
        <v>21</v>
      </c>
      <c r="BU197" s="167">
        <f t="shared" si="188"/>
        <v>18</v>
      </c>
      <c r="BV197" s="168">
        <f t="shared" si="242"/>
        <v>0.31944444444444448</v>
      </c>
      <c r="BW197" s="167">
        <f t="shared" si="257"/>
        <v>7</v>
      </c>
      <c r="BX197" s="166">
        <f t="shared" si="201"/>
        <v>40</v>
      </c>
      <c r="BY197" s="317">
        <f t="shared" si="225"/>
        <v>0.68055555555555558</v>
      </c>
      <c r="BZ197" s="174">
        <f t="shared" si="223"/>
        <v>2681.6326530612246</v>
      </c>
      <c r="CA197" s="174">
        <f t="shared" si="226"/>
        <v>64359.183673469393</v>
      </c>
      <c r="CB197" s="172">
        <f t="shared" si="227"/>
        <v>1933.7748344370859</v>
      </c>
      <c r="CC197" s="425">
        <f t="shared" si="236"/>
        <v>6.9076388888888891</v>
      </c>
      <c r="CD197" s="425">
        <f t="shared" si="237"/>
        <v>127.6006944444444</v>
      </c>
      <c r="CE197" s="394">
        <f t="shared" si="238"/>
        <v>120.69305555555552</v>
      </c>
      <c r="CF197" s="318">
        <f t="shared" si="239"/>
        <v>1438.5755877512981</v>
      </c>
      <c r="CG197" s="474">
        <f t="shared" si="232"/>
        <v>11.078472222222222</v>
      </c>
      <c r="CH197" s="474">
        <f t="shared" si="233"/>
        <v>1.4916666666666663</v>
      </c>
      <c r="CI197" s="462">
        <f t="shared" si="234"/>
        <v>371233</v>
      </c>
      <c r="CJ197" s="474">
        <f t="shared" si="240"/>
        <v>9.5868055555555571</v>
      </c>
      <c r="CK197" s="462">
        <f t="shared" si="231"/>
        <v>1613.4719304599778</v>
      </c>
      <c r="CL197" s="462">
        <f t="shared" si="221"/>
        <v>1396.2251614116467</v>
      </c>
    </row>
    <row r="198" spans="1:92" x14ac:dyDescent="0.25">
      <c r="A198" s="454">
        <f t="shared" si="243"/>
        <v>197</v>
      </c>
      <c r="B198" s="459">
        <v>40953</v>
      </c>
      <c r="C198" s="454">
        <f t="shared" si="235"/>
        <v>2</v>
      </c>
      <c r="D198" s="460" t="s">
        <v>24</v>
      </c>
      <c r="E198" s="460" t="s">
        <v>670</v>
      </c>
      <c r="F198" s="457"/>
      <c r="G198" s="458">
        <v>73</v>
      </c>
      <c r="H198" s="460" t="s">
        <v>26</v>
      </c>
      <c r="I198" s="457" t="s">
        <v>511</v>
      </c>
      <c r="J198" s="460" t="s">
        <v>27</v>
      </c>
      <c r="K198" s="460" t="s">
        <v>28</v>
      </c>
      <c r="L198" s="461">
        <v>152595</v>
      </c>
      <c r="M198" s="461">
        <v>291</v>
      </c>
      <c r="N198" s="665"/>
      <c r="O198" s="665"/>
      <c r="P198" s="462">
        <f>P197-M198</f>
        <v>0</v>
      </c>
      <c r="Q198" s="182">
        <f t="shared" si="216"/>
        <v>4167317</v>
      </c>
      <c r="R198" s="460" t="s">
        <v>650</v>
      </c>
      <c r="S198" s="476">
        <v>8.1944444444444445E-2</v>
      </c>
      <c r="T198" s="171">
        <f t="shared" si="244"/>
        <v>1</v>
      </c>
      <c r="U198" s="171">
        <f t="shared" si="189"/>
        <v>58</v>
      </c>
      <c r="V198" s="460" t="s">
        <v>651</v>
      </c>
      <c r="W198" s="464">
        <v>4.1666666666666664E-2</v>
      </c>
      <c r="X198" s="167">
        <f t="shared" si="245"/>
        <v>1</v>
      </c>
      <c r="Y198" s="171">
        <f t="shared" si="190"/>
        <v>0</v>
      </c>
      <c r="Z198" s="167">
        <f t="shared" si="203"/>
        <v>3025</v>
      </c>
      <c r="AA198" s="167">
        <f t="shared" si="203"/>
        <v>3625</v>
      </c>
      <c r="AB198" s="167">
        <f>SUM($W$7:W198)</f>
        <v>126.25694444444443</v>
      </c>
      <c r="AC198" s="465">
        <v>0</v>
      </c>
      <c r="AD198" s="462">
        <v>0</v>
      </c>
      <c r="AE198" s="167">
        <f t="shared" si="246"/>
        <v>0</v>
      </c>
      <c r="AF198" s="167">
        <f t="shared" si="191"/>
        <v>0</v>
      </c>
      <c r="AG198" s="171">
        <f t="shared" si="241"/>
        <v>291</v>
      </c>
      <c r="AH198" s="171">
        <f t="shared" si="247"/>
        <v>6984</v>
      </c>
      <c r="AI198" s="460" t="s">
        <v>656</v>
      </c>
      <c r="AJ198" s="455"/>
      <c r="AK198" s="466">
        <v>0</v>
      </c>
      <c r="AL198" s="460">
        <v>0</v>
      </c>
      <c r="AM198" s="167">
        <f t="shared" si="248"/>
        <v>0</v>
      </c>
      <c r="AN198" s="165">
        <f t="shared" si="192"/>
        <v>0</v>
      </c>
      <c r="AO198" s="466">
        <v>0</v>
      </c>
      <c r="AP198" s="463">
        <v>0</v>
      </c>
      <c r="AQ198" s="167">
        <f t="shared" si="249"/>
        <v>0</v>
      </c>
      <c r="AR198" s="165">
        <f t="shared" si="193"/>
        <v>0</v>
      </c>
      <c r="AS198" s="466">
        <v>0</v>
      </c>
      <c r="AT198" s="467">
        <v>0</v>
      </c>
      <c r="AU198" s="167">
        <f t="shared" si="250"/>
        <v>0</v>
      </c>
      <c r="AV198" s="165">
        <f t="shared" si="194"/>
        <v>0</v>
      </c>
      <c r="AW198" s="473">
        <v>0</v>
      </c>
      <c r="AX198" s="470">
        <v>0</v>
      </c>
      <c r="AY198" s="167">
        <f>IF(AX198=1,24,HOUR(AX198))</f>
        <v>0</v>
      </c>
      <c r="AZ198" s="165">
        <f>MINUTE(AX198)</f>
        <v>0</v>
      </c>
      <c r="BA198" s="466">
        <v>4</v>
      </c>
      <c r="BB198" s="467">
        <v>2.4999999999999998E-2</v>
      </c>
      <c r="BC198" s="171">
        <f t="shared" si="252"/>
        <v>0</v>
      </c>
      <c r="BD198" s="172">
        <f t="shared" si="196"/>
        <v>36</v>
      </c>
      <c r="BE198" s="454">
        <v>0</v>
      </c>
      <c r="BF198" s="463">
        <v>0</v>
      </c>
      <c r="BG198" s="167">
        <f>IF(BF198=1,24,HOUR(BF198))</f>
        <v>0</v>
      </c>
      <c r="BH198" s="165">
        <f>MINUTE(BF198)</f>
        <v>0</v>
      </c>
      <c r="BI198" s="468">
        <v>0</v>
      </c>
      <c r="BJ198" s="463">
        <v>0</v>
      </c>
      <c r="BK198" s="167">
        <f t="shared" si="254"/>
        <v>0</v>
      </c>
      <c r="BL198" s="165">
        <f t="shared" si="198"/>
        <v>0</v>
      </c>
      <c r="BM198" s="468">
        <v>0</v>
      </c>
      <c r="BN198" s="463">
        <v>0</v>
      </c>
      <c r="BO198" s="167">
        <f t="shared" si="255"/>
        <v>0</v>
      </c>
      <c r="BP198" s="165">
        <f t="shared" si="199"/>
        <v>0</v>
      </c>
      <c r="BQ198" s="469">
        <v>1</v>
      </c>
      <c r="BR198" s="463">
        <v>1.2499999999999999E-2</v>
      </c>
      <c r="BS198" s="167">
        <f t="shared" si="256"/>
        <v>0</v>
      </c>
      <c r="BT198" s="165">
        <f t="shared" si="200"/>
        <v>18</v>
      </c>
      <c r="BU198" s="167">
        <f t="shared" si="188"/>
        <v>5</v>
      </c>
      <c r="BV198" s="168">
        <f t="shared" si="242"/>
        <v>3.7499999999999999E-2</v>
      </c>
      <c r="BW198" s="167">
        <f t="shared" si="257"/>
        <v>0</v>
      </c>
      <c r="BX198" s="166">
        <f t="shared" si="201"/>
        <v>54</v>
      </c>
      <c r="BY198" s="317">
        <f t="shared" si="225"/>
        <v>4.1666666666666657E-3</v>
      </c>
      <c r="BZ198" s="174">
        <f t="shared" si="223"/>
        <v>2910.0000000000005</v>
      </c>
      <c r="CA198" s="174">
        <f t="shared" si="226"/>
        <v>69840.000000000015</v>
      </c>
      <c r="CB198" s="172">
        <f t="shared" si="227"/>
        <v>415.71428571428572</v>
      </c>
      <c r="CC198" s="425">
        <f t="shared" si="236"/>
        <v>6.9201388888888893</v>
      </c>
      <c r="CD198" s="425">
        <f t="shared" si="237"/>
        <v>127.64236111111107</v>
      </c>
      <c r="CE198" s="394">
        <f t="shared" si="238"/>
        <v>120.72222222222219</v>
      </c>
      <c r="CF198" s="318">
        <f t="shared" si="239"/>
        <v>1438.3284629544414</v>
      </c>
      <c r="CG198" s="474">
        <f t="shared" si="232"/>
        <v>11.120138888888889</v>
      </c>
      <c r="CH198" s="474">
        <f t="shared" si="233"/>
        <v>1.5041666666666662</v>
      </c>
      <c r="CI198" s="462">
        <f t="shared" si="234"/>
        <v>371524</v>
      </c>
      <c r="CJ198" s="474">
        <f t="shared" si="240"/>
        <v>9.6159722222222221</v>
      </c>
      <c r="CK198" s="462">
        <f t="shared" si="231"/>
        <v>1609.8389542861269</v>
      </c>
      <c r="CL198" s="462">
        <f t="shared" si="221"/>
        <v>1392.0839318054079</v>
      </c>
    </row>
    <row r="199" spans="1:92" x14ac:dyDescent="0.25">
      <c r="A199" s="454">
        <f t="shared" si="243"/>
        <v>198</v>
      </c>
      <c r="B199" s="459">
        <v>40955</v>
      </c>
      <c r="C199" s="454">
        <f t="shared" si="235"/>
        <v>2</v>
      </c>
      <c r="D199" s="460" t="s">
        <v>24</v>
      </c>
      <c r="E199" s="460" t="s">
        <v>678</v>
      </c>
      <c r="F199" s="457"/>
      <c r="G199" s="458">
        <v>74</v>
      </c>
      <c r="H199" s="460" t="s">
        <v>26</v>
      </c>
      <c r="I199" s="457" t="s">
        <v>639</v>
      </c>
      <c r="J199" s="460" t="s">
        <v>355</v>
      </c>
      <c r="K199" s="460" t="s">
        <v>28</v>
      </c>
      <c r="L199" s="461">
        <v>65987</v>
      </c>
      <c r="M199" s="461">
        <v>31987</v>
      </c>
      <c r="N199" s="663">
        <v>7</v>
      </c>
      <c r="O199" s="663">
        <v>7</v>
      </c>
      <c r="P199" s="462">
        <f>L199-M199</f>
        <v>34000</v>
      </c>
      <c r="Q199" s="182">
        <f t="shared" si="216"/>
        <v>4199304</v>
      </c>
      <c r="R199" s="460" t="s">
        <v>658</v>
      </c>
      <c r="S199" s="476">
        <v>4.1666666666666664E-2</v>
      </c>
      <c r="T199" s="171">
        <f t="shared" si="244"/>
        <v>1</v>
      </c>
      <c r="U199" s="171">
        <f t="shared" si="189"/>
        <v>0</v>
      </c>
      <c r="V199" s="460" t="s">
        <v>659</v>
      </c>
      <c r="W199" s="464">
        <v>0.6875</v>
      </c>
      <c r="X199" s="167">
        <f t="shared" si="245"/>
        <v>16</v>
      </c>
      <c r="Y199" s="171">
        <f t="shared" si="190"/>
        <v>30</v>
      </c>
      <c r="Z199" s="167">
        <f t="shared" si="203"/>
        <v>3041</v>
      </c>
      <c r="AA199" s="167">
        <f t="shared" si="203"/>
        <v>3655</v>
      </c>
      <c r="AB199" s="167">
        <f>SUM($W$7:W199)</f>
        <v>126.94444444444443</v>
      </c>
      <c r="AC199" s="465">
        <v>0</v>
      </c>
      <c r="AD199" s="462">
        <v>0</v>
      </c>
      <c r="AE199" s="167">
        <f t="shared" si="246"/>
        <v>0</v>
      </c>
      <c r="AF199" s="167">
        <f t="shared" si="191"/>
        <v>0</v>
      </c>
      <c r="AG199" s="171">
        <f t="shared" si="241"/>
        <v>1938.6060606060607</v>
      </c>
      <c r="AH199" s="171">
        <f t="shared" si="247"/>
        <v>46526.545454545456</v>
      </c>
      <c r="AI199" s="456"/>
      <c r="AJ199" s="455"/>
      <c r="AK199" s="466">
        <v>0</v>
      </c>
      <c r="AL199" s="460">
        <v>0</v>
      </c>
      <c r="AM199" s="167">
        <f t="shared" si="248"/>
        <v>0</v>
      </c>
      <c r="AN199" s="165">
        <f t="shared" si="192"/>
        <v>0</v>
      </c>
      <c r="AO199" s="466">
        <v>4</v>
      </c>
      <c r="AP199" s="463">
        <v>2.9861111111111113E-2</v>
      </c>
      <c r="AQ199" s="167">
        <f t="shared" si="249"/>
        <v>0</v>
      </c>
      <c r="AR199" s="165">
        <f t="shared" si="193"/>
        <v>43</v>
      </c>
      <c r="AS199" s="466">
        <v>0</v>
      </c>
      <c r="AT199" s="467">
        <v>0</v>
      </c>
      <c r="AU199" s="167">
        <f t="shared" si="250"/>
        <v>0</v>
      </c>
      <c r="AV199" s="165">
        <f t="shared" si="194"/>
        <v>0</v>
      </c>
      <c r="AW199" s="473">
        <v>2</v>
      </c>
      <c r="AX199" s="470">
        <v>6.8749999999999992E-2</v>
      </c>
      <c r="AY199" s="167">
        <f t="shared" si="251"/>
        <v>1</v>
      </c>
      <c r="AZ199" s="165">
        <f t="shared" si="195"/>
        <v>39</v>
      </c>
      <c r="BA199" s="466">
        <v>2</v>
      </c>
      <c r="BB199" s="467">
        <v>3.2638888888888891E-2</v>
      </c>
      <c r="BC199" s="171">
        <f t="shared" si="252"/>
        <v>0</v>
      </c>
      <c r="BD199" s="172">
        <f t="shared" si="196"/>
        <v>47</v>
      </c>
      <c r="BE199" s="454">
        <v>1</v>
      </c>
      <c r="BF199" s="463">
        <v>2.7777777777777776E-2</v>
      </c>
      <c r="BG199" s="167">
        <f t="shared" si="253"/>
        <v>0</v>
      </c>
      <c r="BH199" s="165">
        <f t="shared" si="197"/>
        <v>40</v>
      </c>
      <c r="BI199" s="468">
        <v>0</v>
      </c>
      <c r="BJ199" s="463">
        <v>0</v>
      </c>
      <c r="BK199" s="167">
        <f t="shared" si="254"/>
        <v>0</v>
      </c>
      <c r="BL199" s="165">
        <f t="shared" si="198"/>
        <v>0</v>
      </c>
      <c r="BM199" s="468">
        <v>0</v>
      </c>
      <c r="BN199" s="463">
        <v>0</v>
      </c>
      <c r="BO199" s="167">
        <f t="shared" si="255"/>
        <v>0</v>
      </c>
      <c r="BP199" s="165">
        <f t="shared" si="199"/>
        <v>0</v>
      </c>
      <c r="BQ199" s="469">
        <v>1</v>
      </c>
      <c r="BR199" s="463">
        <v>0.12847222222222224</v>
      </c>
      <c r="BS199" s="167">
        <f t="shared" si="256"/>
        <v>3</v>
      </c>
      <c r="BT199" s="165">
        <f t="shared" si="200"/>
        <v>5</v>
      </c>
      <c r="BU199" s="167">
        <f t="shared" si="188"/>
        <v>10</v>
      </c>
      <c r="BV199" s="168">
        <f t="shared" si="242"/>
        <v>0.28749999999999998</v>
      </c>
      <c r="BW199" s="167">
        <f t="shared" si="257"/>
        <v>6</v>
      </c>
      <c r="BX199" s="166">
        <f t="shared" si="201"/>
        <v>54</v>
      </c>
      <c r="BY199" s="317">
        <f t="shared" si="225"/>
        <v>0.4</v>
      </c>
      <c r="BZ199" s="174">
        <f t="shared" si="223"/>
        <v>3331.9791666666665</v>
      </c>
      <c r="CA199" s="174">
        <f t="shared" si="226"/>
        <v>79967.5</v>
      </c>
      <c r="CB199" s="172">
        <f t="shared" si="227"/>
        <v>2384.1242236024846</v>
      </c>
      <c r="CC199" s="425">
        <f t="shared" si="236"/>
        <v>7.0486111111111116</v>
      </c>
      <c r="CD199" s="425">
        <f t="shared" si="237"/>
        <v>128.32986111111109</v>
      </c>
      <c r="CE199" s="394">
        <f t="shared" si="238"/>
        <v>121.28124999999997</v>
      </c>
      <c r="CF199" s="318">
        <f t="shared" si="239"/>
        <v>1442.68796701881</v>
      </c>
      <c r="CG199" s="474">
        <f t="shared" si="232"/>
        <v>11.807638888888889</v>
      </c>
      <c r="CH199" s="474">
        <f t="shared" si="233"/>
        <v>1.6326388888888885</v>
      </c>
      <c r="CI199" s="462">
        <f t="shared" si="234"/>
        <v>403511</v>
      </c>
      <c r="CJ199" s="474">
        <f t="shared" si="240"/>
        <v>10.175000000000001</v>
      </c>
      <c r="CK199" s="462">
        <f t="shared" si="231"/>
        <v>1652.3791973791974</v>
      </c>
      <c r="CL199" s="462">
        <f t="shared" si="221"/>
        <v>1423.9051932011998</v>
      </c>
    </row>
    <row r="200" spans="1:92" x14ac:dyDescent="0.25">
      <c r="A200" s="454">
        <f t="shared" si="243"/>
        <v>199</v>
      </c>
      <c r="B200" s="459">
        <v>40956</v>
      </c>
      <c r="C200" s="454">
        <f t="shared" si="235"/>
        <v>2</v>
      </c>
      <c r="D200" s="460" t="s">
        <v>24</v>
      </c>
      <c r="E200" s="460" t="s">
        <v>678</v>
      </c>
      <c r="F200" s="457"/>
      <c r="G200" s="458">
        <v>74</v>
      </c>
      <c r="H200" s="460" t="s">
        <v>26</v>
      </c>
      <c r="I200" s="457" t="s">
        <v>639</v>
      </c>
      <c r="J200" s="460" t="s">
        <v>355</v>
      </c>
      <c r="K200" s="460" t="s">
        <v>28</v>
      </c>
      <c r="L200" s="461">
        <v>65987</v>
      </c>
      <c r="M200" s="461">
        <v>7434</v>
      </c>
      <c r="N200" s="664"/>
      <c r="O200" s="664"/>
      <c r="P200" s="462">
        <f>P199-M200</f>
        <v>26566</v>
      </c>
      <c r="Q200" s="182">
        <f t="shared" si="216"/>
        <v>4206738</v>
      </c>
      <c r="R200" s="460" t="s">
        <v>658</v>
      </c>
      <c r="S200" s="476">
        <v>4.1666666666666664E-2</v>
      </c>
      <c r="T200" s="171">
        <f t="shared" si="244"/>
        <v>1</v>
      </c>
      <c r="U200" s="171">
        <f t="shared" si="189"/>
        <v>0</v>
      </c>
      <c r="V200" s="460" t="s">
        <v>659</v>
      </c>
      <c r="W200" s="464">
        <v>1</v>
      </c>
      <c r="X200" s="167">
        <f t="shared" si="245"/>
        <v>24</v>
      </c>
      <c r="Y200" s="171">
        <f t="shared" si="190"/>
        <v>0</v>
      </c>
      <c r="Z200" s="167">
        <f t="shared" si="203"/>
        <v>3065</v>
      </c>
      <c r="AA200" s="167">
        <f t="shared" si="203"/>
        <v>3655</v>
      </c>
      <c r="AB200" s="167">
        <f>SUM($W$7:W200)</f>
        <v>127.94444444444443</v>
      </c>
      <c r="AC200" s="465">
        <v>0</v>
      </c>
      <c r="AD200" s="462">
        <v>0</v>
      </c>
      <c r="AE200" s="167">
        <f t="shared" si="246"/>
        <v>0</v>
      </c>
      <c r="AF200" s="167">
        <f t="shared" si="191"/>
        <v>0</v>
      </c>
      <c r="AG200" s="171">
        <f t="shared" si="241"/>
        <v>309.75</v>
      </c>
      <c r="AH200" s="171">
        <f t="shared" si="247"/>
        <v>7434</v>
      </c>
      <c r="AI200" s="456"/>
      <c r="AJ200" s="455"/>
      <c r="AK200" s="466">
        <v>0</v>
      </c>
      <c r="AL200" s="460">
        <v>0</v>
      </c>
      <c r="AM200" s="167">
        <f t="shared" si="248"/>
        <v>0</v>
      </c>
      <c r="AN200" s="165">
        <f t="shared" si="192"/>
        <v>0</v>
      </c>
      <c r="AO200" s="466">
        <v>0</v>
      </c>
      <c r="AP200" s="463">
        <v>0</v>
      </c>
      <c r="AQ200" s="167">
        <f t="shared" si="249"/>
        <v>0</v>
      </c>
      <c r="AR200" s="165">
        <f t="shared" si="193"/>
        <v>0</v>
      </c>
      <c r="AS200" s="466">
        <v>0</v>
      </c>
      <c r="AT200" s="467">
        <v>0</v>
      </c>
      <c r="AU200" s="167">
        <f t="shared" si="250"/>
        <v>0</v>
      </c>
      <c r="AV200" s="165">
        <f t="shared" si="194"/>
        <v>0</v>
      </c>
      <c r="AW200" s="473">
        <v>0</v>
      </c>
      <c r="AX200" s="470">
        <v>0</v>
      </c>
      <c r="AY200" s="167">
        <f t="shared" si="251"/>
        <v>0</v>
      </c>
      <c r="AZ200" s="165">
        <f t="shared" si="195"/>
        <v>0</v>
      </c>
      <c r="BA200" s="466">
        <v>2</v>
      </c>
      <c r="BB200" s="467">
        <v>0</v>
      </c>
      <c r="BC200" s="171">
        <f t="shared" si="252"/>
        <v>0</v>
      </c>
      <c r="BD200" s="172">
        <f t="shared" si="196"/>
        <v>0</v>
      </c>
      <c r="BE200" s="454">
        <v>1</v>
      </c>
      <c r="BF200" s="463">
        <v>2.0833333333333332E-2</v>
      </c>
      <c r="BG200" s="167">
        <f t="shared" si="253"/>
        <v>0</v>
      </c>
      <c r="BH200" s="165">
        <f t="shared" si="197"/>
        <v>30</v>
      </c>
      <c r="BI200" s="468">
        <v>0</v>
      </c>
      <c r="BJ200" s="463">
        <v>0</v>
      </c>
      <c r="BK200" s="167">
        <f t="shared" si="254"/>
        <v>0</v>
      </c>
      <c r="BL200" s="165">
        <f t="shared" si="198"/>
        <v>0</v>
      </c>
      <c r="BM200" s="468">
        <v>0</v>
      </c>
      <c r="BN200" s="463">
        <v>0</v>
      </c>
      <c r="BO200" s="167">
        <f t="shared" si="255"/>
        <v>0</v>
      </c>
      <c r="BP200" s="165">
        <f t="shared" si="199"/>
        <v>0</v>
      </c>
      <c r="BQ200" s="469">
        <v>1</v>
      </c>
      <c r="BR200" s="463">
        <v>0.85833333333333339</v>
      </c>
      <c r="BS200" s="167">
        <f t="shared" si="256"/>
        <v>20</v>
      </c>
      <c r="BT200" s="165">
        <f t="shared" si="200"/>
        <v>36</v>
      </c>
      <c r="BU200" s="167">
        <f t="shared" ref="BU200:BU263" si="258">BQ200+BM200+BI200+BE200+BA200+AW200+AS200+AO200+AK200+AC200</f>
        <v>4</v>
      </c>
      <c r="BV200" s="168">
        <f t="shared" si="242"/>
        <v>0.87916666666666676</v>
      </c>
      <c r="BW200" s="167">
        <f t="shared" si="257"/>
        <v>21</v>
      </c>
      <c r="BX200" s="166">
        <f t="shared" si="201"/>
        <v>6</v>
      </c>
      <c r="BY200" s="317">
        <f t="shared" si="225"/>
        <v>0.12083333333333324</v>
      </c>
      <c r="BZ200" s="174">
        <f t="shared" si="223"/>
        <v>2563.4482758620711</v>
      </c>
      <c r="CA200" s="174">
        <f t="shared" si="226"/>
        <v>61522.75862068971</v>
      </c>
      <c r="CB200" s="172">
        <f t="shared" si="227"/>
        <v>2186.4705882352951</v>
      </c>
      <c r="CC200" s="425">
        <f t="shared" si="236"/>
        <v>7.906944444444445</v>
      </c>
      <c r="CD200" s="425">
        <f t="shared" si="237"/>
        <v>129.32986111111109</v>
      </c>
      <c r="CE200" s="394">
        <f t="shared" si="238"/>
        <v>121.42291666666664</v>
      </c>
      <c r="CF200" s="318">
        <f t="shared" si="239"/>
        <v>1443.5557538218693</v>
      </c>
      <c r="CG200" s="474">
        <f t="shared" si="232"/>
        <v>12.807638888888889</v>
      </c>
      <c r="CH200" s="474">
        <f t="shared" si="233"/>
        <v>2.4909722222222221</v>
      </c>
      <c r="CI200" s="462">
        <f t="shared" si="234"/>
        <v>410945</v>
      </c>
      <c r="CJ200" s="474">
        <f t="shared" si="240"/>
        <v>10.316666666666666</v>
      </c>
      <c r="CK200" s="462">
        <f t="shared" si="231"/>
        <v>1659.7132471728594</v>
      </c>
      <c r="CL200" s="462">
        <f t="shared" si="221"/>
        <v>1336.9137342081005</v>
      </c>
    </row>
    <row r="201" spans="1:92" x14ac:dyDescent="0.25">
      <c r="A201" s="454">
        <f t="shared" si="243"/>
        <v>200</v>
      </c>
      <c r="B201" s="459">
        <v>40957</v>
      </c>
      <c r="C201" s="454">
        <f t="shared" si="235"/>
        <v>2</v>
      </c>
      <c r="D201" s="460" t="s">
        <v>24</v>
      </c>
      <c r="E201" s="460" t="s">
        <v>678</v>
      </c>
      <c r="F201" s="457"/>
      <c r="G201" s="458">
        <v>74</v>
      </c>
      <c r="H201" s="460" t="s">
        <v>26</v>
      </c>
      <c r="I201" s="457" t="s">
        <v>639</v>
      </c>
      <c r="J201" s="460" t="s">
        <v>355</v>
      </c>
      <c r="K201" s="460" t="s">
        <v>28</v>
      </c>
      <c r="L201" s="461">
        <v>65987</v>
      </c>
      <c r="M201" s="461">
        <v>26566</v>
      </c>
      <c r="N201" s="665"/>
      <c r="O201" s="665"/>
      <c r="P201" s="462">
        <f>P200-M201</f>
        <v>0</v>
      </c>
      <c r="Q201" s="182">
        <f t="shared" si="216"/>
        <v>4233304</v>
      </c>
      <c r="R201" s="460" t="s">
        <v>658</v>
      </c>
      <c r="S201" s="476">
        <v>4.1666666666666664E-2</v>
      </c>
      <c r="T201" s="171">
        <f t="shared" si="244"/>
        <v>1</v>
      </c>
      <c r="U201" s="171">
        <f t="shared" si="189"/>
        <v>0</v>
      </c>
      <c r="V201" s="460" t="s">
        <v>659</v>
      </c>
      <c r="W201" s="464">
        <v>0.97916666666666663</v>
      </c>
      <c r="X201" s="167">
        <f t="shared" si="245"/>
        <v>23</v>
      </c>
      <c r="Y201" s="171">
        <f t="shared" si="190"/>
        <v>30</v>
      </c>
      <c r="Z201" s="167">
        <f t="shared" si="203"/>
        <v>3088</v>
      </c>
      <c r="AA201" s="167">
        <f t="shared" si="203"/>
        <v>3685</v>
      </c>
      <c r="AB201" s="167">
        <f>SUM($W$7:W201)</f>
        <v>128.92361111111109</v>
      </c>
      <c r="AC201" s="465">
        <v>0</v>
      </c>
      <c r="AD201" s="462">
        <v>0</v>
      </c>
      <c r="AE201" s="167">
        <f t="shared" si="246"/>
        <v>0</v>
      </c>
      <c r="AF201" s="167">
        <f t="shared" si="191"/>
        <v>0</v>
      </c>
      <c r="AG201" s="171">
        <f t="shared" si="241"/>
        <v>1130.4680851063829</v>
      </c>
      <c r="AH201" s="171">
        <f t="shared" si="247"/>
        <v>27131.234042553187</v>
      </c>
      <c r="AI201" s="460" t="s">
        <v>661</v>
      </c>
      <c r="AJ201" s="455"/>
      <c r="AK201" s="466">
        <v>0</v>
      </c>
      <c r="AL201" s="460">
        <v>0</v>
      </c>
      <c r="AM201" s="167">
        <f t="shared" si="248"/>
        <v>0</v>
      </c>
      <c r="AN201" s="165">
        <f t="shared" si="192"/>
        <v>0</v>
      </c>
      <c r="AO201" s="466">
        <v>0</v>
      </c>
      <c r="AP201" s="463">
        <v>0</v>
      </c>
      <c r="AQ201" s="167">
        <f t="shared" si="249"/>
        <v>0</v>
      </c>
      <c r="AR201" s="165">
        <f t="shared" si="193"/>
        <v>0</v>
      </c>
      <c r="AS201" s="466">
        <v>0</v>
      </c>
      <c r="AT201" s="467">
        <v>0</v>
      </c>
      <c r="AU201" s="167">
        <f t="shared" si="250"/>
        <v>0</v>
      </c>
      <c r="AV201" s="165">
        <f t="shared" si="194"/>
        <v>0</v>
      </c>
      <c r="AW201" s="473">
        <v>1</v>
      </c>
      <c r="AX201" s="470">
        <v>3.125E-2</v>
      </c>
      <c r="AY201" s="167">
        <f t="shared" si="251"/>
        <v>0</v>
      </c>
      <c r="AZ201" s="165">
        <f t="shared" si="195"/>
        <v>45</v>
      </c>
      <c r="BA201" s="466">
        <v>14</v>
      </c>
      <c r="BB201" s="467">
        <v>5.9722222222222225E-2</v>
      </c>
      <c r="BC201" s="171">
        <f t="shared" si="252"/>
        <v>1</v>
      </c>
      <c r="BD201" s="172">
        <f t="shared" si="196"/>
        <v>26</v>
      </c>
      <c r="BE201" s="454">
        <v>3</v>
      </c>
      <c r="BF201" s="463">
        <v>0.22569444444444445</v>
      </c>
      <c r="BG201" s="167">
        <f t="shared" si="253"/>
        <v>5</v>
      </c>
      <c r="BH201" s="165">
        <f t="shared" si="197"/>
        <v>25</v>
      </c>
      <c r="BI201" s="468">
        <v>0</v>
      </c>
      <c r="BJ201" s="463">
        <v>0</v>
      </c>
      <c r="BK201" s="167">
        <f t="shared" si="254"/>
        <v>0</v>
      </c>
      <c r="BL201" s="165">
        <f t="shared" si="198"/>
        <v>0</v>
      </c>
      <c r="BM201" s="468">
        <v>0</v>
      </c>
      <c r="BN201" s="463">
        <v>0</v>
      </c>
      <c r="BO201" s="167">
        <f t="shared" si="255"/>
        <v>0</v>
      </c>
      <c r="BP201" s="165">
        <f t="shared" si="199"/>
        <v>0</v>
      </c>
      <c r="BQ201" s="469">
        <v>5</v>
      </c>
      <c r="BR201" s="463">
        <v>0.23819444444444446</v>
      </c>
      <c r="BS201" s="167">
        <f t="shared" si="256"/>
        <v>5</v>
      </c>
      <c r="BT201" s="165">
        <f t="shared" si="200"/>
        <v>43</v>
      </c>
      <c r="BU201" s="167">
        <f t="shared" si="258"/>
        <v>23</v>
      </c>
      <c r="BV201" s="168">
        <f t="shared" si="242"/>
        <v>0.55486111111111114</v>
      </c>
      <c r="BW201" s="167">
        <f t="shared" si="257"/>
        <v>13</v>
      </c>
      <c r="BX201" s="166">
        <f t="shared" si="201"/>
        <v>19</v>
      </c>
      <c r="BY201" s="317">
        <f t="shared" si="225"/>
        <v>0.42430555555555549</v>
      </c>
      <c r="BZ201" s="174">
        <f t="shared" si="223"/>
        <v>2608.7725040916534</v>
      </c>
      <c r="CA201" s="174">
        <f t="shared" si="226"/>
        <v>62610.540098199679</v>
      </c>
      <c r="CB201" s="172">
        <f t="shared" si="227"/>
        <v>1493.8706654170574</v>
      </c>
      <c r="CC201" s="425">
        <f t="shared" si="236"/>
        <v>8.1451388888888889</v>
      </c>
      <c r="CD201" s="425">
        <f t="shared" si="237"/>
        <v>130.30902777777774</v>
      </c>
      <c r="CE201" s="394">
        <f t="shared" si="238"/>
        <v>122.16388888888885</v>
      </c>
      <c r="CF201" s="318">
        <f t="shared" si="239"/>
        <v>1443.8609336274137</v>
      </c>
      <c r="CG201" s="474">
        <f t="shared" si="232"/>
        <v>13.786805555555555</v>
      </c>
      <c r="CH201" s="474">
        <f t="shared" si="233"/>
        <v>2.7291666666666665</v>
      </c>
      <c r="CI201" s="462">
        <f t="shared" si="234"/>
        <v>437511</v>
      </c>
      <c r="CJ201" s="474">
        <f t="shared" si="240"/>
        <v>11.057638888888889</v>
      </c>
      <c r="CK201" s="462">
        <f t="shared" si="231"/>
        <v>1648.6001381649187</v>
      </c>
      <c r="CL201" s="462">
        <f t="shared" si="221"/>
        <v>1322.2515488842998</v>
      </c>
    </row>
    <row r="202" spans="1:92" x14ac:dyDescent="0.25">
      <c r="A202" s="454">
        <f t="shared" si="243"/>
        <v>201</v>
      </c>
      <c r="B202" s="459">
        <v>40958</v>
      </c>
      <c r="C202" s="454">
        <f t="shared" si="235"/>
        <v>2</v>
      </c>
      <c r="D202" s="460" t="s">
        <v>24</v>
      </c>
      <c r="E202" s="460" t="s">
        <v>745</v>
      </c>
      <c r="F202" s="457"/>
      <c r="G202" s="458">
        <v>75</v>
      </c>
      <c r="H202" s="460" t="s">
        <v>26</v>
      </c>
      <c r="I202" s="457" t="s">
        <v>258</v>
      </c>
      <c r="J202" s="460" t="s">
        <v>662</v>
      </c>
      <c r="K202" s="460" t="s">
        <v>28</v>
      </c>
      <c r="L202" s="461">
        <v>54999</v>
      </c>
      <c r="M202" s="461">
        <v>24245</v>
      </c>
      <c r="N202" s="663">
        <v>5</v>
      </c>
      <c r="O202" s="663">
        <v>5</v>
      </c>
      <c r="P202" s="462">
        <f>L202-M202</f>
        <v>30754</v>
      </c>
      <c r="Q202" s="182">
        <f t="shared" si="216"/>
        <v>4257549</v>
      </c>
      <c r="R202" s="460" t="s">
        <v>663</v>
      </c>
      <c r="S202" s="476">
        <v>0.10208333333333335</v>
      </c>
      <c r="T202" s="171">
        <f t="shared" si="244"/>
        <v>2</v>
      </c>
      <c r="U202" s="171">
        <f t="shared" si="189"/>
        <v>27</v>
      </c>
      <c r="V202" s="460" t="s">
        <v>664</v>
      </c>
      <c r="W202" s="464">
        <v>0.88194444444444453</v>
      </c>
      <c r="X202" s="167">
        <f t="shared" si="245"/>
        <v>21</v>
      </c>
      <c r="Y202" s="171">
        <f t="shared" si="190"/>
        <v>10</v>
      </c>
      <c r="Z202" s="167">
        <f t="shared" si="203"/>
        <v>3109</v>
      </c>
      <c r="AA202" s="167">
        <f t="shared" si="203"/>
        <v>3695</v>
      </c>
      <c r="AB202" s="167">
        <f>SUM($W$7:W202)</f>
        <v>129.80555555555554</v>
      </c>
      <c r="AC202" s="465">
        <v>0</v>
      </c>
      <c r="AD202" s="462">
        <v>0</v>
      </c>
      <c r="AE202" s="167">
        <f t="shared" si="246"/>
        <v>0</v>
      </c>
      <c r="AF202" s="167">
        <f t="shared" si="191"/>
        <v>0</v>
      </c>
      <c r="AG202" s="171">
        <f t="shared" si="241"/>
        <v>1145.4330708661416</v>
      </c>
      <c r="AH202" s="171">
        <f t="shared" si="247"/>
        <v>27490.393700787397</v>
      </c>
      <c r="AI202" s="456"/>
      <c r="AJ202" s="455"/>
      <c r="AK202" s="466">
        <v>0</v>
      </c>
      <c r="AL202" s="460">
        <v>0</v>
      </c>
      <c r="AM202" s="167">
        <f t="shared" si="248"/>
        <v>0</v>
      </c>
      <c r="AN202" s="165">
        <f t="shared" si="192"/>
        <v>0</v>
      </c>
      <c r="AO202" s="466">
        <v>0</v>
      </c>
      <c r="AP202" s="463">
        <v>0</v>
      </c>
      <c r="AQ202" s="167">
        <f t="shared" si="249"/>
        <v>0</v>
      </c>
      <c r="AR202" s="165">
        <f t="shared" si="193"/>
        <v>0</v>
      </c>
      <c r="AS202" s="466">
        <v>0</v>
      </c>
      <c r="AT202" s="467">
        <v>0</v>
      </c>
      <c r="AU202" s="167">
        <f t="shared" si="250"/>
        <v>0</v>
      </c>
      <c r="AV202" s="165">
        <f t="shared" si="194"/>
        <v>0</v>
      </c>
      <c r="AW202" s="473">
        <v>0</v>
      </c>
      <c r="AX202" s="470">
        <v>0</v>
      </c>
      <c r="AY202" s="167">
        <f t="shared" si="251"/>
        <v>0</v>
      </c>
      <c r="AZ202" s="165">
        <f t="shared" si="195"/>
        <v>0</v>
      </c>
      <c r="BA202" s="466">
        <v>0</v>
      </c>
      <c r="BB202" s="467">
        <v>0</v>
      </c>
      <c r="BC202" s="171">
        <f t="shared" si="252"/>
        <v>0</v>
      </c>
      <c r="BD202" s="172">
        <f t="shared" si="196"/>
        <v>0</v>
      </c>
      <c r="BE202" s="454">
        <v>2</v>
      </c>
      <c r="BF202" s="463">
        <v>0.33958333333333335</v>
      </c>
      <c r="BG202" s="167">
        <f t="shared" si="253"/>
        <v>8</v>
      </c>
      <c r="BH202" s="165">
        <f t="shared" si="197"/>
        <v>9</v>
      </c>
      <c r="BI202" s="468">
        <v>0</v>
      </c>
      <c r="BJ202" s="463">
        <v>0</v>
      </c>
      <c r="BK202" s="167">
        <f t="shared" si="254"/>
        <v>0</v>
      </c>
      <c r="BL202" s="165">
        <f t="shared" si="198"/>
        <v>0</v>
      </c>
      <c r="BM202" s="468">
        <v>0</v>
      </c>
      <c r="BN202" s="463">
        <v>0</v>
      </c>
      <c r="BO202" s="167">
        <f t="shared" si="255"/>
        <v>0</v>
      </c>
      <c r="BP202" s="165">
        <f t="shared" si="199"/>
        <v>0</v>
      </c>
      <c r="BQ202" s="469">
        <v>6</v>
      </c>
      <c r="BR202" s="463">
        <v>0.23750000000000002</v>
      </c>
      <c r="BS202" s="167">
        <f t="shared" si="256"/>
        <v>5</v>
      </c>
      <c r="BT202" s="165">
        <f t="shared" si="200"/>
        <v>42</v>
      </c>
      <c r="BU202" s="167">
        <f t="shared" si="258"/>
        <v>8</v>
      </c>
      <c r="BV202" s="168">
        <f t="shared" si="242"/>
        <v>0.57708333333333339</v>
      </c>
      <c r="BW202" s="167">
        <f t="shared" si="257"/>
        <v>13</v>
      </c>
      <c r="BX202" s="166">
        <f t="shared" si="201"/>
        <v>51</v>
      </c>
      <c r="BY202" s="317">
        <f t="shared" ref="BY202:BY231" si="259">W202-BV202</f>
        <v>0.30486111111111114</v>
      </c>
      <c r="BZ202" s="174">
        <f t="shared" ref="BZ202:BZ231" si="260">M202/BY202/24</f>
        <v>3313.667425968109</v>
      </c>
      <c r="CA202" s="174">
        <f t="shared" ref="CA202:CA231" si="261">BZ202*24</f>
        <v>79528.018223234612</v>
      </c>
      <c r="CB202" s="172">
        <f t="shared" ref="CB202:CB231" si="262">M202/(W202-BR202)/24</f>
        <v>1567.5646551724137</v>
      </c>
      <c r="CC202" s="425">
        <f t="shared" ref="CC202:CC207" si="263">SUM(CC201,BR202)</f>
        <v>8.3826388888888896</v>
      </c>
      <c r="CD202" s="425">
        <f t="shared" ref="CD202:CD207" si="264" xml:space="preserve"> W202 + CD201</f>
        <v>131.1909722222222</v>
      </c>
      <c r="CE202" s="394">
        <f t="shared" ref="CE202:CE207" si="265" xml:space="preserve"> CD202 - CC202</f>
        <v>122.80833333333331</v>
      </c>
      <c r="CF202" s="318">
        <f t="shared" si="239"/>
        <v>1444.5100766777502</v>
      </c>
      <c r="CG202" s="474">
        <f t="shared" si="232"/>
        <v>14.668749999999999</v>
      </c>
      <c r="CH202" s="474">
        <f t="shared" si="233"/>
        <v>2.9666666666666663</v>
      </c>
      <c r="CI202" s="462">
        <f t="shared" si="234"/>
        <v>461756</v>
      </c>
      <c r="CJ202" s="474">
        <f t="shared" si="240"/>
        <v>11.702083333333333</v>
      </c>
      <c r="CK202" s="462">
        <f t="shared" si="231"/>
        <v>1644.1374399145452</v>
      </c>
      <c r="CL202" s="462">
        <f t="shared" si="221"/>
        <v>1311.6205084505043</v>
      </c>
    </row>
    <row r="203" spans="1:92" ht="15" customHeight="1" x14ac:dyDescent="0.25">
      <c r="A203" s="454">
        <f t="shared" si="243"/>
        <v>202</v>
      </c>
      <c r="B203" s="459">
        <v>40959</v>
      </c>
      <c r="C203" s="454">
        <f t="shared" ref="C203:C212" si="266">MONTH(B203)</f>
        <v>2</v>
      </c>
      <c r="D203" s="460" t="s">
        <v>24</v>
      </c>
      <c r="E203" s="460" t="s">
        <v>745</v>
      </c>
      <c r="F203" s="457"/>
      <c r="G203" s="458">
        <v>75</v>
      </c>
      <c r="H203" s="460" t="s">
        <v>26</v>
      </c>
      <c r="I203" s="457" t="s">
        <v>258</v>
      </c>
      <c r="J203" s="460" t="s">
        <v>662</v>
      </c>
      <c r="K203" s="460" t="s">
        <v>28</v>
      </c>
      <c r="L203" s="461">
        <v>54999</v>
      </c>
      <c r="M203" s="461">
        <v>12860</v>
      </c>
      <c r="N203" s="664"/>
      <c r="O203" s="664"/>
      <c r="P203" s="462">
        <f>P202-M203</f>
        <v>17894</v>
      </c>
      <c r="Q203" s="182">
        <f t="shared" si="216"/>
        <v>4270409</v>
      </c>
      <c r="R203" s="460" t="s">
        <v>663</v>
      </c>
      <c r="S203" s="476">
        <v>0.10208333333333335</v>
      </c>
      <c r="T203" s="171">
        <f t="shared" si="244"/>
        <v>2</v>
      </c>
      <c r="U203" s="171">
        <f t="shared" ref="U203:U266" si="267">MINUTE(S203)</f>
        <v>27</v>
      </c>
      <c r="V203" s="460" t="s">
        <v>664</v>
      </c>
      <c r="W203" s="464">
        <v>1</v>
      </c>
      <c r="X203" s="167">
        <f t="shared" si="245"/>
        <v>24</v>
      </c>
      <c r="Y203" s="171">
        <f t="shared" ref="Y203:Y266" si="268">MINUTE(W203)</f>
        <v>0</v>
      </c>
      <c r="Z203" s="167">
        <f t="shared" si="203"/>
        <v>3133</v>
      </c>
      <c r="AA203" s="167">
        <f t="shared" si="203"/>
        <v>3695</v>
      </c>
      <c r="AB203" s="167">
        <f>SUM($W$7:W203)</f>
        <v>130.80555555555554</v>
      </c>
      <c r="AC203" s="465">
        <v>0</v>
      </c>
      <c r="AD203" s="462">
        <v>0</v>
      </c>
      <c r="AE203" s="167">
        <f t="shared" si="246"/>
        <v>0</v>
      </c>
      <c r="AF203" s="167">
        <f t="shared" ref="AF203:AF266" si="269">MINUTE(AD203)</f>
        <v>0</v>
      </c>
      <c r="AG203" s="171">
        <f t="shared" si="241"/>
        <v>535.83333333333337</v>
      </c>
      <c r="AH203" s="171">
        <v>12860</v>
      </c>
      <c r="AI203" s="456"/>
      <c r="AJ203" s="455"/>
      <c r="AK203" s="466">
        <v>0</v>
      </c>
      <c r="AL203" s="460">
        <v>0</v>
      </c>
      <c r="AM203" s="167">
        <f t="shared" si="248"/>
        <v>0</v>
      </c>
      <c r="AN203" s="165">
        <f t="shared" ref="AN203:AN266" si="270">MINUTE(AL203)</f>
        <v>0</v>
      </c>
      <c r="AO203" s="466">
        <v>1</v>
      </c>
      <c r="AP203" s="463">
        <v>2.361111111111111E-2</v>
      </c>
      <c r="AQ203" s="167">
        <f t="shared" si="249"/>
        <v>0</v>
      </c>
      <c r="AR203" s="165">
        <f t="shared" ref="AR203:AR266" si="271">MINUTE(AP203)</f>
        <v>34</v>
      </c>
      <c r="AS203" s="466">
        <v>0</v>
      </c>
      <c r="AT203" s="467">
        <v>0</v>
      </c>
      <c r="AU203" s="167">
        <f t="shared" si="250"/>
        <v>0</v>
      </c>
      <c r="AV203" s="165">
        <f t="shared" ref="AV203:AV266" si="272">MINUTE(AT203)</f>
        <v>0</v>
      </c>
      <c r="AW203" s="473">
        <v>0</v>
      </c>
      <c r="AX203" s="470">
        <v>0</v>
      </c>
      <c r="AY203" s="167">
        <f t="shared" si="251"/>
        <v>0</v>
      </c>
      <c r="AZ203" s="165">
        <f t="shared" ref="AZ203:AZ266" si="273">MINUTE(AX203)</f>
        <v>0</v>
      </c>
      <c r="BA203" s="466">
        <v>0</v>
      </c>
      <c r="BB203" s="467">
        <v>0</v>
      </c>
      <c r="BC203" s="171">
        <f t="shared" si="252"/>
        <v>0</v>
      </c>
      <c r="BD203" s="172">
        <f t="shared" ref="BD203:BD266" si="274">MINUTE(BB203)</f>
        <v>0</v>
      </c>
      <c r="BE203" s="454">
        <v>0</v>
      </c>
      <c r="BF203" s="463">
        <v>0</v>
      </c>
      <c r="BG203" s="167">
        <f t="shared" si="253"/>
        <v>0</v>
      </c>
      <c r="BH203" s="165">
        <f t="shared" ref="BH203:BH266" si="275">MINUTE(BF203)</f>
        <v>0</v>
      </c>
      <c r="BI203" s="468">
        <v>0</v>
      </c>
      <c r="BJ203" s="463">
        <v>0</v>
      </c>
      <c r="BK203" s="167">
        <f t="shared" si="254"/>
        <v>0</v>
      </c>
      <c r="BL203" s="165">
        <f t="shared" ref="BL203:BL266" si="276">MINUTE(BJ203)</f>
        <v>0</v>
      </c>
      <c r="BM203" s="468">
        <v>0</v>
      </c>
      <c r="BN203" s="463">
        <v>0</v>
      </c>
      <c r="BO203" s="167">
        <f t="shared" si="255"/>
        <v>0</v>
      </c>
      <c r="BP203" s="165">
        <f t="shared" ref="BP203:BP266" si="277">MINUTE(BN203)</f>
        <v>0</v>
      </c>
      <c r="BQ203" s="469">
        <v>2</v>
      </c>
      <c r="BR203" s="463">
        <v>0.71111111111111114</v>
      </c>
      <c r="BS203" s="167">
        <f t="shared" si="256"/>
        <v>17</v>
      </c>
      <c r="BT203" s="165">
        <f t="shared" ref="BT203:BT266" si="278">MINUTE(BR203)</f>
        <v>4</v>
      </c>
      <c r="BU203" s="167">
        <f t="shared" si="258"/>
        <v>3</v>
      </c>
      <c r="BV203" s="168">
        <f t="shared" si="242"/>
        <v>0.73472222222222228</v>
      </c>
      <c r="BW203" s="167">
        <f t="shared" si="257"/>
        <v>17</v>
      </c>
      <c r="BX203" s="166">
        <f t="shared" ref="BX203:BX266" si="279">MINUTE(BV203)</f>
        <v>38</v>
      </c>
      <c r="BY203" s="317">
        <f>W203-BV203</f>
        <v>0.26527777777777772</v>
      </c>
      <c r="BZ203" s="174">
        <f t="shared" si="260"/>
        <v>2019.8952879581157</v>
      </c>
      <c r="CA203" s="174">
        <f t="shared" si="261"/>
        <v>48477.486910994776</v>
      </c>
      <c r="CB203" s="172">
        <f t="shared" si="262"/>
        <v>1854.8076923076924</v>
      </c>
      <c r="CC203" s="425">
        <f t="shared" si="263"/>
        <v>9.09375</v>
      </c>
      <c r="CD203" s="425">
        <f t="shared" si="264"/>
        <v>132.1909722222222</v>
      </c>
      <c r="CE203" s="394">
        <f t="shared" si="265"/>
        <v>123.0972222222222</v>
      </c>
      <c r="CF203" s="318">
        <f t="shared" si="239"/>
        <v>1445.4729775471062</v>
      </c>
      <c r="CG203" s="474">
        <f t="shared" si="232"/>
        <v>15.668749999999999</v>
      </c>
      <c r="CH203" s="474">
        <f t="shared" si="233"/>
        <v>3.6777777777777776</v>
      </c>
      <c r="CI203" s="462">
        <f t="shared" si="234"/>
        <v>474616</v>
      </c>
      <c r="CJ203" s="474">
        <f t="shared" si="240"/>
        <v>11.990972222222222</v>
      </c>
      <c r="CK203" s="462">
        <f t="shared" si="231"/>
        <v>1649.2129495569582</v>
      </c>
      <c r="CL203" s="462">
        <f t="shared" si="221"/>
        <v>1262.1087621326951</v>
      </c>
    </row>
    <row r="204" spans="1:92" ht="15" customHeight="1" x14ac:dyDescent="0.25">
      <c r="A204" s="454">
        <f t="shared" si="243"/>
        <v>203</v>
      </c>
      <c r="B204" s="459">
        <v>40960</v>
      </c>
      <c r="C204" s="454">
        <f t="shared" si="266"/>
        <v>2</v>
      </c>
      <c r="D204" s="460" t="s">
        <v>24</v>
      </c>
      <c r="E204" s="460" t="s">
        <v>745</v>
      </c>
      <c r="F204" s="457"/>
      <c r="G204" s="458">
        <v>75</v>
      </c>
      <c r="H204" s="460" t="s">
        <v>26</v>
      </c>
      <c r="I204" s="457" t="s">
        <v>258</v>
      </c>
      <c r="J204" s="460" t="s">
        <v>662</v>
      </c>
      <c r="K204" s="460" t="s">
        <v>28</v>
      </c>
      <c r="L204" s="461">
        <v>54999</v>
      </c>
      <c r="M204" s="461">
        <v>17894</v>
      </c>
      <c r="N204" s="665"/>
      <c r="O204" s="665"/>
      <c r="P204" s="462">
        <f>P203-M204</f>
        <v>0</v>
      </c>
      <c r="Q204" s="182">
        <f t="shared" si="216"/>
        <v>4288303</v>
      </c>
      <c r="R204" s="460" t="s">
        <v>663</v>
      </c>
      <c r="S204" s="476">
        <v>0.10208333333333335</v>
      </c>
      <c r="T204" s="171">
        <f t="shared" si="244"/>
        <v>2</v>
      </c>
      <c r="U204" s="171">
        <f t="shared" si="267"/>
        <v>27</v>
      </c>
      <c r="V204" s="460" t="s">
        <v>664</v>
      </c>
      <c r="W204" s="464">
        <v>0.8125</v>
      </c>
      <c r="X204" s="167">
        <f t="shared" si="245"/>
        <v>19</v>
      </c>
      <c r="Y204" s="171">
        <f t="shared" si="268"/>
        <v>30</v>
      </c>
      <c r="Z204" s="167">
        <f t="shared" si="203"/>
        <v>3152</v>
      </c>
      <c r="AA204" s="167">
        <f t="shared" si="203"/>
        <v>3725</v>
      </c>
      <c r="AB204" s="167">
        <f>SUM($W$7:W204)</f>
        <v>131.61805555555554</v>
      </c>
      <c r="AC204" s="465">
        <v>0</v>
      </c>
      <c r="AD204" s="462">
        <v>0</v>
      </c>
      <c r="AE204" s="167">
        <f t="shared" si="246"/>
        <v>0</v>
      </c>
      <c r="AF204" s="167">
        <f t="shared" si="269"/>
        <v>0</v>
      </c>
      <c r="AG204" s="171">
        <f t="shared" si="241"/>
        <v>917.64102564102575</v>
      </c>
      <c r="AH204" s="171">
        <v>22023</v>
      </c>
      <c r="AI204" s="460" t="s">
        <v>687</v>
      </c>
      <c r="AJ204" s="455"/>
      <c r="AK204" s="466">
        <v>0</v>
      </c>
      <c r="AL204" s="460">
        <v>0</v>
      </c>
      <c r="AM204" s="167">
        <f t="shared" si="248"/>
        <v>0</v>
      </c>
      <c r="AN204" s="165">
        <f t="shared" si="270"/>
        <v>0</v>
      </c>
      <c r="AO204" s="466">
        <v>1</v>
      </c>
      <c r="AP204" s="463">
        <v>6.805555555555555E-2</v>
      </c>
      <c r="AQ204" s="167">
        <f t="shared" si="249"/>
        <v>1</v>
      </c>
      <c r="AR204" s="165">
        <f t="shared" si="271"/>
        <v>38</v>
      </c>
      <c r="AS204" s="466">
        <v>0</v>
      </c>
      <c r="AT204" s="467">
        <v>0</v>
      </c>
      <c r="AU204" s="167">
        <f t="shared" si="250"/>
        <v>0</v>
      </c>
      <c r="AV204" s="165">
        <f t="shared" si="272"/>
        <v>0</v>
      </c>
      <c r="AW204" s="473">
        <v>0</v>
      </c>
      <c r="AX204" s="470">
        <v>0</v>
      </c>
      <c r="AY204" s="167">
        <f t="shared" si="251"/>
        <v>0</v>
      </c>
      <c r="AZ204" s="165">
        <f t="shared" si="273"/>
        <v>0</v>
      </c>
      <c r="BA204" s="466">
        <v>9</v>
      </c>
      <c r="BB204" s="467">
        <v>0.13749999999999998</v>
      </c>
      <c r="BC204" s="171">
        <f t="shared" si="252"/>
        <v>3</v>
      </c>
      <c r="BD204" s="172">
        <f t="shared" si="274"/>
        <v>18</v>
      </c>
      <c r="BE204" s="454">
        <v>0</v>
      </c>
      <c r="BF204" s="463">
        <v>0</v>
      </c>
      <c r="BG204" s="167">
        <f t="shared" si="253"/>
        <v>0</v>
      </c>
      <c r="BH204" s="165">
        <f t="shared" si="275"/>
        <v>0</v>
      </c>
      <c r="BI204" s="468">
        <v>0</v>
      </c>
      <c r="BJ204" s="463">
        <v>0</v>
      </c>
      <c r="BK204" s="167">
        <f t="shared" si="254"/>
        <v>0</v>
      </c>
      <c r="BL204" s="165">
        <f t="shared" si="276"/>
        <v>0</v>
      </c>
      <c r="BM204" s="468">
        <v>0</v>
      </c>
      <c r="BN204" s="463">
        <v>0</v>
      </c>
      <c r="BO204" s="167">
        <f t="shared" si="255"/>
        <v>0</v>
      </c>
      <c r="BP204" s="165">
        <f t="shared" si="277"/>
        <v>0</v>
      </c>
      <c r="BQ204" s="469">
        <v>3</v>
      </c>
      <c r="BR204" s="463">
        <v>9.9999999999999992E-2</v>
      </c>
      <c r="BS204" s="167">
        <f t="shared" si="256"/>
        <v>2</v>
      </c>
      <c r="BT204" s="165">
        <f t="shared" si="278"/>
        <v>24</v>
      </c>
      <c r="BU204" s="167">
        <f t="shared" si="258"/>
        <v>13</v>
      </c>
      <c r="BV204" s="168">
        <f t="shared" si="242"/>
        <v>0.30555555555555552</v>
      </c>
      <c r="BW204" s="167">
        <f t="shared" si="257"/>
        <v>7</v>
      </c>
      <c r="BX204" s="166">
        <f t="shared" si="279"/>
        <v>20</v>
      </c>
      <c r="BY204" s="317">
        <f t="shared" si="259"/>
        <v>0.50694444444444442</v>
      </c>
      <c r="BZ204" s="174">
        <f t="shared" si="260"/>
        <v>1470.7397260273974</v>
      </c>
      <c r="CA204" s="174">
        <f t="shared" si="261"/>
        <v>35297.753424657538</v>
      </c>
      <c r="CB204" s="172">
        <f t="shared" si="262"/>
        <v>1046.4327485380115</v>
      </c>
      <c r="CC204" s="425">
        <f t="shared" si="263"/>
        <v>9.1937499999999996</v>
      </c>
      <c r="CD204" s="425">
        <f t="shared" si="264"/>
        <v>133.0034722222222</v>
      </c>
      <c r="CE204" s="394">
        <f t="shared" si="265"/>
        <v>123.80972222222221</v>
      </c>
      <c r="CF204" s="318">
        <f t="shared" si="239"/>
        <v>1443.1765814477865</v>
      </c>
      <c r="CG204" s="474">
        <f t="shared" si="232"/>
        <v>16.481249999999999</v>
      </c>
      <c r="CH204" s="474">
        <f t="shared" si="233"/>
        <v>3.7777777777777777</v>
      </c>
      <c r="CI204" s="462">
        <f t="shared" si="234"/>
        <v>492510</v>
      </c>
      <c r="CJ204" s="474">
        <f t="shared" si="240"/>
        <v>12.703472222222221</v>
      </c>
      <c r="CK204" s="462">
        <f t="shared" si="231"/>
        <v>1615.4047996501395</v>
      </c>
      <c r="CL204" s="462">
        <f t="shared" ref="CL204:CL225" si="280" xml:space="preserve"> CI204/CG204/24</f>
        <v>1245.1270383010999</v>
      </c>
    </row>
    <row r="205" spans="1:92" s="24" customFormat="1" ht="35.25" customHeight="1" x14ac:dyDescent="0.25">
      <c r="A205" s="454">
        <f t="shared" si="243"/>
        <v>204</v>
      </c>
      <c r="B205" s="459">
        <v>40967</v>
      </c>
      <c r="C205" s="454">
        <f t="shared" si="266"/>
        <v>2</v>
      </c>
      <c r="D205" s="478" t="s">
        <v>24</v>
      </c>
      <c r="E205" s="478" t="s">
        <v>746</v>
      </c>
      <c r="F205" s="457"/>
      <c r="G205" s="458">
        <v>76</v>
      </c>
      <c r="H205" s="478" t="s">
        <v>26</v>
      </c>
      <c r="I205" s="457" t="s">
        <v>684</v>
      </c>
      <c r="J205" s="478" t="s">
        <v>241</v>
      </c>
      <c r="K205" s="478" t="s">
        <v>28</v>
      </c>
      <c r="L205" s="462">
        <v>109968</v>
      </c>
      <c r="M205" s="462">
        <v>25500</v>
      </c>
      <c r="N205" s="661">
        <v>7</v>
      </c>
      <c r="O205" s="661">
        <v>7</v>
      </c>
      <c r="P205" s="462">
        <f>L205-M205</f>
        <v>84468</v>
      </c>
      <c r="Q205" s="182">
        <f t="shared" si="216"/>
        <v>4313803</v>
      </c>
      <c r="R205" s="462" t="s">
        <v>685</v>
      </c>
      <c r="S205" s="476">
        <v>9.375E-2</v>
      </c>
      <c r="T205" s="171">
        <f t="shared" si="244"/>
        <v>2</v>
      </c>
      <c r="U205" s="171">
        <f t="shared" si="267"/>
        <v>15</v>
      </c>
      <c r="V205" s="462" t="s">
        <v>686</v>
      </c>
      <c r="W205" s="464">
        <v>0.41180555555555554</v>
      </c>
      <c r="X205" s="167">
        <f t="shared" si="245"/>
        <v>9</v>
      </c>
      <c r="Y205" s="171">
        <f t="shared" si="268"/>
        <v>53</v>
      </c>
      <c r="Z205" s="167">
        <f t="shared" ref="Z205:AA268" si="281">Z204+X205</f>
        <v>3161</v>
      </c>
      <c r="AA205" s="167">
        <f t="shared" si="281"/>
        <v>3778</v>
      </c>
      <c r="AB205" s="167">
        <f>SUM($W$7:W205)</f>
        <v>132.0298611111111</v>
      </c>
      <c r="AC205" s="454">
        <v>0</v>
      </c>
      <c r="AD205" s="462">
        <v>0</v>
      </c>
      <c r="AE205" s="167">
        <f t="shared" si="246"/>
        <v>0</v>
      </c>
      <c r="AF205" s="167">
        <f t="shared" si="269"/>
        <v>0</v>
      </c>
      <c r="AG205" s="171">
        <f t="shared" si="241"/>
        <v>2580.1011804384484</v>
      </c>
      <c r="AH205" s="171">
        <v>48960</v>
      </c>
      <c r="AI205" s="479"/>
      <c r="AJ205" s="480"/>
      <c r="AK205" s="473">
        <v>1</v>
      </c>
      <c r="AL205" s="478">
        <v>3.472222222222222E-3</v>
      </c>
      <c r="AM205" s="167">
        <f t="shared" si="248"/>
        <v>0</v>
      </c>
      <c r="AN205" s="165">
        <f t="shared" si="270"/>
        <v>5</v>
      </c>
      <c r="AO205" s="473">
        <v>1</v>
      </c>
      <c r="AP205" s="463">
        <v>2.7777777777777779E-3</v>
      </c>
      <c r="AQ205" s="167">
        <f t="shared" si="249"/>
        <v>0</v>
      </c>
      <c r="AR205" s="165">
        <f t="shared" si="271"/>
        <v>4</v>
      </c>
      <c r="AS205" s="473">
        <v>0</v>
      </c>
      <c r="AT205" s="476">
        <v>0</v>
      </c>
      <c r="AU205" s="167">
        <f t="shared" si="250"/>
        <v>0</v>
      </c>
      <c r="AV205" s="165">
        <f t="shared" si="272"/>
        <v>0</v>
      </c>
      <c r="AW205" s="473">
        <v>1</v>
      </c>
      <c r="AX205" s="481">
        <v>2.1527777777777781E-2</v>
      </c>
      <c r="AY205" s="167">
        <f t="shared" si="251"/>
        <v>0</v>
      </c>
      <c r="AZ205" s="165">
        <f t="shared" si="273"/>
        <v>31</v>
      </c>
      <c r="BA205" s="473">
        <v>2</v>
      </c>
      <c r="BB205" s="476">
        <v>3.4722222222222224E-2</v>
      </c>
      <c r="BC205" s="171">
        <f t="shared" si="252"/>
        <v>0</v>
      </c>
      <c r="BD205" s="172">
        <f t="shared" si="274"/>
        <v>50</v>
      </c>
      <c r="BE205" s="454">
        <v>3</v>
      </c>
      <c r="BF205" s="463">
        <v>3.6805555555555557E-2</v>
      </c>
      <c r="BG205" s="167">
        <f t="shared" si="253"/>
        <v>0</v>
      </c>
      <c r="BH205" s="165">
        <f t="shared" si="275"/>
        <v>53</v>
      </c>
      <c r="BI205" s="468">
        <v>0</v>
      </c>
      <c r="BJ205" s="463">
        <v>0</v>
      </c>
      <c r="BK205" s="167">
        <f t="shared" si="254"/>
        <v>0</v>
      </c>
      <c r="BL205" s="165">
        <f t="shared" si="276"/>
        <v>0</v>
      </c>
      <c r="BM205" s="468">
        <v>0</v>
      </c>
      <c r="BN205" s="463">
        <v>0</v>
      </c>
      <c r="BO205" s="167">
        <f t="shared" si="255"/>
        <v>0</v>
      </c>
      <c r="BP205" s="165">
        <f t="shared" si="277"/>
        <v>0</v>
      </c>
      <c r="BQ205" s="469">
        <v>3</v>
      </c>
      <c r="BR205" s="463">
        <v>2.4305555555555556E-2</v>
      </c>
      <c r="BS205" s="167">
        <f t="shared" si="256"/>
        <v>0</v>
      </c>
      <c r="BT205" s="165">
        <f t="shared" si="278"/>
        <v>35</v>
      </c>
      <c r="BU205" s="167">
        <f t="shared" si="258"/>
        <v>11</v>
      </c>
      <c r="BV205" s="168">
        <f t="shared" si="242"/>
        <v>0.12361111111111113</v>
      </c>
      <c r="BW205" s="167">
        <f t="shared" si="257"/>
        <v>2</v>
      </c>
      <c r="BX205" s="166">
        <f t="shared" si="279"/>
        <v>58</v>
      </c>
      <c r="BY205" s="317">
        <f t="shared" si="259"/>
        <v>0.28819444444444442</v>
      </c>
      <c r="BZ205" s="174">
        <f t="shared" si="260"/>
        <v>3686.7469879518071</v>
      </c>
      <c r="CA205" s="174">
        <f t="shared" si="261"/>
        <v>88481.927710843374</v>
      </c>
      <c r="CB205" s="172">
        <f t="shared" si="262"/>
        <v>2741.9354838709678</v>
      </c>
      <c r="CC205" s="425">
        <f t="shared" si="263"/>
        <v>9.218055555555555</v>
      </c>
      <c r="CD205" s="425">
        <f t="shared" si="264"/>
        <v>133.41527777777776</v>
      </c>
      <c r="CE205" s="394">
        <f t="shared" si="265"/>
        <v>124.19722222222221</v>
      </c>
      <c r="CF205" s="318">
        <f t="shared" si="239"/>
        <v>1447.2287580237526</v>
      </c>
      <c r="CG205" s="474">
        <f t="shared" si="232"/>
        <v>16.893055555555556</v>
      </c>
      <c r="CH205" s="474">
        <f t="shared" si="233"/>
        <v>3.802083333333333</v>
      </c>
      <c r="CI205" s="462">
        <f t="shared" si="234"/>
        <v>518010</v>
      </c>
      <c r="CJ205" s="474">
        <f t="shared" si="240"/>
        <v>13.090972222222224</v>
      </c>
      <c r="CK205" s="462">
        <f t="shared" si="231"/>
        <v>1648.7507294042755</v>
      </c>
      <c r="CL205" s="462">
        <f t="shared" si="280"/>
        <v>1277.6699827345226</v>
      </c>
      <c r="CM205" s="482"/>
      <c r="CN205" s="482"/>
    </row>
    <row r="206" spans="1:92" ht="33.75" x14ac:dyDescent="0.25">
      <c r="A206" s="454">
        <f t="shared" si="243"/>
        <v>205</v>
      </c>
      <c r="B206" s="459">
        <v>40968</v>
      </c>
      <c r="C206" s="454">
        <f t="shared" si="266"/>
        <v>2</v>
      </c>
      <c r="D206" s="454" t="s">
        <v>24</v>
      </c>
      <c r="E206" s="454" t="s">
        <v>746</v>
      </c>
      <c r="F206" s="457"/>
      <c r="G206" s="458">
        <v>76</v>
      </c>
      <c r="H206" s="478" t="s">
        <v>26</v>
      </c>
      <c r="I206" s="457" t="s">
        <v>684</v>
      </c>
      <c r="J206" s="478" t="s">
        <v>241</v>
      </c>
      <c r="K206" s="478" t="s">
        <v>28</v>
      </c>
      <c r="L206" s="462">
        <v>109968</v>
      </c>
      <c r="M206" s="462">
        <v>34128</v>
      </c>
      <c r="N206" s="662"/>
      <c r="O206" s="662"/>
      <c r="P206" s="462">
        <f>P205-M206</f>
        <v>50340</v>
      </c>
      <c r="Q206" s="182">
        <f t="shared" si="216"/>
        <v>4347931</v>
      </c>
      <c r="R206" s="462" t="s">
        <v>685</v>
      </c>
      <c r="S206" s="476">
        <v>9.375E-2</v>
      </c>
      <c r="T206" s="171">
        <f t="shared" si="244"/>
        <v>2</v>
      </c>
      <c r="U206" s="171">
        <f t="shared" si="267"/>
        <v>15</v>
      </c>
      <c r="V206" s="462" t="s">
        <v>686</v>
      </c>
      <c r="W206" s="464">
        <v>0.61319444444444449</v>
      </c>
      <c r="X206" s="167">
        <f t="shared" si="245"/>
        <v>14</v>
      </c>
      <c r="Y206" s="171">
        <f t="shared" si="268"/>
        <v>43</v>
      </c>
      <c r="Z206" s="167">
        <f t="shared" si="281"/>
        <v>3175</v>
      </c>
      <c r="AA206" s="167">
        <f t="shared" si="281"/>
        <v>3821</v>
      </c>
      <c r="AB206" s="167">
        <f>SUM($W$7:W206)</f>
        <v>132.64305555555555</v>
      </c>
      <c r="AC206" s="462">
        <v>0</v>
      </c>
      <c r="AD206" s="462">
        <v>0</v>
      </c>
      <c r="AE206" s="167">
        <f t="shared" si="246"/>
        <v>0</v>
      </c>
      <c r="AF206" s="167">
        <f t="shared" si="269"/>
        <v>0</v>
      </c>
      <c r="AG206" s="171">
        <f t="shared" si="241"/>
        <v>2319.0033975084939</v>
      </c>
      <c r="AH206" s="171">
        <v>34128</v>
      </c>
      <c r="AI206" s="456"/>
      <c r="AJ206" s="455"/>
      <c r="AK206" s="473">
        <v>2</v>
      </c>
      <c r="AL206" s="478">
        <v>5.9027777777777783E-2</v>
      </c>
      <c r="AM206" s="167">
        <f t="shared" si="248"/>
        <v>1</v>
      </c>
      <c r="AN206" s="165">
        <f t="shared" si="270"/>
        <v>25</v>
      </c>
      <c r="AO206" s="454">
        <v>2</v>
      </c>
      <c r="AP206" s="463">
        <v>5.1388888888888894E-2</v>
      </c>
      <c r="AQ206" s="167">
        <f t="shared" si="249"/>
        <v>1</v>
      </c>
      <c r="AR206" s="165">
        <f t="shared" si="271"/>
        <v>14</v>
      </c>
      <c r="AS206" s="454">
        <v>0</v>
      </c>
      <c r="AT206" s="476">
        <v>0</v>
      </c>
      <c r="AU206" s="167">
        <f t="shared" si="250"/>
        <v>0</v>
      </c>
      <c r="AV206" s="165">
        <f t="shared" si="272"/>
        <v>0</v>
      </c>
      <c r="AW206" s="473">
        <v>2</v>
      </c>
      <c r="AX206" s="481">
        <v>3.2638888888888891E-2</v>
      </c>
      <c r="AY206" s="167">
        <f t="shared" si="251"/>
        <v>0</v>
      </c>
      <c r="AZ206" s="165">
        <f t="shared" si="273"/>
        <v>47</v>
      </c>
      <c r="BA206" s="473">
        <v>8</v>
      </c>
      <c r="BB206" s="463">
        <v>4.3750000000000004E-2</v>
      </c>
      <c r="BC206" s="171">
        <f t="shared" si="252"/>
        <v>1</v>
      </c>
      <c r="BD206" s="172">
        <f t="shared" si="274"/>
        <v>3</v>
      </c>
      <c r="BE206" s="454">
        <v>2</v>
      </c>
      <c r="BF206" s="463">
        <v>3.4027777777777775E-2</v>
      </c>
      <c r="BG206" s="167">
        <f t="shared" si="253"/>
        <v>0</v>
      </c>
      <c r="BH206" s="165">
        <f t="shared" si="275"/>
        <v>49</v>
      </c>
      <c r="BI206" s="468">
        <v>0</v>
      </c>
      <c r="BJ206" s="463">
        <v>0</v>
      </c>
      <c r="BK206" s="167">
        <f t="shared" si="254"/>
        <v>0</v>
      </c>
      <c r="BL206" s="165">
        <f t="shared" si="276"/>
        <v>0</v>
      </c>
      <c r="BM206" s="468">
        <v>0</v>
      </c>
      <c r="BN206" s="463">
        <v>0</v>
      </c>
      <c r="BO206" s="167">
        <f t="shared" si="255"/>
        <v>0</v>
      </c>
      <c r="BP206" s="165">
        <f t="shared" si="277"/>
        <v>0</v>
      </c>
      <c r="BQ206" s="469">
        <v>8</v>
      </c>
      <c r="BR206" s="463">
        <v>0.24166666666666667</v>
      </c>
      <c r="BS206" s="167">
        <f t="shared" si="256"/>
        <v>5</v>
      </c>
      <c r="BT206" s="165">
        <f t="shared" si="278"/>
        <v>48</v>
      </c>
      <c r="BU206" s="167">
        <f t="shared" si="258"/>
        <v>24</v>
      </c>
      <c r="BV206" s="168">
        <f t="shared" si="242"/>
        <v>0.46250000000000002</v>
      </c>
      <c r="BW206" s="167">
        <f t="shared" si="257"/>
        <v>11</v>
      </c>
      <c r="BX206" s="166">
        <f t="shared" si="279"/>
        <v>6</v>
      </c>
      <c r="BY206" s="317">
        <f t="shared" si="259"/>
        <v>0.15069444444444446</v>
      </c>
      <c r="BZ206" s="174">
        <f t="shared" si="260"/>
        <v>9436.3133640552987</v>
      </c>
      <c r="CA206" s="174">
        <f t="shared" si="261"/>
        <v>226471.52073732717</v>
      </c>
      <c r="CB206" s="172">
        <f t="shared" si="262"/>
        <v>3827.4392523364481</v>
      </c>
      <c r="CC206" s="425">
        <f t="shared" si="263"/>
        <v>9.4597222222222221</v>
      </c>
      <c r="CD206" s="425">
        <f t="shared" si="264"/>
        <v>134.02847222222221</v>
      </c>
      <c r="CE206" s="394">
        <f t="shared" si="265"/>
        <v>124.56874999999998</v>
      </c>
      <c r="CF206" s="318">
        <f t="shared" ref="CF206:CF211" si="282">Q206/CE206/24</f>
        <v>1454.3277641195461</v>
      </c>
      <c r="CG206" s="474">
        <f t="shared" si="232"/>
        <v>17.506250000000001</v>
      </c>
      <c r="CH206" s="474">
        <f t="shared" si="233"/>
        <v>4.0437499999999993</v>
      </c>
      <c r="CI206" s="462">
        <f t="shared" si="234"/>
        <v>552138</v>
      </c>
      <c r="CJ206" s="474">
        <f t="shared" si="240"/>
        <v>13.462500000000002</v>
      </c>
      <c r="CK206" s="462">
        <f t="shared" si="231"/>
        <v>1708.8765088207983</v>
      </c>
      <c r="CL206" s="462">
        <f t="shared" si="280"/>
        <v>1314.1449482327739</v>
      </c>
    </row>
    <row r="207" spans="1:92" ht="33.75" x14ac:dyDescent="0.25">
      <c r="A207" s="483">
        <f t="shared" si="243"/>
        <v>206</v>
      </c>
      <c r="B207" s="484">
        <v>40969</v>
      </c>
      <c r="C207" s="483">
        <f t="shared" si="266"/>
        <v>3</v>
      </c>
      <c r="D207" s="483" t="s">
        <v>24</v>
      </c>
      <c r="E207" s="483" t="s">
        <v>746</v>
      </c>
      <c r="F207" s="485"/>
      <c r="G207" s="487">
        <v>76</v>
      </c>
      <c r="H207" s="488" t="s">
        <v>26</v>
      </c>
      <c r="I207" s="485" t="s">
        <v>684</v>
      </c>
      <c r="J207" s="488" t="s">
        <v>241</v>
      </c>
      <c r="K207" s="488" t="s">
        <v>28</v>
      </c>
      <c r="L207" s="489">
        <v>109968</v>
      </c>
      <c r="M207" s="489">
        <v>5063</v>
      </c>
      <c r="N207" s="500"/>
      <c r="O207" s="486"/>
      <c r="P207" s="489">
        <f>P206-M207</f>
        <v>45277</v>
      </c>
      <c r="Q207" s="182">
        <f t="shared" si="216"/>
        <v>4352994</v>
      </c>
      <c r="R207" s="489" t="s">
        <v>685</v>
      </c>
      <c r="S207" s="490">
        <v>9.375E-2</v>
      </c>
      <c r="T207" s="171">
        <f t="shared" si="244"/>
        <v>2</v>
      </c>
      <c r="U207" s="171">
        <f t="shared" si="267"/>
        <v>15</v>
      </c>
      <c r="V207" s="489" t="s">
        <v>686</v>
      </c>
      <c r="W207" s="491">
        <v>1</v>
      </c>
      <c r="X207" s="167">
        <f t="shared" si="245"/>
        <v>24</v>
      </c>
      <c r="Y207" s="171">
        <f t="shared" si="268"/>
        <v>0</v>
      </c>
      <c r="Z207" s="167">
        <f t="shared" si="281"/>
        <v>3199</v>
      </c>
      <c r="AA207" s="167">
        <f t="shared" si="281"/>
        <v>3821</v>
      </c>
      <c r="AB207" s="167">
        <f>SUM($W$7:W207)</f>
        <v>133.64305555555555</v>
      </c>
      <c r="AC207" s="489">
        <v>0</v>
      </c>
      <c r="AD207" s="489">
        <v>0</v>
      </c>
      <c r="AE207" s="167">
        <f t="shared" si="246"/>
        <v>0</v>
      </c>
      <c r="AF207" s="167">
        <f t="shared" si="269"/>
        <v>0</v>
      </c>
      <c r="AG207" s="171">
        <f t="shared" si="241"/>
        <v>210.95833333333334</v>
      </c>
      <c r="AH207" s="171">
        <f t="shared" si="247"/>
        <v>5063</v>
      </c>
      <c r="AI207" s="492"/>
      <c r="AJ207" s="493"/>
      <c r="AK207" s="494">
        <v>0</v>
      </c>
      <c r="AL207" s="488">
        <v>0</v>
      </c>
      <c r="AM207" s="167">
        <f t="shared" si="248"/>
        <v>0</v>
      </c>
      <c r="AN207" s="165">
        <f t="shared" si="270"/>
        <v>0</v>
      </c>
      <c r="AO207" s="483">
        <v>2</v>
      </c>
      <c r="AP207" s="495">
        <v>0.8520833333333333</v>
      </c>
      <c r="AQ207" s="167">
        <f t="shared" si="249"/>
        <v>20</v>
      </c>
      <c r="AR207" s="165">
        <f t="shared" si="271"/>
        <v>27</v>
      </c>
      <c r="AS207" s="483">
        <v>0</v>
      </c>
      <c r="AT207" s="490">
        <v>0</v>
      </c>
      <c r="AU207" s="167">
        <f t="shared" si="250"/>
        <v>0</v>
      </c>
      <c r="AV207" s="165">
        <f t="shared" si="272"/>
        <v>0</v>
      </c>
      <c r="AW207" s="494">
        <v>0</v>
      </c>
      <c r="AX207" s="496">
        <v>0</v>
      </c>
      <c r="AY207" s="167">
        <f t="shared" si="251"/>
        <v>0</v>
      </c>
      <c r="AZ207" s="165">
        <f t="shared" si="273"/>
        <v>0</v>
      </c>
      <c r="BA207" s="494">
        <v>3</v>
      </c>
      <c r="BB207" s="495">
        <v>0</v>
      </c>
      <c r="BC207" s="171">
        <f t="shared" si="252"/>
        <v>0</v>
      </c>
      <c r="BD207" s="172">
        <f t="shared" si="274"/>
        <v>0</v>
      </c>
      <c r="BE207" s="483">
        <v>0</v>
      </c>
      <c r="BF207" s="495">
        <v>0</v>
      </c>
      <c r="BG207" s="167">
        <f t="shared" si="253"/>
        <v>0</v>
      </c>
      <c r="BH207" s="165">
        <f t="shared" si="275"/>
        <v>0</v>
      </c>
      <c r="BI207" s="497">
        <v>0</v>
      </c>
      <c r="BJ207" s="495">
        <v>0</v>
      </c>
      <c r="BK207" s="167">
        <f t="shared" si="254"/>
        <v>0</v>
      </c>
      <c r="BL207" s="165">
        <f t="shared" si="276"/>
        <v>0</v>
      </c>
      <c r="BM207" s="497">
        <v>0</v>
      </c>
      <c r="BN207" s="495">
        <v>0</v>
      </c>
      <c r="BO207" s="167">
        <f t="shared" si="255"/>
        <v>0</v>
      </c>
      <c r="BP207" s="165">
        <f t="shared" si="277"/>
        <v>0</v>
      </c>
      <c r="BQ207" s="498">
        <v>1</v>
      </c>
      <c r="BR207" s="495">
        <v>4.8611111111111112E-3</v>
      </c>
      <c r="BS207" s="167">
        <f t="shared" si="256"/>
        <v>0</v>
      </c>
      <c r="BT207" s="165">
        <f t="shared" si="278"/>
        <v>7</v>
      </c>
      <c r="BU207" s="167">
        <f t="shared" si="258"/>
        <v>6</v>
      </c>
      <c r="BV207" s="168">
        <f t="shared" si="242"/>
        <v>0.8569444444444444</v>
      </c>
      <c r="BW207" s="167">
        <f t="shared" si="257"/>
        <v>20</v>
      </c>
      <c r="BX207" s="166">
        <f t="shared" si="279"/>
        <v>34</v>
      </c>
      <c r="BY207" s="317">
        <f t="shared" si="259"/>
        <v>0.1430555555555556</v>
      </c>
      <c r="BZ207" s="174">
        <f t="shared" si="260"/>
        <v>1474.6601941747567</v>
      </c>
      <c r="CA207" s="174">
        <f t="shared" si="261"/>
        <v>35391.844660194161</v>
      </c>
      <c r="CB207" s="172">
        <f t="shared" si="262"/>
        <v>211.98883461270063</v>
      </c>
      <c r="CC207" s="425">
        <f t="shared" si="263"/>
        <v>9.4645833333333336</v>
      </c>
      <c r="CD207" s="425">
        <f t="shared" si="264"/>
        <v>135.02847222222221</v>
      </c>
      <c r="CE207" s="394">
        <f t="shared" si="265"/>
        <v>125.56388888888887</v>
      </c>
      <c r="CF207" s="318">
        <f t="shared" si="282"/>
        <v>1444.4817821825989</v>
      </c>
      <c r="CG207" s="499">
        <f>W207</f>
        <v>1</v>
      </c>
      <c r="CH207" s="499">
        <f>BR207</f>
        <v>4.8611111111111112E-3</v>
      </c>
      <c r="CI207" s="489">
        <f>M207</f>
        <v>5063</v>
      </c>
      <c r="CJ207" s="499">
        <f t="shared" si="240"/>
        <v>0.99513888888888891</v>
      </c>
      <c r="CK207" s="489">
        <f t="shared" si="231"/>
        <v>211.98883461270063</v>
      </c>
      <c r="CL207" s="489">
        <f t="shared" si="280"/>
        <v>210.95833333333334</v>
      </c>
    </row>
    <row r="208" spans="1:92" ht="33.75" x14ac:dyDescent="0.25">
      <c r="A208" s="483">
        <f t="shared" si="243"/>
        <v>207</v>
      </c>
      <c r="B208" s="484">
        <v>40970</v>
      </c>
      <c r="C208" s="483">
        <f t="shared" si="266"/>
        <v>3</v>
      </c>
      <c r="D208" s="483" t="s">
        <v>24</v>
      </c>
      <c r="E208" s="483" t="s">
        <v>746</v>
      </c>
      <c r="F208" s="485"/>
      <c r="G208" s="487">
        <v>76</v>
      </c>
      <c r="H208" s="488" t="s">
        <v>26</v>
      </c>
      <c r="I208" s="485" t="s">
        <v>684</v>
      </c>
      <c r="J208" s="488" t="s">
        <v>241</v>
      </c>
      <c r="K208" s="488" t="s">
        <v>28</v>
      </c>
      <c r="L208" s="489">
        <v>109968</v>
      </c>
      <c r="M208" s="489">
        <v>32179</v>
      </c>
      <c r="N208" s="500"/>
      <c r="O208" s="486"/>
      <c r="P208" s="489">
        <f>P207-M208</f>
        <v>13098</v>
      </c>
      <c r="Q208" s="182">
        <f t="shared" si="216"/>
        <v>4385173</v>
      </c>
      <c r="R208" s="489" t="s">
        <v>685</v>
      </c>
      <c r="S208" s="490">
        <v>9.375E-2</v>
      </c>
      <c r="T208" s="171">
        <f t="shared" si="244"/>
        <v>2</v>
      </c>
      <c r="U208" s="171">
        <f t="shared" si="267"/>
        <v>15</v>
      </c>
      <c r="V208" s="489" t="s">
        <v>686</v>
      </c>
      <c r="W208" s="491">
        <v>1</v>
      </c>
      <c r="X208" s="167">
        <f t="shared" si="245"/>
        <v>24</v>
      </c>
      <c r="Y208" s="171">
        <f t="shared" si="268"/>
        <v>0</v>
      </c>
      <c r="Z208" s="167">
        <f t="shared" si="281"/>
        <v>3223</v>
      </c>
      <c r="AA208" s="167">
        <f t="shared" si="281"/>
        <v>3821</v>
      </c>
      <c r="AB208" s="167">
        <f>SUM($W$7:W208)</f>
        <v>134.64305555555555</v>
      </c>
      <c r="AC208" s="489">
        <v>0</v>
      </c>
      <c r="AD208" s="489">
        <v>0</v>
      </c>
      <c r="AE208" s="167">
        <f t="shared" si="246"/>
        <v>0</v>
      </c>
      <c r="AF208" s="167">
        <f t="shared" si="269"/>
        <v>0</v>
      </c>
      <c r="AG208" s="171">
        <f t="shared" si="241"/>
        <v>1340.7916666666667</v>
      </c>
      <c r="AH208" s="171">
        <f t="shared" si="247"/>
        <v>32179</v>
      </c>
      <c r="AI208" s="492"/>
      <c r="AJ208" s="493"/>
      <c r="AK208" s="494">
        <v>0</v>
      </c>
      <c r="AL208" s="488">
        <v>0</v>
      </c>
      <c r="AM208" s="167">
        <f t="shared" si="248"/>
        <v>0</v>
      </c>
      <c r="AN208" s="165">
        <f t="shared" si="270"/>
        <v>0</v>
      </c>
      <c r="AO208" s="483">
        <v>1</v>
      </c>
      <c r="AP208" s="495">
        <v>0.32291666666666669</v>
      </c>
      <c r="AQ208" s="167">
        <f t="shared" si="249"/>
        <v>7</v>
      </c>
      <c r="AR208" s="165">
        <f t="shared" si="271"/>
        <v>45</v>
      </c>
      <c r="AS208" s="483">
        <v>0</v>
      </c>
      <c r="AT208" s="490">
        <v>0</v>
      </c>
      <c r="AU208" s="167">
        <f t="shared" si="250"/>
        <v>0</v>
      </c>
      <c r="AV208" s="165">
        <f t="shared" si="272"/>
        <v>0</v>
      </c>
      <c r="AW208" s="494">
        <v>0</v>
      </c>
      <c r="AX208" s="496">
        <v>0</v>
      </c>
      <c r="AY208" s="167">
        <f t="shared" si="251"/>
        <v>0</v>
      </c>
      <c r="AZ208" s="165">
        <f t="shared" si="273"/>
        <v>0</v>
      </c>
      <c r="BA208" s="494">
        <v>2</v>
      </c>
      <c r="BB208" s="495">
        <v>1.8749999999999999E-2</v>
      </c>
      <c r="BC208" s="171">
        <f t="shared" si="252"/>
        <v>0</v>
      </c>
      <c r="BD208" s="172">
        <f t="shared" si="274"/>
        <v>27</v>
      </c>
      <c r="BE208" s="483">
        <v>4</v>
      </c>
      <c r="BF208" s="495">
        <v>8.1250000000000003E-2</v>
      </c>
      <c r="BG208" s="167">
        <f t="shared" si="253"/>
        <v>1</v>
      </c>
      <c r="BH208" s="165">
        <f t="shared" si="275"/>
        <v>57</v>
      </c>
      <c r="BI208" s="497">
        <v>0</v>
      </c>
      <c r="BJ208" s="495">
        <v>0</v>
      </c>
      <c r="BK208" s="167">
        <f t="shared" si="254"/>
        <v>0</v>
      </c>
      <c r="BL208" s="165">
        <f t="shared" si="276"/>
        <v>0</v>
      </c>
      <c r="BM208" s="497">
        <v>0</v>
      </c>
      <c r="BN208" s="495">
        <v>0</v>
      </c>
      <c r="BO208" s="167">
        <f t="shared" si="255"/>
        <v>0</v>
      </c>
      <c r="BP208" s="165">
        <f t="shared" si="277"/>
        <v>0</v>
      </c>
      <c r="BQ208" s="498">
        <v>3</v>
      </c>
      <c r="BR208" s="495">
        <v>0.15347222222222223</v>
      </c>
      <c r="BS208" s="167">
        <f t="shared" si="256"/>
        <v>3</v>
      </c>
      <c r="BT208" s="165">
        <f t="shared" si="278"/>
        <v>41</v>
      </c>
      <c r="BU208" s="167">
        <f t="shared" si="258"/>
        <v>10</v>
      </c>
      <c r="BV208" s="168">
        <f t="shared" si="242"/>
        <v>0.57638888888888884</v>
      </c>
      <c r="BW208" s="167">
        <f t="shared" si="257"/>
        <v>13</v>
      </c>
      <c r="BX208" s="166">
        <f t="shared" si="279"/>
        <v>50</v>
      </c>
      <c r="BY208" s="317">
        <f t="shared" si="259"/>
        <v>0.42361111111111116</v>
      </c>
      <c r="BZ208" s="174">
        <f t="shared" si="260"/>
        <v>3165.1475409836062</v>
      </c>
      <c r="CA208" s="174">
        <f t="shared" si="261"/>
        <v>75963.540983606552</v>
      </c>
      <c r="CB208" s="172">
        <f t="shared" si="262"/>
        <v>1583.8720262510253</v>
      </c>
      <c r="CC208" s="425">
        <f t="shared" ref="CC208:CC225" si="283">SUM(CC207,BR208)</f>
        <v>9.6180555555555554</v>
      </c>
      <c r="CD208" s="425">
        <f t="shared" ref="CD208:CD225" si="284" xml:space="preserve"> W208 + CD207</f>
        <v>136.02847222222221</v>
      </c>
      <c r="CE208" s="394">
        <f t="shared" ref="CE208:CE225" si="285" xml:space="preserve"> CD208 - CC208</f>
        <v>126.41041666666665</v>
      </c>
      <c r="CF208" s="318">
        <f t="shared" si="282"/>
        <v>1445.4152314715627</v>
      </c>
      <c r="CG208" s="499">
        <f t="shared" ref="CG208:CG213" si="286">W208+CG207</f>
        <v>2</v>
      </c>
      <c r="CH208" s="499">
        <f t="shared" ref="CH208:CH213" si="287">BR208 + CH207</f>
        <v>0.15833333333333335</v>
      </c>
      <c r="CI208" s="489">
        <f t="shared" ref="CI208:CI213" si="288">M208 + CI207</f>
        <v>37242</v>
      </c>
      <c r="CJ208" s="499">
        <f t="shared" si="240"/>
        <v>1.8416666666666666</v>
      </c>
      <c r="CK208" s="489">
        <f t="shared" si="231"/>
        <v>842.57918552036199</v>
      </c>
      <c r="CL208" s="489">
        <f t="shared" si="280"/>
        <v>775.875</v>
      </c>
    </row>
    <row r="209" spans="1:90" ht="33.75" x14ac:dyDescent="0.25">
      <c r="A209" s="483">
        <f t="shared" si="243"/>
        <v>208</v>
      </c>
      <c r="B209" s="484">
        <v>40971</v>
      </c>
      <c r="C209" s="483">
        <f t="shared" si="266"/>
        <v>3</v>
      </c>
      <c r="D209" s="483" t="s">
        <v>24</v>
      </c>
      <c r="E209" s="483" t="s">
        <v>746</v>
      </c>
      <c r="F209" s="485"/>
      <c r="G209" s="487">
        <v>76</v>
      </c>
      <c r="H209" s="488" t="s">
        <v>26</v>
      </c>
      <c r="I209" s="485" t="s">
        <v>684</v>
      </c>
      <c r="J209" s="488" t="s">
        <v>241</v>
      </c>
      <c r="K209" s="488" t="s">
        <v>28</v>
      </c>
      <c r="L209" s="489">
        <v>109968</v>
      </c>
      <c r="M209" s="489">
        <v>13098</v>
      </c>
      <c r="N209" s="500"/>
      <c r="O209" s="486"/>
      <c r="P209" s="489">
        <f>P208-M209</f>
        <v>0</v>
      </c>
      <c r="Q209" s="182">
        <f t="shared" si="216"/>
        <v>4398271</v>
      </c>
      <c r="R209" s="489" t="s">
        <v>685</v>
      </c>
      <c r="S209" s="490">
        <v>9.375E-2</v>
      </c>
      <c r="T209" s="171">
        <f t="shared" si="244"/>
        <v>2</v>
      </c>
      <c r="U209" s="171">
        <f t="shared" si="267"/>
        <v>15</v>
      </c>
      <c r="V209" s="489" t="s">
        <v>686</v>
      </c>
      <c r="W209" s="491">
        <v>0.53125</v>
      </c>
      <c r="X209" s="167">
        <f t="shared" si="245"/>
        <v>12</v>
      </c>
      <c r="Y209" s="171">
        <f t="shared" si="268"/>
        <v>45</v>
      </c>
      <c r="Z209" s="167">
        <f t="shared" si="281"/>
        <v>3235</v>
      </c>
      <c r="AA209" s="167">
        <f t="shared" si="281"/>
        <v>3866</v>
      </c>
      <c r="AB209" s="167">
        <f>SUM($W$7:W209)</f>
        <v>135.17430555555555</v>
      </c>
      <c r="AC209" s="489">
        <v>0</v>
      </c>
      <c r="AD209" s="489">
        <v>0</v>
      </c>
      <c r="AE209" s="167">
        <f t="shared" si="246"/>
        <v>0</v>
      </c>
      <c r="AF209" s="167">
        <f t="shared" si="269"/>
        <v>0</v>
      </c>
      <c r="AG209" s="171">
        <f t="shared" si="241"/>
        <v>1027.2941176470588</v>
      </c>
      <c r="AH209" s="171">
        <f t="shared" si="247"/>
        <v>24655.058823529413</v>
      </c>
      <c r="AI209" s="488" t="s">
        <v>753</v>
      </c>
      <c r="AJ209" s="493"/>
      <c r="AK209" s="494">
        <v>0</v>
      </c>
      <c r="AL209" s="488">
        <v>0</v>
      </c>
      <c r="AM209" s="167">
        <f t="shared" si="248"/>
        <v>0</v>
      </c>
      <c r="AN209" s="165">
        <f t="shared" si="270"/>
        <v>0</v>
      </c>
      <c r="AO209" s="483">
        <v>2</v>
      </c>
      <c r="AP209" s="495">
        <v>5.4166666666666669E-2</v>
      </c>
      <c r="AQ209" s="167">
        <f t="shared" si="249"/>
        <v>1</v>
      </c>
      <c r="AR209" s="165">
        <f t="shared" si="271"/>
        <v>18</v>
      </c>
      <c r="AS209" s="483">
        <v>0</v>
      </c>
      <c r="AT209" s="490">
        <v>0</v>
      </c>
      <c r="AU209" s="167">
        <f t="shared" si="250"/>
        <v>0</v>
      </c>
      <c r="AV209" s="165">
        <f t="shared" si="272"/>
        <v>0</v>
      </c>
      <c r="AW209" s="494">
        <v>0</v>
      </c>
      <c r="AX209" s="496">
        <v>0</v>
      </c>
      <c r="AY209" s="167">
        <f t="shared" si="251"/>
        <v>0</v>
      </c>
      <c r="AZ209" s="165">
        <f t="shared" si="273"/>
        <v>0</v>
      </c>
      <c r="BA209" s="494">
        <v>2</v>
      </c>
      <c r="BB209" s="495">
        <v>2.1527777777777781E-2</v>
      </c>
      <c r="BC209" s="171">
        <f t="shared" si="252"/>
        <v>0</v>
      </c>
      <c r="BD209" s="172">
        <f t="shared" si="274"/>
        <v>31</v>
      </c>
      <c r="BE209" s="483">
        <v>2</v>
      </c>
      <c r="BF209" s="495">
        <v>7.013888888888889E-2</v>
      </c>
      <c r="BG209" s="167">
        <f t="shared" si="253"/>
        <v>1</v>
      </c>
      <c r="BH209" s="165">
        <f t="shared" si="275"/>
        <v>41</v>
      </c>
      <c r="BI209" s="497">
        <v>0</v>
      </c>
      <c r="BJ209" s="495">
        <v>0</v>
      </c>
      <c r="BK209" s="167">
        <f t="shared" si="254"/>
        <v>0</v>
      </c>
      <c r="BL209" s="165">
        <f t="shared" si="276"/>
        <v>0</v>
      </c>
      <c r="BM209" s="497">
        <v>0</v>
      </c>
      <c r="BN209" s="495">
        <v>0</v>
      </c>
      <c r="BO209" s="167">
        <f t="shared" si="255"/>
        <v>0</v>
      </c>
      <c r="BP209" s="165">
        <f t="shared" si="277"/>
        <v>0</v>
      </c>
      <c r="BQ209" s="498">
        <v>2</v>
      </c>
      <c r="BR209" s="495">
        <v>0.17222222222222225</v>
      </c>
      <c r="BS209" s="167">
        <f t="shared" si="256"/>
        <v>4</v>
      </c>
      <c r="BT209" s="165">
        <f t="shared" si="278"/>
        <v>8</v>
      </c>
      <c r="BU209" s="167">
        <f t="shared" si="258"/>
        <v>8</v>
      </c>
      <c r="BV209" s="168">
        <f t="shared" si="242"/>
        <v>0.31805555555555554</v>
      </c>
      <c r="BW209" s="167">
        <f t="shared" si="257"/>
        <v>7</v>
      </c>
      <c r="BX209" s="166">
        <f t="shared" si="279"/>
        <v>38</v>
      </c>
      <c r="BY209" s="317">
        <f t="shared" si="259"/>
        <v>0.21319444444444446</v>
      </c>
      <c r="BZ209" s="174">
        <f t="shared" si="260"/>
        <v>2559.8697068403908</v>
      </c>
      <c r="CA209" s="174">
        <f t="shared" si="261"/>
        <v>61436.872964169379</v>
      </c>
      <c r="CB209" s="172">
        <f t="shared" si="262"/>
        <v>1520.0773694390718</v>
      </c>
      <c r="CC209" s="425">
        <f t="shared" si="283"/>
        <v>9.7902777777777779</v>
      </c>
      <c r="CD209" s="425">
        <f t="shared" si="284"/>
        <v>136.55972222222221</v>
      </c>
      <c r="CE209" s="394">
        <f t="shared" si="285"/>
        <v>126.76944444444443</v>
      </c>
      <c r="CF209" s="318">
        <f t="shared" si="282"/>
        <v>1445.6266844884633</v>
      </c>
      <c r="CG209" s="499">
        <f t="shared" si="286"/>
        <v>2.53125</v>
      </c>
      <c r="CH209" s="499">
        <f t="shared" si="287"/>
        <v>0.3305555555555556</v>
      </c>
      <c r="CI209" s="489">
        <f t="shared" si="288"/>
        <v>50340</v>
      </c>
      <c r="CJ209" s="499">
        <f t="shared" si="240"/>
        <v>2.2006944444444443</v>
      </c>
      <c r="CK209" s="489">
        <f t="shared" si="231"/>
        <v>953.10823603660458</v>
      </c>
      <c r="CL209" s="489">
        <f t="shared" si="280"/>
        <v>828.64197530864203</v>
      </c>
    </row>
    <row r="210" spans="1:90" ht="22.5" x14ac:dyDescent="0.25">
      <c r="A210" s="483">
        <f t="shared" si="243"/>
        <v>209</v>
      </c>
      <c r="B210" s="484">
        <v>40971</v>
      </c>
      <c r="C210" s="483">
        <f t="shared" si="266"/>
        <v>3</v>
      </c>
      <c r="D210" s="483" t="s">
        <v>24</v>
      </c>
      <c r="E210" s="483" t="s">
        <v>747</v>
      </c>
      <c r="F210" s="485"/>
      <c r="G210" s="487">
        <v>77</v>
      </c>
      <c r="H210" s="488" t="s">
        <v>26</v>
      </c>
      <c r="I210" s="485" t="s">
        <v>748</v>
      </c>
      <c r="J210" s="488" t="s">
        <v>27</v>
      </c>
      <c r="K210" s="488" t="s">
        <v>28</v>
      </c>
      <c r="L210" s="489">
        <v>154396</v>
      </c>
      <c r="M210" s="489">
        <v>18798</v>
      </c>
      <c r="N210" s="500"/>
      <c r="O210" s="486"/>
      <c r="P210" s="489">
        <f>L210-M210</f>
        <v>135598</v>
      </c>
      <c r="Q210" s="182">
        <f t="shared" si="216"/>
        <v>4417069</v>
      </c>
      <c r="R210" s="489" t="s">
        <v>749</v>
      </c>
      <c r="S210" s="490">
        <v>7.2916666666666671E-2</v>
      </c>
      <c r="T210" s="171">
        <f t="shared" si="244"/>
        <v>1</v>
      </c>
      <c r="U210" s="171">
        <f t="shared" si="267"/>
        <v>45</v>
      </c>
      <c r="V210" s="489" t="s">
        <v>750</v>
      </c>
      <c r="W210" s="491">
        <v>0.34722222222222227</v>
      </c>
      <c r="X210" s="167">
        <f t="shared" si="245"/>
        <v>8</v>
      </c>
      <c r="Y210" s="171">
        <f t="shared" si="268"/>
        <v>20</v>
      </c>
      <c r="Z210" s="167">
        <f t="shared" si="281"/>
        <v>3243</v>
      </c>
      <c r="AA210" s="167">
        <f t="shared" si="281"/>
        <v>3886</v>
      </c>
      <c r="AB210" s="167">
        <f>SUM($W$7:W210)</f>
        <v>135.52152777777778</v>
      </c>
      <c r="AC210" s="489">
        <v>0</v>
      </c>
      <c r="AD210" s="489">
        <v>0</v>
      </c>
      <c r="AE210" s="167">
        <f t="shared" si="246"/>
        <v>0</v>
      </c>
      <c r="AF210" s="167">
        <f t="shared" si="269"/>
        <v>0</v>
      </c>
      <c r="AG210" s="171">
        <f t="shared" si="241"/>
        <v>2255.7599999999998</v>
      </c>
      <c r="AH210" s="171">
        <f t="shared" si="247"/>
        <v>54138.239999999991</v>
      </c>
      <c r="AI210" s="492"/>
      <c r="AJ210" s="493"/>
      <c r="AK210" s="494">
        <v>0</v>
      </c>
      <c r="AL210" s="488">
        <v>0</v>
      </c>
      <c r="AM210" s="167">
        <f t="shared" si="248"/>
        <v>0</v>
      </c>
      <c r="AN210" s="165">
        <f t="shared" si="270"/>
        <v>0</v>
      </c>
      <c r="AO210" s="483">
        <v>0</v>
      </c>
      <c r="AP210" s="495">
        <v>0</v>
      </c>
      <c r="AQ210" s="167">
        <f t="shared" si="249"/>
        <v>0</v>
      </c>
      <c r="AR210" s="165">
        <f t="shared" si="271"/>
        <v>0</v>
      </c>
      <c r="AS210" s="483">
        <v>0</v>
      </c>
      <c r="AT210" s="490">
        <v>0</v>
      </c>
      <c r="AU210" s="167">
        <f t="shared" si="250"/>
        <v>0</v>
      </c>
      <c r="AV210" s="165">
        <f t="shared" si="272"/>
        <v>0</v>
      </c>
      <c r="AW210" s="494">
        <v>1</v>
      </c>
      <c r="AX210" s="496">
        <v>6.5972222222222224E-2</v>
      </c>
      <c r="AY210" s="167">
        <f t="shared" si="251"/>
        <v>1</v>
      </c>
      <c r="AZ210" s="165">
        <f t="shared" si="273"/>
        <v>35</v>
      </c>
      <c r="BA210" s="494">
        <v>0</v>
      </c>
      <c r="BB210" s="495">
        <v>0</v>
      </c>
      <c r="BC210" s="171">
        <f t="shared" si="252"/>
        <v>0</v>
      </c>
      <c r="BD210" s="172">
        <f t="shared" si="274"/>
        <v>0</v>
      </c>
      <c r="BE210" s="483">
        <v>0</v>
      </c>
      <c r="BF210" s="495">
        <v>0</v>
      </c>
      <c r="BG210" s="167">
        <f t="shared" si="253"/>
        <v>0</v>
      </c>
      <c r="BH210" s="165">
        <f t="shared" si="275"/>
        <v>0</v>
      </c>
      <c r="BI210" s="497">
        <v>0</v>
      </c>
      <c r="BJ210" s="495">
        <v>0</v>
      </c>
      <c r="BK210" s="167">
        <f t="shared" si="254"/>
        <v>0</v>
      </c>
      <c r="BL210" s="165">
        <f t="shared" si="276"/>
        <v>0</v>
      </c>
      <c r="BM210" s="497">
        <v>0</v>
      </c>
      <c r="BN210" s="495">
        <v>0</v>
      </c>
      <c r="BO210" s="167">
        <f t="shared" si="255"/>
        <v>0</v>
      </c>
      <c r="BP210" s="165">
        <f t="shared" si="277"/>
        <v>0</v>
      </c>
      <c r="BQ210" s="498">
        <v>1</v>
      </c>
      <c r="BR210" s="495">
        <v>4.8611111111111112E-2</v>
      </c>
      <c r="BS210" s="167">
        <f t="shared" si="256"/>
        <v>1</v>
      </c>
      <c r="BT210" s="165">
        <f t="shared" si="278"/>
        <v>10</v>
      </c>
      <c r="BU210" s="167">
        <f t="shared" si="258"/>
        <v>2</v>
      </c>
      <c r="BV210" s="168">
        <f t="shared" si="242"/>
        <v>0.11458333333333334</v>
      </c>
      <c r="BW210" s="167">
        <f t="shared" si="257"/>
        <v>2</v>
      </c>
      <c r="BX210" s="166">
        <f t="shared" si="279"/>
        <v>45</v>
      </c>
      <c r="BY210" s="317">
        <f t="shared" si="259"/>
        <v>0.23263888888888892</v>
      </c>
      <c r="BZ210" s="174">
        <f t="shared" si="260"/>
        <v>3366.805970149253</v>
      </c>
      <c r="CA210" s="174">
        <f t="shared" si="261"/>
        <v>80803.343283582071</v>
      </c>
      <c r="CB210" s="172">
        <f t="shared" si="262"/>
        <v>2622.9767441860463</v>
      </c>
      <c r="CC210" s="425">
        <f t="shared" si="283"/>
        <v>9.8388888888888886</v>
      </c>
      <c r="CD210" s="425">
        <f t="shared" si="284"/>
        <v>136.90694444444443</v>
      </c>
      <c r="CE210" s="394">
        <f t="shared" si="285"/>
        <v>127.06805555555555</v>
      </c>
      <c r="CF210" s="318">
        <f t="shared" si="282"/>
        <v>1448.3934680671994</v>
      </c>
      <c r="CG210" s="499">
        <f t="shared" si="286"/>
        <v>2.8784722222222223</v>
      </c>
      <c r="CH210" s="499">
        <f t="shared" si="287"/>
        <v>0.37916666666666671</v>
      </c>
      <c r="CI210" s="489">
        <f t="shared" si="288"/>
        <v>69138</v>
      </c>
      <c r="CJ210" s="499">
        <f t="shared" si="240"/>
        <v>2.4993055555555554</v>
      </c>
      <c r="CK210" s="489">
        <f t="shared" si="231"/>
        <v>1152.620172270075</v>
      </c>
      <c r="CL210" s="489">
        <f t="shared" si="280"/>
        <v>1000.7913148371531</v>
      </c>
    </row>
    <row r="211" spans="1:90" ht="22.5" x14ac:dyDescent="0.25">
      <c r="A211" s="483">
        <f t="shared" si="243"/>
        <v>210</v>
      </c>
      <c r="B211" s="484">
        <v>40972</v>
      </c>
      <c r="C211" s="483">
        <f t="shared" si="266"/>
        <v>3</v>
      </c>
      <c r="D211" s="483" t="s">
        <v>24</v>
      </c>
      <c r="E211" s="483" t="s">
        <v>747</v>
      </c>
      <c r="F211" s="485"/>
      <c r="G211" s="487">
        <v>77</v>
      </c>
      <c r="H211" s="488" t="s">
        <v>26</v>
      </c>
      <c r="I211" s="485" t="s">
        <v>748</v>
      </c>
      <c r="J211" s="488" t="s">
        <v>27</v>
      </c>
      <c r="K211" s="488" t="s">
        <v>28</v>
      </c>
      <c r="L211" s="489">
        <v>154396</v>
      </c>
      <c r="M211" s="489">
        <v>32413</v>
      </c>
      <c r="N211" s="500"/>
      <c r="O211" s="486"/>
      <c r="P211" s="489">
        <f>P210-M211</f>
        <v>103185</v>
      </c>
      <c r="Q211" s="182">
        <f t="shared" si="216"/>
        <v>4449482</v>
      </c>
      <c r="R211" s="489" t="s">
        <v>749</v>
      </c>
      <c r="S211" s="490">
        <v>7.2916666666666671E-2</v>
      </c>
      <c r="T211" s="171">
        <f t="shared" si="244"/>
        <v>1</v>
      </c>
      <c r="U211" s="171">
        <f t="shared" si="267"/>
        <v>45</v>
      </c>
      <c r="V211" s="489" t="s">
        <v>750</v>
      </c>
      <c r="W211" s="491">
        <v>1</v>
      </c>
      <c r="X211" s="167">
        <f t="shared" si="245"/>
        <v>24</v>
      </c>
      <c r="Y211" s="171">
        <f t="shared" si="268"/>
        <v>0</v>
      </c>
      <c r="Z211" s="167">
        <f t="shared" si="281"/>
        <v>3267</v>
      </c>
      <c r="AA211" s="167">
        <f t="shared" si="281"/>
        <v>3886</v>
      </c>
      <c r="AB211" s="167">
        <f>SUM($W$7:W211)</f>
        <v>136.52152777777778</v>
      </c>
      <c r="AC211" s="489">
        <v>0</v>
      </c>
      <c r="AD211" s="489">
        <v>0</v>
      </c>
      <c r="AE211" s="167">
        <f t="shared" si="246"/>
        <v>0</v>
      </c>
      <c r="AF211" s="167">
        <f t="shared" si="269"/>
        <v>0</v>
      </c>
      <c r="AG211" s="171">
        <f t="shared" si="241"/>
        <v>1350.5416666666667</v>
      </c>
      <c r="AH211" s="171">
        <f t="shared" si="247"/>
        <v>32413</v>
      </c>
      <c r="AI211" s="492"/>
      <c r="AJ211" s="493"/>
      <c r="AK211" s="494">
        <v>0</v>
      </c>
      <c r="AL211" s="488">
        <v>0</v>
      </c>
      <c r="AM211" s="167">
        <f t="shared" si="248"/>
        <v>0</v>
      </c>
      <c r="AN211" s="165">
        <f t="shared" si="270"/>
        <v>0</v>
      </c>
      <c r="AO211" s="483">
        <v>3</v>
      </c>
      <c r="AP211" s="495">
        <v>4.027777777777778E-2</v>
      </c>
      <c r="AQ211" s="167">
        <f t="shared" si="249"/>
        <v>0</v>
      </c>
      <c r="AR211" s="165">
        <f t="shared" si="271"/>
        <v>58</v>
      </c>
      <c r="AS211" s="483">
        <v>0</v>
      </c>
      <c r="AT211" s="490">
        <v>0</v>
      </c>
      <c r="AU211" s="167">
        <f t="shared" si="250"/>
        <v>0</v>
      </c>
      <c r="AV211" s="165">
        <f t="shared" si="272"/>
        <v>0</v>
      </c>
      <c r="AW211" s="494">
        <v>3</v>
      </c>
      <c r="AX211" s="496">
        <v>0.10833333333333334</v>
      </c>
      <c r="AY211" s="167">
        <f t="shared" si="251"/>
        <v>2</v>
      </c>
      <c r="AZ211" s="165">
        <f t="shared" si="273"/>
        <v>36</v>
      </c>
      <c r="BA211" s="494">
        <v>5</v>
      </c>
      <c r="BB211" s="495">
        <v>3.4027777777777775E-2</v>
      </c>
      <c r="BC211" s="171">
        <f t="shared" si="252"/>
        <v>0</v>
      </c>
      <c r="BD211" s="172">
        <f t="shared" si="274"/>
        <v>49</v>
      </c>
      <c r="BE211" s="483">
        <v>4</v>
      </c>
      <c r="BF211" s="495">
        <v>0.15555555555555556</v>
      </c>
      <c r="BG211" s="167">
        <f t="shared" si="253"/>
        <v>3</v>
      </c>
      <c r="BH211" s="165">
        <f t="shared" si="275"/>
        <v>44</v>
      </c>
      <c r="BI211" s="497">
        <v>0</v>
      </c>
      <c r="BJ211" s="495">
        <v>0</v>
      </c>
      <c r="BK211" s="167">
        <f t="shared" si="254"/>
        <v>0</v>
      </c>
      <c r="BL211" s="165">
        <f t="shared" si="276"/>
        <v>0</v>
      </c>
      <c r="BM211" s="497">
        <v>0</v>
      </c>
      <c r="BN211" s="495">
        <v>0</v>
      </c>
      <c r="BO211" s="167">
        <f t="shared" si="255"/>
        <v>0</v>
      </c>
      <c r="BP211" s="165">
        <f t="shared" si="277"/>
        <v>0</v>
      </c>
      <c r="BQ211" s="498">
        <v>4</v>
      </c>
      <c r="BR211" s="495">
        <v>0.26805555555555555</v>
      </c>
      <c r="BS211" s="167">
        <f t="shared" si="256"/>
        <v>6</v>
      </c>
      <c r="BT211" s="165">
        <f t="shared" si="278"/>
        <v>26</v>
      </c>
      <c r="BU211" s="167">
        <f t="shared" si="258"/>
        <v>19</v>
      </c>
      <c r="BV211" s="168">
        <f t="shared" si="242"/>
        <v>0.60624999999999996</v>
      </c>
      <c r="BW211" s="167">
        <f t="shared" si="257"/>
        <v>14</v>
      </c>
      <c r="BX211" s="166">
        <f t="shared" si="279"/>
        <v>33</v>
      </c>
      <c r="BY211" s="317">
        <f t="shared" si="259"/>
        <v>0.39375000000000004</v>
      </c>
      <c r="BZ211" s="174">
        <f t="shared" si="260"/>
        <v>3429.9470899470894</v>
      </c>
      <c r="CA211" s="174">
        <f t="shared" si="261"/>
        <v>82318.730158730148</v>
      </c>
      <c r="CB211" s="172">
        <f t="shared" si="262"/>
        <v>1845.1423149905122</v>
      </c>
      <c r="CC211" s="425">
        <f t="shared" si="283"/>
        <v>10.106944444444444</v>
      </c>
      <c r="CD211" s="425">
        <f t="shared" si="284"/>
        <v>137.90694444444443</v>
      </c>
      <c r="CE211" s="394">
        <f t="shared" si="285"/>
        <v>127.79999999999998</v>
      </c>
      <c r="CF211" s="318">
        <f t="shared" si="282"/>
        <v>1450.665753781951</v>
      </c>
      <c r="CG211" s="499">
        <f t="shared" si="286"/>
        <v>3.8784722222222223</v>
      </c>
      <c r="CH211" s="499">
        <f t="shared" si="287"/>
        <v>0.64722222222222225</v>
      </c>
      <c r="CI211" s="489">
        <f t="shared" si="288"/>
        <v>101551</v>
      </c>
      <c r="CJ211" s="499">
        <f t="shared" si="240"/>
        <v>3.2312500000000002</v>
      </c>
      <c r="CK211" s="489">
        <f t="shared" si="231"/>
        <v>1309.4906511927788</v>
      </c>
      <c r="CL211" s="489">
        <f t="shared" si="280"/>
        <v>1090.9686660698299</v>
      </c>
    </row>
    <row r="212" spans="1:90" ht="22.5" x14ac:dyDescent="0.25">
      <c r="A212" s="483">
        <f t="shared" si="243"/>
        <v>211</v>
      </c>
      <c r="B212" s="484">
        <v>40973</v>
      </c>
      <c r="C212" s="483">
        <f t="shared" si="266"/>
        <v>3</v>
      </c>
      <c r="D212" s="483" t="s">
        <v>24</v>
      </c>
      <c r="E212" s="483" t="s">
        <v>747</v>
      </c>
      <c r="F212" s="485"/>
      <c r="G212" s="487">
        <v>77</v>
      </c>
      <c r="H212" s="488" t="s">
        <v>26</v>
      </c>
      <c r="I212" s="485" t="s">
        <v>748</v>
      </c>
      <c r="J212" s="488" t="s">
        <v>27</v>
      </c>
      <c r="K212" s="488" t="s">
        <v>28</v>
      </c>
      <c r="L212" s="489">
        <v>154396</v>
      </c>
      <c r="M212" s="489">
        <v>42752</v>
      </c>
      <c r="N212" s="500"/>
      <c r="O212" s="486"/>
      <c r="P212" s="489">
        <f>P211-M212</f>
        <v>60433</v>
      </c>
      <c r="Q212" s="182">
        <f t="shared" si="216"/>
        <v>4492234</v>
      </c>
      <c r="R212" s="489" t="s">
        <v>749</v>
      </c>
      <c r="S212" s="490">
        <v>7.2916666666666671E-2</v>
      </c>
      <c r="T212" s="171">
        <f t="shared" si="244"/>
        <v>1</v>
      </c>
      <c r="U212" s="171">
        <f t="shared" si="267"/>
        <v>45</v>
      </c>
      <c r="V212" s="489" t="s">
        <v>750</v>
      </c>
      <c r="W212" s="491">
        <v>1</v>
      </c>
      <c r="X212" s="167">
        <f t="shared" si="245"/>
        <v>24</v>
      </c>
      <c r="Y212" s="171">
        <f t="shared" si="268"/>
        <v>0</v>
      </c>
      <c r="Z212" s="167">
        <f t="shared" si="281"/>
        <v>3291</v>
      </c>
      <c r="AA212" s="167">
        <f t="shared" si="281"/>
        <v>3886</v>
      </c>
      <c r="AB212" s="167">
        <f>SUM($W$7:W212)</f>
        <v>137.52152777777778</v>
      </c>
      <c r="AC212" s="489">
        <v>0</v>
      </c>
      <c r="AD212" s="489">
        <v>0</v>
      </c>
      <c r="AE212" s="167">
        <f t="shared" si="246"/>
        <v>0</v>
      </c>
      <c r="AF212" s="167">
        <f t="shared" si="269"/>
        <v>0</v>
      </c>
      <c r="AG212" s="171">
        <f t="shared" si="241"/>
        <v>1781.3333333333333</v>
      </c>
      <c r="AH212" s="171">
        <f t="shared" si="247"/>
        <v>42752</v>
      </c>
      <c r="AI212" s="492"/>
      <c r="AJ212" s="493"/>
      <c r="AK212" s="494">
        <v>1</v>
      </c>
      <c r="AL212" s="488">
        <v>4.8611111111111112E-2</v>
      </c>
      <c r="AM212" s="167">
        <f t="shared" si="248"/>
        <v>1</v>
      </c>
      <c r="AN212" s="165">
        <f t="shared" si="270"/>
        <v>10</v>
      </c>
      <c r="AO212" s="483">
        <v>1</v>
      </c>
      <c r="AP212" s="495">
        <v>2.361111111111111E-2</v>
      </c>
      <c r="AQ212" s="167">
        <f t="shared" si="249"/>
        <v>0</v>
      </c>
      <c r="AR212" s="165">
        <f t="shared" si="271"/>
        <v>34</v>
      </c>
      <c r="AS212" s="483">
        <v>0</v>
      </c>
      <c r="AT212" s="490">
        <v>0</v>
      </c>
      <c r="AU212" s="167">
        <f t="shared" si="250"/>
        <v>0</v>
      </c>
      <c r="AV212" s="165">
        <f t="shared" si="272"/>
        <v>0</v>
      </c>
      <c r="AW212" s="494">
        <v>4</v>
      </c>
      <c r="AX212" s="496">
        <v>0.13680555555555554</v>
      </c>
      <c r="AY212" s="167">
        <f t="shared" si="251"/>
        <v>3</v>
      </c>
      <c r="AZ212" s="165">
        <f t="shared" si="273"/>
        <v>17</v>
      </c>
      <c r="BA212" s="494">
        <v>11</v>
      </c>
      <c r="BB212" s="495">
        <v>7.2222222222222229E-2</v>
      </c>
      <c r="BC212" s="171">
        <f t="shared" si="252"/>
        <v>1</v>
      </c>
      <c r="BD212" s="172">
        <f t="shared" si="274"/>
        <v>44</v>
      </c>
      <c r="BE212" s="483">
        <v>1</v>
      </c>
      <c r="BF212" s="495">
        <v>2.0833333333333332E-2</v>
      </c>
      <c r="BG212" s="167">
        <f t="shared" si="253"/>
        <v>0</v>
      </c>
      <c r="BH212" s="165">
        <f t="shared" si="275"/>
        <v>30</v>
      </c>
      <c r="BI212" s="497">
        <v>0</v>
      </c>
      <c r="BJ212" s="495">
        <v>0</v>
      </c>
      <c r="BK212" s="167">
        <f t="shared" si="254"/>
        <v>0</v>
      </c>
      <c r="BL212" s="165">
        <f t="shared" si="276"/>
        <v>0</v>
      </c>
      <c r="BM212" s="497">
        <v>0</v>
      </c>
      <c r="BN212" s="495">
        <v>0</v>
      </c>
      <c r="BO212" s="167">
        <f t="shared" si="255"/>
        <v>0</v>
      </c>
      <c r="BP212" s="165">
        <f t="shared" si="277"/>
        <v>0</v>
      </c>
      <c r="BQ212" s="498">
        <v>5</v>
      </c>
      <c r="BR212" s="495">
        <v>7.5694444444444439E-2</v>
      </c>
      <c r="BS212" s="167">
        <f t="shared" si="256"/>
        <v>1</v>
      </c>
      <c r="BT212" s="165">
        <f t="shared" si="278"/>
        <v>49</v>
      </c>
      <c r="BU212" s="167">
        <f t="shared" si="258"/>
        <v>23</v>
      </c>
      <c r="BV212" s="168">
        <f t="shared" si="242"/>
        <v>0.37777777777777782</v>
      </c>
      <c r="BW212" s="167">
        <f t="shared" si="257"/>
        <v>9</v>
      </c>
      <c r="BX212" s="166">
        <f t="shared" si="279"/>
        <v>4</v>
      </c>
      <c r="BY212" s="317">
        <f t="shared" si="259"/>
        <v>0.62222222222222223</v>
      </c>
      <c r="BZ212" s="174">
        <f t="shared" si="260"/>
        <v>2862.8571428571427</v>
      </c>
      <c r="CA212" s="174">
        <f t="shared" si="261"/>
        <v>68708.57142857142</v>
      </c>
      <c r="CB212" s="172">
        <f t="shared" si="262"/>
        <v>1927.2126220886551</v>
      </c>
      <c r="CC212" s="425">
        <f t="shared" si="283"/>
        <v>10.182638888888889</v>
      </c>
      <c r="CD212" s="425">
        <f t="shared" si="284"/>
        <v>138.90694444444443</v>
      </c>
      <c r="CE212" s="394">
        <f t="shared" si="285"/>
        <v>128.72430555555553</v>
      </c>
      <c r="CF212" s="318">
        <f t="shared" ref="CF212:CF225" si="289">Q212/CE212/24</f>
        <v>1454.0876010854381</v>
      </c>
      <c r="CG212" s="499">
        <f t="shared" si="286"/>
        <v>4.8784722222222223</v>
      </c>
      <c r="CH212" s="499">
        <f t="shared" si="287"/>
        <v>0.72291666666666665</v>
      </c>
      <c r="CI212" s="489">
        <f t="shared" si="288"/>
        <v>144303</v>
      </c>
      <c r="CJ212" s="499">
        <f t="shared" si="240"/>
        <v>4.1555555555555559</v>
      </c>
      <c r="CK212" s="489">
        <f t="shared" si="231"/>
        <v>1446.888368983957</v>
      </c>
      <c r="CL212" s="489">
        <f t="shared" si="280"/>
        <v>1232.4811387900356</v>
      </c>
    </row>
    <row r="213" spans="1:90" ht="22.5" x14ac:dyDescent="0.25">
      <c r="A213" s="483">
        <f t="shared" si="243"/>
        <v>212</v>
      </c>
      <c r="B213" s="484">
        <v>40974</v>
      </c>
      <c r="C213" s="483">
        <f t="shared" si="235"/>
        <v>3</v>
      </c>
      <c r="D213" s="483" t="s">
        <v>24</v>
      </c>
      <c r="E213" s="483" t="s">
        <v>747</v>
      </c>
      <c r="F213" s="485"/>
      <c r="G213" s="487">
        <v>77</v>
      </c>
      <c r="H213" s="488" t="s">
        <v>26</v>
      </c>
      <c r="I213" s="485" t="s">
        <v>748</v>
      </c>
      <c r="J213" s="488" t="s">
        <v>27</v>
      </c>
      <c r="K213" s="488" t="s">
        <v>28</v>
      </c>
      <c r="L213" s="489">
        <v>154396</v>
      </c>
      <c r="M213" s="489">
        <v>28508</v>
      </c>
      <c r="N213" s="500"/>
      <c r="O213" s="486"/>
      <c r="P213" s="489">
        <f>P212-M213</f>
        <v>31925</v>
      </c>
      <c r="Q213" s="182">
        <f t="shared" si="216"/>
        <v>4520742</v>
      </c>
      <c r="R213" s="489" t="s">
        <v>749</v>
      </c>
      <c r="S213" s="490">
        <v>7.2916666666666671E-2</v>
      </c>
      <c r="T213" s="171">
        <f t="shared" si="244"/>
        <v>1</v>
      </c>
      <c r="U213" s="171">
        <f t="shared" si="267"/>
        <v>45</v>
      </c>
      <c r="V213" s="489" t="s">
        <v>750</v>
      </c>
      <c r="W213" s="491">
        <v>1</v>
      </c>
      <c r="X213" s="167">
        <f t="shared" si="245"/>
        <v>24</v>
      </c>
      <c r="Y213" s="171">
        <f t="shared" si="268"/>
        <v>0</v>
      </c>
      <c r="Z213" s="167">
        <f t="shared" si="281"/>
        <v>3315</v>
      </c>
      <c r="AA213" s="167">
        <f t="shared" si="281"/>
        <v>3886</v>
      </c>
      <c r="AB213" s="167">
        <f>SUM($W$7:W213)</f>
        <v>138.52152777777778</v>
      </c>
      <c r="AC213" s="489">
        <v>0</v>
      </c>
      <c r="AD213" s="489">
        <v>0</v>
      </c>
      <c r="AE213" s="167">
        <f t="shared" si="246"/>
        <v>0</v>
      </c>
      <c r="AF213" s="167">
        <f t="shared" si="269"/>
        <v>0</v>
      </c>
      <c r="AG213" s="171">
        <f t="shared" si="241"/>
        <v>1187.8333333333333</v>
      </c>
      <c r="AH213" s="171">
        <f t="shared" si="247"/>
        <v>28508</v>
      </c>
      <c r="AI213" s="492"/>
      <c r="AJ213" s="493"/>
      <c r="AK213" s="494">
        <v>0</v>
      </c>
      <c r="AL213" s="488">
        <v>0</v>
      </c>
      <c r="AM213" s="167">
        <f t="shared" si="248"/>
        <v>0</v>
      </c>
      <c r="AN213" s="165">
        <f t="shared" si="270"/>
        <v>0</v>
      </c>
      <c r="AO213" s="483">
        <v>2</v>
      </c>
      <c r="AP213" s="495">
        <v>3.4027777777777775E-2</v>
      </c>
      <c r="AQ213" s="167">
        <f t="shared" si="249"/>
        <v>0</v>
      </c>
      <c r="AR213" s="165">
        <f t="shared" si="271"/>
        <v>49</v>
      </c>
      <c r="AS213" s="483">
        <v>0</v>
      </c>
      <c r="AT213" s="490">
        <v>0</v>
      </c>
      <c r="AU213" s="167">
        <f t="shared" si="250"/>
        <v>0</v>
      </c>
      <c r="AV213" s="165">
        <f t="shared" si="272"/>
        <v>0</v>
      </c>
      <c r="AW213" s="494">
        <v>1</v>
      </c>
      <c r="AX213" s="496">
        <v>1.7361111111111112E-2</v>
      </c>
      <c r="AY213" s="167">
        <f t="shared" si="251"/>
        <v>0</v>
      </c>
      <c r="AZ213" s="165">
        <f t="shared" si="273"/>
        <v>25</v>
      </c>
      <c r="BA213" s="494">
        <v>11</v>
      </c>
      <c r="BB213" s="495">
        <v>6.0416666666666667E-2</v>
      </c>
      <c r="BC213" s="171">
        <f t="shared" si="252"/>
        <v>1</v>
      </c>
      <c r="BD213" s="172">
        <f t="shared" si="274"/>
        <v>27</v>
      </c>
      <c r="BE213" s="483">
        <v>6</v>
      </c>
      <c r="BF213" s="495">
        <v>0.2590277777777778</v>
      </c>
      <c r="BG213" s="167">
        <f t="shared" si="253"/>
        <v>6</v>
      </c>
      <c r="BH213" s="165">
        <f t="shared" si="275"/>
        <v>13</v>
      </c>
      <c r="BI213" s="497">
        <v>0</v>
      </c>
      <c r="BJ213" s="495">
        <v>0</v>
      </c>
      <c r="BK213" s="167">
        <f t="shared" si="254"/>
        <v>0</v>
      </c>
      <c r="BL213" s="165">
        <f t="shared" si="276"/>
        <v>0</v>
      </c>
      <c r="BM213" s="497">
        <v>0</v>
      </c>
      <c r="BN213" s="495">
        <v>0</v>
      </c>
      <c r="BO213" s="167">
        <f t="shared" si="255"/>
        <v>0</v>
      </c>
      <c r="BP213" s="165">
        <f t="shared" si="277"/>
        <v>0</v>
      </c>
      <c r="BQ213" s="498">
        <v>7</v>
      </c>
      <c r="BR213" s="495">
        <v>0.10416666666666667</v>
      </c>
      <c r="BS213" s="167">
        <f t="shared" si="256"/>
        <v>2</v>
      </c>
      <c r="BT213" s="165">
        <f t="shared" si="278"/>
        <v>30</v>
      </c>
      <c r="BU213" s="167">
        <f t="shared" si="258"/>
        <v>27</v>
      </c>
      <c r="BV213" s="168">
        <f t="shared" si="242"/>
        <v>0.47500000000000003</v>
      </c>
      <c r="BW213" s="167">
        <f t="shared" si="257"/>
        <v>11</v>
      </c>
      <c r="BX213" s="166">
        <f t="shared" si="279"/>
        <v>24</v>
      </c>
      <c r="BY213" s="317">
        <f t="shared" si="259"/>
        <v>0.52499999999999991</v>
      </c>
      <c r="BZ213" s="174">
        <f t="shared" si="260"/>
        <v>2262.5396825396829</v>
      </c>
      <c r="CA213" s="174">
        <f t="shared" si="261"/>
        <v>54300.952380952389</v>
      </c>
      <c r="CB213" s="172">
        <f t="shared" si="262"/>
        <v>1325.953488372093</v>
      </c>
      <c r="CC213" s="425">
        <f t="shared" si="283"/>
        <v>10.286805555555555</v>
      </c>
      <c r="CD213" s="425">
        <f t="shared" si="284"/>
        <v>139.90694444444443</v>
      </c>
      <c r="CE213" s="394">
        <f t="shared" si="285"/>
        <v>129.62013888888887</v>
      </c>
      <c r="CF213" s="318">
        <f t="shared" si="289"/>
        <v>1453.2020380063541</v>
      </c>
      <c r="CG213" s="499">
        <f t="shared" si="286"/>
        <v>5.8784722222222223</v>
      </c>
      <c r="CH213" s="499">
        <f t="shared" si="287"/>
        <v>0.82708333333333328</v>
      </c>
      <c r="CI213" s="489">
        <f t="shared" si="288"/>
        <v>172811</v>
      </c>
      <c r="CJ213" s="499">
        <f t="shared" si="240"/>
        <v>5.0513888888888889</v>
      </c>
      <c r="CK213" s="489">
        <f t="shared" si="231"/>
        <v>1425.4412977728898</v>
      </c>
      <c r="CL213" s="489">
        <f t="shared" si="280"/>
        <v>1224.8860011813349</v>
      </c>
    </row>
    <row r="214" spans="1:90" ht="22.5" x14ac:dyDescent="0.25">
      <c r="A214" s="483">
        <f t="shared" si="243"/>
        <v>213</v>
      </c>
      <c r="B214" s="484">
        <v>40975</v>
      </c>
      <c r="C214" s="483">
        <f t="shared" si="235"/>
        <v>3</v>
      </c>
      <c r="D214" s="483" t="s">
        <v>24</v>
      </c>
      <c r="E214" s="483" t="s">
        <v>747</v>
      </c>
      <c r="F214" s="485"/>
      <c r="G214" s="487">
        <v>77</v>
      </c>
      <c r="H214" s="488" t="s">
        <v>26</v>
      </c>
      <c r="I214" s="485" t="s">
        <v>748</v>
      </c>
      <c r="J214" s="488" t="s">
        <v>27</v>
      </c>
      <c r="K214" s="488" t="s">
        <v>28</v>
      </c>
      <c r="L214" s="489">
        <v>154396</v>
      </c>
      <c r="M214" s="489">
        <v>31925</v>
      </c>
      <c r="N214" s="500"/>
      <c r="O214" s="486"/>
      <c r="P214" s="489">
        <f>P213-M214</f>
        <v>0</v>
      </c>
      <c r="Q214" s="182">
        <f t="shared" si="216"/>
        <v>4552667</v>
      </c>
      <c r="R214" s="489" t="s">
        <v>749</v>
      </c>
      <c r="S214" s="490">
        <v>7.2916666666666671E-2</v>
      </c>
      <c r="T214" s="171">
        <f t="shared" si="244"/>
        <v>1</v>
      </c>
      <c r="U214" s="171">
        <f t="shared" si="267"/>
        <v>45</v>
      </c>
      <c r="V214" s="489" t="s">
        <v>750</v>
      </c>
      <c r="W214" s="491">
        <v>0.98958333333333337</v>
      </c>
      <c r="X214" s="167">
        <f t="shared" si="245"/>
        <v>23</v>
      </c>
      <c r="Y214" s="171">
        <f t="shared" si="268"/>
        <v>45</v>
      </c>
      <c r="Z214" s="167">
        <f t="shared" si="281"/>
        <v>3338</v>
      </c>
      <c r="AA214" s="167">
        <f t="shared" si="281"/>
        <v>3931</v>
      </c>
      <c r="AB214" s="167">
        <f>SUM($W$7:W214)</f>
        <v>139.51111111111112</v>
      </c>
      <c r="AC214" s="489">
        <v>0</v>
      </c>
      <c r="AD214" s="489">
        <v>0</v>
      </c>
      <c r="AE214" s="167">
        <f t="shared" si="246"/>
        <v>0</v>
      </c>
      <c r="AF214" s="167">
        <f t="shared" si="269"/>
        <v>0</v>
      </c>
      <c r="AG214" s="171">
        <f t="shared" si="241"/>
        <v>1344.2105263157894</v>
      </c>
      <c r="AH214" s="171">
        <f t="shared" si="247"/>
        <v>32261.052631578947</v>
      </c>
      <c r="AI214" s="488" t="s">
        <v>756</v>
      </c>
      <c r="AJ214" s="493"/>
      <c r="AK214" s="494">
        <v>0</v>
      </c>
      <c r="AL214" s="488">
        <v>0</v>
      </c>
      <c r="AM214" s="167">
        <f t="shared" si="248"/>
        <v>0</v>
      </c>
      <c r="AN214" s="165">
        <f t="shared" si="270"/>
        <v>0</v>
      </c>
      <c r="AO214" s="483">
        <v>2</v>
      </c>
      <c r="AP214" s="495">
        <v>7.8472222222222221E-2</v>
      </c>
      <c r="AQ214" s="167">
        <f t="shared" si="249"/>
        <v>1</v>
      </c>
      <c r="AR214" s="165">
        <f t="shared" si="271"/>
        <v>53</v>
      </c>
      <c r="AS214" s="483">
        <v>0</v>
      </c>
      <c r="AT214" s="490">
        <v>0</v>
      </c>
      <c r="AU214" s="167">
        <f t="shared" si="250"/>
        <v>0</v>
      </c>
      <c r="AV214" s="165">
        <f t="shared" si="272"/>
        <v>0</v>
      </c>
      <c r="AW214" s="494">
        <v>2</v>
      </c>
      <c r="AX214" s="496">
        <v>4.4444444444444446E-2</v>
      </c>
      <c r="AY214" s="167">
        <f t="shared" si="251"/>
        <v>1</v>
      </c>
      <c r="AZ214" s="165">
        <f t="shared" si="273"/>
        <v>4</v>
      </c>
      <c r="BA214" s="494">
        <v>9</v>
      </c>
      <c r="BB214" s="495">
        <v>5.0694444444444452E-2</v>
      </c>
      <c r="BC214" s="171">
        <f t="shared" si="252"/>
        <v>1</v>
      </c>
      <c r="BD214" s="172">
        <f t="shared" si="274"/>
        <v>13</v>
      </c>
      <c r="BE214" s="483">
        <v>2</v>
      </c>
      <c r="BF214" s="495">
        <v>0.2722222222222222</v>
      </c>
      <c r="BG214" s="167">
        <f t="shared" si="253"/>
        <v>6</v>
      </c>
      <c r="BH214" s="165">
        <f t="shared" si="275"/>
        <v>32</v>
      </c>
      <c r="BI214" s="497">
        <v>0</v>
      </c>
      <c r="BJ214" s="495">
        <v>0</v>
      </c>
      <c r="BK214" s="167">
        <f t="shared" si="254"/>
        <v>0</v>
      </c>
      <c r="BL214" s="165">
        <f t="shared" si="276"/>
        <v>0</v>
      </c>
      <c r="BM214" s="497">
        <v>0</v>
      </c>
      <c r="BN214" s="495">
        <v>0</v>
      </c>
      <c r="BO214" s="167">
        <f t="shared" si="255"/>
        <v>0</v>
      </c>
      <c r="BP214" s="165">
        <f t="shared" si="277"/>
        <v>0</v>
      </c>
      <c r="BQ214" s="498">
        <v>1</v>
      </c>
      <c r="BR214" s="495">
        <v>4.1666666666666664E-2</v>
      </c>
      <c r="BS214" s="167">
        <f t="shared" si="256"/>
        <v>1</v>
      </c>
      <c r="BT214" s="165">
        <f t="shared" si="278"/>
        <v>0</v>
      </c>
      <c r="BU214" s="167">
        <f t="shared" si="258"/>
        <v>16</v>
      </c>
      <c r="BV214" s="168">
        <f t="shared" si="242"/>
        <v>0.48749999999999999</v>
      </c>
      <c r="BW214" s="167">
        <f t="shared" si="257"/>
        <v>11</v>
      </c>
      <c r="BX214" s="166">
        <f t="shared" si="279"/>
        <v>42</v>
      </c>
      <c r="BY214" s="317">
        <f t="shared" si="259"/>
        <v>0.50208333333333344</v>
      </c>
      <c r="BZ214" s="174">
        <f t="shared" si="260"/>
        <v>2649.3775933609954</v>
      </c>
      <c r="CA214" s="174">
        <f t="shared" si="261"/>
        <v>63585.062240663887</v>
      </c>
      <c r="CB214" s="172">
        <f t="shared" si="262"/>
        <v>1403.2967032967033</v>
      </c>
      <c r="CC214" s="425">
        <f t="shared" si="283"/>
        <v>10.328472222222221</v>
      </c>
      <c r="CD214" s="425">
        <f t="shared" si="284"/>
        <v>140.89652777777778</v>
      </c>
      <c r="CE214" s="394">
        <f t="shared" si="285"/>
        <v>130.56805555555556</v>
      </c>
      <c r="CF214" s="318">
        <f t="shared" si="289"/>
        <v>1452.8397281111384</v>
      </c>
      <c r="CG214" s="499">
        <f t="shared" ref="CG214:CG225" si="290">W214+CG213</f>
        <v>6.8680555555555554</v>
      </c>
      <c r="CH214" s="499">
        <f t="shared" ref="CH214:CH225" si="291">BR214 + CH213</f>
        <v>0.86874999999999991</v>
      </c>
      <c r="CI214" s="489">
        <f t="shared" ref="CI214:CI225" si="292">M214 + CI213</f>
        <v>204736</v>
      </c>
      <c r="CJ214" s="499">
        <f t="shared" si="240"/>
        <v>5.999305555555555</v>
      </c>
      <c r="CK214" s="489">
        <f t="shared" si="231"/>
        <v>1421.9423544391714</v>
      </c>
      <c r="CL214" s="489">
        <f t="shared" si="280"/>
        <v>1242.0788675429728</v>
      </c>
    </row>
    <row r="215" spans="1:90" ht="22.5" x14ac:dyDescent="0.25">
      <c r="A215" s="483">
        <f t="shared" si="243"/>
        <v>214</v>
      </c>
      <c r="B215" s="484">
        <v>40976</v>
      </c>
      <c r="C215" s="483">
        <f t="shared" si="235"/>
        <v>3</v>
      </c>
      <c r="D215" s="483" t="s">
        <v>24</v>
      </c>
      <c r="E215" s="483" t="s">
        <v>783</v>
      </c>
      <c r="F215" s="485"/>
      <c r="G215" s="487">
        <v>78</v>
      </c>
      <c r="H215" s="488" t="s">
        <v>26</v>
      </c>
      <c r="I215" s="485" t="s">
        <v>760</v>
      </c>
      <c r="J215" s="488" t="s">
        <v>27</v>
      </c>
      <c r="K215" s="488" t="s">
        <v>28</v>
      </c>
      <c r="L215" s="489">
        <v>53216</v>
      </c>
      <c r="M215" s="489">
        <v>43425</v>
      </c>
      <c r="N215" s="500"/>
      <c r="O215" s="486"/>
      <c r="P215" s="489">
        <f>L215-M215</f>
        <v>9791</v>
      </c>
      <c r="Q215" s="182">
        <f t="shared" si="216"/>
        <v>4596092</v>
      </c>
      <c r="R215" s="489" t="s">
        <v>758</v>
      </c>
      <c r="S215" s="490">
        <v>4.1666666666666664E-2</v>
      </c>
      <c r="T215" s="171">
        <f t="shared" si="244"/>
        <v>1</v>
      </c>
      <c r="U215" s="171">
        <f t="shared" si="267"/>
        <v>0</v>
      </c>
      <c r="V215" s="489" t="s">
        <v>759</v>
      </c>
      <c r="W215" s="491">
        <v>0.92708333333333337</v>
      </c>
      <c r="X215" s="167">
        <f t="shared" si="245"/>
        <v>22</v>
      </c>
      <c r="Y215" s="171">
        <f t="shared" si="268"/>
        <v>15</v>
      </c>
      <c r="Z215" s="167">
        <f t="shared" si="281"/>
        <v>3360</v>
      </c>
      <c r="AA215" s="167">
        <f t="shared" si="281"/>
        <v>3946</v>
      </c>
      <c r="AB215" s="167">
        <f>SUM($W$7:W215)</f>
        <v>140.43819444444446</v>
      </c>
      <c r="AC215" s="489">
        <v>0</v>
      </c>
      <c r="AD215" s="489">
        <v>0</v>
      </c>
      <c r="AE215" s="167">
        <f t="shared" si="246"/>
        <v>0</v>
      </c>
      <c r="AF215" s="167">
        <f t="shared" si="269"/>
        <v>0</v>
      </c>
      <c r="AG215" s="171">
        <f t="shared" si="241"/>
        <v>1951.685393258427</v>
      </c>
      <c r="AH215" s="171">
        <f t="shared" si="247"/>
        <v>46840.449438202246</v>
      </c>
      <c r="AI215" s="492"/>
      <c r="AJ215" s="493"/>
      <c r="AK215" s="494">
        <v>2</v>
      </c>
      <c r="AL215" s="488">
        <v>3.1944444444444449E-2</v>
      </c>
      <c r="AM215" s="167">
        <f t="shared" si="248"/>
        <v>0</v>
      </c>
      <c r="AN215" s="165">
        <f t="shared" si="270"/>
        <v>46</v>
      </c>
      <c r="AO215" s="483">
        <v>0</v>
      </c>
      <c r="AP215" s="495">
        <v>0</v>
      </c>
      <c r="AQ215" s="167">
        <f t="shared" si="249"/>
        <v>0</v>
      </c>
      <c r="AR215" s="165">
        <f t="shared" si="271"/>
        <v>0</v>
      </c>
      <c r="AS215" s="483">
        <v>0</v>
      </c>
      <c r="AT215" s="490">
        <v>0</v>
      </c>
      <c r="AU215" s="167">
        <f t="shared" si="250"/>
        <v>0</v>
      </c>
      <c r="AV215" s="165">
        <f t="shared" si="272"/>
        <v>0</v>
      </c>
      <c r="AW215" s="494">
        <v>0</v>
      </c>
      <c r="AX215" s="496">
        <v>0</v>
      </c>
      <c r="AY215" s="167">
        <f t="shared" si="251"/>
        <v>0</v>
      </c>
      <c r="AZ215" s="165">
        <f t="shared" si="273"/>
        <v>0</v>
      </c>
      <c r="BA215" s="494">
        <v>3</v>
      </c>
      <c r="BB215" s="495">
        <v>8.3333333333333332E-3</v>
      </c>
      <c r="BC215" s="171">
        <f t="shared" si="252"/>
        <v>0</v>
      </c>
      <c r="BD215" s="172">
        <f t="shared" si="274"/>
        <v>12</v>
      </c>
      <c r="BE215" s="483">
        <v>5</v>
      </c>
      <c r="BF215" s="495">
        <v>0.21319444444444444</v>
      </c>
      <c r="BG215" s="167">
        <f t="shared" si="253"/>
        <v>5</v>
      </c>
      <c r="BH215" s="165">
        <f t="shared" si="275"/>
        <v>7</v>
      </c>
      <c r="BI215" s="497">
        <v>0</v>
      </c>
      <c r="BJ215" s="495">
        <v>0</v>
      </c>
      <c r="BK215" s="167">
        <f t="shared" si="254"/>
        <v>0</v>
      </c>
      <c r="BL215" s="165">
        <f t="shared" si="276"/>
        <v>0</v>
      </c>
      <c r="BM215" s="497">
        <v>0</v>
      </c>
      <c r="BN215" s="495">
        <v>0</v>
      </c>
      <c r="BO215" s="167">
        <f t="shared" si="255"/>
        <v>0</v>
      </c>
      <c r="BP215" s="165">
        <f t="shared" si="277"/>
        <v>0</v>
      </c>
      <c r="BQ215" s="498">
        <v>4</v>
      </c>
      <c r="BR215" s="495">
        <v>6.3888888888888884E-2</v>
      </c>
      <c r="BS215" s="167">
        <f t="shared" si="256"/>
        <v>1</v>
      </c>
      <c r="BT215" s="165">
        <f t="shared" si="278"/>
        <v>32</v>
      </c>
      <c r="BU215" s="167">
        <f t="shared" si="258"/>
        <v>14</v>
      </c>
      <c r="BV215" s="168">
        <f t="shared" si="242"/>
        <v>0.31736111111111115</v>
      </c>
      <c r="BW215" s="167">
        <f t="shared" si="257"/>
        <v>7</v>
      </c>
      <c r="BX215" s="166">
        <f t="shared" si="279"/>
        <v>37</v>
      </c>
      <c r="BY215" s="317">
        <f t="shared" si="259"/>
        <v>0.60972222222222228</v>
      </c>
      <c r="BZ215" s="174">
        <f t="shared" si="260"/>
        <v>2967.5398633257405</v>
      </c>
      <c r="CA215" s="174">
        <f t="shared" si="261"/>
        <v>71220.956719817768</v>
      </c>
      <c r="CB215" s="172">
        <f t="shared" si="262"/>
        <v>2096.1383748994367</v>
      </c>
      <c r="CC215" s="425">
        <f t="shared" si="283"/>
        <v>10.392361111111109</v>
      </c>
      <c r="CD215" s="425">
        <f t="shared" si="284"/>
        <v>141.82361111111112</v>
      </c>
      <c r="CE215" s="394">
        <f t="shared" si="285"/>
        <v>131.43125000000001</v>
      </c>
      <c r="CF215" s="318">
        <f t="shared" si="289"/>
        <v>1457.0646884461139</v>
      </c>
      <c r="CG215" s="499">
        <f t="shared" si="290"/>
        <v>7.7951388888888884</v>
      </c>
      <c r="CH215" s="499">
        <f t="shared" si="291"/>
        <v>0.9326388888888888</v>
      </c>
      <c r="CI215" s="489">
        <f t="shared" si="292"/>
        <v>248161</v>
      </c>
      <c r="CJ215" s="499">
        <f t="shared" si="240"/>
        <v>6.8624999999999998</v>
      </c>
      <c r="CK215" s="489">
        <f t="shared" si="231"/>
        <v>1506.7455980570737</v>
      </c>
      <c r="CL215" s="489">
        <f t="shared" si="280"/>
        <v>1326.4730512249444</v>
      </c>
    </row>
    <row r="216" spans="1:90" ht="22.5" x14ac:dyDescent="0.25">
      <c r="A216" s="483">
        <f t="shared" si="243"/>
        <v>215</v>
      </c>
      <c r="B216" s="484">
        <v>40977</v>
      </c>
      <c r="C216" s="483">
        <f t="shared" si="235"/>
        <v>3</v>
      </c>
      <c r="D216" s="483" t="s">
        <v>24</v>
      </c>
      <c r="E216" s="483" t="s">
        <v>783</v>
      </c>
      <c r="F216" s="485"/>
      <c r="G216" s="487">
        <v>78</v>
      </c>
      <c r="H216" s="488" t="s">
        <v>26</v>
      </c>
      <c r="I216" s="485" t="s">
        <v>760</v>
      </c>
      <c r="J216" s="488" t="s">
        <v>27</v>
      </c>
      <c r="K216" s="488" t="s">
        <v>28</v>
      </c>
      <c r="L216" s="489">
        <v>53216</v>
      </c>
      <c r="M216" s="489">
        <v>9791</v>
      </c>
      <c r="N216" s="500"/>
      <c r="O216" s="486"/>
      <c r="P216" s="489">
        <f>P215-M216</f>
        <v>0</v>
      </c>
      <c r="Q216" s="182">
        <f t="shared" si="216"/>
        <v>4605883</v>
      </c>
      <c r="R216" s="489" t="s">
        <v>758</v>
      </c>
      <c r="S216" s="490">
        <v>4.1666666666666664E-2</v>
      </c>
      <c r="T216" s="171">
        <f t="shared" si="244"/>
        <v>1</v>
      </c>
      <c r="U216" s="171">
        <f t="shared" si="267"/>
        <v>0</v>
      </c>
      <c r="V216" s="489" t="s">
        <v>759</v>
      </c>
      <c r="W216" s="491">
        <v>0.5625</v>
      </c>
      <c r="X216" s="167">
        <f t="shared" si="245"/>
        <v>13</v>
      </c>
      <c r="Y216" s="171">
        <f t="shared" si="268"/>
        <v>30</v>
      </c>
      <c r="Z216" s="167">
        <f t="shared" si="281"/>
        <v>3373</v>
      </c>
      <c r="AA216" s="167">
        <f t="shared" si="281"/>
        <v>3976</v>
      </c>
      <c r="AB216" s="167">
        <f>SUM($W$7:W216)</f>
        <v>141.00069444444446</v>
      </c>
      <c r="AC216" s="489">
        <v>0</v>
      </c>
      <c r="AD216" s="489">
        <v>0</v>
      </c>
      <c r="AE216" s="167">
        <f t="shared" si="246"/>
        <v>0</v>
      </c>
      <c r="AF216" s="167">
        <f t="shared" si="269"/>
        <v>0</v>
      </c>
      <c r="AG216" s="171">
        <f t="shared" si="241"/>
        <v>725.25925925925924</v>
      </c>
      <c r="AH216" s="171">
        <f t="shared" si="247"/>
        <v>17406.222222222223</v>
      </c>
      <c r="AI216" s="488" t="s">
        <v>765</v>
      </c>
      <c r="AJ216" s="493"/>
      <c r="AK216" s="494">
        <v>4</v>
      </c>
      <c r="AL216" s="488">
        <v>2.1527777777777781E-2</v>
      </c>
      <c r="AM216" s="167">
        <f t="shared" si="248"/>
        <v>0</v>
      </c>
      <c r="AN216" s="165">
        <f t="shared" si="270"/>
        <v>31</v>
      </c>
      <c r="AO216" s="483">
        <v>1</v>
      </c>
      <c r="AP216" s="495">
        <v>3.472222222222222E-3</v>
      </c>
      <c r="AQ216" s="167">
        <f t="shared" si="249"/>
        <v>0</v>
      </c>
      <c r="AR216" s="165">
        <f t="shared" si="271"/>
        <v>5</v>
      </c>
      <c r="AS216" s="483">
        <v>0</v>
      </c>
      <c r="AT216" s="490">
        <v>0</v>
      </c>
      <c r="AU216" s="167">
        <f t="shared" si="250"/>
        <v>0</v>
      </c>
      <c r="AV216" s="165">
        <f t="shared" si="272"/>
        <v>0</v>
      </c>
      <c r="AW216" s="494">
        <v>0</v>
      </c>
      <c r="AX216" s="496">
        <v>0</v>
      </c>
      <c r="AY216" s="167">
        <f t="shared" si="251"/>
        <v>0</v>
      </c>
      <c r="AZ216" s="165">
        <f t="shared" si="273"/>
        <v>0</v>
      </c>
      <c r="BA216" s="494">
        <v>8</v>
      </c>
      <c r="BB216" s="495">
        <v>8.9583333333333334E-2</v>
      </c>
      <c r="BC216" s="171">
        <f t="shared" si="252"/>
        <v>2</v>
      </c>
      <c r="BD216" s="172">
        <f t="shared" si="274"/>
        <v>9</v>
      </c>
      <c r="BE216" s="483">
        <v>1</v>
      </c>
      <c r="BF216" s="495">
        <v>1.3888888888888888E-2</v>
      </c>
      <c r="BG216" s="167">
        <f t="shared" si="253"/>
        <v>0</v>
      </c>
      <c r="BH216" s="165">
        <f t="shared" si="275"/>
        <v>20</v>
      </c>
      <c r="BI216" s="497">
        <v>0</v>
      </c>
      <c r="BJ216" s="495">
        <v>0</v>
      </c>
      <c r="BK216" s="167">
        <f t="shared" si="254"/>
        <v>0</v>
      </c>
      <c r="BL216" s="165">
        <f t="shared" si="276"/>
        <v>0</v>
      </c>
      <c r="BM216" s="497">
        <v>0</v>
      </c>
      <c r="BN216" s="495">
        <v>0</v>
      </c>
      <c r="BO216" s="167">
        <f t="shared" si="255"/>
        <v>0</v>
      </c>
      <c r="BP216" s="165">
        <f t="shared" si="277"/>
        <v>0</v>
      </c>
      <c r="BQ216" s="498">
        <v>2</v>
      </c>
      <c r="BR216" s="495">
        <v>0.11458333333333333</v>
      </c>
      <c r="BS216" s="167">
        <f t="shared" si="256"/>
        <v>2</v>
      </c>
      <c r="BT216" s="165">
        <f t="shared" si="278"/>
        <v>45</v>
      </c>
      <c r="BU216" s="167">
        <f t="shared" si="258"/>
        <v>16</v>
      </c>
      <c r="BV216" s="168">
        <f t="shared" si="242"/>
        <v>0.24305555555555555</v>
      </c>
      <c r="BW216" s="167">
        <f t="shared" si="257"/>
        <v>5</v>
      </c>
      <c r="BX216" s="166">
        <f t="shared" si="279"/>
        <v>50</v>
      </c>
      <c r="BY216" s="317">
        <f t="shared" si="259"/>
        <v>0.31944444444444442</v>
      </c>
      <c r="BZ216" s="174">
        <f t="shared" si="260"/>
        <v>1277.0869565217392</v>
      </c>
      <c r="CA216" s="174">
        <f t="shared" si="261"/>
        <v>30650.086956521744</v>
      </c>
      <c r="CB216" s="172">
        <f t="shared" si="262"/>
        <v>910.79069767441854</v>
      </c>
      <c r="CC216" s="425">
        <f t="shared" si="283"/>
        <v>10.506944444444443</v>
      </c>
      <c r="CD216" s="425">
        <f t="shared" si="284"/>
        <v>142.38611111111112</v>
      </c>
      <c r="CE216" s="394">
        <f t="shared" si="285"/>
        <v>131.87916666666666</v>
      </c>
      <c r="CF216" s="318">
        <f t="shared" si="289"/>
        <v>1455.2093140817035</v>
      </c>
      <c r="CG216" s="499">
        <f t="shared" si="290"/>
        <v>8.3576388888888893</v>
      </c>
      <c r="CH216" s="499">
        <f t="shared" si="291"/>
        <v>1.0472222222222221</v>
      </c>
      <c r="CI216" s="489">
        <f t="shared" si="292"/>
        <v>257952</v>
      </c>
      <c r="CJ216" s="499">
        <f t="shared" si="240"/>
        <v>7.3104166666666668</v>
      </c>
      <c r="CK216" s="489">
        <f t="shared" si="231"/>
        <v>1470.2308349957254</v>
      </c>
      <c r="CL216" s="489">
        <f t="shared" si="280"/>
        <v>1286.009140008309</v>
      </c>
    </row>
    <row r="217" spans="1:90" x14ac:dyDescent="0.25">
      <c r="A217" s="483">
        <f t="shared" si="243"/>
        <v>216</v>
      </c>
      <c r="B217" s="484">
        <v>40981</v>
      </c>
      <c r="C217" s="483">
        <f t="shared" si="235"/>
        <v>3</v>
      </c>
      <c r="D217" s="483" t="s">
        <v>24</v>
      </c>
      <c r="E217" s="483" t="s">
        <v>679</v>
      </c>
      <c r="F217" s="485"/>
      <c r="G217" s="487">
        <v>79</v>
      </c>
      <c r="H217" s="488" t="s">
        <v>128</v>
      </c>
      <c r="I217" s="485" t="s">
        <v>251</v>
      </c>
      <c r="J217" s="488" t="s">
        <v>27</v>
      </c>
      <c r="K217" s="488" t="s">
        <v>28</v>
      </c>
      <c r="L217" s="489">
        <v>49532</v>
      </c>
      <c r="M217" s="489">
        <v>30400</v>
      </c>
      <c r="N217" s="500"/>
      <c r="O217" s="486"/>
      <c r="P217" s="489">
        <f>L217-M217</f>
        <v>19132</v>
      </c>
      <c r="Q217" s="182">
        <f t="shared" si="216"/>
        <v>4636283</v>
      </c>
      <c r="R217" s="489" t="s">
        <v>766</v>
      </c>
      <c r="S217" s="490">
        <v>6.25E-2</v>
      </c>
      <c r="T217" s="171">
        <f t="shared" si="244"/>
        <v>1</v>
      </c>
      <c r="U217" s="171">
        <f t="shared" si="267"/>
        <v>30</v>
      </c>
      <c r="V217" s="489" t="s">
        <v>767</v>
      </c>
      <c r="W217" s="491">
        <v>0.8125</v>
      </c>
      <c r="X217" s="167">
        <f t="shared" si="245"/>
        <v>19</v>
      </c>
      <c r="Y217" s="171">
        <f t="shared" si="268"/>
        <v>30</v>
      </c>
      <c r="Z217" s="167">
        <f t="shared" si="281"/>
        <v>3392</v>
      </c>
      <c r="AA217" s="167">
        <f t="shared" si="281"/>
        <v>4006</v>
      </c>
      <c r="AB217" s="167">
        <f>SUM($W$7:W217)</f>
        <v>141.81319444444446</v>
      </c>
      <c r="AC217" s="489">
        <v>0</v>
      </c>
      <c r="AD217" s="489">
        <v>0</v>
      </c>
      <c r="AE217" s="167">
        <f t="shared" si="246"/>
        <v>0</v>
      </c>
      <c r="AF217" s="167">
        <f t="shared" si="269"/>
        <v>0</v>
      </c>
      <c r="AG217" s="171">
        <f t="shared" si="241"/>
        <v>1558.9743589743591</v>
      </c>
      <c r="AH217" s="171">
        <f t="shared" si="247"/>
        <v>37415.384615384617</v>
      </c>
      <c r="AI217" s="492"/>
      <c r="AJ217" s="493"/>
      <c r="AK217" s="494">
        <v>0</v>
      </c>
      <c r="AL217" s="488">
        <v>0</v>
      </c>
      <c r="AM217" s="167">
        <f t="shared" si="248"/>
        <v>0</v>
      </c>
      <c r="AN217" s="165">
        <f t="shared" si="270"/>
        <v>0</v>
      </c>
      <c r="AO217" s="483">
        <v>1</v>
      </c>
      <c r="AP217" s="495">
        <v>2.4305555555555556E-2</v>
      </c>
      <c r="AQ217" s="167">
        <f t="shared" si="249"/>
        <v>0</v>
      </c>
      <c r="AR217" s="165">
        <f t="shared" si="271"/>
        <v>35</v>
      </c>
      <c r="AS217" s="483">
        <v>0</v>
      </c>
      <c r="AT217" s="490">
        <v>0</v>
      </c>
      <c r="AU217" s="167">
        <f t="shared" si="250"/>
        <v>0</v>
      </c>
      <c r="AV217" s="165">
        <f t="shared" si="272"/>
        <v>0</v>
      </c>
      <c r="AW217" s="494">
        <v>0</v>
      </c>
      <c r="AX217" s="496">
        <v>0</v>
      </c>
      <c r="AY217" s="167">
        <f t="shared" si="251"/>
        <v>0</v>
      </c>
      <c r="AZ217" s="165">
        <f t="shared" si="273"/>
        <v>0</v>
      </c>
      <c r="BA217" s="494">
        <v>0</v>
      </c>
      <c r="BB217" s="495">
        <v>0</v>
      </c>
      <c r="BC217" s="171">
        <f t="shared" si="252"/>
        <v>0</v>
      </c>
      <c r="BD217" s="172">
        <f t="shared" si="274"/>
        <v>0</v>
      </c>
      <c r="BE217" s="483">
        <v>0</v>
      </c>
      <c r="BF217" s="495">
        <v>0</v>
      </c>
      <c r="BG217" s="167">
        <f t="shared" si="253"/>
        <v>0</v>
      </c>
      <c r="BH217" s="165">
        <f t="shared" si="275"/>
        <v>0</v>
      </c>
      <c r="BI217" s="497">
        <v>0</v>
      </c>
      <c r="BJ217" s="495">
        <v>0</v>
      </c>
      <c r="BK217" s="167">
        <f t="shared" si="254"/>
        <v>0</v>
      </c>
      <c r="BL217" s="165">
        <f t="shared" si="276"/>
        <v>0</v>
      </c>
      <c r="BM217" s="497">
        <v>0</v>
      </c>
      <c r="BN217" s="495">
        <v>0</v>
      </c>
      <c r="BO217" s="167">
        <f t="shared" si="255"/>
        <v>0</v>
      </c>
      <c r="BP217" s="165">
        <f t="shared" si="277"/>
        <v>0</v>
      </c>
      <c r="BQ217" s="498">
        <v>8</v>
      </c>
      <c r="BR217" s="495">
        <v>0.1673611111111111</v>
      </c>
      <c r="BS217" s="167">
        <f t="shared" si="256"/>
        <v>4</v>
      </c>
      <c r="BT217" s="165">
        <f t="shared" si="278"/>
        <v>1</v>
      </c>
      <c r="BU217" s="167">
        <f t="shared" si="258"/>
        <v>9</v>
      </c>
      <c r="BV217" s="168">
        <f t="shared" si="242"/>
        <v>0.19166666666666665</v>
      </c>
      <c r="BW217" s="167">
        <f t="shared" si="257"/>
        <v>4</v>
      </c>
      <c r="BX217" s="166">
        <f t="shared" si="279"/>
        <v>36</v>
      </c>
      <c r="BY217" s="317">
        <f t="shared" si="259"/>
        <v>0.62083333333333335</v>
      </c>
      <c r="BZ217" s="174">
        <f t="shared" si="260"/>
        <v>2040.2684563758387</v>
      </c>
      <c r="CA217" s="174">
        <f t="shared" si="261"/>
        <v>48966.442953020131</v>
      </c>
      <c r="CB217" s="172">
        <f t="shared" si="262"/>
        <v>1963.4015069967706</v>
      </c>
      <c r="CC217" s="425">
        <f t="shared" si="283"/>
        <v>10.674305555555554</v>
      </c>
      <c r="CD217" s="425">
        <f t="shared" si="284"/>
        <v>143.19861111111112</v>
      </c>
      <c r="CE217" s="394">
        <f t="shared" si="285"/>
        <v>132.52430555555557</v>
      </c>
      <c r="CF217" s="318">
        <f t="shared" si="289"/>
        <v>1457.6832342075613</v>
      </c>
      <c r="CG217" s="499">
        <f t="shared" si="290"/>
        <v>9.1701388888888893</v>
      </c>
      <c r="CH217" s="499">
        <f t="shared" si="291"/>
        <v>1.2145833333333331</v>
      </c>
      <c r="CI217" s="489">
        <f t="shared" si="292"/>
        <v>288352</v>
      </c>
      <c r="CJ217" s="499">
        <f t="shared" si="240"/>
        <v>7.9555555555555557</v>
      </c>
      <c r="CK217" s="489">
        <f t="shared" si="231"/>
        <v>1510.2234636871508</v>
      </c>
      <c r="CL217" s="489">
        <f t="shared" si="280"/>
        <v>1310.1946232487694</v>
      </c>
    </row>
    <row r="218" spans="1:90" x14ac:dyDescent="0.25">
      <c r="A218" s="483">
        <f t="shared" si="243"/>
        <v>217</v>
      </c>
      <c r="B218" s="484">
        <v>40982</v>
      </c>
      <c r="C218" s="483">
        <f t="shared" si="235"/>
        <v>3</v>
      </c>
      <c r="D218" s="483" t="s">
        <v>24</v>
      </c>
      <c r="E218" s="483" t="s">
        <v>679</v>
      </c>
      <c r="F218" s="485"/>
      <c r="G218" s="487">
        <v>79</v>
      </c>
      <c r="H218" s="488" t="s">
        <v>128</v>
      </c>
      <c r="I218" s="485" t="s">
        <v>251</v>
      </c>
      <c r="J218" s="488" t="s">
        <v>27</v>
      </c>
      <c r="K218" s="488" t="s">
        <v>28</v>
      </c>
      <c r="L218" s="489">
        <v>49532</v>
      </c>
      <c r="M218" s="489">
        <v>10850</v>
      </c>
      <c r="N218" s="500"/>
      <c r="O218" s="486"/>
      <c r="P218" s="489">
        <f>P217-M218</f>
        <v>8282</v>
      </c>
      <c r="Q218" s="182">
        <f t="shared" si="216"/>
        <v>4647133</v>
      </c>
      <c r="R218" s="489" t="s">
        <v>766</v>
      </c>
      <c r="S218" s="490">
        <v>6.25E-2</v>
      </c>
      <c r="T218" s="171">
        <f t="shared" si="244"/>
        <v>1</v>
      </c>
      <c r="U218" s="171">
        <f t="shared" si="267"/>
        <v>30</v>
      </c>
      <c r="V218" s="489" t="s">
        <v>767</v>
      </c>
      <c r="W218" s="491">
        <v>1</v>
      </c>
      <c r="X218" s="167">
        <f t="shared" si="245"/>
        <v>24</v>
      </c>
      <c r="Y218" s="171">
        <f t="shared" si="268"/>
        <v>0</v>
      </c>
      <c r="Z218" s="167">
        <f t="shared" si="281"/>
        <v>3416</v>
      </c>
      <c r="AA218" s="167">
        <f t="shared" si="281"/>
        <v>4006</v>
      </c>
      <c r="AB218" s="167">
        <f>SUM($W$7:W218)</f>
        <v>142.81319444444446</v>
      </c>
      <c r="AC218" s="489">
        <v>0</v>
      </c>
      <c r="AD218" s="489">
        <v>0</v>
      </c>
      <c r="AE218" s="167">
        <f t="shared" si="246"/>
        <v>0</v>
      </c>
      <c r="AF218" s="167">
        <f t="shared" si="269"/>
        <v>0</v>
      </c>
      <c r="AG218" s="171">
        <f t="shared" si="241"/>
        <v>452.08333333333331</v>
      </c>
      <c r="AH218" s="171">
        <f t="shared" si="247"/>
        <v>10850</v>
      </c>
      <c r="AI218" s="492"/>
      <c r="AJ218" s="493"/>
      <c r="AK218" s="494">
        <v>1</v>
      </c>
      <c r="AL218" s="488">
        <v>4.1666666666666666E-3</v>
      </c>
      <c r="AM218" s="167">
        <f t="shared" si="248"/>
        <v>0</v>
      </c>
      <c r="AN218" s="165">
        <f t="shared" si="270"/>
        <v>6</v>
      </c>
      <c r="AO218" s="483">
        <v>4</v>
      </c>
      <c r="AP218" s="495">
        <v>0.68194444444444446</v>
      </c>
      <c r="AQ218" s="167">
        <f t="shared" si="249"/>
        <v>16</v>
      </c>
      <c r="AR218" s="165">
        <f t="shared" si="271"/>
        <v>22</v>
      </c>
      <c r="AS218" s="483">
        <v>0</v>
      </c>
      <c r="AT218" s="490">
        <v>0</v>
      </c>
      <c r="AU218" s="167">
        <f t="shared" si="250"/>
        <v>0</v>
      </c>
      <c r="AV218" s="165">
        <f t="shared" si="272"/>
        <v>0</v>
      </c>
      <c r="AW218" s="494">
        <v>0</v>
      </c>
      <c r="AX218" s="496">
        <v>0</v>
      </c>
      <c r="AY218" s="167">
        <f t="shared" si="251"/>
        <v>0</v>
      </c>
      <c r="AZ218" s="165">
        <f t="shared" si="273"/>
        <v>0</v>
      </c>
      <c r="BA218" s="494">
        <v>3</v>
      </c>
      <c r="BB218" s="495">
        <v>3.125E-2</v>
      </c>
      <c r="BC218" s="171">
        <f t="shared" si="252"/>
        <v>0</v>
      </c>
      <c r="BD218" s="172">
        <f t="shared" si="274"/>
        <v>45</v>
      </c>
      <c r="BE218" s="483">
        <v>2</v>
      </c>
      <c r="BF218" s="495">
        <v>5.1388888888888894E-2</v>
      </c>
      <c r="BG218" s="167">
        <f t="shared" si="253"/>
        <v>1</v>
      </c>
      <c r="BH218" s="165">
        <f t="shared" si="275"/>
        <v>14</v>
      </c>
      <c r="BI218" s="497">
        <v>0</v>
      </c>
      <c r="BJ218" s="495">
        <v>0</v>
      </c>
      <c r="BK218" s="167">
        <f t="shared" si="254"/>
        <v>0</v>
      </c>
      <c r="BL218" s="165">
        <f t="shared" si="276"/>
        <v>0</v>
      </c>
      <c r="BM218" s="497">
        <v>0</v>
      </c>
      <c r="BN218" s="495">
        <v>0</v>
      </c>
      <c r="BO218" s="167">
        <f t="shared" si="255"/>
        <v>0</v>
      </c>
      <c r="BP218" s="165">
        <f t="shared" si="277"/>
        <v>0</v>
      </c>
      <c r="BQ218" s="498">
        <v>3</v>
      </c>
      <c r="BR218" s="495">
        <v>9.7222222222222224E-2</v>
      </c>
      <c r="BS218" s="167">
        <f t="shared" si="256"/>
        <v>2</v>
      </c>
      <c r="BT218" s="165">
        <f t="shared" si="278"/>
        <v>20</v>
      </c>
      <c r="BU218" s="167">
        <f t="shared" si="258"/>
        <v>13</v>
      </c>
      <c r="BV218" s="168">
        <f t="shared" si="242"/>
        <v>0.86597222222222225</v>
      </c>
      <c r="BW218" s="167">
        <f t="shared" si="257"/>
        <v>20</v>
      </c>
      <c r="BX218" s="166">
        <f t="shared" si="279"/>
        <v>47</v>
      </c>
      <c r="BY218" s="317">
        <f t="shared" si="259"/>
        <v>0.13402777777777775</v>
      </c>
      <c r="BZ218" s="174">
        <f t="shared" si="260"/>
        <v>3373.0569948186535</v>
      </c>
      <c r="CA218" s="174">
        <f t="shared" si="261"/>
        <v>80953.367875647687</v>
      </c>
      <c r="CB218" s="172">
        <f t="shared" si="262"/>
        <v>500.76923076923077</v>
      </c>
      <c r="CC218" s="425">
        <f t="shared" si="283"/>
        <v>10.771527777777775</v>
      </c>
      <c r="CD218" s="425">
        <f t="shared" si="284"/>
        <v>144.19861111111112</v>
      </c>
      <c r="CE218" s="394">
        <f t="shared" si="285"/>
        <v>133.42708333333334</v>
      </c>
      <c r="CF218" s="318">
        <f t="shared" si="289"/>
        <v>1451.2086813958933</v>
      </c>
      <c r="CG218" s="499">
        <f t="shared" si="290"/>
        <v>10.170138888888889</v>
      </c>
      <c r="CH218" s="499">
        <f t="shared" si="291"/>
        <v>1.3118055555555554</v>
      </c>
      <c r="CI218" s="489">
        <f t="shared" si="292"/>
        <v>299202</v>
      </c>
      <c r="CJ218" s="499">
        <f t="shared" si="240"/>
        <v>8.8583333333333343</v>
      </c>
      <c r="CK218" s="489">
        <f t="shared" si="231"/>
        <v>1407.3471307619941</v>
      </c>
      <c r="CL218" s="489">
        <f t="shared" si="280"/>
        <v>1225.8190508706043</v>
      </c>
    </row>
    <row r="219" spans="1:90" x14ac:dyDescent="0.25">
      <c r="A219" s="483">
        <f t="shared" si="243"/>
        <v>218</v>
      </c>
      <c r="B219" s="484">
        <v>40983</v>
      </c>
      <c r="C219" s="483">
        <f t="shared" si="235"/>
        <v>3</v>
      </c>
      <c r="D219" s="483" t="s">
        <v>24</v>
      </c>
      <c r="E219" s="483" t="s">
        <v>679</v>
      </c>
      <c r="F219" s="485"/>
      <c r="G219" s="487">
        <v>79</v>
      </c>
      <c r="H219" s="488" t="s">
        <v>128</v>
      </c>
      <c r="I219" s="485" t="s">
        <v>251</v>
      </c>
      <c r="J219" s="488" t="s">
        <v>27</v>
      </c>
      <c r="K219" s="488" t="s">
        <v>28</v>
      </c>
      <c r="L219" s="489">
        <v>49532</v>
      </c>
      <c r="M219" s="489">
        <v>8282</v>
      </c>
      <c r="N219" s="500"/>
      <c r="O219" s="486"/>
      <c r="P219" s="489">
        <f>P218-M219</f>
        <v>0</v>
      </c>
      <c r="Q219" s="182">
        <f t="shared" si="216"/>
        <v>4655415</v>
      </c>
      <c r="R219" s="489" t="s">
        <v>766</v>
      </c>
      <c r="S219" s="490">
        <v>6.25E-2</v>
      </c>
      <c r="T219" s="171">
        <f t="shared" si="244"/>
        <v>1</v>
      </c>
      <c r="U219" s="171">
        <f t="shared" si="267"/>
        <v>30</v>
      </c>
      <c r="V219" s="489" t="s">
        <v>767</v>
      </c>
      <c r="W219" s="491">
        <v>0.59027777777777779</v>
      </c>
      <c r="X219" s="167">
        <f t="shared" si="245"/>
        <v>14</v>
      </c>
      <c r="Y219" s="171">
        <f t="shared" si="268"/>
        <v>10</v>
      </c>
      <c r="Z219" s="167">
        <f t="shared" si="281"/>
        <v>3430</v>
      </c>
      <c r="AA219" s="167">
        <f t="shared" si="281"/>
        <v>4016</v>
      </c>
      <c r="AB219" s="167">
        <f>SUM($W$7:W219)</f>
        <v>143.40347222222223</v>
      </c>
      <c r="AC219" s="489">
        <v>0</v>
      </c>
      <c r="AD219" s="489">
        <v>0</v>
      </c>
      <c r="AE219" s="167">
        <f t="shared" si="246"/>
        <v>0</v>
      </c>
      <c r="AF219" s="167">
        <f t="shared" si="269"/>
        <v>0</v>
      </c>
      <c r="AG219" s="171">
        <f t="shared" si="241"/>
        <v>584.61176470588236</v>
      </c>
      <c r="AH219" s="171">
        <f t="shared" si="247"/>
        <v>14030.682352941178</v>
      </c>
      <c r="AI219" s="523" t="s">
        <v>769</v>
      </c>
      <c r="AJ219" s="493"/>
      <c r="AK219" s="494">
        <v>0</v>
      </c>
      <c r="AL219" s="488">
        <v>0</v>
      </c>
      <c r="AM219" s="167">
        <f t="shared" si="248"/>
        <v>0</v>
      </c>
      <c r="AN219" s="165">
        <f t="shared" si="270"/>
        <v>0</v>
      </c>
      <c r="AO219" s="483">
        <v>2</v>
      </c>
      <c r="AP219" s="495">
        <v>0.16874999999999998</v>
      </c>
      <c r="AQ219" s="167">
        <f t="shared" si="249"/>
        <v>4</v>
      </c>
      <c r="AR219" s="165">
        <f t="shared" si="271"/>
        <v>3</v>
      </c>
      <c r="AS219" s="483">
        <v>0</v>
      </c>
      <c r="AT219" s="490">
        <v>0</v>
      </c>
      <c r="AU219" s="167">
        <f t="shared" si="250"/>
        <v>0</v>
      </c>
      <c r="AV219" s="165">
        <f t="shared" si="272"/>
        <v>0</v>
      </c>
      <c r="AW219" s="494">
        <v>0</v>
      </c>
      <c r="AX219" s="496">
        <v>0</v>
      </c>
      <c r="AY219" s="167">
        <f t="shared" si="251"/>
        <v>0</v>
      </c>
      <c r="AZ219" s="165">
        <f t="shared" si="273"/>
        <v>0</v>
      </c>
      <c r="BA219" s="494">
        <v>3</v>
      </c>
      <c r="BB219" s="495">
        <v>6.9444444444444447E-4</v>
      </c>
      <c r="BC219" s="171">
        <f t="shared" si="252"/>
        <v>0</v>
      </c>
      <c r="BD219" s="172">
        <f t="shared" si="274"/>
        <v>1</v>
      </c>
      <c r="BE219" s="483">
        <v>1</v>
      </c>
      <c r="BF219" s="495">
        <v>2.361111111111111E-2</v>
      </c>
      <c r="BG219" s="167">
        <f t="shared" si="253"/>
        <v>0</v>
      </c>
      <c r="BH219" s="165">
        <f t="shared" si="275"/>
        <v>34</v>
      </c>
      <c r="BI219" s="497">
        <v>0</v>
      </c>
      <c r="BJ219" s="495">
        <v>0</v>
      </c>
      <c r="BK219" s="167">
        <f t="shared" si="254"/>
        <v>0</v>
      </c>
      <c r="BL219" s="165">
        <f t="shared" si="276"/>
        <v>0</v>
      </c>
      <c r="BM219" s="497">
        <v>0</v>
      </c>
      <c r="BN219" s="495">
        <v>0</v>
      </c>
      <c r="BO219" s="167">
        <f t="shared" si="255"/>
        <v>0</v>
      </c>
      <c r="BP219" s="165">
        <f t="shared" si="277"/>
        <v>0</v>
      </c>
      <c r="BQ219" s="498">
        <v>1</v>
      </c>
      <c r="BR219" s="495">
        <v>7.1527777777777787E-2</v>
      </c>
      <c r="BS219" s="167">
        <f t="shared" si="256"/>
        <v>1</v>
      </c>
      <c r="BT219" s="165">
        <f t="shared" si="278"/>
        <v>43</v>
      </c>
      <c r="BU219" s="167">
        <f t="shared" si="258"/>
        <v>7</v>
      </c>
      <c r="BV219" s="168">
        <f t="shared" si="242"/>
        <v>0.26458333333333334</v>
      </c>
      <c r="BW219" s="167">
        <f t="shared" si="257"/>
        <v>6</v>
      </c>
      <c r="BX219" s="166">
        <f t="shared" si="279"/>
        <v>21</v>
      </c>
      <c r="BY219" s="317">
        <f t="shared" si="259"/>
        <v>0.32569444444444445</v>
      </c>
      <c r="BZ219" s="174">
        <f t="shared" si="260"/>
        <v>1059.5309168443496</v>
      </c>
      <c r="CA219" s="174">
        <f t="shared" si="261"/>
        <v>25428.74200426439</v>
      </c>
      <c r="CB219" s="172">
        <f t="shared" si="262"/>
        <v>665.22088353413653</v>
      </c>
      <c r="CC219" s="425">
        <f t="shared" si="283"/>
        <v>10.843055555555553</v>
      </c>
      <c r="CD219" s="425">
        <f t="shared" si="284"/>
        <v>144.78888888888889</v>
      </c>
      <c r="CE219" s="394">
        <f t="shared" si="285"/>
        <v>133.94583333333333</v>
      </c>
      <c r="CF219" s="318">
        <f t="shared" si="289"/>
        <v>1448.1646809966717</v>
      </c>
      <c r="CG219" s="499">
        <f t="shared" si="290"/>
        <v>10.760416666666668</v>
      </c>
      <c r="CH219" s="499">
        <f t="shared" si="291"/>
        <v>1.3833333333333333</v>
      </c>
      <c r="CI219" s="489">
        <f t="shared" si="292"/>
        <v>307484</v>
      </c>
      <c r="CJ219" s="499">
        <f t="shared" si="240"/>
        <v>9.377083333333335</v>
      </c>
      <c r="CK219" s="489">
        <f t="shared" ref="CK219:CK225" si="293" xml:space="preserve"> CI219/CJ219/24</f>
        <v>1366.2919351255275</v>
      </c>
      <c r="CL219" s="489">
        <f t="shared" si="280"/>
        <v>1190.6447241045496</v>
      </c>
    </row>
    <row r="220" spans="1:90" x14ac:dyDescent="0.25">
      <c r="A220" s="483">
        <f t="shared" si="243"/>
        <v>219</v>
      </c>
      <c r="B220" s="484">
        <v>40983</v>
      </c>
      <c r="C220" s="483">
        <f t="shared" si="235"/>
        <v>3</v>
      </c>
      <c r="D220" s="483" t="s">
        <v>24</v>
      </c>
      <c r="E220" s="483" t="s">
        <v>770</v>
      </c>
      <c r="F220" s="485"/>
      <c r="G220" s="487">
        <v>80</v>
      </c>
      <c r="H220" s="488" t="s">
        <v>26</v>
      </c>
      <c r="I220" s="485" t="s">
        <v>258</v>
      </c>
      <c r="J220" s="488" t="s">
        <v>773</v>
      </c>
      <c r="K220" s="488" t="s">
        <v>28</v>
      </c>
      <c r="L220" s="489">
        <v>75523</v>
      </c>
      <c r="M220" s="489">
        <v>18443</v>
      </c>
      <c r="N220" s="500"/>
      <c r="O220" s="486"/>
      <c r="P220" s="489">
        <f>L220-M220</f>
        <v>57080</v>
      </c>
      <c r="Q220" s="182">
        <f t="shared" si="216"/>
        <v>4673858</v>
      </c>
      <c r="R220" s="489" t="s">
        <v>771</v>
      </c>
      <c r="S220" s="490">
        <v>9.375E-2</v>
      </c>
      <c r="T220" s="171">
        <f t="shared" si="244"/>
        <v>2</v>
      </c>
      <c r="U220" s="171">
        <f t="shared" si="267"/>
        <v>15</v>
      </c>
      <c r="V220" s="489" t="s">
        <v>772</v>
      </c>
      <c r="W220" s="491">
        <v>0.22916666666666666</v>
      </c>
      <c r="X220" s="167">
        <f t="shared" si="245"/>
        <v>5</v>
      </c>
      <c r="Y220" s="171">
        <f t="shared" si="268"/>
        <v>30</v>
      </c>
      <c r="Z220" s="167">
        <f t="shared" si="281"/>
        <v>3435</v>
      </c>
      <c r="AA220" s="167">
        <f t="shared" si="281"/>
        <v>4046</v>
      </c>
      <c r="AB220" s="167">
        <f>SUM($W$7:W220)</f>
        <v>143.63263888888889</v>
      </c>
      <c r="AC220" s="489">
        <v>0</v>
      </c>
      <c r="AD220" s="489">
        <v>0</v>
      </c>
      <c r="AE220" s="167">
        <f t="shared" si="246"/>
        <v>0</v>
      </c>
      <c r="AF220" s="167">
        <f t="shared" si="269"/>
        <v>0</v>
      </c>
      <c r="AG220" s="171">
        <f t="shared" si="241"/>
        <v>3353.2727272727275</v>
      </c>
      <c r="AH220" s="171">
        <f t="shared" si="247"/>
        <v>80478.545454545456</v>
      </c>
      <c r="AI220" s="492"/>
      <c r="AJ220" s="493"/>
      <c r="AK220" s="494">
        <v>0</v>
      </c>
      <c r="AL220" s="488">
        <v>0</v>
      </c>
      <c r="AM220" s="167">
        <f t="shared" si="248"/>
        <v>0</v>
      </c>
      <c r="AN220" s="165">
        <f t="shared" si="270"/>
        <v>0</v>
      </c>
      <c r="AO220" s="483">
        <v>0</v>
      </c>
      <c r="AP220" s="495">
        <v>0</v>
      </c>
      <c r="AQ220" s="167">
        <f t="shared" si="249"/>
        <v>0</v>
      </c>
      <c r="AR220" s="165">
        <f t="shared" si="271"/>
        <v>0</v>
      </c>
      <c r="AS220" s="483">
        <v>0</v>
      </c>
      <c r="AT220" s="490">
        <v>0</v>
      </c>
      <c r="AU220" s="167">
        <f t="shared" si="250"/>
        <v>0</v>
      </c>
      <c r="AV220" s="165">
        <f t="shared" si="272"/>
        <v>0</v>
      </c>
      <c r="AW220" s="494">
        <v>0</v>
      </c>
      <c r="AX220" s="496">
        <v>0</v>
      </c>
      <c r="AY220" s="167">
        <f t="shared" si="251"/>
        <v>0</v>
      </c>
      <c r="AZ220" s="165">
        <f t="shared" si="273"/>
        <v>0</v>
      </c>
      <c r="BA220" s="494">
        <v>0</v>
      </c>
      <c r="BB220" s="495">
        <v>0</v>
      </c>
      <c r="BC220" s="171">
        <f t="shared" si="252"/>
        <v>0</v>
      </c>
      <c r="BD220" s="172">
        <f t="shared" si="274"/>
        <v>0</v>
      </c>
      <c r="BE220" s="483">
        <v>0</v>
      </c>
      <c r="BF220" s="495">
        <v>0</v>
      </c>
      <c r="BG220" s="167">
        <f t="shared" si="253"/>
        <v>0</v>
      </c>
      <c r="BH220" s="165">
        <f t="shared" si="275"/>
        <v>0</v>
      </c>
      <c r="BI220" s="497">
        <v>0</v>
      </c>
      <c r="BJ220" s="495">
        <v>0</v>
      </c>
      <c r="BK220" s="167">
        <f t="shared" si="254"/>
        <v>0</v>
      </c>
      <c r="BL220" s="165">
        <f t="shared" si="276"/>
        <v>0</v>
      </c>
      <c r="BM220" s="497">
        <v>0</v>
      </c>
      <c r="BN220" s="495">
        <v>0</v>
      </c>
      <c r="BO220" s="167">
        <f t="shared" si="255"/>
        <v>0</v>
      </c>
      <c r="BP220" s="165">
        <f t="shared" si="277"/>
        <v>0</v>
      </c>
      <c r="BQ220" s="498">
        <v>2</v>
      </c>
      <c r="BR220" s="495">
        <v>1.6666666666666666E-2</v>
      </c>
      <c r="BS220" s="167">
        <f t="shared" si="256"/>
        <v>0</v>
      </c>
      <c r="BT220" s="165">
        <f t="shared" si="278"/>
        <v>24</v>
      </c>
      <c r="BU220" s="167">
        <f t="shared" si="258"/>
        <v>2</v>
      </c>
      <c r="BV220" s="168">
        <f t="shared" si="242"/>
        <v>1.6666666666666666E-2</v>
      </c>
      <c r="BW220" s="167">
        <f t="shared" si="257"/>
        <v>0</v>
      </c>
      <c r="BX220" s="166">
        <f t="shared" si="279"/>
        <v>24</v>
      </c>
      <c r="BY220" s="317">
        <f t="shared" si="259"/>
        <v>0.21249999999999999</v>
      </c>
      <c r="BZ220" s="174">
        <f t="shared" si="260"/>
        <v>3616.2745098039218</v>
      </c>
      <c r="CA220" s="174">
        <f t="shared" si="261"/>
        <v>86790.588235294126</v>
      </c>
      <c r="CB220" s="172">
        <f t="shared" si="262"/>
        <v>3616.2745098039218</v>
      </c>
      <c r="CC220" s="425">
        <f t="shared" si="283"/>
        <v>10.859722222222221</v>
      </c>
      <c r="CD220" s="425">
        <f t="shared" si="284"/>
        <v>145.01805555555555</v>
      </c>
      <c r="CE220" s="394">
        <f t="shared" si="285"/>
        <v>134.15833333333333</v>
      </c>
      <c r="CF220" s="318">
        <f t="shared" si="289"/>
        <v>1451.598857071868</v>
      </c>
      <c r="CG220" s="499">
        <f t="shared" si="290"/>
        <v>10.989583333333334</v>
      </c>
      <c r="CH220" s="499">
        <f t="shared" si="291"/>
        <v>1.4</v>
      </c>
      <c r="CI220" s="489">
        <f t="shared" si="292"/>
        <v>325927</v>
      </c>
      <c r="CJ220" s="499">
        <f t="shared" si="240"/>
        <v>9.5895833333333336</v>
      </c>
      <c r="CK220" s="489">
        <f t="shared" si="293"/>
        <v>1416.1503367369107</v>
      </c>
      <c r="CL220" s="489">
        <f t="shared" si="280"/>
        <v>1235.7421800947866</v>
      </c>
    </row>
    <row r="221" spans="1:90" x14ac:dyDescent="0.25">
      <c r="A221" s="483">
        <f t="shared" si="243"/>
        <v>220</v>
      </c>
      <c r="B221" s="484">
        <v>40984</v>
      </c>
      <c r="C221" s="483">
        <f t="shared" si="235"/>
        <v>3</v>
      </c>
      <c r="D221" s="483" t="s">
        <v>24</v>
      </c>
      <c r="E221" s="483" t="s">
        <v>770</v>
      </c>
      <c r="F221" s="485"/>
      <c r="G221" s="487">
        <v>80</v>
      </c>
      <c r="H221" s="488" t="s">
        <v>26</v>
      </c>
      <c r="I221" s="485" t="s">
        <v>258</v>
      </c>
      <c r="J221" s="488" t="s">
        <v>773</v>
      </c>
      <c r="K221" s="488" t="s">
        <v>28</v>
      </c>
      <c r="L221" s="489">
        <v>75523</v>
      </c>
      <c r="M221" s="489">
        <v>37116</v>
      </c>
      <c r="N221" s="500"/>
      <c r="O221" s="486"/>
      <c r="P221" s="489">
        <f>P220-M221</f>
        <v>19964</v>
      </c>
      <c r="Q221" s="182">
        <f t="shared" si="216"/>
        <v>4710974</v>
      </c>
      <c r="R221" s="489" t="s">
        <v>771</v>
      </c>
      <c r="S221" s="490">
        <v>9.375E-2</v>
      </c>
      <c r="T221" s="171">
        <f t="shared" si="244"/>
        <v>2</v>
      </c>
      <c r="U221" s="171">
        <f t="shared" si="267"/>
        <v>15</v>
      </c>
      <c r="V221" s="489" t="s">
        <v>772</v>
      </c>
      <c r="W221" s="491">
        <v>1</v>
      </c>
      <c r="X221" s="167">
        <f t="shared" si="245"/>
        <v>24</v>
      </c>
      <c r="Y221" s="171">
        <f t="shared" si="268"/>
        <v>0</v>
      </c>
      <c r="Z221" s="167">
        <f t="shared" si="281"/>
        <v>3459</v>
      </c>
      <c r="AA221" s="167">
        <f t="shared" si="281"/>
        <v>4046</v>
      </c>
      <c r="AB221" s="167">
        <f>SUM($W$7:W221)</f>
        <v>144.63263888888889</v>
      </c>
      <c r="AC221" s="489">
        <v>0</v>
      </c>
      <c r="AD221" s="489">
        <v>0</v>
      </c>
      <c r="AE221" s="167">
        <f t="shared" si="246"/>
        <v>0</v>
      </c>
      <c r="AF221" s="167">
        <f t="shared" si="269"/>
        <v>0</v>
      </c>
      <c r="AG221" s="171">
        <f t="shared" si="241"/>
        <v>1546.5</v>
      </c>
      <c r="AH221" s="171">
        <f t="shared" si="247"/>
        <v>37116</v>
      </c>
      <c r="AI221" s="492"/>
      <c r="AJ221" s="493"/>
      <c r="AK221" s="494">
        <v>1</v>
      </c>
      <c r="AL221" s="488">
        <v>9.0277777777777787E-3</v>
      </c>
      <c r="AM221" s="167">
        <f t="shared" si="248"/>
        <v>0</v>
      </c>
      <c r="AN221" s="165">
        <f t="shared" si="270"/>
        <v>13</v>
      </c>
      <c r="AO221" s="483">
        <v>3</v>
      </c>
      <c r="AP221" s="495">
        <v>8.6805555555555566E-2</v>
      </c>
      <c r="AQ221" s="167">
        <f t="shared" si="249"/>
        <v>2</v>
      </c>
      <c r="AR221" s="165">
        <f t="shared" si="271"/>
        <v>5</v>
      </c>
      <c r="AS221" s="483">
        <v>1</v>
      </c>
      <c r="AT221" s="490">
        <v>1.1805555555555555E-2</v>
      </c>
      <c r="AU221" s="167">
        <f t="shared" si="250"/>
        <v>0</v>
      </c>
      <c r="AV221" s="165">
        <f t="shared" si="272"/>
        <v>17</v>
      </c>
      <c r="AW221" s="494">
        <v>0</v>
      </c>
      <c r="AX221" s="496">
        <v>0</v>
      </c>
      <c r="AY221" s="167">
        <f t="shared" si="251"/>
        <v>0</v>
      </c>
      <c r="AZ221" s="165">
        <f t="shared" si="273"/>
        <v>0</v>
      </c>
      <c r="BA221" s="494">
        <v>3</v>
      </c>
      <c r="BB221" s="495">
        <v>1.5277777777777777E-2</v>
      </c>
      <c r="BC221" s="171">
        <f t="shared" si="252"/>
        <v>0</v>
      </c>
      <c r="BD221" s="172">
        <f t="shared" si="274"/>
        <v>22</v>
      </c>
      <c r="BE221" s="483">
        <v>3</v>
      </c>
      <c r="BF221" s="495">
        <v>7.013888888888889E-2</v>
      </c>
      <c r="BG221" s="167">
        <f t="shared" si="253"/>
        <v>1</v>
      </c>
      <c r="BH221" s="165">
        <f t="shared" si="275"/>
        <v>41</v>
      </c>
      <c r="BI221" s="497">
        <v>0</v>
      </c>
      <c r="BJ221" s="495">
        <v>0</v>
      </c>
      <c r="BK221" s="167">
        <f t="shared" si="254"/>
        <v>0</v>
      </c>
      <c r="BL221" s="165">
        <f t="shared" si="276"/>
        <v>0</v>
      </c>
      <c r="BM221" s="497">
        <v>0</v>
      </c>
      <c r="BN221" s="495">
        <v>0</v>
      </c>
      <c r="BO221" s="167">
        <f t="shared" si="255"/>
        <v>0</v>
      </c>
      <c r="BP221" s="165">
        <f t="shared" si="277"/>
        <v>0</v>
      </c>
      <c r="BQ221" s="498">
        <v>2</v>
      </c>
      <c r="BR221" s="495">
        <v>0.10902777777777778</v>
      </c>
      <c r="BS221" s="167">
        <f t="shared" si="256"/>
        <v>2</v>
      </c>
      <c r="BT221" s="165">
        <f t="shared" si="278"/>
        <v>37</v>
      </c>
      <c r="BU221" s="167">
        <f t="shared" si="258"/>
        <v>13</v>
      </c>
      <c r="BV221" s="168">
        <f t="shared" si="242"/>
        <v>0.30208333333333337</v>
      </c>
      <c r="BW221" s="167">
        <f t="shared" si="257"/>
        <v>7</v>
      </c>
      <c r="BX221" s="166">
        <f t="shared" si="279"/>
        <v>15</v>
      </c>
      <c r="BY221" s="317">
        <f t="shared" si="259"/>
        <v>0.69791666666666663</v>
      </c>
      <c r="BZ221" s="174">
        <f t="shared" si="260"/>
        <v>2215.8805970149256</v>
      </c>
      <c r="CA221" s="174">
        <f t="shared" si="261"/>
        <v>53181.13432835821</v>
      </c>
      <c r="CB221" s="172">
        <f t="shared" si="262"/>
        <v>1735.7443491816055</v>
      </c>
      <c r="CC221" s="425">
        <f t="shared" si="283"/>
        <v>10.968749999999998</v>
      </c>
      <c r="CD221" s="425">
        <f t="shared" si="284"/>
        <v>146.01805555555555</v>
      </c>
      <c r="CE221" s="394">
        <f t="shared" si="285"/>
        <v>135.04930555555555</v>
      </c>
      <c r="CF221" s="318">
        <f t="shared" si="289"/>
        <v>1453.4734741940958</v>
      </c>
      <c r="CG221" s="499">
        <f t="shared" si="290"/>
        <v>11.989583333333334</v>
      </c>
      <c r="CH221" s="499">
        <f t="shared" si="291"/>
        <v>1.5090277777777776</v>
      </c>
      <c r="CI221" s="489">
        <f t="shared" si="292"/>
        <v>363043</v>
      </c>
      <c r="CJ221" s="499">
        <f t="shared" si="240"/>
        <v>10.480555555555556</v>
      </c>
      <c r="CK221" s="489">
        <f t="shared" si="293"/>
        <v>1443.3196395441291</v>
      </c>
      <c r="CL221" s="489">
        <f t="shared" si="280"/>
        <v>1261.6611642050391</v>
      </c>
    </row>
    <row r="222" spans="1:90" x14ac:dyDescent="0.25">
      <c r="A222" s="483">
        <f t="shared" si="243"/>
        <v>221</v>
      </c>
      <c r="B222" s="484">
        <v>40985</v>
      </c>
      <c r="C222" s="483">
        <f t="shared" si="235"/>
        <v>3</v>
      </c>
      <c r="D222" s="483" t="s">
        <v>24</v>
      </c>
      <c r="E222" s="483" t="s">
        <v>770</v>
      </c>
      <c r="F222" s="485"/>
      <c r="G222" s="487">
        <v>80</v>
      </c>
      <c r="H222" s="488" t="s">
        <v>26</v>
      </c>
      <c r="I222" s="485" t="s">
        <v>258</v>
      </c>
      <c r="J222" s="488" t="s">
        <v>773</v>
      </c>
      <c r="K222" s="488" t="s">
        <v>28</v>
      </c>
      <c r="L222" s="489">
        <v>75523</v>
      </c>
      <c r="M222" s="489">
        <v>19964</v>
      </c>
      <c r="N222" s="500"/>
      <c r="O222" s="486"/>
      <c r="P222" s="489">
        <f>P221-M222</f>
        <v>0</v>
      </c>
      <c r="Q222" s="182">
        <f t="shared" si="216"/>
        <v>4730938</v>
      </c>
      <c r="R222" s="489" t="s">
        <v>771</v>
      </c>
      <c r="S222" s="490">
        <v>9.375E-2</v>
      </c>
      <c r="T222" s="171">
        <f t="shared" si="244"/>
        <v>2</v>
      </c>
      <c r="U222" s="171">
        <f t="shared" si="267"/>
        <v>15</v>
      </c>
      <c r="V222" s="489" t="s">
        <v>772</v>
      </c>
      <c r="W222" s="491">
        <v>0.85416666666666663</v>
      </c>
      <c r="X222" s="167">
        <f t="shared" si="245"/>
        <v>20</v>
      </c>
      <c r="Y222" s="171">
        <f t="shared" si="268"/>
        <v>30</v>
      </c>
      <c r="Z222" s="167">
        <f t="shared" si="281"/>
        <v>3479</v>
      </c>
      <c r="AA222" s="167">
        <f t="shared" si="281"/>
        <v>4076</v>
      </c>
      <c r="AB222" s="167">
        <f>SUM($W$7:W222)</f>
        <v>145.48680555555555</v>
      </c>
      <c r="AC222" s="489">
        <v>0</v>
      </c>
      <c r="AD222" s="489">
        <v>0</v>
      </c>
      <c r="AE222" s="167">
        <f t="shared" si="246"/>
        <v>0</v>
      </c>
      <c r="AF222" s="167">
        <f t="shared" si="269"/>
        <v>0</v>
      </c>
      <c r="AG222" s="171">
        <f t="shared" si="241"/>
        <v>973.85365853658539</v>
      </c>
      <c r="AH222" s="171">
        <f t="shared" si="247"/>
        <v>23372.487804878048</v>
      </c>
      <c r="AI222" s="523" t="s">
        <v>777</v>
      </c>
      <c r="AJ222" s="493"/>
      <c r="AK222" s="494">
        <v>0</v>
      </c>
      <c r="AL222" s="488">
        <v>0</v>
      </c>
      <c r="AM222" s="167">
        <f t="shared" si="248"/>
        <v>0</v>
      </c>
      <c r="AN222" s="165">
        <f t="shared" si="270"/>
        <v>0</v>
      </c>
      <c r="AO222" s="483">
        <v>2</v>
      </c>
      <c r="AP222" s="495">
        <v>4.7916666666666663E-2</v>
      </c>
      <c r="AQ222" s="167">
        <f t="shared" si="249"/>
        <v>1</v>
      </c>
      <c r="AR222" s="165">
        <f t="shared" si="271"/>
        <v>9</v>
      </c>
      <c r="AS222" s="483">
        <v>0</v>
      </c>
      <c r="AT222" s="490">
        <v>0</v>
      </c>
      <c r="AU222" s="167">
        <f t="shared" si="250"/>
        <v>0</v>
      </c>
      <c r="AV222" s="165">
        <f t="shared" si="272"/>
        <v>0</v>
      </c>
      <c r="AW222" s="494">
        <v>1</v>
      </c>
      <c r="AX222" s="496">
        <v>2.2916666666666669E-2</v>
      </c>
      <c r="AY222" s="167">
        <f t="shared" si="251"/>
        <v>0</v>
      </c>
      <c r="AZ222" s="165">
        <f t="shared" si="273"/>
        <v>33</v>
      </c>
      <c r="BA222" s="494">
        <v>11</v>
      </c>
      <c r="BB222" s="495">
        <v>0.11805555555555557</v>
      </c>
      <c r="BC222" s="171">
        <f t="shared" si="252"/>
        <v>2</v>
      </c>
      <c r="BD222" s="172">
        <f t="shared" si="274"/>
        <v>50</v>
      </c>
      <c r="BE222" s="483">
        <v>2</v>
      </c>
      <c r="BF222" s="495">
        <v>9.7222222222222224E-2</v>
      </c>
      <c r="BG222" s="167">
        <f t="shared" si="253"/>
        <v>2</v>
      </c>
      <c r="BH222" s="165">
        <f t="shared" si="275"/>
        <v>20</v>
      </c>
      <c r="BI222" s="497">
        <v>0</v>
      </c>
      <c r="BJ222" s="495">
        <v>0</v>
      </c>
      <c r="BK222" s="167">
        <f t="shared" si="254"/>
        <v>0</v>
      </c>
      <c r="BL222" s="165">
        <f t="shared" si="276"/>
        <v>0</v>
      </c>
      <c r="BM222" s="497">
        <v>0</v>
      </c>
      <c r="BN222" s="495">
        <v>0</v>
      </c>
      <c r="BO222" s="167">
        <f t="shared" si="255"/>
        <v>0</v>
      </c>
      <c r="BP222" s="165">
        <f t="shared" si="277"/>
        <v>0</v>
      </c>
      <c r="BQ222" s="498">
        <v>2</v>
      </c>
      <c r="BR222" s="495">
        <v>1.3194444444444444E-2</v>
      </c>
      <c r="BS222" s="167">
        <f t="shared" si="256"/>
        <v>0</v>
      </c>
      <c r="BT222" s="165">
        <f t="shared" si="278"/>
        <v>19</v>
      </c>
      <c r="BU222" s="167">
        <f t="shared" si="258"/>
        <v>18</v>
      </c>
      <c r="BV222" s="168">
        <f t="shared" si="242"/>
        <v>0.29930555555555555</v>
      </c>
      <c r="BW222" s="167">
        <f t="shared" si="257"/>
        <v>7</v>
      </c>
      <c r="BX222" s="166">
        <f t="shared" si="279"/>
        <v>11</v>
      </c>
      <c r="BY222" s="317">
        <f t="shared" si="259"/>
        <v>0.55486111111111103</v>
      </c>
      <c r="BZ222" s="174">
        <f t="shared" si="260"/>
        <v>1499.1739674593243</v>
      </c>
      <c r="CA222" s="174">
        <f t="shared" si="261"/>
        <v>35980.175219023782</v>
      </c>
      <c r="CB222" s="172">
        <f t="shared" si="262"/>
        <v>989.13294797687865</v>
      </c>
      <c r="CC222" s="425">
        <f t="shared" si="283"/>
        <v>10.981944444444443</v>
      </c>
      <c r="CD222" s="425">
        <f t="shared" si="284"/>
        <v>146.87222222222221</v>
      </c>
      <c r="CE222" s="394">
        <f t="shared" si="285"/>
        <v>135.89027777777775</v>
      </c>
      <c r="CF222" s="318">
        <f t="shared" si="289"/>
        <v>1450.599850778304</v>
      </c>
      <c r="CG222" s="499">
        <f t="shared" si="290"/>
        <v>12.84375</v>
      </c>
      <c r="CH222" s="499">
        <f t="shared" si="291"/>
        <v>1.5222222222222221</v>
      </c>
      <c r="CI222" s="489">
        <f t="shared" si="292"/>
        <v>383007</v>
      </c>
      <c r="CJ222" s="499">
        <f t="shared" si="240"/>
        <v>11.321527777777778</v>
      </c>
      <c r="CK222" s="489">
        <f t="shared" si="293"/>
        <v>1409.582285468932</v>
      </c>
      <c r="CL222" s="489">
        <f t="shared" si="280"/>
        <v>1242.5206812652068</v>
      </c>
    </row>
    <row r="223" spans="1:90" x14ac:dyDescent="0.25">
      <c r="A223" s="483">
        <f t="shared" si="243"/>
        <v>222</v>
      </c>
      <c r="B223" s="484">
        <v>40986</v>
      </c>
      <c r="C223" s="483">
        <f t="shared" si="235"/>
        <v>3</v>
      </c>
      <c r="D223" s="483" t="s">
        <v>24</v>
      </c>
      <c r="E223" s="483" t="s">
        <v>778</v>
      </c>
      <c r="F223" s="485"/>
      <c r="G223" s="487">
        <v>81</v>
      </c>
      <c r="H223" s="488" t="s">
        <v>26</v>
      </c>
      <c r="I223" s="485" t="s">
        <v>786</v>
      </c>
      <c r="J223" s="488" t="s">
        <v>241</v>
      </c>
      <c r="K223" s="488" t="s">
        <v>28</v>
      </c>
      <c r="L223" s="489">
        <v>75446</v>
      </c>
      <c r="M223" s="489">
        <v>15646</v>
      </c>
      <c r="N223" s="500"/>
      <c r="O223" s="486"/>
      <c r="P223" s="489">
        <f>L223-M223</f>
        <v>59800</v>
      </c>
      <c r="Q223" s="182">
        <f t="shared" si="216"/>
        <v>4746584</v>
      </c>
      <c r="R223" s="489" t="s">
        <v>779</v>
      </c>
      <c r="S223" s="490">
        <v>6.9444444444444434E-2</v>
      </c>
      <c r="T223" s="171">
        <f t="shared" si="244"/>
        <v>1</v>
      </c>
      <c r="U223" s="171">
        <f t="shared" si="267"/>
        <v>40</v>
      </c>
      <c r="V223" s="489" t="s">
        <v>780</v>
      </c>
      <c r="W223" s="491">
        <v>0.27083333333333331</v>
      </c>
      <c r="X223" s="167">
        <f t="shared" si="245"/>
        <v>6</v>
      </c>
      <c r="Y223" s="171">
        <f t="shared" si="268"/>
        <v>30</v>
      </c>
      <c r="Z223" s="167">
        <f t="shared" si="281"/>
        <v>3485</v>
      </c>
      <c r="AA223" s="167">
        <f t="shared" si="281"/>
        <v>4106</v>
      </c>
      <c r="AB223" s="167">
        <f>SUM($W$7:W223)</f>
        <v>145.75763888888889</v>
      </c>
      <c r="AC223" s="489">
        <v>0</v>
      </c>
      <c r="AD223" s="489">
        <v>0</v>
      </c>
      <c r="AE223" s="167">
        <f t="shared" si="246"/>
        <v>0</v>
      </c>
      <c r="AF223" s="167">
        <f t="shared" si="269"/>
        <v>0</v>
      </c>
      <c r="AG223" s="171">
        <f t="shared" si="241"/>
        <v>2407.0769230769233</v>
      </c>
      <c r="AH223" s="171">
        <f t="shared" si="247"/>
        <v>57769.846153846156</v>
      </c>
      <c r="AI223" s="492"/>
      <c r="AJ223" s="493"/>
      <c r="AK223" s="494">
        <v>0</v>
      </c>
      <c r="AL223" s="488">
        <v>0</v>
      </c>
      <c r="AM223" s="167">
        <f t="shared" si="248"/>
        <v>0</v>
      </c>
      <c r="AN223" s="165">
        <f t="shared" si="270"/>
        <v>0</v>
      </c>
      <c r="AO223" s="483">
        <v>0</v>
      </c>
      <c r="AP223" s="495">
        <v>0</v>
      </c>
      <c r="AQ223" s="167">
        <f t="shared" si="249"/>
        <v>0</v>
      </c>
      <c r="AR223" s="165">
        <f t="shared" si="271"/>
        <v>0</v>
      </c>
      <c r="AS223" s="483">
        <v>0</v>
      </c>
      <c r="AT223" s="490">
        <v>0</v>
      </c>
      <c r="AU223" s="167">
        <f t="shared" si="250"/>
        <v>0</v>
      </c>
      <c r="AV223" s="165">
        <f t="shared" si="272"/>
        <v>0</v>
      </c>
      <c r="AW223" s="494">
        <v>0</v>
      </c>
      <c r="AX223" s="496">
        <v>0</v>
      </c>
      <c r="AY223" s="167">
        <f t="shared" si="251"/>
        <v>0</v>
      </c>
      <c r="AZ223" s="165">
        <f t="shared" si="273"/>
        <v>0</v>
      </c>
      <c r="BA223" s="494">
        <v>0</v>
      </c>
      <c r="BB223" s="495">
        <v>0</v>
      </c>
      <c r="BC223" s="171">
        <f t="shared" si="252"/>
        <v>0</v>
      </c>
      <c r="BD223" s="172">
        <f t="shared" si="274"/>
        <v>0</v>
      </c>
      <c r="BE223" s="483">
        <v>1</v>
      </c>
      <c r="BF223" s="495">
        <v>1.8055555555555557E-2</v>
      </c>
      <c r="BG223" s="167">
        <f t="shared" si="253"/>
        <v>0</v>
      </c>
      <c r="BH223" s="165">
        <f t="shared" si="275"/>
        <v>26</v>
      </c>
      <c r="BI223" s="497">
        <v>0</v>
      </c>
      <c r="BJ223" s="495">
        <v>0</v>
      </c>
      <c r="BK223" s="167">
        <f t="shared" si="254"/>
        <v>0</v>
      </c>
      <c r="BL223" s="165">
        <f t="shared" si="276"/>
        <v>0</v>
      </c>
      <c r="BM223" s="497">
        <v>0</v>
      </c>
      <c r="BN223" s="495">
        <v>0</v>
      </c>
      <c r="BO223" s="167">
        <f t="shared" si="255"/>
        <v>0</v>
      </c>
      <c r="BP223" s="165">
        <f t="shared" si="277"/>
        <v>0</v>
      </c>
      <c r="BQ223" s="498">
        <v>1</v>
      </c>
      <c r="BR223" s="495">
        <v>2.9861111111111113E-2</v>
      </c>
      <c r="BS223" s="167">
        <f t="shared" si="256"/>
        <v>0</v>
      </c>
      <c r="BT223" s="165">
        <f t="shared" si="278"/>
        <v>43</v>
      </c>
      <c r="BU223" s="167">
        <f t="shared" si="258"/>
        <v>2</v>
      </c>
      <c r="BV223" s="168">
        <f t="shared" si="242"/>
        <v>4.791666666666667E-2</v>
      </c>
      <c r="BW223" s="167">
        <f t="shared" si="257"/>
        <v>1</v>
      </c>
      <c r="BX223" s="166">
        <f t="shared" si="279"/>
        <v>9</v>
      </c>
      <c r="BY223" s="317">
        <f t="shared" si="259"/>
        <v>0.22291666666666665</v>
      </c>
      <c r="BZ223" s="174">
        <f t="shared" si="260"/>
        <v>2924.4859813084113</v>
      </c>
      <c r="CA223" s="174">
        <f t="shared" si="261"/>
        <v>70187.663551401871</v>
      </c>
      <c r="CB223" s="172">
        <f t="shared" si="262"/>
        <v>2705.3602305475506</v>
      </c>
      <c r="CC223" s="425">
        <f t="shared" si="283"/>
        <v>11.011805555555554</v>
      </c>
      <c r="CD223" s="425">
        <f t="shared" si="284"/>
        <v>147.14305555555555</v>
      </c>
      <c r="CE223" s="394">
        <f t="shared" si="285"/>
        <v>136.13124999999999</v>
      </c>
      <c r="CF223" s="318">
        <f t="shared" si="289"/>
        <v>1452.8209601640574</v>
      </c>
      <c r="CG223" s="499">
        <f t="shared" si="290"/>
        <v>13.114583333333334</v>
      </c>
      <c r="CH223" s="499">
        <f t="shared" si="291"/>
        <v>1.5520833333333333</v>
      </c>
      <c r="CI223" s="489">
        <f t="shared" si="292"/>
        <v>398653</v>
      </c>
      <c r="CJ223" s="499">
        <f t="shared" si="240"/>
        <v>11.5625</v>
      </c>
      <c r="CK223" s="489">
        <f t="shared" si="293"/>
        <v>1436.5873873873873</v>
      </c>
      <c r="CL223" s="489">
        <f t="shared" si="280"/>
        <v>1266.5702938840348</v>
      </c>
    </row>
    <row r="224" spans="1:90" x14ac:dyDescent="0.25">
      <c r="A224" s="483">
        <f t="shared" si="243"/>
        <v>223</v>
      </c>
      <c r="B224" s="484">
        <v>40987</v>
      </c>
      <c r="C224" s="483">
        <f t="shared" si="235"/>
        <v>3</v>
      </c>
      <c r="D224" s="483" t="s">
        <v>24</v>
      </c>
      <c r="E224" s="483" t="s">
        <v>778</v>
      </c>
      <c r="F224" s="485"/>
      <c r="G224" s="487">
        <v>81</v>
      </c>
      <c r="H224" s="488" t="s">
        <v>26</v>
      </c>
      <c r="I224" s="485" t="s">
        <v>786</v>
      </c>
      <c r="J224" s="488" t="s">
        <v>241</v>
      </c>
      <c r="K224" s="488" t="s">
        <v>28</v>
      </c>
      <c r="L224" s="489">
        <v>75446</v>
      </c>
      <c r="M224" s="489">
        <v>3025</v>
      </c>
      <c r="N224" s="500"/>
      <c r="O224" s="486"/>
      <c r="P224" s="489">
        <f>P223-M224</f>
        <v>56775</v>
      </c>
      <c r="Q224" s="182">
        <f t="shared" si="216"/>
        <v>4749609</v>
      </c>
      <c r="R224" s="489" t="s">
        <v>779</v>
      </c>
      <c r="S224" s="490">
        <v>6.9444444444444434E-2</v>
      </c>
      <c r="T224" s="171">
        <f t="shared" si="244"/>
        <v>1</v>
      </c>
      <c r="U224" s="171">
        <f t="shared" si="267"/>
        <v>40</v>
      </c>
      <c r="V224" s="489" t="s">
        <v>780</v>
      </c>
      <c r="W224" s="491">
        <v>1</v>
      </c>
      <c r="X224" s="167">
        <f t="shared" si="245"/>
        <v>24</v>
      </c>
      <c r="Y224" s="171">
        <f t="shared" si="268"/>
        <v>0</v>
      </c>
      <c r="Z224" s="167">
        <f t="shared" si="281"/>
        <v>3509</v>
      </c>
      <c r="AA224" s="167">
        <f t="shared" si="281"/>
        <v>4106</v>
      </c>
      <c r="AB224" s="167">
        <f>SUM($W$7:W224)</f>
        <v>146.75763888888889</v>
      </c>
      <c r="AC224" s="489">
        <v>0</v>
      </c>
      <c r="AD224" s="489">
        <v>0</v>
      </c>
      <c r="AE224" s="167">
        <f t="shared" si="246"/>
        <v>0</v>
      </c>
      <c r="AF224" s="167">
        <f t="shared" si="269"/>
        <v>0</v>
      </c>
      <c r="AG224" s="171">
        <f t="shared" si="241"/>
        <v>126.04166666666667</v>
      </c>
      <c r="AH224" s="171">
        <f t="shared" si="247"/>
        <v>3025</v>
      </c>
      <c r="AI224" s="492"/>
      <c r="AJ224" s="493"/>
      <c r="AK224" s="494">
        <v>1</v>
      </c>
      <c r="AL224" s="488">
        <v>2.4305555555555556E-2</v>
      </c>
      <c r="AM224" s="167">
        <f t="shared" si="248"/>
        <v>0</v>
      </c>
      <c r="AN224" s="165">
        <f t="shared" si="270"/>
        <v>35</v>
      </c>
      <c r="AO224" s="483">
        <v>3</v>
      </c>
      <c r="AP224" s="495">
        <v>0.84791666666666676</v>
      </c>
      <c r="AQ224" s="167">
        <f t="shared" si="249"/>
        <v>20</v>
      </c>
      <c r="AR224" s="165">
        <f t="shared" si="271"/>
        <v>21</v>
      </c>
      <c r="AS224" s="483">
        <v>0</v>
      </c>
      <c r="AT224" s="490">
        <v>0</v>
      </c>
      <c r="AU224" s="167">
        <f t="shared" si="250"/>
        <v>0</v>
      </c>
      <c r="AV224" s="165">
        <f t="shared" si="272"/>
        <v>0</v>
      </c>
      <c r="AW224" s="494">
        <v>1</v>
      </c>
      <c r="AX224" s="496">
        <v>3.0555555555555555E-2</v>
      </c>
      <c r="AY224" s="167">
        <f t="shared" si="251"/>
        <v>0</v>
      </c>
      <c r="AZ224" s="165">
        <f t="shared" si="273"/>
        <v>44</v>
      </c>
      <c r="BA224" s="494">
        <v>2</v>
      </c>
      <c r="BB224" s="495">
        <v>8.3333333333333332E-3</v>
      </c>
      <c r="BC224" s="171">
        <f t="shared" si="252"/>
        <v>0</v>
      </c>
      <c r="BD224" s="172">
        <f t="shared" si="274"/>
        <v>12</v>
      </c>
      <c r="BE224" s="483">
        <v>0</v>
      </c>
      <c r="BF224" s="495">
        <v>0</v>
      </c>
      <c r="BG224" s="167">
        <f t="shared" si="253"/>
        <v>0</v>
      </c>
      <c r="BH224" s="165">
        <f t="shared" si="275"/>
        <v>0</v>
      </c>
      <c r="BI224" s="497">
        <v>0</v>
      </c>
      <c r="BJ224" s="495">
        <v>0</v>
      </c>
      <c r="BK224" s="167">
        <f t="shared" si="254"/>
        <v>0</v>
      </c>
      <c r="BL224" s="165">
        <f t="shared" si="276"/>
        <v>0</v>
      </c>
      <c r="BM224" s="497">
        <v>0</v>
      </c>
      <c r="BN224" s="495">
        <v>0</v>
      </c>
      <c r="BO224" s="167">
        <f t="shared" si="255"/>
        <v>0</v>
      </c>
      <c r="BP224" s="165">
        <f t="shared" si="277"/>
        <v>0</v>
      </c>
      <c r="BQ224" s="498">
        <v>0</v>
      </c>
      <c r="BR224" s="495">
        <v>0</v>
      </c>
      <c r="BS224" s="167">
        <f t="shared" si="256"/>
        <v>0</v>
      </c>
      <c r="BT224" s="165">
        <f t="shared" si="278"/>
        <v>0</v>
      </c>
      <c r="BU224" s="167">
        <f t="shared" si="258"/>
        <v>7</v>
      </c>
      <c r="BV224" s="168">
        <f t="shared" si="242"/>
        <v>0.9111111111111112</v>
      </c>
      <c r="BW224" s="167">
        <f t="shared" si="257"/>
        <v>21</v>
      </c>
      <c r="BX224" s="166">
        <f t="shared" si="279"/>
        <v>52</v>
      </c>
      <c r="BY224" s="317">
        <f t="shared" si="259"/>
        <v>8.8888888888888795E-2</v>
      </c>
      <c r="BZ224" s="174">
        <f t="shared" si="260"/>
        <v>1417.9687500000016</v>
      </c>
      <c r="CA224" s="174">
        <f t="shared" si="261"/>
        <v>34031.250000000036</v>
      </c>
      <c r="CB224" s="172">
        <f t="shared" si="262"/>
        <v>126.04166666666667</v>
      </c>
      <c r="CC224" s="425">
        <f t="shared" si="283"/>
        <v>11.011805555555554</v>
      </c>
      <c r="CD224" s="425">
        <f t="shared" si="284"/>
        <v>148.14305555555555</v>
      </c>
      <c r="CE224" s="394">
        <f t="shared" si="285"/>
        <v>137.13124999999999</v>
      </c>
      <c r="CF224" s="318">
        <f t="shared" si="289"/>
        <v>1443.145708946721</v>
      </c>
      <c r="CG224" s="499">
        <f t="shared" si="290"/>
        <v>14.114583333333334</v>
      </c>
      <c r="CH224" s="499">
        <f t="shared" si="291"/>
        <v>1.5520833333333333</v>
      </c>
      <c r="CI224" s="489">
        <f t="shared" si="292"/>
        <v>401678</v>
      </c>
      <c r="CJ224" s="499">
        <f t="shared" si="240"/>
        <v>12.5625</v>
      </c>
      <c r="CK224" s="489">
        <f t="shared" si="293"/>
        <v>1332.2653399668325</v>
      </c>
      <c r="CL224" s="489">
        <f t="shared" si="280"/>
        <v>1185.7653136531364</v>
      </c>
    </row>
    <row r="225" spans="1:90" x14ac:dyDescent="0.25">
      <c r="A225" s="483">
        <f t="shared" si="243"/>
        <v>224</v>
      </c>
      <c r="B225" s="484">
        <v>40988</v>
      </c>
      <c r="C225" s="483">
        <f t="shared" si="235"/>
        <v>3</v>
      </c>
      <c r="D225" s="483" t="s">
        <v>24</v>
      </c>
      <c r="E225" s="483" t="s">
        <v>778</v>
      </c>
      <c r="F225" s="485"/>
      <c r="G225" s="487">
        <v>81</v>
      </c>
      <c r="H225" s="488" t="s">
        <v>26</v>
      </c>
      <c r="I225" s="485" t="s">
        <v>786</v>
      </c>
      <c r="J225" s="488" t="s">
        <v>241</v>
      </c>
      <c r="K225" s="488" t="s">
        <v>28</v>
      </c>
      <c r="L225" s="489">
        <v>75446</v>
      </c>
      <c r="M225" s="489">
        <v>37357</v>
      </c>
      <c r="N225" s="500"/>
      <c r="O225" s="486"/>
      <c r="P225" s="489">
        <f>P224-M225</f>
        <v>19418</v>
      </c>
      <c r="Q225" s="182">
        <f t="shared" si="216"/>
        <v>4786966</v>
      </c>
      <c r="R225" s="489" t="s">
        <v>779</v>
      </c>
      <c r="S225" s="490">
        <v>6.9444444444444434E-2</v>
      </c>
      <c r="T225" s="171">
        <f t="shared" si="244"/>
        <v>1</v>
      </c>
      <c r="U225" s="171">
        <f t="shared" si="267"/>
        <v>40</v>
      </c>
      <c r="V225" s="489" t="s">
        <v>780</v>
      </c>
      <c r="W225" s="491">
        <v>1</v>
      </c>
      <c r="X225" s="167">
        <f t="shared" si="245"/>
        <v>24</v>
      </c>
      <c r="Y225" s="171">
        <f t="shared" si="268"/>
        <v>0</v>
      </c>
      <c r="Z225" s="167">
        <f t="shared" si="281"/>
        <v>3533</v>
      </c>
      <c r="AA225" s="167">
        <f t="shared" si="281"/>
        <v>4106</v>
      </c>
      <c r="AB225" s="167">
        <f>SUM($W$7:W225)</f>
        <v>147.75763888888889</v>
      </c>
      <c r="AC225" s="489">
        <v>0</v>
      </c>
      <c r="AD225" s="489">
        <v>0</v>
      </c>
      <c r="AE225" s="167">
        <f t="shared" si="246"/>
        <v>0</v>
      </c>
      <c r="AF225" s="167">
        <f t="shared" si="269"/>
        <v>0</v>
      </c>
      <c r="AG225" s="171">
        <f t="shared" si="241"/>
        <v>1556.5416666666667</v>
      </c>
      <c r="AH225" s="171">
        <f t="shared" si="247"/>
        <v>37357</v>
      </c>
      <c r="AI225" s="492"/>
      <c r="AJ225" s="493"/>
      <c r="AK225" s="494">
        <v>1</v>
      </c>
      <c r="AL225" s="488">
        <v>3.125E-2</v>
      </c>
      <c r="AM225" s="167">
        <f t="shared" si="248"/>
        <v>0</v>
      </c>
      <c r="AN225" s="165">
        <f t="shared" si="270"/>
        <v>45</v>
      </c>
      <c r="AO225" s="483">
        <v>2</v>
      </c>
      <c r="AP225" s="495">
        <v>0.15972222222222224</v>
      </c>
      <c r="AQ225" s="167">
        <f t="shared" si="249"/>
        <v>3</v>
      </c>
      <c r="AR225" s="165">
        <f t="shared" si="271"/>
        <v>50</v>
      </c>
      <c r="AS225" s="483">
        <v>0</v>
      </c>
      <c r="AT225" s="490">
        <v>0</v>
      </c>
      <c r="AU225" s="167">
        <f t="shared" si="250"/>
        <v>0</v>
      </c>
      <c r="AV225" s="165">
        <f t="shared" si="272"/>
        <v>0</v>
      </c>
      <c r="AW225" s="494">
        <v>4</v>
      </c>
      <c r="AX225" s="496">
        <v>0.13055555555555556</v>
      </c>
      <c r="AY225" s="167">
        <f t="shared" si="251"/>
        <v>3</v>
      </c>
      <c r="AZ225" s="165">
        <f t="shared" si="273"/>
        <v>8</v>
      </c>
      <c r="BA225" s="494">
        <v>6</v>
      </c>
      <c r="BB225" s="495">
        <v>1.3194444444444444E-2</v>
      </c>
      <c r="BC225" s="171">
        <f t="shared" si="252"/>
        <v>0</v>
      </c>
      <c r="BD225" s="172">
        <f t="shared" si="274"/>
        <v>19</v>
      </c>
      <c r="BE225" s="483">
        <v>2</v>
      </c>
      <c r="BF225" s="495">
        <v>2.5694444444444447E-2</v>
      </c>
      <c r="BG225" s="167">
        <f t="shared" si="253"/>
        <v>0</v>
      </c>
      <c r="BH225" s="165">
        <f t="shared" si="275"/>
        <v>37</v>
      </c>
      <c r="BI225" s="497">
        <v>0</v>
      </c>
      <c r="BJ225" s="495">
        <v>0</v>
      </c>
      <c r="BK225" s="167">
        <f t="shared" si="254"/>
        <v>0</v>
      </c>
      <c r="BL225" s="165">
        <f t="shared" si="276"/>
        <v>0</v>
      </c>
      <c r="BM225" s="497">
        <v>0</v>
      </c>
      <c r="BN225" s="495">
        <v>0</v>
      </c>
      <c r="BO225" s="167">
        <f t="shared" si="255"/>
        <v>0</v>
      </c>
      <c r="BP225" s="165">
        <f t="shared" si="277"/>
        <v>0</v>
      </c>
      <c r="BQ225" s="498">
        <v>2</v>
      </c>
      <c r="BR225" s="495">
        <v>0.13333333333333333</v>
      </c>
      <c r="BS225" s="167">
        <f t="shared" si="256"/>
        <v>3</v>
      </c>
      <c r="BT225" s="165">
        <f t="shared" si="278"/>
        <v>12</v>
      </c>
      <c r="BU225" s="167">
        <f t="shared" si="258"/>
        <v>17</v>
      </c>
      <c r="BV225" s="168">
        <f t="shared" si="242"/>
        <v>0.49375000000000002</v>
      </c>
      <c r="BW225" s="167">
        <f t="shared" si="257"/>
        <v>11</v>
      </c>
      <c r="BX225" s="166">
        <f t="shared" si="279"/>
        <v>51</v>
      </c>
      <c r="BY225" s="317">
        <f t="shared" si="259"/>
        <v>0.50624999999999998</v>
      </c>
      <c r="BZ225" s="174">
        <f t="shared" si="260"/>
        <v>3074.6502057613166</v>
      </c>
      <c r="CA225" s="174">
        <f t="shared" si="261"/>
        <v>73791.604938271601</v>
      </c>
      <c r="CB225" s="172">
        <f t="shared" si="262"/>
        <v>1796.0096153846152</v>
      </c>
      <c r="CC225" s="425">
        <f t="shared" si="283"/>
        <v>11.145138888888887</v>
      </c>
      <c r="CD225" s="425">
        <f t="shared" si="284"/>
        <v>149.14305555555555</v>
      </c>
      <c r="CE225" s="394">
        <f t="shared" si="285"/>
        <v>137.99791666666667</v>
      </c>
      <c r="CF225" s="318">
        <f t="shared" si="289"/>
        <v>1445.3617959208323</v>
      </c>
      <c r="CG225" s="499">
        <f t="shared" si="290"/>
        <v>15.114583333333334</v>
      </c>
      <c r="CH225" s="499">
        <f t="shared" si="291"/>
        <v>1.6854166666666666</v>
      </c>
      <c r="CI225" s="489">
        <f t="shared" si="292"/>
        <v>439035</v>
      </c>
      <c r="CJ225" s="499">
        <f t="shared" si="240"/>
        <v>13.429166666666667</v>
      </c>
      <c r="CK225" s="489">
        <f t="shared" si="293"/>
        <v>1362.1936084393421</v>
      </c>
      <c r="CL225" s="489">
        <f t="shared" si="280"/>
        <v>1210.2963473466573</v>
      </c>
    </row>
    <row r="226" spans="1:90" x14ac:dyDescent="0.25">
      <c r="A226" s="483">
        <f t="shared" si="243"/>
        <v>225</v>
      </c>
      <c r="B226" s="484">
        <v>40989</v>
      </c>
      <c r="C226" s="483">
        <f t="shared" si="235"/>
        <v>3</v>
      </c>
      <c r="D226" s="483" t="s">
        <v>24</v>
      </c>
      <c r="E226" s="483" t="s">
        <v>778</v>
      </c>
      <c r="F226" s="485"/>
      <c r="G226" s="487">
        <v>81</v>
      </c>
      <c r="H226" s="488" t="s">
        <v>26</v>
      </c>
      <c r="I226" s="485" t="s">
        <v>786</v>
      </c>
      <c r="J226" s="488" t="s">
        <v>241</v>
      </c>
      <c r="K226" s="488" t="s">
        <v>28</v>
      </c>
      <c r="L226" s="489">
        <v>75446</v>
      </c>
      <c r="M226" s="489">
        <v>19418</v>
      </c>
      <c r="N226" s="500"/>
      <c r="O226" s="486"/>
      <c r="P226" s="489">
        <f>P225-M226</f>
        <v>0</v>
      </c>
      <c r="Q226" s="182">
        <f t="shared" si="216"/>
        <v>4806384</v>
      </c>
      <c r="R226" s="489" t="s">
        <v>779</v>
      </c>
      <c r="S226" s="490">
        <v>6.9444444444444434E-2</v>
      </c>
      <c r="T226" s="171">
        <f t="shared" si="244"/>
        <v>1</v>
      </c>
      <c r="U226" s="171">
        <f t="shared" si="267"/>
        <v>40</v>
      </c>
      <c r="V226" s="489" t="s">
        <v>780</v>
      </c>
      <c r="W226" s="491">
        <v>0.74861111111111101</v>
      </c>
      <c r="X226" s="167">
        <f t="shared" si="245"/>
        <v>17</v>
      </c>
      <c r="Y226" s="171">
        <f t="shared" si="268"/>
        <v>58</v>
      </c>
      <c r="Z226" s="167">
        <f t="shared" si="281"/>
        <v>3550</v>
      </c>
      <c r="AA226" s="167">
        <f t="shared" si="281"/>
        <v>4164</v>
      </c>
      <c r="AB226" s="167">
        <f>SUM($W$7:W226)</f>
        <v>148.50624999999999</v>
      </c>
      <c r="AC226" s="489">
        <v>0</v>
      </c>
      <c r="AD226" s="489">
        <v>0</v>
      </c>
      <c r="AE226" s="167">
        <f t="shared" si="246"/>
        <v>0</v>
      </c>
      <c r="AF226" s="167">
        <f t="shared" si="269"/>
        <v>0</v>
      </c>
      <c r="AG226" s="171">
        <f t="shared" si="241"/>
        <v>1080.7792207792211</v>
      </c>
      <c r="AH226" s="171">
        <f t="shared" si="247"/>
        <v>25938.701298701308</v>
      </c>
      <c r="AI226" s="523" t="s">
        <v>784</v>
      </c>
      <c r="AJ226" s="493"/>
      <c r="AK226" s="494">
        <v>0</v>
      </c>
      <c r="AL226" s="488">
        <v>0</v>
      </c>
      <c r="AM226" s="167">
        <f t="shared" si="248"/>
        <v>0</v>
      </c>
      <c r="AN226" s="165">
        <f t="shared" si="270"/>
        <v>0</v>
      </c>
      <c r="AO226" s="483">
        <v>0</v>
      </c>
      <c r="AP226" s="495">
        <v>0</v>
      </c>
      <c r="AQ226" s="167">
        <f t="shared" si="249"/>
        <v>0</v>
      </c>
      <c r="AR226" s="165">
        <f t="shared" si="271"/>
        <v>0</v>
      </c>
      <c r="AS226" s="483">
        <v>0</v>
      </c>
      <c r="AT226" s="490">
        <v>0</v>
      </c>
      <c r="AU226" s="167">
        <f t="shared" si="250"/>
        <v>0</v>
      </c>
      <c r="AV226" s="165">
        <f t="shared" si="272"/>
        <v>0</v>
      </c>
      <c r="AW226" s="494">
        <v>3</v>
      </c>
      <c r="AX226" s="496">
        <v>0.14027777777777778</v>
      </c>
      <c r="AY226" s="167">
        <f t="shared" si="251"/>
        <v>3</v>
      </c>
      <c r="AZ226" s="165">
        <f t="shared" si="273"/>
        <v>22</v>
      </c>
      <c r="BA226" s="494">
        <v>15</v>
      </c>
      <c r="BB226" s="495">
        <v>7.7777777777777779E-2</v>
      </c>
      <c r="BC226" s="171">
        <f t="shared" si="252"/>
        <v>1</v>
      </c>
      <c r="BD226" s="172">
        <f t="shared" si="274"/>
        <v>52</v>
      </c>
      <c r="BE226" s="483">
        <v>2</v>
      </c>
      <c r="BF226" s="495">
        <v>2.8472222222222222E-2</v>
      </c>
      <c r="BG226" s="167">
        <f t="shared" si="253"/>
        <v>0</v>
      </c>
      <c r="BH226" s="165">
        <f t="shared" si="275"/>
        <v>41</v>
      </c>
      <c r="BI226" s="497">
        <v>0</v>
      </c>
      <c r="BJ226" s="495">
        <v>0</v>
      </c>
      <c r="BK226" s="167">
        <f t="shared" si="254"/>
        <v>0</v>
      </c>
      <c r="BL226" s="165">
        <f t="shared" si="276"/>
        <v>0</v>
      </c>
      <c r="BM226" s="497">
        <v>0</v>
      </c>
      <c r="BN226" s="495">
        <v>0</v>
      </c>
      <c r="BO226" s="167">
        <f t="shared" si="255"/>
        <v>0</v>
      </c>
      <c r="BP226" s="165">
        <f t="shared" si="277"/>
        <v>0</v>
      </c>
      <c r="BQ226" s="498">
        <v>3</v>
      </c>
      <c r="BR226" s="495">
        <v>3.5416666666666666E-2</v>
      </c>
      <c r="BS226" s="167">
        <f t="shared" si="256"/>
        <v>0</v>
      </c>
      <c r="BT226" s="165">
        <f t="shared" si="278"/>
        <v>51</v>
      </c>
      <c r="BU226" s="167">
        <f t="shared" si="258"/>
        <v>23</v>
      </c>
      <c r="BV226" s="168">
        <f t="shared" si="242"/>
        <v>0.28194444444444444</v>
      </c>
      <c r="BW226" s="167">
        <f t="shared" si="257"/>
        <v>6</v>
      </c>
      <c r="BX226" s="166">
        <f t="shared" si="279"/>
        <v>46</v>
      </c>
      <c r="BY226" s="317">
        <f t="shared" si="259"/>
        <v>0.46666666666666656</v>
      </c>
      <c r="BZ226" s="174">
        <f t="shared" si="260"/>
        <v>1733.7500000000002</v>
      </c>
      <c r="CA226" s="174">
        <f t="shared" si="261"/>
        <v>41610.000000000007</v>
      </c>
      <c r="CB226" s="172">
        <f t="shared" si="262"/>
        <v>1134.4498539435251</v>
      </c>
      <c r="CC226" s="425">
        <f t="shared" ref="CC226" si="294">SUM(CC225,BR226)</f>
        <v>11.180555555555554</v>
      </c>
      <c r="CD226" s="425">
        <f t="shared" ref="CD226" si="295" xml:space="preserve"> W226 + CD225</f>
        <v>149.89166666666665</v>
      </c>
      <c r="CE226" s="394">
        <f t="shared" ref="CE226" si="296" xml:space="preserve"> CD226 - CC226</f>
        <v>138.71111111111111</v>
      </c>
      <c r="CF226" s="318">
        <f t="shared" ref="CF226" si="297">Q226/CE226/24</f>
        <v>1443.7632169176547</v>
      </c>
      <c r="CG226" s="499">
        <f t="shared" ref="CG226" si="298">W226+CG225</f>
        <v>15.863194444444446</v>
      </c>
      <c r="CH226" s="499">
        <f t="shared" ref="CH226" si="299">BR226 + CH225</f>
        <v>1.7208333333333332</v>
      </c>
      <c r="CI226" s="489">
        <f t="shared" ref="CI226" si="300">M226 + CI225</f>
        <v>458453</v>
      </c>
      <c r="CJ226" s="499">
        <f t="shared" ref="CJ226" si="301" xml:space="preserve"> CG226 - CH226</f>
        <v>14.142361111111112</v>
      </c>
      <c r="CK226" s="489">
        <f t="shared" ref="CK226" si="302" xml:space="preserve"> CI226/CJ226/24</f>
        <v>1350.7085686226367</v>
      </c>
      <c r="CL226" s="489">
        <f t="shared" ref="CL226" si="303" xml:space="preserve"> CI226/CG226/24</f>
        <v>1204.1842139824014</v>
      </c>
    </row>
    <row r="227" spans="1:90" x14ac:dyDescent="0.25">
      <c r="A227" s="483">
        <f t="shared" si="243"/>
        <v>226</v>
      </c>
      <c r="B227" s="484">
        <v>40995</v>
      </c>
      <c r="C227" s="483">
        <f t="shared" si="235"/>
        <v>3</v>
      </c>
      <c r="D227" s="483" t="s">
        <v>24</v>
      </c>
      <c r="E227" s="483" t="s">
        <v>788</v>
      </c>
      <c r="F227" s="485"/>
      <c r="G227" s="487">
        <v>82</v>
      </c>
      <c r="H227" s="488" t="s">
        <v>26</v>
      </c>
      <c r="I227" s="485" t="s">
        <v>799</v>
      </c>
      <c r="J227" s="488" t="s">
        <v>789</v>
      </c>
      <c r="K227" s="488" t="s">
        <v>28</v>
      </c>
      <c r="L227" s="489">
        <v>148103</v>
      </c>
      <c r="M227" s="489">
        <v>62179</v>
      </c>
      <c r="N227" s="500"/>
      <c r="O227" s="486"/>
      <c r="P227" s="489">
        <f>L227-M227</f>
        <v>85924</v>
      </c>
      <c r="Q227" s="182">
        <f t="shared" si="216"/>
        <v>4868563</v>
      </c>
      <c r="R227" s="489" t="s">
        <v>792</v>
      </c>
      <c r="S227" s="490">
        <v>8.3333333333333329E-2</v>
      </c>
      <c r="T227" s="171">
        <f t="shared" si="244"/>
        <v>2</v>
      </c>
      <c r="U227" s="171">
        <f t="shared" si="267"/>
        <v>0</v>
      </c>
      <c r="V227" s="489" t="s">
        <v>793</v>
      </c>
      <c r="W227" s="491">
        <v>0.58333333333333337</v>
      </c>
      <c r="X227" s="167">
        <f t="shared" si="245"/>
        <v>14</v>
      </c>
      <c r="Y227" s="171">
        <f t="shared" si="268"/>
        <v>0</v>
      </c>
      <c r="Z227" s="167">
        <f t="shared" si="281"/>
        <v>3564</v>
      </c>
      <c r="AA227" s="167">
        <f t="shared" si="281"/>
        <v>4164</v>
      </c>
      <c r="AB227" s="167">
        <f>SUM($W$7:W227)</f>
        <v>149.08958333333334</v>
      </c>
      <c r="AC227" s="489">
        <v>0</v>
      </c>
      <c r="AD227" s="489">
        <v>0</v>
      </c>
      <c r="AE227" s="167">
        <f t="shared" si="246"/>
        <v>0</v>
      </c>
      <c r="AF227" s="167">
        <f t="shared" si="269"/>
        <v>0</v>
      </c>
      <c r="AG227" s="171">
        <f t="shared" si="241"/>
        <v>4441.3571428571422</v>
      </c>
      <c r="AH227" s="171">
        <f t="shared" si="247"/>
        <v>106592.57142857142</v>
      </c>
      <c r="AI227" s="492"/>
      <c r="AJ227" s="493"/>
      <c r="AK227" s="494">
        <v>0</v>
      </c>
      <c r="AL227" s="488">
        <v>0</v>
      </c>
      <c r="AM227" s="167">
        <f t="shared" si="248"/>
        <v>0</v>
      </c>
      <c r="AN227" s="165">
        <f t="shared" si="270"/>
        <v>0</v>
      </c>
      <c r="AO227" s="483">
        <v>0</v>
      </c>
      <c r="AP227" s="495">
        <v>0</v>
      </c>
      <c r="AQ227" s="167">
        <f t="shared" si="249"/>
        <v>0</v>
      </c>
      <c r="AR227" s="165">
        <f t="shared" si="271"/>
        <v>0</v>
      </c>
      <c r="AS227" s="483">
        <v>0</v>
      </c>
      <c r="AT227" s="490">
        <v>0</v>
      </c>
      <c r="AU227" s="167">
        <f t="shared" si="250"/>
        <v>0</v>
      </c>
      <c r="AV227" s="165">
        <f t="shared" si="272"/>
        <v>0</v>
      </c>
      <c r="AW227" s="494">
        <v>0</v>
      </c>
      <c r="AX227" s="496">
        <v>0</v>
      </c>
      <c r="AY227" s="167">
        <f t="shared" si="251"/>
        <v>0</v>
      </c>
      <c r="AZ227" s="165">
        <f t="shared" si="273"/>
        <v>0</v>
      </c>
      <c r="BA227" s="494">
        <v>0</v>
      </c>
      <c r="BB227" s="495">
        <v>0</v>
      </c>
      <c r="BC227" s="171">
        <f t="shared" si="252"/>
        <v>0</v>
      </c>
      <c r="BD227" s="172">
        <f t="shared" si="274"/>
        <v>0</v>
      </c>
      <c r="BE227" s="483">
        <v>1</v>
      </c>
      <c r="BF227" s="495">
        <v>6.9444444444444441E-3</v>
      </c>
      <c r="BG227" s="167">
        <f t="shared" si="253"/>
        <v>0</v>
      </c>
      <c r="BH227" s="165">
        <f t="shared" si="275"/>
        <v>10</v>
      </c>
      <c r="BI227" s="497">
        <v>0</v>
      </c>
      <c r="BJ227" s="495">
        <v>0</v>
      </c>
      <c r="BK227" s="167">
        <f t="shared" si="254"/>
        <v>0</v>
      </c>
      <c r="BL227" s="165">
        <f t="shared" si="276"/>
        <v>0</v>
      </c>
      <c r="BM227" s="497">
        <v>0</v>
      </c>
      <c r="BN227" s="495">
        <v>0</v>
      </c>
      <c r="BO227" s="167">
        <f t="shared" si="255"/>
        <v>0</v>
      </c>
      <c r="BP227" s="165">
        <f t="shared" si="277"/>
        <v>0</v>
      </c>
      <c r="BQ227" s="498">
        <v>2</v>
      </c>
      <c r="BR227" s="495">
        <v>6.9444444444444441E-3</v>
      </c>
      <c r="BS227" s="167">
        <f t="shared" si="256"/>
        <v>0</v>
      </c>
      <c r="BT227" s="165">
        <f t="shared" si="278"/>
        <v>10</v>
      </c>
      <c r="BU227" s="167">
        <f t="shared" si="258"/>
        <v>3</v>
      </c>
      <c r="BV227" s="168">
        <f t="shared" si="242"/>
        <v>1.3888888888888888E-2</v>
      </c>
      <c r="BW227" s="167">
        <f t="shared" si="257"/>
        <v>0</v>
      </c>
      <c r="BX227" s="166">
        <f t="shared" si="279"/>
        <v>20</v>
      </c>
      <c r="BY227" s="317">
        <f t="shared" si="259"/>
        <v>0.56944444444444453</v>
      </c>
      <c r="BZ227" s="174">
        <f t="shared" si="260"/>
        <v>4549.6829268292677</v>
      </c>
      <c r="CA227" s="174">
        <f t="shared" si="261"/>
        <v>109192.39024390242</v>
      </c>
      <c r="CB227" s="172">
        <f t="shared" si="262"/>
        <v>4494.8674698795176</v>
      </c>
      <c r="CC227" s="425">
        <f t="shared" ref="CC227" si="304">SUM(CC226,BR227)</f>
        <v>11.187499999999998</v>
      </c>
      <c r="CD227" s="425">
        <f t="shared" ref="CD227" si="305" xml:space="preserve"> W227 + CD226</f>
        <v>150.47499999999999</v>
      </c>
      <c r="CE227" s="394">
        <f t="shared" ref="CE227" si="306" xml:space="preserve"> CD227 - CC227</f>
        <v>139.28749999999999</v>
      </c>
      <c r="CF227" s="318">
        <f t="shared" ref="CF227" si="307">Q227/CE227/24</f>
        <v>1456.3890633880762</v>
      </c>
      <c r="CG227" s="499">
        <f t="shared" ref="CG227" si="308">W227+CG226</f>
        <v>16.446527777777778</v>
      </c>
      <c r="CH227" s="499">
        <f t="shared" ref="CH227" si="309">BR227 + CH226</f>
        <v>1.7277777777777776</v>
      </c>
      <c r="CI227" s="489">
        <f t="shared" ref="CI227" si="310">M227 + CI226</f>
        <v>520632</v>
      </c>
      <c r="CJ227" s="499">
        <f t="shared" ref="CJ227" si="311" xml:space="preserve"> CG227 - CH227</f>
        <v>14.71875</v>
      </c>
      <c r="CK227" s="489">
        <f t="shared" ref="CK227" si="312" xml:space="preserve"> CI227/CJ227/24</f>
        <v>1473.8343949044586</v>
      </c>
      <c r="CL227" s="489">
        <f t="shared" ref="CL227" si="313" xml:space="preserve"> CI227/CG227/24</f>
        <v>1319.0018156483554</v>
      </c>
    </row>
    <row r="228" spans="1:90" x14ac:dyDescent="0.25">
      <c r="A228" s="483">
        <f t="shared" si="243"/>
        <v>227</v>
      </c>
      <c r="B228" s="484">
        <v>40996</v>
      </c>
      <c r="C228" s="483">
        <f t="shared" si="235"/>
        <v>3</v>
      </c>
      <c r="D228" s="483" t="s">
        <v>24</v>
      </c>
      <c r="E228" s="483" t="s">
        <v>788</v>
      </c>
      <c r="F228" s="485"/>
      <c r="G228" s="487">
        <v>82</v>
      </c>
      <c r="H228" s="488" t="s">
        <v>26</v>
      </c>
      <c r="I228" s="485" t="s">
        <v>800</v>
      </c>
      <c r="J228" s="488" t="s">
        <v>789</v>
      </c>
      <c r="K228" s="488" t="s">
        <v>28</v>
      </c>
      <c r="L228" s="489">
        <v>148103</v>
      </c>
      <c r="M228" s="489">
        <v>49164</v>
      </c>
      <c r="N228" s="500"/>
      <c r="O228" s="486"/>
      <c r="P228" s="489">
        <f>P227-M228</f>
        <v>36760</v>
      </c>
      <c r="Q228" s="182">
        <f t="shared" si="216"/>
        <v>4917727</v>
      </c>
      <c r="R228" s="489" t="s">
        <v>792</v>
      </c>
      <c r="S228" s="490">
        <v>8.3333333333333329E-2</v>
      </c>
      <c r="T228" s="171">
        <f t="shared" si="244"/>
        <v>2</v>
      </c>
      <c r="U228" s="171">
        <f t="shared" si="267"/>
        <v>0</v>
      </c>
      <c r="V228" s="489" t="s">
        <v>793</v>
      </c>
      <c r="W228" s="491">
        <v>1</v>
      </c>
      <c r="X228" s="167">
        <f t="shared" si="245"/>
        <v>24</v>
      </c>
      <c r="Y228" s="171">
        <f t="shared" si="268"/>
        <v>0</v>
      </c>
      <c r="Z228" s="167">
        <f t="shared" si="281"/>
        <v>3588</v>
      </c>
      <c r="AA228" s="167">
        <f t="shared" si="281"/>
        <v>4164</v>
      </c>
      <c r="AB228" s="167">
        <f>SUM($W$7:W228)</f>
        <v>150.08958333333334</v>
      </c>
      <c r="AC228" s="489">
        <v>0</v>
      </c>
      <c r="AD228" s="489">
        <v>0</v>
      </c>
      <c r="AE228" s="167">
        <f t="shared" si="246"/>
        <v>0</v>
      </c>
      <c r="AF228" s="167">
        <f t="shared" si="269"/>
        <v>0</v>
      </c>
      <c r="AG228" s="171">
        <f t="shared" si="241"/>
        <v>2048.5</v>
      </c>
      <c r="AH228" s="171">
        <f t="shared" si="247"/>
        <v>49164</v>
      </c>
      <c r="AI228" s="492"/>
      <c r="AJ228" s="493"/>
      <c r="AK228" s="494">
        <v>1</v>
      </c>
      <c r="AL228" s="488">
        <v>8.3333333333333332E-3</v>
      </c>
      <c r="AM228" s="167">
        <f t="shared" si="248"/>
        <v>0</v>
      </c>
      <c r="AN228" s="165">
        <f t="shared" si="270"/>
        <v>12</v>
      </c>
      <c r="AO228" s="483">
        <v>1</v>
      </c>
      <c r="AP228" s="495">
        <v>7.3611111111111113E-2</v>
      </c>
      <c r="AQ228" s="167">
        <f t="shared" si="249"/>
        <v>1</v>
      </c>
      <c r="AR228" s="165">
        <f t="shared" si="271"/>
        <v>46</v>
      </c>
      <c r="AS228" s="483">
        <v>0</v>
      </c>
      <c r="AT228" s="490">
        <v>0</v>
      </c>
      <c r="AU228" s="167">
        <f t="shared" si="250"/>
        <v>0</v>
      </c>
      <c r="AV228" s="165">
        <f t="shared" si="272"/>
        <v>0</v>
      </c>
      <c r="AW228" s="494">
        <v>0</v>
      </c>
      <c r="AX228" s="496">
        <v>0</v>
      </c>
      <c r="AY228" s="167">
        <f t="shared" si="251"/>
        <v>0</v>
      </c>
      <c r="AZ228" s="165">
        <f t="shared" si="273"/>
        <v>0</v>
      </c>
      <c r="BA228" s="494">
        <v>0</v>
      </c>
      <c r="BB228" s="495">
        <v>0</v>
      </c>
      <c r="BC228" s="171">
        <f t="shared" si="252"/>
        <v>0</v>
      </c>
      <c r="BD228" s="172">
        <f t="shared" si="274"/>
        <v>0</v>
      </c>
      <c r="BE228" s="483">
        <v>5</v>
      </c>
      <c r="BF228" s="495">
        <v>9.1666666666666674E-2</v>
      </c>
      <c r="BG228" s="167">
        <f t="shared" si="253"/>
        <v>2</v>
      </c>
      <c r="BH228" s="165">
        <f t="shared" si="275"/>
        <v>12</v>
      </c>
      <c r="BI228" s="497">
        <v>0</v>
      </c>
      <c r="BJ228" s="495">
        <v>0</v>
      </c>
      <c r="BK228" s="167">
        <f t="shared" si="254"/>
        <v>0</v>
      </c>
      <c r="BL228" s="165">
        <f t="shared" si="276"/>
        <v>0</v>
      </c>
      <c r="BM228" s="497">
        <v>0</v>
      </c>
      <c r="BN228" s="495">
        <v>0</v>
      </c>
      <c r="BO228" s="167">
        <f t="shared" si="255"/>
        <v>0</v>
      </c>
      <c r="BP228" s="165">
        <f t="shared" si="277"/>
        <v>0</v>
      </c>
      <c r="BQ228" s="498">
        <v>4</v>
      </c>
      <c r="BR228" s="495">
        <v>0.29444444444444445</v>
      </c>
      <c r="BS228" s="167">
        <f t="shared" si="256"/>
        <v>7</v>
      </c>
      <c r="BT228" s="165">
        <f t="shared" si="278"/>
        <v>4</v>
      </c>
      <c r="BU228" s="167">
        <f t="shared" si="258"/>
        <v>11</v>
      </c>
      <c r="BV228" s="168">
        <f t="shared" si="242"/>
        <v>0.46805555555555561</v>
      </c>
      <c r="BW228" s="167">
        <f t="shared" si="257"/>
        <v>11</v>
      </c>
      <c r="BX228" s="166">
        <f t="shared" si="279"/>
        <v>14</v>
      </c>
      <c r="BY228" s="317">
        <f t="shared" si="259"/>
        <v>0.53194444444444433</v>
      </c>
      <c r="BZ228" s="174">
        <f t="shared" si="260"/>
        <v>3850.9660574412542</v>
      </c>
      <c r="CA228" s="174">
        <f t="shared" si="261"/>
        <v>92423.185378590104</v>
      </c>
      <c r="CB228" s="172">
        <f t="shared" si="262"/>
        <v>2903.3858267716537</v>
      </c>
      <c r="CC228" s="425">
        <f t="shared" ref="CC228" si="314">SUM(CC227,BR228)</f>
        <v>11.481944444444443</v>
      </c>
      <c r="CD228" s="425">
        <f t="shared" ref="CD228" si="315" xml:space="preserve"> W228 + CD227</f>
        <v>151.47499999999999</v>
      </c>
      <c r="CE228" s="394">
        <f t="shared" ref="CE228" si="316" xml:space="preserve"> CD228 - CC228</f>
        <v>139.99305555555554</v>
      </c>
      <c r="CF228" s="318">
        <f t="shared" ref="CF228" si="317">Q228/CE228/24</f>
        <v>1463.6818294558263</v>
      </c>
      <c r="CG228" s="499">
        <f t="shared" ref="CG228" si="318">W228+CG227</f>
        <v>17.446527777777778</v>
      </c>
      <c r="CH228" s="499">
        <f t="shared" ref="CH228" si="319">BR228 + CH227</f>
        <v>2.0222222222222221</v>
      </c>
      <c r="CI228" s="489">
        <f t="shared" ref="CI228" si="320">M228 + CI227</f>
        <v>569796</v>
      </c>
      <c r="CJ228" s="499">
        <f t="shared" ref="CJ228" si="321" xml:space="preserve"> CG228 - CH228</f>
        <v>15.424305555555556</v>
      </c>
      <c r="CK228" s="489">
        <f t="shared" ref="CK228" si="322" xml:space="preserve"> CI228/CJ228/24</f>
        <v>1539.2265093872404</v>
      </c>
      <c r="CL228" s="489">
        <f t="shared" ref="CL228" si="323" xml:space="preserve"> CI228/CG228/24</f>
        <v>1360.8151892687974</v>
      </c>
    </row>
    <row r="229" spans="1:90" x14ac:dyDescent="0.25">
      <c r="A229" s="483">
        <f t="shared" si="243"/>
        <v>228</v>
      </c>
      <c r="B229" s="484">
        <v>40997</v>
      </c>
      <c r="C229" s="483">
        <f t="shared" si="235"/>
        <v>3</v>
      </c>
      <c r="D229" s="483" t="s">
        <v>24</v>
      </c>
      <c r="E229" s="483" t="s">
        <v>788</v>
      </c>
      <c r="F229" s="485"/>
      <c r="G229" s="487">
        <v>82</v>
      </c>
      <c r="H229" s="488" t="s">
        <v>26</v>
      </c>
      <c r="I229" s="485" t="s">
        <v>800</v>
      </c>
      <c r="J229" s="488" t="s">
        <v>789</v>
      </c>
      <c r="K229" s="488" t="s">
        <v>28</v>
      </c>
      <c r="L229" s="489">
        <v>148103</v>
      </c>
      <c r="M229" s="489">
        <v>32488</v>
      </c>
      <c r="N229" s="500"/>
      <c r="O229" s="486"/>
      <c r="P229" s="489">
        <f>P228-M229</f>
        <v>4272</v>
      </c>
      <c r="Q229" s="182">
        <f t="shared" si="216"/>
        <v>4950215</v>
      </c>
      <c r="R229" s="489" t="s">
        <v>792</v>
      </c>
      <c r="S229" s="490">
        <v>8.3333333333333329E-2</v>
      </c>
      <c r="T229" s="171">
        <f t="shared" si="244"/>
        <v>2</v>
      </c>
      <c r="U229" s="171">
        <f t="shared" si="267"/>
        <v>0</v>
      </c>
      <c r="V229" s="489" t="s">
        <v>793</v>
      </c>
      <c r="W229" s="491">
        <v>1</v>
      </c>
      <c r="X229" s="167">
        <f t="shared" si="245"/>
        <v>24</v>
      </c>
      <c r="Y229" s="171">
        <f t="shared" si="268"/>
        <v>0</v>
      </c>
      <c r="Z229" s="167">
        <f t="shared" si="281"/>
        <v>3612</v>
      </c>
      <c r="AA229" s="167">
        <f t="shared" si="281"/>
        <v>4164</v>
      </c>
      <c r="AB229" s="167">
        <f>SUM($W$7:W229)</f>
        <v>151.08958333333334</v>
      </c>
      <c r="AC229" s="489">
        <v>0</v>
      </c>
      <c r="AD229" s="489">
        <v>0</v>
      </c>
      <c r="AE229" s="167">
        <f t="shared" si="246"/>
        <v>0</v>
      </c>
      <c r="AF229" s="167">
        <f t="shared" si="269"/>
        <v>0</v>
      </c>
      <c r="AG229" s="171">
        <f t="shared" si="241"/>
        <v>1353.6666666666667</v>
      </c>
      <c r="AH229" s="171">
        <f t="shared" si="247"/>
        <v>32488</v>
      </c>
      <c r="AI229" s="492"/>
      <c r="AJ229" s="493"/>
      <c r="AK229" s="494">
        <v>0</v>
      </c>
      <c r="AL229" s="488">
        <v>0</v>
      </c>
      <c r="AM229" s="167">
        <f t="shared" si="248"/>
        <v>0</v>
      </c>
      <c r="AN229" s="165">
        <f t="shared" si="270"/>
        <v>0</v>
      </c>
      <c r="AO229" s="483">
        <v>3</v>
      </c>
      <c r="AP229" s="495">
        <v>8.2638888888888887E-2</v>
      </c>
      <c r="AQ229" s="167">
        <f t="shared" si="249"/>
        <v>1</v>
      </c>
      <c r="AR229" s="165">
        <f t="shared" si="271"/>
        <v>59</v>
      </c>
      <c r="AS229" s="483">
        <v>0</v>
      </c>
      <c r="AT229" s="490">
        <v>0</v>
      </c>
      <c r="AU229" s="167">
        <f t="shared" si="250"/>
        <v>0</v>
      </c>
      <c r="AV229" s="165">
        <f t="shared" si="272"/>
        <v>0</v>
      </c>
      <c r="AW229" s="494">
        <v>0</v>
      </c>
      <c r="AX229" s="496">
        <v>0</v>
      </c>
      <c r="AY229" s="167">
        <f t="shared" si="251"/>
        <v>0</v>
      </c>
      <c r="AZ229" s="165">
        <f t="shared" si="273"/>
        <v>0</v>
      </c>
      <c r="BA229" s="494">
        <v>19</v>
      </c>
      <c r="BB229" s="495">
        <v>0.12916666666666668</v>
      </c>
      <c r="BC229" s="171">
        <f t="shared" si="252"/>
        <v>3</v>
      </c>
      <c r="BD229" s="172">
        <f t="shared" si="274"/>
        <v>6</v>
      </c>
      <c r="BE229" s="483">
        <v>3</v>
      </c>
      <c r="BF229" s="495">
        <v>4.7222222222222221E-2</v>
      </c>
      <c r="BG229" s="167">
        <f t="shared" si="253"/>
        <v>1</v>
      </c>
      <c r="BH229" s="165">
        <f t="shared" si="275"/>
        <v>8</v>
      </c>
      <c r="BI229" s="497">
        <v>0</v>
      </c>
      <c r="BJ229" s="495">
        <v>0</v>
      </c>
      <c r="BK229" s="167">
        <f t="shared" si="254"/>
        <v>0</v>
      </c>
      <c r="BL229" s="165">
        <f t="shared" si="276"/>
        <v>0</v>
      </c>
      <c r="BM229" s="497">
        <v>0</v>
      </c>
      <c r="BN229" s="495">
        <v>0</v>
      </c>
      <c r="BO229" s="167">
        <f t="shared" si="255"/>
        <v>0</v>
      </c>
      <c r="BP229" s="165">
        <f t="shared" si="277"/>
        <v>0</v>
      </c>
      <c r="BQ229" s="498">
        <v>3</v>
      </c>
      <c r="BR229" s="495">
        <v>0.13125000000000001</v>
      </c>
      <c r="BS229" s="167">
        <f t="shared" si="256"/>
        <v>3</v>
      </c>
      <c r="BT229" s="165">
        <f t="shared" si="278"/>
        <v>9</v>
      </c>
      <c r="BU229" s="167">
        <f t="shared" si="258"/>
        <v>28</v>
      </c>
      <c r="BV229" s="168">
        <f t="shared" si="242"/>
        <v>0.39027777777777778</v>
      </c>
      <c r="BW229" s="167">
        <f t="shared" si="257"/>
        <v>9</v>
      </c>
      <c r="BX229" s="166">
        <f t="shared" si="279"/>
        <v>22</v>
      </c>
      <c r="BY229" s="317">
        <f t="shared" si="259"/>
        <v>0.60972222222222228</v>
      </c>
      <c r="BZ229" s="174">
        <f t="shared" si="260"/>
        <v>2220.1366742596806</v>
      </c>
      <c r="CA229" s="174">
        <f t="shared" si="261"/>
        <v>53283.280182232338</v>
      </c>
      <c r="CB229" s="172">
        <f t="shared" si="262"/>
        <v>1558.1774580335732</v>
      </c>
      <c r="CC229" s="425">
        <f t="shared" ref="CC229" si="324">SUM(CC228,BR229)</f>
        <v>11.613194444444442</v>
      </c>
      <c r="CD229" s="425">
        <f t="shared" ref="CD229" si="325" xml:space="preserve"> W229 + CD228</f>
        <v>152.47499999999999</v>
      </c>
      <c r="CE229" s="394">
        <f t="shared" ref="CE229" si="326" xml:space="preserve"> CD229 - CC229</f>
        <v>140.86180555555555</v>
      </c>
      <c r="CF229" s="318">
        <f t="shared" ref="CF229" si="327">Q229/CE229/24</f>
        <v>1464.264621057873</v>
      </c>
      <c r="CG229" s="499">
        <f t="shared" ref="CG229" si="328">W229+CG228</f>
        <v>18.446527777777778</v>
      </c>
      <c r="CH229" s="499">
        <f t="shared" ref="CH229" si="329">BR229 + CH228</f>
        <v>2.1534722222222222</v>
      </c>
      <c r="CI229" s="489">
        <f t="shared" ref="CI229" si="330">M229 + CI228</f>
        <v>602284</v>
      </c>
      <c r="CJ229" s="499">
        <f t="shared" ref="CJ229" si="331" xml:space="preserve"> CG229 - CH229</f>
        <v>16.293055555555554</v>
      </c>
      <c r="CK229" s="489">
        <f t="shared" ref="CK229" si="332" xml:space="preserve"> CI229/CJ229/24</f>
        <v>1540.2369789446766</v>
      </c>
      <c r="CL229" s="489">
        <f t="shared" ref="CL229" si="333" xml:space="preserve"> CI229/CG229/24</f>
        <v>1360.4276625381169</v>
      </c>
    </row>
    <row r="230" spans="1:90" x14ac:dyDescent="0.25">
      <c r="A230" s="483">
        <f t="shared" si="243"/>
        <v>229</v>
      </c>
      <c r="B230" s="484">
        <v>40998</v>
      </c>
      <c r="C230" s="483">
        <f t="shared" si="235"/>
        <v>3</v>
      </c>
      <c r="D230" s="483" t="s">
        <v>24</v>
      </c>
      <c r="E230" s="483" t="s">
        <v>788</v>
      </c>
      <c r="F230" s="485"/>
      <c r="G230" s="487">
        <v>82</v>
      </c>
      <c r="H230" s="488" t="s">
        <v>26</v>
      </c>
      <c r="I230" s="485" t="s">
        <v>800</v>
      </c>
      <c r="J230" s="488" t="s">
        <v>789</v>
      </c>
      <c r="K230" s="488" t="s">
        <v>28</v>
      </c>
      <c r="L230" s="489">
        <v>148103</v>
      </c>
      <c r="M230" s="489">
        <v>4272</v>
      </c>
      <c r="N230" s="500"/>
      <c r="O230" s="486"/>
      <c r="P230" s="489">
        <f>P229-M230</f>
        <v>0</v>
      </c>
      <c r="Q230" s="182">
        <f t="shared" si="216"/>
        <v>4954487</v>
      </c>
      <c r="R230" s="489" t="s">
        <v>792</v>
      </c>
      <c r="S230" s="490">
        <v>8.3333333333333329E-2</v>
      </c>
      <c r="T230" s="171">
        <f t="shared" si="244"/>
        <v>2</v>
      </c>
      <c r="U230" s="171">
        <f t="shared" si="267"/>
        <v>0</v>
      </c>
      <c r="V230" s="489" t="s">
        <v>793</v>
      </c>
      <c r="W230" s="491">
        <v>0.22916666666666666</v>
      </c>
      <c r="X230" s="167">
        <f t="shared" si="245"/>
        <v>5</v>
      </c>
      <c r="Y230" s="171">
        <f t="shared" si="268"/>
        <v>30</v>
      </c>
      <c r="Z230" s="167">
        <f t="shared" si="281"/>
        <v>3617</v>
      </c>
      <c r="AA230" s="167">
        <f t="shared" si="281"/>
        <v>4194</v>
      </c>
      <c r="AB230" s="167">
        <f>SUM($W$7:W230)</f>
        <v>151.31874999999999</v>
      </c>
      <c r="AC230" s="489">
        <v>0</v>
      </c>
      <c r="AD230" s="489">
        <v>0</v>
      </c>
      <c r="AE230" s="167">
        <f t="shared" si="246"/>
        <v>0</v>
      </c>
      <c r="AF230" s="167">
        <f t="shared" si="269"/>
        <v>0</v>
      </c>
      <c r="AG230" s="171">
        <f t="shared" si="241"/>
        <v>776.72727272727286</v>
      </c>
      <c r="AH230" s="171">
        <f t="shared" si="247"/>
        <v>18641.454545454548</v>
      </c>
      <c r="AI230" s="523" t="s">
        <v>794</v>
      </c>
      <c r="AJ230" s="493"/>
      <c r="AK230" s="494">
        <v>2</v>
      </c>
      <c r="AL230" s="488">
        <v>6.1111111111111116E-2</v>
      </c>
      <c r="AM230" s="167">
        <f t="shared" si="248"/>
        <v>1</v>
      </c>
      <c r="AN230" s="165">
        <f t="shared" si="270"/>
        <v>28</v>
      </c>
      <c r="AO230" s="483">
        <v>0</v>
      </c>
      <c r="AP230" s="495">
        <v>0</v>
      </c>
      <c r="AQ230" s="167">
        <f t="shared" si="249"/>
        <v>0</v>
      </c>
      <c r="AR230" s="165">
        <f t="shared" si="271"/>
        <v>0</v>
      </c>
      <c r="AS230" s="483">
        <v>0</v>
      </c>
      <c r="AT230" s="490">
        <v>0</v>
      </c>
      <c r="AU230" s="167">
        <f t="shared" si="250"/>
        <v>0</v>
      </c>
      <c r="AV230" s="165">
        <f t="shared" si="272"/>
        <v>0</v>
      </c>
      <c r="AW230" s="494">
        <v>0</v>
      </c>
      <c r="AX230" s="496">
        <v>0</v>
      </c>
      <c r="AY230" s="167">
        <f t="shared" si="251"/>
        <v>0</v>
      </c>
      <c r="AZ230" s="165">
        <f t="shared" si="273"/>
        <v>0</v>
      </c>
      <c r="BA230" s="494">
        <v>1</v>
      </c>
      <c r="BB230" s="495">
        <v>8.3333333333333332E-3</v>
      </c>
      <c r="BC230" s="171">
        <f t="shared" si="252"/>
        <v>0</v>
      </c>
      <c r="BD230" s="172">
        <f t="shared" si="274"/>
        <v>12</v>
      </c>
      <c r="BE230" s="483">
        <v>0</v>
      </c>
      <c r="BF230" s="495">
        <v>0</v>
      </c>
      <c r="BG230" s="167">
        <f t="shared" si="253"/>
        <v>0</v>
      </c>
      <c r="BH230" s="165">
        <f t="shared" si="275"/>
        <v>0</v>
      </c>
      <c r="BI230" s="497">
        <v>0</v>
      </c>
      <c r="BJ230" s="495">
        <v>0</v>
      </c>
      <c r="BK230" s="167">
        <f t="shared" si="254"/>
        <v>0</v>
      </c>
      <c r="BL230" s="165">
        <f t="shared" si="276"/>
        <v>0</v>
      </c>
      <c r="BM230" s="497">
        <v>0</v>
      </c>
      <c r="BN230" s="495">
        <v>0</v>
      </c>
      <c r="BO230" s="167">
        <f t="shared" si="255"/>
        <v>0</v>
      </c>
      <c r="BP230" s="165">
        <f t="shared" si="277"/>
        <v>0</v>
      </c>
      <c r="BQ230" s="498">
        <v>0</v>
      </c>
      <c r="BR230" s="495">
        <v>0</v>
      </c>
      <c r="BS230" s="167">
        <f t="shared" si="256"/>
        <v>0</v>
      </c>
      <c r="BT230" s="165">
        <f t="shared" si="278"/>
        <v>0</v>
      </c>
      <c r="BU230" s="167">
        <f t="shared" si="258"/>
        <v>3</v>
      </c>
      <c r="BV230" s="168">
        <f t="shared" si="242"/>
        <v>6.9444444444444448E-2</v>
      </c>
      <c r="BW230" s="167">
        <f t="shared" si="257"/>
        <v>1</v>
      </c>
      <c r="BX230" s="166">
        <f t="shared" si="279"/>
        <v>40</v>
      </c>
      <c r="BY230" s="317">
        <f t="shared" si="259"/>
        <v>0.15972222222222221</v>
      </c>
      <c r="BZ230" s="174">
        <f t="shared" si="260"/>
        <v>1114.4347826086957</v>
      </c>
      <c r="CA230" s="174">
        <f t="shared" si="261"/>
        <v>26746.434782608696</v>
      </c>
      <c r="CB230" s="172">
        <f t="shared" si="262"/>
        <v>776.72727272727286</v>
      </c>
      <c r="CC230" s="425">
        <f t="shared" ref="CC230" si="334">SUM(CC229,BR230)</f>
        <v>11.613194444444442</v>
      </c>
      <c r="CD230" s="425">
        <f t="shared" ref="CD230" si="335" xml:space="preserve"> W230 + CD229</f>
        <v>152.70416666666665</v>
      </c>
      <c r="CE230" s="394">
        <f t="shared" ref="CE230" si="336" xml:space="preserve"> CD230 - CC230</f>
        <v>141.09097222222221</v>
      </c>
      <c r="CF230" s="318">
        <f t="shared" ref="CF230" si="337">Q230/CE230/24</f>
        <v>1463.1478902008655</v>
      </c>
      <c r="CG230" s="499">
        <f t="shared" ref="CG230" si="338">W230+CG229</f>
        <v>18.675694444444446</v>
      </c>
      <c r="CH230" s="499">
        <f t="shared" ref="CH230" si="339">BR230 + CH229</f>
        <v>2.1534722222222222</v>
      </c>
      <c r="CI230" s="489">
        <f t="shared" ref="CI230" si="340">M230 + CI229</f>
        <v>606556</v>
      </c>
      <c r="CJ230" s="499">
        <f t="shared" ref="CJ230" si="341" xml:space="preserve"> CG230 - CH230</f>
        <v>16.522222222222222</v>
      </c>
      <c r="CK230" s="489">
        <f t="shared" ref="CK230" si="342" xml:space="preserve"> CI230/CJ230/24</f>
        <v>1529.646940147949</v>
      </c>
      <c r="CL230" s="489">
        <f t="shared" ref="CL230" si="343" xml:space="preserve"> CI230/CG230/24</f>
        <v>1353.2651619380506</v>
      </c>
    </row>
    <row r="231" spans="1:90" x14ac:dyDescent="0.25">
      <c r="A231" s="483">
        <f t="shared" si="243"/>
        <v>230</v>
      </c>
      <c r="B231" s="484">
        <v>40998</v>
      </c>
      <c r="C231" s="483">
        <f t="shared" si="235"/>
        <v>3</v>
      </c>
      <c r="D231" s="483" t="s">
        <v>24</v>
      </c>
      <c r="E231" s="483" t="s">
        <v>795</v>
      </c>
      <c r="F231" s="485"/>
      <c r="G231" s="487">
        <v>83</v>
      </c>
      <c r="H231" s="488" t="s">
        <v>26</v>
      </c>
      <c r="I231" s="485" t="s">
        <v>258</v>
      </c>
      <c r="J231" s="488" t="s">
        <v>796</v>
      </c>
      <c r="K231" s="488" t="s">
        <v>28</v>
      </c>
      <c r="L231" s="489">
        <v>56401</v>
      </c>
      <c r="M231" s="489">
        <v>22947</v>
      </c>
      <c r="N231" s="500"/>
      <c r="O231" s="486"/>
      <c r="P231" s="489">
        <f>L231-M231</f>
        <v>33454</v>
      </c>
      <c r="Q231" s="182">
        <f t="shared" si="216"/>
        <v>4977434</v>
      </c>
      <c r="R231" s="489" t="s">
        <v>797</v>
      </c>
      <c r="S231" s="490">
        <v>4.1666666666666664E-2</v>
      </c>
      <c r="T231" s="171">
        <f t="shared" si="244"/>
        <v>1</v>
      </c>
      <c r="U231" s="171">
        <f t="shared" si="267"/>
        <v>0</v>
      </c>
      <c r="V231" s="489" t="s">
        <v>798</v>
      </c>
      <c r="W231" s="491">
        <v>0.71875</v>
      </c>
      <c r="X231" s="167">
        <f t="shared" si="245"/>
        <v>17</v>
      </c>
      <c r="Y231" s="171">
        <f t="shared" si="268"/>
        <v>15</v>
      </c>
      <c r="Z231" s="167">
        <f t="shared" si="281"/>
        <v>3634</v>
      </c>
      <c r="AA231" s="167">
        <f t="shared" si="281"/>
        <v>4209</v>
      </c>
      <c r="AB231" s="167">
        <f>SUM($W$7:W231)</f>
        <v>152.03749999999999</v>
      </c>
      <c r="AC231" s="489">
        <v>0</v>
      </c>
      <c r="AD231" s="489">
        <v>0</v>
      </c>
      <c r="AE231" s="167">
        <f t="shared" si="246"/>
        <v>0</v>
      </c>
      <c r="AF231" s="167">
        <f t="shared" si="269"/>
        <v>0</v>
      </c>
      <c r="AG231" s="171">
        <f t="shared" si="241"/>
        <v>1330.2608695652173</v>
      </c>
      <c r="AH231" s="171">
        <f t="shared" si="247"/>
        <v>31926.260869565216</v>
      </c>
      <c r="AI231" s="492"/>
      <c r="AJ231" s="493"/>
      <c r="AK231" s="494">
        <v>1</v>
      </c>
      <c r="AL231" s="488">
        <v>3.472222222222222E-3</v>
      </c>
      <c r="AM231" s="167">
        <f t="shared" si="248"/>
        <v>0</v>
      </c>
      <c r="AN231" s="165">
        <f t="shared" si="270"/>
        <v>5</v>
      </c>
      <c r="AO231" s="483">
        <v>2</v>
      </c>
      <c r="AP231" s="495">
        <v>8.0555555555555561E-2</v>
      </c>
      <c r="AQ231" s="167">
        <f t="shared" si="249"/>
        <v>1</v>
      </c>
      <c r="AR231" s="165">
        <f t="shared" si="271"/>
        <v>56</v>
      </c>
      <c r="AS231" s="483">
        <v>0</v>
      </c>
      <c r="AT231" s="490">
        <v>0</v>
      </c>
      <c r="AU231" s="167">
        <f t="shared" si="250"/>
        <v>0</v>
      </c>
      <c r="AV231" s="165">
        <f t="shared" si="272"/>
        <v>0</v>
      </c>
      <c r="AW231" s="494">
        <v>3</v>
      </c>
      <c r="AX231" s="496">
        <v>0.18194444444444444</v>
      </c>
      <c r="AY231" s="167">
        <f t="shared" si="251"/>
        <v>4</v>
      </c>
      <c r="AZ231" s="165">
        <f t="shared" si="273"/>
        <v>22</v>
      </c>
      <c r="BA231" s="494">
        <v>0</v>
      </c>
      <c r="BB231" s="495">
        <v>0</v>
      </c>
      <c r="BC231" s="171">
        <f t="shared" si="252"/>
        <v>0</v>
      </c>
      <c r="BD231" s="172">
        <f t="shared" si="274"/>
        <v>0</v>
      </c>
      <c r="BE231" s="483">
        <v>1</v>
      </c>
      <c r="BF231" s="495">
        <v>3.5416666666666666E-2</v>
      </c>
      <c r="BG231" s="167">
        <f t="shared" si="253"/>
        <v>0</v>
      </c>
      <c r="BH231" s="165">
        <f t="shared" si="275"/>
        <v>51</v>
      </c>
      <c r="BI231" s="497">
        <v>0</v>
      </c>
      <c r="BJ231" s="495">
        <v>0</v>
      </c>
      <c r="BK231" s="167">
        <f t="shared" si="254"/>
        <v>0</v>
      </c>
      <c r="BL231" s="165">
        <f t="shared" si="276"/>
        <v>0</v>
      </c>
      <c r="BM231" s="497">
        <v>0</v>
      </c>
      <c r="BN231" s="495">
        <v>0</v>
      </c>
      <c r="BO231" s="167">
        <f t="shared" si="255"/>
        <v>0</v>
      </c>
      <c r="BP231" s="165">
        <f t="shared" si="277"/>
        <v>0</v>
      </c>
      <c r="BQ231" s="498">
        <v>0</v>
      </c>
      <c r="BR231" s="495">
        <v>0</v>
      </c>
      <c r="BS231" s="167">
        <f t="shared" si="256"/>
        <v>0</v>
      </c>
      <c r="BT231" s="165">
        <f t="shared" si="278"/>
        <v>0</v>
      </c>
      <c r="BU231" s="167">
        <f t="shared" si="258"/>
        <v>7</v>
      </c>
      <c r="BV231" s="168">
        <f t="shared" si="242"/>
        <v>0.30138888888888887</v>
      </c>
      <c r="BW231" s="167">
        <f t="shared" si="257"/>
        <v>7</v>
      </c>
      <c r="BX231" s="166">
        <f t="shared" si="279"/>
        <v>14</v>
      </c>
      <c r="BY231" s="317">
        <f t="shared" si="259"/>
        <v>0.41736111111111113</v>
      </c>
      <c r="BZ231" s="174">
        <f t="shared" si="260"/>
        <v>2290.8818635607317</v>
      </c>
      <c r="CA231" s="174">
        <f t="shared" si="261"/>
        <v>54981.164725457566</v>
      </c>
      <c r="CB231" s="172">
        <f t="shared" si="262"/>
        <v>1330.2608695652173</v>
      </c>
      <c r="CC231" s="425">
        <f t="shared" ref="CC231" si="344">SUM(CC230,BR231)</f>
        <v>11.613194444444442</v>
      </c>
      <c r="CD231" s="425">
        <f t="shared" ref="CD231" si="345" xml:space="preserve"> W231 + CD230</f>
        <v>153.42291666666665</v>
      </c>
      <c r="CE231" s="394">
        <f t="shared" ref="CE231" si="346" xml:space="preserve"> CD231 - CC231</f>
        <v>141.80972222222221</v>
      </c>
      <c r="CF231" s="318">
        <f t="shared" ref="CF231" si="347">Q231/CE231/24</f>
        <v>1462.4743641225039</v>
      </c>
      <c r="CG231" s="499">
        <f t="shared" ref="CG231" si="348">W231+CG230</f>
        <v>19.394444444444446</v>
      </c>
      <c r="CH231" s="499">
        <f t="shared" ref="CH231" si="349">BR231 + CH230</f>
        <v>2.1534722222222222</v>
      </c>
      <c r="CI231" s="489">
        <f t="shared" ref="CI231" si="350">M231 + CI230</f>
        <v>629503</v>
      </c>
      <c r="CJ231" s="499">
        <f t="shared" ref="CJ231" si="351" xml:space="preserve"> CG231 - CH231</f>
        <v>17.240972222222222</v>
      </c>
      <c r="CK231" s="489">
        <f t="shared" ref="CK231" si="352" xml:space="preserve"> CI231/CJ231/24</f>
        <v>1521.3348370725419</v>
      </c>
      <c r="CL231" s="489">
        <f t="shared" ref="CL231" si="353" xml:space="preserve"> CI231/CG231/24</f>
        <v>1352.412632483529</v>
      </c>
    </row>
    <row r="232" spans="1:90" x14ac:dyDescent="0.25">
      <c r="A232" s="483">
        <f t="shared" si="243"/>
        <v>231</v>
      </c>
      <c r="B232" s="484">
        <v>40999</v>
      </c>
      <c r="C232" s="483">
        <f t="shared" si="235"/>
        <v>3</v>
      </c>
      <c r="D232" s="483" t="s">
        <v>24</v>
      </c>
      <c r="E232" s="483" t="s">
        <v>795</v>
      </c>
      <c r="F232" s="485"/>
      <c r="G232" s="487">
        <v>83</v>
      </c>
      <c r="H232" s="488" t="s">
        <v>26</v>
      </c>
      <c r="I232" s="485" t="s">
        <v>258</v>
      </c>
      <c r="J232" s="488" t="s">
        <v>796</v>
      </c>
      <c r="K232" s="488" t="s">
        <v>28</v>
      </c>
      <c r="L232" s="489">
        <v>56401</v>
      </c>
      <c r="M232" s="489">
        <v>26071</v>
      </c>
      <c r="N232" s="500"/>
      <c r="O232" s="486"/>
      <c r="P232" s="489">
        <f>P231-M232</f>
        <v>7383</v>
      </c>
      <c r="Q232" s="182">
        <f t="shared" si="216"/>
        <v>5003505</v>
      </c>
      <c r="R232" s="489" t="s">
        <v>797</v>
      </c>
      <c r="S232" s="490">
        <v>4.1666666666666664E-2</v>
      </c>
      <c r="T232" s="171">
        <f t="shared" si="244"/>
        <v>1</v>
      </c>
      <c r="U232" s="171">
        <f t="shared" si="267"/>
        <v>0</v>
      </c>
      <c r="V232" s="489" t="s">
        <v>798</v>
      </c>
      <c r="W232" s="491">
        <v>1</v>
      </c>
      <c r="X232" s="167">
        <f t="shared" si="245"/>
        <v>24</v>
      </c>
      <c r="Y232" s="171">
        <f t="shared" si="268"/>
        <v>0</v>
      </c>
      <c r="Z232" s="167">
        <f t="shared" si="281"/>
        <v>3658</v>
      </c>
      <c r="AA232" s="167">
        <f t="shared" si="281"/>
        <v>4209</v>
      </c>
      <c r="AB232" s="167">
        <f>SUM($W$7:W232)</f>
        <v>153.03749999999999</v>
      </c>
      <c r="AC232" s="489">
        <v>0</v>
      </c>
      <c r="AD232" s="489">
        <v>0</v>
      </c>
      <c r="AE232" s="167">
        <f t="shared" si="246"/>
        <v>0</v>
      </c>
      <c r="AF232" s="167">
        <f t="shared" si="269"/>
        <v>0</v>
      </c>
      <c r="AG232" s="171">
        <f t="shared" si="241"/>
        <v>1086.2916666666667</v>
      </c>
      <c r="AH232" s="171">
        <f t="shared" si="247"/>
        <v>26071</v>
      </c>
      <c r="AI232" s="492"/>
      <c r="AJ232" s="493"/>
      <c r="AK232" s="494">
        <v>1</v>
      </c>
      <c r="AL232" s="488">
        <v>3.0555555555555555E-2</v>
      </c>
      <c r="AM232" s="167">
        <f t="shared" si="248"/>
        <v>0</v>
      </c>
      <c r="AN232" s="165">
        <f t="shared" si="270"/>
        <v>44</v>
      </c>
      <c r="AO232" s="483">
        <v>3</v>
      </c>
      <c r="AP232" s="495">
        <v>5.2777777777777778E-2</v>
      </c>
      <c r="AQ232" s="167">
        <f t="shared" si="249"/>
        <v>1</v>
      </c>
      <c r="AR232" s="165">
        <f t="shared" si="271"/>
        <v>16</v>
      </c>
      <c r="AS232" s="483">
        <v>1</v>
      </c>
      <c r="AT232" s="490">
        <v>8.3333333333333332E-3</v>
      </c>
      <c r="AU232" s="167">
        <f t="shared" si="250"/>
        <v>0</v>
      </c>
      <c r="AV232" s="165">
        <f t="shared" si="272"/>
        <v>12</v>
      </c>
      <c r="AW232" s="494">
        <v>5</v>
      </c>
      <c r="AX232" s="496">
        <v>0.3263888888888889</v>
      </c>
      <c r="AY232" s="167">
        <f t="shared" si="251"/>
        <v>7</v>
      </c>
      <c r="AZ232" s="165">
        <f t="shared" si="273"/>
        <v>50</v>
      </c>
      <c r="BA232" s="494">
        <v>3</v>
      </c>
      <c r="BB232" s="495">
        <v>8.3333333333333332E-3</v>
      </c>
      <c r="BC232" s="171">
        <f t="shared" si="252"/>
        <v>0</v>
      </c>
      <c r="BD232" s="172">
        <f t="shared" si="274"/>
        <v>12</v>
      </c>
      <c r="BE232" s="483">
        <v>2</v>
      </c>
      <c r="BF232" s="495">
        <v>5.6250000000000001E-2</v>
      </c>
      <c r="BG232" s="167">
        <f t="shared" si="253"/>
        <v>1</v>
      </c>
      <c r="BH232" s="165">
        <f t="shared" si="275"/>
        <v>21</v>
      </c>
      <c r="BI232" s="497">
        <v>0</v>
      </c>
      <c r="BJ232" s="495">
        <v>0</v>
      </c>
      <c r="BK232" s="167">
        <f t="shared" si="254"/>
        <v>0</v>
      </c>
      <c r="BL232" s="165">
        <f t="shared" si="276"/>
        <v>0</v>
      </c>
      <c r="BM232" s="497">
        <v>0</v>
      </c>
      <c r="BN232" s="495">
        <v>0</v>
      </c>
      <c r="BO232" s="167">
        <f t="shared" si="255"/>
        <v>0</v>
      </c>
      <c r="BP232" s="165">
        <f t="shared" si="277"/>
        <v>0</v>
      </c>
      <c r="BQ232" s="498">
        <v>3</v>
      </c>
      <c r="BR232" s="495">
        <v>0.14861111111111111</v>
      </c>
      <c r="BS232" s="167">
        <f t="shared" si="256"/>
        <v>3</v>
      </c>
      <c r="BT232" s="165">
        <f t="shared" si="278"/>
        <v>34</v>
      </c>
      <c r="BU232" s="167">
        <f t="shared" si="258"/>
        <v>18</v>
      </c>
      <c r="BV232" s="168">
        <f t="shared" si="242"/>
        <v>0.63124999999999998</v>
      </c>
      <c r="BW232" s="167">
        <f t="shared" si="257"/>
        <v>15</v>
      </c>
      <c r="BX232" s="166">
        <f t="shared" si="279"/>
        <v>9</v>
      </c>
      <c r="BY232" s="317">
        <f t="shared" ref="BY232:BY233" si="354">W232-BV232</f>
        <v>0.36875000000000002</v>
      </c>
      <c r="BZ232" s="174">
        <f t="shared" ref="BZ232:BZ233" si="355">M232/BY232/24</f>
        <v>2945.8757062146892</v>
      </c>
      <c r="CA232" s="174">
        <f t="shared" ref="CA232:CA233" si="356">BZ232*24</f>
        <v>70701.016949152545</v>
      </c>
      <c r="CB232" s="172">
        <f t="shared" ref="CB232:CB233" si="357">M232/(W232-BR232)/24</f>
        <v>1275.9053833605221</v>
      </c>
      <c r="CC232" s="425">
        <f t="shared" ref="CC232" si="358">SUM(CC231,BR232)</f>
        <v>11.761805555555553</v>
      </c>
      <c r="CD232" s="425">
        <f t="shared" ref="CD232" si="359" xml:space="preserve"> W232 + CD231</f>
        <v>154.42291666666665</v>
      </c>
      <c r="CE232" s="394">
        <f t="shared" ref="CE232:CE233" si="360" xml:space="preserve"> CD232 - CC232</f>
        <v>142.6611111111111</v>
      </c>
      <c r="CF232" s="318">
        <f t="shared" ref="CF232:CF233" si="361">Q232/CE232/24</f>
        <v>1461.3609369523738</v>
      </c>
      <c r="CG232" s="499">
        <f t="shared" ref="CG232" si="362">W232+CG231</f>
        <v>20.394444444444446</v>
      </c>
      <c r="CH232" s="499">
        <f t="shared" ref="CH232" si="363">BR232 + CH231</f>
        <v>2.3020833333333335</v>
      </c>
      <c r="CI232" s="489">
        <f t="shared" ref="CI232" si="364">M232 + CI231</f>
        <v>655574</v>
      </c>
      <c r="CJ232" s="499">
        <f t="shared" ref="CJ232:CJ233" si="365" xml:space="preserve"> CG232 - CH232</f>
        <v>18.092361111111114</v>
      </c>
      <c r="CK232" s="489">
        <f t="shared" ref="CK232:CK233" si="366" xml:space="preserve"> CI232/CJ232/24</f>
        <v>1509.7854373776529</v>
      </c>
      <c r="CL232" s="489">
        <f t="shared" ref="CL232:CL233" si="367" xml:space="preserve"> CI232/CG232/24</f>
        <v>1339.3639335330972</v>
      </c>
    </row>
    <row r="233" spans="1:90" x14ac:dyDescent="0.25">
      <c r="A233" s="483">
        <f t="shared" si="243"/>
        <v>232</v>
      </c>
      <c r="B233" s="484">
        <v>41000</v>
      </c>
      <c r="C233" s="483">
        <f t="shared" si="235"/>
        <v>4</v>
      </c>
      <c r="D233" s="483" t="s">
        <v>24</v>
      </c>
      <c r="E233" s="483" t="s">
        <v>795</v>
      </c>
      <c r="F233" s="485"/>
      <c r="G233" s="487">
        <v>83</v>
      </c>
      <c r="H233" s="488" t="s">
        <v>26</v>
      </c>
      <c r="I233" s="485" t="s">
        <v>258</v>
      </c>
      <c r="J233" s="488" t="s">
        <v>796</v>
      </c>
      <c r="K233" s="488" t="s">
        <v>28</v>
      </c>
      <c r="L233" s="489">
        <v>56401</v>
      </c>
      <c r="M233" s="489">
        <v>7383</v>
      </c>
      <c r="N233" s="500"/>
      <c r="O233" s="486"/>
      <c r="P233" s="489">
        <f>P232-M233</f>
        <v>0</v>
      </c>
      <c r="Q233" s="182">
        <f>M233</f>
        <v>7383</v>
      </c>
      <c r="R233" s="489" t="s">
        <v>797</v>
      </c>
      <c r="S233" s="490">
        <v>4.1666666666666664E-2</v>
      </c>
      <c r="T233" s="171">
        <f t="shared" si="244"/>
        <v>1</v>
      </c>
      <c r="U233" s="171">
        <f t="shared" si="267"/>
        <v>0</v>
      </c>
      <c r="V233" s="489" t="s">
        <v>798</v>
      </c>
      <c r="W233" s="491">
        <v>0.625</v>
      </c>
      <c r="X233" s="167">
        <f t="shared" si="245"/>
        <v>15</v>
      </c>
      <c r="Y233" s="171">
        <f t="shared" si="268"/>
        <v>0</v>
      </c>
      <c r="Z233" s="167">
        <f t="shared" si="281"/>
        <v>3673</v>
      </c>
      <c r="AA233" s="167">
        <f t="shared" si="281"/>
        <v>4209</v>
      </c>
      <c r="AB233" s="167">
        <f>SUM($W$7:W233)</f>
        <v>153.66249999999999</v>
      </c>
      <c r="AC233" s="489">
        <v>0</v>
      </c>
      <c r="AD233" s="489">
        <v>0</v>
      </c>
      <c r="AE233" s="167">
        <f t="shared" si="246"/>
        <v>0</v>
      </c>
      <c r="AF233" s="167">
        <f t="shared" si="269"/>
        <v>0</v>
      </c>
      <c r="AG233" s="171">
        <f t="shared" si="241"/>
        <v>492.2</v>
      </c>
      <c r="AH233" s="171">
        <f t="shared" si="247"/>
        <v>11812.8</v>
      </c>
      <c r="AI233" s="492" t="s">
        <v>801</v>
      </c>
      <c r="AJ233" s="493"/>
      <c r="AK233" s="494">
        <v>0</v>
      </c>
      <c r="AL233" s="488">
        <v>0</v>
      </c>
      <c r="AM233" s="167">
        <f t="shared" si="248"/>
        <v>0</v>
      </c>
      <c r="AN233" s="165">
        <f t="shared" si="270"/>
        <v>0</v>
      </c>
      <c r="AO233" s="483">
        <v>2</v>
      </c>
      <c r="AP233" s="495">
        <v>1.3194444444444444E-2</v>
      </c>
      <c r="AQ233" s="167">
        <f t="shared" si="249"/>
        <v>0</v>
      </c>
      <c r="AR233" s="165">
        <f t="shared" si="271"/>
        <v>19</v>
      </c>
      <c r="AS233" s="483">
        <v>0</v>
      </c>
      <c r="AT233" s="490">
        <v>0</v>
      </c>
      <c r="AU233" s="167">
        <f t="shared" si="250"/>
        <v>0</v>
      </c>
      <c r="AV233" s="165">
        <f t="shared" si="272"/>
        <v>0</v>
      </c>
      <c r="AW233" s="494">
        <v>4</v>
      </c>
      <c r="AX233" s="496">
        <v>0.13125000000000001</v>
      </c>
      <c r="AY233" s="167">
        <f t="shared" si="251"/>
        <v>3</v>
      </c>
      <c r="AZ233" s="165">
        <f t="shared" si="273"/>
        <v>9</v>
      </c>
      <c r="BA233" s="494">
        <v>13</v>
      </c>
      <c r="BB233" s="495">
        <v>0.1013888888888889</v>
      </c>
      <c r="BC233" s="171">
        <f t="shared" si="252"/>
        <v>2</v>
      </c>
      <c r="BD233" s="172">
        <f t="shared" si="274"/>
        <v>26</v>
      </c>
      <c r="BE233" s="483">
        <v>2</v>
      </c>
      <c r="BF233" s="495">
        <v>2.5694444444444447E-2</v>
      </c>
      <c r="BG233" s="167">
        <f t="shared" si="253"/>
        <v>0</v>
      </c>
      <c r="BH233" s="165">
        <f t="shared" si="275"/>
        <v>37</v>
      </c>
      <c r="BI233" s="497">
        <v>0</v>
      </c>
      <c r="BJ233" s="495">
        <v>0</v>
      </c>
      <c r="BK233" s="167">
        <f t="shared" si="254"/>
        <v>0</v>
      </c>
      <c r="BL233" s="165">
        <f t="shared" si="276"/>
        <v>0</v>
      </c>
      <c r="BM233" s="497">
        <v>0</v>
      </c>
      <c r="BN233" s="495">
        <v>0</v>
      </c>
      <c r="BO233" s="167">
        <f t="shared" si="255"/>
        <v>0</v>
      </c>
      <c r="BP233" s="165">
        <f t="shared" si="277"/>
        <v>0</v>
      </c>
      <c r="BQ233" s="498">
        <v>1</v>
      </c>
      <c r="BR233" s="495">
        <v>3.472222222222222E-3</v>
      </c>
      <c r="BS233" s="167">
        <f t="shared" si="256"/>
        <v>0</v>
      </c>
      <c r="BT233" s="165">
        <f t="shared" si="278"/>
        <v>5</v>
      </c>
      <c r="BU233" s="167">
        <f t="shared" si="258"/>
        <v>22</v>
      </c>
      <c r="BV233" s="168">
        <f t="shared" si="242"/>
        <v>0.27500000000000002</v>
      </c>
      <c r="BW233" s="167">
        <f t="shared" si="257"/>
        <v>6</v>
      </c>
      <c r="BX233" s="166">
        <f t="shared" si="279"/>
        <v>36</v>
      </c>
      <c r="BY233" s="317">
        <f t="shared" si="354"/>
        <v>0.35</v>
      </c>
      <c r="BZ233" s="174">
        <f t="shared" si="355"/>
        <v>878.92857142857156</v>
      </c>
      <c r="CA233" s="174">
        <f t="shared" si="356"/>
        <v>21094.285714285717</v>
      </c>
      <c r="CB233" s="172">
        <f t="shared" si="357"/>
        <v>494.94972067039106</v>
      </c>
      <c r="CC233" s="425">
        <f>BR233</f>
        <v>3.472222222222222E-3</v>
      </c>
      <c r="CD233" s="425">
        <f>W233</f>
        <v>0.625</v>
      </c>
      <c r="CE233" s="394">
        <f t="shared" si="360"/>
        <v>0.62152777777777779</v>
      </c>
      <c r="CF233" s="318">
        <f t="shared" si="361"/>
        <v>494.94972067039106</v>
      </c>
      <c r="CG233" s="499">
        <f>W233</f>
        <v>0.625</v>
      </c>
      <c r="CH233" s="499">
        <f>BR233</f>
        <v>3.472222222222222E-3</v>
      </c>
      <c r="CI233" s="489">
        <f>M233</f>
        <v>7383</v>
      </c>
      <c r="CJ233" s="499">
        <f t="shared" si="365"/>
        <v>0.62152777777777779</v>
      </c>
      <c r="CK233" s="489">
        <f t="shared" si="366"/>
        <v>494.94972067039106</v>
      </c>
      <c r="CL233" s="489">
        <f t="shared" si="367"/>
        <v>492.2</v>
      </c>
    </row>
    <row r="234" spans="1:90" x14ac:dyDescent="0.25">
      <c r="A234" s="53">
        <f t="shared" si="243"/>
        <v>233</v>
      </c>
      <c r="C234" s="53"/>
      <c r="I234" s="15"/>
      <c r="T234" s="171">
        <f t="shared" si="244"/>
        <v>0</v>
      </c>
      <c r="U234" s="208">
        <f t="shared" si="267"/>
        <v>0</v>
      </c>
      <c r="X234" s="167">
        <f t="shared" si="245"/>
        <v>0</v>
      </c>
      <c r="Y234" s="208">
        <f t="shared" si="268"/>
        <v>0</v>
      </c>
      <c r="Z234" s="167">
        <f t="shared" si="281"/>
        <v>3673</v>
      </c>
      <c r="AA234" s="167">
        <f t="shared" si="281"/>
        <v>4209</v>
      </c>
      <c r="AB234" s="167">
        <f>SUM($W$7:W234)</f>
        <v>153.66249999999999</v>
      </c>
      <c r="AE234" s="167">
        <f t="shared" si="246"/>
        <v>0</v>
      </c>
      <c r="AF234" s="167">
        <f t="shared" si="269"/>
        <v>0</v>
      </c>
      <c r="AG234" s="171" t="e">
        <f t="shared" si="241"/>
        <v>#DIV/0!</v>
      </c>
      <c r="AH234" s="171" t="e">
        <f t="shared" si="247"/>
        <v>#DIV/0!</v>
      </c>
      <c r="AM234" s="167">
        <f t="shared" si="248"/>
        <v>0</v>
      </c>
      <c r="AN234" s="178">
        <f t="shared" si="270"/>
        <v>0</v>
      </c>
      <c r="AQ234" s="167">
        <f t="shared" si="249"/>
        <v>0</v>
      </c>
      <c r="AR234" s="178">
        <f t="shared" si="271"/>
        <v>0</v>
      </c>
      <c r="AU234" s="167">
        <f t="shared" si="250"/>
        <v>0</v>
      </c>
      <c r="AV234" s="178">
        <f t="shared" si="272"/>
        <v>0</v>
      </c>
      <c r="AY234" s="167">
        <f t="shared" si="251"/>
        <v>0</v>
      </c>
      <c r="AZ234" s="178">
        <f t="shared" si="273"/>
        <v>0</v>
      </c>
      <c r="BC234" s="171">
        <f t="shared" si="252"/>
        <v>0</v>
      </c>
      <c r="BD234" s="210">
        <f t="shared" si="274"/>
        <v>0</v>
      </c>
      <c r="BG234" s="167">
        <f t="shared" si="253"/>
        <v>0</v>
      </c>
      <c r="BH234" s="178">
        <f t="shared" si="275"/>
        <v>0</v>
      </c>
      <c r="BI234" s="141"/>
      <c r="BJ234" s="142"/>
      <c r="BK234" s="167">
        <f t="shared" si="254"/>
        <v>0</v>
      </c>
      <c r="BL234" s="178">
        <f t="shared" si="276"/>
        <v>0</v>
      </c>
      <c r="BM234" s="141"/>
      <c r="BN234" s="143"/>
      <c r="BO234" s="167">
        <f t="shared" si="255"/>
        <v>0</v>
      </c>
      <c r="BP234" s="178">
        <f t="shared" si="277"/>
        <v>0</v>
      </c>
      <c r="BQ234" s="149"/>
      <c r="BR234" s="143"/>
      <c r="BS234" s="167">
        <f t="shared" si="256"/>
        <v>0</v>
      </c>
      <c r="BT234" s="178">
        <f t="shared" si="278"/>
        <v>0</v>
      </c>
      <c r="BU234" s="179">
        <f t="shared" si="258"/>
        <v>0</v>
      </c>
      <c r="BV234" s="180">
        <f t="shared" si="242"/>
        <v>0</v>
      </c>
      <c r="BW234" s="167">
        <f t="shared" si="257"/>
        <v>0</v>
      </c>
      <c r="BX234" s="178">
        <f t="shared" si="279"/>
        <v>0</v>
      </c>
    </row>
    <row r="235" spans="1:90" x14ac:dyDescent="0.25">
      <c r="A235" s="53">
        <f t="shared" si="243"/>
        <v>234</v>
      </c>
      <c r="C235" s="53"/>
      <c r="I235" s="15"/>
      <c r="T235" s="171">
        <f t="shared" si="244"/>
        <v>0</v>
      </c>
      <c r="U235" s="208">
        <f t="shared" si="267"/>
        <v>0</v>
      </c>
      <c r="X235" s="167">
        <f t="shared" si="245"/>
        <v>0</v>
      </c>
      <c r="Y235" s="208">
        <f t="shared" si="268"/>
        <v>0</v>
      </c>
      <c r="Z235" s="167">
        <f t="shared" si="281"/>
        <v>3673</v>
      </c>
      <c r="AA235" s="167">
        <f t="shared" si="281"/>
        <v>4209</v>
      </c>
      <c r="AB235" s="167">
        <f>SUM($W$7:W235)</f>
        <v>153.66249999999999</v>
      </c>
      <c r="AE235" s="167">
        <f t="shared" si="246"/>
        <v>0</v>
      </c>
      <c r="AF235" s="167">
        <f t="shared" si="269"/>
        <v>0</v>
      </c>
      <c r="AG235" s="171" t="e">
        <f t="shared" si="241"/>
        <v>#DIV/0!</v>
      </c>
      <c r="AH235" s="171" t="e">
        <f t="shared" si="247"/>
        <v>#DIV/0!</v>
      </c>
      <c r="AM235" s="167">
        <f t="shared" si="248"/>
        <v>0</v>
      </c>
      <c r="AN235" s="178">
        <f t="shared" si="270"/>
        <v>0</v>
      </c>
      <c r="AQ235" s="167">
        <f t="shared" si="249"/>
        <v>0</v>
      </c>
      <c r="AR235" s="178">
        <f t="shared" si="271"/>
        <v>0</v>
      </c>
      <c r="AU235" s="167">
        <f t="shared" si="250"/>
        <v>0</v>
      </c>
      <c r="AV235" s="178">
        <f t="shared" si="272"/>
        <v>0</v>
      </c>
      <c r="AY235" s="167">
        <f t="shared" si="251"/>
        <v>0</v>
      </c>
      <c r="AZ235" s="178">
        <f t="shared" si="273"/>
        <v>0</v>
      </c>
      <c r="BC235" s="171">
        <f t="shared" si="252"/>
        <v>0</v>
      </c>
      <c r="BD235" s="210">
        <f t="shared" si="274"/>
        <v>0</v>
      </c>
      <c r="BG235" s="167">
        <f t="shared" si="253"/>
        <v>0</v>
      </c>
      <c r="BH235" s="178">
        <f t="shared" si="275"/>
        <v>0</v>
      </c>
      <c r="BI235" s="141"/>
      <c r="BJ235" s="142"/>
      <c r="BK235" s="167">
        <f t="shared" si="254"/>
        <v>0</v>
      </c>
      <c r="BL235" s="178">
        <f t="shared" si="276"/>
        <v>0</v>
      </c>
      <c r="BM235" s="141"/>
      <c r="BN235" s="143"/>
      <c r="BO235" s="167">
        <f t="shared" si="255"/>
        <v>0</v>
      </c>
      <c r="BP235" s="178">
        <f t="shared" si="277"/>
        <v>0</v>
      </c>
      <c r="BQ235" s="149"/>
      <c r="BR235" s="143"/>
      <c r="BS235" s="167">
        <f t="shared" si="256"/>
        <v>0</v>
      </c>
      <c r="BT235" s="178">
        <f t="shared" si="278"/>
        <v>0</v>
      </c>
      <c r="BU235" s="179">
        <f t="shared" si="258"/>
        <v>0</v>
      </c>
      <c r="BV235" s="180">
        <f t="shared" si="242"/>
        <v>0</v>
      </c>
      <c r="BW235" s="167">
        <f t="shared" si="257"/>
        <v>0</v>
      </c>
      <c r="BX235" s="178">
        <f t="shared" si="279"/>
        <v>0</v>
      </c>
    </row>
    <row r="236" spans="1:90" x14ac:dyDescent="0.25">
      <c r="A236" s="53">
        <f t="shared" si="243"/>
        <v>235</v>
      </c>
      <c r="C236" s="53"/>
      <c r="I236" s="15"/>
      <c r="T236" s="171">
        <f t="shared" si="244"/>
        <v>0</v>
      </c>
      <c r="U236" s="208">
        <f t="shared" si="267"/>
        <v>0</v>
      </c>
      <c r="X236" s="167">
        <f t="shared" si="245"/>
        <v>0</v>
      </c>
      <c r="Y236" s="208">
        <f t="shared" si="268"/>
        <v>0</v>
      </c>
      <c r="Z236" s="167">
        <f t="shared" si="281"/>
        <v>3673</v>
      </c>
      <c r="AA236" s="167">
        <f t="shared" si="281"/>
        <v>4209</v>
      </c>
      <c r="AB236" s="167">
        <f>SUM($W$7:W236)</f>
        <v>153.66249999999999</v>
      </c>
      <c r="AE236" s="167">
        <f t="shared" si="246"/>
        <v>0</v>
      </c>
      <c r="AF236" s="167">
        <f t="shared" si="269"/>
        <v>0</v>
      </c>
      <c r="AG236" s="171" t="e">
        <f t="shared" si="241"/>
        <v>#DIV/0!</v>
      </c>
      <c r="AH236" s="171" t="e">
        <f t="shared" si="247"/>
        <v>#DIV/0!</v>
      </c>
      <c r="AM236" s="167">
        <f t="shared" si="248"/>
        <v>0</v>
      </c>
      <c r="AN236" s="178">
        <f t="shared" si="270"/>
        <v>0</v>
      </c>
      <c r="AQ236" s="167">
        <f t="shared" si="249"/>
        <v>0</v>
      </c>
      <c r="AR236" s="178">
        <f t="shared" si="271"/>
        <v>0</v>
      </c>
      <c r="AU236" s="167">
        <f t="shared" si="250"/>
        <v>0</v>
      </c>
      <c r="AV236" s="178">
        <f t="shared" si="272"/>
        <v>0</v>
      </c>
      <c r="AY236" s="167">
        <f t="shared" si="251"/>
        <v>0</v>
      </c>
      <c r="AZ236" s="178">
        <f t="shared" si="273"/>
        <v>0</v>
      </c>
      <c r="BC236" s="171">
        <f t="shared" si="252"/>
        <v>0</v>
      </c>
      <c r="BD236" s="210">
        <f t="shared" si="274"/>
        <v>0</v>
      </c>
      <c r="BG236" s="167">
        <f t="shared" si="253"/>
        <v>0</v>
      </c>
      <c r="BH236" s="178">
        <f t="shared" si="275"/>
        <v>0</v>
      </c>
      <c r="BI236" s="141"/>
      <c r="BJ236" s="142"/>
      <c r="BK236" s="167">
        <f t="shared" si="254"/>
        <v>0</v>
      </c>
      <c r="BL236" s="178">
        <f t="shared" si="276"/>
        <v>0</v>
      </c>
      <c r="BM236" s="141"/>
      <c r="BN236" s="143"/>
      <c r="BO236" s="167">
        <f t="shared" si="255"/>
        <v>0</v>
      </c>
      <c r="BP236" s="178">
        <f t="shared" si="277"/>
        <v>0</v>
      </c>
      <c r="BQ236" s="149"/>
      <c r="BR236" s="143"/>
      <c r="BS236" s="167">
        <f t="shared" si="256"/>
        <v>0</v>
      </c>
      <c r="BT236" s="178">
        <f t="shared" si="278"/>
        <v>0</v>
      </c>
      <c r="BU236" s="179">
        <f t="shared" si="258"/>
        <v>0</v>
      </c>
      <c r="BV236" s="180">
        <f t="shared" si="242"/>
        <v>0</v>
      </c>
      <c r="BW236" s="167">
        <f t="shared" si="257"/>
        <v>0</v>
      </c>
      <c r="BX236" s="178">
        <f t="shared" si="279"/>
        <v>0</v>
      </c>
    </row>
    <row r="237" spans="1:90" x14ac:dyDescent="0.25">
      <c r="A237" s="53">
        <f t="shared" si="243"/>
        <v>236</v>
      </c>
      <c r="C237" s="53"/>
      <c r="I237" s="15"/>
      <c r="T237" s="171">
        <f t="shared" si="244"/>
        <v>0</v>
      </c>
      <c r="U237" s="208">
        <f t="shared" si="267"/>
        <v>0</v>
      </c>
      <c r="X237" s="167">
        <f t="shared" si="245"/>
        <v>0</v>
      </c>
      <c r="Y237" s="208">
        <f t="shared" si="268"/>
        <v>0</v>
      </c>
      <c r="Z237" s="167">
        <f t="shared" si="281"/>
        <v>3673</v>
      </c>
      <c r="AA237" s="167">
        <f t="shared" si="281"/>
        <v>4209</v>
      </c>
      <c r="AB237" s="167">
        <f>SUM($W$7:W237)</f>
        <v>153.66249999999999</v>
      </c>
      <c r="AE237" s="167">
        <f t="shared" si="246"/>
        <v>0</v>
      </c>
      <c r="AF237" s="167">
        <f t="shared" si="269"/>
        <v>0</v>
      </c>
      <c r="AG237" s="171" t="e">
        <f t="shared" si="241"/>
        <v>#DIV/0!</v>
      </c>
      <c r="AH237" s="171" t="e">
        <f t="shared" si="247"/>
        <v>#DIV/0!</v>
      </c>
      <c r="AM237" s="167">
        <f t="shared" si="248"/>
        <v>0</v>
      </c>
      <c r="AN237" s="178">
        <f t="shared" si="270"/>
        <v>0</v>
      </c>
      <c r="AQ237" s="167">
        <f t="shared" si="249"/>
        <v>0</v>
      </c>
      <c r="AR237" s="178">
        <f t="shared" si="271"/>
        <v>0</v>
      </c>
      <c r="AU237" s="167">
        <f t="shared" si="250"/>
        <v>0</v>
      </c>
      <c r="AV237" s="178">
        <f t="shared" si="272"/>
        <v>0</v>
      </c>
      <c r="AY237" s="167">
        <f t="shared" si="251"/>
        <v>0</v>
      </c>
      <c r="AZ237" s="178">
        <f t="shared" si="273"/>
        <v>0</v>
      </c>
      <c r="BC237" s="171">
        <f t="shared" si="252"/>
        <v>0</v>
      </c>
      <c r="BD237" s="210">
        <f t="shared" si="274"/>
        <v>0</v>
      </c>
      <c r="BG237" s="167">
        <f t="shared" si="253"/>
        <v>0</v>
      </c>
      <c r="BH237" s="178">
        <f t="shared" si="275"/>
        <v>0</v>
      </c>
      <c r="BI237" s="141"/>
      <c r="BJ237" s="142"/>
      <c r="BK237" s="167">
        <f t="shared" si="254"/>
        <v>0</v>
      </c>
      <c r="BL237" s="178">
        <f t="shared" si="276"/>
        <v>0</v>
      </c>
      <c r="BM237" s="141"/>
      <c r="BN237" s="143"/>
      <c r="BO237" s="167">
        <f t="shared" si="255"/>
        <v>0</v>
      </c>
      <c r="BP237" s="178">
        <f t="shared" si="277"/>
        <v>0</v>
      </c>
      <c r="BQ237" s="149"/>
      <c r="BR237" s="143"/>
      <c r="BS237" s="167">
        <f t="shared" si="256"/>
        <v>0</v>
      </c>
      <c r="BT237" s="178">
        <f t="shared" si="278"/>
        <v>0</v>
      </c>
      <c r="BU237" s="179">
        <f t="shared" si="258"/>
        <v>0</v>
      </c>
      <c r="BV237" s="180">
        <f t="shared" si="242"/>
        <v>0</v>
      </c>
      <c r="BW237" s="167">
        <f t="shared" si="257"/>
        <v>0</v>
      </c>
      <c r="BX237" s="178">
        <f t="shared" si="279"/>
        <v>0</v>
      </c>
    </row>
    <row r="238" spans="1:90" x14ac:dyDescent="0.25">
      <c r="A238" s="53">
        <f t="shared" si="243"/>
        <v>237</v>
      </c>
      <c r="C238" s="53"/>
      <c r="I238" s="15"/>
      <c r="T238" s="171">
        <f t="shared" si="244"/>
        <v>0</v>
      </c>
      <c r="U238" s="208">
        <f t="shared" si="267"/>
        <v>0</v>
      </c>
      <c r="X238" s="167">
        <f t="shared" si="245"/>
        <v>0</v>
      </c>
      <c r="Y238" s="208">
        <f t="shared" si="268"/>
        <v>0</v>
      </c>
      <c r="Z238" s="167">
        <f t="shared" si="281"/>
        <v>3673</v>
      </c>
      <c r="AA238" s="167">
        <f t="shared" si="281"/>
        <v>4209</v>
      </c>
      <c r="AB238" s="167">
        <f>SUM($W$7:W238)</f>
        <v>153.66249999999999</v>
      </c>
      <c r="AE238" s="167">
        <f t="shared" si="246"/>
        <v>0</v>
      </c>
      <c r="AF238" s="167">
        <f t="shared" si="269"/>
        <v>0</v>
      </c>
      <c r="AG238" s="171" t="e">
        <f t="shared" si="241"/>
        <v>#DIV/0!</v>
      </c>
      <c r="AH238" s="171" t="e">
        <f t="shared" si="247"/>
        <v>#DIV/0!</v>
      </c>
      <c r="AM238" s="167">
        <f t="shared" si="248"/>
        <v>0</v>
      </c>
      <c r="AN238" s="178">
        <f t="shared" si="270"/>
        <v>0</v>
      </c>
      <c r="AQ238" s="167">
        <f t="shared" si="249"/>
        <v>0</v>
      </c>
      <c r="AR238" s="178">
        <f t="shared" si="271"/>
        <v>0</v>
      </c>
      <c r="AU238" s="167">
        <f t="shared" si="250"/>
        <v>0</v>
      </c>
      <c r="AV238" s="178">
        <f t="shared" si="272"/>
        <v>0</v>
      </c>
      <c r="AY238" s="167">
        <f t="shared" si="251"/>
        <v>0</v>
      </c>
      <c r="AZ238" s="178">
        <f t="shared" si="273"/>
        <v>0</v>
      </c>
      <c r="BC238" s="171">
        <f t="shared" si="252"/>
        <v>0</v>
      </c>
      <c r="BD238" s="210">
        <f t="shared" si="274"/>
        <v>0</v>
      </c>
      <c r="BG238" s="167">
        <f t="shared" si="253"/>
        <v>0</v>
      </c>
      <c r="BH238" s="178">
        <f t="shared" si="275"/>
        <v>0</v>
      </c>
      <c r="BI238" s="141"/>
      <c r="BJ238" s="142"/>
      <c r="BK238" s="167">
        <f t="shared" si="254"/>
        <v>0</v>
      </c>
      <c r="BL238" s="178">
        <f t="shared" si="276"/>
        <v>0</v>
      </c>
      <c r="BM238" s="141"/>
      <c r="BN238" s="143"/>
      <c r="BO238" s="167">
        <f t="shared" si="255"/>
        <v>0</v>
      </c>
      <c r="BP238" s="178">
        <f t="shared" si="277"/>
        <v>0</v>
      </c>
      <c r="BQ238" s="149"/>
      <c r="BR238" s="143"/>
      <c r="BS238" s="167">
        <f t="shared" si="256"/>
        <v>0</v>
      </c>
      <c r="BT238" s="178">
        <f t="shared" si="278"/>
        <v>0</v>
      </c>
      <c r="BU238" s="179">
        <f t="shared" si="258"/>
        <v>0</v>
      </c>
      <c r="BV238" s="180">
        <f t="shared" si="242"/>
        <v>0</v>
      </c>
      <c r="BW238" s="167">
        <f t="shared" si="257"/>
        <v>0</v>
      </c>
      <c r="BX238" s="178">
        <f t="shared" si="279"/>
        <v>0</v>
      </c>
    </row>
    <row r="239" spans="1:90" x14ac:dyDescent="0.25">
      <c r="A239" s="53">
        <f t="shared" si="243"/>
        <v>238</v>
      </c>
      <c r="C239" s="53"/>
      <c r="I239" s="15"/>
      <c r="T239" s="171">
        <f t="shared" si="244"/>
        <v>0</v>
      </c>
      <c r="U239" s="208">
        <f t="shared" si="267"/>
        <v>0</v>
      </c>
      <c r="X239" s="167">
        <f t="shared" si="245"/>
        <v>0</v>
      </c>
      <c r="Y239" s="208">
        <f t="shared" si="268"/>
        <v>0</v>
      </c>
      <c r="Z239" s="167">
        <f t="shared" si="281"/>
        <v>3673</v>
      </c>
      <c r="AA239" s="167">
        <f t="shared" si="281"/>
        <v>4209</v>
      </c>
      <c r="AB239" s="167">
        <f>SUM($W$7:W239)</f>
        <v>153.66249999999999</v>
      </c>
      <c r="AE239" s="167">
        <f t="shared" si="246"/>
        <v>0</v>
      </c>
      <c r="AF239" s="167">
        <f t="shared" si="269"/>
        <v>0</v>
      </c>
      <c r="AG239" s="171" t="e">
        <f t="shared" si="241"/>
        <v>#DIV/0!</v>
      </c>
      <c r="AH239" s="171" t="e">
        <f t="shared" si="247"/>
        <v>#DIV/0!</v>
      </c>
      <c r="AM239" s="167">
        <f t="shared" si="248"/>
        <v>0</v>
      </c>
      <c r="AN239" s="178">
        <f t="shared" si="270"/>
        <v>0</v>
      </c>
      <c r="AQ239" s="167">
        <f t="shared" si="249"/>
        <v>0</v>
      </c>
      <c r="AR239" s="178">
        <f t="shared" si="271"/>
        <v>0</v>
      </c>
      <c r="AU239" s="167">
        <f t="shared" si="250"/>
        <v>0</v>
      </c>
      <c r="AV239" s="178">
        <f t="shared" si="272"/>
        <v>0</v>
      </c>
      <c r="AY239" s="167">
        <f t="shared" si="251"/>
        <v>0</v>
      </c>
      <c r="AZ239" s="178">
        <f t="shared" si="273"/>
        <v>0</v>
      </c>
      <c r="BC239" s="171">
        <f t="shared" si="252"/>
        <v>0</v>
      </c>
      <c r="BD239" s="210">
        <f t="shared" si="274"/>
        <v>0</v>
      </c>
      <c r="BG239" s="167">
        <f t="shared" si="253"/>
        <v>0</v>
      </c>
      <c r="BH239" s="178">
        <f t="shared" si="275"/>
        <v>0</v>
      </c>
      <c r="BI239" s="141"/>
      <c r="BJ239" s="142"/>
      <c r="BK239" s="167">
        <f t="shared" si="254"/>
        <v>0</v>
      </c>
      <c r="BL239" s="178">
        <f t="shared" si="276"/>
        <v>0</v>
      </c>
      <c r="BM239" s="141"/>
      <c r="BN239" s="143"/>
      <c r="BO239" s="167">
        <f t="shared" si="255"/>
        <v>0</v>
      </c>
      <c r="BP239" s="178">
        <f t="shared" si="277"/>
        <v>0</v>
      </c>
      <c r="BQ239" s="149"/>
      <c r="BR239" s="143"/>
      <c r="BS239" s="167">
        <f t="shared" si="256"/>
        <v>0</v>
      </c>
      <c r="BT239" s="178">
        <f t="shared" si="278"/>
        <v>0</v>
      </c>
      <c r="BU239" s="179">
        <f t="shared" si="258"/>
        <v>0</v>
      </c>
      <c r="BV239" s="180">
        <f t="shared" si="242"/>
        <v>0</v>
      </c>
      <c r="BW239" s="167">
        <f t="shared" si="257"/>
        <v>0</v>
      </c>
      <c r="BX239" s="178">
        <f t="shared" si="279"/>
        <v>0</v>
      </c>
    </row>
    <row r="240" spans="1:90" x14ac:dyDescent="0.25">
      <c r="A240" s="53">
        <f t="shared" si="243"/>
        <v>239</v>
      </c>
      <c r="C240" s="53"/>
      <c r="I240" s="15"/>
      <c r="T240" s="171">
        <f t="shared" si="244"/>
        <v>0</v>
      </c>
      <c r="U240" s="208">
        <f t="shared" si="267"/>
        <v>0</v>
      </c>
      <c r="X240" s="167">
        <f t="shared" si="245"/>
        <v>0</v>
      </c>
      <c r="Y240" s="208">
        <f t="shared" si="268"/>
        <v>0</v>
      </c>
      <c r="Z240" s="167">
        <f t="shared" si="281"/>
        <v>3673</v>
      </c>
      <c r="AA240" s="167">
        <f t="shared" si="281"/>
        <v>4209</v>
      </c>
      <c r="AB240" s="167">
        <f>SUM($W$7:W240)</f>
        <v>153.66249999999999</v>
      </c>
      <c r="AE240" s="167">
        <f t="shared" si="246"/>
        <v>0</v>
      </c>
      <c r="AF240" s="167">
        <f t="shared" si="269"/>
        <v>0</v>
      </c>
      <c r="AG240" s="171" t="e">
        <f t="shared" si="241"/>
        <v>#DIV/0!</v>
      </c>
      <c r="AH240" s="171" t="e">
        <f t="shared" si="247"/>
        <v>#DIV/0!</v>
      </c>
      <c r="AM240" s="167">
        <f t="shared" si="248"/>
        <v>0</v>
      </c>
      <c r="AN240" s="178">
        <f t="shared" si="270"/>
        <v>0</v>
      </c>
      <c r="AQ240" s="167">
        <f t="shared" si="249"/>
        <v>0</v>
      </c>
      <c r="AR240" s="178">
        <f t="shared" si="271"/>
        <v>0</v>
      </c>
      <c r="AU240" s="167">
        <f t="shared" si="250"/>
        <v>0</v>
      </c>
      <c r="AV240" s="178">
        <f t="shared" si="272"/>
        <v>0</v>
      </c>
      <c r="AY240" s="167">
        <f t="shared" si="251"/>
        <v>0</v>
      </c>
      <c r="AZ240" s="178">
        <f t="shared" si="273"/>
        <v>0</v>
      </c>
      <c r="BC240" s="171">
        <f t="shared" si="252"/>
        <v>0</v>
      </c>
      <c r="BD240" s="210">
        <f t="shared" si="274"/>
        <v>0</v>
      </c>
      <c r="BG240" s="167">
        <f t="shared" si="253"/>
        <v>0</v>
      </c>
      <c r="BH240" s="178">
        <f t="shared" si="275"/>
        <v>0</v>
      </c>
      <c r="BI240" s="141"/>
      <c r="BJ240" s="142"/>
      <c r="BK240" s="167">
        <f t="shared" si="254"/>
        <v>0</v>
      </c>
      <c r="BL240" s="178">
        <f t="shared" si="276"/>
        <v>0</v>
      </c>
      <c r="BM240" s="141"/>
      <c r="BN240" s="143"/>
      <c r="BO240" s="167">
        <f t="shared" si="255"/>
        <v>0</v>
      </c>
      <c r="BP240" s="178">
        <f t="shared" si="277"/>
        <v>0</v>
      </c>
      <c r="BQ240" s="149"/>
      <c r="BR240" s="143"/>
      <c r="BS240" s="167">
        <f t="shared" si="256"/>
        <v>0</v>
      </c>
      <c r="BT240" s="178">
        <f t="shared" si="278"/>
        <v>0</v>
      </c>
      <c r="BU240" s="179">
        <f t="shared" si="258"/>
        <v>0</v>
      </c>
      <c r="BV240" s="180">
        <f t="shared" si="242"/>
        <v>0</v>
      </c>
      <c r="BW240" s="167">
        <f t="shared" si="257"/>
        <v>0</v>
      </c>
      <c r="BX240" s="178">
        <f t="shared" si="279"/>
        <v>0</v>
      </c>
    </row>
    <row r="241" spans="1:76" x14ac:dyDescent="0.25">
      <c r="A241" s="53">
        <f t="shared" si="243"/>
        <v>240</v>
      </c>
      <c r="C241" s="53"/>
      <c r="I241" s="15"/>
      <c r="T241" s="171">
        <f t="shared" si="244"/>
        <v>0</v>
      </c>
      <c r="U241" s="208">
        <f t="shared" si="267"/>
        <v>0</v>
      </c>
      <c r="X241" s="167">
        <f t="shared" si="245"/>
        <v>0</v>
      </c>
      <c r="Y241" s="208">
        <f t="shared" si="268"/>
        <v>0</v>
      </c>
      <c r="Z241" s="167">
        <f t="shared" si="281"/>
        <v>3673</v>
      </c>
      <c r="AA241" s="167">
        <f t="shared" si="281"/>
        <v>4209</v>
      </c>
      <c r="AB241" s="167">
        <f>SUM($W$7:W241)</f>
        <v>153.66249999999999</v>
      </c>
      <c r="AE241" s="167">
        <f t="shared" si="246"/>
        <v>0</v>
      </c>
      <c r="AF241" s="167">
        <f t="shared" si="269"/>
        <v>0</v>
      </c>
      <c r="AG241" s="171" t="e">
        <f t="shared" si="241"/>
        <v>#DIV/0!</v>
      </c>
      <c r="AH241" s="171" t="e">
        <f t="shared" si="247"/>
        <v>#DIV/0!</v>
      </c>
      <c r="AM241" s="167">
        <f t="shared" si="248"/>
        <v>0</v>
      </c>
      <c r="AN241" s="178">
        <f t="shared" si="270"/>
        <v>0</v>
      </c>
      <c r="AQ241" s="167">
        <f t="shared" si="249"/>
        <v>0</v>
      </c>
      <c r="AR241" s="178">
        <f t="shared" si="271"/>
        <v>0</v>
      </c>
      <c r="AU241" s="167">
        <f t="shared" si="250"/>
        <v>0</v>
      </c>
      <c r="AV241" s="178">
        <f t="shared" si="272"/>
        <v>0</v>
      </c>
      <c r="AY241" s="167">
        <f t="shared" si="251"/>
        <v>0</v>
      </c>
      <c r="AZ241" s="178">
        <f t="shared" si="273"/>
        <v>0</v>
      </c>
      <c r="BC241" s="171">
        <f t="shared" si="252"/>
        <v>0</v>
      </c>
      <c r="BD241" s="210">
        <f t="shared" si="274"/>
        <v>0</v>
      </c>
      <c r="BG241" s="167">
        <f t="shared" si="253"/>
        <v>0</v>
      </c>
      <c r="BH241" s="178">
        <f t="shared" si="275"/>
        <v>0</v>
      </c>
      <c r="BI241" s="141"/>
      <c r="BJ241" s="142"/>
      <c r="BK241" s="167">
        <f t="shared" si="254"/>
        <v>0</v>
      </c>
      <c r="BL241" s="178">
        <f t="shared" si="276"/>
        <v>0</v>
      </c>
      <c r="BM241" s="141"/>
      <c r="BN241" s="143"/>
      <c r="BO241" s="167">
        <f t="shared" si="255"/>
        <v>0</v>
      </c>
      <c r="BP241" s="178">
        <f t="shared" si="277"/>
        <v>0</v>
      </c>
      <c r="BQ241" s="149"/>
      <c r="BR241" s="143"/>
      <c r="BS241" s="167">
        <f t="shared" si="256"/>
        <v>0</v>
      </c>
      <c r="BT241" s="178">
        <f t="shared" si="278"/>
        <v>0</v>
      </c>
      <c r="BU241" s="179">
        <f t="shared" si="258"/>
        <v>0</v>
      </c>
      <c r="BV241" s="180">
        <f t="shared" si="242"/>
        <v>0</v>
      </c>
      <c r="BW241" s="167">
        <f t="shared" si="257"/>
        <v>0</v>
      </c>
      <c r="BX241" s="178">
        <f t="shared" si="279"/>
        <v>0</v>
      </c>
    </row>
    <row r="242" spans="1:76" x14ac:dyDescent="0.25">
      <c r="A242" s="53">
        <f t="shared" si="243"/>
        <v>241</v>
      </c>
      <c r="C242" s="53"/>
      <c r="I242" s="15"/>
      <c r="T242" s="171">
        <f t="shared" si="244"/>
        <v>0</v>
      </c>
      <c r="U242" s="208">
        <f t="shared" si="267"/>
        <v>0</v>
      </c>
      <c r="X242" s="167">
        <f t="shared" si="245"/>
        <v>0</v>
      </c>
      <c r="Y242" s="208">
        <f t="shared" si="268"/>
        <v>0</v>
      </c>
      <c r="Z242" s="167">
        <f t="shared" si="281"/>
        <v>3673</v>
      </c>
      <c r="AA242" s="167">
        <f t="shared" si="281"/>
        <v>4209</v>
      </c>
      <c r="AB242" s="167">
        <f>SUM($W$7:W242)</f>
        <v>153.66249999999999</v>
      </c>
      <c r="AE242" s="167">
        <f t="shared" si="246"/>
        <v>0</v>
      </c>
      <c r="AF242" s="167">
        <f t="shared" si="269"/>
        <v>0</v>
      </c>
      <c r="AG242" s="171" t="e">
        <f t="shared" si="241"/>
        <v>#DIV/0!</v>
      </c>
      <c r="AH242" s="171" t="e">
        <f t="shared" si="247"/>
        <v>#DIV/0!</v>
      </c>
      <c r="AM242" s="167">
        <f t="shared" si="248"/>
        <v>0</v>
      </c>
      <c r="AN242" s="178">
        <f t="shared" si="270"/>
        <v>0</v>
      </c>
      <c r="AQ242" s="167">
        <f t="shared" si="249"/>
        <v>0</v>
      </c>
      <c r="AR242" s="178">
        <f t="shared" si="271"/>
        <v>0</v>
      </c>
      <c r="AU242" s="167">
        <f t="shared" si="250"/>
        <v>0</v>
      </c>
      <c r="AV242" s="178">
        <f t="shared" si="272"/>
        <v>0</v>
      </c>
      <c r="AY242" s="167">
        <f t="shared" si="251"/>
        <v>0</v>
      </c>
      <c r="AZ242" s="178">
        <f t="shared" si="273"/>
        <v>0</v>
      </c>
      <c r="BC242" s="171">
        <f t="shared" si="252"/>
        <v>0</v>
      </c>
      <c r="BD242" s="210">
        <f t="shared" si="274"/>
        <v>0</v>
      </c>
      <c r="BG242" s="167">
        <f t="shared" si="253"/>
        <v>0</v>
      </c>
      <c r="BH242" s="178">
        <f t="shared" si="275"/>
        <v>0</v>
      </c>
      <c r="BI242" s="141"/>
      <c r="BJ242" s="142"/>
      <c r="BK242" s="167">
        <f t="shared" si="254"/>
        <v>0</v>
      </c>
      <c r="BL242" s="178">
        <f t="shared" si="276"/>
        <v>0</v>
      </c>
      <c r="BM242" s="141"/>
      <c r="BN242" s="143"/>
      <c r="BO242" s="167">
        <f t="shared" si="255"/>
        <v>0</v>
      </c>
      <c r="BP242" s="178">
        <f t="shared" si="277"/>
        <v>0</v>
      </c>
      <c r="BQ242" s="149"/>
      <c r="BR242" s="143"/>
      <c r="BS242" s="167">
        <f t="shared" si="256"/>
        <v>0</v>
      </c>
      <c r="BT242" s="178">
        <f t="shared" si="278"/>
        <v>0</v>
      </c>
      <c r="BU242" s="179">
        <f t="shared" si="258"/>
        <v>0</v>
      </c>
      <c r="BV242" s="180">
        <f t="shared" si="242"/>
        <v>0</v>
      </c>
      <c r="BW242" s="167">
        <f t="shared" si="257"/>
        <v>0</v>
      </c>
      <c r="BX242" s="178">
        <f t="shared" si="279"/>
        <v>0</v>
      </c>
    </row>
    <row r="243" spans="1:76" x14ac:dyDescent="0.25">
      <c r="A243" s="53">
        <f t="shared" si="243"/>
        <v>242</v>
      </c>
      <c r="C243" s="53"/>
      <c r="I243" s="15"/>
      <c r="T243" s="171">
        <f t="shared" si="244"/>
        <v>0</v>
      </c>
      <c r="U243" s="208">
        <f t="shared" si="267"/>
        <v>0</v>
      </c>
      <c r="X243" s="167">
        <f t="shared" si="245"/>
        <v>0</v>
      </c>
      <c r="Y243" s="208">
        <f t="shared" si="268"/>
        <v>0</v>
      </c>
      <c r="Z243" s="167">
        <f t="shared" si="281"/>
        <v>3673</v>
      </c>
      <c r="AA243" s="167">
        <f t="shared" si="281"/>
        <v>4209</v>
      </c>
      <c r="AB243" s="167">
        <f>SUM($W$7:W243)</f>
        <v>153.66249999999999</v>
      </c>
      <c r="AE243" s="167">
        <f t="shared" si="246"/>
        <v>0</v>
      </c>
      <c r="AF243" s="167">
        <f t="shared" si="269"/>
        <v>0</v>
      </c>
      <c r="AG243" s="171" t="e">
        <f t="shared" si="241"/>
        <v>#DIV/0!</v>
      </c>
      <c r="AH243" s="171" t="e">
        <f t="shared" si="247"/>
        <v>#DIV/0!</v>
      </c>
      <c r="AM243" s="167">
        <f t="shared" si="248"/>
        <v>0</v>
      </c>
      <c r="AN243" s="178">
        <f t="shared" si="270"/>
        <v>0</v>
      </c>
      <c r="AQ243" s="167">
        <f t="shared" si="249"/>
        <v>0</v>
      </c>
      <c r="AR243" s="178">
        <f t="shared" si="271"/>
        <v>0</v>
      </c>
      <c r="AU243" s="167">
        <f t="shared" si="250"/>
        <v>0</v>
      </c>
      <c r="AV243" s="178">
        <f t="shared" si="272"/>
        <v>0</v>
      </c>
      <c r="AY243" s="167">
        <f t="shared" si="251"/>
        <v>0</v>
      </c>
      <c r="AZ243" s="178">
        <f t="shared" si="273"/>
        <v>0</v>
      </c>
      <c r="BC243" s="171">
        <f t="shared" si="252"/>
        <v>0</v>
      </c>
      <c r="BD243" s="210">
        <f t="shared" si="274"/>
        <v>0</v>
      </c>
      <c r="BG243" s="167">
        <f t="shared" si="253"/>
        <v>0</v>
      </c>
      <c r="BH243" s="178">
        <f t="shared" si="275"/>
        <v>0</v>
      </c>
      <c r="BI243" s="141"/>
      <c r="BJ243" s="142"/>
      <c r="BK243" s="167">
        <f t="shared" si="254"/>
        <v>0</v>
      </c>
      <c r="BL243" s="178">
        <f t="shared" si="276"/>
        <v>0</v>
      </c>
      <c r="BM243" s="141"/>
      <c r="BN243" s="143"/>
      <c r="BO243" s="167">
        <f t="shared" si="255"/>
        <v>0</v>
      </c>
      <c r="BP243" s="178">
        <f t="shared" si="277"/>
        <v>0</v>
      </c>
      <c r="BQ243" s="149"/>
      <c r="BR243" s="143"/>
      <c r="BS243" s="167">
        <f t="shared" si="256"/>
        <v>0</v>
      </c>
      <c r="BT243" s="178">
        <f t="shared" si="278"/>
        <v>0</v>
      </c>
      <c r="BU243" s="179">
        <f t="shared" si="258"/>
        <v>0</v>
      </c>
      <c r="BV243" s="180">
        <f t="shared" si="242"/>
        <v>0</v>
      </c>
      <c r="BW243" s="167">
        <f t="shared" si="257"/>
        <v>0</v>
      </c>
      <c r="BX243" s="178">
        <f t="shared" si="279"/>
        <v>0</v>
      </c>
    </row>
    <row r="244" spans="1:76" x14ac:dyDescent="0.25">
      <c r="A244" s="53">
        <f t="shared" si="243"/>
        <v>243</v>
      </c>
      <c r="C244" s="53"/>
      <c r="I244" s="15"/>
      <c r="T244" s="171">
        <f t="shared" si="244"/>
        <v>0</v>
      </c>
      <c r="U244" s="208">
        <f t="shared" si="267"/>
        <v>0</v>
      </c>
      <c r="X244" s="167">
        <f t="shared" si="245"/>
        <v>0</v>
      </c>
      <c r="Y244" s="208">
        <f t="shared" si="268"/>
        <v>0</v>
      </c>
      <c r="Z244" s="167">
        <f t="shared" si="281"/>
        <v>3673</v>
      </c>
      <c r="AA244" s="167">
        <f t="shared" si="281"/>
        <v>4209</v>
      </c>
      <c r="AB244" s="167">
        <f>SUM($W$7:W244)</f>
        <v>153.66249999999999</v>
      </c>
      <c r="AE244" s="167">
        <f t="shared" si="246"/>
        <v>0</v>
      </c>
      <c r="AF244" s="167">
        <f t="shared" si="269"/>
        <v>0</v>
      </c>
      <c r="AG244" s="171" t="e">
        <f t="shared" si="241"/>
        <v>#DIV/0!</v>
      </c>
      <c r="AH244" s="171" t="e">
        <f t="shared" si="247"/>
        <v>#DIV/0!</v>
      </c>
      <c r="AM244" s="167">
        <f t="shared" si="248"/>
        <v>0</v>
      </c>
      <c r="AN244" s="178">
        <f t="shared" si="270"/>
        <v>0</v>
      </c>
      <c r="AQ244" s="167">
        <f t="shared" si="249"/>
        <v>0</v>
      </c>
      <c r="AR244" s="178">
        <f t="shared" si="271"/>
        <v>0</v>
      </c>
      <c r="AU244" s="167">
        <f t="shared" si="250"/>
        <v>0</v>
      </c>
      <c r="AV244" s="178">
        <f t="shared" si="272"/>
        <v>0</v>
      </c>
      <c r="AY244" s="167">
        <f t="shared" si="251"/>
        <v>0</v>
      </c>
      <c r="AZ244" s="178">
        <f t="shared" si="273"/>
        <v>0</v>
      </c>
      <c r="BC244" s="171">
        <f t="shared" si="252"/>
        <v>0</v>
      </c>
      <c r="BD244" s="210">
        <f t="shared" si="274"/>
        <v>0</v>
      </c>
      <c r="BG244" s="167">
        <f t="shared" si="253"/>
        <v>0</v>
      </c>
      <c r="BH244" s="178">
        <f t="shared" si="275"/>
        <v>0</v>
      </c>
      <c r="BI244" s="141"/>
      <c r="BJ244" s="142"/>
      <c r="BK244" s="167">
        <f t="shared" si="254"/>
        <v>0</v>
      </c>
      <c r="BL244" s="178">
        <f t="shared" si="276"/>
        <v>0</v>
      </c>
      <c r="BM244" s="141"/>
      <c r="BN244" s="143"/>
      <c r="BO244" s="167">
        <f t="shared" si="255"/>
        <v>0</v>
      </c>
      <c r="BP244" s="178">
        <f t="shared" si="277"/>
        <v>0</v>
      </c>
      <c r="BQ244" s="149"/>
      <c r="BR244" s="143"/>
      <c r="BS244" s="167">
        <f t="shared" si="256"/>
        <v>0</v>
      </c>
      <c r="BT244" s="178">
        <f t="shared" si="278"/>
        <v>0</v>
      </c>
      <c r="BU244" s="179">
        <f t="shared" si="258"/>
        <v>0</v>
      </c>
      <c r="BV244" s="180">
        <f t="shared" si="242"/>
        <v>0</v>
      </c>
      <c r="BW244" s="167">
        <f t="shared" si="257"/>
        <v>0</v>
      </c>
      <c r="BX244" s="178">
        <f t="shared" si="279"/>
        <v>0</v>
      </c>
    </row>
    <row r="245" spans="1:76" x14ac:dyDescent="0.25">
      <c r="A245" s="53">
        <f t="shared" si="243"/>
        <v>244</v>
      </c>
      <c r="C245" s="53"/>
      <c r="I245" s="15"/>
      <c r="T245" s="171">
        <f t="shared" si="244"/>
        <v>0</v>
      </c>
      <c r="U245" s="208">
        <f t="shared" si="267"/>
        <v>0</v>
      </c>
      <c r="X245" s="167">
        <f t="shared" si="245"/>
        <v>0</v>
      </c>
      <c r="Y245" s="208">
        <f t="shared" si="268"/>
        <v>0</v>
      </c>
      <c r="Z245" s="167">
        <f t="shared" si="281"/>
        <v>3673</v>
      </c>
      <c r="AA245" s="167">
        <f t="shared" si="281"/>
        <v>4209</v>
      </c>
      <c r="AB245" s="167">
        <f>SUM($W$7:W245)</f>
        <v>153.66249999999999</v>
      </c>
      <c r="AE245" s="167">
        <f t="shared" si="246"/>
        <v>0</v>
      </c>
      <c r="AF245" s="167">
        <f t="shared" si="269"/>
        <v>0</v>
      </c>
      <c r="AG245" s="171" t="e">
        <f t="shared" si="241"/>
        <v>#DIV/0!</v>
      </c>
      <c r="AH245" s="171" t="e">
        <f t="shared" si="247"/>
        <v>#DIV/0!</v>
      </c>
      <c r="AM245" s="167">
        <f t="shared" si="248"/>
        <v>0</v>
      </c>
      <c r="AN245" s="178">
        <f t="shared" si="270"/>
        <v>0</v>
      </c>
      <c r="AQ245" s="167">
        <f t="shared" si="249"/>
        <v>0</v>
      </c>
      <c r="AR245" s="178">
        <f t="shared" si="271"/>
        <v>0</v>
      </c>
      <c r="AU245" s="167">
        <f t="shared" si="250"/>
        <v>0</v>
      </c>
      <c r="AV245" s="178">
        <f t="shared" si="272"/>
        <v>0</v>
      </c>
      <c r="AY245" s="167">
        <f t="shared" si="251"/>
        <v>0</v>
      </c>
      <c r="AZ245" s="178">
        <f t="shared" si="273"/>
        <v>0</v>
      </c>
      <c r="BC245" s="171">
        <f t="shared" si="252"/>
        <v>0</v>
      </c>
      <c r="BD245" s="210">
        <f t="shared" si="274"/>
        <v>0</v>
      </c>
      <c r="BG245" s="167">
        <f t="shared" si="253"/>
        <v>0</v>
      </c>
      <c r="BH245" s="178">
        <f t="shared" si="275"/>
        <v>0</v>
      </c>
      <c r="BI245" s="141"/>
      <c r="BJ245" s="142"/>
      <c r="BK245" s="167">
        <f t="shared" si="254"/>
        <v>0</v>
      </c>
      <c r="BL245" s="178">
        <f t="shared" si="276"/>
        <v>0</v>
      </c>
      <c r="BM245" s="141"/>
      <c r="BN245" s="143"/>
      <c r="BO245" s="167">
        <f t="shared" si="255"/>
        <v>0</v>
      </c>
      <c r="BP245" s="178">
        <f t="shared" si="277"/>
        <v>0</v>
      </c>
      <c r="BQ245" s="149"/>
      <c r="BR245" s="143"/>
      <c r="BS245" s="167">
        <f t="shared" si="256"/>
        <v>0</v>
      </c>
      <c r="BT245" s="178">
        <f t="shared" si="278"/>
        <v>0</v>
      </c>
      <c r="BU245" s="179">
        <f t="shared" si="258"/>
        <v>0</v>
      </c>
      <c r="BV245" s="180">
        <f t="shared" si="242"/>
        <v>0</v>
      </c>
      <c r="BW245" s="167">
        <f t="shared" si="257"/>
        <v>0</v>
      </c>
      <c r="BX245" s="178">
        <f t="shared" si="279"/>
        <v>0</v>
      </c>
    </row>
    <row r="246" spans="1:76" x14ac:dyDescent="0.25">
      <c r="A246" s="53">
        <f t="shared" si="243"/>
        <v>245</v>
      </c>
      <c r="C246" s="53"/>
      <c r="I246" s="15"/>
      <c r="T246" s="171">
        <f t="shared" si="244"/>
        <v>0</v>
      </c>
      <c r="U246" s="208">
        <f t="shared" si="267"/>
        <v>0</v>
      </c>
      <c r="X246" s="167">
        <f t="shared" si="245"/>
        <v>0</v>
      </c>
      <c r="Y246" s="208">
        <f t="shared" si="268"/>
        <v>0</v>
      </c>
      <c r="Z246" s="167">
        <f t="shared" si="281"/>
        <v>3673</v>
      </c>
      <c r="AA246" s="167">
        <f t="shared" si="281"/>
        <v>4209</v>
      </c>
      <c r="AB246" s="167">
        <f>SUM($W$7:W246)</f>
        <v>153.66249999999999</v>
      </c>
      <c r="AE246" s="167">
        <f t="shared" si="246"/>
        <v>0</v>
      </c>
      <c r="AF246" s="167">
        <f t="shared" si="269"/>
        <v>0</v>
      </c>
      <c r="AG246" s="171" t="e">
        <f t="shared" si="241"/>
        <v>#DIV/0!</v>
      </c>
      <c r="AH246" s="171" t="e">
        <f t="shared" si="247"/>
        <v>#DIV/0!</v>
      </c>
      <c r="AM246" s="167">
        <f t="shared" si="248"/>
        <v>0</v>
      </c>
      <c r="AN246" s="178">
        <f t="shared" si="270"/>
        <v>0</v>
      </c>
      <c r="AQ246" s="167">
        <f t="shared" si="249"/>
        <v>0</v>
      </c>
      <c r="AR246" s="178">
        <f t="shared" si="271"/>
        <v>0</v>
      </c>
      <c r="AU246" s="167">
        <f t="shared" si="250"/>
        <v>0</v>
      </c>
      <c r="AV246" s="178">
        <f t="shared" si="272"/>
        <v>0</v>
      </c>
      <c r="AY246" s="167">
        <f t="shared" si="251"/>
        <v>0</v>
      </c>
      <c r="AZ246" s="178">
        <f t="shared" si="273"/>
        <v>0</v>
      </c>
      <c r="BC246" s="171">
        <f t="shared" si="252"/>
        <v>0</v>
      </c>
      <c r="BD246" s="210">
        <f t="shared" si="274"/>
        <v>0</v>
      </c>
      <c r="BG246" s="167">
        <f t="shared" si="253"/>
        <v>0</v>
      </c>
      <c r="BH246" s="178">
        <f t="shared" si="275"/>
        <v>0</v>
      </c>
      <c r="BI246" s="141"/>
      <c r="BJ246" s="142"/>
      <c r="BK246" s="167">
        <f t="shared" si="254"/>
        <v>0</v>
      </c>
      <c r="BL246" s="178">
        <f t="shared" si="276"/>
        <v>0</v>
      </c>
      <c r="BM246" s="141"/>
      <c r="BN246" s="143"/>
      <c r="BO246" s="167">
        <f t="shared" si="255"/>
        <v>0</v>
      </c>
      <c r="BP246" s="178">
        <f t="shared" si="277"/>
        <v>0</v>
      </c>
      <c r="BQ246" s="149"/>
      <c r="BR246" s="143"/>
      <c r="BS246" s="167">
        <f t="shared" si="256"/>
        <v>0</v>
      </c>
      <c r="BT246" s="178">
        <f t="shared" si="278"/>
        <v>0</v>
      </c>
      <c r="BU246" s="179">
        <f t="shared" si="258"/>
        <v>0</v>
      </c>
      <c r="BV246" s="180">
        <f t="shared" si="242"/>
        <v>0</v>
      </c>
      <c r="BW246" s="167">
        <f t="shared" si="257"/>
        <v>0</v>
      </c>
      <c r="BX246" s="178">
        <f t="shared" si="279"/>
        <v>0</v>
      </c>
    </row>
    <row r="247" spans="1:76" x14ac:dyDescent="0.25">
      <c r="A247" s="53">
        <f t="shared" si="243"/>
        <v>246</v>
      </c>
      <c r="C247" s="53"/>
      <c r="I247" s="15"/>
      <c r="T247" s="171">
        <f t="shared" si="244"/>
        <v>0</v>
      </c>
      <c r="U247" s="208">
        <f t="shared" si="267"/>
        <v>0</v>
      </c>
      <c r="X247" s="167">
        <f t="shared" si="245"/>
        <v>0</v>
      </c>
      <c r="Y247" s="208">
        <f t="shared" si="268"/>
        <v>0</v>
      </c>
      <c r="Z247" s="167">
        <f t="shared" si="281"/>
        <v>3673</v>
      </c>
      <c r="AA247" s="167">
        <f t="shared" si="281"/>
        <v>4209</v>
      </c>
      <c r="AB247" s="167">
        <f>SUM($W$7:W247)</f>
        <v>153.66249999999999</v>
      </c>
      <c r="AE247" s="167">
        <f t="shared" si="246"/>
        <v>0</v>
      </c>
      <c r="AF247" s="167">
        <f t="shared" si="269"/>
        <v>0</v>
      </c>
      <c r="AG247" s="171" t="e">
        <f t="shared" si="241"/>
        <v>#DIV/0!</v>
      </c>
      <c r="AH247" s="171" t="e">
        <f t="shared" si="247"/>
        <v>#DIV/0!</v>
      </c>
      <c r="AM247" s="167">
        <f t="shared" si="248"/>
        <v>0</v>
      </c>
      <c r="AN247" s="178">
        <f t="shared" si="270"/>
        <v>0</v>
      </c>
      <c r="AQ247" s="167">
        <f t="shared" si="249"/>
        <v>0</v>
      </c>
      <c r="AR247" s="178">
        <f t="shared" si="271"/>
        <v>0</v>
      </c>
      <c r="AU247" s="167">
        <f t="shared" si="250"/>
        <v>0</v>
      </c>
      <c r="AV247" s="178">
        <f t="shared" si="272"/>
        <v>0</v>
      </c>
      <c r="AY247" s="167">
        <f t="shared" si="251"/>
        <v>0</v>
      </c>
      <c r="AZ247" s="178">
        <f t="shared" si="273"/>
        <v>0</v>
      </c>
      <c r="BC247" s="171">
        <f t="shared" si="252"/>
        <v>0</v>
      </c>
      <c r="BD247" s="210">
        <f t="shared" si="274"/>
        <v>0</v>
      </c>
      <c r="BG247" s="167">
        <f t="shared" si="253"/>
        <v>0</v>
      </c>
      <c r="BH247" s="178">
        <f t="shared" si="275"/>
        <v>0</v>
      </c>
      <c r="BI247" s="141"/>
      <c r="BJ247" s="142"/>
      <c r="BK247" s="167">
        <f t="shared" si="254"/>
        <v>0</v>
      </c>
      <c r="BL247" s="178">
        <f t="shared" si="276"/>
        <v>0</v>
      </c>
      <c r="BM247" s="141"/>
      <c r="BN247" s="143"/>
      <c r="BO247" s="167">
        <f t="shared" si="255"/>
        <v>0</v>
      </c>
      <c r="BP247" s="178">
        <f t="shared" si="277"/>
        <v>0</v>
      </c>
      <c r="BQ247" s="149"/>
      <c r="BR247" s="143"/>
      <c r="BS247" s="167">
        <f t="shared" si="256"/>
        <v>0</v>
      </c>
      <c r="BT247" s="178">
        <f t="shared" si="278"/>
        <v>0</v>
      </c>
      <c r="BU247" s="179">
        <f t="shared" si="258"/>
        <v>0</v>
      </c>
      <c r="BV247" s="180">
        <f t="shared" si="242"/>
        <v>0</v>
      </c>
      <c r="BW247" s="167">
        <f t="shared" si="257"/>
        <v>0</v>
      </c>
      <c r="BX247" s="178">
        <f t="shared" si="279"/>
        <v>0</v>
      </c>
    </row>
    <row r="248" spans="1:76" x14ac:dyDescent="0.25">
      <c r="A248" s="53">
        <f t="shared" si="243"/>
        <v>247</v>
      </c>
      <c r="C248" s="53"/>
      <c r="I248" s="15"/>
      <c r="T248" s="171">
        <f t="shared" si="244"/>
        <v>0</v>
      </c>
      <c r="U248" s="208">
        <f t="shared" si="267"/>
        <v>0</v>
      </c>
      <c r="X248" s="167">
        <f t="shared" si="245"/>
        <v>0</v>
      </c>
      <c r="Y248" s="208">
        <f t="shared" si="268"/>
        <v>0</v>
      </c>
      <c r="Z248" s="167">
        <f t="shared" si="281"/>
        <v>3673</v>
      </c>
      <c r="AA248" s="167">
        <f t="shared" si="281"/>
        <v>4209</v>
      </c>
      <c r="AB248" s="167">
        <f>SUM($W$7:W248)</f>
        <v>153.66249999999999</v>
      </c>
      <c r="AE248" s="167">
        <f t="shared" si="246"/>
        <v>0</v>
      </c>
      <c r="AF248" s="167">
        <f t="shared" si="269"/>
        <v>0</v>
      </c>
      <c r="AG248" s="171" t="e">
        <f t="shared" si="241"/>
        <v>#DIV/0!</v>
      </c>
      <c r="AH248" s="171" t="e">
        <f t="shared" si="247"/>
        <v>#DIV/0!</v>
      </c>
      <c r="AM248" s="167">
        <f t="shared" si="248"/>
        <v>0</v>
      </c>
      <c r="AN248" s="178">
        <f t="shared" si="270"/>
        <v>0</v>
      </c>
      <c r="AQ248" s="167">
        <f t="shared" si="249"/>
        <v>0</v>
      </c>
      <c r="AR248" s="178">
        <f t="shared" si="271"/>
        <v>0</v>
      </c>
      <c r="AU248" s="167">
        <f t="shared" si="250"/>
        <v>0</v>
      </c>
      <c r="AV248" s="178">
        <f t="shared" si="272"/>
        <v>0</v>
      </c>
      <c r="AY248" s="167">
        <f t="shared" si="251"/>
        <v>0</v>
      </c>
      <c r="AZ248" s="178">
        <f t="shared" si="273"/>
        <v>0</v>
      </c>
      <c r="BC248" s="171">
        <f t="shared" si="252"/>
        <v>0</v>
      </c>
      <c r="BD248" s="210">
        <f t="shared" si="274"/>
        <v>0</v>
      </c>
      <c r="BG248" s="167">
        <f t="shared" si="253"/>
        <v>0</v>
      </c>
      <c r="BH248" s="178">
        <f t="shared" si="275"/>
        <v>0</v>
      </c>
      <c r="BI248" s="141"/>
      <c r="BJ248" s="142"/>
      <c r="BK248" s="167">
        <f t="shared" si="254"/>
        <v>0</v>
      </c>
      <c r="BL248" s="178">
        <f t="shared" si="276"/>
        <v>0</v>
      </c>
      <c r="BM248" s="141"/>
      <c r="BN248" s="143"/>
      <c r="BO248" s="167">
        <f t="shared" si="255"/>
        <v>0</v>
      </c>
      <c r="BP248" s="178">
        <f t="shared" si="277"/>
        <v>0</v>
      </c>
      <c r="BQ248" s="149"/>
      <c r="BR248" s="143"/>
      <c r="BS248" s="167">
        <f t="shared" si="256"/>
        <v>0</v>
      </c>
      <c r="BT248" s="178">
        <f t="shared" si="278"/>
        <v>0</v>
      </c>
      <c r="BU248" s="179">
        <f t="shared" si="258"/>
        <v>0</v>
      </c>
      <c r="BV248" s="180">
        <f t="shared" si="242"/>
        <v>0</v>
      </c>
      <c r="BW248" s="167">
        <f t="shared" si="257"/>
        <v>0</v>
      </c>
      <c r="BX248" s="178">
        <f t="shared" si="279"/>
        <v>0</v>
      </c>
    </row>
    <row r="249" spans="1:76" x14ac:dyDescent="0.25">
      <c r="A249" s="53">
        <f t="shared" si="243"/>
        <v>248</v>
      </c>
      <c r="C249" s="53"/>
      <c r="I249" s="15"/>
      <c r="T249" s="171">
        <f t="shared" si="244"/>
        <v>0</v>
      </c>
      <c r="U249" s="208">
        <f t="shared" si="267"/>
        <v>0</v>
      </c>
      <c r="X249" s="167">
        <f t="shared" si="245"/>
        <v>0</v>
      </c>
      <c r="Y249" s="208">
        <f t="shared" si="268"/>
        <v>0</v>
      </c>
      <c r="Z249" s="167">
        <f t="shared" si="281"/>
        <v>3673</v>
      </c>
      <c r="AA249" s="167">
        <f t="shared" si="281"/>
        <v>4209</v>
      </c>
      <c r="AB249" s="167">
        <f>SUM($W$7:W249)</f>
        <v>153.66249999999999</v>
      </c>
      <c r="AE249" s="167">
        <f t="shared" si="246"/>
        <v>0</v>
      </c>
      <c r="AF249" s="167">
        <f t="shared" si="269"/>
        <v>0</v>
      </c>
      <c r="AG249" s="171" t="e">
        <f t="shared" si="241"/>
        <v>#DIV/0!</v>
      </c>
      <c r="AH249" s="171" t="e">
        <f t="shared" si="247"/>
        <v>#DIV/0!</v>
      </c>
      <c r="AM249" s="167">
        <f t="shared" si="248"/>
        <v>0</v>
      </c>
      <c r="AN249" s="178">
        <f t="shared" si="270"/>
        <v>0</v>
      </c>
      <c r="AQ249" s="167">
        <f t="shared" si="249"/>
        <v>0</v>
      </c>
      <c r="AR249" s="178">
        <f t="shared" si="271"/>
        <v>0</v>
      </c>
      <c r="AU249" s="167">
        <f t="shared" si="250"/>
        <v>0</v>
      </c>
      <c r="AV249" s="178">
        <f t="shared" si="272"/>
        <v>0</v>
      </c>
      <c r="AY249" s="167">
        <f t="shared" si="251"/>
        <v>0</v>
      </c>
      <c r="AZ249" s="178">
        <f t="shared" si="273"/>
        <v>0</v>
      </c>
      <c r="BC249" s="171">
        <f t="shared" si="252"/>
        <v>0</v>
      </c>
      <c r="BD249" s="210">
        <f t="shared" si="274"/>
        <v>0</v>
      </c>
      <c r="BG249" s="167">
        <f t="shared" si="253"/>
        <v>0</v>
      </c>
      <c r="BH249" s="178">
        <f t="shared" si="275"/>
        <v>0</v>
      </c>
      <c r="BI249" s="141"/>
      <c r="BJ249" s="142"/>
      <c r="BK249" s="167">
        <f t="shared" si="254"/>
        <v>0</v>
      </c>
      <c r="BL249" s="178">
        <f t="shared" si="276"/>
        <v>0</v>
      </c>
      <c r="BM249" s="141"/>
      <c r="BN249" s="143"/>
      <c r="BO249" s="167">
        <f t="shared" si="255"/>
        <v>0</v>
      </c>
      <c r="BP249" s="178">
        <f t="shared" si="277"/>
        <v>0</v>
      </c>
      <c r="BQ249" s="149"/>
      <c r="BR249" s="143"/>
      <c r="BS249" s="167">
        <f t="shared" si="256"/>
        <v>0</v>
      </c>
      <c r="BT249" s="178">
        <f t="shared" si="278"/>
        <v>0</v>
      </c>
      <c r="BU249" s="179">
        <f t="shared" si="258"/>
        <v>0</v>
      </c>
      <c r="BV249" s="180">
        <f t="shared" si="242"/>
        <v>0</v>
      </c>
      <c r="BW249" s="167">
        <f t="shared" si="257"/>
        <v>0</v>
      </c>
      <c r="BX249" s="178">
        <f t="shared" si="279"/>
        <v>0</v>
      </c>
    </row>
    <row r="250" spans="1:76" x14ac:dyDescent="0.25">
      <c r="A250" s="53">
        <f t="shared" si="243"/>
        <v>249</v>
      </c>
      <c r="C250" s="53"/>
      <c r="I250" s="15"/>
      <c r="T250" s="171">
        <f t="shared" si="244"/>
        <v>0</v>
      </c>
      <c r="U250" s="208">
        <f t="shared" si="267"/>
        <v>0</v>
      </c>
      <c r="X250" s="167">
        <f t="shared" si="245"/>
        <v>0</v>
      </c>
      <c r="Y250" s="208">
        <f t="shared" si="268"/>
        <v>0</v>
      </c>
      <c r="Z250" s="167">
        <f t="shared" si="281"/>
        <v>3673</v>
      </c>
      <c r="AA250" s="167">
        <f t="shared" si="281"/>
        <v>4209</v>
      </c>
      <c r="AB250" s="167">
        <f>SUM($W$7:W250)</f>
        <v>153.66249999999999</v>
      </c>
      <c r="AE250" s="167">
        <f t="shared" si="246"/>
        <v>0</v>
      </c>
      <c r="AF250" s="167">
        <f t="shared" si="269"/>
        <v>0</v>
      </c>
      <c r="AG250" s="171" t="e">
        <f t="shared" si="241"/>
        <v>#DIV/0!</v>
      </c>
      <c r="AH250" s="171" t="e">
        <f t="shared" si="247"/>
        <v>#DIV/0!</v>
      </c>
      <c r="AM250" s="167">
        <f t="shared" si="248"/>
        <v>0</v>
      </c>
      <c r="AN250" s="178">
        <f t="shared" si="270"/>
        <v>0</v>
      </c>
      <c r="AQ250" s="167">
        <f t="shared" si="249"/>
        <v>0</v>
      </c>
      <c r="AR250" s="178">
        <f t="shared" si="271"/>
        <v>0</v>
      </c>
      <c r="AU250" s="167">
        <f t="shared" si="250"/>
        <v>0</v>
      </c>
      <c r="AV250" s="178">
        <f t="shared" si="272"/>
        <v>0</v>
      </c>
      <c r="AY250" s="167">
        <f t="shared" si="251"/>
        <v>0</v>
      </c>
      <c r="AZ250" s="178">
        <f t="shared" si="273"/>
        <v>0</v>
      </c>
      <c r="BC250" s="171">
        <f t="shared" si="252"/>
        <v>0</v>
      </c>
      <c r="BD250" s="210">
        <f t="shared" si="274"/>
        <v>0</v>
      </c>
      <c r="BG250" s="167">
        <f t="shared" si="253"/>
        <v>0</v>
      </c>
      <c r="BH250" s="178">
        <f t="shared" si="275"/>
        <v>0</v>
      </c>
      <c r="BI250" s="141"/>
      <c r="BJ250" s="142"/>
      <c r="BK250" s="167">
        <f t="shared" si="254"/>
        <v>0</v>
      </c>
      <c r="BL250" s="178">
        <f t="shared" si="276"/>
        <v>0</v>
      </c>
      <c r="BM250" s="141"/>
      <c r="BN250" s="143"/>
      <c r="BO250" s="167">
        <f t="shared" si="255"/>
        <v>0</v>
      </c>
      <c r="BP250" s="178">
        <f t="shared" si="277"/>
        <v>0</v>
      </c>
      <c r="BQ250" s="149"/>
      <c r="BR250" s="143"/>
      <c r="BS250" s="167">
        <f t="shared" si="256"/>
        <v>0</v>
      </c>
      <c r="BT250" s="178">
        <f t="shared" si="278"/>
        <v>0</v>
      </c>
      <c r="BU250" s="179">
        <f t="shared" si="258"/>
        <v>0</v>
      </c>
      <c r="BV250" s="180">
        <f t="shared" si="242"/>
        <v>0</v>
      </c>
      <c r="BW250" s="167">
        <f t="shared" si="257"/>
        <v>0</v>
      </c>
      <c r="BX250" s="178">
        <f t="shared" si="279"/>
        <v>0</v>
      </c>
    </row>
    <row r="251" spans="1:76" x14ac:dyDescent="0.25">
      <c r="A251" s="53">
        <f t="shared" si="243"/>
        <v>250</v>
      </c>
      <c r="C251" s="53"/>
      <c r="I251" s="15"/>
      <c r="T251" s="171">
        <f t="shared" si="244"/>
        <v>0</v>
      </c>
      <c r="U251" s="208">
        <f t="shared" si="267"/>
        <v>0</v>
      </c>
      <c r="X251" s="167">
        <f t="shared" si="245"/>
        <v>0</v>
      </c>
      <c r="Y251" s="208">
        <f t="shared" si="268"/>
        <v>0</v>
      </c>
      <c r="Z251" s="167">
        <f t="shared" si="281"/>
        <v>3673</v>
      </c>
      <c r="AA251" s="167">
        <f t="shared" si="281"/>
        <v>4209</v>
      </c>
      <c r="AB251" s="167">
        <f>SUM($W$7:W251)</f>
        <v>153.66249999999999</v>
      </c>
      <c r="AE251" s="167">
        <f t="shared" si="246"/>
        <v>0</v>
      </c>
      <c r="AF251" s="167">
        <f t="shared" si="269"/>
        <v>0</v>
      </c>
      <c r="AG251" s="171" t="e">
        <f t="shared" si="241"/>
        <v>#DIV/0!</v>
      </c>
      <c r="AH251" s="171" t="e">
        <f t="shared" si="247"/>
        <v>#DIV/0!</v>
      </c>
      <c r="AM251" s="167">
        <f t="shared" si="248"/>
        <v>0</v>
      </c>
      <c r="AN251" s="178">
        <f t="shared" si="270"/>
        <v>0</v>
      </c>
      <c r="AQ251" s="167">
        <f t="shared" si="249"/>
        <v>0</v>
      </c>
      <c r="AR251" s="178">
        <f t="shared" si="271"/>
        <v>0</v>
      </c>
      <c r="AU251" s="167">
        <f t="shared" si="250"/>
        <v>0</v>
      </c>
      <c r="AV251" s="178">
        <f t="shared" si="272"/>
        <v>0</v>
      </c>
      <c r="AY251" s="167">
        <f t="shared" si="251"/>
        <v>0</v>
      </c>
      <c r="AZ251" s="178">
        <f t="shared" si="273"/>
        <v>0</v>
      </c>
      <c r="BC251" s="171">
        <f t="shared" si="252"/>
        <v>0</v>
      </c>
      <c r="BD251" s="210">
        <f t="shared" si="274"/>
        <v>0</v>
      </c>
      <c r="BG251" s="167">
        <f t="shared" si="253"/>
        <v>0</v>
      </c>
      <c r="BH251" s="178">
        <f t="shared" si="275"/>
        <v>0</v>
      </c>
      <c r="BI251" s="141"/>
      <c r="BJ251" s="142"/>
      <c r="BK251" s="167">
        <f t="shared" si="254"/>
        <v>0</v>
      </c>
      <c r="BL251" s="178">
        <f t="shared" si="276"/>
        <v>0</v>
      </c>
      <c r="BM251" s="141"/>
      <c r="BN251" s="143"/>
      <c r="BO251" s="167">
        <f t="shared" si="255"/>
        <v>0</v>
      </c>
      <c r="BP251" s="178">
        <f t="shared" si="277"/>
        <v>0</v>
      </c>
      <c r="BQ251" s="149"/>
      <c r="BR251" s="143"/>
      <c r="BS251" s="167">
        <f t="shared" si="256"/>
        <v>0</v>
      </c>
      <c r="BT251" s="178">
        <f t="shared" si="278"/>
        <v>0</v>
      </c>
      <c r="BU251" s="179">
        <f t="shared" si="258"/>
        <v>0</v>
      </c>
      <c r="BV251" s="180">
        <f t="shared" si="242"/>
        <v>0</v>
      </c>
      <c r="BW251" s="167">
        <f t="shared" si="257"/>
        <v>0</v>
      </c>
      <c r="BX251" s="178">
        <f t="shared" si="279"/>
        <v>0</v>
      </c>
    </row>
    <row r="252" spans="1:76" x14ac:dyDescent="0.25">
      <c r="A252" s="53">
        <f t="shared" si="243"/>
        <v>251</v>
      </c>
      <c r="C252" s="53"/>
      <c r="I252" s="15"/>
      <c r="T252" s="171">
        <f t="shared" si="244"/>
        <v>0</v>
      </c>
      <c r="U252" s="208">
        <f t="shared" si="267"/>
        <v>0</v>
      </c>
      <c r="X252" s="167">
        <f t="shared" si="245"/>
        <v>0</v>
      </c>
      <c r="Y252" s="208">
        <f t="shared" si="268"/>
        <v>0</v>
      </c>
      <c r="Z252" s="167">
        <f t="shared" si="281"/>
        <v>3673</v>
      </c>
      <c r="AA252" s="167">
        <f t="shared" si="281"/>
        <v>4209</v>
      </c>
      <c r="AB252" s="167">
        <f>SUM($W$7:W252)</f>
        <v>153.66249999999999</v>
      </c>
      <c r="AE252" s="167">
        <f t="shared" si="246"/>
        <v>0</v>
      </c>
      <c r="AF252" s="167">
        <f t="shared" si="269"/>
        <v>0</v>
      </c>
      <c r="AG252" s="171" t="e">
        <f t="shared" si="241"/>
        <v>#DIV/0!</v>
      </c>
      <c r="AH252" s="171" t="e">
        <f t="shared" si="247"/>
        <v>#DIV/0!</v>
      </c>
      <c r="AM252" s="167">
        <f t="shared" si="248"/>
        <v>0</v>
      </c>
      <c r="AN252" s="178">
        <f t="shared" si="270"/>
        <v>0</v>
      </c>
      <c r="AQ252" s="167">
        <f t="shared" si="249"/>
        <v>0</v>
      </c>
      <c r="AR252" s="178">
        <f t="shared" si="271"/>
        <v>0</v>
      </c>
      <c r="AU252" s="167">
        <f t="shared" si="250"/>
        <v>0</v>
      </c>
      <c r="AV252" s="178">
        <f t="shared" si="272"/>
        <v>0</v>
      </c>
      <c r="AY252" s="167">
        <f t="shared" si="251"/>
        <v>0</v>
      </c>
      <c r="AZ252" s="178">
        <f t="shared" si="273"/>
        <v>0</v>
      </c>
      <c r="BC252" s="171">
        <f t="shared" si="252"/>
        <v>0</v>
      </c>
      <c r="BD252" s="210">
        <f t="shared" si="274"/>
        <v>0</v>
      </c>
      <c r="BG252" s="167">
        <f t="shared" si="253"/>
        <v>0</v>
      </c>
      <c r="BH252" s="178">
        <f t="shared" si="275"/>
        <v>0</v>
      </c>
      <c r="BI252" s="141"/>
      <c r="BJ252" s="142"/>
      <c r="BK252" s="167">
        <f t="shared" si="254"/>
        <v>0</v>
      </c>
      <c r="BL252" s="178">
        <f t="shared" si="276"/>
        <v>0</v>
      </c>
      <c r="BM252" s="141"/>
      <c r="BN252" s="143"/>
      <c r="BO252" s="167">
        <f t="shared" si="255"/>
        <v>0</v>
      </c>
      <c r="BP252" s="178">
        <f t="shared" si="277"/>
        <v>0</v>
      </c>
      <c r="BQ252" s="149"/>
      <c r="BR252" s="143"/>
      <c r="BS252" s="167">
        <f t="shared" si="256"/>
        <v>0</v>
      </c>
      <c r="BT252" s="178">
        <f t="shared" si="278"/>
        <v>0</v>
      </c>
      <c r="BU252" s="179">
        <f t="shared" si="258"/>
        <v>0</v>
      </c>
      <c r="BV252" s="180">
        <f t="shared" si="242"/>
        <v>0</v>
      </c>
      <c r="BW252" s="167">
        <f t="shared" si="257"/>
        <v>0</v>
      </c>
      <c r="BX252" s="178">
        <f t="shared" si="279"/>
        <v>0</v>
      </c>
    </row>
    <row r="253" spans="1:76" x14ac:dyDescent="0.25">
      <c r="A253" s="53">
        <f t="shared" si="243"/>
        <v>252</v>
      </c>
      <c r="C253" s="53"/>
      <c r="I253" s="15"/>
      <c r="T253" s="171">
        <f t="shared" si="244"/>
        <v>0</v>
      </c>
      <c r="U253" s="208">
        <f t="shared" si="267"/>
        <v>0</v>
      </c>
      <c r="X253" s="167">
        <f t="shared" si="245"/>
        <v>0</v>
      </c>
      <c r="Y253" s="208">
        <f t="shared" si="268"/>
        <v>0</v>
      </c>
      <c r="Z253" s="167">
        <f t="shared" si="281"/>
        <v>3673</v>
      </c>
      <c r="AA253" s="167">
        <f t="shared" si="281"/>
        <v>4209</v>
      </c>
      <c r="AB253" s="167">
        <f>SUM($W$7:W253)</f>
        <v>153.66249999999999</v>
      </c>
      <c r="AE253" s="167">
        <f t="shared" si="246"/>
        <v>0</v>
      </c>
      <c r="AF253" s="167">
        <f t="shared" si="269"/>
        <v>0</v>
      </c>
      <c r="AG253" s="171" t="e">
        <f t="shared" si="241"/>
        <v>#DIV/0!</v>
      </c>
      <c r="AH253" s="171" t="e">
        <f t="shared" si="247"/>
        <v>#DIV/0!</v>
      </c>
      <c r="AM253" s="167">
        <f t="shared" si="248"/>
        <v>0</v>
      </c>
      <c r="AN253" s="178">
        <f t="shared" si="270"/>
        <v>0</v>
      </c>
      <c r="AQ253" s="167">
        <f t="shared" si="249"/>
        <v>0</v>
      </c>
      <c r="AR253" s="178">
        <f t="shared" si="271"/>
        <v>0</v>
      </c>
      <c r="AU253" s="167">
        <f t="shared" si="250"/>
        <v>0</v>
      </c>
      <c r="AV253" s="178">
        <f t="shared" si="272"/>
        <v>0</v>
      </c>
      <c r="AY253" s="167">
        <f t="shared" si="251"/>
        <v>0</v>
      </c>
      <c r="AZ253" s="178">
        <f t="shared" si="273"/>
        <v>0</v>
      </c>
      <c r="BC253" s="171">
        <f t="shared" si="252"/>
        <v>0</v>
      </c>
      <c r="BD253" s="210">
        <f t="shared" si="274"/>
        <v>0</v>
      </c>
      <c r="BG253" s="167">
        <f t="shared" si="253"/>
        <v>0</v>
      </c>
      <c r="BH253" s="178">
        <f t="shared" si="275"/>
        <v>0</v>
      </c>
      <c r="BI253" s="141"/>
      <c r="BJ253" s="142"/>
      <c r="BK253" s="167">
        <f t="shared" si="254"/>
        <v>0</v>
      </c>
      <c r="BL253" s="178">
        <f t="shared" si="276"/>
        <v>0</v>
      </c>
      <c r="BM253" s="141"/>
      <c r="BN253" s="143"/>
      <c r="BO253" s="167">
        <f t="shared" si="255"/>
        <v>0</v>
      </c>
      <c r="BP253" s="178">
        <f t="shared" si="277"/>
        <v>0</v>
      </c>
      <c r="BQ253" s="149"/>
      <c r="BR253" s="143"/>
      <c r="BS253" s="167">
        <f t="shared" si="256"/>
        <v>0</v>
      </c>
      <c r="BT253" s="178">
        <f t="shared" si="278"/>
        <v>0</v>
      </c>
      <c r="BU253" s="179">
        <f t="shared" si="258"/>
        <v>0</v>
      </c>
      <c r="BV253" s="180">
        <f t="shared" si="242"/>
        <v>0</v>
      </c>
      <c r="BW253" s="167">
        <f t="shared" si="257"/>
        <v>0</v>
      </c>
      <c r="BX253" s="178">
        <f t="shared" si="279"/>
        <v>0</v>
      </c>
    </row>
    <row r="254" spans="1:76" x14ac:dyDescent="0.25">
      <c r="A254" s="53">
        <f t="shared" si="243"/>
        <v>253</v>
      </c>
      <c r="C254" s="53"/>
      <c r="I254" s="15"/>
      <c r="T254" s="171">
        <f t="shared" si="244"/>
        <v>0</v>
      </c>
      <c r="U254" s="208">
        <f t="shared" si="267"/>
        <v>0</v>
      </c>
      <c r="X254" s="167">
        <f t="shared" si="245"/>
        <v>0</v>
      </c>
      <c r="Y254" s="208">
        <f t="shared" si="268"/>
        <v>0</v>
      </c>
      <c r="Z254" s="167">
        <f t="shared" si="281"/>
        <v>3673</v>
      </c>
      <c r="AA254" s="167">
        <f t="shared" si="281"/>
        <v>4209</v>
      </c>
      <c r="AB254" s="167">
        <f>SUM($W$7:W254)</f>
        <v>153.66249999999999</v>
      </c>
      <c r="AE254" s="167">
        <f t="shared" si="246"/>
        <v>0</v>
      </c>
      <c r="AF254" s="167">
        <f t="shared" si="269"/>
        <v>0</v>
      </c>
      <c r="AG254" s="171" t="e">
        <f t="shared" si="241"/>
        <v>#DIV/0!</v>
      </c>
      <c r="AH254" s="171" t="e">
        <f t="shared" si="247"/>
        <v>#DIV/0!</v>
      </c>
      <c r="AM254" s="167">
        <f t="shared" si="248"/>
        <v>0</v>
      </c>
      <c r="AN254" s="178">
        <f t="shared" si="270"/>
        <v>0</v>
      </c>
      <c r="AQ254" s="167">
        <f t="shared" si="249"/>
        <v>0</v>
      </c>
      <c r="AR254" s="178">
        <f t="shared" si="271"/>
        <v>0</v>
      </c>
      <c r="AU254" s="167">
        <f t="shared" si="250"/>
        <v>0</v>
      </c>
      <c r="AV254" s="178">
        <f t="shared" si="272"/>
        <v>0</v>
      </c>
      <c r="AY254" s="167">
        <f t="shared" si="251"/>
        <v>0</v>
      </c>
      <c r="AZ254" s="178">
        <f t="shared" si="273"/>
        <v>0</v>
      </c>
      <c r="BC254" s="171">
        <f t="shared" si="252"/>
        <v>0</v>
      </c>
      <c r="BD254" s="210">
        <f t="shared" si="274"/>
        <v>0</v>
      </c>
      <c r="BG254" s="167">
        <f t="shared" si="253"/>
        <v>0</v>
      </c>
      <c r="BH254" s="178">
        <f t="shared" si="275"/>
        <v>0</v>
      </c>
      <c r="BI254" s="141"/>
      <c r="BJ254" s="142"/>
      <c r="BK254" s="167">
        <f t="shared" si="254"/>
        <v>0</v>
      </c>
      <c r="BL254" s="178">
        <f t="shared" si="276"/>
        <v>0</v>
      </c>
      <c r="BM254" s="141"/>
      <c r="BN254" s="143"/>
      <c r="BO254" s="167">
        <f t="shared" si="255"/>
        <v>0</v>
      </c>
      <c r="BP254" s="178">
        <f t="shared" si="277"/>
        <v>0</v>
      </c>
      <c r="BQ254" s="149"/>
      <c r="BR254" s="143"/>
      <c r="BS254" s="167">
        <f t="shared" si="256"/>
        <v>0</v>
      </c>
      <c r="BT254" s="178">
        <f t="shared" si="278"/>
        <v>0</v>
      </c>
      <c r="BU254" s="179">
        <f t="shared" si="258"/>
        <v>0</v>
      </c>
      <c r="BV254" s="180">
        <f t="shared" si="242"/>
        <v>0</v>
      </c>
      <c r="BW254" s="167">
        <f t="shared" si="257"/>
        <v>0</v>
      </c>
      <c r="BX254" s="178">
        <f t="shared" si="279"/>
        <v>0</v>
      </c>
    </row>
    <row r="255" spans="1:76" x14ac:dyDescent="0.25">
      <c r="A255" s="53">
        <f t="shared" si="243"/>
        <v>254</v>
      </c>
      <c r="C255" s="53"/>
      <c r="I255" s="15"/>
      <c r="T255" s="171">
        <f t="shared" si="244"/>
        <v>0</v>
      </c>
      <c r="U255" s="208">
        <f t="shared" si="267"/>
        <v>0</v>
      </c>
      <c r="X255" s="167">
        <f t="shared" si="245"/>
        <v>0</v>
      </c>
      <c r="Y255" s="208">
        <f t="shared" si="268"/>
        <v>0</v>
      </c>
      <c r="Z255" s="167">
        <f t="shared" si="281"/>
        <v>3673</v>
      </c>
      <c r="AA255" s="167">
        <f t="shared" si="281"/>
        <v>4209</v>
      </c>
      <c r="AB255" s="167">
        <f>SUM($W$7:W255)</f>
        <v>153.66249999999999</v>
      </c>
      <c r="AE255" s="167">
        <f t="shared" si="246"/>
        <v>0</v>
      </c>
      <c r="AF255" s="167">
        <f t="shared" si="269"/>
        <v>0</v>
      </c>
      <c r="AG255" s="171" t="e">
        <f t="shared" si="241"/>
        <v>#DIV/0!</v>
      </c>
      <c r="AH255" s="171" t="e">
        <f t="shared" si="247"/>
        <v>#DIV/0!</v>
      </c>
      <c r="AM255" s="167">
        <f t="shared" si="248"/>
        <v>0</v>
      </c>
      <c r="AN255" s="178">
        <f t="shared" si="270"/>
        <v>0</v>
      </c>
      <c r="AQ255" s="167">
        <f t="shared" si="249"/>
        <v>0</v>
      </c>
      <c r="AR255" s="178">
        <f t="shared" si="271"/>
        <v>0</v>
      </c>
      <c r="AU255" s="167">
        <f t="shared" si="250"/>
        <v>0</v>
      </c>
      <c r="AV255" s="178">
        <f t="shared" si="272"/>
        <v>0</v>
      </c>
      <c r="AY255" s="167">
        <f t="shared" si="251"/>
        <v>0</v>
      </c>
      <c r="AZ255" s="178">
        <f t="shared" si="273"/>
        <v>0</v>
      </c>
      <c r="BC255" s="171">
        <f t="shared" si="252"/>
        <v>0</v>
      </c>
      <c r="BD255" s="210">
        <f t="shared" si="274"/>
        <v>0</v>
      </c>
      <c r="BG255" s="167">
        <f t="shared" si="253"/>
        <v>0</v>
      </c>
      <c r="BH255" s="178">
        <f t="shared" si="275"/>
        <v>0</v>
      </c>
      <c r="BI255" s="141"/>
      <c r="BJ255" s="142"/>
      <c r="BK255" s="167">
        <f t="shared" si="254"/>
        <v>0</v>
      </c>
      <c r="BL255" s="178">
        <f t="shared" si="276"/>
        <v>0</v>
      </c>
      <c r="BM255" s="141"/>
      <c r="BN255" s="143"/>
      <c r="BO255" s="167">
        <f t="shared" si="255"/>
        <v>0</v>
      </c>
      <c r="BP255" s="178">
        <f t="shared" si="277"/>
        <v>0</v>
      </c>
      <c r="BQ255" s="149"/>
      <c r="BR255" s="143"/>
      <c r="BS255" s="167">
        <f t="shared" si="256"/>
        <v>0</v>
      </c>
      <c r="BT255" s="178">
        <f t="shared" si="278"/>
        <v>0</v>
      </c>
      <c r="BU255" s="179">
        <f t="shared" si="258"/>
        <v>0</v>
      </c>
      <c r="BV255" s="180">
        <f t="shared" si="242"/>
        <v>0</v>
      </c>
      <c r="BW255" s="167">
        <f t="shared" si="257"/>
        <v>0</v>
      </c>
      <c r="BX255" s="178">
        <f t="shared" si="279"/>
        <v>0</v>
      </c>
    </row>
    <row r="256" spans="1:76" x14ac:dyDescent="0.25">
      <c r="A256" s="53">
        <f t="shared" si="243"/>
        <v>255</v>
      </c>
      <c r="C256" s="53"/>
      <c r="I256" s="15"/>
      <c r="T256" s="171">
        <f t="shared" si="244"/>
        <v>0</v>
      </c>
      <c r="U256" s="208">
        <f t="shared" si="267"/>
        <v>0</v>
      </c>
      <c r="X256" s="167">
        <f t="shared" si="245"/>
        <v>0</v>
      </c>
      <c r="Y256" s="208">
        <f t="shared" si="268"/>
        <v>0</v>
      </c>
      <c r="Z256" s="167">
        <f t="shared" si="281"/>
        <v>3673</v>
      </c>
      <c r="AA256" s="167">
        <f t="shared" si="281"/>
        <v>4209</v>
      </c>
      <c r="AB256" s="167">
        <f>SUM($W$7:W256)</f>
        <v>153.66249999999999</v>
      </c>
      <c r="AE256" s="167">
        <f t="shared" si="246"/>
        <v>0</v>
      </c>
      <c r="AF256" s="167">
        <f t="shared" si="269"/>
        <v>0</v>
      </c>
      <c r="AG256" s="171" t="e">
        <f t="shared" si="241"/>
        <v>#DIV/0!</v>
      </c>
      <c r="AH256" s="171" t="e">
        <f t="shared" si="247"/>
        <v>#DIV/0!</v>
      </c>
      <c r="AM256" s="167">
        <f t="shared" si="248"/>
        <v>0</v>
      </c>
      <c r="AN256" s="178">
        <f t="shared" si="270"/>
        <v>0</v>
      </c>
      <c r="AQ256" s="167">
        <f t="shared" si="249"/>
        <v>0</v>
      </c>
      <c r="AR256" s="178">
        <f t="shared" si="271"/>
        <v>0</v>
      </c>
      <c r="AU256" s="167">
        <f t="shared" si="250"/>
        <v>0</v>
      </c>
      <c r="AV256" s="178">
        <f t="shared" si="272"/>
        <v>0</v>
      </c>
      <c r="AY256" s="167">
        <f t="shared" si="251"/>
        <v>0</v>
      </c>
      <c r="AZ256" s="178">
        <f t="shared" si="273"/>
        <v>0</v>
      </c>
      <c r="BC256" s="171">
        <f t="shared" si="252"/>
        <v>0</v>
      </c>
      <c r="BD256" s="210">
        <f t="shared" si="274"/>
        <v>0</v>
      </c>
      <c r="BG256" s="167">
        <f t="shared" si="253"/>
        <v>0</v>
      </c>
      <c r="BH256" s="178">
        <f t="shared" si="275"/>
        <v>0</v>
      </c>
      <c r="BI256" s="141"/>
      <c r="BJ256" s="142"/>
      <c r="BK256" s="167">
        <f t="shared" si="254"/>
        <v>0</v>
      </c>
      <c r="BL256" s="178">
        <f t="shared" si="276"/>
        <v>0</v>
      </c>
      <c r="BM256" s="141"/>
      <c r="BN256" s="143"/>
      <c r="BO256" s="167">
        <f t="shared" si="255"/>
        <v>0</v>
      </c>
      <c r="BP256" s="178">
        <f t="shared" si="277"/>
        <v>0</v>
      </c>
      <c r="BQ256" s="149"/>
      <c r="BR256" s="143"/>
      <c r="BS256" s="167">
        <f t="shared" si="256"/>
        <v>0</v>
      </c>
      <c r="BT256" s="178">
        <f t="shared" si="278"/>
        <v>0</v>
      </c>
      <c r="BU256" s="179">
        <f t="shared" si="258"/>
        <v>0</v>
      </c>
      <c r="BV256" s="180">
        <f t="shared" si="242"/>
        <v>0</v>
      </c>
      <c r="BW256" s="167">
        <f t="shared" si="257"/>
        <v>0</v>
      </c>
      <c r="BX256" s="178">
        <f t="shared" si="279"/>
        <v>0</v>
      </c>
    </row>
    <row r="257" spans="1:76" x14ac:dyDescent="0.25">
      <c r="A257" s="53">
        <f t="shared" si="243"/>
        <v>256</v>
      </c>
      <c r="C257" s="53"/>
      <c r="I257" s="15"/>
      <c r="T257" s="171">
        <f t="shared" si="244"/>
        <v>0</v>
      </c>
      <c r="U257" s="208">
        <f t="shared" si="267"/>
        <v>0</v>
      </c>
      <c r="X257" s="167">
        <f t="shared" si="245"/>
        <v>0</v>
      </c>
      <c r="Y257" s="208">
        <f t="shared" si="268"/>
        <v>0</v>
      </c>
      <c r="Z257" s="167">
        <f t="shared" si="281"/>
        <v>3673</v>
      </c>
      <c r="AA257" s="167">
        <f t="shared" si="281"/>
        <v>4209</v>
      </c>
      <c r="AB257" s="167">
        <f>SUM($W$7:W257)</f>
        <v>153.66249999999999</v>
      </c>
      <c r="AE257" s="167">
        <f t="shared" si="246"/>
        <v>0</v>
      </c>
      <c r="AF257" s="167">
        <f t="shared" si="269"/>
        <v>0</v>
      </c>
      <c r="AG257" s="171" t="e">
        <f t="shared" si="241"/>
        <v>#DIV/0!</v>
      </c>
      <c r="AH257" s="171" t="e">
        <f t="shared" si="247"/>
        <v>#DIV/0!</v>
      </c>
      <c r="AM257" s="167">
        <f t="shared" si="248"/>
        <v>0</v>
      </c>
      <c r="AN257" s="178">
        <f t="shared" si="270"/>
        <v>0</v>
      </c>
      <c r="AQ257" s="167">
        <f t="shared" si="249"/>
        <v>0</v>
      </c>
      <c r="AR257" s="178">
        <f t="shared" si="271"/>
        <v>0</v>
      </c>
      <c r="AU257" s="167">
        <f t="shared" si="250"/>
        <v>0</v>
      </c>
      <c r="AV257" s="178">
        <f t="shared" si="272"/>
        <v>0</v>
      </c>
      <c r="AY257" s="167">
        <f t="shared" si="251"/>
        <v>0</v>
      </c>
      <c r="AZ257" s="178">
        <f t="shared" si="273"/>
        <v>0</v>
      </c>
      <c r="BC257" s="171">
        <f t="shared" si="252"/>
        <v>0</v>
      </c>
      <c r="BD257" s="210">
        <f t="shared" si="274"/>
        <v>0</v>
      </c>
      <c r="BG257" s="167">
        <f t="shared" si="253"/>
        <v>0</v>
      </c>
      <c r="BH257" s="178">
        <f t="shared" si="275"/>
        <v>0</v>
      </c>
      <c r="BI257" s="141"/>
      <c r="BJ257" s="142"/>
      <c r="BK257" s="167">
        <f t="shared" si="254"/>
        <v>0</v>
      </c>
      <c r="BL257" s="178">
        <f t="shared" si="276"/>
        <v>0</v>
      </c>
      <c r="BM257" s="141"/>
      <c r="BN257" s="143"/>
      <c r="BO257" s="167">
        <f t="shared" si="255"/>
        <v>0</v>
      </c>
      <c r="BP257" s="178">
        <f t="shared" si="277"/>
        <v>0</v>
      </c>
      <c r="BQ257" s="149"/>
      <c r="BR257" s="143"/>
      <c r="BS257" s="167">
        <f t="shared" si="256"/>
        <v>0</v>
      </c>
      <c r="BT257" s="178">
        <f t="shared" si="278"/>
        <v>0</v>
      </c>
      <c r="BU257" s="179">
        <f t="shared" si="258"/>
        <v>0</v>
      </c>
      <c r="BV257" s="180">
        <f t="shared" si="242"/>
        <v>0</v>
      </c>
      <c r="BW257" s="167">
        <f t="shared" si="257"/>
        <v>0</v>
      </c>
      <c r="BX257" s="178">
        <f t="shared" si="279"/>
        <v>0</v>
      </c>
    </row>
    <row r="258" spans="1:76" x14ac:dyDescent="0.25">
      <c r="A258" s="53">
        <f t="shared" si="243"/>
        <v>257</v>
      </c>
      <c r="C258" s="53"/>
      <c r="I258" s="15"/>
      <c r="T258" s="171">
        <f t="shared" si="244"/>
        <v>0</v>
      </c>
      <c r="U258" s="208">
        <f t="shared" si="267"/>
        <v>0</v>
      </c>
      <c r="X258" s="167">
        <f t="shared" si="245"/>
        <v>0</v>
      </c>
      <c r="Y258" s="208">
        <f t="shared" si="268"/>
        <v>0</v>
      </c>
      <c r="Z258" s="167">
        <f t="shared" si="281"/>
        <v>3673</v>
      </c>
      <c r="AA258" s="167">
        <f t="shared" si="281"/>
        <v>4209</v>
      </c>
      <c r="AB258" s="167">
        <f>SUM($W$7:W258)</f>
        <v>153.66249999999999</v>
      </c>
      <c r="AE258" s="167">
        <f t="shared" si="246"/>
        <v>0</v>
      </c>
      <c r="AF258" s="167">
        <f t="shared" si="269"/>
        <v>0</v>
      </c>
      <c r="AG258" s="171" t="e">
        <f t="shared" ref="AG258:AG277" si="368">M258/W258/24</f>
        <v>#DIV/0!</v>
      </c>
      <c r="AH258" s="171" t="e">
        <f t="shared" si="247"/>
        <v>#DIV/0!</v>
      </c>
      <c r="AM258" s="167">
        <f t="shared" si="248"/>
        <v>0</v>
      </c>
      <c r="AN258" s="178">
        <f t="shared" si="270"/>
        <v>0</v>
      </c>
      <c r="AQ258" s="167">
        <f t="shared" si="249"/>
        <v>0</v>
      </c>
      <c r="AR258" s="178">
        <f t="shared" si="271"/>
        <v>0</v>
      </c>
      <c r="AU258" s="167">
        <f t="shared" si="250"/>
        <v>0</v>
      </c>
      <c r="AV258" s="178">
        <f t="shared" si="272"/>
        <v>0</v>
      </c>
      <c r="AY258" s="167">
        <f t="shared" si="251"/>
        <v>0</v>
      </c>
      <c r="AZ258" s="178">
        <f t="shared" si="273"/>
        <v>0</v>
      </c>
      <c r="BC258" s="171">
        <f t="shared" si="252"/>
        <v>0</v>
      </c>
      <c r="BD258" s="210">
        <f t="shared" si="274"/>
        <v>0</v>
      </c>
      <c r="BG258" s="167">
        <f t="shared" si="253"/>
        <v>0</v>
      </c>
      <c r="BH258" s="178">
        <f t="shared" si="275"/>
        <v>0</v>
      </c>
      <c r="BI258" s="141"/>
      <c r="BJ258" s="142"/>
      <c r="BK258" s="167">
        <f t="shared" si="254"/>
        <v>0</v>
      </c>
      <c r="BL258" s="178">
        <f t="shared" si="276"/>
        <v>0</v>
      </c>
      <c r="BM258" s="141"/>
      <c r="BN258" s="143"/>
      <c r="BO258" s="167">
        <f t="shared" si="255"/>
        <v>0</v>
      </c>
      <c r="BP258" s="178">
        <f t="shared" si="277"/>
        <v>0</v>
      </c>
      <c r="BQ258" s="149"/>
      <c r="BR258" s="143"/>
      <c r="BS258" s="167">
        <f t="shared" si="256"/>
        <v>0</v>
      </c>
      <c r="BT258" s="178">
        <f t="shared" si="278"/>
        <v>0</v>
      </c>
      <c r="BU258" s="179">
        <f t="shared" si="258"/>
        <v>0</v>
      </c>
      <c r="BV258" s="180">
        <f t="shared" si="242"/>
        <v>0</v>
      </c>
      <c r="BW258" s="167">
        <f t="shared" si="257"/>
        <v>0</v>
      </c>
      <c r="BX258" s="178">
        <f t="shared" si="279"/>
        <v>0</v>
      </c>
    </row>
    <row r="259" spans="1:76" x14ac:dyDescent="0.25">
      <c r="A259" s="53">
        <f t="shared" si="243"/>
        <v>258</v>
      </c>
      <c r="C259" s="53"/>
      <c r="I259" s="15"/>
      <c r="T259" s="171">
        <f t="shared" si="244"/>
        <v>0</v>
      </c>
      <c r="U259" s="208">
        <f t="shared" si="267"/>
        <v>0</v>
      </c>
      <c r="X259" s="167">
        <f t="shared" si="245"/>
        <v>0</v>
      </c>
      <c r="Y259" s="208">
        <f t="shared" si="268"/>
        <v>0</v>
      </c>
      <c r="Z259" s="167">
        <f t="shared" si="281"/>
        <v>3673</v>
      </c>
      <c r="AA259" s="167">
        <f t="shared" si="281"/>
        <v>4209</v>
      </c>
      <c r="AB259" s="167">
        <f>SUM($W$7:W259)</f>
        <v>153.66249999999999</v>
      </c>
      <c r="AE259" s="167">
        <f t="shared" si="246"/>
        <v>0</v>
      </c>
      <c r="AF259" s="167">
        <f t="shared" si="269"/>
        <v>0</v>
      </c>
      <c r="AG259" s="171" t="e">
        <f t="shared" si="368"/>
        <v>#DIV/0!</v>
      </c>
      <c r="AH259" s="171" t="e">
        <f t="shared" si="247"/>
        <v>#DIV/0!</v>
      </c>
      <c r="AM259" s="167">
        <f t="shared" si="248"/>
        <v>0</v>
      </c>
      <c r="AN259" s="178">
        <f t="shared" si="270"/>
        <v>0</v>
      </c>
      <c r="AQ259" s="167">
        <f t="shared" si="249"/>
        <v>0</v>
      </c>
      <c r="AR259" s="178">
        <f t="shared" si="271"/>
        <v>0</v>
      </c>
      <c r="AU259" s="167">
        <f t="shared" si="250"/>
        <v>0</v>
      </c>
      <c r="AV259" s="178">
        <f t="shared" si="272"/>
        <v>0</v>
      </c>
      <c r="AY259" s="167">
        <f t="shared" si="251"/>
        <v>0</v>
      </c>
      <c r="AZ259" s="178">
        <f t="shared" si="273"/>
        <v>0</v>
      </c>
      <c r="BC259" s="171">
        <f t="shared" si="252"/>
        <v>0</v>
      </c>
      <c r="BD259" s="210">
        <f t="shared" si="274"/>
        <v>0</v>
      </c>
      <c r="BG259" s="167">
        <f t="shared" si="253"/>
        <v>0</v>
      </c>
      <c r="BH259" s="178">
        <f t="shared" si="275"/>
        <v>0</v>
      </c>
      <c r="BI259" s="141"/>
      <c r="BJ259" s="142"/>
      <c r="BK259" s="167">
        <f t="shared" si="254"/>
        <v>0</v>
      </c>
      <c r="BL259" s="178">
        <f t="shared" si="276"/>
        <v>0</v>
      </c>
      <c r="BM259" s="141"/>
      <c r="BN259" s="143"/>
      <c r="BO259" s="167">
        <f t="shared" si="255"/>
        <v>0</v>
      </c>
      <c r="BP259" s="178">
        <f t="shared" si="277"/>
        <v>0</v>
      </c>
      <c r="BQ259" s="149"/>
      <c r="BR259" s="143"/>
      <c r="BS259" s="167">
        <f t="shared" si="256"/>
        <v>0</v>
      </c>
      <c r="BT259" s="178">
        <f t="shared" si="278"/>
        <v>0</v>
      </c>
      <c r="BU259" s="179">
        <f t="shared" si="258"/>
        <v>0</v>
      </c>
      <c r="BV259" s="180">
        <f t="shared" ref="BV259:BV277" si="369">BR259+BN259+BJ259+BF259+BB259+AX259+AT259+AP259+AL259+AD259</f>
        <v>0</v>
      </c>
      <c r="BW259" s="167">
        <f t="shared" si="257"/>
        <v>0</v>
      </c>
      <c r="BX259" s="178">
        <f t="shared" si="279"/>
        <v>0</v>
      </c>
    </row>
    <row r="260" spans="1:76" x14ac:dyDescent="0.25">
      <c r="A260" s="7">
        <f t="shared" ref="A260:A315" si="370">A259+1</f>
        <v>259</v>
      </c>
      <c r="C260" s="53"/>
      <c r="I260" s="15"/>
      <c r="T260" s="171">
        <f t="shared" ref="T260:T277" si="371">IF(S260=1,24,HOUR(S260))</f>
        <v>0</v>
      </c>
      <c r="U260" s="208">
        <f t="shared" si="267"/>
        <v>0</v>
      </c>
      <c r="X260" s="167">
        <f t="shared" ref="X260:X277" si="372">IF(W260=1,24,HOUR(W260))</f>
        <v>0</v>
      </c>
      <c r="Y260" s="208">
        <f t="shared" si="268"/>
        <v>0</v>
      </c>
      <c r="Z260" s="167">
        <f t="shared" si="281"/>
        <v>3673</v>
      </c>
      <c r="AA260" s="167">
        <f t="shared" si="281"/>
        <v>4209</v>
      </c>
      <c r="AB260" s="167">
        <f>SUM($W$7:W260)</f>
        <v>153.66249999999999</v>
      </c>
      <c r="AE260" s="167">
        <f t="shared" ref="AE260:AE277" si="373">IF(AD260=1,24,HOUR(AD260))</f>
        <v>0</v>
      </c>
      <c r="AF260" s="167">
        <f t="shared" si="269"/>
        <v>0</v>
      </c>
      <c r="AG260" s="171" t="e">
        <f t="shared" si="368"/>
        <v>#DIV/0!</v>
      </c>
      <c r="AH260" s="171" t="e">
        <f t="shared" ref="AH260:AH277" si="374">AG260*24</f>
        <v>#DIV/0!</v>
      </c>
      <c r="AM260" s="167">
        <f t="shared" ref="AM260:AM277" si="375">IF(AL260=1,24,HOUR(AL260))</f>
        <v>0</v>
      </c>
      <c r="AN260" s="178">
        <f t="shared" si="270"/>
        <v>0</v>
      </c>
      <c r="AQ260" s="167">
        <f t="shared" ref="AQ260:AQ277" si="376">IF(AP260=1,24,HOUR(AP260))</f>
        <v>0</v>
      </c>
      <c r="AR260" s="178">
        <f t="shared" si="271"/>
        <v>0</v>
      </c>
      <c r="AU260" s="167">
        <f t="shared" ref="AU260:AU277" si="377">IF(AT260=1,24,HOUR(AT260))</f>
        <v>0</v>
      </c>
      <c r="AV260" s="178">
        <f t="shared" si="272"/>
        <v>0</v>
      </c>
      <c r="AY260" s="167">
        <f t="shared" ref="AY260:AY277" si="378">IF(AX260=1,24,HOUR(AX260))</f>
        <v>0</v>
      </c>
      <c r="AZ260" s="178">
        <f t="shared" si="273"/>
        <v>0</v>
      </c>
      <c r="BC260" s="171">
        <f t="shared" ref="BC260:BC277" si="379">IF(BB260=1,24,HOUR(BB260))</f>
        <v>0</v>
      </c>
      <c r="BD260" s="210">
        <f t="shared" si="274"/>
        <v>0</v>
      </c>
      <c r="BG260" s="167">
        <f t="shared" ref="BG260:BG277" si="380">IF(BF260=1,24,HOUR(BF260))</f>
        <v>0</v>
      </c>
      <c r="BH260" s="178">
        <f t="shared" si="275"/>
        <v>0</v>
      </c>
      <c r="BI260" s="141"/>
      <c r="BJ260" s="142"/>
      <c r="BK260" s="167">
        <f t="shared" ref="BK260:BK277" si="381">IF(BJ260=1,24,HOUR(BJ260))</f>
        <v>0</v>
      </c>
      <c r="BL260" s="178">
        <f t="shared" si="276"/>
        <v>0</v>
      </c>
      <c r="BM260" s="141"/>
      <c r="BN260" s="143"/>
      <c r="BO260" s="167">
        <f t="shared" ref="BO260:BO277" si="382">IF(BN260=1,24,HOUR(BN260))</f>
        <v>0</v>
      </c>
      <c r="BP260" s="178">
        <f t="shared" si="277"/>
        <v>0</v>
      </c>
      <c r="BQ260" s="149"/>
      <c r="BR260" s="143"/>
      <c r="BS260" s="167">
        <f t="shared" ref="BS260:BS277" si="383">IF(BR260=1,24,HOUR(BR260))</f>
        <v>0</v>
      </c>
      <c r="BT260" s="178">
        <f t="shared" si="278"/>
        <v>0</v>
      </c>
      <c r="BU260" s="179">
        <f t="shared" si="258"/>
        <v>0</v>
      </c>
      <c r="BV260" s="180">
        <f t="shared" si="369"/>
        <v>0</v>
      </c>
      <c r="BW260" s="167">
        <f t="shared" ref="BW260:BW277" si="384">IF(BV260=1,24,HOUR(BV260))</f>
        <v>0</v>
      </c>
      <c r="BX260" s="178">
        <f t="shared" si="279"/>
        <v>0</v>
      </c>
    </row>
    <row r="261" spans="1:76" x14ac:dyDescent="0.25">
      <c r="A261" s="7">
        <f t="shared" si="370"/>
        <v>260</v>
      </c>
      <c r="C261" s="53"/>
      <c r="I261" s="15"/>
      <c r="T261" s="171">
        <f t="shared" si="371"/>
        <v>0</v>
      </c>
      <c r="U261" s="208">
        <f t="shared" si="267"/>
        <v>0</v>
      </c>
      <c r="X261" s="167">
        <f t="shared" si="372"/>
        <v>0</v>
      </c>
      <c r="Y261" s="208">
        <f t="shared" si="268"/>
        <v>0</v>
      </c>
      <c r="Z261" s="167">
        <f t="shared" si="281"/>
        <v>3673</v>
      </c>
      <c r="AA261" s="167">
        <f t="shared" si="281"/>
        <v>4209</v>
      </c>
      <c r="AB261" s="167">
        <f>SUM($W$7:W261)</f>
        <v>153.66249999999999</v>
      </c>
      <c r="AE261" s="167">
        <f t="shared" si="373"/>
        <v>0</v>
      </c>
      <c r="AF261" s="167">
        <f t="shared" si="269"/>
        <v>0</v>
      </c>
      <c r="AG261" s="171" t="e">
        <f t="shared" si="368"/>
        <v>#DIV/0!</v>
      </c>
      <c r="AH261" s="171" t="e">
        <f t="shared" si="374"/>
        <v>#DIV/0!</v>
      </c>
      <c r="AM261" s="167">
        <f t="shared" si="375"/>
        <v>0</v>
      </c>
      <c r="AN261" s="178">
        <f t="shared" si="270"/>
        <v>0</v>
      </c>
      <c r="AQ261" s="167">
        <f t="shared" si="376"/>
        <v>0</v>
      </c>
      <c r="AR261" s="178">
        <f t="shared" si="271"/>
        <v>0</v>
      </c>
      <c r="AU261" s="167">
        <f t="shared" si="377"/>
        <v>0</v>
      </c>
      <c r="AV261" s="178">
        <f t="shared" si="272"/>
        <v>0</v>
      </c>
      <c r="AY261" s="167">
        <f t="shared" si="378"/>
        <v>0</v>
      </c>
      <c r="AZ261" s="178">
        <f t="shared" si="273"/>
        <v>0</v>
      </c>
      <c r="BC261" s="171">
        <f t="shared" si="379"/>
        <v>0</v>
      </c>
      <c r="BD261" s="210">
        <f t="shared" si="274"/>
        <v>0</v>
      </c>
      <c r="BG261" s="167">
        <f t="shared" si="380"/>
        <v>0</v>
      </c>
      <c r="BH261" s="178">
        <f t="shared" si="275"/>
        <v>0</v>
      </c>
      <c r="BI261" s="141"/>
      <c r="BJ261" s="142"/>
      <c r="BK261" s="167">
        <f t="shared" si="381"/>
        <v>0</v>
      </c>
      <c r="BL261" s="178">
        <f t="shared" si="276"/>
        <v>0</v>
      </c>
      <c r="BM261" s="141"/>
      <c r="BN261" s="143"/>
      <c r="BO261" s="167">
        <f t="shared" si="382"/>
        <v>0</v>
      </c>
      <c r="BP261" s="178">
        <f t="shared" si="277"/>
        <v>0</v>
      </c>
      <c r="BQ261" s="149"/>
      <c r="BR261" s="143"/>
      <c r="BS261" s="167">
        <f t="shared" si="383"/>
        <v>0</v>
      </c>
      <c r="BT261" s="178">
        <f t="shared" si="278"/>
        <v>0</v>
      </c>
      <c r="BU261" s="179">
        <f t="shared" si="258"/>
        <v>0</v>
      </c>
      <c r="BV261" s="180">
        <f t="shared" si="369"/>
        <v>0</v>
      </c>
      <c r="BW261" s="167">
        <f t="shared" si="384"/>
        <v>0</v>
      </c>
      <c r="BX261" s="178">
        <f t="shared" si="279"/>
        <v>0</v>
      </c>
    </row>
    <row r="262" spans="1:76" x14ac:dyDescent="0.25">
      <c r="A262" s="7">
        <f t="shared" si="370"/>
        <v>261</v>
      </c>
      <c r="C262" s="53"/>
      <c r="I262" s="15"/>
      <c r="T262" s="171">
        <f t="shared" si="371"/>
        <v>0</v>
      </c>
      <c r="U262" s="208">
        <f t="shared" si="267"/>
        <v>0</v>
      </c>
      <c r="X262" s="167">
        <f t="shared" si="372"/>
        <v>0</v>
      </c>
      <c r="Y262" s="208">
        <f t="shared" si="268"/>
        <v>0</v>
      </c>
      <c r="Z262" s="167">
        <f t="shared" si="281"/>
        <v>3673</v>
      </c>
      <c r="AA262" s="167">
        <f t="shared" si="281"/>
        <v>4209</v>
      </c>
      <c r="AB262" s="167">
        <f>SUM($W$7:W262)</f>
        <v>153.66249999999999</v>
      </c>
      <c r="AE262" s="167">
        <f t="shared" si="373"/>
        <v>0</v>
      </c>
      <c r="AF262" s="167">
        <f t="shared" si="269"/>
        <v>0</v>
      </c>
      <c r="AG262" s="171" t="e">
        <f t="shared" si="368"/>
        <v>#DIV/0!</v>
      </c>
      <c r="AH262" s="171" t="e">
        <f t="shared" si="374"/>
        <v>#DIV/0!</v>
      </c>
      <c r="AM262" s="167">
        <f t="shared" si="375"/>
        <v>0</v>
      </c>
      <c r="AN262" s="178">
        <f t="shared" si="270"/>
        <v>0</v>
      </c>
      <c r="AQ262" s="167">
        <f t="shared" si="376"/>
        <v>0</v>
      </c>
      <c r="AR262" s="178">
        <f t="shared" si="271"/>
        <v>0</v>
      </c>
      <c r="AU262" s="167">
        <f t="shared" si="377"/>
        <v>0</v>
      </c>
      <c r="AV262" s="178">
        <f t="shared" si="272"/>
        <v>0</v>
      </c>
      <c r="AY262" s="167">
        <f t="shared" si="378"/>
        <v>0</v>
      </c>
      <c r="AZ262" s="178">
        <f t="shared" si="273"/>
        <v>0</v>
      </c>
      <c r="BC262" s="171">
        <f t="shared" si="379"/>
        <v>0</v>
      </c>
      <c r="BD262" s="210">
        <f t="shared" si="274"/>
        <v>0</v>
      </c>
      <c r="BG262" s="167">
        <f t="shared" si="380"/>
        <v>0</v>
      </c>
      <c r="BH262" s="178">
        <f t="shared" si="275"/>
        <v>0</v>
      </c>
      <c r="BI262" s="141"/>
      <c r="BJ262" s="142"/>
      <c r="BK262" s="167">
        <f t="shared" si="381"/>
        <v>0</v>
      </c>
      <c r="BL262" s="178">
        <f t="shared" si="276"/>
        <v>0</v>
      </c>
      <c r="BM262" s="141"/>
      <c r="BN262" s="143"/>
      <c r="BO262" s="167">
        <f t="shared" si="382"/>
        <v>0</v>
      </c>
      <c r="BP262" s="178">
        <f t="shared" si="277"/>
        <v>0</v>
      </c>
      <c r="BQ262" s="149"/>
      <c r="BR262" s="143"/>
      <c r="BS262" s="167">
        <f t="shared" si="383"/>
        <v>0</v>
      </c>
      <c r="BT262" s="178">
        <f t="shared" si="278"/>
        <v>0</v>
      </c>
      <c r="BU262" s="179">
        <f t="shared" si="258"/>
        <v>0</v>
      </c>
      <c r="BV262" s="180">
        <f t="shared" si="369"/>
        <v>0</v>
      </c>
      <c r="BW262" s="167">
        <f t="shared" si="384"/>
        <v>0</v>
      </c>
      <c r="BX262" s="178">
        <f t="shared" si="279"/>
        <v>0</v>
      </c>
    </row>
    <row r="263" spans="1:76" x14ac:dyDescent="0.25">
      <c r="A263" s="7">
        <f t="shared" si="370"/>
        <v>262</v>
      </c>
      <c r="C263" s="53"/>
      <c r="I263" s="15"/>
      <c r="T263" s="171">
        <f t="shared" si="371"/>
        <v>0</v>
      </c>
      <c r="U263" s="208">
        <f t="shared" si="267"/>
        <v>0</v>
      </c>
      <c r="X263" s="167">
        <f t="shared" si="372"/>
        <v>0</v>
      </c>
      <c r="Y263" s="208">
        <f t="shared" si="268"/>
        <v>0</v>
      </c>
      <c r="Z263" s="167">
        <f t="shared" si="281"/>
        <v>3673</v>
      </c>
      <c r="AA263" s="167">
        <f t="shared" si="281"/>
        <v>4209</v>
      </c>
      <c r="AB263" s="167">
        <f>SUM($W$7:W263)</f>
        <v>153.66249999999999</v>
      </c>
      <c r="AE263" s="167">
        <f t="shared" si="373"/>
        <v>0</v>
      </c>
      <c r="AF263" s="167">
        <f t="shared" si="269"/>
        <v>0</v>
      </c>
      <c r="AG263" s="171" t="e">
        <f t="shared" si="368"/>
        <v>#DIV/0!</v>
      </c>
      <c r="AH263" s="171" t="e">
        <f t="shared" si="374"/>
        <v>#DIV/0!</v>
      </c>
      <c r="AM263" s="167">
        <f t="shared" si="375"/>
        <v>0</v>
      </c>
      <c r="AN263" s="178">
        <f t="shared" si="270"/>
        <v>0</v>
      </c>
      <c r="AQ263" s="167">
        <f t="shared" si="376"/>
        <v>0</v>
      </c>
      <c r="AR263" s="178">
        <f t="shared" si="271"/>
        <v>0</v>
      </c>
      <c r="AU263" s="167">
        <f t="shared" si="377"/>
        <v>0</v>
      </c>
      <c r="AV263" s="178">
        <f t="shared" si="272"/>
        <v>0</v>
      </c>
      <c r="AY263" s="167">
        <f t="shared" si="378"/>
        <v>0</v>
      </c>
      <c r="AZ263" s="178">
        <f t="shared" si="273"/>
        <v>0</v>
      </c>
      <c r="BC263" s="171">
        <f t="shared" si="379"/>
        <v>0</v>
      </c>
      <c r="BD263" s="210">
        <f t="shared" si="274"/>
        <v>0</v>
      </c>
      <c r="BG263" s="167">
        <f t="shared" si="380"/>
        <v>0</v>
      </c>
      <c r="BH263" s="178">
        <f t="shared" si="275"/>
        <v>0</v>
      </c>
      <c r="BI263" s="141"/>
      <c r="BJ263" s="142"/>
      <c r="BK263" s="167">
        <f t="shared" si="381"/>
        <v>0</v>
      </c>
      <c r="BL263" s="178">
        <f t="shared" si="276"/>
        <v>0</v>
      </c>
      <c r="BM263" s="141"/>
      <c r="BN263" s="143"/>
      <c r="BO263" s="167">
        <f t="shared" si="382"/>
        <v>0</v>
      </c>
      <c r="BP263" s="178">
        <f t="shared" si="277"/>
        <v>0</v>
      </c>
      <c r="BQ263" s="149"/>
      <c r="BR263" s="143"/>
      <c r="BS263" s="167">
        <f t="shared" si="383"/>
        <v>0</v>
      </c>
      <c r="BT263" s="178">
        <f t="shared" si="278"/>
        <v>0</v>
      </c>
      <c r="BU263" s="179">
        <f t="shared" si="258"/>
        <v>0</v>
      </c>
      <c r="BV263" s="180">
        <f t="shared" si="369"/>
        <v>0</v>
      </c>
      <c r="BW263" s="167">
        <f t="shared" si="384"/>
        <v>0</v>
      </c>
      <c r="BX263" s="178">
        <f t="shared" si="279"/>
        <v>0</v>
      </c>
    </row>
    <row r="264" spans="1:76" x14ac:dyDescent="0.25">
      <c r="A264" s="7">
        <f t="shared" si="370"/>
        <v>263</v>
      </c>
      <c r="C264" s="53"/>
      <c r="I264" s="15"/>
      <c r="T264" s="171">
        <f t="shared" si="371"/>
        <v>0</v>
      </c>
      <c r="U264" s="208">
        <f t="shared" si="267"/>
        <v>0</v>
      </c>
      <c r="X264" s="167">
        <f t="shared" si="372"/>
        <v>0</v>
      </c>
      <c r="Y264" s="208">
        <f t="shared" si="268"/>
        <v>0</v>
      </c>
      <c r="Z264" s="167">
        <f t="shared" si="281"/>
        <v>3673</v>
      </c>
      <c r="AA264" s="167">
        <f t="shared" si="281"/>
        <v>4209</v>
      </c>
      <c r="AB264" s="167">
        <f>SUM($W$7:W264)</f>
        <v>153.66249999999999</v>
      </c>
      <c r="AE264" s="167">
        <f t="shared" si="373"/>
        <v>0</v>
      </c>
      <c r="AF264" s="167">
        <f t="shared" si="269"/>
        <v>0</v>
      </c>
      <c r="AG264" s="171" t="e">
        <f t="shared" si="368"/>
        <v>#DIV/0!</v>
      </c>
      <c r="AH264" s="171" t="e">
        <f t="shared" si="374"/>
        <v>#DIV/0!</v>
      </c>
      <c r="AM264" s="167">
        <f t="shared" si="375"/>
        <v>0</v>
      </c>
      <c r="AN264" s="178">
        <f t="shared" si="270"/>
        <v>0</v>
      </c>
      <c r="AQ264" s="167">
        <f t="shared" si="376"/>
        <v>0</v>
      </c>
      <c r="AR264" s="178">
        <f t="shared" si="271"/>
        <v>0</v>
      </c>
      <c r="AU264" s="167">
        <f t="shared" si="377"/>
        <v>0</v>
      </c>
      <c r="AV264" s="178">
        <f t="shared" si="272"/>
        <v>0</v>
      </c>
      <c r="AY264" s="167">
        <f t="shared" si="378"/>
        <v>0</v>
      </c>
      <c r="AZ264" s="178">
        <f t="shared" si="273"/>
        <v>0</v>
      </c>
      <c r="BC264" s="171">
        <f t="shared" si="379"/>
        <v>0</v>
      </c>
      <c r="BD264" s="210">
        <f t="shared" si="274"/>
        <v>0</v>
      </c>
      <c r="BG264" s="167">
        <f t="shared" si="380"/>
        <v>0</v>
      </c>
      <c r="BH264" s="178">
        <f t="shared" si="275"/>
        <v>0</v>
      </c>
      <c r="BI264" s="141"/>
      <c r="BJ264" s="142"/>
      <c r="BK264" s="167">
        <f t="shared" si="381"/>
        <v>0</v>
      </c>
      <c r="BL264" s="178">
        <f t="shared" si="276"/>
        <v>0</v>
      </c>
      <c r="BM264" s="141"/>
      <c r="BN264" s="143"/>
      <c r="BO264" s="167">
        <f t="shared" si="382"/>
        <v>0</v>
      </c>
      <c r="BP264" s="178">
        <f t="shared" si="277"/>
        <v>0</v>
      </c>
      <c r="BQ264" s="149"/>
      <c r="BR264" s="143"/>
      <c r="BS264" s="167">
        <f t="shared" si="383"/>
        <v>0</v>
      </c>
      <c r="BT264" s="178">
        <f t="shared" si="278"/>
        <v>0</v>
      </c>
      <c r="BU264" s="179">
        <f t="shared" ref="BU264:BU277" si="385">BQ264+BM264+BI264+BE264+BA264+AW264+AS264+AO264+AK264+AC264</f>
        <v>0</v>
      </c>
      <c r="BV264" s="180">
        <f t="shared" si="369"/>
        <v>0</v>
      </c>
      <c r="BW264" s="167">
        <f t="shared" si="384"/>
        <v>0</v>
      </c>
      <c r="BX264" s="178">
        <f t="shared" si="279"/>
        <v>0</v>
      </c>
    </row>
    <row r="265" spans="1:76" x14ac:dyDescent="0.25">
      <c r="A265" s="7">
        <f t="shared" si="370"/>
        <v>264</v>
      </c>
      <c r="C265" s="53"/>
      <c r="I265" s="15"/>
      <c r="T265" s="171">
        <f t="shared" si="371"/>
        <v>0</v>
      </c>
      <c r="U265" s="208">
        <f t="shared" si="267"/>
        <v>0</v>
      </c>
      <c r="X265" s="167">
        <f t="shared" si="372"/>
        <v>0</v>
      </c>
      <c r="Y265" s="208">
        <f t="shared" si="268"/>
        <v>0</v>
      </c>
      <c r="Z265" s="167">
        <f t="shared" si="281"/>
        <v>3673</v>
      </c>
      <c r="AA265" s="167">
        <f t="shared" si="281"/>
        <v>4209</v>
      </c>
      <c r="AB265" s="167">
        <f>SUM($W$7:W265)</f>
        <v>153.66249999999999</v>
      </c>
      <c r="AE265" s="167">
        <f t="shared" si="373"/>
        <v>0</v>
      </c>
      <c r="AF265" s="167">
        <f t="shared" si="269"/>
        <v>0</v>
      </c>
      <c r="AG265" s="171" t="e">
        <f t="shared" si="368"/>
        <v>#DIV/0!</v>
      </c>
      <c r="AH265" s="171" t="e">
        <f t="shared" si="374"/>
        <v>#DIV/0!</v>
      </c>
      <c r="AM265" s="167">
        <f t="shared" si="375"/>
        <v>0</v>
      </c>
      <c r="AN265" s="178">
        <f t="shared" si="270"/>
        <v>0</v>
      </c>
      <c r="AQ265" s="167">
        <f t="shared" si="376"/>
        <v>0</v>
      </c>
      <c r="AR265" s="178">
        <f t="shared" si="271"/>
        <v>0</v>
      </c>
      <c r="AU265" s="167">
        <f t="shared" si="377"/>
        <v>0</v>
      </c>
      <c r="AV265" s="178">
        <f t="shared" si="272"/>
        <v>0</v>
      </c>
      <c r="AY265" s="167">
        <f t="shared" si="378"/>
        <v>0</v>
      </c>
      <c r="AZ265" s="178">
        <f t="shared" si="273"/>
        <v>0</v>
      </c>
      <c r="BC265" s="171">
        <f t="shared" si="379"/>
        <v>0</v>
      </c>
      <c r="BD265" s="210">
        <f t="shared" si="274"/>
        <v>0</v>
      </c>
      <c r="BG265" s="167">
        <f t="shared" si="380"/>
        <v>0</v>
      </c>
      <c r="BH265" s="178">
        <f t="shared" si="275"/>
        <v>0</v>
      </c>
      <c r="BI265" s="141"/>
      <c r="BJ265" s="142"/>
      <c r="BK265" s="167">
        <f t="shared" si="381"/>
        <v>0</v>
      </c>
      <c r="BL265" s="178">
        <f t="shared" si="276"/>
        <v>0</v>
      </c>
      <c r="BM265" s="141"/>
      <c r="BN265" s="143"/>
      <c r="BO265" s="167">
        <f t="shared" si="382"/>
        <v>0</v>
      </c>
      <c r="BP265" s="178">
        <f t="shared" si="277"/>
        <v>0</v>
      </c>
      <c r="BQ265" s="149"/>
      <c r="BR265" s="143"/>
      <c r="BS265" s="167">
        <f t="shared" si="383"/>
        <v>0</v>
      </c>
      <c r="BT265" s="178">
        <f t="shared" si="278"/>
        <v>0</v>
      </c>
      <c r="BU265" s="179">
        <f t="shared" si="385"/>
        <v>0</v>
      </c>
      <c r="BV265" s="180">
        <f t="shared" si="369"/>
        <v>0</v>
      </c>
      <c r="BW265" s="167">
        <f t="shared" si="384"/>
        <v>0</v>
      </c>
      <c r="BX265" s="178">
        <f t="shared" si="279"/>
        <v>0</v>
      </c>
    </row>
    <row r="266" spans="1:76" x14ac:dyDescent="0.25">
      <c r="A266" s="7">
        <f t="shared" si="370"/>
        <v>265</v>
      </c>
      <c r="C266" s="53"/>
      <c r="I266" s="15"/>
      <c r="T266" s="171">
        <f t="shared" si="371"/>
        <v>0</v>
      </c>
      <c r="U266" s="208">
        <f t="shared" si="267"/>
        <v>0</v>
      </c>
      <c r="X266" s="167">
        <f t="shared" si="372"/>
        <v>0</v>
      </c>
      <c r="Y266" s="208">
        <f t="shared" si="268"/>
        <v>0</v>
      </c>
      <c r="Z266" s="167">
        <f t="shared" si="281"/>
        <v>3673</v>
      </c>
      <c r="AA266" s="167">
        <f t="shared" si="281"/>
        <v>4209</v>
      </c>
      <c r="AB266" s="167">
        <f>SUM($W$7:W266)</f>
        <v>153.66249999999999</v>
      </c>
      <c r="AE266" s="167">
        <f t="shared" si="373"/>
        <v>0</v>
      </c>
      <c r="AF266" s="167">
        <f t="shared" si="269"/>
        <v>0</v>
      </c>
      <c r="AG266" s="171" t="e">
        <f t="shared" si="368"/>
        <v>#DIV/0!</v>
      </c>
      <c r="AH266" s="171" t="e">
        <f t="shared" si="374"/>
        <v>#DIV/0!</v>
      </c>
      <c r="AM266" s="167">
        <f t="shared" si="375"/>
        <v>0</v>
      </c>
      <c r="AN266" s="178">
        <f t="shared" si="270"/>
        <v>0</v>
      </c>
      <c r="AQ266" s="167">
        <f t="shared" si="376"/>
        <v>0</v>
      </c>
      <c r="AR266" s="178">
        <f t="shared" si="271"/>
        <v>0</v>
      </c>
      <c r="AU266" s="167">
        <f t="shared" si="377"/>
        <v>0</v>
      </c>
      <c r="AV266" s="178">
        <f t="shared" si="272"/>
        <v>0</v>
      </c>
      <c r="AY266" s="167">
        <f t="shared" si="378"/>
        <v>0</v>
      </c>
      <c r="AZ266" s="178">
        <f t="shared" si="273"/>
        <v>0</v>
      </c>
      <c r="BC266" s="171">
        <f t="shared" si="379"/>
        <v>0</v>
      </c>
      <c r="BD266" s="210">
        <f t="shared" si="274"/>
        <v>0</v>
      </c>
      <c r="BG266" s="167">
        <f t="shared" si="380"/>
        <v>0</v>
      </c>
      <c r="BH266" s="178">
        <f t="shared" si="275"/>
        <v>0</v>
      </c>
      <c r="BI266" s="141"/>
      <c r="BJ266" s="142"/>
      <c r="BK266" s="167">
        <f t="shared" si="381"/>
        <v>0</v>
      </c>
      <c r="BL266" s="178">
        <f t="shared" si="276"/>
        <v>0</v>
      </c>
      <c r="BM266" s="141"/>
      <c r="BN266" s="143"/>
      <c r="BO266" s="167">
        <f t="shared" si="382"/>
        <v>0</v>
      </c>
      <c r="BP266" s="178">
        <f t="shared" si="277"/>
        <v>0</v>
      </c>
      <c r="BQ266" s="149"/>
      <c r="BR266" s="143"/>
      <c r="BS266" s="167">
        <f t="shared" si="383"/>
        <v>0</v>
      </c>
      <c r="BT266" s="178">
        <f t="shared" si="278"/>
        <v>0</v>
      </c>
      <c r="BU266" s="179">
        <f t="shared" si="385"/>
        <v>0</v>
      </c>
      <c r="BV266" s="180">
        <f t="shared" si="369"/>
        <v>0</v>
      </c>
      <c r="BW266" s="167">
        <f t="shared" si="384"/>
        <v>0</v>
      </c>
      <c r="BX266" s="178">
        <f t="shared" si="279"/>
        <v>0</v>
      </c>
    </row>
    <row r="267" spans="1:76" x14ac:dyDescent="0.25">
      <c r="A267" s="7">
        <f t="shared" si="370"/>
        <v>266</v>
      </c>
      <c r="C267" s="53"/>
      <c r="I267" s="15"/>
      <c r="T267" s="171">
        <f t="shared" si="371"/>
        <v>0</v>
      </c>
      <c r="U267" s="208">
        <f t="shared" ref="U267:U277" si="386">MINUTE(S267)</f>
        <v>0</v>
      </c>
      <c r="X267" s="167">
        <f t="shared" si="372"/>
        <v>0</v>
      </c>
      <c r="Y267" s="208">
        <f t="shared" ref="Y267:Y277" si="387">MINUTE(W267)</f>
        <v>0</v>
      </c>
      <c r="Z267" s="167">
        <f t="shared" si="281"/>
        <v>3673</v>
      </c>
      <c r="AA267" s="167">
        <f t="shared" si="281"/>
        <v>4209</v>
      </c>
      <c r="AB267" s="167">
        <f>SUM($W$7:W267)</f>
        <v>153.66249999999999</v>
      </c>
      <c r="AE267" s="167">
        <f t="shared" si="373"/>
        <v>0</v>
      </c>
      <c r="AF267" s="167">
        <f t="shared" ref="AF267:AF277" si="388">MINUTE(AD267)</f>
        <v>0</v>
      </c>
      <c r="AG267" s="171" t="e">
        <f t="shared" si="368"/>
        <v>#DIV/0!</v>
      </c>
      <c r="AH267" s="171" t="e">
        <f t="shared" si="374"/>
        <v>#DIV/0!</v>
      </c>
      <c r="AM267" s="167">
        <f t="shared" si="375"/>
        <v>0</v>
      </c>
      <c r="AN267" s="178">
        <f t="shared" ref="AN267:AN277" si="389">MINUTE(AL267)</f>
        <v>0</v>
      </c>
      <c r="AQ267" s="167">
        <f t="shared" si="376"/>
        <v>0</v>
      </c>
      <c r="AR267" s="178">
        <f t="shared" ref="AR267:AR277" si="390">MINUTE(AP267)</f>
        <v>0</v>
      </c>
      <c r="AU267" s="167">
        <f t="shared" si="377"/>
        <v>0</v>
      </c>
      <c r="AV267" s="178">
        <f t="shared" ref="AV267:AV277" si="391">MINUTE(AT267)</f>
        <v>0</v>
      </c>
      <c r="AY267" s="167">
        <f t="shared" si="378"/>
        <v>0</v>
      </c>
      <c r="AZ267" s="178">
        <f t="shared" ref="AZ267:AZ277" si="392">MINUTE(AX267)</f>
        <v>0</v>
      </c>
      <c r="BC267" s="171">
        <f t="shared" si="379"/>
        <v>0</v>
      </c>
      <c r="BD267" s="210">
        <f t="shared" ref="BD267:BD277" si="393">MINUTE(BB267)</f>
        <v>0</v>
      </c>
      <c r="BG267" s="167">
        <f t="shared" si="380"/>
        <v>0</v>
      </c>
      <c r="BH267" s="178">
        <f t="shared" ref="BH267:BH277" si="394">MINUTE(BF267)</f>
        <v>0</v>
      </c>
      <c r="BI267" s="141"/>
      <c r="BJ267" s="142"/>
      <c r="BK267" s="167">
        <f t="shared" si="381"/>
        <v>0</v>
      </c>
      <c r="BL267" s="178">
        <f t="shared" ref="BL267:BL277" si="395">MINUTE(BJ267)</f>
        <v>0</v>
      </c>
      <c r="BM267" s="141"/>
      <c r="BN267" s="143"/>
      <c r="BO267" s="167">
        <f t="shared" si="382"/>
        <v>0</v>
      </c>
      <c r="BP267" s="178">
        <f t="shared" ref="BP267:BP277" si="396">MINUTE(BN267)</f>
        <v>0</v>
      </c>
      <c r="BQ267" s="149"/>
      <c r="BR267" s="143"/>
      <c r="BS267" s="167">
        <f t="shared" si="383"/>
        <v>0</v>
      </c>
      <c r="BT267" s="178">
        <f t="shared" ref="BT267:BT277" si="397">MINUTE(BR267)</f>
        <v>0</v>
      </c>
      <c r="BU267" s="179">
        <f t="shared" si="385"/>
        <v>0</v>
      </c>
      <c r="BV267" s="180">
        <f t="shared" si="369"/>
        <v>0</v>
      </c>
      <c r="BW267" s="167">
        <f t="shared" si="384"/>
        <v>0</v>
      </c>
      <c r="BX267" s="178">
        <f t="shared" ref="BX267:BX277" si="398">MINUTE(BV267)</f>
        <v>0</v>
      </c>
    </row>
    <row r="268" spans="1:76" x14ac:dyDescent="0.25">
      <c r="A268" s="7">
        <f t="shared" si="370"/>
        <v>267</v>
      </c>
      <c r="C268" s="53"/>
      <c r="I268" s="15"/>
      <c r="T268" s="171">
        <f t="shared" si="371"/>
        <v>0</v>
      </c>
      <c r="U268" s="208">
        <f t="shared" si="386"/>
        <v>0</v>
      </c>
      <c r="X268" s="167">
        <f t="shared" si="372"/>
        <v>0</v>
      </c>
      <c r="Y268" s="208">
        <f t="shared" si="387"/>
        <v>0</v>
      </c>
      <c r="Z268" s="167">
        <f t="shared" si="281"/>
        <v>3673</v>
      </c>
      <c r="AA268" s="167">
        <f t="shared" si="281"/>
        <v>4209</v>
      </c>
      <c r="AB268" s="167">
        <f>SUM($W$7:W268)</f>
        <v>153.66249999999999</v>
      </c>
      <c r="AE268" s="167">
        <f t="shared" si="373"/>
        <v>0</v>
      </c>
      <c r="AF268" s="167">
        <f t="shared" si="388"/>
        <v>0</v>
      </c>
      <c r="AG268" s="171" t="e">
        <f t="shared" si="368"/>
        <v>#DIV/0!</v>
      </c>
      <c r="AH268" s="171" t="e">
        <f t="shared" si="374"/>
        <v>#DIV/0!</v>
      </c>
      <c r="AM268" s="167">
        <f t="shared" si="375"/>
        <v>0</v>
      </c>
      <c r="AN268" s="178">
        <f t="shared" si="389"/>
        <v>0</v>
      </c>
      <c r="AQ268" s="167">
        <f t="shared" si="376"/>
        <v>0</v>
      </c>
      <c r="AR268" s="178">
        <f t="shared" si="390"/>
        <v>0</v>
      </c>
      <c r="AU268" s="167">
        <f t="shared" si="377"/>
        <v>0</v>
      </c>
      <c r="AV268" s="178">
        <f t="shared" si="391"/>
        <v>0</v>
      </c>
      <c r="AY268" s="167">
        <f t="shared" si="378"/>
        <v>0</v>
      </c>
      <c r="AZ268" s="178">
        <f t="shared" si="392"/>
        <v>0</v>
      </c>
      <c r="BC268" s="171">
        <f t="shared" si="379"/>
        <v>0</v>
      </c>
      <c r="BD268" s="210">
        <f t="shared" si="393"/>
        <v>0</v>
      </c>
      <c r="BG268" s="167">
        <f t="shared" si="380"/>
        <v>0</v>
      </c>
      <c r="BH268" s="178">
        <f t="shared" si="394"/>
        <v>0</v>
      </c>
      <c r="BI268" s="141"/>
      <c r="BJ268" s="142"/>
      <c r="BK268" s="167">
        <f t="shared" si="381"/>
        <v>0</v>
      </c>
      <c r="BL268" s="178">
        <f t="shared" si="395"/>
        <v>0</v>
      </c>
      <c r="BM268" s="141"/>
      <c r="BN268" s="143"/>
      <c r="BO268" s="167">
        <f t="shared" si="382"/>
        <v>0</v>
      </c>
      <c r="BP268" s="178">
        <f t="shared" si="396"/>
        <v>0</v>
      </c>
      <c r="BQ268" s="149"/>
      <c r="BR268" s="143"/>
      <c r="BS268" s="167">
        <f t="shared" si="383"/>
        <v>0</v>
      </c>
      <c r="BT268" s="178">
        <f t="shared" si="397"/>
        <v>0</v>
      </c>
      <c r="BU268" s="179">
        <f t="shared" si="385"/>
        <v>0</v>
      </c>
      <c r="BV268" s="180">
        <f t="shared" si="369"/>
        <v>0</v>
      </c>
      <c r="BW268" s="167">
        <f t="shared" si="384"/>
        <v>0</v>
      </c>
      <c r="BX268" s="178">
        <f t="shared" si="398"/>
        <v>0</v>
      </c>
    </row>
    <row r="269" spans="1:76" x14ac:dyDescent="0.25">
      <c r="A269" s="7">
        <f t="shared" si="370"/>
        <v>268</v>
      </c>
      <c r="C269" s="53"/>
      <c r="I269" s="15"/>
      <c r="T269" s="171">
        <f t="shared" si="371"/>
        <v>0</v>
      </c>
      <c r="U269" s="208">
        <f t="shared" si="386"/>
        <v>0</v>
      </c>
      <c r="X269" s="167">
        <f t="shared" si="372"/>
        <v>0</v>
      </c>
      <c r="Y269" s="208">
        <f t="shared" si="387"/>
        <v>0</v>
      </c>
      <c r="Z269" s="167">
        <f t="shared" ref="Z269:AA277" si="399">Z268+X269</f>
        <v>3673</v>
      </c>
      <c r="AA269" s="167">
        <f t="shared" si="399"/>
        <v>4209</v>
      </c>
      <c r="AB269" s="167">
        <f>SUM($W$7:W269)</f>
        <v>153.66249999999999</v>
      </c>
      <c r="AE269" s="167">
        <f t="shared" si="373"/>
        <v>0</v>
      </c>
      <c r="AF269" s="167">
        <f t="shared" si="388"/>
        <v>0</v>
      </c>
      <c r="AG269" s="171" t="e">
        <f t="shared" si="368"/>
        <v>#DIV/0!</v>
      </c>
      <c r="AH269" s="171" t="e">
        <f t="shared" si="374"/>
        <v>#DIV/0!</v>
      </c>
      <c r="AM269" s="167">
        <f t="shared" si="375"/>
        <v>0</v>
      </c>
      <c r="AN269" s="178">
        <f t="shared" si="389"/>
        <v>0</v>
      </c>
      <c r="AQ269" s="167">
        <f t="shared" si="376"/>
        <v>0</v>
      </c>
      <c r="AR269" s="178">
        <f t="shared" si="390"/>
        <v>0</v>
      </c>
      <c r="AU269" s="167">
        <f t="shared" si="377"/>
        <v>0</v>
      </c>
      <c r="AV269" s="178">
        <f t="shared" si="391"/>
        <v>0</v>
      </c>
      <c r="AY269" s="167">
        <f t="shared" si="378"/>
        <v>0</v>
      </c>
      <c r="AZ269" s="178">
        <f t="shared" si="392"/>
        <v>0</v>
      </c>
      <c r="BC269" s="171">
        <f t="shared" si="379"/>
        <v>0</v>
      </c>
      <c r="BD269" s="210">
        <f t="shared" si="393"/>
        <v>0</v>
      </c>
      <c r="BG269" s="167">
        <f t="shared" si="380"/>
        <v>0</v>
      </c>
      <c r="BH269" s="178">
        <f t="shared" si="394"/>
        <v>0</v>
      </c>
      <c r="BI269" s="141"/>
      <c r="BJ269" s="142"/>
      <c r="BK269" s="167">
        <f t="shared" si="381"/>
        <v>0</v>
      </c>
      <c r="BL269" s="178">
        <f t="shared" si="395"/>
        <v>0</v>
      </c>
      <c r="BM269" s="141"/>
      <c r="BN269" s="143"/>
      <c r="BO269" s="167">
        <f t="shared" si="382"/>
        <v>0</v>
      </c>
      <c r="BP269" s="178">
        <f t="shared" si="396"/>
        <v>0</v>
      </c>
      <c r="BQ269" s="149"/>
      <c r="BR269" s="143"/>
      <c r="BS269" s="167">
        <f t="shared" si="383"/>
        <v>0</v>
      </c>
      <c r="BT269" s="178">
        <f t="shared" si="397"/>
        <v>0</v>
      </c>
      <c r="BU269" s="179">
        <f t="shared" si="385"/>
        <v>0</v>
      </c>
      <c r="BV269" s="180">
        <f t="shared" si="369"/>
        <v>0</v>
      </c>
      <c r="BW269" s="167">
        <f t="shared" si="384"/>
        <v>0</v>
      </c>
      <c r="BX269" s="178">
        <f t="shared" si="398"/>
        <v>0</v>
      </c>
    </row>
    <row r="270" spans="1:76" x14ac:dyDescent="0.25">
      <c r="A270" s="7">
        <f t="shared" si="370"/>
        <v>269</v>
      </c>
      <c r="C270" s="53"/>
      <c r="I270" s="15"/>
      <c r="T270" s="171">
        <f t="shared" si="371"/>
        <v>0</v>
      </c>
      <c r="U270" s="208">
        <f t="shared" si="386"/>
        <v>0</v>
      </c>
      <c r="X270" s="167">
        <f t="shared" si="372"/>
        <v>0</v>
      </c>
      <c r="Y270" s="208">
        <f t="shared" si="387"/>
        <v>0</v>
      </c>
      <c r="Z270" s="167">
        <f t="shared" si="399"/>
        <v>3673</v>
      </c>
      <c r="AA270" s="167">
        <f t="shared" si="399"/>
        <v>4209</v>
      </c>
      <c r="AB270" s="167">
        <f>SUM($W$7:W270)</f>
        <v>153.66249999999999</v>
      </c>
      <c r="AE270" s="167">
        <f t="shared" si="373"/>
        <v>0</v>
      </c>
      <c r="AF270" s="167">
        <f t="shared" si="388"/>
        <v>0</v>
      </c>
      <c r="AG270" s="171" t="e">
        <f t="shared" si="368"/>
        <v>#DIV/0!</v>
      </c>
      <c r="AH270" s="171" t="e">
        <f t="shared" si="374"/>
        <v>#DIV/0!</v>
      </c>
      <c r="AM270" s="167">
        <f t="shared" si="375"/>
        <v>0</v>
      </c>
      <c r="AN270" s="178">
        <f t="shared" si="389"/>
        <v>0</v>
      </c>
      <c r="AQ270" s="167">
        <f t="shared" si="376"/>
        <v>0</v>
      </c>
      <c r="AR270" s="178">
        <f t="shared" si="390"/>
        <v>0</v>
      </c>
      <c r="AU270" s="167">
        <f t="shared" si="377"/>
        <v>0</v>
      </c>
      <c r="AV270" s="178">
        <f t="shared" si="391"/>
        <v>0</v>
      </c>
      <c r="AY270" s="167">
        <f t="shared" si="378"/>
        <v>0</v>
      </c>
      <c r="AZ270" s="178">
        <f t="shared" si="392"/>
        <v>0</v>
      </c>
      <c r="BC270" s="171">
        <f t="shared" si="379"/>
        <v>0</v>
      </c>
      <c r="BD270" s="210">
        <f t="shared" si="393"/>
        <v>0</v>
      </c>
      <c r="BG270" s="167">
        <f t="shared" si="380"/>
        <v>0</v>
      </c>
      <c r="BH270" s="178">
        <f t="shared" si="394"/>
        <v>0</v>
      </c>
      <c r="BI270" s="141"/>
      <c r="BJ270" s="142"/>
      <c r="BK270" s="167">
        <f t="shared" si="381"/>
        <v>0</v>
      </c>
      <c r="BL270" s="178">
        <f t="shared" si="395"/>
        <v>0</v>
      </c>
      <c r="BM270" s="141"/>
      <c r="BN270" s="143"/>
      <c r="BO270" s="167">
        <f t="shared" si="382"/>
        <v>0</v>
      </c>
      <c r="BP270" s="178">
        <f t="shared" si="396"/>
        <v>0</v>
      </c>
      <c r="BQ270" s="149"/>
      <c r="BR270" s="143"/>
      <c r="BS270" s="167">
        <f t="shared" si="383"/>
        <v>0</v>
      </c>
      <c r="BT270" s="178">
        <f t="shared" si="397"/>
        <v>0</v>
      </c>
      <c r="BU270" s="179">
        <f t="shared" si="385"/>
        <v>0</v>
      </c>
      <c r="BV270" s="180">
        <f t="shared" si="369"/>
        <v>0</v>
      </c>
      <c r="BW270" s="167">
        <f t="shared" si="384"/>
        <v>0</v>
      </c>
      <c r="BX270" s="178">
        <f t="shared" si="398"/>
        <v>0</v>
      </c>
    </row>
    <row r="271" spans="1:76" x14ac:dyDescent="0.25">
      <c r="A271" s="7">
        <f t="shared" si="370"/>
        <v>270</v>
      </c>
      <c r="C271" s="53"/>
      <c r="I271" s="15"/>
      <c r="T271" s="171">
        <f t="shared" si="371"/>
        <v>0</v>
      </c>
      <c r="U271" s="208">
        <f t="shared" si="386"/>
        <v>0</v>
      </c>
      <c r="X271" s="167">
        <f t="shared" si="372"/>
        <v>0</v>
      </c>
      <c r="Y271" s="208">
        <f t="shared" si="387"/>
        <v>0</v>
      </c>
      <c r="Z271" s="167">
        <f t="shared" si="399"/>
        <v>3673</v>
      </c>
      <c r="AA271" s="167">
        <f t="shared" si="399"/>
        <v>4209</v>
      </c>
      <c r="AB271" s="167">
        <f>SUM($W$7:W271)</f>
        <v>153.66249999999999</v>
      </c>
      <c r="AE271" s="167">
        <f t="shared" si="373"/>
        <v>0</v>
      </c>
      <c r="AF271" s="167">
        <f t="shared" si="388"/>
        <v>0</v>
      </c>
      <c r="AG271" s="171" t="e">
        <f t="shared" si="368"/>
        <v>#DIV/0!</v>
      </c>
      <c r="AH271" s="171" t="e">
        <f t="shared" si="374"/>
        <v>#DIV/0!</v>
      </c>
      <c r="AM271" s="167">
        <f t="shared" si="375"/>
        <v>0</v>
      </c>
      <c r="AN271" s="178">
        <f t="shared" si="389"/>
        <v>0</v>
      </c>
      <c r="AQ271" s="167">
        <f t="shared" si="376"/>
        <v>0</v>
      </c>
      <c r="AR271" s="178">
        <f t="shared" si="390"/>
        <v>0</v>
      </c>
      <c r="AU271" s="167">
        <f t="shared" si="377"/>
        <v>0</v>
      </c>
      <c r="AV271" s="178">
        <f t="shared" si="391"/>
        <v>0</v>
      </c>
      <c r="AY271" s="167">
        <f t="shared" si="378"/>
        <v>0</v>
      </c>
      <c r="AZ271" s="178">
        <f t="shared" si="392"/>
        <v>0</v>
      </c>
      <c r="BC271" s="171">
        <f t="shared" si="379"/>
        <v>0</v>
      </c>
      <c r="BD271" s="210">
        <f t="shared" si="393"/>
        <v>0</v>
      </c>
      <c r="BG271" s="167">
        <f t="shared" si="380"/>
        <v>0</v>
      </c>
      <c r="BH271" s="178">
        <f t="shared" si="394"/>
        <v>0</v>
      </c>
      <c r="BI271" s="141"/>
      <c r="BJ271" s="142"/>
      <c r="BK271" s="167">
        <f t="shared" si="381"/>
        <v>0</v>
      </c>
      <c r="BL271" s="178">
        <f t="shared" si="395"/>
        <v>0</v>
      </c>
      <c r="BM271" s="141"/>
      <c r="BN271" s="143"/>
      <c r="BO271" s="167">
        <f t="shared" si="382"/>
        <v>0</v>
      </c>
      <c r="BP271" s="178">
        <f t="shared" si="396"/>
        <v>0</v>
      </c>
      <c r="BQ271" s="149"/>
      <c r="BR271" s="143"/>
      <c r="BS271" s="167">
        <f t="shared" si="383"/>
        <v>0</v>
      </c>
      <c r="BT271" s="178">
        <f t="shared" si="397"/>
        <v>0</v>
      </c>
      <c r="BU271" s="179">
        <f t="shared" si="385"/>
        <v>0</v>
      </c>
      <c r="BV271" s="180">
        <f t="shared" si="369"/>
        <v>0</v>
      </c>
      <c r="BW271" s="167">
        <f t="shared" si="384"/>
        <v>0</v>
      </c>
      <c r="BX271" s="178">
        <f t="shared" si="398"/>
        <v>0</v>
      </c>
    </row>
    <row r="272" spans="1:76" x14ac:dyDescent="0.25">
      <c r="A272" s="7">
        <f t="shared" si="370"/>
        <v>271</v>
      </c>
      <c r="C272" s="53"/>
      <c r="I272" s="15"/>
      <c r="T272" s="171">
        <f t="shared" si="371"/>
        <v>0</v>
      </c>
      <c r="U272" s="208">
        <f t="shared" si="386"/>
        <v>0</v>
      </c>
      <c r="X272" s="167">
        <f t="shared" si="372"/>
        <v>0</v>
      </c>
      <c r="Y272" s="208">
        <f t="shared" si="387"/>
        <v>0</v>
      </c>
      <c r="Z272" s="167">
        <f t="shared" si="399"/>
        <v>3673</v>
      </c>
      <c r="AA272" s="167">
        <f t="shared" si="399"/>
        <v>4209</v>
      </c>
      <c r="AB272" s="167">
        <f>SUM($W$7:W272)</f>
        <v>153.66249999999999</v>
      </c>
      <c r="AE272" s="167">
        <f t="shared" si="373"/>
        <v>0</v>
      </c>
      <c r="AF272" s="167">
        <f t="shared" si="388"/>
        <v>0</v>
      </c>
      <c r="AG272" s="171" t="e">
        <f t="shared" si="368"/>
        <v>#DIV/0!</v>
      </c>
      <c r="AH272" s="171" t="e">
        <f t="shared" si="374"/>
        <v>#DIV/0!</v>
      </c>
      <c r="AM272" s="167">
        <f t="shared" si="375"/>
        <v>0</v>
      </c>
      <c r="AN272" s="178">
        <f t="shared" si="389"/>
        <v>0</v>
      </c>
      <c r="AQ272" s="167">
        <f t="shared" si="376"/>
        <v>0</v>
      </c>
      <c r="AR272" s="178">
        <f t="shared" si="390"/>
        <v>0</v>
      </c>
      <c r="AU272" s="167">
        <f t="shared" si="377"/>
        <v>0</v>
      </c>
      <c r="AV272" s="178">
        <f t="shared" si="391"/>
        <v>0</v>
      </c>
      <c r="AY272" s="167">
        <f t="shared" si="378"/>
        <v>0</v>
      </c>
      <c r="AZ272" s="178">
        <f t="shared" si="392"/>
        <v>0</v>
      </c>
      <c r="BC272" s="171">
        <f t="shared" si="379"/>
        <v>0</v>
      </c>
      <c r="BD272" s="210">
        <f t="shared" si="393"/>
        <v>0</v>
      </c>
      <c r="BG272" s="167">
        <f t="shared" si="380"/>
        <v>0</v>
      </c>
      <c r="BH272" s="178">
        <f t="shared" si="394"/>
        <v>0</v>
      </c>
      <c r="BI272" s="141"/>
      <c r="BJ272" s="142"/>
      <c r="BK272" s="167">
        <f t="shared" si="381"/>
        <v>0</v>
      </c>
      <c r="BL272" s="178">
        <f t="shared" si="395"/>
        <v>0</v>
      </c>
      <c r="BM272" s="141"/>
      <c r="BN272" s="143"/>
      <c r="BO272" s="167">
        <f t="shared" si="382"/>
        <v>0</v>
      </c>
      <c r="BP272" s="178">
        <f t="shared" si="396"/>
        <v>0</v>
      </c>
      <c r="BQ272" s="149"/>
      <c r="BR272" s="143"/>
      <c r="BS272" s="167">
        <f t="shared" si="383"/>
        <v>0</v>
      </c>
      <c r="BT272" s="178">
        <f t="shared" si="397"/>
        <v>0</v>
      </c>
      <c r="BU272" s="179">
        <f t="shared" si="385"/>
        <v>0</v>
      </c>
      <c r="BV272" s="180">
        <f t="shared" si="369"/>
        <v>0</v>
      </c>
      <c r="BW272" s="167">
        <f t="shared" si="384"/>
        <v>0</v>
      </c>
      <c r="BX272" s="178">
        <f t="shared" si="398"/>
        <v>0</v>
      </c>
    </row>
    <row r="273" spans="1:76" x14ac:dyDescent="0.25">
      <c r="A273" s="7">
        <f t="shared" si="370"/>
        <v>272</v>
      </c>
      <c r="C273" s="53"/>
      <c r="I273" s="15"/>
      <c r="T273" s="171">
        <f t="shared" si="371"/>
        <v>0</v>
      </c>
      <c r="U273" s="208">
        <f t="shared" si="386"/>
        <v>0</v>
      </c>
      <c r="X273" s="167">
        <f t="shared" si="372"/>
        <v>0</v>
      </c>
      <c r="Y273" s="208">
        <f t="shared" si="387"/>
        <v>0</v>
      </c>
      <c r="Z273" s="179"/>
      <c r="AA273" s="167">
        <f t="shared" si="399"/>
        <v>4209</v>
      </c>
      <c r="AB273" s="167">
        <f>SUM($W$7:W273)</f>
        <v>153.66249999999999</v>
      </c>
      <c r="AE273" s="167">
        <f t="shared" si="373"/>
        <v>0</v>
      </c>
      <c r="AF273" s="167">
        <f t="shared" si="388"/>
        <v>0</v>
      </c>
      <c r="AG273" s="171" t="e">
        <f t="shared" si="368"/>
        <v>#DIV/0!</v>
      </c>
      <c r="AH273" s="171" t="e">
        <f t="shared" si="374"/>
        <v>#DIV/0!</v>
      </c>
      <c r="AM273" s="167">
        <f t="shared" si="375"/>
        <v>0</v>
      </c>
      <c r="AN273" s="178">
        <f t="shared" si="389"/>
        <v>0</v>
      </c>
      <c r="AQ273" s="167">
        <f t="shared" si="376"/>
        <v>0</v>
      </c>
      <c r="AR273" s="178">
        <f t="shared" si="390"/>
        <v>0</v>
      </c>
      <c r="AU273" s="167">
        <f t="shared" si="377"/>
        <v>0</v>
      </c>
      <c r="AV273" s="178">
        <f t="shared" si="391"/>
        <v>0</v>
      </c>
      <c r="AY273" s="167">
        <f t="shared" si="378"/>
        <v>0</v>
      </c>
      <c r="AZ273" s="178">
        <f t="shared" si="392"/>
        <v>0</v>
      </c>
      <c r="BC273" s="171">
        <f t="shared" si="379"/>
        <v>0</v>
      </c>
      <c r="BD273" s="210">
        <f t="shared" si="393"/>
        <v>0</v>
      </c>
      <c r="BG273" s="167">
        <f t="shared" si="380"/>
        <v>0</v>
      </c>
      <c r="BH273" s="178">
        <f t="shared" si="394"/>
        <v>0</v>
      </c>
      <c r="BI273" s="141"/>
      <c r="BJ273" s="142"/>
      <c r="BK273" s="167">
        <f t="shared" si="381"/>
        <v>0</v>
      </c>
      <c r="BL273" s="178">
        <f t="shared" si="395"/>
        <v>0</v>
      </c>
      <c r="BM273" s="141"/>
      <c r="BN273" s="143"/>
      <c r="BO273" s="167">
        <f t="shared" si="382"/>
        <v>0</v>
      </c>
      <c r="BP273" s="178">
        <f t="shared" si="396"/>
        <v>0</v>
      </c>
      <c r="BQ273" s="149"/>
      <c r="BR273" s="143"/>
      <c r="BS273" s="167">
        <f t="shared" si="383"/>
        <v>0</v>
      </c>
      <c r="BT273" s="178">
        <f t="shared" si="397"/>
        <v>0</v>
      </c>
      <c r="BU273" s="179">
        <f t="shared" si="385"/>
        <v>0</v>
      </c>
      <c r="BV273" s="180">
        <f t="shared" si="369"/>
        <v>0</v>
      </c>
      <c r="BW273" s="167">
        <f t="shared" si="384"/>
        <v>0</v>
      </c>
      <c r="BX273" s="178">
        <f t="shared" si="398"/>
        <v>0</v>
      </c>
    </row>
    <row r="274" spans="1:76" x14ac:dyDescent="0.25">
      <c r="A274" s="7">
        <f t="shared" si="370"/>
        <v>273</v>
      </c>
      <c r="C274" s="53"/>
      <c r="I274" s="15"/>
      <c r="T274" s="171">
        <f t="shared" si="371"/>
        <v>0</v>
      </c>
      <c r="U274" s="208">
        <f t="shared" si="386"/>
        <v>0</v>
      </c>
      <c r="X274" s="167">
        <f t="shared" si="372"/>
        <v>0</v>
      </c>
      <c r="Y274" s="208">
        <f t="shared" si="387"/>
        <v>0</v>
      </c>
      <c r="Z274" s="179"/>
      <c r="AA274" s="167">
        <f t="shared" si="399"/>
        <v>4209</v>
      </c>
      <c r="AB274" s="167">
        <f>SUM($W$7:W274)</f>
        <v>153.66249999999999</v>
      </c>
      <c r="AE274" s="167">
        <f t="shared" si="373"/>
        <v>0</v>
      </c>
      <c r="AF274" s="167">
        <f t="shared" si="388"/>
        <v>0</v>
      </c>
      <c r="AG274" s="171" t="e">
        <f t="shared" si="368"/>
        <v>#DIV/0!</v>
      </c>
      <c r="AH274" s="171" t="e">
        <f t="shared" si="374"/>
        <v>#DIV/0!</v>
      </c>
      <c r="AM274" s="167">
        <f t="shared" si="375"/>
        <v>0</v>
      </c>
      <c r="AN274" s="178">
        <f t="shared" si="389"/>
        <v>0</v>
      </c>
      <c r="AQ274" s="167">
        <f t="shared" si="376"/>
        <v>0</v>
      </c>
      <c r="AR274" s="178">
        <f t="shared" si="390"/>
        <v>0</v>
      </c>
      <c r="AU274" s="167">
        <f t="shared" si="377"/>
        <v>0</v>
      </c>
      <c r="AV274" s="178">
        <f t="shared" si="391"/>
        <v>0</v>
      </c>
      <c r="AY274" s="167">
        <f t="shared" si="378"/>
        <v>0</v>
      </c>
      <c r="AZ274" s="178">
        <f t="shared" si="392"/>
        <v>0</v>
      </c>
      <c r="BC274" s="171">
        <f t="shared" si="379"/>
        <v>0</v>
      </c>
      <c r="BD274" s="210">
        <f t="shared" si="393"/>
        <v>0</v>
      </c>
      <c r="BG274" s="167">
        <f t="shared" si="380"/>
        <v>0</v>
      </c>
      <c r="BH274" s="178">
        <f t="shared" si="394"/>
        <v>0</v>
      </c>
      <c r="BI274" s="141"/>
      <c r="BJ274" s="142"/>
      <c r="BK274" s="167">
        <f t="shared" si="381"/>
        <v>0</v>
      </c>
      <c r="BL274" s="178">
        <f t="shared" si="395"/>
        <v>0</v>
      </c>
      <c r="BM274" s="141"/>
      <c r="BN274" s="143"/>
      <c r="BO274" s="167">
        <f t="shared" si="382"/>
        <v>0</v>
      </c>
      <c r="BP274" s="178">
        <f t="shared" si="396"/>
        <v>0</v>
      </c>
      <c r="BQ274" s="149"/>
      <c r="BR274" s="143"/>
      <c r="BS274" s="167">
        <f t="shared" si="383"/>
        <v>0</v>
      </c>
      <c r="BT274" s="178">
        <f t="shared" si="397"/>
        <v>0</v>
      </c>
      <c r="BU274" s="179">
        <f t="shared" si="385"/>
        <v>0</v>
      </c>
      <c r="BV274" s="180">
        <f t="shared" si="369"/>
        <v>0</v>
      </c>
      <c r="BW274" s="167">
        <f t="shared" si="384"/>
        <v>0</v>
      </c>
      <c r="BX274" s="178">
        <f t="shared" si="398"/>
        <v>0</v>
      </c>
    </row>
    <row r="275" spans="1:76" x14ac:dyDescent="0.25">
      <c r="A275" s="7">
        <f t="shared" si="370"/>
        <v>274</v>
      </c>
      <c r="C275" s="53"/>
      <c r="I275" s="15"/>
      <c r="T275" s="171">
        <f t="shared" si="371"/>
        <v>0</v>
      </c>
      <c r="U275" s="208">
        <f t="shared" si="386"/>
        <v>0</v>
      </c>
      <c r="X275" s="167">
        <f t="shared" si="372"/>
        <v>0</v>
      </c>
      <c r="Y275" s="208">
        <f t="shared" si="387"/>
        <v>0</v>
      </c>
      <c r="Z275" s="179"/>
      <c r="AA275" s="167">
        <f t="shared" si="399"/>
        <v>4209</v>
      </c>
      <c r="AB275" s="167">
        <f>SUM($W$7:W275)</f>
        <v>153.66249999999999</v>
      </c>
      <c r="AE275" s="167">
        <f t="shared" si="373"/>
        <v>0</v>
      </c>
      <c r="AF275" s="167">
        <f t="shared" si="388"/>
        <v>0</v>
      </c>
      <c r="AG275" s="171" t="e">
        <f t="shared" si="368"/>
        <v>#DIV/0!</v>
      </c>
      <c r="AH275" s="171" t="e">
        <f t="shared" si="374"/>
        <v>#DIV/0!</v>
      </c>
      <c r="AM275" s="167">
        <f t="shared" si="375"/>
        <v>0</v>
      </c>
      <c r="AN275" s="178">
        <f t="shared" si="389"/>
        <v>0</v>
      </c>
      <c r="AQ275" s="167">
        <f t="shared" si="376"/>
        <v>0</v>
      </c>
      <c r="AR275" s="178">
        <f t="shared" si="390"/>
        <v>0</v>
      </c>
      <c r="AU275" s="167">
        <f t="shared" si="377"/>
        <v>0</v>
      </c>
      <c r="AV275" s="178">
        <f t="shared" si="391"/>
        <v>0</v>
      </c>
      <c r="AY275" s="167">
        <f t="shared" si="378"/>
        <v>0</v>
      </c>
      <c r="AZ275" s="178">
        <f t="shared" si="392"/>
        <v>0</v>
      </c>
      <c r="BC275" s="171">
        <f t="shared" si="379"/>
        <v>0</v>
      </c>
      <c r="BD275" s="210">
        <f t="shared" si="393"/>
        <v>0</v>
      </c>
      <c r="BG275" s="167">
        <f t="shared" si="380"/>
        <v>0</v>
      </c>
      <c r="BH275" s="178">
        <f t="shared" si="394"/>
        <v>0</v>
      </c>
      <c r="BI275" s="141"/>
      <c r="BJ275" s="142"/>
      <c r="BK275" s="167">
        <f t="shared" si="381"/>
        <v>0</v>
      </c>
      <c r="BL275" s="178">
        <f t="shared" si="395"/>
        <v>0</v>
      </c>
      <c r="BM275" s="141"/>
      <c r="BN275" s="143"/>
      <c r="BO275" s="167">
        <f t="shared" si="382"/>
        <v>0</v>
      </c>
      <c r="BP275" s="178">
        <f t="shared" si="396"/>
        <v>0</v>
      </c>
      <c r="BQ275" s="149"/>
      <c r="BR275" s="143"/>
      <c r="BS275" s="167">
        <f t="shared" si="383"/>
        <v>0</v>
      </c>
      <c r="BT275" s="178">
        <f t="shared" si="397"/>
        <v>0</v>
      </c>
      <c r="BU275" s="179">
        <f t="shared" si="385"/>
        <v>0</v>
      </c>
      <c r="BV275" s="180">
        <f t="shared" si="369"/>
        <v>0</v>
      </c>
      <c r="BW275" s="167">
        <f t="shared" si="384"/>
        <v>0</v>
      </c>
      <c r="BX275" s="178">
        <f t="shared" si="398"/>
        <v>0</v>
      </c>
    </row>
    <row r="276" spans="1:76" x14ac:dyDescent="0.25">
      <c r="A276" s="7">
        <f t="shared" si="370"/>
        <v>275</v>
      </c>
      <c r="C276" s="53"/>
      <c r="I276" s="15"/>
      <c r="T276" s="171">
        <f t="shared" si="371"/>
        <v>0</v>
      </c>
      <c r="U276" s="208">
        <f t="shared" si="386"/>
        <v>0</v>
      </c>
      <c r="X276" s="167">
        <f t="shared" si="372"/>
        <v>0</v>
      </c>
      <c r="Y276" s="208">
        <f t="shared" si="387"/>
        <v>0</v>
      </c>
      <c r="Z276" s="179"/>
      <c r="AA276" s="167">
        <f t="shared" si="399"/>
        <v>4209</v>
      </c>
      <c r="AB276" s="167">
        <f>SUM($W$7:W276)</f>
        <v>153.66249999999999</v>
      </c>
      <c r="AE276" s="167">
        <f t="shared" si="373"/>
        <v>0</v>
      </c>
      <c r="AF276" s="167">
        <f t="shared" si="388"/>
        <v>0</v>
      </c>
      <c r="AG276" s="171" t="e">
        <f t="shared" si="368"/>
        <v>#DIV/0!</v>
      </c>
      <c r="AH276" s="171" t="e">
        <f t="shared" si="374"/>
        <v>#DIV/0!</v>
      </c>
      <c r="AM276" s="167">
        <f t="shared" si="375"/>
        <v>0</v>
      </c>
      <c r="AN276" s="178">
        <f t="shared" si="389"/>
        <v>0</v>
      </c>
      <c r="AQ276" s="167">
        <f t="shared" si="376"/>
        <v>0</v>
      </c>
      <c r="AR276" s="178">
        <f t="shared" si="390"/>
        <v>0</v>
      </c>
      <c r="AU276" s="167">
        <f t="shared" si="377"/>
        <v>0</v>
      </c>
      <c r="AV276" s="178">
        <f t="shared" si="391"/>
        <v>0</v>
      </c>
      <c r="AY276" s="167">
        <f t="shared" si="378"/>
        <v>0</v>
      </c>
      <c r="AZ276" s="178">
        <f t="shared" si="392"/>
        <v>0</v>
      </c>
      <c r="BC276" s="171">
        <f t="shared" si="379"/>
        <v>0</v>
      </c>
      <c r="BD276" s="210">
        <f t="shared" si="393"/>
        <v>0</v>
      </c>
      <c r="BG276" s="167">
        <f t="shared" si="380"/>
        <v>0</v>
      </c>
      <c r="BH276" s="178">
        <f t="shared" si="394"/>
        <v>0</v>
      </c>
      <c r="BI276" s="141"/>
      <c r="BJ276" s="142"/>
      <c r="BK276" s="167">
        <f t="shared" si="381"/>
        <v>0</v>
      </c>
      <c r="BL276" s="178">
        <f t="shared" si="395"/>
        <v>0</v>
      </c>
      <c r="BM276" s="141"/>
      <c r="BN276" s="143"/>
      <c r="BO276" s="167">
        <f t="shared" si="382"/>
        <v>0</v>
      </c>
      <c r="BP276" s="178">
        <f t="shared" si="396"/>
        <v>0</v>
      </c>
      <c r="BQ276" s="149"/>
      <c r="BR276" s="143"/>
      <c r="BS276" s="167">
        <f t="shared" si="383"/>
        <v>0</v>
      </c>
      <c r="BT276" s="178">
        <f t="shared" si="397"/>
        <v>0</v>
      </c>
      <c r="BU276" s="179">
        <f t="shared" si="385"/>
        <v>0</v>
      </c>
      <c r="BV276" s="180">
        <f t="shared" si="369"/>
        <v>0</v>
      </c>
      <c r="BW276" s="167">
        <f t="shared" si="384"/>
        <v>0</v>
      </c>
      <c r="BX276" s="178">
        <f t="shared" si="398"/>
        <v>0</v>
      </c>
    </row>
    <row r="277" spans="1:76" x14ac:dyDescent="0.25">
      <c r="A277" s="7">
        <f t="shared" si="370"/>
        <v>276</v>
      </c>
      <c r="C277" s="53"/>
      <c r="I277" s="15"/>
      <c r="T277" s="171">
        <f t="shared" si="371"/>
        <v>0</v>
      </c>
      <c r="U277" s="208">
        <f t="shared" si="386"/>
        <v>0</v>
      </c>
      <c r="X277" s="167">
        <f t="shared" si="372"/>
        <v>0</v>
      </c>
      <c r="Y277" s="208">
        <f t="shared" si="387"/>
        <v>0</v>
      </c>
      <c r="Z277" s="179"/>
      <c r="AA277" s="167">
        <f t="shared" si="399"/>
        <v>4209</v>
      </c>
      <c r="AB277" s="167">
        <f>SUM($W$7:W277)</f>
        <v>153.66249999999999</v>
      </c>
      <c r="AE277" s="167">
        <f t="shared" si="373"/>
        <v>0</v>
      </c>
      <c r="AF277" s="167">
        <f t="shared" si="388"/>
        <v>0</v>
      </c>
      <c r="AG277" s="171" t="e">
        <f t="shared" si="368"/>
        <v>#DIV/0!</v>
      </c>
      <c r="AH277" s="171" t="e">
        <f t="shared" si="374"/>
        <v>#DIV/0!</v>
      </c>
      <c r="AM277" s="167">
        <f t="shared" si="375"/>
        <v>0</v>
      </c>
      <c r="AN277" s="178">
        <f t="shared" si="389"/>
        <v>0</v>
      </c>
      <c r="AQ277" s="167">
        <f t="shared" si="376"/>
        <v>0</v>
      </c>
      <c r="AR277" s="178">
        <f t="shared" si="390"/>
        <v>0</v>
      </c>
      <c r="AU277" s="167">
        <f t="shared" si="377"/>
        <v>0</v>
      </c>
      <c r="AV277" s="178">
        <f t="shared" si="391"/>
        <v>0</v>
      </c>
      <c r="AY277" s="167">
        <f t="shared" si="378"/>
        <v>0</v>
      </c>
      <c r="AZ277" s="178">
        <f t="shared" si="392"/>
        <v>0</v>
      </c>
      <c r="BC277" s="171">
        <f t="shared" si="379"/>
        <v>0</v>
      </c>
      <c r="BD277" s="210">
        <f t="shared" si="393"/>
        <v>0</v>
      </c>
      <c r="BG277" s="167">
        <f t="shared" si="380"/>
        <v>0</v>
      </c>
      <c r="BH277" s="178">
        <f t="shared" si="394"/>
        <v>0</v>
      </c>
      <c r="BI277" s="141"/>
      <c r="BJ277" s="142"/>
      <c r="BK277" s="167">
        <f t="shared" si="381"/>
        <v>0</v>
      </c>
      <c r="BL277" s="178">
        <f t="shared" si="395"/>
        <v>0</v>
      </c>
      <c r="BM277" s="141"/>
      <c r="BN277" s="143"/>
      <c r="BO277" s="167">
        <f t="shared" si="382"/>
        <v>0</v>
      </c>
      <c r="BP277" s="178">
        <f t="shared" si="396"/>
        <v>0</v>
      </c>
      <c r="BQ277" s="149"/>
      <c r="BR277" s="143"/>
      <c r="BS277" s="167">
        <f t="shared" si="383"/>
        <v>0</v>
      </c>
      <c r="BT277" s="178">
        <f t="shared" si="397"/>
        <v>0</v>
      </c>
      <c r="BU277" s="179">
        <f t="shared" si="385"/>
        <v>0</v>
      </c>
      <c r="BV277" s="180">
        <f t="shared" si="369"/>
        <v>0</v>
      </c>
      <c r="BW277" s="167">
        <f t="shared" si="384"/>
        <v>0</v>
      </c>
      <c r="BX277" s="178">
        <f t="shared" si="398"/>
        <v>0</v>
      </c>
    </row>
    <row r="278" spans="1:76" x14ac:dyDescent="0.25">
      <c r="A278" s="7">
        <f t="shared" si="370"/>
        <v>277</v>
      </c>
      <c r="C278" s="53"/>
      <c r="I278" s="15"/>
    </row>
    <row r="279" spans="1:76" x14ac:dyDescent="0.25">
      <c r="A279" s="7">
        <f t="shared" si="370"/>
        <v>278</v>
      </c>
      <c r="C279" s="53"/>
      <c r="I279" s="15"/>
    </row>
    <row r="280" spans="1:76" x14ac:dyDescent="0.25">
      <c r="A280" s="7">
        <f t="shared" si="370"/>
        <v>279</v>
      </c>
      <c r="C280" s="53"/>
      <c r="I280" s="15"/>
    </row>
    <row r="281" spans="1:76" x14ac:dyDescent="0.25">
      <c r="A281" s="7">
        <f t="shared" si="370"/>
        <v>280</v>
      </c>
      <c r="C281" s="53"/>
      <c r="I281" s="15"/>
    </row>
    <row r="282" spans="1:76" x14ac:dyDescent="0.25">
      <c r="A282" s="7">
        <f t="shared" si="370"/>
        <v>281</v>
      </c>
      <c r="C282" s="53"/>
      <c r="I282" s="15"/>
    </row>
    <row r="283" spans="1:76" x14ac:dyDescent="0.25">
      <c r="A283" s="7">
        <f t="shared" si="370"/>
        <v>282</v>
      </c>
      <c r="C283" s="53"/>
      <c r="I283" s="15"/>
    </row>
    <row r="284" spans="1:76" x14ac:dyDescent="0.25">
      <c r="A284" s="7">
        <f t="shared" si="370"/>
        <v>283</v>
      </c>
      <c r="C284" s="53"/>
      <c r="I284" s="15"/>
    </row>
    <row r="285" spans="1:76" x14ac:dyDescent="0.25">
      <c r="A285" s="7">
        <f t="shared" si="370"/>
        <v>284</v>
      </c>
      <c r="C285" s="53"/>
      <c r="I285" s="15"/>
    </row>
    <row r="286" spans="1:76" x14ac:dyDescent="0.25">
      <c r="A286" s="7">
        <f t="shared" si="370"/>
        <v>285</v>
      </c>
      <c r="C286" s="53"/>
      <c r="I286" s="15"/>
    </row>
    <row r="287" spans="1:76" x14ac:dyDescent="0.25">
      <c r="A287" s="7">
        <f t="shared" si="370"/>
        <v>286</v>
      </c>
      <c r="C287" s="53"/>
      <c r="I287" s="15"/>
    </row>
    <row r="288" spans="1:76" x14ac:dyDescent="0.25">
      <c r="A288" s="7">
        <f t="shared" si="370"/>
        <v>287</v>
      </c>
      <c r="C288" s="53"/>
      <c r="I288" s="15"/>
    </row>
    <row r="289" spans="1:9" x14ac:dyDescent="0.25">
      <c r="A289" s="7">
        <f t="shared" si="370"/>
        <v>288</v>
      </c>
      <c r="C289" s="53"/>
      <c r="I289" s="15"/>
    </row>
    <row r="290" spans="1:9" x14ac:dyDescent="0.25">
      <c r="A290" s="7">
        <f t="shared" si="370"/>
        <v>289</v>
      </c>
      <c r="C290" s="53"/>
      <c r="I290" s="15"/>
    </row>
    <row r="291" spans="1:9" x14ac:dyDescent="0.25">
      <c r="A291" s="7">
        <f t="shared" si="370"/>
        <v>290</v>
      </c>
      <c r="C291" s="53"/>
      <c r="I291" s="15"/>
    </row>
    <row r="292" spans="1:9" x14ac:dyDescent="0.25">
      <c r="A292" s="7">
        <f t="shared" si="370"/>
        <v>291</v>
      </c>
      <c r="C292" s="53"/>
      <c r="I292" s="15"/>
    </row>
    <row r="293" spans="1:9" x14ac:dyDescent="0.25">
      <c r="A293" s="7">
        <f t="shared" si="370"/>
        <v>292</v>
      </c>
      <c r="I293" s="15"/>
    </row>
    <row r="294" spans="1:9" x14ac:dyDescent="0.25">
      <c r="A294" s="7">
        <f t="shared" si="370"/>
        <v>293</v>
      </c>
      <c r="I294" s="15"/>
    </row>
    <row r="295" spans="1:9" x14ac:dyDescent="0.25">
      <c r="A295" s="7">
        <f t="shared" si="370"/>
        <v>294</v>
      </c>
      <c r="I295" s="15"/>
    </row>
    <row r="296" spans="1:9" x14ac:dyDescent="0.25">
      <c r="A296" s="7">
        <f t="shared" si="370"/>
        <v>295</v>
      </c>
      <c r="I296" s="15"/>
    </row>
    <row r="297" spans="1:9" x14ac:dyDescent="0.25">
      <c r="A297" s="7">
        <f t="shared" si="370"/>
        <v>296</v>
      </c>
    </row>
    <row r="298" spans="1:9" x14ac:dyDescent="0.25">
      <c r="A298" s="7">
        <f t="shared" si="370"/>
        <v>297</v>
      </c>
    </row>
    <row r="299" spans="1:9" x14ac:dyDescent="0.25">
      <c r="A299" s="7">
        <f t="shared" si="370"/>
        <v>298</v>
      </c>
    </row>
    <row r="300" spans="1:9" x14ac:dyDescent="0.25">
      <c r="A300" s="7">
        <f t="shared" si="370"/>
        <v>299</v>
      </c>
    </row>
    <row r="301" spans="1:9" x14ac:dyDescent="0.25">
      <c r="A301" s="7">
        <f t="shared" si="370"/>
        <v>300</v>
      </c>
    </row>
    <row r="302" spans="1:9" x14ac:dyDescent="0.25">
      <c r="A302" s="7">
        <f t="shared" si="370"/>
        <v>301</v>
      </c>
    </row>
    <row r="303" spans="1:9" x14ac:dyDescent="0.25">
      <c r="A303" s="7">
        <f t="shared" si="370"/>
        <v>302</v>
      </c>
    </row>
    <row r="304" spans="1:9" x14ac:dyDescent="0.25">
      <c r="A304" s="7">
        <f t="shared" si="370"/>
        <v>303</v>
      </c>
    </row>
    <row r="305" spans="1:8" x14ac:dyDescent="0.25">
      <c r="A305" s="7">
        <f t="shared" si="370"/>
        <v>304</v>
      </c>
    </row>
    <row r="306" spans="1:8" x14ac:dyDescent="0.25">
      <c r="A306" s="7">
        <f t="shared" si="370"/>
        <v>305</v>
      </c>
    </row>
    <row r="307" spans="1:8" x14ac:dyDescent="0.25">
      <c r="A307" s="7">
        <f t="shared" si="370"/>
        <v>306</v>
      </c>
    </row>
    <row r="308" spans="1:8" x14ac:dyDescent="0.25">
      <c r="A308" s="7">
        <f t="shared" si="370"/>
        <v>307</v>
      </c>
    </row>
    <row r="309" spans="1:8" x14ac:dyDescent="0.25">
      <c r="A309" s="7">
        <f t="shared" si="370"/>
        <v>308</v>
      </c>
    </row>
    <row r="310" spans="1:8" x14ac:dyDescent="0.25">
      <c r="A310" s="7">
        <f t="shared" si="370"/>
        <v>309</v>
      </c>
    </row>
    <row r="311" spans="1:8" x14ac:dyDescent="0.25">
      <c r="A311" s="7">
        <f t="shared" si="370"/>
        <v>310</v>
      </c>
    </row>
    <row r="312" spans="1:8" x14ac:dyDescent="0.25">
      <c r="A312" s="7">
        <f t="shared" si="370"/>
        <v>311</v>
      </c>
    </row>
    <row r="313" spans="1:8" x14ac:dyDescent="0.25">
      <c r="A313" s="7">
        <f t="shared" si="370"/>
        <v>312</v>
      </c>
    </row>
    <row r="314" spans="1:8" x14ac:dyDescent="0.25">
      <c r="A314" s="7">
        <f t="shared" si="370"/>
        <v>313</v>
      </c>
    </row>
    <row r="315" spans="1:8" x14ac:dyDescent="0.25">
      <c r="A315" s="7">
        <f t="shared" si="370"/>
        <v>314</v>
      </c>
    </row>
    <row r="320" spans="1:8" x14ac:dyDescent="0.25">
      <c r="H320" s="129">
        <v>82605</v>
      </c>
    </row>
    <row r="321" spans="8:8" x14ac:dyDescent="0.25">
      <c r="H321" s="129">
        <v>39760</v>
      </c>
    </row>
    <row r="322" spans="8:8" x14ac:dyDescent="0.25">
      <c r="H322" s="129">
        <v>121740</v>
      </c>
    </row>
    <row r="323" spans="8:8" x14ac:dyDescent="0.25">
      <c r="H323" s="129">
        <v>328538</v>
      </c>
    </row>
    <row r="324" spans="8:8" x14ac:dyDescent="0.25">
      <c r="H324" s="129">
        <v>207140</v>
      </c>
    </row>
    <row r="325" spans="8:8" x14ac:dyDescent="0.25">
      <c r="H325" s="129">
        <v>137956</v>
      </c>
    </row>
    <row r="326" spans="8:8" x14ac:dyDescent="0.25">
      <c r="H326" s="129">
        <v>366120</v>
      </c>
    </row>
    <row r="327" spans="8:8" x14ac:dyDescent="0.25">
      <c r="H327" s="129">
        <v>138139</v>
      </c>
    </row>
    <row r="328" spans="8:8" x14ac:dyDescent="0.25">
      <c r="H328" s="129">
        <v>339619</v>
      </c>
    </row>
    <row r="329" spans="8:8" x14ac:dyDescent="0.25">
      <c r="H329" s="129">
        <v>105513</v>
      </c>
    </row>
    <row r="330" spans="8:8" x14ac:dyDescent="0.25">
      <c r="H330" s="129"/>
    </row>
    <row r="331" spans="8:8" x14ac:dyDescent="0.25">
      <c r="H331" s="129"/>
    </row>
    <row r="332" spans="8:8" x14ac:dyDescent="0.25">
      <c r="H332" s="129"/>
    </row>
    <row r="333" spans="8:8" x14ac:dyDescent="0.25">
      <c r="H333" s="129"/>
    </row>
  </sheetData>
  <autoFilter ref="A1:CK315" xr:uid="{00000000-0009-0000-0000-000002000000}"/>
  <mergeCells count="69">
    <mergeCell ref="O154:O155"/>
    <mergeCell ref="O97:O99"/>
    <mergeCell ref="O100:O101"/>
    <mergeCell ref="O102:O103"/>
    <mergeCell ref="O148:O150"/>
    <mergeCell ref="N89:N90"/>
    <mergeCell ref="O94:O96"/>
    <mergeCell ref="O79:O80"/>
    <mergeCell ref="O65:O66"/>
    <mergeCell ref="N65:N66"/>
    <mergeCell ref="O91:O93"/>
    <mergeCell ref="N91:N93"/>
    <mergeCell ref="O77:O78"/>
    <mergeCell ref="O73:O75"/>
    <mergeCell ref="O68:O72"/>
    <mergeCell ref="O89:O90"/>
    <mergeCell ref="CN112:CR112"/>
    <mergeCell ref="O7:O9"/>
    <mergeCell ref="O13:O14"/>
    <mergeCell ref="O16:O21"/>
    <mergeCell ref="O24:O25"/>
    <mergeCell ref="O26:O27"/>
    <mergeCell ref="O30:O31"/>
    <mergeCell ref="O37:O41"/>
    <mergeCell ref="O43:O44"/>
    <mergeCell ref="O45:O48"/>
    <mergeCell ref="O52:O53"/>
    <mergeCell ref="O54:O57"/>
    <mergeCell ref="O86:O87"/>
    <mergeCell ref="O104:O106"/>
    <mergeCell ref="O81:O85"/>
    <mergeCell ref="O59:O61"/>
    <mergeCell ref="N184:N185"/>
    <mergeCell ref="O184:O185"/>
    <mergeCell ref="N158:N161"/>
    <mergeCell ref="N154:N155"/>
    <mergeCell ref="O109:O110"/>
    <mergeCell ref="O145:O147"/>
    <mergeCell ref="O139:O142"/>
    <mergeCell ref="O111:O113"/>
    <mergeCell ref="O121:O123"/>
    <mergeCell ref="O116:O117"/>
    <mergeCell ref="O118:O120"/>
    <mergeCell ref="O125:O126"/>
    <mergeCell ref="O127:O132"/>
    <mergeCell ref="O135:O138"/>
    <mergeCell ref="O133:O134"/>
    <mergeCell ref="N182:N183"/>
    <mergeCell ref="O182:O183"/>
    <mergeCell ref="N176:N178"/>
    <mergeCell ref="O176:O178"/>
    <mergeCell ref="O179:O181"/>
    <mergeCell ref="N162:N167"/>
    <mergeCell ref="N170:N172"/>
    <mergeCell ref="O162:O167"/>
    <mergeCell ref="O170:O172"/>
    <mergeCell ref="N173:N175"/>
    <mergeCell ref="N186:N189"/>
    <mergeCell ref="O186:O189"/>
    <mergeCell ref="N193:N198"/>
    <mergeCell ref="O193:O198"/>
    <mergeCell ref="N190:N191"/>
    <mergeCell ref="O190:O191"/>
    <mergeCell ref="N205:N206"/>
    <mergeCell ref="O205:O206"/>
    <mergeCell ref="N202:N204"/>
    <mergeCell ref="O202:O204"/>
    <mergeCell ref="N199:N201"/>
    <mergeCell ref="O199:O201"/>
  </mergeCells>
  <pageMargins left="0.70866141732283472" right="0.70866141732283472" top="0.74803149606299213" bottom="0.74803149606299213" header="0.31496062992125984" footer="0.31496062992125984"/>
  <pageSetup scale="49" orientation="landscape" r:id="rId1"/>
  <rowBreaks count="1" manualBreakCount="1">
    <brk id="67" max="98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L720"/>
  <sheetViews>
    <sheetView workbookViewId="0">
      <pane xSplit="2" ySplit="1" topLeftCell="C324" activePane="bottomRight" state="frozen"/>
      <selection pane="topRight" activeCell="C1" sqref="C1"/>
      <selection pane="bottomLeft" activeCell="A2" sqref="A2"/>
      <selection pane="bottomRight" activeCell="F337" sqref="F337"/>
    </sheetView>
  </sheetViews>
  <sheetFormatPr defaultRowHeight="15" x14ac:dyDescent="0.25"/>
  <cols>
    <col min="1" max="1" width="7.5703125" style="127" customWidth="1"/>
    <col min="2" max="2" width="18" style="362" bestFit="1" customWidth="1"/>
    <col min="3" max="3" width="11.7109375" style="24" customWidth="1"/>
    <col min="4" max="4" width="10.140625" style="365" bestFit="1" customWidth="1"/>
    <col min="5" max="5" width="10.140625" style="365" customWidth="1"/>
    <col min="6" max="7" width="11.7109375" style="24" customWidth="1"/>
    <col min="8" max="9" width="10.140625" style="24" bestFit="1" customWidth="1"/>
    <col min="10" max="10" width="11.7109375" style="24" customWidth="1"/>
    <col min="11" max="11" width="16.28515625" style="24" customWidth="1"/>
    <col min="12" max="12" width="16.140625" style="24" customWidth="1"/>
    <col min="13" max="14" width="16.140625" style="25" customWidth="1"/>
    <col min="15" max="15" width="13.140625" style="364" customWidth="1"/>
    <col min="16" max="16" width="15.5703125" style="24" customWidth="1"/>
    <col min="17" max="17" width="16.28515625" style="24" customWidth="1"/>
    <col min="18" max="18" width="17.28515625" style="24" customWidth="1"/>
    <col min="19" max="19" width="16.7109375" style="24" customWidth="1"/>
    <col min="20" max="20" width="15.42578125" style="364" customWidth="1"/>
    <col min="21" max="21" width="11.7109375" style="24" customWidth="1"/>
    <col min="22" max="22" width="17" style="24" customWidth="1"/>
    <col min="23" max="23" width="11" style="44" customWidth="1"/>
    <col min="24" max="24" width="9.7109375" style="44" customWidth="1"/>
    <col min="25" max="25" width="9.85546875" style="24" customWidth="1"/>
    <col min="26" max="26" width="9.140625" style="24" customWidth="1"/>
    <col min="27" max="29" width="17" style="24" customWidth="1"/>
    <col min="30" max="32" width="9.5703125" style="24" customWidth="1"/>
    <col min="33" max="33" width="11.7109375" style="30" customWidth="1"/>
    <col min="34" max="35" width="12.7109375" style="30" bestFit="1" customWidth="1"/>
    <col min="36" max="39" width="12.85546875" style="30" customWidth="1"/>
    <col min="40" max="80" width="11.7109375" style="24" customWidth="1"/>
    <col min="81" max="16384" width="9.140625" style="24"/>
  </cols>
  <sheetData>
    <row r="1" spans="1:90" ht="90" x14ac:dyDescent="0.25">
      <c r="A1" s="124" t="s">
        <v>136</v>
      </c>
      <c r="B1" s="360" t="s">
        <v>74</v>
      </c>
      <c r="C1" s="7" t="s">
        <v>177</v>
      </c>
      <c r="D1" s="366" t="s">
        <v>137</v>
      </c>
      <c r="E1" s="366" t="s">
        <v>179</v>
      </c>
      <c r="F1" s="31" t="s">
        <v>188</v>
      </c>
      <c r="G1" s="31" t="s">
        <v>189</v>
      </c>
      <c r="H1" s="31" t="s">
        <v>190</v>
      </c>
      <c r="I1" s="31" t="s">
        <v>191</v>
      </c>
      <c r="J1" s="31" t="s">
        <v>192</v>
      </c>
      <c r="K1" s="31" t="s">
        <v>193</v>
      </c>
      <c r="L1" s="31" t="s">
        <v>194</v>
      </c>
      <c r="M1" s="31" t="s">
        <v>195</v>
      </c>
      <c r="N1" s="31" t="s">
        <v>196</v>
      </c>
      <c r="O1" s="366" t="s">
        <v>138</v>
      </c>
      <c r="P1" s="31" t="s">
        <v>178</v>
      </c>
      <c r="Q1" s="31" t="s">
        <v>139</v>
      </c>
      <c r="R1" s="31" t="s">
        <v>197</v>
      </c>
      <c r="S1" s="31" t="s">
        <v>198</v>
      </c>
      <c r="T1" s="366" t="s">
        <v>140</v>
      </c>
      <c r="U1" s="32" t="s">
        <v>141</v>
      </c>
      <c r="V1" s="31" t="s">
        <v>142</v>
      </c>
      <c r="W1" s="42" t="s">
        <v>199</v>
      </c>
      <c r="X1" s="42" t="s">
        <v>200</v>
      </c>
      <c r="Y1" s="31" t="s">
        <v>201</v>
      </c>
      <c r="Z1" s="31" t="s">
        <v>202</v>
      </c>
      <c r="AA1" s="31" t="s">
        <v>203</v>
      </c>
      <c r="AB1" s="31" t="s">
        <v>204</v>
      </c>
      <c r="AC1" s="31" t="s">
        <v>205</v>
      </c>
      <c r="AD1" s="31" t="s">
        <v>206</v>
      </c>
      <c r="AE1" s="31" t="s">
        <v>207</v>
      </c>
      <c r="AF1" s="31" t="s">
        <v>208</v>
      </c>
      <c r="AG1" s="39" t="s">
        <v>180</v>
      </c>
      <c r="AH1" s="39" t="s">
        <v>143</v>
      </c>
      <c r="AI1" s="39" t="s">
        <v>181</v>
      </c>
      <c r="AJ1" s="39" t="s">
        <v>183</v>
      </c>
      <c r="AK1" s="39" t="s">
        <v>182</v>
      </c>
      <c r="AL1" s="39" t="s">
        <v>184</v>
      </c>
      <c r="AM1" s="39" t="s">
        <v>185</v>
      </c>
      <c r="AN1" s="7" t="s">
        <v>144</v>
      </c>
      <c r="AO1" s="39" t="s">
        <v>187</v>
      </c>
      <c r="AP1" s="39" t="s">
        <v>186</v>
      </c>
      <c r="AQ1" s="7" t="s">
        <v>145</v>
      </c>
      <c r="AR1" s="3" t="s">
        <v>209</v>
      </c>
      <c r="AS1" s="3" t="s">
        <v>210</v>
      </c>
      <c r="AT1" s="3" t="s">
        <v>211</v>
      </c>
      <c r="AU1" s="3" t="s">
        <v>212</v>
      </c>
      <c r="AV1" s="3" t="s">
        <v>213</v>
      </c>
      <c r="AW1" s="3" t="s">
        <v>214</v>
      </c>
      <c r="AX1" s="3" t="s">
        <v>215</v>
      </c>
      <c r="AY1" s="3" t="s">
        <v>216</v>
      </c>
      <c r="AZ1" s="3" t="s">
        <v>146</v>
      </c>
      <c r="BA1" s="3" t="s">
        <v>147</v>
      </c>
      <c r="BB1" s="3" t="s">
        <v>148</v>
      </c>
      <c r="BC1" s="3" t="s">
        <v>149</v>
      </c>
      <c r="BD1" s="3" t="s">
        <v>150</v>
      </c>
      <c r="BE1" s="3" t="s">
        <v>151</v>
      </c>
      <c r="BF1" s="3" t="s">
        <v>152</v>
      </c>
      <c r="BG1" s="3" t="s">
        <v>153</v>
      </c>
      <c r="BH1" s="3" t="s">
        <v>154</v>
      </c>
      <c r="BI1" s="3" t="s">
        <v>155</v>
      </c>
      <c r="BJ1" s="3" t="s">
        <v>156</v>
      </c>
      <c r="BK1" s="3" t="s">
        <v>157</v>
      </c>
      <c r="BL1" s="22" t="s">
        <v>158</v>
      </c>
      <c r="BM1" s="22" t="s">
        <v>159</v>
      </c>
      <c r="BN1" s="22" t="s">
        <v>160</v>
      </c>
      <c r="BO1" s="22" t="s">
        <v>161</v>
      </c>
      <c r="BP1" s="22" t="s">
        <v>162</v>
      </c>
      <c r="BQ1" s="22" t="s">
        <v>163</v>
      </c>
      <c r="BR1" s="22" t="s">
        <v>164</v>
      </c>
      <c r="BS1" s="22" t="s">
        <v>165</v>
      </c>
      <c r="BT1" s="22" t="s">
        <v>166</v>
      </c>
      <c r="BU1" s="23" t="s">
        <v>167</v>
      </c>
      <c r="BV1" s="23" t="s">
        <v>168</v>
      </c>
      <c r="BW1" s="23" t="s">
        <v>169</v>
      </c>
      <c r="BX1" s="23" t="s">
        <v>161</v>
      </c>
      <c r="BY1" s="23" t="s">
        <v>135</v>
      </c>
      <c r="BZ1" s="23" t="s">
        <v>170</v>
      </c>
      <c r="CA1" s="23" t="s">
        <v>171</v>
      </c>
      <c r="CB1" s="23" t="s">
        <v>172</v>
      </c>
      <c r="CC1" s="23" t="s">
        <v>173</v>
      </c>
      <c r="CD1" s="24" t="s">
        <v>174</v>
      </c>
      <c r="CE1" s="24" t="s">
        <v>174</v>
      </c>
      <c r="CF1" s="24" t="s">
        <v>174</v>
      </c>
      <c r="CG1" s="24" t="s">
        <v>174</v>
      </c>
      <c r="CH1" s="24" t="s">
        <v>174</v>
      </c>
      <c r="CI1" s="24" t="s">
        <v>174</v>
      </c>
      <c r="CJ1" s="24" t="s">
        <v>174</v>
      </c>
      <c r="CK1" s="24" t="s">
        <v>174</v>
      </c>
      <c r="CL1" s="24" t="s">
        <v>174</v>
      </c>
    </row>
    <row r="2" spans="1:90" x14ac:dyDescent="0.25">
      <c r="A2" s="124">
        <v>1</v>
      </c>
      <c r="B2" s="361">
        <v>40634</v>
      </c>
      <c r="C2" s="33">
        <f t="shared" ref="C2:C7" si="0">MONTH(B2)</f>
        <v>4</v>
      </c>
      <c r="D2" s="125">
        <f>COUNTIF('Rake Load'!A:A,Summary!B2)</f>
        <v>0</v>
      </c>
      <c r="E2" s="125">
        <f>SUMIF('Rake Load'!A:A,B2,'Rake Load'!F:F)</f>
        <v>0</v>
      </c>
      <c r="F2" s="35">
        <f>SUMIF('Rake Load'!A:A,B2,'Rake Load'!AB:AB)</f>
        <v>0</v>
      </c>
      <c r="G2" s="35" t="e">
        <f t="shared" ref="G2:G7" si="1">F2/D2</f>
        <v>#DIV/0!</v>
      </c>
      <c r="H2" s="36" t="e">
        <f t="shared" ref="H2:H7" si="2">HOUR(G2)</f>
        <v>#DIV/0!</v>
      </c>
      <c r="I2" s="36" t="e">
        <f t="shared" ref="I2:I7" si="3">MINUTE(G2)</f>
        <v>#DIV/0!</v>
      </c>
      <c r="J2" s="35">
        <f>SUMIF('Rake Load'!A:A,B2,'Rake Load'!BH:BH)</f>
        <v>0</v>
      </c>
      <c r="K2" s="41">
        <f t="shared" ref="K2:K33" si="4">F2-J2</f>
        <v>0</v>
      </c>
      <c r="L2" s="41" t="e">
        <f t="shared" ref="L2:L33" si="5">K2/D2</f>
        <v>#DIV/0!</v>
      </c>
      <c r="M2" s="49" t="e">
        <f t="shared" ref="M2:M7" si="6">HOUR(L2)</f>
        <v>#DIV/0!</v>
      </c>
      <c r="N2" s="49" t="e">
        <f t="shared" ref="N2:N7" si="7">MINUTE(L2)</f>
        <v>#DIV/0!</v>
      </c>
      <c r="O2" s="363">
        <f>SUMIF(C$2:C2,C2,D$2:D2)</f>
        <v>0</v>
      </c>
      <c r="P2" s="33">
        <f>SUMIF(C$2:C2,C2,F$2:F2)</f>
        <v>0</v>
      </c>
      <c r="Q2" s="37" t="e">
        <f>P2/O2</f>
        <v>#DIV/0!</v>
      </c>
      <c r="R2" s="36" t="e">
        <f>HOUR(Q2)</f>
        <v>#DIV/0!</v>
      </c>
      <c r="S2" s="36" t="e">
        <f>MINUTE(Q2)</f>
        <v>#DIV/0!</v>
      </c>
      <c r="T2" s="363">
        <f>SUM(D$2:D2)</f>
        <v>0</v>
      </c>
      <c r="U2" s="38">
        <f>SUMIF(C$2:C2,C2,E$2:E2)</f>
        <v>0</v>
      </c>
      <c r="V2" s="38">
        <f>SUM(E$2:E2)</f>
        <v>0</v>
      </c>
      <c r="W2" s="43">
        <f>SUM(F$2:F2)</f>
        <v>0</v>
      </c>
      <c r="X2" s="43" t="e">
        <f>W2/T2</f>
        <v>#DIV/0!</v>
      </c>
      <c r="Y2" s="36" t="e">
        <f>HOUR(X2)</f>
        <v>#DIV/0!</v>
      </c>
      <c r="Z2" s="36" t="e">
        <f>MINUTE(X2)</f>
        <v>#DIV/0!</v>
      </c>
      <c r="AA2" s="38">
        <f>SUMIF('Rake Load'!A:A,Summary!B2,'Rake Load'!AN:AN)</f>
        <v>0</v>
      </c>
      <c r="AB2" s="38">
        <f>SUMIF(C$2:C2,C2,AA$2:AA2)</f>
        <v>0</v>
      </c>
      <c r="AC2" s="38">
        <f>SUM(AA$2:AA2)</f>
        <v>0</v>
      </c>
      <c r="AD2" s="43" t="e">
        <f>AA2/D2</f>
        <v>#DIV/0!</v>
      </c>
      <c r="AE2" s="43" t="e">
        <f>AB2/O2</f>
        <v>#DIV/0!</v>
      </c>
      <c r="AF2" s="43" t="e">
        <f>AC2/T2</f>
        <v>#DIV/0!</v>
      </c>
      <c r="AG2" s="38">
        <f>SUMIF(Unloader!B:B,Summary!B2,Unloader!M:M)</f>
        <v>0</v>
      </c>
      <c r="AH2" s="38">
        <f>SUMIF(C$2:C2,C2,AG$2:AG2)</f>
        <v>0</v>
      </c>
      <c r="AI2" s="38">
        <f>SUM(AG$2:AG2)</f>
        <v>0</v>
      </c>
      <c r="AJ2" s="43">
        <f>SUMIF(Unloader!B:B,Summary!B2,Unloader!W:W)</f>
        <v>0</v>
      </c>
      <c r="AK2" s="43">
        <f>SUMIF(Unloader!B:B,Summary!B2,Unloader!AD:AD)+SUMIF(Unloader!B:B,Summary!B2,Unloader!BR:BR)+SUMIF(Unloader!B:B,Summary!B2,Unloader!BN:BN)</f>
        <v>0</v>
      </c>
      <c r="AL2" s="43">
        <f>SUMIF(C$2:C2,C2,AJ$2:AJ2)</f>
        <v>0</v>
      </c>
      <c r="AM2" s="43">
        <f>SUMIF(C$2:C2,C2,AK$2:AK2)</f>
        <v>0</v>
      </c>
      <c r="AN2" s="38" t="e">
        <f>AH2/(AL2-AM2)/24</f>
        <v>#DIV/0!</v>
      </c>
      <c r="AO2" s="38">
        <f>SUM(AJ$2:AJ2)</f>
        <v>0</v>
      </c>
      <c r="AP2" s="38">
        <f>SUM(AK$2:AK2)</f>
        <v>0</v>
      </c>
      <c r="AQ2" s="38" t="e">
        <f>AI2/(AO2-AP2)/24</f>
        <v>#DIV/0!</v>
      </c>
    </row>
    <row r="3" spans="1:90" x14ac:dyDescent="0.25">
      <c r="A3" s="124">
        <f>A2+1</f>
        <v>2</v>
      </c>
      <c r="B3" s="361">
        <f>B2+1</f>
        <v>40635</v>
      </c>
      <c r="C3" s="33">
        <f t="shared" si="0"/>
        <v>4</v>
      </c>
      <c r="D3" s="125">
        <f>COUNTIF('Rake Load'!A:A,Summary!B3)</f>
        <v>0</v>
      </c>
      <c r="E3" s="125">
        <f>SUMIF('Rake Load'!A:A,B3,'Rake Load'!F:F)</f>
        <v>0</v>
      </c>
      <c r="F3" s="35">
        <f>SUMIF('Rake Load'!A:A,B3,'Rake Load'!AB:AB)</f>
        <v>0</v>
      </c>
      <c r="G3" s="35" t="e">
        <f t="shared" si="1"/>
        <v>#DIV/0!</v>
      </c>
      <c r="H3" s="36" t="e">
        <f t="shared" si="2"/>
        <v>#DIV/0!</v>
      </c>
      <c r="I3" s="36" t="e">
        <f t="shared" si="3"/>
        <v>#DIV/0!</v>
      </c>
      <c r="J3" s="35">
        <f>SUMIF('Rake Load'!A:A,B3,'Rake Load'!BH:BH)</f>
        <v>0</v>
      </c>
      <c r="K3" s="41">
        <f t="shared" si="4"/>
        <v>0</v>
      </c>
      <c r="L3" s="41" t="e">
        <f t="shared" si="5"/>
        <v>#DIV/0!</v>
      </c>
      <c r="M3" s="49" t="e">
        <f t="shared" si="6"/>
        <v>#DIV/0!</v>
      </c>
      <c r="N3" s="49" t="e">
        <f t="shared" si="7"/>
        <v>#DIV/0!</v>
      </c>
      <c r="O3" s="363">
        <f>SUMIF(C$2:C3,C3,D$2:D3)</f>
        <v>0</v>
      </c>
      <c r="P3" s="33">
        <f>SUMIF(C$2:C3,C3,F$2:F3)</f>
        <v>0</v>
      </c>
      <c r="Q3" s="37" t="e">
        <f t="shared" ref="Q3:Q54" si="8">P3/O3</f>
        <v>#DIV/0!</v>
      </c>
      <c r="R3" s="36" t="e">
        <f t="shared" ref="R3:R54" si="9">HOUR(Q3)</f>
        <v>#DIV/0!</v>
      </c>
      <c r="S3" s="36" t="e">
        <f t="shared" ref="S3:S54" si="10">MINUTE(Q3)</f>
        <v>#DIV/0!</v>
      </c>
      <c r="T3" s="363">
        <f>SUM(D$2:D3)</f>
        <v>0</v>
      </c>
      <c r="U3" s="38">
        <f>SUMIF(C$2:C3,C3,E$2:E3)</f>
        <v>0</v>
      </c>
      <c r="V3" s="38">
        <f>SUM(E$2:E3)</f>
        <v>0</v>
      </c>
      <c r="W3" s="43">
        <f>SUM(F$2:F3)</f>
        <v>0</v>
      </c>
      <c r="X3" s="43" t="e">
        <f t="shared" ref="X3:X54" si="11">W3/T3</f>
        <v>#DIV/0!</v>
      </c>
      <c r="Y3" s="36" t="e">
        <f t="shared" ref="Y3:Y54" si="12">HOUR(X3)</f>
        <v>#DIV/0!</v>
      </c>
      <c r="Z3" s="36" t="e">
        <f t="shared" ref="Z3:Z54" si="13">MINUTE(X3)</f>
        <v>#DIV/0!</v>
      </c>
      <c r="AA3" s="38">
        <f>SUMIF('Rake Load'!A:A,Summary!B3,'Rake Load'!AN:AN)</f>
        <v>0</v>
      </c>
      <c r="AB3" s="38">
        <f>SUMIF(C$2:C3,C3,AA$2:AA3)</f>
        <v>0</v>
      </c>
      <c r="AC3" s="38">
        <f>SUM(AA$2:AA3)</f>
        <v>0</v>
      </c>
      <c r="AD3" s="43" t="e">
        <f t="shared" ref="AD3:AD54" si="14">AA3/D3</f>
        <v>#DIV/0!</v>
      </c>
      <c r="AE3" s="43" t="e">
        <f t="shared" ref="AE3:AE54" si="15">AB3/O3</f>
        <v>#DIV/0!</v>
      </c>
      <c r="AF3" s="43" t="e">
        <f t="shared" ref="AF3:AF54" si="16">AC3/T3</f>
        <v>#DIV/0!</v>
      </c>
      <c r="AG3" s="38">
        <f>SUMIF(Unloader!B:B,Summary!B3,Unloader!M:M)</f>
        <v>0</v>
      </c>
      <c r="AH3" s="38">
        <f>SUMIF(C$2:C3,C3,AG$2:AG3)</f>
        <v>0</v>
      </c>
      <c r="AI3" s="38">
        <f>SUM(AG$2:AG3)</f>
        <v>0</v>
      </c>
      <c r="AJ3" s="43">
        <f>SUMIF(Unloader!B:B,Summary!B3,Unloader!W:W)</f>
        <v>0</v>
      </c>
      <c r="AK3" s="43">
        <f>SUMIF(Unloader!B:B,Summary!B3,Unloader!AD:AD)+SUMIF(Unloader!B:B,Summary!B3,Unloader!BR:BR)+SUMIF(Unloader!B:B,Summary!B3,Unloader!BN:BN)</f>
        <v>0</v>
      </c>
      <c r="AL3" s="43">
        <f>SUMIF(C$2:C3,C3,AJ$2:AJ3)</f>
        <v>0</v>
      </c>
      <c r="AM3" s="43">
        <f>SUMIF(C$2:C3,C3,AK$2:AK3)</f>
        <v>0</v>
      </c>
      <c r="AN3" s="38" t="e">
        <f t="shared" ref="AN3:AN54" si="17">AH3/(AL3-AM3)/24</f>
        <v>#DIV/0!</v>
      </c>
      <c r="AO3" s="38">
        <f>SUM(AJ$2:AJ3)</f>
        <v>0</v>
      </c>
      <c r="AP3" s="38">
        <f>SUM(AK$2:AK3)</f>
        <v>0</v>
      </c>
      <c r="AQ3" s="38" t="e">
        <f t="shared" ref="AQ3:AQ54" si="18">AI3/(AO3-AP3)/24</f>
        <v>#DIV/0!</v>
      </c>
    </row>
    <row r="4" spans="1:90" x14ac:dyDescent="0.25">
      <c r="A4" s="124">
        <f t="shared" ref="A4:B22" si="19">A3+1</f>
        <v>3</v>
      </c>
      <c r="B4" s="361">
        <f t="shared" si="19"/>
        <v>40636</v>
      </c>
      <c r="C4" s="33">
        <f t="shared" si="0"/>
        <v>4</v>
      </c>
      <c r="D4" s="125">
        <f>COUNTIF('Rake Load'!A:A,Summary!B4)</f>
        <v>0</v>
      </c>
      <c r="E4" s="125">
        <f>SUMIF('Rake Load'!A:A,B4,'Rake Load'!F:F)</f>
        <v>0</v>
      </c>
      <c r="F4" s="35">
        <f>SUMIF('Rake Load'!A:A,B4,'Rake Load'!AB:AB)</f>
        <v>0</v>
      </c>
      <c r="G4" s="35" t="e">
        <f t="shared" si="1"/>
        <v>#DIV/0!</v>
      </c>
      <c r="H4" s="36" t="e">
        <f t="shared" si="2"/>
        <v>#DIV/0!</v>
      </c>
      <c r="I4" s="36" t="e">
        <f t="shared" si="3"/>
        <v>#DIV/0!</v>
      </c>
      <c r="J4" s="35">
        <f>SUMIF('Rake Load'!A:A,B4,'Rake Load'!BH:BH)</f>
        <v>0</v>
      </c>
      <c r="K4" s="41">
        <f t="shared" si="4"/>
        <v>0</v>
      </c>
      <c r="L4" s="41" t="e">
        <f t="shared" si="5"/>
        <v>#DIV/0!</v>
      </c>
      <c r="M4" s="49" t="e">
        <f t="shared" si="6"/>
        <v>#DIV/0!</v>
      </c>
      <c r="N4" s="49" t="e">
        <f t="shared" si="7"/>
        <v>#DIV/0!</v>
      </c>
      <c r="O4" s="363">
        <f>SUMIF(C$2:C4,C4,D$2:D4)</f>
        <v>0</v>
      </c>
      <c r="P4" s="33">
        <f>SUMIF(C$2:C4,C4,F$2:F4)</f>
        <v>0</v>
      </c>
      <c r="Q4" s="37" t="e">
        <f t="shared" si="8"/>
        <v>#DIV/0!</v>
      </c>
      <c r="R4" s="36" t="e">
        <f t="shared" si="9"/>
        <v>#DIV/0!</v>
      </c>
      <c r="S4" s="36" t="e">
        <f t="shared" si="10"/>
        <v>#DIV/0!</v>
      </c>
      <c r="T4" s="363">
        <f>SUM(D$2:D4)</f>
        <v>0</v>
      </c>
      <c r="U4" s="38">
        <f>SUMIF(C$2:C4,C4,E$2:E4)</f>
        <v>0</v>
      </c>
      <c r="V4" s="38">
        <f>SUM(E$2:E4)</f>
        <v>0</v>
      </c>
      <c r="W4" s="43">
        <f>SUM(F$2:F4)</f>
        <v>0</v>
      </c>
      <c r="X4" s="43" t="e">
        <f t="shared" si="11"/>
        <v>#DIV/0!</v>
      </c>
      <c r="Y4" s="36" t="e">
        <f t="shared" si="12"/>
        <v>#DIV/0!</v>
      </c>
      <c r="Z4" s="36" t="e">
        <f t="shared" si="13"/>
        <v>#DIV/0!</v>
      </c>
      <c r="AA4" s="38">
        <f>SUMIF('Rake Load'!A:A,Summary!B4,'Rake Load'!AN:AN)</f>
        <v>0</v>
      </c>
      <c r="AB4" s="38">
        <f>SUMIF(C$2:C4,C4,AA$2:AA4)</f>
        <v>0</v>
      </c>
      <c r="AC4" s="38">
        <f>SUM(AA$2:AA4)</f>
        <v>0</v>
      </c>
      <c r="AD4" s="43" t="e">
        <f t="shared" si="14"/>
        <v>#DIV/0!</v>
      </c>
      <c r="AE4" s="43" t="e">
        <f t="shared" si="15"/>
        <v>#DIV/0!</v>
      </c>
      <c r="AF4" s="43" t="e">
        <f t="shared" si="16"/>
        <v>#DIV/0!</v>
      </c>
      <c r="AG4" s="38">
        <f>SUMIF(Unloader!B:B,Summary!B4,Unloader!M:M)</f>
        <v>0</v>
      </c>
      <c r="AH4" s="38">
        <f>SUMIF(C$2:C4,C4,AG$2:AG4)</f>
        <v>0</v>
      </c>
      <c r="AI4" s="38">
        <f>SUM(AG$2:AG4)</f>
        <v>0</v>
      </c>
      <c r="AJ4" s="43">
        <f>SUMIF(Unloader!B:B,Summary!B4,Unloader!W:W)</f>
        <v>0</v>
      </c>
      <c r="AK4" s="43">
        <f>SUMIF(Unloader!B:B,Summary!B4,Unloader!AD:AD)+SUMIF(Unloader!B:B,Summary!B4,Unloader!BR:BR)+SUMIF(Unloader!B:B,Summary!B4,Unloader!BN:BN)</f>
        <v>0</v>
      </c>
      <c r="AL4" s="43">
        <f>SUMIF(C$2:C4,C4,AJ$2:AJ4)</f>
        <v>0</v>
      </c>
      <c r="AM4" s="43">
        <f>SUMIF(C$2:C4,C4,AK$2:AK4)</f>
        <v>0</v>
      </c>
      <c r="AN4" s="38" t="e">
        <f t="shared" si="17"/>
        <v>#DIV/0!</v>
      </c>
      <c r="AO4" s="38">
        <f>SUM(AJ$2:AJ4)</f>
        <v>0</v>
      </c>
      <c r="AP4" s="38">
        <f>SUM(AK$2:AK4)</f>
        <v>0</v>
      </c>
      <c r="AQ4" s="38" t="e">
        <f t="shared" si="18"/>
        <v>#DIV/0!</v>
      </c>
    </row>
    <row r="5" spans="1:90" x14ac:dyDescent="0.25">
      <c r="A5" s="124">
        <f t="shared" si="19"/>
        <v>4</v>
      </c>
      <c r="B5" s="361">
        <f t="shared" si="19"/>
        <v>40637</v>
      </c>
      <c r="C5" s="33">
        <f t="shared" si="0"/>
        <v>4</v>
      </c>
      <c r="D5" s="125">
        <f>COUNTIF('Rake Load'!A:A,Summary!B5)</f>
        <v>0</v>
      </c>
      <c r="E5" s="125">
        <f>SUMIF('Rake Load'!A:A,B5,'Rake Load'!F:F)</f>
        <v>0</v>
      </c>
      <c r="F5" s="35">
        <f>SUMIF('Rake Load'!A:A,B5,'Rake Load'!AB:AB)</f>
        <v>0</v>
      </c>
      <c r="G5" s="35" t="e">
        <f t="shared" si="1"/>
        <v>#DIV/0!</v>
      </c>
      <c r="H5" s="36" t="e">
        <f t="shared" si="2"/>
        <v>#DIV/0!</v>
      </c>
      <c r="I5" s="36" t="e">
        <f t="shared" si="3"/>
        <v>#DIV/0!</v>
      </c>
      <c r="J5" s="35">
        <f>SUMIF('Rake Load'!A:A,B5,'Rake Load'!BH:BH)</f>
        <v>0</v>
      </c>
      <c r="K5" s="41">
        <f t="shared" si="4"/>
        <v>0</v>
      </c>
      <c r="L5" s="41" t="e">
        <f t="shared" si="5"/>
        <v>#DIV/0!</v>
      </c>
      <c r="M5" s="49" t="e">
        <f t="shared" si="6"/>
        <v>#DIV/0!</v>
      </c>
      <c r="N5" s="49" t="e">
        <f t="shared" si="7"/>
        <v>#DIV/0!</v>
      </c>
      <c r="O5" s="363">
        <f>SUMIF(C$2:C5,C5,D$2:D5)</f>
        <v>0</v>
      </c>
      <c r="P5" s="33">
        <f>SUMIF(C$2:C5,C5,F$2:F5)</f>
        <v>0</v>
      </c>
      <c r="Q5" s="37" t="e">
        <f t="shared" si="8"/>
        <v>#DIV/0!</v>
      </c>
      <c r="R5" s="36" t="e">
        <f t="shared" si="9"/>
        <v>#DIV/0!</v>
      </c>
      <c r="S5" s="36" t="e">
        <f t="shared" si="10"/>
        <v>#DIV/0!</v>
      </c>
      <c r="T5" s="363">
        <f>SUM(D$2:D5)</f>
        <v>0</v>
      </c>
      <c r="U5" s="38">
        <f>SUMIF(C$2:C5,C5,E$2:E5)</f>
        <v>0</v>
      </c>
      <c r="V5" s="38">
        <f>SUM(E$2:E5)</f>
        <v>0</v>
      </c>
      <c r="W5" s="43">
        <f>SUM(F$2:F5)</f>
        <v>0</v>
      </c>
      <c r="X5" s="43" t="e">
        <f t="shared" si="11"/>
        <v>#DIV/0!</v>
      </c>
      <c r="Y5" s="36" t="e">
        <f t="shared" si="12"/>
        <v>#DIV/0!</v>
      </c>
      <c r="Z5" s="36" t="e">
        <f t="shared" si="13"/>
        <v>#DIV/0!</v>
      </c>
      <c r="AA5" s="38">
        <f>SUMIF('Rake Load'!A:A,Summary!B5,'Rake Load'!AN:AN)</f>
        <v>0</v>
      </c>
      <c r="AB5" s="38">
        <f>SUMIF(C$2:C5,C5,AA$2:AA5)</f>
        <v>0</v>
      </c>
      <c r="AC5" s="38">
        <f>SUM(AA$2:AA5)</f>
        <v>0</v>
      </c>
      <c r="AD5" s="43" t="e">
        <f t="shared" si="14"/>
        <v>#DIV/0!</v>
      </c>
      <c r="AE5" s="43" t="e">
        <f t="shared" si="15"/>
        <v>#DIV/0!</v>
      </c>
      <c r="AF5" s="43" t="e">
        <f t="shared" si="16"/>
        <v>#DIV/0!</v>
      </c>
      <c r="AG5" s="38">
        <f>SUMIF(Unloader!B:B,Summary!B5,Unloader!M:M)</f>
        <v>0</v>
      </c>
      <c r="AH5" s="38">
        <f>SUMIF(C$2:C5,C5,AG$2:AG5)</f>
        <v>0</v>
      </c>
      <c r="AI5" s="38">
        <f>SUM(AG$2:AG5)</f>
        <v>0</v>
      </c>
      <c r="AJ5" s="43">
        <f>SUMIF(Unloader!B:B,Summary!B5,Unloader!W:W)</f>
        <v>0</v>
      </c>
      <c r="AK5" s="43">
        <f>SUMIF(Unloader!B:B,Summary!B5,Unloader!AD:AD)+SUMIF(Unloader!B:B,Summary!B5,Unloader!BR:BR)+SUMIF(Unloader!B:B,Summary!B5,Unloader!BN:BN)</f>
        <v>0</v>
      </c>
      <c r="AL5" s="43">
        <f>SUMIF(C$2:C5,C5,AJ$2:AJ5)</f>
        <v>0</v>
      </c>
      <c r="AM5" s="43">
        <f>SUMIF(C$2:C5,C5,AK$2:AK5)</f>
        <v>0</v>
      </c>
      <c r="AN5" s="38" t="e">
        <f t="shared" si="17"/>
        <v>#DIV/0!</v>
      </c>
      <c r="AO5" s="38">
        <f>SUM(AJ$2:AJ5)</f>
        <v>0</v>
      </c>
      <c r="AP5" s="38">
        <f>SUM(AK$2:AK5)</f>
        <v>0</v>
      </c>
      <c r="AQ5" s="38" t="e">
        <f t="shared" si="18"/>
        <v>#DIV/0!</v>
      </c>
    </row>
    <row r="6" spans="1:90" x14ac:dyDescent="0.25">
      <c r="A6" s="124">
        <f t="shared" si="19"/>
        <v>5</v>
      </c>
      <c r="B6" s="361">
        <f t="shared" si="19"/>
        <v>40638</v>
      </c>
      <c r="C6" s="33">
        <f t="shared" si="0"/>
        <v>4</v>
      </c>
      <c r="D6" s="125">
        <f>COUNTIF('Rake Load'!A:A,Summary!B6)</f>
        <v>0</v>
      </c>
      <c r="E6" s="125">
        <f>SUMIF('Rake Load'!A:A,B6,'Rake Load'!F:F)</f>
        <v>0</v>
      </c>
      <c r="F6" s="35">
        <f>SUMIF('Rake Load'!A:A,B6,'Rake Load'!AB:AB)</f>
        <v>0</v>
      </c>
      <c r="G6" s="35" t="e">
        <f t="shared" si="1"/>
        <v>#DIV/0!</v>
      </c>
      <c r="H6" s="36" t="e">
        <f t="shared" si="2"/>
        <v>#DIV/0!</v>
      </c>
      <c r="I6" s="36" t="e">
        <f t="shared" si="3"/>
        <v>#DIV/0!</v>
      </c>
      <c r="J6" s="35">
        <f>SUMIF('Rake Load'!A:A,B6,'Rake Load'!BH:BH)</f>
        <v>0</v>
      </c>
      <c r="K6" s="41">
        <f t="shared" si="4"/>
        <v>0</v>
      </c>
      <c r="L6" s="41" t="e">
        <f t="shared" si="5"/>
        <v>#DIV/0!</v>
      </c>
      <c r="M6" s="49" t="e">
        <f t="shared" si="6"/>
        <v>#DIV/0!</v>
      </c>
      <c r="N6" s="49" t="e">
        <f t="shared" si="7"/>
        <v>#DIV/0!</v>
      </c>
      <c r="O6" s="363">
        <f>SUMIF(C$2:C6,C6,D$2:D6)</f>
        <v>0</v>
      </c>
      <c r="P6" s="33">
        <f>SUMIF(C$2:C6,C6,F$2:F6)</f>
        <v>0</v>
      </c>
      <c r="Q6" s="37" t="e">
        <f t="shared" si="8"/>
        <v>#DIV/0!</v>
      </c>
      <c r="R6" s="36" t="e">
        <f t="shared" si="9"/>
        <v>#DIV/0!</v>
      </c>
      <c r="S6" s="36" t="e">
        <f t="shared" si="10"/>
        <v>#DIV/0!</v>
      </c>
      <c r="T6" s="363">
        <f>SUM(D$2:D6)</f>
        <v>0</v>
      </c>
      <c r="U6" s="38">
        <f>SUMIF(C$2:C6,C6,E$2:E6)</f>
        <v>0</v>
      </c>
      <c r="V6" s="38">
        <f>SUM(E$2:E6)</f>
        <v>0</v>
      </c>
      <c r="W6" s="43">
        <f>SUM(F$2:F6)</f>
        <v>0</v>
      </c>
      <c r="X6" s="43" t="e">
        <f t="shared" si="11"/>
        <v>#DIV/0!</v>
      </c>
      <c r="Y6" s="36" t="e">
        <f t="shared" si="12"/>
        <v>#DIV/0!</v>
      </c>
      <c r="Z6" s="36" t="e">
        <f t="shared" si="13"/>
        <v>#DIV/0!</v>
      </c>
      <c r="AA6" s="38">
        <f>SUMIF('Rake Load'!A:A,Summary!B6,'Rake Load'!AN:AN)</f>
        <v>0</v>
      </c>
      <c r="AB6" s="38">
        <f>SUMIF(C$2:C6,C6,AA$2:AA6)</f>
        <v>0</v>
      </c>
      <c r="AC6" s="38">
        <f>SUM(AA$2:AA6)</f>
        <v>0</v>
      </c>
      <c r="AD6" s="43" t="e">
        <f t="shared" si="14"/>
        <v>#DIV/0!</v>
      </c>
      <c r="AE6" s="43" t="e">
        <f t="shared" si="15"/>
        <v>#DIV/0!</v>
      </c>
      <c r="AF6" s="43" t="e">
        <f t="shared" si="16"/>
        <v>#DIV/0!</v>
      </c>
      <c r="AG6" s="38">
        <f>SUMIF(Unloader!B:B,Summary!B6,Unloader!M:M)</f>
        <v>0</v>
      </c>
      <c r="AH6" s="38">
        <f>SUMIF(C$2:C6,C6,AG$2:AG6)</f>
        <v>0</v>
      </c>
      <c r="AI6" s="38">
        <f>SUM(AG$2:AG6)</f>
        <v>0</v>
      </c>
      <c r="AJ6" s="43">
        <f>SUMIF(Unloader!B:B,Summary!B6,Unloader!W:W)</f>
        <v>0</v>
      </c>
      <c r="AK6" s="43">
        <f>SUMIF(Unloader!B:B,Summary!B6,Unloader!AD:AD)+SUMIF(Unloader!B:B,Summary!B6,Unloader!BR:BR)+SUMIF(Unloader!B:B,Summary!B6,Unloader!BN:BN)</f>
        <v>0</v>
      </c>
      <c r="AL6" s="43">
        <f>SUMIF(C$2:C6,C6,AJ$2:AJ6)</f>
        <v>0</v>
      </c>
      <c r="AM6" s="43">
        <f>SUMIF(C$2:C6,C6,AK$2:AK6)</f>
        <v>0</v>
      </c>
      <c r="AN6" s="38" t="e">
        <f t="shared" si="17"/>
        <v>#DIV/0!</v>
      </c>
      <c r="AO6" s="38">
        <f>SUM(AJ$2:AJ6)</f>
        <v>0</v>
      </c>
      <c r="AP6" s="38">
        <f>SUM(AK$2:AK6)</f>
        <v>0</v>
      </c>
      <c r="AQ6" s="38" t="e">
        <f t="shared" si="18"/>
        <v>#DIV/0!</v>
      </c>
    </row>
    <row r="7" spans="1:90" x14ac:dyDescent="0.25">
      <c r="A7" s="124">
        <f t="shared" si="19"/>
        <v>6</v>
      </c>
      <c r="B7" s="361">
        <f t="shared" si="19"/>
        <v>40639</v>
      </c>
      <c r="C7" s="33">
        <f t="shared" si="0"/>
        <v>4</v>
      </c>
      <c r="D7" s="125">
        <f>COUNTIF('Rake Load'!A:A,Summary!B7)</f>
        <v>0</v>
      </c>
      <c r="E7" s="125">
        <f>SUMIF('Rake Load'!A:A,B7,'Rake Load'!F:F)</f>
        <v>0</v>
      </c>
      <c r="F7" s="35">
        <f>SUMIF('Rake Load'!A:A,B7,'Rake Load'!AB:AB)</f>
        <v>0</v>
      </c>
      <c r="G7" s="35" t="e">
        <f t="shared" si="1"/>
        <v>#DIV/0!</v>
      </c>
      <c r="H7" s="36" t="e">
        <f t="shared" si="2"/>
        <v>#DIV/0!</v>
      </c>
      <c r="I7" s="36" t="e">
        <f t="shared" si="3"/>
        <v>#DIV/0!</v>
      </c>
      <c r="J7" s="35">
        <f>SUMIF('Rake Load'!A:A,B7,'Rake Load'!BH:BH)</f>
        <v>0</v>
      </c>
      <c r="K7" s="41">
        <f t="shared" si="4"/>
        <v>0</v>
      </c>
      <c r="L7" s="41" t="e">
        <f t="shared" si="5"/>
        <v>#DIV/0!</v>
      </c>
      <c r="M7" s="49" t="e">
        <f t="shared" si="6"/>
        <v>#DIV/0!</v>
      </c>
      <c r="N7" s="49" t="e">
        <f t="shared" si="7"/>
        <v>#DIV/0!</v>
      </c>
      <c r="O7" s="363">
        <f>SUMIF(C$2:C7,C7,D$2:D7)</f>
        <v>0</v>
      </c>
      <c r="P7" s="33">
        <f>SUMIF(C$2:C7,C7,F$2:F7)</f>
        <v>0</v>
      </c>
      <c r="Q7" s="37" t="e">
        <f t="shared" si="8"/>
        <v>#DIV/0!</v>
      </c>
      <c r="R7" s="36" t="e">
        <f t="shared" si="9"/>
        <v>#DIV/0!</v>
      </c>
      <c r="S7" s="36" t="e">
        <f t="shared" si="10"/>
        <v>#DIV/0!</v>
      </c>
      <c r="T7" s="363">
        <f>SUM(D$2:D7)</f>
        <v>0</v>
      </c>
      <c r="U7" s="38">
        <f>SUMIF(C$2:C7,C7,E$2:E7)</f>
        <v>0</v>
      </c>
      <c r="V7" s="38">
        <f>SUM(E$2:E7)</f>
        <v>0</v>
      </c>
      <c r="W7" s="43">
        <f>SUM(F$2:F7)</f>
        <v>0</v>
      </c>
      <c r="X7" s="43" t="e">
        <f t="shared" si="11"/>
        <v>#DIV/0!</v>
      </c>
      <c r="Y7" s="36" t="e">
        <f t="shared" si="12"/>
        <v>#DIV/0!</v>
      </c>
      <c r="Z7" s="36" t="e">
        <f t="shared" si="13"/>
        <v>#DIV/0!</v>
      </c>
      <c r="AA7" s="38">
        <f>SUMIF('Rake Load'!A:A,Summary!B7,'Rake Load'!AN:AN)</f>
        <v>0</v>
      </c>
      <c r="AB7" s="38">
        <f>SUMIF(C$2:C7,C7,AA$2:AA7)</f>
        <v>0</v>
      </c>
      <c r="AC7" s="38">
        <f>SUM(AA$2:AA7)</f>
        <v>0</v>
      </c>
      <c r="AD7" s="43" t="e">
        <f t="shared" si="14"/>
        <v>#DIV/0!</v>
      </c>
      <c r="AE7" s="43" t="e">
        <f t="shared" si="15"/>
        <v>#DIV/0!</v>
      </c>
      <c r="AF7" s="43" t="e">
        <f t="shared" si="16"/>
        <v>#DIV/0!</v>
      </c>
      <c r="AG7" s="38">
        <f>SUMIF(Unloader!B:B,Summary!B7,Unloader!M:M)</f>
        <v>0</v>
      </c>
      <c r="AH7" s="38">
        <f>SUMIF(C$2:C7,C7,AG$2:AG7)</f>
        <v>0</v>
      </c>
      <c r="AI7" s="38">
        <f>SUM(AG$2:AG7)</f>
        <v>0</v>
      </c>
      <c r="AJ7" s="43">
        <f>SUMIF(Unloader!B:B,Summary!B7,Unloader!W:W)</f>
        <v>0</v>
      </c>
      <c r="AK7" s="43">
        <f>SUMIF(Unloader!B:B,Summary!B7,Unloader!AD:AD)+SUMIF(Unloader!B:B,Summary!B7,Unloader!BR:BR)+SUMIF(Unloader!B:B,Summary!B7,Unloader!BN:BN)</f>
        <v>0</v>
      </c>
      <c r="AL7" s="43">
        <f>SUMIF(C$2:C7,C7,AJ$2:AJ7)</f>
        <v>0</v>
      </c>
      <c r="AM7" s="43">
        <f>SUMIF(C$2:C7,C7,AK$2:AK7)</f>
        <v>0</v>
      </c>
      <c r="AN7" s="38" t="e">
        <f t="shared" si="17"/>
        <v>#DIV/0!</v>
      </c>
      <c r="AO7" s="38">
        <f>SUM(AJ$2:AJ7)</f>
        <v>0</v>
      </c>
      <c r="AP7" s="38">
        <f>SUM(AK$2:AK7)</f>
        <v>0</v>
      </c>
      <c r="AQ7" s="38" t="e">
        <f t="shared" si="18"/>
        <v>#DIV/0!</v>
      </c>
    </row>
    <row r="8" spans="1:90" x14ac:dyDescent="0.25">
      <c r="A8" s="124">
        <f>A7+1</f>
        <v>7</v>
      </c>
      <c r="B8" s="361">
        <f t="shared" ref="B8:B22" si="20">B7+1</f>
        <v>40640</v>
      </c>
      <c r="C8" s="33">
        <f t="shared" ref="C8:C54" si="21">MONTH(B8)</f>
        <v>4</v>
      </c>
      <c r="D8" s="125">
        <f>COUNTIF('Rake Load'!A:A,Summary!B8)</f>
        <v>0</v>
      </c>
      <c r="E8" s="125">
        <f>SUMIF('Rake Load'!A:A,B8,'Rake Load'!F:F)</f>
        <v>0</v>
      </c>
      <c r="F8" s="35">
        <f>SUMIF('Rake Load'!A:A,B8,'Rake Load'!AB:AB)</f>
        <v>0</v>
      </c>
      <c r="G8" s="35" t="e">
        <f t="shared" ref="G8:G22" si="22">F8/D8</f>
        <v>#DIV/0!</v>
      </c>
      <c r="H8" s="36" t="e">
        <f t="shared" ref="H8:H22" si="23">HOUR(G8)</f>
        <v>#DIV/0!</v>
      </c>
      <c r="I8" s="36" t="e">
        <f t="shared" ref="I8:I22" si="24">MINUTE(G8)</f>
        <v>#DIV/0!</v>
      </c>
      <c r="J8" s="35">
        <f>SUMIF('Rake Load'!A:A,B8,'Rake Load'!BH:BH)</f>
        <v>0</v>
      </c>
      <c r="K8" s="41">
        <f t="shared" si="4"/>
        <v>0</v>
      </c>
      <c r="L8" s="41" t="e">
        <f t="shared" si="5"/>
        <v>#DIV/0!</v>
      </c>
      <c r="M8" s="49" t="e">
        <f t="shared" ref="M8:M22" si="25">HOUR(L8)</f>
        <v>#DIV/0!</v>
      </c>
      <c r="N8" s="49" t="e">
        <f t="shared" ref="N8:N22" si="26">MINUTE(L8)</f>
        <v>#DIV/0!</v>
      </c>
      <c r="O8" s="363">
        <f>SUMIF(C$2:C8,C8,D$2:D8)</f>
        <v>0</v>
      </c>
      <c r="P8" s="33">
        <f>SUMIF(C$2:C8,C8,F$2:F8)</f>
        <v>0</v>
      </c>
      <c r="Q8" s="37" t="e">
        <f t="shared" si="8"/>
        <v>#DIV/0!</v>
      </c>
      <c r="R8" s="36" t="e">
        <f t="shared" si="9"/>
        <v>#DIV/0!</v>
      </c>
      <c r="S8" s="36" t="e">
        <f t="shared" si="10"/>
        <v>#DIV/0!</v>
      </c>
      <c r="T8" s="363">
        <f>SUM(D$2:D8)</f>
        <v>0</v>
      </c>
      <c r="U8" s="38">
        <f>SUMIF(C$2:C8,C8,E$2:E8)</f>
        <v>0</v>
      </c>
      <c r="V8" s="38">
        <f>SUM(E$2:E8)</f>
        <v>0</v>
      </c>
      <c r="W8" s="43">
        <f>SUM(F$2:F8)</f>
        <v>0</v>
      </c>
      <c r="X8" s="43" t="e">
        <f t="shared" si="11"/>
        <v>#DIV/0!</v>
      </c>
      <c r="Y8" s="36" t="e">
        <f t="shared" si="12"/>
        <v>#DIV/0!</v>
      </c>
      <c r="Z8" s="36" t="e">
        <f t="shared" si="13"/>
        <v>#DIV/0!</v>
      </c>
      <c r="AA8" s="38">
        <f>SUMIF('Rake Load'!A:A,Summary!B8,'Rake Load'!AN:AN)</f>
        <v>0</v>
      </c>
      <c r="AB8" s="38">
        <f>SUMIF(C$2:C8,C8,AA$2:AA8)</f>
        <v>0</v>
      </c>
      <c r="AC8" s="38">
        <f>SUM(AA$2:AA8)</f>
        <v>0</v>
      </c>
      <c r="AD8" s="43" t="e">
        <f t="shared" si="14"/>
        <v>#DIV/0!</v>
      </c>
      <c r="AE8" s="43" t="e">
        <f t="shared" si="15"/>
        <v>#DIV/0!</v>
      </c>
      <c r="AF8" s="43" t="e">
        <f t="shared" si="16"/>
        <v>#DIV/0!</v>
      </c>
      <c r="AG8" s="38">
        <f>SUMIF(Unloader!B:B,Summary!B8,Unloader!M:M)</f>
        <v>0</v>
      </c>
      <c r="AH8" s="38">
        <f>SUMIF(C$2:C8,C8,AG$2:AG8)</f>
        <v>0</v>
      </c>
      <c r="AI8" s="38">
        <f>SUM(AG$2:AG8)</f>
        <v>0</v>
      </c>
      <c r="AJ8" s="43">
        <f>SUMIF(Unloader!B:B,Summary!B8,Unloader!W:W)</f>
        <v>0</v>
      </c>
      <c r="AK8" s="43">
        <f>SUMIF(Unloader!B:B,Summary!B8,Unloader!AD:AD)+SUMIF(Unloader!B:B,Summary!B8,Unloader!BR:BR)+SUMIF(Unloader!B:B,Summary!B8,Unloader!BN:BN)</f>
        <v>0</v>
      </c>
      <c r="AL8" s="43">
        <f>SUMIF(C$2:C8,C8,AJ$2:AJ8)</f>
        <v>0</v>
      </c>
      <c r="AM8" s="43">
        <f>SUMIF(C$2:C8,C8,AK$2:AK8)</f>
        <v>0</v>
      </c>
      <c r="AN8" s="38" t="e">
        <f t="shared" si="17"/>
        <v>#DIV/0!</v>
      </c>
      <c r="AO8" s="38">
        <f>SUM(AJ$2:AJ8)</f>
        <v>0</v>
      </c>
      <c r="AP8" s="38">
        <f>SUM(AK$2:AK8)</f>
        <v>0</v>
      </c>
      <c r="AQ8" s="38" t="e">
        <f t="shared" si="18"/>
        <v>#DIV/0!</v>
      </c>
    </row>
    <row r="9" spans="1:90" x14ac:dyDescent="0.25">
      <c r="A9" s="124">
        <f t="shared" si="19"/>
        <v>8</v>
      </c>
      <c r="B9" s="361">
        <f t="shared" si="20"/>
        <v>40641</v>
      </c>
      <c r="C9" s="33">
        <f t="shared" si="21"/>
        <v>4</v>
      </c>
      <c r="D9" s="125">
        <f>COUNTIF('Rake Load'!A:A,Summary!B9)</f>
        <v>0</v>
      </c>
      <c r="E9" s="125">
        <f>SUMIF('Rake Load'!A:A,B9,'Rake Load'!F:F)</f>
        <v>0</v>
      </c>
      <c r="F9" s="35">
        <f>SUMIF('Rake Load'!A:A,B9,'Rake Load'!AB:AB)</f>
        <v>0</v>
      </c>
      <c r="G9" s="35" t="e">
        <f t="shared" si="22"/>
        <v>#DIV/0!</v>
      </c>
      <c r="H9" s="36" t="e">
        <f t="shared" si="23"/>
        <v>#DIV/0!</v>
      </c>
      <c r="I9" s="36" t="e">
        <f t="shared" si="24"/>
        <v>#DIV/0!</v>
      </c>
      <c r="J9" s="35">
        <f>SUMIF('Rake Load'!A:A,B9,'Rake Load'!BH:BH)</f>
        <v>0</v>
      </c>
      <c r="K9" s="41">
        <f t="shared" si="4"/>
        <v>0</v>
      </c>
      <c r="L9" s="41" t="e">
        <f t="shared" si="5"/>
        <v>#DIV/0!</v>
      </c>
      <c r="M9" s="49" t="e">
        <f t="shared" si="25"/>
        <v>#DIV/0!</v>
      </c>
      <c r="N9" s="49" t="e">
        <f t="shared" si="26"/>
        <v>#DIV/0!</v>
      </c>
      <c r="O9" s="363">
        <f>SUMIF(C$2:C9,C9,D$2:D9)</f>
        <v>0</v>
      </c>
      <c r="P9" s="33">
        <f>SUMIF(C$2:C9,C9,F$2:F9)</f>
        <v>0</v>
      </c>
      <c r="Q9" s="37" t="e">
        <f t="shared" si="8"/>
        <v>#DIV/0!</v>
      </c>
      <c r="R9" s="36" t="e">
        <f t="shared" si="9"/>
        <v>#DIV/0!</v>
      </c>
      <c r="S9" s="36" t="e">
        <f t="shared" si="10"/>
        <v>#DIV/0!</v>
      </c>
      <c r="T9" s="363">
        <f>SUM(D$2:D9)</f>
        <v>0</v>
      </c>
      <c r="U9" s="38">
        <f>SUMIF(C$2:C9,C9,E$2:E9)</f>
        <v>0</v>
      </c>
      <c r="V9" s="38">
        <f>SUM(E$2:E9)</f>
        <v>0</v>
      </c>
      <c r="W9" s="43">
        <f>SUM(F$2:F9)</f>
        <v>0</v>
      </c>
      <c r="X9" s="43" t="e">
        <f t="shared" si="11"/>
        <v>#DIV/0!</v>
      </c>
      <c r="Y9" s="36" t="e">
        <f t="shared" si="12"/>
        <v>#DIV/0!</v>
      </c>
      <c r="Z9" s="36" t="e">
        <f t="shared" si="13"/>
        <v>#DIV/0!</v>
      </c>
      <c r="AA9" s="38">
        <f>SUMIF('Rake Load'!A:A,Summary!B9,'Rake Load'!AN:AN)</f>
        <v>0</v>
      </c>
      <c r="AB9" s="38">
        <f>SUMIF(C$2:C9,C9,AA$2:AA9)</f>
        <v>0</v>
      </c>
      <c r="AC9" s="38">
        <f>SUM(AA$2:AA9)</f>
        <v>0</v>
      </c>
      <c r="AD9" s="43" t="e">
        <f t="shared" si="14"/>
        <v>#DIV/0!</v>
      </c>
      <c r="AE9" s="43" t="e">
        <f t="shared" si="15"/>
        <v>#DIV/0!</v>
      </c>
      <c r="AF9" s="43" t="e">
        <f t="shared" si="16"/>
        <v>#DIV/0!</v>
      </c>
      <c r="AG9" s="38">
        <f>SUMIF(Unloader!B:B,Summary!B9,Unloader!M:M)</f>
        <v>0</v>
      </c>
      <c r="AH9" s="38">
        <f>SUMIF(C$2:C9,C9,AG$2:AG9)</f>
        <v>0</v>
      </c>
      <c r="AI9" s="38">
        <f>SUM(AG$2:AG9)</f>
        <v>0</v>
      </c>
      <c r="AJ9" s="43">
        <f>SUMIF(Unloader!B:B,Summary!B9,Unloader!W:W)</f>
        <v>0</v>
      </c>
      <c r="AK9" s="43">
        <f>SUMIF(Unloader!B:B,Summary!B9,Unloader!AD:AD)+SUMIF(Unloader!B:B,Summary!B9,Unloader!BR:BR)+SUMIF(Unloader!B:B,Summary!B9,Unloader!BN:BN)</f>
        <v>0</v>
      </c>
      <c r="AL9" s="43">
        <f>SUMIF(C$2:C9,C9,AJ$2:AJ9)</f>
        <v>0</v>
      </c>
      <c r="AM9" s="43">
        <f>SUMIF(C$2:C9,C9,AK$2:AK9)</f>
        <v>0</v>
      </c>
      <c r="AN9" s="38" t="e">
        <f t="shared" si="17"/>
        <v>#DIV/0!</v>
      </c>
      <c r="AO9" s="38">
        <f>SUM(AJ$2:AJ9)</f>
        <v>0</v>
      </c>
      <c r="AP9" s="38">
        <f>SUM(AK$2:AK9)</f>
        <v>0</v>
      </c>
      <c r="AQ9" s="38" t="e">
        <f t="shared" si="18"/>
        <v>#DIV/0!</v>
      </c>
    </row>
    <row r="10" spans="1:90" x14ac:dyDescent="0.25">
      <c r="A10" s="124">
        <f t="shared" si="19"/>
        <v>9</v>
      </c>
      <c r="B10" s="361">
        <f t="shared" si="20"/>
        <v>40642</v>
      </c>
      <c r="C10" s="33">
        <f t="shared" si="21"/>
        <v>4</v>
      </c>
      <c r="D10" s="125">
        <f>COUNTIF('Rake Load'!A:A,Summary!B10)</f>
        <v>0</v>
      </c>
      <c r="E10" s="125">
        <f>SUMIF('Rake Load'!A:A,B10,'Rake Load'!F:F)</f>
        <v>0</v>
      </c>
      <c r="F10" s="35">
        <f>SUMIF('Rake Load'!A:A,B10,'Rake Load'!AB:AB)</f>
        <v>0</v>
      </c>
      <c r="G10" s="35" t="e">
        <f t="shared" si="22"/>
        <v>#DIV/0!</v>
      </c>
      <c r="H10" s="36" t="e">
        <f t="shared" si="23"/>
        <v>#DIV/0!</v>
      </c>
      <c r="I10" s="36" t="e">
        <f t="shared" si="24"/>
        <v>#DIV/0!</v>
      </c>
      <c r="J10" s="35">
        <f>SUMIF('Rake Load'!A:A,B10,'Rake Load'!BH:BH)</f>
        <v>0</v>
      </c>
      <c r="K10" s="41">
        <f t="shared" si="4"/>
        <v>0</v>
      </c>
      <c r="L10" s="41" t="e">
        <f t="shared" si="5"/>
        <v>#DIV/0!</v>
      </c>
      <c r="M10" s="49" t="e">
        <f t="shared" si="25"/>
        <v>#DIV/0!</v>
      </c>
      <c r="N10" s="49" t="e">
        <f t="shared" si="26"/>
        <v>#DIV/0!</v>
      </c>
      <c r="O10" s="363">
        <f>SUMIF(C$2:C10,C10,D$2:D10)</f>
        <v>0</v>
      </c>
      <c r="P10" s="33">
        <f>SUMIF(C$2:C10,C10,F$2:F10)</f>
        <v>0</v>
      </c>
      <c r="Q10" s="37" t="e">
        <f t="shared" si="8"/>
        <v>#DIV/0!</v>
      </c>
      <c r="R10" s="36" t="e">
        <f t="shared" si="9"/>
        <v>#DIV/0!</v>
      </c>
      <c r="S10" s="36" t="e">
        <f t="shared" si="10"/>
        <v>#DIV/0!</v>
      </c>
      <c r="T10" s="363">
        <f>SUM(D$2:D10)</f>
        <v>0</v>
      </c>
      <c r="U10" s="38">
        <f>SUMIF(C$2:C10,C10,E$2:E10)</f>
        <v>0</v>
      </c>
      <c r="V10" s="38">
        <f>SUM(E$2:E10)</f>
        <v>0</v>
      </c>
      <c r="W10" s="43">
        <f>SUM(F$2:F10)</f>
        <v>0</v>
      </c>
      <c r="X10" s="43" t="e">
        <f t="shared" si="11"/>
        <v>#DIV/0!</v>
      </c>
      <c r="Y10" s="36" t="e">
        <f t="shared" si="12"/>
        <v>#DIV/0!</v>
      </c>
      <c r="Z10" s="36" t="e">
        <f t="shared" si="13"/>
        <v>#DIV/0!</v>
      </c>
      <c r="AA10" s="38">
        <f>SUMIF('Rake Load'!A:A,Summary!B10,'Rake Load'!AN:AN)</f>
        <v>0</v>
      </c>
      <c r="AB10" s="38">
        <f>SUMIF(C$2:C10,C10,AA$2:AA10)</f>
        <v>0</v>
      </c>
      <c r="AC10" s="38">
        <f>SUM(AA$2:AA10)</f>
        <v>0</v>
      </c>
      <c r="AD10" s="43" t="e">
        <f t="shared" si="14"/>
        <v>#DIV/0!</v>
      </c>
      <c r="AE10" s="43" t="e">
        <f t="shared" si="15"/>
        <v>#DIV/0!</v>
      </c>
      <c r="AF10" s="43" t="e">
        <f t="shared" si="16"/>
        <v>#DIV/0!</v>
      </c>
      <c r="AG10" s="38">
        <f>SUMIF(Unloader!B:B,Summary!B10,Unloader!M:M)</f>
        <v>0</v>
      </c>
      <c r="AH10" s="38">
        <f>SUMIF(C$2:C10,C10,AG$2:AG10)</f>
        <v>0</v>
      </c>
      <c r="AI10" s="38">
        <f>SUM(AG$2:AG10)</f>
        <v>0</v>
      </c>
      <c r="AJ10" s="43">
        <f>SUMIF(Unloader!B:B,Summary!B10,Unloader!W:W)</f>
        <v>0</v>
      </c>
      <c r="AK10" s="43">
        <f>SUMIF(Unloader!B:B,Summary!B10,Unloader!AD:AD)+SUMIF(Unloader!B:B,Summary!B10,Unloader!BR:BR)+SUMIF(Unloader!B:B,Summary!B10,Unloader!BN:BN)</f>
        <v>0</v>
      </c>
      <c r="AL10" s="43">
        <f>SUMIF(C$2:C10,C10,AJ$2:AJ10)</f>
        <v>0</v>
      </c>
      <c r="AM10" s="43">
        <f>SUMIF(C$2:C10,C10,AK$2:AK10)</f>
        <v>0</v>
      </c>
      <c r="AN10" s="38" t="e">
        <f t="shared" si="17"/>
        <v>#DIV/0!</v>
      </c>
      <c r="AO10" s="38">
        <f>SUM(AJ$2:AJ10)</f>
        <v>0</v>
      </c>
      <c r="AP10" s="38">
        <f>SUM(AK$2:AK10)</f>
        <v>0</v>
      </c>
      <c r="AQ10" s="38" t="e">
        <f t="shared" si="18"/>
        <v>#DIV/0!</v>
      </c>
    </row>
    <row r="11" spans="1:90" x14ac:dyDescent="0.25">
      <c r="A11" s="124">
        <f t="shared" si="19"/>
        <v>10</v>
      </c>
      <c r="B11" s="361">
        <f t="shared" si="20"/>
        <v>40643</v>
      </c>
      <c r="C11" s="33">
        <f t="shared" si="21"/>
        <v>4</v>
      </c>
      <c r="D11" s="125">
        <f>COUNTIF('Rake Load'!A:A,Summary!B11)</f>
        <v>0</v>
      </c>
      <c r="E11" s="125">
        <f>SUMIF('Rake Load'!A:A,B11,'Rake Load'!F:F)</f>
        <v>0</v>
      </c>
      <c r="F11" s="35">
        <f>SUMIF('Rake Load'!A:A,B11,'Rake Load'!AB:AB)</f>
        <v>0</v>
      </c>
      <c r="G11" s="35" t="e">
        <f t="shared" si="22"/>
        <v>#DIV/0!</v>
      </c>
      <c r="H11" s="36" t="e">
        <f t="shared" si="23"/>
        <v>#DIV/0!</v>
      </c>
      <c r="I11" s="36" t="e">
        <f t="shared" si="24"/>
        <v>#DIV/0!</v>
      </c>
      <c r="J11" s="35">
        <f>SUMIF('Rake Load'!A:A,B11,'Rake Load'!BH:BH)</f>
        <v>0</v>
      </c>
      <c r="K11" s="41">
        <f t="shared" si="4"/>
        <v>0</v>
      </c>
      <c r="L11" s="41" t="e">
        <f t="shared" si="5"/>
        <v>#DIV/0!</v>
      </c>
      <c r="M11" s="49" t="e">
        <f t="shared" si="25"/>
        <v>#DIV/0!</v>
      </c>
      <c r="N11" s="49" t="e">
        <f t="shared" si="26"/>
        <v>#DIV/0!</v>
      </c>
      <c r="O11" s="363">
        <f>SUMIF(C$2:C11,C11,D$2:D11)</f>
        <v>0</v>
      </c>
      <c r="P11" s="33">
        <f>SUMIF(C$2:C11,C11,F$2:F11)</f>
        <v>0</v>
      </c>
      <c r="Q11" s="37" t="e">
        <f t="shared" si="8"/>
        <v>#DIV/0!</v>
      </c>
      <c r="R11" s="36" t="e">
        <f t="shared" si="9"/>
        <v>#DIV/0!</v>
      </c>
      <c r="S11" s="36" t="e">
        <f t="shared" si="10"/>
        <v>#DIV/0!</v>
      </c>
      <c r="T11" s="363">
        <f>SUM(D$2:D11)</f>
        <v>0</v>
      </c>
      <c r="U11" s="38">
        <f>SUMIF(C$2:C11,C11,E$2:E11)</f>
        <v>0</v>
      </c>
      <c r="V11" s="38">
        <f>SUM(E$2:E11)</f>
        <v>0</v>
      </c>
      <c r="W11" s="43">
        <f>SUM(F$2:F11)</f>
        <v>0</v>
      </c>
      <c r="X11" s="43" t="e">
        <f t="shared" si="11"/>
        <v>#DIV/0!</v>
      </c>
      <c r="Y11" s="36" t="e">
        <f t="shared" si="12"/>
        <v>#DIV/0!</v>
      </c>
      <c r="Z11" s="36" t="e">
        <f t="shared" si="13"/>
        <v>#DIV/0!</v>
      </c>
      <c r="AA11" s="38">
        <f>SUMIF('Rake Load'!A:A,Summary!B11,'Rake Load'!AN:AN)</f>
        <v>0</v>
      </c>
      <c r="AB11" s="38">
        <f>SUMIF(C$2:C11,C11,AA$2:AA11)</f>
        <v>0</v>
      </c>
      <c r="AC11" s="38">
        <f>SUM(AA$2:AA11)</f>
        <v>0</v>
      </c>
      <c r="AD11" s="43" t="e">
        <f t="shared" si="14"/>
        <v>#DIV/0!</v>
      </c>
      <c r="AE11" s="43" t="e">
        <f t="shared" si="15"/>
        <v>#DIV/0!</v>
      </c>
      <c r="AF11" s="43" t="e">
        <f t="shared" si="16"/>
        <v>#DIV/0!</v>
      </c>
      <c r="AG11" s="38">
        <f>SUMIF(Unloader!B:B,Summary!B11,Unloader!M:M)</f>
        <v>17265</v>
      </c>
      <c r="AH11" s="38">
        <f>SUMIF(C$2:C11,C11,AG$2:AG11)</f>
        <v>17265</v>
      </c>
      <c r="AI11" s="38">
        <f>SUM(AG$2:AG11)</f>
        <v>17265</v>
      </c>
      <c r="AJ11" s="43">
        <f>SUMIF(Unloader!B:B,Summary!B11,Unloader!W:W)</f>
        <v>0.54166666666666663</v>
      </c>
      <c r="AK11" s="43">
        <f>SUMIF(Unloader!B:B,Summary!B11,Unloader!AD:AD)+SUMIF(Unloader!B:B,Summary!B11,Unloader!BR:BR)+SUMIF(Unloader!B:B,Summary!B11,Unloader!BN:BN)</f>
        <v>0</v>
      </c>
      <c r="AL11" s="43">
        <f>SUMIF(C$2:C11,C11,AJ$2:AJ11)</f>
        <v>0.54166666666666663</v>
      </c>
      <c r="AM11" s="43">
        <f>SUMIF(C$2:C11,C11,AK$2:AK11)</f>
        <v>0</v>
      </c>
      <c r="AN11" s="38">
        <f t="shared" si="17"/>
        <v>1328.0769230769231</v>
      </c>
      <c r="AO11" s="38">
        <f>SUM(AJ$2:AJ11)</f>
        <v>0.54166666666666663</v>
      </c>
      <c r="AP11" s="38">
        <f>SUM(AK$2:AK11)</f>
        <v>0</v>
      </c>
      <c r="AQ11" s="38">
        <f t="shared" si="18"/>
        <v>1328.0769230769231</v>
      </c>
    </row>
    <row r="12" spans="1:90" x14ac:dyDescent="0.25">
      <c r="A12" s="124">
        <f t="shared" si="19"/>
        <v>11</v>
      </c>
      <c r="B12" s="361">
        <f t="shared" si="20"/>
        <v>40644</v>
      </c>
      <c r="C12" s="33">
        <f t="shared" si="21"/>
        <v>4</v>
      </c>
      <c r="D12" s="125">
        <f>COUNTIF('Rake Load'!A:A,Summary!B12)</f>
        <v>0</v>
      </c>
      <c r="E12" s="125">
        <f>SUMIF('Rake Load'!A:A,B12,'Rake Load'!F:F)</f>
        <v>0</v>
      </c>
      <c r="F12" s="35">
        <f>SUMIF('Rake Load'!A:A,B12,'Rake Load'!AB:AB)</f>
        <v>0</v>
      </c>
      <c r="G12" s="35" t="e">
        <f t="shared" si="22"/>
        <v>#DIV/0!</v>
      </c>
      <c r="H12" s="36" t="e">
        <f t="shared" si="23"/>
        <v>#DIV/0!</v>
      </c>
      <c r="I12" s="36" t="e">
        <f t="shared" si="24"/>
        <v>#DIV/0!</v>
      </c>
      <c r="J12" s="35">
        <f>SUMIF('Rake Load'!A:A,B12,'Rake Load'!BH:BH)</f>
        <v>0</v>
      </c>
      <c r="K12" s="41">
        <f t="shared" si="4"/>
        <v>0</v>
      </c>
      <c r="L12" s="41" t="e">
        <f t="shared" si="5"/>
        <v>#DIV/0!</v>
      </c>
      <c r="M12" s="49" t="e">
        <f t="shared" si="25"/>
        <v>#DIV/0!</v>
      </c>
      <c r="N12" s="49" t="e">
        <f t="shared" si="26"/>
        <v>#DIV/0!</v>
      </c>
      <c r="O12" s="363">
        <f>SUMIF(C$2:C12,C12,D$2:D12)</f>
        <v>0</v>
      </c>
      <c r="P12" s="33">
        <f>SUMIF(C$2:C12,C12,F$2:F12)</f>
        <v>0</v>
      </c>
      <c r="Q12" s="37" t="e">
        <f t="shared" si="8"/>
        <v>#DIV/0!</v>
      </c>
      <c r="R12" s="36" t="e">
        <f t="shared" si="9"/>
        <v>#DIV/0!</v>
      </c>
      <c r="S12" s="36" t="e">
        <f t="shared" si="10"/>
        <v>#DIV/0!</v>
      </c>
      <c r="T12" s="363">
        <f>SUM(D$2:D12)</f>
        <v>0</v>
      </c>
      <c r="U12" s="38">
        <f>SUMIF(C$2:C12,C12,E$2:E12)</f>
        <v>0</v>
      </c>
      <c r="V12" s="38">
        <f>SUM(E$2:E12)</f>
        <v>0</v>
      </c>
      <c r="W12" s="43">
        <f>SUM(F$2:F12)</f>
        <v>0</v>
      </c>
      <c r="X12" s="43" t="e">
        <f t="shared" si="11"/>
        <v>#DIV/0!</v>
      </c>
      <c r="Y12" s="36" t="e">
        <f t="shared" si="12"/>
        <v>#DIV/0!</v>
      </c>
      <c r="Z12" s="36" t="e">
        <f t="shared" si="13"/>
        <v>#DIV/0!</v>
      </c>
      <c r="AA12" s="38">
        <f>SUMIF('Rake Load'!A:A,Summary!B12,'Rake Load'!AN:AN)</f>
        <v>0</v>
      </c>
      <c r="AB12" s="38">
        <f>SUMIF(C$2:C12,C12,AA$2:AA12)</f>
        <v>0</v>
      </c>
      <c r="AC12" s="38">
        <f>SUM(AA$2:AA12)</f>
        <v>0</v>
      </c>
      <c r="AD12" s="43" t="e">
        <f t="shared" si="14"/>
        <v>#DIV/0!</v>
      </c>
      <c r="AE12" s="43" t="e">
        <f t="shared" si="15"/>
        <v>#DIV/0!</v>
      </c>
      <c r="AF12" s="43" t="e">
        <f t="shared" si="16"/>
        <v>#DIV/0!</v>
      </c>
      <c r="AG12" s="38">
        <f>SUMIF(Unloader!B:B,Summary!B12,Unloader!M:M)</f>
        <v>33481</v>
      </c>
      <c r="AH12" s="38">
        <f>SUMIF(C$2:C12,C12,AG$2:AG12)</f>
        <v>50746</v>
      </c>
      <c r="AI12" s="38">
        <f>SUM(AG$2:AG12)</f>
        <v>50746</v>
      </c>
      <c r="AJ12" s="43">
        <f>SUMIF(Unloader!B:B,Summary!B12,Unloader!W:W)</f>
        <v>1</v>
      </c>
      <c r="AK12" s="43">
        <f>SUMIF(Unloader!B:B,Summary!B12,Unloader!AD:AD)+SUMIF(Unloader!B:B,Summary!B12,Unloader!BR:BR)+SUMIF(Unloader!B:B,Summary!B12,Unloader!BN:BN)</f>
        <v>0</v>
      </c>
      <c r="AL12" s="43">
        <f>SUMIF(C$2:C12,C12,AJ$2:AJ12)</f>
        <v>1.5416666666666665</v>
      </c>
      <c r="AM12" s="43">
        <f>SUMIF(C$2:C12,C12,AK$2:AK12)</f>
        <v>0</v>
      </c>
      <c r="AN12" s="38">
        <f t="shared" si="17"/>
        <v>1371.5135135135135</v>
      </c>
      <c r="AO12" s="38">
        <f>SUM(AJ$2:AJ12)</f>
        <v>1.5416666666666665</v>
      </c>
      <c r="AP12" s="38">
        <f>SUM(AK$2:AK12)</f>
        <v>0</v>
      </c>
      <c r="AQ12" s="38">
        <f t="shared" si="18"/>
        <v>1371.5135135135135</v>
      </c>
    </row>
    <row r="13" spans="1:90" x14ac:dyDescent="0.25">
      <c r="A13" s="124">
        <f t="shared" si="19"/>
        <v>12</v>
      </c>
      <c r="B13" s="361">
        <f t="shared" si="20"/>
        <v>40645</v>
      </c>
      <c r="C13" s="33">
        <f t="shared" si="21"/>
        <v>4</v>
      </c>
      <c r="D13" s="125">
        <f>COUNTIF('Rake Load'!A:A,Summary!B13)</f>
        <v>0</v>
      </c>
      <c r="E13" s="125">
        <f>SUMIF('Rake Load'!A:A,B13,'Rake Load'!F:F)</f>
        <v>0</v>
      </c>
      <c r="F13" s="35">
        <f>SUMIF('Rake Load'!A:A,B13,'Rake Load'!AB:AB)</f>
        <v>0</v>
      </c>
      <c r="G13" s="35" t="e">
        <f t="shared" si="22"/>
        <v>#DIV/0!</v>
      </c>
      <c r="H13" s="36" t="e">
        <f t="shared" si="23"/>
        <v>#DIV/0!</v>
      </c>
      <c r="I13" s="36" t="e">
        <f t="shared" si="24"/>
        <v>#DIV/0!</v>
      </c>
      <c r="J13" s="35">
        <f>SUMIF('Rake Load'!A:A,B13,'Rake Load'!BH:BH)</f>
        <v>0</v>
      </c>
      <c r="K13" s="41">
        <f t="shared" si="4"/>
        <v>0</v>
      </c>
      <c r="L13" s="41" t="e">
        <f t="shared" si="5"/>
        <v>#DIV/0!</v>
      </c>
      <c r="M13" s="49" t="e">
        <f t="shared" si="25"/>
        <v>#DIV/0!</v>
      </c>
      <c r="N13" s="49" t="e">
        <f t="shared" si="26"/>
        <v>#DIV/0!</v>
      </c>
      <c r="O13" s="363">
        <f>SUMIF(C$2:C13,C13,D$2:D13)</f>
        <v>0</v>
      </c>
      <c r="P13" s="33">
        <f>SUMIF(C$2:C13,C13,F$2:F13)</f>
        <v>0</v>
      </c>
      <c r="Q13" s="37" t="e">
        <f t="shared" si="8"/>
        <v>#DIV/0!</v>
      </c>
      <c r="R13" s="36" t="e">
        <f t="shared" si="9"/>
        <v>#DIV/0!</v>
      </c>
      <c r="S13" s="36" t="e">
        <f t="shared" si="10"/>
        <v>#DIV/0!</v>
      </c>
      <c r="T13" s="363">
        <f>SUM(D$2:D13)</f>
        <v>0</v>
      </c>
      <c r="U13" s="38">
        <f>SUMIF(C$2:C13,C13,E$2:E13)</f>
        <v>0</v>
      </c>
      <c r="V13" s="38">
        <f>SUM(E$2:E13)</f>
        <v>0</v>
      </c>
      <c r="W13" s="43">
        <f>SUM(F$2:F13)</f>
        <v>0</v>
      </c>
      <c r="X13" s="43" t="e">
        <f t="shared" si="11"/>
        <v>#DIV/0!</v>
      </c>
      <c r="Y13" s="36" t="e">
        <f t="shared" si="12"/>
        <v>#DIV/0!</v>
      </c>
      <c r="Z13" s="36" t="e">
        <f t="shared" si="13"/>
        <v>#DIV/0!</v>
      </c>
      <c r="AA13" s="38">
        <f>SUMIF('Rake Load'!A:A,Summary!B13,'Rake Load'!AN:AN)</f>
        <v>0</v>
      </c>
      <c r="AB13" s="38">
        <f>SUMIF(C$2:C13,C13,AA$2:AA13)</f>
        <v>0</v>
      </c>
      <c r="AC13" s="38">
        <f>SUM(AA$2:AA13)</f>
        <v>0</v>
      </c>
      <c r="AD13" s="43" t="e">
        <f t="shared" si="14"/>
        <v>#DIV/0!</v>
      </c>
      <c r="AE13" s="43" t="e">
        <f t="shared" si="15"/>
        <v>#DIV/0!</v>
      </c>
      <c r="AF13" s="43" t="e">
        <f t="shared" si="16"/>
        <v>#DIV/0!</v>
      </c>
      <c r="AG13" s="38">
        <f>SUMIF(Unloader!B:B,Summary!B13,Unloader!M:M)</f>
        <v>27659</v>
      </c>
      <c r="AH13" s="38">
        <f>SUMIF(C$2:C13,C13,AG$2:AG13)</f>
        <v>78405</v>
      </c>
      <c r="AI13" s="38">
        <f>SUM(AG$2:AG13)</f>
        <v>78405</v>
      </c>
      <c r="AJ13" s="43">
        <f>SUMIF(Unloader!B:B,Summary!B13,Unloader!W:W)</f>
        <v>0.59375</v>
      </c>
      <c r="AK13" s="43">
        <f>SUMIF(Unloader!B:B,Summary!B13,Unloader!AD:AD)+SUMIF(Unloader!B:B,Summary!B13,Unloader!BR:BR)+SUMIF(Unloader!B:B,Summary!B13,Unloader!BN:BN)</f>
        <v>0</v>
      </c>
      <c r="AL13" s="43">
        <f>SUMIF(C$2:C13,C13,AJ$2:AJ13)</f>
        <v>2.1354166666666665</v>
      </c>
      <c r="AM13" s="43">
        <f>SUMIF(C$2:C13,C13,AK$2:AK13)</f>
        <v>0</v>
      </c>
      <c r="AN13" s="38">
        <f t="shared" si="17"/>
        <v>1529.8536585365855</v>
      </c>
      <c r="AO13" s="38">
        <f>SUM(AJ$2:AJ13)</f>
        <v>2.1354166666666665</v>
      </c>
      <c r="AP13" s="38">
        <f>SUM(AK$2:AK13)</f>
        <v>0</v>
      </c>
      <c r="AQ13" s="38">
        <f t="shared" si="18"/>
        <v>1529.8536585365855</v>
      </c>
    </row>
    <row r="14" spans="1:90" x14ac:dyDescent="0.25">
      <c r="A14" s="124">
        <f t="shared" si="19"/>
        <v>13</v>
      </c>
      <c r="B14" s="361">
        <f t="shared" si="20"/>
        <v>40646</v>
      </c>
      <c r="C14" s="33">
        <f t="shared" si="21"/>
        <v>4</v>
      </c>
      <c r="D14" s="125">
        <f>COUNTIF('Rake Load'!A:A,Summary!B14)</f>
        <v>0</v>
      </c>
      <c r="E14" s="125">
        <f>SUMIF('Rake Load'!A:A,B14,'Rake Load'!F:F)</f>
        <v>0</v>
      </c>
      <c r="F14" s="35">
        <f>SUMIF('Rake Load'!A:A,B14,'Rake Load'!AB:AB)</f>
        <v>0</v>
      </c>
      <c r="G14" s="35" t="e">
        <f t="shared" si="22"/>
        <v>#DIV/0!</v>
      </c>
      <c r="H14" s="36" t="e">
        <f t="shared" si="23"/>
        <v>#DIV/0!</v>
      </c>
      <c r="I14" s="36" t="e">
        <f t="shared" si="24"/>
        <v>#DIV/0!</v>
      </c>
      <c r="J14" s="35">
        <f>SUMIF('Rake Load'!A:A,B14,'Rake Load'!BH:BH)</f>
        <v>0</v>
      </c>
      <c r="K14" s="41">
        <f t="shared" si="4"/>
        <v>0</v>
      </c>
      <c r="L14" s="41" t="e">
        <f t="shared" si="5"/>
        <v>#DIV/0!</v>
      </c>
      <c r="M14" s="49" t="e">
        <f t="shared" si="25"/>
        <v>#DIV/0!</v>
      </c>
      <c r="N14" s="49" t="e">
        <f t="shared" si="26"/>
        <v>#DIV/0!</v>
      </c>
      <c r="O14" s="363">
        <f>SUMIF(C$2:C14,C14,D$2:D14)</f>
        <v>0</v>
      </c>
      <c r="P14" s="33">
        <f>SUMIF(C$2:C14,C14,F$2:F14)</f>
        <v>0</v>
      </c>
      <c r="Q14" s="37" t="e">
        <f t="shared" si="8"/>
        <v>#DIV/0!</v>
      </c>
      <c r="R14" s="36" t="e">
        <f t="shared" si="9"/>
        <v>#DIV/0!</v>
      </c>
      <c r="S14" s="36" t="e">
        <f t="shared" si="10"/>
        <v>#DIV/0!</v>
      </c>
      <c r="T14" s="363">
        <f>SUM(D$2:D14)</f>
        <v>0</v>
      </c>
      <c r="U14" s="38">
        <f>SUMIF(C$2:C14,C14,E$2:E14)</f>
        <v>0</v>
      </c>
      <c r="V14" s="38">
        <f>SUM(E$2:E14)</f>
        <v>0</v>
      </c>
      <c r="W14" s="43">
        <f>SUM(F$2:F14)</f>
        <v>0</v>
      </c>
      <c r="X14" s="43" t="e">
        <f t="shared" si="11"/>
        <v>#DIV/0!</v>
      </c>
      <c r="Y14" s="36" t="e">
        <f t="shared" si="12"/>
        <v>#DIV/0!</v>
      </c>
      <c r="Z14" s="36" t="e">
        <f t="shared" si="13"/>
        <v>#DIV/0!</v>
      </c>
      <c r="AA14" s="38">
        <f>SUMIF('Rake Load'!A:A,Summary!B14,'Rake Load'!AN:AN)</f>
        <v>0</v>
      </c>
      <c r="AB14" s="38">
        <f>SUMIF(C$2:C14,C14,AA$2:AA14)</f>
        <v>0</v>
      </c>
      <c r="AC14" s="38">
        <f>SUM(AA$2:AA14)</f>
        <v>0</v>
      </c>
      <c r="AD14" s="43" t="e">
        <f t="shared" si="14"/>
        <v>#DIV/0!</v>
      </c>
      <c r="AE14" s="43" t="e">
        <f t="shared" si="15"/>
        <v>#DIV/0!</v>
      </c>
      <c r="AF14" s="43" t="e">
        <f t="shared" si="16"/>
        <v>#DIV/0!</v>
      </c>
      <c r="AG14" s="38">
        <f>SUMIF(Unloader!B:B,Summary!B14,Unloader!M:M)</f>
        <v>4200</v>
      </c>
      <c r="AH14" s="38">
        <f>SUMIF(C$2:C14,C14,AG$2:AG14)</f>
        <v>82605</v>
      </c>
      <c r="AI14" s="38">
        <f>SUM(AG$2:AG14)</f>
        <v>82605</v>
      </c>
      <c r="AJ14" s="43">
        <f>SUMIF(Unloader!B:B,Summary!B14,Unloader!W:W)</f>
        <v>0.16666666666666666</v>
      </c>
      <c r="AK14" s="43">
        <f>SUMIF(Unloader!B:B,Summary!B14,Unloader!AD:AD)+SUMIF(Unloader!B:B,Summary!B14,Unloader!BR:BR)+SUMIF(Unloader!B:B,Summary!B14,Unloader!BN:BN)</f>
        <v>0</v>
      </c>
      <c r="AL14" s="43">
        <f>SUMIF(C$2:C14,C14,AJ$2:AJ14)</f>
        <v>2.302083333333333</v>
      </c>
      <c r="AM14" s="43">
        <f>SUMIF(C$2:C14,C14,AK$2:AK14)</f>
        <v>0</v>
      </c>
      <c r="AN14" s="38">
        <f t="shared" si="17"/>
        <v>1495.1131221719459</v>
      </c>
      <c r="AO14" s="38">
        <f>SUM(AJ$2:AJ14)</f>
        <v>2.302083333333333</v>
      </c>
      <c r="AP14" s="38">
        <f>SUM(AK$2:AK14)</f>
        <v>0</v>
      </c>
      <c r="AQ14" s="38">
        <f t="shared" si="18"/>
        <v>1495.1131221719459</v>
      </c>
    </row>
    <row r="15" spans="1:90" x14ac:dyDescent="0.25">
      <c r="A15" s="124">
        <f t="shared" si="19"/>
        <v>14</v>
      </c>
      <c r="B15" s="361">
        <f t="shared" si="20"/>
        <v>40647</v>
      </c>
      <c r="C15" s="33">
        <f t="shared" si="21"/>
        <v>4</v>
      </c>
      <c r="D15" s="125">
        <f>COUNTIF('Rake Load'!A:A,Summary!B15)</f>
        <v>0</v>
      </c>
      <c r="E15" s="125">
        <f>SUMIF('Rake Load'!A:A,B15,'Rake Load'!F:F)</f>
        <v>0</v>
      </c>
      <c r="F15" s="35">
        <f>SUMIF('Rake Load'!A:A,B15,'Rake Load'!AB:AB)</f>
        <v>0</v>
      </c>
      <c r="G15" s="35" t="e">
        <f t="shared" si="22"/>
        <v>#DIV/0!</v>
      </c>
      <c r="H15" s="36" t="e">
        <f t="shared" si="23"/>
        <v>#DIV/0!</v>
      </c>
      <c r="I15" s="36" t="e">
        <f t="shared" si="24"/>
        <v>#DIV/0!</v>
      </c>
      <c r="J15" s="35">
        <f>SUMIF('Rake Load'!A:A,B15,'Rake Load'!BH:BH)</f>
        <v>0</v>
      </c>
      <c r="K15" s="41">
        <f t="shared" si="4"/>
        <v>0</v>
      </c>
      <c r="L15" s="41" t="e">
        <f t="shared" si="5"/>
        <v>#DIV/0!</v>
      </c>
      <c r="M15" s="49" t="e">
        <f t="shared" si="25"/>
        <v>#DIV/0!</v>
      </c>
      <c r="N15" s="49" t="e">
        <f t="shared" si="26"/>
        <v>#DIV/0!</v>
      </c>
      <c r="O15" s="363">
        <f>SUMIF(C$2:C15,C15,D$2:D15)</f>
        <v>0</v>
      </c>
      <c r="P15" s="33">
        <f>SUMIF(C$2:C15,C15,F$2:F15)</f>
        <v>0</v>
      </c>
      <c r="Q15" s="37" t="e">
        <f t="shared" si="8"/>
        <v>#DIV/0!</v>
      </c>
      <c r="R15" s="36" t="e">
        <f t="shared" si="9"/>
        <v>#DIV/0!</v>
      </c>
      <c r="S15" s="36" t="e">
        <f t="shared" si="10"/>
        <v>#DIV/0!</v>
      </c>
      <c r="T15" s="363">
        <f>SUM(D$2:D15)</f>
        <v>0</v>
      </c>
      <c r="U15" s="38">
        <f>SUMIF(C$2:C15,C15,E$2:E15)</f>
        <v>0</v>
      </c>
      <c r="V15" s="38">
        <f>SUM(E$2:E15)</f>
        <v>0</v>
      </c>
      <c r="W15" s="43">
        <f>SUM(F$2:F15)</f>
        <v>0</v>
      </c>
      <c r="X15" s="43" t="e">
        <f t="shared" si="11"/>
        <v>#DIV/0!</v>
      </c>
      <c r="Y15" s="36" t="e">
        <f t="shared" si="12"/>
        <v>#DIV/0!</v>
      </c>
      <c r="Z15" s="36" t="e">
        <f t="shared" si="13"/>
        <v>#DIV/0!</v>
      </c>
      <c r="AA15" s="38">
        <f>SUMIF('Rake Load'!A:A,Summary!B15,'Rake Load'!AN:AN)</f>
        <v>0</v>
      </c>
      <c r="AB15" s="38">
        <f>SUMIF(C$2:C15,C15,AA$2:AA15)</f>
        <v>0</v>
      </c>
      <c r="AC15" s="38">
        <f>SUM(AA$2:AA15)</f>
        <v>0</v>
      </c>
      <c r="AD15" s="43" t="e">
        <f t="shared" si="14"/>
        <v>#DIV/0!</v>
      </c>
      <c r="AE15" s="43" t="e">
        <f t="shared" si="15"/>
        <v>#DIV/0!</v>
      </c>
      <c r="AF15" s="43" t="e">
        <f t="shared" si="16"/>
        <v>#DIV/0!</v>
      </c>
      <c r="AG15" s="38">
        <f>SUMIF(Unloader!B:B,Summary!B15,Unloader!M:M)</f>
        <v>0</v>
      </c>
      <c r="AH15" s="38">
        <f>SUMIF(C$2:C15,C15,AG$2:AG15)</f>
        <v>82605</v>
      </c>
      <c r="AI15" s="38">
        <f>SUM(AG$2:AG15)</f>
        <v>82605</v>
      </c>
      <c r="AJ15" s="43">
        <f>SUMIF(Unloader!B:B,Summary!B15,Unloader!W:W)</f>
        <v>0</v>
      </c>
      <c r="AK15" s="43">
        <f>SUMIF(Unloader!B:B,Summary!B15,Unloader!AD:AD)+SUMIF(Unloader!B:B,Summary!B15,Unloader!BR:BR)+SUMIF(Unloader!B:B,Summary!B15,Unloader!BN:BN)</f>
        <v>0</v>
      </c>
      <c r="AL15" s="43">
        <f>SUMIF(C$2:C15,C15,AJ$2:AJ15)</f>
        <v>2.302083333333333</v>
      </c>
      <c r="AM15" s="43">
        <f>SUMIF(C$2:C15,C15,AK$2:AK15)</f>
        <v>0</v>
      </c>
      <c r="AN15" s="38">
        <f t="shared" si="17"/>
        <v>1495.1131221719459</v>
      </c>
      <c r="AO15" s="38">
        <f>SUM(AJ$2:AJ15)</f>
        <v>2.302083333333333</v>
      </c>
      <c r="AP15" s="38">
        <f>SUM(AK$2:AK15)</f>
        <v>0</v>
      </c>
      <c r="AQ15" s="38">
        <f t="shared" si="18"/>
        <v>1495.1131221719459</v>
      </c>
    </row>
    <row r="16" spans="1:90" x14ac:dyDescent="0.25">
      <c r="A16" s="124">
        <f t="shared" si="19"/>
        <v>15</v>
      </c>
      <c r="B16" s="361">
        <f t="shared" si="20"/>
        <v>40648</v>
      </c>
      <c r="C16" s="33">
        <f t="shared" si="21"/>
        <v>4</v>
      </c>
      <c r="D16" s="125">
        <f>COUNTIF('Rake Load'!A:A,Summary!B16)</f>
        <v>0</v>
      </c>
      <c r="E16" s="125">
        <f>SUMIF('Rake Load'!A:A,B16,'Rake Load'!F:F)</f>
        <v>0</v>
      </c>
      <c r="F16" s="35">
        <f>SUMIF('Rake Load'!A:A,B16,'Rake Load'!AB:AB)</f>
        <v>0</v>
      </c>
      <c r="G16" s="35" t="e">
        <f t="shared" si="22"/>
        <v>#DIV/0!</v>
      </c>
      <c r="H16" s="36" t="e">
        <f t="shared" si="23"/>
        <v>#DIV/0!</v>
      </c>
      <c r="I16" s="36" t="e">
        <f t="shared" si="24"/>
        <v>#DIV/0!</v>
      </c>
      <c r="J16" s="35">
        <f>SUMIF('Rake Load'!A:A,B16,'Rake Load'!BH:BH)</f>
        <v>0</v>
      </c>
      <c r="K16" s="41">
        <f t="shared" si="4"/>
        <v>0</v>
      </c>
      <c r="L16" s="41" t="e">
        <f t="shared" si="5"/>
        <v>#DIV/0!</v>
      </c>
      <c r="M16" s="49" t="e">
        <f t="shared" si="25"/>
        <v>#DIV/0!</v>
      </c>
      <c r="N16" s="49" t="e">
        <f t="shared" si="26"/>
        <v>#DIV/0!</v>
      </c>
      <c r="O16" s="363">
        <f>SUMIF(C$2:C16,C16,D$2:D16)</f>
        <v>0</v>
      </c>
      <c r="P16" s="33">
        <f>SUMIF(C$2:C16,C16,F$2:F16)</f>
        <v>0</v>
      </c>
      <c r="Q16" s="37" t="e">
        <f t="shared" si="8"/>
        <v>#DIV/0!</v>
      </c>
      <c r="R16" s="36" t="e">
        <f t="shared" si="9"/>
        <v>#DIV/0!</v>
      </c>
      <c r="S16" s="36" t="e">
        <f t="shared" si="10"/>
        <v>#DIV/0!</v>
      </c>
      <c r="T16" s="363">
        <f>SUM(D$2:D16)</f>
        <v>0</v>
      </c>
      <c r="U16" s="38">
        <f>SUMIF(C$2:C16,C16,E$2:E16)</f>
        <v>0</v>
      </c>
      <c r="V16" s="38">
        <f>SUM(E$2:E16)</f>
        <v>0</v>
      </c>
      <c r="W16" s="43">
        <f>SUM(F$2:F16)</f>
        <v>0</v>
      </c>
      <c r="X16" s="43" t="e">
        <f t="shared" si="11"/>
        <v>#DIV/0!</v>
      </c>
      <c r="Y16" s="36" t="e">
        <f t="shared" si="12"/>
        <v>#DIV/0!</v>
      </c>
      <c r="Z16" s="36" t="e">
        <f t="shared" si="13"/>
        <v>#DIV/0!</v>
      </c>
      <c r="AA16" s="38">
        <f>SUMIF('Rake Load'!A:A,Summary!B16,'Rake Load'!AN:AN)</f>
        <v>0</v>
      </c>
      <c r="AB16" s="38">
        <f>SUMIF(C$2:C16,C16,AA$2:AA16)</f>
        <v>0</v>
      </c>
      <c r="AC16" s="38">
        <f>SUM(AA$2:AA16)</f>
        <v>0</v>
      </c>
      <c r="AD16" s="43" t="e">
        <f t="shared" si="14"/>
        <v>#DIV/0!</v>
      </c>
      <c r="AE16" s="43" t="e">
        <f t="shared" si="15"/>
        <v>#DIV/0!</v>
      </c>
      <c r="AF16" s="43" t="e">
        <f t="shared" si="16"/>
        <v>#DIV/0!</v>
      </c>
      <c r="AG16" s="38">
        <f>SUMIF(Unloader!B:B,Summary!B16,Unloader!M:M)</f>
        <v>0</v>
      </c>
      <c r="AH16" s="38">
        <f>SUMIF(C$2:C16,C16,AG$2:AG16)</f>
        <v>82605</v>
      </c>
      <c r="AI16" s="38">
        <f>SUM(AG$2:AG16)</f>
        <v>82605</v>
      </c>
      <c r="AJ16" s="43">
        <f>SUMIF(Unloader!B:B,Summary!B16,Unloader!W:W)</f>
        <v>0</v>
      </c>
      <c r="AK16" s="43">
        <f>SUMIF(Unloader!B:B,Summary!B16,Unloader!AD:AD)+SUMIF(Unloader!B:B,Summary!B16,Unloader!BR:BR)+SUMIF(Unloader!B:B,Summary!B16,Unloader!BN:BN)</f>
        <v>0</v>
      </c>
      <c r="AL16" s="43">
        <f>SUMIF(C$2:C16,C16,AJ$2:AJ16)</f>
        <v>2.302083333333333</v>
      </c>
      <c r="AM16" s="43">
        <f>SUMIF(C$2:C16,C16,AK$2:AK16)</f>
        <v>0</v>
      </c>
      <c r="AN16" s="38">
        <f t="shared" si="17"/>
        <v>1495.1131221719459</v>
      </c>
      <c r="AO16" s="38">
        <f>SUM(AJ$2:AJ16)</f>
        <v>2.302083333333333</v>
      </c>
      <c r="AP16" s="38">
        <f>SUM(AK$2:AK16)</f>
        <v>0</v>
      </c>
      <c r="AQ16" s="38">
        <f t="shared" si="18"/>
        <v>1495.1131221719459</v>
      </c>
    </row>
    <row r="17" spans="1:43" x14ac:dyDescent="0.25">
      <c r="A17" s="124">
        <f t="shared" si="19"/>
        <v>16</v>
      </c>
      <c r="B17" s="361">
        <f t="shared" si="20"/>
        <v>40649</v>
      </c>
      <c r="C17" s="33">
        <f t="shared" si="21"/>
        <v>4</v>
      </c>
      <c r="D17" s="125">
        <f>COUNTIF('Rake Load'!A:A,Summary!B17)</f>
        <v>0</v>
      </c>
      <c r="E17" s="125">
        <f>SUMIF('Rake Load'!A:A,B17,'Rake Load'!F:F)</f>
        <v>0</v>
      </c>
      <c r="F17" s="35">
        <f>SUMIF('Rake Load'!A:A,B17,'Rake Load'!AB:AB)</f>
        <v>0</v>
      </c>
      <c r="G17" s="35" t="e">
        <f t="shared" si="22"/>
        <v>#DIV/0!</v>
      </c>
      <c r="H17" s="36" t="e">
        <f t="shared" si="23"/>
        <v>#DIV/0!</v>
      </c>
      <c r="I17" s="36" t="e">
        <f t="shared" si="24"/>
        <v>#DIV/0!</v>
      </c>
      <c r="J17" s="35">
        <f>SUMIF('Rake Load'!A:A,B17,'Rake Load'!BH:BH)</f>
        <v>0</v>
      </c>
      <c r="K17" s="41">
        <f t="shared" si="4"/>
        <v>0</v>
      </c>
      <c r="L17" s="41" t="e">
        <f t="shared" si="5"/>
        <v>#DIV/0!</v>
      </c>
      <c r="M17" s="49" t="e">
        <f t="shared" si="25"/>
        <v>#DIV/0!</v>
      </c>
      <c r="N17" s="49" t="e">
        <f t="shared" si="26"/>
        <v>#DIV/0!</v>
      </c>
      <c r="O17" s="363">
        <f>SUMIF(C$2:C17,C17,D$2:D17)</f>
        <v>0</v>
      </c>
      <c r="P17" s="33">
        <f>SUMIF(C$2:C17,C17,F$2:F17)</f>
        <v>0</v>
      </c>
      <c r="Q17" s="37" t="e">
        <f t="shared" si="8"/>
        <v>#DIV/0!</v>
      </c>
      <c r="R17" s="36" t="e">
        <f t="shared" si="9"/>
        <v>#DIV/0!</v>
      </c>
      <c r="S17" s="36" t="e">
        <f t="shared" si="10"/>
        <v>#DIV/0!</v>
      </c>
      <c r="T17" s="363">
        <f>SUM(D$2:D17)</f>
        <v>0</v>
      </c>
      <c r="U17" s="38">
        <f>SUMIF(C$2:C17,C17,E$2:E17)</f>
        <v>0</v>
      </c>
      <c r="V17" s="38">
        <f>SUM(E$2:E17)</f>
        <v>0</v>
      </c>
      <c r="W17" s="43">
        <f>SUM(F$2:F17)</f>
        <v>0</v>
      </c>
      <c r="X17" s="43" t="e">
        <f t="shared" si="11"/>
        <v>#DIV/0!</v>
      </c>
      <c r="Y17" s="36" t="e">
        <f t="shared" si="12"/>
        <v>#DIV/0!</v>
      </c>
      <c r="Z17" s="36" t="e">
        <f t="shared" si="13"/>
        <v>#DIV/0!</v>
      </c>
      <c r="AA17" s="38">
        <f>SUMIF('Rake Load'!A:A,Summary!B17,'Rake Load'!AN:AN)</f>
        <v>0</v>
      </c>
      <c r="AB17" s="38">
        <f>SUMIF(C$2:C17,C17,AA$2:AA17)</f>
        <v>0</v>
      </c>
      <c r="AC17" s="38">
        <f>SUM(AA$2:AA17)</f>
        <v>0</v>
      </c>
      <c r="AD17" s="43" t="e">
        <f t="shared" si="14"/>
        <v>#DIV/0!</v>
      </c>
      <c r="AE17" s="43" t="e">
        <f t="shared" si="15"/>
        <v>#DIV/0!</v>
      </c>
      <c r="AF17" s="43" t="e">
        <f t="shared" si="16"/>
        <v>#DIV/0!</v>
      </c>
      <c r="AG17" s="38">
        <f>SUMIF(Unloader!B:B,Summary!B17,Unloader!M:M)</f>
        <v>0</v>
      </c>
      <c r="AH17" s="38">
        <f>SUMIF(C$2:C17,C17,AG$2:AG17)</f>
        <v>82605</v>
      </c>
      <c r="AI17" s="38">
        <f>SUM(AG$2:AG17)</f>
        <v>82605</v>
      </c>
      <c r="AJ17" s="43">
        <f>SUMIF(Unloader!B:B,Summary!B17,Unloader!W:W)</f>
        <v>0</v>
      </c>
      <c r="AK17" s="43">
        <f>SUMIF(Unloader!B:B,Summary!B17,Unloader!AD:AD)+SUMIF(Unloader!B:B,Summary!B17,Unloader!BR:BR)+SUMIF(Unloader!B:B,Summary!B17,Unloader!BN:BN)</f>
        <v>0</v>
      </c>
      <c r="AL17" s="43">
        <f>SUMIF(C$2:C17,C17,AJ$2:AJ17)</f>
        <v>2.302083333333333</v>
      </c>
      <c r="AM17" s="43">
        <f>SUMIF(C$2:C17,C17,AK$2:AK17)</f>
        <v>0</v>
      </c>
      <c r="AN17" s="38">
        <f t="shared" si="17"/>
        <v>1495.1131221719459</v>
      </c>
      <c r="AO17" s="38">
        <f>SUM(AJ$2:AJ17)</f>
        <v>2.302083333333333</v>
      </c>
      <c r="AP17" s="38">
        <f>SUM(AK$2:AK17)</f>
        <v>0</v>
      </c>
      <c r="AQ17" s="38">
        <f t="shared" si="18"/>
        <v>1495.1131221719459</v>
      </c>
    </row>
    <row r="18" spans="1:43" x14ac:dyDescent="0.25">
      <c r="A18" s="124">
        <f t="shared" si="19"/>
        <v>17</v>
      </c>
      <c r="B18" s="361">
        <f t="shared" si="20"/>
        <v>40650</v>
      </c>
      <c r="C18" s="33">
        <f t="shared" si="21"/>
        <v>4</v>
      </c>
      <c r="D18" s="125">
        <f>COUNTIF('Rake Load'!A:A,Summary!B18)</f>
        <v>0</v>
      </c>
      <c r="E18" s="125">
        <f>SUMIF('Rake Load'!A:A,B18,'Rake Load'!F:F)</f>
        <v>0</v>
      </c>
      <c r="F18" s="35">
        <f>SUMIF('Rake Load'!A:A,B18,'Rake Load'!AB:AB)</f>
        <v>0</v>
      </c>
      <c r="G18" s="35" t="e">
        <f t="shared" si="22"/>
        <v>#DIV/0!</v>
      </c>
      <c r="H18" s="36" t="e">
        <f t="shared" si="23"/>
        <v>#DIV/0!</v>
      </c>
      <c r="I18" s="36" t="e">
        <f t="shared" si="24"/>
        <v>#DIV/0!</v>
      </c>
      <c r="J18" s="35">
        <f>SUMIF('Rake Load'!A:A,B18,'Rake Load'!BH:BH)</f>
        <v>0</v>
      </c>
      <c r="K18" s="41">
        <f t="shared" si="4"/>
        <v>0</v>
      </c>
      <c r="L18" s="41" t="e">
        <f t="shared" si="5"/>
        <v>#DIV/0!</v>
      </c>
      <c r="M18" s="49" t="e">
        <f t="shared" si="25"/>
        <v>#DIV/0!</v>
      </c>
      <c r="N18" s="49" t="e">
        <f t="shared" si="26"/>
        <v>#DIV/0!</v>
      </c>
      <c r="O18" s="363">
        <f>SUMIF(C$2:C18,C18,D$2:D18)</f>
        <v>0</v>
      </c>
      <c r="P18" s="33">
        <f>SUMIF(C$2:C18,C18,F$2:F18)</f>
        <v>0</v>
      </c>
      <c r="Q18" s="37" t="e">
        <f t="shared" si="8"/>
        <v>#DIV/0!</v>
      </c>
      <c r="R18" s="36" t="e">
        <f t="shared" si="9"/>
        <v>#DIV/0!</v>
      </c>
      <c r="S18" s="36" t="e">
        <f t="shared" si="10"/>
        <v>#DIV/0!</v>
      </c>
      <c r="T18" s="363">
        <f>SUM(D$2:D18)</f>
        <v>0</v>
      </c>
      <c r="U18" s="38">
        <f>SUMIF(C$2:C18,C18,E$2:E18)</f>
        <v>0</v>
      </c>
      <c r="V18" s="38">
        <f>SUM(E$2:E18)</f>
        <v>0</v>
      </c>
      <c r="W18" s="43">
        <f>SUM(F$2:F18)</f>
        <v>0</v>
      </c>
      <c r="X18" s="43" t="e">
        <f t="shared" si="11"/>
        <v>#DIV/0!</v>
      </c>
      <c r="Y18" s="36" t="e">
        <f t="shared" si="12"/>
        <v>#DIV/0!</v>
      </c>
      <c r="Z18" s="36" t="e">
        <f t="shared" si="13"/>
        <v>#DIV/0!</v>
      </c>
      <c r="AA18" s="38">
        <f>SUMIF('Rake Load'!A:A,Summary!B18,'Rake Load'!AN:AN)</f>
        <v>0</v>
      </c>
      <c r="AB18" s="38">
        <f>SUMIF(C$2:C18,C18,AA$2:AA18)</f>
        <v>0</v>
      </c>
      <c r="AC18" s="38">
        <f>SUM(AA$2:AA18)</f>
        <v>0</v>
      </c>
      <c r="AD18" s="43" t="e">
        <f t="shared" si="14"/>
        <v>#DIV/0!</v>
      </c>
      <c r="AE18" s="43" t="e">
        <f t="shared" si="15"/>
        <v>#DIV/0!</v>
      </c>
      <c r="AF18" s="43" t="e">
        <f t="shared" si="16"/>
        <v>#DIV/0!</v>
      </c>
      <c r="AG18" s="38">
        <f>SUMIF(Unloader!B:B,Summary!B18,Unloader!M:M)</f>
        <v>0</v>
      </c>
      <c r="AH18" s="38">
        <f>SUMIF(C$2:C18,C18,AG$2:AG18)</f>
        <v>82605</v>
      </c>
      <c r="AI18" s="38">
        <f>SUM(AG$2:AG18)</f>
        <v>82605</v>
      </c>
      <c r="AJ18" s="43">
        <f>SUMIF(Unloader!B:B,Summary!B18,Unloader!W:W)</f>
        <v>0</v>
      </c>
      <c r="AK18" s="43">
        <f>SUMIF(Unloader!B:B,Summary!B18,Unloader!AD:AD)+SUMIF(Unloader!B:B,Summary!B18,Unloader!BR:BR)+SUMIF(Unloader!B:B,Summary!B18,Unloader!BN:BN)</f>
        <v>0</v>
      </c>
      <c r="AL18" s="43">
        <f>SUMIF(C$2:C18,C18,AJ$2:AJ18)</f>
        <v>2.302083333333333</v>
      </c>
      <c r="AM18" s="43">
        <f>SUMIF(C$2:C18,C18,AK$2:AK18)</f>
        <v>0</v>
      </c>
      <c r="AN18" s="38">
        <f t="shared" si="17"/>
        <v>1495.1131221719459</v>
      </c>
      <c r="AO18" s="38">
        <f>SUM(AJ$2:AJ18)</f>
        <v>2.302083333333333</v>
      </c>
      <c r="AP18" s="38">
        <f>SUM(AK$2:AK18)</f>
        <v>0</v>
      </c>
      <c r="AQ18" s="38">
        <f t="shared" si="18"/>
        <v>1495.1131221719459</v>
      </c>
    </row>
    <row r="19" spans="1:43" x14ac:dyDescent="0.25">
      <c r="A19" s="124">
        <f t="shared" si="19"/>
        <v>18</v>
      </c>
      <c r="B19" s="361">
        <f t="shared" si="20"/>
        <v>40651</v>
      </c>
      <c r="C19" s="33">
        <f t="shared" si="21"/>
        <v>4</v>
      </c>
      <c r="D19" s="125">
        <f>COUNTIF('Rake Load'!A:A,Summary!B19)</f>
        <v>0</v>
      </c>
      <c r="E19" s="125">
        <f>SUMIF('Rake Load'!A:A,B19,'Rake Load'!F:F)</f>
        <v>0</v>
      </c>
      <c r="F19" s="35">
        <f>SUMIF('Rake Load'!A:A,B19,'Rake Load'!AB:AB)</f>
        <v>0</v>
      </c>
      <c r="G19" s="35" t="e">
        <f t="shared" si="22"/>
        <v>#DIV/0!</v>
      </c>
      <c r="H19" s="36" t="e">
        <f t="shared" si="23"/>
        <v>#DIV/0!</v>
      </c>
      <c r="I19" s="36" t="e">
        <f t="shared" si="24"/>
        <v>#DIV/0!</v>
      </c>
      <c r="J19" s="35">
        <f>SUMIF('Rake Load'!A:A,B19,'Rake Load'!BH:BH)</f>
        <v>0</v>
      </c>
      <c r="K19" s="41">
        <f t="shared" si="4"/>
        <v>0</v>
      </c>
      <c r="L19" s="41" t="e">
        <f t="shared" si="5"/>
        <v>#DIV/0!</v>
      </c>
      <c r="M19" s="49" t="e">
        <f t="shared" si="25"/>
        <v>#DIV/0!</v>
      </c>
      <c r="N19" s="49" t="e">
        <f t="shared" si="26"/>
        <v>#DIV/0!</v>
      </c>
      <c r="O19" s="363">
        <f>SUMIF(C$2:C19,C19,D$2:D19)</f>
        <v>0</v>
      </c>
      <c r="P19" s="33">
        <f>SUMIF(C$2:C19,C19,F$2:F19)</f>
        <v>0</v>
      </c>
      <c r="Q19" s="37" t="e">
        <f t="shared" si="8"/>
        <v>#DIV/0!</v>
      </c>
      <c r="R19" s="36" t="e">
        <f t="shared" si="9"/>
        <v>#DIV/0!</v>
      </c>
      <c r="S19" s="36" t="e">
        <f t="shared" si="10"/>
        <v>#DIV/0!</v>
      </c>
      <c r="T19" s="363">
        <f>SUM(D$2:D19)</f>
        <v>0</v>
      </c>
      <c r="U19" s="38">
        <f>SUMIF(C$2:C19,C19,E$2:E19)</f>
        <v>0</v>
      </c>
      <c r="V19" s="38">
        <f>SUM(E$2:E19)</f>
        <v>0</v>
      </c>
      <c r="W19" s="43">
        <f>SUM(F$2:F19)</f>
        <v>0</v>
      </c>
      <c r="X19" s="43" t="e">
        <f t="shared" si="11"/>
        <v>#DIV/0!</v>
      </c>
      <c r="Y19" s="36" t="e">
        <f t="shared" si="12"/>
        <v>#DIV/0!</v>
      </c>
      <c r="Z19" s="36" t="e">
        <f t="shared" si="13"/>
        <v>#DIV/0!</v>
      </c>
      <c r="AA19" s="38">
        <f>SUMIF('Rake Load'!A:A,Summary!B19,'Rake Load'!AN:AN)</f>
        <v>0</v>
      </c>
      <c r="AB19" s="38">
        <f>SUMIF(C$2:C19,C19,AA$2:AA19)</f>
        <v>0</v>
      </c>
      <c r="AC19" s="38">
        <f>SUM(AA$2:AA19)</f>
        <v>0</v>
      </c>
      <c r="AD19" s="43" t="e">
        <f t="shared" si="14"/>
        <v>#DIV/0!</v>
      </c>
      <c r="AE19" s="43" t="e">
        <f t="shared" si="15"/>
        <v>#DIV/0!</v>
      </c>
      <c r="AF19" s="43" t="e">
        <f t="shared" si="16"/>
        <v>#DIV/0!</v>
      </c>
      <c r="AG19" s="38">
        <f>SUMIF(Unloader!B:B,Summary!B19,Unloader!M:M)</f>
        <v>0</v>
      </c>
      <c r="AH19" s="38">
        <f>SUMIF(C$2:C19,C19,AG$2:AG19)</f>
        <v>82605</v>
      </c>
      <c r="AI19" s="38">
        <f>SUM(AG$2:AG19)</f>
        <v>82605</v>
      </c>
      <c r="AJ19" s="43">
        <f>SUMIF(Unloader!B:B,Summary!B19,Unloader!W:W)</f>
        <v>0</v>
      </c>
      <c r="AK19" s="43">
        <f>SUMIF(Unloader!B:B,Summary!B19,Unloader!AD:AD)+SUMIF(Unloader!B:B,Summary!B19,Unloader!BR:BR)+SUMIF(Unloader!B:B,Summary!B19,Unloader!BN:BN)</f>
        <v>0</v>
      </c>
      <c r="AL19" s="43">
        <f>SUMIF(C$2:C19,C19,AJ$2:AJ19)</f>
        <v>2.302083333333333</v>
      </c>
      <c r="AM19" s="43">
        <f>SUMIF(C$2:C19,C19,AK$2:AK19)</f>
        <v>0</v>
      </c>
      <c r="AN19" s="38">
        <f t="shared" si="17"/>
        <v>1495.1131221719459</v>
      </c>
      <c r="AO19" s="38">
        <f>SUM(AJ$2:AJ19)</f>
        <v>2.302083333333333</v>
      </c>
      <c r="AP19" s="38">
        <f>SUM(AK$2:AK19)</f>
        <v>0</v>
      </c>
      <c r="AQ19" s="38">
        <f t="shared" si="18"/>
        <v>1495.1131221719459</v>
      </c>
    </row>
    <row r="20" spans="1:43" x14ac:dyDescent="0.25">
      <c r="A20" s="124">
        <f t="shared" si="19"/>
        <v>19</v>
      </c>
      <c r="B20" s="361">
        <f t="shared" si="20"/>
        <v>40652</v>
      </c>
      <c r="C20" s="33">
        <f t="shared" si="21"/>
        <v>4</v>
      </c>
      <c r="D20" s="125">
        <f>COUNTIF('Rake Load'!A:A,Summary!B20)</f>
        <v>0</v>
      </c>
      <c r="E20" s="125">
        <f>SUMIF('Rake Load'!A:A,B20,'Rake Load'!F:F)</f>
        <v>0</v>
      </c>
      <c r="F20" s="35">
        <f>SUMIF('Rake Load'!A:A,B20,'Rake Load'!AB:AB)</f>
        <v>0</v>
      </c>
      <c r="G20" s="35" t="e">
        <f t="shared" si="22"/>
        <v>#DIV/0!</v>
      </c>
      <c r="H20" s="36" t="e">
        <f t="shared" si="23"/>
        <v>#DIV/0!</v>
      </c>
      <c r="I20" s="36" t="e">
        <f t="shared" si="24"/>
        <v>#DIV/0!</v>
      </c>
      <c r="J20" s="35">
        <f>SUMIF('Rake Load'!A:A,B20,'Rake Load'!BH:BH)</f>
        <v>0</v>
      </c>
      <c r="K20" s="41">
        <f t="shared" si="4"/>
        <v>0</v>
      </c>
      <c r="L20" s="41" t="e">
        <f t="shared" si="5"/>
        <v>#DIV/0!</v>
      </c>
      <c r="M20" s="49" t="e">
        <f t="shared" si="25"/>
        <v>#DIV/0!</v>
      </c>
      <c r="N20" s="49" t="e">
        <f t="shared" si="26"/>
        <v>#DIV/0!</v>
      </c>
      <c r="O20" s="363">
        <f>SUMIF(C$2:C20,C20,D$2:D20)</f>
        <v>0</v>
      </c>
      <c r="P20" s="33">
        <f>SUMIF(C$2:C20,C20,F$2:F20)</f>
        <v>0</v>
      </c>
      <c r="Q20" s="37" t="e">
        <f t="shared" si="8"/>
        <v>#DIV/0!</v>
      </c>
      <c r="R20" s="36" t="e">
        <f t="shared" si="9"/>
        <v>#DIV/0!</v>
      </c>
      <c r="S20" s="36" t="e">
        <f t="shared" si="10"/>
        <v>#DIV/0!</v>
      </c>
      <c r="T20" s="363">
        <f>SUM(D$2:D20)</f>
        <v>0</v>
      </c>
      <c r="U20" s="38">
        <f>SUMIF(C$2:C20,C20,E$2:E20)</f>
        <v>0</v>
      </c>
      <c r="V20" s="38">
        <f>SUM(E$2:E20)</f>
        <v>0</v>
      </c>
      <c r="W20" s="43">
        <f>SUM(F$2:F20)</f>
        <v>0</v>
      </c>
      <c r="X20" s="43" t="e">
        <f t="shared" si="11"/>
        <v>#DIV/0!</v>
      </c>
      <c r="Y20" s="36" t="e">
        <f t="shared" si="12"/>
        <v>#DIV/0!</v>
      </c>
      <c r="Z20" s="36" t="e">
        <f t="shared" si="13"/>
        <v>#DIV/0!</v>
      </c>
      <c r="AA20" s="38">
        <f>SUMIF('Rake Load'!A:A,Summary!B20,'Rake Load'!AN:AN)</f>
        <v>0</v>
      </c>
      <c r="AB20" s="38">
        <f>SUMIF(C$2:C20,C20,AA$2:AA20)</f>
        <v>0</v>
      </c>
      <c r="AC20" s="38">
        <f>SUM(AA$2:AA20)</f>
        <v>0</v>
      </c>
      <c r="AD20" s="43" t="e">
        <f t="shared" si="14"/>
        <v>#DIV/0!</v>
      </c>
      <c r="AE20" s="43" t="e">
        <f t="shared" si="15"/>
        <v>#DIV/0!</v>
      </c>
      <c r="AF20" s="43" t="e">
        <f t="shared" si="16"/>
        <v>#DIV/0!</v>
      </c>
      <c r="AG20" s="38">
        <f>SUMIF(Unloader!B:B,Summary!B20,Unloader!M:M)</f>
        <v>0</v>
      </c>
      <c r="AH20" s="38">
        <f>SUMIF(C$2:C20,C20,AG$2:AG20)</f>
        <v>82605</v>
      </c>
      <c r="AI20" s="38">
        <f>SUM(AG$2:AG20)</f>
        <v>82605</v>
      </c>
      <c r="AJ20" s="43">
        <f>SUMIF(Unloader!B:B,Summary!B20,Unloader!W:W)</f>
        <v>0</v>
      </c>
      <c r="AK20" s="43">
        <f>SUMIF(Unloader!B:B,Summary!B20,Unloader!AD:AD)+SUMIF(Unloader!B:B,Summary!B20,Unloader!BR:BR)+SUMIF(Unloader!B:B,Summary!B20,Unloader!BN:BN)</f>
        <v>0</v>
      </c>
      <c r="AL20" s="43">
        <f>SUMIF(C$2:C20,C20,AJ$2:AJ20)</f>
        <v>2.302083333333333</v>
      </c>
      <c r="AM20" s="43">
        <f>SUMIF(C$2:C20,C20,AK$2:AK20)</f>
        <v>0</v>
      </c>
      <c r="AN20" s="38">
        <f t="shared" si="17"/>
        <v>1495.1131221719459</v>
      </c>
      <c r="AO20" s="38">
        <f>SUM(AJ$2:AJ20)</f>
        <v>2.302083333333333</v>
      </c>
      <c r="AP20" s="38">
        <f>SUM(AK$2:AK20)</f>
        <v>0</v>
      </c>
      <c r="AQ20" s="38">
        <f t="shared" si="18"/>
        <v>1495.1131221719459</v>
      </c>
    </row>
    <row r="21" spans="1:43" x14ac:dyDescent="0.25">
      <c r="A21" s="124">
        <f t="shared" si="19"/>
        <v>20</v>
      </c>
      <c r="B21" s="361">
        <f t="shared" si="20"/>
        <v>40653</v>
      </c>
      <c r="C21" s="33">
        <f t="shared" si="21"/>
        <v>4</v>
      </c>
      <c r="D21" s="125">
        <f>COUNTIF('Rake Load'!A:A,Summary!B21)</f>
        <v>0</v>
      </c>
      <c r="E21" s="125">
        <f>SUMIF('Rake Load'!A:A,B21,'Rake Load'!F:F)</f>
        <v>0</v>
      </c>
      <c r="F21" s="35">
        <f>SUMIF('Rake Load'!A:A,B21,'Rake Load'!AB:AB)</f>
        <v>0</v>
      </c>
      <c r="G21" s="35" t="e">
        <f t="shared" si="22"/>
        <v>#DIV/0!</v>
      </c>
      <c r="H21" s="36" t="e">
        <f t="shared" si="23"/>
        <v>#DIV/0!</v>
      </c>
      <c r="I21" s="36" t="e">
        <f t="shared" si="24"/>
        <v>#DIV/0!</v>
      </c>
      <c r="J21" s="35">
        <f>SUMIF('Rake Load'!A:A,B21,'Rake Load'!BH:BH)</f>
        <v>0</v>
      </c>
      <c r="K21" s="41">
        <f t="shared" si="4"/>
        <v>0</v>
      </c>
      <c r="L21" s="41" t="e">
        <f t="shared" si="5"/>
        <v>#DIV/0!</v>
      </c>
      <c r="M21" s="49" t="e">
        <f t="shared" si="25"/>
        <v>#DIV/0!</v>
      </c>
      <c r="N21" s="49" t="e">
        <f t="shared" si="26"/>
        <v>#DIV/0!</v>
      </c>
      <c r="O21" s="363">
        <f>SUMIF(C$2:C21,C21,D$2:D21)</f>
        <v>0</v>
      </c>
      <c r="P21" s="33">
        <f>SUMIF(C$2:C21,C21,F$2:F21)</f>
        <v>0</v>
      </c>
      <c r="Q21" s="37" t="e">
        <f t="shared" si="8"/>
        <v>#DIV/0!</v>
      </c>
      <c r="R21" s="36" t="e">
        <f t="shared" si="9"/>
        <v>#DIV/0!</v>
      </c>
      <c r="S21" s="36" t="e">
        <f t="shared" si="10"/>
        <v>#DIV/0!</v>
      </c>
      <c r="T21" s="363">
        <f>SUM(D$2:D21)</f>
        <v>0</v>
      </c>
      <c r="U21" s="38">
        <f>SUMIF(C$2:C21,C21,E$2:E21)</f>
        <v>0</v>
      </c>
      <c r="V21" s="38">
        <f>SUM(E$2:E21)</f>
        <v>0</v>
      </c>
      <c r="W21" s="43">
        <f>SUM(F$2:F21)</f>
        <v>0</v>
      </c>
      <c r="X21" s="43" t="e">
        <f t="shared" si="11"/>
        <v>#DIV/0!</v>
      </c>
      <c r="Y21" s="36" t="e">
        <f t="shared" si="12"/>
        <v>#DIV/0!</v>
      </c>
      <c r="Z21" s="36" t="e">
        <f t="shared" si="13"/>
        <v>#DIV/0!</v>
      </c>
      <c r="AA21" s="38">
        <f>SUMIF('Rake Load'!A:A,Summary!B21,'Rake Load'!AN:AN)</f>
        <v>0</v>
      </c>
      <c r="AB21" s="38">
        <f>SUMIF(C$2:C21,C21,AA$2:AA21)</f>
        <v>0</v>
      </c>
      <c r="AC21" s="38">
        <f>SUM(AA$2:AA21)</f>
        <v>0</v>
      </c>
      <c r="AD21" s="43" t="e">
        <f t="shared" si="14"/>
        <v>#DIV/0!</v>
      </c>
      <c r="AE21" s="43" t="e">
        <f t="shared" si="15"/>
        <v>#DIV/0!</v>
      </c>
      <c r="AF21" s="43" t="e">
        <f t="shared" si="16"/>
        <v>#DIV/0!</v>
      </c>
      <c r="AG21" s="38">
        <f>SUMIF(Unloader!B:B,Summary!B21,Unloader!M:M)</f>
        <v>0</v>
      </c>
      <c r="AH21" s="38">
        <f>SUMIF(C$2:C21,C21,AG$2:AG21)</f>
        <v>82605</v>
      </c>
      <c r="AI21" s="38">
        <f>SUM(AG$2:AG21)</f>
        <v>82605</v>
      </c>
      <c r="AJ21" s="43">
        <f>SUMIF(Unloader!B:B,Summary!B21,Unloader!W:W)</f>
        <v>0</v>
      </c>
      <c r="AK21" s="43">
        <f>SUMIF(Unloader!B:B,Summary!B21,Unloader!AD:AD)+SUMIF(Unloader!B:B,Summary!B21,Unloader!BR:BR)+SUMIF(Unloader!B:B,Summary!B21,Unloader!BN:BN)</f>
        <v>0</v>
      </c>
      <c r="AL21" s="43">
        <f>SUMIF(C$2:C21,C21,AJ$2:AJ21)</f>
        <v>2.302083333333333</v>
      </c>
      <c r="AM21" s="43">
        <f>SUMIF(C$2:C21,C21,AK$2:AK21)</f>
        <v>0</v>
      </c>
      <c r="AN21" s="38">
        <f t="shared" si="17"/>
        <v>1495.1131221719459</v>
      </c>
      <c r="AO21" s="38">
        <f>SUM(AJ$2:AJ21)</f>
        <v>2.302083333333333</v>
      </c>
      <c r="AP21" s="38">
        <f>SUM(AK$2:AK21)</f>
        <v>0</v>
      </c>
      <c r="AQ21" s="38">
        <f t="shared" si="18"/>
        <v>1495.1131221719459</v>
      </c>
    </row>
    <row r="22" spans="1:43" x14ac:dyDescent="0.25">
      <c r="A22" s="124">
        <f t="shared" si="19"/>
        <v>21</v>
      </c>
      <c r="B22" s="361">
        <f t="shared" si="20"/>
        <v>40654</v>
      </c>
      <c r="C22" s="33">
        <f t="shared" si="21"/>
        <v>4</v>
      </c>
      <c r="D22" s="125">
        <f>COUNTIF('Rake Load'!A:A,Summary!B22)</f>
        <v>0</v>
      </c>
      <c r="E22" s="125">
        <f>SUMIF('Rake Load'!A:A,B22,'Rake Load'!F:F)</f>
        <v>0</v>
      </c>
      <c r="F22" s="35">
        <f>SUMIF('Rake Load'!A:A,B22,'Rake Load'!AB:AB)</f>
        <v>0</v>
      </c>
      <c r="G22" s="35" t="e">
        <f t="shared" si="22"/>
        <v>#DIV/0!</v>
      </c>
      <c r="H22" s="36" t="e">
        <f t="shared" si="23"/>
        <v>#DIV/0!</v>
      </c>
      <c r="I22" s="36" t="e">
        <f t="shared" si="24"/>
        <v>#DIV/0!</v>
      </c>
      <c r="J22" s="35">
        <f>SUMIF('Rake Load'!A:A,B22,'Rake Load'!BH:BH)</f>
        <v>0</v>
      </c>
      <c r="K22" s="41">
        <f t="shared" si="4"/>
        <v>0</v>
      </c>
      <c r="L22" s="41" t="e">
        <f t="shared" si="5"/>
        <v>#DIV/0!</v>
      </c>
      <c r="M22" s="49" t="e">
        <f t="shared" si="25"/>
        <v>#DIV/0!</v>
      </c>
      <c r="N22" s="49" t="e">
        <f t="shared" si="26"/>
        <v>#DIV/0!</v>
      </c>
      <c r="O22" s="363">
        <f>SUMIF(C$2:C22,C22,D$2:D22)</f>
        <v>0</v>
      </c>
      <c r="P22" s="33">
        <f>SUMIF(C$2:C22,C22,F$2:F22)</f>
        <v>0</v>
      </c>
      <c r="Q22" s="37" t="e">
        <f t="shared" si="8"/>
        <v>#DIV/0!</v>
      </c>
      <c r="R22" s="36" t="e">
        <f t="shared" si="9"/>
        <v>#DIV/0!</v>
      </c>
      <c r="S22" s="36" t="e">
        <f t="shared" si="10"/>
        <v>#DIV/0!</v>
      </c>
      <c r="T22" s="363">
        <f>SUM(D$2:D22)</f>
        <v>0</v>
      </c>
      <c r="U22" s="38">
        <f>SUMIF(C$2:C22,C22,E$2:E22)</f>
        <v>0</v>
      </c>
      <c r="V22" s="38">
        <f>SUM(E$2:E22)</f>
        <v>0</v>
      </c>
      <c r="W22" s="43">
        <f>SUM(F$2:F22)</f>
        <v>0</v>
      </c>
      <c r="X22" s="43" t="e">
        <f t="shared" si="11"/>
        <v>#DIV/0!</v>
      </c>
      <c r="Y22" s="36" t="e">
        <f t="shared" si="12"/>
        <v>#DIV/0!</v>
      </c>
      <c r="Z22" s="36" t="e">
        <f t="shared" si="13"/>
        <v>#DIV/0!</v>
      </c>
      <c r="AA22" s="38">
        <f>SUMIF('Rake Load'!A:A,Summary!B22,'Rake Load'!AN:AN)</f>
        <v>0</v>
      </c>
      <c r="AB22" s="38">
        <f>SUMIF(C$2:C22,C22,AA$2:AA22)</f>
        <v>0</v>
      </c>
      <c r="AC22" s="38">
        <f>SUM(AA$2:AA22)</f>
        <v>0</v>
      </c>
      <c r="AD22" s="43" t="e">
        <f t="shared" si="14"/>
        <v>#DIV/0!</v>
      </c>
      <c r="AE22" s="43" t="e">
        <f t="shared" si="15"/>
        <v>#DIV/0!</v>
      </c>
      <c r="AF22" s="43" t="e">
        <f t="shared" si="16"/>
        <v>#DIV/0!</v>
      </c>
      <c r="AG22" s="38">
        <f>SUMIF(Unloader!B:B,Summary!B22,Unloader!M:M)</f>
        <v>0</v>
      </c>
      <c r="AH22" s="38">
        <f>SUMIF(C$2:C22,C22,AG$2:AG22)</f>
        <v>82605</v>
      </c>
      <c r="AI22" s="38">
        <f>SUM(AG$2:AG22)</f>
        <v>82605</v>
      </c>
      <c r="AJ22" s="43">
        <f>SUMIF(Unloader!B:B,Summary!B22,Unloader!W:W)</f>
        <v>0</v>
      </c>
      <c r="AK22" s="43">
        <f>SUMIF(Unloader!B:B,Summary!B22,Unloader!AD:AD)+SUMIF(Unloader!B:B,Summary!B22,Unloader!BR:BR)+SUMIF(Unloader!B:B,Summary!B22,Unloader!BN:BN)</f>
        <v>0</v>
      </c>
      <c r="AL22" s="43">
        <f>SUMIF(C$2:C22,C22,AJ$2:AJ22)</f>
        <v>2.302083333333333</v>
      </c>
      <c r="AM22" s="43">
        <f>SUMIF(C$2:C22,C22,AK$2:AK22)</f>
        <v>0</v>
      </c>
      <c r="AN22" s="38">
        <f t="shared" si="17"/>
        <v>1495.1131221719459</v>
      </c>
      <c r="AO22" s="38">
        <f>SUM(AJ$2:AJ22)</f>
        <v>2.302083333333333</v>
      </c>
      <c r="AP22" s="38">
        <f>SUM(AK$2:AK22)</f>
        <v>0</v>
      </c>
      <c r="AQ22" s="38">
        <f t="shared" si="18"/>
        <v>1495.1131221719459</v>
      </c>
    </row>
    <row r="23" spans="1:43" x14ac:dyDescent="0.25">
      <c r="A23" s="124">
        <f t="shared" ref="A23:A53" si="27">A22+1</f>
        <v>22</v>
      </c>
      <c r="B23" s="361">
        <f t="shared" ref="B23:B86" si="28">B22+1</f>
        <v>40655</v>
      </c>
      <c r="C23" s="33">
        <f t="shared" si="21"/>
        <v>4</v>
      </c>
      <c r="D23" s="125">
        <f>COUNTIF('Rake Load'!A:A,Summary!B23)</f>
        <v>0</v>
      </c>
      <c r="E23" s="125">
        <f>SUMIF('Rake Load'!A:A,B23,'Rake Load'!F:F)</f>
        <v>0</v>
      </c>
      <c r="F23" s="35">
        <f>SUMIF('Rake Load'!A:A,B23,'Rake Load'!AB:AB)</f>
        <v>0</v>
      </c>
      <c r="G23" s="35" t="e">
        <f t="shared" ref="G23:G54" si="29">F23/D23</f>
        <v>#DIV/0!</v>
      </c>
      <c r="H23" s="36" t="e">
        <f t="shared" ref="H23:H54" si="30">HOUR(G23)</f>
        <v>#DIV/0!</v>
      </c>
      <c r="I23" s="36" t="e">
        <f t="shared" ref="I23:I54" si="31">MINUTE(G23)</f>
        <v>#DIV/0!</v>
      </c>
      <c r="J23" s="35">
        <f>SUMIF('Rake Load'!A:A,B23,'Rake Load'!BH:BH)</f>
        <v>0</v>
      </c>
      <c r="K23" s="41">
        <f t="shared" si="4"/>
        <v>0</v>
      </c>
      <c r="L23" s="41" t="e">
        <f t="shared" si="5"/>
        <v>#DIV/0!</v>
      </c>
      <c r="M23" s="49" t="e">
        <f t="shared" ref="M23:M54" si="32">HOUR(L23)</f>
        <v>#DIV/0!</v>
      </c>
      <c r="N23" s="49" t="e">
        <f t="shared" ref="N23:N54" si="33">MINUTE(L23)</f>
        <v>#DIV/0!</v>
      </c>
      <c r="O23" s="363">
        <f>SUMIF(C$2:C23,C23,D$2:D23)</f>
        <v>0</v>
      </c>
      <c r="P23" s="33">
        <f>SUMIF(C$2:C23,C23,F$2:F23)</f>
        <v>0</v>
      </c>
      <c r="Q23" s="37" t="e">
        <f t="shared" si="8"/>
        <v>#DIV/0!</v>
      </c>
      <c r="R23" s="36" t="e">
        <f t="shared" si="9"/>
        <v>#DIV/0!</v>
      </c>
      <c r="S23" s="36" t="e">
        <f t="shared" si="10"/>
        <v>#DIV/0!</v>
      </c>
      <c r="T23" s="363">
        <f>SUM(D$2:D23)</f>
        <v>0</v>
      </c>
      <c r="U23" s="38">
        <f>SUMIF(C$2:C23,C23,E$2:E23)</f>
        <v>0</v>
      </c>
      <c r="V23" s="38">
        <f>SUM(E$2:E23)</f>
        <v>0</v>
      </c>
      <c r="W23" s="43">
        <f>SUM(F$2:F23)</f>
        <v>0</v>
      </c>
      <c r="X23" s="43" t="e">
        <f t="shared" si="11"/>
        <v>#DIV/0!</v>
      </c>
      <c r="Y23" s="36" t="e">
        <f t="shared" si="12"/>
        <v>#DIV/0!</v>
      </c>
      <c r="Z23" s="36" t="e">
        <f t="shared" si="13"/>
        <v>#DIV/0!</v>
      </c>
      <c r="AA23" s="38">
        <f>SUMIF('Rake Load'!A:A,Summary!B23,'Rake Load'!AN:AN)</f>
        <v>0</v>
      </c>
      <c r="AB23" s="38">
        <f>SUMIF(C$2:C23,C23,AA$2:AA23)</f>
        <v>0</v>
      </c>
      <c r="AC23" s="38">
        <f>SUM(AA$2:AA23)</f>
        <v>0</v>
      </c>
      <c r="AD23" s="43" t="e">
        <f t="shared" si="14"/>
        <v>#DIV/0!</v>
      </c>
      <c r="AE23" s="43" t="e">
        <f t="shared" si="15"/>
        <v>#DIV/0!</v>
      </c>
      <c r="AF23" s="43" t="e">
        <f t="shared" si="16"/>
        <v>#DIV/0!</v>
      </c>
      <c r="AG23" s="38">
        <f>SUMIF(Unloader!B:B,Summary!B23,Unloader!M:M)</f>
        <v>0</v>
      </c>
      <c r="AH23" s="38">
        <f>SUMIF(C$2:C23,C23,AG$2:AG23)</f>
        <v>82605</v>
      </c>
      <c r="AI23" s="38">
        <f>SUM(AG$2:AG23)</f>
        <v>82605</v>
      </c>
      <c r="AJ23" s="43">
        <f>SUMIF(Unloader!B:B,Summary!B23,Unloader!W:W)</f>
        <v>0</v>
      </c>
      <c r="AK23" s="43">
        <f>SUMIF(Unloader!B:B,Summary!B23,Unloader!AD:AD)+SUMIF(Unloader!B:B,Summary!B23,Unloader!BR:BR)+SUMIF(Unloader!B:B,Summary!B23,Unloader!BN:BN)</f>
        <v>0</v>
      </c>
      <c r="AL23" s="43">
        <f>SUMIF(C$2:C23,C23,AJ$2:AJ23)</f>
        <v>2.302083333333333</v>
      </c>
      <c r="AM23" s="43">
        <f>SUMIF(C$2:C23,C23,AK$2:AK23)</f>
        <v>0</v>
      </c>
      <c r="AN23" s="38">
        <f t="shared" si="17"/>
        <v>1495.1131221719459</v>
      </c>
      <c r="AO23" s="38">
        <f>SUM(AJ$2:AJ23)</f>
        <v>2.302083333333333</v>
      </c>
      <c r="AP23" s="38">
        <f>SUM(AK$2:AK23)</f>
        <v>0</v>
      </c>
      <c r="AQ23" s="38">
        <f t="shared" si="18"/>
        <v>1495.1131221719459</v>
      </c>
    </row>
    <row r="24" spans="1:43" x14ac:dyDescent="0.25">
      <c r="A24" s="124">
        <f t="shared" si="27"/>
        <v>23</v>
      </c>
      <c r="B24" s="361">
        <f t="shared" si="28"/>
        <v>40656</v>
      </c>
      <c r="C24" s="33">
        <f t="shared" si="21"/>
        <v>4</v>
      </c>
      <c r="D24" s="125">
        <f>COUNTIF('Rake Load'!A:A,Summary!B24)</f>
        <v>0</v>
      </c>
      <c r="E24" s="125">
        <f>SUMIF('Rake Load'!A:A,B24,'Rake Load'!F:F)</f>
        <v>0</v>
      </c>
      <c r="F24" s="35">
        <f>SUMIF('Rake Load'!A:A,B24,'Rake Load'!AB:AB)</f>
        <v>0</v>
      </c>
      <c r="G24" s="35" t="e">
        <f t="shared" si="29"/>
        <v>#DIV/0!</v>
      </c>
      <c r="H24" s="36" t="e">
        <f t="shared" si="30"/>
        <v>#DIV/0!</v>
      </c>
      <c r="I24" s="36" t="e">
        <f t="shared" si="31"/>
        <v>#DIV/0!</v>
      </c>
      <c r="J24" s="35">
        <f>SUMIF('Rake Load'!A:A,B24,'Rake Load'!BH:BH)</f>
        <v>0</v>
      </c>
      <c r="K24" s="41">
        <f t="shared" si="4"/>
        <v>0</v>
      </c>
      <c r="L24" s="41" t="e">
        <f t="shared" si="5"/>
        <v>#DIV/0!</v>
      </c>
      <c r="M24" s="49" t="e">
        <f t="shared" si="32"/>
        <v>#DIV/0!</v>
      </c>
      <c r="N24" s="49" t="e">
        <f t="shared" si="33"/>
        <v>#DIV/0!</v>
      </c>
      <c r="O24" s="363">
        <f>SUMIF(C$2:C24,C24,D$2:D24)</f>
        <v>0</v>
      </c>
      <c r="P24" s="33">
        <f>SUMIF(C$2:C24,C24,F$2:F24)</f>
        <v>0</v>
      </c>
      <c r="Q24" s="37" t="e">
        <f t="shared" si="8"/>
        <v>#DIV/0!</v>
      </c>
      <c r="R24" s="36" t="e">
        <f t="shared" si="9"/>
        <v>#DIV/0!</v>
      </c>
      <c r="S24" s="36" t="e">
        <f t="shared" si="10"/>
        <v>#DIV/0!</v>
      </c>
      <c r="T24" s="363">
        <f>SUM(D$2:D24)</f>
        <v>0</v>
      </c>
      <c r="U24" s="38">
        <f>SUMIF(C$2:C24,C24,E$2:E24)</f>
        <v>0</v>
      </c>
      <c r="V24" s="38">
        <f>SUM(E$2:E24)</f>
        <v>0</v>
      </c>
      <c r="W24" s="43">
        <f>SUM(F$2:F24)</f>
        <v>0</v>
      </c>
      <c r="X24" s="43" t="e">
        <f t="shared" si="11"/>
        <v>#DIV/0!</v>
      </c>
      <c r="Y24" s="36" t="e">
        <f t="shared" si="12"/>
        <v>#DIV/0!</v>
      </c>
      <c r="Z24" s="36" t="e">
        <f t="shared" si="13"/>
        <v>#DIV/0!</v>
      </c>
      <c r="AA24" s="38">
        <f>SUMIF('Rake Load'!A:A,Summary!B24,'Rake Load'!AN:AN)</f>
        <v>0</v>
      </c>
      <c r="AB24" s="38">
        <f>SUMIF(C$2:C24,C24,AA$2:AA24)</f>
        <v>0</v>
      </c>
      <c r="AC24" s="38">
        <f>SUM(AA$2:AA24)</f>
        <v>0</v>
      </c>
      <c r="AD24" s="43" t="e">
        <f t="shared" si="14"/>
        <v>#DIV/0!</v>
      </c>
      <c r="AE24" s="43" t="e">
        <f t="shared" si="15"/>
        <v>#DIV/0!</v>
      </c>
      <c r="AF24" s="43" t="e">
        <f t="shared" si="16"/>
        <v>#DIV/0!</v>
      </c>
      <c r="AG24" s="38">
        <f>SUMIF(Unloader!B:B,Summary!B24,Unloader!M:M)</f>
        <v>0</v>
      </c>
      <c r="AH24" s="38">
        <f>SUMIF(C$2:C24,C24,AG$2:AG24)</f>
        <v>82605</v>
      </c>
      <c r="AI24" s="38">
        <f>SUM(AG$2:AG24)</f>
        <v>82605</v>
      </c>
      <c r="AJ24" s="43">
        <f>SUMIF(Unloader!B:B,Summary!B24,Unloader!W:W)</f>
        <v>0</v>
      </c>
      <c r="AK24" s="43">
        <f>SUMIF(Unloader!B:B,Summary!B24,Unloader!AD:AD)+SUMIF(Unloader!B:B,Summary!B24,Unloader!BR:BR)+SUMIF(Unloader!B:B,Summary!B24,Unloader!BN:BN)</f>
        <v>0</v>
      </c>
      <c r="AL24" s="43">
        <f>SUMIF(C$2:C24,C24,AJ$2:AJ24)</f>
        <v>2.302083333333333</v>
      </c>
      <c r="AM24" s="43">
        <f>SUMIF(C$2:C24,C24,AK$2:AK24)</f>
        <v>0</v>
      </c>
      <c r="AN24" s="38">
        <f t="shared" si="17"/>
        <v>1495.1131221719459</v>
      </c>
      <c r="AO24" s="38">
        <f>SUM(AJ$2:AJ24)</f>
        <v>2.302083333333333</v>
      </c>
      <c r="AP24" s="38">
        <f>SUM(AK$2:AK24)</f>
        <v>0</v>
      </c>
      <c r="AQ24" s="38">
        <f t="shared" si="18"/>
        <v>1495.1131221719459</v>
      </c>
    </row>
    <row r="25" spans="1:43" x14ac:dyDescent="0.25">
      <c r="A25" s="124">
        <f t="shared" si="27"/>
        <v>24</v>
      </c>
      <c r="B25" s="361">
        <f t="shared" si="28"/>
        <v>40657</v>
      </c>
      <c r="C25" s="33">
        <f t="shared" si="21"/>
        <v>4</v>
      </c>
      <c r="D25" s="125">
        <f>COUNTIF('Rake Load'!A:A,Summary!B25)</f>
        <v>0</v>
      </c>
      <c r="E25" s="125">
        <f>SUMIF('Rake Load'!A:A,B25,'Rake Load'!F:F)</f>
        <v>0</v>
      </c>
      <c r="F25" s="35">
        <f>SUMIF('Rake Load'!A:A,B25,'Rake Load'!AB:AB)</f>
        <v>0</v>
      </c>
      <c r="G25" s="35" t="e">
        <f t="shared" si="29"/>
        <v>#DIV/0!</v>
      </c>
      <c r="H25" s="36" t="e">
        <f t="shared" si="30"/>
        <v>#DIV/0!</v>
      </c>
      <c r="I25" s="36" t="e">
        <f t="shared" si="31"/>
        <v>#DIV/0!</v>
      </c>
      <c r="J25" s="35">
        <f>SUMIF('Rake Load'!A:A,B25,'Rake Load'!BH:BH)</f>
        <v>0</v>
      </c>
      <c r="K25" s="41">
        <f t="shared" si="4"/>
        <v>0</v>
      </c>
      <c r="L25" s="41" t="e">
        <f t="shared" si="5"/>
        <v>#DIV/0!</v>
      </c>
      <c r="M25" s="49" t="e">
        <f t="shared" si="32"/>
        <v>#DIV/0!</v>
      </c>
      <c r="N25" s="49" t="e">
        <f t="shared" si="33"/>
        <v>#DIV/0!</v>
      </c>
      <c r="O25" s="363">
        <f>SUMIF(C$2:C25,C25,D$2:D25)</f>
        <v>0</v>
      </c>
      <c r="P25" s="33">
        <f>SUMIF(C$2:C25,C25,F$2:F25)</f>
        <v>0</v>
      </c>
      <c r="Q25" s="37" t="e">
        <f t="shared" si="8"/>
        <v>#DIV/0!</v>
      </c>
      <c r="R25" s="36" t="e">
        <f t="shared" si="9"/>
        <v>#DIV/0!</v>
      </c>
      <c r="S25" s="36" t="e">
        <f t="shared" si="10"/>
        <v>#DIV/0!</v>
      </c>
      <c r="T25" s="363">
        <f>SUM(D$2:D25)</f>
        <v>0</v>
      </c>
      <c r="U25" s="38">
        <f>SUMIF(C$2:C25,C25,E$2:E25)</f>
        <v>0</v>
      </c>
      <c r="V25" s="38">
        <f>SUM(E$2:E25)</f>
        <v>0</v>
      </c>
      <c r="W25" s="43">
        <f>SUM(F$2:F25)</f>
        <v>0</v>
      </c>
      <c r="X25" s="43" t="e">
        <f t="shared" si="11"/>
        <v>#DIV/0!</v>
      </c>
      <c r="Y25" s="36" t="e">
        <f t="shared" si="12"/>
        <v>#DIV/0!</v>
      </c>
      <c r="Z25" s="36" t="e">
        <f t="shared" si="13"/>
        <v>#DIV/0!</v>
      </c>
      <c r="AA25" s="38">
        <f>SUMIF('Rake Load'!A:A,Summary!B25,'Rake Load'!AN:AN)</f>
        <v>0</v>
      </c>
      <c r="AB25" s="38">
        <f>SUMIF(C$2:C25,C25,AA$2:AA25)</f>
        <v>0</v>
      </c>
      <c r="AC25" s="38">
        <f>SUM(AA$2:AA25)</f>
        <v>0</v>
      </c>
      <c r="AD25" s="43" t="e">
        <f t="shared" si="14"/>
        <v>#DIV/0!</v>
      </c>
      <c r="AE25" s="43" t="e">
        <f t="shared" si="15"/>
        <v>#DIV/0!</v>
      </c>
      <c r="AF25" s="43" t="e">
        <f t="shared" si="16"/>
        <v>#DIV/0!</v>
      </c>
      <c r="AG25" s="38">
        <f>SUMIF(Unloader!B:B,Summary!B25,Unloader!M:M)</f>
        <v>0</v>
      </c>
      <c r="AH25" s="38">
        <f>SUMIF(C$2:C25,C25,AG$2:AG25)</f>
        <v>82605</v>
      </c>
      <c r="AI25" s="38">
        <f>SUM(AG$2:AG25)</f>
        <v>82605</v>
      </c>
      <c r="AJ25" s="43">
        <f>SUMIF(Unloader!B:B,Summary!B25,Unloader!W:W)</f>
        <v>0</v>
      </c>
      <c r="AK25" s="43">
        <f>SUMIF(Unloader!B:B,Summary!B25,Unloader!AD:AD)+SUMIF(Unloader!B:B,Summary!B25,Unloader!BR:BR)+SUMIF(Unloader!B:B,Summary!B25,Unloader!BN:BN)</f>
        <v>0</v>
      </c>
      <c r="AL25" s="43">
        <f>SUMIF(C$2:C25,C25,AJ$2:AJ25)</f>
        <v>2.302083333333333</v>
      </c>
      <c r="AM25" s="43">
        <f>SUMIF(C$2:C25,C25,AK$2:AK25)</f>
        <v>0</v>
      </c>
      <c r="AN25" s="38">
        <f t="shared" si="17"/>
        <v>1495.1131221719459</v>
      </c>
      <c r="AO25" s="38">
        <f>SUM(AJ$2:AJ25)</f>
        <v>2.302083333333333</v>
      </c>
      <c r="AP25" s="38">
        <f>SUM(AK$2:AK25)</f>
        <v>0</v>
      </c>
      <c r="AQ25" s="38">
        <f t="shared" si="18"/>
        <v>1495.1131221719459</v>
      </c>
    </row>
    <row r="26" spans="1:43" x14ac:dyDescent="0.25">
      <c r="A26" s="124">
        <f t="shared" si="27"/>
        <v>25</v>
      </c>
      <c r="B26" s="361">
        <f t="shared" si="28"/>
        <v>40658</v>
      </c>
      <c r="C26" s="33">
        <f t="shared" si="21"/>
        <v>4</v>
      </c>
      <c r="D26" s="125">
        <f>COUNTIF('Rake Load'!A:A,Summary!B26)</f>
        <v>0</v>
      </c>
      <c r="E26" s="125">
        <f>SUMIF('Rake Load'!A:A,B26,'Rake Load'!F:F)</f>
        <v>0</v>
      </c>
      <c r="F26" s="35">
        <f>SUMIF('Rake Load'!A:A,B26,'Rake Load'!AB:AB)</f>
        <v>0</v>
      </c>
      <c r="G26" s="35" t="e">
        <f t="shared" si="29"/>
        <v>#DIV/0!</v>
      </c>
      <c r="H26" s="36" t="e">
        <f t="shared" si="30"/>
        <v>#DIV/0!</v>
      </c>
      <c r="I26" s="36" t="e">
        <f t="shared" si="31"/>
        <v>#DIV/0!</v>
      </c>
      <c r="J26" s="35">
        <f>SUMIF('Rake Load'!A:A,B26,'Rake Load'!BH:BH)</f>
        <v>0</v>
      </c>
      <c r="K26" s="41">
        <f t="shared" si="4"/>
        <v>0</v>
      </c>
      <c r="L26" s="41" t="e">
        <f t="shared" si="5"/>
        <v>#DIV/0!</v>
      </c>
      <c r="M26" s="49" t="e">
        <f t="shared" si="32"/>
        <v>#DIV/0!</v>
      </c>
      <c r="N26" s="49" t="e">
        <f t="shared" si="33"/>
        <v>#DIV/0!</v>
      </c>
      <c r="O26" s="363">
        <f>SUMIF(C$2:C26,C26,D$2:D26)</f>
        <v>0</v>
      </c>
      <c r="P26" s="33">
        <f>SUMIF(C$2:C26,C26,F$2:F26)</f>
        <v>0</v>
      </c>
      <c r="Q26" s="37" t="e">
        <f t="shared" si="8"/>
        <v>#DIV/0!</v>
      </c>
      <c r="R26" s="36" t="e">
        <f t="shared" si="9"/>
        <v>#DIV/0!</v>
      </c>
      <c r="S26" s="36" t="e">
        <f t="shared" si="10"/>
        <v>#DIV/0!</v>
      </c>
      <c r="T26" s="363">
        <f>SUM(D$2:D26)</f>
        <v>0</v>
      </c>
      <c r="U26" s="38">
        <f>SUMIF(C$2:C26,C26,E$2:E26)</f>
        <v>0</v>
      </c>
      <c r="V26" s="38">
        <f>SUM(E$2:E26)</f>
        <v>0</v>
      </c>
      <c r="W26" s="43">
        <f>SUM(F$2:F26)</f>
        <v>0</v>
      </c>
      <c r="X26" s="43" t="e">
        <f t="shared" si="11"/>
        <v>#DIV/0!</v>
      </c>
      <c r="Y26" s="36" t="e">
        <f t="shared" si="12"/>
        <v>#DIV/0!</v>
      </c>
      <c r="Z26" s="36" t="e">
        <f t="shared" si="13"/>
        <v>#DIV/0!</v>
      </c>
      <c r="AA26" s="38">
        <f>SUMIF('Rake Load'!A:A,Summary!B26,'Rake Load'!AN:AN)</f>
        <v>0</v>
      </c>
      <c r="AB26" s="38">
        <f>SUMIF(C$2:C26,C26,AA$2:AA26)</f>
        <v>0</v>
      </c>
      <c r="AC26" s="38">
        <f>SUM(AA$2:AA26)</f>
        <v>0</v>
      </c>
      <c r="AD26" s="43" t="e">
        <f t="shared" si="14"/>
        <v>#DIV/0!</v>
      </c>
      <c r="AE26" s="43" t="e">
        <f t="shared" si="15"/>
        <v>#DIV/0!</v>
      </c>
      <c r="AF26" s="43" t="e">
        <f t="shared" si="16"/>
        <v>#DIV/0!</v>
      </c>
      <c r="AG26" s="38">
        <f>SUMIF(Unloader!B:B,Summary!B26,Unloader!M:M)</f>
        <v>0</v>
      </c>
      <c r="AH26" s="38">
        <f>SUMIF(C$2:C26,C26,AG$2:AG26)</f>
        <v>82605</v>
      </c>
      <c r="AI26" s="38">
        <f>SUM(AG$2:AG26)</f>
        <v>82605</v>
      </c>
      <c r="AJ26" s="43">
        <f>SUMIF(Unloader!B:B,Summary!B26,Unloader!W:W)</f>
        <v>0</v>
      </c>
      <c r="AK26" s="43">
        <f>SUMIF(Unloader!B:B,Summary!B26,Unloader!AD:AD)+SUMIF(Unloader!B:B,Summary!B26,Unloader!BR:BR)+SUMIF(Unloader!B:B,Summary!B26,Unloader!BN:BN)</f>
        <v>0</v>
      </c>
      <c r="AL26" s="43">
        <f>SUMIF(C$2:C26,C26,AJ$2:AJ26)</f>
        <v>2.302083333333333</v>
      </c>
      <c r="AM26" s="43">
        <f>SUMIF(C$2:C26,C26,AK$2:AK26)</f>
        <v>0</v>
      </c>
      <c r="AN26" s="38">
        <f t="shared" si="17"/>
        <v>1495.1131221719459</v>
      </c>
      <c r="AO26" s="38">
        <f>SUM(AJ$2:AJ26)</f>
        <v>2.302083333333333</v>
      </c>
      <c r="AP26" s="38">
        <f>SUM(AK$2:AK26)</f>
        <v>0</v>
      </c>
      <c r="AQ26" s="38">
        <f t="shared" si="18"/>
        <v>1495.1131221719459</v>
      </c>
    </row>
    <row r="27" spans="1:43" x14ac:dyDescent="0.25">
      <c r="A27" s="124">
        <f t="shared" si="27"/>
        <v>26</v>
      </c>
      <c r="B27" s="361">
        <f t="shared" si="28"/>
        <v>40659</v>
      </c>
      <c r="C27" s="33">
        <f t="shared" si="21"/>
        <v>4</v>
      </c>
      <c r="D27" s="125">
        <f>COUNTIF('Rake Load'!A:A,Summary!B27)</f>
        <v>0</v>
      </c>
      <c r="E27" s="125">
        <f>SUMIF('Rake Load'!A:A,B27,'Rake Load'!F:F)</f>
        <v>0</v>
      </c>
      <c r="F27" s="35">
        <f>SUMIF('Rake Load'!A:A,B27,'Rake Load'!AB:AB)</f>
        <v>0</v>
      </c>
      <c r="G27" s="35" t="e">
        <f t="shared" si="29"/>
        <v>#DIV/0!</v>
      </c>
      <c r="H27" s="36" t="e">
        <f t="shared" si="30"/>
        <v>#DIV/0!</v>
      </c>
      <c r="I27" s="36" t="e">
        <f t="shared" si="31"/>
        <v>#DIV/0!</v>
      </c>
      <c r="J27" s="35">
        <f>SUMIF('Rake Load'!A:A,B27,'Rake Load'!BH:BH)</f>
        <v>0</v>
      </c>
      <c r="K27" s="41">
        <f t="shared" si="4"/>
        <v>0</v>
      </c>
      <c r="L27" s="41" t="e">
        <f t="shared" si="5"/>
        <v>#DIV/0!</v>
      </c>
      <c r="M27" s="49" t="e">
        <f t="shared" si="32"/>
        <v>#DIV/0!</v>
      </c>
      <c r="N27" s="49" t="e">
        <f t="shared" si="33"/>
        <v>#DIV/0!</v>
      </c>
      <c r="O27" s="363">
        <f>SUMIF(C$2:C27,C27,D$2:D27)</f>
        <v>0</v>
      </c>
      <c r="P27" s="33">
        <f>SUMIF(C$2:C27,C27,F$2:F27)</f>
        <v>0</v>
      </c>
      <c r="Q27" s="37" t="e">
        <f t="shared" si="8"/>
        <v>#DIV/0!</v>
      </c>
      <c r="R27" s="36" t="e">
        <f t="shared" si="9"/>
        <v>#DIV/0!</v>
      </c>
      <c r="S27" s="36" t="e">
        <f t="shared" si="10"/>
        <v>#DIV/0!</v>
      </c>
      <c r="T27" s="363">
        <f>SUM(D$2:D27)</f>
        <v>0</v>
      </c>
      <c r="U27" s="38">
        <f>SUMIF(C$2:C27,C27,E$2:E27)</f>
        <v>0</v>
      </c>
      <c r="V27" s="38">
        <f>SUM(E$2:E27)</f>
        <v>0</v>
      </c>
      <c r="W27" s="43">
        <f>SUM(F$2:F27)</f>
        <v>0</v>
      </c>
      <c r="X27" s="43" t="e">
        <f t="shared" si="11"/>
        <v>#DIV/0!</v>
      </c>
      <c r="Y27" s="36" t="e">
        <f t="shared" si="12"/>
        <v>#DIV/0!</v>
      </c>
      <c r="Z27" s="36" t="e">
        <f t="shared" si="13"/>
        <v>#DIV/0!</v>
      </c>
      <c r="AA27" s="38">
        <f>SUMIF('Rake Load'!A:A,Summary!B27,'Rake Load'!AN:AN)</f>
        <v>0</v>
      </c>
      <c r="AB27" s="38">
        <f>SUMIF(C$2:C27,C27,AA$2:AA27)</f>
        <v>0</v>
      </c>
      <c r="AC27" s="38">
        <f>SUM(AA$2:AA27)</f>
        <v>0</v>
      </c>
      <c r="AD27" s="43" t="e">
        <f t="shared" si="14"/>
        <v>#DIV/0!</v>
      </c>
      <c r="AE27" s="43" t="e">
        <f t="shared" si="15"/>
        <v>#DIV/0!</v>
      </c>
      <c r="AF27" s="43" t="e">
        <f t="shared" si="16"/>
        <v>#DIV/0!</v>
      </c>
      <c r="AG27" s="38">
        <f>SUMIF(Unloader!B:B,Summary!B27,Unloader!M:M)</f>
        <v>0</v>
      </c>
      <c r="AH27" s="38">
        <f>SUMIF(C$2:C27,C27,AG$2:AG27)</f>
        <v>82605</v>
      </c>
      <c r="AI27" s="38">
        <f>SUM(AG$2:AG27)</f>
        <v>82605</v>
      </c>
      <c r="AJ27" s="43">
        <f>SUMIF(Unloader!B:B,Summary!B27,Unloader!W:W)</f>
        <v>0</v>
      </c>
      <c r="AK27" s="43">
        <f>SUMIF(Unloader!B:B,Summary!B27,Unloader!AD:AD)+SUMIF(Unloader!B:B,Summary!B27,Unloader!BR:BR)+SUMIF(Unloader!B:B,Summary!B27,Unloader!BN:BN)</f>
        <v>0</v>
      </c>
      <c r="AL27" s="43">
        <f>SUMIF(C$2:C27,C27,AJ$2:AJ27)</f>
        <v>2.302083333333333</v>
      </c>
      <c r="AM27" s="43">
        <f>SUMIF(C$2:C27,C27,AK$2:AK27)</f>
        <v>0</v>
      </c>
      <c r="AN27" s="38">
        <f t="shared" si="17"/>
        <v>1495.1131221719459</v>
      </c>
      <c r="AO27" s="38">
        <f>SUM(AJ$2:AJ27)</f>
        <v>2.302083333333333</v>
      </c>
      <c r="AP27" s="38">
        <f>SUM(AK$2:AK27)</f>
        <v>0</v>
      </c>
      <c r="AQ27" s="38">
        <f t="shared" si="18"/>
        <v>1495.1131221719459</v>
      </c>
    </row>
    <row r="28" spans="1:43" x14ac:dyDescent="0.25">
      <c r="A28" s="124">
        <f t="shared" si="27"/>
        <v>27</v>
      </c>
      <c r="B28" s="361">
        <f t="shared" si="28"/>
        <v>40660</v>
      </c>
      <c r="C28" s="33">
        <f t="shared" si="21"/>
        <v>4</v>
      </c>
      <c r="D28" s="125">
        <f>COUNTIF('Rake Load'!A:A,Summary!B28)</f>
        <v>0</v>
      </c>
      <c r="E28" s="125">
        <f>SUMIF('Rake Load'!A:A,B28,'Rake Load'!F:F)</f>
        <v>0</v>
      </c>
      <c r="F28" s="35">
        <f>SUMIF('Rake Load'!A:A,B28,'Rake Load'!AB:AB)</f>
        <v>0</v>
      </c>
      <c r="G28" s="35" t="e">
        <f t="shared" si="29"/>
        <v>#DIV/0!</v>
      </c>
      <c r="H28" s="36" t="e">
        <f t="shared" si="30"/>
        <v>#DIV/0!</v>
      </c>
      <c r="I28" s="36" t="e">
        <f t="shared" si="31"/>
        <v>#DIV/0!</v>
      </c>
      <c r="J28" s="35">
        <f>SUMIF('Rake Load'!A:A,B28,'Rake Load'!BH:BH)</f>
        <v>0</v>
      </c>
      <c r="K28" s="41">
        <f t="shared" si="4"/>
        <v>0</v>
      </c>
      <c r="L28" s="41" t="e">
        <f t="shared" si="5"/>
        <v>#DIV/0!</v>
      </c>
      <c r="M28" s="49" t="e">
        <f t="shared" si="32"/>
        <v>#DIV/0!</v>
      </c>
      <c r="N28" s="49" t="e">
        <f t="shared" si="33"/>
        <v>#DIV/0!</v>
      </c>
      <c r="O28" s="363">
        <f>SUMIF(C$2:C28,C28,D$2:D28)</f>
        <v>0</v>
      </c>
      <c r="P28" s="33">
        <f>SUMIF(C$2:C28,C28,F$2:F28)</f>
        <v>0</v>
      </c>
      <c r="Q28" s="37" t="e">
        <f t="shared" si="8"/>
        <v>#DIV/0!</v>
      </c>
      <c r="R28" s="36" t="e">
        <f t="shared" si="9"/>
        <v>#DIV/0!</v>
      </c>
      <c r="S28" s="36" t="e">
        <f t="shared" si="10"/>
        <v>#DIV/0!</v>
      </c>
      <c r="T28" s="363">
        <f>SUM(D$2:D28)</f>
        <v>0</v>
      </c>
      <c r="U28" s="38">
        <f>SUMIF(C$2:C28,C28,E$2:E28)</f>
        <v>0</v>
      </c>
      <c r="V28" s="38">
        <f>SUM(E$2:E28)</f>
        <v>0</v>
      </c>
      <c r="W28" s="43">
        <f>SUM(F$2:F28)</f>
        <v>0</v>
      </c>
      <c r="X28" s="43" t="e">
        <f t="shared" si="11"/>
        <v>#DIV/0!</v>
      </c>
      <c r="Y28" s="36" t="e">
        <f t="shared" si="12"/>
        <v>#DIV/0!</v>
      </c>
      <c r="Z28" s="36" t="e">
        <f t="shared" si="13"/>
        <v>#DIV/0!</v>
      </c>
      <c r="AA28" s="38">
        <f>SUMIF('Rake Load'!A:A,Summary!B28,'Rake Load'!AN:AN)</f>
        <v>0</v>
      </c>
      <c r="AB28" s="38">
        <f>SUMIF(C$2:C28,C28,AA$2:AA28)</f>
        <v>0</v>
      </c>
      <c r="AC28" s="38">
        <f>SUM(AA$2:AA28)</f>
        <v>0</v>
      </c>
      <c r="AD28" s="43" t="e">
        <f t="shared" si="14"/>
        <v>#DIV/0!</v>
      </c>
      <c r="AE28" s="43" t="e">
        <f t="shared" si="15"/>
        <v>#DIV/0!</v>
      </c>
      <c r="AF28" s="43" t="e">
        <f t="shared" si="16"/>
        <v>#DIV/0!</v>
      </c>
      <c r="AG28" s="38">
        <f>SUMIF(Unloader!B:B,Summary!B28,Unloader!M:M)</f>
        <v>0</v>
      </c>
      <c r="AH28" s="38">
        <f>SUMIF(C$2:C28,C28,AG$2:AG28)</f>
        <v>82605</v>
      </c>
      <c r="AI28" s="38">
        <f>SUM(AG$2:AG28)</f>
        <v>82605</v>
      </c>
      <c r="AJ28" s="43">
        <f>SUMIF(Unloader!B:B,Summary!B28,Unloader!W:W)</f>
        <v>0</v>
      </c>
      <c r="AK28" s="43">
        <f>SUMIF(Unloader!B:B,Summary!B28,Unloader!AD:AD)+SUMIF(Unloader!B:B,Summary!B28,Unloader!BR:BR)+SUMIF(Unloader!B:B,Summary!B28,Unloader!BN:BN)</f>
        <v>0</v>
      </c>
      <c r="AL28" s="43">
        <f>SUMIF(C$2:C28,C28,AJ$2:AJ28)</f>
        <v>2.302083333333333</v>
      </c>
      <c r="AM28" s="43">
        <f>SUMIF(C$2:C28,C28,AK$2:AK28)</f>
        <v>0</v>
      </c>
      <c r="AN28" s="38">
        <f t="shared" si="17"/>
        <v>1495.1131221719459</v>
      </c>
      <c r="AO28" s="38">
        <f>SUM(AJ$2:AJ28)</f>
        <v>2.302083333333333</v>
      </c>
      <c r="AP28" s="38">
        <f>SUM(AK$2:AK28)</f>
        <v>0</v>
      </c>
      <c r="AQ28" s="38">
        <f t="shared" si="18"/>
        <v>1495.1131221719459</v>
      </c>
    </row>
    <row r="29" spans="1:43" x14ac:dyDescent="0.25">
      <c r="A29" s="124">
        <f t="shared" si="27"/>
        <v>28</v>
      </c>
      <c r="B29" s="361">
        <f t="shared" si="28"/>
        <v>40661</v>
      </c>
      <c r="C29" s="33">
        <f t="shared" si="21"/>
        <v>4</v>
      </c>
      <c r="D29" s="125">
        <f>COUNTIF('Rake Load'!A:A,Summary!B29)</f>
        <v>0</v>
      </c>
      <c r="E29" s="125">
        <f>SUMIF('Rake Load'!A:A,B29,'Rake Load'!F:F)</f>
        <v>0</v>
      </c>
      <c r="F29" s="35">
        <f>SUMIF('Rake Load'!A:A,B29,'Rake Load'!AB:AB)</f>
        <v>0</v>
      </c>
      <c r="G29" s="35" t="e">
        <f t="shared" si="29"/>
        <v>#DIV/0!</v>
      </c>
      <c r="H29" s="36" t="e">
        <f t="shared" si="30"/>
        <v>#DIV/0!</v>
      </c>
      <c r="I29" s="36" t="e">
        <f t="shared" si="31"/>
        <v>#DIV/0!</v>
      </c>
      <c r="J29" s="35">
        <f>SUMIF('Rake Load'!A:A,B29,'Rake Load'!BH:BH)</f>
        <v>0</v>
      </c>
      <c r="K29" s="41">
        <f t="shared" si="4"/>
        <v>0</v>
      </c>
      <c r="L29" s="41" t="e">
        <f t="shared" si="5"/>
        <v>#DIV/0!</v>
      </c>
      <c r="M29" s="49" t="e">
        <f t="shared" si="32"/>
        <v>#DIV/0!</v>
      </c>
      <c r="N29" s="49" t="e">
        <f t="shared" si="33"/>
        <v>#DIV/0!</v>
      </c>
      <c r="O29" s="363">
        <f>SUMIF(C$2:C29,C29,D$2:D29)</f>
        <v>0</v>
      </c>
      <c r="P29" s="33">
        <f>SUMIF(C$2:C29,C29,F$2:F29)</f>
        <v>0</v>
      </c>
      <c r="Q29" s="37" t="e">
        <f t="shared" si="8"/>
        <v>#DIV/0!</v>
      </c>
      <c r="R29" s="36" t="e">
        <f t="shared" si="9"/>
        <v>#DIV/0!</v>
      </c>
      <c r="S29" s="36" t="e">
        <f t="shared" si="10"/>
        <v>#DIV/0!</v>
      </c>
      <c r="T29" s="363">
        <f>SUM(D$2:D29)</f>
        <v>0</v>
      </c>
      <c r="U29" s="38">
        <f>SUMIF(C$2:C29,C29,E$2:E29)</f>
        <v>0</v>
      </c>
      <c r="V29" s="38">
        <f>SUM(E$2:E29)</f>
        <v>0</v>
      </c>
      <c r="W29" s="43">
        <f>SUM(F$2:F29)</f>
        <v>0</v>
      </c>
      <c r="X29" s="43" t="e">
        <f t="shared" si="11"/>
        <v>#DIV/0!</v>
      </c>
      <c r="Y29" s="36" t="e">
        <f t="shared" si="12"/>
        <v>#DIV/0!</v>
      </c>
      <c r="Z29" s="36" t="e">
        <f t="shared" si="13"/>
        <v>#DIV/0!</v>
      </c>
      <c r="AA29" s="38">
        <f>SUMIF('Rake Load'!A:A,Summary!B29,'Rake Load'!AN:AN)</f>
        <v>0</v>
      </c>
      <c r="AB29" s="38">
        <f>SUMIF(C$2:C29,C29,AA$2:AA29)</f>
        <v>0</v>
      </c>
      <c r="AC29" s="38">
        <f>SUM(AA$2:AA29)</f>
        <v>0</v>
      </c>
      <c r="AD29" s="43" t="e">
        <f t="shared" si="14"/>
        <v>#DIV/0!</v>
      </c>
      <c r="AE29" s="43" t="e">
        <f t="shared" si="15"/>
        <v>#DIV/0!</v>
      </c>
      <c r="AF29" s="43" t="e">
        <f t="shared" si="16"/>
        <v>#DIV/0!</v>
      </c>
      <c r="AG29" s="38">
        <f>SUMIF(Unloader!B:B,Summary!B29,Unloader!M:M)</f>
        <v>0</v>
      </c>
      <c r="AH29" s="38">
        <f>SUMIF(C$2:C29,C29,AG$2:AG29)</f>
        <v>82605</v>
      </c>
      <c r="AI29" s="38">
        <f>SUM(AG$2:AG29)</f>
        <v>82605</v>
      </c>
      <c r="AJ29" s="43">
        <f>SUMIF(Unloader!B:B,Summary!B29,Unloader!W:W)</f>
        <v>0</v>
      </c>
      <c r="AK29" s="43">
        <f>SUMIF(Unloader!B:B,Summary!B29,Unloader!AD:AD)+SUMIF(Unloader!B:B,Summary!B29,Unloader!BR:BR)+SUMIF(Unloader!B:B,Summary!B29,Unloader!BN:BN)</f>
        <v>0</v>
      </c>
      <c r="AL29" s="43">
        <f>SUMIF(C$2:C29,C29,AJ$2:AJ29)</f>
        <v>2.302083333333333</v>
      </c>
      <c r="AM29" s="43">
        <f>SUMIF(C$2:C29,C29,AK$2:AK29)</f>
        <v>0</v>
      </c>
      <c r="AN29" s="38">
        <f t="shared" si="17"/>
        <v>1495.1131221719459</v>
      </c>
      <c r="AO29" s="38">
        <f>SUM(AJ$2:AJ29)</f>
        <v>2.302083333333333</v>
      </c>
      <c r="AP29" s="38">
        <f>SUM(AK$2:AK29)</f>
        <v>0</v>
      </c>
      <c r="AQ29" s="38">
        <f t="shared" si="18"/>
        <v>1495.1131221719459</v>
      </c>
    </row>
    <row r="30" spans="1:43" x14ac:dyDescent="0.25">
      <c r="A30" s="124">
        <f t="shared" si="27"/>
        <v>29</v>
      </c>
      <c r="B30" s="361">
        <f t="shared" si="28"/>
        <v>40662</v>
      </c>
      <c r="C30" s="33">
        <f t="shared" si="21"/>
        <v>4</v>
      </c>
      <c r="D30" s="125">
        <f>COUNTIF('Rake Load'!A:A,Summary!B30)</f>
        <v>0</v>
      </c>
      <c r="E30" s="125">
        <f>SUMIF('Rake Load'!A:A,B30,'Rake Load'!F:F)</f>
        <v>0</v>
      </c>
      <c r="F30" s="35">
        <f>SUMIF('Rake Load'!A:A,B30,'Rake Load'!AB:AB)</f>
        <v>0</v>
      </c>
      <c r="G30" s="35" t="e">
        <f t="shared" si="29"/>
        <v>#DIV/0!</v>
      </c>
      <c r="H30" s="36" t="e">
        <f t="shared" si="30"/>
        <v>#DIV/0!</v>
      </c>
      <c r="I30" s="36" t="e">
        <f t="shared" si="31"/>
        <v>#DIV/0!</v>
      </c>
      <c r="J30" s="35">
        <f>SUMIF('Rake Load'!A:A,B30,'Rake Load'!BH:BH)</f>
        <v>0</v>
      </c>
      <c r="K30" s="41">
        <f t="shared" si="4"/>
        <v>0</v>
      </c>
      <c r="L30" s="41" t="e">
        <f t="shared" si="5"/>
        <v>#DIV/0!</v>
      </c>
      <c r="M30" s="49" t="e">
        <f t="shared" si="32"/>
        <v>#DIV/0!</v>
      </c>
      <c r="N30" s="49" t="e">
        <f t="shared" si="33"/>
        <v>#DIV/0!</v>
      </c>
      <c r="O30" s="363">
        <f>SUMIF(C$2:C30,C30,D$2:D30)</f>
        <v>0</v>
      </c>
      <c r="P30" s="33">
        <f>SUMIF(C$2:C30,C30,F$2:F30)</f>
        <v>0</v>
      </c>
      <c r="Q30" s="37" t="e">
        <f t="shared" si="8"/>
        <v>#DIV/0!</v>
      </c>
      <c r="R30" s="36" t="e">
        <f t="shared" si="9"/>
        <v>#DIV/0!</v>
      </c>
      <c r="S30" s="36" t="e">
        <f t="shared" si="10"/>
        <v>#DIV/0!</v>
      </c>
      <c r="T30" s="363">
        <f>SUM(D$2:D30)</f>
        <v>0</v>
      </c>
      <c r="U30" s="38">
        <f>SUMIF(C$2:C30,C30,E$2:E30)</f>
        <v>0</v>
      </c>
      <c r="V30" s="38">
        <f>SUM(E$2:E30)</f>
        <v>0</v>
      </c>
      <c r="W30" s="43">
        <f>SUM(F$2:F30)</f>
        <v>0</v>
      </c>
      <c r="X30" s="43" t="e">
        <f t="shared" si="11"/>
        <v>#DIV/0!</v>
      </c>
      <c r="Y30" s="36" t="e">
        <f t="shared" si="12"/>
        <v>#DIV/0!</v>
      </c>
      <c r="Z30" s="36" t="e">
        <f t="shared" si="13"/>
        <v>#DIV/0!</v>
      </c>
      <c r="AA30" s="38">
        <f>SUMIF('Rake Load'!A:A,Summary!B30,'Rake Load'!AN:AN)</f>
        <v>0</v>
      </c>
      <c r="AB30" s="38">
        <f>SUMIF(C$2:C30,C30,AA$2:AA30)</f>
        <v>0</v>
      </c>
      <c r="AC30" s="38">
        <f>SUM(AA$2:AA30)</f>
        <v>0</v>
      </c>
      <c r="AD30" s="43" t="e">
        <f t="shared" si="14"/>
        <v>#DIV/0!</v>
      </c>
      <c r="AE30" s="43" t="e">
        <f t="shared" si="15"/>
        <v>#DIV/0!</v>
      </c>
      <c r="AF30" s="43" t="e">
        <f t="shared" si="16"/>
        <v>#DIV/0!</v>
      </c>
      <c r="AG30" s="38">
        <f>SUMIF(Unloader!B:B,Summary!B30,Unloader!M:M)</f>
        <v>0</v>
      </c>
      <c r="AH30" s="38">
        <f>SUMIF(C$2:C30,C30,AG$2:AG30)</f>
        <v>82605</v>
      </c>
      <c r="AI30" s="38">
        <f>SUM(AG$2:AG30)</f>
        <v>82605</v>
      </c>
      <c r="AJ30" s="43">
        <f>SUMIF(Unloader!B:B,Summary!B30,Unloader!W:W)</f>
        <v>0</v>
      </c>
      <c r="AK30" s="43">
        <f>SUMIF(Unloader!B:B,Summary!B30,Unloader!AD:AD)+SUMIF(Unloader!B:B,Summary!B30,Unloader!BR:BR)+SUMIF(Unloader!B:B,Summary!B30,Unloader!BN:BN)</f>
        <v>0</v>
      </c>
      <c r="AL30" s="43">
        <f>SUMIF(C$2:C30,C30,AJ$2:AJ30)</f>
        <v>2.302083333333333</v>
      </c>
      <c r="AM30" s="43">
        <f>SUMIF(C$2:C30,C30,AK$2:AK30)</f>
        <v>0</v>
      </c>
      <c r="AN30" s="38">
        <f t="shared" si="17"/>
        <v>1495.1131221719459</v>
      </c>
      <c r="AO30" s="38">
        <f>SUM(AJ$2:AJ30)</f>
        <v>2.302083333333333</v>
      </c>
      <c r="AP30" s="38">
        <f>SUM(AK$2:AK30)</f>
        <v>0</v>
      </c>
      <c r="AQ30" s="38">
        <f t="shared" si="18"/>
        <v>1495.1131221719459</v>
      </c>
    </row>
    <row r="31" spans="1:43" x14ac:dyDescent="0.25">
      <c r="A31" s="124">
        <f t="shared" si="27"/>
        <v>30</v>
      </c>
      <c r="B31" s="361">
        <f t="shared" si="28"/>
        <v>40663</v>
      </c>
      <c r="C31" s="33">
        <f t="shared" si="21"/>
        <v>4</v>
      </c>
      <c r="D31" s="125">
        <f>COUNTIF('Rake Load'!A:A,Summary!B31)</f>
        <v>0</v>
      </c>
      <c r="E31" s="125">
        <f>SUMIF('Rake Load'!A:A,B31,'Rake Load'!F:F)</f>
        <v>0</v>
      </c>
      <c r="F31" s="35">
        <f>SUMIF('Rake Load'!A:A,B31,'Rake Load'!AB:AB)</f>
        <v>0</v>
      </c>
      <c r="G31" s="35" t="e">
        <f t="shared" si="29"/>
        <v>#DIV/0!</v>
      </c>
      <c r="H31" s="36" t="e">
        <f t="shared" si="30"/>
        <v>#DIV/0!</v>
      </c>
      <c r="I31" s="36" t="e">
        <f t="shared" si="31"/>
        <v>#DIV/0!</v>
      </c>
      <c r="J31" s="35">
        <f>SUMIF('Rake Load'!A:A,B31,'Rake Load'!BH:BH)</f>
        <v>0</v>
      </c>
      <c r="K31" s="41">
        <f t="shared" si="4"/>
        <v>0</v>
      </c>
      <c r="L31" s="41" t="e">
        <f t="shared" si="5"/>
        <v>#DIV/0!</v>
      </c>
      <c r="M31" s="49" t="e">
        <f t="shared" si="32"/>
        <v>#DIV/0!</v>
      </c>
      <c r="N31" s="49" t="e">
        <f t="shared" si="33"/>
        <v>#DIV/0!</v>
      </c>
      <c r="O31" s="363">
        <f>SUMIF(C$2:C31,C31,D$2:D31)</f>
        <v>0</v>
      </c>
      <c r="P31" s="33">
        <f>SUMIF(C$2:C31,C31,F$2:F31)</f>
        <v>0</v>
      </c>
      <c r="Q31" s="37" t="e">
        <f t="shared" si="8"/>
        <v>#DIV/0!</v>
      </c>
      <c r="R31" s="36" t="e">
        <f t="shared" si="9"/>
        <v>#DIV/0!</v>
      </c>
      <c r="S31" s="36" t="e">
        <f t="shared" si="10"/>
        <v>#DIV/0!</v>
      </c>
      <c r="T31" s="363">
        <f>SUM(D$2:D31)</f>
        <v>0</v>
      </c>
      <c r="U31" s="38">
        <f>SUMIF(C$2:C31,C31,E$2:E31)</f>
        <v>0</v>
      </c>
      <c r="V31" s="38">
        <f>SUM(E$2:E31)</f>
        <v>0</v>
      </c>
      <c r="W31" s="43">
        <f>SUM(F$2:F31)</f>
        <v>0</v>
      </c>
      <c r="X31" s="43" t="e">
        <f t="shared" si="11"/>
        <v>#DIV/0!</v>
      </c>
      <c r="Y31" s="36" t="e">
        <f t="shared" si="12"/>
        <v>#DIV/0!</v>
      </c>
      <c r="Z31" s="36" t="e">
        <f t="shared" si="13"/>
        <v>#DIV/0!</v>
      </c>
      <c r="AA31" s="38">
        <f>SUMIF('Rake Load'!A:A,Summary!B31,'Rake Load'!AN:AN)</f>
        <v>0</v>
      </c>
      <c r="AB31" s="38">
        <f>SUMIF(C$2:C31,C31,AA$2:AA31)</f>
        <v>0</v>
      </c>
      <c r="AC31" s="38">
        <f>SUM(AA$2:AA31)</f>
        <v>0</v>
      </c>
      <c r="AD31" s="43" t="e">
        <f t="shared" si="14"/>
        <v>#DIV/0!</v>
      </c>
      <c r="AE31" s="43" t="e">
        <f t="shared" si="15"/>
        <v>#DIV/0!</v>
      </c>
      <c r="AF31" s="43" t="e">
        <f t="shared" si="16"/>
        <v>#DIV/0!</v>
      </c>
      <c r="AG31" s="38">
        <f>SUMIF(Unloader!B:B,Summary!B31,Unloader!M:M)</f>
        <v>0</v>
      </c>
      <c r="AH31" s="38">
        <f>SUMIF(C$2:C31,C31,AG$2:AG31)</f>
        <v>82605</v>
      </c>
      <c r="AI31" s="38">
        <f>SUM(AG$2:AG31)</f>
        <v>82605</v>
      </c>
      <c r="AJ31" s="43">
        <f>SUMIF(Unloader!B:B,Summary!B31,Unloader!W:W)</f>
        <v>0</v>
      </c>
      <c r="AK31" s="43">
        <f>SUMIF(Unloader!B:B,Summary!B31,Unloader!AD:AD)+SUMIF(Unloader!B:B,Summary!B31,Unloader!BR:BR)+SUMIF(Unloader!B:B,Summary!B31,Unloader!BN:BN)</f>
        <v>0</v>
      </c>
      <c r="AL31" s="43">
        <f>SUMIF(C$2:C31,C31,AJ$2:AJ31)</f>
        <v>2.302083333333333</v>
      </c>
      <c r="AM31" s="43">
        <f>SUMIF(C$2:C31,C31,AK$2:AK31)</f>
        <v>0</v>
      </c>
      <c r="AN31" s="38">
        <f t="shared" si="17"/>
        <v>1495.1131221719459</v>
      </c>
      <c r="AO31" s="38">
        <f>SUM(AJ$2:AJ31)</f>
        <v>2.302083333333333</v>
      </c>
      <c r="AP31" s="38">
        <f>SUM(AK$2:AK31)</f>
        <v>0</v>
      </c>
      <c r="AQ31" s="38">
        <f t="shared" si="18"/>
        <v>1495.1131221719459</v>
      </c>
    </row>
    <row r="32" spans="1:43" x14ac:dyDescent="0.25">
      <c r="A32" s="124">
        <f t="shared" si="27"/>
        <v>31</v>
      </c>
      <c r="B32" s="361">
        <f t="shared" si="28"/>
        <v>40664</v>
      </c>
      <c r="C32" s="33">
        <f t="shared" si="21"/>
        <v>5</v>
      </c>
      <c r="D32" s="125">
        <f>COUNTIF('Rake Load'!A:A,Summary!B32)</f>
        <v>0</v>
      </c>
      <c r="E32" s="125">
        <f>SUMIF('Rake Load'!A:A,B32,'Rake Load'!F:F)</f>
        <v>0</v>
      </c>
      <c r="F32" s="35">
        <f>SUMIF('Rake Load'!A:A,B32,'Rake Load'!AB:AB)</f>
        <v>0</v>
      </c>
      <c r="G32" s="35" t="e">
        <f t="shared" si="29"/>
        <v>#DIV/0!</v>
      </c>
      <c r="H32" s="36" t="e">
        <f t="shared" si="30"/>
        <v>#DIV/0!</v>
      </c>
      <c r="I32" s="36" t="e">
        <f t="shared" si="31"/>
        <v>#DIV/0!</v>
      </c>
      <c r="J32" s="35">
        <f>SUMIF('Rake Load'!A:A,B32,'Rake Load'!BH:BH)</f>
        <v>0</v>
      </c>
      <c r="K32" s="41">
        <f t="shared" si="4"/>
        <v>0</v>
      </c>
      <c r="L32" s="41" t="e">
        <f t="shared" si="5"/>
        <v>#DIV/0!</v>
      </c>
      <c r="M32" s="49" t="e">
        <f t="shared" si="32"/>
        <v>#DIV/0!</v>
      </c>
      <c r="N32" s="49" t="e">
        <f t="shared" si="33"/>
        <v>#DIV/0!</v>
      </c>
      <c r="O32" s="363">
        <f>SUMIF(C$2:C32,C32,D$2:D32)</f>
        <v>0</v>
      </c>
      <c r="P32" s="33">
        <f>SUMIF(C$2:C32,C32,F$2:F32)</f>
        <v>0</v>
      </c>
      <c r="Q32" s="37" t="e">
        <f t="shared" si="8"/>
        <v>#DIV/0!</v>
      </c>
      <c r="R32" s="36" t="e">
        <f t="shared" si="9"/>
        <v>#DIV/0!</v>
      </c>
      <c r="S32" s="36" t="e">
        <f t="shared" si="10"/>
        <v>#DIV/0!</v>
      </c>
      <c r="T32" s="363">
        <f>SUM(D$2:D32)</f>
        <v>0</v>
      </c>
      <c r="U32" s="38">
        <f>SUMIF(C$2:C32,C32,E$2:E32)</f>
        <v>0</v>
      </c>
      <c r="V32" s="38">
        <f>SUM(E$2:E32)</f>
        <v>0</v>
      </c>
      <c r="W32" s="43">
        <f>SUM(F$2:F32)</f>
        <v>0</v>
      </c>
      <c r="X32" s="43" t="e">
        <f t="shared" si="11"/>
        <v>#DIV/0!</v>
      </c>
      <c r="Y32" s="36" t="e">
        <f t="shared" si="12"/>
        <v>#DIV/0!</v>
      </c>
      <c r="Z32" s="36" t="e">
        <f t="shared" si="13"/>
        <v>#DIV/0!</v>
      </c>
      <c r="AA32" s="38">
        <f>SUMIF('Rake Load'!A:A,Summary!B32,'Rake Load'!AN:AN)</f>
        <v>0</v>
      </c>
      <c r="AB32" s="38">
        <f>SUMIF(C$2:C32,C32,AA$2:AA32)</f>
        <v>0</v>
      </c>
      <c r="AC32" s="38">
        <f>SUM(AA$2:AA32)</f>
        <v>0</v>
      </c>
      <c r="AD32" s="43" t="e">
        <f t="shared" si="14"/>
        <v>#DIV/0!</v>
      </c>
      <c r="AE32" s="43" t="e">
        <f t="shared" si="15"/>
        <v>#DIV/0!</v>
      </c>
      <c r="AF32" s="43" t="e">
        <f t="shared" si="16"/>
        <v>#DIV/0!</v>
      </c>
      <c r="AG32" s="38">
        <f>SUMIF(Unloader!B:B,Summary!B32,Unloader!M:M)</f>
        <v>0</v>
      </c>
      <c r="AH32" s="38">
        <f>SUMIF(C$2:C32,C32,AG$2:AG32)</f>
        <v>0</v>
      </c>
      <c r="AI32" s="38">
        <f>SUM(AG$2:AG32)</f>
        <v>82605</v>
      </c>
      <c r="AJ32" s="43">
        <f>SUMIF(Unloader!B:B,Summary!B32,Unloader!W:W)</f>
        <v>0</v>
      </c>
      <c r="AK32" s="43">
        <f>SUMIF(Unloader!B:B,Summary!B32,Unloader!AD:AD)+SUMIF(Unloader!B:B,Summary!B32,Unloader!BR:BR)+SUMIF(Unloader!B:B,Summary!B32,Unloader!BN:BN)</f>
        <v>0</v>
      </c>
      <c r="AL32" s="43">
        <f>SUMIF(C$2:C32,C32,AJ$2:AJ32)</f>
        <v>0</v>
      </c>
      <c r="AM32" s="43">
        <f>SUMIF(C$2:C32,C32,AK$2:AK32)</f>
        <v>0</v>
      </c>
      <c r="AN32" s="38" t="e">
        <f t="shared" si="17"/>
        <v>#DIV/0!</v>
      </c>
      <c r="AO32" s="38">
        <f>SUM(AJ$2:AJ32)</f>
        <v>2.302083333333333</v>
      </c>
      <c r="AP32" s="38">
        <f>SUM(AK$2:AK32)</f>
        <v>0</v>
      </c>
      <c r="AQ32" s="38">
        <f t="shared" si="18"/>
        <v>1495.1131221719459</v>
      </c>
    </row>
    <row r="33" spans="1:43" x14ac:dyDescent="0.25">
      <c r="A33" s="124">
        <f t="shared" si="27"/>
        <v>32</v>
      </c>
      <c r="B33" s="361">
        <f t="shared" si="28"/>
        <v>40665</v>
      </c>
      <c r="C33" s="33">
        <f t="shared" si="21"/>
        <v>5</v>
      </c>
      <c r="D33" s="125">
        <f>COUNTIF('Rake Load'!A:A,Summary!B33)</f>
        <v>0</v>
      </c>
      <c r="E33" s="125">
        <f>SUMIF('Rake Load'!A:A,B33,'Rake Load'!F:F)</f>
        <v>0</v>
      </c>
      <c r="F33" s="35">
        <f>SUMIF('Rake Load'!A:A,B33,'Rake Load'!AB:AB)</f>
        <v>0</v>
      </c>
      <c r="G33" s="35" t="e">
        <f t="shared" si="29"/>
        <v>#DIV/0!</v>
      </c>
      <c r="H33" s="36" t="e">
        <f t="shared" si="30"/>
        <v>#DIV/0!</v>
      </c>
      <c r="I33" s="36" t="e">
        <f t="shared" si="31"/>
        <v>#DIV/0!</v>
      </c>
      <c r="J33" s="35">
        <f>SUMIF('Rake Load'!A:A,B33,'Rake Load'!BH:BH)</f>
        <v>0</v>
      </c>
      <c r="K33" s="41">
        <f t="shared" si="4"/>
        <v>0</v>
      </c>
      <c r="L33" s="41" t="e">
        <f t="shared" si="5"/>
        <v>#DIV/0!</v>
      </c>
      <c r="M33" s="49" t="e">
        <f t="shared" si="32"/>
        <v>#DIV/0!</v>
      </c>
      <c r="N33" s="49" t="e">
        <f t="shared" si="33"/>
        <v>#DIV/0!</v>
      </c>
      <c r="O33" s="363">
        <f>SUMIF(C$2:C33,C33,D$2:D33)</f>
        <v>0</v>
      </c>
      <c r="P33" s="33">
        <f>SUMIF(C$2:C33,C33,F$2:F33)</f>
        <v>0</v>
      </c>
      <c r="Q33" s="37" t="e">
        <f t="shared" si="8"/>
        <v>#DIV/0!</v>
      </c>
      <c r="R33" s="36" t="e">
        <f t="shared" si="9"/>
        <v>#DIV/0!</v>
      </c>
      <c r="S33" s="36" t="e">
        <f t="shared" si="10"/>
        <v>#DIV/0!</v>
      </c>
      <c r="T33" s="363">
        <f>SUM(D$2:D33)</f>
        <v>0</v>
      </c>
      <c r="U33" s="38">
        <f>SUMIF(C$2:C33,C33,E$2:E33)</f>
        <v>0</v>
      </c>
      <c r="V33" s="38">
        <f>SUM(E$2:E33)</f>
        <v>0</v>
      </c>
      <c r="W33" s="43">
        <f>SUM(F$2:F33)</f>
        <v>0</v>
      </c>
      <c r="X33" s="43" t="e">
        <f t="shared" si="11"/>
        <v>#DIV/0!</v>
      </c>
      <c r="Y33" s="36" t="e">
        <f t="shared" si="12"/>
        <v>#DIV/0!</v>
      </c>
      <c r="Z33" s="36" t="e">
        <f t="shared" si="13"/>
        <v>#DIV/0!</v>
      </c>
      <c r="AA33" s="38">
        <f>SUMIF('Rake Load'!A:A,Summary!B33,'Rake Load'!AN:AN)</f>
        <v>0</v>
      </c>
      <c r="AB33" s="38">
        <f>SUMIF(C$2:C33,C33,AA$2:AA33)</f>
        <v>0</v>
      </c>
      <c r="AC33" s="38">
        <f>SUM(AA$2:AA33)</f>
        <v>0</v>
      </c>
      <c r="AD33" s="43" t="e">
        <f t="shared" si="14"/>
        <v>#DIV/0!</v>
      </c>
      <c r="AE33" s="43" t="e">
        <f t="shared" si="15"/>
        <v>#DIV/0!</v>
      </c>
      <c r="AF33" s="43" t="e">
        <f t="shared" si="16"/>
        <v>#DIV/0!</v>
      </c>
      <c r="AG33" s="38">
        <f>SUMIF(Unloader!B:B,Summary!B33,Unloader!M:M)</f>
        <v>0</v>
      </c>
      <c r="AH33" s="38">
        <f>SUMIF(C$2:C33,C33,AG$2:AG33)</f>
        <v>0</v>
      </c>
      <c r="AI33" s="38">
        <f>SUM(AG$2:AG33)</f>
        <v>82605</v>
      </c>
      <c r="AJ33" s="43">
        <f>SUMIF(Unloader!B:B,Summary!B33,Unloader!W:W)</f>
        <v>0</v>
      </c>
      <c r="AK33" s="43">
        <f>SUMIF(Unloader!B:B,Summary!B33,Unloader!AD:AD)+SUMIF(Unloader!B:B,Summary!B33,Unloader!BR:BR)+SUMIF(Unloader!B:B,Summary!B33,Unloader!BN:BN)</f>
        <v>0</v>
      </c>
      <c r="AL33" s="43">
        <f>SUMIF(C$2:C33,C33,AJ$2:AJ33)</f>
        <v>0</v>
      </c>
      <c r="AM33" s="43">
        <f>SUMIF(C$2:C33,C33,AK$2:AK33)</f>
        <v>0</v>
      </c>
      <c r="AN33" s="38" t="e">
        <f t="shared" si="17"/>
        <v>#DIV/0!</v>
      </c>
      <c r="AO33" s="38">
        <f>SUM(AJ$2:AJ33)</f>
        <v>2.302083333333333</v>
      </c>
      <c r="AP33" s="38">
        <f>SUM(AK$2:AK33)</f>
        <v>0</v>
      </c>
      <c r="AQ33" s="38">
        <f t="shared" si="18"/>
        <v>1495.1131221719459</v>
      </c>
    </row>
    <row r="34" spans="1:43" x14ac:dyDescent="0.25">
      <c r="A34" s="124">
        <f t="shared" si="27"/>
        <v>33</v>
      </c>
      <c r="B34" s="361">
        <f t="shared" si="28"/>
        <v>40666</v>
      </c>
      <c r="C34" s="33">
        <f t="shared" si="21"/>
        <v>5</v>
      </c>
      <c r="D34" s="125">
        <f>COUNTIF('Rake Load'!A:A,Summary!B34)</f>
        <v>0</v>
      </c>
      <c r="E34" s="125">
        <f>SUMIF('Rake Load'!A:A,B34,'Rake Load'!F:F)</f>
        <v>0</v>
      </c>
      <c r="F34" s="35">
        <f>SUMIF('Rake Load'!A:A,B34,'Rake Load'!AB:AB)</f>
        <v>0</v>
      </c>
      <c r="G34" s="35" t="e">
        <f t="shared" si="29"/>
        <v>#DIV/0!</v>
      </c>
      <c r="H34" s="36" t="e">
        <f t="shared" si="30"/>
        <v>#DIV/0!</v>
      </c>
      <c r="I34" s="36" t="e">
        <f t="shared" si="31"/>
        <v>#DIV/0!</v>
      </c>
      <c r="J34" s="35">
        <f>SUMIF('Rake Load'!A:A,B34,'Rake Load'!BH:BH)</f>
        <v>0</v>
      </c>
      <c r="K34" s="41">
        <f t="shared" ref="K34:K54" si="34">F34-J34</f>
        <v>0</v>
      </c>
      <c r="L34" s="41" t="e">
        <f t="shared" ref="L34:L54" si="35">K34/D34</f>
        <v>#DIV/0!</v>
      </c>
      <c r="M34" s="49" t="e">
        <f t="shared" si="32"/>
        <v>#DIV/0!</v>
      </c>
      <c r="N34" s="49" t="e">
        <f t="shared" si="33"/>
        <v>#DIV/0!</v>
      </c>
      <c r="O34" s="363">
        <f>SUMIF(C$2:C34,C34,D$2:D34)</f>
        <v>0</v>
      </c>
      <c r="P34" s="33">
        <f>SUMIF(C$2:C34,C34,F$2:F34)</f>
        <v>0</v>
      </c>
      <c r="Q34" s="37" t="e">
        <f t="shared" si="8"/>
        <v>#DIV/0!</v>
      </c>
      <c r="R34" s="36" t="e">
        <f t="shared" si="9"/>
        <v>#DIV/0!</v>
      </c>
      <c r="S34" s="36" t="e">
        <f t="shared" si="10"/>
        <v>#DIV/0!</v>
      </c>
      <c r="T34" s="363">
        <f>SUM(D$2:D34)</f>
        <v>0</v>
      </c>
      <c r="U34" s="38">
        <f>SUMIF(C$2:C34,C34,E$2:E34)</f>
        <v>0</v>
      </c>
      <c r="V34" s="38">
        <f>SUM(E$2:E34)</f>
        <v>0</v>
      </c>
      <c r="W34" s="43">
        <f>SUM(F$2:F34)</f>
        <v>0</v>
      </c>
      <c r="X34" s="43" t="e">
        <f t="shared" si="11"/>
        <v>#DIV/0!</v>
      </c>
      <c r="Y34" s="36" t="e">
        <f t="shared" si="12"/>
        <v>#DIV/0!</v>
      </c>
      <c r="Z34" s="36" t="e">
        <f t="shared" si="13"/>
        <v>#DIV/0!</v>
      </c>
      <c r="AA34" s="38">
        <f>SUMIF('Rake Load'!A:A,Summary!B34,'Rake Load'!AN:AN)</f>
        <v>0</v>
      </c>
      <c r="AB34" s="38">
        <f>SUMIF(C$2:C34,C34,AA$2:AA34)</f>
        <v>0</v>
      </c>
      <c r="AC34" s="38">
        <f>SUM(AA$2:AA34)</f>
        <v>0</v>
      </c>
      <c r="AD34" s="43" t="e">
        <f t="shared" si="14"/>
        <v>#DIV/0!</v>
      </c>
      <c r="AE34" s="43" t="e">
        <f t="shared" si="15"/>
        <v>#DIV/0!</v>
      </c>
      <c r="AF34" s="43" t="e">
        <f t="shared" si="16"/>
        <v>#DIV/0!</v>
      </c>
      <c r="AG34" s="38">
        <f>SUMIF(Unloader!B:B,Summary!B34,Unloader!M:M)</f>
        <v>0</v>
      </c>
      <c r="AH34" s="38">
        <f>SUMIF(C$2:C34,C34,AG$2:AG34)</f>
        <v>0</v>
      </c>
      <c r="AI34" s="38">
        <f>SUM(AG$2:AG34)</f>
        <v>82605</v>
      </c>
      <c r="AJ34" s="43">
        <f>SUMIF(Unloader!B:B,Summary!B34,Unloader!W:W)</f>
        <v>0</v>
      </c>
      <c r="AK34" s="43">
        <f>SUMIF(Unloader!B:B,Summary!B34,Unloader!AD:AD)+SUMIF(Unloader!B:B,Summary!B34,Unloader!BR:BR)+SUMIF(Unloader!B:B,Summary!B34,Unloader!BN:BN)</f>
        <v>0</v>
      </c>
      <c r="AL34" s="43">
        <f>SUMIF(C$2:C34,C34,AJ$2:AJ34)</f>
        <v>0</v>
      </c>
      <c r="AM34" s="43">
        <f>SUMIF(C$2:C34,C34,AK$2:AK34)</f>
        <v>0</v>
      </c>
      <c r="AN34" s="38" t="e">
        <f t="shared" si="17"/>
        <v>#DIV/0!</v>
      </c>
      <c r="AO34" s="38">
        <f>SUM(AJ$2:AJ34)</f>
        <v>2.302083333333333</v>
      </c>
      <c r="AP34" s="38">
        <f>SUM(AK$2:AK34)</f>
        <v>0</v>
      </c>
      <c r="AQ34" s="38">
        <f t="shared" si="18"/>
        <v>1495.1131221719459</v>
      </c>
    </row>
    <row r="35" spans="1:43" x14ac:dyDescent="0.25">
      <c r="A35" s="124">
        <f t="shared" si="27"/>
        <v>34</v>
      </c>
      <c r="B35" s="361">
        <f t="shared" si="28"/>
        <v>40667</v>
      </c>
      <c r="C35" s="33">
        <f t="shared" si="21"/>
        <v>5</v>
      </c>
      <c r="D35" s="125">
        <f>COUNTIF('Rake Load'!A:A,Summary!B35)</f>
        <v>0</v>
      </c>
      <c r="E35" s="125">
        <f>SUMIF('Rake Load'!A:A,B35,'Rake Load'!F:F)</f>
        <v>0</v>
      </c>
      <c r="F35" s="35">
        <f>SUMIF('Rake Load'!A:A,B35,'Rake Load'!AB:AB)</f>
        <v>0</v>
      </c>
      <c r="G35" s="35" t="e">
        <f t="shared" si="29"/>
        <v>#DIV/0!</v>
      </c>
      <c r="H35" s="36" t="e">
        <f t="shared" si="30"/>
        <v>#DIV/0!</v>
      </c>
      <c r="I35" s="36" t="e">
        <f t="shared" si="31"/>
        <v>#DIV/0!</v>
      </c>
      <c r="J35" s="35">
        <f>SUMIF('Rake Load'!A:A,B35,'Rake Load'!BH:BH)</f>
        <v>0</v>
      </c>
      <c r="K35" s="41">
        <f t="shared" si="34"/>
        <v>0</v>
      </c>
      <c r="L35" s="41" t="e">
        <f t="shared" si="35"/>
        <v>#DIV/0!</v>
      </c>
      <c r="M35" s="49" t="e">
        <f t="shared" si="32"/>
        <v>#DIV/0!</v>
      </c>
      <c r="N35" s="49" t="e">
        <f t="shared" si="33"/>
        <v>#DIV/0!</v>
      </c>
      <c r="O35" s="363">
        <f>SUMIF(C$2:C35,C35,D$2:D35)</f>
        <v>0</v>
      </c>
      <c r="P35" s="33">
        <f>SUMIF(C$2:C35,C35,F$2:F35)</f>
        <v>0</v>
      </c>
      <c r="Q35" s="37" t="e">
        <f t="shared" si="8"/>
        <v>#DIV/0!</v>
      </c>
      <c r="R35" s="36" t="e">
        <f t="shared" si="9"/>
        <v>#DIV/0!</v>
      </c>
      <c r="S35" s="36" t="e">
        <f t="shared" si="10"/>
        <v>#DIV/0!</v>
      </c>
      <c r="T35" s="363">
        <f>SUM(D$2:D35)</f>
        <v>0</v>
      </c>
      <c r="U35" s="38">
        <f>SUMIF(C$2:C35,C35,E$2:E35)</f>
        <v>0</v>
      </c>
      <c r="V35" s="38">
        <f>SUM(E$2:E35)</f>
        <v>0</v>
      </c>
      <c r="W35" s="43">
        <f>SUM(F$2:F35)</f>
        <v>0</v>
      </c>
      <c r="X35" s="43" t="e">
        <f t="shared" si="11"/>
        <v>#DIV/0!</v>
      </c>
      <c r="Y35" s="36" t="e">
        <f t="shared" si="12"/>
        <v>#DIV/0!</v>
      </c>
      <c r="Z35" s="36" t="e">
        <f t="shared" si="13"/>
        <v>#DIV/0!</v>
      </c>
      <c r="AA35" s="38">
        <f>SUMIF('Rake Load'!A:A,Summary!B35,'Rake Load'!AN:AN)</f>
        <v>0</v>
      </c>
      <c r="AB35" s="38">
        <f>SUMIF(C$2:C35,C35,AA$2:AA35)</f>
        <v>0</v>
      </c>
      <c r="AC35" s="38">
        <f>SUM(AA$2:AA35)</f>
        <v>0</v>
      </c>
      <c r="AD35" s="43" t="e">
        <f t="shared" si="14"/>
        <v>#DIV/0!</v>
      </c>
      <c r="AE35" s="43" t="e">
        <f t="shared" si="15"/>
        <v>#DIV/0!</v>
      </c>
      <c r="AF35" s="43" t="e">
        <f t="shared" si="16"/>
        <v>#DIV/0!</v>
      </c>
      <c r="AG35" s="38">
        <f>SUMIF(Unloader!B:B,Summary!B35,Unloader!M:M)</f>
        <v>0</v>
      </c>
      <c r="AH35" s="38">
        <f>SUMIF(C$2:C35,C35,AG$2:AG35)</f>
        <v>0</v>
      </c>
      <c r="AI35" s="38">
        <f>SUM(AG$2:AG35)</f>
        <v>82605</v>
      </c>
      <c r="AJ35" s="43">
        <f>SUMIF(Unloader!B:B,Summary!B35,Unloader!W:W)</f>
        <v>0</v>
      </c>
      <c r="AK35" s="43">
        <f>SUMIF(Unloader!B:B,Summary!B35,Unloader!AD:AD)+SUMIF(Unloader!B:B,Summary!B35,Unloader!BR:BR)+SUMIF(Unloader!B:B,Summary!B35,Unloader!BN:BN)</f>
        <v>0</v>
      </c>
      <c r="AL35" s="43">
        <f>SUMIF(C$2:C35,C35,AJ$2:AJ35)</f>
        <v>0</v>
      </c>
      <c r="AM35" s="43">
        <f>SUMIF(C$2:C35,C35,AK$2:AK35)</f>
        <v>0</v>
      </c>
      <c r="AN35" s="38" t="e">
        <f t="shared" si="17"/>
        <v>#DIV/0!</v>
      </c>
      <c r="AO35" s="38">
        <f>SUM(AJ$2:AJ35)</f>
        <v>2.302083333333333</v>
      </c>
      <c r="AP35" s="38">
        <f>SUM(AK$2:AK35)</f>
        <v>0</v>
      </c>
      <c r="AQ35" s="38">
        <f t="shared" si="18"/>
        <v>1495.1131221719459</v>
      </c>
    </row>
    <row r="36" spans="1:43" x14ac:dyDescent="0.25">
      <c r="A36" s="124">
        <f t="shared" si="27"/>
        <v>35</v>
      </c>
      <c r="B36" s="361">
        <f t="shared" si="28"/>
        <v>40668</v>
      </c>
      <c r="C36" s="33">
        <f t="shared" si="21"/>
        <v>5</v>
      </c>
      <c r="D36" s="125">
        <f>COUNTIF('Rake Load'!A:A,Summary!B36)</f>
        <v>0</v>
      </c>
      <c r="E36" s="125">
        <f>SUMIF('Rake Load'!A:A,B36,'Rake Load'!F:F)</f>
        <v>0</v>
      </c>
      <c r="F36" s="35">
        <f>SUMIF('Rake Load'!A:A,B36,'Rake Load'!AB:AB)</f>
        <v>0</v>
      </c>
      <c r="G36" s="35" t="e">
        <f t="shared" si="29"/>
        <v>#DIV/0!</v>
      </c>
      <c r="H36" s="36" t="e">
        <f t="shared" si="30"/>
        <v>#DIV/0!</v>
      </c>
      <c r="I36" s="36" t="e">
        <f t="shared" si="31"/>
        <v>#DIV/0!</v>
      </c>
      <c r="J36" s="35">
        <f>SUMIF('Rake Load'!A:A,B36,'Rake Load'!BH:BH)</f>
        <v>0</v>
      </c>
      <c r="K36" s="41">
        <f t="shared" si="34"/>
        <v>0</v>
      </c>
      <c r="L36" s="41" t="e">
        <f t="shared" si="35"/>
        <v>#DIV/0!</v>
      </c>
      <c r="M36" s="49" t="e">
        <f t="shared" si="32"/>
        <v>#DIV/0!</v>
      </c>
      <c r="N36" s="49" t="e">
        <f t="shared" si="33"/>
        <v>#DIV/0!</v>
      </c>
      <c r="O36" s="363">
        <f>SUMIF(C$2:C36,C36,D$2:D36)</f>
        <v>0</v>
      </c>
      <c r="P36" s="33">
        <f>SUMIF(C$2:C36,C36,F$2:F36)</f>
        <v>0</v>
      </c>
      <c r="Q36" s="37" t="e">
        <f t="shared" si="8"/>
        <v>#DIV/0!</v>
      </c>
      <c r="R36" s="36" t="e">
        <f t="shared" si="9"/>
        <v>#DIV/0!</v>
      </c>
      <c r="S36" s="36" t="e">
        <f t="shared" si="10"/>
        <v>#DIV/0!</v>
      </c>
      <c r="T36" s="363">
        <f>SUM(D$2:D36)</f>
        <v>0</v>
      </c>
      <c r="U36" s="38">
        <f>SUMIF(C$2:C36,C36,E$2:E36)</f>
        <v>0</v>
      </c>
      <c r="V36" s="38">
        <f>SUM(E$2:E36)</f>
        <v>0</v>
      </c>
      <c r="W36" s="43">
        <f>SUM(F$2:F36)</f>
        <v>0</v>
      </c>
      <c r="X36" s="43" t="e">
        <f t="shared" si="11"/>
        <v>#DIV/0!</v>
      </c>
      <c r="Y36" s="36" t="e">
        <f t="shared" si="12"/>
        <v>#DIV/0!</v>
      </c>
      <c r="Z36" s="36" t="e">
        <f t="shared" si="13"/>
        <v>#DIV/0!</v>
      </c>
      <c r="AA36" s="38">
        <f>SUMIF('Rake Load'!A:A,Summary!B36,'Rake Load'!AN:AN)</f>
        <v>0</v>
      </c>
      <c r="AB36" s="38">
        <f>SUMIF(C$2:C36,C36,AA$2:AA36)</f>
        <v>0</v>
      </c>
      <c r="AC36" s="38">
        <f>SUM(AA$2:AA36)</f>
        <v>0</v>
      </c>
      <c r="AD36" s="43" t="e">
        <f t="shared" si="14"/>
        <v>#DIV/0!</v>
      </c>
      <c r="AE36" s="43" t="e">
        <f t="shared" si="15"/>
        <v>#DIV/0!</v>
      </c>
      <c r="AF36" s="43" t="e">
        <f t="shared" si="16"/>
        <v>#DIV/0!</v>
      </c>
      <c r="AG36" s="38">
        <f>SUMIF(Unloader!B:B,Summary!B36,Unloader!M:M)</f>
        <v>0</v>
      </c>
      <c r="AH36" s="38">
        <f>SUMIF(C$2:C36,C36,AG$2:AG36)</f>
        <v>0</v>
      </c>
      <c r="AI36" s="38">
        <f>SUM(AG$2:AG36)</f>
        <v>82605</v>
      </c>
      <c r="AJ36" s="43">
        <f>SUMIF(Unloader!B:B,Summary!B36,Unloader!W:W)</f>
        <v>0</v>
      </c>
      <c r="AK36" s="43">
        <f>SUMIF(Unloader!B:B,Summary!B36,Unloader!AD:AD)+SUMIF(Unloader!B:B,Summary!B36,Unloader!BR:BR)+SUMIF(Unloader!B:B,Summary!B36,Unloader!BN:BN)</f>
        <v>0</v>
      </c>
      <c r="AL36" s="43">
        <f>SUMIF(C$2:C36,C36,AJ$2:AJ36)</f>
        <v>0</v>
      </c>
      <c r="AM36" s="43">
        <f>SUMIF(C$2:C36,C36,AK$2:AK36)</f>
        <v>0</v>
      </c>
      <c r="AN36" s="38" t="e">
        <f t="shared" si="17"/>
        <v>#DIV/0!</v>
      </c>
      <c r="AO36" s="38">
        <f>SUM(AJ$2:AJ36)</f>
        <v>2.302083333333333</v>
      </c>
      <c r="AP36" s="38">
        <f>SUM(AK$2:AK36)</f>
        <v>0</v>
      </c>
      <c r="AQ36" s="38">
        <f t="shared" si="18"/>
        <v>1495.1131221719459</v>
      </c>
    </row>
    <row r="37" spans="1:43" x14ac:dyDescent="0.25">
      <c r="A37" s="124">
        <f t="shared" si="27"/>
        <v>36</v>
      </c>
      <c r="B37" s="361">
        <f t="shared" si="28"/>
        <v>40669</v>
      </c>
      <c r="C37" s="33">
        <f t="shared" si="21"/>
        <v>5</v>
      </c>
      <c r="D37" s="125">
        <f>COUNTIF('Rake Load'!A:A,Summary!B37)</f>
        <v>0</v>
      </c>
      <c r="E37" s="125">
        <f>SUMIF('Rake Load'!A:A,B37,'Rake Load'!F:F)</f>
        <v>0</v>
      </c>
      <c r="F37" s="35">
        <f>SUMIF('Rake Load'!A:A,B37,'Rake Load'!AB:AB)</f>
        <v>0</v>
      </c>
      <c r="G37" s="35" t="e">
        <f t="shared" si="29"/>
        <v>#DIV/0!</v>
      </c>
      <c r="H37" s="36" t="e">
        <f t="shared" si="30"/>
        <v>#DIV/0!</v>
      </c>
      <c r="I37" s="36" t="e">
        <f t="shared" si="31"/>
        <v>#DIV/0!</v>
      </c>
      <c r="J37" s="35">
        <f>SUMIF('Rake Load'!A:A,B37,'Rake Load'!BH:BH)</f>
        <v>0</v>
      </c>
      <c r="K37" s="41">
        <f t="shared" si="34"/>
        <v>0</v>
      </c>
      <c r="L37" s="41" t="e">
        <f t="shared" si="35"/>
        <v>#DIV/0!</v>
      </c>
      <c r="M37" s="49" t="e">
        <f t="shared" si="32"/>
        <v>#DIV/0!</v>
      </c>
      <c r="N37" s="49" t="e">
        <f t="shared" si="33"/>
        <v>#DIV/0!</v>
      </c>
      <c r="O37" s="363">
        <f>SUMIF(C$2:C37,C37,D$2:D37)</f>
        <v>0</v>
      </c>
      <c r="P37" s="33">
        <f>SUMIF(C$2:C37,C37,F$2:F37)</f>
        <v>0</v>
      </c>
      <c r="Q37" s="37" t="e">
        <f t="shared" si="8"/>
        <v>#DIV/0!</v>
      </c>
      <c r="R37" s="36" t="e">
        <f t="shared" si="9"/>
        <v>#DIV/0!</v>
      </c>
      <c r="S37" s="36" t="e">
        <f t="shared" si="10"/>
        <v>#DIV/0!</v>
      </c>
      <c r="T37" s="363">
        <f>SUM(D$2:D37)</f>
        <v>0</v>
      </c>
      <c r="U37" s="38">
        <f>SUMIF(C$2:C37,C37,E$2:E37)</f>
        <v>0</v>
      </c>
      <c r="V37" s="38">
        <f>SUM(E$2:E37)</f>
        <v>0</v>
      </c>
      <c r="W37" s="43">
        <f>SUM(F$2:F37)</f>
        <v>0</v>
      </c>
      <c r="X37" s="43" t="e">
        <f t="shared" si="11"/>
        <v>#DIV/0!</v>
      </c>
      <c r="Y37" s="36" t="e">
        <f t="shared" si="12"/>
        <v>#DIV/0!</v>
      </c>
      <c r="Z37" s="36" t="e">
        <f t="shared" si="13"/>
        <v>#DIV/0!</v>
      </c>
      <c r="AA37" s="38">
        <f>SUMIF('Rake Load'!A:A,Summary!B37,'Rake Load'!AN:AN)</f>
        <v>0</v>
      </c>
      <c r="AB37" s="38">
        <f>SUMIF(C$2:C37,C37,AA$2:AA37)</f>
        <v>0</v>
      </c>
      <c r="AC37" s="38">
        <f>SUM(AA$2:AA37)</f>
        <v>0</v>
      </c>
      <c r="AD37" s="43" t="e">
        <f t="shared" si="14"/>
        <v>#DIV/0!</v>
      </c>
      <c r="AE37" s="43" t="e">
        <f t="shared" si="15"/>
        <v>#DIV/0!</v>
      </c>
      <c r="AF37" s="43" t="e">
        <f t="shared" si="16"/>
        <v>#DIV/0!</v>
      </c>
      <c r="AG37" s="38">
        <f>SUMIF(Unloader!B:B,Summary!B37,Unloader!M:M)</f>
        <v>0</v>
      </c>
      <c r="AH37" s="38">
        <f>SUMIF(C$2:C37,C37,AG$2:AG37)</f>
        <v>0</v>
      </c>
      <c r="AI37" s="38">
        <f>SUM(AG$2:AG37)</f>
        <v>82605</v>
      </c>
      <c r="AJ37" s="43">
        <f>SUMIF(Unloader!B:B,Summary!B37,Unloader!W:W)</f>
        <v>0</v>
      </c>
      <c r="AK37" s="43">
        <f>SUMIF(Unloader!B:B,Summary!B37,Unloader!AD:AD)+SUMIF(Unloader!B:B,Summary!B37,Unloader!BR:BR)+SUMIF(Unloader!B:B,Summary!B37,Unloader!BN:BN)</f>
        <v>0</v>
      </c>
      <c r="AL37" s="43">
        <f>SUMIF(C$2:C37,C37,AJ$2:AJ37)</f>
        <v>0</v>
      </c>
      <c r="AM37" s="43">
        <f>SUMIF(C$2:C37,C37,AK$2:AK37)</f>
        <v>0</v>
      </c>
      <c r="AN37" s="38" t="e">
        <f t="shared" si="17"/>
        <v>#DIV/0!</v>
      </c>
      <c r="AO37" s="38">
        <f>SUM(AJ$2:AJ37)</f>
        <v>2.302083333333333</v>
      </c>
      <c r="AP37" s="38">
        <f>SUM(AK$2:AK37)</f>
        <v>0</v>
      </c>
      <c r="AQ37" s="38">
        <f t="shared" si="18"/>
        <v>1495.1131221719459</v>
      </c>
    </row>
    <row r="38" spans="1:43" x14ac:dyDescent="0.25">
      <c r="A38" s="124">
        <f t="shared" si="27"/>
        <v>37</v>
      </c>
      <c r="B38" s="361">
        <f t="shared" si="28"/>
        <v>40670</v>
      </c>
      <c r="C38" s="33">
        <f t="shared" si="21"/>
        <v>5</v>
      </c>
      <c r="D38" s="125">
        <f>COUNTIF('Rake Load'!A:A,Summary!B38)</f>
        <v>1</v>
      </c>
      <c r="E38" s="125">
        <f>SUMIF('Rake Load'!A:A,B38,'Rake Load'!F:F)</f>
        <v>3373.54</v>
      </c>
      <c r="F38" s="35">
        <f>SUMIF('Rake Load'!A:A,B38,'Rake Load'!AB:AB)</f>
        <v>0.41319444444525288</v>
      </c>
      <c r="G38" s="35">
        <f t="shared" si="29"/>
        <v>0.41319444444525288</v>
      </c>
      <c r="H38" s="36">
        <f t="shared" si="30"/>
        <v>9</v>
      </c>
      <c r="I38" s="36">
        <f t="shared" si="31"/>
        <v>55</v>
      </c>
      <c r="J38" s="35">
        <f>SUMIF('Rake Load'!A:A,B38,'Rake Load'!BH:BH)</f>
        <v>0</v>
      </c>
      <c r="K38" s="41">
        <f t="shared" si="34"/>
        <v>0.41319444444525288</v>
      </c>
      <c r="L38" s="41">
        <f t="shared" si="35"/>
        <v>0.41319444444525288</v>
      </c>
      <c r="M38" s="49">
        <f t="shared" si="32"/>
        <v>9</v>
      </c>
      <c r="N38" s="49">
        <f t="shared" si="33"/>
        <v>55</v>
      </c>
      <c r="O38" s="363">
        <f>SUMIF(C$2:C38,C38,D$2:D38)</f>
        <v>1</v>
      </c>
      <c r="P38" s="33">
        <f>SUMIF(C$2:C38,C38,F$2:F38)</f>
        <v>0.41319444444525288</v>
      </c>
      <c r="Q38" s="37">
        <f t="shared" si="8"/>
        <v>0.41319444444525288</v>
      </c>
      <c r="R38" s="36">
        <f t="shared" si="9"/>
        <v>9</v>
      </c>
      <c r="S38" s="36">
        <f t="shared" si="10"/>
        <v>55</v>
      </c>
      <c r="T38" s="363">
        <f>SUM(D$2:D38)</f>
        <v>1</v>
      </c>
      <c r="U38" s="38">
        <f>SUMIF(C$2:C38,C38,E$2:E38)</f>
        <v>3373.54</v>
      </c>
      <c r="V38" s="38">
        <f>SUM(E$2:E38)</f>
        <v>3373.54</v>
      </c>
      <c r="W38" s="43">
        <f>SUM(F$2:F38)</f>
        <v>0.41319444444525288</v>
      </c>
      <c r="X38" s="43">
        <f t="shared" si="11"/>
        <v>0.41319444444525288</v>
      </c>
      <c r="Y38" s="36">
        <f t="shared" si="12"/>
        <v>9</v>
      </c>
      <c r="Z38" s="36">
        <f t="shared" si="13"/>
        <v>55</v>
      </c>
      <c r="AA38" s="38">
        <f>SUMIF('Rake Load'!A:A,Summary!B38,'Rake Load'!AN:AN)</f>
        <v>0.75</v>
      </c>
      <c r="AB38" s="38">
        <f>SUMIF(C$2:C38,C38,AA$2:AA38)</f>
        <v>0.75</v>
      </c>
      <c r="AC38" s="38">
        <f>SUM(AA$2:AA38)</f>
        <v>0.75</v>
      </c>
      <c r="AD38" s="43">
        <f t="shared" si="14"/>
        <v>0.75</v>
      </c>
      <c r="AE38" s="43">
        <f t="shared" si="15"/>
        <v>0.75</v>
      </c>
      <c r="AF38" s="43">
        <f t="shared" si="16"/>
        <v>0.75</v>
      </c>
      <c r="AG38" s="38">
        <f>SUMIF(Unloader!B:B,Summary!B38,Unloader!M:M)</f>
        <v>0</v>
      </c>
      <c r="AH38" s="38">
        <f>SUMIF(C$2:C38,C38,AG$2:AG38)</f>
        <v>0</v>
      </c>
      <c r="AI38" s="38">
        <f>SUM(AG$2:AG38)</f>
        <v>82605</v>
      </c>
      <c r="AJ38" s="43">
        <f>SUMIF(Unloader!B:B,Summary!B38,Unloader!W:W)</f>
        <v>0</v>
      </c>
      <c r="AK38" s="43">
        <f>SUMIF(Unloader!B:B,Summary!B38,Unloader!AD:AD)+SUMIF(Unloader!B:B,Summary!B38,Unloader!BR:BR)+SUMIF(Unloader!B:B,Summary!B38,Unloader!BN:BN)</f>
        <v>0</v>
      </c>
      <c r="AL38" s="43">
        <f>SUMIF(C$2:C38,C38,AJ$2:AJ38)</f>
        <v>0</v>
      </c>
      <c r="AM38" s="43">
        <f>SUMIF(C$2:C38,C38,AK$2:AK38)</f>
        <v>0</v>
      </c>
      <c r="AN38" s="38" t="e">
        <f t="shared" si="17"/>
        <v>#DIV/0!</v>
      </c>
      <c r="AO38" s="38">
        <f>SUM(AJ$2:AJ38)</f>
        <v>2.302083333333333</v>
      </c>
      <c r="AP38" s="38">
        <f>SUM(AK$2:AK38)</f>
        <v>0</v>
      </c>
      <c r="AQ38" s="38">
        <f t="shared" si="18"/>
        <v>1495.1131221719459</v>
      </c>
    </row>
    <row r="39" spans="1:43" x14ac:dyDescent="0.25">
      <c r="A39" s="124">
        <f t="shared" si="27"/>
        <v>38</v>
      </c>
      <c r="B39" s="361">
        <f t="shared" si="28"/>
        <v>40671</v>
      </c>
      <c r="C39" s="33">
        <f t="shared" si="21"/>
        <v>5</v>
      </c>
      <c r="D39" s="125">
        <f>COUNTIF('Rake Load'!A:A,Summary!B39)</f>
        <v>0</v>
      </c>
      <c r="E39" s="125">
        <f>SUMIF('Rake Load'!A:A,B39,'Rake Load'!F:F)</f>
        <v>0</v>
      </c>
      <c r="F39" s="35">
        <f>SUMIF('Rake Load'!A:A,B39,'Rake Load'!AB:AB)</f>
        <v>0</v>
      </c>
      <c r="G39" s="35" t="e">
        <f t="shared" si="29"/>
        <v>#DIV/0!</v>
      </c>
      <c r="H39" s="36" t="e">
        <f t="shared" si="30"/>
        <v>#DIV/0!</v>
      </c>
      <c r="I39" s="36" t="e">
        <f t="shared" si="31"/>
        <v>#DIV/0!</v>
      </c>
      <c r="J39" s="35">
        <f>SUMIF('Rake Load'!A:A,B39,'Rake Load'!BH:BH)</f>
        <v>0</v>
      </c>
      <c r="K39" s="41">
        <f t="shared" si="34"/>
        <v>0</v>
      </c>
      <c r="L39" s="41" t="e">
        <f t="shared" si="35"/>
        <v>#DIV/0!</v>
      </c>
      <c r="M39" s="49" t="e">
        <f t="shared" si="32"/>
        <v>#DIV/0!</v>
      </c>
      <c r="N39" s="49" t="e">
        <f t="shared" si="33"/>
        <v>#DIV/0!</v>
      </c>
      <c r="O39" s="363">
        <f>SUMIF(C$2:C39,C39,D$2:D39)</f>
        <v>1</v>
      </c>
      <c r="P39" s="33">
        <f>SUMIF(C$2:C39,C39,F$2:F39)</f>
        <v>0.41319444444525288</v>
      </c>
      <c r="Q39" s="37">
        <f t="shared" si="8"/>
        <v>0.41319444444525288</v>
      </c>
      <c r="R39" s="36">
        <f t="shared" si="9"/>
        <v>9</v>
      </c>
      <c r="S39" s="36">
        <f t="shared" si="10"/>
        <v>55</v>
      </c>
      <c r="T39" s="363">
        <f>SUM(D$2:D39)</f>
        <v>1</v>
      </c>
      <c r="U39" s="38">
        <f>SUMIF(C$2:C39,C39,E$2:E39)</f>
        <v>3373.54</v>
      </c>
      <c r="V39" s="38">
        <f>SUM(E$2:E39)</f>
        <v>3373.54</v>
      </c>
      <c r="W39" s="43">
        <f>SUM(F$2:F39)</f>
        <v>0.41319444444525288</v>
      </c>
      <c r="X39" s="43">
        <f t="shared" si="11"/>
        <v>0.41319444444525288</v>
      </c>
      <c r="Y39" s="36">
        <f t="shared" si="12"/>
        <v>9</v>
      </c>
      <c r="Z39" s="36">
        <f t="shared" si="13"/>
        <v>55</v>
      </c>
      <c r="AA39" s="38">
        <f>SUMIF('Rake Load'!A:A,Summary!B39,'Rake Load'!AN:AN)</f>
        <v>0</v>
      </c>
      <c r="AB39" s="38">
        <f>SUMIF(C$2:C39,C39,AA$2:AA39)</f>
        <v>0.75</v>
      </c>
      <c r="AC39" s="38">
        <f>SUM(AA$2:AA39)</f>
        <v>0.75</v>
      </c>
      <c r="AD39" s="43" t="e">
        <f t="shared" si="14"/>
        <v>#DIV/0!</v>
      </c>
      <c r="AE39" s="43">
        <f t="shared" si="15"/>
        <v>0.75</v>
      </c>
      <c r="AF39" s="43">
        <f t="shared" si="16"/>
        <v>0.75</v>
      </c>
      <c r="AG39" s="38">
        <f>SUMIF(Unloader!B:B,Summary!B39,Unloader!M:M)</f>
        <v>0</v>
      </c>
      <c r="AH39" s="38">
        <f>SUMIF(C$2:C39,C39,AG$2:AG39)</f>
        <v>0</v>
      </c>
      <c r="AI39" s="38">
        <f>SUM(AG$2:AG39)</f>
        <v>82605</v>
      </c>
      <c r="AJ39" s="43">
        <f>SUMIF(Unloader!B:B,Summary!B39,Unloader!W:W)</f>
        <v>0</v>
      </c>
      <c r="AK39" s="43">
        <f>SUMIF(Unloader!B:B,Summary!B39,Unloader!AD:AD)+SUMIF(Unloader!B:B,Summary!B39,Unloader!BR:BR)+SUMIF(Unloader!B:B,Summary!B39,Unloader!BN:BN)</f>
        <v>0</v>
      </c>
      <c r="AL39" s="43">
        <f>SUMIF(C$2:C39,C39,AJ$2:AJ39)</f>
        <v>0</v>
      </c>
      <c r="AM39" s="43">
        <f>SUMIF(C$2:C39,C39,AK$2:AK39)</f>
        <v>0</v>
      </c>
      <c r="AN39" s="38" t="e">
        <f t="shared" si="17"/>
        <v>#DIV/0!</v>
      </c>
      <c r="AO39" s="38">
        <f>SUM(AJ$2:AJ39)</f>
        <v>2.302083333333333</v>
      </c>
      <c r="AP39" s="38">
        <f>SUM(AK$2:AK39)</f>
        <v>0</v>
      </c>
      <c r="AQ39" s="38">
        <f t="shared" si="18"/>
        <v>1495.1131221719459</v>
      </c>
    </row>
    <row r="40" spans="1:43" x14ac:dyDescent="0.25">
      <c r="A40" s="124">
        <f t="shared" si="27"/>
        <v>39</v>
      </c>
      <c r="B40" s="361">
        <f t="shared" si="28"/>
        <v>40672</v>
      </c>
      <c r="C40" s="33">
        <f t="shared" si="21"/>
        <v>5</v>
      </c>
      <c r="D40" s="125">
        <f>COUNTIF('Rake Load'!A:A,Summary!B40)</f>
        <v>1</v>
      </c>
      <c r="E40" s="125">
        <f>SUMIF('Rake Load'!A:A,B40,'Rake Load'!F:F)</f>
        <v>3468.6699999999996</v>
      </c>
      <c r="F40" s="35">
        <f>SUMIF('Rake Load'!A:A,B40,'Rake Load'!AB:AB)</f>
        <v>0.17013888889050577</v>
      </c>
      <c r="G40" s="35">
        <f t="shared" si="29"/>
        <v>0.17013888889050577</v>
      </c>
      <c r="H40" s="36">
        <f t="shared" si="30"/>
        <v>4</v>
      </c>
      <c r="I40" s="36">
        <f t="shared" si="31"/>
        <v>5</v>
      </c>
      <c r="J40" s="35">
        <f>SUMIF('Rake Load'!A:A,B40,'Rake Load'!BH:BH)</f>
        <v>0</v>
      </c>
      <c r="K40" s="41">
        <f t="shared" si="34"/>
        <v>0.17013888889050577</v>
      </c>
      <c r="L40" s="41">
        <f t="shared" si="35"/>
        <v>0.17013888889050577</v>
      </c>
      <c r="M40" s="49">
        <f t="shared" si="32"/>
        <v>4</v>
      </c>
      <c r="N40" s="49">
        <f t="shared" si="33"/>
        <v>5</v>
      </c>
      <c r="O40" s="363">
        <f>SUMIF(C$2:C40,C40,D$2:D40)</f>
        <v>2</v>
      </c>
      <c r="P40" s="33">
        <f>SUMIF(C$2:C40,C40,F$2:F40)</f>
        <v>0.58333333333575865</v>
      </c>
      <c r="Q40" s="37">
        <f t="shared" si="8"/>
        <v>0.29166666666787933</v>
      </c>
      <c r="R40" s="36">
        <f t="shared" si="9"/>
        <v>7</v>
      </c>
      <c r="S40" s="36">
        <f t="shared" si="10"/>
        <v>0</v>
      </c>
      <c r="T40" s="363">
        <f>SUM(D$2:D40)</f>
        <v>2</v>
      </c>
      <c r="U40" s="38">
        <f>SUMIF(C$2:C40,C40,E$2:E40)</f>
        <v>6842.2099999999991</v>
      </c>
      <c r="V40" s="38">
        <f>SUM(E$2:E40)</f>
        <v>6842.2099999999991</v>
      </c>
      <c r="W40" s="43">
        <f>SUM(F$2:F40)</f>
        <v>0.58333333333575865</v>
      </c>
      <c r="X40" s="43">
        <f t="shared" si="11"/>
        <v>0.29166666666787933</v>
      </c>
      <c r="Y40" s="36">
        <f t="shared" si="12"/>
        <v>7</v>
      </c>
      <c r="Z40" s="36">
        <f t="shared" si="13"/>
        <v>0</v>
      </c>
      <c r="AA40" s="38">
        <f>SUMIF('Rake Load'!A:A,Summary!B40,'Rake Load'!AN:AN)</f>
        <v>0.57638888889050577</v>
      </c>
      <c r="AB40" s="38">
        <f>SUMIF(C$2:C40,C40,AA$2:AA40)</f>
        <v>1.3263888888905058</v>
      </c>
      <c r="AC40" s="38">
        <f>SUM(AA$2:AA40)</f>
        <v>1.3263888888905058</v>
      </c>
      <c r="AD40" s="43">
        <f t="shared" si="14"/>
        <v>0.57638888889050577</v>
      </c>
      <c r="AE40" s="43">
        <f t="shared" si="15"/>
        <v>0.66319444444525288</v>
      </c>
      <c r="AF40" s="43">
        <f t="shared" si="16"/>
        <v>0.66319444444525288</v>
      </c>
      <c r="AG40" s="38">
        <f>SUMIF(Unloader!B:B,Summary!B40,Unloader!M:M)</f>
        <v>0</v>
      </c>
      <c r="AH40" s="38">
        <f>SUMIF(C$2:C40,C40,AG$2:AG40)</f>
        <v>0</v>
      </c>
      <c r="AI40" s="38">
        <f>SUM(AG$2:AG40)</f>
        <v>82605</v>
      </c>
      <c r="AJ40" s="43">
        <f>SUMIF(Unloader!B:B,Summary!B40,Unloader!W:W)</f>
        <v>0</v>
      </c>
      <c r="AK40" s="43">
        <f>SUMIF(Unloader!B:B,Summary!B40,Unloader!AD:AD)+SUMIF(Unloader!B:B,Summary!B40,Unloader!BR:BR)+SUMIF(Unloader!B:B,Summary!B40,Unloader!BN:BN)</f>
        <v>0</v>
      </c>
      <c r="AL40" s="43">
        <f>SUMIF(C$2:C40,C40,AJ$2:AJ40)</f>
        <v>0</v>
      </c>
      <c r="AM40" s="43">
        <f>SUMIF(C$2:C40,C40,AK$2:AK40)</f>
        <v>0</v>
      </c>
      <c r="AN40" s="38" t="e">
        <f t="shared" si="17"/>
        <v>#DIV/0!</v>
      </c>
      <c r="AO40" s="38">
        <f>SUM(AJ$2:AJ40)</f>
        <v>2.302083333333333</v>
      </c>
      <c r="AP40" s="38">
        <f>SUM(AK$2:AK40)</f>
        <v>0</v>
      </c>
      <c r="AQ40" s="38">
        <f t="shared" si="18"/>
        <v>1495.1131221719459</v>
      </c>
    </row>
    <row r="41" spans="1:43" x14ac:dyDescent="0.25">
      <c r="A41" s="124">
        <f t="shared" si="27"/>
        <v>40</v>
      </c>
      <c r="B41" s="361">
        <f t="shared" si="28"/>
        <v>40673</v>
      </c>
      <c r="C41" s="33">
        <f t="shared" si="21"/>
        <v>5</v>
      </c>
      <c r="D41" s="125">
        <f>COUNTIF('Rake Load'!A:A,Summary!B41)</f>
        <v>0</v>
      </c>
      <c r="E41" s="125">
        <f>SUMIF('Rake Load'!A:A,B41,'Rake Load'!F:F)</f>
        <v>0</v>
      </c>
      <c r="F41" s="35">
        <f>SUMIF('Rake Load'!A:A,B41,'Rake Load'!AB:AB)</f>
        <v>0</v>
      </c>
      <c r="G41" s="35" t="e">
        <f t="shared" si="29"/>
        <v>#DIV/0!</v>
      </c>
      <c r="H41" s="36" t="e">
        <f t="shared" si="30"/>
        <v>#DIV/0!</v>
      </c>
      <c r="I41" s="36" t="e">
        <f t="shared" si="31"/>
        <v>#DIV/0!</v>
      </c>
      <c r="J41" s="35">
        <f>SUMIF('Rake Load'!A:A,B41,'Rake Load'!BH:BH)</f>
        <v>0</v>
      </c>
      <c r="K41" s="41">
        <f t="shared" si="34"/>
        <v>0</v>
      </c>
      <c r="L41" s="41" t="e">
        <f t="shared" si="35"/>
        <v>#DIV/0!</v>
      </c>
      <c r="M41" s="49" t="e">
        <f t="shared" si="32"/>
        <v>#DIV/0!</v>
      </c>
      <c r="N41" s="49" t="e">
        <f t="shared" si="33"/>
        <v>#DIV/0!</v>
      </c>
      <c r="O41" s="363">
        <f>SUMIF(C$2:C41,C41,D$2:D41)</f>
        <v>2</v>
      </c>
      <c r="P41" s="33">
        <f>SUMIF(C$2:C41,C41,F$2:F41)</f>
        <v>0.58333333333575865</v>
      </c>
      <c r="Q41" s="37">
        <f t="shared" si="8"/>
        <v>0.29166666666787933</v>
      </c>
      <c r="R41" s="36">
        <f t="shared" si="9"/>
        <v>7</v>
      </c>
      <c r="S41" s="36">
        <f t="shared" si="10"/>
        <v>0</v>
      </c>
      <c r="T41" s="363">
        <f>SUM(D$2:D41)</f>
        <v>2</v>
      </c>
      <c r="U41" s="38">
        <f>SUMIF(C$2:C41,C41,E$2:E41)</f>
        <v>6842.2099999999991</v>
      </c>
      <c r="V41" s="38">
        <f>SUM(E$2:E41)</f>
        <v>6842.2099999999991</v>
      </c>
      <c r="W41" s="43">
        <f>SUM(F$2:F41)</f>
        <v>0.58333333333575865</v>
      </c>
      <c r="X41" s="43">
        <f t="shared" si="11"/>
        <v>0.29166666666787933</v>
      </c>
      <c r="Y41" s="36">
        <f t="shared" si="12"/>
        <v>7</v>
      </c>
      <c r="Z41" s="36">
        <f t="shared" si="13"/>
        <v>0</v>
      </c>
      <c r="AA41" s="38">
        <f>SUMIF('Rake Load'!A:A,Summary!B41,'Rake Load'!AN:AN)</f>
        <v>0</v>
      </c>
      <c r="AB41" s="38">
        <f>SUMIF(C$2:C41,C41,AA$2:AA41)</f>
        <v>1.3263888888905058</v>
      </c>
      <c r="AC41" s="38">
        <f>SUM(AA$2:AA41)</f>
        <v>1.3263888888905058</v>
      </c>
      <c r="AD41" s="43" t="e">
        <f t="shared" si="14"/>
        <v>#DIV/0!</v>
      </c>
      <c r="AE41" s="43">
        <f t="shared" si="15"/>
        <v>0.66319444444525288</v>
      </c>
      <c r="AF41" s="43">
        <f t="shared" si="16"/>
        <v>0.66319444444525288</v>
      </c>
      <c r="AG41" s="38">
        <f>SUMIF(Unloader!B:B,Summary!B41,Unloader!M:M)</f>
        <v>0</v>
      </c>
      <c r="AH41" s="38">
        <f>SUMIF(C$2:C41,C41,AG$2:AG41)</f>
        <v>0</v>
      </c>
      <c r="AI41" s="38">
        <f>SUM(AG$2:AG41)</f>
        <v>82605</v>
      </c>
      <c r="AJ41" s="43">
        <f>SUMIF(Unloader!B:B,Summary!B41,Unloader!W:W)</f>
        <v>0</v>
      </c>
      <c r="AK41" s="43">
        <f>SUMIF(Unloader!B:B,Summary!B41,Unloader!AD:AD)+SUMIF(Unloader!B:B,Summary!B41,Unloader!BR:BR)+SUMIF(Unloader!B:B,Summary!B41,Unloader!BN:BN)</f>
        <v>0</v>
      </c>
      <c r="AL41" s="43">
        <f>SUMIF(C$2:C41,C41,AJ$2:AJ41)</f>
        <v>0</v>
      </c>
      <c r="AM41" s="43">
        <f>SUMIF(C$2:C41,C41,AK$2:AK41)</f>
        <v>0</v>
      </c>
      <c r="AN41" s="38" t="e">
        <f t="shared" si="17"/>
        <v>#DIV/0!</v>
      </c>
      <c r="AO41" s="38">
        <f>SUM(AJ$2:AJ41)</f>
        <v>2.302083333333333</v>
      </c>
      <c r="AP41" s="38">
        <f>SUM(AK$2:AK41)</f>
        <v>0</v>
      </c>
      <c r="AQ41" s="38">
        <f t="shared" si="18"/>
        <v>1495.1131221719459</v>
      </c>
    </row>
    <row r="42" spans="1:43" x14ac:dyDescent="0.25">
      <c r="A42" s="124">
        <f t="shared" si="27"/>
        <v>41</v>
      </c>
      <c r="B42" s="361">
        <f t="shared" si="28"/>
        <v>40674</v>
      </c>
      <c r="C42" s="33">
        <f t="shared" si="21"/>
        <v>5</v>
      </c>
      <c r="D42" s="125">
        <f>COUNTIF('Rake Load'!A:A,Summary!B42)</f>
        <v>1</v>
      </c>
      <c r="E42" s="125">
        <f>SUMIF('Rake Load'!A:A,B42,'Rake Load'!F:F)</f>
        <v>3341.74</v>
      </c>
      <c r="F42" s="35">
        <f>SUMIF('Rake Load'!A:A,B42,'Rake Load'!AB:AB)</f>
        <v>0.43055555556202307</v>
      </c>
      <c r="G42" s="35">
        <f t="shared" si="29"/>
        <v>0.43055555556202307</v>
      </c>
      <c r="H42" s="36">
        <f t="shared" si="30"/>
        <v>10</v>
      </c>
      <c r="I42" s="36">
        <f t="shared" si="31"/>
        <v>20</v>
      </c>
      <c r="J42" s="35">
        <f>SUMIF('Rake Load'!A:A,B42,'Rake Load'!BH:BH)</f>
        <v>0</v>
      </c>
      <c r="K42" s="41">
        <f t="shared" si="34"/>
        <v>0.43055555556202307</v>
      </c>
      <c r="L42" s="41">
        <f t="shared" si="35"/>
        <v>0.43055555556202307</v>
      </c>
      <c r="M42" s="49">
        <f t="shared" si="32"/>
        <v>10</v>
      </c>
      <c r="N42" s="49">
        <f t="shared" si="33"/>
        <v>20</v>
      </c>
      <c r="O42" s="363">
        <f>SUMIF(C$2:C42,C42,D$2:D42)</f>
        <v>3</v>
      </c>
      <c r="P42" s="33">
        <f>SUMIF(C$2:C42,C42,F$2:F42)</f>
        <v>1.0138888888977817</v>
      </c>
      <c r="Q42" s="37">
        <f t="shared" si="8"/>
        <v>0.33796296296592726</v>
      </c>
      <c r="R42" s="36">
        <f t="shared" si="9"/>
        <v>8</v>
      </c>
      <c r="S42" s="36">
        <f t="shared" si="10"/>
        <v>6</v>
      </c>
      <c r="T42" s="363">
        <f>SUM(D$2:D42)</f>
        <v>3</v>
      </c>
      <c r="U42" s="38">
        <f>SUMIF(C$2:C42,C42,E$2:E42)</f>
        <v>10183.949999999999</v>
      </c>
      <c r="V42" s="38">
        <f>SUM(E$2:E42)</f>
        <v>10183.949999999999</v>
      </c>
      <c r="W42" s="43">
        <f>SUM(F$2:F42)</f>
        <v>1.0138888888977817</v>
      </c>
      <c r="X42" s="43">
        <f t="shared" si="11"/>
        <v>0.33796296296592726</v>
      </c>
      <c r="Y42" s="36">
        <f t="shared" si="12"/>
        <v>8</v>
      </c>
      <c r="Z42" s="36">
        <f t="shared" si="13"/>
        <v>6</v>
      </c>
      <c r="AA42" s="38">
        <f>SUMIF('Rake Load'!A:A,Summary!B42,'Rake Load'!AN:AN)</f>
        <v>0.81875000000582077</v>
      </c>
      <c r="AB42" s="38">
        <f>SUMIF(C$2:C42,C42,AA$2:AA42)</f>
        <v>2.1451388888963265</v>
      </c>
      <c r="AC42" s="38">
        <f>SUM(AA$2:AA42)</f>
        <v>2.1451388888963265</v>
      </c>
      <c r="AD42" s="43">
        <f t="shared" si="14"/>
        <v>0.81875000000582077</v>
      </c>
      <c r="AE42" s="43">
        <f t="shared" si="15"/>
        <v>0.71504629629877547</v>
      </c>
      <c r="AF42" s="43">
        <f t="shared" si="16"/>
        <v>0.71504629629877547</v>
      </c>
      <c r="AG42" s="38">
        <f>SUMIF(Unloader!B:B,Summary!B42,Unloader!M:M)</f>
        <v>0</v>
      </c>
      <c r="AH42" s="38">
        <f>SUMIF(C$2:C42,C42,AG$2:AG42)</f>
        <v>0</v>
      </c>
      <c r="AI42" s="38">
        <f>SUM(AG$2:AG42)</f>
        <v>82605</v>
      </c>
      <c r="AJ42" s="43">
        <f>SUMIF(Unloader!B:B,Summary!B42,Unloader!W:W)</f>
        <v>0</v>
      </c>
      <c r="AK42" s="43">
        <f>SUMIF(Unloader!B:B,Summary!B42,Unloader!AD:AD)+SUMIF(Unloader!B:B,Summary!B42,Unloader!BR:BR)+SUMIF(Unloader!B:B,Summary!B42,Unloader!BN:BN)</f>
        <v>0</v>
      </c>
      <c r="AL42" s="43">
        <f>SUMIF(C$2:C42,C42,AJ$2:AJ42)</f>
        <v>0</v>
      </c>
      <c r="AM42" s="43">
        <f>SUMIF(C$2:C42,C42,AK$2:AK42)</f>
        <v>0</v>
      </c>
      <c r="AN42" s="38" t="e">
        <f t="shared" si="17"/>
        <v>#DIV/0!</v>
      </c>
      <c r="AO42" s="38">
        <f>SUM(AJ$2:AJ42)</f>
        <v>2.302083333333333</v>
      </c>
      <c r="AP42" s="38">
        <f>SUM(AK$2:AK42)</f>
        <v>0</v>
      </c>
      <c r="AQ42" s="38">
        <f t="shared" si="18"/>
        <v>1495.1131221719459</v>
      </c>
    </row>
    <row r="43" spans="1:43" x14ac:dyDescent="0.25">
      <c r="A43" s="124">
        <f t="shared" si="27"/>
        <v>42</v>
      </c>
      <c r="B43" s="361">
        <f t="shared" si="28"/>
        <v>40675</v>
      </c>
      <c r="C43" s="33">
        <f t="shared" si="21"/>
        <v>5</v>
      </c>
      <c r="D43" s="125">
        <f>COUNTIF('Rake Load'!A:A,Summary!B43)</f>
        <v>1</v>
      </c>
      <c r="E43" s="125">
        <f>SUMIF('Rake Load'!A:A,B43,'Rake Load'!F:F)</f>
        <v>3364.2</v>
      </c>
      <c r="F43" s="35">
        <f>SUMIF('Rake Load'!A:A,B43,'Rake Load'!AB:AB)</f>
        <v>7.2916666664241347E-2</v>
      </c>
      <c r="G43" s="35">
        <f t="shared" si="29"/>
        <v>7.2916666664241347E-2</v>
      </c>
      <c r="H43" s="36">
        <f t="shared" si="30"/>
        <v>1</v>
      </c>
      <c r="I43" s="36">
        <f t="shared" si="31"/>
        <v>45</v>
      </c>
      <c r="J43" s="35">
        <f>SUMIF('Rake Load'!A:A,B43,'Rake Load'!BH:BH)</f>
        <v>0</v>
      </c>
      <c r="K43" s="41">
        <f t="shared" si="34"/>
        <v>7.2916666664241347E-2</v>
      </c>
      <c r="L43" s="41">
        <f t="shared" si="35"/>
        <v>7.2916666664241347E-2</v>
      </c>
      <c r="M43" s="49">
        <f t="shared" si="32"/>
        <v>1</v>
      </c>
      <c r="N43" s="49">
        <f t="shared" si="33"/>
        <v>45</v>
      </c>
      <c r="O43" s="363">
        <f>SUMIF(C$2:C43,C43,D$2:D43)</f>
        <v>4</v>
      </c>
      <c r="P43" s="33">
        <f>SUMIF(C$2:C43,C43,F$2:F43)</f>
        <v>1.0868055555620231</v>
      </c>
      <c r="Q43" s="37">
        <f t="shared" si="8"/>
        <v>0.27170138889050577</v>
      </c>
      <c r="R43" s="36">
        <f t="shared" si="9"/>
        <v>6</v>
      </c>
      <c r="S43" s="36">
        <f t="shared" si="10"/>
        <v>31</v>
      </c>
      <c r="T43" s="363">
        <f>SUM(D$2:D43)</f>
        <v>4</v>
      </c>
      <c r="U43" s="38">
        <f>SUMIF(C$2:C43,C43,E$2:E43)</f>
        <v>13548.149999999998</v>
      </c>
      <c r="V43" s="38">
        <f>SUM(E$2:E43)</f>
        <v>13548.149999999998</v>
      </c>
      <c r="W43" s="43">
        <f>SUM(F$2:F43)</f>
        <v>1.0868055555620231</v>
      </c>
      <c r="X43" s="43">
        <f t="shared" si="11"/>
        <v>0.27170138889050577</v>
      </c>
      <c r="Y43" s="36">
        <f t="shared" si="12"/>
        <v>6</v>
      </c>
      <c r="Z43" s="36">
        <f t="shared" si="13"/>
        <v>31</v>
      </c>
      <c r="AA43" s="38">
        <f>SUMIF('Rake Load'!A:A,Summary!B43,'Rake Load'!AN:AN)</f>
        <v>0.44722222222480923</v>
      </c>
      <c r="AB43" s="38">
        <f>SUMIF(C$2:C43,C43,AA$2:AA43)</f>
        <v>2.5923611111211358</v>
      </c>
      <c r="AC43" s="38">
        <f>SUM(AA$2:AA43)</f>
        <v>2.5923611111211358</v>
      </c>
      <c r="AD43" s="43">
        <f t="shared" si="14"/>
        <v>0.44722222222480923</v>
      </c>
      <c r="AE43" s="43">
        <f t="shared" si="15"/>
        <v>0.64809027778028394</v>
      </c>
      <c r="AF43" s="43">
        <f t="shared" si="16"/>
        <v>0.64809027778028394</v>
      </c>
      <c r="AG43" s="38">
        <f>SUMIF(Unloader!B:B,Summary!B43,Unloader!M:M)</f>
        <v>0</v>
      </c>
      <c r="AH43" s="38">
        <f>SUMIF(C$2:C43,C43,AG$2:AG43)</f>
        <v>0</v>
      </c>
      <c r="AI43" s="38">
        <f>SUM(AG$2:AG43)</f>
        <v>82605</v>
      </c>
      <c r="AJ43" s="43">
        <f>SUMIF(Unloader!B:B,Summary!B43,Unloader!W:W)</f>
        <v>0</v>
      </c>
      <c r="AK43" s="43">
        <f>SUMIF(Unloader!B:B,Summary!B43,Unloader!AD:AD)+SUMIF(Unloader!B:B,Summary!B43,Unloader!BR:BR)+SUMIF(Unloader!B:B,Summary!B43,Unloader!BN:BN)</f>
        <v>0</v>
      </c>
      <c r="AL43" s="43">
        <f>SUMIF(C$2:C43,C43,AJ$2:AJ43)</f>
        <v>0</v>
      </c>
      <c r="AM43" s="43">
        <f>SUMIF(C$2:C43,C43,AK$2:AK43)</f>
        <v>0</v>
      </c>
      <c r="AN43" s="38" t="e">
        <f t="shared" si="17"/>
        <v>#DIV/0!</v>
      </c>
      <c r="AO43" s="38">
        <f>SUM(AJ$2:AJ43)</f>
        <v>2.302083333333333</v>
      </c>
      <c r="AP43" s="38">
        <f>SUM(AK$2:AK43)</f>
        <v>0</v>
      </c>
      <c r="AQ43" s="38">
        <f t="shared" si="18"/>
        <v>1495.1131221719459</v>
      </c>
    </row>
    <row r="44" spans="1:43" x14ac:dyDescent="0.25">
      <c r="A44" s="124">
        <f t="shared" si="27"/>
        <v>43</v>
      </c>
      <c r="B44" s="361">
        <f t="shared" si="28"/>
        <v>40676</v>
      </c>
      <c r="C44" s="33">
        <f t="shared" si="21"/>
        <v>5</v>
      </c>
      <c r="D44" s="125">
        <f>COUNTIF('Rake Load'!A:A,Summary!B44)</f>
        <v>1</v>
      </c>
      <c r="E44" s="125">
        <f>SUMIF('Rake Load'!A:A,B44,'Rake Load'!F:F)</f>
        <v>3391.11</v>
      </c>
      <c r="F44" s="35">
        <f>SUMIF('Rake Load'!A:A,B44,'Rake Load'!AB:AB)</f>
        <v>0.19444444444525288</v>
      </c>
      <c r="G44" s="35">
        <f t="shared" si="29"/>
        <v>0.19444444444525288</v>
      </c>
      <c r="H44" s="36">
        <f t="shared" si="30"/>
        <v>4</v>
      </c>
      <c r="I44" s="36">
        <f t="shared" si="31"/>
        <v>40</v>
      </c>
      <c r="J44" s="35">
        <f>SUMIF('Rake Load'!A:A,B44,'Rake Load'!BH:BH)</f>
        <v>0</v>
      </c>
      <c r="K44" s="41">
        <f t="shared" si="34"/>
        <v>0.19444444444525288</v>
      </c>
      <c r="L44" s="41">
        <f t="shared" si="35"/>
        <v>0.19444444444525288</v>
      </c>
      <c r="M44" s="49">
        <f t="shared" si="32"/>
        <v>4</v>
      </c>
      <c r="N44" s="49">
        <f t="shared" si="33"/>
        <v>40</v>
      </c>
      <c r="O44" s="363">
        <f>SUMIF(C$2:C44,C44,D$2:D44)</f>
        <v>5</v>
      </c>
      <c r="P44" s="33">
        <f>SUMIF(C$2:C44,C44,F$2:F44)</f>
        <v>1.281250000007276</v>
      </c>
      <c r="Q44" s="37">
        <f t="shared" si="8"/>
        <v>0.2562500000014552</v>
      </c>
      <c r="R44" s="36">
        <f t="shared" si="9"/>
        <v>6</v>
      </c>
      <c r="S44" s="36">
        <f t="shared" si="10"/>
        <v>9</v>
      </c>
      <c r="T44" s="363">
        <f>SUM(D$2:D44)</f>
        <v>5</v>
      </c>
      <c r="U44" s="38">
        <f>SUMIF(C$2:C44,C44,E$2:E44)</f>
        <v>16939.259999999998</v>
      </c>
      <c r="V44" s="38">
        <f>SUM(E$2:E44)</f>
        <v>16939.259999999998</v>
      </c>
      <c r="W44" s="43">
        <f>SUM(F$2:F44)</f>
        <v>1.281250000007276</v>
      </c>
      <c r="X44" s="43">
        <f t="shared" si="11"/>
        <v>0.2562500000014552</v>
      </c>
      <c r="Y44" s="36">
        <f t="shared" si="12"/>
        <v>6</v>
      </c>
      <c r="Z44" s="36">
        <f t="shared" si="13"/>
        <v>9</v>
      </c>
      <c r="AA44" s="38">
        <f>SUMIF('Rake Load'!A:A,Summary!B44,'Rake Load'!AN:AN)</f>
        <v>0.36805555555474712</v>
      </c>
      <c r="AB44" s="38">
        <f>SUMIF(C$2:C44,C44,AA$2:AA44)</f>
        <v>2.9604166666758829</v>
      </c>
      <c r="AC44" s="38">
        <f>SUM(AA$2:AA44)</f>
        <v>2.9604166666758829</v>
      </c>
      <c r="AD44" s="43">
        <f t="shared" si="14"/>
        <v>0.36805555555474712</v>
      </c>
      <c r="AE44" s="43">
        <f t="shared" si="15"/>
        <v>0.5920833333351766</v>
      </c>
      <c r="AF44" s="43">
        <f t="shared" si="16"/>
        <v>0.5920833333351766</v>
      </c>
      <c r="AG44" s="38">
        <f>SUMIF(Unloader!B:B,Summary!B44,Unloader!M:M)</f>
        <v>0</v>
      </c>
      <c r="AH44" s="38">
        <f>SUMIF(C$2:C44,C44,AG$2:AG44)</f>
        <v>0</v>
      </c>
      <c r="AI44" s="38">
        <f>SUM(AG$2:AG44)</f>
        <v>82605</v>
      </c>
      <c r="AJ44" s="43">
        <f>SUMIF(Unloader!B:B,Summary!B44,Unloader!W:W)</f>
        <v>0</v>
      </c>
      <c r="AK44" s="43">
        <f>SUMIF(Unloader!B:B,Summary!B44,Unloader!AD:AD)+SUMIF(Unloader!B:B,Summary!B44,Unloader!BR:BR)+SUMIF(Unloader!B:B,Summary!B44,Unloader!BN:BN)</f>
        <v>0</v>
      </c>
      <c r="AL44" s="43">
        <f>SUMIF(C$2:C44,C44,AJ$2:AJ44)</f>
        <v>0</v>
      </c>
      <c r="AM44" s="43">
        <f>SUMIF(C$2:C44,C44,AK$2:AK44)</f>
        <v>0</v>
      </c>
      <c r="AN44" s="38" t="e">
        <f t="shared" si="17"/>
        <v>#DIV/0!</v>
      </c>
      <c r="AO44" s="38">
        <f>SUM(AJ$2:AJ44)</f>
        <v>2.302083333333333</v>
      </c>
      <c r="AP44" s="38">
        <f>SUM(AK$2:AK44)</f>
        <v>0</v>
      </c>
      <c r="AQ44" s="38">
        <f>AI44/(AO44-AP44)/24</f>
        <v>1495.1131221719459</v>
      </c>
    </row>
    <row r="45" spans="1:43" x14ac:dyDescent="0.25">
      <c r="A45" s="124">
        <f t="shared" si="27"/>
        <v>44</v>
      </c>
      <c r="B45" s="361">
        <f t="shared" si="28"/>
        <v>40677</v>
      </c>
      <c r="C45" s="33">
        <f t="shared" si="21"/>
        <v>5</v>
      </c>
      <c r="D45" s="125">
        <f>COUNTIF('Rake Load'!A:A,Summary!B45)</f>
        <v>1</v>
      </c>
      <c r="E45" s="125">
        <f>SUMIF('Rake Load'!A:A,B45,'Rake Load'!F:F)</f>
        <v>3343.3</v>
      </c>
      <c r="F45" s="35">
        <f>SUMIF('Rake Load'!A:A,B45,'Rake Load'!AB:AB)</f>
        <v>0.18055555555474712</v>
      </c>
      <c r="G45" s="35">
        <f t="shared" si="29"/>
        <v>0.18055555555474712</v>
      </c>
      <c r="H45" s="36">
        <f t="shared" si="30"/>
        <v>4</v>
      </c>
      <c r="I45" s="36">
        <f t="shared" si="31"/>
        <v>20</v>
      </c>
      <c r="J45" s="35">
        <f>SUMIF('Rake Load'!A:A,B45,'Rake Load'!BH:BH)</f>
        <v>0</v>
      </c>
      <c r="K45" s="41">
        <f t="shared" si="34"/>
        <v>0.18055555555474712</v>
      </c>
      <c r="L45" s="41">
        <f t="shared" si="35"/>
        <v>0.18055555555474712</v>
      </c>
      <c r="M45" s="49">
        <f t="shared" si="32"/>
        <v>4</v>
      </c>
      <c r="N45" s="49">
        <f t="shared" si="33"/>
        <v>20</v>
      </c>
      <c r="O45" s="363">
        <f>SUMIF(C$2:C45,C45,D$2:D45)</f>
        <v>6</v>
      </c>
      <c r="P45" s="33">
        <f>SUMIF(C$2:C45,C45,F$2:F45)</f>
        <v>1.4618055555620231</v>
      </c>
      <c r="Q45" s="37">
        <f t="shared" si="8"/>
        <v>0.24363425926033719</v>
      </c>
      <c r="R45" s="36">
        <f t="shared" si="9"/>
        <v>5</v>
      </c>
      <c r="S45" s="36">
        <f t="shared" si="10"/>
        <v>50</v>
      </c>
      <c r="T45" s="363">
        <f>SUM(D$2:D45)</f>
        <v>6</v>
      </c>
      <c r="U45" s="38">
        <f>SUMIF(C$2:C45,C45,E$2:E45)</f>
        <v>20282.559999999998</v>
      </c>
      <c r="V45" s="38">
        <f>SUM(E$2:E45)</f>
        <v>20282.559999999998</v>
      </c>
      <c r="W45" s="43">
        <f>SUM(F$2:F45)</f>
        <v>1.4618055555620231</v>
      </c>
      <c r="X45" s="43">
        <f t="shared" si="11"/>
        <v>0.24363425926033719</v>
      </c>
      <c r="Y45" s="36">
        <f t="shared" si="12"/>
        <v>5</v>
      </c>
      <c r="Z45" s="36">
        <f t="shared" si="13"/>
        <v>50</v>
      </c>
      <c r="AA45" s="38">
        <f>SUMIF('Rake Load'!A:A,Summary!B45,'Rake Load'!AN:AN)</f>
        <v>0.4375</v>
      </c>
      <c r="AB45" s="38">
        <f>SUMIF(C$2:C45,C45,AA$2:AA45)</f>
        <v>3.3979166666758829</v>
      </c>
      <c r="AC45" s="38">
        <f>SUM(AA$2:AA45)</f>
        <v>3.3979166666758829</v>
      </c>
      <c r="AD45" s="43">
        <f t="shared" si="14"/>
        <v>0.4375</v>
      </c>
      <c r="AE45" s="43">
        <f t="shared" si="15"/>
        <v>0.56631944444598048</v>
      </c>
      <c r="AF45" s="43">
        <f t="shared" si="16"/>
        <v>0.56631944444598048</v>
      </c>
      <c r="AG45" s="38">
        <f>SUMIF(Unloader!B:B,Summary!B45,Unloader!M:M)</f>
        <v>0</v>
      </c>
      <c r="AH45" s="38">
        <f>SUMIF(C$2:C45,C45,AG$2:AG45)</f>
        <v>0</v>
      </c>
      <c r="AI45" s="38">
        <f>SUM(AG$2:AG45)</f>
        <v>82605</v>
      </c>
      <c r="AJ45" s="43">
        <f>SUMIF(Unloader!B:B,Summary!B45,Unloader!W:W)</f>
        <v>0</v>
      </c>
      <c r="AK45" s="43">
        <f>SUMIF(Unloader!B:B,Summary!B45,Unloader!AD:AD)+SUMIF(Unloader!B:B,Summary!B45,Unloader!BR:BR)+SUMIF(Unloader!B:B,Summary!B45,Unloader!BN:BN)</f>
        <v>0</v>
      </c>
      <c r="AL45" s="43">
        <f>SUMIF(C$2:C45,C45,AJ$2:AJ45)</f>
        <v>0</v>
      </c>
      <c r="AM45" s="43">
        <f>SUMIF(C$2:C45,C45,AK$2:AK45)</f>
        <v>0</v>
      </c>
      <c r="AN45" s="38" t="e">
        <f t="shared" si="17"/>
        <v>#DIV/0!</v>
      </c>
      <c r="AO45" s="38">
        <f>SUM(AJ$2:AJ45)</f>
        <v>2.302083333333333</v>
      </c>
      <c r="AP45" s="38">
        <f>SUM(AK$2:AK45)</f>
        <v>0</v>
      </c>
      <c r="AQ45" s="38">
        <f t="shared" si="18"/>
        <v>1495.1131221719459</v>
      </c>
    </row>
    <row r="46" spans="1:43" x14ac:dyDescent="0.25">
      <c r="A46" s="124">
        <f t="shared" si="27"/>
        <v>45</v>
      </c>
      <c r="B46" s="361">
        <f t="shared" si="28"/>
        <v>40678</v>
      </c>
      <c r="C46" s="33">
        <f t="shared" si="21"/>
        <v>5</v>
      </c>
      <c r="D46" s="125">
        <f>COUNTIF('Rake Load'!A:A,Summary!B46)</f>
        <v>0</v>
      </c>
      <c r="E46" s="125">
        <f>SUMIF('Rake Load'!A:A,B46,'Rake Load'!F:F)</f>
        <v>0</v>
      </c>
      <c r="F46" s="35">
        <f>SUMIF('Rake Load'!A:A,B46,'Rake Load'!AB:AB)</f>
        <v>0</v>
      </c>
      <c r="G46" s="35" t="e">
        <f t="shared" si="29"/>
        <v>#DIV/0!</v>
      </c>
      <c r="H46" s="36" t="e">
        <f t="shared" si="30"/>
        <v>#DIV/0!</v>
      </c>
      <c r="I46" s="36" t="e">
        <f t="shared" si="31"/>
        <v>#DIV/0!</v>
      </c>
      <c r="J46" s="35">
        <f>SUMIF('Rake Load'!A:A,B46,'Rake Load'!BH:BH)</f>
        <v>0</v>
      </c>
      <c r="K46" s="41">
        <f t="shared" si="34"/>
        <v>0</v>
      </c>
      <c r="L46" s="41" t="e">
        <f t="shared" si="35"/>
        <v>#DIV/0!</v>
      </c>
      <c r="M46" s="49" t="e">
        <f t="shared" si="32"/>
        <v>#DIV/0!</v>
      </c>
      <c r="N46" s="49" t="e">
        <f t="shared" si="33"/>
        <v>#DIV/0!</v>
      </c>
      <c r="O46" s="363">
        <f>SUMIF(C$2:C46,C46,D$2:D46)</f>
        <v>6</v>
      </c>
      <c r="P46" s="33">
        <f>SUMIF(C$2:C46,C46,F$2:F46)</f>
        <v>1.4618055555620231</v>
      </c>
      <c r="Q46" s="37">
        <f t="shared" si="8"/>
        <v>0.24363425926033719</v>
      </c>
      <c r="R46" s="36">
        <f t="shared" si="9"/>
        <v>5</v>
      </c>
      <c r="S46" s="36">
        <f t="shared" si="10"/>
        <v>50</v>
      </c>
      <c r="T46" s="363">
        <f>SUM(D$2:D46)</f>
        <v>6</v>
      </c>
      <c r="U46" s="38">
        <f>SUMIF(C$2:C46,C46,E$2:E46)</f>
        <v>20282.559999999998</v>
      </c>
      <c r="V46" s="38">
        <f>SUM(E$2:E46)</f>
        <v>20282.559999999998</v>
      </c>
      <c r="W46" s="43">
        <f>SUM(F$2:F46)</f>
        <v>1.4618055555620231</v>
      </c>
      <c r="X46" s="43">
        <f t="shared" si="11"/>
        <v>0.24363425926033719</v>
      </c>
      <c r="Y46" s="36">
        <f t="shared" si="12"/>
        <v>5</v>
      </c>
      <c r="Z46" s="36">
        <f t="shared" si="13"/>
        <v>50</v>
      </c>
      <c r="AA46" s="38">
        <f>SUMIF('Rake Load'!A:A,Summary!B46,'Rake Load'!AN:AN)</f>
        <v>0</v>
      </c>
      <c r="AB46" s="38">
        <f>SUMIF(C$2:C46,C46,AA$2:AA46)</f>
        <v>3.3979166666758829</v>
      </c>
      <c r="AC46" s="38">
        <f>SUM(AA$2:AA46)</f>
        <v>3.3979166666758829</v>
      </c>
      <c r="AD46" s="43" t="e">
        <f t="shared" si="14"/>
        <v>#DIV/0!</v>
      </c>
      <c r="AE46" s="43">
        <f t="shared" si="15"/>
        <v>0.56631944444598048</v>
      </c>
      <c r="AF46" s="43">
        <f t="shared" si="16"/>
        <v>0.56631944444598048</v>
      </c>
      <c r="AG46" s="38">
        <f>SUMIF(Unloader!B:B,Summary!B46,Unloader!M:M)</f>
        <v>0</v>
      </c>
      <c r="AH46" s="38">
        <f>SUMIF(C$2:C46,C46,AG$2:AG46)</f>
        <v>0</v>
      </c>
      <c r="AI46" s="38">
        <f>SUM(AG$2:AG46)</f>
        <v>82605</v>
      </c>
      <c r="AJ46" s="43">
        <f>SUMIF(Unloader!B:B,Summary!B46,Unloader!W:W)</f>
        <v>0</v>
      </c>
      <c r="AK46" s="43">
        <f>SUMIF(Unloader!B:B,Summary!B46,Unloader!AD:AD)+SUMIF(Unloader!B:B,Summary!B46,Unloader!BR:BR)+SUMIF(Unloader!B:B,Summary!B46,Unloader!BN:BN)</f>
        <v>0</v>
      </c>
      <c r="AL46" s="43">
        <f>SUMIF(C$2:C46,C46,AJ$2:AJ46)</f>
        <v>0</v>
      </c>
      <c r="AM46" s="43">
        <f>SUMIF(C$2:C46,C46,AK$2:AK46)</f>
        <v>0</v>
      </c>
      <c r="AN46" s="38" t="e">
        <f t="shared" si="17"/>
        <v>#DIV/0!</v>
      </c>
      <c r="AO46" s="38">
        <f>SUM(AJ$2:AJ46)</f>
        <v>2.302083333333333</v>
      </c>
      <c r="AP46" s="38">
        <f>SUM(AK$2:AK46)</f>
        <v>0</v>
      </c>
      <c r="AQ46" s="38">
        <f t="shared" si="18"/>
        <v>1495.1131221719459</v>
      </c>
    </row>
    <row r="47" spans="1:43" x14ac:dyDescent="0.25">
      <c r="A47" s="124">
        <f t="shared" si="27"/>
        <v>46</v>
      </c>
      <c r="B47" s="361">
        <f t="shared" si="28"/>
        <v>40679</v>
      </c>
      <c r="C47" s="33">
        <f t="shared" si="21"/>
        <v>5</v>
      </c>
      <c r="D47" s="125">
        <f>COUNTIF('Rake Load'!A:A,Summary!B47)</f>
        <v>1</v>
      </c>
      <c r="E47" s="125">
        <f>SUMIF('Rake Load'!A:A,B47,'Rake Load'!F:F)</f>
        <v>3337.25</v>
      </c>
      <c r="F47" s="35">
        <f>SUMIF('Rake Load'!A:A,B47,'Rake Load'!AB:AB)</f>
        <v>0.23611111110949423</v>
      </c>
      <c r="G47" s="35">
        <f t="shared" si="29"/>
        <v>0.23611111110949423</v>
      </c>
      <c r="H47" s="36">
        <f t="shared" si="30"/>
        <v>5</v>
      </c>
      <c r="I47" s="36">
        <f t="shared" si="31"/>
        <v>40</v>
      </c>
      <c r="J47" s="35">
        <f>SUMIF('Rake Load'!A:A,B47,'Rake Load'!BH:BH)</f>
        <v>0</v>
      </c>
      <c r="K47" s="41">
        <f t="shared" si="34"/>
        <v>0.23611111110949423</v>
      </c>
      <c r="L47" s="41">
        <f t="shared" si="35"/>
        <v>0.23611111110949423</v>
      </c>
      <c r="M47" s="49">
        <f t="shared" si="32"/>
        <v>5</v>
      </c>
      <c r="N47" s="49">
        <f t="shared" si="33"/>
        <v>40</v>
      </c>
      <c r="O47" s="363">
        <f>SUMIF(C$2:C47,C47,D$2:D47)</f>
        <v>7</v>
      </c>
      <c r="P47" s="33">
        <f>SUMIF(C$2:C47,C47,F$2:F47)</f>
        <v>1.6979166666715173</v>
      </c>
      <c r="Q47" s="37">
        <f t="shared" si="8"/>
        <v>0.24255952381021675</v>
      </c>
      <c r="R47" s="36">
        <f t="shared" si="9"/>
        <v>5</v>
      </c>
      <c r="S47" s="36">
        <f t="shared" si="10"/>
        <v>49</v>
      </c>
      <c r="T47" s="363">
        <f>SUM(D$2:D47)</f>
        <v>7</v>
      </c>
      <c r="U47" s="38">
        <f>SUMIF(C$2:C47,C47,E$2:E47)</f>
        <v>23619.809999999998</v>
      </c>
      <c r="V47" s="38">
        <f>SUM(E$2:E47)</f>
        <v>23619.809999999998</v>
      </c>
      <c r="W47" s="43">
        <f>SUM(F$2:F47)</f>
        <v>1.6979166666715173</v>
      </c>
      <c r="X47" s="43">
        <f t="shared" si="11"/>
        <v>0.24255952381021675</v>
      </c>
      <c r="Y47" s="36">
        <f t="shared" si="12"/>
        <v>5</v>
      </c>
      <c r="Z47" s="36">
        <f t="shared" si="13"/>
        <v>49</v>
      </c>
      <c r="AA47" s="38">
        <f>SUMIF('Rake Load'!A:A,Summary!B47,'Rake Load'!AN:AN)</f>
        <v>0.42013888889050577</v>
      </c>
      <c r="AB47" s="38">
        <f>SUMIF(C$2:C47,C47,AA$2:AA47)</f>
        <v>3.8180555555663886</v>
      </c>
      <c r="AC47" s="38">
        <f>SUM(AA$2:AA47)</f>
        <v>3.8180555555663886</v>
      </c>
      <c r="AD47" s="43">
        <f t="shared" si="14"/>
        <v>0.42013888889050577</v>
      </c>
      <c r="AE47" s="43">
        <f t="shared" si="15"/>
        <v>0.54543650793805554</v>
      </c>
      <c r="AF47" s="43">
        <f t="shared" si="16"/>
        <v>0.54543650793805554</v>
      </c>
      <c r="AG47" s="38">
        <f>SUMIF(Unloader!B:B,Summary!B47,Unloader!M:M)</f>
        <v>0</v>
      </c>
      <c r="AH47" s="38">
        <f>SUMIF(C$2:C47,C47,AG$2:AG47)</f>
        <v>0</v>
      </c>
      <c r="AI47" s="38">
        <f>SUM(AG$2:AG47)</f>
        <v>82605</v>
      </c>
      <c r="AJ47" s="43">
        <f>SUMIF(Unloader!B:B,Summary!B47,Unloader!W:W)</f>
        <v>0</v>
      </c>
      <c r="AK47" s="43">
        <f>SUMIF(Unloader!B:B,Summary!B47,Unloader!AD:AD)+SUMIF(Unloader!B:B,Summary!B47,Unloader!BR:BR)+SUMIF(Unloader!B:B,Summary!B47,Unloader!BN:BN)</f>
        <v>0</v>
      </c>
      <c r="AL47" s="43">
        <f>SUMIF(C$2:C47,C47,AJ$2:AJ47)</f>
        <v>0</v>
      </c>
      <c r="AM47" s="43">
        <f>SUMIF(C$2:C47,C47,AK$2:AK47)</f>
        <v>0</v>
      </c>
      <c r="AN47" s="38" t="e">
        <f t="shared" si="17"/>
        <v>#DIV/0!</v>
      </c>
      <c r="AO47" s="38">
        <f>SUM(AJ$2:AJ47)</f>
        <v>2.302083333333333</v>
      </c>
      <c r="AP47" s="38">
        <f>SUM(AK$2:AK47)</f>
        <v>0</v>
      </c>
      <c r="AQ47" s="38">
        <f t="shared" si="18"/>
        <v>1495.1131221719459</v>
      </c>
    </row>
    <row r="48" spans="1:43" x14ac:dyDescent="0.25">
      <c r="A48" s="124">
        <f t="shared" si="27"/>
        <v>47</v>
      </c>
      <c r="B48" s="361">
        <f t="shared" si="28"/>
        <v>40680</v>
      </c>
      <c r="C48" s="33">
        <f t="shared" si="21"/>
        <v>5</v>
      </c>
      <c r="D48" s="125">
        <f>COUNTIF('Rake Load'!A:A,Summary!B48)</f>
        <v>1</v>
      </c>
      <c r="E48" s="125">
        <f>SUMIF('Rake Load'!A:A,B48,'Rake Load'!F:F)</f>
        <v>3490.85</v>
      </c>
      <c r="F48" s="35">
        <f>SUMIF('Rake Load'!A:A,B48,'Rake Load'!AB:AB)</f>
        <v>0.13194444444525288</v>
      </c>
      <c r="G48" s="35">
        <f t="shared" si="29"/>
        <v>0.13194444444525288</v>
      </c>
      <c r="H48" s="36">
        <f t="shared" si="30"/>
        <v>3</v>
      </c>
      <c r="I48" s="36">
        <f t="shared" si="31"/>
        <v>10</v>
      </c>
      <c r="J48" s="35">
        <f>SUMIF('Rake Load'!A:A,B48,'Rake Load'!BH:BH)</f>
        <v>0</v>
      </c>
      <c r="K48" s="41">
        <f t="shared" si="34"/>
        <v>0.13194444444525288</v>
      </c>
      <c r="L48" s="41">
        <f t="shared" si="35"/>
        <v>0.13194444444525288</v>
      </c>
      <c r="M48" s="49">
        <f t="shared" si="32"/>
        <v>3</v>
      </c>
      <c r="N48" s="49">
        <f t="shared" si="33"/>
        <v>10</v>
      </c>
      <c r="O48" s="363">
        <f>SUMIF(C$2:C48,C48,D$2:D48)</f>
        <v>8</v>
      </c>
      <c r="P48" s="33">
        <f>SUMIF(C$2:C48,C48,F$2:F48)</f>
        <v>1.8298611111167702</v>
      </c>
      <c r="Q48" s="37">
        <f t="shared" si="8"/>
        <v>0.22873263888959627</v>
      </c>
      <c r="R48" s="36">
        <f t="shared" si="9"/>
        <v>5</v>
      </c>
      <c r="S48" s="36">
        <f t="shared" si="10"/>
        <v>29</v>
      </c>
      <c r="T48" s="363">
        <f>SUM(D$2:D48)</f>
        <v>8</v>
      </c>
      <c r="U48" s="38">
        <f>SUMIF(C$2:C48,C48,E$2:E48)</f>
        <v>27110.659999999996</v>
      </c>
      <c r="V48" s="38">
        <f>SUM(E$2:E48)</f>
        <v>27110.659999999996</v>
      </c>
      <c r="W48" s="43">
        <f>SUM(F$2:F48)</f>
        <v>1.8298611111167702</v>
      </c>
      <c r="X48" s="43">
        <f t="shared" si="11"/>
        <v>0.22873263888959627</v>
      </c>
      <c r="Y48" s="36">
        <f t="shared" si="12"/>
        <v>5</v>
      </c>
      <c r="Z48" s="36">
        <f t="shared" si="13"/>
        <v>29</v>
      </c>
      <c r="AA48" s="38">
        <f>SUMIF('Rake Load'!A:A,Summary!B48,'Rake Load'!AN:AN)</f>
        <v>0.32638888889050577</v>
      </c>
      <c r="AB48" s="38">
        <f>SUMIF(C$2:C48,C48,AA$2:AA48)</f>
        <v>4.1444444444568944</v>
      </c>
      <c r="AC48" s="38">
        <f>SUM(AA$2:AA48)</f>
        <v>4.1444444444568944</v>
      </c>
      <c r="AD48" s="43">
        <f t="shared" si="14"/>
        <v>0.32638888889050577</v>
      </c>
      <c r="AE48" s="43">
        <f t="shared" si="15"/>
        <v>0.5180555555571118</v>
      </c>
      <c r="AF48" s="43">
        <f t="shared" si="16"/>
        <v>0.5180555555571118</v>
      </c>
      <c r="AG48" s="38">
        <f>SUMIF(Unloader!B:B,Summary!B48,Unloader!M:M)</f>
        <v>0</v>
      </c>
      <c r="AH48" s="38">
        <f>SUMIF(C$2:C48,C48,AG$2:AG48)</f>
        <v>0</v>
      </c>
      <c r="AI48" s="38">
        <f>SUM(AG$2:AG48)</f>
        <v>82605</v>
      </c>
      <c r="AJ48" s="43">
        <f>SUMIF(Unloader!B:B,Summary!B48,Unloader!W:W)</f>
        <v>0</v>
      </c>
      <c r="AK48" s="43">
        <f>SUMIF(Unloader!B:B,Summary!B48,Unloader!AD:AD)+SUMIF(Unloader!B:B,Summary!B48,Unloader!BR:BR)+SUMIF(Unloader!B:B,Summary!B48,Unloader!BN:BN)</f>
        <v>0</v>
      </c>
      <c r="AL48" s="43">
        <f>SUMIF(C$2:C48,C48,AJ$2:AJ48)</f>
        <v>0</v>
      </c>
      <c r="AM48" s="43">
        <f>SUMIF(C$2:C48,C48,AK$2:AK48)</f>
        <v>0</v>
      </c>
      <c r="AN48" s="38" t="e">
        <f t="shared" si="17"/>
        <v>#DIV/0!</v>
      </c>
      <c r="AO48" s="38">
        <f>SUM(AJ$2:AJ48)</f>
        <v>2.302083333333333</v>
      </c>
      <c r="AP48" s="38">
        <f>SUM(AK$2:AK48)</f>
        <v>0</v>
      </c>
      <c r="AQ48" s="38">
        <f t="shared" si="18"/>
        <v>1495.1131221719459</v>
      </c>
    </row>
    <row r="49" spans="1:43" x14ac:dyDescent="0.25">
      <c r="A49" s="124">
        <f t="shared" si="27"/>
        <v>48</v>
      </c>
      <c r="B49" s="361">
        <f t="shared" si="28"/>
        <v>40681</v>
      </c>
      <c r="C49" s="33">
        <f t="shared" si="21"/>
        <v>5</v>
      </c>
      <c r="D49" s="125">
        <f>COUNTIF('Rake Load'!A:A,Summary!B49)</f>
        <v>1</v>
      </c>
      <c r="E49" s="125">
        <f>SUMIF('Rake Load'!A:A,B49,'Rake Load'!F:F)</f>
        <v>3455.65</v>
      </c>
      <c r="F49" s="35">
        <f>SUMIF('Rake Load'!A:A,B49,'Rake Load'!AB:AB)</f>
        <v>0.13333333333139308</v>
      </c>
      <c r="G49" s="35">
        <f t="shared" si="29"/>
        <v>0.13333333333139308</v>
      </c>
      <c r="H49" s="36">
        <f t="shared" si="30"/>
        <v>3</v>
      </c>
      <c r="I49" s="36">
        <f t="shared" si="31"/>
        <v>12</v>
      </c>
      <c r="J49" s="35">
        <f>SUMIF('Rake Load'!A:A,B49,'Rake Load'!BH:BH)</f>
        <v>4.5138888888888888E-2</v>
      </c>
      <c r="K49" s="41">
        <f t="shared" si="34"/>
        <v>8.8194444442504183E-2</v>
      </c>
      <c r="L49" s="41">
        <f t="shared" si="35"/>
        <v>8.8194444442504183E-2</v>
      </c>
      <c r="M49" s="49">
        <f t="shared" si="32"/>
        <v>2</v>
      </c>
      <c r="N49" s="49">
        <f t="shared" si="33"/>
        <v>7</v>
      </c>
      <c r="O49" s="363">
        <f>SUMIF(C$2:C49,C49,D$2:D49)</f>
        <v>9</v>
      </c>
      <c r="P49" s="33">
        <f>SUMIF(C$2:C49,C49,F$2:F49)</f>
        <v>1.9631944444481633</v>
      </c>
      <c r="Q49" s="37">
        <f t="shared" si="8"/>
        <v>0.21813271604979592</v>
      </c>
      <c r="R49" s="36">
        <f t="shared" si="9"/>
        <v>5</v>
      </c>
      <c r="S49" s="36">
        <f t="shared" si="10"/>
        <v>14</v>
      </c>
      <c r="T49" s="363">
        <f>SUM(D$2:D49)</f>
        <v>9</v>
      </c>
      <c r="U49" s="38">
        <f>SUMIF(C$2:C49,C49,E$2:E49)</f>
        <v>30566.309999999998</v>
      </c>
      <c r="V49" s="38">
        <f>SUM(E$2:E49)</f>
        <v>30566.309999999998</v>
      </c>
      <c r="W49" s="43">
        <f>SUM(F$2:F49)</f>
        <v>1.9631944444481633</v>
      </c>
      <c r="X49" s="43">
        <f t="shared" si="11"/>
        <v>0.21813271604979592</v>
      </c>
      <c r="Y49" s="36">
        <f t="shared" si="12"/>
        <v>5</v>
      </c>
      <c r="Z49" s="36">
        <f t="shared" si="13"/>
        <v>14</v>
      </c>
      <c r="AA49" s="38">
        <f>SUMIF('Rake Load'!A:A,Summary!B49,'Rake Load'!AN:AN)</f>
        <v>0.25694444444525288</v>
      </c>
      <c r="AB49" s="38">
        <f>SUMIF(C$2:C49,C49,AA$2:AA49)</f>
        <v>4.4013888889021473</v>
      </c>
      <c r="AC49" s="38">
        <f>SUM(AA$2:AA49)</f>
        <v>4.4013888889021473</v>
      </c>
      <c r="AD49" s="43">
        <f t="shared" si="14"/>
        <v>0.25694444444525288</v>
      </c>
      <c r="AE49" s="43">
        <f t="shared" si="15"/>
        <v>0.48904320987801636</v>
      </c>
      <c r="AF49" s="43">
        <f t="shared" si="16"/>
        <v>0.48904320987801636</v>
      </c>
      <c r="AG49" s="38">
        <f>SUMIF(Unloader!B:B,Summary!B49,Unloader!M:M)</f>
        <v>0</v>
      </c>
      <c r="AH49" s="38">
        <f>SUMIF(C$2:C49,C49,AG$2:AG49)</f>
        <v>0</v>
      </c>
      <c r="AI49" s="38">
        <f>SUM(AG$2:AG49)</f>
        <v>82605</v>
      </c>
      <c r="AJ49" s="43">
        <f>SUMIF(Unloader!B:B,Summary!B49,Unloader!W:W)</f>
        <v>0</v>
      </c>
      <c r="AK49" s="43">
        <f>SUMIF(Unloader!B:B,Summary!B49,Unloader!AD:AD)+SUMIF(Unloader!B:B,Summary!B49,Unloader!BR:BR)+SUMIF(Unloader!B:B,Summary!B49,Unloader!BN:BN)</f>
        <v>0</v>
      </c>
      <c r="AL49" s="43">
        <f>SUMIF(C$2:C49,C49,AJ$2:AJ49)</f>
        <v>0</v>
      </c>
      <c r="AM49" s="43">
        <f>SUMIF(C$2:C49,C49,AK$2:AK49)</f>
        <v>0</v>
      </c>
      <c r="AN49" s="38" t="e">
        <f t="shared" si="17"/>
        <v>#DIV/0!</v>
      </c>
      <c r="AO49" s="38">
        <f>SUM(AJ$2:AJ49)</f>
        <v>2.302083333333333</v>
      </c>
      <c r="AP49" s="38">
        <f>SUM(AK$2:AK49)</f>
        <v>0</v>
      </c>
      <c r="AQ49" s="38">
        <f t="shared" si="18"/>
        <v>1495.1131221719459</v>
      </c>
    </row>
    <row r="50" spans="1:43" x14ac:dyDescent="0.25">
      <c r="A50" s="124">
        <f t="shared" si="27"/>
        <v>49</v>
      </c>
      <c r="B50" s="361">
        <f t="shared" si="28"/>
        <v>40682</v>
      </c>
      <c r="C50" s="33">
        <f t="shared" si="21"/>
        <v>5</v>
      </c>
      <c r="D50" s="125">
        <f>COUNTIF('Rake Load'!A:A,Summary!B50)</f>
        <v>2</v>
      </c>
      <c r="E50" s="125">
        <f>SUMIF('Rake Load'!A:A,B50,'Rake Load'!F:F)</f>
        <v>7110.65</v>
      </c>
      <c r="F50" s="35">
        <f>SUMIF('Rake Load'!A:A,B50,'Rake Load'!AB:AB)</f>
        <v>0.42499999999563443</v>
      </c>
      <c r="G50" s="35">
        <f t="shared" si="29"/>
        <v>0.21249999999781721</v>
      </c>
      <c r="H50" s="36">
        <f t="shared" si="30"/>
        <v>5</v>
      </c>
      <c r="I50" s="36">
        <f t="shared" si="31"/>
        <v>6</v>
      </c>
      <c r="J50" s="35">
        <f>SUMIF('Rake Load'!A:A,B50,'Rake Load'!BH:BH)</f>
        <v>0.11805555555555557</v>
      </c>
      <c r="K50" s="41">
        <f t="shared" si="34"/>
        <v>0.30694444444007885</v>
      </c>
      <c r="L50" s="41">
        <f t="shared" si="35"/>
        <v>0.15347222222003942</v>
      </c>
      <c r="M50" s="49">
        <f t="shared" si="32"/>
        <v>3</v>
      </c>
      <c r="N50" s="49">
        <f t="shared" si="33"/>
        <v>41</v>
      </c>
      <c r="O50" s="363">
        <f>SUMIF(C$2:C50,C50,D$2:D50)</f>
        <v>11</v>
      </c>
      <c r="P50" s="33">
        <f>SUMIF(C$2:C50,C50,F$2:F50)</f>
        <v>2.3881944444437977</v>
      </c>
      <c r="Q50" s="37">
        <f t="shared" si="8"/>
        <v>0.21710858585852708</v>
      </c>
      <c r="R50" s="36">
        <f t="shared" si="9"/>
        <v>5</v>
      </c>
      <c r="S50" s="36">
        <f t="shared" si="10"/>
        <v>12</v>
      </c>
      <c r="T50" s="363">
        <f>SUM(D$2:D50)</f>
        <v>11</v>
      </c>
      <c r="U50" s="38">
        <f>SUMIF(C$2:C50,C50,E$2:E50)</f>
        <v>37676.959999999999</v>
      </c>
      <c r="V50" s="38">
        <f>SUM(E$2:E50)</f>
        <v>37676.959999999999</v>
      </c>
      <c r="W50" s="43">
        <f>SUM(F$2:F50)</f>
        <v>2.3881944444437977</v>
      </c>
      <c r="X50" s="43">
        <f t="shared" si="11"/>
        <v>0.21710858585852708</v>
      </c>
      <c r="Y50" s="36">
        <f t="shared" si="12"/>
        <v>5</v>
      </c>
      <c r="Z50" s="36">
        <f t="shared" si="13"/>
        <v>12</v>
      </c>
      <c r="AA50" s="38">
        <f>SUMIF('Rake Load'!A:A,Summary!B50,'Rake Load'!AN:AN)</f>
        <v>0.77638888889487134</v>
      </c>
      <c r="AB50" s="38">
        <f>SUMIF(C$2:C50,C50,AA$2:AA50)</f>
        <v>5.1777777777970186</v>
      </c>
      <c r="AC50" s="38">
        <f>SUM(AA$2:AA50)</f>
        <v>5.1777777777970186</v>
      </c>
      <c r="AD50" s="43">
        <f t="shared" si="14"/>
        <v>0.38819444444743567</v>
      </c>
      <c r="AE50" s="43">
        <f t="shared" si="15"/>
        <v>0.4707070707088199</v>
      </c>
      <c r="AF50" s="43">
        <f t="shared" si="16"/>
        <v>0.4707070707088199</v>
      </c>
      <c r="AG50" s="38">
        <f>SUMIF(Unloader!B:B,Summary!B50,Unloader!M:M)</f>
        <v>0</v>
      </c>
      <c r="AH50" s="38">
        <f>SUMIF(C$2:C50,C50,AG$2:AG50)</f>
        <v>0</v>
      </c>
      <c r="AI50" s="38">
        <f>SUM(AG$2:AG50)</f>
        <v>82605</v>
      </c>
      <c r="AJ50" s="43">
        <f>SUMIF(Unloader!B:B,Summary!B50,Unloader!W:W)</f>
        <v>0</v>
      </c>
      <c r="AK50" s="43">
        <f>SUMIF(Unloader!B:B,Summary!B50,Unloader!AD:AD)+SUMIF(Unloader!B:B,Summary!B50,Unloader!BR:BR)+SUMIF(Unloader!B:B,Summary!B50,Unloader!BN:BN)</f>
        <v>0</v>
      </c>
      <c r="AL50" s="43">
        <f>SUMIF(C$2:C50,C50,AJ$2:AJ50)</f>
        <v>0</v>
      </c>
      <c r="AM50" s="43">
        <f>SUMIF(C$2:C50,C50,AK$2:AK50)</f>
        <v>0</v>
      </c>
      <c r="AN50" s="38" t="e">
        <f t="shared" si="17"/>
        <v>#DIV/0!</v>
      </c>
      <c r="AO50" s="38">
        <f>SUM(AJ$2:AJ50)</f>
        <v>2.302083333333333</v>
      </c>
      <c r="AP50" s="38">
        <f>SUM(AK$2:AK50)</f>
        <v>0</v>
      </c>
      <c r="AQ50" s="38">
        <f t="shared" si="18"/>
        <v>1495.1131221719459</v>
      </c>
    </row>
    <row r="51" spans="1:43" x14ac:dyDescent="0.25">
      <c r="A51" s="124">
        <f t="shared" si="27"/>
        <v>50</v>
      </c>
      <c r="B51" s="361">
        <f t="shared" si="28"/>
        <v>40683</v>
      </c>
      <c r="C51" s="33">
        <f t="shared" si="21"/>
        <v>5</v>
      </c>
      <c r="D51" s="125">
        <f>COUNTIF('Rake Load'!A:A,Summary!B51)</f>
        <v>1</v>
      </c>
      <c r="E51" s="125">
        <f>SUMIF('Rake Load'!A:A,B51,'Rake Load'!F:F)</f>
        <v>3552.52</v>
      </c>
      <c r="F51" s="35">
        <f>SUMIF('Rake Load'!A:A,B51,'Rake Load'!AB:AB)</f>
        <v>0.10347222222222219</v>
      </c>
      <c r="G51" s="35">
        <f t="shared" si="29"/>
        <v>0.10347222222222219</v>
      </c>
      <c r="H51" s="36">
        <f t="shared" si="30"/>
        <v>2</v>
      </c>
      <c r="I51" s="36">
        <f t="shared" si="31"/>
        <v>29</v>
      </c>
      <c r="J51" s="35">
        <f>SUMIF('Rake Load'!A:A,B51,'Rake Load'!BH:BH)</f>
        <v>3.472222222222222E-3</v>
      </c>
      <c r="K51" s="41">
        <f t="shared" si="34"/>
        <v>9.9999999999999964E-2</v>
      </c>
      <c r="L51" s="41">
        <f t="shared" si="35"/>
        <v>9.9999999999999964E-2</v>
      </c>
      <c r="M51" s="49">
        <f t="shared" si="32"/>
        <v>2</v>
      </c>
      <c r="N51" s="49">
        <f t="shared" si="33"/>
        <v>24</v>
      </c>
      <c r="O51" s="363">
        <f>SUMIF(C$2:C51,C51,D$2:D51)</f>
        <v>12</v>
      </c>
      <c r="P51" s="33">
        <f>SUMIF(C$2:C51,C51,F$2:F51)</f>
        <v>2.4916666666660197</v>
      </c>
      <c r="Q51" s="37">
        <f t="shared" si="8"/>
        <v>0.20763888888883497</v>
      </c>
      <c r="R51" s="36">
        <f t="shared" si="9"/>
        <v>4</v>
      </c>
      <c r="S51" s="36">
        <f t="shared" si="10"/>
        <v>59</v>
      </c>
      <c r="T51" s="363">
        <f>SUM(D$2:D51)</f>
        <v>12</v>
      </c>
      <c r="U51" s="38">
        <f>SUMIF(C$2:C51,C51,E$2:E51)</f>
        <v>41229.479999999996</v>
      </c>
      <c r="V51" s="38">
        <f>SUM(E$2:E51)</f>
        <v>41229.479999999996</v>
      </c>
      <c r="W51" s="43">
        <f>SUM(F$2:F51)</f>
        <v>2.4916666666660197</v>
      </c>
      <c r="X51" s="43">
        <f t="shared" si="11"/>
        <v>0.20763888888883497</v>
      </c>
      <c r="Y51" s="36">
        <f t="shared" si="12"/>
        <v>4</v>
      </c>
      <c r="Z51" s="36">
        <f t="shared" si="13"/>
        <v>59</v>
      </c>
      <c r="AA51" s="38">
        <f>SUMIF('Rake Load'!A:A,Summary!B51,'Rake Load'!AN:AN)</f>
        <v>0.32916666666666672</v>
      </c>
      <c r="AB51" s="38">
        <f>SUMIF(C$2:C51,C51,AA$2:AA51)</f>
        <v>5.5069444444636853</v>
      </c>
      <c r="AC51" s="38">
        <f>SUM(AA$2:AA51)</f>
        <v>5.5069444444636853</v>
      </c>
      <c r="AD51" s="43">
        <f t="shared" si="14"/>
        <v>0.32916666666666672</v>
      </c>
      <c r="AE51" s="43">
        <f t="shared" si="15"/>
        <v>0.45891203703864042</v>
      </c>
      <c r="AF51" s="43">
        <f t="shared" si="16"/>
        <v>0.45891203703864042</v>
      </c>
      <c r="AG51" s="38">
        <f>SUMIF(Unloader!B:B,Summary!B51,Unloader!M:M)</f>
        <v>0</v>
      </c>
      <c r="AH51" s="38">
        <f>SUMIF(C$2:C51,C51,AG$2:AG51)</f>
        <v>0</v>
      </c>
      <c r="AI51" s="38">
        <f>SUM(AG$2:AG51)</f>
        <v>82605</v>
      </c>
      <c r="AJ51" s="43">
        <f>SUMIF(Unloader!B:B,Summary!B51,Unloader!W:W)</f>
        <v>0</v>
      </c>
      <c r="AK51" s="43">
        <f>SUMIF(Unloader!B:B,Summary!B51,Unloader!AD:AD)+SUMIF(Unloader!B:B,Summary!B51,Unloader!BR:BR)+SUMIF(Unloader!B:B,Summary!B51,Unloader!BN:BN)</f>
        <v>0</v>
      </c>
      <c r="AL51" s="43">
        <f>SUMIF(C$2:C51,C51,AJ$2:AJ51)</f>
        <v>0</v>
      </c>
      <c r="AM51" s="43">
        <f>SUMIF(C$2:C51,C51,AK$2:AK51)</f>
        <v>0</v>
      </c>
      <c r="AN51" s="38" t="e">
        <f t="shared" si="17"/>
        <v>#DIV/0!</v>
      </c>
      <c r="AO51" s="38">
        <f>SUM(AJ$2:AJ51)</f>
        <v>2.302083333333333</v>
      </c>
      <c r="AP51" s="38">
        <f>SUM(AK$2:AK51)</f>
        <v>0</v>
      </c>
      <c r="AQ51" s="38">
        <f t="shared" si="18"/>
        <v>1495.1131221719459</v>
      </c>
    </row>
    <row r="52" spans="1:43" x14ac:dyDescent="0.25">
      <c r="A52" s="124">
        <f t="shared" si="27"/>
        <v>51</v>
      </c>
      <c r="B52" s="361">
        <f t="shared" si="28"/>
        <v>40684</v>
      </c>
      <c r="C52" s="33">
        <f t="shared" si="21"/>
        <v>5</v>
      </c>
      <c r="D52" s="125">
        <f>COUNTIF('Rake Load'!A:A,Summary!B52)</f>
        <v>3</v>
      </c>
      <c r="E52" s="125">
        <f>SUMIF('Rake Load'!A:A,B52,'Rake Load'!F:F)</f>
        <v>10294.629999999999</v>
      </c>
      <c r="F52" s="35">
        <f>SUMIF('Rake Load'!A:A,B52,'Rake Load'!AB:AB)</f>
        <v>0.42569444444444449</v>
      </c>
      <c r="G52" s="35">
        <f t="shared" si="29"/>
        <v>0.14189814814814816</v>
      </c>
      <c r="H52" s="36">
        <f t="shared" si="30"/>
        <v>3</v>
      </c>
      <c r="I52" s="36">
        <f t="shared" si="31"/>
        <v>24</v>
      </c>
      <c r="J52" s="35">
        <f>SUMIF('Rake Load'!A:A,B52,'Rake Load'!BH:BH)</f>
        <v>1.0416666666666666E-2</v>
      </c>
      <c r="K52" s="41">
        <f t="shared" si="34"/>
        <v>0.4152777777777778</v>
      </c>
      <c r="L52" s="41">
        <f t="shared" si="35"/>
        <v>0.13842592592592592</v>
      </c>
      <c r="M52" s="49">
        <f t="shared" si="32"/>
        <v>3</v>
      </c>
      <c r="N52" s="49">
        <f t="shared" si="33"/>
        <v>19</v>
      </c>
      <c r="O52" s="363">
        <f>SUMIF(C$2:C52,C52,D$2:D52)</f>
        <v>15</v>
      </c>
      <c r="P52" s="33">
        <f>SUMIF(C$2:C52,C52,F$2:F52)</f>
        <v>2.917361111110464</v>
      </c>
      <c r="Q52" s="37">
        <f t="shared" si="8"/>
        <v>0.19449074074069761</v>
      </c>
      <c r="R52" s="36">
        <f t="shared" si="9"/>
        <v>4</v>
      </c>
      <c r="S52" s="36">
        <f t="shared" si="10"/>
        <v>40</v>
      </c>
      <c r="T52" s="363">
        <f>SUM(D$2:D52)</f>
        <v>15</v>
      </c>
      <c r="U52" s="38">
        <f>SUMIF(C$2:C52,C52,E$2:E52)</f>
        <v>51524.109999999993</v>
      </c>
      <c r="V52" s="38">
        <f>SUM(E$2:E52)</f>
        <v>51524.109999999993</v>
      </c>
      <c r="W52" s="43">
        <f>SUM(F$2:F52)</f>
        <v>2.917361111110464</v>
      </c>
      <c r="X52" s="43">
        <f t="shared" si="11"/>
        <v>0.19449074074069761</v>
      </c>
      <c r="Y52" s="36">
        <f t="shared" si="12"/>
        <v>4</v>
      </c>
      <c r="Z52" s="36">
        <f t="shared" si="13"/>
        <v>40</v>
      </c>
      <c r="AA52" s="38">
        <f>SUMIF('Rake Load'!A:A,Summary!B52,'Rake Load'!AN:AN)</f>
        <v>1.0090277777777779</v>
      </c>
      <c r="AB52" s="38">
        <f>SUMIF(C$2:C52,C52,AA$2:AA52)</f>
        <v>6.5159722222414631</v>
      </c>
      <c r="AC52" s="38">
        <f>SUM(AA$2:AA52)</f>
        <v>6.5159722222414631</v>
      </c>
      <c r="AD52" s="43">
        <f t="shared" si="14"/>
        <v>0.33634259259259264</v>
      </c>
      <c r="AE52" s="43">
        <f t="shared" si="15"/>
        <v>0.4343981481494309</v>
      </c>
      <c r="AF52" s="43">
        <f t="shared" si="16"/>
        <v>0.4343981481494309</v>
      </c>
      <c r="AG52" s="38">
        <f>SUMIF(Unloader!B:B,Summary!B52,Unloader!M:M)</f>
        <v>0</v>
      </c>
      <c r="AH52" s="38">
        <f>SUMIF(C$2:C52,C52,AG$2:AG52)</f>
        <v>0</v>
      </c>
      <c r="AI52" s="38">
        <f>SUM(AG$2:AG52)</f>
        <v>82605</v>
      </c>
      <c r="AJ52" s="43">
        <f>SUMIF(Unloader!B:B,Summary!B52,Unloader!W:W)</f>
        <v>0</v>
      </c>
      <c r="AK52" s="43">
        <f>SUMIF(Unloader!B:B,Summary!B52,Unloader!AD:AD)+SUMIF(Unloader!B:B,Summary!B52,Unloader!BR:BR)+SUMIF(Unloader!B:B,Summary!B52,Unloader!BN:BN)</f>
        <v>0</v>
      </c>
      <c r="AL52" s="43">
        <f>SUMIF(C$2:C52,C52,AJ$2:AJ52)</f>
        <v>0</v>
      </c>
      <c r="AM52" s="43">
        <f>SUMIF(C$2:C52,C52,AK$2:AK52)</f>
        <v>0</v>
      </c>
      <c r="AN52" s="38" t="e">
        <f t="shared" si="17"/>
        <v>#DIV/0!</v>
      </c>
      <c r="AO52" s="38">
        <f>SUM(AJ$2:AJ52)</f>
        <v>2.302083333333333</v>
      </c>
      <c r="AP52" s="38">
        <f>SUM(AK$2:AK52)</f>
        <v>0</v>
      </c>
      <c r="AQ52" s="38">
        <f t="shared" si="18"/>
        <v>1495.1131221719459</v>
      </c>
    </row>
    <row r="53" spans="1:43" x14ac:dyDescent="0.25">
      <c r="A53" s="124">
        <f t="shared" si="27"/>
        <v>52</v>
      </c>
      <c r="B53" s="361">
        <f t="shared" si="28"/>
        <v>40685</v>
      </c>
      <c r="C53" s="33">
        <f t="shared" si="21"/>
        <v>5</v>
      </c>
      <c r="D53" s="125">
        <f>COUNTIF('Rake Load'!A:A,Summary!B53)</f>
        <v>1</v>
      </c>
      <c r="E53" s="125">
        <f>SUMIF('Rake Load'!A:A,B53,'Rake Load'!F:F)</f>
        <v>3574.91</v>
      </c>
      <c r="F53" s="35">
        <f>SUMIF('Rake Load'!A:A,B53,'Rake Load'!AB:AB)</f>
        <v>0.13888888888888884</v>
      </c>
      <c r="G53" s="35">
        <f t="shared" si="29"/>
        <v>0.13888888888888884</v>
      </c>
      <c r="H53" s="36">
        <f t="shared" si="30"/>
        <v>3</v>
      </c>
      <c r="I53" s="36">
        <f t="shared" si="31"/>
        <v>20</v>
      </c>
      <c r="J53" s="35">
        <f>SUMIF('Rake Load'!A:A,B53,'Rake Load'!BH:BH)</f>
        <v>0</v>
      </c>
      <c r="K53" s="41">
        <f t="shared" si="34"/>
        <v>0.13888888888888884</v>
      </c>
      <c r="L53" s="41">
        <f t="shared" si="35"/>
        <v>0.13888888888888884</v>
      </c>
      <c r="M53" s="49">
        <f t="shared" si="32"/>
        <v>3</v>
      </c>
      <c r="N53" s="49">
        <f t="shared" si="33"/>
        <v>20</v>
      </c>
      <c r="O53" s="363">
        <f>SUMIF(C$2:C53,C53,D$2:D53)</f>
        <v>16</v>
      </c>
      <c r="P53" s="33">
        <f>SUMIF(C$2:C53,C53,F$2:F53)</f>
        <v>3.0562499999993529</v>
      </c>
      <c r="Q53" s="37">
        <f t="shared" si="8"/>
        <v>0.19101562499995955</v>
      </c>
      <c r="R53" s="36">
        <f t="shared" si="9"/>
        <v>4</v>
      </c>
      <c r="S53" s="36">
        <f t="shared" si="10"/>
        <v>35</v>
      </c>
      <c r="T53" s="363">
        <f>SUM(D$2:D53)</f>
        <v>16</v>
      </c>
      <c r="U53" s="38">
        <f>SUMIF(C$2:C53,C53,E$2:E53)</f>
        <v>55099.01999999999</v>
      </c>
      <c r="V53" s="38">
        <f>SUM(E$2:E53)</f>
        <v>55099.01999999999</v>
      </c>
      <c r="W53" s="43">
        <f>SUM(F$2:F53)</f>
        <v>3.0562499999993529</v>
      </c>
      <c r="X53" s="43">
        <f t="shared" si="11"/>
        <v>0.19101562499995955</v>
      </c>
      <c r="Y53" s="36">
        <f t="shared" si="12"/>
        <v>4</v>
      </c>
      <c r="Z53" s="36">
        <f t="shared" si="13"/>
        <v>35</v>
      </c>
      <c r="AA53" s="38">
        <f>SUMIF('Rake Load'!A:A,Summary!B53,'Rake Load'!AN:AN)</f>
        <v>0.29166666666666663</v>
      </c>
      <c r="AB53" s="38">
        <f>SUMIF(C$2:C53,C53,AA$2:AA53)</f>
        <v>6.8076388889081301</v>
      </c>
      <c r="AC53" s="38">
        <f>SUM(AA$2:AA53)</f>
        <v>6.8076388889081301</v>
      </c>
      <c r="AD53" s="43">
        <f t="shared" si="14"/>
        <v>0.29166666666666663</v>
      </c>
      <c r="AE53" s="43">
        <f t="shared" si="15"/>
        <v>0.42547743055675813</v>
      </c>
      <c r="AF53" s="43">
        <f t="shared" si="16"/>
        <v>0.42547743055675813</v>
      </c>
      <c r="AG53" s="38">
        <f>SUMIF(Unloader!B:B,Summary!B53,Unloader!M:M)</f>
        <v>0</v>
      </c>
      <c r="AH53" s="38">
        <f>SUMIF(C$2:C53,C53,AG$2:AG53)</f>
        <v>0</v>
      </c>
      <c r="AI53" s="38">
        <f>SUM(AG$2:AG53)</f>
        <v>82605</v>
      </c>
      <c r="AJ53" s="43">
        <f>SUMIF(Unloader!B:B,Summary!B53,Unloader!W:W)</f>
        <v>0</v>
      </c>
      <c r="AK53" s="43">
        <f>SUMIF(Unloader!B:B,Summary!B53,Unloader!AD:AD)+SUMIF(Unloader!B:B,Summary!B53,Unloader!BR:BR)+SUMIF(Unloader!B:B,Summary!B53,Unloader!BN:BN)</f>
        <v>0</v>
      </c>
      <c r="AL53" s="43">
        <f>SUMIF(C$2:C53,C53,AJ$2:AJ53)</f>
        <v>0</v>
      </c>
      <c r="AM53" s="43">
        <f>SUMIF(C$2:C53,C53,AK$2:AK53)</f>
        <v>0</v>
      </c>
      <c r="AN53" s="38" t="e">
        <f t="shared" si="17"/>
        <v>#DIV/0!</v>
      </c>
      <c r="AO53" s="38">
        <f>SUM(AJ$2:AJ53)</f>
        <v>2.302083333333333</v>
      </c>
      <c r="AP53" s="38">
        <f>SUM(AK$2:AK53)</f>
        <v>0</v>
      </c>
      <c r="AQ53" s="38">
        <f t="shared" si="18"/>
        <v>1495.1131221719459</v>
      </c>
    </row>
    <row r="54" spans="1:43" x14ac:dyDescent="0.25">
      <c r="A54" s="124">
        <f t="shared" ref="A54:B87" si="36">A53+1</f>
        <v>53</v>
      </c>
      <c r="B54" s="361">
        <f t="shared" si="28"/>
        <v>40686</v>
      </c>
      <c r="C54" s="33">
        <f t="shared" si="21"/>
        <v>5</v>
      </c>
      <c r="D54" s="125">
        <f>COUNTIF('Rake Load'!A:A,Summary!B54)</f>
        <v>2</v>
      </c>
      <c r="E54" s="125">
        <f>SUMIF('Rake Load'!A:A,B54,'Rake Load'!F:F)</f>
        <v>7307.49</v>
      </c>
      <c r="F54" s="35">
        <f>SUMIF('Rake Load'!A:A,B54,'Rake Load'!AB:AB)</f>
        <v>0.59027777777777768</v>
      </c>
      <c r="G54" s="35">
        <f t="shared" si="29"/>
        <v>0.29513888888888884</v>
      </c>
      <c r="H54" s="36">
        <f t="shared" si="30"/>
        <v>7</v>
      </c>
      <c r="I54" s="36">
        <f t="shared" si="31"/>
        <v>5</v>
      </c>
      <c r="J54" s="35">
        <f>SUMIF('Rake Load'!A:A,B54,'Rake Load'!BH:BH)</f>
        <v>0.18472222222222223</v>
      </c>
      <c r="K54" s="41">
        <f t="shared" si="34"/>
        <v>0.40555555555555545</v>
      </c>
      <c r="L54" s="41">
        <f t="shared" si="35"/>
        <v>0.20277777777777772</v>
      </c>
      <c r="M54" s="49">
        <f t="shared" si="32"/>
        <v>4</v>
      </c>
      <c r="N54" s="49">
        <f t="shared" si="33"/>
        <v>52</v>
      </c>
      <c r="O54" s="363">
        <f>SUMIF(C$2:C54,C54,D$2:D54)</f>
        <v>18</v>
      </c>
      <c r="P54" s="33">
        <f>SUMIF(C$2:C54,C54,F$2:F54)</f>
        <v>3.6465277777771306</v>
      </c>
      <c r="Q54" s="37">
        <f t="shared" si="8"/>
        <v>0.20258487654317392</v>
      </c>
      <c r="R54" s="36">
        <f t="shared" si="9"/>
        <v>4</v>
      </c>
      <c r="S54" s="36">
        <f t="shared" si="10"/>
        <v>51</v>
      </c>
      <c r="T54" s="363">
        <f>SUM(D$2:D54)</f>
        <v>18</v>
      </c>
      <c r="U54" s="38">
        <f>SUMIF(C$2:C54,C54,E$2:E54)</f>
        <v>62406.509999999987</v>
      </c>
      <c r="V54" s="38">
        <f>SUM(E$2:E54)</f>
        <v>62406.509999999987</v>
      </c>
      <c r="W54" s="43">
        <f>SUM(F$2:F54)</f>
        <v>3.6465277777771306</v>
      </c>
      <c r="X54" s="43">
        <f t="shared" si="11"/>
        <v>0.20258487654317392</v>
      </c>
      <c r="Y54" s="36">
        <f t="shared" si="12"/>
        <v>4</v>
      </c>
      <c r="Z54" s="36">
        <f t="shared" si="13"/>
        <v>51</v>
      </c>
      <c r="AA54" s="38">
        <f>SUMIF('Rake Load'!A:A,Summary!B54,'Rake Load'!AN:AN)</f>
        <v>1.1284722222222221</v>
      </c>
      <c r="AB54" s="38">
        <f>SUMIF(C$2:C54,C54,AA$2:AA54)</f>
        <v>7.9361111111303524</v>
      </c>
      <c r="AC54" s="38">
        <f>SUM(AA$2:AA54)</f>
        <v>7.9361111111303524</v>
      </c>
      <c r="AD54" s="43">
        <f t="shared" si="14"/>
        <v>0.56423611111111105</v>
      </c>
      <c r="AE54" s="43">
        <f t="shared" si="15"/>
        <v>0.44089506172946402</v>
      </c>
      <c r="AF54" s="43">
        <f t="shared" si="16"/>
        <v>0.44089506172946402</v>
      </c>
      <c r="AG54" s="38">
        <f>SUMIF(Unloader!B:B,Summary!B54,Unloader!M:M)</f>
        <v>0</v>
      </c>
      <c r="AH54" s="38">
        <f>SUMIF(C$2:C54,C54,AG$2:AG54)</f>
        <v>0</v>
      </c>
      <c r="AI54" s="38">
        <f>SUM(AG$2:AG54)</f>
        <v>82605</v>
      </c>
      <c r="AJ54" s="43">
        <f>SUMIF(Unloader!B:B,Summary!B54,Unloader!W:W)</f>
        <v>0</v>
      </c>
      <c r="AK54" s="43">
        <f>SUMIF(Unloader!B:B,Summary!B54,Unloader!AD:AD)+SUMIF(Unloader!B:B,Summary!B54,Unloader!BR:BR)+SUMIF(Unloader!B:B,Summary!B54,Unloader!BN:BN)</f>
        <v>0</v>
      </c>
      <c r="AL54" s="43">
        <f>SUMIF(C$2:C54,C54,AJ$2:AJ54)</f>
        <v>0</v>
      </c>
      <c r="AM54" s="43">
        <f>SUMIF(C$2:C54,C54,AK$2:AK54)</f>
        <v>0</v>
      </c>
      <c r="AN54" s="38" t="e">
        <f t="shared" si="17"/>
        <v>#DIV/0!</v>
      </c>
      <c r="AO54" s="38">
        <f>SUM(AJ$2:AJ54)</f>
        <v>2.302083333333333</v>
      </c>
      <c r="AP54" s="38">
        <f>SUM(AK$2:AK54)</f>
        <v>0</v>
      </c>
      <c r="AQ54" s="38">
        <f t="shared" si="18"/>
        <v>1495.1131221719459</v>
      </c>
    </row>
    <row r="55" spans="1:43" x14ac:dyDescent="0.25">
      <c r="A55" s="124">
        <f t="shared" si="36"/>
        <v>54</v>
      </c>
      <c r="B55" s="361">
        <f t="shared" si="28"/>
        <v>40687</v>
      </c>
      <c r="C55" s="33">
        <f t="shared" ref="C55:C118" si="37">MONTH(B55)</f>
        <v>5</v>
      </c>
      <c r="D55" s="125">
        <f>COUNTIF('Rake Load'!A:A,Summary!B55)</f>
        <v>0</v>
      </c>
      <c r="E55" s="125">
        <f>SUMIF('Rake Load'!A:A,B55,'Rake Load'!F:F)</f>
        <v>0</v>
      </c>
      <c r="F55" s="35">
        <f>SUMIF('Rake Load'!A:A,B55,'Rake Load'!AB:AB)</f>
        <v>0</v>
      </c>
      <c r="G55" s="35" t="e">
        <f t="shared" ref="G55:G118" si="38">F55/D55</f>
        <v>#DIV/0!</v>
      </c>
      <c r="H55" s="36" t="e">
        <f t="shared" ref="H55:H118" si="39">HOUR(G55)</f>
        <v>#DIV/0!</v>
      </c>
      <c r="I55" s="36" t="e">
        <f t="shared" ref="I55:I118" si="40">MINUTE(G55)</f>
        <v>#DIV/0!</v>
      </c>
      <c r="J55" s="35">
        <f>SUMIF('Rake Load'!A:A,B55,'Rake Load'!BH:BH)</f>
        <v>0</v>
      </c>
      <c r="K55" s="41">
        <f t="shared" ref="K55:K118" si="41">F55-J55</f>
        <v>0</v>
      </c>
      <c r="L55" s="41" t="e">
        <f t="shared" ref="L55:L118" si="42">K55/D55</f>
        <v>#DIV/0!</v>
      </c>
      <c r="M55" s="49" t="e">
        <f t="shared" ref="M55:M118" si="43">HOUR(L55)</f>
        <v>#DIV/0!</v>
      </c>
      <c r="N55" s="49" t="e">
        <f t="shared" ref="N55:N118" si="44">MINUTE(L55)</f>
        <v>#DIV/0!</v>
      </c>
      <c r="O55" s="363">
        <f>SUMIF(C$2:C55,C55,D$2:D55)</f>
        <v>18</v>
      </c>
      <c r="P55" s="33">
        <f>SUMIF(C$2:C55,C55,F$2:F55)</f>
        <v>3.6465277777771306</v>
      </c>
      <c r="Q55" s="37">
        <f t="shared" ref="Q55:Q118" si="45">P55/O55</f>
        <v>0.20258487654317392</v>
      </c>
      <c r="R55" s="36">
        <f t="shared" ref="R55:R118" si="46">HOUR(Q55)</f>
        <v>4</v>
      </c>
      <c r="S55" s="36">
        <f t="shared" ref="S55:S118" si="47">MINUTE(Q55)</f>
        <v>51</v>
      </c>
      <c r="T55" s="363">
        <f>SUM(D$2:D55)</f>
        <v>18</v>
      </c>
      <c r="U55" s="38">
        <f>SUMIF(C$2:C55,C55,E$2:E55)</f>
        <v>62406.509999999987</v>
      </c>
      <c r="V55" s="38">
        <f>SUM(E$2:E55)</f>
        <v>62406.509999999987</v>
      </c>
      <c r="W55" s="43">
        <f>SUM(F$2:F55)</f>
        <v>3.6465277777771306</v>
      </c>
      <c r="X55" s="43">
        <f t="shared" ref="X55:X118" si="48">W55/T55</f>
        <v>0.20258487654317392</v>
      </c>
      <c r="Y55" s="36">
        <f t="shared" ref="Y55:Y118" si="49">HOUR(X55)</f>
        <v>4</v>
      </c>
      <c r="Z55" s="36">
        <f t="shared" ref="Z55:Z118" si="50">MINUTE(X55)</f>
        <v>51</v>
      </c>
      <c r="AA55" s="38">
        <f>SUMIF('Rake Load'!A:A,Summary!B55,'Rake Load'!AN:AN)</f>
        <v>0</v>
      </c>
      <c r="AB55" s="38">
        <f>SUMIF(C$2:C55,C55,AA$2:AA55)</f>
        <v>7.9361111111303524</v>
      </c>
      <c r="AC55" s="38">
        <f>SUM(AA$2:AA55)</f>
        <v>7.9361111111303524</v>
      </c>
      <c r="AD55" s="43" t="e">
        <f t="shared" ref="AD55:AD118" si="51">AA55/D55</f>
        <v>#DIV/0!</v>
      </c>
      <c r="AE55" s="43">
        <f t="shared" ref="AE55:AE118" si="52">AB55/O55</f>
        <v>0.44089506172946402</v>
      </c>
      <c r="AF55" s="43">
        <f t="shared" ref="AF55:AF118" si="53">AC55/T55</f>
        <v>0.44089506172946402</v>
      </c>
      <c r="AG55" s="38">
        <f>SUMIF(Unloader!B:B,Summary!B55,Unloader!M:M)</f>
        <v>0</v>
      </c>
      <c r="AH55" s="38">
        <f>SUMIF(C$2:C55,C55,AG$2:AG55)</f>
        <v>0</v>
      </c>
      <c r="AI55" s="38">
        <f>SUM(AG$2:AG55)</f>
        <v>82605</v>
      </c>
      <c r="AJ55" s="43">
        <f>SUMIF(Unloader!B:B,Summary!B55,Unloader!W:W)</f>
        <v>0</v>
      </c>
      <c r="AK55" s="43">
        <f>SUMIF(Unloader!B:B,Summary!B55,Unloader!AD:AD)+SUMIF(Unloader!B:B,Summary!B55,Unloader!BR:BR)+SUMIF(Unloader!B:B,Summary!B55,Unloader!BN:BN)</f>
        <v>0</v>
      </c>
      <c r="AL55" s="43">
        <f>SUMIF(C$2:C55,C55,AJ$2:AJ55)</f>
        <v>0</v>
      </c>
      <c r="AM55" s="43">
        <f>SUMIF(C$2:C55,C55,AK$2:AK55)</f>
        <v>0</v>
      </c>
      <c r="AN55" s="38" t="e">
        <f t="shared" ref="AN55:AN118" si="54">AH55/(AL55-AM55)/24</f>
        <v>#DIV/0!</v>
      </c>
      <c r="AO55" s="38">
        <f>SUM(AJ$2:AJ55)</f>
        <v>2.302083333333333</v>
      </c>
      <c r="AP55" s="38">
        <f>SUM(AK$2:AK55)</f>
        <v>0</v>
      </c>
      <c r="AQ55" s="38">
        <f t="shared" ref="AQ55:AQ118" si="55">AI55/(AO55-AP55)/24</f>
        <v>1495.1131221719459</v>
      </c>
    </row>
    <row r="56" spans="1:43" x14ac:dyDescent="0.25">
      <c r="A56" s="124">
        <f t="shared" si="36"/>
        <v>55</v>
      </c>
      <c r="B56" s="361">
        <f t="shared" si="28"/>
        <v>40688</v>
      </c>
      <c r="C56" s="33">
        <f t="shared" si="37"/>
        <v>5</v>
      </c>
      <c r="D56" s="125">
        <f>COUNTIF('Rake Load'!A:A,Summary!B56)</f>
        <v>1</v>
      </c>
      <c r="E56" s="125">
        <f>SUMIF('Rake Load'!A:A,B56,'Rake Load'!F:F)</f>
        <v>3505.56</v>
      </c>
      <c r="F56" s="35">
        <f>SUMIF('Rake Load'!A:A,B56,'Rake Load'!AB:AB)</f>
        <v>0.29027777777777775</v>
      </c>
      <c r="G56" s="35">
        <f t="shared" si="38"/>
        <v>0.29027777777777775</v>
      </c>
      <c r="H56" s="36">
        <f t="shared" si="39"/>
        <v>6</v>
      </c>
      <c r="I56" s="36">
        <f t="shared" si="40"/>
        <v>58</v>
      </c>
      <c r="J56" s="35">
        <f>SUMIF('Rake Load'!A:A,B56,'Rake Load'!BH:BH)</f>
        <v>0</v>
      </c>
      <c r="K56" s="41">
        <f t="shared" si="41"/>
        <v>0.29027777777777775</v>
      </c>
      <c r="L56" s="41">
        <f t="shared" si="42"/>
        <v>0.29027777777777775</v>
      </c>
      <c r="M56" s="49">
        <f t="shared" si="43"/>
        <v>6</v>
      </c>
      <c r="N56" s="49">
        <f t="shared" si="44"/>
        <v>58</v>
      </c>
      <c r="O56" s="363">
        <f>SUMIF(C$2:C56,C56,D$2:D56)</f>
        <v>19</v>
      </c>
      <c r="P56" s="33">
        <f>SUMIF(C$2:C56,C56,F$2:F56)</f>
        <v>3.9368055555549084</v>
      </c>
      <c r="Q56" s="37">
        <f t="shared" si="45"/>
        <v>0.20720029239762675</v>
      </c>
      <c r="R56" s="36">
        <f t="shared" si="46"/>
        <v>4</v>
      </c>
      <c r="S56" s="36">
        <f t="shared" si="47"/>
        <v>58</v>
      </c>
      <c r="T56" s="363">
        <f>SUM(D$2:D56)</f>
        <v>19</v>
      </c>
      <c r="U56" s="38">
        <f>SUMIF(C$2:C56,C56,E$2:E56)</f>
        <v>65912.069999999992</v>
      </c>
      <c r="V56" s="38">
        <f>SUM(E$2:E56)</f>
        <v>65912.069999999992</v>
      </c>
      <c r="W56" s="43">
        <f>SUM(F$2:F56)</f>
        <v>3.9368055555549084</v>
      </c>
      <c r="X56" s="43">
        <f t="shared" si="48"/>
        <v>0.20720029239762675</v>
      </c>
      <c r="Y56" s="36">
        <f t="shared" si="49"/>
        <v>4</v>
      </c>
      <c r="Z56" s="36">
        <f t="shared" si="50"/>
        <v>58</v>
      </c>
      <c r="AA56" s="38">
        <f>SUMIF('Rake Load'!A:A,Summary!B56,'Rake Load'!AN:AN)</f>
        <v>0.50138888888888899</v>
      </c>
      <c r="AB56" s="38">
        <f>SUMIF(C$2:C56,C56,AA$2:AA56)</f>
        <v>8.4375000000192415</v>
      </c>
      <c r="AC56" s="38">
        <f>SUM(AA$2:AA56)</f>
        <v>8.4375000000192415</v>
      </c>
      <c r="AD56" s="43">
        <f t="shared" si="51"/>
        <v>0.50138888888888899</v>
      </c>
      <c r="AE56" s="43">
        <f t="shared" si="52"/>
        <v>0.44407894736943376</v>
      </c>
      <c r="AF56" s="43">
        <f t="shared" si="53"/>
        <v>0.44407894736943376</v>
      </c>
      <c r="AG56" s="38">
        <f>SUMIF(Unloader!B:B,Summary!B56,Unloader!M:M)</f>
        <v>0</v>
      </c>
      <c r="AH56" s="38">
        <f>SUMIF(C$2:C56,C56,AG$2:AG56)</f>
        <v>0</v>
      </c>
      <c r="AI56" s="38">
        <f>SUM(AG$2:AG56)</f>
        <v>82605</v>
      </c>
      <c r="AJ56" s="43">
        <f>SUMIF(Unloader!B:B,Summary!B56,Unloader!W:W)</f>
        <v>0</v>
      </c>
      <c r="AK56" s="43">
        <f>SUMIF(Unloader!B:B,Summary!B56,Unloader!AD:AD)+SUMIF(Unloader!B:B,Summary!B56,Unloader!BR:BR)+SUMIF(Unloader!B:B,Summary!B56,Unloader!BN:BN)</f>
        <v>0</v>
      </c>
      <c r="AL56" s="43">
        <f>SUMIF(C$2:C56,C56,AJ$2:AJ56)</f>
        <v>0</v>
      </c>
      <c r="AM56" s="43">
        <f>SUMIF(C$2:C56,C56,AK$2:AK56)</f>
        <v>0</v>
      </c>
      <c r="AN56" s="38" t="e">
        <f t="shared" si="54"/>
        <v>#DIV/0!</v>
      </c>
      <c r="AO56" s="38">
        <f>SUM(AJ$2:AJ56)</f>
        <v>2.302083333333333</v>
      </c>
      <c r="AP56" s="38">
        <f>SUM(AK$2:AK56)</f>
        <v>0</v>
      </c>
      <c r="AQ56" s="38">
        <f t="shared" si="55"/>
        <v>1495.1131221719459</v>
      </c>
    </row>
    <row r="57" spans="1:43" x14ac:dyDescent="0.25">
      <c r="A57" s="124">
        <f t="shared" si="36"/>
        <v>56</v>
      </c>
      <c r="B57" s="361">
        <f t="shared" si="28"/>
        <v>40689</v>
      </c>
      <c r="C57" s="33">
        <f t="shared" si="37"/>
        <v>5</v>
      </c>
      <c r="D57" s="125">
        <f>COUNTIF('Rake Load'!A:A,Summary!B57)</f>
        <v>0</v>
      </c>
      <c r="E57" s="125">
        <f>SUMIF('Rake Load'!A:A,B57,'Rake Load'!F:F)</f>
        <v>0</v>
      </c>
      <c r="F57" s="35">
        <f>SUMIF('Rake Load'!A:A,B57,'Rake Load'!AB:AB)</f>
        <v>0</v>
      </c>
      <c r="G57" s="35" t="e">
        <f t="shared" si="38"/>
        <v>#DIV/0!</v>
      </c>
      <c r="H57" s="36" t="e">
        <f t="shared" si="39"/>
        <v>#DIV/0!</v>
      </c>
      <c r="I57" s="36" t="e">
        <f t="shared" si="40"/>
        <v>#DIV/0!</v>
      </c>
      <c r="J57" s="35">
        <f>SUMIF('Rake Load'!A:A,B57,'Rake Load'!BH:BH)</f>
        <v>0</v>
      </c>
      <c r="K57" s="41">
        <f t="shared" si="41"/>
        <v>0</v>
      </c>
      <c r="L57" s="41" t="e">
        <f t="shared" si="42"/>
        <v>#DIV/0!</v>
      </c>
      <c r="M57" s="49" t="e">
        <f t="shared" si="43"/>
        <v>#DIV/0!</v>
      </c>
      <c r="N57" s="49" t="e">
        <f t="shared" si="44"/>
        <v>#DIV/0!</v>
      </c>
      <c r="O57" s="363">
        <f>SUMIF(C$2:C57,C57,D$2:D57)</f>
        <v>19</v>
      </c>
      <c r="P57" s="33">
        <f>SUMIF(C$2:C57,C57,F$2:F57)</f>
        <v>3.9368055555549084</v>
      </c>
      <c r="Q57" s="37">
        <f t="shared" si="45"/>
        <v>0.20720029239762675</v>
      </c>
      <c r="R57" s="36">
        <f t="shared" si="46"/>
        <v>4</v>
      </c>
      <c r="S57" s="36">
        <f t="shared" si="47"/>
        <v>58</v>
      </c>
      <c r="T57" s="363">
        <f>SUM(D$2:D57)</f>
        <v>19</v>
      </c>
      <c r="U57" s="38">
        <f>SUMIF(C$2:C57,C57,E$2:E57)</f>
        <v>65912.069999999992</v>
      </c>
      <c r="V57" s="38">
        <f>SUM(E$2:E57)</f>
        <v>65912.069999999992</v>
      </c>
      <c r="W57" s="43">
        <f>SUM(F$2:F57)</f>
        <v>3.9368055555549084</v>
      </c>
      <c r="X57" s="43">
        <f t="shared" si="48"/>
        <v>0.20720029239762675</v>
      </c>
      <c r="Y57" s="36">
        <f t="shared" si="49"/>
        <v>4</v>
      </c>
      <c r="Z57" s="36">
        <f t="shared" si="50"/>
        <v>58</v>
      </c>
      <c r="AA57" s="38">
        <f>SUMIF('Rake Load'!A:A,Summary!B57,'Rake Load'!AN:AN)</f>
        <v>0</v>
      </c>
      <c r="AB57" s="38">
        <f>SUMIF(C$2:C57,C57,AA$2:AA57)</f>
        <v>8.4375000000192415</v>
      </c>
      <c r="AC57" s="38">
        <f>SUM(AA$2:AA57)</f>
        <v>8.4375000000192415</v>
      </c>
      <c r="AD57" s="43" t="e">
        <f t="shared" si="51"/>
        <v>#DIV/0!</v>
      </c>
      <c r="AE57" s="43">
        <f t="shared" si="52"/>
        <v>0.44407894736943376</v>
      </c>
      <c r="AF57" s="43">
        <f t="shared" si="53"/>
        <v>0.44407894736943376</v>
      </c>
      <c r="AG57" s="38">
        <f>SUMIF(Unloader!B:B,Summary!B57,Unloader!M:M)</f>
        <v>0</v>
      </c>
      <c r="AH57" s="38">
        <f>SUMIF(C$2:C57,C57,AG$2:AG57)</f>
        <v>0</v>
      </c>
      <c r="AI57" s="38">
        <f>SUM(AG$2:AG57)</f>
        <v>82605</v>
      </c>
      <c r="AJ57" s="43">
        <f>SUMIF(Unloader!B:B,Summary!B57,Unloader!W:W)</f>
        <v>0</v>
      </c>
      <c r="AK57" s="43">
        <f>SUMIF(Unloader!B:B,Summary!B57,Unloader!AD:AD)+SUMIF(Unloader!B:B,Summary!B57,Unloader!BR:BR)+SUMIF(Unloader!B:B,Summary!B57,Unloader!BN:BN)</f>
        <v>0</v>
      </c>
      <c r="AL57" s="43">
        <f>SUMIF(C$2:C57,C57,AJ$2:AJ57)</f>
        <v>0</v>
      </c>
      <c r="AM57" s="43">
        <f>SUMIF(C$2:C57,C57,AK$2:AK57)</f>
        <v>0</v>
      </c>
      <c r="AN57" s="38" t="e">
        <f t="shared" si="54"/>
        <v>#DIV/0!</v>
      </c>
      <c r="AO57" s="38">
        <f>SUM(AJ$2:AJ57)</f>
        <v>2.302083333333333</v>
      </c>
      <c r="AP57" s="38">
        <f>SUM(AK$2:AK57)</f>
        <v>0</v>
      </c>
      <c r="AQ57" s="38">
        <f t="shared" si="55"/>
        <v>1495.1131221719459</v>
      </c>
    </row>
    <row r="58" spans="1:43" x14ac:dyDescent="0.25">
      <c r="A58" s="124">
        <f t="shared" si="36"/>
        <v>57</v>
      </c>
      <c r="B58" s="361">
        <f t="shared" si="28"/>
        <v>40690</v>
      </c>
      <c r="C58" s="33">
        <f t="shared" si="37"/>
        <v>5</v>
      </c>
      <c r="D58" s="125">
        <f>COUNTIF('Rake Load'!A:A,Summary!B58)</f>
        <v>0</v>
      </c>
      <c r="E58" s="125">
        <f>SUMIF('Rake Load'!A:A,B58,'Rake Load'!F:F)</f>
        <v>0</v>
      </c>
      <c r="F58" s="35">
        <f>SUMIF('Rake Load'!A:A,B58,'Rake Load'!AB:AB)</f>
        <v>0</v>
      </c>
      <c r="G58" s="35" t="e">
        <f t="shared" si="38"/>
        <v>#DIV/0!</v>
      </c>
      <c r="H58" s="36" t="e">
        <f t="shared" si="39"/>
        <v>#DIV/0!</v>
      </c>
      <c r="I58" s="36" t="e">
        <f t="shared" si="40"/>
        <v>#DIV/0!</v>
      </c>
      <c r="J58" s="35">
        <f>SUMIF('Rake Load'!A:A,B58,'Rake Load'!BH:BH)</f>
        <v>0</v>
      </c>
      <c r="K58" s="41">
        <f t="shared" si="41"/>
        <v>0</v>
      </c>
      <c r="L58" s="41" t="e">
        <f t="shared" si="42"/>
        <v>#DIV/0!</v>
      </c>
      <c r="M58" s="49" t="e">
        <f t="shared" si="43"/>
        <v>#DIV/0!</v>
      </c>
      <c r="N58" s="49" t="e">
        <f t="shared" si="44"/>
        <v>#DIV/0!</v>
      </c>
      <c r="O58" s="363">
        <f>SUMIF(C$2:C58,C58,D$2:D58)</f>
        <v>19</v>
      </c>
      <c r="P58" s="33">
        <f>SUMIF(C$2:C58,C58,F$2:F58)</f>
        <v>3.9368055555549084</v>
      </c>
      <c r="Q58" s="37">
        <f t="shared" si="45"/>
        <v>0.20720029239762675</v>
      </c>
      <c r="R58" s="36">
        <f t="shared" si="46"/>
        <v>4</v>
      </c>
      <c r="S58" s="36">
        <f t="shared" si="47"/>
        <v>58</v>
      </c>
      <c r="T58" s="363">
        <f>SUM(D$2:D58)</f>
        <v>19</v>
      </c>
      <c r="U58" s="38">
        <f>SUMIF(C$2:C58,C58,E$2:E58)</f>
        <v>65912.069999999992</v>
      </c>
      <c r="V58" s="38">
        <f>SUM(E$2:E58)</f>
        <v>65912.069999999992</v>
      </c>
      <c r="W58" s="43">
        <f>SUM(F$2:F58)</f>
        <v>3.9368055555549084</v>
      </c>
      <c r="X58" s="43">
        <f t="shared" si="48"/>
        <v>0.20720029239762675</v>
      </c>
      <c r="Y58" s="36">
        <f t="shared" si="49"/>
        <v>4</v>
      </c>
      <c r="Z58" s="36">
        <f t="shared" si="50"/>
        <v>58</v>
      </c>
      <c r="AA58" s="38">
        <f>SUMIF('Rake Load'!A:A,Summary!B58,'Rake Load'!AN:AN)</f>
        <v>0</v>
      </c>
      <c r="AB58" s="38">
        <f>SUMIF(C$2:C58,C58,AA$2:AA58)</f>
        <v>8.4375000000192415</v>
      </c>
      <c r="AC58" s="38">
        <f>SUM(AA$2:AA58)</f>
        <v>8.4375000000192415</v>
      </c>
      <c r="AD58" s="43" t="e">
        <f t="shared" si="51"/>
        <v>#DIV/0!</v>
      </c>
      <c r="AE58" s="43">
        <f t="shared" si="52"/>
        <v>0.44407894736943376</v>
      </c>
      <c r="AF58" s="43">
        <f t="shared" si="53"/>
        <v>0.44407894736943376</v>
      </c>
      <c r="AG58" s="38">
        <f>SUMIF(Unloader!B:B,Summary!B58,Unloader!M:M)</f>
        <v>9218</v>
      </c>
      <c r="AH58" s="38">
        <f>SUMIF(C$2:C58,C58,AG$2:AG58)</f>
        <v>9218</v>
      </c>
      <c r="AI58" s="38">
        <f>SUM(AG$2:AG58)</f>
        <v>91823</v>
      </c>
      <c r="AJ58" s="43">
        <f>SUMIF(Unloader!B:B,Summary!B58,Unloader!W:W)</f>
        <v>0.3923611111111111</v>
      </c>
      <c r="AK58" s="43">
        <f>SUMIF(Unloader!B:B,Summary!B58,Unloader!AD:AD)+SUMIF(Unloader!B:B,Summary!B58,Unloader!BR:BR)+SUMIF(Unloader!B:B,Summary!B58,Unloader!BN:BN)</f>
        <v>0</v>
      </c>
      <c r="AL58" s="43">
        <f>SUMIF(C$2:C58,C58,AJ$2:AJ58)</f>
        <v>0.3923611111111111</v>
      </c>
      <c r="AM58" s="43">
        <f>SUMIF(C$2:C58,C58,AK$2:AK58)</f>
        <v>0</v>
      </c>
      <c r="AN58" s="38">
        <f t="shared" si="54"/>
        <v>978.90265486725673</v>
      </c>
      <c r="AO58" s="38">
        <f>SUM(AJ$2:AJ58)</f>
        <v>2.6944444444444442</v>
      </c>
      <c r="AP58" s="38">
        <f>SUM(AK$2:AK58)</f>
        <v>0</v>
      </c>
      <c r="AQ58" s="38">
        <f t="shared" si="55"/>
        <v>1419.9432989690722</v>
      </c>
    </row>
    <row r="59" spans="1:43" x14ac:dyDescent="0.25">
      <c r="A59" s="124">
        <f t="shared" si="36"/>
        <v>58</v>
      </c>
      <c r="B59" s="361">
        <f t="shared" si="28"/>
        <v>40691</v>
      </c>
      <c r="C59" s="33">
        <f t="shared" si="37"/>
        <v>5</v>
      </c>
      <c r="D59" s="125">
        <f>COUNTIF('Rake Load'!A:A,Summary!B59)</f>
        <v>0</v>
      </c>
      <c r="E59" s="125">
        <f>SUMIF('Rake Load'!A:A,B59,'Rake Load'!F:F)</f>
        <v>0</v>
      </c>
      <c r="F59" s="35">
        <f>SUMIF('Rake Load'!A:A,B59,'Rake Load'!AB:AB)</f>
        <v>0</v>
      </c>
      <c r="G59" s="35" t="e">
        <f t="shared" si="38"/>
        <v>#DIV/0!</v>
      </c>
      <c r="H59" s="36" t="e">
        <f t="shared" si="39"/>
        <v>#DIV/0!</v>
      </c>
      <c r="I59" s="36" t="e">
        <f t="shared" si="40"/>
        <v>#DIV/0!</v>
      </c>
      <c r="J59" s="35">
        <f>SUMIF('Rake Load'!A:A,B59,'Rake Load'!BH:BH)</f>
        <v>0</v>
      </c>
      <c r="K59" s="41">
        <f t="shared" si="41"/>
        <v>0</v>
      </c>
      <c r="L59" s="41" t="e">
        <f t="shared" si="42"/>
        <v>#DIV/0!</v>
      </c>
      <c r="M59" s="49" t="e">
        <f t="shared" si="43"/>
        <v>#DIV/0!</v>
      </c>
      <c r="N59" s="49" t="e">
        <f t="shared" si="44"/>
        <v>#DIV/0!</v>
      </c>
      <c r="O59" s="363">
        <f>SUMIF(C$2:C59,C59,D$2:D59)</f>
        <v>19</v>
      </c>
      <c r="P59" s="33">
        <f>SUMIF(C$2:C59,C59,F$2:F59)</f>
        <v>3.9368055555549084</v>
      </c>
      <c r="Q59" s="37">
        <f t="shared" si="45"/>
        <v>0.20720029239762675</v>
      </c>
      <c r="R59" s="36">
        <f t="shared" si="46"/>
        <v>4</v>
      </c>
      <c r="S59" s="36">
        <f t="shared" si="47"/>
        <v>58</v>
      </c>
      <c r="T59" s="363">
        <f>SUM(D$2:D59)</f>
        <v>19</v>
      </c>
      <c r="U59" s="38">
        <f>SUMIF(C$2:C59,C59,E$2:E59)</f>
        <v>65912.069999999992</v>
      </c>
      <c r="V59" s="38">
        <f>SUM(E$2:E59)</f>
        <v>65912.069999999992</v>
      </c>
      <c r="W59" s="43">
        <f>SUM(F$2:F59)</f>
        <v>3.9368055555549084</v>
      </c>
      <c r="X59" s="43">
        <f t="shared" si="48"/>
        <v>0.20720029239762675</v>
      </c>
      <c r="Y59" s="36">
        <f t="shared" si="49"/>
        <v>4</v>
      </c>
      <c r="Z59" s="36">
        <f t="shared" si="50"/>
        <v>58</v>
      </c>
      <c r="AA59" s="38">
        <f>SUMIF('Rake Load'!A:A,Summary!B59,'Rake Load'!AN:AN)</f>
        <v>0</v>
      </c>
      <c r="AB59" s="38">
        <f>SUMIF(C$2:C59,C59,AA$2:AA59)</f>
        <v>8.4375000000192415</v>
      </c>
      <c r="AC59" s="38">
        <f>SUM(AA$2:AA59)</f>
        <v>8.4375000000192415</v>
      </c>
      <c r="AD59" s="43" t="e">
        <f t="shared" si="51"/>
        <v>#DIV/0!</v>
      </c>
      <c r="AE59" s="43">
        <f t="shared" si="52"/>
        <v>0.44407894736943376</v>
      </c>
      <c r="AF59" s="43">
        <f t="shared" si="53"/>
        <v>0.44407894736943376</v>
      </c>
      <c r="AG59" s="38">
        <f>SUMIF(Unloader!B:B,Summary!B59,Unloader!M:M)</f>
        <v>39342</v>
      </c>
      <c r="AH59" s="38">
        <f>SUMIF(C$2:C59,C59,AG$2:AG59)</f>
        <v>48560</v>
      </c>
      <c r="AI59" s="38">
        <f>SUM(AG$2:AG59)</f>
        <v>131165</v>
      </c>
      <c r="AJ59" s="43">
        <f>SUMIF(Unloader!B:B,Summary!B59,Unloader!W:W)</f>
        <v>1</v>
      </c>
      <c r="AK59" s="43">
        <f>SUMIF(Unloader!B:B,Summary!B59,Unloader!AD:AD)+SUMIF(Unloader!B:B,Summary!B59,Unloader!BR:BR)+SUMIF(Unloader!B:B,Summary!B59,Unloader!BN:BN)</f>
        <v>0</v>
      </c>
      <c r="AL59" s="43">
        <f>SUMIF(C$2:C59,C59,AJ$2:AJ59)</f>
        <v>1.3923611111111112</v>
      </c>
      <c r="AM59" s="43">
        <f>SUMIF(C$2:C59,C59,AK$2:AK59)</f>
        <v>0</v>
      </c>
      <c r="AN59" s="38">
        <f t="shared" si="54"/>
        <v>1453.1670822942642</v>
      </c>
      <c r="AO59" s="38">
        <f>SUM(AJ$2:AJ59)</f>
        <v>3.6944444444444442</v>
      </c>
      <c r="AP59" s="38">
        <f>SUM(AK$2:AK59)</f>
        <v>0</v>
      </c>
      <c r="AQ59" s="38">
        <f t="shared" si="55"/>
        <v>1479.3045112781956</v>
      </c>
    </row>
    <row r="60" spans="1:43" x14ac:dyDescent="0.25">
      <c r="A60" s="124">
        <f t="shared" si="36"/>
        <v>59</v>
      </c>
      <c r="B60" s="361">
        <f t="shared" si="28"/>
        <v>40692</v>
      </c>
      <c r="C60" s="33">
        <f t="shared" si="37"/>
        <v>5</v>
      </c>
      <c r="D60" s="125">
        <f>COUNTIF('Rake Load'!A:A,Summary!B60)</f>
        <v>0</v>
      </c>
      <c r="E60" s="125">
        <f>SUMIF('Rake Load'!A:A,B60,'Rake Load'!F:F)</f>
        <v>0</v>
      </c>
      <c r="F60" s="35">
        <f>SUMIF('Rake Load'!A:A,B60,'Rake Load'!AB:AB)</f>
        <v>0</v>
      </c>
      <c r="G60" s="35" t="e">
        <f t="shared" si="38"/>
        <v>#DIV/0!</v>
      </c>
      <c r="H60" s="36" t="e">
        <f t="shared" si="39"/>
        <v>#DIV/0!</v>
      </c>
      <c r="I60" s="36" t="e">
        <f t="shared" si="40"/>
        <v>#DIV/0!</v>
      </c>
      <c r="J60" s="35">
        <f>SUMIF('Rake Load'!A:A,B60,'Rake Load'!BH:BH)</f>
        <v>0</v>
      </c>
      <c r="K60" s="41">
        <f t="shared" si="41"/>
        <v>0</v>
      </c>
      <c r="L60" s="41" t="e">
        <f t="shared" si="42"/>
        <v>#DIV/0!</v>
      </c>
      <c r="M60" s="49" t="e">
        <f t="shared" si="43"/>
        <v>#DIV/0!</v>
      </c>
      <c r="N60" s="49" t="e">
        <f t="shared" si="44"/>
        <v>#DIV/0!</v>
      </c>
      <c r="O60" s="363">
        <f>SUMIF(C$2:C60,C60,D$2:D60)</f>
        <v>19</v>
      </c>
      <c r="P60" s="33">
        <f>SUMIF(C$2:C60,C60,F$2:F60)</f>
        <v>3.9368055555549084</v>
      </c>
      <c r="Q60" s="37">
        <f t="shared" si="45"/>
        <v>0.20720029239762675</v>
      </c>
      <c r="R60" s="36">
        <f t="shared" si="46"/>
        <v>4</v>
      </c>
      <c r="S60" s="36">
        <f t="shared" si="47"/>
        <v>58</v>
      </c>
      <c r="T60" s="363">
        <f>SUM(D$2:D60)</f>
        <v>19</v>
      </c>
      <c r="U60" s="38">
        <f>SUMIF(C$2:C60,C60,E$2:E60)</f>
        <v>65912.069999999992</v>
      </c>
      <c r="V60" s="38">
        <f>SUM(E$2:E60)</f>
        <v>65912.069999999992</v>
      </c>
      <c r="W60" s="43">
        <f>SUM(F$2:F60)</f>
        <v>3.9368055555549084</v>
      </c>
      <c r="X60" s="43">
        <f t="shared" si="48"/>
        <v>0.20720029239762675</v>
      </c>
      <c r="Y60" s="36">
        <f t="shared" si="49"/>
        <v>4</v>
      </c>
      <c r="Z60" s="36">
        <f t="shared" si="50"/>
        <v>58</v>
      </c>
      <c r="AA60" s="38">
        <f>SUMIF('Rake Load'!A:A,Summary!B60,'Rake Load'!AN:AN)</f>
        <v>0</v>
      </c>
      <c r="AB60" s="38">
        <f>SUMIF(C$2:C60,C60,AA$2:AA60)</f>
        <v>8.4375000000192415</v>
      </c>
      <c r="AC60" s="38">
        <f>SUM(AA$2:AA60)</f>
        <v>8.4375000000192415</v>
      </c>
      <c r="AD60" s="43" t="e">
        <f t="shared" si="51"/>
        <v>#DIV/0!</v>
      </c>
      <c r="AE60" s="43">
        <f t="shared" si="52"/>
        <v>0.44407894736943376</v>
      </c>
      <c r="AF60" s="43">
        <f t="shared" si="53"/>
        <v>0.44407894736943376</v>
      </c>
      <c r="AG60" s="38">
        <f>SUMIF(Unloader!B:B,Summary!B60,Unloader!M:M)</f>
        <v>17440</v>
      </c>
      <c r="AH60" s="38">
        <f>SUMIF(C$2:C60,C60,AG$2:AG60)</f>
        <v>66000</v>
      </c>
      <c r="AI60" s="38">
        <f>SUM(AG$2:AG60)</f>
        <v>148605</v>
      </c>
      <c r="AJ60" s="43">
        <f>SUMIF(Unloader!B:B,Summary!B60,Unloader!W:W)</f>
        <v>1</v>
      </c>
      <c r="AK60" s="43">
        <f>SUMIF(Unloader!B:B,Summary!B60,Unloader!AD:AD)+SUMIF(Unloader!B:B,Summary!B60,Unloader!BR:BR)+SUMIF(Unloader!B:B,Summary!B60,Unloader!BN:BN)</f>
        <v>0.10763888888888888</v>
      </c>
      <c r="AL60" s="43">
        <f>SUMIF(C$2:C60,C60,AJ$2:AJ60)</f>
        <v>2.3923611111111112</v>
      </c>
      <c r="AM60" s="43">
        <f>SUMIF(C$2:C60,C60,AK$2:AK60)</f>
        <v>0.10763888888888888</v>
      </c>
      <c r="AN60" s="38">
        <f t="shared" si="54"/>
        <v>1203.6474164133738</v>
      </c>
      <c r="AO60" s="38">
        <f>SUM(AJ$2:AJ60)</f>
        <v>4.6944444444444446</v>
      </c>
      <c r="AP60" s="38">
        <f>SUM(AK$2:AK60)</f>
        <v>0.10763888888888888</v>
      </c>
      <c r="AQ60" s="38">
        <f t="shared" si="55"/>
        <v>1349.9318697956094</v>
      </c>
    </row>
    <row r="61" spans="1:43" x14ac:dyDescent="0.25">
      <c r="A61" s="124">
        <f t="shared" si="36"/>
        <v>60</v>
      </c>
      <c r="B61" s="361">
        <f t="shared" si="28"/>
        <v>40693</v>
      </c>
      <c r="C61" s="33">
        <f t="shared" si="37"/>
        <v>5</v>
      </c>
      <c r="D61" s="125">
        <f>COUNTIF('Rake Load'!A:A,Summary!B61)</f>
        <v>0</v>
      </c>
      <c r="E61" s="125">
        <f>SUMIF('Rake Load'!A:A,B61,'Rake Load'!F:F)</f>
        <v>0</v>
      </c>
      <c r="F61" s="35">
        <f>SUMIF('Rake Load'!A:A,B61,'Rake Load'!AB:AB)</f>
        <v>0</v>
      </c>
      <c r="G61" s="35" t="e">
        <f t="shared" si="38"/>
        <v>#DIV/0!</v>
      </c>
      <c r="H61" s="36" t="e">
        <f t="shared" si="39"/>
        <v>#DIV/0!</v>
      </c>
      <c r="I61" s="36" t="e">
        <f t="shared" si="40"/>
        <v>#DIV/0!</v>
      </c>
      <c r="J61" s="35">
        <f>SUMIF('Rake Load'!A:A,B61,'Rake Load'!BH:BH)</f>
        <v>0</v>
      </c>
      <c r="K61" s="41">
        <f t="shared" si="41"/>
        <v>0</v>
      </c>
      <c r="L61" s="41" t="e">
        <f t="shared" si="42"/>
        <v>#DIV/0!</v>
      </c>
      <c r="M61" s="49" t="e">
        <f t="shared" si="43"/>
        <v>#DIV/0!</v>
      </c>
      <c r="N61" s="49" t="e">
        <f t="shared" si="44"/>
        <v>#DIV/0!</v>
      </c>
      <c r="O61" s="363">
        <f>SUMIF(C$2:C61,C61,D$2:D61)</f>
        <v>19</v>
      </c>
      <c r="P61" s="33">
        <f>SUMIF(C$2:C61,C61,F$2:F61)</f>
        <v>3.9368055555549084</v>
      </c>
      <c r="Q61" s="37">
        <f t="shared" si="45"/>
        <v>0.20720029239762675</v>
      </c>
      <c r="R61" s="36">
        <f t="shared" si="46"/>
        <v>4</v>
      </c>
      <c r="S61" s="36">
        <f t="shared" si="47"/>
        <v>58</v>
      </c>
      <c r="T61" s="363">
        <f>SUM(D$2:D61)</f>
        <v>19</v>
      </c>
      <c r="U61" s="38">
        <f>SUMIF(C$2:C61,C61,E$2:E61)</f>
        <v>65912.069999999992</v>
      </c>
      <c r="V61" s="38">
        <f>SUM(E$2:E61)</f>
        <v>65912.069999999992</v>
      </c>
      <c r="W61" s="43">
        <f>SUM(F$2:F61)</f>
        <v>3.9368055555549084</v>
      </c>
      <c r="X61" s="43">
        <f t="shared" si="48"/>
        <v>0.20720029239762675</v>
      </c>
      <c r="Y61" s="36">
        <f t="shared" si="49"/>
        <v>4</v>
      </c>
      <c r="Z61" s="36">
        <f t="shared" si="50"/>
        <v>58</v>
      </c>
      <c r="AA61" s="38">
        <f>SUMIF('Rake Load'!A:A,Summary!B61,'Rake Load'!AN:AN)</f>
        <v>0</v>
      </c>
      <c r="AB61" s="38">
        <f>SUMIF(C$2:C61,C61,AA$2:AA61)</f>
        <v>8.4375000000192415</v>
      </c>
      <c r="AC61" s="38">
        <f>SUM(AA$2:AA61)</f>
        <v>8.4375000000192415</v>
      </c>
      <c r="AD61" s="43" t="e">
        <f t="shared" si="51"/>
        <v>#DIV/0!</v>
      </c>
      <c r="AE61" s="43">
        <f t="shared" si="52"/>
        <v>0.44407894736943376</v>
      </c>
      <c r="AF61" s="43">
        <f t="shared" si="53"/>
        <v>0.44407894736943376</v>
      </c>
      <c r="AG61" s="38">
        <f>SUMIF(Unloader!B:B,Summary!B61,Unloader!M:M)</f>
        <v>23393</v>
      </c>
      <c r="AH61" s="38">
        <f>SUMIF(C$2:C61,C61,AG$2:AG61)</f>
        <v>89393</v>
      </c>
      <c r="AI61" s="38">
        <f>SUM(AG$2:AG61)</f>
        <v>171998</v>
      </c>
      <c r="AJ61" s="43">
        <f>SUMIF(Unloader!B:B,Summary!B61,Unloader!W:W)</f>
        <v>0.78472222222222221</v>
      </c>
      <c r="AK61" s="43">
        <f>SUMIF(Unloader!B:B,Summary!B61,Unloader!AD:AD)+SUMIF(Unloader!B:B,Summary!B61,Unloader!BR:BR)+SUMIF(Unloader!B:B,Summary!B61,Unloader!BN:BN)</f>
        <v>1.2499999999999999E-2</v>
      </c>
      <c r="AL61" s="43">
        <f>SUMIF(C$2:C61,C61,AJ$2:AJ61)</f>
        <v>3.1770833333333335</v>
      </c>
      <c r="AM61" s="43">
        <f>SUMIF(C$2:C61,C61,AK$2:AK61)</f>
        <v>0.12013888888888888</v>
      </c>
      <c r="AN61" s="38">
        <f t="shared" si="54"/>
        <v>1218.4416174466153</v>
      </c>
      <c r="AO61" s="38">
        <f>SUM(AJ$2:AJ61)</f>
        <v>5.479166666666667</v>
      </c>
      <c r="AP61" s="38">
        <f>SUM(AK$2:AK61)</f>
        <v>0.12013888888888888</v>
      </c>
      <c r="AQ61" s="38">
        <f t="shared" si="55"/>
        <v>1337.2916936633405</v>
      </c>
    </row>
    <row r="62" spans="1:43" x14ac:dyDescent="0.25">
      <c r="A62" s="124">
        <f t="shared" si="36"/>
        <v>61</v>
      </c>
      <c r="B62" s="361">
        <f t="shared" si="28"/>
        <v>40694</v>
      </c>
      <c r="C62" s="33">
        <f t="shared" si="37"/>
        <v>5</v>
      </c>
      <c r="D62" s="125">
        <f>COUNTIF('Rake Load'!A:A,Summary!B62)</f>
        <v>0</v>
      </c>
      <c r="E62" s="125">
        <f>SUMIF('Rake Load'!A:A,B62,'Rake Load'!F:F)</f>
        <v>0</v>
      </c>
      <c r="F62" s="35">
        <f>SUMIF('Rake Load'!A:A,B62,'Rake Load'!AB:AB)</f>
        <v>0</v>
      </c>
      <c r="G62" s="35" t="e">
        <f t="shared" si="38"/>
        <v>#DIV/0!</v>
      </c>
      <c r="H62" s="36" t="e">
        <f t="shared" si="39"/>
        <v>#DIV/0!</v>
      </c>
      <c r="I62" s="36" t="e">
        <f t="shared" si="40"/>
        <v>#DIV/0!</v>
      </c>
      <c r="J62" s="35">
        <f>SUMIF('Rake Load'!A:A,B62,'Rake Load'!BH:BH)</f>
        <v>0</v>
      </c>
      <c r="K62" s="41">
        <f t="shared" si="41"/>
        <v>0</v>
      </c>
      <c r="L62" s="41" t="e">
        <f t="shared" si="42"/>
        <v>#DIV/0!</v>
      </c>
      <c r="M62" s="49" t="e">
        <f t="shared" si="43"/>
        <v>#DIV/0!</v>
      </c>
      <c r="N62" s="49" t="e">
        <f t="shared" si="44"/>
        <v>#DIV/0!</v>
      </c>
      <c r="O62" s="363">
        <f>SUMIF(C$2:C62,C62,D$2:D62)</f>
        <v>19</v>
      </c>
      <c r="P62" s="33">
        <f>SUMIF(C$2:C62,C62,F$2:F62)</f>
        <v>3.9368055555549084</v>
      </c>
      <c r="Q62" s="37">
        <f t="shared" si="45"/>
        <v>0.20720029239762675</v>
      </c>
      <c r="R62" s="36">
        <f t="shared" si="46"/>
        <v>4</v>
      </c>
      <c r="S62" s="36">
        <f t="shared" si="47"/>
        <v>58</v>
      </c>
      <c r="T62" s="363">
        <f>SUM(D$2:D62)</f>
        <v>19</v>
      </c>
      <c r="U62" s="38">
        <f>SUMIF(C$2:C62,C62,E$2:E62)</f>
        <v>65912.069999999992</v>
      </c>
      <c r="V62" s="38">
        <f>SUM(E$2:E62)</f>
        <v>65912.069999999992</v>
      </c>
      <c r="W62" s="43">
        <f>SUM(F$2:F62)</f>
        <v>3.9368055555549084</v>
      </c>
      <c r="X62" s="43">
        <f t="shared" si="48"/>
        <v>0.20720029239762675</v>
      </c>
      <c r="Y62" s="36">
        <f t="shared" si="49"/>
        <v>4</v>
      </c>
      <c r="Z62" s="36">
        <f t="shared" si="50"/>
        <v>58</v>
      </c>
      <c r="AA62" s="38">
        <f>SUMIF('Rake Load'!A:A,Summary!B62,'Rake Load'!AN:AN)</f>
        <v>0</v>
      </c>
      <c r="AB62" s="38">
        <f>SUMIF(C$2:C62,C62,AA$2:AA62)</f>
        <v>8.4375000000192415</v>
      </c>
      <c r="AC62" s="38">
        <f>SUM(AA$2:AA62)</f>
        <v>8.4375000000192415</v>
      </c>
      <c r="AD62" s="43" t="e">
        <f t="shared" si="51"/>
        <v>#DIV/0!</v>
      </c>
      <c r="AE62" s="43">
        <f t="shared" si="52"/>
        <v>0.44407894736943376</v>
      </c>
      <c r="AF62" s="43">
        <f t="shared" si="53"/>
        <v>0.44407894736943376</v>
      </c>
      <c r="AG62" s="38">
        <f>SUMIF(Unloader!B:B,Summary!B62,Unloader!M:M)</f>
        <v>16367</v>
      </c>
      <c r="AH62" s="38">
        <f>SUMIF(C$2:C62,C62,AG$2:AG62)</f>
        <v>105760</v>
      </c>
      <c r="AI62" s="38">
        <f>SUM(AG$2:AG62)</f>
        <v>188365</v>
      </c>
      <c r="AJ62" s="43">
        <f>SUMIF(Unloader!B:B,Summary!B62,Unloader!W:W)</f>
        <v>0.61458333333333337</v>
      </c>
      <c r="AK62" s="43">
        <f>SUMIF(Unloader!B:B,Summary!B62,Unloader!AD:AD)+SUMIF(Unloader!B:B,Summary!B62,Unloader!BR:BR)+SUMIF(Unloader!B:B,Summary!B62,Unloader!BN:BN)</f>
        <v>3.6111111111111115E-2</v>
      </c>
      <c r="AL62" s="43">
        <f>SUMIF(C$2:C62,C62,AJ$2:AJ62)</f>
        <v>3.791666666666667</v>
      </c>
      <c r="AM62" s="43">
        <f>SUMIF(C$2:C62,C62,AK$2:AK62)</f>
        <v>0.15625</v>
      </c>
      <c r="AN62" s="38">
        <f t="shared" si="54"/>
        <v>1212.1489971346703</v>
      </c>
      <c r="AO62" s="38">
        <f>SUM(AJ$2:AJ62)</f>
        <v>6.09375</v>
      </c>
      <c r="AP62" s="38">
        <f>SUM(AK$2:AK62)</f>
        <v>0.15625</v>
      </c>
      <c r="AQ62" s="38">
        <f t="shared" si="55"/>
        <v>1321.859649122807</v>
      </c>
    </row>
    <row r="63" spans="1:43" x14ac:dyDescent="0.25">
      <c r="A63" s="124">
        <f t="shared" si="36"/>
        <v>62</v>
      </c>
      <c r="B63" s="361">
        <f t="shared" si="28"/>
        <v>40695</v>
      </c>
      <c r="C63" s="33">
        <f t="shared" si="37"/>
        <v>6</v>
      </c>
      <c r="D63" s="125">
        <f>COUNTIF('Rake Load'!A:A,Summary!B63)</f>
        <v>1</v>
      </c>
      <c r="E63" s="125">
        <f>SUMIF('Rake Load'!A:A,B63,'Rake Load'!F:F)</f>
        <v>3372.7</v>
      </c>
      <c r="F63" s="35">
        <f>SUMIF('Rake Load'!A:A,B63,'Rake Load'!AB:AB)</f>
        <v>0.17083333333333306</v>
      </c>
      <c r="G63" s="35">
        <f t="shared" si="38"/>
        <v>0.17083333333333306</v>
      </c>
      <c r="H63" s="36">
        <f t="shared" si="39"/>
        <v>4</v>
      </c>
      <c r="I63" s="36">
        <f t="shared" si="40"/>
        <v>6</v>
      </c>
      <c r="J63" s="35">
        <f>SUMIF('Rake Load'!A:A,B63,'Rake Load'!BH:BH)</f>
        <v>0</v>
      </c>
      <c r="K63" s="41">
        <f t="shared" si="41"/>
        <v>0.17083333333333306</v>
      </c>
      <c r="L63" s="41">
        <f t="shared" si="42"/>
        <v>0.17083333333333306</v>
      </c>
      <c r="M63" s="49">
        <f t="shared" si="43"/>
        <v>4</v>
      </c>
      <c r="N63" s="49">
        <f t="shared" si="44"/>
        <v>6</v>
      </c>
      <c r="O63" s="363">
        <f>SUMIF(C$2:C63,C63,D$2:D63)</f>
        <v>1</v>
      </c>
      <c r="P63" s="33">
        <f>SUMIF(C$2:C63,C63,F$2:F63)</f>
        <v>0.17083333333333306</v>
      </c>
      <c r="Q63" s="37">
        <f t="shared" si="45"/>
        <v>0.17083333333333306</v>
      </c>
      <c r="R63" s="36">
        <f t="shared" si="46"/>
        <v>4</v>
      </c>
      <c r="S63" s="36">
        <f t="shared" si="47"/>
        <v>6</v>
      </c>
      <c r="T63" s="363">
        <f>SUM(D$2:D63)</f>
        <v>20</v>
      </c>
      <c r="U63" s="38">
        <f>SUMIF(C$2:C63,C63,E$2:E63)</f>
        <v>3372.7</v>
      </c>
      <c r="V63" s="38">
        <f>SUM(E$2:E63)</f>
        <v>69284.76999999999</v>
      </c>
      <c r="W63" s="43">
        <f>SUM(F$2:F63)</f>
        <v>4.1076388888882418</v>
      </c>
      <c r="X63" s="43">
        <f t="shared" si="48"/>
        <v>0.2053819444444121</v>
      </c>
      <c r="Y63" s="36">
        <f t="shared" si="49"/>
        <v>4</v>
      </c>
      <c r="Z63" s="36">
        <f t="shared" si="50"/>
        <v>55</v>
      </c>
      <c r="AA63" s="38">
        <f>SUMIF('Rake Load'!A:A,Summary!B63,'Rake Load'!AN:AN)</f>
        <v>0.32708333333333306</v>
      </c>
      <c r="AB63" s="38">
        <f>SUMIF(C$2:C63,C63,AA$2:AA63)</f>
        <v>0.32708333333333306</v>
      </c>
      <c r="AC63" s="38">
        <f>SUM(AA$2:AA63)</f>
        <v>8.764583333352574</v>
      </c>
      <c r="AD63" s="43">
        <f t="shared" si="51"/>
        <v>0.32708333333333306</v>
      </c>
      <c r="AE63" s="43">
        <f t="shared" si="52"/>
        <v>0.32708333333333306</v>
      </c>
      <c r="AF63" s="43">
        <f t="shared" si="53"/>
        <v>0.43822916666762868</v>
      </c>
      <c r="AG63" s="38">
        <f>SUMIF(Unloader!B:B,Summary!B63,Unloader!M:M)</f>
        <v>28203</v>
      </c>
      <c r="AH63" s="38">
        <f>SUMIF(C$2:C63,C63,AG$2:AG63)</f>
        <v>28203</v>
      </c>
      <c r="AI63" s="38">
        <f>SUM(AG$2:AG63)</f>
        <v>216568</v>
      </c>
      <c r="AJ63" s="43">
        <f>SUMIF(Unloader!B:B,Summary!B63,Unloader!W:W)</f>
        <v>0.66666666666666663</v>
      </c>
      <c r="AK63" s="43">
        <f>SUMIF(Unloader!B:B,Summary!B63,Unloader!AD:AD)+SUMIF(Unloader!B:B,Summary!B63,Unloader!BR:BR)+SUMIF(Unloader!B:B,Summary!B63,Unloader!BN:BN)</f>
        <v>9.7222222222222224E-2</v>
      </c>
      <c r="AL63" s="43">
        <f>SUMIF(C$2:C63,C63,AJ$2:AJ63)</f>
        <v>0.66666666666666663</v>
      </c>
      <c r="AM63" s="43">
        <f>SUMIF(C$2:C63,C63,AK$2:AK63)</f>
        <v>9.7222222222222224E-2</v>
      </c>
      <c r="AN63" s="38">
        <f t="shared" si="54"/>
        <v>2063.6341463414633</v>
      </c>
      <c r="AO63" s="38">
        <f>SUM(AJ$2:AJ63)</f>
        <v>6.760416666666667</v>
      </c>
      <c r="AP63" s="38">
        <f>SUM(AK$2:AK63)</f>
        <v>0.25347222222222221</v>
      </c>
      <c r="AQ63" s="38">
        <f t="shared" si="55"/>
        <v>1386.7748132337247</v>
      </c>
    </row>
    <row r="64" spans="1:43" x14ac:dyDescent="0.25">
      <c r="A64" s="124">
        <f t="shared" si="36"/>
        <v>63</v>
      </c>
      <c r="B64" s="361">
        <f t="shared" si="28"/>
        <v>40696</v>
      </c>
      <c r="C64" s="33">
        <f t="shared" si="37"/>
        <v>6</v>
      </c>
      <c r="D64" s="125">
        <f>COUNTIF('Rake Load'!A:A,Summary!B64)</f>
        <v>1</v>
      </c>
      <c r="E64" s="125">
        <f>SUMIF('Rake Load'!A:A,B64,'Rake Load'!F:F)</f>
        <v>3498.72</v>
      </c>
      <c r="F64" s="35">
        <f>SUMIF('Rake Load'!A:A,B64,'Rake Load'!AB:AB)</f>
        <v>0.14583333333333337</v>
      </c>
      <c r="G64" s="35">
        <f t="shared" si="38"/>
        <v>0.14583333333333337</v>
      </c>
      <c r="H64" s="36">
        <f t="shared" si="39"/>
        <v>3</v>
      </c>
      <c r="I64" s="36">
        <f t="shared" si="40"/>
        <v>30</v>
      </c>
      <c r="J64" s="35">
        <f>SUMIF('Rake Load'!A:A,B64,'Rake Load'!BH:BH)</f>
        <v>0</v>
      </c>
      <c r="K64" s="41">
        <f t="shared" si="41"/>
        <v>0.14583333333333337</v>
      </c>
      <c r="L64" s="41">
        <f t="shared" si="42"/>
        <v>0.14583333333333337</v>
      </c>
      <c r="M64" s="49">
        <f t="shared" si="43"/>
        <v>3</v>
      </c>
      <c r="N64" s="49">
        <f t="shared" si="44"/>
        <v>30</v>
      </c>
      <c r="O64" s="363">
        <f>SUMIF(C$2:C64,C64,D$2:D64)</f>
        <v>2</v>
      </c>
      <c r="P64" s="33">
        <f>SUMIF(C$2:C64,C64,F$2:F64)</f>
        <v>0.31666666666666643</v>
      </c>
      <c r="Q64" s="37">
        <f t="shared" si="45"/>
        <v>0.15833333333333321</v>
      </c>
      <c r="R64" s="36">
        <f t="shared" si="46"/>
        <v>3</v>
      </c>
      <c r="S64" s="36">
        <f t="shared" si="47"/>
        <v>48</v>
      </c>
      <c r="T64" s="363">
        <f>SUM(D$2:D64)</f>
        <v>21</v>
      </c>
      <c r="U64" s="38">
        <f>SUMIF(C$2:C64,C64,E$2:E64)</f>
        <v>6871.42</v>
      </c>
      <c r="V64" s="38">
        <f>SUM(E$2:E64)</f>
        <v>72783.489999999991</v>
      </c>
      <c r="W64" s="43">
        <f>SUM(F$2:F64)</f>
        <v>4.2534722222215748</v>
      </c>
      <c r="X64" s="43">
        <f t="shared" si="48"/>
        <v>0.20254629629626547</v>
      </c>
      <c r="Y64" s="36">
        <f t="shared" si="49"/>
        <v>4</v>
      </c>
      <c r="Z64" s="36">
        <f t="shared" si="50"/>
        <v>51</v>
      </c>
      <c r="AA64" s="38">
        <f>SUMIF('Rake Load'!A:A,Summary!B64,'Rake Load'!AN:AN)</f>
        <v>0.54513888888888873</v>
      </c>
      <c r="AB64" s="38">
        <f>SUMIF(C$2:C64,C64,AA$2:AA64)</f>
        <v>0.87222222222222179</v>
      </c>
      <c r="AC64" s="38">
        <f>SUM(AA$2:AA64)</f>
        <v>9.3097222222414633</v>
      </c>
      <c r="AD64" s="43">
        <f t="shared" si="51"/>
        <v>0.54513888888888873</v>
      </c>
      <c r="AE64" s="43">
        <f t="shared" si="52"/>
        <v>0.43611111111111089</v>
      </c>
      <c r="AF64" s="43">
        <f t="shared" si="53"/>
        <v>0.44332010582102205</v>
      </c>
      <c r="AG64" s="38">
        <f>SUMIF(Unloader!B:B,Summary!B64,Unloader!M:M)</f>
        <v>0</v>
      </c>
      <c r="AH64" s="38">
        <f>SUMIF(C$2:C64,C64,AG$2:AG64)</f>
        <v>28203</v>
      </c>
      <c r="AI64" s="38">
        <f>SUM(AG$2:AG64)</f>
        <v>216568</v>
      </c>
      <c r="AJ64" s="43">
        <f>SUMIF(Unloader!B:B,Summary!B64,Unloader!W:W)</f>
        <v>0</v>
      </c>
      <c r="AK64" s="43">
        <f>SUMIF(Unloader!B:B,Summary!B64,Unloader!AD:AD)+SUMIF(Unloader!B:B,Summary!B64,Unloader!BR:BR)+SUMIF(Unloader!B:B,Summary!B64,Unloader!BN:BN)</f>
        <v>0</v>
      </c>
      <c r="AL64" s="43">
        <f>SUMIF(C$2:C64,C64,AJ$2:AJ64)</f>
        <v>0.66666666666666663</v>
      </c>
      <c r="AM64" s="43">
        <f>SUMIF(C$2:C64,C64,AK$2:AK64)</f>
        <v>9.7222222222222224E-2</v>
      </c>
      <c r="AN64" s="38">
        <f t="shared" si="54"/>
        <v>2063.6341463414633</v>
      </c>
      <c r="AO64" s="38">
        <f>SUM(AJ$2:AJ64)</f>
        <v>6.760416666666667</v>
      </c>
      <c r="AP64" s="38">
        <f>SUM(AK$2:AK64)</f>
        <v>0.25347222222222221</v>
      </c>
      <c r="AQ64" s="38">
        <f t="shared" si="55"/>
        <v>1386.7748132337247</v>
      </c>
    </row>
    <row r="65" spans="1:43" x14ac:dyDescent="0.25">
      <c r="A65" s="124">
        <f t="shared" si="36"/>
        <v>64</v>
      </c>
      <c r="B65" s="361">
        <f t="shared" si="28"/>
        <v>40697</v>
      </c>
      <c r="C65" s="33">
        <f t="shared" si="37"/>
        <v>6</v>
      </c>
      <c r="D65" s="125">
        <f>COUNTIF('Rake Load'!A:A,Summary!B65)</f>
        <v>1</v>
      </c>
      <c r="E65" s="125">
        <f>SUMIF('Rake Load'!A:A,B65,'Rake Load'!F:F)</f>
        <v>3592.81</v>
      </c>
      <c r="F65" s="35">
        <f>SUMIF('Rake Load'!A:A,B65,'Rake Load'!AB:AB)</f>
        <v>0.16527777777777775</v>
      </c>
      <c r="G65" s="35">
        <f t="shared" si="38"/>
        <v>0.16527777777777775</v>
      </c>
      <c r="H65" s="36">
        <f t="shared" si="39"/>
        <v>3</v>
      </c>
      <c r="I65" s="36">
        <f t="shared" si="40"/>
        <v>58</v>
      </c>
      <c r="J65" s="35">
        <f>SUMIF('Rake Load'!A:A,B65,'Rake Load'!BH:BH)</f>
        <v>0</v>
      </c>
      <c r="K65" s="41">
        <f t="shared" si="41"/>
        <v>0.16527777777777775</v>
      </c>
      <c r="L65" s="41">
        <f t="shared" si="42"/>
        <v>0.16527777777777775</v>
      </c>
      <c r="M65" s="49">
        <f t="shared" si="43"/>
        <v>3</v>
      </c>
      <c r="N65" s="49">
        <f t="shared" si="44"/>
        <v>58</v>
      </c>
      <c r="O65" s="363">
        <f>SUMIF(C$2:C65,C65,D$2:D65)</f>
        <v>3</v>
      </c>
      <c r="P65" s="33">
        <f>SUMIF(C$2:C65,C65,F$2:F65)</f>
        <v>0.48194444444444418</v>
      </c>
      <c r="Q65" s="37">
        <f t="shared" si="45"/>
        <v>0.16064814814814807</v>
      </c>
      <c r="R65" s="36">
        <f t="shared" si="46"/>
        <v>3</v>
      </c>
      <c r="S65" s="36">
        <f t="shared" si="47"/>
        <v>51</v>
      </c>
      <c r="T65" s="363">
        <f>SUM(D$2:D65)</f>
        <v>22</v>
      </c>
      <c r="U65" s="38">
        <f>SUMIF(C$2:C65,C65,E$2:E65)</f>
        <v>10464.23</v>
      </c>
      <c r="V65" s="38">
        <f>SUM(E$2:E65)</f>
        <v>76376.299999999988</v>
      </c>
      <c r="W65" s="43">
        <f>SUM(F$2:F65)</f>
        <v>4.4187499999993527</v>
      </c>
      <c r="X65" s="43">
        <f t="shared" si="48"/>
        <v>0.20085227272724329</v>
      </c>
      <c r="Y65" s="36">
        <f t="shared" si="49"/>
        <v>4</v>
      </c>
      <c r="Z65" s="36">
        <f t="shared" si="50"/>
        <v>49</v>
      </c>
      <c r="AA65" s="38">
        <f>SUMIF('Rake Load'!A:A,Summary!B65,'Rake Load'!AN:AN)</f>
        <v>0.42361111111111127</v>
      </c>
      <c r="AB65" s="38">
        <f>SUMIF(C$2:C65,C65,AA$2:AA65)</f>
        <v>1.2958333333333329</v>
      </c>
      <c r="AC65" s="38">
        <f>SUM(AA$2:AA65)</f>
        <v>9.733333333352574</v>
      </c>
      <c r="AD65" s="43">
        <f t="shared" si="51"/>
        <v>0.42361111111111127</v>
      </c>
      <c r="AE65" s="43">
        <f t="shared" si="52"/>
        <v>0.4319444444444443</v>
      </c>
      <c r="AF65" s="43">
        <f t="shared" si="53"/>
        <v>0.44242424242511702</v>
      </c>
      <c r="AG65" s="38">
        <f>SUMIF(Unloader!B:B,Summary!B65,Unloader!M:M)</f>
        <v>0</v>
      </c>
      <c r="AH65" s="38">
        <f>SUMIF(C$2:C65,C65,AG$2:AG65)</f>
        <v>28203</v>
      </c>
      <c r="AI65" s="38">
        <f>SUM(AG$2:AG65)</f>
        <v>216568</v>
      </c>
      <c r="AJ65" s="43">
        <f>SUMIF(Unloader!B:B,Summary!B65,Unloader!W:W)</f>
        <v>0</v>
      </c>
      <c r="AK65" s="43">
        <f>SUMIF(Unloader!B:B,Summary!B65,Unloader!AD:AD)+SUMIF(Unloader!B:B,Summary!B65,Unloader!BR:BR)+SUMIF(Unloader!B:B,Summary!B65,Unloader!BN:BN)</f>
        <v>0</v>
      </c>
      <c r="AL65" s="43">
        <f>SUMIF(C$2:C65,C65,AJ$2:AJ65)</f>
        <v>0.66666666666666663</v>
      </c>
      <c r="AM65" s="43">
        <f>SUMIF(C$2:C65,C65,AK$2:AK65)</f>
        <v>9.7222222222222224E-2</v>
      </c>
      <c r="AN65" s="38">
        <f t="shared" si="54"/>
        <v>2063.6341463414633</v>
      </c>
      <c r="AO65" s="38">
        <f>SUM(AJ$2:AJ65)</f>
        <v>6.760416666666667</v>
      </c>
      <c r="AP65" s="38">
        <f>SUM(AK$2:AK65)</f>
        <v>0.25347222222222221</v>
      </c>
      <c r="AQ65" s="38">
        <f t="shared" si="55"/>
        <v>1386.7748132337247</v>
      </c>
    </row>
    <row r="66" spans="1:43" x14ac:dyDescent="0.25">
      <c r="A66" s="124">
        <f t="shared" si="36"/>
        <v>65</v>
      </c>
      <c r="B66" s="361">
        <f t="shared" si="28"/>
        <v>40698</v>
      </c>
      <c r="C66" s="33">
        <f t="shared" si="37"/>
        <v>6</v>
      </c>
      <c r="D66" s="125">
        <f>COUNTIF('Rake Load'!A:A,Summary!B66)</f>
        <v>2</v>
      </c>
      <c r="E66" s="125">
        <f>SUMIF('Rake Load'!A:A,B66,'Rake Load'!F:F)</f>
        <v>7268.57</v>
      </c>
      <c r="F66" s="35">
        <f>SUMIF('Rake Load'!A:A,B66,'Rake Load'!AB:AB)</f>
        <v>0.28958333333333353</v>
      </c>
      <c r="G66" s="35">
        <f t="shared" si="38"/>
        <v>0.14479166666666676</v>
      </c>
      <c r="H66" s="36">
        <f t="shared" si="39"/>
        <v>3</v>
      </c>
      <c r="I66" s="36">
        <f t="shared" si="40"/>
        <v>28</v>
      </c>
      <c r="J66" s="35">
        <f>SUMIF('Rake Load'!A:A,B66,'Rake Load'!BH:BH)</f>
        <v>0</v>
      </c>
      <c r="K66" s="41">
        <f t="shared" si="41"/>
        <v>0.28958333333333353</v>
      </c>
      <c r="L66" s="41">
        <f t="shared" si="42"/>
        <v>0.14479166666666676</v>
      </c>
      <c r="M66" s="49">
        <f t="shared" si="43"/>
        <v>3</v>
      </c>
      <c r="N66" s="49">
        <f t="shared" si="44"/>
        <v>28</v>
      </c>
      <c r="O66" s="363">
        <f>SUMIF(C$2:C66,C66,D$2:D66)</f>
        <v>5</v>
      </c>
      <c r="P66" s="33">
        <f>SUMIF(C$2:C66,C66,F$2:F66)</f>
        <v>0.7715277777777777</v>
      </c>
      <c r="Q66" s="37">
        <f t="shared" si="45"/>
        <v>0.15430555555555553</v>
      </c>
      <c r="R66" s="36">
        <f t="shared" si="46"/>
        <v>3</v>
      </c>
      <c r="S66" s="36">
        <f t="shared" si="47"/>
        <v>42</v>
      </c>
      <c r="T66" s="363">
        <f>SUM(D$2:D66)</f>
        <v>24</v>
      </c>
      <c r="U66" s="38">
        <f>SUMIF(C$2:C66,C66,E$2:E66)</f>
        <v>17732.8</v>
      </c>
      <c r="V66" s="38">
        <f>SUM(E$2:E66)</f>
        <v>83644.87</v>
      </c>
      <c r="W66" s="43">
        <f>SUM(F$2:F66)</f>
        <v>4.7083333333326864</v>
      </c>
      <c r="X66" s="43">
        <f t="shared" si="48"/>
        <v>0.1961805555555286</v>
      </c>
      <c r="Y66" s="36">
        <f t="shared" si="49"/>
        <v>4</v>
      </c>
      <c r="Z66" s="36">
        <f t="shared" si="50"/>
        <v>42</v>
      </c>
      <c r="AA66" s="38">
        <f>SUMIF('Rake Load'!A:A,Summary!B66,'Rake Load'!AN:AN)</f>
        <v>0.56944444444444442</v>
      </c>
      <c r="AB66" s="38">
        <f>SUMIF(C$2:C66,C66,AA$2:AA66)</f>
        <v>1.8652777777777774</v>
      </c>
      <c r="AC66" s="38">
        <f>SUM(AA$2:AA66)</f>
        <v>10.302777777797019</v>
      </c>
      <c r="AD66" s="43">
        <f t="shared" si="51"/>
        <v>0.28472222222222221</v>
      </c>
      <c r="AE66" s="43">
        <f t="shared" si="52"/>
        <v>0.37305555555555547</v>
      </c>
      <c r="AF66" s="43">
        <f t="shared" si="53"/>
        <v>0.42928240740820911</v>
      </c>
      <c r="AG66" s="38">
        <f>SUMIF(Unloader!B:B,Summary!B66,Unloader!M:M)</f>
        <v>0</v>
      </c>
      <c r="AH66" s="38">
        <f>SUMIF(C$2:C66,C66,AG$2:AG66)</f>
        <v>28203</v>
      </c>
      <c r="AI66" s="38">
        <f>SUM(AG$2:AG66)</f>
        <v>216568</v>
      </c>
      <c r="AJ66" s="43">
        <f>SUMIF(Unloader!B:B,Summary!B66,Unloader!W:W)</f>
        <v>0</v>
      </c>
      <c r="AK66" s="43">
        <f>SUMIF(Unloader!B:B,Summary!B66,Unloader!AD:AD)+SUMIF(Unloader!B:B,Summary!B66,Unloader!BR:BR)+SUMIF(Unloader!B:B,Summary!B66,Unloader!BN:BN)</f>
        <v>0</v>
      </c>
      <c r="AL66" s="43">
        <f>SUMIF(C$2:C66,C66,AJ$2:AJ66)</f>
        <v>0.66666666666666663</v>
      </c>
      <c r="AM66" s="43">
        <f>SUMIF(C$2:C66,C66,AK$2:AK66)</f>
        <v>9.7222222222222224E-2</v>
      </c>
      <c r="AN66" s="38">
        <f t="shared" si="54"/>
        <v>2063.6341463414633</v>
      </c>
      <c r="AO66" s="38">
        <f>SUM(AJ$2:AJ66)</f>
        <v>6.760416666666667</v>
      </c>
      <c r="AP66" s="38">
        <f>SUM(AK$2:AK66)</f>
        <v>0.25347222222222221</v>
      </c>
      <c r="AQ66" s="38">
        <f t="shared" si="55"/>
        <v>1386.7748132337247</v>
      </c>
    </row>
    <row r="67" spans="1:43" x14ac:dyDescent="0.25">
      <c r="A67" s="124">
        <f t="shared" si="36"/>
        <v>66</v>
      </c>
      <c r="B67" s="361">
        <f t="shared" si="28"/>
        <v>40699</v>
      </c>
      <c r="C67" s="33">
        <f t="shared" si="37"/>
        <v>6</v>
      </c>
      <c r="D67" s="125">
        <f>COUNTIF('Rake Load'!A:A,Summary!B67)</f>
        <v>1</v>
      </c>
      <c r="E67" s="125">
        <f>SUMIF('Rake Load'!A:A,B67,'Rake Load'!F:F)</f>
        <v>3468.22</v>
      </c>
      <c r="F67" s="35">
        <f>SUMIF('Rake Load'!A:A,B67,'Rake Load'!AB:AB)</f>
        <v>0.10069444444444453</v>
      </c>
      <c r="G67" s="35">
        <f t="shared" si="38"/>
        <v>0.10069444444444453</v>
      </c>
      <c r="H67" s="36">
        <f t="shared" si="39"/>
        <v>2</v>
      </c>
      <c r="I67" s="36">
        <f t="shared" si="40"/>
        <v>25</v>
      </c>
      <c r="J67" s="35">
        <f>SUMIF('Rake Load'!A:A,B67,'Rake Load'!BH:BH)</f>
        <v>0</v>
      </c>
      <c r="K67" s="41">
        <f t="shared" si="41"/>
        <v>0.10069444444444453</v>
      </c>
      <c r="L67" s="41">
        <f t="shared" si="42"/>
        <v>0.10069444444444453</v>
      </c>
      <c r="M67" s="49">
        <f t="shared" si="43"/>
        <v>2</v>
      </c>
      <c r="N67" s="49">
        <f t="shared" si="44"/>
        <v>25</v>
      </c>
      <c r="O67" s="363">
        <f>SUMIF(C$2:C67,C67,D$2:D67)</f>
        <v>6</v>
      </c>
      <c r="P67" s="33">
        <f>SUMIF(C$2:C67,C67,F$2:F67)</f>
        <v>0.87222222222222223</v>
      </c>
      <c r="Q67" s="37">
        <f t="shared" si="45"/>
        <v>0.14537037037037037</v>
      </c>
      <c r="R67" s="36">
        <f t="shared" si="46"/>
        <v>3</v>
      </c>
      <c r="S67" s="36">
        <f t="shared" si="47"/>
        <v>29</v>
      </c>
      <c r="T67" s="363">
        <f>SUM(D$2:D67)</f>
        <v>25</v>
      </c>
      <c r="U67" s="38">
        <f>SUMIF(C$2:C67,C67,E$2:E67)</f>
        <v>21201.02</v>
      </c>
      <c r="V67" s="38">
        <f>SUM(E$2:E67)</f>
        <v>87113.09</v>
      </c>
      <c r="W67" s="43">
        <f>SUM(F$2:F67)</f>
        <v>4.8090277777771311</v>
      </c>
      <c r="X67" s="43">
        <f t="shared" si="48"/>
        <v>0.19236111111108525</v>
      </c>
      <c r="Y67" s="36">
        <f t="shared" si="49"/>
        <v>4</v>
      </c>
      <c r="Z67" s="36">
        <f t="shared" si="50"/>
        <v>37</v>
      </c>
      <c r="AA67" s="38">
        <f>SUMIF('Rake Load'!A:A,Summary!B67,'Rake Load'!AN:AN)</f>
        <v>0.24236111111111114</v>
      </c>
      <c r="AB67" s="38">
        <f>SUMIF(C$2:C67,C67,AA$2:AA67)</f>
        <v>2.1076388888888884</v>
      </c>
      <c r="AC67" s="38">
        <f>SUM(AA$2:AA67)</f>
        <v>10.545138888908129</v>
      </c>
      <c r="AD67" s="43">
        <f t="shared" si="51"/>
        <v>0.24236111111111114</v>
      </c>
      <c r="AE67" s="43">
        <f t="shared" si="52"/>
        <v>0.35127314814814808</v>
      </c>
      <c r="AF67" s="43">
        <f t="shared" si="53"/>
        <v>0.42180555555632515</v>
      </c>
      <c r="AG67" s="38">
        <f>SUMIF(Unloader!B:B,Summary!B67,Unloader!M:M)</f>
        <v>0</v>
      </c>
      <c r="AH67" s="38">
        <f>SUMIF(C$2:C67,C67,AG$2:AG67)</f>
        <v>28203</v>
      </c>
      <c r="AI67" s="38">
        <f>SUM(AG$2:AG67)</f>
        <v>216568</v>
      </c>
      <c r="AJ67" s="43">
        <f>SUMIF(Unloader!B:B,Summary!B67,Unloader!W:W)</f>
        <v>0</v>
      </c>
      <c r="AK67" s="43">
        <f>SUMIF(Unloader!B:B,Summary!B67,Unloader!AD:AD)+SUMIF(Unloader!B:B,Summary!B67,Unloader!BR:BR)+SUMIF(Unloader!B:B,Summary!B67,Unloader!BN:BN)</f>
        <v>0</v>
      </c>
      <c r="AL67" s="43">
        <f>SUMIF(C$2:C67,C67,AJ$2:AJ67)</f>
        <v>0.66666666666666663</v>
      </c>
      <c r="AM67" s="43">
        <f>SUMIF(C$2:C67,C67,AK$2:AK67)</f>
        <v>9.7222222222222224E-2</v>
      </c>
      <c r="AN67" s="38">
        <f t="shared" si="54"/>
        <v>2063.6341463414633</v>
      </c>
      <c r="AO67" s="38">
        <f>SUM(AJ$2:AJ67)</f>
        <v>6.760416666666667</v>
      </c>
      <c r="AP67" s="38">
        <f>SUM(AK$2:AK67)</f>
        <v>0.25347222222222221</v>
      </c>
      <c r="AQ67" s="38">
        <f t="shared" si="55"/>
        <v>1386.7748132337247</v>
      </c>
    </row>
    <row r="68" spans="1:43" x14ac:dyDescent="0.25">
      <c r="A68" s="124">
        <f t="shared" si="36"/>
        <v>67</v>
      </c>
      <c r="B68" s="361">
        <f t="shared" si="28"/>
        <v>40700</v>
      </c>
      <c r="C68" s="33">
        <f t="shared" si="37"/>
        <v>6</v>
      </c>
      <c r="D68" s="125">
        <f>COUNTIF('Rake Load'!A:A,Summary!B68)</f>
        <v>1</v>
      </c>
      <c r="E68" s="125">
        <f>SUMIF('Rake Load'!A:A,B68,'Rake Load'!F:F)</f>
        <v>3500.13</v>
      </c>
      <c r="F68" s="35">
        <f>SUMIF('Rake Load'!A:A,B68,'Rake Load'!AB:AB)</f>
        <v>0.11805555555555558</v>
      </c>
      <c r="G68" s="35">
        <f t="shared" si="38"/>
        <v>0.11805555555555558</v>
      </c>
      <c r="H68" s="36">
        <f t="shared" si="39"/>
        <v>2</v>
      </c>
      <c r="I68" s="36">
        <f t="shared" si="40"/>
        <v>50</v>
      </c>
      <c r="J68" s="35">
        <f>SUMIF('Rake Load'!A:A,B68,'Rake Load'!BH:BH)</f>
        <v>3.0555555555555555E-2</v>
      </c>
      <c r="K68" s="41">
        <f t="shared" si="41"/>
        <v>8.7500000000000022E-2</v>
      </c>
      <c r="L68" s="41">
        <f t="shared" si="42"/>
        <v>8.7500000000000022E-2</v>
      </c>
      <c r="M68" s="49">
        <f t="shared" si="43"/>
        <v>2</v>
      </c>
      <c r="N68" s="49">
        <f t="shared" si="44"/>
        <v>6</v>
      </c>
      <c r="O68" s="363">
        <f>SUMIF(C$2:C68,C68,D$2:D68)</f>
        <v>7</v>
      </c>
      <c r="P68" s="33">
        <f>SUMIF(C$2:C68,C68,F$2:F68)</f>
        <v>0.99027777777777781</v>
      </c>
      <c r="Q68" s="37">
        <f t="shared" si="45"/>
        <v>0.14146825396825397</v>
      </c>
      <c r="R68" s="36">
        <f t="shared" si="46"/>
        <v>3</v>
      </c>
      <c r="S68" s="36">
        <f t="shared" si="47"/>
        <v>23</v>
      </c>
      <c r="T68" s="363">
        <f>SUM(D$2:D68)</f>
        <v>26</v>
      </c>
      <c r="U68" s="38">
        <f>SUMIF(C$2:C68,C68,E$2:E68)</f>
        <v>24701.15</v>
      </c>
      <c r="V68" s="38">
        <f>SUM(E$2:E68)</f>
        <v>90613.22</v>
      </c>
      <c r="W68" s="43">
        <f>SUM(F$2:F68)</f>
        <v>4.9270833333326864</v>
      </c>
      <c r="X68" s="43">
        <f t="shared" si="48"/>
        <v>0.18950320512818025</v>
      </c>
      <c r="Y68" s="36">
        <f t="shared" si="49"/>
        <v>4</v>
      </c>
      <c r="Z68" s="36">
        <f t="shared" si="50"/>
        <v>32</v>
      </c>
      <c r="AA68" s="38">
        <f>SUMIF('Rake Load'!A:A,Summary!B68,'Rake Load'!AN:AN)</f>
        <v>0.35763888888888884</v>
      </c>
      <c r="AB68" s="38">
        <f>SUMIF(C$2:C68,C68,AA$2:AA68)</f>
        <v>2.4652777777777772</v>
      </c>
      <c r="AC68" s="38">
        <f>SUM(AA$2:AA68)</f>
        <v>10.902777777797018</v>
      </c>
      <c r="AD68" s="43">
        <f t="shared" si="51"/>
        <v>0.35763888888888884</v>
      </c>
      <c r="AE68" s="43">
        <f t="shared" si="52"/>
        <v>0.3521825396825396</v>
      </c>
      <c r="AF68" s="43">
        <f t="shared" si="53"/>
        <v>0.41933760683834687</v>
      </c>
      <c r="AG68" s="38">
        <f>SUMIF(Unloader!B:B,Summary!B68,Unloader!M:M)</f>
        <v>0</v>
      </c>
      <c r="AH68" s="38">
        <f>SUMIF(C$2:C68,C68,AG$2:AG68)</f>
        <v>28203</v>
      </c>
      <c r="AI68" s="38">
        <f>SUM(AG$2:AG68)</f>
        <v>216568</v>
      </c>
      <c r="AJ68" s="43">
        <f>SUMIF(Unloader!B:B,Summary!B68,Unloader!W:W)</f>
        <v>0</v>
      </c>
      <c r="AK68" s="43">
        <f>SUMIF(Unloader!B:B,Summary!B68,Unloader!AD:AD)+SUMIF(Unloader!B:B,Summary!B68,Unloader!BR:BR)+SUMIF(Unloader!B:B,Summary!B68,Unloader!BN:BN)</f>
        <v>0</v>
      </c>
      <c r="AL68" s="43">
        <f>SUMIF(C$2:C68,C68,AJ$2:AJ68)</f>
        <v>0.66666666666666663</v>
      </c>
      <c r="AM68" s="43">
        <f>SUMIF(C$2:C68,C68,AK$2:AK68)</f>
        <v>9.7222222222222224E-2</v>
      </c>
      <c r="AN68" s="38">
        <f t="shared" si="54"/>
        <v>2063.6341463414633</v>
      </c>
      <c r="AO68" s="38">
        <f>SUM(AJ$2:AJ68)</f>
        <v>6.760416666666667</v>
      </c>
      <c r="AP68" s="38">
        <f>SUM(AK$2:AK68)</f>
        <v>0.25347222222222221</v>
      </c>
      <c r="AQ68" s="38">
        <f t="shared" si="55"/>
        <v>1386.7748132337247</v>
      </c>
    </row>
    <row r="69" spans="1:43" x14ac:dyDescent="0.25">
      <c r="A69" s="124">
        <f t="shared" si="36"/>
        <v>68</v>
      </c>
      <c r="B69" s="361">
        <f t="shared" si="28"/>
        <v>40701</v>
      </c>
      <c r="C69" s="33">
        <f t="shared" si="37"/>
        <v>6</v>
      </c>
      <c r="D69" s="125">
        <f>COUNTIF('Rake Load'!A:A,Summary!B69)</f>
        <v>0</v>
      </c>
      <c r="E69" s="125">
        <f>SUMIF('Rake Load'!A:A,B69,'Rake Load'!F:F)</f>
        <v>0</v>
      </c>
      <c r="F69" s="35">
        <f>SUMIF('Rake Load'!A:A,B69,'Rake Load'!AB:AB)</f>
        <v>0</v>
      </c>
      <c r="G69" s="35" t="e">
        <f t="shared" si="38"/>
        <v>#DIV/0!</v>
      </c>
      <c r="H69" s="36" t="e">
        <f t="shared" si="39"/>
        <v>#DIV/0!</v>
      </c>
      <c r="I69" s="36" t="e">
        <f t="shared" si="40"/>
        <v>#DIV/0!</v>
      </c>
      <c r="J69" s="35">
        <f>SUMIF('Rake Load'!A:A,B69,'Rake Load'!BH:BH)</f>
        <v>0</v>
      </c>
      <c r="K69" s="41">
        <f t="shared" si="41"/>
        <v>0</v>
      </c>
      <c r="L69" s="41" t="e">
        <f t="shared" si="42"/>
        <v>#DIV/0!</v>
      </c>
      <c r="M69" s="49" t="e">
        <f t="shared" si="43"/>
        <v>#DIV/0!</v>
      </c>
      <c r="N69" s="49" t="e">
        <f t="shared" si="44"/>
        <v>#DIV/0!</v>
      </c>
      <c r="O69" s="363">
        <f>SUMIF(C$2:C69,C69,D$2:D69)</f>
        <v>7</v>
      </c>
      <c r="P69" s="33">
        <f>SUMIF(C$2:C69,C69,F$2:F69)</f>
        <v>0.99027777777777781</v>
      </c>
      <c r="Q69" s="37">
        <f t="shared" si="45"/>
        <v>0.14146825396825397</v>
      </c>
      <c r="R69" s="36">
        <f t="shared" si="46"/>
        <v>3</v>
      </c>
      <c r="S69" s="36">
        <f t="shared" si="47"/>
        <v>23</v>
      </c>
      <c r="T69" s="363">
        <f>SUM(D$2:D69)</f>
        <v>26</v>
      </c>
      <c r="U69" s="38">
        <f>SUMIF(C$2:C69,C69,E$2:E69)</f>
        <v>24701.15</v>
      </c>
      <c r="V69" s="38">
        <f>SUM(E$2:E69)</f>
        <v>90613.22</v>
      </c>
      <c r="W69" s="43">
        <f>SUM(F$2:F69)</f>
        <v>4.9270833333326864</v>
      </c>
      <c r="X69" s="43">
        <f t="shared" si="48"/>
        <v>0.18950320512818025</v>
      </c>
      <c r="Y69" s="36">
        <f t="shared" si="49"/>
        <v>4</v>
      </c>
      <c r="Z69" s="36">
        <f t="shared" si="50"/>
        <v>32</v>
      </c>
      <c r="AA69" s="38">
        <f>SUMIF('Rake Load'!A:A,Summary!B69,'Rake Load'!AN:AN)</f>
        <v>0</v>
      </c>
      <c r="AB69" s="38">
        <f>SUMIF(C$2:C69,C69,AA$2:AA69)</f>
        <v>2.4652777777777772</v>
      </c>
      <c r="AC69" s="38">
        <f>SUM(AA$2:AA69)</f>
        <v>10.902777777797018</v>
      </c>
      <c r="AD69" s="43" t="e">
        <f t="shared" si="51"/>
        <v>#DIV/0!</v>
      </c>
      <c r="AE69" s="43">
        <f t="shared" si="52"/>
        <v>0.3521825396825396</v>
      </c>
      <c r="AF69" s="43">
        <f t="shared" si="53"/>
        <v>0.41933760683834687</v>
      </c>
      <c r="AG69" s="38">
        <f>SUMIF(Unloader!B:B,Summary!B69,Unloader!M:M)</f>
        <v>47736</v>
      </c>
      <c r="AH69" s="38">
        <f>SUMIF(C$2:C69,C69,AG$2:AG69)</f>
        <v>75939</v>
      </c>
      <c r="AI69" s="38">
        <f>SUM(AG$2:AG69)</f>
        <v>264304</v>
      </c>
      <c r="AJ69" s="43">
        <f>SUMIF(Unloader!B:B,Summary!B69,Unloader!W:W)</f>
        <v>0.85277777777777775</v>
      </c>
      <c r="AK69" s="43">
        <f>SUMIF(Unloader!B:B,Summary!B69,Unloader!AD:AD)+SUMIF(Unloader!B:B,Summary!B69,Unloader!BR:BR)+SUMIF(Unloader!B:B,Summary!B69,Unloader!BN:BN)</f>
        <v>0</v>
      </c>
      <c r="AL69" s="43">
        <f>SUMIF(C$2:C69,C69,AJ$2:AJ69)</f>
        <v>1.5194444444444444</v>
      </c>
      <c r="AM69" s="43">
        <f>SUMIF(C$2:C69,C69,AK$2:AK69)</f>
        <v>9.7222222222222224E-2</v>
      </c>
      <c r="AN69" s="38">
        <f t="shared" si="54"/>
        <v>2224.7753906250005</v>
      </c>
      <c r="AO69" s="38">
        <f>SUM(AJ$2:AJ69)</f>
        <v>7.6131944444444448</v>
      </c>
      <c r="AP69" s="38">
        <f>SUM(AK$2:AK69)</f>
        <v>0.25347222222222221</v>
      </c>
      <c r="AQ69" s="38">
        <f t="shared" si="55"/>
        <v>1496.3427061709756</v>
      </c>
    </row>
    <row r="70" spans="1:43" x14ac:dyDescent="0.25">
      <c r="A70" s="124">
        <f t="shared" si="36"/>
        <v>69</v>
      </c>
      <c r="B70" s="361">
        <f t="shared" si="28"/>
        <v>40702</v>
      </c>
      <c r="C70" s="33">
        <f t="shared" si="37"/>
        <v>6</v>
      </c>
      <c r="D70" s="125">
        <f>COUNTIF('Rake Load'!A:A,Summary!B70)</f>
        <v>2</v>
      </c>
      <c r="E70" s="125">
        <f>SUMIF('Rake Load'!A:A,B70,'Rake Load'!F:F)</f>
        <v>6999.03</v>
      </c>
      <c r="F70" s="35">
        <f>SUMIF('Rake Load'!A:A,B70,'Rake Load'!AB:AB)</f>
        <v>40702.427777777775</v>
      </c>
      <c r="G70" s="35">
        <f t="shared" si="38"/>
        <v>20351.213888888888</v>
      </c>
      <c r="H70" s="36">
        <f t="shared" si="39"/>
        <v>5</v>
      </c>
      <c r="I70" s="36">
        <f t="shared" si="40"/>
        <v>8</v>
      </c>
      <c r="J70" s="35">
        <f>SUMIF('Rake Load'!A:A,B70,'Rake Load'!BH:BH)</f>
        <v>1.0416666666666666E-2</v>
      </c>
      <c r="K70" s="41">
        <f t="shared" si="41"/>
        <v>40702.417361111111</v>
      </c>
      <c r="L70" s="41">
        <f t="shared" si="42"/>
        <v>20351.208680555555</v>
      </c>
      <c r="M70" s="49">
        <f t="shared" si="43"/>
        <v>5</v>
      </c>
      <c r="N70" s="49">
        <f t="shared" si="44"/>
        <v>0</v>
      </c>
      <c r="O70" s="363">
        <f>SUMIF(C$2:C70,C70,D$2:D70)</f>
        <v>9</v>
      </c>
      <c r="P70" s="33">
        <f>SUMIF(C$2:C70,C70,F$2:F70)</f>
        <v>40703.41805555555</v>
      </c>
      <c r="Q70" s="37">
        <f t="shared" si="45"/>
        <v>4522.6020061728386</v>
      </c>
      <c r="R70" s="36">
        <f t="shared" si="46"/>
        <v>14</v>
      </c>
      <c r="S70" s="36">
        <f t="shared" si="47"/>
        <v>26</v>
      </c>
      <c r="T70" s="363">
        <f>SUM(D$2:D70)</f>
        <v>28</v>
      </c>
      <c r="U70" s="38">
        <f>SUMIF(C$2:C70,C70,E$2:E70)</f>
        <v>31700.18</v>
      </c>
      <c r="V70" s="38">
        <f>SUM(E$2:E70)</f>
        <v>97612.25</v>
      </c>
      <c r="W70" s="43">
        <f>SUM(F$2:F70)</f>
        <v>40707.354861111111</v>
      </c>
      <c r="X70" s="43">
        <f t="shared" si="48"/>
        <v>1453.8341021825397</v>
      </c>
      <c r="Y70" s="36">
        <f t="shared" si="49"/>
        <v>20</v>
      </c>
      <c r="Z70" s="36">
        <f t="shared" si="50"/>
        <v>1</v>
      </c>
      <c r="AA70" s="38">
        <f>SUMIF('Rake Load'!A:A,Summary!B70,'Rake Load'!AN:AN)</f>
        <v>0.74583333333333324</v>
      </c>
      <c r="AB70" s="38">
        <f>SUMIF(C$2:C70,C70,AA$2:AA70)</f>
        <v>3.2111111111111104</v>
      </c>
      <c r="AC70" s="38">
        <f>SUM(AA$2:AA70)</f>
        <v>11.648611111130352</v>
      </c>
      <c r="AD70" s="43">
        <f t="shared" si="51"/>
        <v>0.37291666666666662</v>
      </c>
      <c r="AE70" s="43">
        <f t="shared" si="52"/>
        <v>0.35679012345679006</v>
      </c>
      <c r="AF70" s="43">
        <f t="shared" si="53"/>
        <v>0.41602182539751259</v>
      </c>
      <c r="AG70" s="38">
        <f>SUMIF(Unloader!B:B,Summary!B70,Unloader!M:M)</f>
        <v>19850</v>
      </c>
      <c r="AH70" s="38">
        <f>SUMIF(C$2:C70,C70,AG$2:AG70)</f>
        <v>95789</v>
      </c>
      <c r="AI70" s="38">
        <f>SUM(AG$2:AG70)</f>
        <v>284154</v>
      </c>
      <c r="AJ70" s="43">
        <f>SUMIF(Unloader!B:B,Summary!B70,Unloader!W:W)</f>
        <v>0.98958333333333337</v>
      </c>
      <c r="AK70" s="43">
        <f>SUMIF(Unloader!B:B,Summary!B70,Unloader!AD:AD)+SUMIF(Unloader!B:B,Summary!B70,Unloader!BR:BR)+SUMIF(Unloader!B:B,Summary!B70,Unloader!BN:BN)</f>
        <v>0</v>
      </c>
      <c r="AL70" s="43">
        <f>SUMIF(C$2:C70,C70,AJ$2:AJ70)</f>
        <v>2.5090277777777779</v>
      </c>
      <c r="AM70" s="43">
        <f>SUMIF(C$2:C70,C70,AK$2:AK70)</f>
        <v>9.7222222222222224E-2</v>
      </c>
      <c r="AN70" s="38">
        <f t="shared" si="54"/>
        <v>1654.8632306363377</v>
      </c>
      <c r="AO70" s="38">
        <f>SUM(AJ$2:AJ70)</f>
        <v>8.6027777777777779</v>
      </c>
      <c r="AP70" s="38">
        <f>SUM(AK$2:AK70)</f>
        <v>0.25347222222222221</v>
      </c>
      <c r="AQ70" s="38">
        <f t="shared" si="55"/>
        <v>1418.0520668718289</v>
      </c>
    </row>
    <row r="71" spans="1:43" x14ac:dyDescent="0.25">
      <c r="A71" s="124">
        <f t="shared" si="36"/>
        <v>70</v>
      </c>
      <c r="B71" s="361">
        <f t="shared" si="28"/>
        <v>40703</v>
      </c>
      <c r="C71" s="33">
        <f t="shared" si="37"/>
        <v>6</v>
      </c>
      <c r="D71" s="125">
        <f>COUNTIF('Rake Load'!A:A,Summary!B71)</f>
        <v>0</v>
      </c>
      <c r="E71" s="125">
        <f>SUMIF('Rake Load'!A:A,B71,'Rake Load'!F:F)</f>
        <v>0</v>
      </c>
      <c r="F71" s="35">
        <f>SUMIF('Rake Load'!A:A,B71,'Rake Load'!AB:AB)</f>
        <v>0</v>
      </c>
      <c r="G71" s="35" t="e">
        <f t="shared" si="38"/>
        <v>#DIV/0!</v>
      </c>
      <c r="H71" s="36" t="e">
        <f t="shared" si="39"/>
        <v>#DIV/0!</v>
      </c>
      <c r="I71" s="36" t="e">
        <f t="shared" si="40"/>
        <v>#DIV/0!</v>
      </c>
      <c r="J71" s="35">
        <f>SUMIF('Rake Load'!A:A,B71,'Rake Load'!BH:BH)</f>
        <v>0</v>
      </c>
      <c r="K71" s="41">
        <f t="shared" si="41"/>
        <v>0</v>
      </c>
      <c r="L71" s="41" t="e">
        <f t="shared" si="42"/>
        <v>#DIV/0!</v>
      </c>
      <c r="M71" s="49" t="e">
        <f t="shared" si="43"/>
        <v>#DIV/0!</v>
      </c>
      <c r="N71" s="49" t="e">
        <f t="shared" si="44"/>
        <v>#DIV/0!</v>
      </c>
      <c r="O71" s="363">
        <f>SUMIF(C$2:C71,C71,D$2:D71)</f>
        <v>9</v>
      </c>
      <c r="P71" s="33">
        <f>SUMIF(C$2:C71,C71,F$2:F71)</f>
        <v>40703.41805555555</v>
      </c>
      <c r="Q71" s="37">
        <f t="shared" si="45"/>
        <v>4522.6020061728386</v>
      </c>
      <c r="R71" s="36">
        <f t="shared" si="46"/>
        <v>14</v>
      </c>
      <c r="S71" s="36">
        <f t="shared" si="47"/>
        <v>26</v>
      </c>
      <c r="T71" s="363">
        <f>SUM(D$2:D71)</f>
        <v>28</v>
      </c>
      <c r="U71" s="38">
        <f>SUMIF(C$2:C71,C71,E$2:E71)</f>
        <v>31700.18</v>
      </c>
      <c r="V71" s="38">
        <f>SUM(E$2:E71)</f>
        <v>97612.25</v>
      </c>
      <c r="W71" s="43">
        <f>SUM(F$2:F71)</f>
        <v>40707.354861111111</v>
      </c>
      <c r="X71" s="43">
        <f t="shared" si="48"/>
        <v>1453.8341021825397</v>
      </c>
      <c r="Y71" s="36">
        <f t="shared" si="49"/>
        <v>20</v>
      </c>
      <c r="Z71" s="36">
        <f t="shared" si="50"/>
        <v>1</v>
      </c>
      <c r="AA71" s="38">
        <f>SUMIF('Rake Load'!A:A,Summary!B71,'Rake Load'!AN:AN)</f>
        <v>0</v>
      </c>
      <c r="AB71" s="38">
        <f>SUMIF(C$2:C71,C71,AA$2:AA71)</f>
        <v>3.2111111111111104</v>
      </c>
      <c r="AC71" s="38">
        <f>SUM(AA$2:AA71)</f>
        <v>11.648611111130352</v>
      </c>
      <c r="AD71" s="43" t="e">
        <f t="shared" si="51"/>
        <v>#DIV/0!</v>
      </c>
      <c r="AE71" s="43">
        <f t="shared" si="52"/>
        <v>0.35679012345679006</v>
      </c>
      <c r="AF71" s="43">
        <f t="shared" si="53"/>
        <v>0.41602182539751259</v>
      </c>
      <c r="AG71" s="38">
        <f>SUMIF(Unloader!B:B,Summary!B71,Unloader!M:M)</f>
        <v>0</v>
      </c>
      <c r="AH71" s="38">
        <f>SUMIF(C$2:C71,C71,AG$2:AG71)</f>
        <v>95789</v>
      </c>
      <c r="AI71" s="38">
        <f>SUM(AG$2:AG71)</f>
        <v>284154</v>
      </c>
      <c r="AJ71" s="43">
        <f>SUMIF(Unloader!B:B,Summary!B71,Unloader!W:W)</f>
        <v>0</v>
      </c>
      <c r="AK71" s="43">
        <f>SUMIF(Unloader!B:B,Summary!B71,Unloader!AD:AD)+SUMIF(Unloader!B:B,Summary!B71,Unloader!BR:BR)+SUMIF(Unloader!B:B,Summary!B71,Unloader!BN:BN)</f>
        <v>0</v>
      </c>
      <c r="AL71" s="43">
        <f>SUMIF(C$2:C71,C71,AJ$2:AJ71)</f>
        <v>2.5090277777777779</v>
      </c>
      <c r="AM71" s="43">
        <f>SUMIF(C$2:C71,C71,AK$2:AK71)</f>
        <v>9.7222222222222224E-2</v>
      </c>
      <c r="AN71" s="38">
        <f t="shared" si="54"/>
        <v>1654.8632306363377</v>
      </c>
      <c r="AO71" s="38">
        <f>SUM(AJ$2:AJ71)</f>
        <v>8.6027777777777779</v>
      </c>
      <c r="AP71" s="38">
        <f>SUM(AK$2:AK71)</f>
        <v>0.25347222222222221</v>
      </c>
      <c r="AQ71" s="38">
        <f t="shared" si="55"/>
        <v>1418.0520668718289</v>
      </c>
    </row>
    <row r="72" spans="1:43" x14ac:dyDescent="0.25">
      <c r="A72" s="124">
        <f t="shared" si="36"/>
        <v>71</v>
      </c>
      <c r="B72" s="361">
        <f t="shared" si="28"/>
        <v>40704</v>
      </c>
      <c r="C72" s="33">
        <f t="shared" si="37"/>
        <v>6</v>
      </c>
      <c r="D72" s="125">
        <f>COUNTIF('Rake Load'!A:A,Summary!B72)</f>
        <v>1</v>
      </c>
      <c r="E72" s="125">
        <f>SUMIF('Rake Load'!A:A,B72,'Rake Load'!F:F)</f>
        <v>3408.96</v>
      </c>
      <c r="F72" s="35">
        <f>SUMIF('Rake Load'!A:A,B72,'Rake Load'!AB:AB)</f>
        <v>0.1048611111111111</v>
      </c>
      <c r="G72" s="35">
        <f t="shared" si="38"/>
        <v>0.1048611111111111</v>
      </c>
      <c r="H72" s="36">
        <f t="shared" si="39"/>
        <v>2</v>
      </c>
      <c r="I72" s="36">
        <f t="shared" si="40"/>
        <v>31</v>
      </c>
      <c r="J72" s="35">
        <f>SUMIF('Rake Load'!A:A,B72,'Rake Load'!BH:BH)</f>
        <v>0</v>
      </c>
      <c r="K72" s="41">
        <f t="shared" si="41"/>
        <v>0.1048611111111111</v>
      </c>
      <c r="L72" s="41">
        <f t="shared" si="42"/>
        <v>0.1048611111111111</v>
      </c>
      <c r="M72" s="49">
        <f t="shared" si="43"/>
        <v>2</v>
      </c>
      <c r="N72" s="49">
        <f t="shared" si="44"/>
        <v>31</v>
      </c>
      <c r="O72" s="363">
        <f>SUMIF(C$2:C72,C72,D$2:D72)</f>
        <v>10</v>
      </c>
      <c r="P72" s="33">
        <f>SUMIF(C$2:C72,C72,F$2:F72)</f>
        <v>40703.522916666661</v>
      </c>
      <c r="Q72" s="37">
        <f t="shared" si="45"/>
        <v>4070.3522916666661</v>
      </c>
      <c r="R72" s="36">
        <f t="shared" si="46"/>
        <v>8</v>
      </c>
      <c r="S72" s="36">
        <f t="shared" si="47"/>
        <v>27</v>
      </c>
      <c r="T72" s="363">
        <f>SUM(D$2:D72)</f>
        <v>29</v>
      </c>
      <c r="U72" s="38">
        <f>SUMIF(C$2:C72,C72,E$2:E72)</f>
        <v>35109.14</v>
      </c>
      <c r="V72" s="38">
        <f>SUM(E$2:E72)</f>
        <v>101021.21</v>
      </c>
      <c r="W72" s="43">
        <f>SUM(F$2:F72)</f>
        <v>40707.459722222222</v>
      </c>
      <c r="X72" s="43">
        <f t="shared" si="48"/>
        <v>1403.7055076628353</v>
      </c>
      <c r="Y72" s="36">
        <f t="shared" si="49"/>
        <v>16</v>
      </c>
      <c r="Z72" s="36">
        <f t="shared" si="50"/>
        <v>55</v>
      </c>
      <c r="AA72" s="38">
        <f>SUMIF('Rake Load'!A:A,Summary!B72,'Rake Load'!AN:AN)</f>
        <v>0.20833333333333331</v>
      </c>
      <c r="AB72" s="38">
        <f>SUMIF(C$2:C72,C72,AA$2:AA72)</f>
        <v>3.4194444444444438</v>
      </c>
      <c r="AC72" s="38">
        <f>SUM(AA$2:AA72)</f>
        <v>11.856944444463686</v>
      </c>
      <c r="AD72" s="43">
        <f t="shared" si="51"/>
        <v>0.20833333333333331</v>
      </c>
      <c r="AE72" s="43">
        <f t="shared" si="52"/>
        <v>0.34194444444444438</v>
      </c>
      <c r="AF72" s="43">
        <f t="shared" si="53"/>
        <v>0.40886015325736846</v>
      </c>
      <c r="AG72" s="38">
        <f>SUMIF(Unloader!B:B,Summary!B72,Unloader!M:M)</f>
        <v>0</v>
      </c>
      <c r="AH72" s="38">
        <f>SUMIF(C$2:C72,C72,AG$2:AG72)</f>
        <v>95789</v>
      </c>
      <c r="AI72" s="38">
        <f>SUM(AG$2:AG72)</f>
        <v>284154</v>
      </c>
      <c r="AJ72" s="43">
        <f>SUMIF(Unloader!B:B,Summary!B72,Unloader!W:W)</f>
        <v>0</v>
      </c>
      <c r="AK72" s="43">
        <f>SUMIF(Unloader!B:B,Summary!B72,Unloader!AD:AD)+SUMIF(Unloader!B:B,Summary!B72,Unloader!BR:BR)+SUMIF(Unloader!B:B,Summary!B72,Unloader!BN:BN)</f>
        <v>0</v>
      </c>
      <c r="AL72" s="43">
        <f>SUMIF(C$2:C72,C72,AJ$2:AJ72)</f>
        <v>2.5090277777777779</v>
      </c>
      <c r="AM72" s="43">
        <f>SUMIF(C$2:C72,C72,AK$2:AK72)</f>
        <v>9.7222222222222224E-2</v>
      </c>
      <c r="AN72" s="38">
        <f t="shared" si="54"/>
        <v>1654.8632306363377</v>
      </c>
      <c r="AO72" s="38">
        <f>SUM(AJ$2:AJ72)</f>
        <v>8.6027777777777779</v>
      </c>
      <c r="AP72" s="38">
        <f>SUM(AK$2:AK72)</f>
        <v>0.25347222222222221</v>
      </c>
      <c r="AQ72" s="38">
        <f t="shared" si="55"/>
        <v>1418.0520668718289</v>
      </c>
    </row>
    <row r="73" spans="1:43" x14ac:dyDescent="0.25">
      <c r="A73" s="124">
        <f t="shared" si="36"/>
        <v>72</v>
      </c>
      <c r="B73" s="361">
        <f t="shared" si="28"/>
        <v>40705</v>
      </c>
      <c r="C73" s="33">
        <f t="shared" si="37"/>
        <v>6</v>
      </c>
      <c r="D73" s="125">
        <f>COUNTIF('Rake Load'!A:A,Summary!B73)</f>
        <v>1</v>
      </c>
      <c r="E73" s="125">
        <f>SUMIF('Rake Load'!A:A,B73,'Rake Load'!F:F)</f>
        <v>3484.06</v>
      </c>
      <c r="F73" s="35">
        <f>SUMIF('Rake Load'!A:A,B73,'Rake Load'!AB:AB)</f>
        <v>0.14999999999999991</v>
      </c>
      <c r="G73" s="35">
        <f t="shared" si="38"/>
        <v>0.14999999999999991</v>
      </c>
      <c r="H73" s="36">
        <f t="shared" si="39"/>
        <v>3</v>
      </c>
      <c r="I73" s="36">
        <f t="shared" si="40"/>
        <v>36</v>
      </c>
      <c r="J73" s="35">
        <f>SUMIF('Rake Load'!A:A,B73,'Rake Load'!BH:BH)</f>
        <v>0</v>
      </c>
      <c r="K73" s="41">
        <f t="shared" si="41"/>
        <v>0.14999999999999991</v>
      </c>
      <c r="L73" s="41">
        <f t="shared" si="42"/>
        <v>0.14999999999999991</v>
      </c>
      <c r="M73" s="49">
        <f t="shared" si="43"/>
        <v>3</v>
      </c>
      <c r="N73" s="49">
        <f t="shared" si="44"/>
        <v>36</v>
      </c>
      <c r="O73" s="363">
        <f>SUMIF(C$2:C73,C73,D$2:D73)</f>
        <v>11</v>
      </c>
      <c r="P73" s="33">
        <f>SUMIF(C$2:C73,C73,F$2:F73)</f>
        <v>40703.672916666663</v>
      </c>
      <c r="Q73" s="37">
        <f t="shared" si="45"/>
        <v>3700.333901515151</v>
      </c>
      <c r="R73" s="36">
        <f t="shared" si="46"/>
        <v>8</v>
      </c>
      <c r="S73" s="36">
        <f t="shared" si="47"/>
        <v>0</v>
      </c>
      <c r="T73" s="363">
        <f>SUM(D$2:D73)</f>
        <v>30</v>
      </c>
      <c r="U73" s="38">
        <f>SUMIF(C$2:C73,C73,E$2:E73)</f>
        <v>38593.199999999997</v>
      </c>
      <c r="V73" s="38">
        <f>SUM(E$2:E73)</f>
        <v>104505.27</v>
      </c>
      <c r="W73" s="43">
        <f>SUM(F$2:F73)</f>
        <v>40707.609722222223</v>
      </c>
      <c r="X73" s="43">
        <f t="shared" si="48"/>
        <v>1356.9203240740742</v>
      </c>
      <c r="Y73" s="36">
        <f t="shared" si="49"/>
        <v>22</v>
      </c>
      <c r="Z73" s="36">
        <f t="shared" si="50"/>
        <v>5</v>
      </c>
      <c r="AA73" s="38">
        <f>SUMIF('Rake Load'!A:A,Summary!B73,'Rake Load'!AN:AN)</f>
        <v>0.28819444444444453</v>
      </c>
      <c r="AB73" s="38">
        <f>SUMIF(C$2:C73,C73,AA$2:AA73)</f>
        <v>3.7076388888888885</v>
      </c>
      <c r="AC73" s="38">
        <f>SUM(AA$2:AA73)</f>
        <v>12.14513888890813</v>
      </c>
      <c r="AD73" s="43">
        <f t="shared" si="51"/>
        <v>0.28819444444444453</v>
      </c>
      <c r="AE73" s="43">
        <f t="shared" si="52"/>
        <v>0.33705808080808075</v>
      </c>
      <c r="AF73" s="43">
        <f t="shared" si="53"/>
        <v>0.40483796296360436</v>
      </c>
      <c r="AG73" s="38">
        <f>SUMIF(Unloader!B:B,Summary!B73,Unloader!M:M)</f>
        <v>30998</v>
      </c>
      <c r="AH73" s="38">
        <f>SUMIF(C$2:C73,C73,AG$2:AG73)</f>
        <v>126787</v>
      </c>
      <c r="AI73" s="38">
        <f>SUM(AG$2:AG73)</f>
        <v>315152</v>
      </c>
      <c r="AJ73" s="43">
        <f>SUMIF(Unloader!B:B,Summary!B73,Unloader!W:W)</f>
        <v>0.80208333333333337</v>
      </c>
      <c r="AK73" s="43">
        <f>SUMIF(Unloader!B:B,Summary!B73,Unloader!AD:AD)+SUMIF(Unloader!B:B,Summary!B73,Unloader!BR:BR)+SUMIF(Unloader!B:B,Summary!B73,Unloader!BN:BN)</f>
        <v>0.13125000000000001</v>
      </c>
      <c r="AL73" s="43">
        <f>SUMIF(C$2:C73,C73,AJ$2:AJ73)</f>
        <v>3.3111111111111113</v>
      </c>
      <c r="AM73" s="43">
        <f>SUMIF(C$2:C73,C73,AK$2:AK73)</f>
        <v>0.22847222222222224</v>
      </c>
      <c r="AN73" s="38">
        <f t="shared" si="54"/>
        <v>1713.7238116692949</v>
      </c>
      <c r="AO73" s="38">
        <f>SUM(AJ$2:AJ73)</f>
        <v>9.4048611111111118</v>
      </c>
      <c r="AP73" s="38">
        <f>SUM(AK$2:AK73)</f>
        <v>0.38472222222222219</v>
      </c>
      <c r="AQ73" s="38">
        <f t="shared" si="55"/>
        <v>1455.7795057356225</v>
      </c>
    </row>
    <row r="74" spans="1:43" x14ac:dyDescent="0.25">
      <c r="A74" s="124">
        <f t="shared" si="36"/>
        <v>73</v>
      </c>
      <c r="B74" s="361">
        <f t="shared" si="28"/>
        <v>40706</v>
      </c>
      <c r="C74" s="33">
        <f t="shared" si="37"/>
        <v>6</v>
      </c>
      <c r="D74" s="125">
        <f>COUNTIF('Rake Load'!A:A,Summary!B74)</f>
        <v>1</v>
      </c>
      <c r="E74" s="125">
        <f>SUMIF('Rake Load'!A:A,B74,'Rake Load'!F:F)</f>
        <v>3565.78</v>
      </c>
      <c r="F74" s="35">
        <f>SUMIF('Rake Load'!A:A,B74,'Rake Load'!AB:AB)</f>
        <v>0.10138888888888875</v>
      </c>
      <c r="G74" s="35">
        <f t="shared" si="38"/>
        <v>0.10138888888888875</v>
      </c>
      <c r="H74" s="36">
        <f t="shared" si="39"/>
        <v>2</v>
      </c>
      <c r="I74" s="36">
        <f t="shared" si="40"/>
        <v>26</v>
      </c>
      <c r="J74" s="35">
        <f>SUMIF('Rake Load'!A:A,B74,'Rake Load'!BH:BH)</f>
        <v>0</v>
      </c>
      <c r="K74" s="41">
        <f t="shared" si="41"/>
        <v>0.10138888888888875</v>
      </c>
      <c r="L74" s="41">
        <f t="shared" si="42"/>
        <v>0.10138888888888875</v>
      </c>
      <c r="M74" s="49">
        <f t="shared" si="43"/>
        <v>2</v>
      </c>
      <c r="N74" s="49">
        <f t="shared" si="44"/>
        <v>26</v>
      </c>
      <c r="O74" s="363">
        <f>SUMIF(C$2:C74,C74,D$2:D74)</f>
        <v>12</v>
      </c>
      <c r="P74" s="33">
        <f>SUMIF(C$2:C74,C74,F$2:F74)</f>
        <v>40703.774305555555</v>
      </c>
      <c r="Q74" s="37">
        <f t="shared" si="45"/>
        <v>3391.9811921296296</v>
      </c>
      <c r="R74" s="36">
        <f t="shared" si="46"/>
        <v>23</v>
      </c>
      <c r="S74" s="36">
        <f t="shared" si="47"/>
        <v>32</v>
      </c>
      <c r="T74" s="363">
        <f>SUM(D$2:D74)</f>
        <v>31</v>
      </c>
      <c r="U74" s="38">
        <f>SUMIF(C$2:C74,C74,E$2:E74)</f>
        <v>42158.979999999996</v>
      </c>
      <c r="V74" s="38">
        <f>SUM(E$2:E74)</f>
        <v>108071.05</v>
      </c>
      <c r="W74" s="43">
        <f>SUM(F$2:F74)</f>
        <v>40707.711111111115</v>
      </c>
      <c r="X74" s="43">
        <f t="shared" si="48"/>
        <v>1313.151971326165</v>
      </c>
      <c r="Y74" s="36">
        <f t="shared" si="49"/>
        <v>3</v>
      </c>
      <c r="Z74" s="36">
        <f t="shared" si="50"/>
        <v>38</v>
      </c>
      <c r="AA74" s="38">
        <f>SUMIF('Rake Load'!A:A,Summary!B74,'Rake Load'!AN:AN)</f>
        <v>0.23263888888888884</v>
      </c>
      <c r="AB74" s="38">
        <f>SUMIF(C$2:C74,C74,AA$2:AA74)</f>
        <v>3.9402777777777773</v>
      </c>
      <c r="AC74" s="38">
        <f>SUM(AA$2:AA74)</f>
        <v>12.37777777779702</v>
      </c>
      <c r="AD74" s="43">
        <f t="shared" si="51"/>
        <v>0.23263888888888884</v>
      </c>
      <c r="AE74" s="43">
        <f t="shared" si="52"/>
        <v>0.32835648148148144</v>
      </c>
      <c r="AF74" s="43">
        <f t="shared" si="53"/>
        <v>0.3992831541224845</v>
      </c>
      <c r="AG74" s="38">
        <f>SUMIF(Unloader!B:B,Summary!B74,Unloader!M:M)</f>
        <v>0</v>
      </c>
      <c r="AH74" s="38">
        <f>SUMIF(C$2:C74,C74,AG$2:AG74)</f>
        <v>126787</v>
      </c>
      <c r="AI74" s="38">
        <f>SUM(AG$2:AG74)</f>
        <v>315152</v>
      </c>
      <c r="AJ74" s="43">
        <f>SUMIF(Unloader!B:B,Summary!B74,Unloader!W:W)</f>
        <v>0</v>
      </c>
      <c r="AK74" s="43">
        <f>SUMIF(Unloader!B:B,Summary!B74,Unloader!AD:AD)+SUMIF(Unloader!B:B,Summary!B74,Unloader!BR:BR)+SUMIF(Unloader!B:B,Summary!B74,Unloader!BN:BN)</f>
        <v>0</v>
      </c>
      <c r="AL74" s="43">
        <f>SUMIF(C$2:C74,C74,AJ$2:AJ74)</f>
        <v>3.3111111111111113</v>
      </c>
      <c r="AM74" s="43">
        <f>SUMIF(C$2:C74,C74,AK$2:AK74)</f>
        <v>0.22847222222222224</v>
      </c>
      <c r="AN74" s="38">
        <f t="shared" si="54"/>
        <v>1713.7238116692949</v>
      </c>
      <c r="AO74" s="38">
        <f>SUM(AJ$2:AJ74)</f>
        <v>9.4048611111111118</v>
      </c>
      <c r="AP74" s="38">
        <f>SUM(AK$2:AK74)</f>
        <v>0.38472222222222219</v>
      </c>
      <c r="AQ74" s="38">
        <f t="shared" si="55"/>
        <v>1455.7795057356225</v>
      </c>
    </row>
    <row r="75" spans="1:43" x14ac:dyDescent="0.25">
      <c r="A75" s="124">
        <f t="shared" si="36"/>
        <v>74</v>
      </c>
      <c r="B75" s="361">
        <f t="shared" si="28"/>
        <v>40707</v>
      </c>
      <c r="C75" s="33">
        <f t="shared" si="37"/>
        <v>6</v>
      </c>
      <c r="D75" s="125">
        <f>COUNTIF('Rake Load'!A:A,Summary!B75)</f>
        <v>0</v>
      </c>
      <c r="E75" s="125">
        <f>SUMIF('Rake Load'!A:A,B75,'Rake Load'!F:F)</f>
        <v>0</v>
      </c>
      <c r="F75" s="35">
        <f>SUMIF('Rake Load'!A:A,B75,'Rake Load'!AB:AB)</f>
        <v>0</v>
      </c>
      <c r="G75" s="35" t="e">
        <f t="shared" si="38"/>
        <v>#DIV/0!</v>
      </c>
      <c r="H75" s="36" t="e">
        <f t="shared" si="39"/>
        <v>#DIV/0!</v>
      </c>
      <c r="I75" s="36" t="e">
        <f t="shared" si="40"/>
        <v>#DIV/0!</v>
      </c>
      <c r="J75" s="35">
        <f>SUMIF('Rake Load'!A:A,B75,'Rake Load'!BH:BH)</f>
        <v>0</v>
      </c>
      <c r="K75" s="41">
        <f t="shared" si="41"/>
        <v>0</v>
      </c>
      <c r="L75" s="41" t="e">
        <f t="shared" si="42"/>
        <v>#DIV/0!</v>
      </c>
      <c r="M75" s="49" t="e">
        <f t="shared" si="43"/>
        <v>#DIV/0!</v>
      </c>
      <c r="N75" s="49" t="e">
        <f t="shared" si="44"/>
        <v>#DIV/0!</v>
      </c>
      <c r="O75" s="363">
        <f>SUMIF(C$2:C75,C75,D$2:D75)</f>
        <v>12</v>
      </c>
      <c r="P75" s="33">
        <f>SUMIF(C$2:C75,C75,F$2:F75)</f>
        <v>40703.774305555555</v>
      </c>
      <c r="Q75" s="37">
        <f t="shared" si="45"/>
        <v>3391.9811921296296</v>
      </c>
      <c r="R75" s="36">
        <f t="shared" si="46"/>
        <v>23</v>
      </c>
      <c r="S75" s="36">
        <f t="shared" si="47"/>
        <v>32</v>
      </c>
      <c r="T75" s="363">
        <f>SUM(D$2:D75)</f>
        <v>31</v>
      </c>
      <c r="U75" s="38">
        <f>SUMIF(C$2:C75,C75,E$2:E75)</f>
        <v>42158.979999999996</v>
      </c>
      <c r="V75" s="38">
        <f>SUM(E$2:E75)</f>
        <v>108071.05</v>
      </c>
      <c r="W75" s="43">
        <f>SUM(F$2:F75)</f>
        <v>40707.711111111115</v>
      </c>
      <c r="X75" s="43">
        <f t="shared" si="48"/>
        <v>1313.151971326165</v>
      </c>
      <c r="Y75" s="36">
        <f t="shared" si="49"/>
        <v>3</v>
      </c>
      <c r="Z75" s="36">
        <f t="shared" si="50"/>
        <v>38</v>
      </c>
      <c r="AA75" s="38">
        <f>SUMIF('Rake Load'!A:A,Summary!B75,'Rake Load'!AN:AN)</f>
        <v>0</v>
      </c>
      <c r="AB75" s="38">
        <f>SUMIF(C$2:C75,C75,AA$2:AA75)</f>
        <v>3.9402777777777773</v>
      </c>
      <c r="AC75" s="38">
        <f>SUM(AA$2:AA75)</f>
        <v>12.37777777779702</v>
      </c>
      <c r="AD75" s="43" t="e">
        <f t="shared" si="51"/>
        <v>#DIV/0!</v>
      </c>
      <c r="AE75" s="43">
        <f t="shared" si="52"/>
        <v>0.32835648148148144</v>
      </c>
      <c r="AF75" s="43">
        <f t="shared" si="53"/>
        <v>0.3992831541224845</v>
      </c>
      <c r="AG75" s="38">
        <f>SUMIF(Unloader!B:B,Summary!B75,Unloader!M:M)</f>
        <v>0</v>
      </c>
      <c r="AH75" s="38">
        <f>SUMIF(C$2:C75,C75,AG$2:AG75)</f>
        <v>126787</v>
      </c>
      <c r="AI75" s="38">
        <f>SUM(AG$2:AG75)</f>
        <v>315152</v>
      </c>
      <c r="AJ75" s="43">
        <f>SUMIF(Unloader!B:B,Summary!B75,Unloader!W:W)</f>
        <v>0</v>
      </c>
      <c r="AK75" s="43">
        <f>SUMIF(Unloader!B:B,Summary!B75,Unloader!AD:AD)+SUMIF(Unloader!B:B,Summary!B75,Unloader!BR:BR)+SUMIF(Unloader!B:B,Summary!B75,Unloader!BN:BN)</f>
        <v>0</v>
      </c>
      <c r="AL75" s="43">
        <f>SUMIF(C$2:C75,C75,AJ$2:AJ75)</f>
        <v>3.3111111111111113</v>
      </c>
      <c r="AM75" s="43">
        <f>SUMIF(C$2:C75,C75,AK$2:AK75)</f>
        <v>0.22847222222222224</v>
      </c>
      <c r="AN75" s="38">
        <f t="shared" si="54"/>
        <v>1713.7238116692949</v>
      </c>
      <c r="AO75" s="38">
        <f>SUM(AJ$2:AJ75)</f>
        <v>9.4048611111111118</v>
      </c>
      <c r="AP75" s="38">
        <f>SUM(AK$2:AK75)</f>
        <v>0.38472222222222219</v>
      </c>
      <c r="AQ75" s="38">
        <f t="shared" si="55"/>
        <v>1455.7795057356225</v>
      </c>
    </row>
    <row r="76" spans="1:43" x14ac:dyDescent="0.25">
      <c r="A76" s="124">
        <f t="shared" si="36"/>
        <v>75</v>
      </c>
      <c r="B76" s="361">
        <f t="shared" si="28"/>
        <v>40708</v>
      </c>
      <c r="C76" s="33">
        <f t="shared" si="37"/>
        <v>6</v>
      </c>
      <c r="D76" s="125">
        <f>COUNTIF('Rake Load'!A:A,Summary!B76)</f>
        <v>2</v>
      </c>
      <c r="E76" s="125">
        <f>SUMIF('Rake Load'!A:A,B76,'Rake Load'!F:F)</f>
        <v>6963.8899999999994</v>
      </c>
      <c r="F76" s="35">
        <f>SUMIF('Rake Load'!A:A,B76,'Rake Load'!AB:AB)</f>
        <v>0.17291666666666677</v>
      </c>
      <c r="G76" s="35">
        <f t="shared" si="38"/>
        <v>8.6458333333333387E-2</v>
      </c>
      <c r="H76" s="36">
        <f t="shared" si="39"/>
        <v>2</v>
      </c>
      <c r="I76" s="36">
        <f t="shared" si="40"/>
        <v>4</v>
      </c>
      <c r="J76" s="35">
        <f>SUMIF('Rake Load'!A:A,B76,'Rake Load'!BH:BH)</f>
        <v>0</v>
      </c>
      <c r="K76" s="41">
        <f t="shared" si="41"/>
        <v>0.17291666666666677</v>
      </c>
      <c r="L76" s="41">
        <f t="shared" si="42"/>
        <v>8.6458333333333387E-2</v>
      </c>
      <c r="M76" s="49">
        <f t="shared" si="43"/>
        <v>2</v>
      </c>
      <c r="N76" s="49">
        <f t="shared" si="44"/>
        <v>4</v>
      </c>
      <c r="O76" s="363">
        <f>SUMIF(C$2:C76,C76,D$2:D76)</f>
        <v>14</v>
      </c>
      <c r="P76" s="33">
        <f>SUMIF(C$2:C76,C76,F$2:F76)</f>
        <v>40703.947222222225</v>
      </c>
      <c r="Q76" s="37">
        <f t="shared" si="45"/>
        <v>2907.4248015873018</v>
      </c>
      <c r="R76" s="36">
        <f t="shared" si="46"/>
        <v>10</v>
      </c>
      <c r="S76" s="36">
        <f t="shared" si="47"/>
        <v>11</v>
      </c>
      <c r="T76" s="363">
        <f>SUM(D$2:D76)</f>
        <v>33</v>
      </c>
      <c r="U76" s="38">
        <f>SUMIF(C$2:C76,C76,E$2:E76)</f>
        <v>49122.869999999995</v>
      </c>
      <c r="V76" s="38">
        <f>SUM(E$2:E76)</f>
        <v>115034.94</v>
      </c>
      <c r="W76" s="43">
        <f>SUM(F$2:F76)</f>
        <v>40707.884027777785</v>
      </c>
      <c r="X76" s="43">
        <f t="shared" si="48"/>
        <v>1233.5722432659934</v>
      </c>
      <c r="Y76" s="36">
        <f t="shared" si="49"/>
        <v>13</v>
      </c>
      <c r="Z76" s="36">
        <f t="shared" si="50"/>
        <v>44</v>
      </c>
      <c r="AA76" s="38">
        <f>SUMIF('Rake Load'!A:A,Summary!B76,'Rake Load'!AN:AN)</f>
        <v>0.4104166666666666</v>
      </c>
      <c r="AB76" s="38">
        <f>SUMIF(C$2:C76,C76,AA$2:AA76)</f>
        <v>4.3506944444444438</v>
      </c>
      <c r="AC76" s="38">
        <f>SUM(AA$2:AA76)</f>
        <v>12.788194444463686</v>
      </c>
      <c r="AD76" s="43">
        <f t="shared" si="51"/>
        <v>0.2052083333333333</v>
      </c>
      <c r="AE76" s="43">
        <f t="shared" si="52"/>
        <v>0.31076388888888884</v>
      </c>
      <c r="AF76" s="43">
        <f t="shared" si="53"/>
        <v>0.38752104377162683</v>
      </c>
      <c r="AG76" s="38">
        <f>SUMIF(Unloader!B:B,Summary!B76,Unloader!M:M)</f>
        <v>42066</v>
      </c>
      <c r="AH76" s="38">
        <f>SUMIF(C$2:C76,C76,AG$2:AG76)</f>
        <v>168853</v>
      </c>
      <c r="AI76" s="38">
        <f>SUM(AG$2:AG76)</f>
        <v>357218</v>
      </c>
      <c r="AJ76" s="43">
        <f>SUMIF(Unloader!B:B,Summary!B76,Unloader!W:W)</f>
        <v>0.78472222222222221</v>
      </c>
      <c r="AK76" s="43">
        <f>SUMIF(Unloader!B:B,Summary!B76,Unloader!AD:AD)+SUMIF(Unloader!B:B,Summary!B76,Unloader!BR:BR)+SUMIF(Unloader!B:B,Summary!B76,Unloader!BN:BN)</f>
        <v>9.3055555555555558E-2</v>
      </c>
      <c r="AL76" s="43">
        <f>SUMIF(C$2:C76,C76,AJ$2:AJ76)</f>
        <v>4.0958333333333332</v>
      </c>
      <c r="AM76" s="43">
        <f>SUMIF(C$2:C76,C76,AK$2:AK76)</f>
        <v>0.3215277777777778</v>
      </c>
      <c r="AN76" s="38">
        <f t="shared" si="54"/>
        <v>1864.0625574977003</v>
      </c>
      <c r="AO76" s="38">
        <f>SUM(AJ$2:AJ76)</f>
        <v>10.189583333333333</v>
      </c>
      <c r="AP76" s="38">
        <f>SUM(AK$2:AK76)</f>
        <v>0.47777777777777775</v>
      </c>
      <c r="AQ76" s="38">
        <f t="shared" si="55"/>
        <v>1532.5763317840544</v>
      </c>
    </row>
    <row r="77" spans="1:43" x14ac:dyDescent="0.25">
      <c r="A77" s="124">
        <f t="shared" si="36"/>
        <v>76</v>
      </c>
      <c r="B77" s="361">
        <f t="shared" si="28"/>
        <v>40709</v>
      </c>
      <c r="C77" s="33">
        <f t="shared" si="37"/>
        <v>6</v>
      </c>
      <c r="D77" s="125">
        <f>COUNTIF('Rake Load'!A:A,Summary!B77)</f>
        <v>1</v>
      </c>
      <c r="E77" s="125">
        <f>SUMIF('Rake Load'!A:A,B77,'Rake Load'!F:F)</f>
        <v>3571.64</v>
      </c>
      <c r="F77" s="35">
        <f>SUMIF('Rake Load'!A:A,B77,'Rake Load'!AB:AB)</f>
        <v>0.22847222222222219</v>
      </c>
      <c r="G77" s="35">
        <f t="shared" si="38"/>
        <v>0.22847222222222219</v>
      </c>
      <c r="H77" s="36">
        <f t="shared" si="39"/>
        <v>5</v>
      </c>
      <c r="I77" s="36">
        <f t="shared" si="40"/>
        <v>29</v>
      </c>
      <c r="J77" s="35">
        <f>SUMIF('Rake Load'!A:A,B77,'Rake Load'!BH:BH)</f>
        <v>0</v>
      </c>
      <c r="K77" s="41">
        <f t="shared" si="41"/>
        <v>0.22847222222222219</v>
      </c>
      <c r="L77" s="41">
        <f t="shared" si="42"/>
        <v>0.22847222222222219</v>
      </c>
      <c r="M77" s="49">
        <f t="shared" si="43"/>
        <v>5</v>
      </c>
      <c r="N77" s="49">
        <f t="shared" si="44"/>
        <v>29</v>
      </c>
      <c r="O77" s="363">
        <f>SUMIF(C$2:C77,C77,D$2:D77)</f>
        <v>15</v>
      </c>
      <c r="P77" s="33">
        <f>SUMIF(C$2:C77,C77,F$2:F77)</f>
        <v>40704.17569444445</v>
      </c>
      <c r="Q77" s="37">
        <f t="shared" si="45"/>
        <v>2713.6117129629633</v>
      </c>
      <c r="R77" s="36">
        <f t="shared" si="46"/>
        <v>14</v>
      </c>
      <c r="S77" s="36">
        <f t="shared" si="47"/>
        <v>40</v>
      </c>
      <c r="T77" s="363">
        <f>SUM(D$2:D77)</f>
        <v>34</v>
      </c>
      <c r="U77" s="38">
        <f>SUMIF(C$2:C77,C77,E$2:E77)</f>
        <v>52694.509999999995</v>
      </c>
      <c r="V77" s="38">
        <f>SUM(E$2:E77)</f>
        <v>118606.58</v>
      </c>
      <c r="W77" s="43">
        <f>SUM(F$2:F77)</f>
        <v>40708.11250000001</v>
      </c>
      <c r="X77" s="43">
        <f t="shared" si="48"/>
        <v>1197.2974264705886</v>
      </c>
      <c r="Y77" s="36">
        <f t="shared" si="49"/>
        <v>7</v>
      </c>
      <c r="Z77" s="36">
        <f t="shared" si="50"/>
        <v>8</v>
      </c>
      <c r="AA77" s="38">
        <f>SUMIF('Rake Load'!A:A,Summary!B77,'Rake Load'!AN:AN)</f>
        <v>0.41319444444444453</v>
      </c>
      <c r="AB77" s="38">
        <f>SUMIF(C$2:C77,C77,AA$2:AA77)</f>
        <v>4.7638888888888884</v>
      </c>
      <c r="AC77" s="38">
        <f>SUM(AA$2:AA77)</f>
        <v>13.201388888908131</v>
      </c>
      <c r="AD77" s="43">
        <f t="shared" si="51"/>
        <v>0.41319444444444453</v>
      </c>
      <c r="AE77" s="43">
        <f t="shared" si="52"/>
        <v>0.31759259259259254</v>
      </c>
      <c r="AF77" s="43">
        <f t="shared" si="53"/>
        <v>0.38827614379141562</v>
      </c>
      <c r="AG77" s="38">
        <f>SUMIF(Unloader!B:B,Summary!B77,Unloader!M:M)</f>
        <v>10086</v>
      </c>
      <c r="AH77" s="38">
        <f>SUMIF(C$2:C77,C77,AG$2:AG77)</f>
        <v>178939</v>
      </c>
      <c r="AI77" s="38">
        <f>SUM(AG$2:AG77)</f>
        <v>367304</v>
      </c>
      <c r="AJ77" s="43">
        <f>SUMIF(Unloader!B:B,Summary!B77,Unloader!W:W)</f>
        <v>1</v>
      </c>
      <c r="AK77" s="43">
        <f>SUMIF(Unloader!B:B,Summary!B77,Unloader!AD:AD)+SUMIF(Unloader!B:B,Summary!B77,Unloader!BR:BR)+SUMIF(Unloader!B:B,Summary!B77,Unloader!BN:BN)</f>
        <v>0.66249999999999998</v>
      </c>
      <c r="AL77" s="43">
        <f>SUMIF(C$2:C77,C77,AJ$2:AJ77)</f>
        <v>5.0958333333333332</v>
      </c>
      <c r="AM77" s="43">
        <f>SUMIF(C$2:C77,C77,AK$2:AK77)</f>
        <v>0.98402777777777772</v>
      </c>
      <c r="AN77" s="38">
        <f t="shared" si="54"/>
        <v>1813.2646512413442</v>
      </c>
      <c r="AO77" s="38">
        <f>SUM(AJ$2:AJ77)</f>
        <v>11.189583333333333</v>
      </c>
      <c r="AP77" s="38">
        <f>SUM(AK$2:AK77)</f>
        <v>1.1402777777777777</v>
      </c>
      <c r="AQ77" s="38">
        <f t="shared" si="55"/>
        <v>1522.9244696289131</v>
      </c>
    </row>
    <row r="78" spans="1:43" x14ac:dyDescent="0.25">
      <c r="A78" s="124">
        <f t="shared" si="36"/>
        <v>77</v>
      </c>
      <c r="B78" s="361">
        <f t="shared" si="28"/>
        <v>40710</v>
      </c>
      <c r="C78" s="33">
        <f t="shared" si="37"/>
        <v>6</v>
      </c>
      <c r="D78" s="125">
        <f>COUNTIF('Rake Load'!A:A,Summary!B78)</f>
        <v>1</v>
      </c>
      <c r="E78" s="125">
        <f>SUMIF('Rake Load'!A:A,B78,'Rake Load'!F:F)</f>
        <v>3629.13</v>
      </c>
      <c r="F78" s="35">
        <f>SUMIF('Rake Load'!A:A,B78,'Rake Load'!AB:AB)</f>
        <v>0.69444444444444442</v>
      </c>
      <c r="G78" s="35">
        <f t="shared" si="38"/>
        <v>0.69444444444444442</v>
      </c>
      <c r="H78" s="36">
        <f t="shared" si="39"/>
        <v>16</v>
      </c>
      <c r="I78" s="36">
        <f t="shared" si="40"/>
        <v>40</v>
      </c>
      <c r="J78" s="35">
        <f>SUMIF('Rake Load'!A:A,B78,'Rake Load'!BH:BH)</f>
        <v>0</v>
      </c>
      <c r="K78" s="41">
        <f t="shared" si="41"/>
        <v>0.69444444444444442</v>
      </c>
      <c r="L78" s="41">
        <f t="shared" si="42"/>
        <v>0.69444444444444442</v>
      </c>
      <c r="M78" s="49">
        <f t="shared" si="43"/>
        <v>16</v>
      </c>
      <c r="N78" s="49">
        <f t="shared" si="44"/>
        <v>40</v>
      </c>
      <c r="O78" s="363">
        <f>SUMIF(C$2:C78,C78,D$2:D78)</f>
        <v>16</v>
      </c>
      <c r="P78" s="33">
        <f>SUMIF(C$2:C78,C78,F$2:F78)</f>
        <v>40704.870138888895</v>
      </c>
      <c r="Q78" s="37">
        <f t="shared" si="45"/>
        <v>2544.0543836805559</v>
      </c>
      <c r="R78" s="36">
        <f t="shared" si="46"/>
        <v>1</v>
      </c>
      <c r="S78" s="36">
        <f t="shared" si="47"/>
        <v>18</v>
      </c>
      <c r="T78" s="363">
        <f>SUM(D$2:D78)</f>
        <v>35</v>
      </c>
      <c r="U78" s="38">
        <f>SUMIF(C$2:C78,C78,E$2:E78)</f>
        <v>56323.639999999992</v>
      </c>
      <c r="V78" s="38">
        <f>SUM(E$2:E78)</f>
        <v>122235.71</v>
      </c>
      <c r="W78" s="43">
        <f>SUM(F$2:F78)</f>
        <v>40708.806944444455</v>
      </c>
      <c r="X78" s="43">
        <f t="shared" si="48"/>
        <v>1163.1087698412703</v>
      </c>
      <c r="Y78" s="36">
        <f t="shared" si="49"/>
        <v>2</v>
      </c>
      <c r="Z78" s="36">
        <f t="shared" si="50"/>
        <v>36</v>
      </c>
      <c r="AA78" s="38">
        <f>SUMIF('Rake Load'!A:A,Summary!B78,'Rake Load'!AN:AN)</f>
        <v>0.99305555555555558</v>
      </c>
      <c r="AB78" s="38">
        <f>SUMIF(C$2:C78,C78,AA$2:AA78)</f>
        <v>5.7569444444444438</v>
      </c>
      <c r="AC78" s="38">
        <f>SUM(AA$2:AA78)</f>
        <v>14.194444444463686</v>
      </c>
      <c r="AD78" s="43">
        <f t="shared" si="51"/>
        <v>0.99305555555555558</v>
      </c>
      <c r="AE78" s="43">
        <f t="shared" si="52"/>
        <v>0.35980902777777773</v>
      </c>
      <c r="AF78" s="43">
        <f t="shared" si="53"/>
        <v>0.40555555555610534</v>
      </c>
      <c r="AG78" s="38">
        <f>SUMIF(Unloader!B:B,Summary!B78,Unloader!M:M)</f>
        <v>0</v>
      </c>
      <c r="AH78" s="38">
        <f>SUMIF(C$2:C78,C78,AG$2:AG78)</f>
        <v>178939</v>
      </c>
      <c r="AI78" s="38">
        <f>SUM(AG$2:AG78)</f>
        <v>367304</v>
      </c>
      <c r="AJ78" s="43">
        <f>SUMIF(Unloader!B:B,Summary!B78,Unloader!W:W)</f>
        <v>1</v>
      </c>
      <c r="AK78" s="43">
        <f>SUMIF(Unloader!B:B,Summary!B78,Unloader!AD:AD)+SUMIF(Unloader!B:B,Summary!B78,Unloader!BR:BR)+SUMIF(Unloader!B:B,Summary!B78,Unloader!BN:BN)</f>
        <v>9.3055555555555558E-2</v>
      </c>
      <c r="AL78" s="43">
        <f>SUMIF(C$2:C78,C78,AJ$2:AJ78)</f>
        <v>6.0958333333333332</v>
      </c>
      <c r="AM78" s="43">
        <f>SUMIF(C$2:C78,C78,AK$2:AK78)</f>
        <v>1.0770833333333334</v>
      </c>
      <c r="AN78" s="38">
        <f t="shared" si="54"/>
        <v>1485.5873806558739</v>
      </c>
      <c r="AO78" s="38">
        <f>SUM(AJ$2:AJ78)</f>
        <v>12.189583333333333</v>
      </c>
      <c r="AP78" s="38">
        <f>SUM(AK$2:AK78)</f>
        <v>1.2333333333333334</v>
      </c>
      <c r="AQ78" s="38">
        <f t="shared" si="55"/>
        <v>1396.8587183875261</v>
      </c>
    </row>
    <row r="79" spans="1:43" x14ac:dyDescent="0.25">
      <c r="A79" s="124">
        <f t="shared" si="36"/>
        <v>78</v>
      </c>
      <c r="B79" s="361">
        <f t="shared" si="28"/>
        <v>40711</v>
      </c>
      <c r="C79" s="33">
        <f t="shared" si="37"/>
        <v>6</v>
      </c>
      <c r="D79" s="125">
        <f>COUNTIF('Rake Load'!A:A,Summary!B79)</f>
        <v>1</v>
      </c>
      <c r="E79" s="125">
        <f>SUMIF('Rake Load'!A:A,B79,'Rake Load'!F:F)</f>
        <v>0</v>
      </c>
      <c r="F79" s="35">
        <f>SUMIF('Rake Load'!A:A,B79,'Rake Load'!AB:AB)</f>
        <v>0</v>
      </c>
      <c r="G79" s="35">
        <f t="shared" si="38"/>
        <v>0</v>
      </c>
      <c r="H79" s="36">
        <f t="shared" si="39"/>
        <v>0</v>
      </c>
      <c r="I79" s="36">
        <f t="shared" si="40"/>
        <v>0</v>
      </c>
      <c r="J79" s="35">
        <f>SUMIF('Rake Load'!A:A,B79,'Rake Load'!BH:BH)</f>
        <v>0</v>
      </c>
      <c r="K79" s="41">
        <f t="shared" si="41"/>
        <v>0</v>
      </c>
      <c r="L79" s="41">
        <f t="shared" si="42"/>
        <v>0</v>
      </c>
      <c r="M79" s="49">
        <f t="shared" si="43"/>
        <v>0</v>
      </c>
      <c r="N79" s="49">
        <f t="shared" si="44"/>
        <v>0</v>
      </c>
      <c r="O79" s="363">
        <f>SUMIF(C$2:C79,C79,D$2:D79)</f>
        <v>17</v>
      </c>
      <c r="P79" s="33">
        <f>SUMIF(C$2:C79,C79,F$2:F79)</f>
        <v>40704.870138888895</v>
      </c>
      <c r="Q79" s="37">
        <f t="shared" si="45"/>
        <v>2394.4041258169937</v>
      </c>
      <c r="R79" s="36">
        <f t="shared" si="46"/>
        <v>9</v>
      </c>
      <c r="S79" s="36">
        <f t="shared" si="47"/>
        <v>41</v>
      </c>
      <c r="T79" s="363">
        <f>SUM(D$2:D79)</f>
        <v>36</v>
      </c>
      <c r="U79" s="38">
        <f>SUMIF(C$2:C79,C79,E$2:E79)</f>
        <v>56323.639999999992</v>
      </c>
      <c r="V79" s="38">
        <f>SUM(E$2:E79)</f>
        <v>122235.71</v>
      </c>
      <c r="W79" s="43">
        <f>SUM(F$2:F79)</f>
        <v>40708.806944444455</v>
      </c>
      <c r="X79" s="43">
        <f t="shared" si="48"/>
        <v>1130.8001929012348</v>
      </c>
      <c r="Y79" s="36">
        <f t="shared" si="49"/>
        <v>19</v>
      </c>
      <c r="Z79" s="36">
        <f t="shared" si="50"/>
        <v>12</v>
      </c>
      <c r="AA79" s="38">
        <f>SUMIF('Rake Load'!A:A,Summary!B79,'Rake Load'!AN:AN)</f>
        <v>0</v>
      </c>
      <c r="AB79" s="38">
        <f>SUMIF(C$2:C79,C79,AA$2:AA79)</f>
        <v>5.7569444444444438</v>
      </c>
      <c r="AC79" s="38">
        <f>SUM(AA$2:AA79)</f>
        <v>14.194444444463686</v>
      </c>
      <c r="AD79" s="43">
        <f t="shared" si="51"/>
        <v>0</v>
      </c>
      <c r="AE79" s="43">
        <f t="shared" si="52"/>
        <v>0.33864379084967317</v>
      </c>
      <c r="AF79" s="43">
        <f t="shared" si="53"/>
        <v>0.39429012345732461</v>
      </c>
      <c r="AG79" s="38">
        <f>SUMIF(Unloader!B:B,Summary!B79,Unloader!M:M)</f>
        <v>0</v>
      </c>
      <c r="AH79" s="38">
        <f>SUMIF(C$2:C79,C79,AG$2:AG79)</f>
        <v>178939</v>
      </c>
      <c r="AI79" s="38">
        <f>SUM(AG$2:AG79)</f>
        <v>367304</v>
      </c>
      <c r="AJ79" s="43">
        <f>SUMIF(Unloader!B:B,Summary!B79,Unloader!W:W)</f>
        <v>1</v>
      </c>
      <c r="AK79" s="43">
        <f>SUMIF(Unloader!B:B,Summary!B79,Unloader!AD:AD)+SUMIF(Unloader!B:B,Summary!B79,Unloader!BR:BR)+SUMIF(Unloader!B:B,Summary!B79,Unloader!BN:BN)</f>
        <v>0</v>
      </c>
      <c r="AL79" s="43">
        <f>SUMIF(C$2:C79,C79,AJ$2:AJ79)</f>
        <v>7.0958333333333332</v>
      </c>
      <c r="AM79" s="43">
        <f>SUMIF(C$2:C79,C79,AK$2:AK79)</f>
        <v>1.0770833333333334</v>
      </c>
      <c r="AN79" s="38">
        <f t="shared" si="54"/>
        <v>1238.7608168916581</v>
      </c>
      <c r="AO79" s="38">
        <f>SUM(AJ$2:AJ79)</f>
        <v>13.189583333333333</v>
      </c>
      <c r="AP79" s="38">
        <f>SUM(AK$2:AK79)</f>
        <v>1.2333333333333334</v>
      </c>
      <c r="AQ79" s="38">
        <f t="shared" si="55"/>
        <v>1280.0278794215019</v>
      </c>
    </row>
    <row r="80" spans="1:43" x14ac:dyDescent="0.25">
      <c r="A80" s="124">
        <f t="shared" si="36"/>
        <v>79</v>
      </c>
      <c r="B80" s="361">
        <f t="shared" si="28"/>
        <v>40712</v>
      </c>
      <c r="C80" s="33">
        <f t="shared" si="37"/>
        <v>6</v>
      </c>
      <c r="D80" s="125">
        <f>COUNTIF('Rake Load'!A:A,Summary!B80)</f>
        <v>1</v>
      </c>
      <c r="E80" s="125">
        <f>SUMIF('Rake Load'!A:A,B80,'Rake Load'!F:F)</f>
        <v>3576.02</v>
      </c>
      <c r="F80" s="35">
        <f>SUMIF('Rake Load'!A:A,B80,'Rake Load'!AB:AB)</f>
        <v>0.13124999999854481</v>
      </c>
      <c r="G80" s="35">
        <f t="shared" si="38"/>
        <v>0.13124999999854481</v>
      </c>
      <c r="H80" s="36">
        <f t="shared" si="39"/>
        <v>3</v>
      </c>
      <c r="I80" s="36">
        <f t="shared" si="40"/>
        <v>9</v>
      </c>
      <c r="J80" s="35">
        <f>SUMIF('Rake Load'!A:A,B80,'Rake Load'!BH:BH)</f>
        <v>0</v>
      </c>
      <c r="K80" s="41">
        <f t="shared" si="41"/>
        <v>0.13124999999854481</v>
      </c>
      <c r="L80" s="41">
        <f t="shared" si="42"/>
        <v>0.13124999999854481</v>
      </c>
      <c r="M80" s="49">
        <f t="shared" si="43"/>
        <v>3</v>
      </c>
      <c r="N80" s="49">
        <f t="shared" si="44"/>
        <v>9</v>
      </c>
      <c r="O80" s="363">
        <f>SUMIF(C$2:C80,C80,D$2:D80)</f>
        <v>18</v>
      </c>
      <c r="P80" s="33">
        <f>SUMIF(C$2:C80,C80,F$2:F80)</f>
        <v>40705.001388888893</v>
      </c>
      <c r="Q80" s="37">
        <f t="shared" si="45"/>
        <v>2261.3889660493828</v>
      </c>
      <c r="R80" s="36">
        <f t="shared" si="46"/>
        <v>9</v>
      </c>
      <c r="S80" s="36">
        <f t="shared" si="47"/>
        <v>20</v>
      </c>
      <c r="T80" s="363">
        <f>SUM(D$2:D80)</f>
        <v>37</v>
      </c>
      <c r="U80" s="38">
        <f>SUMIF(C$2:C80,C80,E$2:E80)</f>
        <v>59899.659999999989</v>
      </c>
      <c r="V80" s="38">
        <f>SUM(E$2:E80)</f>
        <v>125811.73000000001</v>
      </c>
      <c r="W80" s="43">
        <f>SUM(F$2:F80)</f>
        <v>40708.938194444454</v>
      </c>
      <c r="X80" s="43">
        <f t="shared" si="48"/>
        <v>1100.2415728228232</v>
      </c>
      <c r="Y80" s="36">
        <f t="shared" si="49"/>
        <v>5</v>
      </c>
      <c r="Z80" s="36">
        <f t="shared" si="50"/>
        <v>47</v>
      </c>
      <c r="AA80" s="38">
        <f>SUMIF('Rake Load'!A:A,Summary!B80,'Rake Load'!AN:AN)</f>
        <v>1.4722222222262644</v>
      </c>
      <c r="AB80" s="38">
        <f>SUMIF(C$2:C80,C80,AA$2:AA80)</f>
        <v>7.2291666666707082</v>
      </c>
      <c r="AC80" s="38">
        <f>SUM(AA$2:AA80)</f>
        <v>15.666666666689951</v>
      </c>
      <c r="AD80" s="43">
        <f t="shared" si="51"/>
        <v>1.4722222222262644</v>
      </c>
      <c r="AE80" s="43">
        <f t="shared" si="52"/>
        <v>0.40162037037059489</v>
      </c>
      <c r="AF80" s="43">
        <f t="shared" si="53"/>
        <v>0.4234234234240527</v>
      </c>
      <c r="AG80" s="38">
        <f>SUMIF(Unloader!B:B,Summary!B80,Unloader!M:M)</f>
        <v>4448</v>
      </c>
      <c r="AH80" s="38">
        <f>SUMIF(C$2:C80,C80,AG$2:AG80)</f>
        <v>183387</v>
      </c>
      <c r="AI80" s="38">
        <f>SUM(AG$2:AG80)</f>
        <v>371752</v>
      </c>
      <c r="AJ80" s="43">
        <f>SUMIF(Unloader!B:B,Summary!B80,Unloader!W:W)</f>
        <v>1</v>
      </c>
      <c r="AK80" s="43">
        <f>SUMIF(Unloader!B:B,Summary!B80,Unloader!AD:AD)+SUMIF(Unloader!B:B,Summary!B80,Unloader!BR:BR)+SUMIF(Unloader!B:B,Summary!B80,Unloader!BN:BN)</f>
        <v>0</v>
      </c>
      <c r="AL80" s="43">
        <f>SUMIF(C$2:C80,C80,AJ$2:AJ80)</f>
        <v>8.0958333333333332</v>
      </c>
      <c r="AM80" s="43">
        <f>SUMIF(C$2:C80,C80,AK$2:AK80)</f>
        <v>1.0770833333333334</v>
      </c>
      <c r="AN80" s="38">
        <f t="shared" si="54"/>
        <v>1088.673196794301</v>
      </c>
      <c r="AO80" s="38">
        <f>SUM(AJ$2:AJ80)</f>
        <v>14.189583333333333</v>
      </c>
      <c r="AP80" s="38">
        <f>SUM(AK$2:AK80)</f>
        <v>1.2333333333333334</v>
      </c>
      <c r="AQ80" s="38">
        <f t="shared" si="55"/>
        <v>1195.5362598488502</v>
      </c>
    </row>
    <row r="81" spans="1:43" x14ac:dyDescent="0.25">
      <c r="A81" s="124">
        <f t="shared" si="36"/>
        <v>80</v>
      </c>
      <c r="B81" s="361">
        <f t="shared" si="28"/>
        <v>40713</v>
      </c>
      <c r="C81" s="33">
        <f t="shared" si="37"/>
        <v>6</v>
      </c>
      <c r="D81" s="125">
        <f>COUNTIF('Rake Load'!A:A,Summary!B81)</f>
        <v>1</v>
      </c>
      <c r="E81" s="125">
        <f>SUMIF('Rake Load'!A:A,B81,'Rake Load'!F:F)</f>
        <v>3364.41</v>
      </c>
      <c r="F81" s="35">
        <f>SUMIF('Rake Load'!A:A,B81,'Rake Load'!AB:AB)</f>
        <v>0.3388888888888888</v>
      </c>
      <c r="G81" s="35">
        <f t="shared" si="38"/>
        <v>0.3388888888888888</v>
      </c>
      <c r="H81" s="36">
        <f t="shared" si="39"/>
        <v>8</v>
      </c>
      <c r="I81" s="36">
        <f t="shared" si="40"/>
        <v>8</v>
      </c>
      <c r="J81" s="35">
        <f>SUMIF('Rake Load'!A:A,B81,'Rake Load'!BH:BH)</f>
        <v>0</v>
      </c>
      <c r="K81" s="41">
        <f t="shared" si="41"/>
        <v>0.3388888888888888</v>
      </c>
      <c r="L81" s="41">
        <f t="shared" si="42"/>
        <v>0.3388888888888888</v>
      </c>
      <c r="M81" s="49">
        <f t="shared" si="43"/>
        <v>8</v>
      </c>
      <c r="N81" s="49">
        <f t="shared" si="44"/>
        <v>8</v>
      </c>
      <c r="O81" s="363">
        <f>SUMIF(C$2:C81,C81,D$2:D81)</f>
        <v>19</v>
      </c>
      <c r="P81" s="33">
        <f>SUMIF(C$2:C81,C81,F$2:F81)</f>
        <v>40705.340277777781</v>
      </c>
      <c r="Q81" s="37">
        <f t="shared" si="45"/>
        <v>2142.386330409357</v>
      </c>
      <c r="R81" s="36">
        <f t="shared" si="46"/>
        <v>9</v>
      </c>
      <c r="S81" s="36">
        <f t="shared" si="47"/>
        <v>16</v>
      </c>
      <c r="T81" s="363">
        <f>SUM(D$2:D81)</f>
        <v>38</v>
      </c>
      <c r="U81" s="38">
        <f>SUMIF(C$2:C81,C81,E$2:E81)</f>
        <v>63264.069999999992</v>
      </c>
      <c r="V81" s="38">
        <f>SUM(E$2:E81)</f>
        <v>129176.14000000001</v>
      </c>
      <c r="W81" s="43">
        <f>SUM(F$2:F81)</f>
        <v>40709.277083333342</v>
      </c>
      <c r="X81" s="43">
        <f t="shared" si="48"/>
        <v>1071.2967653508774</v>
      </c>
      <c r="Y81" s="36">
        <f t="shared" si="49"/>
        <v>7</v>
      </c>
      <c r="Z81" s="36">
        <f t="shared" si="50"/>
        <v>7</v>
      </c>
      <c r="AA81" s="38">
        <f>SUMIF('Rake Load'!A:A,Summary!B81,'Rake Load'!AN:AN)</f>
        <v>0.60416666666666663</v>
      </c>
      <c r="AB81" s="38">
        <f>SUMIF(C$2:C81,C81,AA$2:AA81)</f>
        <v>7.8333333333373751</v>
      </c>
      <c r="AC81" s="38">
        <f>SUM(AA$2:AA81)</f>
        <v>16.270833333356617</v>
      </c>
      <c r="AD81" s="43">
        <f t="shared" si="51"/>
        <v>0.60416666666666663</v>
      </c>
      <c r="AE81" s="43">
        <f t="shared" si="52"/>
        <v>0.41228070175459869</v>
      </c>
      <c r="AF81" s="43">
        <f t="shared" si="53"/>
        <v>0.42817982456201625</v>
      </c>
      <c r="AG81" s="38">
        <f>SUMIF(Unloader!B:B,Summary!B81,Unloader!M:M)</f>
        <v>9394</v>
      </c>
      <c r="AH81" s="38">
        <f>SUMIF(C$2:C81,C81,AG$2:AG81)</f>
        <v>192781</v>
      </c>
      <c r="AI81" s="38">
        <f>SUM(AG$2:AG81)</f>
        <v>381146</v>
      </c>
      <c r="AJ81" s="43">
        <f>SUMIF(Unloader!B:B,Summary!B81,Unloader!W:W)</f>
        <v>0.52083333333333337</v>
      </c>
      <c r="AK81" s="43">
        <f>SUMIF(Unloader!B:B,Summary!B81,Unloader!AD:AD)+SUMIF(Unloader!B:B,Summary!B81,Unloader!BR:BR)+SUMIF(Unloader!B:B,Summary!B81,Unloader!BN:BN)</f>
        <v>0</v>
      </c>
      <c r="AL81" s="43">
        <f>SUMIF(C$2:C81,C81,AJ$2:AJ81)</f>
        <v>8.6166666666666671</v>
      </c>
      <c r="AM81" s="43">
        <f>SUMIF(C$2:C81,C81,AK$2:AK81)</f>
        <v>1.0770833333333334</v>
      </c>
      <c r="AN81" s="38">
        <f t="shared" si="54"/>
        <v>1065.382702403979</v>
      </c>
      <c r="AO81" s="38">
        <f>SUM(AJ$2:AJ81)</f>
        <v>14.710416666666667</v>
      </c>
      <c r="AP81" s="38">
        <f>SUM(AK$2:AK81)</f>
        <v>1.2333333333333334</v>
      </c>
      <c r="AQ81" s="38">
        <f t="shared" si="55"/>
        <v>1178.3768743236976</v>
      </c>
    </row>
    <row r="82" spans="1:43" x14ac:dyDescent="0.25">
      <c r="A82" s="124">
        <f t="shared" si="36"/>
        <v>81</v>
      </c>
      <c r="B82" s="361">
        <f t="shared" si="28"/>
        <v>40714</v>
      </c>
      <c r="C82" s="33">
        <f t="shared" si="37"/>
        <v>6</v>
      </c>
      <c r="D82" s="125">
        <f>COUNTIF('Rake Load'!A:A,Summary!B82)</f>
        <v>2</v>
      </c>
      <c r="E82" s="125">
        <f>SUMIF('Rake Load'!A:A,B82,'Rake Load'!F:F)</f>
        <v>6803.23</v>
      </c>
      <c r="F82" s="35">
        <f>SUMIF('Rake Load'!A:A,B82,'Rake Load'!AB:AB)</f>
        <v>0.34027777777777773</v>
      </c>
      <c r="G82" s="35">
        <f t="shared" si="38"/>
        <v>0.17013888888888887</v>
      </c>
      <c r="H82" s="36">
        <f t="shared" si="39"/>
        <v>4</v>
      </c>
      <c r="I82" s="36">
        <f t="shared" si="40"/>
        <v>5</v>
      </c>
      <c r="J82" s="35">
        <f>SUMIF('Rake Load'!A:A,B82,'Rake Load'!BH:BH)</f>
        <v>1.0416666666666666E-2</v>
      </c>
      <c r="K82" s="41">
        <f t="shared" si="41"/>
        <v>0.32986111111111105</v>
      </c>
      <c r="L82" s="41">
        <f t="shared" si="42"/>
        <v>0.16493055555555552</v>
      </c>
      <c r="M82" s="49">
        <f t="shared" si="43"/>
        <v>3</v>
      </c>
      <c r="N82" s="49">
        <f t="shared" si="44"/>
        <v>57</v>
      </c>
      <c r="O82" s="363">
        <f>SUMIF(C$2:C82,C82,D$2:D82)</f>
        <v>21</v>
      </c>
      <c r="P82" s="33">
        <f>SUMIF(C$2:C82,C82,F$2:F82)</f>
        <v>40705.680555555562</v>
      </c>
      <c r="Q82" s="37">
        <f t="shared" si="45"/>
        <v>1938.3657407407411</v>
      </c>
      <c r="R82" s="36">
        <f t="shared" si="46"/>
        <v>8</v>
      </c>
      <c r="S82" s="36">
        <f t="shared" si="47"/>
        <v>46</v>
      </c>
      <c r="T82" s="363">
        <f>SUM(D$2:D82)</f>
        <v>40</v>
      </c>
      <c r="U82" s="38">
        <f>SUMIF(C$2:C82,C82,E$2:E82)</f>
        <v>70067.299999999988</v>
      </c>
      <c r="V82" s="38">
        <f>SUM(E$2:E82)</f>
        <v>135979.37000000002</v>
      </c>
      <c r="W82" s="43">
        <f>SUM(F$2:F82)</f>
        <v>40709.617361111123</v>
      </c>
      <c r="X82" s="43">
        <f t="shared" si="48"/>
        <v>1017.7404340277781</v>
      </c>
      <c r="Y82" s="36">
        <f t="shared" si="49"/>
        <v>17</v>
      </c>
      <c r="Z82" s="36">
        <f t="shared" si="50"/>
        <v>46</v>
      </c>
      <c r="AA82" s="38">
        <f>SUMIF('Rake Load'!A:A,Summary!B82,'Rake Load'!AN:AN)</f>
        <v>0.57986111111111116</v>
      </c>
      <c r="AB82" s="38">
        <f>SUMIF(C$2:C82,C82,AA$2:AA82)</f>
        <v>8.4131944444484859</v>
      </c>
      <c r="AC82" s="38">
        <f>SUM(AA$2:AA82)</f>
        <v>16.850694444467727</v>
      </c>
      <c r="AD82" s="43">
        <f t="shared" si="51"/>
        <v>0.28993055555555558</v>
      </c>
      <c r="AE82" s="43">
        <f t="shared" si="52"/>
        <v>0.40062830687849932</v>
      </c>
      <c r="AF82" s="43">
        <f t="shared" si="53"/>
        <v>0.42126736111169316</v>
      </c>
      <c r="AG82" s="38">
        <f>SUMIF(Unloader!B:B,Summary!B82,Unloader!M:M)</f>
        <v>0</v>
      </c>
      <c r="AH82" s="38">
        <f>SUMIF(C$2:C82,C82,AG$2:AG82)</f>
        <v>192781</v>
      </c>
      <c r="AI82" s="38">
        <f>SUM(AG$2:AG82)</f>
        <v>381146</v>
      </c>
      <c r="AJ82" s="43">
        <f>SUMIF(Unloader!B:B,Summary!B82,Unloader!W:W)</f>
        <v>0</v>
      </c>
      <c r="AK82" s="43">
        <f>SUMIF(Unloader!B:B,Summary!B82,Unloader!AD:AD)+SUMIF(Unloader!B:B,Summary!B82,Unloader!BR:BR)+SUMIF(Unloader!B:B,Summary!B82,Unloader!BN:BN)</f>
        <v>0</v>
      </c>
      <c r="AL82" s="43">
        <f>SUMIF(C$2:C82,C82,AJ$2:AJ82)</f>
        <v>8.6166666666666671</v>
      </c>
      <c r="AM82" s="43">
        <f>SUMIF(C$2:C82,C82,AK$2:AK82)</f>
        <v>1.0770833333333334</v>
      </c>
      <c r="AN82" s="38">
        <f t="shared" si="54"/>
        <v>1065.382702403979</v>
      </c>
      <c r="AO82" s="38">
        <f>SUM(AJ$2:AJ82)</f>
        <v>14.710416666666667</v>
      </c>
      <c r="AP82" s="38">
        <f>SUM(AK$2:AK82)</f>
        <v>1.2333333333333334</v>
      </c>
      <c r="AQ82" s="38">
        <f t="shared" si="55"/>
        <v>1178.3768743236976</v>
      </c>
    </row>
    <row r="83" spans="1:43" x14ac:dyDescent="0.25">
      <c r="A83" s="124">
        <f t="shared" si="36"/>
        <v>82</v>
      </c>
      <c r="B83" s="361">
        <f t="shared" si="28"/>
        <v>40715</v>
      </c>
      <c r="C83" s="33">
        <f t="shared" si="37"/>
        <v>6</v>
      </c>
      <c r="D83" s="125">
        <f>COUNTIF('Rake Load'!A:A,Summary!B83)</f>
        <v>1</v>
      </c>
      <c r="E83" s="125">
        <f>SUMIF('Rake Load'!A:A,B83,'Rake Load'!F:F)</f>
        <v>3505.77</v>
      </c>
      <c r="F83" s="35">
        <f>SUMIF('Rake Load'!A:A,B83,'Rake Load'!AB:AB)</f>
        <v>0.14166666666666661</v>
      </c>
      <c r="G83" s="35">
        <f t="shared" si="38"/>
        <v>0.14166666666666661</v>
      </c>
      <c r="H83" s="36">
        <f t="shared" si="39"/>
        <v>3</v>
      </c>
      <c r="I83" s="36">
        <f t="shared" si="40"/>
        <v>24</v>
      </c>
      <c r="J83" s="35">
        <f>SUMIF('Rake Load'!A:A,B83,'Rake Load'!BH:BH)</f>
        <v>0</v>
      </c>
      <c r="K83" s="41">
        <f t="shared" si="41"/>
        <v>0.14166666666666661</v>
      </c>
      <c r="L83" s="41">
        <f t="shared" si="42"/>
        <v>0.14166666666666661</v>
      </c>
      <c r="M83" s="49">
        <f t="shared" si="43"/>
        <v>3</v>
      </c>
      <c r="N83" s="49">
        <f t="shared" si="44"/>
        <v>24</v>
      </c>
      <c r="O83" s="363">
        <f>SUMIF(C$2:C83,C83,D$2:D83)</f>
        <v>22</v>
      </c>
      <c r="P83" s="33">
        <f>SUMIF(C$2:C83,C83,F$2:F83)</f>
        <v>40705.822222222232</v>
      </c>
      <c r="Q83" s="37">
        <f t="shared" si="45"/>
        <v>1850.2646464646468</v>
      </c>
      <c r="R83" s="36">
        <f t="shared" si="46"/>
        <v>6</v>
      </c>
      <c r="S83" s="36">
        <f t="shared" si="47"/>
        <v>21</v>
      </c>
      <c r="T83" s="363">
        <f>SUM(D$2:D83)</f>
        <v>41</v>
      </c>
      <c r="U83" s="38">
        <f>SUMIF(C$2:C83,C83,E$2:E83)</f>
        <v>73573.069999999992</v>
      </c>
      <c r="V83" s="38">
        <f>SUM(E$2:E83)</f>
        <v>139485.14000000001</v>
      </c>
      <c r="W83" s="43">
        <f>SUM(F$2:F83)</f>
        <v>40709.759027777793</v>
      </c>
      <c r="X83" s="43">
        <f t="shared" si="48"/>
        <v>992.92095189701934</v>
      </c>
      <c r="Y83" s="36">
        <f t="shared" si="49"/>
        <v>22</v>
      </c>
      <c r="Z83" s="36">
        <f t="shared" si="50"/>
        <v>6</v>
      </c>
      <c r="AA83" s="38">
        <f>SUMIF('Rake Load'!A:A,Summary!B83,'Rake Load'!AN:AN)</f>
        <v>0.24652777777777773</v>
      </c>
      <c r="AB83" s="38">
        <f>SUMIF(C$2:C83,C83,AA$2:AA83)</f>
        <v>8.6597222222262644</v>
      </c>
      <c r="AC83" s="38">
        <f>SUM(AA$2:AA83)</f>
        <v>17.097222222245506</v>
      </c>
      <c r="AD83" s="43">
        <f t="shared" si="51"/>
        <v>0.24652777777777773</v>
      </c>
      <c r="AE83" s="43">
        <f t="shared" si="52"/>
        <v>0.39362373737392109</v>
      </c>
      <c r="AF83" s="43">
        <f t="shared" si="53"/>
        <v>0.41700542005476843</v>
      </c>
      <c r="AG83" s="38">
        <f>SUMIF(Unloader!B:B,Summary!B83,Unloader!M:M)</f>
        <v>33020</v>
      </c>
      <c r="AH83" s="38">
        <f>SUMIF(C$2:C83,C83,AG$2:AG83)</f>
        <v>225801</v>
      </c>
      <c r="AI83" s="38">
        <f>SUM(AG$2:AG83)</f>
        <v>414166</v>
      </c>
      <c r="AJ83" s="43">
        <f>SUMIF(Unloader!B:B,Summary!B83,Unloader!W:W)</f>
        <v>0.79166666666666663</v>
      </c>
      <c r="AK83" s="43">
        <f>SUMIF(Unloader!B:B,Summary!B83,Unloader!AD:AD)+SUMIF(Unloader!B:B,Summary!B83,Unloader!BR:BR)+SUMIF(Unloader!B:B,Summary!B83,Unloader!BN:BN)</f>
        <v>0.125</v>
      </c>
      <c r="AL83" s="43">
        <f>SUMIF(C$2:C83,C83,AJ$2:AJ83)</f>
        <v>9.4083333333333332</v>
      </c>
      <c r="AM83" s="43">
        <f>SUMIF(C$2:C83,C83,AK$2:AK83)</f>
        <v>1.2020833333333334</v>
      </c>
      <c r="AN83" s="38">
        <f t="shared" si="54"/>
        <v>1146.4889565879664</v>
      </c>
      <c r="AO83" s="38">
        <f>SUM(AJ$2:AJ83)</f>
        <v>15.502083333333333</v>
      </c>
      <c r="AP83" s="38">
        <f>SUM(AK$2:AK83)</f>
        <v>1.3583333333333334</v>
      </c>
      <c r="AQ83" s="38">
        <f t="shared" si="55"/>
        <v>1220.1089998527029</v>
      </c>
    </row>
    <row r="84" spans="1:43" x14ac:dyDescent="0.25">
      <c r="A84" s="124">
        <f t="shared" si="36"/>
        <v>83</v>
      </c>
      <c r="B84" s="361">
        <f t="shared" si="28"/>
        <v>40716</v>
      </c>
      <c r="C84" s="33">
        <f t="shared" si="37"/>
        <v>6</v>
      </c>
      <c r="D84" s="125">
        <f>COUNTIF('Rake Load'!A:A,Summary!B84)</f>
        <v>1</v>
      </c>
      <c r="E84" s="125">
        <f>SUMIF('Rake Load'!A:A,B84,'Rake Load'!F:F)</f>
        <v>3574.06</v>
      </c>
      <c r="F84" s="35">
        <f>SUMIF('Rake Load'!A:A,B84,'Rake Load'!AB:AB)</f>
        <v>0.13055555555555554</v>
      </c>
      <c r="G84" s="35">
        <f t="shared" si="38"/>
        <v>0.13055555555555554</v>
      </c>
      <c r="H84" s="36">
        <f t="shared" si="39"/>
        <v>3</v>
      </c>
      <c r="I84" s="36">
        <f t="shared" si="40"/>
        <v>8</v>
      </c>
      <c r="J84" s="35">
        <f>SUMIF('Rake Load'!A:A,B84,'Rake Load'!BH:BH)</f>
        <v>0</v>
      </c>
      <c r="K84" s="41">
        <f t="shared" si="41"/>
        <v>0.13055555555555554</v>
      </c>
      <c r="L84" s="41">
        <f t="shared" si="42"/>
        <v>0.13055555555555554</v>
      </c>
      <c r="M84" s="49">
        <f t="shared" si="43"/>
        <v>3</v>
      </c>
      <c r="N84" s="49">
        <f t="shared" si="44"/>
        <v>8</v>
      </c>
      <c r="O84" s="363">
        <f>SUMIF(C$2:C84,C84,D$2:D84)</f>
        <v>23</v>
      </c>
      <c r="P84" s="33">
        <f>SUMIF(C$2:C84,C84,F$2:F84)</f>
        <v>40705.952777777791</v>
      </c>
      <c r="Q84" s="37">
        <f t="shared" si="45"/>
        <v>1769.8240338164258</v>
      </c>
      <c r="R84" s="36">
        <f t="shared" si="46"/>
        <v>19</v>
      </c>
      <c r="S84" s="36">
        <f t="shared" si="47"/>
        <v>46</v>
      </c>
      <c r="T84" s="363">
        <f>SUM(D$2:D84)</f>
        <v>42</v>
      </c>
      <c r="U84" s="38">
        <f>SUMIF(C$2:C84,C84,E$2:E84)</f>
        <v>77147.12999999999</v>
      </c>
      <c r="V84" s="38">
        <f>SUM(E$2:E84)</f>
        <v>143059.20000000001</v>
      </c>
      <c r="W84" s="43">
        <f>SUM(F$2:F84)</f>
        <v>40709.889583333352</v>
      </c>
      <c r="X84" s="43">
        <f t="shared" si="48"/>
        <v>969.28308531746075</v>
      </c>
      <c r="Y84" s="36">
        <f t="shared" si="49"/>
        <v>6</v>
      </c>
      <c r="Z84" s="36">
        <f t="shared" si="50"/>
        <v>47</v>
      </c>
      <c r="AA84" s="38">
        <f>SUMIF('Rake Load'!A:A,Summary!B84,'Rake Load'!AN:AN)</f>
        <v>0.27499999999999991</v>
      </c>
      <c r="AB84" s="38">
        <f>SUMIF(C$2:C84,C84,AA$2:AA84)</f>
        <v>8.9347222222262648</v>
      </c>
      <c r="AC84" s="38">
        <f>SUM(AA$2:AA84)</f>
        <v>17.372222222245504</v>
      </c>
      <c r="AD84" s="43">
        <f t="shared" si="51"/>
        <v>0.27499999999999991</v>
      </c>
      <c r="AE84" s="43">
        <f t="shared" si="52"/>
        <v>0.38846618357505497</v>
      </c>
      <c r="AF84" s="43">
        <f t="shared" si="53"/>
        <v>0.41362433862489295</v>
      </c>
      <c r="AG84" s="38">
        <f>SUMIF(Unloader!B:B,Summary!B84,Unloader!M:M)</f>
        <v>0</v>
      </c>
      <c r="AH84" s="38">
        <f>SUMIF(C$2:C84,C84,AG$2:AG84)</f>
        <v>225801</v>
      </c>
      <c r="AI84" s="38">
        <f>SUM(AG$2:AG84)</f>
        <v>414166</v>
      </c>
      <c r="AJ84" s="43">
        <f>SUMIF(Unloader!B:B,Summary!B84,Unloader!W:W)</f>
        <v>0</v>
      </c>
      <c r="AK84" s="43">
        <f>SUMIF(Unloader!B:B,Summary!B84,Unloader!AD:AD)+SUMIF(Unloader!B:B,Summary!B84,Unloader!BR:BR)+SUMIF(Unloader!B:B,Summary!B84,Unloader!BN:BN)</f>
        <v>0</v>
      </c>
      <c r="AL84" s="43">
        <f>SUMIF(C$2:C84,C84,AJ$2:AJ84)</f>
        <v>9.4083333333333332</v>
      </c>
      <c r="AM84" s="43">
        <f>SUMIF(C$2:C84,C84,AK$2:AK84)</f>
        <v>1.2020833333333334</v>
      </c>
      <c r="AN84" s="38">
        <f t="shared" si="54"/>
        <v>1146.4889565879664</v>
      </c>
      <c r="AO84" s="38">
        <f>SUM(AJ$2:AJ84)</f>
        <v>15.502083333333333</v>
      </c>
      <c r="AP84" s="38">
        <f>SUM(AK$2:AK84)</f>
        <v>1.3583333333333334</v>
      </c>
      <c r="AQ84" s="38">
        <f t="shared" si="55"/>
        <v>1220.1089998527029</v>
      </c>
    </row>
    <row r="85" spans="1:43" x14ac:dyDescent="0.25">
      <c r="A85" s="124">
        <f t="shared" si="36"/>
        <v>84</v>
      </c>
      <c r="B85" s="361">
        <f t="shared" si="28"/>
        <v>40717</v>
      </c>
      <c r="C85" s="33">
        <f t="shared" si="37"/>
        <v>6</v>
      </c>
      <c r="D85" s="125">
        <f>COUNTIF('Rake Load'!A:A,Summary!B85)</f>
        <v>0</v>
      </c>
      <c r="E85" s="125">
        <f>SUMIF('Rake Load'!A:A,B85,'Rake Load'!F:F)</f>
        <v>0</v>
      </c>
      <c r="F85" s="35">
        <f>SUMIF('Rake Load'!A:A,B85,'Rake Load'!AB:AB)</f>
        <v>0</v>
      </c>
      <c r="G85" s="35" t="e">
        <f t="shared" si="38"/>
        <v>#DIV/0!</v>
      </c>
      <c r="H85" s="36" t="e">
        <f t="shared" si="39"/>
        <v>#DIV/0!</v>
      </c>
      <c r="I85" s="36" t="e">
        <f t="shared" si="40"/>
        <v>#DIV/0!</v>
      </c>
      <c r="J85" s="35">
        <f>SUMIF('Rake Load'!A:A,B85,'Rake Load'!BH:BH)</f>
        <v>0</v>
      </c>
      <c r="K85" s="41">
        <f t="shared" si="41"/>
        <v>0</v>
      </c>
      <c r="L85" s="41" t="e">
        <f t="shared" si="42"/>
        <v>#DIV/0!</v>
      </c>
      <c r="M85" s="49" t="e">
        <f t="shared" si="43"/>
        <v>#DIV/0!</v>
      </c>
      <c r="N85" s="49" t="e">
        <f t="shared" si="44"/>
        <v>#DIV/0!</v>
      </c>
      <c r="O85" s="363">
        <f>SUMIF(C$2:C85,C85,D$2:D85)</f>
        <v>23</v>
      </c>
      <c r="P85" s="33">
        <f>SUMIF(C$2:C85,C85,F$2:F85)</f>
        <v>40705.952777777791</v>
      </c>
      <c r="Q85" s="37">
        <f t="shared" si="45"/>
        <v>1769.8240338164258</v>
      </c>
      <c r="R85" s="36">
        <f t="shared" si="46"/>
        <v>19</v>
      </c>
      <c r="S85" s="36">
        <f t="shared" si="47"/>
        <v>46</v>
      </c>
      <c r="T85" s="363">
        <f>SUM(D$2:D85)</f>
        <v>42</v>
      </c>
      <c r="U85" s="38">
        <f>SUMIF(C$2:C85,C85,E$2:E85)</f>
        <v>77147.12999999999</v>
      </c>
      <c r="V85" s="38">
        <f>SUM(E$2:E85)</f>
        <v>143059.20000000001</v>
      </c>
      <c r="W85" s="43">
        <f>SUM(F$2:F85)</f>
        <v>40709.889583333352</v>
      </c>
      <c r="X85" s="43">
        <f t="shared" si="48"/>
        <v>969.28308531746075</v>
      </c>
      <c r="Y85" s="36">
        <f t="shared" si="49"/>
        <v>6</v>
      </c>
      <c r="Z85" s="36">
        <f t="shared" si="50"/>
        <v>47</v>
      </c>
      <c r="AA85" s="38">
        <f>SUMIF('Rake Load'!A:A,Summary!B85,'Rake Load'!AN:AN)</f>
        <v>0</v>
      </c>
      <c r="AB85" s="38">
        <f>SUMIF(C$2:C85,C85,AA$2:AA85)</f>
        <v>8.9347222222262648</v>
      </c>
      <c r="AC85" s="38">
        <f>SUM(AA$2:AA85)</f>
        <v>17.372222222245504</v>
      </c>
      <c r="AD85" s="43" t="e">
        <f t="shared" si="51"/>
        <v>#DIV/0!</v>
      </c>
      <c r="AE85" s="43">
        <f t="shared" si="52"/>
        <v>0.38846618357505497</v>
      </c>
      <c r="AF85" s="43">
        <f t="shared" si="53"/>
        <v>0.41362433862489295</v>
      </c>
      <c r="AG85" s="38">
        <f>SUMIF(Unloader!B:B,Summary!B85,Unloader!M:M)</f>
        <v>0</v>
      </c>
      <c r="AH85" s="38">
        <f>SUMIF(C$2:C85,C85,AG$2:AG85)</f>
        <v>225801</v>
      </c>
      <c r="AI85" s="38">
        <f>SUM(AG$2:AG85)</f>
        <v>414166</v>
      </c>
      <c r="AJ85" s="43">
        <f>SUMIF(Unloader!B:B,Summary!B85,Unloader!W:W)</f>
        <v>0</v>
      </c>
      <c r="AK85" s="43">
        <f>SUMIF(Unloader!B:B,Summary!B85,Unloader!AD:AD)+SUMIF(Unloader!B:B,Summary!B85,Unloader!BR:BR)+SUMIF(Unloader!B:B,Summary!B85,Unloader!BN:BN)</f>
        <v>0</v>
      </c>
      <c r="AL85" s="43">
        <f>SUMIF(C$2:C85,C85,AJ$2:AJ85)</f>
        <v>9.4083333333333332</v>
      </c>
      <c r="AM85" s="43">
        <f>SUMIF(C$2:C85,C85,AK$2:AK85)</f>
        <v>1.2020833333333334</v>
      </c>
      <c r="AN85" s="38">
        <f t="shared" si="54"/>
        <v>1146.4889565879664</v>
      </c>
      <c r="AO85" s="38">
        <f>SUM(AJ$2:AJ85)</f>
        <v>15.502083333333333</v>
      </c>
      <c r="AP85" s="38">
        <f>SUM(AK$2:AK85)</f>
        <v>1.3583333333333334</v>
      </c>
      <c r="AQ85" s="38">
        <f t="shared" si="55"/>
        <v>1220.1089998527029</v>
      </c>
    </row>
    <row r="86" spans="1:43" x14ac:dyDescent="0.25">
      <c r="A86" s="124">
        <f t="shared" si="36"/>
        <v>85</v>
      </c>
      <c r="B86" s="361">
        <f t="shared" si="28"/>
        <v>40718</v>
      </c>
      <c r="C86" s="33">
        <f t="shared" si="37"/>
        <v>6</v>
      </c>
      <c r="D86" s="125">
        <f>COUNTIF('Rake Load'!A:A,Summary!B86)</f>
        <v>1</v>
      </c>
      <c r="E86" s="125">
        <f>SUMIF('Rake Load'!A:A,B86,'Rake Load'!F:F)</f>
        <v>3695.42</v>
      </c>
      <c r="F86" s="35">
        <f>SUMIF('Rake Load'!A:A,B86,'Rake Load'!AB:AB)</f>
        <v>8.4722222222222143E-2</v>
      </c>
      <c r="G86" s="35">
        <f t="shared" si="38"/>
        <v>8.4722222222222143E-2</v>
      </c>
      <c r="H86" s="36">
        <f t="shared" si="39"/>
        <v>2</v>
      </c>
      <c r="I86" s="36">
        <f t="shared" si="40"/>
        <v>2</v>
      </c>
      <c r="J86" s="35">
        <f>SUMIF('Rake Load'!A:A,B86,'Rake Load'!BH:BH)</f>
        <v>0</v>
      </c>
      <c r="K86" s="41">
        <f t="shared" si="41"/>
        <v>8.4722222222222143E-2</v>
      </c>
      <c r="L86" s="41">
        <f t="shared" si="42"/>
        <v>8.4722222222222143E-2</v>
      </c>
      <c r="M86" s="49">
        <f t="shared" si="43"/>
        <v>2</v>
      </c>
      <c r="N86" s="49">
        <f t="shared" si="44"/>
        <v>2</v>
      </c>
      <c r="O86" s="363">
        <f>SUMIF(C$2:C86,C86,D$2:D86)</f>
        <v>24</v>
      </c>
      <c r="P86" s="33">
        <f>SUMIF(C$2:C86,C86,F$2:F86)</f>
        <v>40706.037500000013</v>
      </c>
      <c r="Q86" s="37">
        <f t="shared" si="45"/>
        <v>1696.0848958333338</v>
      </c>
      <c r="R86" s="36">
        <f t="shared" si="46"/>
        <v>2</v>
      </c>
      <c r="S86" s="36">
        <f t="shared" si="47"/>
        <v>2</v>
      </c>
      <c r="T86" s="363">
        <f>SUM(D$2:D86)</f>
        <v>43</v>
      </c>
      <c r="U86" s="38">
        <f>SUMIF(C$2:C86,C86,E$2:E86)</f>
        <v>80842.549999999988</v>
      </c>
      <c r="V86" s="38">
        <f>SUM(E$2:E86)</f>
        <v>146754.62000000002</v>
      </c>
      <c r="W86" s="43">
        <f>SUM(F$2:F86)</f>
        <v>40709.974305555574</v>
      </c>
      <c r="X86" s="43">
        <f t="shared" si="48"/>
        <v>946.74358850129238</v>
      </c>
      <c r="Y86" s="36">
        <f t="shared" si="49"/>
        <v>17</v>
      </c>
      <c r="Z86" s="36">
        <f t="shared" si="50"/>
        <v>50</v>
      </c>
      <c r="AA86" s="38">
        <f>SUMIF('Rake Load'!A:A,Summary!B86,'Rake Load'!AN:AN)</f>
        <v>0.25347222222222232</v>
      </c>
      <c r="AB86" s="38">
        <f>SUMIF(C$2:C86,C86,AA$2:AA86)</f>
        <v>9.188194444448488</v>
      </c>
      <c r="AC86" s="38">
        <f>SUM(AA$2:AA86)</f>
        <v>17.625694444467726</v>
      </c>
      <c r="AD86" s="43">
        <f t="shared" si="51"/>
        <v>0.25347222222222232</v>
      </c>
      <c r="AE86" s="43">
        <f t="shared" si="52"/>
        <v>0.38284143518535368</v>
      </c>
      <c r="AF86" s="43">
        <f t="shared" si="53"/>
        <v>0.40989987080157503</v>
      </c>
      <c r="AG86" s="38">
        <f>SUMIF(Unloader!B:B,Summary!B86,Unloader!M:M)</f>
        <v>0</v>
      </c>
      <c r="AH86" s="38">
        <f>SUMIF(C$2:C86,C86,AG$2:AG86)</f>
        <v>225801</v>
      </c>
      <c r="AI86" s="38">
        <f>SUM(AG$2:AG86)</f>
        <v>414166</v>
      </c>
      <c r="AJ86" s="43">
        <f>SUMIF(Unloader!B:B,Summary!B86,Unloader!W:W)</f>
        <v>0</v>
      </c>
      <c r="AK86" s="43">
        <f>SUMIF(Unloader!B:B,Summary!B86,Unloader!AD:AD)+SUMIF(Unloader!B:B,Summary!B86,Unloader!BR:BR)+SUMIF(Unloader!B:B,Summary!B86,Unloader!BN:BN)</f>
        <v>0</v>
      </c>
      <c r="AL86" s="43">
        <f>SUMIF(C$2:C86,C86,AJ$2:AJ86)</f>
        <v>9.4083333333333332</v>
      </c>
      <c r="AM86" s="43">
        <f>SUMIF(C$2:C86,C86,AK$2:AK86)</f>
        <v>1.2020833333333334</v>
      </c>
      <c r="AN86" s="38">
        <f t="shared" si="54"/>
        <v>1146.4889565879664</v>
      </c>
      <c r="AO86" s="38">
        <f>SUM(AJ$2:AJ86)</f>
        <v>15.502083333333333</v>
      </c>
      <c r="AP86" s="38">
        <f>SUM(AK$2:AK86)</f>
        <v>1.3583333333333334</v>
      </c>
      <c r="AQ86" s="38">
        <f t="shared" si="55"/>
        <v>1220.1089998527029</v>
      </c>
    </row>
    <row r="87" spans="1:43" x14ac:dyDescent="0.25">
      <c r="A87" s="124">
        <f t="shared" si="36"/>
        <v>86</v>
      </c>
      <c r="B87" s="361">
        <f t="shared" si="36"/>
        <v>40719</v>
      </c>
      <c r="C87" s="33">
        <f t="shared" si="37"/>
        <v>6</v>
      </c>
      <c r="D87" s="125">
        <f>COUNTIF('Rake Load'!A:A,Summary!B87)</f>
        <v>2</v>
      </c>
      <c r="E87" s="125">
        <f>SUMIF('Rake Load'!A:A,B87,'Rake Load'!F:F)</f>
        <v>7129.92</v>
      </c>
      <c r="F87" s="35">
        <f>SUMIF('Rake Load'!A:A,B87,'Rake Load'!AB:AB)</f>
        <v>0.26041666666666696</v>
      </c>
      <c r="G87" s="35">
        <f t="shared" si="38"/>
        <v>0.13020833333333348</v>
      </c>
      <c r="H87" s="36">
        <f t="shared" si="39"/>
        <v>3</v>
      </c>
      <c r="I87" s="36">
        <f t="shared" si="40"/>
        <v>7</v>
      </c>
      <c r="J87" s="35">
        <f>SUMIF('Rake Load'!A:A,B87,'Rake Load'!BH:BH)</f>
        <v>1.6666666666666666E-2</v>
      </c>
      <c r="K87" s="41">
        <f t="shared" si="41"/>
        <v>0.2437500000000003</v>
      </c>
      <c r="L87" s="41">
        <f t="shared" si="42"/>
        <v>0.12187500000000015</v>
      </c>
      <c r="M87" s="49">
        <f t="shared" si="43"/>
        <v>2</v>
      </c>
      <c r="N87" s="49">
        <f t="shared" si="44"/>
        <v>55</v>
      </c>
      <c r="O87" s="363">
        <f>SUMIF(C$2:C87,C87,D$2:D87)</f>
        <v>26</v>
      </c>
      <c r="P87" s="33">
        <f>SUMIF(C$2:C87,C87,F$2:F87)</f>
        <v>40706.297916666677</v>
      </c>
      <c r="Q87" s="37">
        <f t="shared" si="45"/>
        <v>1565.6268429487184</v>
      </c>
      <c r="R87" s="36">
        <f t="shared" si="46"/>
        <v>15</v>
      </c>
      <c r="S87" s="36">
        <f t="shared" si="47"/>
        <v>2</v>
      </c>
      <c r="T87" s="363">
        <f>SUM(D$2:D87)</f>
        <v>45</v>
      </c>
      <c r="U87" s="38">
        <f>SUMIF(C$2:C87,C87,E$2:E87)</f>
        <v>87972.469999999987</v>
      </c>
      <c r="V87" s="38">
        <f>SUM(E$2:E87)</f>
        <v>153884.54000000004</v>
      </c>
      <c r="W87" s="43">
        <f>SUM(F$2:F87)</f>
        <v>40710.234722222238</v>
      </c>
      <c r="X87" s="43">
        <f t="shared" si="48"/>
        <v>904.67188271604971</v>
      </c>
      <c r="Y87" s="36">
        <f t="shared" si="49"/>
        <v>16</v>
      </c>
      <c r="Z87" s="36">
        <f t="shared" si="50"/>
        <v>7</v>
      </c>
      <c r="AA87" s="38">
        <f>SUMIF('Rake Load'!A:A,Summary!B87,'Rake Load'!AN:AN)</f>
        <v>0.56041666666666667</v>
      </c>
      <c r="AB87" s="38">
        <f>SUMIF(C$2:C87,C87,AA$2:AA87)</f>
        <v>9.7486111111151548</v>
      </c>
      <c r="AC87" s="38">
        <f>SUM(AA$2:AA87)</f>
        <v>18.186111111134391</v>
      </c>
      <c r="AD87" s="43">
        <f t="shared" si="51"/>
        <v>0.28020833333333334</v>
      </c>
      <c r="AE87" s="43">
        <f t="shared" si="52"/>
        <v>0.37494658119673674</v>
      </c>
      <c r="AF87" s="43">
        <f t="shared" si="53"/>
        <v>0.40413580246965314</v>
      </c>
      <c r="AG87" s="38">
        <f>SUMIF(Unloader!B:B,Summary!B87,Unloader!M:M)</f>
        <v>0</v>
      </c>
      <c r="AH87" s="38">
        <f>SUMIF(C$2:C87,C87,AG$2:AG87)</f>
        <v>225801</v>
      </c>
      <c r="AI87" s="38">
        <f>SUM(AG$2:AG87)</f>
        <v>414166</v>
      </c>
      <c r="AJ87" s="43">
        <f>SUMIF(Unloader!B:B,Summary!B87,Unloader!W:W)</f>
        <v>0</v>
      </c>
      <c r="AK87" s="43">
        <f>SUMIF(Unloader!B:B,Summary!B87,Unloader!AD:AD)+SUMIF(Unloader!B:B,Summary!B87,Unloader!BR:BR)+SUMIF(Unloader!B:B,Summary!B87,Unloader!BN:BN)</f>
        <v>0</v>
      </c>
      <c r="AL87" s="43">
        <f>SUMIF(C$2:C87,C87,AJ$2:AJ87)</f>
        <v>9.4083333333333332</v>
      </c>
      <c r="AM87" s="43">
        <f>SUMIF(C$2:C87,C87,AK$2:AK87)</f>
        <v>1.2020833333333334</v>
      </c>
      <c r="AN87" s="38">
        <f t="shared" si="54"/>
        <v>1146.4889565879664</v>
      </c>
      <c r="AO87" s="38">
        <f>SUM(AJ$2:AJ87)</f>
        <v>15.502083333333333</v>
      </c>
      <c r="AP87" s="38">
        <f>SUM(AK$2:AK87)</f>
        <v>1.3583333333333334</v>
      </c>
      <c r="AQ87" s="38">
        <f t="shared" si="55"/>
        <v>1220.1089998527029</v>
      </c>
    </row>
    <row r="88" spans="1:43" x14ac:dyDescent="0.25">
      <c r="A88" s="124">
        <f t="shared" ref="A88:B103" si="56">A87+1</f>
        <v>87</v>
      </c>
      <c r="B88" s="361">
        <f t="shared" si="56"/>
        <v>40720</v>
      </c>
      <c r="C88" s="33">
        <f t="shared" si="37"/>
        <v>6</v>
      </c>
      <c r="D88" s="125">
        <f>COUNTIF('Rake Load'!A:A,Summary!B88)</f>
        <v>1</v>
      </c>
      <c r="E88" s="125">
        <f>SUMIF('Rake Load'!A:A,B88,'Rake Load'!F:F)</f>
        <v>3674.55</v>
      </c>
      <c r="F88" s="35">
        <f>SUMIF('Rake Load'!A:A,B88,'Rake Load'!AB:AB)</f>
        <v>0.11874999999999991</v>
      </c>
      <c r="G88" s="35">
        <f t="shared" si="38"/>
        <v>0.11874999999999991</v>
      </c>
      <c r="H88" s="36">
        <f t="shared" si="39"/>
        <v>2</v>
      </c>
      <c r="I88" s="36">
        <f t="shared" si="40"/>
        <v>51</v>
      </c>
      <c r="J88" s="35">
        <f>SUMIF('Rake Load'!A:A,B88,'Rake Load'!BH:BH)</f>
        <v>1.3888888888888889E-3</v>
      </c>
      <c r="K88" s="41">
        <f t="shared" si="41"/>
        <v>0.11736111111111103</v>
      </c>
      <c r="L88" s="41">
        <f t="shared" si="42"/>
        <v>0.11736111111111103</v>
      </c>
      <c r="M88" s="49">
        <f t="shared" si="43"/>
        <v>2</v>
      </c>
      <c r="N88" s="49">
        <f t="shared" si="44"/>
        <v>49</v>
      </c>
      <c r="O88" s="363">
        <f>SUMIF(C$2:C88,C88,D$2:D88)</f>
        <v>27</v>
      </c>
      <c r="P88" s="33">
        <f>SUMIF(C$2:C88,C88,F$2:F88)</f>
        <v>40706.416666666679</v>
      </c>
      <c r="Q88" s="37">
        <f t="shared" si="45"/>
        <v>1507.6450617283956</v>
      </c>
      <c r="R88" s="36">
        <f t="shared" si="46"/>
        <v>15</v>
      </c>
      <c r="S88" s="36">
        <f t="shared" si="47"/>
        <v>28</v>
      </c>
      <c r="T88" s="363">
        <f>SUM(D$2:D88)</f>
        <v>46</v>
      </c>
      <c r="U88" s="38">
        <f>SUMIF(C$2:C88,C88,E$2:E88)</f>
        <v>91647.01999999999</v>
      </c>
      <c r="V88" s="38">
        <f>SUM(E$2:E88)</f>
        <v>157559.09000000003</v>
      </c>
      <c r="W88" s="43">
        <f>SUM(F$2:F88)</f>
        <v>40710.353472222239</v>
      </c>
      <c r="X88" s="43">
        <f t="shared" si="48"/>
        <v>885.00768417874428</v>
      </c>
      <c r="Y88" s="36">
        <f t="shared" si="49"/>
        <v>0</v>
      </c>
      <c r="Z88" s="36">
        <f t="shared" si="50"/>
        <v>11</v>
      </c>
      <c r="AA88" s="38">
        <f>SUMIF('Rake Load'!A:A,Summary!B88,'Rake Load'!AN:AN)</f>
        <v>0.21875</v>
      </c>
      <c r="AB88" s="38">
        <f>SUMIF(C$2:C88,C88,AA$2:AA88)</f>
        <v>9.9673611111151548</v>
      </c>
      <c r="AC88" s="38">
        <f>SUM(AA$2:AA88)</f>
        <v>18.404861111134391</v>
      </c>
      <c r="AD88" s="43">
        <f t="shared" si="51"/>
        <v>0.21875</v>
      </c>
      <c r="AE88" s="43">
        <f t="shared" si="52"/>
        <v>0.36916152263389462</v>
      </c>
      <c r="AF88" s="43">
        <f t="shared" si="53"/>
        <v>0.40010567632900851</v>
      </c>
      <c r="AG88" s="38">
        <f>SUMIF(Unloader!B:B,Summary!B88,Unloader!M:M)</f>
        <v>0</v>
      </c>
      <c r="AH88" s="38">
        <f>SUMIF(C$2:C88,C88,AG$2:AG88)</f>
        <v>225801</v>
      </c>
      <c r="AI88" s="38">
        <f>SUM(AG$2:AG88)</f>
        <v>414166</v>
      </c>
      <c r="AJ88" s="43">
        <f>SUMIF(Unloader!B:B,Summary!B88,Unloader!W:W)</f>
        <v>0</v>
      </c>
      <c r="AK88" s="43">
        <f>SUMIF(Unloader!B:B,Summary!B88,Unloader!AD:AD)+SUMIF(Unloader!B:B,Summary!B88,Unloader!BR:BR)+SUMIF(Unloader!B:B,Summary!B88,Unloader!BN:BN)</f>
        <v>0</v>
      </c>
      <c r="AL88" s="43">
        <f>SUMIF(C$2:C88,C88,AJ$2:AJ88)</f>
        <v>9.4083333333333332</v>
      </c>
      <c r="AM88" s="43">
        <f>SUMIF(C$2:C88,C88,AK$2:AK88)</f>
        <v>1.2020833333333334</v>
      </c>
      <c r="AN88" s="38">
        <f t="shared" si="54"/>
        <v>1146.4889565879664</v>
      </c>
      <c r="AO88" s="38">
        <f>SUM(AJ$2:AJ88)</f>
        <v>15.502083333333333</v>
      </c>
      <c r="AP88" s="38">
        <f>SUM(AK$2:AK88)</f>
        <v>1.3583333333333334</v>
      </c>
      <c r="AQ88" s="38">
        <f t="shared" si="55"/>
        <v>1220.1089998527029</v>
      </c>
    </row>
    <row r="89" spans="1:43" x14ac:dyDescent="0.25">
      <c r="A89" s="124">
        <f t="shared" si="56"/>
        <v>88</v>
      </c>
      <c r="B89" s="361">
        <f t="shared" si="56"/>
        <v>40721</v>
      </c>
      <c r="C89" s="33">
        <f t="shared" si="37"/>
        <v>6</v>
      </c>
      <c r="D89" s="125">
        <f>COUNTIF('Rake Load'!A:A,Summary!B89)</f>
        <v>0</v>
      </c>
      <c r="E89" s="125">
        <f>SUMIF('Rake Load'!A:A,B89,'Rake Load'!F:F)</f>
        <v>0</v>
      </c>
      <c r="F89" s="35">
        <f>SUMIF('Rake Load'!A:A,B89,'Rake Load'!AB:AB)</f>
        <v>0</v>
      </c>
      <c r="G89" s="35" t="e">
        <f t="shared" si="38"/>
        <v>#DIV/0!</v>
      </c>
      <c r="H89" s="36" t="e">
        <f t="shared" si="39"/>
        <v>#DIV/0!</v>
      </c>
      <c r="I89" s="36" t="e">
        <f t="shared" si="40"/>
        <v>#DIV/0!</v>
      </c>
      <c r="J89" s="35">
        <f>SUMIF('Rake Load'!A:A,B89,'Rake Load'!BH:BH)</f>
        <v>0</v>
      </c>
      <c r="K89" s="41">
        <f t="shared" si="41"/>
        <v>0</v>
      </c>
      <c r="L89" s="41" t="e">
        <f t="shared" si="42"/>
        <v>#DIV/0!</v>
      </c>
      <c r="M89" s="49" t="e">
        <f t="shared" si="43"/>
        <v>#DIV/0!</v>
      </c>
      <c r="N89" s="49" t="e">
        <f t="shared" si="44"/>
        <v>#DIV/0!</v>
      </c>
      <c r="O89" s="363">
        <f>SUMIF(C$2:C89,C89,D$2:D89)</f>
        <v>27</v>
      </c>
      <c r="P89" s="33">
        <f>SUMIF(C$2:C89,C89,F$2:F89)</f>
        <v>40706.416666666679</v>
      </c>
      <c r="Q89" s="37">
        <f t="shared" si="45"/>
        <v>1507.6450617283956</v>
      </c>
      <c r="R89" s="36">
        <f t="shared" si="46"/>
        <v>15</v>
      </c>
      <c r="S89" s="36">
        <f t="shared" si="47"/>
        <v>28</v>
      </c>
      <c r="T89" s="363">
        <f>SUM(D$2:D89)</f>
        <v>46</v>
      </c>
      <c r="U89" s="38">
        <f>SUMIF(C$2:C89,C89,E$2:E89)</f>
        <v>91647.01999999999</v>
      </c>
      <c r="V89" s="38">
        <f>SUM(E$2:E89)</f>
        <v>157559.09000000003</v>
      </c>
      <c r="W89" s="43">
        <f>SUM(F$2:F89)</f>
        <v>40710.353472222239</v>
      </c>
      <c r="X89" s="43">
        <f t="shared" si="48"/>
        <v>885.00768417874428</v>
      </c>
      <c r="Y89" s="36">
        <f t="shared" si="49"/>
        <v>0</v>
      </c>
      <c r="Z89" s="36">
        <f t="shared" si="50"/>
        <v>11</v>
      </c>
      <c r="AA89" s="38">
        <f>SUMIF('Rake Load'!A:A,Summary!B89,'Rake Load'!AN:AN)</f>
        <v>0</v>
      </c>
      <c r="AB89" s="38">
        <f>SUMIF(C$2:C89,C89,AA$2:AA89)</f>
        <v>9.9673611111151548</v>
      </c>
      <c r="AC89" s="38">
        <f>SUM(AA$2:AA89)</f>
        <v>18.404861111134391</v>
      </c>
      <c r="AD89" s="43" t="e">
        <f t="shared" si="51"/>
        <v>#DIV/0!</v>
      </c>
      <c r="AE89" s="43">
        <f t="shared" si="52"/>
        <v>0.36916152263389462</v>
      </c>
      <c r="AF89" s="43">
        <f t="shared" si="53"/>
        <v>0.40010567632900851</v>
      </c>
      <c r="AG89" s="38">
        <f>SUMIF(Unloader!B:B,Summary!B89,Unloader!M:M)</f>
        <v>0</v>
      </c>
      <c r="AH89" s="38">
        <f>SUMIF(C$2:C89,C89,AG$2:AG89)</f>
        <v>225801</v>
      </c>
      <c r="AI89" s="38">
        <f>SUM(AG$2:AG89)</f>
        <v>414166</v>
      </c>
      <c r="AJ89" s="43">
        <f>SUMIF(Unloader!B:B,Summary!B89,Unloader!W:W)</f>
        <v>0</v>
      </c>
      <c r="AK89" s="43">
        <f>SUMIF(Unloader!B:B,Summary!B89,Unloader!AD:AD)+SUMIF(Unloader!B:B,Summary!B89,Unloader!BR:BR)+SUMIF(Unloader!B:B,Summary!B89,Unloader!BN:BN)</f>
        <v>0</v>
      </c>
      <c r="AL89" s="43">
        <f>SUMIF(C$2:C89,C89,AJ$2:AJ89)</f>
        <v>9.4083333333333332</v>
      </c>
      <c r="AM89" s="43">
        <f>SUMIF(C$2:C89,C89,AK$2:AK89)</f>
        <v>1.2020833333333334</v>
      </c>
      <c r="AN89" s="38">
        <f t="shared" si="54"/>
        <v>1146.4889565879664</v>
      </c>
      <c r="AO89" s="38">
        <f>SUM(AJ$2:AJ89)</f>
        <v>15.502083333333333</v>
      </c>
      <c r="AP89" s="38">
        <f>SUM(AK$2:AK89)</f>
        <v>1.3583333333333334</v>
      </c>
      <c r="AQ89" s="38">
        <f t="shared" si="55"/>
        <v>1220.1089998527029</v>
      </c>
    </row>
    <row r="90" spans="1:43" x14ac:dyDescent="0.25">
      <c r="A90" s="124">
        <f t="shared" si="56"/>
        <v>89</v>
      </c>
      <c r="B90" s="361">
        <f t="shared" si="56"/>
        <v>40722</v>
      </c>
      <c r="C90" s="33">
        <f t="shared" si="37"/>
        <v>6</v>
      </c>
      <c r="D90" s="125">
        <f>COUNTIF('Rake Load'!A:A,Summary!B90)</f>
        <v>2</v>
      </c>
      <c r="E90" s="125">
        <f>SUMIF('Rake Load'!A:A,B90,'Rake Load'!F:F)</f>
        <v>7355.1399999999994</v>
      </c>
      <c r="F90" s="35">
        <f>SUMIF('Rake Load'!A:A,B90,'Rake Load'!AB:AB)</f>
        <v>0.29375000000000018</v>
      </c>
      <c r="G90" s="35">
        <f t="shared" si="38"/>
        <v>0.14687500000000009</v>
      </c>
      <c r="H90" s="36">
        <f t="shared" si="39"/>
        <v>3</v>
      </c>
      <c r="I90" s="36">
        <f t="shared" si="40"/>
        <v>31</v>
      </c>
      <c r="J90" s="35">
        <f>SUMIF('Rake Load'!A:A,B90,'Rake Load'!BH:BH)</f>
        <v>0</v>
      </c>
      <c r="K90" s="41">
        <f t="shared" si="41"/>
        <v>0.29375000000000018</v>
      </c>
      <c r="L90" s="41">
        <f t="shared" si="42"/>
        <v>0.14687500000000009</v>
      </c>
      <c r="M90" s="49">
        <f t="shared" si="43"/>
        <v>3</v>
      </c>
      <c r="N90" s="49">
        <f t="shared" si="44"/>
        <v>31</v>
      </c>
      <c r="O90" s="363">
        <f>SUMIF(C$2:C90,C90,D$2:D90)</f>
        <v>29</v>
      </c>
      <c r="P90" s="33">
        <f>SUMIF(C$2:C90,C90,F$2:F90)</f>
        <v>40706.710416666676</v>
      </c>
      <c r="Q90" s="37">
        <f t="shared" si="45"/>
        <v>1403.6796695402302</v>
      </c>
      <c r="R90" s="36">
        <f t="shared" si="46"/>
        <v>16</v>
      </c>
      <c r="S90" s="36">
        <f t="shared" si="47"/>
        <v>18</v>
      </c>
      <c r="T90" s="363">
        <f>SUM(D$2:D90)</f>
        <v>48</v>
      </c>
      <c r="U90" s="38">
        <f>SUMIF(C$2:C90,C90,E$2:E90)</f>
        <v>99002.159999999989</v>
      </c>
      <c r="V90" s="38">
        <f>SUM(E$2:E90)</f>
        <v>164914.23000000004</v>
      </c>
      <c r="W90" s="43">
        <f>SUM(F$2:F90)</f>
        <v>40710.647222222236</v>
      </c>
      <c r="X90" s="43">
        <f t="shared" si="48"/>
        <v>848.13848379629655</v>
      </c>
      <c r="Y90" s="36">
        <f t="shared" si="49"/>
        <v>3</v>
      </c>
      <c r="Z90" s="36">
        <f t="shared" si="50"/>
        <v>19</v>
      </c>
      <c r="AA90" s="38">
        <f>SUMIF('Rake Load'!A:A,Summary!B90,'Rake Load'!AN:AN)</f>
        <v>0.5874999999999998</v>
      </c>
      <c r="AB90" s="38">
        <f>SUMIF(C$2:C90,C90,AA$2:AA90)</f>
        <v>10.554861111115155</v>
      </c>
      <c r="AC90" s="38">
        <f>SUM(AA$2:AA90)</f>
        <v>18.99236111113439</v>
      </c>
      <c r="AD90" s="43">
        <f t="shared" si="51"/>
        <v>0.2937499999999999</v>
      </c>
      <c r="AE90" s="43">
        <f t="shared" si="52"/>
        <v>0.36396072796948808</v>
      </c>
      <c r="AF90" s="43">
        <f t="shared" si="53"/>
        <v>0.39567418981529978</v>
      </c>
      <c r="AG90" s="38">
        <f>SUMIF(Unloader!B:B,Summary!B90,Unloader!M:M)</f>
        <v>29519</v>
      </c>
      <c r="AH90" s="38">
        <f>SUMIF(C$2:C90,C90,AG$2:AG90)</f>
        <v>255320</v>
      </c>
      <c r="AI90" s="38">
        <f>SUM(AG$2:AG90)</f>
        <v>443685</v>
      </c>
      <c r="AJ90" s="43">
        <f>SUMIF(Unloader!B:B,Summary!B90,Unloader!W:W)</f>
        <v>0.81944444444444453</v>
      </c>
      <c r="AK90" s="43">
        <f>SUMIF(Unloader!B:B,Summary!B90,Unloader!AD:AD)+SUMIF(Unloader!B:B,Summary!B90,Unloader!BR:BR)+SUMIF(Unloader!B:B,Summary!B90,Unloader!BN:BN)</f>
        <v>0</v>
      </c>
      <c r="AL90" s="43">
        <f>SUMIF(C$2:C90,C90,AJ$2:AJ90)</f>
        <v>10.227777777777778</v>
      </c>
      <c r="AM90" s="43">
        <f>SUMIF(C$2:C90,C90,AK$2:AK90)</f>
        <v>1.2020833333333334</v>
      </c>
      <c r="AN90" s="38">
        <f t="shared" si="54"/>
        <v>1178.6720012310534</v>
      </c>
      <c r="AO90" s="38">
        <f>SUM(AJ$2:AJ90)</f>
        <v>16.321527777777778</v>
      </c>
      <c r="AP90" s="38">
        <f>SUM(AK$2:AK90)</f>
        <v>1.3583333333333334</v>
      </c>
      <c r="AQ90" s="38">
        <f t="shared" si="55"/>
        <v>1235.4898593771757</v>
      </c>
    </row>
    <row r="91" spans="1:43" x14ac:dyDescent="0.25">
      <c r="A91" s="124">
        <f t="shared" si="56"/>
        <v>90</v>
      </c>
      <c r="B91" s="361">
        <f t="shared" si="56"/>
        <v>40723</v>
      </c>
      <c r="C91" s="33">
        <f t="shared" si="37"/>
        <v>6</v>
      </c>
      <c r="D91" s="125">
        <f>COUNTIF('Rake Load'!A:A,Summary!B91)</f>
        <v>1</v>
      </c>
      <c r="E91" s="125">
        <f>SUMIF('Rake Load'!A:A,B91,'Rake Load'!F:F)</f>
        <v>3589.12</v>
      </c>
      <c r="F91" s="35">
        <f>SUMIF('Rake Load'!A:A,B91,'Rake Load'!AB:AB)</f>
        <v>0.25277777777777777</v>
      </c>
      <c r="G91" s="35">
        <f t="shared" si="38"/>
        <v>0.25277777777777777</v>
      </c>
      <c r="H91" s="36">
        <f t="shared" si="39"/>
        <v>6</v>
      </c>
      <c r="I91" s="36">
        <f t="shared" si="40"/>
        <v>4</v>
      </c>
      <c r="J91" s="35">
        <f>SUMIF('Rake Load'!A:A,B91,'Rake Load'!BH:BH)</f>
        <v>0</v>
      </c>
      <c r="K91" s="41">
        <f t="shared" si="41"/>
        <v>0.25277777777777777</v>
      </c>
      <c r="L91" s="41">
        <f t="shared" si="42"/>
        <v>0.25277777777777777</v>
      </c>
      <c r="M91" s="49">
        <f t="shared" si="43"/>
        <v>6</v>
      </c>
      <c r="N91" s="49">
        <f t="shared" si="44"/>
        <v>4</v>
      </c>
      <c r="O91" s="363">
        <f>SUMIF(C$2:C91,C91,D$2:D91)</f>
        <v>30</v>
      </c>
      <c r="P91" s="33">
        <f>SUMIF(C$2:C91,C91,F$2:F91)</f>
        <v>40706.963194444455</v>
      </c>
      <c r="Q91" s="37">
        <f t="shared" si="45"/>
        <v>1356.8987731481486</v>
      </c>
      <c r="R91" s="36">
        <f t="shared" si="46"/>
        <v>21</v>
      </c>
      <c r="S91" s="36">
        <f t="shared" si="47"/>
        <v>34</v>
      </c>
      <c r="T91" s="363">
        <f>SUM(D$2:D91)</f>
        <v>49</v>
      </c>
      <c r="U91" s="38">
        <f>SUMIF(C$2:C91,C91,E$2:E91)</f>
        <v>102591.27999999998</v>
      </c>
      <c r="V91" s="38">
        <f>SUM(E$2:E91)</f>
        <v>168503.35000000003</v>
      </c>
      <c r="W91" s="43">
        <f>SUM(F$2:F91)</f>
        <v>40710.900000000016</v>
      </c>
      <c r="X91" s="43">
        <f t="shared" si="48"/>
        <v>830.83469387755133</v>
      </c>
      <c r="Y91" s="36">
        <f t="shared" si="49"/>
        <v>20</v>
      </c>
      <c r="Z91" s="36">
        <f t="shared" si="50"/>
        <v>1</v>
      </c>
      <c r="AA91" s="38">
        <f>SUMIF('Rake Load'!A:A,Summary!B91,'Rake Load'!AN:AN)</f>
        <v>0.34236111111111106</v>
      </c>
      <c r="AB91" s="38">
        <f>SUMIF(C$2:C91,C91,AA$2:AA91)</f>
        <v>10.897222222226267</v>
      </c>
      <c r="AC91" s="38">
        <f>SUM(AA$2:AA91)</f>
        <v>19.3347222222455</v>
      </c>
      <c r="AD91" s="43">
        <f t="shared" si="51"/>
        <v>0.34236111111111106</v>
      </c>
      <c r="AE91" s="43">
        <f t="shared" si="52"/>
        <v>0.36324074074087559</v>
      </c>
      <c r="AF91" s="43">
        <f t="shared" si="53"/>
        <v>0.39458616780092859</v>
      </c>
      <c r="AG91" s="38">
        <f>SUMIF(Unloader!B:B,Summary!B91,Unloader!M:M)</f>
        <v>0</v>
      </c>
      <c r="AH91" s="38">
        <f>SUMIF(C$2:C91,C91,AG$2:AG91)</f>
        <v>255320</v>
      </c>
      <c r="AI91" s="38">
        <f>SUM(AG$2:AG91)</f>
        <v>443685</v>
      </c>
      <c r="AJ91" s="43">
        <f>SUMIF(Unloader!B:B,Summary!B91,Unloader!W:W)</f>
        <v>0</v>
      </c>
      <c r="AK91" s="43">
        <f>SUMIF(Unloader!B:B,Summary!B91,Unloader!AD:AD)+SUMIF(Unloader!B:B,Summary!B91,Unloader!BR:BR)+SUMIF(Unloader!B:B,Summary!B91,Unloader!BN:BN)</f>
        <v>0</v>
      </c>
      <c r="AL91" s="43">
        <f>SUMIF(C$2:C91,C91,AJ$2:AJ91)</f>
        <v>10.227777777777778</v>
      </c>
      <c r="AM91" s="43">
        <f>SUMIF(C$2:C91,C91,AK$2:AK91)</f>
        <v>1.2020833333333334</v>
      </c>
      <c r="AN91" s="38">
        <f t="shared" si="54"/>
        <v>1178.6720012310534</v>
      </c>
      <c r="AO91" s="38">
        <f>SUM(AJ$2:AJ91)</f>
        <v>16.321527777777778</v>
      </c>
      <c r="AP91" s="38">
        <f>SUM(AK$2:AK91)</f>
        <v>1.3583333333333334</v>
      </c>
      <c r="AQ91" s="38">
        <f t="shared" si="55"/>
        <v>1235.4898593771757</v>
      </c>
    </row>
    <row r="92" spans="1:43" x14ac:dyDescent="0.25">
      <c r="A92" s="124">
        <f t="shared" si="56"/>
        <v>91</v>
      </c>
      <c r="B92" s="361">
        <f t="shared" si="56"/>
        <v>40724</v>
      </c>
      <c r="C92" s="33">
        <f t="shared" si="37"/>
        <v>6</v>
      </c>
      <c r="D92" s="125">
        <f>COUNTIF('Rake Load'!A:A,Summary!B92)</f>
        <v>2</v>
      </c>
      <c r="E92" s="125">
        <f>SUMIF('Rake Load'!A:A,B92,'Rake Load'!F:F)</f>
        <v>7111.7800000000007</v>
      </c>
      <c r="F92" s="35">
        <f>SUMIF('Rake Load'!A:A,B92,'Rake Load'!AB:AB)</f>
        <v>0.27361111111111108</v>
      </c>
      <c r="G92" s="35">
        <f t="shared" si="38"/>
        <v>0.13680555555555554</v>
      </c>
      <c r="H92" s="36">
        <f t="shared" si="39"/>
        <v>3</v>
      </c>
      <c r="I92" s="36">
        <f t="shared" si="40"/>
        <v>17</v>
      </c>
      <c r="J92" s="35">
        <f>SUMIF('Rake Load'!A:A,B92,'Rake Load'!BH:BH)</f>
        <v>0</v>
      </c>
      <c r="K92" s="41">
        <f t="shared" si="41"/>
        <v>0.27361111111111108</v>
      </c>
      <c r="L92" s="41">
        <f t="shared" si="42"/>
        <v>0.13680555555555554</v>
      </c>
      <c r="M92" s="49">
        <f t="shared" si="43"/>
        <v>3</v>
      </c>
      <c r="N92" s="49">
        <f t="shared" si="44"/>
        <v>17</v>
      </c>
      <c r="O92" s="363">
        <f>SUMIF(C$2:C92,C92,D$2:D92)</f>
        <v>32</v>
      </c>
      <c r="P92" s="33">
        <f>SUMIF(C$2:C92,C92,F$2:F92)</f>
        <v>40707.236805555563</v>
      </c>
      <c r="Q92" s="37">
        <f t="shared" si="45"/>
        <v>1272.1011501736114</v>
      </c>
      <c r="R92" s="36">
        <f t="shared" si="46"/>
        <v>2</v>
      </c>
      <c r="S92" s="36">
        <f t="shared" si="47"/>
        <v>25</v>
      </c>
      <c r="T92" s="363">
        <f>SUM(D$2:D92)</f>
        <v>51</v>
      </c>
      <c r="U92" s="38">
        <f>SUMIF(C$2:C92,C92,E$2:E92)</f>
        <v>109703.05999999998</v>
      </c>
      <c r="V92" s="38">
        <f>SUM(E$2:E92)</f>
        <v>175615.13000000003</v>
      </c>
      <c r="W92" s="43">
        <f>SUM(F$2:F92)</f>
        <v>40711.173611111124</v>
      </c>
      <c r="X92" s="43">
        <f t="shared" si="48"/>
        <v>798.25830610021808</v>
      </c>
      <c r="Y92" s="36">
        <f t="shared" si="49"/>
        <v>6</v>
      </c>
      <c r="Z92" s="36">
        <f t="shared" si="50"/>
        <v>11</v>
      </c>
      <c r="AA92" s="38">
        <f>SUMIF('Rake Load'!A:A,Summary!B92,'Rake Load'!AN:AN)</f>
        <v>0.62638888888888911</v>
      </c>
      <c r="AB92" s="38">
        <f>SUMIF(C$2:C92,C92,AA$2:AA92)</f>
        <v>11.523611111115155</v>
      </c>
      <c r="AC92" s="38">
        <f>SUM(AA$2:AA92)</f>
        <v>19.96111111113439</v>
      </c>
      <c r="AD92" s="43">
        <f t="shared" si="51"/>
        <v>0.31319444444444455</v>
      </c>
      <c r="AE92" s="43">
        <f t="shared" si="52"/>
        <v>0.3601128472223486</v>
      </c>
      <c r="AF92" s="43">
        <f t="shared" si="53"/>
        <v>0.39139433551243902</v>
      </c>
      <c r="AG92" s="38">
        <f>SUMIF(Unloader!B:B,Summary!B92,Unloader!M:M)</f>
        <v>0</v>
      </c>
      <c r="AH92" s="38">
        <f>SUMIF(C$2:C92,C92,AG$2:AG92)</f>
        <v>255320</v>
      </c>
      <c r="AI92" s="38">
        <f>SUM(AG$2:AG92)</f>
        <v>443685</v>
      </c>
      <c r="AJ92" s="43">
        <f>SUMIF(Unloader!B:B,Summary!B92,Unloader!W:W)</f>
        <v>0</v>
      </c>
      <c r="AK92" s="43">
        <f>SUMIF(Unloader!B:B,Summary!B92,Unloader!AD:AD)+SUMIF(Unloader!B:B,Summary!B92,Unloader!BR:BR)+SUMIF(Unloader!B:B,Summary!B92,Unloader!BN:BN)</f>
        <v>0</v>
      </c>
      <c r="AL92" s="43">
        <f>SUMIF(C$2:C92,C92,AJ$2:AJ92)</f>
        <v>10.227777777777778</v>
      </c>
      <c r="AM92" s="43">
        <f>SUMIF(C$2:C92,C92,AK$2:AK92)</f>
        <v>1.2020833333333334</v>
      </c>
      <c r="AN92" s="38">
        <f t="shared" si="54"/>
        <v>1178.6720012310534</v>
      </c>
      <c r="AO92" s="38">
        <f>SUM(AJ$2:AJ92)</f>
        <v>16.321527777777778</v>
      </c>
      <c r="AP92" s="38">
        <f>SUM(AK$2:AK92)</f>
        <v>1.3583333333333334</v>
      </c>
      <c r="AQ92" s="38">
        <f t="shared" si="55"/>
        <v>1235.4898593771757</v>
      </c>
    </row>
    <row r="93" spans="1:43" x14ac:dyDescent="0.25">
      <c r="A93" s="124">
        <f t="shared" si="56"/>
        <v>92</v>
      </c>
      <c r="B93" s="361">
        <f t="shared" si="56"/>
        <v>40725</v>
      </c>
      <c r="C93" s="33">
        <f t="shared" si="37"/>
        <v>7</v>
      </c>
      <c r="D93" s="125">
        <f>COUNTIF('Rake Load'!A:A,Summary!B93)</f>
        <v>3</v>
      </c>
      <c r="E93" s="125">
        <f>SUMIF('Rake Load'!A:A,B93,'Rake Load'!F:F)</f>
        <v>10622.48</v>
      </c>
      <c r="F93" s="35">
        <f>SUMIF('Rake Load'!A:A,B93,'Rake Load'!AB:AB)</f>
        <v>0.5020833333333331</v>
      </c>
      <c r="G93" s="35">
        <f t="shared" si="38"/>
        <v>0.16736111111111104</v>
      </c>
      <c r="H93" s="36">
        <f t="shared" si="39"/>
        <v>4</v>
      </c>
      <c r="I93" s="36">
        <f t="shared" si="40"/>
        <v>1</v>
      </c>
      <c r="J93" s="35">
        <f>SUMIF('Rake Load'!A:A,B93,'Rake Load'!BH:BH)</f>
        <v>2.0833333333333332E-2</v>
      </c>
      <c r="K93" s="41">
        <f t="shared" si="41"/>
        <v>0.48124999999999979</v>
      </c>
      <c r="L93" s="41">
        <f t="shared" si="42"/>
        <v>0.1604166666666666</v>
      </c>
      <c r="M93" s="49">
        <f t="shared" si="43"/>
        <v>3</v>
      </c>
      <c r="N93" s="49">
        <f t="shared" si="44"/>
        <v>51</v>
      </c>
      <c r="O93" s="363">
        <f>SUMIF(C$2:C93,C93,D$2:D93)</f>
        <v>3</v>
      </c>
      <c r="P93" s="33">
        <f>SUMIF(C$2:C93,C93,F$2:F93)</f>
        <v>0.5020833333333331</v>
      </c>
      <c r="Q93" s="37">
        <f t="shared" si="45"/>
        <v>0.16736111111111104</v>
      </c>
      <c r="R93" s="36">
        <f t="shared" si="46"/>
        <v>4</v>
      </c>
      <c r="S93" s="36">
        <f t="shared" si="47"/>
        <v>1</v>
      </c>
      <c r="T93" s="363">
        <f>SUM(D$2:D93)</f>
        <v>54</v>
      </c>
      <c r="U93" s="38">
        <f>SUMIF(C$2:C93,C93,E$2:E93)</f>
        <v>10622.48</v>
      </c>
      <c r="V93" s="38">
        <f>SUM(E$2:E93)</f>
        <v>186237.61000000004</v>
      </c>
      <c r="W93" s="43">
        <f>SUM(F$2:F93)</f>
        <v>40711.675694444457</v>
      </c>
      <c r="X93" s="43">
        <f t="shared" si="48"/>
        <v>753.91992026748994</v>
      </c>
      <c r="Y93" s="36">
        <f t="shared" si="49"/>
        <v>22</v>
      </c>
      <c r="Z93" s="36">
        <f t="shared" si="50"/>
        <v>4</v>
      </c>
      <c r="AA93" s="38">
        <f>SUMIF('Rake Load'!A:A,Summary!B93,'Rake Load'!AN:AN)</f>
        <v>1.0402777777777781</v>
      </c>
      <c r="AB93" s="38">
        <f>SUMIF(C$2:C93,C93,AA$2:AA93)</f>
        <v>1.0402777777777781</v>
      </c>
      <c r="AC93" s="38">
        <f>SUM(AA$2:AA93)</f>
        <v>21.001388888912167</v>
      </c>
      <c r="AD93" s="43">
        <f t="shared" si="51"/>
        <v>0.34675925925925938</v>
      </c>
      <c r="AE93" s="43">
        <f t="shared" si="52"/>
        <v>0.34675925925925938</v>
      </c>
      <c r="AF93" s="43">
        <f t="shared" si="53"/>
        <v>0.38891460905392905</v>
      </c>
      <c r="AG93" s="38">
        <f>SUMIF(Unloader!B:B,Summary!B93,Unloader!M:M)</f>
        <v>32935</v>
      </c>
      <c r="AH93" s="38">
        <f>SUMIF(C$2:C93,C93,AG$2:AG93)</f>
        <v>32935</v>
      </c>
      <c r="AI93" s="38">
        <f>SUM(AG$2:AG93)</f>
        <v>476620</v>
      </c>
      <c r="AJ93" s="43">
        <f>SUMIF(Unloader!B:B,Summary!B93,Unloader!W:W)</f>
        <v>0.73958333333333337</v>
      </c>
      <c r="AK93" s="43">
        <f>SUMIF(Unloader!B:B,Summary!B93,Unloader!AD:AD)+SUMIF(Unloader!B:B,Summary!B93,Unloader!BR:BR)+SUMIF(Unloader!B:B,Summary!B93,Unloader!BN:BN)</f>
        <v>0</v>
      </c>
      <c r="AL93" s="43">
        <f>SUMIF(C$2:C93,C93,AJ$2:AJ93)</f>
        <v>0.73958333333333337</v>
      </c>
      <c r="AM93" s="43">
        <f>SUMIF(C$2:C93,C93,AK$2:AK93)</f>
        <v>0</v>
      </c>
      <c r="AN93" s="38">
        <f t="shared" si="54"/>
        <v>1855.4929577464789</v>
      </c>
      <c r="AO93" s="38">
        <f>SUM(AJ$2:AJ93)</f>
        <v>17.06111111111111</v>
      </c>
      <c r="AP93" s="38">
        <f>SUM(AK$2:AK93)</f>
        <v>1.3583333333333334</v>
      </c>
      <c r="AQ93" s="38">
        <f t="shared" si="55"/>
        <v>1264.6913143463651</v>
      </c>
    </row>
    <row r="94" spans="1:43" x14ac:dyDescent="0.25">
      <c r="A94" s="124">
        <f t="shared" si="56"/>
        <v>93</v>
      </c>
      <c r="B94" s="361">
        <f t="shared" si="56"/>
        <v>40726</v>
      </c>
      <c r="C94" s="33">
        <f t="shared" si="37"/>
        <v>7</v>
      </c>
      <c r="D94" s="125">
        <f>COUNTIF('Rake Load'!A:A,Summary!B94)</f>
        <v>2</v>
      </c>
      <c r="E94" s="125">
        <f>SUMIF('Rake Load'!A:A,B94,'Rake Load'!F:F)</f>
        <v>7331.71</v>
      </c>
      <c r="F94" s="35">
        <f>SUMIF('Rake Load'!A:A,B94,'Rake Load'!AB:AB)</f>
        <v>0.25833333333333341</v>
      </c>
      <c r="G94" s="35">
        <f t="shared" si="38"/>
        <v>0.12916666666666671</v>
      </c>
      <c r="H94" s="36">
        <f t="shared" si="39"/>
        <v>3</v>
      </c>
      <c r="I94" s="36">
        <f t="shared" si="40"/>
        <v>6</v>
      </c>
      <c r="J94" s="35">
        <f>SUMIF('Rake Load'!A:A,B94,'Rake Load'!BH:BH)</f>
        <v>0</v>
      </c>
      <c r="K94" s="41">
        <f t="shared" si="41"/>
        <v>0.25833333333333341</v>
      </c>
      <c r="L94" s="41">
        <f t="shared" si="42"/>
        <v>0.12916666666666671</v>
      </c>
      <c r="M94" s="49">
        <f t="shared" si="43"/>
        <v>3</v>
      </c>
      <c r="N94" s="49">
        <f t="shared" si="44"/>
        <v>6</v>
      </c>
      <c r="O94" s="363">
        <f>SUMIF(C$2:C94,C94,D$2:D94)</f>
        <v>5</v>
      </c>
      <c r="P94" s="33">
        <f>SUMIF(C$2:C94,C94,F$2:F94)</f>
        <v>0.76041666666666652</v>
      </c>
      <c r="Q94" s="37">
        <f t="shared" si="45"/>
        <v>0.15208333333333329</v>
      </c>
      <c r="R94" s="36">
        <f t="shared" si="46"/>
        <v>3</v>
      </c>
      <c r="S94" s="36">
        <f t="shared" si="47"/>
        <v>39</v>
      </c>
      <c r="T94" s="363">
        <f>SUM(D$2:D94)</f>
        <v>56</v>
      </c>
      <c r="U94" s="38">
        <f>SUMIF(C$2:C94,C94,E$2:E94)</f>
        <v>17954.189999999999</v>
      </c>
      <c r="V94" s="38">
        <f>SUM(E$2:E94)</f>
        <v>193569.32000000004</v>
      </c>
      <c r="W94" s="43">
        <f>SUM(F$2:F94)</f>
        <v>40711.934027777788</v>
      </c>
      <c r="X94" s="43">
        <f t="shared" si="48"/>
        <v>726.99882192460336</v>
      </c>
      <c r="Y94" s="36">
        <f t="shared" si="49"/>
        <v>23</v>
      </c>
      <c r="Z94" s="36">
        <f t="shared" si="50"/>
        <v>58</v>
      </c>
      <c r="AA94" s="38">
        <f>SUMIF('Rake Load'!A:A,Summary!B94,'Rake Load'!AN:AN)</f>
        <v>0.68541666666666656</v>
      </c>
      <c r="AB94" s="38">
        <f>SUMIF(C$2:C94,C94,AA$2:AA94)</f>
        <v>1.7256944444444446</v>
      </c>
      <c r="AC94" s="38">
        <f>SUM(AA$2:AA94)</f>
        <v>21.686805555578832</v>
      </c>
      <c r="AD94" s="43">
        <f t="shared" si="51"/>
        <v>0.34270833333333328</v>
      </c>
      <c r="AE94" s="43">
        <f t="shared" si="52"/>
        <v>0.34513888888888894</v>
      </c>
      <c r="AF94" s="43">
        <f t="shared" si="53"/>
        <v>0.38726438492105059</v>
      </c>
      <c r="AG94" s="38">
        <f>SUMIF(Unloader!B:B,Summary!B94,Unloader!M:M)</f>
        <v>19196</v>
      </c>
      <c r="AH94" s="38">
        <f>SUMIF(C$2:C94,C94,AG$2:AG94)</f>
        <v>52131</v>
      </c>
      <c r="AI94" s="38">
        <f>SUM(AG$2:AG94)</f>
        <v>495816</v>
      </c>
      <c r="AJ94" s="43">
        <f>SUMIF(Unloader!B:B,Summary!B94,Unloader!W:W)</f>
        <v>0.69791666666666663</v>
      </c>
      <c r="AK94" s="43">
        <f>SUMIF(Unloader!B:B,Summary!B94,Unloader!AD:AD)+SUMIF(Unloader!B:B,Summary!B94,Unloader!BR:BR)+SUMIF(Unloader!B:B,Summary!B94,Unloader!BN:BN)</f>
        <v>0</v>
      </c>
      <c r="AL94" s="43">
        <f>SUMIF(C$2:C94,C94,AJ$2:AJ94)</f>
        <v>1.4375</v>
      </c>
      <c r="AM94" s="43">
        <f>SUMIF(C$2:C94,C94,AK$2:AK94)</f>
        <v>0</v>
      </c>
      <c r="AN94" s="38">
        <f t="shared" si="54"/>
        <v>1511.0434782608697</v>
      </c>
      <c r="AO94" s="38">
        <f>SUM(AJ$2:AJ94)</f>
        <v>17.759027777777778</v>
      </c>
      <c r="AP94" s="38">
        <f>SUM(AK$2:AK94)</f>
        <v>1.3583333333333334</v>
      </c>
      <c r="AQ94" s="38">
        <f t="shared" si="55"/>
        <v>1259.6417834610663</v>
      </c>
    </row>
    <row r="95" spans="1:43" x14ac:dyDescent="0.25">
      <c r="A95" s="124">
        <f t="shared" si="56"/>
        <v>94</v>
      </c>
      <c r="B95" s="361">
        <f t="shared" si="56"/>
        <v>40727</v>
      </c>
      <c r="C95" s="33">
        <f t="shared" si="37"/>
        <v>7</v>
      </c>
      <c r="D95" s="125">
        <f>COUNTIF('Rake Load'!A:A,Summary!B95)</f>
        <v>2</v>
      </c>
      <c r="E95" s="125">
        <f>SUMIF('Rake Load'!A:A,B95,'Rake Load'!F:F)</f>
        <v>7314.74</v>
      </c>
      <c r="F95" s="35">
        <f>SUMIF('Rake Load'!A:A,B95,'Rake Load'!AB:AB)</f>
        <v>0.28402777777777782</v>
      </c>
      <c r="G95" s="35">
        <f t="shared" si="38"/>
        <v>0.14201388888888891</v>
      </c>
      <c r="H95" s="36">
        <f t="shared" si="39"/>
        <v>3</v>
      </c>
      <c r="I95" s="36">
        <f t="shared" si="40"/>
        <v>24</v>
      </c>
      <c r="J95" s="35">
        <f>SUMIF('Rake Load'!A:A,B95,'Rake Load'!BH:BH)</f>
        <v>2.0833333333333333E-3</v>
      </c>
      <c r="K95" s="41">
        <f t="shared" si="41"/>
        <v>0.2819444444444445</v>
      </c>
      <c r="L95" s="41">
        <f t="shared" si="42"/>
        <v>0.14097222222222225</v>
      </c>
      <c r="M95" s="49">
        <f t="shared" si="43"/>
        <v>3</v>
      </c>
      <c r="N95" s="49">
        <f t="shared" si="44"/>
        <v>23</v>
      </c>
      <c r="O95" s="363">
        <f>SUMIF(C$2:C95,C95,D$2:D95)</f>
        <v>7</v>
      </c>
      <c r="P95" s="33">
        <f>SUMIF(C$2:C95,C95,F$2:F95)</f>
        <v>1.0444444444444443</v>
      </c>
      <c r="Q95" s="37">
        <f t="shared" si="45"/>
        <v>0.14920634920634918</v>
      </c>
      <c r="R95" s="36">
        <f t="shared" si="46"/>
        <v>3</v>
      </c>
      <c r="S95" s="36">
        <f t="shared" si="47"/>
        <v>34</v>
      </c>
      <c r="T95" s="363">
        <f>SUM(D$2:D95)</f>
        <v>58</v>
      </c>
      <c r="U95" s="38">
        <f>SUMIF(C$2:C95,C95,E$2:E95)</f>
        <v>25268.93</v>
      </c>
      <c r="V95" s="38">
        <f>SUM(E$2:E95)</f>
        <v>200884.06000000003</v>
      </c>
      <c r="W95" s="43">
        <f>SUM(F$2:F95)</f>
        <v>40712.218055555568</v>
      </c>
      <c r="X95" s="43">
        <f t="shared" si="48"/>
        <v>701.93479406130291</v>
      </c>
      <c r="Y95" s="36">
        <f t="shared" si="49"/>
        <v>22</v>
      </c>
      <c r="Z95" s="36">
        <f t="shared" si="50"/>
        <v>26</v>
      </c>
      <c r="AA95" s="38">
        <f>SUMIF('Rake Load'!A:A,Summary!B95,'Rake Load'!AN:AN)</f>
        <v>0.54652777777777772</v>
      </c>
      <c r="AB95" s="38">
        <f>SUMIF(C$2:C95,C95,AA$2:AA95)</f>
        <v>2.2722222222222221</v>
      </c>
      <c r="AC95" s="38">
        <f>SUM(AA$2:AA95)</f>
        <v>22.233333333356612</v>
      </c>
      <c r="AD95" s="43">
        <f t="shared" si="51"/>
        <v>0.27326388888888886</v>
      </c>
      <c r="AE95" s="43">
        <f t="shared" si="52"/>
        <v>0.32460317460317462</v>
      </c>
      <c r="AF95" s="43">
        <f t="shared" si="53"/>
        <v>0.3833333333337347</v>
      </c>
      <c r="AG95" s="38">
        <f>SUMIF(Unloader!B:B,Summary!B95,Unloader!M:M)</f>
        <v>34337</v>
      </c>
      <c r="AH95" s="38">
        <f>SUMIF(C$2:C95,C95,AG$2:AG95)</f>
        <v>86468</v>
      </c>
      <c r="AI95" s="38">
        <f>SUM(AG$2:AG95)</f>
        <v>530153</v>
      </c>
      <c r="AJ95" s="43">
        <f>SUMIF(Unloader!B:B,Summary!B95,Unloader!W:W)</f>
        <v>0.77777777777777779</v>
      </c>
      <c r="AK95" s="43">
        <f>SUMIF(Unloader!B:B,Summary!B95,Unloader!AD:AD)+SUMIF(Unloader!B:B,Summary!B95,Unloader!BR:BR)+SUMIF(Unloader!B:B,Summary!B95,Unloader!BN:BN)</f>
        <v>9.1666666666666674E-2</v>
      </c>
      <c r="AL95" s="43">
        <f>SUMIF(C$2:C95,C95,AJ$2:AJ95)</f>
        <v>2.2152777777777777</v>
      </c>
      <c r="AM95" s="43">
        <f>SUMIF(C$2:C95,C95,AK$2:AK95)</f>
        <v>9.1666666666666674E-2</v>
      </c>
      <c r="AN95" s="38">
        <f t="shared" si="54"/>
        <v>1696.5598430346633</v>
      </c>
      <c r="AO95" s="38">
        <f>SUM(AJ$2:AJ95)</f>
        <v>18.536805555555556</v>
      </c>
      <c r="AP95" s="38">
        <f>SUM(AK$2:AK95)</f>
        <v>1.4500000000000002</v>
      </c>
      <c r="AQ95" s="38">
        <f t="shared" si="55"/>
        <v>1292.7933346880714</v>
      </c>
    </row>
    <row r="96" spans="1:43" x14ac:dyDescent="0.25">
      <c r="A96" s="124">
        <f t="shared" si="56"/>
        <v>95</v>
      </c>
      <c r="B96" s="361">
        <f t="shared" si="56"/>
        <v>40728</v>
      </c>
      <c r="C96" s="33">
        <f t="shared" si="37"/>
        <v>7</v>
      </c>
      <c r="D96" s="125">
        <f>COUNTIF('Rake Load'!A:A,Summary!B96)</f>
        <v>3</v>
      </c>
      <c r="E96" s="125">
        <f>SUMIF('Rake Load'!A:A,B96,'Rake Load'!F:F)</f>
        <v>10912.15</v>
      </c>
      <c r="F96" s="35">
        <f>SUMIF('Rake Load'!A:A,B96,'Rake Load'!AB:AB)</f>
        <v>0.32708333333333339</v>
      </c>
      <c r="G96" s="35">
        <f t="shared" si="38"/>
        <v>0.10902777777777779</v>
      </c>
      <c r="H96" s="36">
        <f t="shared" si="39"/>
        <v>2</v>
      </c>
      <c r="I96" s="36">
        <f t="shared" si="40"/>
        <v>37</v>
      </c>
      <c r="J96" s="35">
        <f>SUMIF('Rake Load'!A:A,B96,'Rake Load'!BH:BH)</f>
        <v>0</v>
      </c>
      <c r="K96" s="41">
        <f t="shared" si="41"/>
        <v>0.32708333333333339</v>
      </c>
      <c r="L96" s="41">
        <f t="shared" si="42"/>
        <v>0.10902777777777779</v>
      </c>
      <c r="M96" s="49">
        <f t="shared" si="43"/>
        <v>2</v>
      </c>
      <c r="N96" s="49">
        <f t="shared" si="44"/>
        <v>37</v>
      </c>
      <c r="O96" s="363">
        <f>SUMIF(C$2:C96,C96,D$2:D96)</f>
        <v>10</v>
      </c>
      <c r="P96" s="33">
        <f>SUMIF(C$2:C96,C96,F$2:F96)</f>
        <v>1.3715277777777777</v>
      </c>
      <c r="Q96" s="37">
        <f t="shared" si="45"/>
        <v>0.13715277777777776</v>
      </c>
      <c r="R96" s="36">
        <f t="shared" si="46"/>
        <v>3</v>
      </c>
      <c r="S96" s="36">
        <f t="shared" si="47"/>
        <v>17</v>
      </c>
      <c r="T96" s="363">
        <f>SUM(D$2:D96)</f>
        <v>61</v>
      </c>
      <c r="U96" s="38">
        <f>SUMIF(C$2:C96,C96,E$2:E96)</f>
        <v>36181.08</v>
      </c>
      <c r="V96" s="38">
        <f>SUM(E$2:E96)</f>
        <v>211796.21000000002</v>
      </c>
      <c r="W96" s="43">
        <f>SUM(F$2:F96)</f>
        <v>40712.545138888898</v>
      </c>
      <c r="X96" s="43">
        <f t="shared" si="48"/>
        <v>667.41877276867046</v>
      </c>
      <c r="Y96" s="36">
        <f t="shared" si="49"/>
        <v>10</v>
      </c>
      <c r="Z96" s="36">
        <f t="shared" si="50"/>
        <v>3</v>
      </c>
      <c r="AA96" s="38">
        <f>SUMIF('Rake Load'!A:A,Summary!B96,'Rake Load'!AN:AN)</f>
        <v>0.73194444444444451</v>
      </c>
      <c r="AB96" s="38">
        <f>SUMIF(C$2:C96,C96,AA$2:AA96)</f>
        <v>3.0041666666666664</v>
      </c>
      <c r="AC96" s="38">
        <f>SUM(AA$2:AA96)</f>
        <v>22.965277777801056</v>
      </c>
      <c r="AD96" s="43">
        <f t="shared" si="51"/>
        <v>0.24398148148148149</v>
      </c>
      <c r="AE96" s="43">
        <f t="shared" si="52"/>
        <v>0.30041666666666667</v>
      </c>
      <c r="AF96" s="43">
        <f t="shared" si="53"/>
        <v>0.37647996357050911</v>
      </c>
      <c r="AG96" s="38">
        <f>SUMIF(Unloader!B:B,Summary!B96,Unloader!M:M)</f>
        <v>17545</v>
      </c>
      <c r="AH96" s="38">
        <f>SUMIF(C$2:C96,C96,AG$2:AG96)</f>
        <v>104013</v>
      </c>
      <c r="AI96" s="38">
        <f>SUM(AG$2:AG96)</f>
        <v>547698</v>
      </c>
      <c r="AJ96" s="43">
        <f>SUMIF(Unloader!B:B,Summary!B96,Unloader!W:W)</f>
        <v>0.81597222222222221</v>
      </c>
      <c r="AK96" s="43">
        <f>SUMIF(Unloader!B:B,Summary!B96,Unloader!AD:AD)+SUMIF(Unloader!B:B,Summary!B96,Unloader!BR:BR)+SUMIF(Unloader!B:B,Summary!B96,Unloader!BN:BN)</f>
        <v>0</v>
      </c>
      <c r="AL96" s="43">
        <f>SUMIF(C$2:C96,C96,AJ$2:AJ96)</f>
        <v>3.03125</v>
      </c>
      <c r="AM96" s="43">
        <f>SUMIF(C$2:C96,C96,AK$2:AK96)</f>
        <v>9.1666666666666674E-2</v>
      </c>
      <c r="AN96" s="38">
        <f t="shared" si="54"/>
        <v>1474.3160878809356</v>
      </c>
      <c r="AO96" s="38">
        <f>SUM(AJ$2:AJ96)</f>
        <v>19.352777777777778</v>
      </c>
      <c r="AP96" s="38">
        <f>SUM(AK$2:AK96)</f>
        <v>1.4500000000000002</v>
      </c>
      <c r="AQ96" s="38">
        <f t="shared" si="55"/>
        <v>1274.7044220325834</v>
      </c>
    </row>
    <row r="97" spans="1:43" x14ac:dyDescent="0.25">
      <c r="A97" s="124">
        <f t="shared" si="56"/>
        <v>96</v>
      </c>
      <c r="B97" s="361">
        <f t="shared" si="56"/>
        <v>40729</v>
      </c>
      <c r="C97" s="33">
        <f t="shared" si="37"/>
        <v>7</v>
      </c>
      <c r="D97" s="125">
        <f>COUNTIF('Rake Load'!A:A,Summary!B97)</f>
        <v>2</v>
      </c>
      <c r="E97" s="125">
        <f>SUMIF('Rake Load'!A:A,B97,'Rake Load'!F:F)</f>
        <v>7279.57</v>
      </c>
      <c r="F97" s="35">
        <f>SUMIF('Rake Load'!A:A,B97,'Rake Load'!AB:AB)</f>
        <v>0.2104166666666667</v>
      </c>
      <c r="G97" s="35">
        <f t="shared" si="38"/>
        <v>0.10520833333333335</v>
      </c>
      <c r="H97" s="36">
        <f t="shared" si="39"/>
        <v>2</v>
      </c>
      <c r="I97" s="36">
        <f t="shared" si="40"/>
        <v>31</v>
      </c>
      <c r="J97" s="35">
        <f>SUMIF('Rake Load'!A:A,B97,'Rake Load'!BH:BH)</f>
        <v>0</v>
      </c>
      <c r="K97" s="41">
        <f t="shared" si="41"/>
        <v>0.2104166666666667</v>
      </c>
      <c r="L97" s="41">
        <f t="shared" si="42"/>
        <v>0.10520833333333335</v>
      </c>
      <c r="M97" s="49">
        <f t="shared" si="43"/>
        <v>2</v>
      </c>
      <c r="N97" s="49">
        <f t="shared" si="44"/>
        <v>31</v>
      </c>
      <c r="O97" s="363">
        <f>SUMIF(C$2:C97,C97,D$2:D97)</f>
        <v>12</v>
      </c>
      <c r="P97" s="33">
        <f>SUMIF(C$2:C97,C97,F$2:F97)</f>
        <v>1.5819444444444444</v>
      </c>
      <c r="Q97" s="37">
        <f t="shared" si="45"/>
        <v>0.1318287037037037</v>
      </c>
      <c r="R97" s="36">
        <f t="shared" si="46"/>
        <v>3</v>
      </c>
      <c r="S97" s="36">
        <f t="shared" si="47"/>
        <v>9</v>
      </c>
      <c r="T97" s="363">
        <f>SUM(D$2:D97)</f>
        <v>63</v>
      </c>
      <c r="U97" s="38">
        <f>SUMIF(C$2:C97,C97,E$2:E97)</f>
        <v>43460.65</v>
      </c>
      <c r="V97" s="38">
        <f>SUM(E$2:E97)</f>
        <v>219075.78000000003</v>
      </c>
      <c r="W97" s="43">
        <f>SUM(F$2:F97)</f>
        <v>40712.755555555566</v>
      </c>
      <c r="X97" s="43">
        <f t="shared" si="48"/>
        <v>646.23421516754865</v>
      </c>
      <c r="Y97" s="36">
        <f t="shared" si="49"/>
        <v>5</v>
      </c>
      <c r="Z97" s="36">
        <f t="shared" si="50"/>
        <v>37</v>
      </c>
      <c r="AA97" s="38">
        <f>SUMIF('Rake Load'!A:A,Summary!B97,'Rake Load'!AN:AN)</f>
        <v>0.46875000000000011</v>
      </c>
      <c r="AB97" s="38">
        <f>SUMIF(C$2:C97,C97,AA$2:AA97)</f>
        <v>3.4729166666666664</v>
      </c>
      <c r="AC97" s="38">
        <f>SUM(AA$2:AA97)</f>
        <v>23.434027777801056</v>
      </c>
      <c r="AD97" s="43">
        <f t="shared" si="51"/>
        <v>0.23437500000000006</v>
      </c>
      <c r="AE97" s="43">
        <f t="shared" si="52"/>
        <v>0.28940972222222222</v>
      </c>
      <c r="AF97" s="43">
        <f t="shared" si="53"/>
        <v>0.37196869488573103</v>
      </c>
      <c r="AG97" s="38">
        <f>SUMIF(Unloader!B:B,Summary!B97,Unloader!M:M)</f>
        <v>0</v>
      </c>
      <c r="AH97" s="38">
        <f>SUMIF(C$2:C97,C97,AG$2:AG97)</f>
        <v>104013</v>
      </c>
      <c r="AI97" s="38">
        <f>SUM(AG$2:AG97)</f>
        <v>547698</v>
      </c>
      <c r="AJ97" s="43">
        <f>SUMIF(Unloader!B:B,Summary!B97,Unloader!W:W)</f>
        <v>0</v>
      </c>
      <c r="AK97" s="43">
        <f>SUMIF(Unloader!B:B,Summary!B97,Unloader!AD:AD)+SUMIF(Unloader!B:B,Summary!B97,Unloader!BR:BR)+SUMIF(Unloader!B:B,Summary!B97,Unloader!BN:BN)</f>
        <v>0</v>
      </c>
      <c r="AL97" s="43">
        <f>SUMIF(C$2:C97,C97,AJ$2:AJ97)</f>
        <v>3.03125</v>
      </c>
      <c r="AM97" s="43">
        <f>SUMIF(C$2:C97,C97,AK$2:AK97)</f>
        <v>9.1666666666666674E-2</v>
      </c>
      <c r="AN97" s="38">
        <f t="shared" si="54"/>
        <v>1474.3160878809356</v>
      </c>
      <c r="AO97" s="38">
        <f>SUM(AJ$2:AJ97)</f>
        <v>19.352777777777778</v>
      </c>
      <c r="AP97" s="38">
        <f>SUM(AK$2:AK97)</f>
        <v>1.4500000000000002</v>
      </c>
      <c r="AQ97" s="38">
        <f t="shared" si="55"/>
        <v>1274.7044220325834</v>
      </c>
    </row>
    <row r="98" spans="1:43" x14ac:dyDescent="0.25">
      <c r="A98" s="124">
        <f t="shared" si="56"/>
        <v>97</v>
      </c>
      <c r="B98" s="361">
        <f t="shared" si="56"/>
        <v>40730</v>
      </c>
      <c r="C98" s="33">
        <f t="shared" si="37"/>
        <v>7</v>
      </c>
      <c r="D98" s="125">
        <f>COUNTIF('Rake Load'!A:A,Summary!B98)</f>
        <v>1</v>
      </c>
      <c r="E98" s="125">
        <f>SUMIF('Rake Load'!A:A,B98,'Rake Load'!F:F)</f>
        <v>3657.15</v>
      </c>
      <c r="F98" s="35">
        <f>SUMIF('Rake Load'!A:A,B98,'Rake Load'!AB:AB)</f>
        <v>0.10277777777777775</v>
      </c>
      <c r="G98" s="35">
        <f t="shared" si="38"/>
        <v>0.10277777777777775</v>
      </c>
      <c r="H98" s="36">
        <f t="shared" si="39"/>
        <v>2</v>
      </c>
      <c r="I98" s="36">
        <f t="shared" si="40"/>
        <v>28</v>
      </c>
      <c r="J98" s="35">
        <f>SUMIF('Rake Load'!A:A,B98,'Rake Load'!BH:BH)</f>
        <v>0</v>
      </c>
      <c r="K98" s="41">
        <f t="shared" si="41"/>
        <v>0.10277777777777775</v>
      </c>
      <c r="L98" s="41">
        <f t="shared" si="42"/>
        <v>0.10277777777777775</v>
      </c>
      <c r="M98" s="49">
        <f t="shared" si="43"/>
        <v>2</v>
      </c>
      <c r="N98" s="49">
        <f t="shared" si="44"/>
        <v>28</v>
      </c>
      <c r="O98" s="363">
        <f>SUMIF(C$2:C98,C98,D$2:D98)</f>
        <v>13</v>
      </c>
      <c r="P98" s="33">
        <f>SUMIF(C$2:C98,C98,F$2:F98)</f>
        <v>1.6847222222222222</v>
      </c>
      <c r="Q98" s="37">
        <f t="shared" si="45"/>
        <v>0.12959401709401711</v>
      </c>
      <c r="R98" s="36">
        <f t="shared" si="46"/>
        <v>3</v>
      </c>
      <c r="S98" s="36">
        <f t="shared" si="47"/>
        <v>6</v>
      </c>
      <c r="T98" s="363">
        <f>SUM(D$2:D98)</f>
        <v>64</v>
      </c>
      <c r="U98" s="38">
        <f>SUMIF(C$2:C98,C98,E$2:E98)</f>
        <v>47117.8</v>
      </c>
      <c r="V98" s="38">
        <f>SUM(E$2:E98)</f>
        <v>222732.93000000002</v>
      </c>
      <c r="W98" s="43">
        <f>SUM(F$2:F98)</f>
        <v>40712.858333333344</v>
      </c>
      <c r="X98" s="43">
        <f t="shared" si="48"/>
        <v>636.13841145833351</v>
      </c>
      <c r="Y98" s="36">
        <f t="shared" si="49"/>
        <v>3</v>
      </c>
      <c r="Z98" s="36">
        <f t="shared" si="50"/>
        <v>19</v>
      </c>
      <c r="AA98" s="38">
        <f>SUMIF('Rake Load'!A:A,Summary!B98,'Rake Load'!AN:AN)</f>
        <v>0.28472222222222221</v>
      </c>
      <c r="AB98" s="38">
        <f>SUMIF(C$2:C98,C98,AA$2:AA98)</f>
        <v>3.7576388888888888</v>
      </c>
      <c r="AC98" s="38">
        <f>SUM(AA$2:AA98)</f>
        <v>23.718750000023277</v>
      </c>
      <c r="AD98" s="43">
        <f t="shared" si="51"/>
        <v>0.28472222222222221</v>
      </c>
      <c r="AE98" s="43">
        <f t="shared" si="52"/>
        <v>0.28904914529914527</v>
      </c>
      <c r="AF98" s="43">
        <f t="shared" si="53"/>
        <v>0.37060546875036371</v>
      </c>
      <c r="AG98" s="38">
        <f>SUMIF(Unloader!B:B,Summary!B98,Unloader!M:M)</f>
        <v>5765</v>
      </c>
      <c r="AH98" s="38">
        <f>SUMIF(C$2:C98,C98,AG$2:AG98)</f>
        <v>109778</v>
      </c>
      <c r="AI98" s="38">
        <f>SUM(AG$2:AG98)</f>
        <v>553463</v>
      </c>
      <c r="AJ98" s="43">
        <f>SUMIF(Unloader!B:B,Summary!B98,Unloader!W:W)</f>
        <v>0.35416666666666669</v>
      </c>
      <c r="AK98" s="43">
        <f>SUMIF(Unloader!B:B,Summary!B98,Unloader!AD:AD)+SUMIF(Unloader!B:B,Summary!B98,Unloader!BR:BR)+SUMIF(Unloader!B:B,Summary!B98,Unloader!BN:BN)</f>
        <v>0</v>
      </c>
      <c r="AL98" s="43">
        <f>SUMIF(C$2:C98,C98,AJ$2:AJ98)</f>
        <v>3.3854166666666665</v>
      </c>
      <c r="AM98" s="43">
        <f>SUMIF(C$2:C98,C98,AK$2:AK98)</f>
        <v>9.1666666666666674E-2</v>
      </c>
      <c r="AN98" s="38">
        <f t="shared" si="54"/>
        <v>1388.7160025300445</v>
      </c>
      <c r="AO98" s="38">
        <f>SUM(AJ$2:AJ98)</f>
        <v>19.706944444444446</v>
      </c>
      <c r="AP98" s="38">
        <f>SUM(AK$2:AK98)</f>
        <v>1.4500000000000002</v>
      </c>
      <c r="AQ98" s="38">
        <f t="shared" si="55"/>
        <v>1263.1335108406236</v>
      </c>
    </row>
    <row r="99" spans="1:43" x14ac:dyDescent="0.25">
      <c r="A99" s="124">
        <f t="shared" si="56"/>
        <v>98</v>
      </c>
      <c r="B99" s="361">
        <f t="shared" si="56"/>
        <v>40731</v>
      </c>
      <c r="C99" s="33">
        <f t="shared" si="37"/>
        <v>7</v>
      </c>
      <c r="D99" s="125">
        <f>COUNTIF('Rake Load'!A:A,Summary!B99)</f>
        <v>2</v>
      </c>
      <c r="E99" s="125">
        <f>SUMIF('Rake Load'!A:A,B99,'Rake Load'!F:F)</f>
        <v>7108.38</v>
      </c>
      <c r="F99" s="35">
        <f>SUMIF('Rake Load'!A:A,B99,'Rake Load'!AB:AB)</f>
        <v>0.55555555555555569</v>
      </c>
      <c r="G99" s="35">
        <f t="shared" si="38"/>
        <v>0.27777777777777785</v>
      </c>
      <c r="H99" s="36">
        <f t="shared" si="39"/>
        <v>6</v>
      </c>
      <c r="I99" s="36">
        <f t="shared" si="40"/>
        <v>40</v>
      </c>
      <c r="J99" s="35">
        <f>SUMIF('Rake Load'!A:A,B99,'Rake Load'!BH:BH)</f>
        <v>6.2499999999999995E-3</v>
      </c>
      <c r="K99" s="41">
        <f t="shared" si="41"/>
        <v>0.54930555555555571</v>
      </c>
      <c r="L99" s="41">
        <f t="shared" si="42"/>
        <v>0.27465277777777786</v>
      </c>
      <c r="M99" s="49">
        <f t="shared" si="43"/>
        <v>6</v>
      </c>
      <c r="N99" s="49">
        <f t="shared" si="44"/>
        <v>35</v>
      </c>
      <c r="O99" s="363">
        <f>SUMIF(C$2:C99,C99,D$2:D99)</f>
        <v>15</v>
      </c>
      <c r="P99" s="33">
        <f>SUMIF(C$2:C99,C99,F$2:F99)</f>
        <v>2.240277777777778</v>
      </c>
      <c r="Q99" s="37">
        <f t="shared" si="45"/>
        <v>0.14935185185185187</v>
      </c>
      <c r="R99" s="36">
        <f t="shared" si="46"/>
        <v>3</v>
      </c>
      <c r="S99" s="36">
        <f t="shared" si="47"/>
        <v>35</v>
      </c>
      <c r="T99" s="363">
        <f>SUM(D$2:D99)</f>
        <v>66</v>
      </c>
      <c r="U99" s="38">
        <f>SUMIF(C$2:C99,C99,E$2:E99)</f>
        <v>54226.18</v>
      </c>
      <c r="V99" s="38">
        <f>SUM(E$2:E99)</f>
        <v>229841.31000000003</v>
      </c>
      <c r="W99" s="43">
        <f>SUM(F$2:F99)</f>
        <v>40713.413888888899</v>
      </c>
      <c r="X99" s="43">
        <f t="shared" si="48"/>
        <v>616.8699074074076</v>
      </c>
      <c r="Y99" s="36">
        <f t="shared" si="49"/>
        <v>20</v>
      </c>
      <c r="Z99" s="36">
        <f t="shared" si="50"/>
        <v>52</v>
      </c>
      <c r="AA99" s="38">
        <f>SUMIF('Rake Load'!A:A,Summary!B99,'Rake Load'!AN:AN)</f>
        <v>1.0069444444444446</v>
      </c>
      <c r="AB99" s="38">
        <f>SUMIF(C$2:C99,C99,AA$2:AA99)</f>
        <v>4.7645833333333334</v>
      </c>
      <c r="AC99" s="38">
        <f>SUM(AA$2:AA99)</f>
        <v>24.72569444446772</v>
      </c>
      <c r="AD99" s="43">
        <f t="shared" si="51"/>
        <v>0.50347222222222232</v>
      </c>
      <c r="AE99" s="43">
        <f t="shared" si="52"/>
        <v>0.31763888888888892</v>
      </c>
      <c r="AF99" s="43">
        <f t="shared" si="53"/>
        <v>0.37463173400708666</v>
      </c>
      <c r="AG99" s="38">
        <f>SUMIF(Unloader!B:B,Summary!B99,Unloader!M:M)</f>
        <v>24112</v>
      </c>
      <c r="AH99" s="38">
        <f>SUMIF(C$2:C99,C99,AG$2:AG99)</f>
        <v>133890</v>
      </c>
      <c r="AI99" s="38">
        <f>SUM(AG$2:AG99)</f>
        <v>577575</v>
      </c>
      <c r="AJ99" s="43">
        <f>SUMIF(Unloader!B:B,Summary!B99,Unloader!W:W)</f>
        <v>0.94791666666666663</v>
      </c>
      <c r="AK99" s="43">
        <f>SUMIF(Unloader!B:B,Summary!B99,Unloader!AD:AD)+SUMIF(Unloader!B:B,Summary!B99,Unloader!BR:BR)+SUMIF(Unloader!B:B,Summary!B99,Unloader!BN:BN)</f>
        <v>0.27152777777777776</v>
      </c>
      <c r="AL99" s="43">
        <f>SUMIF(C$2:C99,C99,AJ$2:AJ99)</f>
        <v>4.333333333333333</v>
      </c>
      <c r="AM99" s="43">
        <f>SUMIF(C$2:C99,C99,AK$2:AK99)</f>
        <v>0.36319444444444443</v>
      </c>
      <c r="AN99" s="38">
        <f t="shared" si="54"/>
        <v>1405.1775406681827</v>
      </c>
      <c r="AO99" s="38">
        <f>SUM(AJ$2:AJ99)</f>
        <v>20.654861111111114</v>
      </c>
      <c r="AP99" s="38">
        <f>SUM(AK$2:AK99)</f>
        <v>1.721527777777778</v>
      </c>
      <c r="AQ99" s="38">
        <f t="shared" si="55"/>
        <v>1271.0717429577462</v>
      </c>
    </row>
    <row r="100" spans="1:43" x14ac:dyDescent="0.25">
      <c r="A100" s="124">
        <f t="shared" si="56"/>
        <v>99</v>
      </c>
      <c r="B100" s="361">
        <f t="shared" si="56"/>
        <v>40732</v>
      </c>
      <c r="C100" s="33">
        <f t="shared" si="37"/>
        <v>7</v>
      </c>
      <c r="D100" s="125">
        <f>COUNTIF('Rake Load'!A:A,Summary!B100)</f>
        <v>2</v>
      </c>
      <c r="E100" s="125">
        <f>SUMIF('Rake Load'!A:A,B100,'Rake Load'!F:F)</f>
        <v>6504.95</v>
      </c>
      <c r="F100" s="35">
        <f>SUMIF('Rake Load'!A:A,B100,'Rake Load'!AB:AB)</f>
        <v>0.38958333333333323</v>
      </c>
      <c r="G100" s="35">
        <f t="shared" si="38"/>
        <v>0.19479166666666661</v>
      </c>
      <c r="H100" s="36">
        <f t="shared" si="39"/>
        <v>4</v>
      </c>
      <c r="I100" s="36">
        <f t="shared" si="40"/>
        <v>40</v>
      </c>
      <c r="J100" s="35">
        <f>SUMIF('Rake Load'!A:A,B100,'Rake Load'!BH:BH)</f>
        <v>0</v>
      </c>
      <c r="K100" s="41">
        <f t="shared" si="41"/>
        <v>0.38958333333333323</v>
      </c>
      <c r="L100" s="41">
        <f t="shared" si="42"/>
        <v>0.19479166666666661</v>
      </c>
      <c r="M100" s="49">
        <f t="shared" si="43"/>
        <v>4</v>
      </c>
      <c r="N100" s="49">
        <f t="shared" si="44"/>
        <v>40</v>
      </c>
      <c r="O100" s="363">
        <f>SUMIF(C$2:C100,C100,D$2:D100)</f>
        <v>17</v>
      </c>
      <c r="P100" s="33">
        <f>SUMIF(C$2:C100,C100,F$2:F100)</f>
        <v>2.6298611111111114</v>
      </c>
      <c r="Q100" s="37">
        <f t="shared" si="45"/>
        <v>0.15469771241830066</v>
      </c>
      <c r="R100" s="36">
        <f t="shared" si="46"/>
        <v>3</v>
      </c>
      <c r="S100" s="36">
        <f t="shared" si="47"/>
        <v>42</v>
      </c>
      <c r="T100" s="363">
        <f>SUM(D$2:D100)</f>
        <v>68</v>
      </c>
      <c r="U100" s="38">
        <f>SUMIF(C$2:C100,C100,E$2:E100)</f>
        <v>60731.13</v>
      </c>
      <c r="V100" s="38">
        <f>SUM(E$2:E100)</f>
        <v>236346.26000000004</v>
      </c>
      <c r="W100" s="43">
        <f>SUM(F$2:F100)</f>
        <v>40713.803472222229</v>
      </c>
      <c r="X100" s="43">
        <f t="shared" si="48"/>
        <v>598.73240400326813</v>
      </c>
      <c r="Y100" s="36">
        <f t="shared" si="49"/>
        <v>17</v>
      </c>
      <c r="Z100" s="36">
        <f t="shared" si="50"/>
        <v>34</v>
      </c>
      <c r="AA100" s="38">
        <f>SUMIF('Rake Load'!A:A,Summary!B100,'Rake Load'!AN:AN)</f>
        <v>0.84027777777777779</v>
      </c>
      <c r="AB100" s="38">
        <f>SUMIF(C$2:C100,C100,AA$2:AA100)</f>
        <v>5.6048611111111111</v>
      </c>
      <c r="AC100" s="38">
        <f>SUM(AA$2:AA100)</f>
        <v>25.565972222245499</v>
      </c>
      <c r="AD100" s="43">
        <f t="shared" si="51"/>
        <v>0.4201388888888889</v>
      </c>
      <c r="AE100" s="43">
        <f t="shared" si="52"/>
        <v>0.32969771241830065</v>
      </c>
      <c r="AF100" s="43">
        <f t="shared" si="53"/>
        <v>0.3759701797389044</v>
      </c>
      <c r="AG100" s="38">
        <f>SUMIF(Unloader!B:B,Summary!B100,Unloader!M:M)</f>
        <v>0</v>
      </c>
      <c r="AH100" s="38">
        <f>SUMIF(C$2:C100,C100,AG$2:AG100)</f>
        <v>133890</v>
      </c>
      <c r="AI100" s="38">
        <f>SUM(AG$2:AG100)</f>
        <v>577575</v>
      </c>
      <c r="AJ100" s="43">
        <f>SUMIF(Unloader!B:B,Summary!B100,Unloader!W:W)</f>
        <v>0</v>
      </c>
      <c r="AK100" s="43">
        <f>SUMIF(Unloader!B:B,Summary!B100,Unloader!AD:AD)+SUMIF(Unloader!B:B,Summary!B100,Unloader!BR:BR)+SUMIF(Unloader!B:B,Summary!B100,Unloader!BN:BN)</f>
        <v>0</v>
      </c>
      <c r="AL100" s="43">
        <f>SUMIF(C$2:C100,C100,AJ$2:AJ100)</f>
        <v>4.333333333333333</v>
      </c>
      <c r="AM100" s="43">
        <f>SUMIF(C$2:C100,C100,AK$2:AK100)</f>
        <v>0.36319444444444443</v>
      </c>
      <c r="AN100" s="38">
        <f t="shared" si="54"/>
        <v>1405.1775406681827</v>
      </c>
      <c r="AO100" s="38">
        <f>SUM(AJ$2:AJ100)</f>
        <v>20.654861111111114</v>
      </c>
      <c r="AP100" s="38">
        <f>SUM(AK$2:AK100)</f>
        <v>1.721527777777778</v>
      </c>
      <c r="AQ100" s="38">
        <f t="shared" si="55"/>
        <v>1271.0717429577462</v>
      </c>
    </row>
    <row r="101" spans="1:43" x14ac:dyDescent="0.25">
      <c r="A101" s="124">
        <f t="shared" si="56"/>
        <v>100</v>
      </c>
      <c r="B101" s="361">
        <f t="shared" si="56"/>
        <v>40733</v>
      </c>
      <c r="C101" s="33">
        <f t="shared" si="37"/>
        <v>7</v>
      </c>
      <c r="D101" s="125">
        <f>COUNTIF('Rake Load'!A:A,Summary!B101)</f>
        <v>3</v>
      </c>
      <c r="E101" s="125">
        <f>SUMIF('Rake Load'!A:A,B101,'Rake Load'!F:F)</f>
        <v>10525.630000000001</v>
      </c>
      <c r="F101" s="35">
        <f>SUMIF('Rake Load'!A:A,B101,'Rake Load'!AB:AB)</f>
        <v>0.48472222222222217</v>
      </c>
      <c r="G101" s="35">
        <f t="shared" si="38"/>
        <v>0.16157407407407406</v>
      </c>
      <c r="H101" s="36">
        <f t="shared" si="39"/>
        <v>3</v>
      </c>
      <c r="I101" s="36">
        <f t="shared" si="40"/>
        <v>52</v>
      </c>
      <c r="J101" s="35">
        <f>SUMIF('Rake Load'!A:A,B101,'Rake Load'!BH:BH)</f>
        <v>0</v>
      </c>
      <c r="K101" s="41">
        <f t="shared" si="41"/>
        <v>0.48472222222222217</v>
      </c>
      <c r="L101" s="41">
        <f t="shared" si="42"/>
        <v>0.16157407407407406</v>
      </c>
      <c r="M101" s="49">
        <f t="shared" si="43"/>
        <v>3</v>
      </c>
      <c r="N101" s="49">
        <f t="shared" si="44"/>
        <v>52</v>
      </c>
      <c r="O101" s="363">
        <f>SUMIF(C$2:C101,C101,D$2:D101)</f>
        <v>20</v>
      </c>
      <c r="P101" s="33">
        <f>SUMIF(C$2:C101,C101,F$2:F101)</f>
        <v>3.1145833333333335</v>
      </c>
      <c r="Q101" s="37">
        <f t="shared" si="45"/>
        <v>0.15572916666666667</v>
      </c>
      <c r="R101" s="36">
        <f t="shared" si="46"/>
        <v>3</v>
      </c>
      <c r="S101" s="36">
        <f t="shared" si="47"/>
        <v>44</v>
      </c>
      <c r="T101" s="363">
        <f>SUM(D$2:D101)</f>
        <v>71</v>
      </c>
      <c r="U101" s="38">
        <f>SUMIF(C$2:C101,C101,E$2:E101)</f>
        <v>71256.759999999995</v>
      </c>
      <c r="V101" s="38">
        <f>SUM(E$2:E101)</f>
        <v>246871.89000000004</v>
      </c>
      <c r="W101" s="43">
        <f>SUM(F$2:F101)</f>
        <v>40714.288194444453</v>
      </c>
      <c r="X101" s="43">
        <f t="shared" si="48"/>
        <v>573.44067879499232</v>
      </c>
      <c r="Y101" s="36">
        <f t="shared" si="49"/>
        <v>10</v>
      </c>
      <c r="Z101" s="36">
        <f t="shared" si="50"/>
        <v>34</v>
      </c>
      <c r="AA101" s="38">
        <f>SUMIF('Rake Load'!A:A,Summary!B101,'Rake Load'!AN:AN)</f>
        <v>1.1319444444444442</v>
      </c>
      <c r="AB101" s="38">
        <f>SUMIF(C$2:C101,C101,AA$2:AA101)</f>
        <v>6.7368055555555557</v>
      </c>
      <c r="AC101" s="38">
        <f>SUM(AA$2:AA101)</f>
        <v>26.697916666689942</v>
      </c>
      <c r="AD101" s="43">
        <f t="shared" si="51"/>
        <v>0.37731481481481471</v>
      </c>
      <c r="AE101" s="43">
        <f t="shared" si="52"/>
        <v>0.33684027777777781</v>
      </c>
      <c r="AF101" s="43">
        <f t="shared" si="53"/>
        <v>0.37602699530549216</v>
      </c>
      <c r="AG101" s="38">
        <f>SUMIF(Unloader!B:B,Summary!B101,Unloader!M:M)</f>
        <v>0</v>
      </c>
      <c r="AH101" s="38">
        <f>SUMIF(C$2:C101,C101,AG$2:AG101)</f>
        <v>133890</v>
      </c>
      <c r="AI101" s="38">
        <f>SUM(AG$2:AG101)</f>
        <v>577575</v>
      </c>
      <c r="AJ101" s="43">
        <f>SUMIF(Unloader!B:B,Summary!B101,Unloader!W:W)</f>
        <v>0</v>
      </c>
      <c r="AK101" s="43">
        <f>SUMIF(Unloader!B:B,Summary!B101,Unloader!AD:AD)+SUMIF(Unloader!B:B,Summary!B101,Unloader!BR:BR)+SUMIF(Unloader!B:B,Summary!B101,Unloader!BN:BN)</f>
        <v>0</v>
      </c>
      <c r="AL101" s="43">
        <f>SUMIF(C$2:C101,C101,AJ$2:AJ101)</f>
        <v>4.333333333333333</v>
      </c>
      <c r="AM101" s="43">
        <f>SUMIF(C$2:C101,C101,AK$2:AK101)</f>
        <v>0.36319444444444443</v>
      </c>
      <c r="AN101" s="38">
        <f t="shared" si="54"/>
        <v>1405.1775406681827</v>
      </c>
      <c r="AO101" s="38">
        <f>SUM(AJ$2:AJ101)</f>
        <v>20.654861111111114</v>
      </c>
      <c r="AP101" s="38">
        <f>SUM(AK$2:AK101)</f>
        <v>1.721527777777778</v>
      </c>
      <c r="AQ101" s="38">
        <f t="shared" si="55"/>
        <v>1271.0717429577462</v>
      </c>
    </row>
    <row r="102" spans="1:43" x14ac:dyDescent="0.25">
      <c r="A102" s="124">
        <f t="shared" si="56"/>
        <v>101</v>
      </c>
      <c r="B102" s="361">
        <f t="shared" si="56"/>
        <v>40734</v>
      </c>
      <c r="C102" s="33">
        <f t="shared" si="37"/>
        <v>7</v>
      </c>
      <c r="D102" s="125">
        <f>COUNTIF('Rake Load'!A:A,Summary!B102)</f>
        <v>2</v>
      </c>
      <c r="E102" s="125">
        <f>SUMIF('Rake Load'!A:A,B102,'Rake Load'!F:F)</f>
        <v>7189.23</v>
      </c>
      <c r="F102" s="35">
        <f>SUMIF('Rake Load'!A:A,B102,'Rake Load'!AB:AB)</f>
        <v>0.39375000000000004</v>
      </c>
      <c r="G102" s="35">
        <f t="shared" si="38"/>
        <v>0.19687500000000002</v>
      </c>
      <c r="H102" s="36">
        <f t="shared" si="39"/>
        <v>4</v>
      </c>
      <c r="I102" s="36">
        <f t="shared" si="40"/>
        <v>43</v>
      </c>
      <c r="J102" s="35">
        <f>SUMIF('Rake Load'!A:A,B102,'Rake Load'!BH:BH)</f>
        <v>0</v>
      </c>
      <c r="K102" s="41">
        <f t="shared" si="41"/>
        <v>0.39375000000000004</v>
      </c>
      <c r="L102" s="41">
        <f t="shared" si="42"/>
        <v>0.19687500000000002</v>
      </c>
      <c r="M102" s="49">
        <f t="shared" si="43"/>
        <v>4</v>
      </c>
      <c r="N102" s="49">
        <f t="shared" si="44"/>
        <v>43</v>
      </c>
      <c r="O102" s="363">
        <f>SUMIF(C$2:C102,C102,D$2:D102)</f>
        <v>22</v>
      </c>
      <c r="P102" s="33">
        <f>SUMIF(C$2:C102,C102,F$2:F102)</f>
        <v>3.5083333333333337</v>
      </c>
      <c r="Q102" s="37">
        <f t="shared" si="45"/>
        <v>0.15946969696969698</v>
      </c>
      <c r="R102" s="36">
        <f t="shared" si="46"/>
        <v>3</v>
      </c>
      <c r="S102" s="36">
        <f t="shared" si="47"/>
        <v>49</v>
      </c>
      <c r="T102" s="363">
        <f>SUM(D$2:D102)</f>
        <v>73</v>
      </c>
      <c r="U102" s="38">
        <f>SUMIF(C$2:C102,C102,E$2:E102)</f>
        <v>78445.989999999991</v>
      </c>
      <c r="V102" s="38">
        <f>SUM(E$2:E102)</f>
        <v>254061.12000000005</v>
      </c>
      <c r="W102" s="43">
        <f>SUM(F$2:F102)</f>
        <v>40714.681944444455</v>
      </c>
      <c r="X102" s="43">
        <f t="shared" si="48"/>
        <v>557.73536910197879</v>
      </c>
      <c r="Y102" s="36">
        <f t="shared" si="49"/>
        <v>17</v>
      </c>
      <c r="Z102" s="36">
        <f t="shared" si="50"/>
        <v>38</v>
      </c>
      <c r="AA102" s="38">
        <f>SUMIF('Rake Load'!A:A,Summary!B102,'Rake Load'!AN:AN)</f>
        <v>1.3333333333333335</v>
      </c>
      <c r="AB102" s="38">
        <f>SUMIF(C$2:C102,C102,AA$2:AA102)</f>
        <v>8.0701388888888896</v>
      </c>
      <c r="AC102" s="38">
        <f>SUM(AA$2:AA102)</f>
        <v>28.031250000023274</v>
      </c>
      <c r="AD102" s="43">
        <f t="shared" si="51"/>
        <v>0.66666666666666674</v>
      </c>
      <c r="AE102" s="43">
        <f t="shared" si="52"/>
        <v>0.36682449494949498</v>
      </c>
      <c r="AF102" s="43">
        <f t="shared" si="53"/>
        <v>0.38398972602771608</v>
      </c>
      <c r="AG102" s="38">
        <f>SUMIF(Unloader!B:B,Summary!B102,Unloader!M:M)</f>
        <v>0</v>
      </c>
      <c r="AH102" s="38">
        <f>SUMIF(C$2:C102,C102,AG$2:AG102)</f>
        <v>133890</v>
      </c>
      <c r="AI102" s="38">
        <f>SUM(AG$2:AG102)</f>
        <v>577575</v>
      </c>
      <c r="AJ102" s="43">
        <f>SUMIF(Unloader!B:B,Summary!B102,Unloader!W:W)</f>
        <v>0</v>
      </c>
      <c r="AK102" s="43">
        <f>SUMIF(Unloader!B:B,Summary!B102,Unloader!AD:AD)+SUMIF(Unloader!B:B,Summary!B102,Unloader!BR:BR)+SUMIF(Unloader!B:B,Summary!B102,Unloader!BN:BN)</f>
        <v>0</v>
      </c>
      <c r="AL102" s="43">
        <f>SUMIF(C$2:C102,C102,AJ$2:AJ102)</f>
        <v>4.333333333333333</v>
      </c>
      <c r="AM102" s="43">
        <f>SUMIF(C$2:C102,C102,AK$2:AK102)</f>
        <v>0.36319444444444443</v>
      </c>
      <c r="AN102" s="38">
        <f t="shared" si="54"/>
        <v>1405.1775406681827</v>
      </c>
      <c r="AO102" s="38">
        <f>SUM(AJ$2:AJ102)</f>
        <v>20.654861111111114</v>
      </c>
      <c r="AP102" s="38">
        <f>SUM(AK$2:AK102)</f>
        <v>1.721527777777778</v>
      </c>
      <c r="AQ102" s="38">
        <f t="shared" si="55"/>
        <v>1271.0717429577462</v>
      </c>
    </row>
    <row r="103" spans="1:43" x14ac:dyDescent="0.25">
      <c r="A103" s="124">
        <f t="shared" si="56"/>
        <v>102</v>
      </c>
      <c r="B103" s="361">
        <f t="shared" si="56"/>
        <v>40735</v>
      </c>
      <c r="C103" s="33">
        <f t="shared" si="37"/>
        <v>7</v>
      </c>
      <c r="D103" s="125">
        <f>COUNTIF('Rake Load'!A:A,Summary!B103)</f>
        <v>2</v>
      </c>
      <c r="E103" s="125">
        <f>SUMIF('Rake Load'!A:A,B103,'Rake Load'!F:F)</f>
        <v>7349.6</v>
      </c>
      <c r="F103" s="35">
        <f>SUMIF('Rake Load'!A:A,B103,'Rake Load'!AB:AB)</f>
        <v>0.24166666666666675</v>
      </c>
      <c r="G103" s="35">
        <f t="shared" si="38"/>
        <v>0.12083333333333338</v>
      </c>
      <c r="H103" s="36">
        <f t="shared" si="39"/>
        <v>2</v>
      </c>
      <c r="I103" s="36">
        <f t="shared" si="40"/>
        <v>54</v>
      </c>
      <c r="J103" s="35">
        <f>SUMIF('Rake Load'!A:A,B103,'Rake Load'!BH:BH)</f>
        <v>0</v>
      </c>
      <c r="K103" s="41">
        <f t="shared" si="41"/>
        <v>0.24166666666666675</v>
      </c>
      <c r="L103" s="41">
        <f t="shared" si="42"/>
        <v>0.12083333333333338</v>
      </c>
      <c r="M103" s="49">
        <f t="shared" si="43"/>
        <v>2</v>
      </c>
      <c r="N103" s="49">
        <f t="shared" si="44"/>
        <v>54</v>
      </c>
      <c r="O103" s="363">
        <f>SUMIF(C$2:C103,C103,D$2:D103)</f>
        <v>24</v>
      </c>
      <c r="P103" s="33">
        <f>SUMIF(C$2:C103,C103,F$2:F103)</f>
        <v>3.7500000000000004</v>
      </c>
      <c r="Q103" s="37">
        <f t="shared" si="45"/>
        <v>0.15625000000000003</v>
      </c>
      <c r="R103" s="36">
        <f t="shared" si="46"/>
        <v>3</v>
      </c>
      <c r="S103" s="36">
        <f t="shared" si="47"/>
        <v>45</v>
      </c>
      <c r="T103" s="363">
        <f>SUM(D$2:D103)</f>
        <v>75</v>
      </c>
      <c r="U103" s="38">
        <f>SUMIF(C$2:C103,C103,E$2:E103)</f>
        <v>85795.59</v>
      </c>
      <c r="V103" s="38">
        <f>SUM(E$2:E103)</f>
        <v>261410.72000000006</v>
      </c>
      <c r="W103" s="43">
        <f>SUM(F$2:F103)</f>
        <v>40714.923611111124</v>
      </c>
      <c r="X103" s="43">
        <f t="shared" si="48"/>
        <v>542.86564814814835</v>
      </c>
      <c r="Y103" s="36">
        <f t="shared" si="49"/>
        <v>20</v>
      </c>
      <c r="Z103" s="36">
        <f t="shared" si="50"/>
        <v>46</v>
      </c>
      <c r="AA103" s="38">
        <f>SUMIF('Rake Load'!A:A,Summary!B103,'Rake Load'!AN:AN)</f>
        <v>0.76944444444444471</v>
      </c>
      <c r="AB103" s="38">
        <f>SUMIF(C$2:C103,C103,AA$2:AA103)</f>
        <v>8.8395833333333336</v>
      </c>
      <c r="AC103" s="38">
        <f>SUM(AA$2:AA103)</f>
        <v>28.80069444446772</v>
      </c>
      <c r="AD103" s="43">
        <f t="shared" si="51"/>
        <v>0.38472222222222235</v>
      </c>
      <c r="AE103" s="43">
        <f t="shared" si="52"/>
        <v>0.36831597222222223</v>
      </c>
      <c r="AF103" s="43">
        <f t="shared" si="53"/>
        <v>0.38400925925956958</v>
      </c>
      <c r="AG103" s="38">
        <f>SUMIF(Unloader!B:B,Summary!B103,Unloader!M:M)</f>
        <v>0</v>
      </c>
      <c r="AH103" s="38">
        <f>SUMIF(C$2:C103,C103,AG$2:AG103)</f>
        <v>133890</v>
      </c>
      <c r="AI103" s="38">
        <f>SUM(AG$2:AG103)</f>
        <v>577575</v>
      </c>
      <c r="AJ103" s="43">
        <f>SUMIF(Unloader!B:B,Summary!B103,Unloader!W:W)</f>
        <v>0</v>
      </c>
      <c r="AK103" s="43">
        <f>SUMIF(Unloader!B:B,Summary!B103,Unloader!AD:AD)+SUMIF(Unloader!B:B,Summary!B103,Unloader!BR:BR)+SUMIF(Unloader!B:B,Summary!B103,Unloader!BN:BN)</f>
        <v>0</v>
      </c>
      <c r="AL103" s="43">
        <f>SUMIF(C$2:C103,C103,AJ$2:AJ103)</f>
        <v>4.333333333333333</v>
      </c>
      <c r="AM103" s="43">
        <f>SUMIF(C$2:C103,C103,AK$2:AK103)</f>
        <v>0.36319444444444443</v>
      </c>
      <c r="AN103" s="38">
        <f t="shared" si="54"/>
        <v>1405.1775406681827</v>
      </c>
      <c r="AO103" s="38">
        <f>SUM(AJ$2:AJ103)</f>
        <v>20.654861111111114</v>
      </c>
      <c r="AP103" s="38">
        <f>SUM(AK$2:AK103)</f>
        <v>1.721527777777778</v>
      </c>
      <c r="AQ103" s="38">
        <f t="shared" si="55"/>
        <v>1271.0717429577462</v>
      </c>
    </row>
    <row r="104" spans="1:43" x14ac:dyDescent="0.25">
      <c r="A104" s="124">
        <f t="shared" ref="A104:B119" si="57">A103+1</f>
        <v>103</v>
      </c>
      <c r="B104" s="361">
        <f t="shared" si="57"/>
        <v>40736</v>
      </c>
      <c r="C104" s="33">
        <f t="shared" si="37"/>
        <v>7</v>
      </c>
      <c r="D104" s="125">
        <f>COUNTIF('Rake Load'!A:A,Summary!B104)</f>
        <v>1</v>
      </c>
      <c r="E104" s="125">
        <f>SUMIF('Rake Load'!A:A,B104,'Rake Load'!F:F)</f>
        <v>3599.21</v>
      </c>
      <c r="F104" s="35">
        <f>SUMIF('Rake Load'!A:A,B104,'Rake Load'!AB:AB)</f>
        <v>0.15347222222222212</v>
      </c>
      <c r="G104" s="35">
        <f t="shared" si="38"/>
        <v>0.15347222222222212</v>
      </c>
      <c r="H104" s="36">
        <f t="shared" si="39"/>
        <v>3</v>
      </c>
      <c r="I104" s="36">
        <f t="shared" si="40"/>
        <v>41</v>
      </c>
      <c r="J104" s="35">
        <f>SUMIF('Rake Load'!A:A,B104,'Rake Load'!BH:BH)</f>
        <v>0</v>
      </c>
      <c r="K104" s="41">
        <f t="shared" si="41"/>
        <v>0.15347222222222212</v>
      </c>
      <c r="L104" s="41">
        <f t="shared" si="42"/>
        <v>0.15347222222222212</v>
      </c>
      <c r="M104" s="49">
        <f t="shared" si="43"/>
        <v>3</v>
      </c>
      <c r="N104" s="49">
        <f t="shared" si="44"/>
        <v>41</v>
      </c>
      <c r="O104" s="363">
        <f>SUMIF(C$2:C104,C104,D$2:D104)</f>
        <v>25</v>
      </c>
      <c r="P104" s="33">
        <f>SUMIF(C$2:C104,C104,F$2:F104)</f>
        <v>3.9034722222222227</v>
      </c>
      <c r="Q104" s="37">
        <f t="shared" si="45"/>
        <v>0.15613888888888891</v>
      </c>
      <c r="R104" s="36">
        <f t="shared" si="46"/>
        <v>3</v>
      </c>
      <c r="S104" s="36">
        <f t="shared" si="47"/>
        <v>44</v>
      </c>
      <c r="T104" s="363">
        <f>SUM(D$2:D104)</f>
        <v>76</v>
      </c>
      <c r="U104" s="38">
        <f>SUMIF(C$2:C104,C104,E$2:E104)</f>
        <v>89394.8</v>
      </c>
      <c r="V104" s="38">
        <f>SUM(E$2:E104)</f>
        <v>265009.93000000005</v>
      </c>
      <c r="W104" s="43">
        <f>SUM(F$2:F104)</f>
        <v>40715.077083333344</v>
      </c>
      <c r="X104" s="43">
        <f t="shared" si="48"/>
        <v>535.72469846491242</v>
      </c>
      <c r="Y104" s="36">
        <f t="shared" si="49"/>
        <v>17</v>
      </c>
      <c r="Z104" s="36">
        <f t="shared" si="50"/>
        <v>23</v>
      </c>
      <c r="AA104" s="38">
        <f>SUMIF('Rake Load'!A:A,Summary!B104,'Rake Load'!AN:AN)</f>
        <v>0.79861111111111116</v>
      </c>
      <c r="AB104" s="38">
        <f>SUMIF(C$2:C104,C104,AA$2:AA104)</f>
        <v>9.6381944444444443</v>
      </c>
      <c r="AC104" s="38">
        <f>SUM(AA$2:AA104)</f>
        <v>29.59930555557883</v>
      </c>
      <c r="AD104" s="43">
        <f t="shared" si="51"/>
        <v>0.79861111111111116</v>
      </c>
      <c r="AE104" s="43">
        <f t="shared" si="52"/>
        <v>0.38552777777777775</v>
      </c>
      <c r="AF104" s="43">
        <f t="shared" si="53"/>
        <v>0.389464546783932</v>
      </c>
      <c r="AG104" s="38">
        <f>SUMIF(Unloader!B:B,Summary!B104,Unloader!M:M)</f>
        <v>0</v>
      </c>
      <c r="AH104" s="38">
        <f>SUMIF(C$2:C104,C104,AG$2:AG104)</f>
        <v>133890</v>
      </c>
      <c r="AI104" s="38">
        <f>SUM(AG$2:AG104)</f>
        <v>577575</v>
      </c>
      <c r="AJ104" s="43">
        <f>SUMIF(Unloader!B:B,Summary!B104,Unloader!W:W)</f>
        <v>0</v>
      </c>
      <c r="AK104" s="43">
        <f>SUMIF(Unloader!B:B,Summary!B104,Unloader!AD:AD)+SUMIF(Unloader!B:B,Summary!B104,Unloader!BR:BR)+SUMIF(Unloader!B:B,Summary!B104,Unloader!BN:BN)</f>
        <v>0</v>
      </c>
      <c r="AL104" s="43">
        <f>SUMIF(C$2:C104,C104,AJ$2:AJ104)</f>
        <v>4.333333333333333</v>
      </c>
      <c r="AM104" s="43">
        <f>SUMIF(C$2:C104,C104,AK$2:AK104)</f>
        <v>0.36319444444444443</v>
      </c>
      <c r="AN104" s="38">
        <f t="shared" si="54"/>
        <v>1405.1775406681827</v>
      </c>
      <c r="AO104" s="38">
        <f>SUM(AJ$2:AJ104)</f>
        <v>20.654861111111114</v>
      </c>
      <c r="AP104" s="38">
        <f>SUM(AK$2:AK104)</f>
        <v>1.721527777777778</v>
      </c>
      <c r="AQ104" s="38">
        <f t="shared" si="55"/>
        <v>1271.0717429577462</v>
      </c>
    </row>
    <row r="105" spans="1:43" x14ac:dyDescent="0.25">
      <c r="A105" s="124">
        <f t="shared" si="57"/>
        <v>104</v>
      </c>
      <c r="B105" s="361">
        <f t="shared" si="57"/>
        <v>40737</v>
      </c>
      <c r="C105" s="33">
        <f t="shared" si="37"/>
        <v>7</v>
      </c>
      <c r="D105" s="125">
        <f>COUNTIF('Rake Load'!A:A,Summary!B105)</f>
        <v>1</v>
      </c>
      <c r="E105" s="125">
        <f>SUMIF('Rake Load'!A:A,B105,'Rake Load'!F:F)</f>
        <v>3408.93</v>
      </c>
      <c r="F105" s="35">
        <f>SUMIF('Rake Load'!A:A,B105,'Rake Load'!AB:AB)</f>
        <v>0.13750000000000007</v>
      </c>
      <c r="G105" s="35">
        <f t="shared" si="38"/>
        <v>0.13750000000000007</v>
      </c>
      <c r="H105" s="36">
        <f t="shared" si="39"/>
        <v>3</v>
      </c>
      <c r="I105" s="36">
        <f t="shared" si="40"/>
        <v>18</v>
      </c>
      <c r="J105" s="35">
        <f>SUMIF('Rake Load'!A:A,B105,'Rake Load'!BH:BH)</f>
        <v>0</v>
      </c>
      <c r="K105" s="41">
        <f t="shared" si="41"/>
        <v>0.13750000000000007</v>
      </c>
      <c r="L105" s="41">
        <f t="shared" si="42"/>
        <v>0.13750000000000007</v>
      </c>
      <c r="M105" s="49">
        <f t="shared" si="43"/>
        <v>3</v>
      </c>
      <c r="N105" s="49">
        <f t="shared" si="44"/>
        <v>18</v>
      </c>
      <c r="O105" s="363">
        <f>SUMIF(C$2:C105,C105,D$2:D105)</f>
        <v>26</v>
      </c>
      <c r="P105" s="33">
        <f>SUMIF(C$2:C105,C105,F$2:F105)</f>
        <v>4.0409722222222229</v>
      </c>
      <c r="Q105" s="37">
        <f t="shared" si="45"/>
        <v>0.15542200854700858</v>
      </c>
      <c r="R105" s="36">
        <f t="shared" si="46"/>
        <v>3</v>
      </c>
      <c r="S105" s="36">
        <f t="shared" si="47"/>
        <v>43</v>
      </c>
      <c r="T105" s="363">
        <f>SUM(D$2:D105)</f>
        <v>77</v>
      </c>
      <c r="U105" s="38">
        <f>SUMIF(C$2:C105,C105,E$2:E105)</f>
        <v>92803.73</v>
      </c>
      <c r="V105" s="38">
        <f>SUM(E$2:E105)</f>
        <v>268418.86000000004</v>
      </c>
      <c r="W105" s="43">
        <f>SUM(F$2:F105)</f>
        <v>40715.214583333342</v>
      </c>
      <c r="X105" s="43">
        <f t="shared" si="48"/>
        <v>528.76902056277072</v>
      </c>
      <c r="Y105" s="36">
        <f t="shared" si="49"/>
        <v>18</v>
      </c>
      <c r="Z105" s="36">
        <f t="shared" si="50"/>
        <v>27</v>
      </c>
      <c r="AA105" s="38">
        <f>SUMIF('Rake Load'!A:A,Summary!B105,'Rake Load'!AN:AN)</f>
        <v>0.44097222222222221</v>
      </c>
      <c r="AB105" s="38">
        <f>SUMIF(C$2:C105,C105,AA$2:AA105)</f>
        <v>10.079166666666666</v>
      </c>
      <c r="AC105" s="38">
        <f>SUM(AA$2:AA105)</f>
        <v>30.040277777801052</v>
      </c>
      <c r="AD105" s="43">
        <f t="shared" si="51"/>
        <v>0.44097222222222221</v>
      </c>
      <c r="AE105" s="43">
        <f t="shared" si="52"/>
        <v>0.38766025641025637</v>
      </c>
      <c r="AF105" s="43">
        <f t="shared" si="53"/>
        <v>0.39013347763377987</v>
      </c>
      <c r="AG105" s="38">
        <f>SUMIF(Unloader!B:B,Summary!B105,Unloader!M:M)</f>
        <v>31136</v>
      </c>
      <c r="AH105" s="38">
        <f>SUMIF(C$2:C105,C105,AG$2:AG105)</f>
        <v>165026</v>
      </c>
      <c r="AI105" s="38">
        <f>SUM(AG$2:AG105)</f>
        <v>608711</v>
      </c>
      <c r="AJ105" s="43">
        <f>SUMIF(Unloader!B:B,Summary!B105,Unloader!W:W)</f>
        <v>0.80208333333333337</v>
      </c>
      <c r="AK105" s="43">
        <f>SUMIF(Unloader!B:B,Summary!B105,Unloader!AD:AD)+SUMIF(Unloader!B:B,Summary!B105,Unloader!BR:BR)+SUMIF(Unloader!B:B,Summary!B105,Unloader!BN:BN)</f>
        <v>0</v>
      </c>
      <c r="AL105" s="43">
        <f>SUMIF(C$2:C105,C105,AJ$2:AJ105)</f>
        <v>5.1354166666666661</v>
      </c>
      <c r="AM105" s="43">
        <f>SUMIF(C$2:C105,C105,AK$2:AK105)</f>
        <v>0.36319444444444443</v>
      </c>
      <c r="AN105" s="38">
        <f t="shared" si="54"/>
        <v>1440.8556461001169</v>
      </c>
      <c r="AO105" s="38">
        <f>SUM(AJ$2:AJ105)</f>
        <v>21.456944444444446</v>
      </c>
      <c r="AP105" s="38">
        <f>SUM(AK$2:AK105)</f>
        <v>1.721527777777778</v>
      </c>
      <c r="AQ105" s="38">
        <f t="shared" si="55"/>
        <v>1285.1493718990814</v>
      </c>
    </row>
    <row r="106" spans="1:43" x14ac:dyDescent="0.25">
      <c r="A106" s="124">
        <f t="shared" si="57"/>
        <v>105</v>
      </c>
      <c r="B106" s="361">
        <f t="shared" si="57"/>
        <v>40738</v>
      </c>
      <c r="C106" s="33">
        <f t="shared" si="37"/>
        <v>7</v>
      </c>
      <c r="D106" s="125">
        <f>COUNTIF('Rake Load'!A:A,Summary!B106)</f>
        <v>2</v>
      </c>
      <c r="E106" s="125">
        <f>SUMIF('Rake Load'!A:A,B106,'Rake Load'!F:F)</f>
        <v>6308.79</v>
      </c>
      <c r="F106" s="35">
        <f>SUMIF('Rake Load'!A:A,B106,'Rake Load'!AB:AB)</f>
        <v>0.3652777777777777</v>
      </c>
      <c r="G106" s="35">
        <f t="shared" si="38"/>
        <v>0.18263888888888885</v>
      </c>
      <c r="H106" s="36">
        <f t="shared" si="39"/>
        <v>4</v>
      </c>
      <c r="I106" s="36">
        <f t="shared" si="40"/>
        <v>23</v>
      </c>
      <c r="J106" s="35">
        <f>SUMIF('Rake Load'!A:A,B106,'Rake Load'!BH:BH)</f>
        <v>0</v>
      </c>
      <c r="K106" s="41">
        <f t="shared" si="41"/>
        <v>0.3652777777777777</v>
      </c>
      <c r="L106" s="41">
        <f t="shared" si="42"/>
        <v>0.18263888888888885</v>
      </c>
      <c r="M106" s="49">
        <f t="shared" si="43"/>
        <v>4</v>
      </c>
      <c r="N106" s="49">
        <f t="shared" si="44"/>
        <v>23</v>
      </c>
      <c r="O106" s="363">
        <f>SUMIF(C$2:C106,C106,D$2:D106)</f>
        <v>28</v>
      </c>
      <c r="P106" s="33">
        <f>SUMIF(C$2:C106,C106,F$2:F106)</f>
        <v>4.4062500000000009</v>
      </c>
      <c r="Q106" s="37">
        <f t="shared" si="45"/>
        <v>0.15736607142857145</v>
      </c>
      <c r="R106" s="36">
        <f t="shared" si="46"/>
        <v>3</v>
      </c>
      <c r="S106" s="36">
        <f t="shared" si="47"/>
        <v>46</v>
      </c>
      <c r="T106" s="363">
        <f>SUM(D$2:D106)</f>
        <v>79</v>
      </c>
      <c r="U106" s="38">
        <f>SUMIF(C$2:C106,C106,E$2:E106)</f>
        <v>99112.51999999999</v>
      </c>
      <c r="V106" s="38">
        <f>SUM(E$2:E106)</f>
        <v>274727.65000000002</v>
      </c>
      <c r="W106" s="43">
        <f>SUM(F$2:F106)</f>
        <v>40715.579861111117</v>
      </c>
      <c r="X106" s="43">
        <f t="shared" si="48"/>
        <v>515.3870868495078</v>
      </c>
      <c r="Y106" s="36">
        <f t="shared" si="49"/>
        <v>9</v>
      </c>
      <c r="Z106" s="36">
        <f t="shared" si="50"/>
        <v>17</v>
      </c>
      <c r="AA106" s="38">
        <f>SUMIF('Rake Load'!A:A,Summary!B106,'Rake Load'!AN:AN)</f>
        <v>0.71874999999999978</v>
      </c>
      <c r="AB106" s="38">
        <f>SUMIF(C$2:C106,C106,AA$2:AA106)</f>
        <v>10.797916666666666</v>
      </c>
      <c r="AC106" s="38">
        <f>SUM(AA$2:AA106)</f>
        <v>30.759027777801052</v>
      </c>
      <c r="AD106" s="43">
        <f t="shared" si="51"/>
        <v>0.35937499999999989</v>
      </c>
      <c r="AE106" s="43">
        <f t="shared" si="52"/>
        <v>0.38563988095238094</v>
      </c>
      <c r="AF106" s="43">
        <f t="shared" si="53"/>
        <v>0.38935478199748169</v>
      </c>
      <c r="AG106" s="38">
        <f>SUMIF(Unloader!B:B,Summary!B106,Unloader!M:M)</f>
        <v>20258</v>
      </c>
      <c r="AH106" s="38">
        <f>SUMIF(C$2:C106,C106,AG$2:AG106)</f>
        <v>185284</v>
      </c>
      <c r="AI106" s="38">
        <f>SUM(AG$2:AG106)</f>
        <v>628969</v>
      </c>
      <c r="AJ106" s="43">
        <f>SUMIF(Unloader!B:B,Summary!B106,Unloader!W:W)</f>
        <v>0.5625</v>
      </c>
      <c r="AK106" s="43">
        <f>SUMIF(Unloader!B:B,Summary!B106,Unloader!AD:AD)+SUMIF(Unloader!B:B,Summary!B106,Unloader!BR:BR)+SUMIF(Unloader!B:B,Summary!B106,Unloader!BN:BN)</f>
        <v>0</v>
      </c>
      <c r="AL106" s="43">
        <f>SUMIF(C$2:C106,C106,AJ$2:AJ106)</f>
        <v>5.6979166666666661</v>
      </c>
      <c r="AM106" s="43">
        <f>SUMIF(C$2:C106,C106,AK$2:AK106)</f>
        <v>0.36319444444444443</v>
      </c>
      <c r="AN106" s="38">
        <f t="shared" si="54"/>
        <v>1447.1543868784174</v>
      </c>
      <c r="AO106" s="38">
        <f>SUM(AJ$2:AJ106)</f>
        <v>22.019444444444446</v>
      </c>
      <c r="AP106" s="38">
        <f>SUM(AK$2:AK106)</f>
        <v>1.721527777777778</v>
      </c>
      <c r="AQ106" s="38">
        <f t="shared" si="55"/>
        <v>1291.1197783023708</v>
      </c>
    </row>
    <row r="107" spans="1:43" x14ac:dyDescent="0.25">
      <c r="A107" s="124">
        <f t="shared" si="57"/>
        <v>106</v>
      </c>
      <c r="B107" s="361">
        <f t="shared" si="57"/>
        <v>40739</v>
      </c>
      <c r="C107" s="33">
        <f t="shared" si="37"/>
        <v>7</v>
      </c>
      <c r="D107" s="125">
        <f>COUNTIF('Rake Load'!A:A,Summary!B107)</f>
        <v>1</v>
      </c>
      <c r="E107" s="125">
        <f>SUMIF('Rake Load'!A:A,B107,'Rake Load'!F:F)</f>
        <v>2557.36</v>
      </c>
      <c r="F107" s="35">
        <f>SUMIF('Rake Load'!A:A,B107,'Rake Load'!AB:AB)</f>
        <v>0.14375000000000004</v>
      </c>
      <c r="G107" s="35">
        <f t="shared" si="38"/>
        <v>0.14375000000000004</v>
      </c>
      <c r="H107" s="36">
        <f t="shared" si="39"/>
        <v>3</v>
      </c>
      <c r="I107" s="36">
        <f t="shared" si="40"/>
        <v>27</v>
      </c>
      <c r="J107" s="35">
        <f>SUMIF('Rake Load'!A:A,B107,'Rake Load'!BH:BH)</f>
        <v>0</v>
      </c>
      <c r="K107" s="41">
        <f t="shared" si="41"/>
        <v>0.14375000000000004</v>
      </c>
      <c r="L107" s="41">
        <f t="shared" si="42"/>
        <v>0.14375000000000004</v>
      </c>
      <c r="M107" s="49">
        <f t="shared" si="43"/>
        <v>3</v>
      </c>
      <c r="N107" s="49">
        <f t="shared" si="44"/>
        <v>27</v>
      </c>
      <c r="O107" s="363">
        <f>SUMIF(C$2:C107,C107,D$2:D107)</f>
        <v>29</v>
      </c>
      <c r="P107" s="33">
        <f>SUMIF(C$2:C107,C107,F$2:F107)</f>
        <v>4.5500000000000007</v>
      </c>
      <c r="Q107" s="37">
        <f t="shared" si="45"/>
        <v>0.15689655172413797</v>
      </c>
      <c r="R107" s="36">
        <f t="shared" si="46"/>
        <v>3</v>
      </c>
      <c r="S107" s="36">
        <f t="shared" si="47"/>
        <v>45</v>
      </c>
      <c r="T107" s="363">
        <f>SUM(D$2:D107)</f>
        <v>80</v>
      </c>
      <c r="U107" s="38">
        <f>SUMIF(C$2:C107,C107,E$2:E107)</f>
        <v>101669.87999999999</v>
      </c>
      <c r="V107" s="38">
        <f>SUM(E$2:E107)</f>
        <v>277285.01</v>
      </c>
      <c r="W107" s="43">
        <f>SUM(F$2:F107)</f>
        <v>40715.72361111112</v>
      </c>
      <c r="X107" s="43">
        <f t="shared" si="48"/>
        <v>508.94654513888901</v>
      </c>
      <c r="Y107" s="36">
        <f t="shared" si="49"/>
        <v>22</v>
      </c>
      <c r="Z107" s="36">
        <f t="shared" si="50"/>
        <v>43</v>
      </c>
      <c r="AA107" s="38">
        <f>SUMIF('Rake Load'!A:A,Summary!B107,'Rake Load'!AN:AN)</f>
        <v>0.3298611111111111</v>
      </c>
      <c r="AB107" s="38">
        <f>SUMIF(C$2:C107,C107,AA$2:AA107)</f>
        <v>11.127777777777776</v>
      </c>
      <c r="AC107" s="38">
        <f>SUM(AA$2:AA107)</f>
        <v>31.088888888912162</v>
      </c>
      <c r="AD107" s="43">
        <f t="shared" si="51"/>
        <v>0.3298611111111111</v>
      </c>
      <c r="AE107" s="43">
        <f t="shared" si="52"/>
        <v>0.38371647509578538</v>
      </c>
      <c r="AF107" s="43">
        <f t="shared" si="53"/>
        <v>0.38861111111140201</v>
      </c>
      <c r="AG107" s="38">
        <f>SUMIF(Unloader!B:B,Summary!B107,Unloader!M:M)</f>
        <v>0</v>
      </c>
      <c r="AH107" s="38">
        <f>SUMIF(C$2:C107,C107,AG$2:AG107)</f>
        <v>185284</v>
      </c>
      <c r="AI107" s="38">
        <f>SUM(AG$2:AG107)</f>
        <v>628969</v>
      </c>
      <c r="AJ107" s="43">
        <f>SUMIF(Unloader!B:B,Summary!B107,Unloader!W:W)</f>
        <v>0</v>
      </c>
      <c r="AK107" s="43">
        <f>SUMIF(Unloader!B:B,Summary!B107,Unloader!AD:AD)+SUMIF(Unloader!B:B,Summary!B107,Unloader!BR:BR)+SUMIF(Unloader!B:B,Summary!B107,Unloader!BN:BN)</f>
        <v>0</v>
      </c>
      <c r="AL107" s="43">
        <f>SUMIF(C$2:C107,C107,AJ$2:AJ107)</f>
        <v>5.6979166666666661</v>
      </c>
      <c r="AM107" s="43">
        <f>SUMIF(C$2:C107,C107,AK$2:AK107)</f>
        <v>0.36319444444444443</v>
      </c>
      <c r="AN107" s="38">
        <f t="shared" si="54"/>
        <v>1447.1543868784174</v>
      </c>
      <c r="AO107" s="38">
        <f>SUM(AJ$2:AJ107)</f>
        <v>22.019444444444446</v>
      </c>
      <c r="AP107" s="38">
        <f>SUM(AK$2:AK107)</f>
        <v>1.721527777777778</v>
      </c>
      <c r="AQ107" s="38">
        <f t="shared" si="55"/>
        <v>1291.1197783023708</v>
      </c>
    </row>
    <row r="108" spans="1:43" x14ac:dyDescent="0.25">
      <c r="A108" s="124">
        <f t="shared" si="57"/>
        <v>107</v>
      </c>
      <c r="B108" s="361">
        <f t="shared" si="57"/>
        <v>40740</v>
      </c>
      <c r="C108" s="33">
        <f t="shared" si="37"/>
        <v>7</v>
      </c>
      <c r="D108" s="125">
        <f>COUNTIF('Rake Load'!A:A,Summary!B108)</f>
        <v>2</v>
      </c>
      <c r="E108" s="125">
        <f>SUMIF('Rake Load'!A:A,B108,'Rake Load'!F:F)</f>
        <v>7273.2199999999993</v>
      </c>
      <c r="F108" s="35">
        <f>SUMIF('Rake Load'!A:A,B108,'Rake Load'!AB:AB)</f>
        <v>0.14305555555555566</v>
      </c>
      <c r="G108" s="35">
        <f t="shared" si="38"/>
        <v>7.1527777777777829E-2</v>
      </c>
      <c r="H108" s="36">
        <f t="shared" si="39"/>
        <v>1</v>
      </c>
      <c r="I108" s="36">
        <f t="shared" si="40"/>
        <v>43</v>
      </c>
      <c r="J108" s="35">
        <f>SUMIF('Rake Load'!A:A,B108,'Rake Load'!BH:BH)</f>
        <v>0</v>
      </c>
      <c r="K108" s="41">
        <f t="shared" si="41"/>
        <v>0.14305555555555566</v>
      </c>
      <c r="L108" s="41">
        <f t="shared" si="42"/>
        <v>7.1527777777777829E-2</v>
      </c>
      <c r="M108" s="49">
        <f t="shared" si="43"/>
        <v>1</v>
      </c>
      <c r="N108" s="49">
        <f t="shared" si="44"/>
        <v>43</v>
      </c>
      <c r="O108" s="363">
        <f>SUMIF(C$2:C108,C108,D$2:D108)</f>
        <v>31</v>
      </c>
      <c r="P108" s="33">
        <f>SUMIF(C$2:C108,C108,F$2:F108)</f>
        <v>4.6930555555555564</v>
      </c>
      <c r="Q108" s="37">
        <f t="shared" si="45"/>
        <v>0.15138888888888891</v>
      </c>
      <c r="R108" s="36">
        <f t="shared" si="46"/>
        <v>3</v>
      </c>
      <c r="S108" s="36">
        <f t="shared" si="47"/>
        <v>38</v>
      </c>
      <c r="T108" s="363">
        <f>SUM(D$2:D108)</f>
        <v>82</v>
      </c>
      <c r="U108" s="38">
        <f>SUMIF(C$2:C108,C108,E$2:E108)</f>
        <v>108943.09999999999</v>
      </c>
      <c r="V108" s="38">
        <f>SUM(E$2:E108)</f>
        <v>284558.23</v>
      </c>
      <c r="W108" s="43">
        <f>SUM(F$2:F108)</f>
        <v>40715.866666666676</v>
      </c>
      <c r="X108" s="43">
        <f t="shared" si="48"/>
        <v>496.53495934959363</v>
      </c>
      <c r="Y108" s="36">
        <f t="shared" si="49"/>
        <v>12</v>
      </c>
      <c r="Z108" s="36">
        <f t="shared" si="50"/>
        <v>50</v>
      </c>
      <c r="AA108" s="38">
        <f>SUMIF('Rake Load'!A:A,Summary!B108,'Rake Load'!AN:AN)</f>
        <v>0.44097222222222221</v>
      </c>
      <c r="AB108" s="38">
        <f>SUMIF(C$2:C108,C108,AA$2:AA108)</f>
        <v>11.568749999999998</v>
      </c>
      <c r="AC108" s="38">
        <f>SUM(AA$2:AA108)</f>
        <v>31.529861111134384</v>
      </c>
      <c r="AD108" s="43">
        <f t="shared" si="51"/>
        <v>0.2204861111111111</v>
      </c>
      <c r="AE108" s="43">
        <f t="shared" si="52"/>
        <v>0.37318548387096767</v>
      </c>
      <c r="AF108" s="43">
        <f t="shared" si="53"/>
        <v>0.38451050135529735</v>
      </c>
      <c r="AG108" s="38">
        <f>SUMIF(Unloader!B:B,Summary!B108,Unloader!M:M)</f>
        <v>0</v>
      </c>
      <c r="AH108" s="38">
        <f>SUMIF(C$2:C108,C108,AG$2:AG108)</f>
        <v>185284</v>
      </c>
      <c r="AI108" s="38">
        <f>SUM(AG$2:AG108)</f>
        <v>628969</v>
      </c>
      <c r="AJ108" s="43">
        <f>SUMIF(Unloader!B:B,Summary!B108,Unloader!W:W)</f>
        <v>0</v>
      </c>
      <c r="AK108" s="43">
        <f>SUMIF(Unloader!B:B,Summary!B108,Unloader!AD:AD)+SUMIF(Unloader!B:B,Summary!B108,Unloader!BR:BR)+SUMIF(Unloader!B:B,Summary!B108,Unloader!BN:BN)</f>
        <v>0</v>
      </c>
      <c r="AL108" s="43">
        <f>SUMIF(C$2:C108,C108,AJ$2:AJ108)</f>
        <v>5.6979166666666661</v>
      </c>
      <c r="AM108" s="43">
        <f>SUMIF(C$2:C108,C108,AK$2:AK108)</f>
        <v>0.36319444444444443</v>
      </c>
      <c r="AN108" s="38">
        <f t="shared" si="54"/>
        <v>1447.1543868784174</v>
      </c>
      <c r="AO108" s="38">
        <f>SUM(AJ$2:AJ108)</f>
        <v>22.019444444444446</v>
      </c>
      <c r="AP108" s="38">
        <f>SUM(AK$2:AK108)</f>
        <v>1.721527777777778</v>
      </c>
      <c r="AQ108" s="38">
        <f t="shared" si="55"/>
        <v>1291.1197783023708</v>
      </c>
    </row>
    <row r="109" spans="1:43" x14ac:dyDescent="0.25">
      <c r="A109" s="124">
        <f t="shared" si="57"/>
        <v>108</v>
      </c>
      <c r="B109" s="361">
        <f t="shared" si="57"/>
        <v>40741</v>
      </c>
      <c r="C109" s="33">
        <f t="shared" si="37"/>
        <v>7</v>
      </c>
      <c r="D109" s="125">
        <f>COUNTIF('Rake Load'!A:A,Summary!B109)</f>
        <v>1</v>
      </c>
      <c r="E109" s="125">
        <f>SUMIF('Rake Load'!A:A,B109,'Rake Load'!F:F)</f>
        <v>2484.42</v>
      </c>
      <c r="F109" s="35">
        <f>SUMIF('Rake Load'!A:A,B109,'Rake Load'!AB:AB)</f>
        <v>0.11180555555555555</v>
      </c>
      <c r="G109" s="35">
        <f t="shared" si="38"/>
        <v>0.11180555555555555</v>
      </c>
      <c r="H109" s="36">
        <f t="shared" si="39"/>
        <v>2</v>
      </c>
      <c r="I109" s="36">
        <f t="shared" si="40"/>
        <v>41</v>
      </c>
      <c r="J109" s="35">
        <f>SUMIF('Rake Load'!A:A,B109,'Rake Load'!BH:BH)</f>
        <v>0</v>
      </c>
      <c r="K109" s="41">
        <f t="shared" si="41"/>
        <v>0.11180555555555555</v>
      </c>
      <c r="L109" s="41">
        <f t="shared" si="42"/>
        <v>0.11180555555555555</v>
      </c>
      <c r="M109" s="49">
        <f t="shared" si="43"/>
        <v>2</v>
      </c>
      <c r="N109" s="49">
        <f t="shared" si="44"/>
        <v>41</v>
      </c>
      <c r="O109" s="363">
        <f>SUMIF(C$2:C109,C109,D$2:D109)</f>
        <v>32</v>
      </c>
      <c r="P109" s="33">
        <f>SUMIF(C$2:C109,C109,F$2:F109)</f>
        <v>4.8048611111111121</v>
      </c>
      <c r="Q109" s="37">
        <f t="shared" si="45"/>
        <v>0.15015190972222225</v>
      </c>
      <c r="R109" s="36">
        <f t="shared" si="46"/>
        <v>3</v>
      </c>
      <c r="S109" s="36">
        <f t="shared" si="47"/>
        <v>36</v>
      </c>
      <c r="T109" s="363">
        <f>SUM(D$2:D109)</f>
        <v>83</v>
      </c>
      <c r="U109" s="38">
        <f>SUMIF(C$2:C109,C109,E$2:E109)</f>
        <v>111427.51999999999</v>
      </c>
      <c r="V109" s="38">
        <f>SUM(E$2:E109)</f>
        <v>287042.64999999997</v>
      </c>
      <c r="W109" s="43">
        <f>SUM(F$2:F109)</f>
        <v>40715.978472222232</v>
      </c>
      <c r="X109" s="43">
        <f t="shared" si="48"/>
        <v>490.55395749665342</v>
      </c>
      <c r="Y109" s="36">
        <f t="shared" si="49"/>
        <v>13</v>
      </c>
      <c r="Z109" s="36">
        <f t="shared" si="50"/>
        <v>17</v>
      </c>
      <c r="AA109" s="38">
        <f>SUMIF('Rake Load'!A:A,Summary!B109,'Rake Load'!AN:AN)</f>
        <v>0.2013888888888889</v>
      </c>
      <c r="AB109" s="38">
        <f>SUMIF(C$2:C109,C109,AA$2:AA109)</f>
        <v>11.770138888888887</v>
      </c>
      <c r="AC109" s="38">
        <f>SUM(AA$2:AA109)</f>
        <v>31.731250000023273</v>
      </c>
      <c r="AD109" s="43">
        <f t="shared" si="51"/>
        <v>0.2013888888888889</v>
      </c>
      <c r="AE109" s="43">
        <f t="shared" si="52"/>
        <v>0.36781684027777772</v>
      </c>
      <c r="AF109" s="43">
        <f t="shared" si="53"/>
        <v>0.38230421686775029</v>
      </c>
      <c r="AG109" s="38">
        <f>SUMIF(Unloader!B:B,Summary!B109,Unloader!M:M)</f>
        <v>0</v>
      </c>
      <c r="AH109" s="38">
        <f>SUMIF(C$2:C109,C109,AG$2:AG109)</f>
        <v>185284</v>
      </c>
      <c r="AI109" s="38">
        <f>SUM(AG$2:AG109)</f>
        <v>628969</v>
      </c>
      <c r="AJ109" s="43">
        <f>SUMIF(Unloader!B:B,Summary!B109,Unloader!W:W)</f>
        <v>0</v>
      </c>
      <c r="AK109" s="43">
        <f>SUMIF(Unloader!B:B,Summary!B109,Unloader!AD:AD)+SUMIF(Unloader!B:B,Summary!B109,Unloader!BR:BR)+SUMIF(Unloader!B:B,Summary!B109,Unloader!BN:BN)</f>
        <v>0</v>
      </c>
      <c r="AL109" s="43">
        <f>SUMIF(C$2:C109,C109,AJ$2:AJ109)</f>
        <v>5.6979166666666661</v>
      </c>
      <c r="AM109" s="43">
        <f>SUMIF(C$2:C109,C109,AK$2:AK109)</f>
        <v>0.36319444444444443</v>
      </c>
      <c r="AN109" s="38">
        <f t="shared" si="54"/>
        <v>1447.1543868784174</v>
      </c>
      <c r="AO109" s="38">
        <f>SUM(AJ$2:AJ109)</f>
        <v>22.019444444444446</v>
      </c>
      <c r="AP109" s="38">
        <f>SUM(AK$2:AK109)</f>
        <v>1.721527777777778</v>
      </c>
      <c r="AQ109" s="38">
        <f t="shared" si="55"/>
        <v>1291.1197783023708</v>
      </c>
    </row>
    <row r="110" spans="1:43" x14ac:dyDescent="0.25">
      <c r="A110" s="124">
        <f t="shared" si="57"/>
        <v>109</v>
      </c>
      <c r="B110" s="361">
        <f t="shared" si="57"/>
        <v>40742</v>
      </c>
      <c r="C110" s="33">
        <f t="shared" si="37"/>
        <v>7</v>
      </c>
      <c r="D110" s="125">
        <f>COUNTIF('Rake Load'!A:A,Summary!B110)</f>
        <v>2</v>
      </c>
      <c r="E110" s="125">
        <f>SUMIF('Rake Load'!A:A,B110,'Rake Load'!F:F)</f>
        <v>6274.4500000000007</v>
      </c>
      <c r="F110" s="35">
        <f>SUMIF('Rake Load'!A:A,B110,'Rake Load'!AB:AB)</f>
        <v>0.21597222222222207</v>
      </c>
      <c r="G110" s="35">
        <f t="shared" si="38"/>
        <v>0.10798611111111103</v>
      </c>
      <c r="H110" s="36">
        <f t="shared" si="39"/>
        <v>2</v>
      </c>
      <c r="I110" s="36">
        <f t="shared" si="40"/>
        <v>35</v>
      </c>
      <c r="J110" s="35">
        <f>SUMIF('Rake Load'!A:A,B110,'Rake Load'!BH:BH)</f>
        <v>2.4999999999999998E-2</v>
      </c>
      <c r="K110" s="41">
        <f t="shared" si="41"/>
        <v>0.19097222222222207</v>
      </c>
      <c r="L110" s="41">
        <f t="shared" si="42"/>
        <v>9.5486111111111036E-2</v>
      </c>
      <c r="M110" s="49">
        <f t="shared" si="43"/>
        <v>2</v>
      </c>
      <c r="N110" s="49">
        <f t="shared" si="44"/>
        <v>17</v>
      </c>
      <c r="O110" s="363">
        <f>SUMIF(C$2:C110,C110,D$2:D110)</f>
        <v>34</v>
      </c>
      <c r="P110" s="33">
        <f>SUMIF(C$2:C110,C110,F$2:F110)</f>
        <v>5.0208333333333339</v>
      </c>
      <c r="Q110" s="37">
        <f t="shared" si="45"/>
        <v>0.14767156862745101</v>
      </c>
      <c r="R110" s="36">
        <f t="shared" si="46"/>
        <v>3</v>
      </c>
      <c r="S110" s="36">
        <f t="shared" si="47"/>
        <v>32</v>
      </c>
      <c r="T110" s="363">
        <f>SUM(D$2:D110)</f>
        <v>85</v>
      </c>
      <c r="U110" s="38">
        <f>SUMIF(C$2:C110,C110,E$2:E110)</f>
        <v>117701.96999999999</v>
      </c>
      <c r="V110" s="38">
        <f>SUM(E$2:E110)</f>
        <v>293317.09999999998</v>
      </c>
      <c r="W110" s="43">
        <f>SUM(F$2:F110)</f>
        <v>40716.194444444453</v>
      </c>
      <c r="X110" s="43">
        <f t="shared" si="48"/>
        <v>479.01405228758182</v>
      </c>
      <c r="Y110" s="36">
        <f t="shared" si="49"/>
        <v>0</v>
      </c>
      <c r="Z110" s="36">
        <f t="shared" si="50"/>
        <v>20</v>
      </c>
      <c r="AA110" s="38">
        <f>SUMIF('Rake Load'!A:A,Summary!B110,'Rake Load'!AN:AN)</f>
        <v>0.56597222222222232</v>
      </c>
      <c r="AB110" s="38">
        <f>SUMIF(C$2:C110,C110,AA$2:AA110)</f>
        <v>12.336111111111109</v>
      </c>
      <c r="AC110" s="38">
        <f>SUM(AA$2:AA110)</f>
        <v>32.297222222245495</v>
      </c>
      <c r="AD110" s="43">
        <f t="shared" si="51"/>
        <v>0.28298611111111116</v>
      </c>
      <c r="AE110" s="43">
        <f t="shared" si="52"/>
        <v>0.36282679738562085</v>
      </c>
      <c r="AF110" s="43">
        <f t="shared" si="53"/>
        <v>0.37996732026171171</v>
      </c>
      <c r="AG110" s="38">
        <f>SUMIF(Unloader!B:B,Summary!B110,Unloader!M:M)</f>
        <v>0</v>
      </c>
      <c r="AH110" s="38">
        <f>SUMIF(C$2:C110,C110,AG$2:AG110)</f>
        <v>185284</v>
      </c>
      <c r="AI110" s="38">
        <f>SUM(AG$2:AG110)</f>
        <v>628969</v>
      </c>
      <c r="AJ110" s="43">
        <f>SUMIF(Unloader!B:B,Summary!B110,Unloader!W:W)</f>
        <v>0</v>
      </c>
      <c r="AK110" s="43">
        <f>SUMIF(Unloader!B:B,Summary!B110,Unloader!AD:AD)+SUMIF(Unloader!B:B,Summary!B110,Unloader!BR:BR)+SUMIF(Unloader!B:B,Summary!B110,Unloader!BN:BN)</f>
        <v>0</v>
      </c>
      <c r="AL110" s="43">
        <f>SUMIF(C$2:C110,C110,AJ$2:AJ110)</f>
        <v>5.6979166666666661</v>
      </c>
      <c r="AM110" s="43">
        <f>SUMIF(C$2:C110,C110,AK$2:AK110)</f>
        <v>0.36319444444444443</v>
      </c>
      <c r="AN110" s="38">
        <f t="shared" si="54"/>
        <v>1447.1543868784174</v>
      </c>
      <c r="AO110" s="38">
        <f>SUM(AJ$2:AJ110)</f>
        <v>22.019444444444446</v>
      </c>
      <c r="AP110" s="38">
        <f>SUM(AK$2:AK110)</f>
        <v>1.721527777777778</v>
      </c>
      <c r="AQ110" s="38">
        <f t="shared" si="55"/>
        <v>1291.1197783023708</v>
      </c>
    </row>
    <row r="111" spans="1:43" x14ac:dyDescent="0.25">
      <c r="A111" s="124">
        <f t="shared" si="57"/>
        <v>110</v>
      </c>
      <c r="B111" s="361">
        <f t="shared" si="57"/>
        <v>40743</v>
      </c>
      <c r="C111" s="33">
        <f t="shared" si="37"/>
        <v>7</v>
      </c>
      <c r="D111" s="125">
        <f>COUNTIF('Rake Load'!A:A,Summary!B111)</f>
        <v>1</v>
      </c>
      <c r="E111" s="125">
        <f>SUMIF('Rake Load'!A:A,B111,'Rake Load'!F:F)</f>
        <v>3538.26</v>
      </c>
      <c r="F111" s="35">
        <f>SUMIF('Rake Load'!A:A,B111,'Rake Load'!AB:AB)</f>
        <v>0.16111111111111109</v>
      </c>
      <c r="G111" s="35">
        <f t="shared" si="38"/>
        <v>0.16111111111111109</v>
      </c>
      <c r="H111" s="36">
        <f t="shared" si="39"/>
        <v>3</v>
      </c>
      <c r="I111" s="36">
        <f t="shared" si="40"/>
        <v>52</v>
      </c>
      <c r="J111" s="35">
        <f>SUMIF('Rake Load'!A:A,B111,'Rake Load'!BH:BH)</f>
        <v>0</v>
      </c>
      <c r="K111" s="41">
        <f t="shared" si="41"/>
        <v>0.16111111111111109</v>
      </c>
      <c r="L111" s="41">
        <f t="shared" si="42"/>
        <v>0.16111111111111109</v>
      </c>
      <c r="M111" s="49">
        <f t="shared" si="43"/>
        <v>3</v>
      </c>
      <c r="N111" s="49">
        <f t="shared" si="44"/>
        <v>52</v>
      </c>
      <c r="O111" s="363">
        <f>SUMIF(C$2:C111,C111,D$2:D111)</f>
        <v>35</v>
      </c>
      <c r="P111" s="33">
        <f>SUMIF(C$2:C111,C111,F$2:F111)</f>
        <v>5.1819444444444454</v>
      </c>
      <c r="Q111" s="37">
        <f t="shared" si="45"/>
        <v>0.14805555555555558</v>
      </c>
      <c r="R111" s="36">
        <f t="shared" si="46"/>
        <v>3</v>
      </c>
      <c r="S111" s="36">
        <f t="shared" si="47"/>
        <v>33</v>
      </c>
      <c r="T111" s="363">
        <f>SUM(D$2:D111)</f>
        <v>86</v>
      </c>
      <c r="U111" s="38">
        <f>SUMIF(C$2:C111,C111,E$2:E111)</f>
        <v>121240.22999999998</v>
      </c>
      <c r="V111" s="38">
        <f>SUM(E$2:E111)</f>
        <v>296855.36</v>
      </c>
      <c r="W111" s="43">
        <f>SUM(F$2:F111)</f>
        <v>40716.355555555565</v>
      </c>
      <c r="X111" s="43">
        <f t="shared" si="48"/>
        <v>473.44599483204144</v>
      </c>
      <c r="Y111" s="36">
        <f t="shared" si="49"/>
        <v>10</v>
      </c>
      <c r="Z111" s="36">
        <f t="shared" si="50"/>
        <v>42</v>
      </c>
      <c r="AA111" s="38">
        <f>SUMIF('Rake Load'!A:A,Summary!B111,'Rake Load'!AN:AN)</f>
        <v>0.40277777777777773</v>
      </c>
      <c r="AB111" s="38">
        <f>SUMIF(C$2:C111,C111,AA$2:AA111)</f>
        <v>12.738888888888887</v>
      </c>
      <c r="AC111" s="38">
        <f>SUM(AA$2:AA111)</f>
        <v>32.700000000023273</v>
      </c>
      <c r="AD111" s="43">
        <f t="shared" si="51"/>
        <v>0.40277777777777773</v>
      </c>
      <c r="AE111" s="43">
        <f t="shared" si="52"/>
        <v>0.36396825396825394</v>
      </c>
      <c r="AF111" s="43">
        <f t="shared" si="53"/>
        <v>0.3802325581398055</v>
      </c>
      <c r="AG111" s="38">
        <f>SUMIF(Unloader!B:B,Summary!B111,Unloader!M:M)</f>
        <v>25865</v>
      </c>
      <c r="AH111" s="38">
        <f>SUMIF(C$2:C111,C111,AG$2:AG111)</f>
        <v>211149</v>
      </c>
      <c r="AI111" s="38">
        <f>SUM(AG$2:AG111)</f>
        <v>654834</v>
      </c>
      <c r="AJ111" s="43">
        <f>SUMIF(Unloader!B:B,Summary!B111,Unloader!W:W)</f>
        <v>0.84375</v>
      </c>
      <c r="AK111" s="43">
        <f>SUMIF(Unloader!B:B,Summary!B111,Unloader!AD:AD)+SUMIF(Unloader!B:B,Summary!B111,Unloader!BR:BR)+SUMIF(Unloader!B:B,Summary!B111,Unloader!BN:BN)</f>
        <v>0</v>
      </c>
      <c r="AL111" s="43">
        <f>SUMIF(C$2:C111,C111,AJ$2:AJ111)</f>
        <v>6.5416666666666661</v>
      </c>
      <c r="AM111" s="43">
        <f>SUMIF(C$2:C111,C111,AK$2:AK111)</f>
        <v>0.36319444444444443</v>
      </c>
      <c r="AN111" s="38">
        <f t="shared" si="54"/>
        <v>1423.9563897943128</v>
      </c>
      <c r="AO111" s="38">
        <f>SUM(AJ$2:AJ111)</f>
        <v>22.863194444444446</v>
      </c>
      <c r="AP111" s="38">
        <f>SUM(AK$2:AK111)</f>
        <v>1.721527777777778</v>
      </c>
      <c r="AQ111" s="38">
        <f t="shared" si="55"/>
        <v>1290.5675995270001</v>
      </c>
    </row>
    <row r="112" spans="1:43" x14ac:dyDescent="0.25">
      <c r="A112" s="124">
        <f t="shared" si="57"/>
        <v>111</v>
      </c>
      <c r="B112" s="361">
        <f t="shared" si="57"/>
        <v>40744</v>
      </c>
      <c r="C112" s="33">
        <f t="shared" si="37"/>
        <v>7</v>
      </c>
      <c r="D112" s="125">
        <f>COUNTIF('Rake Load'!A:A,Summary!B112)</f>
        <v>2</v>
      </c>
      <c r="E112" s="125">
        <f>SUMIF('Rake Load'!A:A,B112,'Rake Load'!F:F)</f>
        <v>7242.83</v>
      </c>
      <c r="F112" s="35">
        <f>SUMIF('Rake Load'!A:A,B112,'Rake Load'!AB:AB)</f>
        <v>0.36666666666666681</v>
      </c>
      <c r="G112" s="35">
        <f t="shared" si="38"/>
        <v>0.1833333333333334</v>
      </c>
      <c r="H112" s="36">
        <f t="shared" si="39"/>
        <v>4</v>
      </c>
      <c r="I112" s="36">
        <f t="shared" si="40"/>
        <v>24</v>
      </c>
      <c r="J112" s="35">
        <f>SUMIF('Rake Load'!A:A,B112,'Rake Load'!BH:BH)</f>
        <v>0</v>
      </c>
      <c r="K112" s="41">
        <f t="shared" si="41"/>
        <v>0.36666666666666681</v>
      </c>
      <c r="L112" s="41">
        <f t="shared" si="42"/>
        <v>0.1833333333333334</v>
      </c>
      <c r="M112" s="49">
        <f t="shared" si="43"/>
        <v>4</v>
      </c>
      <c r="N112" s="49">
        <f t="shared" si="44"/>
        <v>24</v>
      </c>
      <c r="O112" s="363">
        <f>SUMIF(C$2:C112,C112,D$2:D112)</f>
        <v>37</v>
      </c>
      <c r="P112" s="33">
        <f>SUMIF(C$2:C112,C112,F$2:F112)</f>
        <v>5.5486111111111125</v>
      </c>
      <c r="Q112" s="37">
        <f t="shared" si="45"/>
        <v>0.1499624624624625</v>
      </c>
      <c r="R112" s="36">
        <f t="shared" si="46"/>
        <v>3</v>
      </c>
      <c r="S112" s="36">
        <f t="shared" si="47"/>
        <v>35</v>
      </c>
      <c r="T112" s="363">
        <f>SUM(D$2:D112)</f>
        <v>88</v>
      </c>
      <c r="U112" s="38">
        <f>SUMIF(C$2:C112,C112,E$2:E112)</f>
        <v>128483.05999999998</v>
      </c>
      <c r="V112" s="38">
        <f>SUM(E$2:E112)</f>
        <v>304098.19</v>
      </c>
      <c r="W112" s="43">
        <f>SUM(F$2:F112)</f>
        <v>40716.722222222234</v>
      </c>
      <c r="X112" s="43">
        <f t="shared" si="48"/>
        <v>462.6900252525254</v>
      </c>
      <c r="Y112" s="36">
        <f t="shared" si="49"/>
        <v>16</v>
      </c>
      <c r="Z112" s="36">
        <f t="shared" si="50"/>
        <v>33</v>
      </c>
      <c r="AA112" s="38">
        <f>SUMIF('Rake Load'!A:A,Summary!B112,'Rake Load'!AN:AN)</f>
        <v>0.75486111111111087</v>
      </c>
      <c r="AB112" s="38">
        <f>SUMIF(C$2:C112,C112,AA$2:AA112)</f>
        <v>13.493749999999999</v>
      </c>
      <c r="AC112" s="38">
        <f>SUM(AA$2:AA112)</f>
        <v>33.454861111134385</v>
      </c>
      <c r="AD112" s="43">
        <f t="shared" si="51"/>
        <v>0.37743055555555544</v>
      </c>
      <c r="AE112" s="43">
        <f t="shared" si="52"/>
        <v>0.3646959459459459</v>
      </c>
      <c r="AF112" s="43">
        <f t="shared" si="53"/>
        <v>0.38016887626289075</v>
      </c>
      <c r="AG112" s="38">
        <f>SUMIF(Unloader!B:B,Summary!B112,Unloader!M:M)</f>
        <v>7871</v>
      </c>
      <c r="AH112" s="38">
        <f>SUMIF(C$2:C112,C112,AG$2:AG112)</f>
        <v>219020</v>
      </c>
      <c r="AI112" s="38">
        <f>SUM(AG$2:AG112)</f>
        <v>662705</v>
      </c>
      <c r="AJ112" s="43">
        <f>SUMIF(Unloader!B:B,Summary!B112,Unloader!W:W)</f>
        <v>1</v>
      </c>
      <c r="AK112" s="43">
        <f>SUMIF(Unloader!B:B,Summary!B112,Unloader!AD:AD)+SUMIF(Unloader!B:B,Summary!B112,Unloader!BR:BR)+SUMIF(Unloader!B:B,Summary!B112,Unloader!BN:BN)</f>
        <v>0</v>
      </c>
      <c r="AL112" s="43">
        <f>SUMIF(C$2:C112,C112,AJ$2:AJ112)</f>
        <v>7.5416666666666661</v>
      </c>
      <c r="AM112" s="43">
        <f>SUMIF(C$2:C112,C112,AK$2:AK112)</f>
        <v>0.36319444444444443</v>
      </c>
      <c r="AN112" s="38">
        <f t="shared" si="54"/>
        <v>1271.2779336364517</v>
      </c>
      <c r="AO112" s="38">
        <f>SUM(AJ$2:AJ112)</f>
        <v>23.863194444444446</v>
      </c>
      <c r="AP112" s="38">
        <f>SUM(AK$2:AK112)</f>
        <v>1.721527777777778</v>
      </c>
      <c r="AQ112" s="38">
        <f t="shared" si="55"/>
        <v>1247.0925856228828</v>
      </c>
    </row>
    <row r="113" spans="1:43" x14ac:dyDescent="0.25">
      <c r="A113" s="124">
        <f t="shared" si="57"/>
        <v>112</v>
      </c>
      <c r="B113" s="361">
        <f t="shared" si="57"/>
        <v>40745</v>
      </c>
      <c r="C113" s="33">
        <f t="shared" si="37"/>
        <v>7</v>
      </c>
      <c r="D113" s="125">
        <f>COUNTIF('Rake Load'!A:A,Summary!B113)</f>
        <v>2</v>
      </c>
      <c r="E113" s="125">
        <f>SUMIF('Rake Load'!A:A,B113,'Rake Load'!F:F)</f>
        <v>7160.26</v>
      </c>
      <c r="F113" s="35">
        <f>SUMIF('Rake Load'!A:A,B113,'Rake Load'!AB:AB)</f>
        <v>0.25486111111111109</v>
      </c>
      <c r="G113" s="35">
        <f t="shared" si="38"/>
        <v>0.12743055555555555</v>
      </c>
      <c r="H113" s="36">
        <f t="shared" si="39"/>
        <v>3</v>
      </c>
      <c r="I113" s="36">
        <f t="shared" si="40"/>
        <v>3</v>
      </c>
      <c r="J113" s="35">
        <f>SUMIF('Rake Load'!A:A,B113,'Rake Load'!BH:BH)</f>
        <v>0</v>
      </c>
      <c r="K113" s="41">
        <f t="shared" si="41"/>
        <v>0.25486111111111109</v>
      </c>
      <c r="L113" s="41">
        <f t="shared" si="42"/>
        <v>0.12743055555555555</v>
      </c>
      <c r="M113" s="49">
        <f t="shared" si="43"/>
        <v>3</v>
      </c>
      <c r="N113" s="49">
        <f t="shared" si="44"/>
        <v>3</v>
      </c>
      <c r="O113" s="363">
        <f>SUMIF(C$2:C113,C113,D$2:D113)</f>
        <v>39</v>
      </c>
      <c r="P113" s="33">
        <f>SUMIF(C$2:C113,C113,F$2:F113)</f>
        <v>5.8034722222222239</v>
      </c>
      <c r="Q113" s="37">
        <f t="shared" si="45"/>
        <v>0.14880698005698009</v>
      </c>
      <c r="R113" s="36">
        <f t="shared" si="46"/>
        <v>3</v>
      </c>
      <c r="S113" s="36">
        <f t="shared" si="47"/>
        <v>34</v>
      </c>
      <c r="T113" s="363">
        <f>SUM(D$2:D113)</f>
        <v>90</v>
      </c>
      <c r="U113" s="38">
        <f>SUMIF(C$2:C113,C113,E$2:E113)</f>
        <v>135643.31999999998</v>
      </c>
      <c r="V113" s="38">
        <f>SUM(E$2:E113)</f>
        <v>311258.45</v>
      </c>
      <c r="W113" s="43">
        <f>SUM(F$2:F113)</f>
        <v>40716.977083333346</v>
      </c>
      <c r="X113" s="43">
        <f t="shared" si="48"/>
        <v>452.41085648148163</v>
      </c>
      <c r="Y113" s="36">
        <f t="shared" si="49"/>
        <v>9</v>
      </c>
      <c r="Z113" s="36">
        <f t="shared" si="50"/>
        <v>51</v>
      </c>
      <c r="AA113" s="38">
        <f>SUMIF('Rake Load'!A:A,Summary!B113,'Rake Load'!AN:AN)</f>
        <v>1.3333333333333335</v>
      </c>
      <c r="AB113" s="38">
        <f>SUMIF(C$2:C113,C113,AA$2:AA113)</f>
        <v>14.827083333333333</v>
      </c>
      <c r="AC113" s="38">
        <f>SUM(AA$2:AA113)</f>
        <v>34.78819444446772</v>
      </c>
      <c r="AD113" s="43">
        <f t="shared" si="51"/>
        <v>0.66666666666666674</v>
      </c>
      <c r="AE113" s="43">
        <f t="shared" si="52"/>
        <v>0.38018162393162391</v>
      </c>
      <c r="AF113" s="43">
        <f t="shared" si="53"/>
        <v>0.38653549382741914</v>
      </c>
      <c r="AG113" s="38">
        <f>SUMIF(Unloader!B:B,Summary!B113,Unloader!M:M)</f>
        <v>11888</v>
      </c>
      <c r="AH113" s="38">
        <f>SUMIF(C$2:C113,C113,AG$2:AG113)</f>
        <v>230908</v>
      </c>
      <c r="AI113" s="38">
        <f>SUM(AG$2:AG113)</f>
        <v>674593</v>
      </c>
      <c r="AJ113" s="43">
        <f>SUMIF(Unloader!B:B,Summary!B113,Unloader!W:W)</f>
        <v>0.29166666666666669</v>
      </c>
      <c r="AK113" s="43">
        <f>SUMIF(Unloader!B:B,Summary!B113,Unloader!AD:AD)+SUMIF(Unloader!B:B,Summary!B113,Unloader!BR:BR)+SUMIF(Unloader!B:B,Summary!B113,Unloader!BN:BN)</f>
        <v>0</v>
      </c>
      <c r="AL113" s="43">
        <f>SUMIF(C$2:C113,C113,AJ$2:AJ113)</f>
        <v>7.833333333333333</v>
      </c>
      <c r="AM113" s="43">
        <f>SUMIF(C$2:C113,C113,AK$2:AK113)</f>
        <v>0.36319444444444443</v>
      </c>
      <c r="AN113" s="38">
        <f t="shared" si="54"/>
        <v>1287.9501719810357</v>
      </c>
      <c r="AO113" s="38">
        <f>SUM(AJ$2:AJ113)</f>
        <v>24.154861111111114</v>
      </c>
      <c r="AP113" s="38">
        <f>SUM(AK$2:AK113)</f>
        <v>1.721527777777778</v>
      </c>
      <c r="AQ113" s="38">
        <f t="shared" si="55"/>
        <v>1252.9587667161959</v>
      </c>
    </row>
    <row r="114" spans="1:43" x14ac:dyDescent="0.25">
      <c r="A114" s="124">
        <f t="shared" si="57"/>
        <v>113</v>
      </c>
      <c r="B114" s="361">
        <f t="shared" si="57"/>
        <v>40746</v>
      </c>
      <c r="C114" s="33">
        <f t="shared" si="37"/>
        <v>7</v>
      </c>
      <c r="D114" s="125">
        <f>COUNTIF('Rake Load'!A:A,Summary!B114)</f>
        <v>1</v>
      </c>
      <c r="E114" s="125">
        <f>SUMIF('Rake Load'!A:A,B114,'Rake Load'!F:F)</f>
        <v>3686.34</v>
      </c>
      <c r="F114" s="35">
        <f>SUMIF('Rake Load'!A:A,B114,'Rake Load'!AB:AB)</f>
        <v>0.11111111111111116</v>
      </c>
      <c r="G114" s="35">
        <f t="shared" si="38"/>
        <v>0.11111111111111116</v>
      </c>
      <c r="H114" s="36">
        <f t="shared" si="39"/>
        <v>2</v>
      </c>
      <c r="I114" s="36">
        <f t="shared" si="40"/>
        <v>40</v>
      </c>
      <c r="J114" s="35">
        <f>SUMIF('Rake Load'!A:A,B114,'Rake Load'!BH:BH)</f>
        <v>0</v>
      </c>
      <c r="K114" s="41">
        <f t="shared" si="41"/>
        <v>0.11111111111111116</v>
      </c>
      <c r="L114" s="41">
        <f t="shared" si="42"/>
        <v>0.11111111111111116</v>
      </c>
      <c r="M114" s="49">
        <f t="shared" si="43"/>
        <v>2</v>
      </c>
      <c r="N114" s="49">
        <f t="shared" si="44"/>
        <v>40</v>
      </c>
      <c r="O114" s="363">
        <f>SUMIF(C$2:C114,C114,D$2:D114)</f>
        <v>40</v>
      </c>
      <c r="P114" s="33">
        <f>SUMIF(C$2:C114,C114,F$2:F114)</f>
        <v>5.9145833333333346</v>
      </c>
      <c r="Q114" s="37">
        <f t="shared" si="45"/>
        <v>0.14786458333333335</v>
      </c>
      <c r="R114" s="36">
        <f t="shared" si="46"/>
        <v>3</v>
      </c>
      <c r="S114" s="36">
        <f t="shared" si="47"/>
        <v>32</v>
      </c>
      <c r="T114" s="363">
        <f>SUM(D$2:D114)</f>
        <v>91</v>
      </c>
      <c r="U114" s="38">
        <f>SUMIF(C$2:C114,C114,E$2:E114)</f>
        <v>139329.65999999997</v>
      </c>
      <c r="V114" s="38">
        <f>SUM(E$2:E114)</f>
        <v>314944.79000000004</v>
      </c>
      <c r="W114" s="43">
        <f>SUM(F$2:F114)</f>
        <v>40717.088194444455</v>
      </c>
      <c r="X114" s="43">
        <f t="shared" si="48"/>
        <v>447.44052960927974</v>
      </c>
      <c r="Y114" s="36">
        <f t="shared" si="49"/>
        <v>10</v>
      </c>
      <c r="Z114" s="36">
        <f t="shared" si="50"/>
        <v>34</v>
      </c>
      <c r="AA114" s="38">
        <f>SUMIF('Rake Load'!A:A,Summary!B114,'Rake Load'!AN:AN)</f>
        <v>0.26041666666666674</v>
      </c>
      <c r="AB114" s="38">
        <f>SUMIF(C$2:C114,C114,AA$2:AA114)</f>
        <v>15.087499999999999</v>
      </c>
      <c r="AC114" s="38">
        <f>SUM(AA$2:AA114)</f>
        <v>35.048611111134385</v>
      </c>
      <c r="AD114" s="43">
        <f t="shared" si="51"/>
        <v>0.26041666666666674</v>
      </c>
      <c r="AE114" s="43">
        <f t="shared" si="52"/>
        <v>0.37718749999999995</v>
      </c>
      <c r="AF114" s="43">
        <f t="shared" si="53"/>
        <v>0.38514957264982841</v>
      </c>
      <c r="AG114" s="38">
        <f>SUMIF(Unloader!B:B,Summary!B114,Unloader!M:M)</f>
        <v>0</v>
      </c>
      <c r="AH114" s="38">
        <f>SUMIF(C$2:C114,C114,AG$2:AG114)</f>
        <v>230908</v>
      </c>
      <c r="AI114" s="38">
        <f>SUM(AG$2:AG114)</f>
        <v>674593</v>
      </c>
      <c r="AJ114" s="43">
        <f>SUMIF(Unloader!B:B,Summary!B114,Unloader!W:W)</f>
        <v>0</v>
      </c>
      <c r="AK114" s="43">
        <f>SUMIF(Unloader!B:B,Summary!B114,Unloader!AD:AD)+SUMIF(Unloader!B:B,Summary!B114,Unloader!BR:BR)+SUMIF(Unloader!B:B,Summary!B114,Unloader!BN:BN)</f>
        <v>0</v>
      </c>
      <c r="AL114" s="43">
        <f>SUMIF(C$2:C114,C114,AJ$2:AJ114)</f>
        <v>7.833333333333333</v>
      </c>
      <c r="AM114" s="43">
        <f>SUMIF(C$2:C114,C114,AK$2:AK114)</f>
        <v>0.36319444444444443</v>
      </c>
      <c r="AN114" s="38">
        <f t="shared" si="54"/>
        <v>1287.9501719810357</v>
      </c>
      <c r="AO114" s="38">
        <f>SUM(AJ$2:AJ114)</f>
        <v>24.154861111111114</v>
      </c>
      <c r="AP114" s="38">
        <f>SUM(AK$2:AK114)</f>
        <v>1.721527777777778</v>
      </c>
      <c r="AQ114" s="38">
        <f t="shared" si="55"/>
        <v>1252.9587667161959</v>
      </c>
    </row>
    <row r="115" spans="1:43" x14ac:dyDescent="0.25">
      <c r="A115" s="124">
        <f t="shared" si="57"/>
        <v>114</v>
      </c>
      <c r="B115" s="361">
        <f t="shared" si="57"/>
        <v>40747</v>
      </c>
      <c r="C115" s="33">
        <f t="shared" si="37"/>
        <v>7</v>
      </c>
      <c r="D115" s="125">
        <f>COUNTIF('Rake Load'!A:A,Summary!B115)</f>
        <v>2</v>
      </c>
      <c r="E115" s="125">
        <f>SUMIF('Rake Load'!A:A,B115,'Rake Load'!F:F)</f>
        <v>7073.68</v>
      </c>
      <c r="F115" s="35">
        <f>SUMIF('Rake Load'!A:A,B115,'Rake Load'!AB:AB)</f>
        <v>0.1701388888888889</v>
      </c>
      <c r="G115" s="35">
        <f t="shared" si="38"/>
        <v>8.5069444444444448E-2</v>
      </c>
      <c r="H115" s="36">
        <f t="shared" si="39"/>
        <v>2</v>
      </c>
      <c r="I115" s="36">
        <f t="shared" si="40"/>
        <v>2</v>
      </c>
      <c r="J115" s="35">
        <f>SUMIF('Rake Load'!A:A,B115,'Rake Load'!BH:BH)</f>
        <v>0</v>
      </c>
      <c r="K115" s="41">
        <f t="shared" si="41"/>
        <v>0.1701388888888889</v>
      </c>
      <c r="L115" s="41">
        <f t="shared" si="42"/>
        <v>8.5069444444444448E-2</v>
      </c>
      <c r="M115" s="49">
        <f t="shared" si="43"/>
        <v>2</v>
      </c>
      <c r="N115" s="49">
        <f t="shared" si="44"/>
        <v>2</v>
      </c>
      <c r="O115" s="363">
        <f>SUMIF(C$2:C115,C115,D$2:D115)</f>
        <v>42</v>
      </c>
      <c r="P115" s="33">
        <f>SUMIF(C$2:C115,C115,F$2:F115)</f>
        <v>6.0847222222222239</v>
      </c>
      <c r="Q115" s="37">
        <f t="shared" si="45"/>
        <v>0.14487433862433866</v>
      </c>
      <c r="R115" s="36">
        <f t="shared" si="46"/>
        <v>3</v>
      </c>
      <c r="S115" s="36">
        <f t="shared" si="47"/>
        <v>28</v>
      </c>
      <c r="T115" s="363">
        <f>SUM(D$2:D115)</f>
        <v>93</v>
      </c>
      <c r="U115" s="38">
        <f>SUMIF(C$2:C115,C115,E$2:E115)</f>
        <v>146403.33999999997</v>
      </c>
      <c r="V115" s="38">
        <f>SUM(E$2:E115)</f>
        <v>322018.47000000003</v>
      </c>
      <c r="W115" s="43">
        <f>SUM(F$2:F115)</f>
        <v>40717.258333333346</v>
      </c>
      <c r="X115" s="43">
        <f t="shared" si="48"/>
        <v>437.81998207885317</v>
      </c>
      <c r="Y115" s="36">
        <f t="shared" si="49"/>
        <v>19</v>
      </c>
      <c r="Z115" s="36">
        <f t="shared" si="50"/>
        <v>40</v>
      </c>
      <c r="AA115" s="38">
        <f>SUMIF('Rake Load'!A:A,Summary!B115,'Rake Load'!AN:AN)</f>
        <v>0.52430555555555558</v>
      </c>
      <c r="AB115" s="38">
        <f>SUMIF(C$2:C115,C115,AA$2:AA115)</f>
        <v>15.611805555555554</v>
      </c>
      <c r="AC115" s="38">
        <f>SUM(AA$2:AA115)</f>
        <v>35.572916666689942</v>
      </c>
      <c r="AD115" s="43">
        <f t="shared" si="51"/>
        <v>0.26215277777777779</v>
      </c>
      <c r="AE115" s="43">
        <f t="shared" si="52"/>
        <v>0.37170965608465606</v>
      </c>
      <c r="AF115" s="43">
        <f t="shared" si="53"/>
        <v>0.38250448028698864</v>
      </c>
      <c r="AG115" s="38">
        <f>SUMIF(Unloader!B:B,Summary!B115,Unloader!M:M)</f>
        <v>14083</v>
      </c>
      <c r="AH115" s="38">
        <f>SUMIF(C$2:C115,C115,AG$2:AG115)</f>
        <v>244991</v>
      </c>
      <c r="AI115" s="38">
        <f>SUM(AG$2:AG115)</f>
        <v>688676</v>
      </c>
      <c r="AJ115" s="43">
        <f>SUMIF(Unloader!B:B,Summary!B115,Unloader!W:W)</f>
        <v>0.53125</v>
      </c>
      <c r="AK115" s="43">
        <f>SUMIF(Unloader!B:B,Summary!B115,Unloader!AD:AD)+SUMIF(Unloader!B:B,Summary!B115,Unloader!BR:BR)+SUMIF(Unloader!B:B,Summary!B115,Unloader!BN:BN)</f>
        <v>0</v>
      </c>
      <c r="AL115" s="43">
        <f>SUMIF(C$2:C115,C115,AJ$2:AJ115)</f>
        <v>8.3645833333333321</v>
      </c>
      <c r="AM115" s="43">
        <f>SUMIF(C$2:C115,C115,AK$2:AK115)</f>
        <v>0.36319444444444443</v>
      </c>
      <c r="AN115" s="38">
        <f t="shared" si="54"/>
        <v>1275.7733032459644</v>
      </c>
      <c r="AO115" s="38">
        <f>SUM(AJ$2:AJ115)</f>
        <v>24.686111111111114</v>
      </c>
      <c r="AP115" s="38">
        <f>SUM(AK$2:AK115)</f>
        <v>1.721527777777778</v>
      </c>
      <c r="AQ115" s="38">
        <f t="shared" si="55"/>
        <v>1249.5255375124736</v>
      </c>
    </row>
    <row r="116" spans="1:43" x14ac:dyDescent="0.25">
      <c r="A116" s="124">
        <f t="shared" si="57"/>
        <v>115</v>
      </c>
      <c r="B116" s="361">
        <f t="shared" si="57"/>
        <v>40748</v>
      </c>
      <c r="C116" s="33">
        <f t="shared" si="37"/>
        <v>7</v>
      </c>
      <c r="D116" s="125">
        <f>COUNTIF('Rake Load'!A:A,Summary!B116)</f>
        <v>3</v>
      </c>
      <c r="E116" s="125">
        <f>SUMIF('Rake Load'!A:A,B116,'Rake Load'!F:F)</f>
        <v>10769.740000000002</v>
      </c>
      <c r="F116" s="35">
        <f>SUMIF('Rake Load'!A:A,B116,'Rake Load'!AB:AB)</f>
        <v>0.5034722222222221</v>
      </c>
      <c r="G116" s="35">
        <f t="shared" si="38"/>
        <v>0.16782407407407404</v>
      </c>
      <c r="H116" s="36">
        <f t="shared" si="39"/>
        <v>4</v>
      </c>
      <c r="I116" s="36">
        <f t="shared" si="40"/>
        <v>1</v>
      </c>
      <c r="J116" s="35">
        <f>SUMIF('Rake Load'!A:A,B116,'Rake Load'!BH:BH)</f>
        <v>1.1111111111111112E-2</v>
      </c>
      <c r="K116" s="41">
        <f t="shared" si="41"/>
        <v>0.49236111111111097</v>
      </c>
      <c r="L116" s="41">
        <f t="shared" si="42"/>
        <v>0.16412037037037033</v>
      </c>
      <c r="M116" s="49">
        <f t="shared" si="43"/>
        <v>3</v>
      </c>
      <c r="N116" s="49">
        <f t="shared" si="44"/>
        <v>56</v>
      </c>
      <c r="O116" s="363">
        <f>SUMIF(C$2:C116,C116,D$2:D116)</f>
        <v>45</v>
      </c>
      <c r="P116" s="33">
        <f>SUMIF(C$2:C116,C116,F$2:F116)</f>
        <v>6.5881944444444462</v>
      </c>
      <c r="Q116" s="37">
        <f t="shared" si="45"/>
        <v>0.14640432098765435</v>
      </c>
      <c r="R116" s="36">
        <f t="shared" si="46"/>
        <v>3</v>
      </c>
      <c r="S116" s="36">
        <f t="shared" si="47"/>
        <v>30</v>
      </c>
      <c r="T116" s="363">
        <f>SUM(D$2:D116)</f>
        <v>96</v>
      </c>
      <c r="U116" s="38">
        <f>SUMIF(C$2:C116,C116,E$2:E116)</f>
        <v>157173.07999999996</v>
      </c>
      <c r="V116" s="38">
        <f>SUM(E$2:E116)</f>
        <v>332788.21000000002</v>
      </c>
      <c r="W116" s="43">
        <f>SUM(F$2:F116)</f>
        <v>40717.761805555565</v>
      </c>
      <c r="X116" s="43">
        <f t="shared" si="48"/>
        <v>424.14335214120382</v>
      </c>
      <c r="Y116" s="36">
        <f t="shared" si="49"/>
        <v>3</v>
      </c>
      <c r="Z116" s="36">
        <f t="shared" si="50"/>
        <v>26</v>
      </c>
      <c r="AA116" s="38">
        <f>SUMIF('Rake Load'!A:A,Summary!B116,'Rake Load'!AN:AN)</f>
        <v>1.1597222222222223</v>
      </c>
      <c r="AB116" s="38">
        <f>SUMIF(C$2:C116,C116,AA$2:AA116)</f>
        <v>16.771527777777777</v>
      </c>
      <c r="AC116" s="38">
        <f>SUM(AA$2:AA116)</f>
        <v>36.732638888912163</v>
      </c>
      <c r="AD116" s="43">
        <f t="shared" si="51"/>
        <v>0.38657407407407413</v>
      </c>
      <c r="AE116" s="43">
        <f t="shared" si="52"/>
        <v>0.3727006172839506</v>
      </c>
      <c r="AF116" s="43">
        <f t="shared" si="53"/>
        <v>0.38263165509283503</v>
      </c>
      <c r="AG116" s="38">
        <f>SUMIF(Unloader!B:B,Summary!B116,Unloader!M:M)</f>
        <v>21143</v>
      </c>
      <c r="AH116" s="38">
        <f>SUMIF(C$2:C116,C116,AG$2:AG116)</f>
        <v>266134</v>
      </c>
      <c r="AI116" s="38">
        <f>SUM(AG$2:AG116)</f>
        <v>709819</v>
      </c>
      <c r="AJ116" s="43">
        <f>SUMIF(Unloader!B:B,Summary!B116,Unloader!W:W)</f>
        <v>1.1736111111111112</v>
      </c>
      <c r="AK116" s="43">
        <f>SUMIF(Unloader!B:B,Summary!B116,Unloader!AD:AD)+SUMIF(Unloader!B:B,Summary!B116,Unloader!BR:BR)+SUMIF(Unloader!B:B,Summary!B116,Unloader!BN:BN)</f>
        <v>0.36249999999999999</v>
      </c>
      <c r="AL116" s="43">
        <f>SUMIF(C$2:C116,C116,AJ$2:AJ116)</f>
        <v>9.5381944444444429</v>
      </c>
      <c r="AM116" s="43">
        <f>SUMIF(C$2:C116,C116,AK$2:AK116)</f>
        <v>0.72569444444444442</v>
      </c>
      <c r="AN116" s="38">
        <f t="shared" si="54"/>
        <v>1258.3167848699766</v>
      </c>
      <c r="AO116" s="38">
        <f>SUM(AJ$2:AJ116)</f>
        <v>25.859722222222224</v>
      </c>
      <c r="AP116" s="38">
        <f>SUM(AK$2:AK116)</f>
        <v>2.084027777777778</v>
      </c>
      <c r="AQ116" s="38">
        <f t="shared" si="55"/>
        <v>1243.9506966147733</v>
      </c>
    </row>
    <row r="117" spans="1:43" x14ac:dyDescent="0.25">
      <c r="A117" s="124">
        <f t="shared" si="57"/>
        <v>116</v>
      </c>
      <c r="B117" s="361">
        <f t="shared" si="57"/>
        <v>40749</v>
      </c>
      <c r="C117" s="33">
        <f t="shared" si="37"/>
        <v>7</v>
      </c>
      <c r="D117" s="125">
        <f>COUNTIF('Rake Load'!A:A,Summary!B117)</f>
        <v>2</v>
      </c>
      <c r="E117" s="125">
        <f>SUMIF('Rake Load'!A:A,B117,'Rake Load'!F:F)</f>
        <v>7335.7999999999993</v>
      </c>
      <c r="F117" s="35">
        <f>SUMIF('Rake Load'!A:A,B117,'Rake Load'!AB:AB)</f>
        <v>0.23194444444444434</v>
      </c>
      <c r="G117" s="35">
        <f t="shared" si="38"/>
        <v>0.11597222222222217</v>
      </c>
      <c r="H117" s="36">
        <f t="shared" si="39"/>
        <v>2</v>
      </c>
      <c r="I117" s="36">
        <f t="shared" si="40"/>
        <v>47</v>
      </c>
      <c r="J117" s="35">
        <f>SUMIF('Rake Load'!A:A,B117,'Rake Load'!BH:BH)</f>
        <v>0</v>
      </c>
      <c r="K117" s="41">
        <f t="shared" si="41"/>
        <v>0.23194444444444434</v>
      </c>
      <c r="L117" s="41">
        <f t="shared" si="42"/>
        <v>0.11597222222222217</v>
      </c>
      <c r="M117" s="49">
        <f t="shared" si="43"/>
        <v>2</v>
      </c>
      <c r="N117" s="49">
        <f t="shared" si="44"/>
        <v>47</v>
      </c>
      <c r="O117" s="363">
        <f>SUMIF(C$2:C117,C117,D$2:D117)</f>
        <v>47</v>
      </c>
      <c r="P117" s="33">
        <f>SUMIF(C$2:C117,C117,F$2:F117)</f>
        <v>6.8201388888888905</v>
      </c>
      <c r="Q117" s="37">
        <f t="shared" si="45"/>
        <v>0.14510933806146575</v>
      </c>
      <c r="R117" s="36">
        <f t="shared" si="46"/>
        <v>3</v>
      </c>
      <c r="S117" s="36">
        <f t="shared" si="47"/>
        <v>28</v>
      </c>
      <c r="T117" s="363">
        <f>SUM(D$2:D117)</f>
        <v>98</v>
      </c>
      <c r="U117" s="38">
        <f>SUMIF(C$2:C117,C117,E$2:E117)</f>
        <v>164508.87999999995</v>
      </c>
      <c r="V117" s="38">
        <f>SUM(E$2:E117)</f>
        <v>340124.01</v>
      </c>
      <c r="W117" s="43">
        <f>SUM(F$2:F117)</f>
        <v>40717.993750000009</v>
      </c>
      <c r="X117" s="43">
        <f t="shared" si="48"/>
        <v>415.48973214285724</v>
      </c>
      <c r="Y117" s="36">
        <f t="shared" si="49"/>
        <v>11</v>
      </c>
      <c r="Z117" s="36">
        <f t="shared" si="50"/>
        <v>45</v>
      </c>
      <c r="AA117" s="38">
        <f>SUMIF('Rake Load'!A:A,Summary!B117,'Rake Load'!AN:AN)</f>
        <v>0.45833333333333337</v>
      </c>
      <c r="AB117" s="38">
        <f>SUMIF(C$2:C117,C117,AA$2:AA117)</f>
        <v>17.229861111111109</v>
      </c>
      <c r="AC117" s="38">
        <f>SUM(AA$2:AA117)</f>
        <v>37.190972222245499</v>
      </c>
      <c r="AD117" s="43">
        <f t="shared" si="51"/>
        <v>0.22916666666666669</v>
      </c>
      <c r="AE117" s="43">
        <f t="shared" si="52"/>
        <v>0.3665927895981087</v>
      </c>
      <c r="AF117" s="43">
        <f t="shared" si="53"/>
        <v>0.37949971655352549</v>
      </c>
      <c r="AG117" s="38">
        <f>SUMIF(Unloader!B:B,Summary!B117,Unloader!M:M)</f>
        <v>51951</v>
      </c>
      <c r="AH117" s="38">
        <f>SUMIF(C$2:C117,C117,AG$2:AG117)</f>
        <v>318085</v>
      </c>
      <c r="AI117" s="38">
        <f>SUM(AG$2:AG117)</f>
        <v>761770</v>
      </c>
      <c r="AJ117" s="43">
        <f>SUMIF(Unloader!B:B,Summary!B117,Unloader!W:W)</f>
        <v>1</v>
      </c>
      <c r="AK117" s="43">
        <f>SUMIF(Unloader!B:B,Summary!B117,Unloader!AD:AD)+SUMIF(Unloader!B:B,Summary!B117,Unloader!BR:BR)+SUMIF(Unloader!B:B,Summary!B117,Unloader!BN:BN)</f>
        <v>8.2638888888888887E-2</v>
      </c>
      <c r="AL117" s="43">
        <f>SUMIF(C$2:C117,C117,AJ$2:AJ117)</f>
        <v>10.538194444444443</v>
      </c>
      <c r="AM117" s="43">
        <f>SUMIF(C$2:C117,C117,AK$2:AK117)</f>
        <v>0.80833333333333335</v>
      </c>
      <c r="AN117" s="38">
        <f t="shared" si="54"/>
        <v>1362.1511669402614</v>
      </c>
      <c r="AO117" s="38">
        <f>SUM(AJ$2:AJ117)</f>
        <v>26.859722222222224</v>
      </c>
      <c r="AP117" s="38">
        <f>SUM(AK$2:AK117)</f>
        <v>2.166666666666667</v>
      </c>
      <c r="AQ117" s="38">
        <f t="shared" si="55"/>
        <v>1285.3985038528601</v>
      </c>
    </row>
    <row r="118" spans="1:43" x14ac:dyDescent="0.25">
      <c r="A118" s="124">
        <f t="shared" si="57"/>
        <v>117</v>
      </c>
      <c r="B118" s="361">
        <f t="shared" si="57"/>
        <v>40750</v>
      </c>
      <c r="C118" s="33">
        <f t="shared" si="37"/>
        <v>7</v>
      </c>
      <c r="D118" s="125">
        <f>COUNTIF('Rake Load'!A:A,Summary!B118)</f>
        <v>3</v>
      </c>
      <c r="E118" s="125">
        <f>SUMIF('Rake Load'!A:A,B118,'Rake Load'!F:F)</f>
        <v>10797.259999999998</v>
      </c>
      <c r="F118" s="35">
        <f>SUMIF('Rake Load'!A:A,B118,'Rake Load'!AB:AB)</f>
        <v>0.59930555555555554</v>
      </c>
      <c r="G118" s="35">
        <f t="shared" si="38"/>
        <v>0.19976851851851851</v>
      </c>
      <c r="H118" s="36">
        <f t="shared" si="39"/>
        <v>4</v>
      </c>
      <c r="I118" s="36">
        <f t="shared" si="40"/>
        <v>47</v>
      </c>
      <c r="J118" s="35">
        <f>SUMIF('Rake Load'!A:A,B118,'Rake Load'!BH:BH)</f>
        <v>0</v>
      </c>
      <c r="K118" s="41">
        <f t="shared" si="41"/>
        <v>0.59930555555555554</v>
      </c>
      <c r="L118" s="41">
        <f t="shared" si="42"/>
        <v>0.19976851851851851</v>
      </c>
      <c r="M118" s="49">
        <f t="shared" si="43"/>
        <v>4</v>
      </c>
      <c r="N118" s="49">
        <f t="shared" si="44"/>
        <v>47</v>
      </c>
      <c r="O118" s="363">
        <f>SUMIF(C$2:C118,C118,D$2:D118)</f>
        <v>50</v>
      </c>
      <c r="P118" s="33">
        <f>SUMIF(C$2:C118,C118,F$2:F118)</f>
        <v>7.4194444444444461</v>
      </c>
      <c r="Q118" s="37">
        <f t="shared" si="45"/>
        <v>0.14838888888888893</v>
      </c>
      <c r="R118" s="36">
        <f t="shared" si="46"/>
        <v>3</v>
      </c>
      <c r="S118" s="36">
        <f t="shared" si="47"/>
        <v>33</v>
      </c>
      <c r="T118" s="363">
        <f>SUM(D$2:D118)</f>
        <v>101</v>
      </c>
      <c r="U118" s="38">
        <f>SUMIF(C$2:C118,C118,E$2:E118)</f>
        <v>175306.13999999996</v>
      </c>
      <c r="V118" s="38">
        <f>SUM(E$2:E118)</f>
        <v>350921.27</v>
      </c>
      <c r="W118" s="43">
        <f>SUM(F$2:F118)</f>
        <v>40718.593055555568</v>
      </c>
      <c r="X118" s="43">
        <f t="shared" si="48"/>
        <v>403.15438668866898</v>
      </c>
      <c r="Y118" s="36">
        <f t="shared" si="49"/>
        <v>3</v>
      </c>
      <c r="Z118" s="36">
        <f t="shared" si="50"/>
        <v>42</v>
      </c>
      <c r="AA118" s="38">
        <f>SUMIF('Rake Load'!A:A,Summary!B118,'Rake Load'!AN:AN)</f>
        <v>1.1631944444444446</v>
      </c>
      <c r="AB118" s="38">
        <f>SUMIF(C$2:C118,C118,AA$2:AA118)</f>
        <v>18.393055555555556</v>
      </c>
      <c r="AC118" s="38">
        <f>SUM(AA$2:AA118)</f>
        <v>38.354166666689942</v>
      </c>
      <c r="AD118" s="43">
        <f t="shared" si="51"/>
        <v>0.38773148148148157</v>
      </c>
      <c r="AE118" s="43">
        <f t="shared" si="52"/>
        <v>0.36786111111111114</v>
      </c>
      <c r="AF118" s="43">
        <f t="shared" si="53"/>
        <v>0.37974422442267269</v>
      </c>
      <c r="AG118" s="38">
        <f>SUMIF(Unloader!B:B,Summary!B118,Unloader!M:M)</f>
        <v>39995</v>
      </c>
      <c r="AH118" s="38">
        <f>SUMIF(C$2:C118,C118,AG$2:AG118)</f>
        <v>358080</v>
      </c>
      <c r="AI118" s="38">
        <f>SUM(AG$2:AG118)</f>
        <v>801765</v>
      </c>
      <c r="AJ118" s="43">
        <f>SUMIF(Unloader!B:B,Summary!B118,Unloader!W:W)</f>
        <v>1</v>
      </c>
      <c r="AK118" s="43">
        <f>SUMIF(Unloader!B:B,Summary!B118,Unloader!AD:AD)+SUMIF(Unloader!B:B,Summary!B118,Unloader!BR:BR)+SUMIF(Unloader!B:B,Summary!B118,Unloader!BN:BN)</f>
        <v>0</v>
      </c>
      <c r="AL118" s="43">
        <f>SUMIF(C$2:C118,C118,AJ$2:AJ118)</f>
        <v>11.538194444444443</v>
      </c>
      <c r="AM118" s="43">
        <f>SUMIF(C$2:C118,C118,AK$2:AK118)</f>
        <v>0.80833333333333335</v>
      </c>
      <c r="AN118" s="38">
        <f t="shared" si="54"/>
        <v>1390.5119409746947</v>
      </c>
      <c r="AO118" s="38">
        <f>SUM(AJ$2:AJ118)</f>
        <v>27.859722222222224</v>
      </c>
      <c r="AP118" s="38">
        <f>SUM(AK$2:AK118)</f>
        <v>2.166666666666667</v>
      </c>
      <c r="AQ118" s="38">
        <f t="shared" si="55"/>
        <v>1300.2297421482242</v>
      </c>
    </row>
    <row r="119" spans="1:43" x14ac:dyDescent="0.25">
      <c r="A119" s="124">
        <f t="shared" si="57"/>
        <v>118</v>
      </c>
      <c r="B119" s="361">
        <f t="shared" si="57"/>
        <v>40751</v>
      </c>
      <c r="C119" s="33">
        <f t="shared" ref="C119:C182" si="58">MONTH(B119)</f>
        <v>7</v>
      </c>
      <c r="D119" s="125">
        <f>COUNTIF('Rake Load'!A:A,Summary!B119)</f>
        <v>3</v>
      </c>
      <c r="E119" s="125">
        <f>SUMIF('Rake Load'!A:A,B119,'Rake Load'!F:F)</f>
        <v>10780.62</v>
      </c>
      <c r="F119" s="35">
        <f>SUMIF('Rake Load'!A:A,B119,'Rake Load'!AB:AB)</f>
        <v>0.52777777777777768</v>
      </c>
      <c r="G119" s="35">
        <f t="shared" ref="G119:G182" si="59">F119/D119</f>
        <v>0.1759259259259259</v>
      </c>
      <c r="H119" s="36">
        <f t="shared" ref="H119:H182" si="60">HOUR(G119)</f>
        <v>4</v>
      </c>
      <c r="I119" s="36">
        <f t="shared" ref="I119:I182" si="61">MINUTE(G119)</f>
        <v>13</v>
      </c>
      <c r="J119" s="35">
        <f>SUMIF('Rake Load'!A:A,B119,'Rake Load'!BH:BH)</f>
        <v>0</v>
      </c>
      <c r="K119" s="41">
        <f t="shared" ref="K119:K182" si="62">F119-J119</f>
        <v>0.52777777777777768</v>
      </c>
      <c r="L119" s="41">
        <f t="shared" ref="L119:L182" si="63">K119/D119</f>
        <v>0.1759259259259259</v>
      </c>
      <c r="M119" s="49">
        <f t="shared" ref="M119:M182" si="64">HOUR(L119)</f>
        <v>4</v>
      </c>
      <c r="N119" s="49">
        <f t="shared" ref="N119:N182" si="65">MINUTE(L119)</f>
        <v>13</v>
      </c>
      <c r="O119" s="363">
        <f>SUMIF(C$2:C119,C119,D$2:D119)</f>
        <v>53</v>
      </c>
      <c r="P119" s="33">
        <f>SUMIF(C$2:C119,C119,F$2:F119)</f>
        <v>7.9472222222222237</v>
      </c>
      <c r="Q119" s="37">
        <f t="shared" ref="Q119:Q182" si="66">P119/O119</f>
        <v>0.14994758909853254</v>
      </c>
      <c r="R119" s="36">
        <f t="shared" ref="R119:R182" si="67">HOUR(Q119)</f>
        <v>3</v>
      </c>
      <c r="S119" s="36">
        <f t="shared" ref="S119:S182" si="68">MINUTE(Q119)</f>
        <v>35</v>
      </c>
      <c r="T119" s="363">
        <f>SUM(D$2:D119)</f>
        <v>104</v>
      </c>
      <c r="U119" s="38">
        <f>SUMIF(C$2:C119,C119,E$2:E119)</f>
        <v>186086.75999999995</v>
      </c>
      <c r="V119" s="38">
        <f>SUM(E$2:E119)</f>
        <v>361701.89</v>
      </c>
      <c r="W119" s="43">
        <f>SUM(F$2:F119)</f>
        <v>40719.120833333349</v>
      </c>
      <c r="X119" s="43">
        <f t="shared" ref="X119:X182" si="69">W119/T119</f>
        <v>391.53000801282064</v>
      </c>
      <c r="Y119" s="36">
        <f t="shared" ref="Y119:Y182" si="70">HOUR(X119)</f>
        <v>12</v>
      </c>
      <c r="Z119" s="36">
        <f t="shared" ref="Z119:Z182" si="71">MINUTE(X119)</f>
        <v>43</v>
      </c>
      <c r="AA119" s="38">
        <f>SUMIF('Rake Load'!A:A,Summary!B119,'Rake Load'!AN:AN)</f>
        <v>1.1805555555555558</v>
      </c>
      <c r="AB119" s="38">
        <f>SUMIF(C$2:C119,C119,AA$2:AA119)</f>
        <v>19.573611111111113</v>
      </c>
      <c r="AC119" s="38">
        <f>SUM(AA$2:AA119)</f>
        <v>39.534722222245499</v>
      </c>
      <c r="AD119" s="43">
        <f t="shared" ref="AD119:AD182" si="72">AA119/D119</f>
        <v>0.3935185185185186</v>
      </c>
      <c r="AE119" s="43">
        <f t="shared" ref="AE119:AE182" si="73">AB119/O119</f>
        <v>0.36931341719077571</v>
      </c>
      <c r="AF119" s="43">
        <f t="shared" ref="AF119:AF182" si="74">AC119/T119</f>
        <v>0.38014155982928366</v>
      </c>
      <c r="AG119" s="38">
        <f>SUMIF(Unloader!B:B,Summary!B119,Unloader!M:M)</f>
        <v>24734</v>
      </c>
      <c r="AH119" s="38">
        <f>SUMIF(C$2:C119,C119,AG$2:AG119)</f>
        <v>382814</v>
      </c>
      <c r="AI119" s="38">
        <f>SUM(AG$2:AG119)</f>
        <v>826499</v>
      </c>
      <c r="AJ119" s="43">
        <f>SUMIF(Unloader!B:B,Summary!B119,Unloader!W:W)</f>
        <v>1</v>
      </c>
      <c r="AK119" s="43">
        <f>SUMIF(Unloader!B:B,Summary!B119,Unloader!AD:AD)+SUMIF(Unloader!B:B,Summary!B119,Unloader!BR:BR)+SUMIF(Unloader!B:B,Summary!B119,Unloader!BN:BN)</f>
        <v>0.19722222222222222</v>
      </c>
      <c r="AL119" s="43">
        <f>SUMIF(C$2:C119,C119,AJ$2:AJ119)</f>
        <v>12.538194444444443</v>
      </c>
      <c r="AM119" s="43">
        <f>SUMIF(C$2:C119,C119,AK$2:AK119)</f>
        <v>1.0055555555555555</v>
      </c>
      <c r="AN119" s="38">
        <f t="shared" ref="AN119:AN182" si="75">AH119/(AL119-AM119)/24</f>
        <v>1383.0818329620042</v>
      </c>
      <c r="AO119" s="38">
        <f>SUM(AJ$2:AJ119)</f>
        <v>28.859722222222224</v>
      </c>
      <c r="AP119" s="38">
        <f>SUM(AK$2:AK119)</f>
        <v>2.3638888888888894</v>
      </c>
      <c r="AQ119" s="38">
        <f t="shared" ref="AQ119:AQ182" si="76">AI119/(AO119-AP119)/24</f>
        <v>1299.7310897939926</v>
      </c>
    </row>
    <row r="120" spans="1:43" x14ac:dyDescent="0.25">
      <c r="A120" s="124">
        <f t="shared" ref="A120:B135" si="77">A119+1</f>
        <v>119</v>
      </c>
      <c r="B120" s="361">
        <f t="shared" si="77"/>
        <v>40752</v>
      </c>
      <c r="C120" s="33">
        <f t="shared" si="58"/>
        <v>7</v>
      </c>
      <c r="D120" s="125">
        <f>COUNTIF('Rake Load'!A:A,Summary!B120)</f>
        <v>2</v>
      </c>
      <c r="E120" s="125">
        <f>SUMIF('Rake Load'!A:A,B120,'Rake Load'!F:F)</f>
        <v>6842.16</v>
      </c>
      <c r="F120" s="35">
        <f>SUMIF('Rake Load'!A:A,B120,'Rake Load'!AB:AB)</f>
        <v>0.21736111111111123</v>
      </c>
      <c r="G120" s="35">
        <f t="shared" si="59"/>
        <v>0.10868055555555561</v>
      </c>
      <c r="H120" s="36">
        <f t="shared" si="60"/>
        <v>2</v>
      </c>
      <c r="I120" s="36">
        <f t="shared" si="61"/>
        <v>36</v>
      </c>
      <c r="J120" s="35">
        <f>SUMIF('Rake Load'!A:A,B120,'Rake Load'!BH:BH)</f>
        <v>0</v>
      </c>
      <c r="K120" s="41">
        <f t="shared" si="62"/>
        <v>0.21736111111111123</v>
      </c>
      <c r="L120" s="41">
        <f t="shared" si="63"/>
        <v>0.10868055555555561</v>
      </c>
      <c r="M120" s="49">
        <f t="shared" si="64"/>
        <v>2</v>
      </c>
      <c r="N120" s="49">
        <f t="shared" si="65"/>
        <v>36</v>
      </c>
      <c r="O120" s="363">
        <f>SUMIF(C$2:C120,C120,D$2:D120)</f>
        <v>55</v>
      </c>
      <c r="P120" s="33">
        <f>SUMIF(C$2:C120,C120,F$2:F120)</f>
        <v>8.1645833333333346</v>
      </c>
      <c r="Q120" s="37">
        <f t="shared" si="66"/>
        <v>0.14844696969696972</v>
      </c>
      <c r="R120" s="36">
        <f t="shared" si="67"/>
        <v>3</v>
      </c>
      <c r="S120" s="36">
        <f t="shared" si="68"/>
        <v>33</v>
      </c>
      <c r="T120" s="363">
        <f>SUM(D$2:D120)</f>
        <v>106</v>
      </c>
      <c r="U120" s="38">
        <f>SUMIF(C$2:C120,C120,E$2:E120)</f>
        <v>192928.91999999995</v>
      </c>
      <c r="V120" s="38">
        <f>SUM(E$2:E120)</f>
        <v>368544.05</v>
      </c>
      <c r="W120" s="43">
        <f>SUM(F$2:F120)</f>
        <v>40719.338194444463</v>
      </c>
      <c r="X120" s="43">
        <f t="shared" si="69"/>
        <v>384.14469994758929</v>
      </c>
      <c r="Y120" s="36">
        <f t="shared" si="70"/>
        <v>3</v>
      </c>
      <c r="Z120" s="36">
        <f t="shared" si="71"/>
        <v>28</v>
      </c>
      <c r="AA120" s="38">
        <f>SUMIF('Rake Load'!A:A,Summary!B120,'Rake Load'!AN:AN)</f>
        <v>0.68402777777777768</v>
      </c>
      <c r="AB120" s="38">
        <f>SUMIF(C$2:C120,C120,AA$2:AA120)</f>
        <v>20.257638888888891</v>
      </c>
      <c r="AC120" s="38">
        <f>SUM(AA$2:AA120)</f>
        <v>40.218750000023277</v>
      </c>
      <c r="AD120" s="43">
        <f t="shared" si="72"/>
        <v>0.34201388888888884</v>
      </c>
      <c r="AE120" s="43">
        <f t="shared" si="73"/>
        <v>0.36832070707070713</v>
      </c>
      <c r="AF120" s="43">
        <f t="shared" si="74"/>
        <v>0.37942216981154037</v>
      </c>
      <c r="AG120" s="38">
        <f>SUMIF(Unloader!B:B,Summary!B120,Unloader!M:M)</f>
        <v>23839</v>
      </c>
      <c r="AH120" s="38">
        <f>SUMIF(C$2:C120,C120,AG$2:AG120)</f>
        <v>406653</v>
      </c>
      <c r="AI120" s="38">
        <f>SUM(AG$2:AG120)</f>
        <v>850338</v>
      </c>
      <c r="AJ120" s="43">
        <f>SUMIF(Unloader!B:B,Summary!B120,Unloader!W:W)</f>
        <v>0.89583333333333337</v>
      </c>
      <c r="AK120" s="43">
        <f>SUMIF(Unloader!B:B,Summary!B120,Unloader!AD:AD)+SUMIF(Unloader!B:B,Summary!B120,Unloader!BR:BR)+SUMIF(Unloader!B:B,Summary!B120,Unloader!BN:BN)</f>
        <v>6.805555555555555E-2</v>
      </c>
      <c r="AL120" s="43">
        <f>SUMIF(C$2:C120,C120,AJ$2:AJ120)</f>
        <v>13.434027777777777</v>
      </c>
      <c r="AM120" s="43">
        <f>SUMIF(C$2:C120,C120,AK$2:AK120)</f>
        <v>1.0736111111111111</v>
      </c>
      <c r="AN120" s="38">
        <f t="shared" si="75"/>
        <v>1370.8174616551494</v>
      </c>
      <c r="AO120" s="38">
        <f>SUM(AJ$2:AJ120)</f>
        <v>29.755555555555556</v>
      </c>
      <c r="AP120" s="38">
        <f>SUM(AK$2:AK120)</f>
        <v>2.4319444444444449</v>
      </c>
      <c r="AQ120" s="38">
        <f t="shared" si="76"/>
        <v>1296.7081787221064</v>
      </c>
    </row>
    <row r="121" spans="1:43" x14ac:dyDescent="0.25">
      <c r="A121" s="124">
        <f t="shared" si="77"/>
        <v>120</v>
      </c>
      <c r="B121" s="361">
        <f t="shared" si="77"/>
        <v>40753</v>
      </c>
      <c r="C121" s="33">
        <f t="shared" si="58"/>
        <v>7</v>
      </c>
      <c r="D121" s="125">
        <f>COUNTIF('Rake Load'!A:A,Summary!B121)</f>
        <v>3</v>
      </c>
      <c r="E121" s="125">
        <f>SUMIF('Rake Load'!A:A,B121,'Rake Load'!F:F)</f>
        <v>10817.09</v>
      </c>
      <c r="F121" s="35">
        <f>SUMIF('Rake Load'!A:A,B121,'Rake Load'!AB:AB)</f>
        <v>0.33263888888888871</v>
      </c>
      <c r="G121" s="35">
        <f t="shared" si="59"/>
        <v>0.11087962962962956</v>
      </c>
      <c r="H121" s="36">
        <f t="shared" si="60"/>
        <v>2</v>
      </c>
      <c r="I121" s="36">
        <f t="shared" si="61"/>
        <v>39</v>
      </c>
      <c r="J121" s="35">
        <f>SUMIF('Rake Load'!A:A,B121,'Rake Load'!BH:BH)</f>
        <v>0</v>
      </c>
      <c r="K121" s="41">
        <f t="shared" si="62"/>
        <v>0.33263888888888871</v>
      </c>
      <c r="L121" s="41">
        <f t="shared" si="63"/>
        <v>0.11087962962962956</v>
      </c>
      <c r="M121" s="49">
        <f t="shared" si="64"/>
        <v>2</v>
      </c>
      <c r="N121" s="49">
        <f t="shared" si="65"/>
        <v>39</v>
      </c>
      <c r="O121" s="363">
        <f>SUMIF(C$2:C121,C121,D$2:D121)</f>
        <v>58</v>
      </c>
      <c r="P121" s="33">
        <f>SUMIF(C$2:C121,C121,F$2:F121)</f>
        <v>8.4972222222222236</v>
      </c>
      <c r="Q121" s="37">
        <f t="shared" si="66"/>
        <v>0.14650383141762455</v>
      </c>
      <c r="R121" s="36">
        <f t="shared" si="67"/>
        <v>3</v>
      </c>
      <c r="S121" s="36">
        <f t="shared" si="68"/>
        <v>30</v>
      </c>
      <c r="T121" s="363">
        <f>SUM(D$2:D121)</f>
        <v>109</v>
      </c>
      <c r="U121" s="38">
        <f>SUMIF(C$2:C121,C121,E$2:E121)</f>
        <v>203746.00999999995</v>
      </c>
      <c r="V121" s="38">
        <f>SUM(E$2:E121)</f>
        <v>379361.14</v>
      </c>
      <c r="W121" s="43">
        <f>SUM(F$2:F121)</f>
        <v>40719.670833333352</v>
      </c>
      <c r="X121" s="43">
        <f t="shared" si="69"/>
        <v>373.57496177370047</v>
      </c>
      <c r="Y121" s="36">
        <f t="shared" si="70"/>
        <v>13</v>
      </c>
      <c r="Z121" s="36">
        <f t="shared" si="71"/>
        <v>47</v>
      </c>
      <c r="AA121" s="38">
        <f>SUMIF('Rake Load'!A:A,Summary!B121,'Rake Load'!AN:AN)</f>
        <v>0.71875000000000011</v>
      </c>
      <c r="AB121" s="38">
        <f>SUMIF(C$2:C121,C121,AA$2:AA121)</f>
        <v>20.976388888888891</v>
      </c>
      <c r="AC121" s="38">
        <f>SUM(AA$2:AA121)</f>
        <v>40.937500000023277</v>
      </c>
      <c r="AD121" s="43">
        <f t="shared" si="72"/>
        <v>0.23958333333333337</v>
      </c>
      <c r="AE121" s="43">
        <f t="shared" si="73"/>
        <v>0.36166187739463607</v>
      </c>
      <c r="AF121" s="43">
        <f t="shared" si="74"/>
        <v>0.37557339449562638</v>
      </c>
      <c r="AG121" s="38">
        <f>SUMIF(Unloader!B:B,Summary!B121,Unloader!M:M)</f>
        <v>25410</v>
      </c>
      <c r="AH121" s="38">
        <f>SUMIF(C$2:C121,C121,AG$2:AG121)</f>
        <v>432063</v>
      </c>
      <c r="AI121" s="38">
        <f>SUM(AG$2:AG121)</f>
        <v>875748</v>
      </c>
      <c r="AJ121" s="43">
        <f>SUMIF(Unloader!B:B,Summary!B121,Unloader!W:W)</f>
        <v>0.45833333333333331</v>
      </c>
      <c r="AK121" s="43">
        <f>SUMIF(Unloader!B:B,Summary!B121,Unloader!AD:AD)+SUMIF(Unloader!B:B,Summary!B121,Unloader!BR:BR)+SUMIF(Unloader!B:B,Summary!B121,Unloader!BN:BN)</f>
        <v>1.3194444444444444E-2</v>
      </c>
      <c r="AL121" s="43">
        <f>SUMIF(C$2:C121,C121,AJ$2:AJ121)</f>
        <v>13.892361111111111</v>
      </c>
      <c r="AM121" s="43">
        <f>SUMIF(C$2:C121,C121,AK$2:AK121)</f>
        <v>1.0868055555555556</v>
      </c>
      <c r="AN121" s="38">
        <f t="shared" si="75"/>
        <v>1405.8449023861174</v>
      </c>
      <c r="AO121" s="38">
        <f>SUM(AJ$2:AJ121)</f>
        <v>30.213888888888889</v>
      </c>
      <c r="AP121" s="38">
        <f>SUM(AK$2:AK121)</f>
        <v>2.4451388888888892</v>
      </c>
      <c r="AQ121" s="38">
        <f t="shared" si="76"/>
        <v>1314.0490659464326</v>
      </c>
    </row>
    <row r="122" spans="1:43" x14ac:dyDescent="0.25">
      <c r="A122" s="124">
        <f t="shared" si="77"/>
        <v>121</v>
      </c>
      <c r="B122" s="361">
        <f t="shared" si="77"/>
        <v>40754</v>
      </c>
      <c r="C122" s="33">
        <f t="shared" si="58"/>
        <v>7</v>
      </c>
      <c r="D122" s="125">
        <f>COUNTIF('Rake Load'!A:A,Summary!B122)</f>
        <v>3</v>
      </c>
      <c r="E122" s="125">
        <f>SUMIF('Rake Load'!A:A,B122,'Rake Load'!F:F)</f>
        <v>10082.969999999999</v>
      </c>
      <c r="F122" s="35">
        <f>SUMIF('Rake Load'!A:A,B122,'Rake Load'!AB:AB)</f>
        <v>0.28124999999999978</v>
      </c>
      <c r="G122" s="35">
        <f t="shared" si="59"/>
        <v>9.3749999999999931E-2</v>
      </c>
      <c r="H122" s="36">
        <f t="shared" si="60"/>
        <v>2</v>
      </c>
      <c r="I122" s="36">
        <f t="shared" si="61"/>
        <v>15</v>
      </c>
      <c r="J122" s="35">
        <f>SUMIF('Rake Load'!A:A,B122,'Rake Load'!BH:BH)</f>
        <v>0</v>
      </c>
      <c r="K122" s="41">
        <f t="shared" si="62"/>
        <v>0.28124999999999978</v>
      </c>
      <c r="L122" s="41">
        <f t="shared" si="63"/>
        <v>9.3749999999999931E-2</v>
      </c>
      <c r="M122" s="49">
        <f t="shared" si="64"/>
        <v>2</v>
      </c>
      <c r="N122" s="49">
        <f t="shared" si="65"/>
        <v>15</v>
      </c>
      <c r="O122" s="363">
        <f>SUMIF(C$2:C122,C122,D$2:D122)</f>
        <v>61</v>
      </c>
      <c r="P122" s="33">
        <f>SUMIF(C$2:C122,C122,F$2:F122)</f>
        <v>8.7784722222222236</v>
      </c>
      <c r="Q122" s="37">
        <f t="shared" si="66"/>
        <v>0.1439093806921676</v>
      </c>
      <c r="R122" s="36">
        <f t="shared" si="67"/>
        <v>3</v>
      </c>
      <c r="S122" s="36">
        <f t="shared" si="68"/>
        <v>27</v>
      </c>
      <c r="T122" s="363">
        <f>SUM(D$2:D122)</f>
        <v>112</v>
      </c>
      <c r="U122" s="38">
        <f>SUMIF(C$2:C122,C122,E$2:E122)</f>
        <v>213828.97999999995</v>
      </c>
      <c r="V122" s="38">
        <f>SUM(E$2:E122)</f>
        <v>389444.11</v>
      </c>
      <c r="W122" s="43">
        <f>SUM(F$2:F122)</f>
        <v>40719.952083333352</v>
      </c>
      <c r="X122" s="43">
        <f t="shared" si="69"/>
        <v>363.57100074404781</v>
      </c>
      <c r="Y122" s="36">
        <f t="shared" si="70"/>
        <v>13</v>
      </c>
      <c r="Z122" s="36">
        <f t="shared" si="71"/>
        <v>42</v>
      </c>
      <c r="AA122" s="38">
        <f>SUMIF('Rake Load'!A:A,Summary!B122,'Rake Load'!AN:AN)</f>
        <v>1.5645833333333332</v>
      </c>
      <c r="AB122" s="38">
        <f>SUMIF(C$2:C122,C122,AA$2:AA122)</f>
        <v>22.540972222222223</v>
      </c>
      <c r="AC122" s="38">
        <f>SUM(AA$2:AA122)</f>
        <v>42.502083333356609</v>
      </c>
      <c r="AD122" s="43">
        <f t="shared" si="72"/>
        <v>0.5215277777777777</v>
      </c>
      <c r="AE122" s="43">
        <f t="shared" si="73"/>
        <v>0.36952413479052826</v>
      </c>
      <c r="AF122" s="43">
        <f t="shared" si="74"/>
        <v>0.37948288690496973</v>
      </c>
      <c r="AG122" s="38">
        <f>SUMIF(Unloader!B:B,Summary!B122,Unloader!M:M)</f>
        <v>28413</v>
      </c>
      <c r="AH122" s="38">
        <f>SUMIF(C$2:C122,C122,AG$2:AG122)</f>
        <v>460476</v>
      </c>
      <c r="AI122" s="38">
        <f>SUM(AG$2:AG122)</f>
        <v>904161</v>
      </c>
      <c r="AJ122" s="43">
        <f>SUMIF(Unloader!B:B,Summary!B122,Unloader!W:W)</f>
        <v>0.52430555555555558</v>
      </c>
      <c r="AK122" s="43">
        <f>SUMIF(Unloader!B:B,Summary!B122,Unloader!AD:AD)+SUMIF(Unloader!B:B,Summary!B122,Unloader!BR:BR)+SUMIF(Unloader!B:B,Summary!B122,Unloader!BN:BN)</f>
        <v>0</v>
      </c>
      <c r="AL122" s="43">
        <f>SUMIF(C$2:C122,C122,AJ$2:AJ122)</f>
        <v>14.416666666666666</v>
      </c>
      <c r="AM122" s="43">
        <f>SUMIF(C$2:C122,C122,AK$2:AK122)</f>
        <v>1.0868055555555556</v>
      </c>
      <c r="AN122" s="38">
        <f t="shared" si="75"/>
        <v>1439.3623339411306</v>
      </c>
      <c r="AO122" s="38">
        <f>SUM(AJ$2:AJ122)</f>
        <v>30.738194444444446</v>
      </c>
      <c r="AP122" s="38">
        <f>SUM(AK$2:AK122)</f>
        <v>2.4451388888888892</v>
      </c>
      <c r="AQ122" s="38">
        <f t="shared" si="76"/>
        <v>1331.5414069019682</v>
      </c>
    </row>
    <row r="123" spans="1:43" x14ac:dyDescent="0.25">
      <c r="A123" s="124">
        <f t="shared" si="77"/>
        <v>122</v>
      </c>
      <c r="B123" s="361">
        <f t="shared" si="77"/>
        <v>40755</v>
      </c>
      <c r="C123" s="33">
        <f t="shared" si="58"/>
        <v>7</v>
      </c>
      <c r="D123" s="125">
        <f>COUNTIF('Rake Load'!A:A,Summary!B123)</f>
        <v>2</v>
      </c>
      <c r="E123" s="125">
        <f>SUMIF('Rake Load'!A:A,B123,'Rake Load'!F:F)</f>
        <v>6022.83</v>
      </c>
      <c r="F123" s="35">
        <f>SUMIF('Rake Load'!A:A,B123,'Rake Load'!AB:AB)</f>
        <v>0.23958333333333331</v>
      </c>
      <c r="G123" s="35">
        <f t="shared" si="59"/>
        <v>0.11979166666666666</v>
      </c>
      <c r="H123" s="36">
        <f t="shared" si="60"/>
        <v>2</v>
      </c>
      <c r="I123" s="36">
        <f t="shared" si="61"/>
        <v>52</v>
      </c>
      <c r="J123" s="35">
        <f>SUMIF('Rake Load'!A:A,B123,'Rake Load'!BH:BH)</f>
        <v>0</v>
      </c>
      <c r="K123" s="41">
        <f t="shared" si="62"/>
        <v>0.23958333333333331</v>
      </c>
      <c r="L123" s="41">
        <f t="shared" si="63"/>
        <v>0.11979166666666666</v>
      </c>
      <c r="M123" s="49">
        <f t="shared" si="64"/>
        <v>2</v>
      </c>
      <c r="N123" s="49">
        <f t="shared" si="65"/>
        <v>52</v>
      </c>
      <c r="O123" s="363">
        <f>SUMIF(C$2:C123,C123,D$2:D123)</f>
        <v>63</v>
      </c>
      <c r="P123" s="33">
        <f>SUMIF(C$2:C123,C123,F$2:F123)</f>
        <v>9.0180555555555575</v>
      </c>
      <c r="Q123" s="37">
        <f t="shared" si="66"/>
        <v>0.14314373897707233</v>
      </c>
      <c r="R123" s="36">
        <f t="shared" si="67"/>
        <v>3</v>
      </c>
      <c r="S123" s="36">
        <f t="shared" si="68"/>
        <v>26</v>
      </c>
      <c r="T123" s="363">
        <f>SUM(D$2:D123)</f>
        <v>114</v>
      </c>
      <c r="U123" s="38">
        <f>SUMIF(C$2:C123,C123,E$2:E123)</f>
        <v>219851.80999999994</v>
      </c>
      <c r="V123" s="38">
        <f>SUM(E$2:E123)</f>
        <v>395466.94</v>
      </c>
      <c r="W123" s="43">
        <f>SUM(F$2:F123)</f>
        <v>40720.191666666688</v>
      </c>
      <c r="X123" s="43">
        <f t="shared" si="69"/>
        <v>357.19466374269024</v>
      </c>
      <c r="Y123" s="36">
        <f t="shared" si="70"/>
        <v>4</v>
      </c>
      <c r="Z123" s="36">
        <f t="shared" si="71"/>
        <v>40</v>
      </c>
      <c r="AA123" s="38">
        <f>SUMIF('Rake Load'!A:A,Summary!B123,'Rake Load'!AN:AN)</f>
        <v>0.51041666666666674</v>
      </c>
      <c r="AB123" s="38">
        <f>SUMIF(C$2:C123,C123,AA$2:AA123)</f>
        <v>23.051388888888891</v>
      </c>
      <c r="AC123" s="38">
        <f>SUM(AA$2:AA123)</f>
        <v>43.012500000023273</v>
      </c>
      <c r="AD123" s="43">
        <f t="shared" si="72"/>
        <v>0.25520833333333337</v>
      </c>
      <c r="AE123" s="43">
        <f t="shared" si="73"/>
        <v>0.36589506172839509</v>
      </c>
      <c r="AF123" s="43">
        <f t="shared" si="74"/>
        <v>0.3773026315791515</v>
      </c>
      <c r="AG123" s="38">
        <f>SUMIF(Unloader!B:B,Summary!B123,Unloader!M:M)</f>
        <v>28587</v>
      </c>
      <c r="AH123" s="38">
        <f>SUMIF(C$2:C123,C123,AG$2:AG123)</f>
        <v>489063</v>
      </c>
      <c r="AI123" s="38">
        <f>SUM(AG$2:AG123)</f>
        <v>932748</v>
      </c>
      <c r="AJ123" s="43">
        <f>SUMIF(Unloader!B:B,Summary!B123,Unloader!W:W)</f>
        <v>1</v>
      </c>
      <c r="AK123" s="43">
        <f>SUMIF(Unloader!B:B,Summary!B123,Unloader!AD:AD)+SUMIF(Unloader!B:B,Summary!B123,Unloader!BR:BR)+SUMIF(Unloader!B:B,Summary!B123,Unloader!BN:BN)</f>
        <v>0</v>
      </c>
      <c r="AL123" s="43">
        <f>SUMIF(C$2:C123,C123,AJ$2:AJ123)</f>
        <v>15.416666666666666</v>
      </c>
      <c r="AM123" s="43">
        <f>SUMIF(C$2:C123,C123,AK$2:AK123)</f>
        <v>1.0868055555555556</v>
      </c>
      <c r="AN123" s="38">
        <f t="shared" si="75"/>
        <v>1422.0392536951783</v>
      </c>
      <c r="AO123" s="38">
        <f>SUM(AJ$2:AJ123)</f>
        <v>31.738194444444446</v>
      </c>
      <c r="AP123" s="38">
        <f>SUM(AK$2:AK123)</f>
        <v>2.4451388888888892</v>
      </c>
      <c r="AQ123" s="38">
        <f t="shared" si="76"/>
        <v>1326.7479019486984</v>
      </c>
    </row>
    <row r="124" spans="1:43" x14ac:dyDescent="0.25">
      <c r="A124" s="124">
        <f t="shared" si="77"/>
        <v>123</v>
      </c>
      <c r="B124" s="361">
        <f t="shared" si="77"/>
        <v>40756</v>
      </c>
      <c r="C124" s="33">
        <f t="shared" si="58"/>
        <v>8</v>
      </c>
      <c r="D124" s="125">
        <f>COUNTIF('Rake Load'!A:A,Summary!B124)</f>
        <v>3</v>
      </c>
      <c r="E124" s="125">
        <f>SUMIF('Rake Load'!A:A,B124,'Rake Load'!F:F)</f>
        <v>9535.18</v>
      </c>
      <c r="F124" s="35">
        <f>SUMIF('Rake Load'!A:A,B124,'Rake Load'!AB:AB)</f>
        <v>0.2590277777777778</v>
      </c>
      <c r="G124" s="35">
        <f t="shared" si="59"/>
        <v>8.6342592592592596E-2</v>
      </c>
      <c r="H124" s="36">
        <f t="shared" si="60"/>
        <v>2</v>
      </c>
      <c r="I124" s="36">
        <f t="shared" si="61"/>
        <v>4</v>
      </c>
      <c r="J124" s="35">
        <f>SUMIF('Rake Load'!A:A,B124,'Rake Load'!BH:BH)</f>
        <v>0</v>
      </c>
      <c r="K124" s="41">
        <f t="shared" si="62"/>
        <v>0.2590277777777778</v>
      </c>
      <c r="L124" s="41">
        <f t="shared" si="63"/>
        <v>8.6342592592592596E-2</v>
      </c>
      <c r="M124" s="49">
        <f t="shared" si="64"/>
        <v>2</v>
      </c>
      <c r="N124" s="49">
        <f t="shared" si="65"/>
        <v>4</v>
      </c>
      <c r="O124" s="363">
        <f>SUMIF(C$2:C124,C124,D$2:D124)</f>
        <v>3</v>
      </c>
      <c r="P124" s="33">
        <f>SUMIF(C$2:C124,C124,F$2:F124)</f>
        <v>0.2590277777777778</v>
      </c>
      <c r="Q124" s="37">
        <f t="shared" si="66"/>
        <v>8.6342592592592596E-2</v>
      </c>
      <c r="R124" s="36">
        <f t="shared" si="67"/>
        <v>2</v>
      </c>
      <c r="S124" s="36">
        <f t="shared" si="68"/>
        <v>4</v>
      </c>
      <c r="T124" s="363">
        <f>SUM(D$2:D124)</f>
        <v>117</v>
      </c>
      <c r="U124" s="38">
        <f>SUMIF(C$2:C124,C124,E$2:E124)</f>
        <v>9535.18</v>
      </c>
      <c r="V124" s="38">
        <f>SUM(E$2:E124)</f>
        <v>405002.12</v>
      </c>
      <c r="W124" s="43">
        <f>SUM(F$2:F124)</f>
        <v>40720.450694444466</v>
      </c>
      <c r="X124" s="43">
        <f t="shared" si="69"/>
        <v>348.03804012345699</v>
      </c>
      <c r="Y124" s="36">
        <f t="shared" si="70"/>
        <v>0</v>
      </c>
      <c r="Z124" s="36">
        <f t="shared" si="71"/>
        <v>54</v>
      </c>
      <c r="AA124" s="38">
        <f>SUMIF('Rake Load'!A:A,Summary!B124,'Rake Load'!AN:AN)</f>
        <v>0.51041666666666663</v>
      </c>
      <c r="AB124" s="38">
        <f>SUMIF(C$2:C124,C124,AA$2:AA124)</f>
        <v>0.51041666666666663</v>
      </c>
      <c r="AC124" s="38">
        <f>SUM(AA$2:AA124)</f>
        <v>43.522916666689937</v>
      </c>
      <c r="AD124" s="43">
        <f t="shared" si="72"/>
        <v>0.17013888888888887</v>
      </c>
      <c r="AE124" s="43">
        <f t="shared" si="73"/>
        <v>0.17013888888888887</v>
      </c>
      <c r="AF124" s="43">
        <f t="shared" si="74"/>
        <v>0.37199074074093963</v>
      </c>
      <c r="AG124" s="38">
        <f>SUMIF(Unloader!B:B,Summary!B124,Unloader!M:M)</f>
        <v>0</v>
      </c>
      <c r="AH124" s="38">
        <f>SUMIF(C$2:C124,C124,AG$2:AG124)</f>
        <v>0</v>
      </c>
      <c r="AI124" s="38">
        <f>SUM(AG$2:AG124)</f>
        <v>932748</v>
      </c>
      <c r="AJ124" s="43">
        <f>SUMIF(Unloader!B:B,Summary!B124,Unloader!W:W)</f>
        <v>0</v>
      </c>
      <c r="AK124" s="43">
        <f>SUMIF(Unloader!B:B,Summary!B124,Unloader!AD:AD)+SUMIF(Unloader!B:B,Summary!B124,Unloader!BR:BR)+SUMIF(Unloader!B:B,Summary!B124,Unloader!BN:BN)</f>
        <v>0</v>
      </c>
      <c r="AL124" s="43">
        <f>SUMIF(C$2:C124,C124,AJ$2:AJ124)</f>
        <v>0</v>
      </c>
      <c r="AM124" s="43">
        <f>SUMIF(C$2:C124,C124,AK$2:AK124)</f>
        <v>0</v>
      </c>
      <c r="AN124" s="38" t="e">
        <f>AH124/(AL124-AM124)/24</f>
        <v>#DIV/0!</v>
      </c>
      <c r="AO124" s="38">
        <f>SUM(AJ$2:AJ124)</f>
        <v>31.738194444444446</v>
      </c>
      <c r="AP124" s="38">
        <f>SUM(AK$2:AK124)</f>
        <v>2.4451388888888892</v>
      </c>
      <c r="AQ124" s="38">
        <f t="shared" si="76"/>
        <v>1326.7479019486984</v>
      </c>
    </row>
    <row r="125" spans="1:43" x14ac:dyDescent="0.25">
      <c r="A125" s="124">
        <f t="shared" si="77"/>
        <v>124</v>
      </c>
      <c r="B125" s="361">
        <f t="shared" si="77"/>
        <v>40757</v>
      </c>
      <c r="C125" s="33">
        <f t="shared" si="58"/>
        <v>8</v>
      </c>
      <c r="D125" s="125">
        <f>COUNTIF('Rake Load'!A:A,Summary!B125)</f>
        <v>2</v>
      </c>
      <c r="E125" s="125">
        <f>SUMIF('Rake Load'!A:A,B125,'Rake Load'!F:F)</f>
        <v>6927.12</v>
      </c>
      <c r="F125" s="35">
        <f>SUMIF('Rake Load'!A:A,B125,'Rake Load'!AB:AB)</f>
        <v>0.1388888888888889</v>
      </c>
      <c r="G125" s="35">
        <f t="shared" si="59"/>
        <v>6.9444444444444448E-2</v>
      </c>
      <c r="H125" s="36">
        <f t="shared" si="60"/>
        <v>1</v>
      </c>
      <c r="I125" s="36">
        <f t="shared" si="61"/>
        <v>40</v>
      </c>
      <c r="J125" s="35">
        <f>SUMIF('Rake Load'!A:A,B125,'Rake Load'!BH:BH)</f>
        <v>0</v>
      </c>
      <c r="K125" s="41">
        <f t="shared" si="62"/>
        <v>0.1388888888888889</v>
      </c>
      <c r="L125" s="41">
        <f t="shared" si="63"/>
        <v>6.9444444444444448E-2</v>
      </c>
      <c r="M125" s="49">
        <f t="shared" si="64"/>
        <v>1</v>
      </c>
      <c r="N125" s="49">
        <f t="shared" si="65"/>
        <v>40</v>
      </c>
      <c r="O125" s="363">
        <f>SUMIF(C$2:C125,C125,D$2:D125)</f>
        <v>5</v>
      </c>
      <c r="P125" s="33">
        <f>SUMIF(C$2:C125,C125,F$2:F125)</f>
        <v>0.3979166666666667</v>
      </c>
      <c r="Q125" s="37">
        <f t="shared" si="66"/>
        <v>7.9583333333333339E-2</v>
      </c>
      <c r="R125" s="36">
        <f t="shared" si="67"/>
        <v>1</v>
      </c>
      <c r="S125" s="36">
        <f t="shared" si="68"/>
        <v>54</v>
      </c>
      <c r="T125" s="363">
        <f>SUM(D$2:D125)</f>
        <v>119</v>
      </c>
      <c r="U125" s="38">
        <f>SUMIF(C$2:C125,C125,E$2:E125)</f>
        <v>16462.3</v>
      </c>
      <c r="V125" s="38">
        <f>SUM(E$2:E125)</f>
        <v>411929.24</v>
      </c>
      <c r="W125" s="43">
        <f>SUM(F$2:F125)</f>
        <v>40720.589583333356</v>
      </c>
      <c r="X125" s="43">
        <f t="shared" si="69"/>
        <v>342.18982843137275</v>
      </c>
      <c r="Y125" s="36">
        <f t="shared" si="70"/>
        <v>4</v>
      </c>
      <c r="Z125" s="36">
        <f t="shared" si="71"/>
        <v>33</v>
      </c>
      <c r="AA125" s="38">
        <f>SUMIF('Rake Load'!A:A,Summary!B125,'Rake Load'!AN:AN)</f>
        <v>0.23958333333333343</v>
      </c>
      <c r="AB125" s="38">
        <f>SUMIF(C$2:C125,C125,AA$2:AA125)</f>
        <v>0.75</v>
      </c>
      <c r="AC125" s="38">
        <f>SUM(AA$2:AA125)</f>
        <v>43.762500000023273</v>
      </c>
      <c r="AD125" s="43">
        <f t="shared" si="72"/>
        <v>0.11979166666666671</v>
      </c>
      <c r="AE125" s="43">
        <f t="shared" si="73"/>
        <v>0.15</v>
      </c>
      <c r="AF125" s="43">
        <f t="shared" si="74"/>
        <v>0.36775210084053173</v>
      </c>
      <c r="AG125" s="38">
        <f>SUMIF(Unloader!B:B,Summary!B125,Unloader!M:M)</f>
        <v>0</v>
      </c>
      <c r="AH125" s="38">
        <f>SUMIF(C$2:C125,C125,AG$2:AG125)</f>
        <v>0</v>
      </c>
      <c r="AI125" s="38">
        <f>SUM(AG$2:AG125)</f>
        <v>932748</v>
      </c>
      <c r="AJ125" s="43">
        <f>SUMIF(Unloader!B:B,Summary!B125,Unloader!W:W)</f>
        <v>0</v>
      </c>
      <c r="AK125" s="43">
        <f>SUMIF(Unloader!B:B,Summary!B125,Unloader!AD:AD)+SUMIF(Unloader!B:B,Summary!B125,Unloader!BR:BR)+SUMIF(Unloader!B:B,Summary!B125,Unloader!BN:BN)</f>
        <v>0</v>
      </c>
      <c r="AL125" s="43">
        <f>SUMIF(C$2:C125,C125,AJ$2:AJ125)</f>
        <v>0</v>
      </c>
      <c r="AM125" s="43">
        <f>SUMIF(C$2:C125,C125,AK$2:AK125)</f>
        <v>0</v>
      </c>
      <c r="AN125" s="38" t="e">
        <f t="shared" si="75"/>
        <v>#DIV/0!</v>
      </c>
      <c r="AO125" s="38">
        <f>SUM(AJ$2:AJ125)</f>
        <v>31.738194444444446</v>
      </c>
      <c r="AP125" s="38">
        <f>SUM(AK$2:AK125)</f>
        <v>2.4451388888888892</v>
      </c>
      <c r="AQ125" s="38">
        <f t="shared" si="76"/>
        <v>1326.7479019486984</v>
      </c>
    </row>
    <row r="126" spans="1:43" x14ac:dyDescent="0.25">
      <c r="A126" s="124">
        <f t="shared" si="77"/>
        <v>125</v>
      </c>
      <c r="B126" s="361">
        <f t="shared" si="77"/>
        <v>40758</v>
      </c>
      <c r="C126" s="33">
        <f t="shared" si="58"/>
        <v>8</v>
      </c>
      <c r="D126" s="125">
        <f>COUNTIF('Rake Load'!A:A,Summary!B126)</f>
        <v>4</v>
      </c>
      <c r="E126" s="125">
        <f>SUMIF('Rake Load'!A:A,B126,'Rake Load'!F:F)</f>
        <v>14581.97</v>
      </c>
      <c r="F126" s="35">
        <f>SUMIF('Rake Load'!A:A,B126,'Rake Load'!AB:AB)</f>
        <v>0.35972222222222217</v>
      </c>
      <c r="G126" s="35">
        <f t="shared" si="59"/>
        <v>8.9930555555555541E-2</v>
      </c>
      <c r="H126" s="36">
        <f t="shared" si="60"/>
        <v>2</v>
      </c>
      <c r="I126" s="36">
        <f t="shared" si="61"/>
        <v>9</v>
      </c>
      <c r="J126" s="35">
        <f>SUMIF('Rake Load'!A:A,B126,'Rake Load'!BH:BH)</f>
        <v>0</v>
      </c>
      <c r="K126" s="41">
        <f t="shared" si="62"/>
        <v>0.35972222222222217</v>
      </c>
      <c r="L126" s="41">
        <f t="shared" si="63"/>
        <v>8.9930555555555541E-2</v>
      </c>
      <c r="M126" s="49">
        <f t="shared" si="64"/>
        <v>2</v>
      </c>
      <c r="N126" s="49">
        <f t="shared" si="65"/>
        <v>9</v>
      </c>
      <c r="O126" s="363">
        <f>SUMIF(C$2:C126,C126,D$2:D126)</f>
        <v>9</v>
      </c>
      <c r="P126" s="33">
        <f>SUMIF(C$2:C126,C126,F$2:F126)</f>
        <v>0.75763888888888886</v>
      </c>
      <c r="Q126" s="37">
        <f t="shared" si="66"/>
        <v>8.418209876543209E-2</v>
      </c>
      <c r="R126" s="36">
        <f t="shared" si="67"/>
        <v>2</v>
      </c>
      <c r="S126" s="36">
        <f t="shared" si="68"/>
        <v>1</v>
      </c>
      <c r="T126" s="363">
        <f>SUM(D$2:D126)</f>
        <v>123</v>
      </c>
      <c r="U126" s="38">
        <f>SUMIF(C$2:C126,C126,E$2:E126)</f>
        <v>31044.269999999997</v>
      </c>
      <c r="V126" s="38">
        <f>SUM(E$2:E126)</f>
        <v>426511.20999999996</v>
      </c>
      <c r="W126" s="43">
        <f>SUM(F$2:F126)</f>
        <v>40720.949305555579</v>
      </c>
      <c r="X126" s="43">
        <f t="shared" si="69"/>
        <v>331.06462850045187</v>
      </c>
      <c r="Y126" s="36">
        <f t="shared" si="70"/>
        <v>1</v>
      </c>
      <c r="Z126" s="36">
        <f t="shared" si="71"/>
        <v>33</v>
      </c>
      <c r="AA126" s="38">
        <f>SUMIF('Rake Load'!A:A,Summary!B126,'Rake Load'!AN:AN)</f>
        <v>0.80208333333333337</v>
      </c>
      <c r="AB126" s="38">
        <f>SUMIF(C$2:C126,C126,AA$2:AA126)</f>
        <v>1.5520833333333335</v>
      </c>
      <c r="AC126" s="38">
        <f>SUM(AA$2:AA126)</f>
        <v>44.564583333356609</v>
      </c>
      <c r="AD126" s="43">
        <f t="shared" si="72"/>
        <v>0.20052083333333334</v>
      </c>
      <c r="AE126" s="43">
        <f t="shared" si="73"/>
        <v>0.17245370370370372</v>
      </c>
      <c r="AF126" s="43">
        <f t="shared" si="74"/>
        <v>0.36231368563704558</v>
      </c>
      <c r="AG126" s="38">
        <f>SUMIF(Unloader!B:B,Summary!B126,Unloader!M:M)</f>
        <v>0</v>
      </c>
      <c r="AH126" s="38">
        <f>SUMIF(C$2:C126,C126,AG$2:AG126)</f>
        <v>0</v>
      </c>
      <c r="AI126" s="38">
        <f>SUM(AG$2:AG126)</f>
        <v>932748</v>
      </c>
      <c r="AJ126" s="43">
        <f>SUMIF(Unloader!B:B,Summary!B126,Unloader!W:W)</f>
        <v>0</v>
      </c>
      <c r="AK126" s="43">
        <f>SUMIF(Unloader!B:B,Summary!B126,Unloader!AD:AD)+SUMIF(Unloader!B:B,Summary!B126,Unloader!BR:BR)+SUMIF(Unloader!B:B,Summary!B126,Unloader!BN:BN)</f>
        <v>0</v>
      </c>
      <c r="AL126" s="43">
        <f>SUMIF(C$2:C126,C126,AJ$2:AJ126)</f>
        <v>0</v>
      </c>
      <c r="AM126" s="43">
        <f>SUMIF(C$2:C126,C126,AK$2:AK126)</f>
        <v>0</v>
      </c>
      <c r="AN126" s="38" t="e">
        <f t="shared" si="75"/>
        <v>#DIV/0!</v>
      </c>
      <c r="AO126" s="38">
        <f>SUM(AJ$2:AJ126)</f>
        <v>31.738194444444446</v>
      </c>
      <c r="AP126" s="38">
        <f>SUM(AK$2:AK126)</f>
        <v>2.4451388888888892</v>
      </c>
      <c r="AQ126" s="38">
        <f t="shared" si="76"/>
        <v>1326.7479019486984</v>
      </c>
    </row>
    <row r="127" spans="1:43" x14ac:dyDescent="0.25">
      <c r="A127" s="124">
        <f t="shared" si="77"/>
        <v>126</v>
      </c>
      <c r="B127" s="361">
        <f t="shared" si="77"/>
        <v>40759</v>
      </c>
      <c r="C127" s="33">
        <f t="shared" si="58"/>
        <v>8</v>
      </c>
      <c r="D127" s="125">
        <f>COUNTIF('Rake Load'!A:A,Summary!B127)</f>
        <v>3</v>
      </c>
      <c r="E127" s="125">
        <f>SUMIF('Rake Load'!A:A,B127,'Rake Load'!F:F)</f>
        <v>10984</v>
      </c>
      <c r="F127" s="35">
        <f>SUMIF('Rake Load'!A:A,B127,'Rake Load'!AB:AB)</f>
        <v>0.44861111111111096</v>
      </c>
      <c r="G127" s="35">
        <f t="shared" si="59"/>
        <v>0.149537037037037</v>
      </c>
      <c r="H127" s="36">
        <f t="shared" si="60"/>
        <v>3</v>
      </c>
      <c r="I127" s="36">
        <f t="shared" si="61"/>
        <v>35</v>
      </c>
      <c r="J127" s="35">
        <f>SUMIF('Rake Load'!A:A,B127,'Rake Load'!BH:BH)</f>
        <v>0</v>
      </c>
      <c r="K127" s="41">
        <f t="shared" si="62"/>
        <v>0.44861111111111096</v>
      </c>
      <c r="L127" s="41">
        <f t="shared" si="63"/>
        <v>0.149537037037037</v>
      </c>
      <c r="M127" s="49">
        <f t="shared" si="64"/>
        <v>3</v>
      </c>
      <c r="N127" s="49">
        <f t="shared" si="65"/>
        <v>35</v>
      </c>
      <c r="O127" s="363">
        <f>SUMIF(C$2:C127,C127,D$2:D127)</f>
        <v>12</v>
      </c>
      <c r="P127" s="33">
        <f>SUMIF(C$2:C127,C127,F$2:F127)</f>
        <v>1.2062499999999998</v>
      </c>
      <c r="Q127" s="37">
        <f t="shared" si="66"/>
        <v>0.10052083333333332</v>
      </c>
      <c r="R127" s="36">
        <f t="shared" si="67"/>
        <v>2</v>
      </c>
      <c r="S127" s="36">
        <f t="shared" si="68"/>
        <v>24</v>
      </c>
      <c r="T127" s="363">
        <f>SUM(D$2:D127)</f>
        <v>126</v>
      </c>
      <c r="U127" s="38">
        <f>SUMIF(C$2:C127,C127,E$2:E127)</f>
        <v>42028.27</v>
      </c>
      <c r="V127" s="38">
        <f>SUM(E$2:E127)</f>
        <v>437495.20999999996</v>
      </c>
      <c r="W127" s="43">
        <f>SUM(F$2:F127)</f>
        <v>40721.39791666669</v>
      </c>
      <c r="X127" s="43">
        <f t="shared" si="69"/>
        <v>323.18569775132295</v>
      </c>
      <c r="Y127" s="36">
        <f t="shared" si="70"/>
        <v>4</v>
      </c>
      <c r="Z127" s="36">
        <f t="shared" si="71"/>
        <v>27</v>
      </c>
      <c r="AA127" s="38">
        <f>SUMIF('Rake Load'!A:A,Summary!B127,'Rake Load'!AN:AN)</f>
        <v>0.88888888888888884</v>
      </c>
      <c r="AB127" s="38">
        <f>SUMIF(C$2:C127,C127,AA$2:AA127)</f>
        <v>2.4409722222222223</v>
      </c>
      <c r="AC127" s="38">
        <f>SUM(AA$2:AA127)</f>
        <v>45.453472222245495</v>
      </c>
      <c r="AD127" s="43">
        <f t="shared" si="72"/>
        <v>0.29629629629629628</v>
      </c>
      <c r="AE127" s="43">
        <f t="shared" si="73"/>
        <v>0.20341435185185186</v>
      </c>
      <c r="AF127" s="43">
        <f t="shared" si="74"/>
        <v>0.36074184303369439</v>
      </c>
      <c r="AG127" s="38">
        <f>SUMIF(Unloader!B:B,Summary!B127,Unloader!M:M)</f>
        <v>0</v>
      </c>
      <c r="AH127" s="38">
        <f>SUMIF(C$2:C127,C127,AG$2:AG127)</f>
        <v>0</v>
      </c>
      <c r="AI127" s="38">
        <f>SUM(AG$2:AG127)</f>
        <v>932748</v>
      </c>
      <c r="AJ127" s="43">
        <f>SUMIF(Unloader!B:B,Summary!B127,Unloader!W:W)</f>
        <v>0</v>
      </c>
      <c r="AK127" s="43">
        <f>SUMIF(Unloader!B:B,Summary!B127,Unloader!AD:AD)+SUMIF(Unloader!B:B,Summary!B127,Unloader!BR:BR)+SUMIF(Unloader!B:B,Summary!B127,Unloader!BN:BN)</f>
        <v>0</v>
      </c>
      <c r="AL127" s="43">
        <f>SUMIF(C$2:C127,C127,AJ$2:AJ127)</f>
        <v>0</v>
      </c>
      <c r="AM127" s="43">
        <f>SUMIF(C$2:C127,C127,AK$2:AK127)</f>
        <v>0</v>
      </c>
      <c r="AN127" s="38" t="e">
        <f t="shared" si="75"/>
        <v>#DIV/0!</v>
      </c>
      <c r="AO127" s="38">
        <f>SUM(AJ$2:AJ127)</f>
        <v>31.738194444444446</v>
      </c>
      <c r="AP127" s="38">
        <f>SUM(AK$2:AK127)</f>
        <v>2.4451388888888892</v>
      </c>
      <c r="AQ127" s="38">
        <f t="shared" si="76"/>
        <v>1326.7479019486984</v>
      </c>
    </row>
    <row r="128" spans="1:43" x14ac:dyDescent="0.25">
      <c r="A128" s="124">
        <f t="shared" si="77"/>
        <v>127</v>
      </c>
      <c r="B128" s="361">
        <f t="shared" si="77"/>
        <v>40760</v>
      </c>
      <c r="C128" s="33">
        <f t="shared" si="58"/>
        <v>8</v>
      </c>
      <c r="D128" s="125">
        <f>COUNTIF('Rake Load'!A:A,Summary!B128)</f>
        <v>5</v>
      </c>
      <c r="E128" s="125">
        <f>SUMIF('Rake Load'!A:A,B128,'Rake Load'!F:F)</f>
        <v>18314.47</v>
      </c>
      <c r="F128" s="35">
        <f>SUMIF('Rake Load'!A:A,B128,'Rake Load'!AB:AB)</f>
        <v>0.72222222222222221</v>
      </c>
      <c r="G128" s="35">
        <f t="shared" si="59"/>
        <v>0.14444444444444443</v>
      </c>
      <c r="H128" s="36">
        <f t="shared" si="60"/>
        <v>3</v>
      </c>
      <c r="I128" s="36">
        <f t="shared" si="61"/>
        <v>28</v>
      </c>
      <c r="J128" s="35">
        <f>SUMIF('Rake Load'!A:A,B128,'Rake Load'!BH:BH)</f>
        <v>0</v>
      </c>
      <c r="K128" s="41">
        <f t="shared" si="62"/>
        <v>0.72222222222222221</v>
      </c>
      <c r="L128" s="41">
        <f t="shared" si="63"/>
        <v>0.14444444444444443</v>
      </c>
      <c r="M128" s="49">
        <f t="shared" si="64"/>
        <v>3</v>
      </c>
      <c r="N128" s="49">
        <f t="shared" si="65"/>
        <v>28</v>
      </c>
      <c r="O128" s="363">
        <f>SUMIF(C$2:C128,C128,D$2:D128)</f>
        <v>17</v>
      </c>
      <c r="P128" s="33">
        <f>SUMIF(C$2:C128,C128,F$2:F128)</f>
        <v>1.9284722222222221</v>
      </c>
      <c r="Q128" s="37">
        <f t="shared" si="66"/>
        <v>0.11343954248366013</v>
      </c>
      <c r="R128" s="36">
        <f t="shared" si="67"/>
        <v>2</v>
      </c>
      <c r="S128" s="36">
        <f t="shared" si="68"/>
        <v>43</v>
      </c>
      <c r="T128" s="363">
        <f>SUM(D$2:D128)</f>
        <v>131</v>
      </c>
      <c r="U128" s="38">
        <f>SUMIF(C$2:C128,C128,E$2:E128)</f>
        <v>60342.74</v>
      </c>
      <c r="V128" s="38">
        <f>SUM(E$2:E128)</f>
        <v>455809.67999999993</v>
      </c>
      <c r="W128" s="43">
        <f>SUM(F$2:F128)</f>
        <v>40722.120138888909</v>
      </c>
      <c r="X128" s="43">
        <f t="shared" si="69"/>
        <v>310.85587892281609</v>
      </c>
      <c r="Y128" s="36">
        <f t="shared" si="70"/>
        <v>20</v>
      </c>
      <c r="Z128" s="36">
        <f t="shared" si="71"/>
        <v>32</v>
      </c>
      <c r="AA128" s="38">
        <f>SUMIF('Rake Load'!A:A,Summary!B128,'Rake Load'!AN:AN)</f>
        <v>1.5902777777777777</v>
      </c>
      <c r="AB128" s="38">
        <f>SUMIF(C$2:C128,C128,AA$2:AA128)</f>
        <v>4.03125</v>
      </c>
      <c r="AC128" s="38">
        <f>SUM(AA$2:AA128)</f>
        <v>47.043750000023273</v>
      </c>
      <c r="AD128" s="43">
        <f t="shared" si="72"/>
        <v>0.31805555555555554</v>
      </c>
      <c r="AE128" s="43">
        <f t="shared" si="73"/>
        <v>0.23713235294117646</v>
      </c>
      <c r="AF128" s="43">
        <f t="shared" si="74"/>
        <v>0.35911259542002499</v>
      </c>
      <c r="AG128" s="38">
        <f>SUMIF(Unloader!B:B,Summary!B128,Unloader!M:M)</f>
        <v>25818</v>
      </c>
      <c r="AH128" s="38">
        <f>SUMIF(C$2:C128,C128,AG$2:AG128)</f>
        <v>25818</v>
      </c>
      <c r="AI128" s="38">
        <f>SUM(AG$2:AG128)</f>
        <v>958566</v>
      </c>
      <c r="AJ128" s="43">
        <f>SUMIF(Unloader!B:B,Summary!B128,Unloader!W:W)</f>
        <v>0.5</v>
      </c>
      <c r="AK128" s="43">
        <f>SUMIF(Unloader!B:B,Summary!B128,Unloader!AD:AD)+SUMIF(Unloader!B:B,Summary!B128,Unloader!BR:BR)+SUMIF(Unloader!B:B,Summary!B128,Unloader!BN:BN)</f>
        <v>4.8611111111111105E-2</v>
      </c>
      <c r="AL128" s="43">
        <f>SUMIF(C$2:C128,C128,AJ$2:AJ128)</f>
        <v>0.5</v>
      </c>
      <c r="AM128" s="43">
        <f>SUMIF(C$2:C128,C128,AK$2:AK128)</f>
        <v>4.8611111111111105E-2</v>
      </c>
      <c r="AN128" s="38">
        <f t="shared" si="75"/>
        <v>2383.1999999999998</v>
      </c>
      <c r="AO128" s="38">
        <f>SUM(AJ$2:AJ128)</f>
        <v>32.238194444444446</v>
      </c>
      <c r="AP128" s="38">
        <f>SUM(AK$2:AK128)</f>
        <v>2.4937500000000004</v>
      </c>
      <c r="AQ128" s="38">
        <f t="shared" si="76"/>
        <v>1342.780164363093</v>
      </c>
    </row>
    <row r="129" spans="1:43" x14ac:dyDescent="0.25">
      <c r="A129" s="124">
        <f t="shared" si="77"/>
        <v>128</v>
      </c>
      <c r="B129" s="361">
        <f t="shared" si="77"/>
        <v>40761</v>
      </c>
      <c r="C129" s="33">
        <f t="shared" si="58"/>
        <v>8</v>
      </c>
      <c r="D129" s="125">
        <f>COUNTIF('Rake Load'!A:A,Summary!B129)</f>
        <v>5</v>
      </c>
      <c r="E129" s="125">
        <f>SUMIF('Rake Load'!A:A,B129,'Rake Load'!F:F)</f>
        <v>18004</v>
      </c>
      <c r="F129" s="35">
        <f>SUMIF('Rake Load'!A:A,B129,'Rake Load'!AB:AB)</f>
        <v>0.8555555555555554</v>
      </c>
      <c r="G129" s="35">
        <f t="shared" si="59"/>
        <v>0.17111111111111107</v>
      </c>
      <c r="H129" s="36">
        <f t="shared" si="60"/>
        <v>4</v>
      </c>
      <c r="I129" s="36">
        <f t="shared" si="61"/>
        <v>6</v>
      </c>
      <c r="J129" s="35">
        <f>SUMIF('Rake Load'!A:A,B129,'Rake Load'!BH:BH)</f>
        <v>0</v>
      </c>
      <c r="K129" s="41">
        <f t="shared" si="62"/>
        <v>0.8555555555555554</v>
      </c>
      <c r="L129" s="41">
        <f t="shared" si="63"/>
        <v>0.17111111111111107</v>
      </c>
      <c r="M129" s="49">
        <f t="shared" si="64"/>
        <v>4</v>
      </c>
      <c r="N129" s="49">
        <f t="shared" si="65"/>
        <v>6</v>
      </c>
      <c r="O129" s="363">
        <f>SUMIF(C$2:C129,C129,D$2:D129)</f>
        <v>22</v>
      </c>
      <c r="P129" s="33">
        <f>SUMIF(C$2:C129,C129,F$2:F129)</f>
        <v>2.7840277777777773</v>
      </c>
      <c r="Q129" s="37">
        <f t="shared" si="66"/>
        <v>0.12654671717171714</v>
      </c>
      <c r="R129" s="36">
        <f t="shared" si="67"/>
        <v>3</v>
      </c>
      <c r="S129" s="36">
        <f t="shared" si="68"/>
        <v>2</v>
      </c>
      <c r="T129" s="363">
        <f>SUM(D$2:D129)</f>
        <v>136</v>
      </c>
      <c r="U129" s="38">
        <f>SUMIF(C$2:C129,C129,E$2:E129)</f>
        <v>78346.739999999991</v>
      </c>
      <c r="V129" s="38">
        <f>SUM(E$2:E129)</f>
        <v>473813.67999999993</v>
      </c>
      <c r="W129" s="43">
        <f>SUM(F$2:F129)</f>
        <v>40722.975694444467</v>
      </c>
      <c r="X129" s="43">
        <f t="shared" si="69"/>
        <v>299.43364481209164</v>
      </c>
      <c r="Y129" s="36">
        <f t="shared" si="70"/>
        <v>10</v>
      </c>
      <c r="Z129" s="36">
        <f t="shared" si="71"/>
        <v>24</v>
      </c>
      <c r="AA129" s="38">
        <f>SUMIF('Rake Load'!A:A,Summary!B129,'Rake Load'!AN:AN)</f>
        <v>1.6145833333333333</v>
      </c>
      <c r="AB129" s="38">
        <f>SUMIF(C$2:C129,C129,AA$2:AA129)</f>
        <v>5.645833333333333</v>
      </c>
      <c r="AC129" s="38">
        <f>SUM(AA$2:AA129)</f>
        <v>48.658333333356609</v>
      </c>
      <c r="AD129" s="43">
        <f t="shared" si="72"/>
        <v>0.32291666666666663</v>
      </c>
      <c r="AE129" s="43">
        <f t="shared" si="73"/>
        <v>0.25662878787878785</v>
      </c>
      <c r="AF129" s="43">
        <f t="shared" si="74"/>
        <v>0.35778186274526919</v>
      </c>
      <c r="AG129" s="38">
        <f>SUMIF(Unloader!B:B,Summary!B129,Unloader!M:M)</f>
        <v>47529</v>
      </c>
      <c r="AH129" s="38">
        <f>SUMIF(C$2:C129,C129,AG$2:AG129)</f>
        <v>73347</v>
      </c>
      <c r="AI129" s="38">
        <f>SUM(AG$2:AG129)</f>
        <v>1006095</v>
      </c>
      <c r="AJ129" s="43">
        <f>SUMIF(Unloader!B:B,Summary!B129,Unloader!W:W)</f>
        <v>1</v>
      </c>
      <c r="AK129" s="43">
        <f>SUMIF(Unloader!B:B,Summary!B129,Unloader!AD:AD)+SUMIF(Unloader!B:B,Summary!B129,Unloader!BR:BR)+SUMIF(Unloader!B:B,Summary!B129,Unloader!BN:BN)</f>
        <v>0</v>
      </c>
      <c r="AL129" s="43">
        <f>SUMIF(C$2:C129,C129,AJ$2:AJ129)</f>
        <v>1.5</v>
      </c>
      <c r="AM129" s="43">
        <f>SUMIF(C$2:C129,C129,AK$2:AK129)</f>
        <v>4.8611111111111105E-2</v>
      </c>
      <c r="AN129" s="38">
        <f t="shared" si="75"/>
        <v>2105.6555023923447</v>
      </c>
      <c r="AO129" s="38">
        <f>SUM(AJ$2:AJ129)</f>
        <v>33.238194444444446</v>
      </c>
      <c r="AP129" s="38">
        <f>SUM(AK$2:AK129)</f>
        <v>2.4937500000000004</v>
      </c>
      <c r="AQ129" s="38">
        <f t="shared" si="76"/>
        <v>1363.5187025659559</v>
      </c>
    </row>
    <row r="130" spans="1:43" x14ac:dyDescent="0.25">
      <c r="A130" s="124">
        <f t="shared" si="77"/>
        <v>129</v>
      </c>
      <c r="B130" s="361">
        <f t="shared" si="77"/>
        <v>40762</v>
      </c>
      <c r="C130" s="33">
        <f t="shared" si="58"/>
        <v>8</v>
      </c>
      <c r="D130" s="125">
        <f>COUNTIF('Rake Load'!A:A,Summary!B130)</f>
        <v>3</v>
      </c>
      <c r="E130" s="125">
        <f>SUMIF('Rake Load'!A:A,B130,'Rake Load'!F:F)</f>
        <v>10369.689999999999</v>
      </c>
      <c r="F130" s="35">
        <f>SUMIF('Rake Load'!A:A,B130,'Rake Load'!AB:AB)</f>
        <v>0.34513888888888905</v>
      </c>
      <c r="G130" s="35">
        <f t="shared" si="59"/>
        <v>0.11504629629629635</v>
      </c>
      <c r="H130" s="36">
        <f t="shared" si="60"/>
        <v>2</v>
      </c>
      <c r="I130" s="36">
        <f t="shared" si="61"/>
        <v>45</v>
      </c>
      <c r="J130" s="35">
        <f>SUMIF('Rake Load'!A:A,B130,'Rake Load'!BH:BH)</f>
        <v>0</v>
      </c>
      <c r="K130" s="41">
        <f t="shared" si="62"/>
        <v>0.34513888888888905</v>
      </c>
      <c r="L130" s="41">
        <f t="shared" si="63"/>
        <v>0.11504629629629635</v>
      </c>
      <c r="M130" s="49">
        <f t="shared" si="64"/>
        <v>2</v>
      </c>
      <c r="N130" s="49">
        <f t="shared" si="65"/>
        <v>45</v>
      </c>
      <c r="O130" s="363">
        <f>SUMIF(C$2:C130,C130,D$2:D130)</f>
        <v>25</v>
      </c>
      <c r="P130" s="33">
        <f>SUMIF(C$2:C130,C130,F$2:F130)</f>
        <v>3.1291666666666664</v>
      </c>
      <c r="Q130" s="37">
        <f t="shared" si="66"/>
        <v>0.12516666666666665</v>
      </c>
      <c r="R130" s="36">
        <f t="shared" si="67"/>
        <v>3</v>
      </c>
      <c r="S130" s="36">
        <f t="shared" si="68"/>
        <v>0</v>
      </c>
      <c r="T130" s="363">
        <f>SUM(D$2:D130)</f>
        <v>139</v>
      </c>
      <c r="U130" s="38">
        <f>SUMIF(C$2:C130,C130,E$2:E130)</f>
        <v>88716.43</v>
      </c>
      <c r="V130" s="38">
        <f>SUM(E$2:E130)</f>
        <v>484183.36999999994</v>
      </c>
      <c r="W130" s="43">
        <f>SUM(F$2:F130)</f>
        <v>40723.320833333353</v>
      </c>
      <c r="X130" s="43">
        <f t="shared" si="69"/>
        <v>292.97353117506009</v>
      </c>
      <c r="Y130" s="36">
        <f t="shared" si="70"/>
        <v>23</v>
      </c>
      <c r="Z130" s="36">
        <f t="shared" si="71"/>
        <v>21</v>
      </c>
      <c r="AA130" s="38">
        <f>SUMIF('Rake Load'!A:A,Summary!B130,'Rake Load'!AN:AN)</f>
        <v>0.72222222222222221</v>
      </c>
      <c r="AB130" s="38">
        <f>SUMIF(C$2:C130,C130,AA$2:AA130)</f>
        <v>6.3680555555555554</v>
      </c>
      <c r="AC130" s="38">
        <f>SUM(AA$2:AA130)</f>
        <v>49.38055555557883</v>
      </c>
      <c r="AD130" s="43">
        <f t="shared" si="72"/>
        <v>0.24074074074074073</v>
      </c>
      <c r="AE130" s="43">
        <f t="shared" si="73"/>
        <v>0.25472222222222224</v>
      </c>
      <c r="AF130" s="43">
        <f t="shared" si="74"/>
        <v>0.35525579536387647</v>
      </c>
      <c r="AG130" s="38">
        <f>SUMIF(Unloader!B:B,Summary!B130,Unloader!M:M)</f>
        <v>36895</v>
      </c>
      <c r="AH130" s="38">
        <f>SUMIF(C$2:C130,C130,AG$2:AG130)</f>
        <v>110242</v>
      </c>
      <c r="AI130" s="38">
        <f>SUM(AG$2:AG130)</f>
        <v>1042990</v>
      </c>
      <c r="AJ130" s="43">
        <f>SUMIF(Unloader!B:B,Summary!B130,Unloader!W:W)</f>
        <v>1</v>
      </c>
      <c r="AK130" s="43">
        <f>SUMIF(Unloader!B:B,Summary!B130,Unloader!AD:AD)+SUMIF(Unloader!B:B,Summary!B130,Unloader!BR:BR)+SUMIF(Unloader!B:B,Summary!B130,Unloader!BN:BN)</f>
        <v>0</v>
      </c>
      <c r="AL130" s="43">
        <f>SUMIF(C$2:C130,C130,AJ$2:AJ130)</f>
        <v>2.5</v>
      </c>
      <c r="AM130" s="43">
        <f>SUMIF(C$2:C130,C130,AK$2:AK130)</f>
        <v>4.8611111111111105E-2</v>
      </c>
      <c r="AN130" s="38">
        <f t="shared" si="75"/>
        <v>1873.801699716714</v>
      </c>
      <c r="AO130" s="38">
        <f>SUM(AJ$2:AJ130)</f>
        <v>34.238194444444446</v>
      </c>
      <c r="AP130" s="38">
        <f>SUM(AK$2:AK130)</f>
        <v>2.4937500000000004</v>
      </c>
      <c r="AQ130" s="38">
        <f t="shared" si="76"/>
        <v>1368.9928246412319</v>
      </c>
    </row>
    <row r="131" spans="1:43" x14ac:dyDescent="0.25">
      <c r="A131" s="124">
        <f t="shared" si="77"/>
        <v>130</v>
      </c>
      <c r="B131" s="361">
        <f t="shared" si="77"/>
        <v>40763</v>
      </c>
      <c r="C131" s="33">
        <f t="shared" si="58"/>
        <v>8</v>
      </c>
      <c r="D131" s="125">
        <f>COUNTIF('Rake Load'!A:A,Summary!B131)</f>
        <v>5</v>
      </c>
      <c r="E131" s="125">
        <f>SUMIF('Rake Load'!A:A,B131,'Rake Load'!F:F)</f>
        <v>17800.89</v>
      </c>
      <c r="F131" s="35">
        <f>SUMIF('Rake Load'!A:A,B131,'Rake Load'!AB:AB)</f>
        <v>0.57152777777777786</v>
      </c>
      <c r="G131" s="35">
        <f t="shared" si="59"/>
        <v>0.11430555555555558</v>
      </c>
      <c r="H131" s="36">
        <f t="shared" si="60"/>
        <v>2</v>
      </c>
      <c r="I131" s="36">
        <f t="shared" si="61"/>
        <v>44</v>
      </c>
      <c r="J131" s="35">
        <f>SUMIF('Rake Load'!A:A,B131,'Rake Load'!BH:BH)</f>
        <v>0</v>
      </c>
      <c r="K131" s="41">
        <f t="shared" si="62"/>
        <v>0.57152777777777786</v>
      </c>
      <c r="L131" s="41">
        <f t="shared" si="63"/>
        <v>0.11430555555555558</v>
      </c>
      <c r="M131" s="49">
        <f t="shared" si="64"/>
        <v>2</v>
      </c>
      <c r="N131" s="49">
        <f t="shared" si="65"/>
        <v>44</v>
      </c>
      <c r="O131" s="363">
        <f>SUMIF(C$2:C131,C131,D$2:D131)</f>
        <v>30</v>
      </c>
      <c r="P131" s="33">
        <f>SUMIF(C$2:C131,C131,F$2:F131)</f>
        <v>3.7006944444444443</v>
      </c>
      <c r="Q131" s="37">
        <f t="shared" si="66"/>
        <v>0.12335648148148147</v>
      </c>
      <c r="R131" s="36">
        <f t="shared" si="67"/>
        <v>2</v>
      </c>
      <c r="S131" s="36">
        <f t="shared" si="68"/>
        <v>57</v>
      </c>
      <c r="T131" s="363">
        <f>SUM(D$2:D131)</f>
        <v>144</v>
      </c>
      <c r="U131" s="38">
        <f>SUMIF(C$2:C131,C131,E$2:E131)</f>
        <v>106517.31999999999</v>
      </c>
      <c r="V131" s="38">
        <f>SUM(E$2:E131)</f>
        <v>501984.25999999995</v>
      </c>
      <c r="W131" s="43">
        <f>SUM(F$2:F131)</f>
        <v>40723.892361111131</v>
      </c>
      <c r="X131" s="43">
        <f t="shared" si="69"/>
        <v>282.80480806327176</v>
      </c>
      <c r="Y131" s="36">
        <f t="shared" si="70"/>
        <v>19</v>
      </c>
      <c r="Z131" s="36">
        <f t="shared" si="71"/>
        <v>18</v>
      </c>
      <c r="AA131" s="38">
        <f>SUMIF('Rake Load'!A:A,Summary!B131,'Rake Load'!AN:AN)</f>
        <v>1.3958333333333333</v>
      </c>
      <c r="AB131" s="38">
        <f>SUMIF(C$2:C131,C131,AA$2:AA131)</f>
        <v>7.7638888888888884</v>
      </c>
      <c r="AC131" s="38">
        <f>SUM(AA$2:AA131)</f>
        <v>50.776388888912166</v>
      </c>
      <c r="AD131" s="43">
        <f t="shared" si="72"/>
        <v>0.27916666666666667</v>
      </c>
      <c r="AE131" s="43">
        <f t="shared" si="73"/>
        <v>0.2587962962962963</v>
      </c>
      <c r="AF131" s="43">
        <f t="shared" si="74"/>
        <v>0.35261381172855671</v>
      </c>
      <c r="AG131" s="38">
        <f>SUMIF(Unloader!B:B,Summary!B131,Unloader!M:M)</f>
        <v>11261</v>
      </c>
      <c r="AH131" s="38">
        <f>SUMIF(C$2:C131,C131,AG$2:AG131)</f>
        <v>121503</v>
      </c>
      <c r="AI131" s="38">
        <f>SUM(AG$2:AG131)</f>
        <v>1054251</v>
      </c>
      <c r="AJ131" s="43">
        <f>SUMIF(Unloader!B:B,Summary!B131,Unloader!W:W)</f>
        <v>0.32291666666666669</v>
      </c>
      <c r="AK131" s="43">
        <f>SUMIF(Unloader!B:B,Summary!B131,Unloader!AD:AD)+SUMIF(Unloader!B:B,Summary!B131,Unloader!BR:BR)+SUMIF(Unloader!B:B,Summary!B131,Unloader!BN:BN)</f>
        <v>0</v>
      </c>
      <c r="AL131" s="43">
        <f>SUMIF(C$2:C131,C131,AJ$2:AJ131)</f>
        <v>2.8229166666666665</v>
      </c>
      <c r="AM131" s="43">
        <f>SUMIF(C$2:C131,C131,AK$2:AK131)</f>
        <v>4.8611111111111105E-2</v>
      </c>
      <c r="AN131" s="38">
        <f t="shared" si="75"/>
        <v>1824.8260325406761</v>
      </c>
      <c r="AO131" s="38">
        <f>SUM(AJ$2:AJ131)</f>
        <v>34.56111111111111</v>
      </c>
      <c r="AP131" s="38">
        <f>SUM(AK$2:AK131)</f>
        <v>2.4937500000000004</v>
      </c>
      <c r="AQ131" s="38">
        <f t="shared" si="76"/>
        <v>1369.8390973861444</v>
      </c>
    </row>
    <row r="132" spans="1:43" x14ac:dyDescent="0.25">
      <c r="A132" s="124">
        <f t="shared" si="77"/>
        <v>131</v>
      </c>
      <c r="B132" s="361">
        <f t="shared" si="77"/>
        <v>40764</v>
      </c>
      <c r="C132" s="33">
        <f t="shared" si="58"/>
        <v>8</v>
      </c>
      <c r="D132" s="125">
        <f>COUNTIF('Rake Load'!A:A,Summary!B132)</f>
        <v>5</v>
      </c>
      <c r="E132" s="125">
        <f>SUMIF('Rake Load'!A:A,B132,'Rake Load'!F:F)</f>
        <v>17797.3</v>
      </c>
      <c r="F132" s="35">
        <f>SUMIF('Rake Load'!A:A,B132,'Rake Load'!AB:AB)</f>
        <v>0.44722222222222208</v>
      </c>
      <c r="G132" s="35">
        <f t="shared" si="59"/>
        <v>8.944444444444441E-2</v>
      </c>
      <c r="H132" s="36">
        <f t="shared" si="60"/>
        <v>2</v>
      </c>
      <c r="I132" s="36">
        <f t="shared" si="61"/>
        <v>8</v>
      </c>
      <c r="J132" s="35">
        <f>SUMIF('Rake Load'!A:A,B132,'Rake Load'!BH:BH)</f>
        <v>0</v>
      </c>
      <c r="K132" s="41">
        <f t="shared" si="62"/>
        <v>0.44722222222222208</v>
      </c>
      <c r="L132" s="41">
        <f t="shared" si="63"/>
        <v>8.944444444444441E-2</v>
      </c>
      <c r="M132" s="49">
        <f t="shared" si="64"/>
        <v>2</v>
      </c>
      <c r="N132" s="49">
        <f t="shared" si="65"/>
        <v>8</v>
      </c>
      <c r="O132" s="363">
        <f>SUMIF(C$2:C132,C132,D$2:D132)</f>
        <v>35</v>
      </c>
      <c r="P132" s="33">
        <f>SUMIF(C$2:C132,C132,F$2:F132)</f>
        <v>4.1479166666666663</v>
      </c>
      <c r="Q132" s="37">
        <f t="shared" si="66"/>
        <v>0.11851190476190475</v>
      </c>
      <c r="R132" s="36">
        <f t="shared" si="67"/>
        <v>2</v>
      </c>
      <c r="S132" s="36">
        <f t="shared" si="68"/>
        <v>50</v>
      </c>
      <c r="T132" s="363">
        <f>SUM(D$2:D132)</f>
        <v>149</v>
      </c>
      <c r="U132" s="38">
        <f>SUMIF(C$2:C132,C132,E$2:E132)</f>
        <v>124314.62</v>
      </c>
      <c r="V132" s="38">
        <f>SUM(E$2:E132)</f>
        <v>519781.55999999994</v>
      </c>
      <c r="W132" s="43">
        <f>SUM(F$2:F132)</f>
        <v>40724.339583333356</v>
      </c>
      <c r="X132" s="43">
        <f t="shared" si="69"/>
        <v>273.31771532438495</v>
      </c>
      <c r="Y132" s="36">
        <f t="shared" si="70"/>
        <v>7</v>
      </c>
      <c r="Z132" s="36">
        <f t="shared" si="71"/>
        <v>37</v>
      </c>
      <c r="AA132" s="38">
        <f>SUMIF('Rake Load'!A:A,Summary!B132,'Rake Load'!AN:AN)</f>
        <v>3.4409722222222219</v>
      </c>
      <c r="AB132" s="38">
        <f>SUMIF(C$2:C132,C132,AA$2:AA132)</f>
        <v>11.204861111111111</v>
      </c>
      <c r="AC132" s="38">
        <f>SUM(AA$2:AA132)</f>
        <v>54.217361111134387</v>
      </c>
      <c r="AD132" s="43">
        <f t="shared" si="72"/>
        <v>0.68819444444444433</v>
      </c>
      <c r="AE132" s="43">
        <f t="shared" si="73"/>
        <v>0.32013888888888886</v>
      </c>
      <c r="AF132" s="43">
        <f t="shared" si="74"/>
        <v>0.36387490678613682</v>
      </c>
      <c r="AG132" s="38">
        <f>SUMIF(Unloader!B:B,Summary!B132,Unloader!M:M)</f>
        <v>26830</v>
      </c>
      <c r="AH132" s="38">
        <f>SUMIF(C$2:C132,C132,AG$2:AG132)</f>
        <v>148333</v>
      </c>
      <c r="AI132" s="38">
        <f>SUM(AG$2:AG132)</f>
        <v>1081081</v>
      </c>
      <c r="AJ132" s="43">
        <f>SUMIF(Unloader!B:B,Summary!B132,Unloader!W:W)</f>
        <v>0.85416666666666663</v>
      </c>
      <c r="AK132" s="43">
        <f>SUMIF(Unloader!B:B,Summary!B132,Unloader!AD:AD)+SUMIF(Unloader!B:B,Summary!B132,Unloader!BR:BR)+SUMIF(Unloader!B:B,Summary!B132,Unloader!BN:BN)</f>
        <v>7.1527777777777787E-2</v>
      </c>
      <c r="AL132" s="43">
        <f>SUMIF(C$2:C132,C132,AJ$2:AJ132)</f>
        <v>3.677083333333333</v>
      </c>
      <c r="AM132" s="43">
        <f>SUMIF(C$2:C132,C132,AK$2:AK132)</f>
        <v>0.12013888888888889</v>
      </c>
      <c r="AN132" s="38">
        <f t="shared" si="75"/>
        <v>1737.5985942991022</v>
      </c>
      <c r="AO132" s="38">
        <f>SUM(AJ$2:AJ132)</f>
        <v>35.415277777777774</v>
      </c>
      <c r="AP132" s="38">
        <f>SUM(AK$2:AK132)</f>
        <v>2.5652777777777782</v>
      </c>
      <c r="AQ132" s="38">
        <f t="shared" si="76"/>
        <v>1371.2341451040083</v>
      </c>
    </row>
    <row r="133" spans="1:43" x14ac:dyDescent="0.25">
      <c r="A133" s="124">
        <f t="shared" si="77"/>
        <v>132</v>
      </c>
      <c r="B133" s="361">
        <f t="shared" si="77"/>
        <v>40765</v>
      </c>
      <c r="C133" s="33">
        <f t="shared" si="58"/>
        <v>8</v>
      </c>
      <c r="D133" s="125">
        <f>COUNTIF('Rake Load'!A:A,Summary!B133)</f>
        <v>4</v>
      </c>
      <c r="E133" s="125">
        <f>SUMIF('Rake Load'!A:A,B133,'Rake Load'!F:F)</f>
        <v>14613.920000000002</v>
      </c>
      <c r="F133" s="35">
        <f>SUMIF('Rake Load'!A:A,B133,'Rake Load'!AB:AB)</f>
        <v>0.49791666666666662</v>
      </c>
      <c r="G133" s="35">
        <f t="shared" si="59"/>
        <v>0.12447916666666665</v>
      </c>
      <c r="H133" s="36">
        <f t="shared" si="60"/>
        <v>2</v>
      </c>
      <c r="I133" s="36">
        <f t="shared" si="61"/>
        <v>59</v>
      </c>
      <c r="J133" s="35">
        <f>SUMIF('Rake Load'!A:A,B133,'Rake Load'!BH:BH)</f>
        <v>0</v>
      </c>
      <c r="K133" s="41">
        <f t="shared" si="62"/>
        <v>0.49791666666666662</v>
      </c>
      <c r="L133" s="41">
        <f t="shared" si="63"/>
        <v>0.12447916666666665</v>
      </c>
      <c r="M133" s="49">
        <f t="shared" si="64"/>
        <v>2</v>
      </c>
      <c r="N133" s="49">
        <f t="shared" si="65"/>
        <v>59</v>
      </c>
      <c r="O133" s="363">
        <f>SUMIF(C$2:C133,C133,D$2:D133)</f>
        <v>39</v>
      </c>
      <c r="P133" s="33">
        <f>SUMIF(C$2:C133,C133,F$2:F133)</f>
        <v>4.645833333333333</v>
      </c>
      <c r="Q133" s="37">
        <f t="shared" si="66"/>
        <v>0.11912393162393162</v>
      </c>
      <c r="R133" s="36">
        <f t="shared" si="67"/>
        <v>2</v>
      </c>
      <c r="S133" s="36">
        <f t="shared" si="68"/>
        <v>51</v>
      </c>
      <c r="T133" s="363">
        <f>SUM(D$2:D133)</f>
        <v>153</v>
      </c>
      <c r="U133" s="38">
        <f>SUMIF(C$2:C133,C133,E$2:E133)</f>
        <v>138928.54</v>
      </c>
      <c r="V133" s="38">
        <f>SUM(E$2:E133)</f>
        <v>534395.48</v>
      </c>
      <c r="W133" s="43">
        <f>SUM(F$2:F133)</f>
        <v>40724.837500000023</v>
      </c>
      <c r="X133" s="43">
        <f t="shared" si="69"/>
        <v>266.17540849673219</v>
      </c>
      <c r="Y133" s="36">
        <f t="shared" si="70"/>
        <v>4</v>
      </c>
      <c r="Z133" s="36">
        <f t="shared" si="71"/>
        <v>12</v>
      </c>
      <c r="AA133" s="38">
        <f>SUMIF('Rake Load'!A:A,Summary!B133,'Rake Load'!AN:AN)</f>
        <v>1.5104166666666667</v>
      </c>
      <c r="AB133" s="38">
        <f>SUMIF(C$2:C133,C133,AA$2:AA133)</f>
        <v>12.715277777777777</v>
      </c>
      <c r="AC133" s="38">
        <f>SUM(AA$2:AA133)</f>
        <v>55.727777777801052</v>
      </c>
      <c r="AD133" s="43">
        <f t="shared" si="72"/>
        <v>0.37760416666666669</v>
      </c>
      <c r="AE133" s="43">
        <f t="shared" si="73"/>
        <v>0.3260327635327635</v>
      </c>
      <c r="AF133" s="43">
        <f t="shared" si="74"/>
        <v>0.36423384168497419</v>
      </c>
      <c r="AG133" s="38">
        <f>SUMIF(Unloader!B:B,Summary!B133,Unloader!M:M)</f>
        <v>12047</v>
      </c>
      <c r="AH133" s="38">
        <f>SUMIF(C$2:C133,C133,AG$2:AG133)</f>
        <v>160380</v>
      </c>
      <c r="AI133" s="38">
        <f>SUM(AG$2:AG133)</f>
        <v>1093128</v>
      </c>
      <c r="AJ133" s="43">
        <f>SUMIF(Unloader!B:B,Summary!B133,Unloader!W:W)</f>
        <v>0.4375</v>
      </c>
      <c r="AK133" s="43">
        <f>SUMIF(Unloader!B:B,Summary!B133,Unloader!AD:AD)+SUMIF(Unloader!B:B,Summary!B133,Unloader!BR:BR)+SUMIF(Unloader!B:B,Summary!B133,Unloader!BN:BN)</f>
        <v>0</v>
      </c>
      <c r="AL133" s="43">
        <f>SUMIF(C$2:C133,C133,AJ$2:AJ133)</f>
        <v>4.114583333333333</v>
      </c>
      <c r="AM133" s="43">
        <f>SUMIF(C$2:C133,C133,AK$2:AK133)</f>
        <v>0.12013888888888889</v>
      </c>
      <c r="AN133" s="38">
        <f t="shared" si="75"/>
        <v>1672.9485396383868</v>
      </c>
      <c r="AO133" s="38">
        <f>SUM(AJ$2:AJ133)</f>
        <v>35.852777777777774</v>
      </c>
      <c r="AP133" s="38">
        <f>SUM(AK$2:AK133)</f>
        <v>2.5652777777777782</v>
      </c>
      <c r="AQ133" s="38">
        <f t="shared" si="76"/>
        <v>1368.2914006759295</v>
      </c>
    </row>
    <row r="134" spans="1:43" x14ac:dyDescent="0.25">
      <c r="A134" s="124">
        <f t="shared" si="77"/>
        <v>133</v>
      </c>
      <c r="B134" s="361">
        <f t="shared" si="77"/>
        <v>40766</v>
      </c>
      <c r="C134" s="33">
        <f t="shared" si="58"/>
        <v>8</v>
      </c>
      <c r="D134" s="125">
        <f>COUNTIF('Rake Load'!A:A,Summary!B134)</f>
        <v>4</v>
      </c>
      <c r="E134" s="125">
        <f>SUMIF('Rake Load'!A:A,B134,'Rake Load'!F:F)</f>
        <v>13029.130000000001</v>
      </c>
      <c r="F134" s="35">
        <f>SUMIF('Rake Load'!A:A,B134,'Rake Load'!AB:AB)</f>
        <v>0.41319444444444459</v>
      </c>
      <c r="G134" s="35">
        <f t="shared" si="59"/>
        <v>0.10329861111111115</v>
      </c>
      <c r="H134" s="36">
        <f t="shared" si="60"/>
        <v>2</v>
      </c>
      <c r="I134" s="36">
        <f t="shared" si="61"/>
        <v>28</v>
      </c>
      <c r="J134" s="35">
        <f>SUMIF('Rake Load'!A:A,B134,'Rake Load'!BH:BH)</f>
        <v>0</v>
      </c>
      <c r="K134" s="41">
        <f t="shared" si="62"/>
        <v>0.41319444444444459</v>
      </c>
      <c r="L134" s="41">
        <f t="shared" si="63"/>
        <v>0.10329861111111115</v>
      </c>
      <c r="M134" s="49">
        <f t="shared" si="64"/>
        <v>2</v>
      </c>
      <c r="N134" s="49">
        <f t="shared" si="65"/>
        <v>28</v>
      </c>
      <c r="O134" s="363">
        <f>SUMIF(C$2:C134,C134,D$2:D134)</f>
        <v>43</v>
      </c>
      <c r="P134" s="33">
        <f>SUMIF(C$2:C134,C134,F$2:F134)</f>
        <v>5.0590277777777777</v>
      </c>
      <c r="Q134" s="37">
        <f t="shared" si="66"/>
        <v>0.11765180878552971</v>
      </c>
      <c r="R134" s="36">
        <f t="shared" si="67"/>
        <v>2</v>
      </c>
      <c r="S134" s="36">
        <f t="shared" si="68"/>
        <v>49</v>
      </c>
      <c r="T134" s="363">
        <f>SUM(D$2:D134)</f>
        <v>157</v>
      </c>
      <c r="U134" s="38">
        <f>SUMIF(C$2:C134,C134,E$2:E134)</f>
        <v>151957.67000000001</v>
      </c>
      <c r="V134" s="38">
        <f>SUM(E$2:E134)</f>
        <v>547424.61</v>
      </c>
      <c r="W134" s="43">
        <f>SUM(F$2:F134)</f>
        <v>40725.250694444469</v>
      </c>
      <c r="X134" s="43">
        <f t="shared" si="69"/>
        <v>259.39650123849981</v>
      </c>
      <c r="Y134" s="36">
        <f t="shared" si="70"/>
        <v>9</v>
      </c>
      <c r="Z134" s="36">
        <f t="shared" si="71"/>
        <v>30</v>
      </c>
      <c r="AA134" s="38">
        <f>SUMIF('Rake Load'!A:A,Summary!B134,'Rake Load'!AN:AN)</f>
        <v>0.94652777777777775</v>
      </c>
      <c r="AB134" s="38">
        <f>SUMIF(C$2:C134,C134,AA$2:AA134)</f>
        <v>13.661805555555555</v>
      </c>
      <c r="AC134" s="38">
        <f>SUM(AA$2:AA134)</f>
        <v>56.674305555578826</v>
      </c>
      <c r="AD134" s="43">
        <f t="shared" si="72"/>
        <v>0.23663194444444444</v>
      </c>
      <c r="AE134" s="43">
        <f t="shared" si="73"/>
        <v>0.31771640826873382</v>
      </c>
      <c r="AF134" s="43">
        <f t="shared" si="74"/>
        <v>0.36098283793362307</v>
      </c>
      <c r="AG134" s="38">
        <f>SUMIF(Unloader!B:B,Summary!B134,Unloader!M:M)</f>
        <v>26576</v>
      </c>
      <c r="AH134" s="38">
        <f>SUMIF(C$2:C134,C134,AG$2:AG134)</f>
        <v>186956</v>
      </c>
      <c r="AI134" s="38">
        <f>SUM(AG$2:AG134)</f>
        <v>1119704</v>
      </c>
      <c r="AJ134" s="43">
        <f>SUMIF(Unloader!B:B,Summary!B134,Unloader!W:W)</f>
        <v>0.71180555555555547</v>
      </c>
      <c r="AK134" s="43">
        <f>SUMIF(Unloader!B:B,Summary!B134,Unloader!AD:AD)+SUMIF(Unloader!B:B,Summary!B134,Unloader!BR:BR)+SUMIF(Unloader!B:B,Summary!B134,Unloader!BN:BN)</f>
        <v>2.4305555555555556E-2</v>
      </c>
      <c r="AL134" s="43">
        <f>SUMIF(C$2:C134,C134,AJ$2:AJ134)</f>
        <v>4.8263888888888884</v>
      </c>
      <c r="AM134" s="43">
        <f>SUMIF(C$2:C134,C134,AK$2:AK134)</f>
        <v>0.14444444444444446</v>
      </c>
      <c r="AN134" s="38">
        <f t="shared" si="75"/>
        <v>1663.8030258083656</v>
      </c>
      <c r="AO134" s="38">
        <f>SUM(AJ$2:AJ134)</f>
        <v>36.564583333333331</v>
      </c>
      <c r="AP134" s="38">
        <f>SUM(AK$2:AK134)</f>
        <v>2.5895833333333336</v>
      </c>
      <c r="AQ134" s="38">
        <f t="shared" si="76"/>
        <v>1373.1959774343884</v>
      </c>
    </row>
    <row r="135" spans="1:43" x14ac:dyDescent="0.25">
      <c r="A135" s="124">
        <f t="shared" si="77"/>
        <v>134</v>
      </c>
      <c r="B135" s="361">
        <f t="shared" si="77"/>
        <v>40767</v>
      </c>
      <c r="C135" s="33">
        <f t="shared" si="58"/>
        <v>8</v>
      </c>
      <c r="D135" s="125">
        <f>COUNTIF('Rake Load'!A:A,Summary!B135)</f>
        <v>3</v>
      </c>
      <c r="E135" s="125">
        <f>SUMIF('Rake Load'!A:A,B135,'Rake Load'!F:F)</f>
        <v>10572.95</v>
      </c>
      <c r="F135" s="35">
        <f>SUMIF('Rake Load'!A:A,B135,'Rake Load'!AB:AB)</f>
        <v>0.31944444444444453</v>
      </c>
      <c r="G135" s="35">
        <f t="shared" si="59"/>
        <v>0.10648148148148151</v>
      </c>
      <c r="H135" s="36">
        <f t="shared" si="60"/>
        <v>2</v>
      </c>
      <c r="I135" s="36">
        <f t="shared" si="61"/>
        <v>33</v>
      </c>
      <c r="J135" s="35">
        <f>SUMIF('Rake Load'!A:A,B135,'Rake Load'!BH:BH)</f>
        <v>0</v>
      </c>
      <c r="K135" s="41">
        <f t="shared" si="62"/>
        <v>0.31944444444444453</v>
      </c>
      <c r="L135" s="41">
        <f t="shared" si="63"/>
        <v>0.10648148148148151</v>
      </c>
      <c r="M135" s="49">
        <f t="shared" si="64"/>
        <v>2</v>
      </c>
      <c r="N135" s="49">
        <f t="shared" si="65"/>
        <v>33</v>
      </c>
      <c r="O135" s="363">
        <f>SUMIF(C$2:C135,C135,D$2:D135)</f>
        <v>46</v>
      </c>
      <c r="P135" s="33">
        <f>SUMIF(C$2:C135,C135,F$2:F135)</f>
        <v>5.3784722222222223</v>
      </c>
      <c r="Q135" s="37">
        <f t="shared" si="66"/>
        <v>0.11692330917874397</v>
      </c>
      <c r="R135" s="36">
        <f t="shared" si="67"/>
        <v>2</v>
      </c>
      <c r="S135" s="36">
        <f t="shared" si="68"/>
        <v>48</v>
      </c>
      <c r="T135" s="363">
        <f>SUM(D$2:D135)</f>
        <v>160</v>
      </c>
      <c r="U135" s="38">
        <f>SUMIF(C$2:C135,C135,E$2:E135)</f>
        <v>162530.62000000002</v>
      </c>
      <c r="V135" s="38">
        <f>SUM(E$2:E135)</f>
        <v>557997.55999999994</v>
      </c>
      <c r="W135" s="43">
        <f>SUM(F$2:F135)</f>
        <v>40725.570138888914</v>
      </c>
      <c r="X135" s="43">
        <f t="shared" si="69"/>
        <v>254.53481336805572</v>
      </c>
      <c r="Y135" s="36">
        <f t="shared" si="70"/>
        <v>12</v>
      </c>
      <c r="Z135" s="36">
        <f t="shared" si="71"/>
        <v>50</v>
      </c>
      <c r="AA135" s="38">
        <f>SUMIF('Rake Load'!A:A,Summary!B135,'Rake Load'!AN:AN)</f>
        <v>1.0659722222222223</v>
      </c>
      <c r="AB135" s="38">
        <f>SUMIF(C$2:C135,C135,AA$2:AA135)</f>
        <v>14.727777777777778</v>
      </c>
      <c r="AC135" s="38">
        <f>SUM(AA$2:AA135)</f>
        <v>57.740277777801047</v>
      </c>
      <c r="AD135" s="43">
        <f t="shared" si="72"/>
        <v>0.35532407407407413</v>
      </c>
      <c r="AE135" s="43">
        <f t="shared" si="73"/>
        <v>0.32016908212560385</v>
      </c>
      <c r="AF135" s="43">
        <f t="shared" si="74"/>
        <v>0.36087673611125654</v>
      </c>
      <c r="AG135" s="38">
        <f>SUMIF(Unloader!B:B,Summary!B135,Unloader!M:M)</f>
        <v>0</v>
      </c>
      <c r="AH135" s="38">
        <f>SUMIF(C$2:C135,C135,AG$2:AG135)</f>
        <v>186956</v>
      </c>
      <c r="AI135" s="38">
        <f>SUM(AG$2:AG135)</f>
        <v>1119704</v>
      </c>
      <c r="AJ135" s="43">
        <f>SUMIF(Unloader!B:B,Summary!B135,Unloader!W:W)</f>
        <v>0</v>
      </c>
      <c r="AK135" s="43">
        <f>SUMIF(Unloader!B:B,Summary!B135,Unloader!AD:AD)+SUMIF(Unloader!B:B,Summary!B135,Unloader!BR:BR)+SUMIF(Unloader!B:B,Summary!B135,Unloader!BN:BN)</f>
        <v>0</v>
      </c>
      <c r="AL135" s="43">
        <f>SUMIF(C$2:C135,C135,AJ$2:AJ135)</f>
        <v>4.8263888888888884</v>
      </c>
      <c r="AM135" s="43">
        <f>SUMIF(C$2:C135,C135,AK$2:AK135)</f>
        <v>0.14444444444444446</v>
      </c>
      <c r="AN135" s="38">
        <f t="shared" si="75"/>
        <v>1663.8030258083656</v>
      </c>
      <c r="AO135" s="38">
        <f>SUM(AJ$2:AJ135)</f>
        <v>36.564583333333331</v>
      </c>
      <c r="AP135" s="38">
        <f>SUM(AK$2:AK135)</f>
        <v>2.5895833333333336</v>
      </c>
      <c r="AQ135" s="38">
        <f t="shared" si="76"/>
        <v>1373.1959774343884</v>
      </c>
    </row>
    <row r="136" spans="1:43" x14ac:dyDescent="0.25">
      <c r="A136" s="124">
        <f t="shared" ref="A136:B151" si="78">A135+1</f>
        <v>135</v>
      </c>
      <c r="B136" s="361">
        <f t="shared" si="78"/>
        <v>40768</v>
      </c>
      <c r="C136" s="33">
        <f t="shared" si="58"/>
        <v>8</v>
      </c>
      <c r="D136" s="125">
        <f>COUNTIF('Rake Load'!A:A,Summary!B136)</f>
        <v>5</v>
      </c>
      <c r="E136" s="125">
        <f>SUMIF('Rake Load'!A:A,B136,'Rake Load'!F:F)</f>
        <v>17570.509999999998</v>
      </c>
      <c r="F136" s="35">
        <f>SUMIF('Rake Load'!A:A,B136,'Rake Load'!AB:AB)</f>
        <v>0.53819444444444442</v>
      </c>
      <c r="G136" s="35">
        <f t="shared" si="59"/>
        <v>0.10763888888888888</v>
      </c>
      <c r="H136" s="36">
        <f t="shared" si="60"/>
        <v>2</v>
      </c>
      <c r="I136" s="36">
        <f t="shared" si="61"/>
        <v>35</v>
      </c>
      <c r="J136" s="35">
        <f>SUMIF('Rake Load'!A:A,B136,'Rake Load'!BH:BH)</f>
        <v>0</v>
      </c>
      <c r="K136" s="41">
        <f t="shared" si="62"/>
        <v>0.53819444444444442</v>
      </c>
      <c r="L136" s="41">
        <f t="shared" si="63"/>
        <v>0.10763888888888888</v>
      </c>
      <c r="M136" s="49">
        <f t="shared" si="64"/>
        <v>2</v>
      </c>
      <c r="N136" s="49">
        <f t="shared" si="65"/>
        <v>35</v>
      </c>
      <c r="O136" s="363">
        <f>SUMIF(C$2:C136,C136,D$2:D136)</f>
        <v>51</v>
      </c>
      <c r="P136" s="33">
        <f>SUMIF(C$2:C136,C136,F$2:F136)</f>
        <v>5.916666666666667</v>
      </c>
      <c r="Q136" s="37">
        <f t="shared" si="66"/>
        <v>0.11601307189542484</v>
      </c>
      <c r="R136" s="36">
        <f t="shared" si="67"/>
        <v>2</v>
      </c>
      <c r="S136" s="36">
        <f t="shared" si="68"/>
        <v>47</v>
      </c>
      <c r="T136" s="363">
        <f>SUM(D$2:D136)</f>
        <v>165</v>
      </c>
      <c r="U136" s="38">
        <f>SUMIF(C$2:C136,C136,E$2:E136)</f>
        <v>180101.13000000003</v>
      </c>
      <c r="V136" s="38">
        <f>SUM(E$2:E136)</f>
        <v>575568.06999999995</v>
      </c>
      <c r="W136" s="43">
        <f>SUM(F$2:F136)</f>
        <v>40726.108333333359</v>
      </c>
      <c r="X136" s="43">
        <f t="shared" si="69"/>
        <v>246.82489898989914</v>
      </c>
      <c r="Y136" s="36">
        <f t="shared" si="70"/>
        <v>19</v>
      </c>
      <c r="Z136" s="36">
        <f t="shared" si="71"/>
        <v>47</v>
      </c>
      <c r="AA136" s="38">
        <f>SUMIF('Rake Load'!A:A,Summary!B136,'Rake Load'!AN:AN)</f>
        <v>1.6645833333333335</v>
      </c>
      <c r="AB136" s="38">
        <f>SUMIF(C$2:C136,C136,AA$2:AA136)</f>
        <v>16.392361111111111</v>
      </c>
      <c r="AC136" s="38">
        <f>SUM(AA$2:AA136)</f>
        <v>59.40486111113438</v>
      </c>
      <c r="AD136" s="43">
        <f t="shared" si="72"/>
        <v>0.33291666666666669</v>
      </c>
      <c r="AE136" s="43">
        <f t="shared" si="73"/>
        <v>0.32141884531590414</v>
      </c>
      <c r="AF136" s="43">
        <f t="shared" si="74"/>
        <v>0.36002946127960228</v>
      </c>
      <c r="AG136" s="38">
        <f>SUMIF(Unloader!B:B,Summary!B136,Unloader!M:M)</f>
        <v>0</v>
      </c>
      <c r="AH136" s="38">
        <f>SUMIF(C$2:C136,C136,AG$2:AG136)</f>
        <v>186956</v>
      </c>
      <c r="AI136" s="38">
        <f>SUM(AG$2:AG136)</f>
        <v>1119704</v>
      </c>
      <c r="AJ136" s="43">
        <f>SUMIF(Unloader!B:B,Summary!B136,Unloader!W:W)</f>
        <v>0</v>
      </c>
      <c r="AK136" s="43">
        <f>SUMIF(Unloader!B:B,Summary!B136,Unloader!AD:AD)+SUMIF(Unloader!B:B,Summary!B136,Unloader!BR:BR)+SUMIF(Unloader!B:B,Summary!B136,Unloader!BN:BN)</f>
        <v>0</v>
      </c>
      <c r="AL136" s="43">
        <f>SUMIF(C$2:C136,C136,AJ$2:AJ136)</f>
        <v>4.8263888888888884</v>
      </c>
      <c r="AM136" s="43">
        <f>SUMIF(C$2:C136,C136,AK$2:AK136)</f>
        <v>0.14444444444444446</v>
      </c>
      <c r="AN136" s="38">
        <f t="shared" si="75"/>
        <v>1663.8030258083656</v>
      </c>
      <c r="AO136" s="38">
        <f>SUM(AJ$2:AJ136)</f>
        <v>36.564583333333331</v>
      </c>
      <c r="AP136" s="38">
        <f>SUM(AK$2:AK136)</f>
        <v>2.5895833333333336</v>
      </c>
      <c r="AQ136" s="38">
        <f t="shared" si="76"/>
        <v>1373.1959774343884</v>
      </c>
    </row>
    <row r="137" spans="1:43" x14ac:dyDescent="0.25">
      <c r="A137" s="124">
        <f t="shared" si="78"/>
        <v>136</v>
      </c>
      <c r="B137" s="361">
        <f t="shared" si="78"/>
        <v>40769</v>
      </c>
      <c r="C137" s="33">
        <f t="shared" si="58"/>
        <v>8</v>
      </c>
      <c r="D137" s="125">
        <f>COUNTIF('Rake Load'!A:A,Summary!B137)</f>
        <v>4</v>
      </c>
      <c r="E137" s="125">
        <f>SUMIF('Rake Load'!A:A,B137,'Rake Load'!F:F)</f>
        <v>14555.369999999999</v>
      </c>
      <c r="F137" s="35">
        <f>SUMIF('Rake Load'!A:A,B137,'Rake Load'!AB:AB)</f>
        <v>0.66527777777777752</v>
      </c>
      <c r="G137" s="35">
        <f t="shared" si="59"/>
        <v>0.16631944444444438</v>
      </c>
      <c r="H137" s="36">
        <f t="shared" si="60"/>
        <v>3</v>
      </c>
      <c r="I137" s="36">
        <f t="shared" si="61"/>
        <v>59</v>
      </c>
      <c r="J137" s="35">
        <f>SUMIF('Rake Load'!A:A,B137,'Rake Load'!BH:BH)</f>
        <v>0</v>
      </c>
      <c r="K137" s="41">
        <f t="shared" si="62"/>
        <v>0.66527777777777752</v>
      </c>
      <c r="L137" s="41">
        <f t="shared" si="63"/>
        <v>0.16631944444444438</v>
      </c>
      <c r="M137" s="49">
        <f t="shared" si="64"/>
        <v>3</v>
      </c>
      <c r="N137" s="49">
        <f t="shared" si="65"/>
        <v>59</v>
      </c>
      <c r="O137" s="363">
        <f>SUMIF(C$2:C137,C137,D$2:D137)</f>
        <v>55</v>
      </c>
      <c r="P137" s="33">
        <f>SUMIF(C$2:C137,C137,F$2:F137)</f>
        <v>6.5819444444444448</v>
      </c>
      <c r="Q137" s="37">
        <f t="shared" si="66"/>
        <v>0.11967171717171718</v>
      </c>
      <c r="R137" s="36">
        <f t="shared" si="67"/>
        <v>2</v>
      </c>
      <c r="S137" s="36">
        <f t="shared" si="68"/>
        <v>52</v>
      </c>
      <c r="T137" s="363">
        <f>SUM(D$2:D137)</f>
        <v>169</v>
      </c>
      <c r="U137" s="38">
        <f>SUMIF(C$2:C137,C137,E$2:E137)</f>
        <v>194656.50000000003</v>
      </c>
      <c r="V137" s="38">
        <f>SUM(E$2:E137)</f>
        <v>590123.43999999994</v>
      </c>
      <c r="W137" s="43">
        <f>SUM(F$2:F137)</f>
        <v>40726.773611111137</v>
      </c>
      <c r="X137" s="43">
        <f t="shared" si="69"/>
        <v>240.98682610124933</v>
      </c>
      <c r="Y137" s="36">
        <f t="shared" si="70"/>
        <v>23</v>
      </c>
      <c r="Z137" s="36">
        <f t="shared" si="71"/>
        <v>41</v>
      </c>
      <c r="AA137" s="38">
        <f>SUMIF('Rake Load'!A:A,Summary!B137,'Rake Load'!AN:AN)</f>
        <v>1.2111111111111112</v>
      </c>
      <c r="AB137" s="38">
        <f>SUMIF(C$2:C137,C137,AA$2:AA137)</f>
        <v>17.603472222222223</v>
      </c>
      <c r="AC137" s="38">
        <f>SUM(AA$2:AA137)</f>
        <v>60.615972222245489</v>
      </c>
      <c r="AD137" s="43">
        <f t="shared" si="72"/>
        <v>0.30277777777777781</v>
      </c>
      <c r="AE137" s="43">
        <f t="shared" si="73"/>
        <v>0.3200631313131313</v>
      </c>
      <c r="AF137" s="43">
        <f t="shared" si="74"/>
        <v>0.35867439184760647</v>
      </c>
      <c r="AG137" s="38">
        <f>SUMIF(Unloader!B:B,Summary!B137,Unloader!M:M)</f>
        <v>0</v>
      </c>
      <c r="AH137" s="38">
        <f>SUMIF(C$2:C137,C137,AG$2:AG137)</f>
        <v>186956</v>
      </c>
      <c r="AI137" s="38">
        <f>SUM(AG$2:AG137)</f>
        <v>1119704</v>
      </c>
      <c r="AJ137" s="43">
        <f>SUMIF(Unloader!B:B,Summary!B137,Unloader!W:W)</f>
        <v>0</v>
      </c>
      <c r="AK137" s="43">
        <f>SUMIF(Unloader!B:B,Summary!B137,Unloader!AD:AD)+SUMIF(Unloader!B:B,Summary!B137,Unloader!BR:BR)+SUMIF(Unloader!B:B,Summary!B137,Unloader!BN:BN)</f>
        <v>0</v>
      </c>
      <c r="AL137" s="43">
        <f>SUMIF(C$2:C137,C137,AJ$2:AJ137)</f>
        <v>4.8263888888888884</v>
      </c>
      <c r="AM137" s="43">
        <f>SUMIF(C$2:C137,C137,AK$2:AK137)</f>
        <v>0.14444444444444446</v>
      </c>
      <c r="AN137" s="38">
        <f t="shared" si="75"/>
        <v>1663.8030258083656</v>
      </c>
      <c r="AO137" s="38">
        <f>SUM(AJ$2:AJ137)</f>
        <v>36.564583333333331</v>
      </c>
      <c r="AP137" s="38">
        <f>SUM(AK$2:AK137)</f>
        <v>2.5895833333333336</v>
      </c>
      <c r="AQ137" s="38">
        <f t="shared" si="76"/>
        <v>1373.1959774343884</v>
      </c>
    </row>
    <row r="138" spans="1:43" x14ac:dyDescent="0.25">
      <c r="A138" s="124">
        <f t="shared" si="78"/>
        <v>137</v>
      </c>
      <c r="B138" s="361">
        <f t="shared" si="78"/>
        <v>40770</v>
      </c>
      <c r="C138" s="33">
        <f t="shared" si="58"/>
        <v>8</v>
      </c>
      <c r="D138" s="125">
        <f>COUNTIF('Rake Load'!A:A,Summary!B138)</f>
        <v>5</v>
      </c>
      <c r="E138" s="125">
        <f>SUMIF('Rake Load'!A:A,B138,'Rake Load'!F:F)</f>
        <v>17791.330000000002</v>
      </c>
      <c r="F138" s="35">
        <f>SUMIF('Rake Load'!A:A,B138,'Rake Load'!AB:AB)</f>
        <v>0.41944444444444451</v>
      </c>
      <c r="G138" s="35">
        <f t="shared" si="59"/>
        <v>8.3888888888888902E-2</v>
      </c>
      <c r="H138" s="36">
        <f t="shared" si="60"/>
        <v>2</v>
      </c>
      <c r="I138" s="36">
        <f t="shared" si="61"/>
        <v>0</v>
      </c>
      <c r="J138" s="35">
        <f>SUMIF('Rake Load'!A:A,B138,'Rake Load'!BH:BH)</f>
        <v>0</v>
      </c>
      <c r="K138" s="41">
        <f t="shared" si="62"/>
        <v>0.41944444444444451</v>
      </c>
      <c r="L138" s="41">
        <f t="shared" si="63"/>
        <v>8.3888888888888902E-2</v>
      </c>
      <c r="M138" s="49">
        <f t="shared" si="64"/>
        <v>2</v>
      </c>
      <c r="N138" s="49">
        <f t="shared" si="65"/>
        <v>0</v>
      </c>
      <c r="O138" s="363">
        <f>SUMIF(C$2:C138,C138,D$2:D138)</f>
        <v>60</v>
      </c>
      <c r="P138" s="33">
        <f>SUMIF(C$2:C138,C138,F$2:F138)</f>
        <v>7.0013888888888891</v>
      </c>
      <c r="Q138" s="37">
        <f t="shared" si="66"/>
        <v>0.11668981481481482</v>
      </c>
      <c r="R138" s="36">
        <f t="shared" si="67"/>
        <v>2</v>
      </c>
      <c r="S138" s="36">
        <f t="shared" si="68"/>
        <v>48</v>
      </c>
      <c r="T138" s="363">
        <f>SUM(D$2:D138)</f>
        <v>174</v>
      </c>
      <c r="U138" s="38">
        <f>SUMIF(C$2:C138,C138,E$2:E138)</f>
        <v>212447.83000000002</v>
      </c>
      <c r="V138" s="38">
        <f>SUM(E$2:E138)</f>
        <v>607914.7699999999</v>
      </c>
      <c r="W138" s="43">
        <f>SUM(F$2:F138)</f>
        <v>40727.193055555581</v>
      </c>
      <c r="X138" s="43">
        <f t="shared" si="69"/>
        <v>234.06432790549184</v>
      </c>
      <c r="Y138" s="36">
        <f t="shared" si="70"/>
        <v>1</v>
      </c>
      <c r="Z138" s="36">
        <f t="shared" si="71"/>
        <v>32</v>
      </c>
      <c r="AA138" s="38">
        <f>SUMIF('Rake Load'!A:A,Summary!B138,'Rake Load'!AN:AN)</f>
        <v>1.2625000000000002</v>
      </c>
      <c r="AB138" s="38">
        <f>SUMIF(C$2:C138,C138,AA$2:AA138)</f>
        <v>18.865972222222222</v>
      </c>
      <c r="AC138" s="38">
        <f>SUM(AA$2:AA138)</f>
        <v>61.878472222245492</v>
      </c>
      <c r="AD138" s="43">
        <f t="shared" si="72"/>
        <v>0.25250000000000006</v>
      </c>
      <c r="AE138" s="43">
        <f t="shared" si="73"/>
        <v>0.31443287037037038</v>
      </c>
      <c r="AF138" s="43">
        <f t="shared" si="74"/>
        <v>0.35562340357612354</v>
      </c>
      <c r="AG138" s="38">
        <f>SUMIF(Unloader!B:B,Summary!B138,Unloader!M:M)</f>
        <v>20000</v>
      </c>
      <c r="AH138" s="38">
        <f>SUMIF(C$2:C138,C138,AG$2:AG138)</f>
        <v>206956</v>
      </c>
      <c r="AI138" s="38">
        <f>SUM(AG$2:AG138)</f>
        <v>1139704</v>
      </c>
      <c r="AJ138" s="43">
        <f>SUMIF(Unloader!B:B,Summary!B138,Unloader!W:W)</f>
        <v>0.68055555555555547</v>
      </c>
      <c r="AK138" s="43">
        <f>SUMIF(Unloader!B:B,Summary!B138,Unloader!AD:AD)+SUMIF(Unloader!B:B,Summary!B138,Unloader!BR:BR)+SUMIF(Unloader!B:B,Summary!B138,Unloader!BN:BN)</f>
        <v>3.7499999999999999E-2</v>
      </c>
      <c r="AL138" s="43">
        <f>SUMIF(C$2:C138,C138,AJ$2:AJ138)</f>
        <v>5.5069444444444438</v>
      </c>
      <c r="AM138" s="43">
        <f>SUMIF(C$2:C138,C138,AK$2:AK138)</f>
        <v>0.18194444444444446</v>
      </c>
      <c r="AN138" s="38">
        <f t="shared" si="75"/>
        <v>1619.3740219092333</v>
      </c>
      <c r="AO138" s="38">
        <f>SUM(AJ$2:AJ138)</f>
        <v>37.245138888888889</v>
      </c>
      <c r="AP138" s="38">
        <f>SUM(AK$2:AK138)</f>
        <v>2.6270833333333337</v>
      </c>
      <c r="AQ138" s="38">
        <f t="shared" si="76"/>
        <v>1371.7600802407221</v>
      </c>
    </row>
    <row r="139" spans="1:43" x14ac:dyDescent="0.25">
      <c r="A139" s="124">
        <f t="shared" si="78"/>
        <v>138</v>
      </c>
      <c r="B139" s="361">
        <f t="shared" si="78"/>
        <v>40771</v>
      </c>
      <c r="C139" s="33">
        <f t="shared" si="58"/>
        <v>8</v>
      </c>
      <c r="D139" s="125">
        <f>COUNTIF('Rake Load'!A:A,Summary!B139)</f>
        <v>4</v>
      </c>
      <c r="E139" s="125">
        <f>SUMIF('Rake Load'!A:A,B139,'Rake Load'!F:F)</f>
        <v>14503.1</v>
      </c>
      <c r="F139" s="35">
        <f>SUMIF('Rake Load'!A:A,B139,'Rake Load'!AB:AB)</f>
        <v>0.58749999999999991</v>
      </c>
      <c r="G139" s="35">
        <f t="shared" si="59"/>
        <v>0.14687499999999998</v>
      </c>
      <c r="H139" s="36">
        <f t="shared" si="60"/>
        <v>3</v>
      </c>
      <c r="I139" s="36">
        <f t="shared" si="61"/>
        <v>31</v>
      </c>
      <c r="J139" s="35">
        <f>SUMIF('Rake Load'!A:A,B139,'Rake Load'!BH:BH)</f>
        <v>0</v>
      </c>
      <c r="K139" s="41">
        <f t="shared" si="62"/>
        <v>0.58749999999999991</v>
      </c>
      <c r="L139" s="41">
        <f t="shared" si="63"/>
        <v>0.14687499999999998</v>
      </c>
      <c r="M139" s="49">
        <f t="shared" si="64"/>
        <v>3</v>
      </c>
      <c r="N139" s="49">
        <f t="shared" si="65"/>
        <v>31</v>
      </c>
      <c r="O139" s="363">
        <f>SUMIF(C$2:C139,C139,D$2:D139)</f>
        <v>64</v>
      </c>
      <c r="P139" s="33">
        <f>SUMIF(C$2:C139,C139,F$2:F139)</f>
        <v>7.5888888888888886</v>
      </c>
      <c r="Q139" s="37">
        <f t="shared" si="66"/>
        <v>0.11857638888888888</v>
      </c>
      <c r="R139" s="36">
        <f t="shared" si="67"/>
        <v>2</v>
      </c>
      <c r="S139" s="36">
        <f t="shared" si="68"/>
        <v>50</v>
      </c>
      <c r="T139" s="363">
        <f>SUM(D$2:D139)</f>
        <v>178</v>
      </c>
      <c r="U139" s="38">
        <f>SUMIF(C$2:C139,C139,E$2:E139)</f>
        <v>226950.93000000002</v>
      </c>
      <c r="V139" s="38">
        <f>SUM(E$2:E139)</f>
        <v>622417.86999999988</v>
      </c>
      <c r="W139" s="43">
        <f>SUM(F$2:F139)</f>
        <v>40727.780555555582</v>
      </c>
      <c r="X139" s="43">
        <f t="shared" si="69"/>
        <v>228.80775593008755</v>
      </c>
      <c r="Y139" s="36">
        <f t="shared" si="70"/>
        <v>19</v>
      </c>
      <c r="Z139" s="36">
        <f t="shared" si="71"/>
        <v>23</v>
      </c>
      <c r="AA139" s="38">
        <f>SUMIF('Rake Load'!A:A,Summary!B139,'Rake Load'!AN:AN)</f>
        <v>2.2979166666666666</v>
      </c>
      <c r="AB139" s="38">
        <f>SUMIF(C$2:C139,C139,AA$2:AA139)</f>
        <v>21.163888888888888</v>
      </c>
      <c r="AC139" s="38">
        <f>SUM(AA$2:AA139)</f>
        <v>64.176388888912157</v>
      </c>
      <c r="AD139" s="43">
        <f t="shared" si="72"/>
        <v>0.57447916666666665</v>
      </c>
      <c r="AE139" s="43">
        <f t="shared" si="73"/>
        <v>0.33068576388888887</v>
      </c>
      <c r="AF139" s="43">
        <f t="shared" si="74"/>
        <v>0.36054151061186607</v>
      </c>
      <c r="AG139" s="38">
        <f>SUMIF(Unloader!B:B,Summary!B139,Unloader!M:M)</f>
        <v>32846</v>
      </c>
      <c r="AH139" s="38">
        <f>SUMIF(C$2:C139,C139,AG$2:AG139)</f>
        <v>239802</v>
      </c>
      <c r="AI139" s="38">
        <f>SUM(AG$2:AG139)</f>
        <v>1172550</v>
      </c>
      <c r="AJ139" s="43">
        <f>SUMIF(Unloader!B:B,Summary!B139,Unloader!W:W)</f>
        <v>0.84722222222222221</v>
      </c>
      <c r="AK139" s="43">
        <f>SUMIF(Unloader!B:B,Summary!B139,Unloader!AD:AD)+SUMIF(Unloader!B:B,Summary!B139,Unloader!BR:BR)+SUMIF(Unloader!B:B,Summary!B139,Unloader!BN:BN)</f>
        <v>9.5833333333333326E-2</v>
      </c>
      <c r="AL139" s="43">
        <f>SUMIF(C$2:C139,C139,AJ$2:AJ139)</f>
        <v>6.3541666666666661</v>
      </c>
      <c r="AM139" s="43">
        <f>SUMIF(C$2:C139,C139,AK$2:AK139)</f>
        <v>0.27777777777777779</v>
      </c>
      <c r="AN139" s="38">
        <f t="shared" si="75"/>
        <v>1644.3565714285714</v>
      </c>
      <c r="AO139" s="38">
        <f>SUM(AJ$2:AJ139)</f>
        <v>38.09236111111111</v>
      </c>
      <c r="AP139" s="38">
        <f>SUM(AK$2:AK139)</f>
        <v>2.7229166666666669</v>
      </c>
      <c r="AQ139" s="38">
        <f t="shared" si="76"/>
        <v>1381.3123380193201</v>
      </c>
    </row>
    <row r="140" spans="1:43" x14ac:dyDescent="0.25">
      <c r="A140" s="124">
        <f t="shared" si="78"/>
        <v>139</v>
      </c>
      <c r="B140" s="361">
        <f t="shared" si="78"/>
        <v>40772</v>
      </c>
      <c r="C140" s="33">
        <f t="shared" si="58"/>
        <v>8</v>
      </c>
      <c r="D140" s="125">
        <f>COUNTIF('Rake Load'!A:A,Summary!B140)</f>
        <v>5</v>
      </c>
      <c r="E140" s="125">
        <f>SUMIF('Rake Load'!A:A,B140,'Rake Load'!F:F)</f>
        <v>17217.75</v>
      </c>
      <c r="F140" s="35">
        <f>SUMIF('Rake Load'!A:A,B140,'Rake Load'!AB:AB)</f>
        <v>0.65902777777777777</v>
      </c>
      <c r="G140" s="35">
        <f t="shared" si="59"/>
        <v>0.13180555555555556</v>
      </c>
      <c r="H140" s="36">
        <f t="shared" si="60"/>
        <v>3</v>
      </c>
      <c r="I140" s="36">
        <f t="shared" si="61"/>
        <v>9</v>
      </c>
      <c r="J140" s="35">
        <f>SUMIF('Rake Load'!A:A,B140,'Rake Load'!BH:BH)</f>
        <v>0</v>
      </c>
      <c r="K140" s="41">
        <f t="shared" si="62"/>
        <v>0.65902777777777777</v>
      </c>
      <c r="L140" s="41">
        <f t="shared" si="63"/>
        <v>0.13180555555555556</v>
      </c>
      <c r="M140" s="49">
        <f t="shared" si="64"/>
        <v>3</v>
      </c>
      <c r="N140" s="49">
        <f t="shared" si="65"/>
        <v>9</v>
      </c>
      <c r="O140" s="363">
        <f>SUMIF(C$2:C140,C140,D$2:D140)</f>
        <v>69</v>
      </c>
      <c r="P140" s="33">
        <f>SUMIF(C$2:C140,C140,F$2:F140)</f>
        <v>8.2479166666666668</v>
      </c>
      <c r="Q140" s="37">
        <f t="shared" si="66"/>
        <v>0.11953502415458937</v>
      </c>
      <c r="R140" s="36">
        <f t="shared" si="67"/>
        <v>2</v>
      </c>
      <c r="S140" s="36">
        <f t="shared" si="68"/>
        <v>52</v>
      </c>
      <c r="T140" s="363">
        <f>SUM(D$2:D140)</f>
        <v>183</v>
      </c>
      <c r="U140" s="38">
        <f>SUMIF(C$2:C140,C140,E$2:E140)</f>
        <v>244168.68000000002</v>
      </c>
      <c r="V140" s="38">
        <f>SUM(E$2:E140)</f>
        <v>639635.61999999988</v>
      </c>
      <c r="W140" s="43">
        <f>SUM(F$2:F140)</f>
        <v>40728.439583333362</v>
      </c>
      <c r="X140" s="43">
        <f t="shared" si="69"/>
        <v>222.55977914389814</v>
      </c>
      <c r="Y140" s="36">
        <f t="shared" si="70"/>
        <v>13</v>
      </c>
      <c r="Z140" s="36">
        <f t="shared" si="71"/>
        <v>26</v>
      </c>
      <c r="AA140" s="38">
        <f>SUMIF('Rake Load'!A:A,Summary!B140,'Rake Load'!AN:AN)</f>
        <v>2.2361111111111112</v>
      </c>
      <c r="AB140" s="38">
        <f>SUMIF(C$2:C140,C140,AA$2:AA140)</f>
        <v>23.4</v>
      </c>
      <c r="AC140" s="38">
        <f>SUM(AA$2:AA140)</f>
        <v>66.412500000023272</v>
      </c>
      <c r="AD140" s="43">
        <f t="shared" si="72"/>
        <v>0.44722222222222224</v>
      </c>
      <c r="AE140" s="43">
        <f t="shared" si="73"/>
        <v>0.33913043478260868</v>
      </c>
      <c r="AF140" s="43">
        <f t="shared" si="74"/>
        <v>0.36290983606570093</v>
      </c>
      <c r="AG140" s="38">
        <f>SUMIF(Unloader!B:B,Summary!B140,Unloader!M:M)</f>
        <v>18289</v>
      </c>
      <c r="AH140" s="38">
        <f>SUMIF(C$2:C140,C140,AG$2:AG140)</f>
        <v>258091</v>
      </c>
      <c r="AI140" s="38">
        <f>SUM(AG$2:AG140)</f>
        <v>1190839</v>
      </c>
      <c r="AJ140" s="43">
        <f>SUMIF(Unloader!B:B,Summary!B140,Unloader!W:W)</f>
        <v>1</v>
      </c>
      <c r="AK140" s="43">
        <f>SUMIF(Unloader!B:B,Summary!B140,Unloader!AD:AD)+SUMIF(Unloader!B:B,Summary!B140,Unloader!BR:BR)+SUMIF(Unloader!B:B,Summary!B140,Unloader!BN:BN)</f>
        <v>0.11736111111111111</v>
      </c>
      <c r="AL140" s="43">
        <f>SUMIF(C$2:C140,C140,AJ$2:AJ140)</f>
        <v>7.3541666666666661</v>
      </c>
      <c r="AM140" s="43">
        <f>SUMIF(C$2:C140,C140,AK$2:AK140)</f>
        <v>0.39513888888888893</v>
      </c>
      <c r="AN140" s="38">
        <f t="shared" si="75"/>
        <v>1545.3008681768288</v>
      </c>
      <c r="AO140" s="38">
        <f>SUM(AJ$2:AJ140)</f>
        <v>39.09236111111111</v>
      </c>
      <c r="AP140" s="38">
        <f>SUM(AK$2:AK140)</f>
        <v>2.8402777777777781</v>
      </c>
      <c r="AQ140" s="38">
        <f t="shared" si="76"/>
        <v>1368.7017987471984</v>
      </c>
    </row>
    <row r="141" spans="1:43" x14ac:dyDescent="0.25">
      <c r="A141" s="124">
        <f t="shared" si="78"/>
        <v>140</v>
      </c>
      <c r="B141" s="361">
        <f t="shared" si="78"/>
        <v>40773</v>
      </c>
      <c r="C141" s="33">
        <f t="shared" si="58"/>
        <v>8</v>
      </c>
      <c r="D141" s="125">
        <f>COUNTIF('Rake Load'!A:A,Summary!B141)</f>
        <v>3</v>
      </c>
      <c r="E141" s="125">
        <f>SUMIF('Rake Load'!A:A,B141,'Rake Load'!F:F)</f>
        <v>10737.109999999999</v>
      </c>
      <c r="F141" s="35">
        <f>SUMIF('Rake Load'!A:A,B141,'Rake Load'!AB:AB)</f>
        <v>0.92013888888888884</v>
      </c>
      <c r="G141" s="35">
        <f t="shared" si="59"/>
        <v>0.30671296296296297</v>
      </c>
      <c r="H141" s="36">
        <f t="shared" si="60"/>
        <v>7</v>
      </c>
      <c r="I141" s="36">
        <f t="shared" si="61"/>
        <v>21</v>
      </c>
      <c r="J141" s="35">
        <f>SUMIF('Rake Load'!A:A,B141,'Rake Load'!BH:BH)</f>
        <v>0</v>
      </c>
      <c r="K141" s="41">
        <f t="shared" si="62"/>
        <v>0.92013888888888884</v>
      </c>
      <c r="L141" s="41">
        <f t="shared" si="63"/>
        <v>0.30671296296296297</v>
      </c>
      <c r="M141" s="49">
        <f t="shared" si="64"/>
        <v>7</v>
      </c>
      <c r="N141" s="49">
        <f t="shared" si="65"/>
        <v>21</v>
      </c>
      <c r="O141" s="363">
        <f>SUMIF(C$2:C141,C141,D$2:D141)</f>
        <v>72</v>
      </c>
      <c r="P141" s="33">
        <f>SUMIF(C$2:C141,C141,F$2:F141)</f>
        <v>9.1680555555555561</v>
      </c>
      <c r="Q141" s="37">
        <f t="shared" si="66"/>
        <v>0.1273341049382716</v>
      </c>
      <c r="R141" s="36">
        <f t="shared" si="67"/>
        <v>3</v>
      </c>
      <c r="S141" s="36">
        <f t="shared" si="68"/>
        <v>3</v>
      </c>
      <c r="T141" s="363">
        <f>SUM(D$2:D141)</f>
        <v>186</v>
      </c>
      <c r="U141" s="38">
        <f>SUMIF(C$2:C141,C141,E$2:E141)</f>
        <v>254905.79</v>
      </c>
      <c r="V141" s="38">
        <f>SUM(E$2:E141)</f>
        <v>650372.72999999986</v>
      </c>
      <c r="W141" s="43">
        <f>SUM(F$2:F141)</f>
        <v>40729.359722222252</v>
      </c>
      <c r="X141" s="43">
        <f t="shared" si="69"/>
        <v>218.9750522700121</v>
      </c>
      <c r="Y141" s="36">
        <f t="shared" si="70"/>
        <v>23</v>
      </c>
      <c r="Z141" s="36">
        <f t="shared" si="71"/>
        <v>24</v>
      </c>
      <c r="AA141" s="38">
        <f>SUMIF('Rake Load'!A:A,Summary!B141,'Rake Load'!AN:AN)</f>
        <v>1.6215277777777777</v>
      </c>
      <c r="AB141" s="38">
        <f>SUMIF(C$2:C141,C141,AA$2:AA141)</f>
        <v>25.021527777777777</v>
      </c>
      <c r="AC141" s="38">
        <f>SUM(AA$2:AA141)</f>
        <v>68.034027777801043</v>
      </c>
      <c r="AD141" s="43">
        <f t="shared" si="72"/>
        <v>0.54050925925925919</v>
      </c>
      <c r="AE141" s="43">
        <f t="shared" si="73"/>
        <v>0.34752121913580247</v>
      </c>
      <c r="AF141" s="43">
        <f t="shared" si="74"/>
        <v>0.36577434289140348</v>
      </c>
      <c r="AG141" s="38">
        <f>SUMIF(Unloader!B:B,Summary!B141,Unloader!M:M)</f>
        <v>21132</v>
      </c>
      <c r="AH141" s="38">
        <f>SUMIF(C$2:C141,C141,AG$2:AG141)</f>
        <v>279223</v>
      </c>
      <c r="AI141" s="38">
        <f>SUM(AG$2:AG141)</f>
        <v>1211971</v>
      </c>
      <c r="AJ141" s="43">
        <f>SUMIF(Unloader!B:B,Summary!B141,Unloader!W:W)</f>
        <v>1</v>
      </c>
      <c r="AK141" s="43">
        <f>SUMIF(Unloader!B:B,Summary!B141,Unloader!AD:AD)+SUMIF(Unloader!B:B,Summary!B141,Unloader!BR:BR)+SUMIF(Unloader!B:B,Summary!B141,Unloader!BN:BN)</f>
        <v>6.9444444444444441E-3</v>
      </c>
      <c r="AL141" s="43">
        <f>SUMIF(C$2:C141,C141,AJ$2:AJ141)</f>
        <v>8.3541666666666661</v>
      </c>
      <c r="AM141" s="43">
        <f>SUMIF(C$2:C141,C141,AK$2:AK141)</f>
        <v>0.40208333333333335</v>
      </c>
      <c r="AN141" s="38">
        <f t="shared" si="75"/>
        <v>1463.0495153261725</v>
      </c>
      <c r="AO141" s="38">
        <f>SUM(AJ$2:AJ141)</f>
        <v>40.09236111111111</v>
      </c>
      <c r="AP141" s="38">
        <f>SUM(AK$2:AK141)</f>
        <v>2.8472222222222228</v>
      </c>
      <c r="AQ141" s="38">
        <f t="shared" si="76"/>
        <v>1355.8491973225439</v>
      </c>
    </row>
    <row r="142" spans="1:43" x14ac:dyDescent="0.25">
      <c r="A142" s="124">
        <f t="shared" si="78"/>
        <v>141</v>
      </c>
      <c r="B142" s="361">
        <f t="shared" si="78"/>
        <v>40774</v>
      </c>
      <c r="C142" s="33">
        <f t="shared" si="58"/>
        <v>8</v>
      </c>
      <c r="D142" s="125">
        <f>COUNTIF('Rake Load'!A:A,Summary!B142)</f>
        <v>6</v>
      </c>
      <c r="E142" s="125">
        <f>SUMIF('Rake Load'!A:A,B142,'Rake Load'!F:F)</f>
        <v>21544.93</v>
      </c>
      <c r="F142" s="35">
        <f>SUMIF('Rake Load'!A:A,B142,'Rake Load'!AB:AB)</f>
        <v>1.3881944444444441</v>
      </c>
      <c r="G142" s="35">
        <f t="shared" si="59"/>
        <v>0.23136574074074068</v>
      </c>
      <c r="H142" s="36">
        <f t="shared" si="60"/>
        <v>5</v>
      </c>
      <c r="I142" s="36">
        <f t="shared" si="61"/>
        <v>33</v>
      </c>
      <c r="J142" s="35">
        <f>SUMIF('Rake Load'!A:A,B142,'Rake Load'!BH:BH)</f>
        <v>0</v>
      </c>
      <c r="K142" s="41">
        <f t="shared" si="62"/>
        <v>1.3881944444444441</v>
      </c>
      <c r="L142" s="41">
        <f t="shared" si="63"/>
        <v>0.23136574074074068</v>
      </c>
      <c r="M142" s="49">
        <f t="shared" si="64"/>
        <v>5</v>
      </c>
      <c r="N142" s="49">
        <f t="shared" si="65"/>
        <v>33</v>
      </c>
      <c r="O142" s="363">
        <f>SUMIF(C$2:C142,C142,D$2:D142)</f>
        <v>78</v>
      </c>
      <c r="P142" s="33">
        <f>SUMIF(C$2:C142,C142,F$2:F142)</f>
        <v>10.55625</v>
      </c>
      <c r="Q142" s="37">
        <f t="shared" si="66"/>
        <v>0.13533653846153845</v>
      </c>
      <c r="R142" s="36">
        <f t="shared" si="67"/>
        <v>3</v>
      </c>
      <c r="S142" s="36">
        <f t="shared" si="68"/>
        <v>14</v>
      </c>
      <c r="T142" s="363">
        <f>SUM(D$2:D142)</f>
        <v>192</v>
      </c>
      <c r="U142" s="38">
        <f>SUMIF(C$2:C142,C142,E$2:E142)</f>
        <v>276450.72000000003</v>
      </c>
      <c r="V142" s="38">
        <f>SUM(E$2:E142)</f>
        <v>671917.65999999992</v>
      </c>
      <c r="W142" s="43">
        <f>SUM(F$2:F142)</f>
        <v>40730.747916666696</v>
      </c>
      <c r="X142" s="43">
        <f t="shared" si="69"/>
        <v>212.13931206597238</v>
      </c>
      <c r="Y142" s="36">
        <f t="shared" si="70"/>
        <v>3</v>
      </c>
      <c r="Z142" s="36">
        <f t="shared" si="71"/>
        <v>20</v>
      </c>
      <c r="AA142" s="38">
        <f>SUMIF('Rake Load'!A:A,Summary!B142,'Rake Load'!AN:AN)</f>
        <v>3.1805555555555558</v>
      </c>
      <c r="AB142" s="38">
        <f>SUMIF(C$2:C142,C142,AA$2:AA142)</f>
        <v>28.202083333333334</v>
      </c>
      <c r="AC142" s="38">
        <f>SUM(AA$2:AA142)</f>
        <v>71.2145833333566</v>
      </c>
      <c r="AD142" s="43">
        <f t="shared" si="72"/>
        <v>0.53009259259259267</v>
      </c>
      <c r="AE142" s="43">
        <f t="shared" si="73"/>
        <v>0.36156517094017093</v>
      </c>
      <c r="AF142" s="43">
        <f t="shared" si="74"/>
        <v>0.37090928819456565</v>
      </c>
      <c r="AG142" s="38">
        <f>SUMIF(Unloader!B:B,Summary!B142,Unloader!M:M)</f>
        <v>1119</v>
      </c>
      <c r="AH142" s="38">
        <f>SUMIF(C$2:C142,C142,AG$2:AG142)</f>
        <v>280342</v>
      </c>
      <c r="AI142" s="38">
        <f>SUM(AG$2:AG142)</f>
        <v>1213090</v>
      </c>
      <c r="AJ142" s="43">
        <f>SUMIF(Unloader!B:B,Summary!B142,Unloader!W:W)</f>
        <v>8.3333333333333329E-2</v>
      </c>
      <c r="AK142" s="43">
        <f>SUMIF(Unloader!B:B,Summary!B142,Unloader!AD:AD)+SUMIF(Unloader!B:B,Summary!B142,Unloader!BR:BR)+SUMIF(Unloader!B:B,Summary!B142,Unloader!BN:BN)</f>
        <v>0</v>
      </c>
      <c r="AL142" s="43">
        <f>SUMIF(C$2:C142,C142,AJ$2:AJ142)</f>
        <v>8.4375</v>
      </c>
      <c r="AM142" s="43">
        <f>SUMIF(C$2:C142,C142,AK$2:AK142)</f>
        <v>0.40208333333333335</v>
      </c>
      <c r="AN142" s="38">
        <f t="shared" si="75"/>
        <v>1453.6790251490795</v>
      </c>
      <c r="AO142" s="38">
        <f>SUM(AJ$2:AJ142)</f>
        <v>40.175694444444446</v>
      </c>
      <c r="AP142" s="38">
        <f>SUM(AK$2:AK142)</f>
        <v>2.8472222222222228</v>
      </c>
      <c r="AQ142" s="38">
        <f t="shared" si="76"/>
        <v>1354.0714006660094</v>
      </c>
    </row>
    <row r="143" spans="1:43" x14ac:dyDescent="0.25">
      <c r="A143" s="124">
        <f t="shared" si="78"/>
        <v>142</v>
      </c>
      <c r="B143" s="361">
        <f t="shared" si="78"/>
        <v>40775</v>
      </c>
      <c r="C143" s="33">
        <f t="shared" si="58"/>
        <v>8</v>
      </c>
      <c r="D143" s="125">
        <f>COUNTIF('Rake Load'!A:A,Summary!B143)</f>
        <v>3</v>
      </c>
      <c r="E143" s="125">
        <f>SUMIF('Rake Load'!A:A,B143,'Rake Load'!F:F)</f>
        <v>10862.73</v>
      </c>
      <c r="F143" s="35">
        <f>SUMIF('Rake Load'!A:A,B143,'Rake Load'!AB:AB)</f>
        <v>0.28749999999999998</v>
      </c>
      <c r="G143" s="35">
        <f t="shared" si="59"/>
        <v>9.5833333333333326E-2</v>
      </c>
      <c r="H143" s="36">
        <f t="shared" si="60"/>
        <v>2</v>
      </c>
      <c r="I143" s="36">
        <f t="shared" si="61"/>
        <v>18</v>
      </c>
      <c r="J143" s="35">
        <f>SUMIF('Rake Load'!A:A,B143,'Rake Load'!BH:BH)</f>
        <v>0</v>
      </c>
      <c r="K143" s="41">
        <f t="shared" si="62"/>
        <v>0.28749999999999998</v>
      </c>
      <c r="L143" s="41">
        <f t="shared" si="63"/>
        <v>9.5833333333333326E-2</v>
      </c>
      <c r="M143" s="49">
        <f t="shared" si="64"/>
        <v>2</v>
      </c>
      <c r="N143" s="49">
        <f t="shared" si="65"/>
        <v>18</v>
      </c>
      <c r="O143" s="363">
        <f>SUMIF(C$2:C143,C143,D$2:D143)</f>
        <v>81</v>
      </c>
      <c r="P143" s="33">
        <f>SUMIF(C$2:C143,C143,F$2:F143)</f>
        <v>10.84375</v>
      </c>
      <c r="Q143" s="37">
        <f t="shared" si="66"/>
        <v>0.13387345679012347</v>
      </c>
      <c r="R143" s="36">
        <f t="shared" si="67"/>
        <v>3</v>
      </c>
      <c r="S143" s="36">
        <f t="shared" si="68"/>
        <v>12</v>
      </c>
      <c r="T143" s="363">
        <f>SUM(D$2:D143)</f>
        <v>195</v>
      </c>
      <c r="U143" s="38">
        <f>SUMIF(C$2:C143,C143,E$2:E143)</f>
        <v>287313.45</v>
      </c>
      <c r="V143" s="38">
        <f>SUM(E$2:E143)</f>
        <v>682780.3899999999</v>
      </c>
      <c r="W143" s="43">
        <f>SUM(F$2:F143)</f>
        <v>40731.035416666695</v>
      </c>
      <c r="X143" s="43">
        <f t="shared" si="69"/>
        <v>208.87710470085486</v>
      </c>
      <c r="Y143" s="36">
        <f t="shared" si="70"/>
        <v>21</v>
      </c>
      <c r="Z143" s="36">
        <f t="shared" si="71"/>
        <v>3</v>
      </c>
      <c r="AA143" s="38">
        <f>SUMIF('Rake Load'!A:A,Summary!B143,'Rake Load'!AN:AN)</f>
        <v>0.63194444444444453</v>
      </c>
      <c r="AB143" s="38">
        <f>SUMIF(C$2:C143,C143,AA$2:AA143)</f>
        <v>28.834027777777777</v>
      </c>
      <c r="AC143" s="38">
        <f>SUM(AA$2:AA143)</f>
        <v>71.846527777801043</v>
      </c>
      <c r="AD143" s="43">
        <f t="shared" si="72"/>
        <v>0.21064814814814817</v>
      </c>
      <c r="AE143" s="43">
        <f t="shared" si="73"/>
        <v>0.35597565157750344</v>
      </c>
      <c r="AF143" s="43">
        <f t="shared" si="74"/>
        <v>0.36844373219385151</v>
      </c>
      <c r="AG143" s="38">
        <f>SUMIF(Unloader!B:B,Summary!B143,Unloader!M:M)</f>
        <v>0</v>
      </c>
      <c r="AH143" s="38">
        <f>SUMIF(C$2:C143,C143,AG$2:AG143)</f>
        <v>280342</v>
      </c>
      <c r="AI143" s="38">
        <f>SUM(AG$2:AG143)</f>
        <v>1213090</v>
      </c>
      <c r="AJ143" s="43">
        <f>SUMIF(Unloader!B:B,Summary!B143,Unloader!W:W)</f>
        <v>0</v>
      </c>
      <c r="AK143" s="43">
        <f>SUMIF(Unloader!B:B,Summary!B143,Unloader!AD:AD)+SUMIF(Unloader!B:B,Summary!B143,Unloader!BR:BR)+SUMIF(Unloader!B:B,Summary!B143,Unloader!BN:BN)</f>
        <v>0</v>
      </c>
      <c r="AL143" s="43">
        <f>SUMIF(C$2:C143,C143,AJ$2:AJ143)</f>
        <v>8.4375</v>
      </c>
      <c r="AM143" s="43">
        <f>SUMIF(C$2:C143,C143,AK$2:AK143)</f>
        <v>0.40208333333333335</v>
      </c>
      <c r="AN143" s="38">
        <f t="shared" si="75"/>
        <v>1453.6790251490795</v>
      </c>
      <c r="AO143" s="38">
        <f>SUM(AJ$2:AJ143)</f>
        <v>40.175694444444446</v>
      </c>
      <c r="AP143" s="38">
        <f>SUM(AK$2:AK143)</f>
        <v>2.8472222222222228</v>
      </c>
      <c r="AQ143" s="38">
        <f t="shared" si="76"/>
        <v>1354.0714006660094</v>
      </c>
    </row>
    <row r="144" spans="1:43" x14ac:dyDescent="0.25">
      <c r="A144" s="124">
        <f t="shared" si="78"/>
        <v>143</v>
      </c>
      <c r="B144" s="361">
        <f t="shared" si="78"/>
        <v>40776</v>
      </c>
      <c r="C144" s="33">
        <f t="shared" si="58"/>
        <v>8</v>
      </c>
      <c r="D144" s="125">
        <f>COUNTIF('Rake Load'!A:A,Summary!B144)</f>
        <v>5</v>
      </c>
      <c r="E144" s="125">
        <f>SUMIF('Rake Load'!A:A,B144,'Rake Load'!F:F)</f>
        <v>18276.02</v>
      </c>
      <c r="F144" s="35">
        <f>SUMIF('Rake Load'!A:A,B144,'Rake Load'!AB:AB)</f>
        <v>0.59236111111111089</v>
      </c>
      <c r="G144" s="35">
        <f t="shared" si="59"/>
        <v>0.11847222222222217</v>
      </c>
      <c r="H144" s="36">
        <f t="shared" si="60"/>
        <v>2</v>
      </c>
      <c r="I144" s="36">
        <f t="shared" si="61"/>
        <v>50</v>
      </c>
      <c r="J144" s="35">
        <f>SUMIF('Rake Load'!A:A,B144,'Rake Load'!BH:BH)</f>
        <v>0</v>
      </c>
      <c r="K144" s="41">
        <f t="shared" si="62"/>
        <v>0.59236111111111089</v>
      </c>
      <c r="L144" s="41">
        <f t="shared" si="63"/>
        <v>0.11847222222222217</v>
      </c>
      <c r="M144" s="49">
        <f t="shared" si="64"/>
        <v>2</v>
      </c>
      <c r="N144" s="49">
        <f t="shared" si="65"/>
        <v>50</v>
      </c>
      <c r="O144" s="363">
        <f>SUMIF(C$2:C144,C144,D$2:D144)</f>
        <v>86</v>
      </c>
      <c r="P144" s="33">
        <f>SUMIF(C$2:C144,C144,F$2:F144)</f>
        <v>11.43611111111111</v>
      </c>
      <c r="Q144" s="37">
        <f t="shared" si="66"/>
        <v>0.13297803617571058</v>
      </c>
      <c r="R144" s="36">
        <f t="shared" si="67"/>
        <v>3</v>
      </c>
      <c r="S144" s="36">
        <f t="shared" si="68"/>
        <v>11</v>
      </c>
      <c r="T144" s="363">
        <f>SUM(D$2:D144)</f>
        <v>200</v>
      </c>
      <c r="U144" s="38">
        <f>SUMIF(C$2:C144,C144,E$2:E144)</f>
        <v>305589.47000000003</v>
      </c>
      <c r="V144" s="38">
        <f>SUM(E$2:E144)</f>
        <v>701056.40999999992</v>
      </c>
      <c r="W144" s="43">
        <f>SUM(F$2:F144)</f>
        <v>40731.627777777809</v>
      </c>
      <c r="X144" s="43">
        <f t="shared" si="69"/>
        <v>203.65813888888906</v>
      </c>
      <c r="Y144" s="36">
        <f t="shared" si="70"/>
        <v>15</v>
      </c>
      <c r="Z144" s="36">
        <f t="shared" si="71"/>
        <v>47</v>
      </c>
      <c r="AA144" s="38">
        <f>SUMIF('Rake Load'!A:A,Summary!B144,'Rake Load'!AN:AN)</f>
        <v>1.375</v>
      </c>
      <c r="AB144" s="38">
        <f>SUMIF(C$2:C144,C144,AA$2:AA144)</f>
        <v>30.209027777777777</v>
      </c>
      <c r="AC144" s="38">
        <f>SUM(AA$2:AA144)</f>
        <v>73.221527777801043</v>
      </c>
      <c r="AD144" s="43">
        <f t="shared" si="72"/>
        <v>0.27500000000000002</v>
      </c>
      <c r="AE144" s="43">
        <f t="shared" si="73"/>
        <v>0.35126776485788114</v>
      </c>
      <c r="AF144" s="43">
        <f t="shared" si="74"/>
        <v>0.36610763888900522</v>
      </c>
      <c r="AG144" s="38">
        <f>SUMIF(Unloader!B:B,Summary!B144,Unloader!M:M)</f>
        <v>0</v>
      </c>
      <c r="AH144" s="38">
        <f>SUMIF(C$2:C144,C144,AG$2:AG144)</f>
        <v>280342</v>
      </c>
      <c r="AI144" s="38">
        <f>SUM(AG$2:AG144)</f>
        <v>1213090</v>
      </c>
      <c r="AJ144" s="43">
        <f>SUMIF(Unloader!B:B,Summary!B144,Unloader!W:W)</f>
        <v>0</v>
      </c>
      <c r="AK144" s="43">
        <f>SUMIF(Unloader!B:B,Summary!B144,Unloader!AD:AD)+SUMIF(Unloader!B:B,Summary!B144,Unloader!BR:BR)+SUMIF(Unloader!B:B,Summary!B144,Unloader!BN:BN)</f>
        <v>0</v>
      </c>
      <c r="AL144" s="43">
        <f>SUMIF(C$2:C144,C144,AJ$2:AJ144)</f>
        <v>8.4375</v>
      </c>
      <c r="AM144" s="43">
        <f>SUMIF(C$2:C144,C144,AK$2:AK144)</f>
        <v>0.40208333333333335</v>
      </c>
      <c r="AN144" s="38">
        <f t="shared" si="75"/>
        <v>1453.6790251490795</v>
      </c>
      <c r="AO144" s="38">
        <f>SUM(AJ$2:AJ144)</f>
        <v>40.175694444444446</v>
      </c>
      <c r="AP144" s="38">
        <f>SUM(AK$2:AK144)</f>
        <v>2.8472222222222228</v>
      </c>
      <c r="AQ144" s="38">
        <f t="shared" si="76"/>
        <v>1354.0714006660094</v>
      </c>
    </row>
    <row r="145" spans="1:43" x14ac:dyDescent="0.25">
      <c r="A145" s="124">
        <f t="shared" si="78"/>
        <v>144</v>
      </c>
      <c r="B145" s="361">
        <f t="shared" si="78"/>
        <v>40777</v>
      </c>
      <c r="C145" s="33">
        <f t="shared" si="58"/>
        <v>8</v>
      </c>
      <c r="D145" s="125">
        <f>COUNTIF('Rake Load'!A:A,Summary!B145)</f>
        <v>4</v>
      </c>
      <c r="E145" s="125">
        <f>SUMIF('Rake Load'!A:A,B145,'Rake Load'!F:F)</f>
        <v>14129.480000000001</v>
      </c>
      <c r="F145" s="35">
        <f>SUMIF('Rake Load'!A:A,B145,'Rake Load'!AB:AB)</f>
        <v>0.53194444444444455</v>
      </c>
      <c r="G145" s="35">
        <f t="shared" si="59"/>
        <v>0.13298611111111114</v>
      </c>
      <c r="H145" s="36">
        <f t="shared" si="60"/>
        <v>3</v>
      </c>
      <c r="I145" s="36">
        <f t="shared" si="61"/>
        <v>11</v>
      </c>
      <c r="J145" s="35">
        <f>SUMIF('Rake Load'!A:A,B145,'Rake Load'!BH:BH)</f>
        <v>0</v>
      </c>
      <c r="K145" s="41">
        <f t="shared" si="62"/>
        <v>0.53194444444444455</v>
      </c>
      <c r="L145" s="41">
        <f t="shared" si="63"/>
        <v>0.13298611111111114</v>
      </c>
      <c r="M145" s="49">
        <f t="shared" si="64"/>
        <v>3</v>
      </c>
      <c r="N145" s="49">
        <f t="shared" si="65"/>
        <v>11</v>
      </c>
      <c r="O145" s="363">
        <f>SUMIF(C$2:C145,C145,D$2:D145)</f>
        <v>90</v>
      </c>
      <c r="P145" s="33">
        <f>SUMIF(C$2:C145,C145,F$2:F145)</f>
        <v>11.968055555555555</v>
      </c>
      <c r="Q145" s="37">
        <f t="shared" si="66"/>
        <v>0.1329783950617284</v>
      </c>
      <c r="R145" s="36">
        <f t="shared" si="67"/>
        <v>3</v>
      </c>
      <c r="S145" s="36">
        <f t="shared" si="68"/>
        <v>11</v>
      </c>
      <c r="T145" s="363">
        <f>SUM(D$2:D145)</f>
        <v>204</v>
      </c>
      <c r="U145" s="38">
        <f>SUMIF(C$2:C145,C145,E$2:E145)</f>
        <v>319718.95</v>
      </c>
      <c r="V145" s="38">
        <f>SUM(E$2:E145)</f>
        <v>715185.8899999999</v>
      </c>
      <c r="W145" s="43">
        <f>SUM(F$2:F145)</f>
        <v>40732.159722222255</v>
      </c>
      <c r="X145" s="43">
        <f t="shared" si="69"/>
        <v>199.66744961873655</v>
      </c>
      <c r="Y145" s="36">
        <f t="shared" si="70"/>
        <v>16</v>
      </c>
      <c r="Z145" s="36">
        <f t="shared" si="71"/>
        <v>1</v>
      </c>
      <c r="AA145" s="38">
        <f>SUMIF('Rake Load'!A:A,Summary!B145,'Rake Load'!AN:AN)</f>
        <v>1.0347222222222223</v>
      </c>
      <c r="AB145" s="38">
        <f>SUMIF(C$2:C145,C145,AA$2:AA145)</f>
        <v>31.243749999999999</v>
      </c>
      <c r="AC145" s="38">
        <f>SUM(AA$2:AA145)</f>
        <v>74.256250000023272</v>
      </c>
      <c r="AD145" s="43">
        <f t="shared" si="72"/>
        <v>0.25868055555555558</v>
      </c>
      <c r="AE145" s="43">
        <f t="shared" si="73"/>
        <v>0.34715277777777775</v>
      </c>
      <c r="AF145" s="43">
        <f t="shared" si="74"/>
        <v>0.36400122549031017</v>
      </c>
      <c r="AG145" s="38">
        <f>SUMIF(Unloader!B:B,Summary!B145,Unloader!M:M)</f>
        <v>0</v>
      </c>
      <c r="AH145" s="38">
        <f>SUMIF(C$2:C145,C145,AG$2:AG145)</f>
        <v>280342</v>
      </c>
      <c r="AI145" s="38">
        <f>SUM(AG$2:AG145)</f>
        <v>1213090</v>
      </c>
      <c r="AJ145" s="43">
        <f>SUMIF(Unloader!B:B,Summary!B145,Unloader!W:W)</f>
        <v>0</v>
      </c>
      <c r="AK145" s="43">
        <f>SUMIF(Unloader!B:B,Summary!B145,Unloader!AD:AD)+SUMIF(Unloader!B:B,Summary!B145,Unloader!BR:BR)+SUMIF(Unloader!B:B,Summary!B145,Unloader!BN:BN)</f>
        <v>0</v>
      </c>
      <c r="AL145" s="43">
        <f>SUMIF(C$2:C145,C145,AJ$2:AJ145)</f>
        <v>8.4375</v>
      </c>
      <c r="AM145" s="43">
        <f>SUMIF(C$2:C145,C145,AK$2:AK145)</f>
        <v>0.40208333333333335</v>
      </c>
      <c r="AN145" s="38">
        <f t="shared" si="75"/>
        <v>1453.6790251490795</v>
      </c>
      <c r="AO145" s="38">
        <f>SUM(AJ$2:AJ145)</f>
        <v>40.175694444444446</v>
      </c>
      <c r="AP145" s="38">
        <f>SUM(AK$2:AK145)</f>
        <v>2.8472222222222228</v>
      </c>
      <c r="AQ145" s="38">
        <f t="shared" si="76"/>
        <v>1354.0714006660094</v>
      </c>
    </row>
    <row r="146" spans="1:43" x14ac:dyDescent="0.25">
      <c r="A146" s="124">
        <f t="shared" si="78"/>
        <v>145</v>
      </c>
      <c r="B146" s="361">
        <f t="shared" si="78"/>
        <v>40778</v>
      </c>
      <c r="C146" s="33">
        <f t="shared" si="58"/>
        <v>8</v>
      </c>
      <c r="D146" s="125">
        <f>COUNTIF('Rake Load'!A:A,Summary!B146)</f>
        <v>4</v>
      </c>
      <c r="E146" s="125">
        <f>SUMIF('Rake Load'!A:A,B146,'Rake Load'!F:F)</f>
        <v>14598.119999999999</v>
      </c>
      <c r="F146" s="35">
        <f>SUMIF('Rake Load'!A:A,B146,'Rake Load'!AB:AB)</f>
        <v>0.58333333333333326</v>
      </c>
      <c r="G146" s="35">
        <f t="shared" si="59"/>
        <v>0.14583333333333331</v>
      </c>
      <c r="H146" s="36">
        <f t="shared" si="60"/>
        <v>3</v>
      </c>
      <c r="I146" s="36">
        <f t="shared" si="61"/>
        <v>30</v>
      </c>
      <c r="J146" s="35">
        <f>SUMIF('Rake Load'!A:A,B146,'Rake Load'!BH:BH)</f>
        <v>0</v>
      </c>
      <c r="K146" s="41">
        <f t="shared" si="62"/>
        <v>0.58333333333333326</v>
      </c>
      <c r="L146" s="41">
        <f t="shared" si="63"/>
        <v>0.14583333333333331</v>
      </c>
      <c r="M146" s="49">
        <f t="shared" si="64"/>
        <v>3</v>
      </c>
      <c r="N146" s="49">
        <f t="shared" si="65"/>
        <v>30</v>
      </c>
      <c r="O146" s="363">
        <f>SUMIF(C$2:C146,C146,D$2:D146)</f>
        <v>94</v>
      </c>
      <c r="P146" s="33">
        <f>SUMIF(C$2:C146,C146,F$2:F146)</f>
        <v>12.551388888888889</v>
      </c>
      <c r="Q146" s="37">
        <f t="shared" si="66"/>
        <v>0.13352541371158391</v>
      </c>
      <c r="R146" s="36">
        <f t="shared" si="67"/>
        <v>3</v>
      </c>
      <c r="S146" s="36">
        <f t="shared" si="68"/>
        <v>12</v>
      </c>
      <c r="T146" s="363">
        <f>SUM(D$2:D146)</f>
        <v>208</v>
      </c>
      <c r="U146" s="38">
        <f>SUMIF(C$2:C146,C146,E$2:E146)</f>
        <v>334317.07</v>
      </c>
      <c r="V146" s="38">
        <f>SUM(E$2:E146)</f>
        <v>729784.00999999989</v>
      </c>
      <c r="W146" s="43">
        <f>SUM(F$2:F146)</f>
        <v>40732.743055555591</v>
      </c>
      <c r="X146" s="43">
        <f t="shared" si="69"/>
        <v>195.83049545940187</v>
      </c>
      <c r="Y146" s="36">
        <f t="shared" si="70"/>
        <v>19</v>
      </c>
      <c r="Z146" s="36">
        <f t="shared" si="71"/>
        <v>55</v>
      </c>
      <c r="AA146" s="38">
        <f>SUMIF('Rake Load'!A:A,Summary!B146,'Rake Load'!AN:AN)</f>
        <v>1.239583333333333</v>
      </c>
      <c r="AB146" s="38">
        <f>SUMIF(C$2:C146,C146,AA$2:AA146)</f>
        <v>32.483333333333334</v>
      </c>
      <c r="AC146" s="38">
        <f>SUM(AA$2:AA146)</f>
        <v>75.4958333333566</v>
      </c>
      <c r="AD146" s="43">
        <f t="shared" si="72"/>
        <v>0.30989583333333326</v>
      </c>
      <c r="AE146" s="43">
        <f t="shared" si="73"/>
        <v>0.34556737588652481</v>
      </c>
      <c r="AF146" s="43">
        <f t="shared" si="74"/>
        <v>0.36296073717959904</v>
      </c>
      <c r="AG146" s="38">
        <f>SUMIF(Unloader!B:B,Summary!B146,Unloader!M:M)</f>
        <v>0</v>
      </c>
      <c r="AH146" s="38">
        <f>SUMIF(C$2:C146,C146,AG$2:AG146)</f>
        <v>280342</v>
      </c>
      <c r="AI146" s="38">
        <f>SUM(AG$2:AG146)</f>
        <v>1213090</v>
      </c>
      <c r="AJ146" s="43">
        <f>SUMIF(Unloader!B:B,Summary!B146,Unloader!W:W)</f>
        <v>0</v>
      </c>
      <c r="AK146" s="43">
        <f>SUMIF(Unloader!B:B,Summary!B146,Unloader!AD:AD)+SUMIF(Unloader!B:B,Summary!B146,Unloader!BR:BR)+SUMIF(Unloader!B:B,Summary!B146,Unloader!BN:BN)</f>
        <v>0</v>
      </c>
      <c r="AL146" s="43">
        <f>SUMIF(C$2:C146,C146,AJ$2:AJ146)</f>
        <v>8.4375</v>
      </c>
      <c r="AM146" s="43">
        <f>SUMIF(C$2:C146,C146,AK$2:AK146)</f>
        <v>0.40208333333333335</v>
      </c>
      <c r="AN146" s="38">
        <f t="shared" si="75"/>
        <v>1453.6790251490795</v>
      </c>
      <c r="AO146" s="38">
        <f>SUM(AJ$2:AJ146)</f>
        <v>40.175694444444446</v>
      </c>
      <c r="AP146" s="38">
        <f>SUM(AK$2:AK146)</f>
        <v>2.8472222222222228</v>
      </c>
      <c r="AQ146" s="38">
        <f t="shared" si="76"/>
        <v>1354.0714006660094</v>
      </c>
    </row>
    <row r="147" spans="1:43" x14ac:dyDescent="0.25">
      <c r="A147" s="124">
        <f t="shared" si="78"/>
        <v>146</v>
      </c>
      <c r="B147" s="361">
        <f t="shared" si="78"/>
        <v>40779</v>
      </c>
      <c r="C147" s="33">
        <f t="shared" si="58"/>
        <v>8</v>
      </c>
      <c r="D147" s="125">
        <f>COUNTIF('Rake Load'!A:A,Summary!B147)</f>
        <v>4</v>
      </c>
      <c r="E147" s="125">
        <f>SUMIF('Rake Load'!A:A,B147,'Rake Load'!F:F)</f>
        <v>14542.54</v>
      </c>
      <c r="F147" s="35">
        <f>SUMIF('Rake Load'!A:A,B147,'Rake Load'!AB:AB)</f>
        <v>0.4805555555555554</v>
      </c>
      <c r="G147" s="35">
        <f t="shared" si="59"/>
        <v>0.12013888888888885</v>
      </c>
      <c r="H147" s="36">
        <f t="shared" si="60"/>
        <v>2</v>
      </c>
      <c r="I147" s="36">
        <f t="shared" si="61"/>
        <v>53</v>
      </c>
      <c r="J147" s="35">
        <f>SUMIF('Rake Load'!A:A,B147,'Rake Load'!BH:BH)</f>
        <v>0</v>
      </c>
      <c r="K147" s="41">
        <f t="shared" si="62"/>
        <v>0.4805555555555554</v>
      </c>
      <c r="L147" s="41">
        <f t="shared" si="63"/>
        <v>0.12013888888888885</v>
      </c>
      <c r="M147" s="49">
        <f t="shared" si="64"/>
        <v>2</v>
      </c>
      <c r="N147" s="49">
        <f t="shared" si="65"/>
        <v>53</v>
      </c>
      <c r="O147" s="363">
        <f>SUMIF(C$2:C147,C147,D$2:D147)</f>
        <v>98</v>
      </c>
      <c r="P147" s="33">
        <f>SUMIF(C$2:C147,C147,F$2:F147)</f>
        <v>13.031944444444445</v>
      </c>
      <c r="Q147" s="37">
        <f t="shared" si="66"/>
        <v>0.13297902494331065</v>
      </c>
      <c r="R147" s="36">
        <f t="shared" si="67"/>
        <v>3</v>
      </c>
      <c r="S147" s="36">
        <f t="shared" si="68"/>
        <v>11</v>
      </c>
      <c r="T147" s="363">
        <f>SUM(D$2:D147)</f>
        <v>212</v>
      </c>
      <c r="U147" s="38">
        <f>SUMIF(C$2:C147,C147,E$2:E147)</f>
        <v>348859.61</v>
      </c>
      <c r="V147" s="38">
        <f>SUM(E$2:E147)</f>
        <v>744326.54999999993</v>
      </c>
      <c r="W147" s="43">
        <f>SUM(F$2:F147)</f>
        <v>40733.223611111149</v>
      </c>
      <c r="X147" s="43">
        <f t="shared" si="69"/>
        <v>192.1378472222224</v>
      </c>
      <c r="Y147" s="36">
        <f t="shared" si="70"/>
        <v>3</v>
      </c>
      <c r="Z147" s="36">
        <f t="shared" si="71"/>
        <v>18</v>
      </c>
      <c r="AA147" s="38">
        <f>SUMIF('Rake Load'!A:A,Summary!B147,'Rake Load'!AN:AN)</f>
        <v>1.09375</v>
      </c>
      <c r="AB147" s="38">
        <f>SUMIF(C$2:C147,C147,AA$2:AA147)</f>
        <v>33.577083333333334</v>
      </c>
      <c r="AC147" s="38">
        <f>SUM(AA$2:AA147)</f>
        <v>76.5895833333566</v>
      </c>
      <c r="AD147" s="43">
        <f t="shared" si="72"/>
        <v>0.2734375</v>
      </c>
      <c r="AE147" s="43">
        <f t="shared" si="73"/>
        <v>0.3426232993197279</v>
      </c>
      <c r="AF147" s="43">
        <f t="shared" si="74"/>
        <v>0.36127161949696507</v>
      </c>
      <c r="AG147" s="38">
        <f>SUMIF(Unloader!B:B,Summary!B147,Unloader!M:M)</f>
        <v>0</v>
      </c>
      <c r="AH147" s="38">
        <f>SUMIF(C$2:C147,C147,AG$2:AG147)</f>
        <v>280342</v>
      </c>
      <c r="AI147" s="38">
        <f>SUM(AG$2:AG147)</f>
        <v>1213090</v>
      </c>
      <c r="AJ147" s="43">
        <f>SUMIF(Unloader!B:B,Summary!B147,Unloader!W:W)</f>
        <v>0</v>
      </c>
      <c r="AK147" s="43">
        <f>SUMIF(Unloader!B:B,Summary!B147,Unloader!AD:AD)+SUMIF(Unloader!B:B,Summary!B147,Unloader!BR:BR)+SUMIF(Unloader!B:B,Summary!B147,Unloader!BN:BN)</f>
        <v>0</v>
      </c>
      <c r="AL147" s="43">
        <f>SUMIF(C$2:C147,C147,AJ$2:AJ147)</f>
        <v>8.4375</v>
      </c>
      <c r="AM147" s="43">
        <f>SUMIF(C$2:C147,C147,AK$2:AK147)</f>
        <v>0.40208333333333335</v>
      </c>
      <c r="AN147" s="38">
        <f t="shared" si="75"/>
        <v>1453.6790251490795</v>
      </c>
      <c r="AO147" s="38">
        <f>SUM(AJ$2:AJ147)</f>
        <v>40.175694444444446</v>
      </c>
      <c r="AP147" s="38">
        <f>SUM(AK$2:AK147)</f>
        <v>2.8472222222222228</v>
      </c>
      <c r="AQ147" s="38">
        <f t="shared" si="76"/>
        <v>1354.0714006660094</v>
      </c>
    </row>
    <row r="148" spans="1:43" x14ac:dyDescent="0.25">
      <c r="A148" s="124">
        <f t="shared" si="78"/>
        <v>147</v>
      </c>
      <c r="B148" s="361">
        <f t="shared" si="78"/>
        <v>40780</v>
      </c>
      <c r="C148" s="33">
        <f t="shared" si="58"/>
        <v>8</v>
      </c>
      <c r="D148" s="125">
        <f>COUNTIF('Rake Load'!A:A,Summary!B148)</f>
        <v>4</v>
      </c>
      <c r="E148" s="125">
        <f>SUMIF('Rake Load'!A:A,B148,'Rake Load'!F:F)</f>
        <v>14709.61</v>
      </c>
      <c r="F148" s="35">
        <f>SUMIF('Rake Load'!A:A,B148,'Rake Load'!AB:AB)</f>
        <v>0.38402777777777786</v>
      </c>
      <c r="G148" s="35">
        <f t="shared" si="59"/>
        <v>9.6006944444444464E-2</v>
      </c>
      <c r="H148" s="36">
        <f t="shared" si="60"/>
        <v>2</v>
      </c>
      <c r="I148" s="36">
        <f t="shared" si="61"/>
        <v>18</v>
      </c>
      <c r="J148" s="35">
        <f>SUMIF('Rake Load'!A:A,B148,'Rake Load'!BH:BH)</f>
        <v>0</v>
      </c>
      <c r="K148" s="41">
        <f t="shared" si="62"/>
        <v>0.38402777777777786</v>
      </c>
      <c r="L148" s="41">
        <f t="shared" si="63"/>
        <v>9.6006944444444464E-2</v>
      </c>
      <c r="M148" s="49">
        <f t="shared" si="64"/>
        <v>2</v>
      </c>
      <c r="N148" s="49">
        <f t="shared" si="65"/>
        <v>18</v>
      </c>
      <c r="O148" s="363">
        <f>SUMIF(C$2:C148,C148,D$2:D148)</f>
        <v>102</v>
      </c>
      <c r="P148" s="33">
        <f>SUMIF(C$2:C148,C148,F$2:F148)</f>
        <v>13.415972222222223</v>
      </c>
      <c r="Q148" s="37">
        <f t="shared" si="66"/>
        <v>0.13152913943355121</v>
      </c>
      <c r="R148" s="36">
        <f t="shared" si="67"/>
        <v>3</v>
      </c>
      <c r="S148" s="36">
        <f t="shared" si="68"/>
        <v>9</v>
      </c>
      <c r="T148" s="363">
        <f>SUM(D$2:D148)</f>
        <v>216</v>
      </c>
      <c r="U148" s="38">
        <f>SUMIF(C$2:C148,C148,E$2:E148)</f>
        <v>363569.22</v>
      </c>
      <c r="V148" s="38">
        <f>SUM(E$2:E148)</f>
        <v>759036.15999999992</v>
      </c>
      <c r="W148" s="43">
        <f>SUM(F$2:F148)</f>
        <v>40733.607638888927</v>
      </c>
      <c r="X148" s="43">
        <f t="shared" si="69"/>
        <v>188.58151684670798</v>
      </c>
      <c r="Y148" s="36">
        <f t="shared" si="70"/>
        <v>13</v>
      </c>
      <c r="Z148" s="36">
        <f t="shared" si="71"/>
        <v>57</v>
      </c>
      <c r="AA148" s="38">
        <f>SUMIF('Rake Load'!A:A,Summary!B148,'Rake Load'!AN:AN)</f>
        <v>0.89583333333333337</v>
      </c>
      <c r="AB148" s="38">
        <f>SUMIF(C$2:C148,C148,AA$2:AA148)</f>
        <v>34.47291666666667</v>
      </c>
      <c r="AC148" s="38">
        <f>SUM(AA$2:AA148)</f>
        <v>77.485416666689929</v>
      </c>
      <c r="AD148" s="43">
        <f t="shared" si="72"/>
        <v>0.22395833333333334</v>
      </c>
      <c r="AE148" s="43">
        <f t="shared" si="73"/>
        <v>0.33796977124183009</v>
      </c>
      <c r="AF148" s="43">
        <f t="shared" si="74"/>
        <v>0.35872878086430521</v>
      </c>
      <c r="AG148" s="38">
        <f>SUMIF(Unloader!B:B,Summary!B148,Unloader!M:M)</f>
        <v>0</v>
      </c>
      <c r="AH148" s="38">
        <f>SUMIF(C$2:C148,C148,AG$2:AG148)</f>
        <v>280342</v>
      </c>
      <c r="AI148" s="38">
        <f>SUM(AG$2:AG148)</f>
        <v>1213090</v>
      </c>
      <c r="AJ148" s="43">
        <f>SUMIF(Unloader!B:B,Summary!B148,Unloader!W:W)</f>
        <v>0</v>
      </c>
      <c r="AK148" s="43">
        <f>SUMIF(Unloader!B:B,Summary!B148,Unloader!AD:AD)+SUMIF(Unloader!B:B,Summary!B148,Unloader!BR:BR)+SUMIF(Unloader!B:B,Summary!B148,Unloader!BN:BN)</f>
        <v>0</v>
      </c>
      <c r="AL148" s="43">
        <f>SUMIF(C$2:C148,C148,AJ$2:AJ148)</f>
        <v>8.4375</v>
      </c>
      <c r="AM148" s="43">
        <f>SUMIF(C$2:C148,C148,AK$2:AK148)</f>
        <v>0.40208333333333335</v>
      </c>
      <c r="AN148" s="38">
        <f t="shared" si="75"/>
        <v>1453.6790251490795</v>
      </c>
      <c r="AO148" s="38">
        <f>SUM(AJ$2:AJ148)</f>
        <v>40.175694444444446</v>
      </c>
      <c r="AP148" s="38">
        <f>SUM(AK$2:AK148)</f>
        <v>2.8472222222222228</v>
      </c>
      <c r="AQ148" s="38">
        <f t="shared" si="76"/>
        <v>1354.0714006660094</v>
      </c>
    </row>
    <row r="149" spans="1:43" x14ac:dyDescent="0.25">
      <c r="A149" s="124">
        <f t="shared" si="78"/>
        <v>148</v>
      </c>
      <c r="B149" s="361">
        <f t="shared" si="78"/>
        <v>40781</v>
      </c>
      <c r="C149" s="33">
        <f t="shared" si="58"/>
        <v>8</v>
      </c>
      <c r="D149" s="125">
        <f>COUNTIF('Rake Load'!A:A,Summary!B149)</f>
        <v>4</v>
      </c>
      <c r="E149" s="125">
        <f>SUMIF('Rake Load'!A:A,B149,'Rake Load'!F:F)</f>
        <v>14038.970000000001</v>
      </c>
      <c r="F149" s="35">
        <f>SUMIF('Rake Load'!A:A,B149,'Rake Load'!AB:AB)</f>
        <v>0.93958333333333333</v>
      </c>
      <c r="G149" s="35">
        <f t="shared" si="59"/>
        <v>0.23489583333333333</v>
      </c>
      <c r="H149" s="36">
        <f t="shared" si="60"/>
        <v>5</v>
      </c>
      <c r="I149" s="36">
        <f t="shared" si="61"/>
        <v>38</v>
      </c>
      <c r="J149" s="35">
        <f>SUMIF('Rake Load'!A:A,B149,'Rake Load'!BH:BH)</f>
        <v>0</v>
      </c>
      <c r="K149" s="41">
        <f t="shared" si="62"/>
        <v>0.93958333333333333</v>
      </c>
      <c r="L149" s="41">
        <f t="shared" si="63"/>
        <v>0.23489583333333333</v>
      </c>
      <c r="M149" s="49">
        <f t="shared" si="64"/>
        <v>5</v>
      </c>
      <c r="N149" s="49">
        <f t="shared" si="65"/>
        <v>38</v>
      </c>
      <c r="O149" s="363">
        <f>SUMIF(C$2:C149,C149,D$2:D149)</f>
        <v>106</v>
      </c>
      <c r="P149" s="33">
        <f>SUMIF(C$2:C149,C149,F$2:F149)</f>
        <v>14.355555555555556</v>
      </c>
      <c r="Q149" s="37">
        <f t="shared" si="66"/>
        <v>0.13542976939203355</v>
      </c>
      <c r="R149" s="36">
        <f t="shared" si="67"/>
        <v>3</v>
      </c>
      <c r="S149" s="36">
        <f t="shared" si="68"/>
        <v>15</v>
      </c>
      <c r="T149" s="363">
        <f>SUM(D$2:D149)</f>
        <v>220</v>
      </c>
      <c r="U149" s="38">
        <f>SUMIF(C$2:C149,C149,E$2:E149)</f>
        <v>377608.18999999994</v>
      </c>
      <c r="V149" s="38">
        <f>SUM(E$2:E149)</f>
        <v>773075.12999999989</v>
      </c>
      <c r="W149" s="43">
        <f>SUM(F$2:F149)</f>
        <v>40734.54722222226</v>
      </c>
      <c r="X149" s="43">
        <f t="shared" si="69"/>
        <v>185.15703282828301</v>
      </c>
      <c r="Y149" s="36">
        <f t="shared" si="70"/>
        <v>3</v>
      </c>
      <c r="Z149" s="36">
        <f t="shared" si="71"/>
        <v>46</v>
      </c>
      <c r="AA149" s="38">
        <f>SUMIF('Rake Load'!A:A,Summary!B149,'Rake Load'!AN:AN)</f>
        <v>1.5972222222222219</v>
      </c>
      <c r="AB149" s="38">
        <f>SUMIF(C$2:C149,C149,AA$2:AA149)</f>
        <v>36.070138888888891</v>
      </c>
      <c r="AC149" s="38">
        <f>SUM(AA$2:AA149)</f>
        <v>79.082638888912157</v>
      </c>
      <c r="AD149" s="43">
        <f t="shared" si="72"/>
        <v>0.39930555555555547</v>
      </c>
      <c r="AE149" s="43">
        <f t="shared" si="73"/>
        <v>0.34028432914046125</v>
      </c>
      <c r="AF149" s="43">
        <f t="shared" si="74"/>
        <v>0.35946654040414616</v>
      </c>
      <c r="AG149" s="38">
        <f>SUMIF(Unloader!B:B,Summary!B149,Unloader!M:M)</f>
        <v>0</v>
      </c>
      <c r="AH149" s="38">
        <f>SUMIF(C$2:C149,C149,AG$2:AG149)</f>
        <v>280342</v>
      </c>
      <c r="AI149" s="38">
        <f>SUM(AG$2:AG149)</f>
        <v>1213090</v>
      </c>
      <c r="AJ149" s="43">
        <f>SUMIF(Unloader!B:B,Summary!B149,Unloader!W:W)</f>
        <v>0</v>
      </c>
      <c r="AK149" s="43">
        <f>SUMIF(Unloader!B:B,Summary!B149,Unloader!AD:AD)+SUMIF(Unloader!B:B,Summary!B149,Unloader!BR:BR)+SUMIF(Unloader!B:B,Summary!B149,Unloader!BN:BN)</f>
        <v>0</v>
      </c>
      <c r="AL149" s="43">
        <f>SUMIF(C$2:C149,C149,AJ$2:AJ149)</f>
        <v>8.4375</v>
      </c>
      <c r="AM149" s="43">
        <f>SUMIF(C$2:C149,C149,AK$2:AK149)</f>
        <v>0.40208333333333335</v>
      </c>
      <c r="AN149" s="38">
        <f t="shared" si="75"/>
        <v>1453.6790251490795</v>
      </c>
      <c r="AO149" s="38">
        <f>SUM(AJ$2:AJ149)</f>
        <v>40.175694444444446</v>
      </c>
      <c r="AP149" s="38">
        <f>SUM(AK$2:AK149)</f>
        <v>2.8472222222222228</v>
      </c>
      <c r="AQ149" s="38">
        <f t="shared" si="76"/>
        <v>1354.0714006660094</v>
      </c>
    </row>
    <row r="150" spans="1:43" x14ac:dyDescent="0.25">
      <c r="A150" s="124">
        <f t="shared" si="78"/>
        <v>149</v>
      </c>
      <c r="B150" s="361">
        <f t="shared" si="78"/>
        <v>40782</v>
      </c>
      <c r="C150" s="33">
        <f t="shared" si="58"/>
        <v>8</v>
      </c>
      <c r="D150" s="125">
        <f>COUNTIF('Rake Load'!A:A,Summary!B150)</f>
        <v>3</v>
      </c>
      <c r="E150" s="125">
        <f>SUMIF('Rake Load'!A:A,B150,'Rake Load'!F:F)</f>
        <v>10809.14</v>
      </c>
      <c r="F150" s="35">
        <f>SUMIF('Rake Load'!A:A,B150,'Rake Load'!AB:AB)</f>
        <v>0.38125000000000003</v>
      </c>
      <c r="G150" s="35">
        <f t="shared" si="59"/>
        <v>0.12708333333333335</v>
      </c>
      <c r="H150" s="36">
        <f t="shared" si="60"/>
        <v>3</v>
      </c>
      <c r="I150" s="36">
        <f t="shared" si="61"/>
        <v>3</v>
      </c>
      <c r="J150" s="35">
        <f>SUMIF('Rake Load'!A:A,B150,'Rake Load'!BH:BH)</f>
        <v>0</v>
      </c>
      <c r="K150" s="41">
        <f t="shared" si="62"/>
        <v>0.38125000000000003</v>
      </c>
      <c r="L150" s="41">
        <f t="shared" si="63"/>
        <v>0.12708333333333335</v>
      </c>
      <c r="M150" s="49">
        <f t="shared" si="64"/>
        <v>3</v>
      </c>
      <c r="N150" s="49">
        <f t="shared" si="65"/>
        <v>3</v>
      </c>
      <c r="O150" s="363">
        <f>SUMIF(C$2:C150,C150,D$2:D150)</f>
        <v>109</v>
      </c>
      <c r="P150" s="33">
        <f>SUMIF(C$2:C150,C150,F$2:F150)</f>
        <v>14.736805555555556</v>
      </c>
      <c r="Q150" s="37">
        <f t="shared" si="66"/>
        <v>0.1352000509683996</v>
      </c>
      <c r="R150" s="36">
        <f t="shared" si="67"/>
        <v>3</v>
      </c>
      <c r="S150" s="36">
        <f t="shared" si="68"/>
        <v>14</v>
      </c>
      <c r="T150" s="363">
        <f>SUM(D$2:D150)</f>
        <v>223</v>
      </c>
      <c r="U150" s="38">
        <f>SUMIF(C$2:C150,C150,E$2:E150)</f>
        <v>388417.32999999996</v>
      </c>
      <c r="V150" s="38">
        <f>SUM(E$2:E150)</f>
        <v>783884.2699999999</v>
      </c>
      <c r="W150" s="43">
        <f>SUM(F$2:F150)</f>
        <v>40734.928472222258</v>
      </c>
      <c r="X150" s="43">
        <f t="shared" si="69"/>
        <v>182.66784068261103</v>
      </c>
      <c r="Y150" s="36">
        <f t="shared" si="70"/>
        <v>16</v>
      </c>
      <c r="Z150" s="36">
        <f t="shared" si="71"/>
        <v>1</v>
      </c>
      <c r="AA150" s="38">
        <f>SUMIF('Rake Load'!A:A,Summary!B150,'Rake Load'!AN:AN)</f>
        <v>0.88541666666666663</v>
      </c>
      <c r="AB150" s="38">
        <f>SUMIF(C$2:C150,C150,AA$2:AA150)</f>
        <v>36.955555555555556</v>
      </c>
      <c r="AC150" s="38">
        <f>SUM(AA$2:AA150)</f>
        <v>79.968055555578829</v>
      </c>
      <c r="AD150" s="43">
        <f t="shared" si="72"/>
        <v>0.2951388888888889</v>
      </c>
      <c r="AE150" s="43">
        <f t="shared" si="73"/>
        <v>0.33904179408766566</v>
      </c>
      <c r="AF150" s="43">
        <f t="shared" si="74"/>
        <v>0.35860114598914272</v>
      </c>
      <c r="AG150" s="38">
        <f>SUMIF(Unloader!B:B,Summary!B150,Unloader!M:M)</f>
        <v>0</v>
      </c>
      <c r="AH150" s="38">
        <f>SUMIF(C$2:C150,C150,AG$2:AG150)</f>
        <v>280342</v>
      </c>
      <c r="AI150" s="38">
        <f>SUM(AG$2:AG150)</f>
        <v>1213090</v>
      </c>
      <c r="AJ150" s="43">
        <f>SUMIF(Unloader!B:B,Summary!B150,Unloader!W:W)</f>
        <v>0</v>
      </c>
      <c r="AK150" s="43">
        <f>SUMIF(Unloader!B:B,Summary!B150,Unloader!AD:AD)+SUMIF(Unloader!B:B,Summary!B150,Unloader!BR:BR)+SUMIF(Unloader!B:B,Summary!B150,Unloader!BN:BN)</f>
        <v>0</v>
      </c>
      <c r="AL150" s="43">
        <f>SUMIF(C$2:C150,C150,AJ$2:AJ150)</f>
        <v>8.4375</v>
      </c>
      <c r="AM150" s="43">
        <f>SUMIF(C$2:C150,C150,AK$2:AK150)</f>
        <v>0.40208333333333335</v>
      </c>
      <c r="AN150" s="38">
        <f t="shared" si="75"/>
        <v>1453.6790251490795</v>
      </c>
      <c r="AO150" s="38">
        <f>SUM(AJ$2:AJ150)</f>
        <v>40.175694444444446</v>
      </c>
      <c r="AP150" s="38">
        <f>SUM(AK$2:AK150)</f>
        <v>2.8472222222222228</v>
      </c>
      <c r="AQ150" s="38">
        <f t="shared" si="76"/>
        <v>1354.0714006660094</v>
      </c>
    </row>
    <row r="151" spans="1:43" x14ac:dyDescent="0.25">
      <c r="A151" s="124">
        <f t="shared" si="78"/>
        <v>150</v>
      </c>
      <c r="B151" s="361">
        <f t="shared" si="78"/>
        <v>40783</v>
      </c>
      <c r="C151" s="33">
        <f t="shared" si="58"/>
        <v>8</v>
      </c>
      <c r="D151" s="125">
        <f>COUNTIF('Rake Load'!A:A,Summary!B151)</f>
        <v>5</v>
      </c>
      <c r="E151" s="125">
        <f>SUMIF('Rake Load'!A:A,B151,'Rake Load'!F:F)</f>
        <v>18272.939999999999</v>
      </c>
      <c r="F151" s="35">
        <f>SUMIF('Rake Load'!A:A,B151,'Rake Load'!AB:AB)</f>
        <v>0.73194444444444462</v>
      </c>
      <c r="G151" s="35">
        <f t="shared" si="59"/>
        <v>0.14638888888888893</v>
      </c>
      <c r="H151" s="36">
        <f t="shared" si="60"/>
        <v>3</v>
      </c>
      <c r="I151" s="36">
        <f t="shared" si="61"/>
        <v>30</v>
      </c>
      <c r="J151" s="35">
        <f>SUMIF('Rake Load'!A:A,B151,'Rake Load'!BH:BH)</f>
        <v>0</v>
      </c>
      <c r="K151" s="41">
        <f t="shared" si="62"/>
        <v>0.73194444444444462</v>
      </c>
      <c r="L151" s="41">
        <f t="shared" si="63"/>
        <v>0.14638888888888893</v>
      </c>
      <c r="M151" s="49">
        <f t="shared" si="64"/>
        <v>3</v>
      </c>
      <c r="N151" s="49">
        <f t="shared" si="65"/>
        <v>30</v>
      </c>
      <c r="O151" s="363">
        <f>SUMIF(C$2:C151,C151,D$2:D151)</f>
        <v>114</v>
      </c>
      <c r="P151" s="33">
        <f>SUMIF(C$2:C151,C151,F$2:F151)</f>
        <v>15.46875</v>
      </c>
      <c r="Q151" s="37">
        <f t="shared" si="66"/>
        <v>0.13569078947368421</v>
      </c>
      <c r="R151" s="36">
        <f t="shared" si="67"/>
        <v>3</v>
      </c>
      <c r="S151" s="36">
        <f t="shared" si="68"/>
        <v>15</v>
      </c>
      <c r="T151" s="363">
        <f>SUM(D$2:D151)</f>
        <v>228</v>
      </c>
      <c r="U151" s="38">
        <f>SUMIF(C$2:C151,C151,E$2:E151)</f>
        <v>406690.26999999996</v>
      </c>
      <c r="V151" s="38">
        <f>SUM(E$2:E151)</f>
        <v>802157.20999999985</v>
      </c>
      <c r="W151" s="43">
        <f>SUM(F$2:F151)</f>
        <v>40735.660416666702</v>
      </c>
      <c r="X151" s="43">
        <f t="shared" si="69"/>
        <v>178.66517726608203</v>
      </c>
      <c r="Y151" s="36">
        <f t="shared" si="70"/>
        <v>15</v>
      </c>
      <c r="Z151" s="36">
        <f t="shared" si="71"/>
        <v>57</v>
      </c>
      <c r="AA151" s="38">
        <f>SUMIF('Rake Load'!A:A,Summary!B151,'Rake Load'!AN:AN)</f>
        <v>1.6701388888888888</v>
      </c>
      <c r="AB151" s="38">
        <f>SUMIF(C$2:C151,C151,AA$2:AA151)</f>
        <v>38.625694444444441</v>
      </c>
      <c r="AC151" s="38">
        <f>SUM(AA$2:AA151)</f>
        <v>81.638194444467715</v>
      </c>
      <c r="AD151" s="43">
        <f t="shared" si="72"/>
        <v>0.33402777777777776</v>
      </c>
      <c r="AE151" s="43">
        <f t="shared" si="73"/>
        <v>0.33882188109161793</v>
      </c>
      <c r="AF151" s="43">
        <f t="shared" si="74"/>
        <v>0.35806225633538469</v>
      </c>
      <c r="AG151" s="38">
        <f>SUMIF(Unloader!B:B,Summary!B151,Unloader!M:M)</f>
        <v>22152</v>
      </c>
      <c r="AH151" s="38">
        <f>SUMIF(C$2:C151,C151,AG$2:AG151)</f>
        <v>302494</v>
      </c>
      <c r="AI151" s="38">
        <f>SUM(AG$2:AG151)</f>
        <v>1235242</v>
      </c>
      <c r="AJ151" s="43">
        <f>SUMIF(Unloader!B:B,Summary!B151,Unloader!W:W)</f>
        <v>0.41666666666666669</v>
      </c>
      <c r="AK151" s="43">
        <f>SUMIF(Unloader!B:B,Summary!B151,Unloader!AD:AD)+SUMIF(Unloader!B:B,Summary!B151,Unloader!BR:BR)+SUMIF(Unloader!B:B,Summary!B151,Unloader!BN:BN)</f>
        <v>2.7777777777777776E-2</v>
      </c>
      <c r="AL151" s="43">
        <f>SUMIF(C$2:C151,C151,AJ$2:AJ151)</f>
        <v>8.8541666666666661</v>
      </c>
      <c r="AM151" s="43">
        <f>SUMIF(C$2:C151,C151,AK$2:AK151)</f>
        <v>0.42986111111111114</v>
      </c>
      <c r="AN151" s="38">
        <f t="shared" si="75"/>
        <v>1496.1371692358418</v>
      </c>
      <c r="AO151" s="38">
        <f>SUM(AJ$2:AJ151)</f>
        <v>40.59236111111111</v>
      </c>
      <c r="AP151" s="38">
        <f>SUM(AK$2:AK151)</f>
        <v>2.8750000000000004</v>
      </c>
      <c r="AQ151" s="38">
        <f t="shared" si="76"/>
        <v>1364.5815918840792</v>
      </c>
    </row>
    <row r="152" spans="1:43" x14ac:dyDescent="0.25">
      <c r="A152" s="124">
        <f t="shared" ref="A152:B167" si="79">A151+1</f>
        <v>151</v>
      </c>
      <c r="B152" s="361">
        <f t="shared" si="79"/>
        <v>40784</v>
      </c>
      <c r="C152" s="33">
        <f t="shared" si="58"/>
        <v>8</v>
      </c>
      <c r="D152" s="125">
        <f>COUNTIF('Rake Load'!A:A,Summary!B152)</f>
        <v>4</v>
      </c>
      <c r="E152" s="125">
        <f>SUMIF('Rake Load'!A:A,B152,'Rake Load'!F:F)</f>
        <v>14148.44</v>
      </c>
      <c r="F152" s="35">
        <f>SUMIF('Rake Load'!A:A,B152,'Rake Load'!AB:AB)</f>
        <v>0.48680555555555555</v>
      </c>
      <c r="G152" s="35">
        <f t="shared" si="59"/>
        <v>0.12170138888888889</v>
      </c>
      <c r="H152" s="36">
        <f t="shared" si="60"/>
        <v>2</v>
      </c>
      <c r="I152" s="36">
        <f t="shared" si="61"/>
        <v>55</v>
      </c>
      <c r="J152" s="35">
        <f>SUMIF('Rake Load'!A:A,B152,'Rake Load'!BH:BH)</f>
        <v>0</v>
      </c>
      <c r="K152" s="41">
        <f t="shared" si="62"/>
        <v>0.48680555555555555</v>
      </c>
      <c r="L152" s="41">
        <f t="shared" si="63"/>
        <v>0.12170138888888889</v>
      </c>
      <c r="M152" s="49">
        <f t="shared" si="64"/>
        <v>2</v>
      </c>
      <c r="N152" s="49">
        <f t="shared" si="65"/>
        <v>55</v>
      </c>
      <c r="O152" s="363">
        <f>SUMIF(C$2:C152,C152,D$2:D152)</f>
        <v>118</v>
      </c>
      <c r="P152" s="33">
        <f>SUMIF(C$2:C152,C152,F$2:F152)</f>
        <v>15.955555555555556</v>
      </c>
      <c r="Q152" s="37">
        <f t="shared" si="66"/>
        <v>0.13521657250470809</v>
      </c>
      <c r="R152" s="36">
        <f t="shared" si="67"/>
        <v>3</v>
      </c>
      <c r="S152" s="36">
        <f t="shared" si="68"/>
        <v>14</v>
      </c>
      <c r="T152" s="363">
        <f>SUM(D$2:D152)</f>
        <v>232</v>
      </c>
      <c r="U152" s="38">
        <f>SUMIF(C$2:C152,C152,E$2:E152)</f>
        <v>420838.70999999996</v>
      </c>
      <c r="V152" s="38">
        <f>SUM(E$2:E152)</f>
        <v>816305.64999999979</v>
      </c>
      <c r="W152" s="43">
        <f>SUM(F$2:F152)</f>
        <v>40736.147222222258</v>
      </c>
      <c r="X152" s="43">
        <f t="shared" si="69"/>
        <v>175.58684147509595</v>
      </c>
      <c r="Y152" s="36">
        <f t="shared" si="70"/>
        <v>14</v>
      </c>
      <c r="Z152" s="36">
        <f t="shared" si="71"/>
        <v>5</v>
      </c>
      <c r="AA152" s="38">
        <f>SUMIF('Rake Load'!A:A,Summary!B152,'Rake Load'!AN:AN)</f>
        <v>1.208333333333333</v>
      </c>
      <c r="AB152" s="38">
        <f>SUMIF(C$2:C152,C152,AA$2:AA152)</f>
        <v>39.834027777777777</v>
      </c>
      <c r="AC152" s="38">
        <f>SUM(AA$2:AA152)</f>
        <v>82.846527777801043</v>
      </c>
      <c r="AD152" s="43">
        <f t="shared" si="72"/>
        <v>0.30208333333333326</v>
      </c>
      <c r="AE152" s="43">
        <f t="shared" si="73"/>
        <v>0.33757650659133709</v>
      </c>
      <c r="AF152" s="43">
        <f t="shared" si="74"/>
        <v>0.35709710249052173</v>
      </c>
      <c r="AG152" s="38">
        <f>SUMIF(Unloader!B:B,Summary!B152,Unloader!M:M)</f>
        <v>23869</v>
      </c>
      <c r="AH152" s="38">
        <f>SUMIF(C$2:C152,C152,AG$2:AG152)</f>
        <v>326363</v>
      </c>
      <c r="AI152" s="38">
        <f>SUM(AG$2:AG152)</f>
        <v>1259111</v>
      </c>
      <c r="AJ152" s="43">
        <f>SUMIF(Unloader!B:B,Summary!B152,Unloader!W:W)</f>
        <v>1</v>
      </c>
      <c r="AK152" s="43">
        <f>SUMIF(Unloader!B:B,Summary!B152,Unloader!AD:AD)+SUMIF(Unloader!B:B,Summary!B152,Unloader!BR:BR)+SUMIF(Unloader!B:B,Summary!B152,Unloader!BN:BN)</f>
        <v>2.5694444444444447E-2</v>
      </c>
      <c r="AL152" s="43">
        <f>SUMIF(C$2:C152,C152,AJ$2:AJ152)</f>
        <v>9.8541666666666661</v>
      </c>
      <c r="AM152" s="43">
        <f>SUMIF(C$2:C152,C152,AK$2:AK152)</f>
        <v>0.4555555555555556</v>
      </c>
      <c r="AN152" s="38">
        <f t="shared" si="75"/>
        <v>1446.8582828432097</v>
      </c>
      <c r="AO152" s="38">
        <f>SUM(AJ$2:AJ152)</f>
        <v>41.59236111111111</v>
      </c>
      <c r="AP152" s="38">
        <f>SUM(AK$2:AK152)</f>
        <v>2.9006944444444449</v>
      </c>
      <c r="AQ152" s="38">
        <f t="shared" si="76"/>
        <v>1355.9239715701058</v>
      </c>
    </row>
    <row r="153" spans="1:43" x14ac:dyDescent="0.25">
      <c r="A153" s="124">
        <f t="shared" si="79"/>
        <v>152</v>
      </c>
      <c r="B153" s="361">
        <f t="shared" si="79"/>
        <v>40785</v>
      </c>
      <c r="C153" s="33">
        <f t="shared" si="58"/>
        <v>8</v>
      </c>
      <c r="D153" s="125">
        <f>COUNTIF('Rake Load'!A:A,Summary!B153)</f>
        <v>5</v>
      </c>
      <c r="E153" s="125">
        <f>SUMIF('Rake Load'!A:A,B153,'Rake Load'!F:F)</f>
        <v>17678.710000000003</v>
      </c>
      <c r="F153" s="35">
        <f>SUMIF('Rake Load'!A:A,B153,'Rake Load'!AB:AB)</f>
        <v>0.67500000000000004</v>
      </c>
      <c r="G153" s="35">
        <f t="shared" si="59"/>
        <v>0.13500000000000001</v>
      </c>
      <c r="H153" s="36">
        <f t="shared" si="60"/>
        <v>3</v>
      </c>
      <c r="I153" s="36">
        <f t="shared" si="61"/>
        <v>14</v>
      </c>
      <c r="J153" s="35">
        <f>SUMIF('Rake Load'!A:A,B153,'Rake Load'!BH:BH)</f>
        <v>0</v>
      </c>
      <c r="K153" s="41">
        <f t="shared" si="62"/>
        <v>0.67500000000000004</v>
      </c>
      <c r="L153" s="41">
        <f t="shared" si="63"/>
        <v>0.13500000000000001</v>
      </c>
      <c r="M153" s="49">
        <f t="shared" si="64"/>
        <v>3</v>
      </c>
      <c r="N153" s="49">
        <f t="shared" si="65"/>
        <v>14</v>
      </c>
      <c r="O153" s="363">
        <f>SUMIF(C$2:C153,C153,D$2:D153)</f>
        <v>123</v>
      </c>
      <c r="P153" s="33">
        <f>SUMIF(C$2:C153,C153,F$2:F153)</f>
        <v>16.630555555555556</v>
      </c>
      <c r="Q153" s="37">
        <f t="shared" si="66"/>
        <v>0.13520776874435411</v>
      </c>
      <c r="R153" s="36">
        <f t="shared" si="67"/>
        <v>3</v>
      </c>
      <c r="S153" s="36">
        <f t="shared" si="68"/>
        <v>14</v>
      </c>
      <c r="T153" s="363">
        <f>SUM(D$2:D153)</f>
        <v>237</v>
      </c>
      <c r="U153" s="38">
        <f>SUMIF(C$2:C153,C153,E$2:E153)</f>
        <v>438517.42</v>
      </c>
      <c r="V153" s="38">
        <f>SUM(E$2:E153)</f>
        <v>833984.35999999975</v>
      </c>
      <c r="W153" s="43">
        <f>SUM(F$2:F153)</f>
        <v>40736.822222222261</v>
      </c>
      <c r="X153" s="43">
        <f t="shared" si="69"/>
        <v>171.88532583216144</v>
      </c>
      <c r="Y153" s="36">
        <f t="shared" si="70"/>
        <v>21</v>
      </c>
      <c r="Z153" s="36">
        <f t="shared" si="71"/>
        <v>14</v>
      </c>
      <c r="AA153" s="38">
        <f>SUMIF('Rake Load'!A:A,Summary!B153,'Rake Load'!AN:AN)</f>
        <v>2.1770833333333335</v>
      </c>
      <c r="AB153" s="38">
        <f>SUMIF(C$2:C153,C153,AA$2:AA153)</f>
        <v>42.011111111111113</v>
      </c>
      <c r="AC153" s="38">
        <f>SUM(AA$2:AA153)</f>
        <v>85.023611111134372</v>
      </c>
      <c r="AD153" s="43">
        <f t="shared" si="72"/>
        <v>0.43541666666666667</v>
      </c>
      <c r="AE153" s="43">
        <f t="shared" si="73"/>
        <v>0.34155374887082207</v>
      </c>
      <c r="AF153" s="43">
        <f t="shared" si="74"/>
        <v>0.35874941397103111</v>
      </c>
      <c r="AG153" s="38">
        <f>SUMIF(Unloader!B:B,Summary!B153,Unloader!M:M)</f>
        <v>2280</v>
      </c>
      <c r="AH153" s="38">
        <f>SUMIF(C$2:C153,C153,AG$2:AG153)</f>
        <v>328643</v>
      </c>
      <c r="AI153" s="38">
        <f>SUM(AG$2:AG153)</f>
        <v>1261391</v>
      </c>
      <c r="AJ153" s="43">
        <f>SUMIF(Unloader!B:B,Summary!B153,Unloader!W:W)</f>
        <v>9.7222222222222224E-2</v>
      </c>
      <c r="AK153" s="43">
        <f>SUMIF(Unloader!B:B,Summary!B153,Unloader!AD:AD)+SUMIF(Unloader!B:B,Summary!B153,Unloader!BR:BR)+SUMIF(Unloader!B:B,Summary!B153,Unloader!BN:BN)</f>
        <v>3.8194444444444441E-2</v>
      </c>
      <c r="AL153" s="43">
        <f>SUMIF(C$2:C153,C153,AJ$2:AJ153)</f>
        <v>9.9513888888888875</v>
      </c>
      <c r="AM153" s="43">
        <f>SUMIF(C$2:C153,C153,AK$2:AK153)</f>
        <v>0.49375000000000002</v>
      </c>
      <c r="AN153" s="38">
        <f t="shared" si="75"/>
        <v>1447.8728247301567</v>
      </c>
      <c r="AO153" s="38">
        <f>SUM(AJ$2:AJ153)</f>
        <v>41.689583333333331</v>
      </c>
      <c r="AP153" s="38">
        <f>SUM(AK$2:AK153)</f>
        <v>2.9388888888888896</v>
      </c>
      <c r="AQ153" s="38">
        <f t="shared" si="76"/>
        <v>1356.3101019694989</v>
      </c>
    </row>
    <row r="154" spans="1:43" x14ac:dyDescent="0.25">
      <c r="A154" s="124">
        <f t="shared" si="79"/>
        <v>153</v>
      </c>
      <c r="B154" s="361">
        <f t="shared" si="79"/>
        <v>40786</v>
      </c>
      <c r="C154" s="33">
        <f t="shared" si="58"/>
        <v>8</v>
      </c>
      <c r="D154" s="125">
        <f>COUNTIF('Rake Load'!A:A,Summary!B154)</f>
        <v>5</v>
      </c>
      <c r="E154" s="125">
        <f>SUMIF('Rake Load'!A:A,B154,'Rake Load'!F:F)</f>
        <v>18034.96</v>
      </c>
      <c r="F154" s="35">
        <f>SUMIF('Rake Load'!A:A,B154,'Rake Load'!AB:AB)</f>
        <v>0.49513888888888885</v>
      </c>
      <c r="G154" s="35">
        <f t="shared" si="59"/>
        <v>9.902777777777777E-2</v>
      </c>
      <c r="H154" s="36">
        <f t="shared" si="60"/>
        <v>2</v>
      </c>
      <c r="I154" s="36">
        <f t="shared" si="61"/>
        <v>22</v>
      </c>
      <c r="J154" s="35">
        <f>SUMIF('Rake Load'!A:A,B154,'Rake Load'!BH:BH)</f>
        <v>0</v>
      </c>
      <c r="K154" s="41">
        <f t="shared" si="62"/>
        <v>0.49513888888888885</v>
      </c>
      <c r="L154" s="41">
        <f t="shared" si="63"/>
        <v>9.902777777777777E-2</v>
      </c>
      <c r="M154" s="49">
        <f t="shared" si="64"/>
        <v>2</v>
      </c>
      <c r="N154" s="49">
        <f t="shared" si="65"/>
        <v>22</v>
      </c>
      <c r="O154" s="363">
        <f>SUMIF(C$2:C154,C154,D$2:D154)</f>
        <v>128</v>
      </c>
      <c r="P154" s="33">
        <f>SUMIF(C$2:C154,C154,F$2:F154)</f>
        <v>17.125694444444445</v>
      </c>
      <c r="Q154" s="37">
        <f t="shared" si="66"/>
        <v>0.13379448784722223</v>
      </c>
      <c r="R154" s="36">
        <f t="shared" si="67"/>
        <v>3</v>
      </c>
      <c r="S154" s="36">
        <f t="shared" si="68"/>
        <v>12</v>
      </c>
      <c r="T154" s="363">
        <f>SUM(D$2:D154)</f>
        <v>242</v>
      </c>
      <c r="U154" s="38">
        <f>SUMIF(C$2:C154,C154,E$2:E154)</f>
        <v>456552.38</v>
      </c>
      <c r="V154" s="38">
        <f>SUM(E$2:E154)</f>
        <v>852019.31999999972</v>
      </c>
      <c r="W154" s="43">
        <f>SUM(F$2:F154)</f>
        <v>40737.317361111149</v>
      </c>
      <c r="X154" s="43">
        <f t="shared" si="69"/>
        <v>168.33602215335185</v>
      </c>
      <c r="Y154" s="36">
        <f t="shared" si="70"/>
        <v>8</v>
      </c>
      <c r="Z154" s="36">
        <f t="shared" si="71"/>
        <v>3</v>
      </c>
      <c r="AA154" s="38">
        <f>SUMIF('Rake Load'!A:A,Summary!B154,'Rake Load'!AN:AN)</f>
        <v>1.4270833333333333</v>
      </c>
      <c r="AB154" s="38">
        <f>SUMIF(C$2:C154,C154,AA$2:AA154)</f>
        <v>43.438194444444449</v>
      </c>
      <c r="AC154" s="38">
        <f>SUM(AA$2:AA154)</f>
        <v>86.4506944444677</v>
      </c>
      <c r="AD154" s="43">
        <f t="shared" si="72"/>
        <v>0.28541666666666665</v>
      </c>
      <c r="AE154" s="43">
        <f t="shared" si="73"/>
        <v>0.33936089409722225</v>
      </c>
      <c r="AF154" s="43">
        <f t="shared" si="74"/>
        <v>0.3572342745639161</v>
      </c>
      <c r="AG154" s="38">
        <f>SUMIF(Unloader!B:B,Summary!B154,Unloader!M:M)</f>
        <v>0</v>
      </c>
      <c r="AH154" s="38">
        <f>SUMIF(C$2:C154,C154,AG$2:AG154)</f>
        <v>328643</v>
      </c>
      <c r="AI154" s="38">
        <f>SUM(AG$2:AG154)</f>
        <v>1261391</v>
      </c>
      <c r="AJ154" s="43">
        <f>SUMIF(Unloader!B:B,Summary!B154,Unloader!W:W)</f>
        <v>0</v>
      </c>
      <c r="AK154" s="43">
        <f>SUMIF(Unloader!B:B,Summary!B154,Unloader!AD:AD)+SUMIF(Unloader!B:B,Summary!B154,Unloader!BR:BR)+SUMIF(Unloader!B:B,Summary!B154,Unloader!BN:BN)</f>
        <v>0</v>
      </c>
      <c r="AL154" s="43">
        <f>SUMIF(C$2:C154,C154,AJ$2:AJ154)</f>
        <v>9.9513888888888875</v>
      </c>
      <c r="AM154" s="43">
        <f>SUMIF(C$2:C154,C154,AK$2:AK154)</f>
        <v>0.49375000000000002</v>
      </c>
      <c r="AN154" s="38">
        <f t="shared" si="75"/>
        <v>1447.8728247301567</v>
      </c>
      <c r="AO154" s="38">
        <f>SUM(AJ$2:AJ154)</f>
        <v>41.689583333333331</v>
      </c>
      <c r="AP154" s="38">
        <f>SUM(AK$2:AK154)</f>
        <v>2.9388888888888896</v>
      </c>
      <c r="AQ154" s="38">
        <f t="shared" si="76"/>
        <v>1356.3101019694989</v>
      </c>
    </row>
    <row r="155" spans="1:43" x14ac:dyDescent="0.25">
      <c r="A155" s="124">
        <f t="shared" si="79"/>
        <v>154</v>
      </c>
      <c r="B155" s="361">
        <f t="shared" si="79"/>
        <v>40787</v>
      </c>
      <c r="C155" s="33">
        <f t="shared" si="58"/>
        <v>9</v>
      </c>
      <c r="D155" s="125">
        <f>COUNTIF('Rake Load'!A:A,Summary!B155)</f>
        <v>5</v>
      </c>
      <c r="E155" s="125">
        <f>SUMIF('Rake Load'!A:A,B155,'Rake Load'!F:F)</f>
        <v>17105.14</v>
      </c>
      <c r="F155" s="35">
        <f>SUMIF('Rake Load'!A:A,B155,'Rake Load'!AB:AB)</f>
        <v>0.5506944444444446</v>
      </c>
      <c r="G155" s="35">
        <f t="shared" si="59"/>
        <v>0.11013888888888893</v>
      </c>
      <c r="H155" s="36">
        <f t="shared" si="60"/>
        <v>2</v>
      </c>
      <c r="I155" s="36">
        <f t="shared" si="61"/>
        <v>38</v>
      </c>
      <c r="J155" s="35">
        <f>SUMIF('Rake Load'!A:A,B155,'Rake Load'!BH:BH)</f>
        <v>0</v>
      </c>
      <c r="K155" s="41">
        <f t="shared" si="62"/>
        <v>0.5506944444444446</v>
      </c>
      <c r="L155" s="41">
        <f t="shared" si="63"/>
        <v>0.11013888888888893</v>
      </c>
      <c r="M155" s="49">
        <f t="shared" si="64"/>
        <v>2</v>
      </c>
      <c r="N155" s="49">
        <f t="shared" si="65"/>
        <v>38</v>
      </c>
      <c r="O155" s="363">
        <f>SUMIF(C$2:C155,C155,D$2:D155)</f>
        <v>5</v>
      </c>
      <c r="P155" s="33">
        <f>SUMIF(C$2:C155,C155,F$2:F155)</f>
        <v>0.5506944444444446</v>
      </c>
      <c r="Q155" s="37">
        <f t="shared" si="66"/>
        <v>0.11013888888888893</v>
      </c>
      <c r="R155" s="36">
        <f t="shared" si="67"/>
        <v>2</v>
      </c>
      <c r="S155" s="36">
        <f t="shared" si="68"/>
        <v>38</v>
      </c>
      <c r="T155" s="363">
        <f>SUM(D$2:D155)</f>
        <v>247</v>
      </c>
      <c r="U155" s="38">
        <f>SUMIF(C$2:C155,C155,E$2:E155)</f>
        <v>17105.14</v>
      </c>
      <c r="V155" s="38">
        <f>SUM(E$2:E155)</f>
        <v>869124.45999999973</v>
      </c>
      <c r="W155" s="43">
        <f>SUM(F$2:F155)</f>
        <v>40737.868055555591</v>
      </c>
      <c r="X155" s="43">
        <f t="shared" si="69"/>
        <v>164.93063990103479</v>
      </c>
      <c r="Y155" s="36">
        <f t="shared" si="70"/>
        <v>22</v>
      </c>
      <c r="Z155" s="36">
        <f t="shared" si="71"/>
        <v>20</v>
      </c>
      <c r="AA155" s="38">
        <f>SUMIF('Rake Load'!A:A,Summary!B155,'Rake Load'!AN:AN)</f>
        <v>1.4583333333333335</v>
      </c>
      <c r="AB155" s="38">
        <f>SUMIF(C$2:C155,C155,AA$2:AA155)</f>
        <v>1.4583333333333335</v>
      </c>
      <c r="AC155" s="38">
        <f>SUM(AA$2:AA155)</f>
        <v>87.909027777801029</v>
      </c>
      <c r="AD155" s="43">
        <f t="shared" si="72"/>
        <v>0.29166666666666669</v>
      </c>
      <c r="AE155" s="43">
        <f t="shared" si="73"/>
        <v>0.29166666666666669</v>
      </c>
      <c r="AF155" s="43">
        <f t="shared" si="74"/>
        <v>0.35590699505182605</v>
      </c>
      <c r="AG155" s="38">
        <f>SUMIF(Unloader!B:B,Summary!B155,Unloader!M:M)</f>
        <v>0</v>
      </c>
      <c r="AH155" s="38">
        <f>SUMIF(C$2:C155,C155,AG$2:AG155)</f>
        <v>0</v>
      </c>
      <c r="AI155" s="38">
        <f>SUM(AG$2:AG155)</f>
        <v>1261391</v>
      </c>
      <c r="AJ155" s="43">
        <f>SUMIF(Unloader!B:B,Summary!B155,Unloader!W:W)</f>
        <v>0</v>
      </c>
      <c r="AK155" s="43">
        <f>SUMIF(Unloader!B:B,Summary!B155,Unloader!AD:AD)+SUMIF(Unloader!B:B,Summary!B155,Unloader!BR:BR)+SUMIF(Unloader!B:B,Summary!B155,Unloader!BN:BN)</f>
        <v>0</v>
      </c>
      <c r="AL155" s="43">
        <f>SUMIF(C$2:C155,C155,AJ$2:AJ155)</f>
        <v>0</v>
      </c>
      <c r="AM155" s="43">
        <f>SUMIF(C$2:C155,C155,AK$2:AK155)</f>
        <v>0</v>
      </c>
      <c r="AN155" s="38" t="e">
        <f t="shared" si="75"/>
        <v>#DIV/0!</v>
      </c>
      <c r="AO155" s="38">
        <f>SUM(AJ$2:AJ155)</f>
        <v>41.689583333333331</v>
      </c>
      <c r="AP155" s="38">
        <f>SUM(AK$2:AK155)</f>
        <v>2.9388888888888896</v>
      </c>
      <c r="AQ155" s="38">
        <f t="shared" si="76"/>
        <v>1356.3101019694989</v>
      </c>
    </row>
    <row r="156" spans="1:43" x14ac:dyDescent="0.25">
      <c r="A156" s="124">
        <f t="shared" si="79"/>
        <v>155</v>
      </c>
      <c r="B156" s="361">
        <f t="shared" si="79"/>
        <v>40788</v>
      </c>
      <c r="C156" s="33">
        <f t="shared" si="58"/>
        <v>9</v>
      </c>
      <c r="D156" s="125">
        <f>COUNTIF('Rake Load'!A:A,Summary!B156)</f>
        <v>5</v>
      </c>
      <c r="E156" s="125">
        <f>SUMIF('Rake Load'!A:A,B156,'Rake Load'!F:F)</f>
        <v>18072.690000000002</v>
      </c>
      <c r="F156" s="35">
        <f>SUMIF('Rake Load'!A:A,B156,'Rake Load'!AB:AB)</f>
        <v>0.6402777777777775</v>
      </c>
      <c r="G156" s="35">
        <f t="shared" si="59"/>
        <v>0.12805555555555551</v>
      </c>
      <c r="H156" s="36">
        <f t="shared" si="60"/>
        <v>3</v>
      </c>
      <c r="I156" s="36">
        <f t="shared" si="61"/>
        <v>4</v>
      </c>
      <c r="J156" s="35">
        <f>SUMIF('Rake Load'!A:A,B156,'Rake Load'!BH:BH)</f>
        <v>0</v>
      </c>
      <c r="K156" s="41">
        <f t="shared" si="62"/>
        <v>0.6402777777777775</v>
      </c>
      <c r="L156" s="41">
        <f t="shared" si="63"/>
        <v>0.12805555555555551</v>
      </c>
      <c r="M156" s="49">
        <f t="shared" si="64"/>
        <v>3</v>
      </c>
      <c r="N156" s="49">
        <f t="shared" si="65"/>
        <v>4</v>
      </c>
      <c r="O156" s="363">
        <f>SUMIF(C$2:C156,C156,D$2:D156)</f>
        <v>10</v>
      </c>
      <c r="P156" s="33">
        <f>SUMIF(C$2:C156,C156,F$2:F156)</f>
        <v>1.1909722222222221</v>
      </c>
      <c r="Q156" s="37">
        <f t="shared" si="66"/>
        <v>0.11909722222222222</v>
      </c>
      <c r="R156" s="36">
        <f t="shared" si="67"/>
        <v>2</v>
      </c>
      <c r="S156" s="36">
        <f t="shared" si="68"/>
        <v>51</v>
      </c>
      <c r="T156" s="363">
        <f>SUM(D$2:D156)</f>
        <v>252</v>
      </c>
      <c r="U156" s="38">
        <f>SUMIF(C$2:C156,C156,E$2:E156)</f>
        <v>35177.83</v>
      </c>
      <c r="V156" s="38">
        <f>SUM(E$2:E156)</f>
        <v>887197.14999999967</v>
      </c>
      <c r="W156" s="43">
        <f>SUM(F$2:F156)</f>
        <v>40738.508333333368</v>
      </c>
      <c r="X156" s="43">
        <f t="shared" si="69"/>
        <v>161.66074735449749</v>
      </c>
      <c r="Y156" s="36">
        <f t="shared" si="70"/>
        <v>15</v>
      </c>
      <c r="Z156" s="36">
        <f t="shared" si="71"/>
        <v>51</v>
      </c>
      <c r="AA156" s="38">
        <f>SUMIF('Rake Load'!A:A,Summary!B156,'Rake Load'!AN:AN)</f>
        <v>1.3993055555555554</v>
      </c>
      <c r="AB156" s="38">
        <f>SUMIF(C$2:C156,C156,AA$2:AA156)</f>
        <v>2.8576388888888888</v>
      </c>
      <c r="AC156" s="38">
        <f>SUM(AA$2:AA156)</f>
        <v>89.308333333356586</v>
      </c>
      <c r="AD156" s="43">
        <f t="shared" si="72"/>
        <v>0.27986111111111106</v>
      </c>
      <c r="AE156" s="43">
        <f t="shared" si="73"/>
        <v>0.28576388888888887</v>
      </c>
      <c r="AF156" s="43">
        <f t="shared" si="74"/>
        <v>0.35439814814824044</v>
      </c>
      <c r="AG156" s="38">
        <f>SUMIF(Unloader!B:B,Summary!B156,Unloader!M:M)</f>
        <v>0</v>
      </c>
      <c r="AH156" s="38">
        <f>SUMIF(C$2:C156,C156,AG$2:AG156)</f>
        <v>0</v>
      </c>
      <c r="AI156" s="38">
        <f>SUM(AG$2:AG156)</f>
        <v>1261391</v>
      </c>
      <c r="AJ156" s="43">
        <f>SUMIF(Unloader!B:B,Summary!B156,Unloader!W:W)</f>
        <v>0</v>
      </c>
      <c r="AK156" s="43">
        <f>SUMIF(Unloader!B:B,Summary!B156,Unloader!AD:AD)+SUMIF(Unloader!B:B,Summary!B156,Unloader!BR:BR)+SUMIF(Unloader!B:B,Summary!B156,Unloader!BN:BN)</f>
        <v>0</v>
      </c>
      <c r="AL156" s="43">
        <f>SUMIF(C$2:C156,C156,AJ$2:AJ156)</f>
        <v>0</v>
      </c>
      <c r="AM156" s="43">
        <f>SUMIF(C$2:C156,C156,AK$2:AK156)</f>
        <v>0</v>
      </c>
      <c r="AN156" s="38" t="e">
        <f t="shared" si="75"/>
        <v>#DIV/0!</v>
      </c>
      <c r="AO156" s="38">
        <f>SUM(AJ$2:AJ156)</f>
        <v>41.689583333333331</v>
      </c>
      <c r="AP156" s="38">
        <f>SUM(AK$2:AK156)</f>
        <v>2.9388888888888896</v>
      </c>
      <c r="AQ156" s="38">
        <f t="shared" si="76"/>
        <v>1356.3101019694989</v>
      </c>
    </row>
    <row r="157" spans="1:43" x14ac:dyDescent="0.25">
      <c r="A157" s="124">
        <f t="shared" si="79"/>
        <v>156</v>
      </c>
      <c r="B157" s="361">
        <f t="shared" si="79"/>
        <v>40789</v>
      </c>
      <c r="C157" s="33">
        <f t="shared" si="58"/>
        <v>9</v>
      </c>
      <c r="D157" s="125">
        <f>COUNTIF('Rake Load'!A:A,Summary!B157)</f>
        <v>4</v>
      </c>
      <c r="E157" s="125">
        <f>SUMIF('Rake Load'!A:A,B157,'Rake Load'!F:F)</f>
        <v>14384.060000000001</v>
      </c>
      <c r="F157" s="35">
        <f>SUMIF('Rake Load'!A:A,B157,'Rake Load'!AB:AB)</f>
        <v>0.54375000000000018</v>
      </c>
      <c r="G157" s="35">
        <f t="shared" si="59"/>
        <v>0.13593750000000004</v>
      </c>
      <c r="H157" s="36">
        <f t="shared" si="60"/>
        <v>3</v>
      </c>
      <c r="I157" s="36">
        <f t="shared" si="61"/>
        <v>15</v>
      </c>
      <c r="J157" s="35">
        <f>SUMIF('Rake Load'!A:A,B157,'Rake Load'!BH:BH)</f>
        <v>0</v>
      </c>
      <c r="K157" s="41">
        <f t="shared" si="62"/>
        <v>0.54375000000000018</v>
      </c>
      <c r="L157" s="41">
        <f t="shared" si="63"/>
        <v>0.13593750000000004</v>
      </c>
      <c r="M157" s="49">
        <f t="shared" si="64"/>
        <v>3</v>
      </c>
      <c r="N157" s="49">
        <f t="shared" si="65"/>
        <v>15</v>
      </c>
      <c r="O157" s="363">
        <f>SUMIF(C$2:C157,C157,D$2:D157)</f>
        <v>14</v>
      </c>
      <c r="P157" s="33">
        <f>SUMIF(C$2:C157,C157,F$2:F157)</f>
        <v>1.7347222222222223</v>
      </c>
      <c r="Q157" s="37">
        <f t="shared" si="66"/>
        <v>0.12390873015873016</v>
      </c>
      <c r="R157" s="36">
        <f t="shared" si="67"/>
        <v>2</v>
      </c>
      <c r="S157" s="36">
        <f t="shared" si="68"/>
        <v>58</v>
      </c>
      <c r="T157" s="363">
        <f>SUM(D$2:D157)</f>
        <v>256</v>
      </c>
      <c r="U157" s="38">
        <f>SUMIF(C$2:C157,C157,E$2:E157)</f>
        <v>49561.89</v>
      </c>
      <c r="V157" s="38">
        <f>SUM(E$2:E157)</f>
        <v>901581.20999999973</v>
      </c>
      <c r="W157" s="43">
        <f>SUM(F$2:F157)</f>
        <v>40739.052083333365</v>
      </c>
      <c r="X157" s="43">
        <f t="shared" si="69"/>
        <v>159.13692220052096</v>
      </c>
      <c r="Y157" s="36">
        <f t="shared" si="70"/>
        <v>3</v>
      </c>
      <c r="Z157" s="36">
        <f t="shared" si="71"/>
        <v>17</v>
      </c>
      <c r="AA157" s="38">
        <f>SUMIF('Rake Load'!A:A,Summary!B157,'Rake Load'!AN:AN)</f>
        <v>1.3472222222222221</v>
      </c>
      <c r="AB157" s="38">
        <f>SUMIF(C$2:C157,C157,AA$2:AA157)</f>
        <v>4.2048611111111107</v>
      </c>
      <c r="AC157" s="38">
        <f>SUM(AA$2:AA157)</f>
        <v>90.655555555578815</v>
      </c>
      <c r="AD157" s="43">
        <f t="shared" si="72"/>
        <v>0.33680555555555552</v>
      </c>
      <c r="AE157" s="43">
        <f t="shared" si="73"/>
        <v>0.30034722222222221</v>
      </c>
      <c r="AF157" s="43">
        <f t="shared" si="74"/>
        <v>0.35412326388897974</v>
      </c>
      <c r="AG157" s="38">
        <f>SUMIF(Unloader!B:B,Summary!B157,Unloader!M:M)</f>
        <v>0</v>
      </c>
      <c r="AH157" s="38">
        <f>SUMIF(C$2:C157,C157,AG$2:AG157)</f>
        <v>0</v>
      </c>
      <c r="AI157" s="38">
        <f>SUM(AG$2:AG157)</f>
        <v>1261391</v>
      </c>
      <c r="AJ157" s="43">
        <f>SUMIF(Unloader!B:B,Summary!B157,Unloader!W:W)</f>
        <v>0</v>
      </c>
      <c r="AK157" s="43">
        <f>SUMIF(Unloader!B:B,Summary!B157,Unloader!AD:AD)+SUMIF(Unloader!B:B,Summary!B157,Unloader!BR:BR)+SUMIF(Unloader!B:B,Summary!B157,Unloader!BN:BN)</f>
        <v>0</v>
      </c>
      <c r="AL157" s="43">
        <f>SUMIF(C$2:C157,C157,AJ$2:AJ157)</f>
        <v>0</v>
      </c>
      <c r="AM157" s="43">
        <f>SUMIF(C$2:C157,C157,AK$2:AK157)</f>
        <v>0</v>
      </c>
      <c r="AN157" s="38" t="e">
        <f t="shared" si="75"/>
        <v>#DIV/0!</v>
      </c>
      <c r="AO157" s="38">
        <f>SUM(AJ$2:AJ157)</f>
        <v>41.689583333333331</v>
      </c>
      <c r="AP157" s="38">
        <f>SUM(AK$2:AK157)</f>
        <v>2.9388888888888896</v>
      </c>
      <c r="AQ157" s="38">
        <f t="shared" si="76"/>
        <v>1356.3101019694989</v>
      </c>
    </row>
    <row r="158" spans="1:43" x14ac:dyDescent="0.25">
      <c r="A158" s="124">
        <f t="shared" si="79"/>
        <v>157</v>
      </c>
      <c r="B158" s="361">
        <f t="shared" si="79"/>
        <v>40790</v>
      </c>
      <c r="C158" s="33">
        <f t="shared" si="58"/>
        <v>9</v>
      </c>
      <c r="D158" s="125">
        <f>COUNTIF('Rake Load'!A:A,Summary!B158)</f>
        <v>2</v>
      </c>
      <c r="E158" s="125">
        <f>SUMIF('Rake Load'!A:A,B158,'Rake Load'!F:F)</f>
        <v>6942.6</v>
      </c>
      <c r="F158" s="35">
        <f>SUMIF('Rake Load'!A:A,B158,'Rake Load'!AB:AB)</f>
        <v>0.58125000000000004</v>
      </c>
      <c r="G158" s="35">
        <f t="shared" si="59"/>
        <v>0.29062500000000002</v>
      </c>
      <c r="H158" s="36">
        <f t="shared" si="60"/>
        <v>6</v>
      </c>
      <c r="I158" s="36">
        <f t="shared" si="61"/>
        <v>58</v>
      </c>
      <c r="J158" s="35">
        <f>SUMIF('Rake Load'!A:A,B158,'Rake Load'!BH:BH)</f>
        <v>0</v>
      </c>
      <c r="K158" s="41">
        <f t="shared" si="62"/>
        <v>0.58125000000000004</v>
      </c>
      <c r="L158" s="41">
        <f t="shared" si="63"/>
        <v>0.29062500000000002</v>
      </c>
      <c r="M158" s="49">
        <f t="shared" si="64"/>
        <v>6</v>
      </c>
      <c r="N158" s="49">
        <f t="shared" si="65"/>
        <v>58</v>
      </c>
      <c r="O158" s="363">
        <f>SUMIF(C$2:C158,C158,D$2:D158)</f>
        <v>16</v>
      </c>
      <c r="P158" s="33">
        <f>SUMIF(C$2:C158,C158,F$2:F158)</f>
        <v>2.3159722222222223</v>
      </c>
      <c r="Q158" s="37">
        <f t="shared" si="66"/>
        <v>0.1447482638888889</v>
      </c>
      <c r="R158" s="36">
        <f t="shared" si="67"/>
        <v>3</v>
      </c>
      <c r="S158" s="36">
        <f t="shared" si="68"/>
        <v>28</v>
      </c>
      <c r="T158" s="363">
        <f>SUM(D$2:D158)</f>
        <v>258</v>
      </c>
      <c r="U158" s="38">
        <f>SUMIF(C$2:C158,C158,E$2:E158)</f>
        <v>56504.49</v>
      </c>
      <c r="V158" s="38">
        <f>SUM(E$2:E158)</f>
        <v>908523.80999999971</v>
      </c>
      <c r="W158" s="43">
        <f>SUM(F$2:F158)</f>
        <v>40739.633333333368</v>
      </c>
      <c r="X158" s="43">
        <f t="shared" si="69"/>
        <v>157.90555555555568</v>
      </c>
      <c r="Y158" s="36">
        <f t="shared" si="70"/>
        <v>21</v>
      </c>
      <c r="Z158" s="36">
        <f t="shared" si="71"/>
        <v>44</v>
      </c>
      <c r="AA158" s="38">
        <f>SUMIF('Rake Load'!A:A,Summary!B158,'Rake Load'!AN:AN)</f>
        <v>1.0069444444444444</v>
      </c>
      <c r="AB158" s="38">
        <f>SUMIF(C$2:C158,C158,AA$2:AA158)</f>
        <v>5.2118055555555554</v>
      </c>
      <c r="AC158" s="38">
        <f>SUM(AA$2:AA158)</f>
        <v>91.662500000023257</v>
      </c>
      <c r="AD158" s="43">
        <f t="shared" si="72"/>
        <v>0.50347222222222221</v>
      </c>
      <c r="AE158" s="43">
        <f t="shared" si="73"/>
        <v>0.32573784722222221</v>
      </c>
      <c r="AF158" s="43">
        <f t="shared" si="74"/>
        <v>0.35528100775202814</v>
      </c>
      <c r="AG158" s="38">
        <f>SUMIF(Unloader!B:B,Summary!B158,Unloader!M:M)</f>
        <v>0</v>
      </c>
      <c r="AH158" s="38">
        <f>SUMIF(C$2:C158,C158,AG$2:AG158)</f>
        <v>0</v>
      </c>
      <c r="AI158" s="38">
        <f>SUM(AG$2:AG158)</f>
        <v>1261391</v>
      </c>
      <c r="AJ158" s="43">
        <f>SUMIF(Unloader!B:B,Summary!B158,Unloader!W:W)</f>
        <v>0</v>
      </c>
      <c r="AK158" s="43">
        <f>SUMIF(Unloader!B:B,Summary!B158,Unloader!AD:AD)+SUMIF(Unloader!B:B,Summary!B158,Unloader!BR:BR)+SUMIF(Unloader!B:B,Summary!B158,Unloader!BN:BN)</f>
        <v>0</v>
      </c>
      <c r="AL158" s="43">
        <f>SUMIF(C$2:C158,C158,AJ$2:AJ158)</f>
        <v>0</v>
      </c>
      <c r="AM158" s="43">
        <f>SUMIF(C$2:C158,C158,AK$2:AK158)</f>
        <v>0</v>
      </c>
      <c r="AN158" s="38" t="e">
        <f t="shared" si="75"/>
        <v>#DIV/0!</v>
      </c>
      <c r="AO158" s="38">
        <f>SUM(AJ$2:AJ158)</f>
        <v>41.689583333333331</v>
      </c>
      <c r="AP158" s="38">
        <f>SUM(AK$2:AK158)</f>
        <v>2.9388888888888896</v>
      </c>
      <c r="AQ158" s="38">
        <f t="shared" si="76"/>
        <v>1356.3101019694989</v>
      </c>
    </row>
    <row r="159" spans="1:43" x14ac:dyDescent="0.25">
      <c r="A159" s="124">
        <f t="shared" si="79"/>
        <v>158</v>
      </c>
      <c r="B159" s="361">
        <f t="shared" si="79"/>
        <v>40791</v>
      </c>
      <c r="C159" s="33">
        <f t="shared" si="58"/>
        <v>9</v>
      </c>
      <c r="D159" s="125">
        <f>COUNTIF('Rake Load'!A:A,Summary!B159)</f>
        <v>4</v>
      </c>
      <c r="E159" s="125">
        <f>SUMIF('Rake Load'!A:A,B159,'Rake Load'!F:F)</f>
        <v>14547.2</v>
      </c>
      <c r="F159" s="35">
        <f>SUMIF('Rake Load'!A:A,B159,'Rake Load'!AB:AB)</f>
        <v>0.87430555555555522</v>
      </c>
      <c r="G159" s="35">
        <f t="shared" si="59"/>
        <v>0.21857638888888881</v>
      </c>
      <c r="H159" s="36">
        <f t="shared" si="60"/>
        <v>5</v>
      </c>
      <c r="I159" s="36">
        <f t="shared" si="61"/>
        <v>14</v>
      </c>
      <c r="J159" s="35">
        <f>SUMIF('Rake Load'!A:A,B159,'Rake Load'!BH:BH)</f>
        <v>0</v>
      </c>
      <c r="K159" s="41">
        <f t="shared" si="62"/>
        <v>0.87430555555555522</v>
      </c>
      <c r="L159" s="41">
        <f t="shared" si="63"/>
        <v>0.21857638888888881</v>
      </c>
      <c r="M159" s="49">
        <f t="shared" si="64"/>
        <v>5</v>
      </c>
      <c r="N159" s="49">
        <f t="shared" si="65"/>
        <v>14</v>
      </c>
      <c r="O159" s="363">
        <f>SUMIF(C$2:C159,C159,D$2:D159)</f>
        <v>20</v>
      </c>
      <c r="P159" s="33">
        <f>SUMIF(C$2:C159,C159,F$2:F159)</f>
        <v>3.1902777777777773</v>
      </c>
      <c r="Q159" s="37">
        <f t="shared" si="66"/>
        <v>0.15951388888888887</v>
      </c>
      <c r="R159" s="36">
        <f t="shared" si="67"/>
        <v>3</v>
      </c>
      <c r="S159" s="36">
        <f t="shared" si="68"/>
        <v>49</v>
      </c>
      <c r="T159" s="363">
        <f>SUM(D$2:D159)</f>
        <v>262</v>
      </c>
      <c r="U159" s="38">
        <f>SUMIF(C$2:C159,C159,E$2:E159)</f>
        <v>71051.69</v>
      </c>
      <c r="V159" s="38">
        <f>SUM(E$2:E159)</f>
        <v>923071.00999999966</v>
      </c>
      <c r="W159" s="43">
        <f>SUM(F$2:F159)</f>
        <v>40740.507638888921</v>
      </c>
      <c r="X159" s="43">
        <f t="shared" si="69"/>
        <v>155.49812075911802</v>
      </c>
      <c r="Y159" s="36">
        <f t="shared" si="70"/>
        <v>11</v>
      </c>
      <c r="Z159" s="36">
        <f t="shared" si="71"/>
        <v>57</v>
      </c>
      <c r="AA159" s="38">
        <f>SUMIF('Rake Load'!A:A,Summary!B159,'Rake Load'!AN:AN)</f>
        <v>1.993055555555556</v>
      </c>
      <c r="AB159" s="38">
        <f>SUMIF(C$2:C159,C159,AA$2:AA159)</f>
        <v>7.2048611111111116</v>
      </c>
      <c r="AC159" s="38">
        <f>SUM(AA$2:AA159)</f>
        <v>93.655555555578815</v>
      </c>
      <c r="AD159" s="43">
        <f t="shared" si="72"/>
        <v>0.49826388888888901</v>
      </c>
      <c r="AE159" s="43">
        <f t="shared" si="73"/>
        <v>0.36024305555555558</v>
      </c>
      <c r="AF159" s="43">
        <f t="shared" si="74"/>
        <v>0.35746395250220919</v>
      </c>
      <c r="AG159" s="38">
        <f>SUMIF(Unloader!B:B,Summary!B159,Unloader!M:M)</f>
        <v>14839</v>
      </c>
      <c r="AH159" s="38">
        <f>SUMIF(C$2:C159,C159,AG$2:AG159)</f>
        <v>14839</v>
      </c>
      <c r="AI159" s="38">
        <f>SUM(AG$2:AG159)</f>
        <v>1276230</v>
      </c>
      <c r="AJ159" s="43">
        <f>SUMIF(Unloader!B:B,Summary!B159,Unloader!W:W)</f>
        <v>0.36944444444444446</v>
      </c>
      <c r="AK159" s="43">
        <f>SUMIF(Unloader!B:B,Summary!B159,Unloader!AD:AD)+SUMIF(Unloader!B:B,Summary!B159,Unloader!BR:BR)+SUMIF(Unloader!B:B,Summary!B159,Unloader!BN:BN)</f>
        <v>2.0833333333333333E-3</v>
      </c>
      <c r="AL159" s="43">
        <f>SUMIF(C$2:C159,C159,AJ$2:AJ159)</f>
        <v>0.36944444444444446</v>
      </c>
      <c r="AM159" s="43">
        <f>SUMIF(C$2:C159,C159,AK$2:AK159)</f>
        <v>2.0833333333333333E-3</v>
      </c>
      <c r="AN159" s="38">
        <f t="shared" si="75"/>
        <v>1683.0623818525519</v>
      </c>
      <c r="AO159" s="38">
        <f>SUM(AJ$2:AJ159)</f>
        <v>42.059027777777779</v>
      </c>
      <c r="AP159" s="38">
        <f>SUM(AK$2:AK159)</f>
        <v>2.9409722222222228</v>
      </c>
      <c r="AQ159" s="38">
        <f t="shared" si="76"/>
        <v>1359.378661459258</v>
      </c>
    </row>
    <row r="160" spans="1:43" x14ac:dyDescent="0.25">
      <c r="A160" s="124">
        <f t="shared" si="79"/>
        <v>159</v>
      </c>
      <c r="B160" s="361">
        <f t="shared" si="79"/>
        <v>40792</v>
      </c>
      <c r="C160" s="33">
        <f t="shared" si="58"/>
        <v>9</v>
      </c>
      <c r="D160" s="125">
        <f>COUNTIF('Rake Load'!A:A,Summary!B160)</f>
        <v>5</v>
      </c>
      <c r="E160" s="125">
        <f>SUMIF('Rake Load'!A:A,B160,'Rake Load'!F:F)</f>
        <v>17413.370000000003</v>
      </c>
      <c r="F160" s="35">
        <f>SUMIF('Rake Load'!A:A,B160,'Rake Load'!AB:AB)</f>
        <v>0.73055555555555574</v>
      </c>
      <c r="G160" s="35">
        <f t="shared" si="59"/>
        <v>0.14611111111111114</v>
      </c>
      <c r="H160" s="36">
        <f t="shared" si="60"/>
        <v>3</v>
      </c>
      <c r="I160" s="36">
        <f t="shared" si="61"/>
        <v>30</v>
      </c>
      <c r="J160" s="35">
        <f>SUMIF('Rake Load'!A:A,B160,'Rake Load'!BH:BH)</f>
        <v>0</v>
      </c>
      <c r="K160" s="41">
        <f t="shared" si="62"/>
        <v>0.73055555555555574</v>
      </c>
      <c r="L160" s="41">
        <f t="shared" si="63"/>
        <v>0.14611111111111114</v>
      </c>
      <c r="M160" s="49">
        <f t="shared" si="64"/>
        <v>3</v>
      </c>
      <c r="N160" s="49">
        <f t="shared" si="65"/>
        <v>30</v>
      </c>
      <c r="O160" s="363">
        <f>SUMIF(C$2:C160,C160,D$2:D160)</f>
        <v>25</v>
      </c>
      <c r="P160" s="33">
        <f>SUMIF(C$2:C160,C160,F$2:F160)</f>
        <v>3.9208333333333329</v>
      </c>
      <c r="Q160" s="37">
        <f t="shared" si="66"/>
        <v>0.15683333333333332</v>
      </c>
      <c r="R160" s="36">
        <f t="shared" si="67"/>
        <v>3</v>
      </c>
      <c r="S160" s="36">
        <f t="shared" si="68"/>
        <v>45</v>
      </c>
      <c r="T160" s="363">
        <f>SUM(D$2:D160)</f>
        <v>267</v>
      </c>
      <c r="U160" s="38">
        <f>SUMIF(C$2:C160,C160,E$2:E160)</f>
        <v>88465.06</v>
      </c>
      <c r="V160" s="38">
        <f>SUM(E$2:E160)</f>
        <v>940484.37999999966</v>
      </c>
      <c r="W160" s="43">
        <f>SUM(F$2:F160)</f>
        <v>40741.238194444479</v>
      </c>
      <c r="X160" s="43">
        <f t="shared" si="69"/>
        <v>152.58890709529769</v>
      </c>
      <c r="Y160" s="36">
        <f t="shared" si="70"/>
        <v>14</v>
      </c>
      <c r="Z160" s="36">
        <f t="shared" si="71"/>
        <v>8</v>
      </c>
      <c r="AA160" s="38">
        <f>SUMIF('Rake Load'!A:A,Summary!B160,'Rake Load'!AN:AN)</f>
        <v>1.7430555555555554</v>
      </c>
      <c r="AB160" s="38">
        <f>SUMIF(C$2:C160,C160,AA$2:AA160)</f>
        <v>8.9479166666666679</v>
      </c>
      <c r="AC160" s="38">
        <f>SUM(AA$2:AA160)</f>
        <v>95.398611111134372</v>
      </c>
      <c r="AD160" s="43">
        <f t="shared" si="72"/>
        <v>0.34861111111111109</v>
      </c>
      <c r="AE160" s="43">
        <f t="shared" si="73"/>
        <v>0.35791666666666672</v>
      </c>
      <c r="AF160" s="43">
        <f t="shared" si="74"/>
        <v>0.35729816895555944</v>
      </c>
      <c r="AG160" s="38">
        <f>SUMIF(Unloader!B:B,Summary!B160,Unloader!M:M)</f>
        <v>15323</v>
      </c>
      <c r="AH160" s="38">
        <f>SUMIF(C$2:C160,C160,AG$2:AG160)</f>
        <v>30162</v>
      </c>
      <c r="AI160" s="38">
        <f>SUM(AG$2:AG160)</f>
        <v>1291553</v>
      </c>
      <c r="AJ160" s="43">
        <f>SUMIF(Unloader!B:B,Summary!B160,Unloader!W:W)</f>
        <v>0.625</v>
      </c>
      <c r="AK160" s="43">
        <f>SUMIF(Unloader!B:B,Summary!B160,Unloader!AD:AD)+SUMIF(Unloader!B:B,Summary!B160,Unloader!BR:BR)+SUMIF(Unloader!B:B,Summary!B160,Unloader!BN:BN)</f>
        <v>0</v>
      </c>
      <c r="AL160" s="43">
        <f>SUMIF(C$2:C160,C160,AJ$2:AJ160)</f>
        <v>0.99444444444444446</v>
      </c>
      <c r="AM160" s="43">
        <f>SUMIF(C$2:C160,C160,AK$2:AK160)</f>
        <v>2.0833333333333333E-3</v>
      </c>
      <c r="AN160" s="38">
        <f t="shared" si="75"/>
        <v>1266.4240727781664</v>
      </c>
      <c r="AO160" s="38">
        <f>SUM(AJ$2:AJ160)</f>
        <v>42.684027777777779</v>
      </c>
      <c r="AP160" s="38">
        <f>SUM(AK$2:AK160)</f>
        <v>2.9409722222222228</v>
      </c>
      <c r="AQ160" s="38">
        <f t="shared" si="76"/>
        <v>1354.0656998077932</v>
      </c>
    </row>
    <row r="161" spans="1:43" x14ac:dyDescent="0.25">
      <c r="A161" s="124">
        <f t="shared" si="79"/>
        <v>160</v>
      </c>
      <c r="B161" s="361">
        <f t="shared" si="79"/>
        <v>40793</v>
      </c>
      <c r="C161" s="33">
        <f t="shared" si="58"/>
        <v>9</v>
      </c>
      <c r="D161" s="125">
        <f>COUNTIF('Rake Load'!A:A,Summary!B161)</f>
        <v>2</v>
      </c>
      <c r="E161" s="125">
        <f>SUMIF('Rake Load'!A:A,B161,'Rake Load'!F:F)</f>
        <v>7100.3700000000008</v>
      </c>
      <c r="F161" s="35">
        <f>SUMIF('Rake Load'!A:A,B161,'Rake Load'!AB:AB)</f>
        <v>0.12361111111111112</v>
      </c>
      <c r="G161" s="35">
        <f t="shared" si="59"/>
        <v>6.1805555555555558E-2</v>
      </c>
      <c r="H161" s="36">
        <f t="shared" si="60"/>
        <v>1</v>
      </c>
      <c r="I161" s="36">
        <f t="shared" si="61"/>
        <v>29</v>
      </c>
      <c r="J161" s="35">
        <f>SUMIF('Rake Load'!A:A,B161,'Rake Load'!BH:BH)</f>
        <v>0</v>
      </c>
      <c r="K161" s="41">
        <f t="shared" si="62"/>
        <v>0.12361111111111112</v>
      </c>
      <c r="L161" s="41">
        <f t="shared" si="63"/>
        <v>6.1805555555555558E-2</v>
      </c>
      <c r="M161" s="49">
        <f t="shared" si="64"/>
        <v>1</v>
      </c>
      <c r="N161" s="49">
        <f t="shared" si="65"/>
        <v>29</v>
      </c>
      <c r="O161" s="363">
        <f>SUMIF(C$2:C161,C161,D$2:D161)</f>
        <v>27</v>
      </c>
      <c r="P161" s="33">
        <f>SUMIF(C$2:C161,C161,F$2:F161)</f>
        <v>4.0444444444444443</v>
      </c>
      <c r="Q161" s="37">
        <f t="shared" si="66"/>
        <v>0.14979423868312758</v>
      </c>
      <c r="R161" s="36">
        <f t="shared" si="67"/>
        <v>3</v>
      </c>
      <c r="S161" s="36">
        <f t="shared" si="68"/>
        <v>35</v>
      </c>
      <c r="T161" s="363">
        <f>SUM(D$2:D161)</f>
        <v>269</v>
      </c>
      <c r="U161" s="38">
        <f>SUMIF(C$2:C161,C161,E$2:E161)</f>
        <v>95565.43</v>
      </c>
      <c r="V161" s="38">
        <f>SUM(E$2:E161)</f>
        <v>947584.74999999965</v>
      </c>
      <c r="W161" s="43">
        <f>SUM(F$2:F161)</f>
        <v>40741.361805555593</v>
      </c>
      <c r="X161" s="43">
        <f t="shared" si="69"/>
        <v>151.45487660057842</v>
      </c>
      <c r="Y161" s="36">
        <f t="shared" si="70"/>
        <v>10</v>
      </c>
      <c r="Z161" s="36">
        <f t="shared" si="71"/>
        <v>55</v>
      </c>
      <c r="AA161" s="38">
        <f>SUMIF('Rake Load'!A:A,Summary!B161,'Rake Load'!AN:AN)</f>
        <v>0.61111111111111094</v>
      </c>
      <c r="AB161" s="38">
        <f>SUMIF(C$2:C161,C161,AA$2:AA161)</f>
        <v>9.5590277777777786</v>
      </c>
      <c r="AC161" s="38">
        <f>SUM(AA$2:AA161)</f>
        <v>96.009722222245486</v>
      </c>
      <c r="AD161" s="43">
        <f t="shared" si="72"/>
        <v>0.30555555555555547</v>
      </c>
      <c r="AE161" s="43">
        <f t="shared" si="73"/>
        <v>0.35403806584362141</v>
      </c>
      <c r="AF161" s="43">
        <f t="shared" si="74"/>
        <v>0.35691346551020625</v>
      </c>
      <c r="AG161" s="38">
        <f>SUMIF(Unloader!B:B,Summary!B161,Unloader!M:M)</f>
        <v>0</v>
      </c>
      <c r="AH161" s="38">
        <f>SUMIF(C$2:C161,C161,AG$2:AG161)</f>
        <v>30162</v>
      </c>
      <c r="AI161" s="38">
        <f>SUM(AG$2:AG161)</f>
        <v>1291553</v>
      </c>
      <c r="AJ161" s="43">
        <f>SUMIF(Unloader!B:B,Summary!B161,Unloader!W:W)</f>
        <v>0</v>
      </c>
      <c r="AK161" s="43">
        <f>SUMIF(Unloader!B:B,Summary!B161,Unloader!AD:AD)+SUMIF(Unloader!B:B,Summary!B161,Unloader!BR:BR)+SUMIF(Unloader!B:B,Summary!B161,Unloader!BN:BN)</f>
        <v>0</v>
      </c>
      <c r="AL161" s="43">
        <f>SUMIF(C$2:C161,C161,AJ$2:AJ161)</f>
        <v>0.99444444444444446</v>
      </c>
      <c r="AM161" s="43">
        <f>SUMIF(C$2:C161,C161,AK$2:AK161)</f>
        <v>2.0833333333333333E-3</v>
      </c>
      <c r="AN161" s="38">
        <f t="shared" si="75"/>
        <v>1266.4240727781664</v>
      </c>
      <c r="AO161" s="38">
        <f>SUM(AJ$2:AJ161)</f>
        <v>42.684027777777779</v>
      </c>
      <c r="AP161" s="38">
        <f>SUM(AK$2:AK161)</f>
        <v>2.9409722222222228</v>
      </c>
      <c r="AQ161" s="38">
        <f t="shared" si="76"/>
        <v>1354.0656998077932</v>
      </c>
    </row>
    <row r="162" spans="1:43" x14ac:dyDescent="0.25">
      <c r="A162" s="124">
        <f t="shared" si="79"/>
        <v>161</v>
      </c>
      <c r="B162" s="361">
        <f t="shared" si="79"/>
        <v>40794</v>
      </c>
      <c r="C162" s="33">
        <f t="shared" si="58"/>
        <v>9</v>
      </c>
      <c r="D162" s="125">
        <f>COUNTIF('Rake Load'!A:A,Summary!B162)</f>
        <v>4</v>
      </c>
      <c r="E162" s="125">
        <f>SUMIF('Rake Load'!A:A,B162,'Rake Load'!F:F)</f>
        <v>14757.7</v>
      </c>
      <c r="F162" s="35">
        <f>SUMIF('Rake Load'!A:A,B162,'Rake Load'!AB:AB)</f>
        <v>0.51041666666666663</v>
      </c>
      <c r="G162" s="35">
        <f t="shared" si="59"/>
        <v>0.12760416666666666</v>
      </c>
      <c r="H162" s="36">
        <f t="shared" si="60"/>
        <v>3</v>
      </c>
      <c r="I162" s="36">
        <f t="shared" si="61"/>
        <v>3</v>
      </c>
      <c r="J162" s="35">
        <f>SUMIF('Rake Load'!A:A,B162,'Rake Load'!BH:BH)</f>
        <v>0</v>
      </c>
      <c r="K162" s="41">
        <f t="shared" si="62"/>
        <v>0.51041666666666663</v>
      </c>
      <c r="L162" s="41">
        <f t="shared" si="63"/>
        <v>0.12760416666666666</v>
      </c>
      <c r="M162" s="49">
        <f t="shared" si="64"/>
        <v>3</v>
      </c>
      <c r="N162" s="49">
        <f t="shared" si="65"/>
        <v>3</v>
      </c>
      <c r="O162" s="363">
        <f>SUMIF(C$2:C162,C162,D$2:D162)</f>
        <v>31</v>
      </c>
      <c r="P162" s="33">
        <f>SUMIF(C$2:C162,C162,F$2:F162)</f>
        <v>4.5548611111111112</v>
      </c>
      <c r="Q162" s="37">
        <f t="shared" si="66"/>
        <v>0.14693100358422939</v>
      </c>
      <c r="R162" s="36">
        <f t="shared" si="67"/>
        <v>3</v>
      </c>
      <c r="S162" s="36">
        <f t="shared" si="68"/>
        <v>31</v>
      </c>
      <c r="T162" s="363">
        <f>SUM(D$2:D162)</f>
        <v>273</v>
      </c>
      <c r="U162" s="38">
        <f>SUMIF(C$2:C162,C162,E$2:E162)</f>
        <v>110323.12999999999</v>
      </c>
      <c r="V162" s="38">
        <f>SUM(E$2:E162)</f>
        <v>962342.4499999996</v>
      </c>
      <c r="W162" s="43">
        <f>SUM(F$2:F162)</f>
        <v>40741.872222222257</v>
      </c>
      <c r="X162" s="43">
        <f t="shared" si="69"/>
        <v>149.23762718762731</v>
      </c>
      <c r="Y162" s="36">
        <f t="shared" si="70"/>
        <v>5</v>
      </c>
      <c r="Z162" s="36">
        <f t="shared" si="71"/>
        <v>42</v>
      </c>
      <c r="AA162" s="38">
        <f>SUMIF('Rake Load'!A:A,Summary!B162,'Rake Load'!AN:AN)</f>
        <v>1.7020833333333334</v>
      </c>
      <c r="AB162" s="38">
        <f>SUMIF(C$2:C162,C162,AA$2:AA162)</f>
        <v>11.261111111111113</v>
      </c>
      <c r="AC162" s="38">
        <f>SUM(AA$2:AA162)</f>
        <v>97.71180555557882</v>
      </c>
      <c r="AD162" s="43">
        <f t="shared" si="72"/>
        <v>0.42552083333333335</v>
      </c>
      <c r="AE162" s="43">
        <f t="shared" si="73"/>
        <v>0.36326164874551975</v>
      </c>
      <c r="AF162" s="43">
        <f t="shared" si="74"/>
        <v>0.35791870166878686</v>
      </c>
      <c r="AG162" s="38">
        <f>SUMIF(Unloader!B:B,Summary!B162,Unloader!M:M)</f>
        <v>0</v>
      </c>
      <c r="AH162" s="38">
        <f>SUMIF(C$2:C162,C162,AG$2:AG162)</f>
        <v>30162</v>
      </c>
      <c r="AI162" s="38">
        <f>SUM(AG$2:AG162)</f>
        <v>1291553</v>
      </c>
      <c r="AJ162" s="43">
        <f>SUMIF(Unloader!B:B,Summary!B162,Unloader!W:W)</f>
        <v>0</v>
      </c>
      <c r="AK162" s="43">
        <f>SUMIF(Unloader!B:B,Summary!B162,Unloader!AD:AD)+SUMIF(Unloader!B:B,Summary!B162,Unloader!BR:BR)+SUMIF(Unloader!B:B,Summary!B162,Unloader!BN:BN)</f>
        <v>0</v>
      </c>
      <c r="AL162" s="43">
        <f>SUMIF(C$2:C162,C162,AJ$2:AJ162)</f>
        <v>0.99444444444444446</v>
      </c>
      <c r="AM162" s="43">
        <f>SUMIF(C$2:C162,C162,AK$2:AK162)</f>
        <v>2.0833333333333333E-3</v>
      </c>
      <c r="AN162" s="38">
        <f t="shared" si="75"/>
        <v>1266.4240727781664</v>
      </c>
      <c r="AO162" s="38">
        <f>SUM(AJ$2:AJ162)</f>
        <v>42.684027777777779</v>
      </c>
      <c r="AP162" s="38">
        <f>SUM(AK$2:AK162)</f>
        <v>2.9409722222222228</v>
      </c>
      <c r="AQ162" s="38">
        <f t="shared" si="76"/>
        <v>1354.0656998077932</v>
      </c>
    </row>
    <row r="163" spans="1:43" x14ac:dyDescent="0.25">
      <c r="A163" s="124">
        <f t="shared" si="79"/>
        <v>162</v>
      </c>
      <c r="B163" s="361">
        <f t="shared" si="79"/>
        <v>40795</v>
      </c>
      <c r="C163" s="33">
        <f t="shared" si="58"/>
        <v>9</v>
      </c>
      <c r="D163" s="125">
        <f>COUNTIF('Rake Load'!A:A,Summary!B163)</f>
        <v>5</v>
      </c>
      <c r="E163" s="125">
        <f>SUMIF('Rake Load'!A:A,B163,'Rake Load'!F:F)</f>
        <v>18226.669999999998</v>
      </c>
      <c r="F163" s="35">
        <f>SUMIF('Rake Load'!A:A,B163,'Rake Load'!AB:AB)</f>
        <v>0.54374999999999996</v>
      </c>
      <c r="G163" s="35">
        <f t="shared" si="59"/>
        <v>0.10874999999999999</v>
      </c>
      <c r="H163" s="36">
        <f t="shared" si="60"/>
        <v>2</v>
      </c>
      <c r="I163" s="36">
        <f t="shared" si="61"/>
        <v>36</v>
      </c>
      <c r="J163" s="35">
        <f>SUMIF('Rake Load'!A:A,B163,'Rake Load'!BH:BH)</f>
        <v>0</v>
      </c>
      <c r="K163" s="41">
        <f t="shared" si="62"/>
        <v>0.54374999999999996</v>
      </c>
      <c r="L163" s="41">
        <f t="shared" si="63"/>
        <v>0.10874999999999999</v>
      </c>
      <c r="M163" s="49">
        <f t="shared" si="64"/>
        <v>2</v>
      </c>
      <c r="N163" s="49">
        <f t="shared" si="65"/>
        <v>36</v>
      </c>
      <c r="O163" s="363">
        <f>SUMIF(C$2:C163,C163,D$2:D163)</f>
        <v>36</v>
      </c>
      <c r="P163" s="33">
        <f>SUMIF(C$2:C163,C163,F$2:F163)</f>
        <v>5.0986111111111114</v>
      </c>
      <c r="Q163" s="37">
        <f t="shared" si="66"/>
        <v>0.14162808641975311</v>
      </c>
      <c r="R163" s="36">
        <f t="shared" si="67"/>
        <v>3</v>
      </c>
      <c r="S163" s="36">
        <f t="shared" si="68"/>
        <v>23</v>
      </c>
      <c r="T163" s="363">
        <f>SUM(D$2:D163)</f>
        <v>278</v>
      </c>
      <c r="U163" s="38">
        <f>SUMIF(C$2:C163,C163,E$2:E163)</f>
        <v>128549.79999999999</v>
      </c>
      <c r="V163" s="38">
        <f>SUM(E$2:E163)</f>
        <v>980569.11999999965</v>
      </c>
      <c r="W163" s="43">
        <f>SUM(F$2:F163)</f>
        <v>40742.415972222254</v>
      </c>
      <c r="X163" s="43">
        <f t="shared" si="69"/>
        <v>146.55545313749013</v>
      </c>
      <c r="Y163" s="36">
        <f t="shared" si="70"/>
        <v>13</v>
      </c>
      <c r="Z163" s="36">
        <f t="shared" si="71"/>
        <v>19</v>
      </c>
      <c r="AA163" s="38">
        <f>SUMIF('Rake Load'!A:A,Summary!B163,'Rake Load'!AN:AN)</f>
        <v>1.5951388888888889</v>
      </c>
      <c r="AB163" s="38">
        <f>SUMIF(C$2:C163,C163,AA$2:AA163)</f>
        <v>12.856250000000001</v>
      </c>
      <c r="AC163" s="38">
        <f>SUM(AA$2:AA163)</f>
        <v>99.306944444467703</v>
      </c>
      <c r="AD163" s="43">
        <f t="shared" si="72"/>
        <v>0.3190277777777778</v>
      </c>
      <c r="AE163" s="43">
        <f t="shared" si="73"/>
        <v>0.35711805555555559</v>
      </c>
      <c r="AF163" s="43">
        <f t="shared" si="74"/>
        <v>0.35721922462038741</v>
      </c>
      <c r="AG163" s="38">
        <f>SUMIF(Unloader!B:B,Summary!B163,Unloader!M:M)</f>
        <v>0</v>
      </c>
      <c r="AH163" s="38">
        <f>SUMIF(C$2:C163,C163,AG$2:AG163)</f>
        <v>30162</v>
      </c>
      <c r="AI163" s="38">
        <f>SUM(AG$2:AG163)</f>
        <v>1291553</v>
      </c>
      <c r="AJ163" s="43">
        <f>SUMIF(Unloader!B:B,Summary!B163,Unloader!W:W)</f>
        <v>0</v>
      </c>
      <c r="AK163" s="43">
        <f>SUMIF(Unloader!B:B,Summary!B163,Unloader!AD:AD)+SUMIF(Unloader!B:B,Summary!B163,Unloader!BR:BR)+SUMIF(Unloader!B:B,Summary!B163,Unloader!BN:BN)</f>
        <v>0</v>
      </c>
      <c r="AL163" s="43">
        <f>SUMIF(C$2:C163,C163,AJ$2:AJ163)</f>
        <v>0.99444444444444446</v>
      </c>
      <c r="AM163" s="43">
        <f>SUMIF(C$2:C163,C163,AK$2:AK163)</f>
        <v>2.0833333333333333E-3</v>
      </c>
      <c r="AN163" s="38">
        <f t="shared" si="75"/>
        <v>1266.4240727781664</v>
      </c>
      <c r="AO163" s="38">
        <f>SUM(AJ$2:AJ163)</f>
        <v>42.684027777777779</v>
      </c>
      <c r="AP163" s="38">
        <f>SUM(AK$2:AK163)</f>
        <v>2.9409722222222228</v>
      </c>
      <c r="AQ163" s="38">
        <f t="shared" si="76"/>
        <v>1354.0656998077932</v>
      </c>
    </row>
    <row r="164" spans="1:43" x14ac:dyDescent="0.25">
      <c r="A164" s="124">
        <f t="shared" si="79"/>
        <v>163</v>
      </c>
      <c r="B164" s="361">
        <f t="shared" si="79"/>
        <v>40796</v>
      </c>
      <c r="C164" s="33">
        <f t="shared" si="58"/>
        <v>9</v>
      </c>
      <c r="D164" s="125">
        <f>COUNTIF('Rake Load'!A:A,Summary!B164)</f>
        <v>4</v>
      </c>
      <c r="E164" s="125">
        <f>SUMIF('Rake Load'!A:A,B164,'Rake Load'!F:F)</f>
        <v>14649.029999999999</v>
      </c>
      <c r="F164" s="35">
        <f>SUMIF('Rake Load'!A:A,B164,'Rake Load'!AB:AB)</f>
        <v>0.40277777777777762</v>
      </c>
      <c r="G164" s="35">
        <f t="shared" si="59"/>
        <v>0.10069444444444441</v>
      </c>
      <c r="H164" s="36">
        <f t="shared" si="60"/>
        <v>2</v>
      </c>
      <c r="I164" s="36">
        <f t="shared" si="61"/>
        <v>25</v>
      </c>
      <c r="J164" s="35">
        <f>SUMIF('Rake Load'!A:A,B164,'Rake Load'!BH:BH)</f>
        <v>0</v>
      </c>
      <c r="K164" s="41">
        <f t="shared" si="62"/>
        <v>0.40277777777777762</v>
      </c>
      <c r="L164" s="41">
        <f t="shared" si="63"/>
        <v>0.10069444444444441</v>
      </c>
      <c r="M164" s="49">
        <f t="shared" si="64"/>
        <v>2</v>
      </c>
      <c r="N164" s="49">
        <f t="shared" si="65"/>
        <v>25</v>
      </c>
      <c r="O164" s="363">
        <f>SUMIF(C$2:C164,C164,D$2:D164)</f>
        <v>40</v>
      </c>
      <c r="P164" s="33">
        <f>SUMIF(C$2:C164,C164,F$2:F164)</f>
        <v>5.5013888888888891</v>
      </c>
      <c r="Q164" s="37">
        <f t="shared" si="66"/>
        <v>0.13753472222222224</v>
      </c>
      <c r="R164" s="36">
        <f t="shared" si="67"/>
        <v>3</v>
      </c>
      <c r="S164" s="36">
        <f t="shared" si="68"/>
        <v>18</v>
      </c>
      <c r="T164" s="363">
        <f>SUM(D$2:D164)</f>
        <v>282</v>
      </c>
      <c r="U164" s="38">
        <f>SUMIF(C$2:C164,C164,E$2:E164)</f>
        <v>143198.82999999999</v>
      </c>
      <c r="V164" s="38">
        <f>SUM(E$2:E164)</f>
        <v>995218.14999999967</v>
      </c>
      <c r="W164" s="43">
        <f>SUM(F$2:F164)</f>
        <v>40742.818750000035</v>
      </c>
      <c r="X164" s="43">
        <f t="shared" si="69"/>
        <v>144.478080673759</v>
      </c>
      <c r="Y164" s="36">
        <f t="shared" si="70"/>
        <v>11</v>
      </c>
      <c r="Z164" s="36">
        <f t="shared" si="71"/>
        <v>28</v>
      </c>
      <c r="AA164" s="38">
        <f>SUMIF('Rake Load'!A:A,Summary!B164,'Rake Load'!AN:AN)</f>
        <v>0.85763888888888873</v>
      </c>
      <c r="AB164" s="38">
        <f>SUMIF(C$2:C164,C164,AA$2:AA164)</f>
        <v>13.71388888888889</v>
      </c>
      <c r="AC164" s="38">
        <f>SUM(AA$2:AA164)</f>
        <v>100.16458333335659</v>
      </c>
      <c r="AD164" s="43">
        <f t="shared" si="72"/>
        <v>0.21440972222222218</v>
      </c>
      <c r="AE164" s="43">
        <f t="shared" si="73"/>
        <v>0.34284722222222225</v>
      </c>
      <c r="AF164" s="43">
        <f t="shared" si="74"/>
        <v>0.35519355791970419</v>
      </c>
      <c r="AG164" s="38">
        <f>SUMIF(Unloader!B:B,Summary!B164,Unloader!M:M)</f>
        <v>0</v>
      </c>
      <c r="AH164" s="38">
        <f>SUMIF(C$2:C164,C164,AG$2:AG164)</f>
        <v>30162</v>
      </c>
      <c r="AI164" s="38">
        <f>SUM(AG$2:AG164)</f>
        <v>1291553</v>
      </c>
      <c r="AJ164" s="43">
        <f>SUMIF(Unloader!B:B,Summary!B164,Unloader!W:W)</f>
        <v>0</v>
      </c>
      <c r="AK164" s="43">
        <f>SUMIF(Unloader!B:B,Summary!B164,Unloader!AD:AD)+SUMIF(Unloader!B:B,Summary!B164,Unloader!BR:BR)+SUMIF(Unloader!B:B,Summary!B164,Unloader!BN:BN)</f>
        <v>0</v>
      </c>
      <c r="AL164" s="43">
        <f>SUMIF(C$2:C164,C164,AJ$2:AJ164)</f>
        <v>0.99444444444444446</v>
      </c>
      <c r="AM164" s="43">
        <f>SUMIF(C$2:C164,C164,AK$2:AK164)</f>
        <v>2.0833333333333333E-3</v>
      </c>
      <c r="AN164" s="38">
        <f t="shared" si="75"/>
        <v>1266.4240727781664</v>
      </c>
      <c r="AO164" s="38">
        <f>SUM(AJ$2:AJ164)</f>
        <v>42.684027777777779</v>
      </c>
      <c r="AP164" s="38">
        <f>SUM(AK$2:AK164)</f>
        <v>2.9409722222222228</v>
      </c>
      <c r="AQ164" s="38">
        <f t="shared" si="76"/>
        <v>1354.0656998077932</v>
      </c>
    </row>
    <row r="165" spans="1:43" x14ac:dyDescent="0.25">
      <c r="A165" s="124">
        <f t="shared" si="79"/>
        <v>164</v>
      </c>
      <c r="B165" s="361">
        <f t="shared" si="79"/>
        <v>40797</v>
      </c>
      <c r="C165" s="33">
        <f t="shared" si="58"/>
        <v>9</v>
      </c>
      <c r="D165" s="125">
        <f>COUNTIF('Rake Load'!A:A,Summary!B165)</f>
        <v>3</v>
      </c>
      <c r="E165" s="125">
        <f>SUMIF('Rake Load'!A:A,B165,'Rake Load'!F:F)</f>
        <v>11007.85</v>
      </c>
      <c r="F165" s="35">
        <f>SUMIF('Rake Load'!A:A,B165,'Rake Load'!AB:AB)</f>
        <v>0.26180555555555551</v>
      </c>
      <c r="G165" s="35">
        <f t="shared" si="59"/>
        <v>8.7268518518518509E-2</v>
      </c>
      <c r="H165" s="36">
        <f t="shared" si="60"/>
        <v>2</v>
      </c>
      <c r="I165" s="36">
        <f t="shared" si="61"/>
        <v>5</v>
      </c>
      <c r="J165" s="35">
        <f>SUMIF('Rake Load'!A:A,B165,'Rake Load'!BH:BH)</f>
        <v>0</v>
      </c>
      <c r="K165" s="41">
        <f t="shared" si="62"/>
        <v>0.26180555555555551</v>
      </c>
      <c r="L165" s="41">
        <f t="shared" si="63"/>
        <v>8.7268518518518509E-2</v>
      </c>
      <c r="M165" s="49">
        <f t="shared" si="64"/>
        <v>2</v>
      </c>
      <c r="N165" s="49">
        <f t="shared" si="65"/>
        <v>5</v>
      </c>
      <c r="O165" s="363">
        <f>SUMIF(C$2:C165,C165,D$2:D165)</f>
        <v>43</v>
      </c>
      <c r="P165" s="33">
        <f>SUMIF(C$2:C165,C165,F$2:F165)</f>
        <v>5.7631944444444443</v>
      </c>
      <c r="Q165" s="37">
        <f t="shared" si="66"/>
        <v>0.13402777777777777</v>
      </c>
      <c r="R165" s="36">
        <f t="shared" si="67"/>
        <v>3</v>
      </c>
      <c r="S165" s="36">
        <f t="shared" si="68"/>
        <v>13</v>
      </c>
      <c r="T165" s="363">
        <f>SUM(D$2:D165)</f>
        <v>285</v>
      </c>
      <c r="U165" s="38">
        <f>SUMIF(C$2:C165,C165,E$2:E165)</f>
        <v>154206.68</v>
      </c>
      <c r="V165" s="38">
        <f>SUM(E$2:E165)</f>
        <v>1006225.9999999997</v>
      </c>
      <c r="W165" s="43">
        <f>SUM(F$2:F165)</f>
        <v>40743.080555555593</v>
      </c>
      <c r="X165" s="43">
        <f t="shared" si="69"/>
        <v>142.95817738791436</v>
      </c>
      <c r="Y165" s="36">
        <f t="shared" si="70"/>
        <v>22</v>
      </c>
      <c r="Z165" s="36">
        <f t="shared" si="71"/>
        <v>59</v>
      </c>
      <c r="AA165" s="38">
        <f>SUMIF('Rake Load'!A:A,Summary!B165,'Rake Load'!AN:AN)</f>
        <v>0.66041666666666676</v>
      </c>
      <c r="AB165" s="38">
        <f>SUMIF(C$2:C165,C165,AA$2:AA165)</f>
        <v>14.374305555555557</v>
      </c>
      <c r="AC165" s="38">
        <f>SUM(AA$2:AA165)</f>
        <v>100.82500000002325</v>
      </c>
      <c r="AD165" s="43">
        <f t="shared" si="72"/>
        <v>0.22013888888888891</v>
      </c>
      <c r="AE165" s="43">
        <f t="shared" si="73"/>
        <v>0.33428617571059432</v>
      </c>
      <c r="AF165" s="43">
        <f t="shared" si="74"/>
        <v>0.35377192982464301</v>
      </c>
      <c r="AG165" s="38">
        <f>SUMIF(Unloader!B:B,Summary!B165,Unloader!M:M)</f>
        <v>0</v>
      </c>
      <c r="AH165" s="38">
        <f>SUMIF(C$2:C165,C165,AG$2:AG165)</f>
        <v>30162</v>
      </c>
      <c r="AI165" s="38">
        <f>SUM(AG$2:AG165)</f>
        <v>1291553</v>
      </c>
      <c r="AJ165" s="43">
        <f>SUMIF(Unloader!B:B,Summary!B165,Unloader!W:W)</f>
        <v>0</v>
      </c>
      <c r="AK165" s="43">
        <f>SUMIF(Unloader!B:B,Summary!B165,Unloader!AD:AD)+SUMIF(Unloader!B:B,Summary!B165,Unloader!BR:BR)+SUMIF(Unloader!B:B,Summary!B165,Unloader!BN:BN)</f>
        <v>0</v>
      </c>
      <c r="AL165" s="43">
        <f>SUMIF(C$2:C165,C165,AJ$2:AJ165)</f>
        <v>0.99444444444444446</v>
      </c>
      <c r="AM165" s="43">
        <f>SUMIF(C$2:C165,C165,AK$2:AK165)</f>
        <v>2.0833333333333333E-3</v>
      </c>
      <c r="AN165" s="38">
        <f t="shared" si="75"/>
        <v>1266.4240727781664</v>
      </c>
      <c r="AO165" s="38">
        <f>SUM(AJ$2:AJ165)</f>
        <v>42.684027777777779</v>
      </c>
      <c r="AP165" s="38">
        <f>SUM(AK$2:AK165)</f>
        <v>2.9409722222222228</v>
      </c>
      <c r="AQ165" s="38">
        <f t="shared" si="76"/>
        <v>1354.0656998077932</v>
      </c>
    </row>
    <row r="166" spans="1:43" x14ac:dyDescent="0.25">
      <c r="A166" s="124">
        <f t="shared" si="79"/>
        <v>165</v>
      </c>
      <c r="B166" s="361">
        <f t="shared" si="79"/>
        <v>40798</v>
      </c>
      <c r="C166" s="33">
        <f t="shared" si="58"/>
        <v>9</v>
      </c>
      <c r="D166" s="125">
        <f>COUNTIF('Rake Load'!A:A,Summary!B166)</f>
        <v>3</v>
      </c>
      <c r="E166" s="125">
        <f>SUMIF('Rake Load'!A:A,B166,'Rake Load'!F:F)</f>
        <v>10854.91</v>
      </c>
      <c r="F166" s="35">
        <f>SUMIF('Rake Load'!A:A,B166,'Rake Load'!AB:AB)</f>
        <v>0.25069444444444444</v>
      </c>
      <c r="G166" s="35">
        <f t="shared" si="59"/>
        <v>8.3564814814814814E-2</v>
      </c>
      <c r="H166" s="36">
        <f t="shared" si="60"/>
        <v>2</v>
      </c>
      <c r="I166" s="36">
        <f t="shared" si="61"/>
        <v>0</v>
      </c>
      <c r="J166" s="35">
        <f>SUMIF('Rake Load'!A:A,B166,'Rake Load'!BH:BH)</f>
        <v>0</v>
      </c>
      <c r="K166" s="41">
        <f t="shared" si="62"/>
        <v>0.25069444444444444</v>
      </c>
      <c r="L166" s="41">
        <f t="shared" si="63"/>
        <v>8.3564814814814814E-2</v>
      </c>
      <c r="M166" s="49">
        <f t="shared" si="64"/>
        <v>2</v>
      </c>
      <c r="N166" s="49">
        <f t="shared" si="65"/>
        <v>0</v>
      </c>
      <c r="O166" s="363">
        <f>SUMIF(C$2:C166,C166,D$2:D166)</f>
        <v>46</v>
      </c>
      <c r="P166" s="33">
        <f>SUMIF(C$2:C166,C166,F$2:F166)</f>
        <v>6.0138888888888884</v>
      </c>
      <c r="Q166" s="37">
        <f t="shared" si="66"/>
        <v>0.13073671497584541</v>
      </c>
      <c r="R166" s="36">
        <f t="shared" si="67"/>
        <v>3</v>
      </c>
      <c r="S166" s="36">
        <f t="shared" si="68"/>
        <v>8</v>
      </c>
      <c r="T166" s="363">
        <f>SUM(D$2:D166)</f>
        <v>288</v>
      </c>
      <c r="U166" s="38">
        <f>SUMIF(C$2:C166,C166,E$2:E166)</f>
        <v>165061.59</v>
      </c>
      <c r="V166" s="38">
        <f>SUM(E$2:E166)</f>
        <v>1017080.9099999997</v>
      </c>
      <c r="W166" s="43">
        <f>SUM(F$2:F166)</f>
        <v>40743.331250000039</v>
      </c>
      <c r="X166" s="43">
        <f t="shared" si="69"/>
        <v>141.46990017361125</v>
      </c>
      <c r="Y166" s="36">
        <f t="shared" si="70"/>
        <v>11</v>
      </c>
      <c r="Z166" s="36">
        <f t="shared" si="71"/>
        <v>16</v>
      </c>
      <c r="AA166" s="38">
        <f>SUMIF('Rake Load'!A:A,Summary!B166,'Rake Load'!AN:AN)</f>
        <v>0.64930555555555536</v>
      </c>
      <c r="AB166" s="38">
        <f>SUMIF(C$2:C166,C166,AA$2:AA166)</f>
        <v>15.023611111111112</v>
      </c>
      <c r="AC166" s="38">
        <f>SUM(AA$2:AA166)</f>
        <v>101.47430555557881</v>
      </c>
      <c r="AD166" s="43">
        <f t="shared" si="72"/>
        <v>0.21643518518518512</v>
      </c>
      <c r="AE166" s="43">
        <f t="shared" si="73"/>
        <v>0.32660024154589373</v>
      </c>
      <c r="AF166" s="43">
        <f t="shared" si="74"/>
        <v>0.35234133873464862</v>
      </c>
      <c r="AG166" s="38">
        <f>SUMIF(Unloader!B:B,Summary!B166,Unloader!M:M)</f>
        <v>0</v>
      </c>
      <c r="AH166" s="38">
        <f>SUMIF(C$2:C166,C166,AG$2:AG166)</f>
        <v>30162</v>
      </c>
      <c r="AI166" s="38">
        <f>SUM(AG$2:AG166)</f>
        <v>1291553</v>
      </c>
      <c r="AJ166" s="43">
        <f>SUMIF(Unloader!B:B,Summary!B166,Unloader!W:W)</f>
        <v>0</v>
      </c>
      <c r="AK166" s="43">
        <f>SUMIF(Unloader!B:B,Summary!B166,Unloader!AD:AD)+SUMIF(Unloader!B:B,Summary!B166,Unloader!BR:BR)+SUMIF(Unloader!B:B,Summary!B166,Unloader!BN:BN)</f>
        <v>0</v>
      </c>
      <c r="AL166" s="43">
        <f>SUMIF(C$2:C166,C166,AJ$2:AJ166)</f>
        <v>0.99444444444444446</v>
      </c>
      <c r="AM166" s="43">
        <f>SUMIF(C$2:C166,C166,AK$2:AK166)</f>
        <v>2.0833333333333333E-3</v>
      </c>
      <c r="AN166" s="38">
        <f t="shared" si="75"/>
        <v>1266.4240727781664</v>
      </c>
      <c r="AO166" s="38">
        <f>SUM(AJ$2:AJ166)</f>
        <v>42.684027777777779</v>
      </c>
      <c r="AP166" s="38">
        <f>SUM(AK$2:AK166)</f>
        <v>2.9409722222222228</v>
      </c>
      <c r="AQ166" s="38">
        <f t="shared" si="76"/>
        <v>1354.0656998077932</v>
      </c>
    </row>
    <row r="167" spans="1:43" x14ac:dyDescent="0.25">
      <c r="A167" s="124">
        <f t="shared" si="79"/>
        <v>166</v>
      </c>
      <c r="B167" s="361">
        <f t="shared" si="79"/>
        <v>40799</v>
      </c>
      <c r="C167" s="33">
        <f t="shared" si="58"/>
        <v>9</v>
      </c>
      <c r="D167" s="125">
        <f>COUNTIF('Rake Load'!A:A,Summary!B167)</f>
        <v>4</v>
      </c>
      <c r="E167" s="125">
        <f>SUMIF('Rake Load'!A:A,B167,'Rake Load'!F:F)</f>
        <v>14745.089999999998</v>
      </c>
      <c r="F167" s="35">
        <f>SUMIF('Rake Load'!A:A,B167,'Rake Load'!AB:AB)</f>
        <v>0.34374999999999994</v>
      </c>
      <c r="G167" s="35">
        <f t="shared" si="59"/>
        <v>8.5937499999999986E-2</v>
      </c>
      <c r="H167" s="36">
        <f t="shared" si="60"/>
        <v>2</v>
      </c>
      <c r="I167" s="36">
        <f t="shared" si="61"/>
        <v>3</v>
      </c>
      <c r="J167" s="35">
        <f>SUMIF('Rake Load'!A:A,B167,'Rake Load'!BH:BH)</f>
        <v>0</v>
      </c>
      <c r="K167" s="41">
        <f t="shared" si="62"/>
        <v>0.34374999999999994</v>
      </c>
      <c r="L167" s="41">
        <f t="shared" si="63"/>
        <v>8.5937499999999986E-2</v>
      </c>
      <c r="M167" s="49">
        <f t="shared" si="64"/>
        <v>2</v>
      </c>
      <c r="N167" s="49">
        <f t="shared" si="65"/>
        <v>3</v>
      </c>
      <c r="O167" s="363">
        <f>SUMIF(C$2:C167,C167,D$2:D167)</f>
        <v>50</v>
      </c>
      <c r="P167" s="33">
        <f>SUMIF(C$2:C167,C167,F$2:F167)</f>
        <v>6.3576388888888884</v>
      </c>
      <c r="Q167" s="37">
        <f t="shared" si="66"/>
        <v>0.12715277777777778</v>
      </c>
      <c r="R167" s="36">
        <f t="shared" si="67"/>
        <v>3</v>
      </c>
      <c r="S167" s="36">
        <f t="shared" si="68"/>
        <v>3</v>
      </c>
      <c r="T167" s="363">
        <f>SUM(D$2:D167)</f>
        <v>292</v>
      </c>
      <c r="U167" s="38">
        <f>SUMIF(C$2:C167,C167,E$2:E167)</f>
        <v>179806.68</v>
      </c>
      <c r="V167" s="38">
        <f>SUM(E$2:E167)</f>
        <v>1031825.9999999997</v>
      </c>
      <c r="W167" s="43">
        <f>SUM(F$2:F167)</f>
        <v>40743.675000000039</v>
      </c>
      <c r="X167" s="43">
        <f t="shared" si="69"/>
        <v>139.53313356164398</v>
      </c>
      <c r="Y167" s="36">
        <f t="shared" si="70"/>
        <v>12</v>
      </c>
      <c r="Z167" s="36">
        <f t="shared" si="71"/>
        <v>47</v>
      </c>
      <c r="AA167" s="38">
        <f>SUMIF('Rake Load'!A:A,Summary!B167,'Rake Load'!AN:AN)</f>
        <v>1.4743055555555555</v>
      </c>
      <c r="AB167" s="38">
        <f>SUMIF(C$2:C167,C167,AA$2:AA167)</f>
        <v>16.497916666666669</v>
      </c>
      <c r="AC167" s="38">
        <f>SUM(AA$2:AA167)</f>
        <v>102.94861111113437</v>
      </c>
      <c r="AD167" s="43">
        <f t="shared" si="72"/>
        <v>0.36857638888888888</v>
      </c>
      <c r="AE167" s="43">
        <f t="shared" si="73"/>
        <v>0.32995833333333335</v>
      </c>
      <c r="AF167" s="43">
        <f t="shared" si="74"/>
        <v>0.352563736681967</v>
      </c>
      <c r="AG167" s="38">
        <f>SUMIF(Unloader!B:B,Summary!B167,Unloader!M:M)</f>
        <v>0</v>
      </c>
      <c r="AH167" s="38">
        <f>SUMIF(C$2:C167,C167,AG$2:AG167)</f>
        <v>30162</v>
      </c>
      <c r="AI167" s="38">
        <f>SUM(AG$2:AG167)</f>
        <v>1291553</v>
      </c>
      <c r="AJ167" s="43">
        <f>SUMIF(Unloader!B:B,Summary!B167,Unloader!W:W)</f>
        <v>0</v>
      </c>
      <c r="AK167" s="43">
        <f>SUMIF(Unloader!B:B,Summary!B167,Unloader!AD:AD)+SUMIF(Unloader!B:B,Summary!B167,Unloader!BR:BR)+SUMIF(Unloader!B:B,Summary!B167,Unloader!BN:BN)</f>
        <v>0</v>
      </c>
      <c r="AL167" s="43">
        <f>SUMIF(C$2:C167,C167,AJ$2:AJ167)</f>
        <v>0.99444444444444446</v>
      </c>
      <c r="AM167" s="43">
        <f>SUMIF(C$2:C167,C167,AK$2:AK167)</f>
        <v>2.0833333333333333E-3</v>
      </c>
      <c r="AN167" s="38">
        <f t="shared" si="75"/>
        <v>1266.4240727781664</v>
      </c>
      <c r="AO167" s="38">
        <f>SUM(AJ$2:AJ167)</f>
        <v>42.684027777777779</v>
      </c>
      <c r="AP167" s="38">
        <f>SUM(AK$2:AK167)</f>
        <v>2.9409722222222228</v>
      </c>
      <c r="AQ167" s="38">
        <f t="shared" si="76"/>
        <v>1354.0656998077932</v>
      </c>
    </row>
    <row r="168" spans="1:43" x14ac:dyDescent="0.25">
      <c r="A168" s="124">
        <f t="shared" ref="A168:B183" si="80">A167+1</f>
        <v>167</v>
      </c>
      <c r="B168" s="361">
        <f t="shared" si="80"/>
        <v>40800</v>
      </c>
      <c r="C168" s="33">
        <f t="shared" si="58"/>
        <v>9</v>
      </c>
      <c r="D168" s="125">
        <f>COUNTIF('Rake Load'!A:A,Summary!B168)</f>
        <v>5</v>
      </c>
      <c r="E168" s="125">
        <f>SUMIF('Rake Load'!A:A,B168,'Rake Load'!F:F)</f>
        <v>17430.030000000002</v>
      </c>
      <c r="F168" s="35">
        <f>SUMIF('Rake Load'!A:A,B168,'Rake Load'!AB:AB)</f>
        <v>0.68680555555555556</v>
      </c>
      <c r="G168" s="35">
        <f t="shared" si="59"/>
        <v>0.1373611111111111</v>
      </c>
      <c r="H168" s="36">
        <f t="shared" si="60"/>
        <v>3</v>
      </c>
      <c r="I168" s="36">
        <f t="shared" si="61"/>
        <v>17</v>
      </c>
      <c r="J168" s="35">
        <f>SUMIF('Rake Load'!A:A,B168,'Rake Load'!BH:BH)</f>
        <v>0</v>
      </c>
      <c r="K168" s="41">
        <f t="shared" si="62"/>
        <v>0.68680555555555556</v>
      </c>
      <c r="L168" s="41">
        <f t="shared" si="63"/>
        <v>0.1373611111111111</v>
      </c>
      <c r="M168" s="49">
        <f t="shared" si="64"/>
        <v>3</v>
      </c>
      <c r="N168" s="49">
        <f t="shared" si="65"/>
        <v>17</v>
      </c>
      <c r="O168" s="363">
        <f>SUMIF(C$2:C168,C168,D$2:D168)</f>
        <v>55</v>
      </c>
      <c r="P168" s="33">
        <f>SUMIF(C$2:C168,C168,F$2:F168)</f>
        <v>7.0444444444444443</v>
      </c>
      <c r="Q168" s="37">
        <f t="shared" si="66"/>
        <v>0.12808080808080807</v>
      </c>
      <c r="R168" s="36">
        <f t="shared" si="67"/>
        <v>3</v>
      </c>
      <c r="S168" s="36">
        <f t="shared" si="68"/>
        <v>4</v>
      </c>
      <c r="T168" s="363">
        <f>SUM(D$2:D168)</f>
        <v>297</v>
      </c>
      <c r="U168" s="38">
        <f>SUMIF(C$2:C168,C168,E$2:E168)</f>
        <v>197236.71</v>
      </c>
      <c r="V168" s="38">
        <f>SUM(E$2:E168)</f>
        <v>1049256.0299999996</v>
      </c>
      <c r="W168" s="43">
        <f>SUM(F$2:F168)</f>
        <v>40744.361805555593</v>
      </c>
      <c r="X168" s="43">
        <f t="shared" si="69"/>
        <v>137.18640338570907</v>
      </c>
      <c r="Y168" s="36">
        <f t="shared" si="70"/>
        <v>4</v>
      </c>
      <c r="Z168" s="36">
        <f t="shared" si="71"/>
        <v>28</v>
      </c>
      <c r="AA168" s="38">
        <f>SUMIF('Rake Load'!A:A,Summary!B168,'Rake Load'!AN:AN)</f>
        <v>1.7937500000000002</v>
      </c>
      <c r="AB168" s="38">
        <f>SUMIF(C$2:C168,C168,AA$2:AA168)</f>
        <v>18.291666666666668</v>
      </c>
      <c r="AC168" s="38">
        <f>SUM(AA$2:AA168)</f>
        <v>104.74236111113437</v>
      </c>
      <c r="AD168" s="43">
        <f t="shared" si="72"/>
        <v>0.35875000000000001</v>
      </c>
      <c r="AE168" s="43">
        <f t="shared" si="73"/>
        <v>0.33257575757575758</v>
      </c>
      <c r="AF168" s="43">
        <f t="shared" si="74"/>
        <v>0.35266788252907194</v>
      </c>
      <c r="AG168" s="38">
        <f>SUMIF(Unloader!B:B,Summary!B168,Unloader!M:M)</f>
        <v>34131</v>
      </c>
      <c r="AH168" s="38">
        <f>SUMIF(C$2:C168,C168,AG$2:AG168)</f>
        <v>64293</v>
      </c>
      <c r="AI168" s="38">
        <f>SUM(AG$2:AG168)</f>
        <v>1325684</v>
      </c>
      <c r="AJ168" s="43">
        <f>SUMIF(Unloader!B:B,Summary!B168,Unloader!W:W)</f>
        <v>0.80486111111111114</v>
      </c>
      <c r="AK168" s="43">
        <f>SUMIF(Unloader!B:B,Summary!B168,Unloader!AD:AD)+SUMIF(Unloader!B:B,Summary!B168,Unloader!BR:BR)+SUMIF(Unloader!B:B,Summary!B168,Unloader!BN:BN)</f>
        <v>0.23958333333333334</v>
      </c>
      <c r="AL168" s="43">
        <f>SUMIF(C$2:C168,C168,AJ$2:AJ168)</f>
        <v>1.7993055555555557</v>
      </c>
      <c r="AM168" s="43">
        <f>SUMIF(C$2:C168,C168,AK$2:AK168)</f>
        <v>0.24166666666666667</v>
      </c>
      <c r="AN168" s="38">
        <f t="shared" si="75"/>
        <v>1719.8305840392331</v>
      </c>
      <c r="AO168" s="38">
        <f>SUM(AJ$2:AJ168)</f>
        <v>43.488888888888887</v>
      </c>
      <c r="AP168" s="38">
        <f>SUM(AK$2:AK168)</f>
        <v>3.1805555555555562</v>
      </c>
      <c r="AQ168" s="38">
        <f t="shared" si="76"/>
        <v>1370.3576597064296</v>
      </c>
    </row>
    <row r="169" spans="1:43" x14ac:dyDescent="0.25">
      <c r="A169" s="124">
        <f t="shared" si="80"/>
        <v>168</v>
      </c>
      <c r="B169" s="361">
        <f t="shared" si="80"/>
        <v>40801</v>
      </c>
      <c r="C169" s="33">
        <f t="shared" si="58"/>
        <v>9</v>
      </c>
      <c r="D169" s="125">
        <f>COUNTIF('Rake Load'!A:A,Summary!B169)</f>
        <v>3</v>
      </c>
      <c r="E169" s="125">
        <f>SUMIF('Rake Load'!A:A,B169,'Rake Load'!F:F)</f>
        <v>10570.88</v>
      </c>
      <c r="F169" s="35">
        <f>SUMIF('Rake Load'!A:A,B169,'Rake Load'!AB:AB)</f>
        <v>0.30555555555555564</v>
      </c>
      <c r="G169" s="35">
        <f t="shared" si="59"/>
        <v>0.10185185185185187</v>
      </c>
      <c r="H169" s="36">
        <f t="shared" si="60"/>
        <v>2</v>
      </c>
      <c r="I169" s="36">
        <f t="shared" si="61"/>
        <v>26</v>
      </c>
      <c r="J169" s="35">
        <f>SUMIF('Rake Load'!A:A,B169,'Rake Load'!BH:BH)</f>
        <v>0</v>
      </c>
      <c r="K169" s="41">
        <f t="shared" si="62"/>
        <v>0.30555555555555564</v>
      </c>
      <c r="L169" s="41">
        <f t="shared" si="63"/>
        <v>0.10185185185185187</v>
      </c>
      <c r="M169" s="49">
        <f t="shared" si="64"/>
        <v>2</v>
      </c>
      <c r="N169" s="49">
        <f t="shared" si="65"/>
        <v>26</v>
      </c>
      <c r="O169" s="363">
        <f>SUMIF(C$2:C169,C169,D$2:D169)</f>
        <v>58</v>
      </c>
      <c r="P169" s="33">
        <f>SUMIF(C$2:C169,C169,F$2:F169)</f>
        <v>7.35</v>
      </c>
      <c r="Q169" s="37">
        <f t="shared" si="66"/>
        <v>0.12672413793103449</v>
      </c>
      <c r="R169" s="36">
        <f t="shared" si="67"/>
        <v>3</v>
      </c>
      <c r="S169" s="36">
        <f t="shared" si="68"/>
        <v>2</v>
      </c>
      <c r="T169" s="363">
        <f>SUM(D$2:D169)</f>
        <v>300</v>
      </c>
      <c r="U169" s="38">
        <f>SUMIF(C$2:C169,C169,E$2:E169)</f>
        <v>207807.59</v>
      </c>
      <c r="V169" s="38">
        <f>SUM(E$2:E169)</f>
        <v>1059826.9099999995</v>
      </c>
      <c r="W169" s="43">
        <f>SUM(F$2:F169)</f>
        <v>40744.667361111147</v>
      </c>
      <c r="X169" s="43">
        <f t="shared" si="69"/>
        <v>135.8155578703705</v>
      </c>
      <c r="Y169" s="36">
        <f t="shared" si="70"/>
        <v>19</v>
      </c>
      <c r="Z169" s="36">
        <f t="shared" si="71"/>
        <v>34</v>
      </c>
      <c r="AA169" s="38">
        <f>SUMIF('Rake Load'!A:A,Summary!B169,'Rake Load'!AN:AN)</f>
        <v>0.91319444444444442</v>
      </c>
      <c r="AB169" s="38">
        <f>SUMIF(C$2:C169,C169,AA$2:AA169)</f>
        <v>19.204861111111111</v>
      </c>
      <c r="AC169" s="38">
        <f>SUM(AA$2:AA169)</f>
        <v>105.65555555557881</v>
      </c>
      <c r="AD169" s="43">
        <f t="shared" si="72"/>
        <v>0.30439814814814814</v>
      </c>
      <c r="AE169" s="43">
        <f t="shared" si="73"/>
        <v>0.33111829501915707</v>
      </c>
      <c r="AF169" s="43">
        <f t="shared" si="74"/>
        <v>0.35218518518526271</v>
      </c>
      <c r="AG169" s="38">
        <f>SUMIF(Unloader!B:B,Summary!B169,Unloader!M:M)</f>
        <v>48947</v>
      </c>
      <c r="AH169" s="38">
        <f>SUMIF(C$2:C169,C169,AG$2:AG169)</f>
        <v>113240</v>
      </c>
      <c r="AI169" s="38">
        <f>SUM(AG$2:AG169)</f>
        <v>1374631</v>
      </c>
      <c r="AJ169" s="43">
        <f>SUMIF(Unloader!B:B,Summary!B169,Unloader!W:W)</f>
        <v>0.91666666666666663</v>
      </c>
      <c r="AK169" s="43">
        <f>SUMIF(Unloader!B:B,Summary!B169,Unloader!AD:AD)+SUMIF(Unloader!B:B,Summary!B169,Unloader!BR:BR)+SUMIF(Unloader!B:B,Summary!B169,Unloader!BN:BN)</f>
        <v>1.7361111111111112E-2</v>
      </c>
      <c r="AL169" s="43">
        <f>SUMIF(C$2:C169,C169,AJ$2:AJ169)</f>
        <v>2.7159722222222222</v>
      </c>
      <c r="AM169" s="43">
        <f>SUMIF(C$2:C169,C169,AK$2:AK169)</f>
        <v>0.2590277777777778</v>
      </c>
      <c r="AN169" s="38">
        <f t="shared" si="75"/>
        <v>1920.4070096099492</v>
      </c>
      <c r="AO169" s="38">
        <f>SUM(AJ$2:AJ169)</f>
        <v>44.405555555555551</v>
      </c>
      <c r="AP169" s="38">
        <f>SUM(AK$2:AK169)</f>
        <v>3.1979166666666674</v>
      </c>
      <c r="AQ169" s="38">
        <f t="shared" si="76"/>
        <v>1389.9435447176393</v>
      </c>
    </row>
    <row r="170" spans="1:43" x14ac:dyDescent="0.25">
      <c r="A170" s="124">
        <f t="shared" si="80"/>
        <v>169</v>
      </c>
      <c r="B170" s="361">
        <f t="shared" si="80"/>
        <v>40802</v>
      </c>
      <c r="C170" s="33">
        <f t="shared" si="58"/>
        <v>9</v>
      </c>
      <c r="D170" s="125">
        <f>COUNTIF('Rake Load'!A:A,Summary!B170)</f>
        <v>0</v>
      </c>
      <c r="E170" s="125">
        <f>SUMIF('Rake Load'!A:A,B170,'Rake Load'!F:F)</f>
        <v>0</v>
      </c>
      <c r="F170" s="35">
        <f>SUMIF('Rake Load'!A:A,B170,'Rake Load'!AB:AB)</f>
        <v>0</v>
      </c>
      <c r="G170" s="35" t="e">
        <f t="shared" si="59"/>
        <v>#DIV/0!</v>
      </c>
      <c r="H170" s="36" t="e">
        <f t="shared" si="60"/>
        <v>#DIV/0!</v>
      </c>
      <c r="I170" s="36" t="e">
        <f t="shared" si="61"/>
        <v>#DIV/0!</v>
      </c>
      <c r="J170" s="35">
        <f>SUMIF('Rake Load'!A:A,B170,'Rake Load'!BH:BH)</f>
        <v>0</v>
      </c>
      <c r="K170" s="41">
        <f t="shared" si="62"/>
        <v>0</v>
      </c>
      <c r="L170" s="41" t="e">
        <f t="shared" si="63"/>
        <v>#DIV/0!</v>
      </c>
      <c r="M170" s="49" t="e">
        <f t="shared" si="64"/>
        <v>#DIV/0!</v>
      </c>
      <c r="N170" s="49" t="e">
        <f t="shared" si="65"/>
        <v>#DIV/0!</v>
      </c>
      <c r="O170" s="363">
        <f>SUMIF(C$2:C170,C170,D$2:D170)</f>
        <v>58</v>
      </c>
      <c r="P170" s="33">
        <f>SUMIF(C$2:C170,C170,F$2:F170)</f>
        <v>7.35</v>
      </c>
      <c r="Q170" s="37">
        <f t="shared" si="66"/>
        <v>0.12672413793103449</v>
      </c>
      <c r="R170" s="36">
        <f t="shared" si="67"/>
        <v>3</v>
      </c>
      <c r="S170" s="36">
        <f t="shared" si="68"/>
        <v>2</v>
      </c>
      <c r="T170" s="363">
        <f>SUM(D$2:D170)</f>
        <v>300</v>
      </c>
      <c r="U170" s="38">
        <f>SUMIF(C$2:C170,C170,E$2:E170)</f>
        <v>207807.59</v>
      </c>
      <c r="V170" s="38">
        <f>SUM(E$2:E170)</f>
        <v>1059826.9099999995</v>
      </c>
      <c r="W170" s="43">
        <f>SUM(F$2:F170)</f>
        <v>40744.667361111147</v>
      </c>
      <c r="X170" s="43">
        <f t="shared" si="69"/>
        <v>135.8155578703705</v>
      </c>
      <c r="Y170" s="36">
        <f t="shared" si="70"/>
        <v>19</v>
      </c>
      <c r="Z170" s="36">
        <f t="shared" si="71"/>
        <v>34</v>
      </c>
      <c r="AA170" s="38">
        <f>SUMIF('Rake Load'!A:A,Summary!B170,'Rake Load'!AN:AN)</f>
        <v>0</v>
      </c>
      <c r="AB170" s="38">
        <f>SUMIF(C$2:C170,C170,AA$2:AA170)</f>
        <v>19.204861111111111</v>
      </c>
      <c r="AC170" s="38">
        <f>SUM(AA$2:AA170)</f>
        <v>105.65555555557881</v>
      </c>
      <c r="AD170" s="43" t="e">
        <f t="shared" si="72"/>
        <v>#DIV/0!</v>
      </c>
      <c r="AE170" s="43">
        <f t="shared" si="73"/>
        <v>0.33111829501915707</v>
      </c>
      <c r="AF170" s="43">
        <f t="shared" si="74"/>
        <v>0.35218518518526271</v>
      </c>
      <c r="AG170" s="38">
        <f>SUMIF(Unloader!B:B,Summary!B170,Unloader!M:M)</f>
        <v>39014</v>
      </c>
      <c r="AH170" s="38">
        <f>SUMIF(C$2:C170,C170,AG$2:AG170)</f>
        <v>152254</v>
      </c>
      <c r="AI170" s="38">
        <f>SUM(AG$2:AG170)</f>
        <v>1413645</v>
      </c>
      <c r="AJ170" s="43">
        <f>SUMIF(Unloader!B:B,Summary!B170,Unloader!W:W)</f>
        <v>0.72569444444444442</v>
      </c>
      <c r="AK170" s="43">
        <f>SUMIF(Unloader!B:B,Summary!B170,Unloader!AD:AD)+SUMIF(Unloader!B:B,Summary!B170,Unloader!BR:BR)+SUMIF(Unloader!B:B,Summary!B170,Unloader!BN:BN)</f>
        <v>2.6388888888888889E-2</v>
      </c>
      <c r="AL170" s="43">
        <f>SUMIF(C$2:C170,C170,AJ$2:AJ170)</f>
        <v>3.4416666666666664</v>
      </c>
      <c r="AM170" s="43">
        <f>SUMIF(C$2:C170,C170,AK$2:AK170)</f>
        <v>0.28541666666666671</v>
      </c>
      <c r="AN170" s="38">
        <f t="shared" si="75"/>
        <v>2009.9537953795382</v>
      </c>
      <c r="AO170" s="38">
        <f>SUM(AJ$2:AJ170)</f>
        <v>45.131249999999994</v>
      </c>
      <c r="AP170" s="38">
        <f>SUM(AK$2:AK170)</f>
        <v>3.2243055555555564</v>
      </c>
      <c r="AQ170" s="38">
        <f t="shared" si="76"/>
        <v>1405.5397209425648</v>
      </c>
    </row>
    <row r="171" spans="1:43" x14ac:dyDescent="0.25">
      <c r="A171" s="124">
        <f t="shared" si="80"/>
        <v>170</v>
      </c>
      <c r="B171" s="361">
        <f t="shared" si="80"/>
        <v>40803</v>
      </c>
      <c r="C171" s="33">
        <f t="shared" si="58"/>
        <v>9</v>
      </c>
      <c r="D171" s="125">
        <f>COUNTIF('Rake Load'!A:A,Summary!B171)</f>
        <v>4</v>
      </c>
      <c r="E171" s="125">
        <f>SUMIF('Rake Load'!A:A,B171,'Rake Load'!F:F)</f>
        <v>14473.52</v>
      </c>
      <c r="F171" s="35">
        <f>SUMIF('Rake Load'!A:A,B171,'Rake Load'!AB:AB)</f>
        <v>0.31111111111111134</v>
      </c>
      <c r="G171" s="35">
        <f t="shared" si="59"/>
        <v>7.7777777777777835E-2</v>
      </c>
      <c r="H171" s="36">
        <f t="shared" si="60"/>
        <v>1</v>
      </c>
      <c r="I171" s="36">
        <f t="shared" si="61"/>
        <v>52</v>
      </c>
      <c r="J171" s="35">
        <f>SUMIF('Rake Load'!A:A,B171,'Rake Load'!BH:BH)</f>
        <v>0</v>
      </c>
      <c r="K171" s="41">
        <f t="shared" si="62"/>
        <v>0.31111111111111134</v>
      </c>
      <c r="L171" s="41">
        <f t="shared" si="63"/>
        <v>7.7777777777777835E-2</v>
      </c>
      <c r="M171" s="49">
        <f t="shared" si="64"/>
        <v>1</v>
      </c>
      <c r="N171" s="49">
        <f t="shared" si="65"/>
        <v>52</v>
      </c>
      <c r="O171" s="363">
        <f>SUMIF(C$2:C171,C171,D$2:D171)</f>
        <v>62</v>
      </c>
      <c r="P171" s="33">
        <f>SUMIF(C$2:C171,C171,F$2:F171)</f>
        <v>7.6611111111111114</v>
      </c>
      <c r="Q171" s="37">
        <f t="shared" si="66"/>
        <v>0.12356630824372761</v>
      </c>
      <c r="R171" s="36">
        <f t="shared" si="67"/>
        <v>2</v>
      </c>
      <c r="S171" s="36">
        <f t="shared" si="68"/>
        <v>57</v>
      </c>
      <c r="T171" s="363">
        <f>SUM(D$2:D171)</f>
        <v>304</v>
      </c>
      <c r="U171" s="38">
        <f>SUMIF(C$2:C171,C171,E$2:E171)</f>
        <v>222281.11</v>
      </c>
      <c r="V171" s="38">
        <f>SUM(E$2:E171)</f>
        <v>1074300.4299999995</v>
      </c>
      <c r="W171" s="43">
        <f>SUM(F$2:F171)</f>
        <v>40744.978472222261</v>
      </c>
      <c r="X171" s="43">
        <f t="shared" si="69"/>
        <v>134.02953444809955</v>
      </c>
      <c r="Y171" s="36">
        <f t="shared" si="70"/>
        <v>0</v>
      </c>
      <c r="Z171" s="36">
        <f t="shared" si="71"/>
        <v>42</v>
      </c>
      <c r="AA171" s="38">
        <f>SUMIF('Rake Load'!A:A,Summary!B171,'Rake Load'!AN:AN)</f>
        <v>0.72569444444444431</v>
      </c>
      <c r="AB171" s="38">
        <f>SUMIF(C$2:C171,C171,AA$2:AA171)</f>
        <v>19.930555555555554</v>
      </c>
      <c r="AC171" s="38">
        <f>SUM(AA$2:AA171)</f>
        <v>106.38125000002326</v>
      </c>
      <c r="AD171" s="43">
        <f t="shared" si="72"/>
        <v>0.18142361111111108</v>
      </c>
      <c r="AE171" s="43">
        <f t="shared" si="73"/>
        <v>0.32146057347670248</v>
      </c>
      <c r="AF171" s="43">
        <f t="shared" si="74"/>
        <v>0.34993832236849753</v>
      </c>
      <c r="AG171" s="38">
        <f>SUMIF(Unloader!B:B,Summary!B171,Unloader!M:M)</f>
        <v>38856</v>
      </c>
      <c r="AH171" s="38">
        <f>SUMIF(C$2:C171,C171,AG$2:AG171)</f>
        <v>191110</v>
      </c>
      <c r="AI171" s="38">
        <f>SUM(AG$2:AG171)</f>
        <v>1452501</v>
      </c>
      <c r="AJ171" s="43">
        <f>SUMIF(Unloader!B:B,Summary!B171,Unloader!W:W)</f>
        <v>1</v>
      </c>
      <c r="AK171" s="43">
        <f>SUMIF(Unloader!B:B,Summary!B171,Unloader!AD:AD)+SUMIF(Unloader!B:B,Summary!B171,Unloader!BR:BR)+SUMIF(Unloader!B:B,Summary!B171,Unloader!BN:BN)</f>
        <v>5.2083333333333336E-2</v>
      </c>
      <c r="AL171" s="43">
        <f>SUMIF(C$2:C171,C171,AJ$2:AJ171)</f>
        <v>4.4416666666666664</v>
      </c>
      <c r="AM171" s="43">
        <f>SUMIF(C$2:C171,C171,AK$2:AK171)</f>
        <v>0.33750000000000002</v>
      </c>
      <c r="AN171" s="38">
        <f t="shared" si="75"/>
        <v>1940.2030456852797</v>
      </c>
      <c r="AO171" s="38">
        <f>SUM(AJ$2:AJ171)</f>
        <v>46.131249999999994</v>
      </c>
      <c r="AP171" s="38">
        <f>SUM(AK$2:AK171)</f>
        <v>3.2763888888888899</v>
      </c>
      <c r="AQ171" s="38">
        <f t="shared" si="76"/>
        <v>1412.2289381147609</v>
      </c>
    </row>
    <row r="172" spans="1:43" x14ac:dyDescent="0.25">
      <c r="A172" s="124">
        <f t="shared" si="80"/>
        <v>171</v>
      </c>
      <c r="B172" s="361">
        <f t="shared" si="80"/>
        <v>40804</v>
      </c>
      <c r="C172" s="33">
        <f t="shared" si="58"/>
        <v>9</v>
      </c>
      <c r="D172" s="125">
        <f>COUNTIF('Rake Load'!A:A,Summary!B172)</f>
        <v>2</v>
      </c>
      <c r="E172" s="125">
        <f>SUMIF('Rake Load'!A:A,B172,'Rake Load'!F:F)</f>
        <v>7036.62</v>
      </c>
      <c r="F172" s="35">
        <f>SUMIF('Rake Load'!A:A,B172,'Rake Load'!AB:AB)</f>
        <v>0.14722222222222217</v>
      </c>
      <c r="G172" s="35">
        <f t="shared" si="59"/>
        <v>7.3611111111111086E-2</v>
      </c>
      <c r="H172" s="36">
        <f t="shared" si="60"/>
        <v>1</v>
      </c>
      <c r="I172" s="36">
        <f t="shared" si="61"/>
        <v>46</v>
      </c>
      <c r="J172" s="35">
        <f>SUMIF('Rake Load'!A:A,B172,'Rake Load'!BH:BH)</f>
        <v>0</v>
      </c>
      <c r="K172" s="41">
        <f t="shared" si="62"/>
        <v>0.14722222222222217</v>
      </c>
      <c r="L172" s="41">
        <f t="shared" si="63"/>
        <v>7.3611111111111086E-2</v>
      </c>
      <c r="M172" s="49">
        <f t="shared" si="64"/>
        <v>1</v>
      </c>
      <c r="N172" s="49">
        <f t="shared" si="65"/>
        <v>46</v>
      </c>
      <c r="O172" s="363">
        <f>SUMIF(C$2:C172,C172,D$2:D172)</f>
        <v>64</v>
      </c>
      <c r="P172" s="33">
        <f>SUMIF(C$2:C172,C172,F$2:F172)</f>
        <v>7.8083333333333336</v>
      </c>
      <c r="Q172" s="37">
        <f t="shared" si="66"/>
        <v>0.12200520833333334</v>
      </c>
      <c r="R172" s="36">
        <f t="shared" si="67"/>
        <v>2</v>
      </c>
      <c r="S172" s="36">
        <f t="shared" si="68"/>
        <v>55</v>
      </c>
      <c r="T172" s="363">
        <f>SUM(D$2:D172)</f>
        <v>306</v>
      </c>
      <c r="U172" s="38">
        <f>SUMIF(C$2:C172,C172,E$2:E172)</f>
        <v>229317.72999999998</v>
      </c>
      <c r="V172" s="38">
        <f>SUM(E$2:E172)</f>
        <v>1081337.0499999996</v>
      </c>
      <c r="W172" s="43">
        <f>SUM(F$2:F172)</f>
        <v>40745.125694444483</v>
      </c>
      <c r="X172" s="43">
        <f t="shared" si="69"/>
        <v>133.15400553740028</v>
      </c>
      <c r="Y172" s="36">
        <f t="shared" si="70"/>
        <v>3</v>
      </c>
      <c r="Z172" s="36">
        <f t="shared" si="71"/>
        <v>41</v>
      </c>
      <c r="AA172" s="38">
        <f>SUMIF('Rake Load'!A:A,Summary!B172,'Rake Load'!AN:AN)</f>
        <v>0.43055555555555558</v>
      </c>
      <c r="AB172" s="38">
        <f>SUMIF(C$2:C172,C172,AA$2:AA172)</f>
        <v>20.361111111111111</v>
      </c>
      <c r="AC172" s="38">
        <f>SUM(AA$2:AA172)</f>
        <v>106.81180555557881</v>
      </c>
      <c r="AD172" s="43">
        <f t="shared" si="72"/>
        <v>0.21527777777777779</v>
      </c>
      <c r="AE172" s="43">
        <f t="shared" si="73"/>
        <v>0.3181423611111111</v>
      </c>
      <c r="AF172" s="43">
        <f t="shared" si="74"/>
        <v>0.34905818809012684</v>
      </c>
      <c r="AG172" s="38">
        <f>SUMIF(Unloader!B:B,Summary!B172,Unloader!M:M)</f>
        <v>38737</v>
      </c>
      <c r="AH172" s="38">
        <f>SUMIF(C$2:C172,C172,AG$2:AG172)</f>
        <v>229847</v>
      </c>
      <c r="AI172" s="38">
        <f>SUM(AG$2:AG172)</f>
        <v>1491238</v>
      </c>
      <c r="AJ172" s="43">
        <f>SUMIF(Unloader!B:B,Summary!B172,Unloader!W:W)</f>
        <v>1</v>
      </c>
      <c r="AK172" s="43">
        <f>SUMIF(Unloader!B:B,Summary!B172,Unloader!AD:AD)+SUMIF(Unloader!B:B,Summary!B172,Unloader!BR:BR)+SUMIF(Unloader!B:B,Summary!B172,Unloader!BN:BN)</f>
        <v>0</v>
      </c>
      <c r="AL172" s="43">
        <f>SUMIF(C$2:C172,C172,AJ$2:AJ172)</f>
        <v>5.4416666666666664</v>
      </c>
      <c r="AM172" s="43">
        <f>SUMIF(C$2:C172,C172,AK$2:AK172)</f>
        <v>0.33750000000000002</v>
      </c>
      <c r="AN172" s="38">
        <f t="shared" si="75"/>
        <v>1876.3020408163268</v>
      </c>
      <c r="AO172" s="38">
        <f>SUM(AJ$2:AJ172)</f>
        <v>47.131249999999994</v>
      </c>
      <c r="AP172" s="38">
        <f>SUM(AK$2:AK172)</f>
        <v>3.2763888888888899</v>
      </c>
      <c r="AQ172" s="38">
        <f t="shared" si="76"/>
        <v>1416.8307706924672</v>
      </c>
    </row>
    <row r="173" spans="1:43" x14ac:dyDescent="0.25">
      <c r="A173" s="124">
        <f t="shared" si="80"/>
        <v>172</v>
      </c>
      <c r="B173" s="361">
        <f t="shared" si="80"/>
        <v>40805</v>
      </c>
      <c r="C173" s="33">
        <f t="shared" si="58"/>
        <v>9</v>
      </c>
      <c r="D173" s="125">
        <f>COUNTIF('Rake Load'!A:A,Summary!B173)</f>
        <v>3</v>
      </c>
      <c r="E173" s="125">
        <f>SUMIF('Rake Load'!A:A,B173,'Rake Load'!F:F)</f>
        <v>10532.52</v>
      </c>
      <c r="F173" s="35">
        <f>SUMIF('Rake Load'!A:A,B173,'Rake Load'!AB:AB)</f>
        <v>0.38263888888888886</v>
      </c>
      <c r="G173" s="35">
        <f t="shared" si="59"/>
        <v>0.1275462962962963</v>
      </c>
      <c r="H173" s="36">
        <f t="shared" si="60"/>
        <v>3</v>
      </c>
      <c r="I173" s="36">
        <f t="shared" si="61"/>
        <v>3</v>
      </c>
      <c r="J173" s="35">
        <f>SUMIF('Rake Load'!A:A,B173,'Rake Load'!BH:BH)</f>
        <v>0</v>
      </c>
      <c r="K173" s="41">
        <f t="shared" si="62"/>
        <v>0.38263888888888886</v>
      </c>
      <c r="L173" s="41">
        <f t="shared" si="63"/>
        <v>0.1275462962962963</v>
      </c>
      <c r="M173" s="49">
        <f t="shared" si="64"/>
        <v>3</v>
      </c>
      <c r="N173" s="49">
        <f t="shared" si="65"/>
        <v>3</v>
      </c>
      <c r="O173" s="363">
        <f>SUMIF(C$2:C173,C173,D$2:D173)</f>
        <v>67</v>
      </c>
      <c r="P173" s="33">
        <f>SUMIF(C$2:C173,C173,F$2:F173)</f>
        <v>8.1909722222222232</v>
      </c>
      <c r="Q173" s="37">
        <f t="shared" si="66"/>
        <v>0.12225331674958542</v>
      </c>
      <c r="R173" s="36">
        <f t="shared" si="67"/>
        <v>2</v>
      </c>
      <c r="S173" s="36">
        <f t="shared" si="68"/>
        <v>56</v>
      </c>
      <c r="T173" s="363">
        <f>SUM(D$2:D173)</f>
        <v>309</v>
      </c>
      <c r="U173" s="38">
        <f>SUMIF(C$2:C173,C173,E$2:E173)</f>
        <v>239850.24999999997</v>
      </c>
      <c r="V173" s="38">
        <f>SUM(E$2:E173)</f>
        <v>1091869.5699999996</v>
      </c>
      <c r="W173" s="43">
        <f>SUM(F$2:F173)</f>
        <v>40745.508333333375</v>
      </c>
      <c r="X173" s="43">
        <f t="shared" si="69"/>
        <v>131.86248651564199</v>
      </c>
      <c r="Y173" s="36">
        <f t="shared" si="70"/>
        <v>20</v>
      </c>
      <c r="Z173" s="36">
        <f t="shared" si="71"/>
        <v>41</v>
      </c>
      <c r="AA173" s="38">
        <f>SUMIF('Rake Load'!A:A,Summary!B173,'Rake Load'!AN:AN)</f>
        <v>0.85069444444444453</v>
      </c>
      <c r="AB173" s="38">
        <f>SUMIF(C$2:C173,C173,AA$2:AA173)</f>
        <v>21.211805555555554</v>
      </c>
      <c r="AC173" s="38">
        <f>SUM(AA$2:AA173)</f>
        <v>107.66250000002326</v>
      </c>
      <c r="AD173" s="43">
        <f t="shared" si="72"/>
        <v>0.28356481481481483</v>
      </c>
      <c r="AE173" s="43">
        <f t="shared" si="73"/>
        <v>0.31659411276948585</v>
      </c>
      <c r="AF173" s="43">
        <f t="shared" si="74"/>
        <v>0.34842233009716267</v>
      </c>
      <c r="AG173" s="38">
        <f>SUMIF(Unloader!B:B,Summary!B173,Unloader!M:M)</f>
        <v>45024</v>
      </c>
      <c r="AH173" s="38">
        <f>SUMIF(C$2:C173,C173,AG$2:AG173)</f>
        <v>274871</v>
      </c>
      <c r="AI173" s="38">
        <f>SUM(AG$2:AG173)</f>
        <v>1536262</v>
      </c>
      <c r="AJ173" s="43">
        <f>SUMIF(Unloader!B:B,Summary!B173,Unloader!W:W)</f>
        <v>1</v>
      </c>
      <c r="AK173" s="43">
        <f>SUMIF(Unloader!B:B,Summary!B173,Unloader!AD:AD)+SUMIF(Unloader!B:B,Summary!B173,Unloader!BR:BR)+SUMIF(Unloader!B:B,Summary!B173,Unloader!BN:BN)</f>
        <v>4.1666666666666664E-2</v>
      </c>
      <c r="AL173" s="43">
        <f>SUMIF(C$2:C173,C173,AJ$2:AJ173)</f>
        <v>6.4416666666666664</v>
      </c>
      <c r="AM173" s="43">
        <f>SUMIF(C$2:C173,C173,AK$2:AK173)</f>
        <v>0.37916666666666671</v>
      </c>
      <c r="AN173" s="38">
        <f t="shared" si="75"/>
        <v>1889.1477663230241</v>
      </c>
      <c r="AO173" s="38">
        <f>SUM(AJ$2:AJ173)</f>
        <v>48.131249999999994</v>
      </c>
      <c r="AP173" s="38">
        <f>SUM(AK$2:AK173)</f>
        <v>3.3180555555555564</v>
      </c>
      <c r="AQ173" s="38">
        <f t="shared" si="76"/>
        <v>1428.3944150873228</v>
      </c>
    </row>
    <row r="174" spans="1:43" x14ac:dyDescent="0.25">
      <c r="A174" s="124">
        <f t="shared" si="80"/>
        <v>173</v>
      </c>
      <c r="B174" s="361">
        <f t="shared" si="80"/>
        <v>40806</v>
      </c>
      <c r="C174" s="33">
        <f t="shared" si="58"/>
        <v>9</v>
      </c>
      <c r="D174" s="125">
        <f>COUNTIF('Rake Load'!A:A,Summary!B174)</f>
        <v>5</v>
      </c>
      <c r="E174" s="125">
        <f>SUMIF('Rake Load'!A:A,B174,'Rake Load'!F:F)</f>
        <v>18092.8</v>
      </c>
      <c r="F174" s="35">
        <f>SUMIF('Rake Load'!A:A,B174,'Rake Load'!AB:AB)</f>
        <v>0.51041666666666674</v>
      </c>
      <c r="G174" s="35">
        <f t="shared" si="59"/>
        <v>0.10208333333333335</v>
      </c>
      <c r="H174" s="36">
        <f t="shared" si="60"/>
        <v>2</v>
      </c>
      <c r="I174" s="36">
        <f t="shared" si="61"/>
        <v>27</v>
      </c>
      <c r="J174" s="35">
        <f>SUMIF('Rake Load'!A:A,B174,'Rake Load'!BH:BH)</f>
        <v>0</v>
      </c>
      <c r="K174" s="41">
        <f t="shared" si="62"/>
        <v>0.51041666666666674</v>
      </c>
      <c r="L174" s="41">
        <f t="shared" si="63"/>
        <v>0.10208333333333335</v>
      </c>
      <c r="M174" s="49">
        <f t="shared" si="64"/>
        <v>2</v>
      </c>
      <c r="N174" s="49">
        <f t="shared" si="65"/>
        <v>27</v>
      </c>
      <c r="O174" s="363">
        <f>SUMIF(C$2:C174,C174,D$2:D174)</f>
        <v>72</v>
      </c>
      <c r="P174" s="33">
        <f>SUMIF(C$2:C174,C174,F$2:F174)</f>
        <v>8.7013888888888893</v>
      </c>
      <c r="Q174" s="37">
        <f t="shared" si="66"/>
        <v>0.12085262345679013</v>
      </c>
      <c r="R174" s="36">
        <f t="shared" si="67"/>
        <v>2</v>
      </c>
      <c r="S174" s="36">
        <f t="shared" si="68"/>
        <v>54</v>
      </c>
      <c r="T174" s="363">
        <f>SUM(D$2:D174)</f>
        <v>314</v>
      </c>
      <c r="U174" s="38">
        <f>SUMIF(C$2:C174,C174,E$2:E174)</f>
        <v>257943.04999999996</v>
      </c>
      <c r="V174" s="38">
        <f>SUM(E$2:E174)</f>
        <v>1109962.3699999996</v>
      </c>
      <c r="W174" s="43">
        <f>SUM(F$2:F174)</f>
        <v>40746.018750000039</v>
      </c>
      <c r="X174" s="43">
        <f t="shared" si="69"/>
        <v>129.76439092356699</v>
      </c>
      <c r="Y174" s="36">
        <f t="shared" si="70"/>
        <v>18</v>
      </c>
      <c r="Z174" s="36">
        <f t="shared" si="71"/>
        <v>20</v>
      </c>
      <c r="AA174" s="38">
        <f>SUMIF('Rake Load'!A:A,Summary!B174,'Rake Load'!AN:AN)</f>
        <v>1.5340277777777778</v>
      </c>
      <c r="AB174" s="38">
        <f>SUMIF(C$2:C174,C174,AA$2:AA174)</f>
        <v>22.74583333333333</v>
      </c>
      <c r="AC174" s="38">
        <f>SUM(AA$2:AA174)</f>
        <v>109.19652777780104</v>
      </c>
      <c r="AD174" s="43">
        <f t="shared" si="72"/>
        <v>0.30680555555555555</v>
      </c>
      <c r="AE174" s="43">
        <f t="shared" si="73"/>
        <v>0.31591435185185179</v>
      </c>
      <c r="AF174" s="43">
        <f t="shared" si="74"/>
        <v>0.3477596426044619</v>
      </c>
      <c r="AG174" s="38">
        <f>SUMIF(Unloader!B:B,Summary!B174,Unloader!M:M)</f>
        <v>325</v>
      </c>
      <c r="AH174" s="38">
        <f>SUMIF(C$2:C174,C174,AG$2:AG174)</f>
        <v>275196</v>
      </c>
      <c r="AI174" s="38">
        <f>SUM(AG$2:AG174)</f>
        <v>1536587</v>
      </c>
      <c r="AJ174" s="43">
        <f>SUMIF(Unloader!B:B,Summary!B174,Unloader!W:W)</f>
        <v>6.25E-2</v>
      </c>
      <c r="AK174" s="43">
        <f>SUMIF(Unloader!B:B,Summary!B174,Unloader!AD:AD)+SUMIF(Unloader!B:B,Summary!B174,Unloader!BR:BR)+SUMIF(Unloader!B:B,Summary!B174,Unloader!BN:BN)</f>
        <v>0</v>
      </c>
      <c r="AL174" s="43">
        <f>SUMIF(C$2:C174,C174,AJ$2:AJ174)</f>
        <v>6.5041666666666664</v>
      </c>
      <c r="AM174" s="43">
        <f>SUMIF(C$2:C174,C174,AK$2:AK174)</f>
        <v>0.37916666666666671</v>
      </c>
      <c r="AN174" s="38">
        <f t="shared" si="75"/>
        <v>1872.0816326530612</v>
      </c>
      <c r="AO174" s="38">
        <f>SUM(AJ$2:AJ174)</f>
        <v>48.193749999999994</v>
      </c>
      <c r="AP174" s="38">
        <f>SUM(AK$2:AK174)</f>
        <v>3.3180555555555564</v>
      </c>
      <c r="AQ174" s="38">
        <f t="shared" si="76"/>
        <v>1426.7067980996892</v>
      </c>
    </row>
    <row r="175" spans="1:43" x14ac:dyDescent="0.25">
      <c r="A175" s="124">
        <f t="shared" si="80"/>
        <v>174</v>
      </c>
      <c r="B175" s="361">
        <f t="shared" si="80"/>
        <v>40807</v>
      </c>
      <c r="C175" s="33">
        <f t="shared" si="58"/>
        <v>9</v>
      </c>
      <c r="D175" s="125">
        <f>COUNTIF('Rake Load'!A:A,Summary!B175)</f>
        <v>0</v>
      </c>
      <c r="E175" s="125">
        <f>SUMIF('Rake Load'!A:A,B175,'Rake Load'!F:F)</f>
        <v>0</v>
      </c>
      <c r="F175" s="35">
        <f>SUMIF('Rake Load'!A:A,B175,'Rake Load'!AB:AB)</f>
        <v>0</v>
      </c>
      <c r="G175" s="35" t="e">
        <f t="shared" si="59"/>
        <v>#DIV/0!</v>
      </c>
      <c r="H175" s="36" t="e">
        <f t="shared" si="60"/>
        <v>#DIV/0!</v>
      </c>
      <c r="I175" s="36" t="e">
        <f t="shared" si="61"/>
        <v>#DIV/0!</v>
      </c>
      <c r="J175" s="35">
        <f>SUMIF('Rake Load'!A:A,B175,'Rake Load'!BH:BH)</f>
        <v>0</v>
      </c>
      <c r="K175" s="41">
        <f t="shared" si="62"/>
        <v>0</v>
      </c>
      <c r="L175" s="41" t="e">
        <f t="shared" si="63"/>
        <v>#DIV/0!</v>
      </c>
      <c r="M175" s="49" t="e">
        <f t="shared" si="64"/>
        <v>#DIV/0!</v>
      </c>
      <c r="N175" s="49" t="e">
        <f t="shared" si="65"/>
        <v>#DIV/0!</v>
      </c>
      <c r="O175" s="363">
        <f>SUMIF(C$2:C175,C175,D$2:D175)</f>
        <v>72</v>
      </c>
      <c r="P175" s="33">
        <f>SUMIF(C$2:C175,C175,F$2:F175)</f>
        <v>8.7013888888888893</v>
      </c>
      <c r="Q175" s="37">
        <f t="shared" si="66"/>
        <v>0.12085262345679013</v>
      </c>
      <c r="R175" s="36">
        <f t="shared" si="67"/>
        <v>2</v>
      </c>
      <c r="S175" s="36">
        <f t="shared" si="68"/>
        <v>54</v>
      </c>
      <c r="T175" s="363">
        <f>SUM(D$2:D175)</f>
        <v>314</v>
      </c>
      <c r="U175" s="38">
        <f>SUMIF(C$2:C175,C175,E$2:E175)</f>
        <v>257943.04999999996</v>
      </c>
      <c r="V175" s="38">
        <f>SUM(E$2:E175)</f>
        <v>1109962.3699999996</v>
      </c>
      <c r="W175" s="43">
        <f>SUM(F$2:F175)</f>
        <v>40746.018750000039</v>
      </c>
      <c r="X175" s="43">
        <f t="shared" si="69"/>
        <v>129.76439092356699</v>
      </c>
      <c r="Y175" s="36">
        <f t="shared" si="70"/>
        <v>18</v>
      </c>
      <c r="Z175" s="36">
        <f t="shared" si="71"/>
        <v>20</v>
      </c>
      <c r="AA175" s="38">
        <f>SUMIF('Rake Load'!A:A,Summary!B175,'Rake Load'!AN:AN)</f>
        <v>0</v>
      </c>
      <c r="AB175" s="38">
        <f>SUMIF(C$2:C175,C175,AA$2:AA175)</f>
        <v>22.74583333333333</v>
      </c>
      <c r="AC175" s="38">
        <f>SUM(AA$2:AA175)</f>
        <v>109.19652777780104</v>
      </c>
      <c r="AD175" s="43" t="e">
        <f t="shared" si="72"/>
        <v>#DIV/0!</v>
      </c>
      <c r="AE175" s="43">
        <f t="shared" si="73"/>
        <v>0.31591435185185179</v>
      </c>
      <c r="AF175" s="43">
        <f t="shared" si="74"/>
        <v>0.3477596426044619</v>
      </c>
      <c r="AG175" s="38">
        <f>SUMIF(Unloader!B:B,Summary!B175,Unloader!M:M)</f>
        <v>0</v>
      </c>
      <c r="AH175" s="38">
        <f>SUMIF(C$2:C175,C175,AG$2:AG175)</f>
        <v>275196</v>
      </c>
      <c r="AI175" s="38">
        <f>SUM(AG$2:AG175)</f>
        <v>1536587</v>
      </c>
      <c r="AJ175" s="43">
        <f>SUMIF(Unloader!B:B,Summary!B175,Unloader!W:W)</f>
        <v>0</v>
      </c>
      <c r="AK175" s="43">
        <f>SUMIF(Unloader!B:B,Summary!B175,Unloader!AD:AD)+SUMIF(Unloader!B:B,Summary!B175,Unloader!BR:BR)+SUMIF(Unloader!B:B,Summary!B175,Unloader!BN:BN)</f>
        <v>0</v>
      </c>
      <c r="AL175" s="43">
        <f>SUMIF(C$2:C175,C175,AJ$2:AJ175)</f>
        <v>6.5041666666666664</v>
      </c>
      <c r="AM175" s="43">
        <f>SUMIF(C$2:C175,C175,AK$2:AK175)</f>
        <v>0.37916666666666671</v>
      </c>
      <c r="AN175" s="38">
        <f t="shared" si="75"/>
        <v>1872.0816326530612</v>
      </c>
      <c r="AO175" s="38">
        <f>SUM(AJ$2:AJ175)</f>
        <v>48.193749999999994</v>
      </c>
      <c r="AP175" s="38">
        <f>SUM(AK$2:AK175)</f>
        <v>3.3180555555555564</v>
      </c>
      <c r="AQ175" s="38">
        <f t="shared" si="76"/>
        <v>1426.7067980996892</v>
      </c>
    </row>
    <row r="176" spans="1:43" x14ac:dyDescent="0.25">
      <c r="A176" s="124">
        <f t="shared" si="80"/>
        <v>175</v>
      </c>
      <c r="B176" s="361">
        <f t="shared" si="80"/>
        <v>40808</v>
      </c>
      <c r="C176" s="33">
        <f t="shared" si="58"/>
        <v>9</v>
      </c>
      <c r="D176" s="125">
        <f>COUNTIF('Rake Load'!A:A,Summary!B176)</f>
        <v>0</v>
      </c>
      <c r="E176" s="125">
        <f>SUMIF('Rake Load'!A:A,B176,'Rake Load'!F:F)</f>
        <v>0</v>
      </c>
      <c r="F176" s="35">
        <f>SUMIF('Rake Load'!A:A,B176,'Rake Load'!AB:AB)</f>
        <v>0</v>
      </c>
      <c r="G176" s="35" t="e">
        <f t="shared" si="59"/>
        <v>#DIV/0!</v>
      </c>
      <c r="H176" s="36" t="e">
        <f t="shared" si="60"/>
        <v>#DIV/0!</v>
      </c>
      <c r="I176" s="36" t="e">
        <f t="shared" si="61"/>
        <v>#DIV/0!</v>
      </c>
      <c r="J176" s="35">
        <f>SUMIF('Rake Load'!A:A,B176,'Rake Load'!BH:BH)</f>
        <v>0</v>
      </c>
      <c r="K176" s="41">
        <f t="shared" si="62"/>
        <v>0</v>
      </c>
      <c r="L176" s="41" t="e">
        <f t="shared" si="63"/>
        <v>#DIV/0!</v>
      </c>
      <c r="M176" s="49" t="e">
        <f t="shared" si="64"/>
        <v>#DIV/0!</v>
      </c>
      <c r="N176" s="49" t="e">
        <f t="shared" si="65"/>
        <v>#DIV/0!</v>
      </c>
      <c r="O176" s="363">
        <f>SUMIF(C$2:C176,C176,D$2:D176)</f>
        <v>72</v>
      </c>
      <c r="P176" s="33">
        <f>SUMIF(C$2:C176,C176,F$2:F176)</f>
        <v>8.7013888888888893</v>
      </c>
      <c r="Q176" s="37">
        <f t="shared" si="66"/>
        <v>0.12085262345679013</v>
      </c>
      <c r="R176" s="36">
        <f t="shared" si="67"/>
        <v>2</v>
      </c>
      <c r="S176" s="36">
        <f t="shared" si="68"/>
        <v>54</v>
      </c>
      <c r="T176" s="363">
        <f>SUM(D$2:D176)</f>
        <v>314</v>
      </c>
      <c r="U176" s="38">
        <f>SUMIF(C$2:C176,C176,E$2:E176)</f>
        <v>257943.04999999996</v>
      </c>
      <c r="V176" s="38">
        <f>SUM(E$2:E176)</f>
        <v>1109962.3699999996</v>
      </c>
      <c r="W176" s="43">
        <f>SUM(F$2:F176)</f>
        <v>40746.018750000039</v>
      </c>
      <c r="X176" s="43">
        <f t="shared" si="69"/>
        <v>129.76439092356699</v>
      </c>
      <c r="Y176" s="36">
        <f t="shared" si="70"/>
        <v>18</v>
      </c>
      <c r="Z176" s="36">
        <f t="shared" si="71"/>
        <v>20</v>
      </c>
      <c r="AA176" s="38">
        <f>SUMIF('Rake Load'!A:A,Summary!B176,'Rake Load'!AN:AN)</f>
        <v>0</v>
      </c>
      <c r="AB176" s="38">
        <f>SUMIF(C$2:C176,C176,AA$2:AA176)</f>
        <v>22.74583333333333</v>
      </c>
      <c r="AC176" s="38">
        <f>SUM(AA$2:AA176)</f>
        <v>109.19652777780104</v>
      </c>
      <c r="AD176" s="43" t="e">
        <f t="shared" si="72"/>
        <v>#DIV/0!</v>
      </c>
      <c r="AE176" s="43">
        <f t="shared" si="73"/>
        <v>0.31591435185185179</v>
      </c>
      <c r="AF176" s="43">
        <f t="shared" si="74"/>
        <v>0.3477596426044619</v>
      </c>
      <c r="AG176" s="38">
        <f>SUMIF(Unloader!B:B,Summary!B176,Unloader!M:M)</f>
        <v>0</v>
      </c>
      <c r="AH176" s="38">
        <f>SUMIF(C$2:C176,C176,AG$2:AG176)</f>
        <v>275196</v>
      </c>
      <c r="AI176" s="38">
        <f>SUM(AG$2:AG176)</f>
        <v>1536587</v>
      </c>
      <c r="AJ176" s="43">
        <f>SUMIF(Unloader!B:B,Summary!B176,Unloader!W:W)</f>
        <v>0</v>
      </c>
      <c r="AK176" s="43">
        <f>SUMIF(Unloader!B:B,Summary!B176,Unloader!AD:AD)+SUMIF(Unloader!B:B,Summary!B176,Unloader!BR:BR)+SUMIF(Unloader!B:B,Summary!B176,Unloader!BN:BN)</f>
        <v>0</v>
      </c>
      <c r="AL176" s="43">
        <f>SUMIF(C$2:C176,C176,AJ$2:AJ176)</f>
        <v>6.5041666666666664</v>
      </c>
      <c r="AM176" s="43">
        <f>SUMIF(C$2:C176,C176,AK$2:AK176)</f>
        <v>0.37916666666666671</v>
      </c>
      <c r="AN176" s="38">
        <f t="shared" si="75"/>
        <v>1872.0816326530612</v>
      </c>
      <c r="AO176" s="38">
        <f>SUM(AJ$2:AJ176)</f>
        <v>48.193749999999994</v>
      </c>
      <c r="AP176" s="38">
        <f>SUM(AK$2:AK176)</f>
        <v>3.3180555555555564</v>
      </c>
      <c r="AQ176" s="38">
        <f t="shared" si="76"/>
        <v>1426.7067980996892</v>
      </c>
    </row>
    <row r="177" spans="1:43" x14ac:dyDescent="0.25">
      <c r="A177" s="124">
        <f t="shared" si="80"/>
        <v>176</v>
      </c>
      <c r="B177" s="361">
        <f t="shared" si="80"/>
        <v>40809</v>
      </c>
      <c r="C177" s="33">
        <f t="shared" si="58"/>
        <v>9</v>
      </c>
      <c r="D177" s="125">
        <f>COUNTIF('Rake Load'!A:A,Summary!B177)</f>
        <v>1</v>
      </c>
      <c r="E177" s="125">
        <f>SUMIF('Rake Load'!A:A,B177,'Rake Load'!F:F)</f>
        <v>3621.42</v>
      </c>
      <c r="F177" s="35">
        <f>SUMIF('Rake Load'!A:A,B177,'Rake Load'!AB:AB)</f>
        <v>0.16249999999999964</v>
      </c>
      <c r="G177" s="35">
        <f t="shared" si="59"/>
        <v>0.16249999999999964</v>
      </c>
      <c r="H177" s="36">
        <f t="shared" si="60"/>
        <v>3</v>
      </c>
      <c r="I177" s="36">
        <f t="shared" si="61"/>
        <v>54</v>
      </c>
      <c r="J177" s="35">
        <f>SUMIF('Rake Load'!A:A,B177,'Rake Load'!BH:BH)</f>
        <v>0</v>
      </c>
      <c r="K177" s="41">
        <f t="shared" si="62"/>
        <v>0.16249999999999964</v>
      </c>
      <c r="L177" s="41">
        <f t="shared" si="63"/>
        <v>0.16249999999999964</v>
      </c>
      <c r="M177" s="49">
        <f t="shared" si="64"/>
        <v>3</v>
      </c>
      <c r="N177" s="49">
        <f t="shared" si="65"/>
        <v>54</v>
      </c>
      <c r="O177" s="363">
        <f>SUMIF(C$2:C177,C177,D$2:D177)</f>
        <v>73</v>
      </c>
      <c r="P177" s="33">
        <f>SUMIF(C$2:C177,C177,F$2:F177)</f>
        <v>8.8638888888888889</v>
      </c>
      <c r="Q177" s="37">
        <f t="shared" si="66"/>
        <v>0.12142313546423135</v>
      </c>
      <c r="R177" s="36">
        <f t="shared" si="67"/>
        <v>2</v>
      </c>
      <c r="S177" s="36">
        <f t="shared" si="68"/>
        <v>54</v>
      </c>
      <c r="T177" s="363">
        <f>SUM(D$2:D177)</f>
        <v>315</v>
      </c>
      <c r="U177" s="38">
        <f>SUMIF(C$2:C177,C177,E$2:E177)</f>
        <v>261564.46999999997</v>
      </c>
      <c r="V177" s="38">
        <f>SUM(E$2:E177)</f>
        <v>1113583.7899999996</v>
      </c>
      <c r="W177" s="43">
        <f>SUM(F$2:F177)</f>
        <v>40746.181250000038</v>
      </c>
      <c r="X177" s="43">
        <f t="shared" si="69"/>
        <v>129.35295634920647</v>
      </c>
      <c r="Y177" s="36">
        <f t="shared" si="70"/>
        <v>8</v>
      </c>
      <c r="Z177" s="36">
        <f t="shared" si="71"/>
        <v>28</v>
      </c>
      <c r="AA177" s="38">
        <f>SUMIF('Rake Load'!A:A,Summary!B177,'Rake Load'!AN:AN)</f>
        <v>3.0972222222222219</v>
      </c>
      <c r="AB177" s="38">
        <f>SUMIF(C$2:C177,C177,AA$2:AA177)</f>
        <v>25.843055555555551</v>
      </c>
      <c r="AC177" s="38">
        <f>SUM(AA$2:AA177)</f>
        <v>112.29375000002327</v>
      </c>
      <c r="AD177" s="43">
        <f t="shared" si="72"/>
        <v>3.0972222222222219</v>
      </c>
      <c r="AE177" s="43">
        <f t="shared" si="73"/>
        <v>0.35401445966514455</v>
      </c>
      <c r="AF177" s="43">
        <f t="shared" si="74"/>
        <v>0.3564880952381691</v>
      </c>
      <c r="AG177" s="38">
        <f>SUMIF(Unloader!B:B,Summary!B177,Unloader!M:M)</f>
        <v>38500</v>
      </c>
      <c r="AH177" s="38">
        <f>SUMIF(C$2:C177,C177,AG$2:AG177)</f>
        <v>313696</v>
      </c>
      <c r="AI177" s="38">
        <f>SUM(AG$2:AG177)</f>
        <v>1575087</v>
      </c>
      <c r="AJ177" s="43">
        <f>SUMIF(Unloader!B:B,Summary!B177,Unloader!W:W)</f>
        <v>0.67083333333333339</v>
      </c>
      <c r="AK177" s="43">
        <f>SUMIF(Unloader!B:B,Summary!B177,Unloader!AD:AD)+SUMIF(Unloader!B:B,Summary!B177,Unloader!BR:BR)+SUMIF(Unloader!B:B,Summary!B177,Unloader!BN:BN)</f>
        <v>0</v>
      </c>
      <c r="AL177" s="43">
        <f>SUMIF(C$2:C177,C177,AJ$2:AJ177)</f>
        <v>7.1749999999999998</v>
      </c>
      <c r="AM177" s="43">
        <f>SUMIF(C$2:C177,C177,AK$2:AK177)</f>
        <v>0.37916666666666671</v>
      </c>
      <c r="AN177" s="38">
        <f t="shared" si="75"/>
        <v>1923.3353770692827</v>
      </c>
      <c r="AO177" s="38">
        <f>SUM(AJ$2:AJ177)</f>
        <v>48.864583333333329</v>
      </c>
      <c r="AP177" s="38">
        <f>SUM(AK$2:AK177)</f>
        <v>3.3180555555555564</v>
      </c>
      <c r="AQ177" s="38">
        <f t="shared" si="76"/>
        <v>1440.9139006205503</v>
      </c>
    </row>
    <row r="178" spans="1:43" x14ac:dyDescent="0.25">
      <c r="A178" s="124">
        <f t="shared" si="80"/>
        <v>177</v>
      </c>
      <c r="B178" s="361">
        <f t="shared" si="80"/>
        <v>40810</v>
      </c>
      <c r="C178" s="33">
        <f t="shared" si="58"/>
        <v>9</v>
      </c>
      <c r="D178" s="125">
        <f>COUNTIF('Rake Load'!A:A,Summary!B178)</f>
        <v>5</v>
      </c>
      <c r="E178" s="125">
        <f>SUMIF('Rake Load'!A:A,B178,'Rake Load'!F:F)</f>
        <v>18097.030000000002</v>
      </c>
      <c r="F178" s="35">
        <f>SUMIF('Rake Load'!A:A,B178,'Rake Load'!AB:AB)</f>
        <v>0.38194444444444431</v>
      </c>
      <c r="G178" s="35">
        <f t="shared" si="59"/>
        <v>7.6388888888888867E-2</v>
      </c>
      <c r="H178" s="36">
        <f t="shared" si="60"/>
        <v>1</v>
      </c>
      <c r="I178" s="36">
        <f t="shared" si="61"/>
        <v>50</v>
      </c>
      <c r="J178" s="35">
        <f>SUMIF('Rake Load'!A:A,B178,'Rake Load'!BH:BH)</f>
        <v>0</v>
      </c>
      <c r="K178" s="41">
        <f t="shared" si="62"/>
        <v>0.38194444444444431</v>
      </c>
      <c r="L178" s="41">
        <f t="shared" si="63"/>
        <v>7.6388888888888867E-2</v>
      </c>
      <c r="M178" s="49">
        <f t="shared" si="64"/>
        <v>1</v>
      </c>
      <c r="N178" s="49">
        <f t="shared" si="65"/>
        <v>50</v>
      </c>
      <c r="O178" s="363">
        <f>SUMIF(C$2:C178,C178,D$2:D178)</f>
        <v>78</v>
      </c>
      <c r="P178" s="33">
        <f>SUMIF(C$2:C178,C178,F$2:F178)</f>
        <v>9.2458333333333336</v>
      </c>
      <c r="Q178" s="37">
        <f t="shared" si="66"/>
        <v>0.1185363247863248</v>
      </c>
      <c r="R178" s="36">
        <f t="shared" si="67"/>
        <v>2</v>
      </c>
      <c r="S178" s="36">
        <f t="shared" si="68"/>
        <v>50</v>
      </c>
      <c r="T178" s="363">
        <f>SUM(D$2:D178)</f>
        <v>320</v>
      </c>
      <c r="U178" s="38">
        <f>SUMIF(C$2:C178,C178,E$2:E178)</f>
        <v>279661.5</v>
      </c>
      <c r="V178" s="38">
        <f>SUM(E$2:E178)</f>
        <v>1131680.8199999996</v>
      </c>
      <c r="W178" s="43">
        <f>SUM(F$2:F178)</f>
        <v>40746.563194444483</v>
      </c>
      <c r="X178" s="43">
        <f t="shared" si="69"/>
        <v>127.33300998263901</v>
      </c>
      <c r="Y178" s="36">
        <f t="shared" si="70"/>
        <v>7</v>
      </c>
      <c r="Z178" s="36">
        <f t="shared" si="71"/>
        <v>59</v>
      </c>
      <c r="AA178" s="38">
        <f>SUMIF('Rake Load'!A:A,Summary!B178,'Rake Load'!AN:AN)</f>
        <v>1.708333333333333</v>
      </c>
      <c r="AB178" s="38">
        <f>SUMIF(C$2:C178,C178,AA$2:AA178)</f>
        <v>27.551388888888884</v>
      </c>
      <c r="AC178" s="38">
        <f>SUM(AA$2:AA178)</f>
        <v>114.00208333335659</v>
      </c>
      <c r="AD178" s="43">
        <f t="shared" si="72"/>
        <v>0.34166666666666662</v>
      </c>
      <c r="AE178" s="43">
        <f t="shared" si="73"/>
        <v>0.3532229344729344</v>
      </c>
      <c r="AF178" s="43">
        <f t="shared" si="74"/>
        <v>0.35625651041673934</v>
      </c>
      <c r="AG178" s="38">
        <f>SUMIF(Unloader!B:B,Summary!B178,Unloader!M:M)</f>
        <v>27296</v>
      </c>
      <c r="AH178" s="38">
        <f>SUMIF(C$2:C178,C178,AG$2:AG178)</f>
        <v>340992</v>
      </c>
      <c r="AI178" s="38">
        <f>SUM(AG$2:AG178)</f>
        <v>1602383</v>
      </c>
      <c r="AJ178" s="43">
        <f>SUMIF(Unloader!B:B,Summary!B178,Unloader!W:W)</f>
        <v>1</v>
      </c>
      <c r="AK178" s="43">
        <f>SUMIF(Unloader!B:B,Summary!B178,Unloader!AD:AD)+SUMIF(Unloader!B:B,Summary!B178,Unloader!BR:BR)+SUMIF(Unloader!B:B,Summary!B178,Unloader!BN:BN)</f>
        <v>0</v>
      </c>
      <c r="AL178" s="43">
        <f>SUMIF(C$2:C178,C178,AJ$2:AJ178)</f>
        <v>8.1750000000000007</v>
      </c>
      <c r="AM178" s="43">
        <f>SUMIF(C$2:C178,C178,AK$2:AK178)</f>
        <v>0.37916666666666671</v>
      </c>
      <c r="AN178" s="38">
        <f t="shared" si="75"/>
        <v>1822.5120256547298</v>
      </c>
      <c r="AO178" s="38">
        <f>SUM(AJ$2:AJ178)</f>
        <v>49.864583333333329</v>
      </c>
      <c r="AP178" s="38">
        <f>SUM(AK$2:AK178)</f>
        <v>3.3180555555555564</v>
      </c>
      <c r="AQ178" s="38">
        <f t="shared" si="76"/>
        <v>1434.3918122547632</v>
      </c>
    </row>
    <row r="179" spans="1:43" x14ac:dyDescent="0.25">
      <c r="A179" s="124">
        <f t="shared" si="80"/>
        <v>178</v>
      </c>
      <c r="B179" s="361">
        <f t="shared" si="80"/>
        <v>40811</v>
      </c>
      <c r="C179" s="33">
        <f t="shared" si="58"/>
        <v>9</v>
      </c>
      <c r="D179" s="125">
        <f>COUNTIF('Rake Load'!A:A,Summary!B179)</f>
        <v>3</v>
      </c>
      <c r="E179" s="125">
        <f>SUMIF('Rake Load'!A:A,B179,'Rake Load'!F:F)</f>
        <v>10863.310000000001</v>
      </c>
      <c r="F179" s="35">
        <f>SUMIF('Rake Load'!A:A,B179,'Rake Load'!AB:AB)</f>
        <v>0.17986111111111105</v>
      </c>
      <c r="G179" s="35">
        <f t="shared" si="59"/>
        <v>5.9953703703703683E-2</v>
      </c>
      <c r="H179" s="36">
        <f t="shared" si="60"/>
        <v>1</v>
      </c>
      <c r="I179" s="36">
        <f t="shared" si="61"/>
        <v>26</v>
      </c>
      <c r="J179" s="35">
        <f>SUMIF('Rake Load'!A:A,B179,'Rake Load'!BH:BH)</f>
        <v>0</v>
      </c>
      <c r="K179" s="41">
        <f t="shared" si="62"/>
        <v>0.17986111111111105</v>
      </c>
      <c r="L179" s="41">
        <f t="shared" si="63"/>
        <v>5.9953703703703683E-2</v>
      </c>
      <c r="M179" s="49">
        <f t="shared" si="64"/>
        <v>1</v>
      </c>
      <c r="N179" s="49">
        <f t="shared" si="65"/>
        <v>26</v>
      </c>
      <c r="O179" s="363">
        <f>SUMIF(C$2:C179,C179,D$2:D179)</f>
        <v>81</v>
      </c>
      <c r="P179" s="33">
        <f>SUMIF(C$2:C179,C179,F$2:F179)</f>
        <v>9.4256944444444439</v>
      </c>
      <c r="Q179" s="37">
        <f t="shared" si="66"/>
        <v>0.11636659807956104</v>
      </c>
      <c r="R179" s="36">
        <f t="shared" si="67"/>
        <v>2</v>
      </c>
      <c r="S179" s="36">
        <f t="shared" si="68"/>
        <v>47</v>
      </c>
      <c r="T179" s="363">
        <f>SUM(D$2:D179)</f>
        <v>323</v>
      </c>
      <c r="U179" s="38">
        <f>SUMIF(C$2:C179,C179,E$2:E179)</f>
        <v>290524.81</v>
      </c>
      <c r="V179" s="38">
        <f>SUM(E$2:E179)</f>
        <v>1142544.1299999997</v>
      </c>
      <c r="W179" s="43">
        <f>SUM(F$2:F179)</f>
        <v>40746.743055555591</v>
      </c>
      <c r="X179" s="43">
        <f t="shared" si="69"/>
        <v>126.15090729274176</v>
      </c>
      <c r="Y179" s="36">
        <f t="shared" si="70"/>
        <v>3</v>
      </c>
      <c r="Z179" s="36">
        <f t="shared" si="71"/>
        <v>37</v>
      </c>
      <c r="AA179" s="38">
        <f>SUMIF('Rake Load'!A:A,Summary!B179,'Rake Load'!AN:AN)</f>
        <v>0.7777777777777779</v>
      </c>
      <c r="AB179" s="38">
        <f>SUMIF(C$2:C179,C179,AA$2:AA179)</f>
        <v>28.329166666666662</v>
      </c>
      <c r="AC179" s="38">
        <f>SUM(AA$2:AA179)</f>
        <v>114.77986111113437</v>
      </c>
      <c r="AD179" s="43">
        <f t="shared" si="72"/>
        <v>0.2592592592592593</v>
      </c>
      <c r="AE179" s="43">
        <f t="shared" si="73"/>
        <v>0.34974279835390942</v>
      </c>
      <c r="AF179" s="43">
        <f t="shared" si="74"/>
        <v>0.35535560715521475</v>
      </c>
      <c r="AG179" s="38">
        <f>SUMIF(Unloader!B:B,Summary!B179,Unloader!M:M)</f>
        <v>200</v>
      </c>
      <c r="AH179" s="38">
        <f>SUMIF(C$2:C179,C179,AG$2:AG179)</f>
        <v>341192</v>
      </c>
      <c r="AI179" s="38">
        <f>SUM(AG$2:AG179)</f>
        <v>1602583</v>
      </c>
      <c r="AJ179" s="43">
        <f>SUMIF(Unloader!B:B,Summary!B179,Unloader!W:W)</f>
        <v>0.1111111111111111</v>
      </c>
      <c r="AK179" s="43">
        <f>SUMIF(Unloader!B:B,Summary!B179,Unloader!AD:AD)+SUMIF(Unloader!B:B,Summary!B179,Unloader!BR:BR)+SUMIF(Unloader!B:B,Summary!B179,Unloader!BN:BN)</f>
        <v>0</v>
      </c>
      <c r="AL179" s="43">
        <f>SUMIF(C$2:C179,C179,AJ$2:AJ179)</f>
        <v>8.2861111111111114</v>
      </c>
      <c r="AM179" s="43">
        <f>SUMIF(C$2:C179,C179,AK$2:AK179)</f>
        <v>0.37916666666666671</v>
      </c>
      <c r="AN179" s="38">
        <f t="shared" si="75"/>
        <v>1797.9553838046722</v>
      </c>
      <c r="AO179" s="38">
        <f>SUM(AJ$2:AJ179)</f>
        <v>49.975694444444443</v>
      </c>
      <c r="AP179" s="38">
        <f>SUM(AK$2:AK179)</f>
        <v>3.3180555555555564</v>
      </c>
      <c r="AQ179" s="38">
        <f t="shared" si="76"/>
        <v>1431.1545388244751</v>
      </c>
    </row>
    <row r="180" spans="1:43" x14ac:dyDescent="0.25">
      <c r="A180" s="124">
        <f t="shared" si="80"/>
        <v>179</v>
      </c>
      <c r="B180" s="361">
        <f t="shared" si="80"/>
        <v>40812</v>
      </c>
      <c r="C180" s="33">
        <f t="shared" si="58"/>
        <v>9</v>
      </c>
      <c r="D180" s="125">
        <f>COUNTIF('Rake Load'!A:A,Summary!B180)</f>
        <v>0</v>
      </c>
      <c r="E180" s="125">
        <f>SUMIF('Rake Load'!A:A,B180,'Rake Load'!F:F)</f>
        <v>0</v>
      </c>
      <c r="F180" s="35">
        <f>SUMIF('Rake Load'!A:A,B180,'Rake Load'!AB:AB)</f>
        <v>0</v>
      </c>
      <c r="G180" s="35" t="e">
        <f t="shared" si="59"/>
        <v>#DIV/0!</v>
      </c>
      <c r="H180" s="36" t="e">
        <f t="shared" si="60"/>
        <v>#DIV/0!</v>
      </c>
      <c r="I180" s="36" t="e">
        <f t="shared" si="61"/>
        <v>#DIV/0!</v>
      </c>
      <c r="J180" s="35">
        <f>SUMIF('Rake Load'!A:A,B180,'Rake Load'!BH:BH)</f>
        <v>0</v>
      </c>
      <c r="K180" s="41">
        <f t="shared" si="62"/>
        <v>0</v>
      </c>
      <c r="L180" s="41" t="e">
        <f t="shared" si="63"/>
        <v>#DIV/0!</v>
      </c>
      <c r="M180" s="49" t="e">
        <f t="shared" si="64"/>
        <v>#DIV/0!</v>
      </c>
      <c r="N180" s="49" t="e">
        <f t="shared" si="65"/>
        <v>#DIV/0!</v>
      </c>
      <c r="O180" s="363">
        <f>SUMIF(C$2:C180,C180,D$2:D180)</f>
        <v>81</v>
      </c>
      <c r="P180" s="33">
        <f>SUMIF(C$2:C180,C180,F$2:F180)</f>
        <v>9.4256944444444439</v>
      </c>
      <c r="Q180" s="37">
        <f t="shared" si="66"/>
        <v>0.11636659807956104</v>
      </c>
      <c r="R180" s="36">
        <f t="shared" si="67"/>
        <v>2</v>
      </c>
      <c r="S180" s="36">
        <f t="shared" si="68"/>
        <v>47</v>
      </c>
      <c r="T180" s="363">
        <f>SUM(D$2:D180)</f>
        <v>323</v>
      </c>
      <c r="U180" s="38">
        <f>SUMIF(C$2:C180,C180,E$2:E180)</f>
        <v>290524.81</v>
      </c>
      <c r="V180" s="38">
        <f>SUM(E$2:E180)</f>
        <v>1142544.1299999997</v>
      </c>
      <c r="W180" s="43">
        <f>SUM(F$2:F180)</f>
        <v>40746.743055555591</v>
      </c>
      <c r="X180" s="43">
        <f t="shared" si="69"/>
        <v>126.15090729274176</v>
      </c>
      <c r="Y180" s="36">
        <f t="shared" si="70"/>
        <v>3</v>
      </c>
      <c r="Z180" s="36">
        <f t="shared" si="71"/>
        <v>37</v>
      </c>
      <c r="AA180" s="38">
        <f>SUMIF('Rake Load'!A:A,Summary!B180,'Rake Load'!AN:AN)</f>
        <v>0</v>
      </c>
      <c r="AB180" s="38">
        <f>SUMIF(C$2:C180,C180,AA$2:AA180)</f>
        <v>28.329166666666662</v>
      </c>
      <c r="AC180" s="38">
        <f>SUM(AA$2:AA180)</f>
        <v>114.77986111113437</v>
      </c>
      <c r="AD180" s="43" t="e">
        <f t="shared" si="72"/>
        <v>#DIV/0!</v>
      </c>
      <c r="AE180" s="43">
        <f t="shared" si="73"/>
        <v>0.34974279835390942</v>
      </c>
      <c r="AF180" s="43">
        <f t="shared" si="74"/>
        <v>0.35535560715521475</v>
      </c>
      <c r="AG180" s="38">
        <f>SUMIF(Unloader!B:B,Summary!B180,Unloader!M:M)</f>
        <v>0</v>
      </c>
      <c r="AH180" s="38">
        <f>SUMIF(C$2:C180,C180,AG$2:AG180)</f>
        <v>341192</v>
      </c>
      <c r="AI180" s="38">
        <f>SUM(AG$2:AG180)</f>
        <v>1602583</v>
      </c>
      <c r="AJ180" s="43">
        <f>SUMIF(Unloader!B:B,Summary!B180,Unloader!W:W)</f>
        <v>0</v>
      </c>
      <c r="AK180" s="43">
        <f>SUMIF(Unloader!B:B,Summary!B180,Unloader!AD:AD)+SUMIF(Unloader!B:B,Summary!B180,Unloader!BR:BR)+SUMIF(Unloader!B:B,Summary!B180,Unloader!BN:BN)</f>
        <v>0</v>
      </c>
      <c r="AL180" s="43">
        <f>SUMIF(C$2:C180,C180,AJ$2:AJ180)</f>
        <v>8.2861111111111114</v>
      </c>
      <c r="AM180" s="43">
        <f>SUMIF(C$2:C180,C180,AK$2:AK180)</f>
        <v>0.37916666666666671</v>
      </c>
      <c r="AN180" s="38">
        <f t="shared" si="75"/>
        <v>1797.9553838046722</v>
      </c>
      <c r="AO180" s="38">
        <f>SUM(AJ$2:AJ180)</f>
        <v>49.975694444444443</v>
      </c>
      <c r="AP180" s="38">
        <f>SUM(AK$2:AK180)</f>
        <v>3.3180555555555564</v>
      </c>
      <c r="AQ180" s="38">
        <f t="shared" si="76"/>
        <v>1431.1545388244751</v>
      </c>
    </row>
    <row r="181" spans="1:43" x14ac:dyDescent="0.25">
      <c r="A181" s="124">
        <f t="shared" si="80"/>
        <v>180</v>
      </c>
      <c r="B181" s="361">
        <f t="shared" si="80"/>
        <v>40813</v>
      </c>
      <c r="C181" s="33">
        <f t="shared" si="58"/>
        <v>9</v>
      </c>
      <c r="D181" s="125">
        <f>COUNTIF('Rake Load'!A:A,Summary!B181)</f>
        <v>0</v>
      </c>
      <c r="E181" s="125">
        <f>SUMIF('Rake Load'!A:A,B181,'Rake Load'!F:F)</f>
        <v>0</v>
      </c>
      <c r="F181" s="35">
        <f>SUMIF('Rake Load'!A:A,B181,'Rake Load'!AB:AB)</f>
        <v>0</v>
      </c>
      <c r="G181" s="35" t="e">
        <f t="shared" si="59"/>
        <v>#DIV/0!</v>
      </c>
      <c r="H181" s="36" t="e">
        <f t="shared" si="60"/>
        <v>#DIV/0!</v>
      </c>
      <c r="I181" s="36" t="e">
        <f t="shared" si="61"/>
        <v>#DIV/0!</v>
      </c>
      <c r="J181" s="35">
        <f>SUMIF('Rake Load'!A:A,B181,'Rake Load'!BH:BH)</f>
        <v>0</v>
      </c>
      <c r="K181" s="41">
        <f t="shared" si="62"/>
        <v>0</v>
      </c>
      <c r="L181" s="41" t="e">
        <f t="shared" si="63"/>
        <v>#DIV/0!</v>
      </c>
      <c r="M181" s="49" t="e">
        <f t="shared" si="64"/>
        <v>#DIV/0!</v>
      </c>
      <c r="N181" s="49" t="e">
        <f t="shared" si="65"/>
        <v>#DIV/0!</v>
      </c>
      <c r="O181" s="363">
        <f>SUMIF(C$2:C181,C181,D$2:D181)</f>
        <v>81</v>
      </c>
      <c r="P181" s="33">
        <f>SUMIF(C$2:C181,C181,F$2:F181)</f>
        <v>9.4256944444444439</v>
      </c>
      <c r="Q181" s="37">
        <f t="shared" si="66"/>
        <v>0.11636659807956104</v>
      </c>
      <c r="R181" s="36">
        <f t="shared" si="67"/>
        <v>2</v>
      </c>
      <c r="S181" s="36">
        <f t="shared" si="68"/>
        <v>47</v>
      </c>
      <c r="T181" s="363">
        <f>SUM(D$2:D181)</f>
        <v>323</v>
      </c>
      <c r="U181" s="38">
        <f>SUMIF(C$2:C181,C181,E$2:E181)</f>
        <v>290524.81</v>
      </c>
      <c r="V181" s="38">
        <f>SUM(E$2:E181)</f>
        <v>1142544.1299999997</v>
      </c>
      <c r="W181" s="43">
        <f>SUM(F$2:F181)</f>
        <v>40746.743055555591</v>
      </c>
      <c r="X181" s="43">
        <f t="shared" si="69"/>
        <v>126.15090729274176</v>
      </c>
      <c r="Y181" s="36">
        <f t="shared" si="70"/>
        <v>3</v>
      </c>
      <c r="Z181" s="36">
        <f t="shared" si="71"/>
        <v>37</v>
      </c>
      <c r="AA181" s="38">
        <f>SUMIF('Rake Load'!A:A,Summary!B181,'Rake Load'!AN:AN)</f>
        <v>0</v>
      </c>
      <c r="AB181" s="38">
        <f>SUMIF(C$2:C181,C181,AA$2:AA181)</f>
        <v>28.329166666666662</v>
      </c>
      <c r="AC181" s="38">
        <f>SUM(AA$2:AA181)</f>
        <v>114.77986111113437</v>
      </c>
      <c r="AD181" s="43" t="e">
        <f t="shared" si="72"/>
        <v>#DIV/0!</v>
      </c>
      <c r="AE181" s="43">
        <f t="shared" si="73"/>
        <v>0.34974279835390942</v>
      </c>
      <c r="AF181" s="43">
        <f t="shared" si="74"/>
        <v>0.35535560715521475</v>
      </c>
      <c r="AG181" s="38">
        <f>SUMIF(Unloader!B:B,Summary!B181,Unloader!M:M)</f>
        <v>39516</v>
      </c>
      <c r="AH181" s="38">
        <f>SUMIF(C$2:C181,C181,AG$2:AG181)</f>
        <v>380708</v>
      </c>
      <c r="AI181" s="38">
        <f>SUM(AG$2:AG181)</f>
        <v>1642099</v>
      </c>
      <c r="AJ181" s="43">
        <f>SUMIF(Unloader!B:B,Summary!B181,Unloader!W:W)</f>
        <v>0.67708333333333326</v>
      </c>
      <c r="AK181" s="43">
        <f>SUMIF(Unloader!B:B,Summary!B181,Unloader!AD:AD)+SUMIF(Unloader!B:B,Summary!B181,Unloader!BR:BR)+SUMIF(Unloader!B:B,Summary!B181,Unloader!BN:BN)</f>
        <v>3.8194444444444441E-2</v>
      </c>
      <c r="AL181" s="43">
        <f>SUMIF(C$2:C181,C181,AJ$2:AJ181)</f>
        <v>8.9631944444444454</v>
      </c>
      <c r="AM181" s="43">
        <f>SUMIF(C$2:C181,C181,AK$2:AK181)</f>
        <v>0.41736111111111113</v>
      </c>
      <c r="AN181" s="38">
        <f t="shared" si="75"/>
        <v>1856.2067284251582</v>
      </c>
      <c r="AO181" s="38">
        <f>SUM(AJ$2:AJ181)</f>
        <v>50.652777777777779</v>
      </c>
      <c r="AP181" s="38">
        <f>SUM(AK$2:AK181)</f>
        <v>3.3562500000000011</v>
      </c>
      <c r="AQ181" s="38">
        <f t="shared" si="76"/>
        <v>1446.6345603241959</v>
      </c>
    </row>
    <row r="182" spans="1:43" x14ac:dyDescent="0.25">
      <c r="A182" s="124">
        <f t="shared" si="80"/>
        <v>181</v>
      </c>
      <c r="B182" s="361">
        <f t="shared" si="80"/>
        <v>40814</v>
      </c>
      <c r="C182" s="33">
        <f t="shared" si="58"/>
        <v>9</v>
      </c>
      <c r="D182" s="125">
        <f>COUNTIF('Rake Load'!A:A,Summary!B182)</f>
        <v>0</v>
      </c>
      <c r="E182" s="125">
        <f>SUMIF('Rake Load'!A:A,B182,'Rake Load'!F:F)</f>
        <v>0</v>
      </c>
      <c r="F182" s="35">
        <f>SUMIF('Rake Load'!A:A,B182,'Rake Load'!AB:AB)</f>
        <v>0</v>
      </c>
      <c r="G182" s="35" t="e">
        <f t="shared" si="59"/>
        <v>#DIV/0!</v>
      </c>
      <c r="H182" s="36" t="e">
        <f t="shared" si="60"/>
        <v>#DIV/0!</v>
      </c>
      <c r="I182" s="36" t="e">
        <f t="shared" si="61"/>
        <v>#DIV/0!</v>
      </c>
      <c r="J182" s="35">
        <f>SUMIF('Rake Load'!A:A,B182,'Rake Load'!BH:BH)</f>
        <v>0</v>
      </c>
      <c r="K182" s="41">
        <f t="shared" si="62"/>
        <v>0</v>
      </c>
      <c r="L182" s="41" t="e">
        <f t="shared" si="63"/>
        <v>#DIV/0!</v>
      </c>
      <c r="M182" s="49" t="e">
        <f t="shared" si="64"/>
        <v>#DIV/0!</v>
      </c>
      <c r="N182" s="49" t="e">
        <f t="shared" si="65"/>
        <v>#DIV/0!</v>
      </c>
      <c r="O182" s="363">
        <f>SUMIF(C$2:C182,C182,D$2:D182)</f>
        <v>81</v>
      </c>
      <c r="P182" s="33">
        <f>SUMIF(C$2:C182,C182,F$2:F182)</f>
        <v>9.4256944444444439</v>
      </c>
      <c r="Q182" s="37">
        <f t="shared" si="66"/>
        <v>0.11636659807956104</v>
      </c>
      <c r="R182" s="36">
        <f t="shared" si="67"/>
        <v>2</v>
      </c>
      <c r="S182" s="36">
        <f t="shared" si="68"/>
        <v>47</v>
      </c>
      <c r="T182" s="363">
        <f>SUM(D$2:D182)</f>
        <v>323</v>
      </c>
      <c r="U182" s="38">
        <f>SUMIF(C$2:C182,C182,E$2:E182)</f>
        <v>290524.81</v>
      </c>
      <c r="V182" s="38">
        <f>SUM(E$2:E182)</f>
        <v>1142544.1299999997</v>
      </c>
      <c r="W182" s="43">
        <f>SUM(F$2:F182)</f>
        <v>40746.743055555591</v>
      </c>
      <c r="X182" s="43">
        <f t="shared" si="69"/>
        <v>126.15090729274176</v>
      </c>
      <c r="Y182" s="36">
        <f t="shared" si="70"/>
        <v>3</v>
      </c>
      <c r="Z182" s="36">
        <f t="shared" si="71"/>
        <v>37</v>
      </c>
      <c r="AA182" s="38">
        <f>SUMIF('Rake Load'!A:A,Summary!B182,'Rake Load'!AN:AN)</f>
        <v>0</v>
      </c>
      <c r="AB182" s="38">
        <f>SUMIF(C$2:C182,C182,AA$2:AA182)</f>
        <v>28.329166666666662</v>
      </c>
      <c r="AC182" s="38">
        <f>SUM(AA$2:AA182)</f>
        <v>114.77986111113437</v>
      </c>
      <c r="AD182" s="43" t="e">
        <f t="shared" si="72"/>
        <v>#DIV/0!</v>
      </c>
      <c r="AE182" s="43">
        <f t="shared" si="73"/>
        <v>0.34974279835390942</v>
      </c>
      <c r="AF182" s="43">
        <f t="shared" si="74"/>
        <v>0.35535560715521475</v>
      </c>
      <c r="AG182" s="38">
        <f>SUMIF(Unloader!B:B,Summary!B182,Unloader!M:M)</f>
        <v>31690</v>
      </c>
      <c r="AH182" s="38">
        <f>SUMIF(C$2:C182,C182,AG$2:AG182)</f>
        <v>412398</v>
      </c>
      <c r="AI182" s="38">
        <f>SUM(AG$2:AG182)</f>
        <v>1673789</v>
      </c>
      <c r="AJ182" s="43">
        <f>SUMIF(Unloader!B:B,Summary!B182,Unloader!W:W)</f>
        <v>0.95833333333333337</v>
      </c>
      <c r="AK182" s="43">
        <f>SUMIF(Unloader!B:B,Summary!B182,Unloader!AD:AD)+SUMIF(Unloader!B:B,Summary!B182,Unloader!BR:BR)+SUMIF(Unloader!B:B,Summary!B182,Unloader!BN:BN)</f>
        <v>0</v>
      </c>
      <c r="AL182" s="43">
        <f>SUMIF(C$2:C182,C182,AJ$2:AJ182)</f>
        <v>9.9215277777777793</v>
      </c>
      <c r="AM182" s="43">
        <f>SUMIF(C$2:C182,C182,AK$2:AK182)</f>
        <v>0.41736111111111113</v>
      </c>
      <c r="AN182" s="38">
        <f t="shared" si="75"/>
        <v>1807.9701885138095</v>
      </c>
      <c r="AO182" s="38">
        <f>SUM(AJ$2:AJ182)</f>
        <v>51.611111111111114</v>
      </c>
      <c r="AP182" s="38">
        <f>SUM(AK$2:AK182)</f>
        <v>3.3562500000000011</v>
      </c>
      <c r="AQ182" s="38">
        <f t="shared" si="76"/>
        <v>1445.2680357476938</v>
      </c>
    </row>
    <row r="183" spans="1:43" x14ac:dyDescent="0.25">
      <c r="A183" s="124">
        <f t="shared" si="80"/>
        <v>182</v>
      </c>
      <c r="B183" s="361">
        <f t="shared" si="80"/>
        <v>40815</v>
      </c>
      <c r="C183" s="33">
        <f t="shared" ref="C183:C246" si="81">MONTH(B183)</f>
        <v>9</v>
      </c>
      <c r="D183" s="125">
        <f>COUNTIF('Rake Load'!A:A,Summary!B183)</f>
        <v>3</v>
      </c>
      <c r="E183" s="125">
        <f>SUMIF('Rake Load'!A:A,B183,'Rake Load'!F:F)</f>
        <v>9076.7860000000001</v>
      </c>
      <c r="F183" s="35">
        <f>SUMIF('Rake Load'!A:A,B183,'Rake Load'!AB:AB)</f>
        <v>0.17569444444444443</v>
      </c>
      <c r="G183" s="35">
        <f t="shared" ref="G183:G246" si="82">F183/D183</f>
        <v>5.8564814814814813E-2</v>
      </c>
      <c r="H183" s="36">
        <f t="shared" ref="H183:H246" si="83">HOUR(G183)</f>
        <v>1</v>
      </c>
      <c r="I183" s="36">
        <f t="shared" ref="I183:I246" si="84">MINUTE(G183)</f>
        <v>24</v>
      </c>
      <c r="J183" s="35">
        <f>SUMIF('Rake Load'!A:A,B183,'Rake Load'!BH:BH)</f>
        <v>0</v>
      </c>
      <c r="K183" s="41">
        <f t="shared" ref="K183:K246" si="85">F183-J183</f>
        <v>0.17569444444444443</v>
      </c>
      <c r="L183" s="41">
        <f t="shared" ref="L183:L246" si="86">K183/D183</f>
        <v>5.8564814814814813E-2</v>
      </c>
      <c r="M183" s="49">
        <f t="shared" ref="M183:M246" si="87">HOUR(L183)</f>
        <v>1</v>
      </c>
      <c r="N183" s="49">
        <f t="shared" ref="N183:N246" si="88">MINUTE(L183)</f>
        <v>24</v>
      </c>
      <c r="O183" s="363">
        <f>SUMIF(C$2:C183,C183,D$2:D183)</f>
        <v>84</v>
      </c>
      <c r="P183" s="33">
        <f>SUMIF(C$2:C183,C183,F$2:F183)</f>
        <v>9.6013888888888879</v>
      </c>
      <c r="Q183" s="37">
        <f t="shared" ref="Q183:Q246" si="89">P183/O183</f>
        <v>0.11430224867724867</v>
      </c>
      <c r="R183" s="36">
        <f t="shared" ref="R183:R246" si="90">HOUR(Q183)</f>
        <v>2</v>
      </c>
      <c r="S183" s="36">
        <f t="shared" ref="S183:S246" si="91">MINUTE(Q183)</f>
        <v>44</v>
      </c>
      <c r="T183" s="363">
        <f>SUM(D$2:D183)</f>
        <v>326</v>
      </c>
      <c r="U183" s="38">
        <f>SUMIF(C$2:C183,C183,E$2:E183)</f>
        <v>299601.59600000002</v>
      </c>
      <c r="V183" s="38">
        <f>SUM(E$2:E183)</f>
        <v>1151620.9159999997</v>
      </c>
      <c r="W183" s="43">
        <f>SUM(F$2:F183)</f>
        <v>40746.918750000033</v>
      </c>
      <c r="X183" s="43">
        <f t="shared" ref="X183:X246" si="92">W183/T183</f>
        <v>124.99054831288353</v>
      </c>
      <c r="Y183" s="36">
        <f t="shared" ref="Y183:Y246" si="93">HOUR(X183)</f>
        <v>23</v>
      </c>
      <c r="Z183" s="36">
        <f t="shared" ref="Z183:Z246" si="94">MINUTE(X183)</f>
        <v>46</v>
      </c>
      <c r="AA183" s="38">
        <f>SUMIF('Rake Load'!A:A,Summary!B183,'Rake Load'!AN:AN)</f>
        <v>0.57986111111111094</v>
      </c>
      <c r="AB183" s="38">
        <f>SUMIF(C$2:C183,C183,AA$2:AA183)</f>
        <v>28.909027777777773</v>
      </c>
      <c r="AC183" s="38">
        <f>SUM(AA$2:AA183)</f>
        <v>115.35972222224548</v>
      </c>
      <c r="AD183" s="43">
        <f t="shared" ref="AD183:AD246" si="95">AA183/D183</f>
        <v>0.19328703703703698</v>
      </c>
      <c r="AE183" s="43">
        <f t="shared" ref="AE183:AE246" si="96">AB183/O183</f>
        <v>0.34415509259259253</v>
      </c>
      <c r="AF183" s="43">
        <f t="shared" ref="AF183:AF246" si="97">AC183/T183</f>
        <v>0.35386417859584501</v>
      </c>
      <c r="AG183" s="38">
        <f>SUMIF(Unloader!B:B,Summary!B183,Unloader!M:M)</f>
        <v>0</v>
      </c>
      <c r="AH183" s="38">
        <f>SUMIF(C$2:C183,C183,AG$2:AG183)</f>
        <v>412398</v>
      </c>
      <c r="AI183" s="38">
        <f>SUM(AG$2:AG183)</f>
        <v>1673789</v>
      </c>
      <c r="AJ183" s="43">
        <f>SUMIF(Unloader!B:B,Summary!B183,Unloader!W:W)</f>
        <v>0</v>
      </c>
      <c r="AK183" s="43">
        <f>SUMIF(Unloader!B:B,Summary!B183,Unloader!AD:AD)+SUMIF(Unloader!B:B,Summary!B183,Unloader!BR:BR)+SUMIF(Unloader!B:B,Summary!B183,Unloader!BN:BN)</f>
        <v>0</v>
      </c>
      <c r="AL183" s="43">
        <f>SUMIF(C$2:C183,C183,AJ$2:AJ183)</f>
        <v>9.9215277777777793</v>
      </c>
      <c r="AM183" s="43">
        <f>SUMIF(C$2:C183,C183,AK$2:AK183)</f>
        <v>0.41736111111111113</v>
      </c>
      <c r="AN183" s="38">
        <f t="shared" ref="AN183:AN246" si="98">AH183/(AL183-AM183)/24</f>
        <v>1807.9701885138095</v>
      </c>
      <c r="AO183" s="38">
        <f>SUM(AJ$2:AJ183)</f>
        <v>51.611111111111114</v>
      </c>
      <c r="AP183" s="38">
        <f>SUM(AK$2:AK183)</f>
        <v>3.3562500000000011</v>
      </c>
      <c r="AQ183" s="38">
        <f t="shared" ref="AQ183:AQ246" si="99">AI183/(AO183-AP183)/24</f>
        <v>1445.2680357476938</v>
      </c>
    </row>
    <row r="184" spans="1:43" x14ac:dyDescent="0.25">
      <c r="A184" s="124">
        <f t="shared" ref="A184:B199" si="100">A183+1</f>
        <v>183</v>
      </c>
      <c r="B184" s="361">
        <f t="shared" si="100"/>
        <v>40816</v>
      </c>
      <c r="C184" s="33">
        <f t="shared" si="81"/>
        <v>9</v>
      </c>
      <c r="D184" s="125">
        <f>COUNTIF('Rake Load'!A:A,Summary!B184)</f>
        <v>5</v>
      </c>
      <c r="E184" s="125">
        <f>SUMIF('Rake Load'!A:A,B184,'Rake Load'!F:F)</f>
        <v>16257.83</v>
      </c>
      <c r="F184" s="35">
        <f>SUMIF('Rake Load'!A:A,B184,'Rake Load'!AB:AB)</f>
        <v>0.55694444444444424</v>
      </c>
      <c r="G184" s="35">
        <f t="shared" si="82"/>
        <v>0.11138888888888884</v>
      </c>
      <c r="H184" s="36">
        <f t="shared" si="83"/>
        <v>2</v>
      </c>
      <c r="I184" s="36">
        <f t="shared" si="84"/>
        <v>40</v>
      </c>
      <c r="J184" s="35">
        <f>SUMIF('Rake Load'!A:A,B184,'Rake Load'!BH:BH)</f>
        <v>0</v>
      </c>
      <c r="K184" s="41">
        <f t="shared" si="85"/>
        <v>0.55694444444444424</v>
      </c>
      <c r="L184" s="41">
        <f t="shared" si="86"/>
        <v>0.11138888888888884</v>
      </c>
      <c r="M184" s="49">
        <f t="shared" si="87"/>
        <v>2</v>
      </c>
      <c r="N184" s="49">
        <f t="shared" si="88"/>
        <v>40</v>
      </c>
      <c r="O184" s="363">
        <f>SUMIF(C$2:C184,C184,D$2:D184)</f>
        <v>89</v>
      </c>
      <c r="P184" s="33">
        <f>SUMIF(C$2:C184,C184,F$2:F184)</f>
        <v>10.158333333333331</v>
      </c>
      <c r="Q184" s="37">
        <f t="shared" si="89"/>
        <v>0.1141385767790262</v>
      </c>
      <c r="R184" s="36">
        <f t="shared" si="90"/>
        <v>2</v>
      </c>
      <c r="S184" s="36">
        <f t="shared" si="91"/>
        <v>44</v>
      </c>
      <c r="T184" s="363">
        <f>SUM(D$2:D184)</f>
        <v>331</v>
      </c>
      <c r="U184" s="38">
        <f>SUMIF(C$2:C184,C184,E$2:E184)</f>
        <v>315859.42600000004</v>
      </c>
      <c r="V184" s="38">
        <f>SUM(E$2:E184)</f>
        <v>1167878.7459999998</v>
      </c>
      <c r="W184" s="43">
        <f>SUM(F$2:F184)</f>
        <v>40747.475694444474</v>
      </c>
      <c r="X184" s="43">
        <f t="shared" si="92"/>
        <v>123.1041561765694</v>
      </c>
      <c r="Y184" s="36">
        <f t="shared" si="93"/>
        <v>2</v>
      </c>
      <c r="Z184" s="36">
        <f t="shared" si="94"/>
        <v>29</v>
      </c>
      <c r="AA184" s="38">
        <f>SUMIF('Rake Load'!A:A,Summary!B184,'Rake Load'!AN:AN)</f>
        <v>1.6111111111111112</v>
      </c>
      <c r="AB184" s="38">
        <f>SUMIF(C$2:C184,C184,AA$2:AA184)</f>
        <v>30.520138888888884</v>
      </c>
      <c r="AC184" s="38">
        <f>SUM(AA$2:AA184)</f>
        <v>116.97083333335659</v>
      </c>
      <c r="AD184" s="43">
        <f t="shared" si="95"/>
        <v>0.32222222222222224</v>
      </c>
      <c r="AE184" s="43">
        <f t="shared" si="96"/>
        <v>0.34292290886392002</v>
      </c>
      <c r="AF184" s="43">
        <f t="shared" si="97"/>
        <v>0.35338620342403804</v>
      </c>
      <c r="AG184" s="38">
        <f>SUMIF(Unloader!B:B,Summary!B184,Unloader!M:M)</f>
        <v>40049</v>
      </c>
      <c r="AH184" s="38">
        <f>SUMIF(C$2:C184,C184,AG$2:AG184)</f>
        <v>452447</v>
      </c>
      <c r="AI184" s="38">
        <f>SUM(AG$2:AG184)</f>
        <v>1713838</v>
      </c>
      <c r="AJ184" s="43">
        <f>SUMIF(Unloader!B:B,Summary!B184,Unloader!W:W)</f>
        <v>0.63541666666666663</v>
      </c>
      <c r="AK184" s="43">
        <f>SUMIF(Unloader!B:B,Summary!B184,Unloader!AD:AD)+SUMIF(Unloader!B:B,Summary!B184,Unloader!BR:BR)+SUMIF(Unloader!B:B,Summary!B184,Unloader!BN:BN)</f>
        <v>0</v>
      </c>
      <c r="AL184" s="43">
        <f>SUMIF(C$2:C184,C184,AJ$2:AJ184)</f>
        <v>10.556944444444445</v>
      </c>
      <c r="AM184" s="43">
        <f>SUMIF(C$2:C184,C184,AK$2:AK184)</f>
        <v>0.41736111111111113</v>
      </c>
      <c r="AN184" s="38">
        <f t="shared" si="98"/>
        <v>1859.2438874049722</v>
      </c>
      <c r="AO184" s="38">
        <f>SUM(AJ$2:AJ184)</f>
        <v>52.246527777777779</v>
      </c>
      <c r="AP184" s="38">
        <f>SUM(AK$2:AK184)</f>
        <v>3.3562500000000011</v>
      </c>
      <c r="AQ184" s="38">
        <f t="shared" si="99"/>
        <v>1460.6158915939889</v>
      </c>
    </row>
    <row r="185" spans="1:43" x14ac:dyDescent="0.25">
      <c r="A185" s="124">
        <f t="shared" si="100"/>
        <v>184</v>
      </c>
      <c r="B185" s="361">
        <f t="shared" si="100"/>
        <v>40817</v>
      </c>
      <c r="C185" s="33">
        <f t="shared" si="81"/>
        <v>10</v>
      </c>
      <c r="D185" s="125">
        <f>COUNTIF('Rake Load'!A:A,Summary!B185)</f>
        <v>5</v>
      </c>
      <c r="E185" s="125">
        <f>SUMIF('Rake Load'!A:A,B185,'Rake Load'!F:F)</f>
        <v>17376.55</v>
      </c>
      <c r="F185" s="35">
        <f>SUMIF('Rake Load'!A:A,B185,'Rake Load'!AB:AB)</f>
        <v>0.59027777777777768</v>
      </c>
      <c r="G185" s="35">
        <f t="shared" si="82"/>
        <v>0.11805555555555554</v>
      </c>
      <c r="H185" s="36">
        <f t="shared" si="83"/>
        <v>2</v>
      </c>
      <c r="I185" s="36">
        <f t="shared" si="84"/>
        <v>50</v>
      </c>
      <c r="J185" s="35">
        <f>SUMIF('Rake Load'!A:A,B185,'Rake Load'!BH:BH)</f>
        <v>0</v>
      </c>
      <c r="K185" s="41">
        <f t="shared" si="85"/>
        <v>0.59027777777777768</v>
      </c>
      <c r="L185" s="41">
        <f t="shared" si="86"/>
        <v>0.11805555555555554</v>
      </c>
      <c r="M185" s="49">
        <f t="shared" si="87"/>
        <v>2</v>
      </c>
      <c r="N185" s="49">
        <f t="shared" si="88"/>
        <v>50</v>
      </c>
      <c r="O185" s="363">
        <f>SUMIF(C$2:C185,C185,D$2:D185)</f>
        <v>5</v>
      </c>
      <c r="P185" s="33">
        <f>SUMIF(C$2:C185,C185,F$2:F185)</f>
        <v>0.59027777777777768</v>
      </c>
      <c r="Q185" s="37">
        <f t="shared" si="89"/>
        <v>0.11805555555555554</v>
      </c>
      <c r="R185" s="36">
        <f t="shared" si="90"/>
        <v>2</v>
      </c>
      <c r="S185" s="36">
        <f t="shared" si="91"/>
        <v>50</v>
      </c>
      <c r="T185" s="363">
        <f>SUM(D$2:D185)</f>
        <v>336</v>
      </c>
      <c r="U185" s="38">
        <f>SUMIF(C$2:C185,C185,E$2:E185)</f>
        <v>17376.55</v>
      </c>
      <c r="V185" s="38">
        <f>SUM(E$2:E185)</f>
        <v>1185255.2959999999</v>
      </c>
      <c r="W185" s="43">
        <f>SUM(F$2:F185)</f>
        <v>40748.065972222255</v>
      </c>
      <c r="X185" s="43">
        <f t="shared" si="92"/>
        <v>121.2740058697091</v>
      </c>
      <c r="Y185" s="36">
        <f t="shared" si="93"/>
        <v>6</v>
      </c>
      <c r="Z185" s="36">
        <f t="shared" si="94"/>
        <v>34</v>
      </c>
      <c r="AA185" s="38">
        <f>SUMIF('Rake Load'!A:A,Summary!B185,'Rake Load'!AN:AN)</f>
        <v>1.4458333333333333</v>
      </c>
      <c r="AB185" s="38">
        <f>SUMIF(C$2:C185,C185,AA$2:AA185)</f>
        <v>1.4458333333333333</v>
      </c>
      <c r="AC185" s="38">
        <f>SUM(AA$2:AA185)</f>
        <v>118.41666666668993</v>
      </c>
      <c r="AD185" s="43">
        <f t="shared" si="95"/>
        <v>0.28916666666666668</v>
      </c>
      <c r="AE185" s="43">
        <f t="shared" si="96"/>
        <v>0.28916666666666668</v>
      </c>
      <c r="AF185" s="43">
        <f t="shared" si="97"/>
        <v>0.3524305555556248</v>
      </c>
      <c r="AG185" s="38">
        <f>SUMIF(Unloader!B:B,Summary!B185,Unloader!M:M)</f>
        <v>9404</v>
      </c>
      <c r="AH185" s="38">
        <f>SUMIF(C$2:C185,C185,AG$2:AG185)</f>
        <v>9404</v>
      </c>
      <c r="AI185" s="38">
        <f>SUM(AG$2:AG185)</f>
        <v>1723242</v>
      </c>
      <c r="AJ185" s="43">
        <f>SUMIF(Unloader!B:B,Summary!B185,Unloader!W:W)</f>
        <v>0.36458333333333331</v>
      </c>
      <c r="AK185" s="43">
        <f>SUMIF(Unloader!B:B,Summary!B185,Unloader!AD:AD)+SUMIF(Unloader!B:B,Summary!B185,Unloader!BR:BR)+SUMIF(Unloader!B:B,Summary!B185,Unloader!BN:BN)</f>
        <v>0</v>
      </c>
      <c r="AL185" s="43">
        <f>SUMIF(C$2:C185,C185,AJ$2:AJ185)</f>
        <v>0.36458333333333331</v>
      </c>
      <c r="AM185" s="43">
        <f>SUMIF(C$2:C185,C185,AK$2:AK185)</f>
        <v>0</v>
      </c>
      <c r="AN185" s="38">
        <f t="shared" si="98"/>
        <v>1074.7428571428572</v>
      </c>
      <c r="AO185" s="38">
        <f>SUM(AJ$2:AJ185)</f>
        <v>52.611111111111114</v>
      </c>
      <c r="AP185" s="38">
        <f>SUM(AK$2:AK185)</f>
        <v>3.3562500000000011</v>
      </c>
      <c r="AQ185" s="38">
        <f t="shared" si="99"/>
        <v>1457.7596683914446</v>
      </c>
    </row>
    <row r="186" spans="1:43" x14ac:dyDescent="0.25">
      <c r="A186" s="124">
        <f t="shared" si="100"/>
        <v>185</v>
      </c>
      <c r="B186" s="361">
        <f t="shared" si="100"/>
        <v>40818</v>
      </c>
      <c r="C186" s="33">
        <f t="shared" si="81"/>
        <v>10</v>
      </c>
      <c r="D186" s="125">
        <f>COUNTIF('Rake Load'!A:A,Summary!B186)</f>
        <v>4</v>
      </c>
      <c r="E186" s="125">
        <f>SUMIF('Rake Load'!A:A,B186,'Rake Load'!F:F)</f>
        <v>14568.77</v>
      </c>
      <c r="F186" s="35">
        <f>SUMIF('Rake Load'!A:A,B186,'Rake Load'!AB:AB)</f>
        <v>0.47430555555555531</v>
      </c>
      <c r="G186" s="35">
        <f t="shared" si="82"/>
        <v>0.11857638888888883</v>
      </c>
      <c r="H186" s="36">
        <f t="shared" si="83"/>
        <v>2</v>
      </c>
      <c r="I186" s="36">
        <f t="shared" si="84"/>
        <v>50</v>
      </c>
      <c r="J186" s="35">
        <f>SUMIF('Rake Load'!A:A,B186,'Rake Load'!BH:BH)</f>
        <v>0</v>
      </c>
      <c r="K186" s="41">
        <f t="shared" si="85"/>
        <v>0.47430555555555531</v>
      </c>
      <c r="L186" s="41">
        <f t="shared" si="86"/>
        <v>0.11857638888888883</v>
      </c>
      <c r="M186" s="49">
        <f t="shared" si="87"/>
        <v>2</v>
      </c>
      <c r="N186" s="49">
        <f t="shared" si="88"/>
        <v>50</v>
      </c>
      <c r="O186" s="363">
        <f>SUMIF(C$2:C186,C186,D$2:D186)</f>
        <v>9</v>
      </c>
      <c r="P186" s="33">
        <f>SUMIF(C$2:C186,C186,F$2:F186)</f>
        <v>1.064583333333333</v>
      </c>
      <c r="Q186" s="37">
        <f t="shared" si="89"/>
        <v>0.118287037037037</v>
      </c>
      <c r="R186" s="36">
        <f t="shared" si="90"/>
        <v>2</v>
      </c>
      <c r="S186" s="36">
        <f t="shared" si="91"/>
        <v>50</v>
      </c>
      <c r="T186" s="363">
        <f>SUM(D$2:D186)</f>
        <v>340</v>
      </c>
      <c r="U186" s="38">
        <f>SUMIF(C$2:C186,C186,E$2:E186)</f>
        <v>31945.32</v>
      </c>
      <c r="V186" s="38">
        <f>SUM(E$2:E186)</f>
        <v>1199824.0659999999</v>
      </c>
      <c r="W186" s="43">
        <f>SUM(F$2:F186)</f>
        <v>40748.540277777814</v>
      </c>
      <c r="X186" s="43">
        <f t="shared" si="92"/>
        <v>119.84864787581711</v>
      </c>
      <c r="Y186" s="36">
        <f t="shared" si="93"/>
        <v>20</v>
      </c>
      <c r="Z186" s="36">
        <f t="shared" si="94"/>
        <v>22</v>
      </c>
      <c r="AA186" s="38">
        <f>SUMIF('Rake Load'!A:A,Summary!B186,'Rake Load'!AN:AN)</f>
        <v>0.91111111111111109</v>
      </c>
      <c r="AB186" s="38">
        <f>SUMIF(C$2:C186,C186,AA$2:AA186)</f>
        <v>2.3569444444444443</v>
      </c>
      <c r="AC186" s="38">
        <f>SUM(AA$2:AA186)</f>
        <v>119.32777777780105</v>
      </c>
      <c r="AD186" s="43">
        <f t="shared" si="95"/>
        <v>0.22777777777777777</v>
      </c>
      <c r="AE186" s="43">
        <f t="shared" si="96"/>
        <v>0.26188271604938268</v>
      </c>
      <c r="AF186" s="43">
        <f t="shared" si="97"/>
        <v>0.35096405228765015</v>
      </c>
      <c r="AG186" s="38">
        <f>SUMIF(Unloader!B:B,Summary!B186,Unloader!M:M)</f>
        <v>0</v>
      </c>
      <c r="AH186" s="38">
        <f>SUMIF(C$2:C186,C186,AG$2:AG186)</f>
        <v>9404</v>
      </c>
      <c r="AI186" s="38">
        <f>SUM(AG$2:AG186)</f>
        <v>1723242</v>
      </c>
      <c r="AJ186" s="43">
        <f>SUMIF(Unloader!B:B,Summary!B186,Unloader!W:W)</f>
        <v>0</v>
      </c>
      <c r="AK186" s="43">
        <f>SUMIF(Unloader!B:B,Summary!B186,Unloader!AD:AD)+SUMIF(Unloader!B:B,Summary!B186,Unloader!BR:BR)+SUMIF(Unloader!B:B,Summary!B186,Unloader!BN:BN)</f>
        <v>0</v>
      </c>
      <c r="AL186" s="43">
        <f>SUMIF(C$2:C186,C186,AJ$2:AJ186)</f>
        <v>0.36458333333333331</v>
      </c>
      <c r="AM186" s="43">
        <f>SUMIF(C$2:C186,C186,AK$2:AK186)</f>
        <v>0</v>
      </c>
      <c r="AN186" s="38">
        <f t="shared" si="98"/>
        <v>1074.7428571428572</v>
      </c>
      <c r="AO186" s="38">
        <f>SUM(AJ$2:AJ186)</f>
        <v>52.611111111111114</v>
      </c>
      <c r="AP186" s="38">
        <f>SUM(AK$2:AK186)</f>
        <v>3.3562500000000011</v>
      </c>
      <c r="AQ186" s="38">
        <f t="shared" si="99"/>
        <v>1457.7596683914446</v>
      </c>
    </row>
    <row r="187" spans="1:43" x14ac:dyDescent="0.25">
      <c r="A187" s="124">
        <f t="shared" si="100"/>
        <v>186</v>
      </c>
      <c r="B187" s="361">
        <f t="shared" si="100"/>
        <v>40819</v>
      </c>
      <c r="C187" s="33">
        <f t="shared" si="81"/>
        <v>10</v>
      </c>
      <c r="D187" s="125">
        <f>COUNTIF('Rake Load'!A:A,Summary!B187)</f>
        <v>4</v>
      </c>
      <c r="E187" s="125">
        <f>SUMIF('Rake Load'!A:A,B187,'Rake Load'!F:F)</f>
        <v>14470.43</v>
      </c>
      <c r="F187" s="35">
        <f>SUMIF('Rake Load'!A:A,B187,'Rake Load'!AB:AB)</f>
        <v>0.55833333333333313</v>
      </c>
      <c r="G187" s="35">
        <f t="shared" si="82"/>
        <v>0.13958333333333328</v>
      </c>
      <c r="H187" s="36">
        <f t="shared" si="83"/>
        <v>3</v>
      </c>
      <c r="I187" s="36">
        <f t="shared" si="84"/>
        <v>21</v>
      </c>
      <c r="J187" s="35">
        <f>SUMIF('Rake Load'!A:A,B187,'Rake Load'!BH:BH)</f>
        <v>0</v>
      </c>
      <c r="K187" s="41">
        <f t="shared" si="85"/>
        <v>0.55833333333333313</v>
      </c>
      <c r="L187" s="41">
        <f t="shared" si="86"/>
        <v>0.13958333333333328</v>
      </c>
      <c r="M187" s="49">
        <f t="shared" si="87"/>
        <v>3</v>
      </c>
      <c r="N187" s="49">
        <f t="shared" si="88"/>
        <v>21</v>
      </c>
      <c r="O187" s="363">
        <f>SUMIF(C$2:C187,C187,D$2:D187)</f>
        <v>13</v>
      </c>
      <c r="P187" s="33">
        <f>SUMIF(C$2:C187,C187,F$2:F187)</f>
        <v>1.6229166666666661</v>
      </c>
      <c r="Q187" s="37">
        <f t="shared" si="89"/>
        <v>0.12483974358974355</v>
      </c>
      <c r="R187" s="36">
        <f t="shared" si="90"/>
        <v>2</v>
      </c>
      <c r="S187" s="36">
        <f t="shared" si="91"/>
        <v>59</v>
      </c>
      <c r="T187" s="363">
        <f>SUM(D$2:D187)</f>
        <v>344</v>
      </c>
      <c r="U187" s="38">
        <f>SUMIF(C$2:C187,C187,E$2:E187)</f>
        <v>46415.75</v>
      </c>
      <c r="V187" s="38">
        <f>SUM(E$2:E187)</f>
        <v>1214294.4959999998</v>
      </c>
      <c r="W187" s="43">
        <f>SUM(F$2:F187)</f>
        <v>40749.098611111149</v>
      </c>
      <c r="X187" s="43">
        <f t="shared" si="92"/>
        <v>118.45668200904403</v>
      </c>
      <c r="Y187" s="36">
        <f t="shared" si="93"/>
        <v>10</v>
      </c>
      <c r="Z187" s="36">
        <f t="shared" si="94"/>
        <v>57</v>
      </c>
      <c r="AA187" s="38">
        <f>SUMIF('Rake Load'!A:A,Summary!B187,'Rake Load'!AN:AN)</f>
        <v>1.5590277777777777</v>
      </c>
      <c r="AB187" s="38">
        <f>SUMIF(C$2:C187,C187,AA$2:AA187)</f>
        <v>3.915972222222222</v>
      </c>
      <c r="AC187" s="38">
        <f>SUM(AA$2:AA187)</f>
        <v>120.88680555557882</v>
      </c>
      <c r="AD187" s="43">
        <f t="shared" si="95"/>
        <v>0.38975694444444442</v>
      </c>
      <c r="AE187" s="43">
        <f t="shared" si="96"/>
        <v>0.30122863247863246</v>
      </c>
      <c r="AF187" s="43">
        <f t="shared" si="97"/>
        <v>0.35141513242900818</v>
      </c>
      <c r="AG187" s="38">
        <f>SUMIF(Unloader!B:B,Summary!B187,Unloader!M:M)</f>
        <v>0</v>
      </c>
      <c r="AH187" s="38">
        <f>SUMIF(C$2:C187,C187,AG$2:AG187)</f>
        <v>9404</v>
      </c>
      <c r="AI187" s="38">
        <f>SUM(AG$2:AG187)</f>
        <v>1723242</v>
      </c>
      <c r="AJ187" s="43">
        <f>SUMIF(Unloader!B:B,Summary!B187,Unloader!W:W)</f>
        <v>0</v>
      </c>
      <c r="AK187" s="43">
        <f>SUMIF(Unloader!B:B,Summary!B187,Unloader!AD:AD)+SUMIF(Unloader!B:B,Summary!B187,Unloader!BR:BR)+SUMIF(Unloader!B:B,Summary!B187,Unloader!BN:BN)</f>
        <v>0</v>
      </c>
      <c r="AL187" s="43">
        <f>SUMIF(C$2:C187,C187,AJ$2:AJ187)</f>
        <v>0.36458333333333331</v>
      </c>
      <c r="AM187" s="43">
        <f>SUMIF(C$2:C187,C187,AK$2:AK187)</f>
        <v>0</v>
      </c>
      <c r="AN187" s="38">
        <f t="shared" si="98"/>
        <v>1074.7428571428572</v>
      </c>
      <c r="AO187" s="38">
        <f>SUM(AJ$2:AJ187)</f>
        <v>52.611111111111114</v>
      </c>
      <c r="AP187" s="38">
        <f>SUM(AK$2:AK187)</f>
        <v>3.3562500000000011</v>
      </c>
      <c r="AQ187" s="38">
        <f t="shared" si="99"/>
        <v>1457.7596683914446</v>
      </c>
    </row>
    <row r="188" spans="1:43" x14ac:dyDescent="0.25">
      <c r="A188" s="124">
        <f t="shared" si="100"/>
        <v>187</v>
      </c>
      <c r="B188" s="361">
        <f t="shared" si="100"/>
        <v>40820</v>
      </c>
      <c r="C188" s="33">
        <f t="shared" si="81"/>
        <v>10</v>
      </c>
      <c r="D188" s="125">
        <f>COUNTIF('Rake Load'!A:A,Summary!B188)</f>
        <v>4</v>
      </c>
      <c r="E188" s="125">
        <f>SUMIF('Rake Load'!A:A,B188,'Rake Load'!F:F)</f>
        <v>14084.75</v>
      </c>
      <c r="F188" s="35">
        <f>SUMIF('Rake Load'!A:A,B188,'Rake Load'!AB:AB)</f>
        <v>1.5173611111111109</v>
      </c>
      <c r="G188" s="35">
        <f t="shared" si="82"/>
        <v>0.37934027777777773</v>
      </c>
      <c r="H188" s="36">
        <f t="shared" si="83"/>
        <v>9</v>
      </c>
      <c r="I188" s="36">
        <f t="shared" si="84"/>
        <v>6</v>
      </c>
      <c r="J188" s="35">
        <f>SUMIF('Rake Load'!A:A,B188,'Rake Load'!BH:BH)</f>
        <v>0</v>
      </c>
      <c r="K188" s="41">
        <f t="shared" si="85"/>
        <v>1.5173611111111109</v>
      </c>
      <c r="L188" s="41">
        <f t="shared" si="86"/>
        <v>0.37934027777777773</v>
      </c>
      <c r="M188" s="49">
        <f t="shared" si="87"/>
        <v>9</v>
      </c>
      <c r="N188" s="49">
        <f t="shared" si="88"/>
        <v>6</v>
      </c>
      <c r="O188" s="363">
        <f>SUMIF(C$2:C188,C188,D$2:D188)</f>
        <v>17</v>
      </c>
      <c r="P188" s="33">
        <f>SUMIF(C$2:C188,C188,F$2:F188)</f>
        <v>3.1402777777777771</v>
      </c>
      <c r="Q188" s="37">
        <f t="shared" si="89"/>
        <v>0.18472222222222218</v>
      </c>
      <c r="R188" s="36">
        <f t="shared" si="90"/>
        <v>4</v>
      </c>
      <c r="S188" s="36">
        <f t="shared" si="91"/>
        <v>26</v>
      </c>
      <c r="T188" s="363">
        <f>SUM(D$2:D188)</f>
        <v>348</v>
      </c>
      <c r="U188" s="38">
        <f>SUMIF(C$2:C188,C188,E$2:E188)</f>
        <v>60500.5</v>
      </c>
      <c r="V188" s="38">
        <f>SUM(E$2:E188)</f>
        <v>1228379.2459999998</v>
      </c>
      <c r="W188" s="43">
        <f>SUM(F$2:F188)</f>
        <v>40750.615972222258</v>
      </c>
      <c r="X188" s="43">
        <f t="shared" si="92"/>
        <v>117.09947118454672</v>
      </c>
      <c r="Y188" s="36">
        <f t="shared" si="93"/>
        <v>2</v>
      </c>
      <c r="Z188" s="36">
        <f t="shared" si="94"/>
        <v>23</v>
      </c>
      <c r="AA188" s="38">
        <f>SUMIF('Rake Load'!A:A,Summary!B188,'Rake Load'!AN:AN)</f>
        <v>2.4388888888888887</v>
      </c>
      <c r="AB188" s="38">
        <f>SUMIF(C$2:C188,C188,AA$2:AA188)</f>
        <v>6.3548611111111111</v>
      </c>
      <c r="AC188" s="38">
        <f>SUM(AA$2:AA188)</f>
        <v>123.3256944444677</v>
      </c>
      <c r="AD188" s="43">
        <f t="shared" si="95"/>
        <v>0.60972222222222217</v>
      </c>
      <c r="AE188" s="43">
        <f t="shared" si="96"/>
        <v>0.37381535947712419</v>
      </c>
      <c r="AF188" s="43">
        <f t="shared" si="97"/>
        <v>0.35438417943812556</v>
      </c>
      <c r="AG188" s="38">
        <f>SUMIF(Unloader!B:B,Summary!B188,Unloader!M:M)</f>
        <v>0</v>
      </c>
      <c r="AH188" s="38">
        <f>SUMIF(C$2:C188,C188,AG$2:AG188)</f>
        <v>9404</v>
      </c>
      <c r="AI188" s="38">
        <f>SUM(AG$2:AG188)</f>
        <v>1723242</v>
      </c>
      <c r="AJ188" s="43">
        <f>SUMIF(Unloader!B:B,Summary!B188,Unloader!W:W)</f>
        <v>0</v>
      </c>
      <c r="AK188" s="43">
        <f>SUMIF(Unloader!B:B,Summary!B188,Unloader!AD:AD)+SUMIF(Unloader!B:B,Summary!B188,Unloader!BR:BR)+SUMIF(Unloader!B:B,Summary!B188,Unloader!BN:BN)</f>
        <v>0</v>
      </c>
      <c r="AL188" s="43">
        <f>SUMIF(C$2:C188,C188,AJ$2:AJ188)</f>
        <v>0.36458333333333331</v>
      </c>
      <c r="AM188" s="43">
        <f>SUMIF(C$2:C188,C188,AK$2:AK188)</f>
        <v>0</v>
      </c>
      <c r="AN188" s="38">
        <f t="shared" si="98"/>
        <v>1074.7428571428572</v>
      </c>
      <c r="AO188" s="38">
        <f>SUM(AJ$2:AJ188)</f>
        <v>52.611111111111114</v>
      </c>
      <c r="AP188" s="38">
        <f>SUM(AK$2:AK188)</f>
        <v>3.3562500000000011</v>
      </c>
      <c r="AQ188" s="38">
        <f t="shared" si="99"/>
        <v>1457.7596683914446</v>
      </c>
    </row>
    <row r="189" spans="1:43" x14ac:dyDescent="0.25">
      <c r="A189" s="124">
        <f t="shared" si="100"/>
        <v>188</v>
      </c>
      <c r="B189" s="361">
        <f t="shared" si="100"/>
        <v>40821</v>
      </c>
      <c r="C189" s="33">
        <f t="shared" si="81"/>
        <v>10</v>
      </c>
      <c r="D189" s="125">
        <f>COUNTIF('Rake Load'!A:A,Summary!B189)</f>
        <v>5</v>
      </c>
      <c r="E189" s="125">
        <f>SUMIF('Rake Load'!A:A,B189,'Rake Load'!F:F)</f>
        <v>17434.310000000001</v>
      </c>
      <c r="F189" s="35">
        <f>SUMIF('Rake Load'!A:A,B189,'Rake Load'!AB:AB)</f>
        <v>0.44027777777777799</v>
      </c>
      <c r="G189" s="35">
        <f t="shared" si="82"/>
        <v>8.8055555555555595E-2</v>
      </c>
      <c r="H189" s="36">
        <f t="shared" si="83"/>
        <v>2</v>
      </c>
      <c r="I189" s="36">
        <f t="shared" si="84"/>
        <v>6</v>
      </c>
      <c r="J189" s="35">
        <f>SUMIF('Rake Load'!A:A,B189,'Rake Load'!BH:BH)</f>
        <v>0</v>
      </c>
      <c r="K189" s="41">
        <f t="shared" si="85"/>
        <v>0.44027777777777799</v>
      </c>
      <c r="L189" s="41">
        <f t="shared" si="86"/>
        <v>8.8055555555555595E-2</v>
      </c>
      <c r="M189" s="49">
        <f t="shared" si="87"/>
        <v>2</v>
      </c>
      <c r="N189" s="49">
        <f t="shared" si="88"/>
        <v>6</v>
      </c>
      <c r="O189" s="363">
        <f>SUMIF(C$2:C189,C189,D$2:D189)</f>
        <v>22</v>
      </c>
      <c r="P189" s="33">
        <f>SUMIF(C$2:C189,C189,F$2:F189)</f>
        <v>3.5805555555555548</v>
      </c>
      <c r="Q189" s="37">
        <f t="shared" si="89"/>
        <v>0.16275252525252523</v>
      </c>
      <c r="R189" s="36">
        <f t="shared" si="90"/>
        <v>3</v>
      </c>
      <c r="S189" s="36">
        <f t="shared" si="91"/>
        <v>54</v>
      </c>
      <c r="T189" s="363">
        <f>SUM(D$2:D189)</f>
        <v>353</v>
      </c>
      <c r="U189" s="38">
        <f>SUMIF(C$2:C189,C189,E$2:E189)</f>
        <v>77934.81</v>
      </c>
      <c r="V189" s="38">
        <f>SUM(E$2:E189)</f>
        <v>1245813.5559999999</v>
      </c>
      <c r="W189" s="43">
        <f>SUM(F$2:F189)</f>
        <v>40751.056250000038</v>
      </c>
      <c r="X189" s="43">
        <f t="shared" si="92"/>
        <v>115.4420856940511</v>
      </c>
      <c r="Y189" s="36">
        <f t="shared" si="93"/>
        <v>10</v>
      </c>
      <c r="Z189" s="36">
        <f t="shared" si="94"/>
        <v>36</v>
      </c>
      <c r="AA189" s="38">
        <f>SUMIF('Rake Load'!A:A,Summary!B189,'Rake Load'!AN:AN)</f>
        <v>1.3854166666666665</v>
      </c>
      <c r="AB189" s="38">
        <f>SUMIF(C$2:C189,C189,AA$2:AA189)</f>
        <v>7.7402777777777771</v>
      </c>
      <c r="AC189" s="38">
        <f>SUM(AA$2:AA189)</f>
        <v>124.71111111113437</v>
      </c>
      <c r="AD189" s="43">
        <f t="shared" si="95"/>
        <v>0.27708333333333329</v>
      </c>
      <c r="AE189" s="43">
        <f t="shared" si="96"/>
        <v>0.35183080808080808</v>
      </c>
      <c r="AF189" s="43">
        <f t="shared" si="97"/>
        <v>0.35328926660378007</v>
      </c>
      <c r="AG189" s="38">
        <f>SUMIF(Unloader!B:B,Summary!B189,Unloader!M:M)</f>
        <v>0</v>
      </c>
      <c r="AH189" s="38">
        <f>SUMIF(C$2:C189,C189,AG$2:AG189)</f>
        <v>9404</v>
      </c>
      <c r="AI189" s="38">
        <f>SUM(AG$2:AG189)</f>
        <v>1723242</v>
      </c>
      <c r="AJ189" s="43">
        <f>SUMIF(Unloader!B:B,Summary!B189,Unloader!W:W)</f>
        <v>0</v>
      </c>
      <c r="AK189" s="43">
        <f>SUMIF(Unloader!B:B,Summary!B189,Unloader!AD:AD)+SUMIF(Unloader!B:B,Summary!B189,Unloader!BR:BR)+SUMIF(Unloader!B:B,Summary!B189,Unloader!BN:BN)</f>
        <v>0</v>
      </c>
      <c r="AL189" s="43">
        <f>SUMIF(C$2:C189,C189,AJ$2:AJ189)</f>
        <v>0.36458333333333331</v>
      </c>
      <c r="AM189" s="43">
        <f>SUMIF(C$2:C189,C189,AK$2:AK189)</f>
        <v>0</v>
      </c>
      <c r="AN189" s="38">
        <f t="shared" si="98"/>
        <v>1074.7428571428572</v>
      </c>
      <c r="AO189" s="38">
        <f>SUM(AJ$2:AJ189)</f>
        <v>52.611111111111114</v>
      </c>
      <c r="AP189" s="38">
        <f>SUM(AK$2:AK189)</f>
        <v>3.3562500000000011</v>
      </c>
      <c r="AQ189" s="38">
        <f t="shared" si="99"/>
        <v>1457.7596683914446</v>
      </c>
    </row>
    <row r="190" spans="1:43" x14ac:dyDescent="0.25">
      <c r="A190" s="124">
        <f t="shared" si="100"/>
        <v>189</v>
      </c>
      <c r="B190" s="361">
        <f t="shared" si="100"/>
        <v>40822</v>
      </c>
      <c r="C190" s="33">
        <f t="shared" si="81"/>
        <v>10</v>
      </c>
      <c r="D190" s="125">
        <f>COUNTIF('Rake Load'!A:A,Summary!B190)</f>
        <v>5</v>
      </c>
      <c r="E190" s="125">
        <f>SUMIF('Rake Load'!A:A,B190,'Rake Load'!F:F)</f>
        <v>17749.980000000003</v>
      </c>
      <c r="F190" s="35">
        <f>SUMIF('Rake Load'!A:A,B190,'Rake Load'!AB:AB)</f>
        <v>0.454166666666667</v>
      </c>
      <c r="G190" s="35">
        <f t="shared" si="82"/>
        <v>9.0833333333333405E-2</v>
      </c>
      <c r="H190" s="36">
        <f t="shared" si="83"/>
        <v>2</v>
      </c>
      <c r="I190" s="36">
        <f t="shared" si="84"/>
        <v>10</v>
      </c>
      <c r="J190" s="35">
        <f>SUMIF('Rake Load'!A:A,B190,'Rake Load'!BH:BH)</f>
        <v>0</v>
      </c>
      <c r="K190" s="41">
        <f t="shared" si="85"/>
        <v>0.454166666666667</v>
      </c>
      <c r="L190" s="41">
        <f t="shared" si="86"/>
        <v>9.0833333333333405E-2</v>
      </c>
      <c r="M190" s="49">
        <f t="shared" si="87"/>
        <v>2</v>
      </c>
      <c r="N190" s="49">
        <f t="shared" si="88"/>
        <v>10</v>
      </c>
      <c r="O190" s="363">
        <f>SUMIF(C$2:C190,C190,D$2:D190)</f>
        <v>27</v>
      </c>
      <c r="P190" s="33">
        <f>SUMIF(C$2:C190,C190,F$2:F190)</f>
        <v>4.0347222222222214</v>
      </c>
      <c r="Q190" s="37">
        <f t="shared" si="89"/>
        <v>0.1494341563786008</v>
      </c>
      <c r="R190" s="36">
        <f t="shared" si="90"/>
        <v>3</v>
      </c>
      <c r="S190" s="36">
        <f t="shared" si="91"/>
        <v>35</v>
      </c>
      <c r="T190" s="363">
        <f>SUM(D$2:D190)</f>
        <v>358</v>
      </c>
      <c r="U190" s="38">
        <f>SUMIF(C$2:C190,C190,E$2:E190)</f>
        <v>95684.790000000008</v>
      </c>
      <c r="V190" s="38">
        <f>SUM(E$2:E190)</f>
        <v>1263563.5359999998</v>
      </c>
      <c r="W190" s="43">
        <f>SUM(F$2:F190)</f>
        <v>40751.510416666708</v>
      </c>
      <c r="X190" s="43">
        <f t="shared" si="92"/>
        <v>113.83103468342655</v>
      </c>
      <c r="Y190" s="36">
        <f t="shared" si="93"/>
        <v>19</v>
      </c>
      <c r="Z190" s="36">
        <f t="shared" si="94"/>
        <v>56</v>
      </c>
      <c r="AA190" s="38">
        <f>SUMIF('Rake Load'!A:A,Summary!B190,'Rake Load'!AN:AN)</f>
        <v>0.89513888888888893</v>
      </c>
      <c r="AB190" s="38">
        <f>SUMIF(C$2:C190,C190,AA$2:AA190)</f>
        <v>8.6354166666666661</v>
      </c>
      <c r="AC190" s="38">
        <f>SUM(AA$2:AA190)</f>
        <v>125.60625000002327</v>
      </c>
      <c r="AD190" s="43">
        <f t="shared" si="95"/>
        <v>0.17902777777777779</v>
      </c>
      <c r="AE190" s="43">
        <f t="shared" si="96"/>
        <v>0.31983024691358025</v>
      </c>
      <c r="AF190" s="43">
        <f t="shared" si="97"/>
        <v>0.35085544692743931</v>
      </c>
      <c r="AG190" s="38">
        <f>SUMIF(Unloader!B:B,Summary!B190,Unloader!M:M)</f>
        <v>0</v>
      </c>
      <c r="AH190" s="38">
        <f>SUMIF(C$2:C190,C190,AG$2:AG190)</f>
        <v>9404</v>
      </c>
      <c r="AI190" s="38">
        <f>SUM(AG$2:AG190)</f>
        <v>1723242</v>
      </c>
      <c r="AJ190" s="43">
        <f>SUMIF(Unloader!B:B,Summary!B190,Unloader!W:W)</f>
        <v>0</v>
      </c>
      <c r="AK190" s="43">
        <f>SUMIF(Unloader!B:B,Summary!B190,Unloader!AD:AD)+SUMIF(Unloader!B:B,Summary!B190,Unloader!BR:BR)+SUMIF(Unloader!B:B,Summary!B190,Unloader!BN:BN)</f>
        <v>0</v>
      </c>
      <c r="AL190" s="43">
        <f>SUMIF(C$2:C190,C190,AJ$2:AJ190)</f>
        <v>0.36458333333333331</v>
      </c>
      <c r="AM190" s="43">
        <f>SUMIF(C$2:C190,C190,AK$2:AK190)</f>
        <v>0</v>
      </c>
      <c r="AN190" s="38">
        <f t="shared" si="98"/>
        <v>1074.7428571428572</v>
      </c>
      <c r="AO190" s="38">
        <f>SUM(AJ$2:AJ190)</f>
        <v>52.611111111111114</v>
      </c>
      <c r="AP190" s="38">
        <f>SUM(AK$2:AK190)</f>
        <v>3.3562500000000011</v>
      </c>
      <c r="AQ190" s="38">
        <f t="shared" si="99"/>
        <v>1457.7596683914446</v>
      </c>
    </row>
    <row r="191" spans="1:43" x14ac:dyDescent="0.25">
      <c r="A191" s="124">
        <f t="shared" si="100"/>
        <v>190</v>
      </c>
      <c r="B191" s="361">
        <f t="shared" si="100"/>
        <v>40823</v>
      </c>
      <c r="C191" s="33">
        <f t="shared" si="81"/>
        <v>10</v>
      </c>
      <c r="D191" s="125">
        <f>COUNTIF('Rake Load'!A:A,Summary!B191)</f>
        <v>4</v>
      </c>
      <c r="E191" s="125">
        <f>SUMIF('Rake Load'!A:A,B191,'Rake Load'!F:F)</f>
        <v>14422.26</v>
      </c>
      <c r="F191" s="35">
        <f>SUMIF('Rake Load'!A:A,B191,'Rake Load'!AB:AB)</f>
        <v>0.34305555555555567</v>
      </c>
      <c r="G191" s="35">
        <f t="shared" si="82"/>
        <v>8.5763888888888917E-2</v>
      </c>
      <c r="H191" s="36">
        <f t="shared" si="83"/>
        <v>2</v>
      </c>
      <c r="I191" s="36">
        <f t="shared" si="84"/>
        <v>3</v>
      </c>
      <c r="J191" s="35">
        <f>SUMIF('Rake Load'!A:A,B191,'Rake Load'!BH:BH)</f>
        <v>0</v>
      </c>
      <c r="K191" s="41">
        <f t="shared" si="85"/>
        <v>0.34305555555555567</v>
      </c>
      <c r="L191" s="41">
        <f t="shared" si="86"/>
        <v>8.5763888888888917E-2</v>
      </c>
      <c r="M191" s="49">
        <f t="shared" si="87"/>
        <v>2</v>
      </c>
      <c r="N191" s="49">
        <f t="shared" si="88"/>
        <v>3</v>
      </c>
      <c r="O191" s="363">
        <f>SUMIF(C$2:C191,C191,D$2:D191)</f>
        <v>31</v>
      </c>
      <c r="P191" s="33">
        <f>SUMIF(C$2:C191,C191,F$2:F191)</f>
        <v>4.3777777777777773</v>
      </c>
      <c r="Q191" s="37">
        <f t="shared" si="89"/>
        <v>0.14121863799283152</v>
      </c>
      <c r="R191" s="36">
        <f t="shared" si="90"/>
        <v>3</v>
      </c>
      <c r="S191" s="36">
        <f t="shared" si="91"/>
        <v>23</v>
      </c>
      <c r="T191" s="363">
        <f>SUM(D$2:D191)</f>
        <v>362</v>
      </c>
      <c r="U191" s="38">
        <f>SUMIF(C$2:C191,C191,E$2:E191)</f>
        <v>110107.05</v>
      </c>
      <c r="V191" s="38">
        <f>SUM(E$2:E191)</f>
        <v>1277985.7959999999</v>
      </c>
      <c r="W191" s="43">
        <f>SUM(F$2:F191)</f>
        <v>40751.853472222261</v>
      </c>
      <c r="X191" s="43">
        <f t="shared" si="92"/>
        <v>112.57418086249244</v>
      </c>
      <c r="Y191" s="36">
        <f t="shared" si="93"/>
        <v>13</v>
      </c>
      <c r="Z191" s="36">
        <f t="shared" si="94"/>
        <v>46</v>
      </c>
      <c r="AA191" s="38">
        <f>SUMIF('Rake Load'!A:A,Summary!B191,'Rake Load'!AN:AN)</f>
        <v>0.76388888888888906</v>
      </c>
      <c r="AB191" s="38">
        <f>SUMIF(C$2:C191,C191,AA$2:AA191)</f>
        <v>9.3993055555555554</v>
      </c>
      <c r="AC191" s="38">
        <f>SUM(AA$2:AA191)</f>
        <v>126.37013888891215</v>
      </c>
      <c r="AD191" s="43">
        <f t="shared" si="95"/>
        <v>0.19097222222222227</v>
      </c>
      <c r="AE191" s="43">
        <f t="shared" si="96"/>
        <v>0.30320340501792115</v>
      </c>
      <c r="AF191" s="43">
        <f t="shared" si="97"/>
        <v>0.3490887814610833</v>
      </c>
      <c r="AG191" s="38">
        <f>SUMIF(Unloader!B:B,Summary!B191,Unloader!M:M)</f>
        <v>0</v>
      </c>
      <c r="AH191" s="38">
        <f>SUMIF(C$2:C191,C191,AG$2:AG191)</f>
        <v>9404</v>
      </c>
      <c r="AI191" s="38">
        <f>SUM(AG$2:AG191)</f>
        <v>1723242</v>
      </c>
      <c r="AJ191" s="43">
        <f>SUMIF(Unloader!B:B,Summary!B191,Unloader!W:W)</f>
        <v>0</v>
      </c>
      <c r="AK191" s="43">
        <f>SUMIF(Unloader!B:B,Summary!B191,Unloader!AD:AD)+SUMIF(Unloader!B:B,Summary!B191,Unloader!BR:BR)+SUMIF(Unloader!B:B,Summary!B191,Unloader!BN:BN)</f>
        <v>0</v>
      </c>
      <c r="AL191" s="43">
        <f>SUMIF(C$2:C191,C191,AJ$2:AJ191)</f>
        <v>0.36458333333333331</v>
      </c>
      <c r="AM191" s="43">
        <f>SUMIF(C$2:C191,C191,AK$2:AK191)</f>
        <v>0</v>
      </c>
      <c r="AN191" s="38">
        <f t="shared" si="98"/>
        <v>1074.7428571428572</v>
      </c>
      <c r="AO191" s="38">
        <f>SUM(AJ$2:AJ191)</f>
        <v>52.611111111111114</v>
      </c>
      <c r="AP191" s="38">
        <f>SUM(AK$2:AK191)</f>
        <v>3.3562500000000011</v>
      </c>
      <c r="AQ191" s="38">
        <f t="shared" si="99"/>
        <v>1457.7596683914446</v>
      </c>
    </row>
    <row r="192" spans="1:43" x14ac:dyDescent="0.25">
      <c r="A192" s="124">
        <f t="shared" si="100"/>
        <v>191</v>
      </c>
      <c r="B192" s="361">
        <f t="shared" si="100"/>
        <v>40824</v>
      </c>
      <c r="C192" s="33">
        <f t="shared" si="81"/>
        <v>10</v>
      </c>
      <c r="D192" s="125">
        <f>COUNTIF('Rake Load'!A:A,Summary!B192)</f>
        <v>5</v>
      </c>
      <c r="E192" s="125">
        <f>SUMIF('Rake Load'!A:A,B192,'Rake Load'!F:F)</f>
        <v>18464.810000000001</v>
      </c>
      <c r="F192" s="35">
        <f>SUMIF('Rake Load'!A:A,B192,'Rake Load'!AB:AB)</f>
        <v>0.5034722222222221</v>
      </c>
      <c r="G192" s="35">
        <f t="shared" si="82"/>
        <v>0.10069444444444442</v>
      </c>
      <c r="H192" s="36">
        <f t="shared" si="83"/>
        <v>2</v>
      </c>
      <c r="I192" s="36">
        <f t="shared" si="84"/>
        <v>25</v>
      </c>
      <c r="J192" s="35">
        <f>SUMIF('Rake Load'!A:A,B192,'Rake Load'!BH:BH)</f>
        <v>0</v>
      </c>
      <c r="K192" s="41">
        <f t="shared" si="85"/>
        <v>0.5034722222222221</v>
      </c>
      <c r="L192" s="41">
        <f t="shared" si="86"/>
        <v>0.10069444444444442</v>
      </c>
      <c r="M192" s="49">
        <f t="shared" si="87"/>
        <v>2</v>
      </c>
      <c r="N192" s="49">
        <f t="shared" si="88"/>
        <v>25</v>
      </c>
      <c r="O192" s="363">
        <f>SUMIF(C$2:C192,C192,D$2:D192)</f>
        <v>36</v>
      </c>
      <c r="P192" s="33">
        <f>SUMIF(C$2:C192,C192,F$2:F192)</f>
        <v>4.8812499999999996</v>
      </c>
      <c r="Q192" s="37">
        <f t="shared" si="89"/>
        <v>0.13559027777777777</v>
      </c>
      <c r="R192" s="36">
        <f t="shared" si="90"/>
        <v>3</v>
      </c>
      <c r="S192" s="36">
        <f t="shared" si="91"/>
        <v>15</v>
      </c>
      <c r="T192" s="363">
        <f>SUM(D$2:D192)</f>
        <v>367</v>
      </c>
      <c r="U192" s="38">
        <f>SUMIF(C$2:C192,C192,E$2:E192)</f>
        <v>128571.86</v>
      </c>
      <c r="V192" s="38">
        <f>SUM(E$2:E192)</f>
        <v>1296450.6059999999</v>
      </c>
      <c r="W192" s="43">
        <f>SUM(F$2:F192)</f>
        <v>40752.35694444448</v>
      </c>
      <c r="X192" s="43">
        <f t="shared" si="92"/>
        <v>111.04184453527107</v>
      </c>
      <c r="Y192" s="36">
        <f t="shared" si="93"/>
        <v>1</v>
      </c>
      <c r="Z192" s="36">
        <f t="shared" si="94"/>
        <v>0</v>
      </c>
      <c r="AA192" s="38">
        <f>SUMIF('Rake Load'!A:A,Summary!B192,'Rake Load'!AN:AN)</f>
        <v>1.2777777777777779</v>
      </c>
      <c r="AB192" s="38">
        <f>SUMIF(C$2:C192,C192,AA$2:AA192)</f>
        <v>10.677083333333334</v>
      </c>
      <c r="AC192" s="38">
        <f>SUM(AA$2:AA192)</f>
        <v>127.64791666668992</v>
      </c>
      <c r="AD192" s="43">
        <f t="shared" si="95"/>
        <v>0.25555555555555559</v>
      </c>
      <c r="AE192" s="43">
        <f t="shared" si="96"/>
        <v>0.29658564814814814</v>
      </c>
      <c r="AF192" s="43">
        <f t="shared" si="97"/>
        <v>0.34781448683021776</v>
      </c>
      <c r="AG192" s="38">
        <f>SUMIF(Unloader!B:B,Summary!B192,Unloader!M:M)</f>
        <v>0</v>
      </c>
      <c r="AH192" s="38">
        <f>SUMIF(C$2:C192,C192,AG$2:AG192)</f>
        <v>9404</v>
      </c>
      <c r="AI192" s="38">
        <f>SUM(AG$2:AG192)</f>
        <v>1723242</v>
      </c>
      <c r="AJ192" s="43">
        <f>SUMIF(Unloader!B:B,Summary!B192,Unloader!W:W)</f>
        <v>0</v>
      </c>
      <c r="AK192" s="43">
        <f>SUMIF(Unloader!B:B,Summary!B192,Unloader!AD:AD)+SUMIF(Unloader!B:B,Summary!B192,Unloader!BR:BR)+SUMIF(Unloader!B:B,Summary!B192,Unloader!BN:BN)</f>
        <v>0</v>
      </c>
      <c r="AL192" s="43">
        <f>SUMIF(C$2:C192,C192,AJ$2:AJ192)</f>
        <v>0.36458333333333331</v>
      </c>
      <c r="AM192" s="43">
        <f>SUMIF(C$2:C192,C192,AK$2:AK192)</f>
        <v>0</v>
      </c>
      <c r="AN192" s="38">
        <f t="shared" si="98"/>
        <v>1074.7428571428572</v>
      </c>
      <c r="AO192" s="38">
        <f>SUM(AJ$2:AJ192)</f>
        <v>52.611111111111114</v>
      </c>
      <c r="AP192" s="38">
        <f>SUM(AK$2:AK192)</f>
        <v>3.3562500000000011</v>
      </c>
      <c r="AQ192" s="38">
        <f t="shared" si="99"/>
        <v>1457.7596683914446</v>
      </c>
    </row>
    <row r="193" spans="1:43" x14ac:dyDescent="0.25">
      <c r="A193" s="124">
        <f t="shared" si="100"/>
        <v>192</v>
      </c>
      <c r="B193" s="361">
        <f t="shared" si="100"/>
        <v>40825</v>
      </c>
      <c r="C193" s="33">
        <f t="shared" si="81"/>
        <v>10</v>
      </c>
      <c r="D193" s="125">
        <f>COUNTIF('Rake Load'!A:A,Summary!B193)</f>
        <v>6</v>
      </c>
      <c r="E193" s="125">
        <f>SUMIF('Rake Load'!A:A,B193,'Rake Load'!F:F)</f>
        <v>21528.6</v>
      </c>
      <c r="F193" s="35">
        <f>SUMIF('Rake Load'!A:A,B193,'Rake Load'!AB:AB)</f>
        <v>0.52569444444444435</v>
      </c>
      <c r="G193" s="35">
        <f t="shared" si="82"/>
        <v>8.761574074074073E-2</v>
      </c>
      <c r="H193" s="36">
        <f t="shared" si="83"/>
        <v>2</v>
      </c>
      <c r="I193" s="36">
        <f t="shared" si="84"/>
        <v>6</v>
      </c>
      <c r="J193" s="35">
        <f>SUMIF('Rake Load'!A:A,B193,'Rake Load'!BH:BH)</f>
        <v>0</v>
      </c>
      <c r="K193" s="41">
        <f t="shared" si="85"/>
        <v>0.52569444444444435</v>
      </c>
      <c r="L193" s="41">
        <f t="shared" si="86"/>
        <v>8.761574074074073E-2</v>
      </c>
      <c r="M193" s="49">
        <f t="shared" si="87"/>
        <v>2</v>
      </c>
      <c r="N193" s="49">
        <f t="shared" si="88"/>
        <v>6</v>
      </c>
      <c r="O193" s="363">
        <f>SUMIF(C$2:C193,C193,D$2:D193)</f>
        <v>42</v>
      </c>
      <c r="P193" s="33">
        <f>SUMIF(C$2:C193,C193,F$2:F193)</f>
        <v>5.4069444444444441</v>
      </c>
      <c r="Q193" s="37">
        <f t="shared" si="89"/>
        <v>0.12873677248677248</v>
      </c>
      <c r="R193" s="36">
        <f t="shared" si="90"/>
        <v>3</v>
      </c>
      <c r="S193" s="36">
        <f t="shared" si="91"/>
        <v>5</v>
      </c>
      <c r="T193" s="363">
        <f>SUM(D$2:D193)</f>
        <v>373</v>
      </c>
      <c r="U193" s="38">
        <f>SUMIF(C$2:C193,C193,E$2:E193)</f>
        <v>150100.46</v>
      </c>
      <c r="V193" s="38">
        <f>SUM(E$2:E193)</f>
        <v>1317979.206</v>
      </c>
      <c r="W193" s="43">
        <f>SUM(F$2:F193)</f>
        <v>40752.882638888921</v>
      </c>
      <c r="X193" s="43">
        <f t="shared" si="92"/>
        <v>109.25705801310703</v>
      </c>
      <c r="Y193" s="36">
        <f t="shared" si="93"/>
        <v>6</v>
      </c>
      <c r="Z193" s="36">
        <f t="shared" si="94"/>
        <v>10</v>
      </c>
      <c r="AA193" s="38">
        <f>SUMIF('Rake Load'!A:A,Summary!B193,'Rake Load'!AN:AN)</f>
        <v>1.7145833333333331</v>
      </c>
      <c r="AB193" s="38">
        <f>SUMIF(C$2:C193,C193,AA$2:AA193)</f>
        <v>12.391666666666667</v>
      </c>
      <c r="AC193" s="38">
        <f>SUM(AA$2:AA193)</f>
        <v>129.36250000002326</v>
      </c>
      <c r="AD193" s="43">
        <f t="shared" si="95"/>
        <v>0.28576388888888887</v>
      </c>
      <c r="AE193" s="43">
        <f t="shared" si="96"/>
        <v>0.29503968253968255</v>
      </c>
      <c r="AF193" s="43">
        <f t="shared" si="97"/>
        <v>0.34681635388746185</v>
      </c>
      <c r="AG193" s="38">
        <f>SUMIF(Unloader!B:B,Summary!B193,Unloader!M:M)</f>
        <v>0</v>
      </c>
      <c r="AH193" s="38">
        <f>SUMIF(C$2:C193,C193,AG$2:AG193)</f>
        <v>9404</v>
      </c>
      <c r="AI193" s="38">
        <f>SUM(AG$2:AG193)</f>
        <v>1723242</v>
      </c>
      <c r="AJ193" s="43">
        <f>SUMIF(Unloader!B:B,Summary!B193,Unloader!W:W)</f>
        <v>0</v>
      </c>
      <c r="AK193" s="43">
        <f>SUMIF(Unloader!B:B,Summary!B193,Unloader!AD:AD)+SUMIF(Unloader!B:B,Summary!B193,Unloader!BR:BR)+SUMIF(Unloader!B:B,Summary!B193,Unloader!BN:BN)</f>
        <v>0</v>
      </c>
      <c r="AL193" s="43">
        <f>SUMIF(C$2:C193,C193,AJ$2:AJ193)</f>
        <v>0.36458333333333331</v>
      </c>
      <c r="AM193" s="43">
        <f>SUMIF(C$2:C193,C193,AK$2:AK193)</f>
        <v>0</v>
      </c>
      <c r="AN193" s="38">
        <f t="shared" si="98"/>
        <v>1074.7428571428572</v>
      </c>
      <c r="AO193" s="38">
        <f>SUM(AJ$2:AJ193)</f>
        <v>52.611111111111114</v>
      </c>
      <c r="AP193" s="38">
        <f>SUM(AK$2:AK193)</f>
        <v>3.3562500000000011</v>
      </c>
      <c r="AQ193" s="38">
        <f t="shared" si="99"/>
        <v>1457.7596683914446</v>
      </c>
    </row>
    <row r="194" spans="1:43" x14ac:dyDescent="0.25">
      <c r="A194" s="124">
        <f t="shared" si="100"/>
        <v>193</v>
      </c>
      <c r="B194" s="361">
        <f t="shared" si="100"/>
        <v>40826</v>
      </c>
      <c r="C194" s="33">
        <f t="shared" si="81"/>
        <v>10</v>
      </c>
      <c r="D194" s="125">
        <f>COUNTIF('Rake Load'!A:A,Summary!B194)</f>
        <v>5</v>
      </c>
      <c r="E194" s="125">
        <f>SUMIF('Rake Load'!A:A,B194,'Rake Load'!F:F)</f>
        <v>17596.96</v>
      </c>
      <c r="F194" s="35">
        <f>SUMIF('Rake Load'!A:A,B194,'Rake Load'!AB:AB)</f>
        <v>0.54861111111111116</v>
      </c>
      <c r="G194" s="35">
        <f t="shared" si="82"/>
        <v>0.10972222222222223</v>
      </c>
      <c r="H194" s="36">
        <f t="shared" si="83"/>
        <v>2</v>
      </c>
      <c r="I194" s="36">
        <f t="shared" si="84"/>
        <v>38</v>
      </c>
      <c r="J194" s="35">
        <f>SUMIF('Rake Load'!A:A,B194,'Rake Load'!BH:BH)</f>
        <v>0</v>
      </c>
      <c r="K194" s="41">
        <f t="shared" si="85"/>
        <v>0.54861111111111116</v>
      </c>
      <c r="L194" s="41">
        <f t="shared" si="86"/>
        <v>0.10972222222222223</v>
      </c>
      <c r="M194" s="49">
        <f t="shared" si="87"/>
        <v>2</v>
      </c>
      <c r="N194" s="49">
        <f t="shared" si="88"/>
        <v>38</v>
      </c>
      <c r="O194" s="363">
        <f>SUMIF(C$2:C194,C194,D$2:D194)</f>
        <v>47</v>
      </c>
      <c r="P194" s="33">
        <f>SUMIF(C$2:C194,C194,F$2:F194)</f>
        <v>5.9555555555555557</v>
      </c>
      <c r="Q194" s="37">
        <f t="shared" si="89"/>
        <v>0.12671394799054375</v>
      </c>
      <c r="R194" s="36">
        <f t="shared" si="90"/>
        <v>3</v>
      </c>
      <c r="S194" s="36">
        <f t="shared" si="91"/>
        <v>2</v>
      </c>
      <c r="T194" s="363">
        <f>SUM(D$2:D194)</f>
        <v>378</v>
      </c>
      <c r="U194" s="38">
        <f>SUMIF(C$2:C194,C194,E$2:E194)</f>
        <v>167697.41999999998</v>
      </c>
      <c r="V194" s="38">
        <f>SUM(E$2:E194)</f>
        <v>1335576.166</v>
      </c>
      <c r="W194" s="43">
        <f>SUM(F$2:F194)</f>
        <v>40753.431250000031</v>
      </c>
      <c r="X194" s="43">
        <f t="shared" si="92"/>
        <v>107.81331018518527</v>
      </c>
      <c r="Y194" s="36">
        <f t="shared" si="93"/>
        <v>19</v>
      </c>
      <c r="Z194" s="36">
        <f t="shared" si="94"/>
        <v>31</v>
      </c>
      <c r="AA194" s="38">
        <f>SUMIF('Rake Load'!A:A,Summary!B194,'Rake Load'!AN:AN)</f>
        <v>1.3020833333333335</v>
      </c>
      <c r="AB194" s="38">
        <f>SUMIF(C$2:C194,C194,AA$2:AA194)</f>
        <v>13.693750000000001</v>
      </c>
      <c r="AC194" s="38">
        <f>SUM(AA$2:AA194)</f>
        <v>130.6645833333566</v>
      </c>
      <c r="AD194" s="43">
        <f t="shared" si="95"/>
        <v>0.26041666666666669</v>
      </c>
      <c r="AE194" s="43">
        <f t="shared" si="96"/>
        <v>0.29135638297872346</v>
      </c>
      <c r="AF194" s="43">
        <f t="shared" si="97"/>
        <v>0.3456735008818958</v>
      </c>
      <c r="AG194" s="38">
        <f>SUMIF(Unloader!B:B,Summary!B194,Unloader!M:M)</f>
        <v>0</v>
      </c>
      <c r="AH194" s="38">
        <f>SUMIF(C$2:C194,C194,AG$2:AG194)</f>
        <v>9404</v>
      </c>
      <c r="AI194" s="38">
        <f>SUM(AG$2:AG194)</f>
        <v>1723242</v>
      </c>
      <c r="AJ194" s="43">
        <f>SUMIF(Unloader!B:B,Summary!B194,Unloader!W:W)</f>
        <v>0</v>
      </c>
      <c r="AK194" s="43">
        <f>SUMIF(Unloader!B:B,Summary!B194,Unloader!AD:AD)+SUMIF(Unloader!B:B,Summary!B194,Unloader!BR:BR)+SUMIF(Unloader!B:B,Summary!B194,Unloader!BN:BN)</f>
        <v>0</v>
      </c>
      <c r="AL194" s="43">
        <f>SUMIF(C$2:C194,C194,AJ$2:AJ194)</f>
        <v>0.36458333333333331</v>
      </c>
      <c r="AM194" s="43">
        <f>SUMIF(C$2:C194,C194,AK$2:AK194)</f>
        <v>0</v>
      </c>
      <c r="AN194" s="38">
        <f t="shared" si="98"/>
        <v>1074.7428571428572</v>
      </c>
      <c r="AO194" s="38">
        <f>SUM(AJ$2:AJ194)</f>
        <v>52.611111111111114</v>
      </c>
      <c r="AP194" s="38">
        <f>SUM(AK$2:AK194)</f>
        <v>3.3562500000000011</v>
      </c>
      <c r="AQ194" s="38">
        <f t="shared" si="99"/>
        <v>1457.7596683914446</v>
      </c>
    </row>
    <row r="195" spans="1:43" x14ac:dyDescent="0.25">
      <c r="A195" s="124">
        <f t="shared" si="100"/>
        <v>194</v>
      </c>
      <c r="B195" s="361">
        <f t="shared" si="100"/>
        <v>40827</v>
      </c>
      <c r="C195" s="33">
        <f t="shared" si="81"/>
        <v>10</v>
      </c>
      <c r="D195" s="125">
        <f>COUNTIF('Rake Load'!A:A,Summary!B195)</f>
        <v>4</v>
      </c>
      <c r="E195" s="125">
        <f>SUMIF('Rake Load'!A:A,B195,'Rake Load'!F:F)</f>
        <v>13903.72</v>
      </c>
      <c r="F195" s="35">
        <f>SUMIF('Rake Load'!A:A,B195,'Rake Load'!AB:AB)</f>
        <v>0.6166666666666667</v>
      </c>
      <c r="G195" s="35">
        <f t="shared" si="82"/>
        <v>0.15416666666666667</v>
      </c>
      <c r="H195" s="36">
        <f t="shared" si="83"/>
        <v>3</v>
      </c>
      <c r="I195" s="36">
        <f t="shared" si="84"/>
        <v>42</v>
      </c>
      <c r="J195" s="35">
        <f>SUMIF('Rake Load'!A:A,B195,'Rake Load'!BH:BH)</f>
        <v>0</v>
      </c>
      <c r="K195" s="41">
        <f t="shared" si="85"/>
        <v>0.6166666666666667</v>
      </c>
      <c r="L195" s="41">
        <f t="shared" si="86"/>
        <v>0.15416666666666667</v>
      </c>
      <c r="M195" s="49">
        <f t="shared" si="87"/>
        <v>3</v>
      </c>
      <c r="N195" s="49">
        <f t="shared" si="88"/>
        <v>42</v>
      </c>
      <c r="O195" s="363">
        <f>SUMIF(C$2:C195,C195,D$2:D195)</f>
        <v>51</v>
      </c>
      <c r="P195" s="33">
        <f>SUMIF(C$2:C195,C195,F$2:F195)</f>
        <v>6.5722222222222229</v>
      </c>
      <c r="Q195" s="37">
        <f t="shared" si="89"/>
        <v>0.12886710239651417</v>
      </c>
      <c r="R195" s="36">
        <f t="shared" si="90"/>
        <v>3</v>
      </c>
      <c r="S195" s="36">
        <f t="shared" si="91"/>
        <v>5</v>
      </c>
      <c r="T195" s="363">
        <f>SUM(D$2:D195)</f>
        <v>382</v>
      </c>
      <c r="U195" s="38">
        <f>SUMIF(C$2:C195,C195,E$2:E195)</f>
        <v>181601.13999999998</v>
      </c>
      <c r="V195" s="38">
        <f>SUM(E$2:E195)</f>
        <v>1349479.8859999999</v>
      </c>
      <c r="W195" s="43">
        <f>SUM(F$2:F195)</f>
        <v>40754.047916666699</v>
      </c>
      <c r="X195" s="43">
        <f t="shared" si="92"/>
        <v>106.68598931064581</v>
      </c>
      <c r="Y195" s="36">
        <f t="shared" si="93"/>
        <v>16</v>
      </c>
      <c r="Z195" s="36">
        <f t="shared" si="94"/>
        <v>27</v>
      </c>
      <c r="AA195" s="38">
        <f>SUMIF('Rake Load'!A:A,Summary!B195,'Rake Load'!AN:AN)</f>
        <v>1.1145833333333335</v>
      </c>
      <c r="AB195" s="38">
        <f>SUMIF(C$2:C195,C195,AA$2:AA195)</f>
        <v>14.808333333333335</v>
      </c>
      <c r="AC195" s="38">
        <f>SUM(AA$2:AA195)</f>
        <v>131.77916666668995</v>
      </c>
      <c r="AD195" s="43">
        <f t="shared" si="95"/>
        <v>0.27864583333333337</v>
      </c>
      <c r="AE195" s="43">
        <f t="shared" si="96"/>
        <v>0.29035947712418303</v>
      </c>
      <c r="AF195" s="43">
        <f t="shared" si="97"/>
        <v>0.34497164048871715</v>
      </c>
      <c r="AG195" s="38">
        <f>SUMIF(Unloader!B:B,Summary!B195,Unloader!M:M)</f>
        <v>32777</v>
      </c>
      <c r="AH195" s="38">
        <f>SUMIF(C$2:C195,C195,AG$2:AG195)</f>
        <v>42181</v>
      </c>
      <c r="AI195" s="38">
        <f>SUM(AG$2:AG195)</f>
        <v>1756019</v>
      </c>
      <c r="AJ195" s="43">
        <f>SUMIF(Unloader!B:B,Summary!B195,Unloader!W:W)</f>
        <v>0.66666666666666663</v>
      </c>
      <c r="AK195" s="43">
        <f>SUMIF(Unloader!B:B,Summary!B195,Unloader!AD:AD)+SUMIF(Unloader!B:B,Summary!B195,Unloader!BR:BR)+SUMIF(Unloader!B:B,Summary!B195,Unloader!BN:BN)</f>
        <v>6.458333333333334E-2</v>
      </c>
      <c r="AL195" s="43">
        <f>SUMIF(C$2:C195,C195,AJ$2:AJ195)</f>
        <v>1.03125</v>
      </c>
      <c r="AM195" s="43">
        <f>SUMIF(C$2:C195,C195,AK$2:AK195)</f>
        <v>6.458333333333334E-2</v>
      </c>
      <c r="AN195" s="38">
        <f t="shared" si="98"/>
        <v>1818.1465517241379</v>
      </c>
      <c r="AO195" s="38">
        <f>SUM(AJ$2:AJ195)</f>
        <v>53.277777777777779</v>
      </c>
      <c r="AP195" s="38">
        <f>SUM(AK$2:AK195)</f>
        <v>3.4208333333333343</v>
      </c>
      <c r="AQ195" s="38">
        <f t="shared" si="99"/>
        <v>1467.5479845112404</v>
      </c>
    </row>
    <row r="196" spans="1:43" x14ac:dyDescent="0.25">
      <c r="A196" s="124">
        <f t="shared" si="100"/>
        <v>195</v>
      </c>
      <c r="B196" s="361">
        <f t="shared" si="100"/>
        <v>40828</v>
      </c>
      <c r="C196" s="33">
        <f t="shared" si="81"/>
        <v>10</v>
      </c>
      <c r="D196" s="125">
        <f>COUNTIF('Rake Load'!A:A,Summary!B196)</f>
        <v>3</v>
      </c>
      <c r="E196" s="125">
        <f>SUMIF('Rake Load'!A:A,B196,'Rake Load'!F:F)</f>
        <v>10534.580000000002</v>
      </c>
      <c r="F196" s="35">
        <f>SUMIF('Rake Load'!A:A,B196,'Rake Load'!AB:AB)</f>
        <v>0.26458333333333317</v>
      </c>
      <c r="G196" s="35">
        <f t="shared" si="82"/>
        <v>8.8194444444444395E-2</v>
      </c>
      <c r="H196" s="36">
        <f t="shared" si="83"/>
        <v>2</v>
      </c>
      <c r="I196" s="36">
        <f t="shared" si="84"/>
        <v>7</v>
      </c>
      <c r="J196" s="35">
        <f>SUMIF('Rake Load'!A:A,B196,'Rake Load'!BH:BH)</f>
        <v>0</v>
      </c>
      <c r="K196" s="41">
        <f t="shared" si="85"/>
        <v>0.26458333333333317</v>
      </c>
      <c r="L196" s="41">
        <f t="shared" si="86"/>
        <v>8.8194444444444395E-2</v>
      </c>
      <c r="M196" s="49">
        <f t="shared" si="87"/>
        <v>2</v>
      </c>
      <c r="N196" s="49">
        <f t="shared" si="88"/>
        <v>7</v>
      </c>
      <c r="O196" s="363">
        <f>SUMIF(C$2:C196,C196,D$2:D196)</f>
        <v>54</v>
      </c>
      <c r="P196" s="33">
        <f>SUMIF(C$2:C196,C196,F$2:F196)</f>
        <v>6.8368055555555562</v>
      </c>
      <c r="Q196" s="37">
        <f t="shared" si="89"/>
        <v>0.12660751028806586</v>
      </c>
      <c r="R196" s="36">
        <f t="shared" si="90"/>
        <v>3</v>
      </c>
      <c r="S196" s="36">
        <f t="shared" si="91"/>
        <v>2</v>
      </c>
      <c r="T196" s="363">
        <f>SUM(D$2:D196)</f>
        <v>385</v>
      </c>
      <c r="U196" s="38">
        <f>SUMIF(C$2:C196,C196,E$2:E196)</f>
        <v>192135.71999999997</v>
      </c>
      <c r="V196" s="38">
        <f>SUM(E$2:E196)</f>
        <v>1360014.466</v>
      </c>
      <c r="W196" s="43">
        <f>SUM(F$2:F196)</f>
        <v>40754.312500000029</v>
      </c>
      <c r="X196" s="43">
        <f t="shared" si="92"/>
        <v>105.85535714285722</v>
      </c>
      <c r="Y196" s="36">
        <f t="shared" si="93"/>
        <v>20</v>
      </c>
      <c r="Z196" s="36">
        <f t="shared" si="94"/>
        <v>31</v>
      </c>
      <c r="AA196" s="38">
        <f>SUMIF('Rake Load'!A:A,Summary!B196,'Rake Load'!AN:AN)</f>
        <v>1.03125</v>
      </c>
      <c r="AB196" s="38">
        <f>SUMIF(C$2:C196,C196,AA$2:AA196)</f>
        <v>15.839583333333335</v>
      </c>
      <c r="AC196" s="38">
        <f>SUM(AA$2:AA196)</f>
        <v>132.81041666668995</v>
      </c>
      <c r="AD196" s="43">
        <f t="shared" si="95"/>
        <v>0.34375</v>
      </c>
      <c r="AE196" s="43">
        <f t="shared" si="96"/>
        <v>0.29332561728395068</v>
      </c>
      <c r="AF196" s="43">
        <f t="shared" si="97"/>
        <v>0.34496212121218167</v>
      </c>
      <c r="AG196" s="38">
        <f>SUMIF(Unloader!B:B,Summary!B196,Unloader!M:M)</f>
        <v>28150</v>
      </c>
      <c r="AH196" s="38">
        <f>SUMIF(C$2:C196,C196,AG$2:AG196)</f>
        <v>70331</v>
      </c>
      <c r="AI196" s="38">
        <f>SUM(AG$2:AG196)</f>
        <v>1784169</v>
      </c>
      <c r="AJ196" s="43">
        <f>SUMIF(Unloader!B:B,Summary!B196,Unloader!W:W)</f>
        <v>0.94097222222222221</v>
      </c>
      <c r="AK196" s="43">
        <f>SUMIF(Unloader!B:B,Summary!B196,Unloader!AD:AD)+SUMIF(Unloader!B:B,Summary!B196,Unloader!BR:BR)+SUMIF(Unloader!B:B,Summary!B196,Unloader!BN:BN)</f>
        <v>4.1666666666666664E-2</v>
      </c>
      <c r="AL196" s="43">
        <f>SUMIF(C$2:C196,C196,AJ$2:AJ196)</f>
        <v>1.9722222222222223</v>
      </c>
      <c r="AM196" s="43">
        <f>SUMIF(C$2:C196,C196,AK$2:AK196)</f>
        <v>0.10625000000000001</v>
      </c>
      <c r="AN196" s="38">
        <f t="shared" si="98"/>
        <v>1570.4726460736881</v>
      </c>
      <c r="AO196" s="38">
        <f>SUM(AJ$2:AJ196)</f>
        <v>54.21875</v>
      </c>
      <c r="AP196" s="38">
        <f>SUM(AK$2:AK196)</f>
        <v>3.4625000000000008</v>
      </c>
      <c r="AQ196" s="38">
        <f t="shared" si="99"/>
        <v>1464.654599187292</v>
      </c>
    </row>
    <row r="197" spans="1:43" x14ac:dyDescent="0.25">
      <c r="A197" s="124">
        <f t="shared" si="100"/>
        <v>196</v>
      </c>
      <c r="B197" s="361">
        <f t="shared" si="100"/>
        <v>40829</v>
      </c>
      <c r="C197" s="33">
        <f t="shared" si="81"/>
        <v>10</v>
      </c>
      <c r="D197" s="125">
        <f>COUNTIF('Rake Load'!A:A,Summary!B197)</f>
        <v>1</v>
      </c>
      <c r="E197" s="125">
        <f>SUMIF('Rake Load'!A:A,B197,'Rake Load'!F:F)</f>
        <v>3682.44</v>
      </c>
      <c r="F197" s="35">
        <f>SUMIF('Rake Load'!A:A,B197,'Rake Load'!AB:AB)</f>
        <v>5.6249999999999994E-2</v>
      </c>
      <c r="G197" s="35">
        <f t="shared" si="82"/>
        <v>5.6249999999999994E-2</v>
      </c>
      <c r="H197" s="36">
        <f t="shared" si="83"/>
        <v>1</v>
      </c>
      <c r="I197" s="36">
        <f t="shared" si="84"/>
        <v>21</v>
      </c>
      <c r="J197" s="35">
        <f>SUMIF('Rake Load'!A:A,B197,'Rake Load'!BH:BH)</f>
        <v>0</v>
      </c>
      <c r="K197" s="41">
        <f t="shared" si="85"/>
        <v>5.6249999999999994E-2</v>
      </c>
      <c r="L197" s="41">
        <f t="shared" si="86"/>
        <v>5.6249999999999994E-2</v>
      </c>
      <c r="M197" s="49">
        <f t="shared" si="87"/>
        <v>1</v>
      </c>
      <c r="N197" s="49">
        <f t="shared" si="88"/>
        <v>21</v>
      </c>
      <c r="O197" s="363">
        <f>SUMIF(C$2:C197,C197,D$2:D197)</f>
        <v>55</v>
      </c>
      <c r="P197" s="33">
        <f>SUMIF(C$2:C197,C197,F$2:F197)</f>
        <v>6.8930555555555566</v>
      </c>
      <c r="Q197" s="37">
        <f t="shared" si="89"/>
        <v>0.12532828282828284</v>
      </c>
      <c r="R197" s="36">
        <f t="shared" si="90"/>
        <v>3</v>
      </c>
      <c r="S197" s="36">
        <f t="shared" si="91"/>
        <v>0</v>
      </c>
      <c r="T197" s="363">
        <f>SUM(D$2:D197)</f>
        <v>386</v>
      </c>
      <c r="U197" s="38">
        <f>SUMIF(C$2:C197,C197,E$2:E197)</f>
        <v>195818.15999999997</v>
      </c>
      <c r="V197" s="38">
        <f>SUM(E$2:E197)</f>
        <v>1363696.906</v>
      </c>
      <c r="W197" s="43">
        <f>SUM(F$2:F197)</f>
        <v>40754.368750000031</v>
      </c>
      <c r="X197" s="43">
        <f t="shared" si="92"/>
        <v>105.58126619170993</v>
      </c>
      <c r="Y197" s="36">
        <f t="shared" si="93"/>
        <v>13</v>
      </c>
      <c r="Z197" s="36">
        <f t="shared" si="94"/>
        <v>57</v>
      </c>
      <c r="AA197" s="38">
        <f>SUMIF('Rake Load'!A:A,Summary!B197,'Rake Load'!AN:AN)</f>
        <v>0.13888888888888887</v>
      </c>
      <c r="AB197" s="38">
        <f>SUMIF(C$2:C197,C197,AA$2:AA197)</f>
        <v>15.978472222222225</v>
      </c>
      <c r="AC197" s="38">
        <f>SUM(AA$2:AA197)</f>
        <v>132.94930555557883</v>
      </c>
      <c r="AD197" s="43">
        <f t="shared" si="95"/>
        <v>0.13888888888888887</v>
      </c>
      <c r="AE197" s="43">
        <f t="shared" si="96"/>
        <v>0.29051767676767681</v>
      </c>
      <c r="AF197" s="43">
        <f t="shared" si="97"/>
        <v>0.34442825273466021</v>
      </c>
      <c r="AG197" s="38">
        <f>SUMIF(Unloader!B:B,Summary!B197,Unloader!M:M)</f>
        <v>23244</v>
      </c>
      <c r="AH197" s="38">
        <f>SUMIF(C$2:C197,C197,AG$2:AG197)</f>
        <v>93575</v>
      </c>
      <c r="AI197" s="38">
        <f>SUM(AG$2:AG197)</f>
        <v>1807413</v>
      </c>
      <c r="AJ197" s="43">
        <f>SUMIF(Unloader!B:B,Summary!B197,Unloader!W:W)</f>
        <v>0.77083333333333337</v>
      </c>
      <c r="AK197" s="43">
        <f>SUMIF(Unloader!B:B,Summary!B197,Unloader!AD:AD)+SUMIF(Unloader!B:B,Summary!B197,Unloader!BR:BR)+SUMIF(Unloader!B:B,Summary!B197,Unloader!BN:BN)</f>
        <v>3.4722222222222224E-2</v>
      </c>
      <c r="AL197" s="43">
        <f>SUMIF(C$2:C197,C197,AJ$2:AJ197)</f>
        <v>2.7430555555555558</v>
      </c>
      <c r="AM197" s="43">
        <f>SUMIF(C$2:C197,C197,AK$2:AK197)</f>
        <v>0.14097222222222222</v>
      </c>
      <c r="AN197" s="38">
        <f t="shared" si="98"/>
        <v>1498.3987189751799</v>
      </c>
      <c r="AO197" s="38">
        <f>SUM(AJ$2:AJ197)</f>
        <v>54.989583333333336</v>
      </c>
      <c r="AP197" s="38">
        <f>SUM(AK$2:AK197)</f>
        <v>3.4972222222222231</v>
      </c>
      <c r="AQ197" s="38">
        <f t="shared" si="99"/>
        <v>1462.5251857745889</v>
      </c>
    </row>
    <row r="198" spans="1:43" x14ac:dyDescent="0.25">
      <c r="A198" s="124">
        <f t="shared" si="100"/>
        <v>197</v>
      </c>
      <c r="B198" s="361">
        <f t="shared" si="100"/>
        <v>40830</v>
      </c>
      <c r="C198" s="33">
        <f t="shared" si="81"/>
        <v>10</v>
      </c>
      <c r="D198" s="125">
        <f>COUNTIF('Rake Load'!A:A,Summary!B198)</f>
        <v>4</v>
      </c>
      <c r="E198" s="125">
        <f>SUMIF('Rake Load'!A:A,B198,'Rake Load'!F:F)</f>
        <v>14359.86</v>
      </c>
      <c r="F198" s="35">
        <f>SUMIF('Rake Load'!A:A,B198,'Rake Load'!AB:AB)</f>
        <v>0.50347222222222221</v>
      </c>
      <c r="G198" s="35">
        <f t="shared" si="82"/>
        <v>0.12586805555555555</v>
      </c>
      <c r="H198" s="36">
        <f t="shared" si="83"/>
        <v>3</v>
      </c>
      <c r="I198" s="36">
        <f t="shared" si="84"/>
        <v>1</v>
      </c>
      <c r="J198" s="35">
        <f>SUMIF('Rake Load'!A:A,B198,'Rake Load'!BH:BH)</f>
        <v>0</v>
      </c>
      <c r="K198" s="41">
        <f t="shared" si="85"/>
        <v>0.50347222222222221</v>
      </c>
      <c r="L198" s="41">
        <f t="shared" si="86"/>
        <v>0.12586805555555555</v>
      </c>
      <c r="M198" s="49">
        <f t="shared" si="87"/>
        <v>3</v>
      </c>
      <c r="N198" s="49">
        <f t="shared" si="88"/>
        <v>1</v>
      </c>
      <c r="O198" s="363">
        <f>SUMIF(C$2:C198,C198,D$2:D198)</f>
        <v>59</v>
      </c>
      <c r="P198" s="33">
        <f>SUMIF(C$2:C198,C198,F$2:F198)</f>
        <v>7.3965277777777789</v>
      </c>
      <c r="Q198" s="37">
        <f t="shared" si="89"/>
        <v>0.12536487758945389</v>
      </c>
      <c r="R198" s="36">
        <f t="shared" si="90"/>
        <v>3</v>
      </c>
      <c r="S198" s="36">
        <f t="shared" si="91"/>
        <v>0</v>
      </c>
      <c r="T198" s="363">
        <f>SUM(D$2:D198)</f>
        <v>390</v>
      </c>
      <c r="U198" s="38">
        <f>SUMIF(C$2:C198,C198,E$2:E198)</f>
        <v>210178.01999999996</v>
      </c>
      <c r="V198" s="38">
        <f>SUM(E$2:E198)</f>
        <v>1378056.7660000001</v>
      </c>
      <c r="W198" s="43">
        <f>SUM(F$2:F198)</f>
        <v>40754.87222222225</v>
      </c>
      <c r="X198" s="43">
        <f t="shared" si="92"/>
        <v>104.49967236467243</v>
      </c>
      <c r="Y198" s="36">
        <f t="shared" si="93"/>
        <v>11</v>
      </c>
      <c r="Z198" s="36">
        <f t="shared" si="94"/>
        <v>59</v>
      </c>
      <c r="AA198" s="38">
        <f>SUMIF('Rake Load'!A:A,Summary!B198,'Rake Load'!AN:AN)</f>
        <v>1.3229166666666667</v>
      </c>
      <c r="AB198" s="38">
        <f>SUMIF(C$2:C198,C198,AA$2:AA198)</f>
        <v>17.301388888888891</v>
      </c>
      <c r="AC198" s="38">
        <f>SUM(AA$2:AA198)</f>
        <v>134.27222222224549</v>
      </c>
      <c r="AD198" s="43">
        <f t="shared" si="95"/>
        <v>0.33072916666666669</v>
      </c>
      <c r="AE198" s="43">
        <f t="shared" si="96"/>
        <v>0.29324387947269304</v>
      </c>
      <c r="AF198" s="43">
        <f t="shared" si="97"/>
        <v>0.34428774928780892</v>
      </c>
      <c r="AG198" s="38">
        <f>SUMIF(Unloader!B:B,Summary!B198,Unloader!M:M)</f>
        <v>35584</v>
      </c>
      <c r="AH198" s="38">
        <f>SUMIF(C$2:C198,C198,AG$2:AG198)</f>
        <v>129159</v>
      </c>
      <c r="AI198" s="38">
        <f>SUM(AG$2:AG198)</f>
        <v>1842997</v>
      </c>
      <c r="AJ198" s="43">
        <f>SUMIF(Unloader!B:B,Summary!B198,Unloader!W:W)</f>
        <v>1</v>
      </c>
      <c r="AK198" s="43">
        <f>SUMIF(Unloader!B:B,Summary!B198,Unloader!AD:AD)+SUMIF(Unloader!B:B,Summary!B198,Unloader!BR:BR)+SUMIF(Unloader!B:B,Summary!B198,Unloader!BN:BN)</f>
        <v>1.7361111111111112E-2</v>
      </c>
      <c r="AL198" s="43">
        <f>SUMIF(C$2:C198,C198,AJ$2:AJ198)</f>
        <v>3.7430555555555558</v>
      </c>
      <c r="AM198" s="43">
        <f>SUMIF(C$2:C198,C198,AK$2:AK198)</f>
        <v>0.15833333333333333</v>
      </c>
      <c r="AN198" s="38">
        <f t="shared" si="98"/>
        <v>1501.2669507942655</v>
      </c>
      <c r="AO198" s="38">
        <f>SUM(AJ$2:AJ198)</f>
        <v>55.989583333333336</v>
      </c>
      <c r="AP198" s="38">
        <f>SUM(AK$2:AK198)</f>
        <v>3.5145833333333343</v>
      </c>
      <c r="AQ198" s="38">
        <f t="shared" si="99"/>
        <v>1463.3928855010324</v>
      </c>
    </row>
    <row r="199" spans="1:43" x14ac:dyDescent="0.25">
      <c r="A199" s="124">
        <f t="shared" si="100"/>
        <v>198</v>
      </c>
      <c r="B199" s="361">
        <f t="shared" si="100"/>
        <v>40831</v>
      </c>
      <c r="C199" s="33">
        <f t="shared" si="81"/>
        <v>10</v>
      </c>
      <c r="D199" s="125">
        <f>COUNTIF('Rake Load'!A:A,Summary!B199)</f>
        <v>7</v>
      </c>
      <c r="E199" s="125">
        <f>SUMIF('Rake Load'!A:A,B199,'Rake Load'!F:F)</f>
        <v>24463.77</v>
      </c>
      <c r="F199" s="35">
        <f>SUMIF('Rake Load'!A:A,B199,'Rake Load'!AB:AB)</f>
        <v>0.72222222222222199</v>
      </c>
      <c r="G199" s="35">
        <f t="shared" si="82"/>
        <v>0.10317460317460314</v>
      </c>
      <c r="H199" s="36">
        <f t="shared" si="83"/>
        <v>2</v>
      </c>
      <c r="I199" s="36">
        <f t="shared" si="84"/>
        <v>28</v>
      </c>
      <c r="J199" s="35">
        <f>SUMIF('Rake Load'!A:A,B199,'Rake Load'!BH:BH)</f>
        <v>0</v>
      </c>
      <c r="K199" s="41">
        <f t="shared" si="85"/>
        <v>0.72222222222222199</v>
      </c>
      <c r="L199" s="41">
        <f t="shared" si="86"/>
        <v>0.10317460317460314</v>
      </c>
      <c r="M199" s="49">
        <f t="shared" si="87"/>
        <v>2</v>
      </c>
      <c r="N199" s="49">
        <f t="shared" si="88"/>
        <v>28</v>
      </c>
      <c r="O199" s="363">
        <f>SUMIF(C$2:C199,C199,D$2:D199)</f>
        <v>66</v>
      </c>
      <c r="P199" s="33">
        <f>SUMIF(C$2:C199,C199,F$2:F199)</f>
        <v>8.1187500000000004</v>
      </c>
      <c r="Q199" s="37">
        <f t="shared" si="89"/>
        <v>0.12301136363636364</v>
      </c>
      <c r="R199" s="36">
        <f t="shared" si="90"/>
        <v>2</v>
      </c>
      <c r="S199" s="36">
        <f t="shared" si="91"/>
        <v>57</v>
      </c>
      <c r="T199" s="363">
        <f>SUM(D$2:D199)</f>
        <v>397</v>
      </c>
      <c r="U199" s="38">
        <f>SUMIF(C$2:C199,C199,E$2:E199)</f>
        <v>234641.78999999995</v>
      </c>
      <c r="V199" s="38">
        <f>SUM(E$2:E199)</f>
        <v>1402520.5360000001</v>
      </c>
      <c r="W199" s="43">
        <f>SUM(F$2:F199)</f>
        <v>40755.594444444469</v>
      </c>
      <c r="X199" s="43">
        <f t="shared" si="92"/>
        <v>102.65892807164853</v>
      </c>
      <c r="Y199" s="36">
        <f t="shared" si="93"/>
        <v>15</v>
      </c>
      <c r="Z199" s="36">
        <f t="shared" si="94"/>
        <v>48</v>
      </c>
      <c r="AA199" s="38">
        <f>SUMIF('Rake Load'!A:A,Summary!B199,'Rake Load'!AN:AN)</f>
        <v>1.625</v>
      </c>
      <c r="AB199" s="38">
        <f>SUMIF(C$2:C199,C199,AA$2:AA199)</f>
        <v>18.926388888888891</v>
      </c>
      <c r="AC199" s="38">
        <f>SUM(AA$2:AA199)</f>
        <v>135.89722222224549</v>
      </c>
      <c r="AD199" s="43">
        <f t="shared" si="95"/>
        <v>0.23214285714285715</v>
      </c>
      <c r="AE199" s="43">
        <f t="shared" si="96"/>
        <v>0.28676346801346803</v>
      </c>
      <c r="AF199" s="43">
        <f t="shared" si="97"/>
        <v>0.34231038343134884</v>
      </c>
      <c r="AG199" s="38">
        <f>SUMIF(Unloader!B:B,Summary!B199,Unloader!M:M)</f>
        <v>35106</v>
      </c>
      <c r="AH199" s="38">
        <f>SUMIF(C$2:C199,C199,AG$2:AG199)</f>
        <v>164265</v>
      </c>
      <c r="AI199" s="38">
        <f>SUM(AG$2:AG199)</f>
        <v>1878103</v>
      </c>
      <c r="AJ199" s="43">
        <f>SUMIF(Unloader!B:B,Summary!B199,Unloader!W:W)</f>
        <v>0.91666666666666663</v>
      </c>
      <c r="AK199" s="43">
        <f>SUMIF(Unloader!B:B,Summary!B199,Unloader!AD:AD)+SUMIF(Unloader!B:B,Summary!B199,Unloader!BR:BR)+SUMIF(Unloader!B:B,Summary!B199,Unloader!BN:BN)</f>
        <v>0</v>
      </c>
      <c r="AL199" s="43">
        <f>SUMIF(C$2:C199,C199,AJ$2:AJ199)</f>
        <v>4.6597222222222223</v>
      </c>
      <c r="AM199" s="43">
        <f>SUMIF(C$2:C199,C199,AK$2:AK199)</f>
        <v>0.15833333333333333</v>
      </c>
      <c r="AN199" s="38">
        <f t="shared" si="98"/>
        <v>1520.5029311940759</v>
      </c>
      <c r="AO199" s="38">
        <f>SUM(AJ$2:AJ199)</f>
        <v>56.90625</v>
      </c>
      <c r="AP199" s="38">
        <f>SUM(AK$2:AK199)</f>
        <v>3.5145833333333343</v>
      </c>
      <c r="AQ199" s="38">
        <f t="shared" si="99"/>
        <v>1465.6648977680661</v>
      </c>
    </row>
    <row r="200" spans="1:43" x14ac:dyDescent="0.25">
      <c r="A200" s="124">
        <f t="shared" ref="A200:B215" si="101">A199+1</f>
        <v>199</v>
      </c>
      <c r="B200" s="361">
        <f t="shared" si="101"/>
        <v>40832</v>
      </c>
      <c r="C200" s="33">
        <f t="shared" si="81"/>
        <v>10</v>
      </c>
      <c r="D200" s="125">
        <f>COUNTIF('Rake Load'!A:A,Summary!B200)</f>
        <v>5</v>
      </c>
      <c r="E200" s="125">
        <f>SUMIF('Rake Load'!A:A,B200,'Rake Load'!F:F)</f>
        <v>17521.22</v>
      </c>
      <c r="F200" s="35">
        <f>SUMIF('Rake Load'!A:A,B200,'Rake Load'!AB:AB)</f>
        <v>0.50416666666666676</v>
      </c>
      <c r="G200" s="35">
        <f t="shared" si="82"/>
        <v>0.10083333333333336</v>
      </c>
      <c r="H200" s="36">
        <f t="shared" si="83"/>
        <v>2</v>
      </c>
      <c r="I200" s="36">
        <f t="shared" si="84"/>
        <v>25</v>
      </c>
      <c r="J200" s="35">
        <f>SUMIF('Rake Load'!A:A,B200,'Rake Load'!BH:BH)</f>
        <v>0</v>
      </c>
      <c r="K200" s="41">
        <f t="shared" si="85"/>
        <v>0.50416666666666676</v>
      </c>
      <c r="L200" s="41">
        <f t="shared" si="86"/>
        <v>0.10083333333333336</v>
      </c>
      <c r="M200" s="49">
        <f t="shared" si="87"/>
        <v>2</v>
      </c>
      <c r="N200" s="49">
        <f t="shared" si="88"/>
        <v>25</v>
      </c>
      <c r="O200" s="363">
        <f>SUMIF(C$2:C200,C200,D$2:D200)</f>
        <v>71</v>
      </c>
      <c r="P200" s="33">
        <f>SUMIF(C$2:C200,C200,F$2:F200)</f>
        <v>8.6229166666666668</v>
      </c>
      <c r="Q200" s="37">
        <f t="shared" si="89"/>
        <v>0.12144953051643192</v>
      </c>
      <c r="R200" s="36">
        <f t="shared" si="90"/>
        <v>2</v>
      </c>
      <c r="S200" s="36">
        <f t="shared" si="91"/>
        <v>54</v>
      </c>
      <c r="T200" s="363">
        <f>SUM(D$2:D200)</f>
        <v>402</v>
      </c>
      <c r="U200" s="38">
        <f>SUMIF(C$2:C200,C200,E$2:E200)</f>
        <v>252163.00999999995</v>
      </c>
      <c r="V200" s="38">
        <f>SUM(E$2:E200)</f>
        <v>1420041.7560000001</v>
      </c>
      <c r="W200" s="43">
        <f>SUM(F$2:F200)</f>
        <v>40756.098611111134</v>
      </c>
      <c r="X200" s="43">
        <f t="shared" si="92"/>
        <v>101.38332987838591</v>
      </c>
      <c r="Y200" s="36">
        <f t="shared" si="93"/>
        <v>9</v>
      </c>
      <c r="Z200" s="36">
        <f t="shared" si="94"/>
        <v>12</v>
      </c>
      <c r="AA200" s="38">
        <f>SUMIF('Rake Load'!A:A,Summary!B200,'Rake Load'!AN:AN)</f>
        <v>1.5243055555555554</v>
      </c>
      <c r="AB200" s="38">
        <f>SUMIF(C$2:C200,C200,AA$2:AA200)</f>
        <v>20.450694444444444</v>
      </c>
      <c r="AC200" s="38">
        <f>SUM(AA$2:AA200)</f>
        <v>137.42152777780103</v>
      </c>
      <c r="AD200" s="43">
        <f t="shared" si="95"/>
        <v>0.30486111111111108</v>
      </c>
      <c r="AE200" s="43">
        <f t="shared" si="96"/>
        <v>0.28803794992175275</v>
      </c>
      <c r="AF200" s="43">
        <f t="shared" si="97"/>
        <v>0.34184459646219162</v>
      </c>
      <c r="AG200" s="38">
        <f>SUMIF(Unloader!B:B,Summary!B200,Unloader!M:M)</f>
        <v>38201</v>
      </c>
      <c r="AH200" s="38">
        <f>SUMIF(C$2:C200,C200,AG$2:AG200)</f>
        <v>202466</v>
      </c>
      <c r="AI200" s="38">
        <f>SUM(AG$2:AG200)</f>
        <v>1916304</v>
      </c>
      <c r="AJ200" s="43">
        <f>SUMIF(Unloader!B:B,Summary!B200,Unloader!W:W)</f>
        <v>0.91666666666666663</v>
      </c>
      <c r="AK200" s="43">
        <f>SUMIF(Unloader!B:B,Summary!B200,Unloader!AD:AD)+SUMIF(Unloader!B:B,Summary!B200,Unloader!BR:BR)+SUMIF(Unloader!B:B,Summary!B200,Unloader!BN:BN)</f>
        <v>3.472222222222222E-3</v>
      </c>
      <c r="AL200" s="43">
        <f>SUMIF(C$2:C200,C200,AJ$2:AJ200)</f>
        <v>5.5763888888888893</v>
      </c>
      <c r="AM200" s="43">
        <f>SUMIF(C$2:C200,C200,AK$2:AK200)</f>
        <v>0.16180555555555554</v>
      </c>
      <c r="AN200" s="38">
        <f t="shared" si="98"/>
        <v>1558.0300115429009</v>
      </c>
      <c r="AO200" s="38">
        <f>SUM(AJ$2:AJ200)</f>
        <v>57.822916666666664</v>
      </c>
      <c r="AP200" s="38">
        <f>SUM(AK$2:AK200)</f>
        <v>3.5180555555555566</v>
      </c>
      <c r="AQ200" s="38">
        <f t="shared" si="99"/>
        <v>1470.3287765828209</v>
      </c>
    </row>
    <row r="201" spans="1:43" x14ac:dyDescent="0.25">
      <c r="A201" s="124">
        <f t="shared" si="101"/>
        <v>200</v>
      </c>
      <c r="B201" s="361">
        <f t="shared" si="101"/>
        <v>40833</v>
      </c>
      <c r="C201" s="33">
        <f t="shared" si="81"/>
        <v>10</v>
      </c>
      <c r="D201" s="125">
        <f>COUNTIF('Rake Load'!A:A,Summary!B201)</f>
        <v>3</v>
      </c>
      <c r="E201" s="125">
        <f>SUMIF('Rake Load'!A:A,B201,'Rake Load'!F:F)</f>
        <v>10610.97</v>
      </c>
      <c r="F201" s="35">
        <f>SUMIF('Rake Load'!A:A,B201,'Rake Load'!AB:AB)</f>
        <v>0.2854166666666666</v>
      </c>
      <c r="G201" s="35">
        <f t="shared" si="82"/>
        <v>9.513888888888887E-2</v>
      </c>
      <c r="H201" s="36">
        <f t="shared" si="83"/>
        <v>2</v>
      </c>
      <c r="I201" s="36">
        <f t="shared" si="84"/>
        <v>17</v>
      </c>
      <c r="J201" s="35">
        <f>SUMIF('Rake Load'!A:A,B201,'Rake Load'!BH:BH)</f>
        <v>0</v>
      </c>
      <c r="K201" s="41">
        <f t="shared" si="85"/>
        <v>0.2854166666666666</v>
      </c>
      <c r="L201" s="41">
        <f t="shared" si="86"/>
        <v>9.513888888888887E-2</v>
      </c>
      <c r="M201" s="49">
        <f t="shared" si="87"/>
        <v>2</v>
      </c>
      <c r="N201" s="49">
        <f t="shared" si="88"/>
        <v>17</v>
      </c>
      <c r="O201" s="363">
        <f>SUMIF(C$2:C201,C201,D$2:D201)</f>
        <v>74</v>
      </c>
      <c r="P201" s="33">
        <f>SUMIF(C$2:C201,C201,F$2:F201)</f>
        <v>8.9083333333333332</v>
      </c>
      <c r="Q201" s="37">
        <f t="shared" si="89"/>
        <v>0.12038288288288287</v>
      </c>
      <c r="R201" s="36">
        <f t="shared" si="90"/>
        <v>2</v>
      </c>
      <c r="S201" s="36">
        <f t="shared" si="91"/>
        <v>53</v>
      </c>
      <c r="T201" s="363">
        <f>SUM(D$2:D201)</f>
        <v>405</v>
      </c>
      <c r="U201" s="38">
        <f>SUMIF(C$2:C201,C201,E$2:E201)</f>
        <v>262773.97999999992</v>
      </c>
      <c r="V201" s="38">
        <f>SUM(E$2:E201)</f>
        <v>1430652.726</v>
      </c>
      <c r="W201" s="43">
        <f>SUM(F$2:F201)</f>
        <v>40756.3840277778</v>
      </c>
      <c r="X201" s="43">
        <f t="shared" si="92"/>
        <v>100.63304698216741</v>
      </c>
      <c r="Y201" s="36">
        <f t="shared" si="93"/>
        <v>15</v>
      </c>
      <c r="Z201" s="36">
        <f t="shared" si="94"/>
        <v>11</v>
      </c>
      <c r="AA201" s="38">
        <f>SUMIF('Rake Load'!A:A,Summary!B201,'Rake Load'!AN:AN)</f>
        <v>0.78958333333333341</v>
      </c>
      <c r="AB201" s="38">
        <f>SUMIF(C$2:C201,C201,AA$2:AA201)</f>
        <v>21.240277777777777</v>
      </c>
      <c r="AC201" s="38">
        <f>SUM(AA$2:AA201)</f>
        <v>138.21111111113436</v>
      </c>
      <c r="AD201" s="43">
        <f t="shared" si="95"/>
        <v>0.26319444444444445</v>
      </c>
      <c r="AE201" s="43">
        <f t="shared" si="96"/>
        <v>0.28703078078078076</v>
      </c>
      <c r="AF201" s="43">
        <f t="shared" si="97"/>
        <v>0.34126200274354163</v>
      </c>
      <c r="AG201" s="38">
        <f>SUMIF(Unloader!B:B,Summary!B201,Unloader!M:M)</f>
        <v>31385</v>
      </c>
      <c r="AH201" s="38">
        <f>SUMIF(C$2:C201,C201,AG$2:AG201)</f>
        <v>233851</v>
      </c>
      <c r="AI201" s="38">
        <f>SUM(AG$2:AG201)</f>
        <v>1947689</v>
      </c>
      <c r="AJ201" s="43">
        <f>SUMIF(Unloader!B:B,Summary!B201,Unloader!W:W)</f>
        <v>0.75347222222222232</v>
      </c>
      <c r="AK201" s="43">
        <f>SUMIF(Unloader!B:B,Summary!B201,Unloader!AD:AD)+SUMIF(Unloader!B:B,Summary!B201,Unloader!BR:BR)+SUMIF(Unloader!B:B,Summary!B201,Unloader!BN:BN)</f>
        <v>0</v>
      </c>
      <c r="AL201" s="43">
        <f>SUMIF(C$2:C201,C201,AJ$2:AJ201)</f>
        <v>6.3298611111111116</v>
      </c>
      <c r="AM201" s="43">
        <f>SUMIF(C$2:C201,C201,AK$2:AK201)</f>
        <v>0.16180555555555554</v>
      </c>
      <c r="AN201" s="38">
        <f t="shared" si="98"/>
        <v>1579.718531862193</v>
      </c>
      <c r="AO201" s="38">
        <f>SUM(AJ$2:AJ201)</f>
        <v>58.576388888888886</v>
      </c>
      <c r="AP201" s="38">
        <f>SUM(AK$2:AK201)</f>
        <v>3.5180555555555566</v>
      </c>
      <c r="AQ201" s="38">
        <f t="shared" si="99"/>
        <v>1473.9586801876796</v>
      </c>
    </row>
    <row r="202" spans="1:43" x14ac:dyDescent="0.25">
      <c r="A202" s="124">
        <f t="shared" si="101"/>
        <v>201</v>
      </c>
      <c r="B202" s="361">
        <f t="shared" si="101"/>
        <v>40834</v>
      </c>
      <c r="C202" s="33">
        <f t="shared" si="81"/>
        <v>10</v>
      </c>
      <c r="D202" s="125">
        <f>COUNTIF('Rake Load'!A:A,Summary!B202)</f>
        <v>6</v>
      </c>
      <c r="E202" s="125">
        <f>SUMIF('Rake Load'!A:A,B202,'Rake Load'!F:F)</f>
        <v>21315.65</v>
      </c>
      <c r="F202" s="35">
        <f>SUMIF('Rake Load'!A:A,B202,'Rake Load'!AB:AB)</f>
        <v>0.60833333333333339</v>
      </c>
      <c r="G202" s="35">
        <f t="shared" si="82"/>
        <v>0.1013888888888889</v>
      </c>
      <c r="H202" s="36">
        <f t="shared" si="83"/>
        <v>2</v>
      </c>
      <c r="I202" s="36">
        <f t="shared" si="84"/>
        <v>26</v>
      </c>
      <c r="J202" s="35">
        <f>SUMIF('Rake Load'!A:A,B202,'Rake Load'!BH:BH)</f>
        <v>0</v>
      </c>
      <c r="K202" s="41">
        <f t="shared" si="85"/>
        <v>0.60833333333333339</v>
      </c>
      <c r="L202" s="41">
        <f t="shared" si="86"/>
        <v>0.1013888888888889</v>
      </c>
      <c r="M202" s="49">
        <f t="shared" si="87"/>
        <v>2</v>
      </c>
      <c r="N202" s="49">
        <f t="shared" si="88"/>
        <v>26</v>
      </c>
      <c r="O202" s="363">
        <f>SUMIF(C$2:C202,C202,D$2:D202)</f>
        <v>80</v>
      </c>
      <c r="P202" s="33">
        <f>SUMIF(C$2:C202,C202,F$2:F202)</f>
        <v>9.5166666666666657</v>
      </c>
      <c r="Q202" s="37">
        <f t="shared" si="89"/>
        <v>0.11895833333333332</v>
      </c>
      <c r="R202" s="36">
        <f t="shared" si="90"/>
        <v>2</v>
      </c>
      <c r="S202" s="36">
        <f t="shared" si="91"/>
        <v>51</v>
      </c>
      <c r="T202" s="363">
        <f>SUM(D$2:D202)</f>
        <v>411</v>
      </c>
      <c r="U202" s="38">
        <f>SUMIF(C$2:C202,C202,E$2:E202)</f>
        <v>284089.62999999995</v>
      </c>
      <c r="V202" s="38">
        <f>SUM(E$2:E202)</f>
        <v>1451968.3759999999</v>
      </c>
      <c r="W202" s="43">
        <f>SUM(F$2:F202)</f>
        <v>40756.99236111113</v>
      </c>
      <c r="X202" s="43">
        <f t="shared" si="92"/>
        <v>99.165431535550198</v>
      </c>
      <c r="Y202" s="36">
        <f t="shared" si="93"/>
        <v>3</v>
      </c>
      <c r="Z202" s="36">
        <f t="shared" si="94"/>
        <v>58</v>
      </c>
      <c r="AA202" s="38">
        <f>SUMIF('Rake Load'!A:A,Summary!B202,'Rake Load'!AN:AN)</f>
        <v>2.0486111111111107</v>
      </c>
      <c r="AB202" s="38">
        <f>SUMIF(C$2:C202,C202,AA$2:AA202)</f>
        <v>23.288888888888888</v>
      </c>
      <c r="AC202" s="38">
        <f>SUM(AA$2:AA202)</f>
        <v>140.25972222224547</v>
      </c>
      <c r="AD202" s="43">
        <f t="shared" si="95"/>
        <v>0.34143518518518512</v>
      </c>
      <c r="AE202" s="43">
        <f t="shared" si="96"/>
        <v>0.2911111111111111</v>
      </c>
      <c r="AF202" s="43">
        <f t="shared" si="97"/>
        <v>0.34126453095436854</v>
      </c>
      <c r="AG202" s="38">
        <f>SUMIF(Unloader!B:B,Summary!B202,Unloader!M:M)</f>
        <v>0</v>
      </c>
      <c r="AH202" s="38">
        <f>SUMIF(C$2:C202,C202,AG$2:AG202)</f>
        <v>233851</v>
      </c>
      <c r="AI202" s="38">
        <f>SUM(AG$2:AG202)</f>
        <v>1947689</v>
      </c>
      <c r="AJ202" s="43">
        <f>SUMIF(Unloader!B:B,Summary!B202,Unloader!W:W)</f>
        <v>0</v>
      </c>
      <c r="AK202" s="43">
        <f>SUMIF(Unloader!B:B,Summary!B202,Unloader!AD:AD)+SUMIF(Unloader!B:B,Summary!B202,Unloader!BR:BR)+SUMIF(Unloader!B:B,Summary!B202,Unloader!BN:BN)</f>
        <v>0</v>
      </c>
      <c r="AL202" s="43">
        <f>SUMIF(C$2:C202,C202,AJ$2:AJ202)</f>
        <v>6.3298611111111116</v>
      </c>
      <c r="AM202" s="43">
        <f>SUMIF(C$2:C202,C202,AK$2:AK202)</f>
        <v>0.16180555555555554</v>
      </c>
      <c r="AN202" s="38">
        <f t="shared" si="98"/>
        <v>1579.718531862193</v>
      </c>
      <c r="AO202" s="38">
        <f>SUM(AJ$2:AJ202)</f>
        <v>58.576388888888886</v>
      </c>
      <c r="AP202" s="38">
        <f>SUM(AK$2:AK202)</f>
        <v>3.5180555555555566</v>
      </c>
      <c r="AQ202" s="38">
        <f t="shared" si="99"/>
        <v>1473.9586801876796</v>
      </c>
    </row>
    <row r="203" spans="1:43" x14ac:dyDescent="0.25">
      <c r="A203" s="124">
        <f t="shared" si="101"/>
        <v>202</v>
      </c>
      <c r="B203" s="361">
        <f t="shared" si="101"/>
        <v>40835</v>
      </c>
      <c r="C203" s="33">
        <f t="shared" si="81"/>
        <v>10</v>
      </c>
      <c r="D203" s="125">
        <f>COUNTIF('Rake Load'!A:A,Summary!B203)</f>
        <v>1</v>
      </c>
      <c r="E203" s="125">
        <f>SUMIF('Rake Load'!A:A,B203,'Rake Load'!F:F)</f>
        <v>3633.93</v>
      </c>
      <c r="F203" s="35">
        <f>SUMIF('Rake Load'!A:A,B203,'Rake Load'!AB:AB)</f>
        <v>0.10277777777777777</v>
      </c>
      <c r="G203" s="35">
        <f t="shared" si="82"/>
        <v>0.10277777777777777</v>
      </c>
      <c r="H203" s="36">
        <f t="shared" si="83"/>
        <v>2</v>
      </c>
      <c r="I203" s="36">
        <f t="shared" si="84"/>
        <v>28</v>
      </c>
      <c r="J203" s="35">
        <f>SUMIF('Rake Load'!A:A,B203,'Rake Load'!BH:BH)</f>
        <v>0</v>
      </c>
      <c r="K203" s="41">
        <f t="shared" si="85"/>
        <v>0.10277777777777777</v>
      </c>
      <c r="L203" s="41">
        <f t="shared" si="86"/>
        <v>0.10277777777777777</v>
      </c>
      <c r="M203" s="49">
        <f t="shared" si="87"/>
        <v>2</v>
      </c>
      <c r="N203" s="49">
        <f t="shared" si="88"/>
        <v>28</v>
      </c>
      <c r="O203" s="363">
        <f>SUMIF(C$2:C203,C203,D$2:D203)</f>
        <v>81</v>
      </c>
      <c r="P203" s="33">
        <f>SUMIF(C$2:C203,C203,F$2:F203)</f>
        <v>9.6194444444444436</v>
      </c>
      <c r="Q203" s="37">
        <f t="shared" si="89"/>
        <v>0.118758573388203</v>
      </c>
      <c r="R203" s="36">
        <f t="shared" si="90"/>
        <v>2</v>
      </c>
      <c r="S203" s="36">
        <f t="shared" si="91"/>
        <v>51</v>
      </c>
      <c r="T203" s="363">
        <f>SUM(D$2:D203)</f>
        <v>412</v>
      </c>
      <c r="U203" s="38">
        <f>SUMIF(C$2:C203,C203,E$2:E203)</f>
        <v>287723.55999999994</v>
      </c>
      <c r="V203" s="38">
        <f>SUM(E$2:E203)</f>
        <v>1455602.3059999999</v>
      </c>
      <c r="W203" s="43">
        <f>SUM(F$2:F203)</f>
        <v>40757.095138888908</v>
      </c>
      <c r="X203" s="43">
        <f t="shared" si="92"/>
        <v>98.924988201186665</v>
      </c>
      <c r="Y203" s="36">
        <f t="shared" si="93"/>
        <v>22</v>
      </c>
      <c r="Z203" s="36">
        <f t="shared" si="94"/>
        <v>11</v>
      </c>
      <c r="AA203" s="38">
        <f>SUMIF('Rake Load'!A:A,Summary!B203,'Rake Load'!AN:AN)</f>
        <v>0.20833333333333334</v>
      </c>
      <c r="AB203" s="38">
        <f>SUMIF(C$2:C203,C203,AA$2:AA203)</f>
        <v>23.49722222222222</v>
      </c>
      <c r="AC203" s="38">
        <f>SUM(AA$2:AA203)</f>
        <v>140.46805555557881</v>
      </c>
      <c r="AD203" s="43">
        <f t="shared" si="95"/>
        <v>0.20833333333333334</v>
      </c>
      <c r="AE203" s="43">
        <f t="shared" si="96"/>
        <v>0.29008916323731138</v>
      </c>
      <c r="AF203" s="43">
        <f t="shared" si="97"/>
        <v>0.34094188241645346</v>
      </c>
      <c r="AG203" s="38">
        <f>SUMIF(Unloader!B:B,Summary!B203,Unloader!M:M)</f>
        <v>28656</v>
      </c>
      <c r="AH203" s="38">
        <f>SUMIF(C$2:C203,C203,AG$2:AG203)</f>
        <v>262507</v>
      </c>
      <c r="AI203" s="38">
        <f>SUM(AG$2:AG203)</f>
        <v>1976345</v>
      </c>
      <c r="AJ203" s="43">
        <f>SUMIF(Unloader!B:B,Summary!B203,Unloader!W:W)</f>
        <v>0.77083333333333337</v>
      </c>
      <c r="AK203" s="43">
        <f>SUMIF(Unloader!B:B,Summary!B203,Unloader!AD:AD)+SUMIF(Unloader!B:B,Summary!B203,Unloader!BR:BR)+SUMIF(Unloader!B:B,Summary!B203,Unloader!BN:BN)</f>
        <v>0</v>
      </c>
      <c r="AL203" s="43">
        <f>SUMIF(C$2:C203,C203,AJ$2:AJ203)</f>
        <v>7.1006944444444446</v>
      </c>
      <c r="AM203" s="43">
        <f>SUMIF(C$2:C203,C203,AK$2:AK203)</f>
        <v>0.16180555555555554</v>
      </c>
      <c r="AN203" s="38">
        <f t="shared" si="98"/>
        <v>1576.303042433947</v>
      </c>
      <c r="AO203" s="38">
        <f>SUM(AJ$2:AJ203)</f>
        <v>59.347222222222221</v>
      </c>
      <c r="AP203" s="38">
        <f>SUM(AK$2:AK203)</f>
        <v>3.5180555555555566</v>
      </c>
      <c r="AQ203" s="38">
        <f t="shared" si="99"/>
        <v>1474.9944025673558</v>
      </c>
    </row>
    <row r="204" spans="1:43" x14ac:dyDescent="0.25">
      <c r="A204" s="124">
        <f t="shared" si="101"/>
        <v>203</v>
      </c>
      <c r="B204" s="361">
        <f t="shared" si="101"/>
        <v>40836</v>
      </c>
      <c r="C204" s="33">
        <f t="shared" si="81"/>
        <v>10</v>
      </c>
      <c r="D204" s="125">
        <f>COUNTIF('Rake Load'!A:A,Summary!B204)</f>
        <v>2</v>
      </c>
      <c r="E204" s="125">
        <f>SUMIF('Rake Load'!A:A,B204,'Rake Load'!F:F)</f>
        <v>8401.630000000001</v>
      </c>
      <c r="F204" s="35">
        <f>SUMIF('Rake Load'!A:A,B204,'Rake Load'!AB:AB)</f>
        <v>1.6458333333333335</v>
      </c>
      <c r="G204" s="35">
        <f t="shared" si="82"/>
        <v>0.82291666666666674</v>
      </c>
      <c r="H204" s="36">
        <f t="shared" si="83"/>
        <v>19</v>
      </c>
      <c r="I204" s="36">
        <f t="shared" si="84"/>
        <v>45</v>
      </c>
      <c r="J204" s="35">
        <f>SUMIF('Rake Load'!A:A,B204,'Rake Load'!BH:BH)</f>
        <v>0</v>
      </c>
      <c r="K204" s="41">
        <f t="shared" si="85"/>
        <v>1.6458333333333335</v>
      </c>
      <c r="L204" s="41">
        <f t="shared" si="86"/>
        <v>0.82291666666666674</v>
      </c>
      <c r="M204" s="49">
        <f t="shared" si="87"/>
        <v>19</v>
      </c>
      <c r="N204" s="49">
        <f t="shared" si="88"/>
        <v>45</v>
      </c>
      <c r="O204" s="363">
        <f>SUMIF(C$2:C204,C204,D$2:D204)</f>
        <v>83</v>
      </c>
      <c r="P204" s="33">
        <f>SUMIF(C$2:C204,C204,F$2:F204)</f>
        <v>11.265277777777778</v>
      </c>
      <c r="Q204" s="37">
        <f t="shared" si="89"/>
        <v>0.13572623828647926</v>
      </c>
      <c r="R204" s="36">
        <f t="shared" si="90"/>
        <v>3</v>
      </c>
      <c r="S204" s="36">
        <f t="shared" si="91"/>
        <v>15</v>
      </c>
      <c r="T204" s="363">
        <f>SUM(D$2:D204)</f>
        <v>414</v>
      </c>
      <c r="U204" s="38">
        <f>SUMIF(C$2:C204,C204,E$2:E204)</f>
        <v>296125.18999999994</v>
      </c>
      <c r="V204" s="38">
        <f>SUM(E$2:E204)</f>
        <v>1464003.9359999998</v>
      </c>
      <c r="W204" s="43">
        <f>SUM(F$2:F204)</f>
        <v>40758.740972222244</v>
      </c>
      <c r="X204" s="43">
        <f t="shared" si="92"/>
        <v>98.451065150295278</v>
      </c>
      <c r="Y204" s="36">
        <f t="shared" si="93"/>
        <v>10</v>
      </c>
      <c r="Z204" s="36">
        <f t="shared" si="94"/>
        <v>49</v>
      </c>
      <c r="AA204" s="38">
        <f>SUMIF('Rake Load'!A:A,Summary!B204,'Rake Load'!AN:AN)</f>
        <v>2.822916666666667</v>
      </c>
      <c r="AB204" s="38">
        <f>SUMIF(C$2:C204,C204,AA$2:AA204)</f>
        <v>26.320138888888888</v>
      </c>
      <c r="AC204" s="38">
        <f>SUM(AA$2:AA204)</f>
        <v>143.29097222224547</v>
      </c>
      <c r="AD204" s="43">
        <f t="shared" si="95"/>
        <v>1.4114583333333335</v>
      </c>
      <c r="AE204" s="43">
        <f t="shared" si="96"/>
        <v>0.31711010709504683</v>
      </c>
      <c r="AF204" s="43">
        <f t="shared" si="97"/>
        <v>0.34611345947402289</v>
      </c>
      <c r="AG204" s="38">
        <f>SUMIF(Unloader!B:B,Summary!B204,Unloader!M:M)</f>
        <v>16824</v>
      </c>
      <c r="AH204" s="38">
        <f>SUMIF(C$2:C204,C204,AG$2:AG204)</f>
        <v>279331</v>
      </c>
      <c r="AI204" s="38">
        <f>SUM(AG$2:AG204)</f>
        <v>1993169</v>
      </c>
      <c r="AJ204" s="43">
        <f>SUMIF(Unloader!B:B,Summary!B204,Unloader!W:W)</f>
        <v>0.98263888888888884</v>
      </c>
      <c r="AK204" s="43">
        <f>SUMIF(Unloader!B:B,Summary!B204,Unloader!AD:AD)+SUMIF(Unloader!B:B,Summary!B204,Unloader!BR:BR)+SUMIF(Unloader!B:B,Summary!B204,Unloader!BN:BN)</f>
        <v>2.7777777777777776E-2</v>
      </c>
      <c r="AL204" s="43">
        <f>SUMIF(C$2:C204,C204,AJ$2:AJ204)</f>
        <v>8.0833333333333339</v>
      </c>
      <c r="AM204" s="43">
        <f>SUMIF(C$2:C204,C204,AK$2:AK204)</f>
        <v>0.18958333333333333</v>
      </c>
      <c r="AN204" s="38">
        <f t="shared" si="98"/>
        <v>1474.4312483504882</v>
      </c>
      <c r="AO204" s="38">
        <f>SUM(AJ$2:AJ204)</f>
        <v>60.329861111111107</v>
      </c>
      <c r="AP204" s="38">
        <f>SUM(AK$2:AK204)</f>
        <v>3.5458333333333343</v>
      </c>
      <c r="AQ204" s="38">
        <f t="shared" si="99"/>
        <v>1462.5364135552593</v>
      </c>
    </row>
    <row r="205" spans="1:43" x14ac:dyDescent="0.25">
      <c r="A205" s="124">
        <f t="shared" si="101"/>
        <v>204</v>
      </c>
      <c r="B205" s="361">
        <f t="shared" si="101"/>
        <v>40837</v>
      </c>
      <c r="C205" s="33">
        <f t="shared" si="81"/>
        <v>10</v>
      </c>
      <c r="D205" s="125">
        <f>COUNTIF('Rake Load'!A:A,Summary!B205)</f>
        <v>1</v>
      </c>
      <c r="E205" s="125">
        <f>SUMIF('Rake Load'!A:A,B205,'Rake Load'!F:F)</f>
        <v>3575.29</v>
      </c>
      <c r="F205" s="35">
        <f>SUMIF('Rake Load'!A:A,B205,'Rake Load'!AB:AB)</f>
        <v>0.61805555555555558</v>
      </c>
      <c r="G205" s="35">
        <f t="shared" si="82"/>
        <v>0.61805555555555558</v>
      </c>
      <c r="H205" s="36">
        <f t="shared" si="83"/>
        <v>14</v>
      </c>
      <c r="I205" s="36">
        <f t="shared" si="84"/>
        <v>50</v>
      </c>
      <c r="J205" s="35">
        <f>SUMIF('Rake Load'!A:A,B205,'Rake Load'!BH:BH)</f>
        <v>0</v>
      </c>
      <c r="K205" s="41">
        <f t="shared" si="85"/>
        <v>0.61805555555555558</v>
      </c>
      <c r="L205" s="41">
        <f t="shared" si="86"/>
        <v>0.61805555555555558</v>
      </c>
      <c r="M205" s="49">
        <f t="shared" si="87"/>
        <v>14</v>
      </c>
      <c r="N205" s="49">
        <f t="shared" si="88"/>
        <v>50</v>
      </c>
      <c r="O205" s="363">
        <f>SUMIF(C$2:C205,C205,D$2:D205)</f>
        <v>84</v>
      </c>
      <c r="P205" s="33">
        <f>SUMIF(C$2:C205,C205,F$2:F205)</f>
        <v>11.883333333333333</v>
      </c>
      <c r="Q205" s="37">
        <f t="shared" si="89"/>
        <v>0.14146825396825397</v>
      </c>
      <c r="R205" s="36">
        <f t="shared" si="90"/>
        <v>3</v>
      </c>
      <c r="S205" s="36">
        <f t="shared" si="91"/>
        <v>23</v>
      </c>
      <c r="T205" s="363">
        <f>SUM(D$2:D205)</f>
        <v>415</v>
      </c>
      <c r="U205" s="38">
        <f>SUMIF(C$2:C205,C205,E$2:E205)</f>
        <v>299700.47999999992</v>
      </c>
      <c r="V205" s="38">
        <f>SUM(E$2:E205)</f>
        <v>1467579.2259999998</v>
      </c>
      <c r="W205" s="43">
        <f>SUM(F$2:F205)</f>
        <v>40759.359027777798</v>
      </c>
      <c r="X205" s="43">
        <f t="shared" si="92"/>
        <v>98.215322958500721</v>
      </c>
      <c r="Y205" s="36">
        <f t="shared" si="93"/>
        <v>5</v>
      </c>
      <c r="Z205" s="36">
        <f t="shared" si="94"/>
        <v>10</v>
      </c>
      <c r="AA205" s="38">
        <f>SUMIF('Rake Load'!A:A,Summary!B205,'Rake Load'!AN:AN)</f>
        <v>1.2430555555555554</v>
      </c>
      <c r="AB205" s="38">
        <f>SUMIF(C$2:C205,C205,AA$2:AA205)</f>
        <v>27.563194444444441</v>
      </c>
      <c r="AC205" s="38">
        <f>SUM(AA$2:AA205)</f>
        <v>144.53402777780101</v>
      </c>
      <c r="AD205" s="43">
        <f t="shared" si="95"/>
        <v>1.2430555555555554</v>
      </c>
      <c r="AE205" s="43">
        <f t="shared" si="96"/>
        <v>0.32813326719576719</v>
      </c>
      <c r="AF205" s="43">
        <f t="shared" si="97"/>
        <v>0.348274765729641</v>
      </c>
      <c r="AG205" s="38">
        <f>SUMIF(Unloader!B:B,Summary!B205,Unloader!M:M)</f>
        <v>43961</v>
      </c>
      <c r="AH205" s="38">
        <f>SUMIF(C$2:C205,C205,AG$2:AG205)</f>
        <v>323292</v>
      </c>
      <c r="AI205" s="38">
        <f>SUM(AG$2:AG205)</f>
        <v>2037130</v>
      </c>
      <c r="AJ205" s="43">
        <f>SUMIF(Unloader!B:B,Summary!B205,Unloader!W:W)</f>
        <v>0.79722222222222217</v>
      </c>
      <c r="AK205" s="43">
        <f>SUMIF(Unloader!B:B,Summary!B205,Unloader!AD:AD)+SUMIF(Unloader!B:B,Summary!B205,Unloader!BR:BR)+SUMIF(Unloader!B:B,Summary!B205,Unloader!BN:BN)</f>
        <v>0</v>
      </c>
      <c r="AL205" s="43">
        <f>SUMIF(C$2:C205,C205,AJ$2:AJ205)</f>
        <v>8.8805555555555564</v>
      </c>
      <c r="AM205" s="43">
        <f>SUMIF(C$2:C205,C205,AK$2:AK205)</f>
        <v>0.18958333333333333</v>
      </c>
      <c r="AN205" s="38">
        <f t="shared" si="98"/>
        <v>1549.9416699960047</v>
      </c>
      <c r="AO205" s="38">
        <f>SUM(AJ$2:AJ205)</f>
        <v>61.127083333333331</v>
      </c>
      <c r="AP205" s="38">
        <f>SUM(AK$2:AK205)</f>
        <v>3.5458333333333343</v>
      </c>
      <c r="AQ205" s="38">
        <f t="shared" si="99"/>
        <v>1474.0981945801223</v>
      </c>
    </row>
    <row r="206" spans="1:43" x14ac:dyDescent="0.25">
      <c r="A206" s="124">
        <f t="shared" si="101"/>
        <v>205</v>
      </c>
      <c r="B206" s="361">
        <f t="shared" si="101"/>
        <v>40838</v>
      </c>
      <c r="C206" s="33">
        <f t="shared" si="81"/>
        <v>10</v>
      </c>
      <c r="D206" s="125">
        <f>COUNTIF('Rake Load'!A:A,Summary!B206)</f>
        <v>2</v>
      </c>
      <c r="E206" s="125">
        <f>SUMIF('Rake Load'!A:A,B206,'Rake Load'!F:F)</f>
        <v>7226.75</v>
      </c>
      <c r="F206" s="35">
        <f>SUMIF('Rake Load'!A:A,B206,'Rake Load'!AB:AB)</f>
        <v>0.66249999999999976</v>
      </c>
      <c r="G206" s="35">
        <f t="shared" si="82"/>
        <v>0.33124999999999988</v>
      </c>
      <c r="H206" s="36">
        <f t="shared" si="83"/>
        <v>7</v>
      </c>
      <c r="I206" s="36">
        <f t="shared" si="84"/>
        <v>57</v>
      </c>
      <c r="J206" s="35">
        <f>SUMIF('Rake Load'!A:A,B206,'Rake Load'!BH:BH)</f>
        <v>0</v>
      </c>
      <c r="K206" s="41">
        <f t="shared" si="85"/>
        <v>0.66249999999999976</v>
      </c>
      <c r="L206" s="41">
        <f t="shared" si="86"/>
        <v>0.33124999999999988</v>
      </c>
      <c r="M206" s="49">
        <f t="shared" si="87"/>
        <v>7</v>
      </c>
      <c r="N206" s="49">
        <f t="shared" si="88"/>
        <v>57</v>
      </c>
      <c r="O206" s="363">
        <f>SUMIF(C$2:C206,C206,D$2:D206)</f>
        <v>86</v>
      </c>
      <c r="P206" s="33">
        <f>SUMIF(C$2:C206,C206,F$2:F206)</f>
        <v>12.545833333333333</v>
      </c>
      <c r="Q206" s="37">
        <f t="shared" si="89"/>
        <v>0.14588178294573642</v>
      </c>
      <c r="R206" s="36">
        <f t="shared" si="90"/>
        <v>3</v>
      </c>
      <c r="S206" s="36">
        <f t="shared" si="91"/>
        <v>30</v>
      </c>
      <c r="T206" s="363">
        <f>SUM(D$2:D206)</f>
        <v>417</v>
      </c>
      <c r="U206" s="38">
        <f>SUMIF(C$2:C206,C206,E$2:E206)</f>
        <v>306927.22999999992</v>
      </c>
      <c r="V206" s="38">
        <f>SUM(E$2:E206)</f>
        <v>1474805.9759999998</v>
      </c>
      <c r="W206" s="43">
        <f>SUM(F$2:F206)</f>
        <v>40760.021527777797</v>
      </c>
      <c r="X206" s="43">
        <f t="shared" si="92"/>
        <v>97.745854982680569</v>
      </c>
      <c r="Y206" s="36">
        <f t="shared" si="93"/>
        <v>17</v>
      </c>
      <c r="Z206" s="36">
        <f t="shared" si="94"/>
        <v>54</v>
      </c>
      <c r="AA206" s="38">
        <f>SUMIF('Rake Load'!A:A,Summary!B206,'Rake Load'!AN:AN)</f>
        <v>2.9097222222222223</v>
      </c>
      <c r="AB206" s="38">
        <f>SUMIF(C$2:C206,C206,AA$2:AA206)</f>
        <v>30.472916666666663</v>
      </c>
      <c r="AC206" s="38">
        <f>SUM(AA$2:AA206)</f>
        <v>147.44375000002324</v>
      </c>
      <c r="AD206" s="43">
        <f t="shared" si="95"/>
        <v>1.4548611111111112</v>
      </c>
      <c r="AE206" s="43">
        <f t="shared" si="96"/>
        <v>0.35433624031007749</v>
      </c>
      <c r="AF206" s="43">
        <f t="shared" si="97"/>
        <v>0.3535821342926217</v>
      </c>
      <c r="AG206" s="38">
        <f>SUMIF(Unloader!B:B,Summary!B206,Unloader!M:M)</f>
        <v>11358</v>
      </c>
      <c r="AH206" s="38">
        <f>SUMIF(C$2:C206,C206,AG$2:AG206)</f>
        <v>334650</v>
      </c>
      <c r="AI206" s="38">
        <f>SUM(AG$2:AG206)</f>
        <v>2048488</v>
      </c>
      <c r="AJ206" s="43">
        <f>SUMIF(Unloader!B:B,Summary!B206,Unloader!W:W)</f>
        <v>0.39305555555555555</v>
      </c>
      <c r="AK206" s="43">
        <f>SUMIF(Unloader!B:B,Summary!B206,Unloader!AD:AD)+SUMIF(Unloader!B:B,Summary!B206,Unloader!BR:BR)+SUMIF(Unloader!B:B,Summary!B206,Unloader!BN:BN)</f>
        <v>7.2916666666666671E-2</v>
      </c>
      <c r="AL206" s="43">
        <f>SUMIF(C$2:C206,C206,AJ$2:AJ206)</f>
        <v>9.2736111111111121</v>
      </c>
      <c r="AM206" s="43">
        <f>SUMIF(C$2:C206,C206,AK$2:AK206)</f>
        <v>0.26250000000000001</v>
      </c>
      <c r="AN206" s="38">
        <f t="shared" si="98"/>
        <v>1547.3951911220711</v>
      </c>
      <c r="AO206" s="38">
        <f>SUM(AJ$2:AJ206)</f>
        <v>61.520138888888887</v>
      </c>
      <c r="AP206" s="38">
        <f>SUM(AK$2:AK206)</f>
        <v>3.6187500000000008</v>
      </c>
      <c r="AQ206" s="38">
        <f t="shared" si="99"/>
        <v>1474.1212310201734</v>
      </c>
    </row>
    <row r="207" spans="1:43" x14ac:dyDescent="0.25">
      <c r="A207" s="124">
        <f t="shared" si="101"/>
        <v>206</v>
      </c>
      <c r="B207" s="361">
        <f t="shared" si="101"/>
        <v>40839</v>
      </c>
      <c r="C207" s="33">
        <f t="shared" si="81"/>
        <v>10</v>
      </c>
      <c r="D207" s="125">
        <f>COUNTIF('Rake Load'!A:A,Summary!B207)</f>
        <v>2</v>
      </c>
      <c r="E207" s="125">
        <f>SUMIF('Rake Load'!A:A,B207,'Rake Load'!F:F)</f>
        <v>7109.9400000000005</v>
      </c>
      <c r="F207" s="35">
        <f>SUMIF('Rake Load'!A:A,B207,'Rake Load'!AB:AB)</f>
        <v>1.6736111111111114</v>
      </c>
      <c r="G207" s="35">
        <f t="shared" si="82"/>
        <v>0.83680555555555569</v>
      </c>
      <c r="H207" s="36">
        <f t="shared" si="83"/>
        <v>20</v>
      </c>
      <c r="I207" s="36">
        <f t="shared" si="84"/>
        <v>5</v>
      </c>
      <c r="J207" s="35">
        <f>SUMIF('Rake Load'!A:A,B207,'Rake Load'!BH:BH)</f>
        <v>0</v>
      </c>
      <c r="K207" s="41">
        <f t="shared" si="85"/>
        <v>1.6736111111111114</v>
      </c>
      <c r="L207" s="41">
        <f t="shared" si="86"/>
        <v>0.83680555555555569</v>
      </c>
      <c r="M207" s="49">
        <f t="shared" si="87"/>
        <v>20</v>
      </c>
      <c r="N207" s="49">
        <f t="shared" si="88"/>
        <v>5</v>
      </c>
      <c r="O207" s="363">
        <f>SUMIF(C$2:C207,C207,D$2:D207)</f>
        <v>88</v>
      </c>
      <c r="P207" s="33">
        <f>SUMIF(C$2:C207,C207,F$2:F207)</f>
        <v>14.219444444444443</v>
      </c>
      <c r="Q207" s="37">
        <f t="shared" si="89"/>
        <v>0.16158459595959596</v>
      </c>
      <c r="R207" s="36">
        <f t="shared" si="90"/>
        <v>3</v>
      </c>
      <c r="S207" s="36">
        <f t="shared" si="91"/>
        <v>52</v>
      </c>
      <c r="T207" s="363">
        <f>SUM(D$2:D207)</f>
        <v>419</v>
      </c>
      <c r="U207" s="38">
        <f>SUMIF(C$2:C207,C207,E$2:E207)</f>
        <v>314037.16999999993</v>
      </c>
      <c r="V207" s="38">
        <f>SUM(E$2:E207)</f>
        <v>1481915.9159999997</v>
      </c>
      <c r="W207" s="43">
        <f>SUM(F$2:F207)</f>
        <v>40761.695138888907</v>
      </c>
      <c r="X207" s="43">
        <f t="shared" si="92"/>
        <v>97.283281954388798</v>
      </c>
      <c r="Y207" s="36">
        <f t="shared" si="93"/>
        <v>6</v>
      </c>
      <c r="Z207" s="36">
        <f t="shared" si="94"/>
        <v>47</v>
      </c>
      <c r="AA207" s="38">
        <f>SUMIF('Rake Load'!A:A,Summary!B207,'Rake Load'!AN:AN)</f>
        <v>5.6840277777777777</v>
      </c>
      <c r="AB207" s="38">
        <f>SUMIF(C$2:C207,C207,AA$2:AA207)</f>
        <v>36.156944444444441</v>
      </c>
      <c r="AC207" s="38">
        <f>SUM(AA$2:AA207)</f>
        <v>153.12777777780101</v>
      </c>
      <c r="AD207" s="43">
        <f t="shared" si="95"/>
        <v>2.8420138888888888</v>
      </c>
      <c r="AE207" s="43">
        <f t="shared" si="96"/>
        <v>0.41087436868686866</v>
      </c>
      <c r="AF207" s="43">
        <f t="shared" si="97"/>
        <v>0.36546009016181624</v>
      </c>
      <c r="AG207" s="38">
        <f>SUMIF(Unloader!B:B,Summary!B207,Unloader!M:M)</f>
        <v>11090</v>
      </c>
      <c r="AH207" s="38">
        <f>SUMIF(C$2:C207,C207,AG$2:AG207)</f>
        <v>345740</v>
      </c>
      <c r="AI207" s="38">
        <f>SUM(AG$2:AG207)</f>
        <v>2059578</v>
      </c>
      <c r="AJ207" s="43">
        <f>SUMIF(Unloader!B:B,Summary!B207,Unloader!W:W)</f>
        <v>0.46875</v>
      </c>
      <c r="AK207" s="43">
        <f>SUMIF(Unloader!B:B,Summary!B207,Unloader!AD:AD)+SUMIF(Unloader!B:B,Summary!B207,Unloader!BR:BR)+SUMIF(Unloader!B:B,Summary!B207,Unloader!BN:BN)</f>
        <v>0</v>
      </c>
      <c r="AL207" s="43">
        <f>SUMIF(C$2:C207,C207,AJ$2:AJ207)</f>
        <v>9.7423611111111121</v>
      </c>
      <c r="AM207" s="43">
        <f>SUMIF(C$2:C207,C207,AK$2:AK207)</f>
        <v>0.26250000000000001</v>
      </c>
      <c r="AN207" s="38">
        <f t="shared" si="98"/>
        <v>1519.6249359021315</v>
      </c>
      <c r="AO207" s="38">
        <f>SUM(AJ$2:AJ207)</f>
        <v>61.988888888888887</v>
      </c>
      <c r="AP207" s="38">
        <f>SUM(AK$2:AK207)</f>
        <v>3.6187500000000008</v>
      </c>
      <c r="AQ207" s="38">
        <f t="shared" si="99"/>
        <v>1470.1995169714346</v>
      </c>
    </row>
    <row r="208" spans="1:43" x14ac:dyDescent="0.25">
      <c r="A208" s="124">
        <f t="shared" si="101"/>
        <v>207</v>
      </c>
      <c r="B208" s="361">
        <f t="shared" si="101"/>
        <v>40840</v>
      </c>
      <c r="C208" s="33">
        <f t="shared" si="81"/>
        <v>10</v>
      </c>
      <c r="D208" s="125">
        <f>COUNTIF('Rake Load'!A:A,Summary!B208)</f>
        <v>3</v>
      </c>
      <c r="E208" s="125">
        <f>SUMIF('Rake Load'!A:A,B208,'Rake Load'!F:F)</f>
        <v>10700.26</v>
      </c>
      <c r="F208" s="35">
        <f>SUMIF('Rake Load'!A:A,B208,'Rake Load'!AB:AB)</f>
        <v>0.95625000000000004</v>
      </c>
      <c r="G208" s="35">
        <f t="shared" si="82"/>
        <v>0.31875000000000003</v>
      </c>
      <c r="H208" s="36">
        <f t="shared" si="83"/>
        <v>7</v>
      </c>
      <c r="I208" s="36">
        <f t="shared" si="84"/>
        <v>39</v>
      </c>
      <c r="J208" s="35">
        <f>SUMIF('Rake Load'!A:A,B208,'Rake Load'!BH:BH)</f>
        <v>0</v>
      </c>
      <c r="K208" s="41">
        <f t="shared" si="85"/>
        <v>0.95625000000000004</v>
      </c>
      <c r="L208" s="41">
        <f t="shared" si="86"/>
        <v>0.31875000000000003</v>
      </c>
      <c r="M208" s="49">
        <f t="shared" si="87"/>
        <v>7</v>
      </c>
      <c r="N208" s="49">
        <f t="shared" si="88"/>
        <v>39</v>
      </c>
      <c r="O208" s="363">
        <f>SUMIF(C$2:C208,C208,D$2:D208)</f>
        <v>91</v>
      </c>
      <c r="P208" s="33">
        <f>SUMIF(C$2:C208,C208,F$2:F208)</f>
        <v>15.175694444444444</v>
      </c>
      <c r="Q208" s="37">
        <f t="shared" si="89"/>
        <v>0.16676587301587301</v>
      </c>
      <c r="R208" s="36">
        <f t="shared" si="90"/>
        <v>4</v>
      </c>
      <c r="S208" s="36">
        <f t="shared" si="91"/>
        <v>0</v>
      </c>
      <c r="T208" s="363">
        <f>SUM(D$2:D208)</f>
        <v>422</v>
      </c>
      <c r="U208" s="38">
        <f>SUMIF(C$2:C208,C208,E$2:E208)</f>
        <v>324737.42999999993</v>
      </c>
      <c r="V208" s="38">
        <f>SUM(E$2:E208)</f>
        <v>1492616.1759999997</v>
      </c>
      <c r="W208" s="43">
        <f>SUM(F$2:F208)</f>
        <v>40762.651388888909</v>
      </c>
      <c r="X208" s="43">
        <f t="shared" si="92"/>
        <v>96.593960637177517</v>
      </c>
      <c r="Y208" s="36">
        <f t="shared" si="93"/>
        <v>14</v>
      </c>
      <c r="Z208" s="36">
        <f t="shared" si="94"/>
        <v>15</v>
      </c>
      <c r="AA208" s="38">
        <f>SUMIF('Rake Load'!A:A,Summary!B208,'Rake Load'!AN:AN)</f>
        <v>1.9444444444444446</v>
      </c>
      <c r="AB208" s="38">
        <f>SUMIF(C$2:C208,C208,AA$2:AA208)</f>
        <v>38.101388888888884</v>
      </c>
      <c r="AC208" s="38">
        <f>SUM(AA$2:AA208)</f>
        <v>155.07222222224547</v>
      </c>
      <c r="AD208" s="43">
        <f t="shared" si="95"/>
        <v>0.64814814814814825</v>
      </c>
      <c r="AE208" s="43">
        <f t="shared" si="96"/>
        <v>0.41869658119658115</v>
      </c>
      <c r="AF208" s="43">
        <f t="shared" si="97"/>
        <v>0.36746972090579494</v>
      </c>
      <c r="AG208" s="38">
        <f>SUMIF(Unloader!B:B,Summary!B208,Unloader!M:M)</f>
        <v>8445</v>
      </c>
      <c r="AH208" s="38">
        <f>SUMIF(C$2:C208,C208,AG$2:AG208)</f>
        <v>354185</v>
      </c>
      <c r="AI208" s="38">
        <f>SUM(AG$2:AG208)</f>
        <v>2068023</v>
      </c>
      <c r="AJ208" s="43">
        <f>SUMIF(Unloader!B:B,Summary!B208,Unloader!W:W)</f>
        <v>0.37916666666666665</v>
      </c>
      <c r="AK208" s="43">
        <f>SUMIF(Unloader!B:B,Summary!B208,Unloader!AD:AD)+SUMIF(Unloader!B:B,Summary!B208,Unloader!BR:BR)+SUMIF(Unloader!B:B,Summary!B208,Unloader!BN:BN)</f>
        <v>0</v>
      </c>
      <c r="AL208" s="43">
        <f>SUMIF(C$2:C208,C208,AJ$2:AJ208)</f>
        <v>10.121527777777779</v>
      </c>
      <c r="AM208" s="43">
        <f>SUMIF(C$2:C208,C208,AK$2:AK208)</f>
        <v>0.26250000000000001</v>
      </c>
      <c r="AN208" s="38">
        <f t="shared" si="98"/>
        <v>1496.8725787138126</v>
      </c>
      <c r="AO208" s="38">
        <f>SUM(AJ$2:AJ208)</f>
        <v>62.368055555555557</v>
      </c>
      <c r="AP208" s="38">
        <f>SUM(AK$2:AK208)</f>
        <v>3.6187500000000008</v>
      </c>
      <c r="AQ208" s="38">
        <f t="shared" si="99"/>
        <v>1466.7003156065675</v>
      </c>
    </row>
    <row r="209" spans="1:43" x14ac:dyDescent="0.25">
      <c r="A209" s="124">
        <f t="shared" si="101"/>
        <v>208</v>
      </c>
      <c r="B209" s="361">
        <f t="shared" si="101"/>
        <v>40841</v>
      </c>
      <c r="C209" s="33">
        <f t="shared" si="81"/>
        <v>10</v>
      </c>
      <c r="D209" s="125">
        <f>COUNTIF('Rake Load'!A:A,Summary!B209)</f>
        <v>3</v>
      </c>
      <c r="E209" s="125">
        <f>SUMIF('Rake Load'!A:A,B209,'Rake Load'!F:F)</f>
        <v>10602.82</v>
      </c>
      <c r="F209" s="35">
        <f>SUMIF('Rake Load'!A:A,B209,'Rake Load'!AB:AB)</f>
        <v>1.2270833333333335</v>
      </c>
      <c r="G209" s="35">
        <f t="shared" si="82"/>
        <v>0.40902777777777782</v>
      </c>
      <c r="H209" s="36">
        <f t="shared" si="83"/>
        <v>9</v>
      </c>
      <c r="I209" s="36">
        <f t="shared" si="84"/>
        <v>49</v>
      </c>
      <c r="J209" s="35">
        <f>SUMIF('Rake Load'!A:A,B209,'Rake Load'!BH:BH)</f>
        <v>0</v>
      </c>
      <c r="K209" s="41">
        <f t="shared" si="85"/>
        <v>1.2270833333333335</v>
      </c>
      <c r="L209" s="41">
        <f t="shared" si="86"/>
        <v>0.40902777777777782</v>
      </c>
      <c r="M209" s="49">
        <f t="shared" si="87"/>
        <v>9</v>
      </c>
      <c r="N209" s="49">
        <f t="shared" si="88"/>
        <v>49</v>
      </c>
      <c r="O209" s="363">
        <f>SUMIF(C$2:C209,C209,D$2:D209)</f>
        <v>94</v>
      </c>
      <c r="P209" s="33">
        <f>SUMIF(C$2:C209,C209,F$2:F209)</f>
        <v>16.402777777777779</v>
      </c>
      <c r="Q209" s="37">
        <f t="shared" si="89"/>
        <v>0.17449763593380616</v>
      </c>
      <c r="R209" s="36">
        <f t="shared" si="90"/>
        <v>4</v>
      </c>
      <c r="S209" s="36">
        <f t="shared" si="91"/>
        <v>11</v>
      </c>
      <c r="T209" s="363">
        <f>SUM(D$2:D209)</f>
        <v>425</v>
      </c>
      <c r="U209" s="38">
        <f>SUMIF(C$2:C209,C209,E$2:E209)</f>
        <v>335340.24999999994</v>
      </c>
      <c r="V209" s="38">
        <f>SUM(E$2:E209)</f>
        <v>1503218.9959999998</v>
      </c>
      <c r="W209" s="43">
        <f>SUM(F$2:F209)</f>
        <v>40763.878472222241</v>
      </c>
      <c r="X209" s="43">
        <f t="shared" si="92"/>
        <v>95.91500816993468</v>
      </c>
      <c r="Y209" s="36">
        <f t="shared" si="93"/>
        <v>21</v>
      </c>
      <c r="Z209" s="36">
        <f t="shared" si="94"/>
        <v>57</v>
      </c>
      <c r="AA209" s="38">
        <f>SUMIF('Rake Load'!A:A,Summary!B209,'Rake Load'!AN:AN)</f>
        <v>2.2187499999999996</v>
      </c>
      <c r="AB209" s="38">
        <f>SUMIF(C$2:C209,C209,AA$2:AA209)</f>
        <v>40.320138888888884</v>
      </c>
      <c r="AC209" s="38">
        <f>SUM(AA$2:AA209)</f>
        <v>157.29097222224547</v>
      </c>
      <c r="AD209" s="43">
        <f t="shared" si="95"/>
        <v>0.73958333333333315</v>
      </c>
      <c r="AE209" s="43">
        <f t="shared" si="96"/>
        <v>0.42893764775413706</v>
      </c>
      <c r="AF209" s="43">
        <f t="shared" si="97"/>
        <v>0.37009640522881287</v>
      </c>
      <c r="AG209" s="38">
        <f>SUMIF(Unloader!B:B,Summary!B209,Unloader!M:M)</f>
        <v>22740</v>
      </c>
      <c r="AH209" s="38">
        <f>SUMIF(C$2:C209,C209,AG$2:AG209)</f>
        <v>376925</v>
      </c>
      <c r="AI209" s="38">
        <f>SUM(AG$2:AG209)</f>
        <v>2090763</v>
      </c>
      <c r="AJ209" s="43">
        <f>SUMIF(Unloader!B:B,Summary!B209,Unloader!W:W)</f>
        <v>0.9277777777777777</v>
      </c>
      <c r="AK209" s="43">
        <f>SUMIF(Unloader!B:B,Summary!B209,Unloader!AD:AD)+SUMIF(Unloader!B:B,Summary!B209,Unloader!BR:BR)+SUMIF(Unloader!B:B,Summary!B209,Unloader!BN:BN)</f>
        <v>0</v>
      </c>
      <c r="AL209" s="43">
        <f>SUMIF(C$2:C209,C209,AJ$2:AJ209)</f>
        <v>11.049305555555556</v>
      </c>
      <c r="AM209" s="43">
        <f>SUMIF(C$2:C209,C209,AK$2:AK209)</f>
        <v>0.26250000000000001</v>
      </c>
      <c r="AN209" s="38">
        <f t="shared" si="98"/>
        <v>1455.9647202729673</v>
      </c>
      <c r="AO209" s="38">
        <f>SUM(AJ$2:AJ209)</f>
        <v>63.295833333333334</v>
      </c>
      <c r="AP209" s="38">
        <f>SUM(AK$2:AK209)</f>
        <v>3.6187500000000008</v>
      </c>
      <c r="AQ209" s="38">
        <f t="shared" si="99"/>
        <v>1459.7751789142956</v>
      </c>
    </row>
    <row r="210" spans="1:43" x14ac:dyDescent="0.25">
      <c r="A210" s="124">
        <f t="shared" si="101"/>
        <v>209</v>
      </c>
      <c r="B210" s="361">
        <f t="shared" si="101"/>
        <v>40842</v>
      </c>
      <c r="C210" s="33">
        <f t="shared" si="81"/>
        <v>10</v>
      </c>
      <c r="D210" s="125">
        <f>COUNTIF('Rake Load'!A:A,Summary!B210)</f>
        <v>3</v>
      </c>
      <c r="E210" s="125">
        <f>SUMIF('Rake Load'!A:A,B210,'Rake Load'!F:F)</f>
        <v>10466.89</v>
      </c>
      <c r="F210" s="35">
        <f>SUMIF('Rake Load'!A:A,B210,'Rake Load'!AB:AB)</f>
        <v>1.04375</v>
      </c>
      <c r="G210" s="35">
        <f t="shared" si="82"/>
        <v>0.34791666666666665</v>
      </c>
      <c r="H210" s="36">
        <f t="shared" si="83"/>
        <v>8</v>
      </c>
      <c r="I210" s="36">
        <f t="shared" si="84"/>
        <v>21</v>
      </c>
      <c r="J210" s="35">
        <f>SUMIF('Rake Load'!A:A,B210,'Rake Load'!BH:BH)</f>
        <v>0</v>
      </c>
      <c r="K210" s="41">
        <f t="shared" si="85"/>
        <v>1.04375</v>
      </c>
      <c r="L210" s="41">
        <f t="shared" si="86"/>
        <v>0.34791666666666665</v>
      </c>
      <c r="M210" s="49">
        <f t="shared" si="87"/>
        <v>8</v>
      </c>
      <c r="N210" s="49">
        <f t="shared" si="88"/>
        <v>21</v>
      </c>
      <c r="O210" s="363">
        <f>SUMIF(C$2:C210,C210,D$2:D210)</f>
        <v>97</v>
      </c>
      <c r="P210" s="33">
        <f>SUMIF(C$2:C210,C210,F$2:F210)</f>
        <v>17.446527777777778</v>
      </c>
      <c r="Q210" s="37">
        <f t="shared" si="89"/>
        <v>0.17986111111111111</v>
      </c>
      <c r="R210" s="36">
        <f t="shared" si="90"/>
        <v>4</v>
      </c>
      <c r="S210" s="36">
        <f t="shared" si="91"/>
        <v>19</v>
      </c>
      <c r="T210" s="363">
        <f>SUM(D$2:D210)</f>
        <v>428</v>
      </c>
      <c r="U210" s="38">
        <f>SUMIF(C$2:C210,C210,E$2:E210)</f>
        <v>345807.13999999996</v>
      </c>
      <c r="V210" s="38">
        <f>SUM(E$2:E210)</f>
        <v>1513685.8859999997</v>
      </c>
      <c r="W210" s="43">
        <f>SUM(F$2:F210)</f>
        <v>40764.922222222238</v>
      </c>
      <c r="X210" s="43">
        <f t="shared" si="92"/>
        <v>95.245145379023924</v>
      </c>
      <c r="Y210" s="36">
        <f t="shared" si="93"/>
        <v>5</v>
      </c>
      <c r="Z210" s="36">
        <f t="shared" si="94"/>
        <v>53</v>
      </c>
      <c r="AA210" s="38">
        <f>SUMIF('Rake Load'!A:A,Summary!B210,'Rake Load'!AN:AN)</f>
        <v>1.916666666666667</v>
      </c>
      <c r="AB210" s="38">
        <f>SUMIF(C$2:C210,C210,AA$2:AA210)</f>
        <v>42.236805555555549</v>
      </c>
      <c r="AC210" s="38">
        <f>SUM(AA$2:AA210)</f>
        <v>159.20763888891213</v>
      </c>
      <c r="AD210" s="43">
        <f t="shared" si="95"/>
        <v>0.63888888888888895</v>
      </c>
      <c r="AE210" s="43">
        <f t="shared" si="96"/>
        <v>0.43543098510882011</v>
      </c>
      <c r="AF210" s="43">
        <f t="shared" si="97"/>
        <v>0.37198046469371993</v>
      </c>
      <c r="AG210" s="38">
        <f>SUMIF(Unloader!B:B,Summary!B210,Unloader!M:M)</f>
        <v>15555</v>
      </c>
      <c r="AH210" s="38">
        <f>SUMIF(C$2:C210,C210,AG$2:AG210)</f>
        <v>392480</v>
      </c>
      <c r="AI210" s="38">
        <f>SUM(AG$2:AG210)</f>
        <v>2106318</v>
      </c>
      <c r="AJ210" s="43">
        <f>SUMIF(Unloader!B:B,Summary!B210,Unloader!W:W)</f>
        <v>0.60416666666666663</v>
      </c>
      <c r="AK210" s="43">
        <f>SUMIF(Unloader!B:B,Summary!B210,Unloader!AD:AD)+SUMIF(Unloader!B:B,Summary!B210,Unloader!BR:BR)+SUMIF(Unloader!B:B,Summary!B210,Unloader!BN:BN)</f>
        <v>0</v>
      </c>
      <c r="AL210" s="43">
        <f>SUMIF(C$2:C210,C210,AJ$2:AJ210)</f>
        <v>11.653472222222222</v>
      </c>
      <c r="AM210" s="43">
        <f>SUMIF(C$2:C210,C210,AK$2:AK210)</f>
        <v>0.26250000000000001</v>
      </c>
      <c r="AN210" s="38">
        <f t="shared" si="98"/>
        <v>1435.6398219837836</v>
      </c>
      <c r="AO210" s="38">
        <f>SUM(AJ$2:AJ210)</f>
        <v>63.9</v>
      </c>
      <c r="AP210" s="38">
        <f>SUM(AK$2:AK210)</f>
        <v>3.6187500000000008</v>
      </c>
      <c r="AQ210" s="38">
        <f t="shared" si="99"/>
        <v>1455.8963193364436</v>
      </c>
    </row>
    <row r="211" spans="1:43" x14ac:dyDescent="0.25">
      <c r="A211" s="124">
        <f t="shared" si="101"/>
        <v>210</v>
      </c>
      <c r="B211" s="361">
        <f t="shared" si="101"/>
        <v>40843</v>
      </c>
      <c r="C211" s="33">
        <f t="shared" si="81"/>
        <v>10</v>
      </c>
      <c r="D211" s="125">
        <f>COUNTIF('Rake Load'!A:A,Summary!B211)</f>
        <v>1</v>
      </c>
      <c r="E211" s="125">
        <f>SUMIF('Rake Load'!A:A,B211,'Rake Load'!F:F)</f>
        <v>3194.04</v>
      </c>
      <c r="F211" s="35">
        <f>SUMIF('Rake Load'!A:A,B211,'Rake Load'!AB:AB)</f>
        <v>0.27777777777777773</v>
      </c>
      <c r="G211" s="35">
        <f t="shared" si="82"/>
        <v>0.27777777777777773</v>
      </c>
      <c r="H211" s="36">
        <f t="shared" si="83"/>
        <v>6</v>
      </c>
      <c r="I211" s="36">
        <f t="shared" si="84"/>
        <v>40</v>
      </c>
      <c r="J211" s="35">
        <f>SUMIF('Rake Load'!A:A,B211,'Rake Load'!BH:BH)</f>
        <v>0</v>
      </c>
      <c r="K211" s="41">
        <f t="shared" si="85"/>
        <v>0.27777777777777773</v>
      </c>
      <c r="L211" s="41">
        <f t="shared" si="86"/>
        <v>0.27777777777777773</v>
      </c>
      <c r="M211" s="49">
        <f t="shared" si="87"/>
        <v>6</v>
      </c>
      <c r="N211" s="49">
        <f t="shared" si="88"/>
        <v>40</v>
      </c>
      <c r="O211" s="363">
        <f>SUMIF(C$2:C211,C211,D$2:D211)</f>
        <v>98</v>
      </c>
      <c r="P211" s="33">
        <f>SUMIF(C$2:C211,C211,F$2:F211)</f>
        <v>17.724305555555556</v>
      </c>
      <c r="Q211" s="37">
        <f t="shared" si="89"/>
        <v>0.18086026077097506</v>
      </c>
      <c r="R211" s="36">
        <f t="shared" si="90"/>
        <v>4</v>
      </c>
      <c r="S211" s="36">
        <f t="shared" si="91"/>
        <v>20</v>
      </c>
      <c r="T211" s="363">
        <f>SUM(D$2:D211)</f>
        <v>429</v>
      </c>
      <c r="U211" s="38">
        <f>SUMIF(C$2:C211,C211,E$2:E211)</f>
        <v>349001.17999999993</v>
      </c>
      <c r="V211" s="38">
        <f>SUM(E$2:E211)</f>
        <v>1516879.9259999997</v>
      </c>
      <c r="W211" s="43">
        <f>SUM(F$2:F211)</f>
        <v>40765.200000000019</v>
      </c>
      <c r="X211" s="43">
        <f t="shared" si="92"/>
        <v>95.023776223776267</v>
      </c>
      <c r="Y211" s="36">
        <f t="shared" si="93"/>
        <v>0</v>
      </c>
      <c r="Z211" s="36">
        <f t="shared" si="94"/>
        <v>34</v>
      </c>
      <c r="AA211" s="38">
        <f>SUMIF('Rake Load'!A:A,Summary!B211,'Rake Load'!AN:AN)</f>
        <v>0.32291666666666669</v>
      </c>
      <c r="AB211" s="38">
        <f>SUMIF(C$2:C211,C211,AA$2:AA211)</f>
        <v>42.559722222222213</v>
      </c>
      <c r="AC211" s="38">
        <f>SUM(AA$2:AA211)</f>
        <v>159.53055555557879</v>
      </c>
      <c r="AD211" s="43">
        <f t="shared" si="95"/>
        <v>0.32291666666666669</v>
      </c>
      <c r="AE211" s="43">
        <f t="shared" si="96"/>
        <v>0.43428287981859404</v>
      </c>
      <c r="AF211" s="43">
        <f t="shared" si="97"/>
        <v>0.37186609686615102</v>
      </c>
      <c r="AG211" s="38">
        <f>SUMIF(Unloader!B:B,Summary!B211,Unloader!M:M)</f>
        <v>20604</v>
      </c>
      <c r="AH211" s="38">
        <f>SUMIF(C$2:C211,C211,AG$2:AG211)</f>
        <v>413084</v>
      </c>
      <c r="AI211" s="38">
        <f>SUM(AG$2:AG211)</f>
        <v>2126922</v>
      </c>
      <c r="AJ211" s="43">
        <f>SUMIF(Unloader!B:B,Summary!B211,Unloader!W:W)</f>
        <v>0.35902777777777778</v>
      </c>
      <c r="AK211" s="43">
        <f>SUMIF(Unloader!B:B,Summary!B211,Unloader!AD:AD)+SUMIF(Unloader!B:B,Summary!B211,Unloader!BR:BR)+SUMIF(Unloader!B:B,Summary!B211,Unloader!BN:BN)</f>
        <v>0</v>
      </c>
      <c r="AL211" s="43">
        <f>SUMIF(C$2:C211,C211,AJ$2:AJ211)</f>
        <v>12.012499999999999</v>
      </c>
      <c r="AM211" s="43">
        <f>SUMIF(C$2:C211,C211,AK$2:AK211)</f>
        <v>0.26250000000000001</v>
      </c>
      <c r="AN211" s="38">
        <f t="shared" si="98"/>
        <v>1464.8368794326241</v>
      </c>
      <c r="AO211" s="38">
        <f>SUM(AJ$2:AJ211)</f>
        <v>64.259027777777774</v>
      </c>
      <c r="AP211" s="38">
        <f>SUM(AK$2:AK211)</f>
        <v>3.6187500000000008</v>
      </c>
      <c r="AQ211" s="38">
        <f t="shared" si="99"/>
        <v>1461.4337738485146</v>
      </c>
    </row>
    <row r="212" spans="1:43" x14ac:dyDescent="0.25">
      <c r="A212" s="124">
        <f t="shared" si="101"/>
        <v>211</v>
      </c>
      <c r="B212" s="361">
        <f t="shared" si="101"/>
        <v>40844</v>
      </c>
      <c r="C212" s="33">
        <f t="shared" si="81"/>
        <v>10</v>
      </c>
      <c r="D212" s="125">
        <f>COUNTIF('Rake Load'!A:A,Summary!B212)</f>
        <v>6</v>
      </c>
      <c r="E212" s="125">
        <f>SUMIF('Rake Load'!A:A,B212,'Rake Load'!F:F)</f>
        <v>21764.78</v>
      </c>
      <c r="F212" s="35">
        <f>SUMIF('Rake Load'!A:A,B212,'Rake Load'!AB:AB)</f>
        <v>1.3090277777777781</v>
      </c>
      <c r="G212" s="35">
        <f t="shared" si="82"/>
        <v>0.21817129629629636</v>
      </c>
      <c r="H212" s="36">
        <f t="shared" si="83"/>
        <v>5</v>
      </c>
      <c r="I212" s="36">
        <f t="shared" si="84"/>
        <v>14</v>
      </c>
      <c r="J212" s="35">
        <f>SUMIF('Rake Load'!A:A,B212,'Rake Load'!BH:BH)</f>
        <v>0</v>
      </c>
      <c r="K212" s="41">
        <f t="shared" si="85"/>
        <v>1.3090277777777781</v>
      </c>
      <c r="L212" s="41">
        <f t="shared" si="86"/>
        <v>0.21817129629629636</v>
      </c>
      <c r="M212" s="49">
        <f t="shared" si="87"/>
        <v>5</v>
      </c>
      <c r="N212" s="49">
        <f t="shared" si="88"/>
        <v>14</v>
      </c>
      <c r="O212" s="363">
        <f>SUMIF(C$2:C212,C212,D$2:D212)</f>
        <v>104</v>
      </c>
      <c r="P212" s="33">
        <f>SUMIF(C$2:C212,C212,F$2:F212)</f>
        <v>19.033333333333335</v>
      </c>
      <c r="Q212" s="37">
        <f t="shared" si="89"/>
        <v>0.18301282051282053</v>
      </c>
      <c r="R212" s="36">
        <f t="shared" si="90"/>
        <v>4</v>
      </c>
      <c r="S212" s="36">
        <f t="shared" si="91"/>
        <v>23</v>
      </c>
      <c r="T212" s="363">
        <f>SUM(D$2:D212)</f>
        <v>435</v>
      </c>
      <c r="U212" s="38">
        <f>SUMIF(C$2:C212,C212,E$2:E212)</f>
        <v>370765.95999999996</v>
      </c>
      <c r="V212" s="38">
        <f>SUM(E$2:E212)</f>
        <v>1538644.7059999998</v>
      </c>
      <c r="W212" s="43">
        <f>SUM(F$2:F212)</f>
        <v>40766.5090277778</v>
      </c>
      <c r="X212" s="43">
        <f t="shared" si="92"/>
        <v>93.716112707535174</v>
      </c>
      <c r="Y212" s="36">
        <f t="shared" si="93"/>
        <v>17</v>
      </c>
      <c r="Z212" s="36">
        <f t="shared" si="94"/>
        <v>11</v>
      </c>
      <c r="AA212" s="38">
        <f>SUMIF('Rake Load'!A:A,Summary!B212,'Rake Load'!AN:AN)</f>
        <v>4.2743055555555554</v>
      </c>
      <c r="AB212" s="38">
        <f>SUMIF(C$2:C212,C212,AA$2:AA212)</f>
        <v>46.83402777777777</v>
      </c>
      <c r="AC212" s="38">
        <f>SUM(AA$2:AA212)</f>
        <v>163.80486111113433</v>
      </c>
      <c r="AD212" s="43">
        <f t="shared" si="95"/>
        <v>0.71238425925925919</v>
      </c>
      <c r="AE212" s="43">
        <f t="shared" si="96"/>
        <v>0.45032719017094008</v>
      </c>
      <c r="AF212" s="43">
        <f t="shared" si="97"/>
        <v>0.37656289910605595</v>
      </c>
      <c r="AG212" s="38">
        <f>SUMIF(Unloader!B:B,Summary!B212,Unloader!M:M)</f>
        <v>22509</v>
      </c>
      <c r="AH212" s="38">
        <f>SUMIF(C$2:C212,C212,AG$2:AG212)</f>
        <v>435593</v>
      </c>
      <c r="AI212" s="38">
        <f>SUM(AG$2:AG212)</f>
        <v>2149431</v>
      </c>
      <c r="AJ212" s="43">
        <f>SUMIF(Unloader!B:B,Summary!B212,Unloader!W:W)</f>
        <v>1</v>
      </c>
      <c r="AK212" s="43">
        <f>SUMIF(Unloader!B:B,Summary!B212,Unloader!AD:AD)+SUMIF(Unloader!B:B,Summary!B212,Unloader!BR:BR)+SUMIF(Unloader!B:B,Summary!B212,Unloader!BN:BN)</f>
        <v>3.2638888888888891E-2</v>
      </c>
      <c r="AL212" s="43">
        <f>SUMIF(C$2:C212,C212,AJ$2:AJ212)</f>
        <v>13.012499999999999</v>
      </c>
      <c r="AM212" s="43">
        <f>SUMIF(C$2:C212,C212,AK$2:AK212)</f>
        <v>0.2951388888888889</v>
      </c>
      <c r="AN212" s="38">
        <f t="shared" si="98"/>
        <v>1427.1599410255012</v>
      </c>
      <c r="AO212" s="38">
        <f>SUM(AJ$2:AJ212)</f>
        <v>65.259027777777774</v>
      </c>
      <c r="AP212" s="38">
        <f>SUM(AK$2:AK212)</f>
        <v>3.6513888888888899</v>
      </c>
      <c r="AQ212" s="38">
        <f t="shared" si="99"/>
        <v>1453.7097446880462</v>
      </c>
    </row>
    <row r="213" spans="1:43" x14ac:dyDescent="0.25">
      <c r="A213" s="124">
        <f t="shared" si="101"/>
        <v>212</v>
      </c>
      <c r="B213" s="361">
        <f t="shared" si="101"/>
        <v>40845</v>
      </c>
      <c r="C213" s="33">
        <f t="shared" si="81"/>
        <v>10</v>
      </c>
      <c r="D213" s="125">
        <f>COUNTIF('Rake Load'!A:A,Summary!B213)</f>
        <v>6</v>
      </c>
      <c r="E213" s="125">
        <f>SUMIF('Rake Load'!A:A,B213,'Rake Load'!F:F)</f>
        <v>21342.560000000001</v>
      </c>
      <c r="F213" s="35">
        <f>SUMIF('Rake Load'!A:A,B213,'Rake Load'!AB:AB)</f>
        <v>0.6479166666666667</v>
      </c>
      <c r="G213" s="35">
        <f t="shared" si="82"/>
        <v>0.10798611111111112</v>
      </c>
      <c r="H213" s="36">
        <f t="shared" si="83"/>
        <v>2</v>
      </c>
      <c r="I213" s="36">
        <f t="shared" si="84"/>
        <v>35</v>
      </c>
      <c r="J213" s="35">
        <f>SUMIF('Rake Load'!A:A,B213,'Rake Load'!BH:BH)</f>
        <v>0</v>
      </c>
      <c r="K213" s="41">
        <f t="shared" si="85"/>
        <v>0.6479166666666667</v>
      </c>
      <c r="L213" s="41">
        <f t="shared" si="86"/>
        <v>0.10798611111111112</v>
      </c>
      <c r="M213" s="49">
        <f t="shared" si="87"/>
        <v>2</v>
      </c>
      <c r="N213" s="49">
        <f t="shared" si="88"/>
        <v>35</v>
      </c>
      <c r="O213" s="363">
        <f>SUMIF(C$2:C213,C213,D$2:D213)</f>
        <v>110</v>
      </c>
      <c r="P213" s="33">
        <f>SUMIF(C$2:C213,C213,F$2:F213)</f>
        <v>19.681250000000002</v>
      </c>
      <c r="Q213" s="37">
        <f t="shared" si="89"/>
        <v>0.17892045454545458</v>
      </c>
      <c r="R213" s="36">
        <f t="shared" si="90"/>
        <v>4</v>
      </c>
      <c r="S213" s="36">
        <f t="shared" si="91"/>
        <v>17</v>
      </c>
      <c r="T213" s="363">
        <f>SUM(D$2:D213)</f>
        <v>441</v>
      </c>
      <c r="U213" s="38">
        <f>SUMIF(C$2:C213,C213,E$2:E213)</f>
        <v>392108.51999999996</v>
      </c>
      <c r="V213" s="38">
        <f>SUM(E$2:E213)</f>
        <v>1559987.2659999998</v>
      </c>
      <c r="W213" s="43">
        <f>SUM(F$2:F213)</f>
        <v>40767.156944444469</v>
      </c>
      <c r="X213" s="43">
        <f t="shared" si="92"/>
        <v>92.442532753842329</v>
      </c>
      <c r="Y213" s="36">
        <f t="shared" si="93"/>
        <v>10</v>
      </c>
      <c r="Z213" s="36">
        <f t="shared" si="94"/>
        <v>37</v>
      </c>
      <c r="AA213" s="38">
        <f>SUMIF('Rake Load'!A:A,Summary!B213,'Rake Load'!AN:AN)</f>
        <v>1.7638888888888888</v>
      </c>
      <c r="AB213" s="38">
        <f>SUMIF(C$2:C213,C213,AA$2:AA213)</f>
        <v>48.597916666666656</v>
      </c>
      <c r="AC213" s="38">
        <f>SUM(AA$2:AA213)</f>
        <v>165.56875000002321</v>
      </c>
      <c r="AD213" s="43">
        <f t="shared" si="95"/>
        <v>0.29398148148148145</v>
      </c>
      <c r="AE213" s="43">
        <f t="shared" si="96"/>
        <v>0.44179924242424234</v>
      </c>
      <c r="AF213" s="43">
        <f t="shared" si="97"/>
        <v>0.37543934240368076</v>
      </c>
      <c r="AG213" s="38">
        <f>SUMIF(Unloader!B:B,Summary!B213,Unloader!M:M)</f>
        <v>10339</v>
      </c>
      <c r="AH213" s="38">
        <f>SUMIF(C$2:C213,C213,AG$2:AG213)</f>
        <v>445932</v>
      </c>
      <c r="AI213" s="38">
        <f>SUM(AG$2:AG213)</f>
        <v>2159770</v>
      </c>
      <c r="AJ213" s="43">
        <f>SUMIF(Unloader!B:B,Summary!B213,Unloader!W:W)</f>
        <v>0.29722222222222222</v>
      </c>
      <c r="AK213" s="43">
        <f>SUMIF(Unloader!B:B,Summary!B213,Unloader!AD:AD)+SUMIF(Unloader!B:B,Summary!B213,Unloader!BR:BR)+SUMIF(Unloader!B:B,Summary!B213,Unloader!BN:BN)</f>
        <v>0</v>
      </c>
      <c r="AL213" s="43">
        <f>SUMIF(C$2:C213,C213,AJ$2:AJ213)</f>
        <v>13.309722222222222</v>
      </c>
      <c r="AM213" s="43">
        <f>SUMIF(C$2:C213,C213,AK$2:AK213)</f>
        <v>0.2951388888888889</v>
      </c>
      <c r="AN213" s="38">
        <f t="shared" si="98"/>
        <v>1427.6676804866338</v>
      </c>
      <c r="AO213" s="38">
        <f>SUM(AJ$2:AJ213)</f>
        <v>65.556249999999991</v>
      </c>
      <c r="AP213" s="38">
        <f>SUM(AK$2:AK213)</f>
        <v>3.6513888888888899</v>
      </c>
      <c r="AQ213" s="38">
        <f t="shared" si="99"/>
        <v>1453.6890165240122</v>
      </c>
    </row>
    <row r="214" spans="1:43" x14ac:dyDescent="0.25">
      <c r="A214" s="124">
        <f t="shared" si="101"/>
        <v>213</v>
      </c>
      <c r="B214" s="361">
        <f t="shared" si="101"/>
        <v>40846</v>
      </c>
      <c r="C214" s="33">
        <f t="shared" si="81"/>
        <v>10</v>
      </c>
      <c r="D214" s="125">
        <f>COUNTIF('Rake Load'!A:A,Summary!B214)</f>
        <v>5</v>
      </c>
      <c r="E214" s="125">
        <f>SUMIF('Rake Load'!A:A,B214,'Rake Load'!F:F)</f>
        <v>18102.86</v>
      </c>
      <c r="F214" s="35">
        <f>SUMIF('Rake Load'!A:A,B214,'Rake Load'!AB:AB)</f>
        <v>0.45624999999999988</v>
      </c>
      <c r="G214" s="35">
        <f t="shared" si="82"/>
        <v>9.124999999999997E-2</v>
      </c>
      <c r="H214" s="36">
        <f t="shared" si="83"/>
        <v>2</v>
      </c>
      <c r="I214" s="36">
        <f t="shared" si="84"/>
        <v>11</v>
      </c>
      <c r="J214" s="35">
        <f>SUMIF('Rake Load'!A:A,B214,'Rake Load'!BH:BH)</f>
        <v>0</v>
      </c>
      <c r="K214" s="41">
        <f t="shared" si="85"/>
        <v>0.45624999999999988</v>
      </c>
      <c r="L214" s="41">
        <f t="shared" si="86"/>
        <v>9.124999999999997E-2</v>
      </c>
      <c r="M214" s="49">
        <f t="shared" si="87"/>
        <v>2</v>
      </c>
      <c r="N214" s="49">
        <f t="shared" si="88"/>
        <v>11</v>
      </c>
      <c r="O214" s="363">
        <f>SUMIF(C$2:C214,C214,D$2:D214)</f>
        <v>115</v>
      </c>
      <c r="P214" s="33">
        <f>SUMIF(C$2:C214,C214,F$2:F214)</f>
        <v>20.137500000000003</v>
      </c>
      <c r="Q214" s="37">
        <f t="shared" si="89"/>
        <v>0.17510869565217393</v>
      </c>
      <c r="R214" s="36">
        <f t="shared" si="90"/>
        <v>4</v>
      </c>
      <c r="S214" s="36">
        <f t="shared" si="91"/>
        <v>12</v>
      </c>
      <c r="T214" s="363">
        <f>SUM(D$2:D214)</f>
        <v>446</v>
      </c>
      <c r="U214" s="38">
        <f>SUMIF(C$2:C214,C214,E$2:E214)</f>
        <v>410211.37999999995</v>
      </c>
      <c r="V214" s="38">
        <f>SUM(E$2:E214)</f>
        <v>1578090.1259999999</v>
      </c>
      <c r="W214" s="43">
        <f>SUM(F$2:F214)</f>
        <v>40767.613194444471</v>
      </c>
      <c r="X214" s="43">
        <f t="shared" si="92"/>
        <v>91.407204471848587</v>
      </c>
      <c r="Y214" s="36">
        <f t="shared" si="93"/>
        <v>9</v>
      </c>
      <c r="Z214" s="36">
        <f t="shared" si="94"/>
        <v>46</v>
      </c>
      <c r="AA214" s="38">
        <f>SUMIF('Rake Load'!A:A,Summary!B214,'Rake Load'!AN:AN)</f>
        <v>1.122222222222222</v>
      </c>
      <c r="AB214" s="38">
        <f>SUMIF(C$2:C214,C214,AA$2:AA214)</f>
        <v>49.720138888888876</v>
      </c>
      <c r="AC214" s="38">
        <f>SUM(AA$2:AA214)</f>
        <v>166.69097222224545</v>
      </c>
      <c r="AD214" s="43">
        <f t="shared" si="95"/>
        <v>0.22444444444444439</v>
      </c>
      <c r="AE214" s="43">
        <f t="shared" si="96"/>
        <v>0.43234903381642503</v>
      </c>
      <c r="AF214" s="43">
        <f t="shared" si="97"/>
        <v>0.37374657448933957</v>
      </c>
      <c r="AG214" s="38">
        <f>SUMIF(Unloader!B:B,Summary!B214,Unloader!M:M)</f>
        <v>0</v>
      </c>
      <c r="AH214" s="38">
        <f>SUMIF(C$2:C214,C214,AG$2:AG214)</f>
        <v>445932</v>
      </c>
      <c r="AI214" s="38">
        <f>SUM(AG$2:AG214)</f>
        <v>2159770</v>
      </c>
      <c r="AJ214" s="43">
        <f>SUMIF(Unloader!B:B,Summary!B214,Unloader!W:W)</f>
        <v>0</v>
      </c>
      <c r="AK214" s="43">
        <f>SUMIF(Unloader!B:B,Summary!B214,Unloader!AD:AD)+SUMIF(Unloader!B:B,Summary!B214,Unloader!BR:BR)+SUMIF(Unloader!B:B,Summary!B214,Unloader!BN:BN)</f>
        <v>0</v>
      </c>
      <c r="AL214" s="43">
        <f>SUMIF(C$2:C214,C214,AJ$2:AJ214)</f>
        <v>13.309722222222222</v>
      </c>
      <c r="AM214" s="43">
        <f>SUMIF(C$2:C214,C214,AK$2:AK214)</f>
        <v>0.2951388888888889</v>
      </c>
      <c r="AN214" s="38">
        <f t="shared" si="98"/>
        <v>1427.6676804866338</v>
      </c>
      <c r="AO214" s="38">
        <f>SUM(AJ$2:AJ214)</f>
        <v>65.556249999999991</v>
      </c>
      <c r="AP214" s="38">
        <f>SUM(AK$2:AK214)</f>
        <v>3.6513888888888899</v>
      </c>
      <c r="AQ214" s="38">
        <f t="shared" si="99"/>
        <v>1453.6890165240122</v>
      </c>
    </row>
    <row r="215" spans="1:43" x14ac:dyDescent="0.25">
      <c r="A215" s="124">
        <f t="shared" si="101"/>
        <v>214</v>
      </c>
      <c r="B215" s="361">
        <f t="shared" si="101"/>
        <v>40847</v>
      </c>
      <c r="C215" s="33">
        <f t="shared" si="81"/>
        <v>10</v>
      </c>
      <c r="D215" s="125">
        <f>COUNTIF('Rake Load'!A:A,Summary!B215)</f>
        <v>6</v>
      </c>
      <c r="E215" s="125">
        <f>SUMIF('Rake Load'!A:A,B215,'Rake Load'!F:F)</f>
        <v>21218.489999999998</v>
      </c>
      <c r="F215" s="35">
        <f>SUMIF('Rake Load'!A:A,B215,'Rake Load'!AB:AB)</f>
        <v>0.71527777777777757</v>
      </c>
      <c r="G215" s="35">
        <f t="shared" si="82"/>
        <v>0.11921296296296292</v>
      </c>
      <c r="H215" s="36">
        <f t="shared" si="83"/>
        <v>2</v>
      </c>
      <c r="I215" s="36">
        <f t="shared" si="84"/>
        <v>51</v>
      </c>
      <c r="J215" s="35">
        <f>SUMIF('Rake Load'!A:A,B215,'Rake Load'!BH:BH)</f>
        <v>0</v>
      </c>
      <c r="K215" s="41">
        <f t="shared" si="85"/>
        <v>0.71527777777777757</v>
      </c>
      <c r="L215" s="41">
        <f t="shared" si="86"/>
        <v>0.11921296296296292</v>
      </c>
      <c r="M215" s="49">
        <f t="shared" si="87"/>
        <v>2</v>
      </c>
      <c r="N215" s="49">
        <f t="shared" si="88"/>
        <v>51</v>
      </c>
      <c r="O215" s="363">
        <f>SUMIF(C$2:C215,C215,D$2:D215)</f>
        <v>121</v>
      </c>
      <c r="P215" s="33">
        <f>SUMIF(C$2:C215,C215,F$2:F215)</f>
        <v>20.852777777777781</v>
      </c>
      <c r="Q215" s="37">
        <f t="shared" si="89"/>
        <v>0.17233700642791555</v>
      </c>
      <c r="R215" s="36">
        <f t="shared" si="90"/>
        <v>4</v>
      </c>
      <c r="S215" s="36">
        <f t="shared" si="91"/>
        <v>8</v>
      </c>
      <c r="T215" s="363">
        <f>SUM(D$2:D215)</f>
        <v>452</v>
      </c>
      <c r="U215" s="38">
        <f>SUMIF(C$2:C215,C215,E$2:E215)</f>
        <v>431429.86999999994</v>
      </c>
      <c r="V215" s="38">
        <f>SUM(E$2:E215)</f>
        <v>1599308.6159999999</v>
      </c>
      <c r="W215" s="43">
        <f>SUM(F$2:F215)</f>
        <v>40768.328472222252</v>
      </c>
      <c r="X215" s="43">
        <f t="shared" si="92"/>
        <v>90.19541697394304</v>
      </c>
      <c r="Y215" s="36">
        <f t="shared" si="93"/>
        <v>4</v>
      </c>
      <c r="Z215" s="36">
        <f t="shared" si="94"/>
        <v>41</v>
      </c>
      <c r="AA215" s="38">
        <f>SUMIF('Rake Load'!A:A,Summary!B215,'Rake Load'!AN:AN)</f>
        <v>1.9722222222222223</v>
      </c>
      <c r="AB215" s="38">
        <f>SUMIF(C$2:C215,C215,AA$2:AA215)</f>
        <v>51.692361111111097</v>
      </c>
      <c r="AC215" s="38">
        <f>SUM(AA$2:AA215)</f>
        <v>168.66319444446768</v>
      </c>
      <c r="AD215" s="43">
        <f t="shared" si="95"/>
        <v>0.32870370370370372</v>
      </c>
      <c r="AE215" s="43">
        <f t="shared" si="96"/>
        <v>0.42720959595959584</v>
      </c>
      <c r="AF215" s="43">
        <f t="shared" si="97"/>
        <v>0.37314866027537097</v>
      </c>
      <c r="AG215" s="38">
        <f>SUMIF(Unloader!B:B,Summary!B215,Unloader!M:M)</f>
        <v>0</v>
      </c>
      <c r="AH215" s="38">
        <f>SUMIF(C$2:C215,C215,AG$2:AG215)</f>
        <v>445932</v>
      </c>
      <c r="AI215" s="38">
        <f>SUM(AG$2:AG215)</f>
        <v>2159770</v>
      </c>
      <c r="AJ215" s="43">
        <f>SUMIF(Unloader!B:B,Summary!B215,Unloader!W:W)</f>
        <v>0</v>
      </c>
      <c r="AK215" s="43">
        <f>SUMIF(Unloader!B:B,Summary!B215,Unloader!AD:AD)+SUMIF(Unloader!B:B,Summary!B215,Unloader!BR:BR)+SUMIF(Unloader!B:B,Summary!B215,Unloader!BN:BN)</f>
        <v>0</v>
      </c>
      <c r="AL215" s="43">
        <f>SUMIF(C$2:C215,C215,AJ$2:AJ215)</f>
        <v>13.309722222222222</v>
      </c>
      <c r="AM215" s="43">
        <f>SUMIF(C$2:C215,C215,AK$2:AK215)</f>
        <v>0.2951388888888889</v>
      </c>
      <c r="AN215" s="38">
        <f t="shared" si="98"/>
        <v>1427.6676804866338</v>
      </c>
      <c r="AO215" s="38">
        <f>SUM(AJ$2:AJ215)</f>
        <v>65.556249999999991</v>
      </c>
      <c r="AP215" s="38">
        <f>SUM(AK$2:AK215)</f>
        <v>3.6513888888888899</v>
      </c>
      <c r="AQ215" s="38">
        <f t="shared" si="99"/>
        <v>1453.6890165240122</v>
      </c>
    </row>
    <row r="216" spans="1:43" x14ac:dyDescent="0.25">
      <c r="A216" s="124">
        <f t="shared" ref="A216:B231" si="102">A215+1</f>
        <v>215</v>
      </c>
      <c r="B216" s="361">
        <f t="shared" si="102"/>
        <v>40848</v>
      </c>
      <c r="C216" s="33">
        <f t="shared" si="81"/>
        <v>11</v>
      </c>
      <c r="D216" s="125">
        <f>COUNTIF('Rake Load'!A:A,Summary!B216)</f>
        <v>8</v>
      </c>
      <c r="E216" s="125">
        <f>SUMIF('Rake Load'!A:A,B216,'Rake Load'!F:F)</f>
        <v>28809.5</v>
      </c>
      <c r="F216" s="35">
        <f>SUMIF('Rake Load'!A:A,B216,'Rake Load'!AB:AB)</f>
        <v>0.7993055555555556</v>
      </c>
      <c r="G216" s="35">
        <f t="shared" si="82"/>
        <v>9.991319444444445E-2</v>
      </c>
      <c r="H216" s="36">
        <f t="shared" si="83"/>
        <v>2</v>
      </c>
      <c r="I216" s="36">
        <f t="shared" si="84"/>
        <v>23</v>
      </c>
      <c r="J216" s="35">
        <f>SUMIF('Rake Load'!A:A,B216,'Rake Load'!BH:BH)</f>
        <v>0</v>
      </c>
      <c r="K216" s="41">
        <f t="shared" si="85"/>
        <v>0.7993055555555556</v>
      </c>
      <c r="L216" s="41">
        <f t="shared" si="86"/>
        <v>9.991319444444445E-2</v>
      </c>
      <c r="M216" s="49">
        <f t="shared" si="87"/>
        <v>2</v>
      </c>
      <c r="N216" s="49">
        <f t="shared" si="88"/>
        <v>23</v>
      </c>
      <c r="O216" s="363">
        <f>SUMIF(C$2:C216,C216,D$2:D216)</f>
        <v>8</v>
      </c>
      <c r="P216" s="33">
        <f>SUMIF(C$2:C216,C216,F$2:F216)</f>
        <v>0.7993055555555556</v>
      </c>
      <c r="Q216" s="37">
        <f t="shared" si="89"/>
        <v>9.991319444444445E-2</v>
      </c>
      <c r="R216" s="36">
        <f t="shared" si="90"/>
        <v>2</v>
      </c>
      <c r="S216" s="36">
        <f t="shared" si="91"/>
        <v>23</v>
      </c>
      <c r="T216" s="363">
        <f>SUM(D$2:D216)</f>
        <v>460</v>
      </c>
      <c r="U216" s="38">
        <f>SUMIF(C$2:C216,C216,E$2:E216)</f>
        <v>28809.5</v>
      </c>
      <c r="V216" s="38">
        <f>SUM(E$2:E216)</f>
        <v>1628118.1159999999</v>
      </c>
      <c r="W216" s="43">
        <f>SUM(F$2:F216)</f>
        <v>40769.127777777809</v>
      </c>
      <c r="X216" s="43">
        <f t="shared" si="92"/>
        <v>88.628538647343063</v>
      </c>
      <c r="Y216" s="36">
        <f t="shared" si="93"/>
        <v>15</v>
      </c>
      <c r="Z216" s="36">
        <f t="shared" si="94"/>
        <v>5</v>
      </c>
      <c r="AA216" s="38">
        <f>SUMIF('Rake Load'!A:A,Summary!B216,'Rake Load'!AN:AN)</f>
        <v>2.8090277777777777</v>
      </c>
      <c r="AB216" s="38">
        <f>SUMIF(C$2:C216,C216,AA$2:AA216)</f>
        <v>2.8090277777777777</v>
      </c>
      <c r="AC216" s="38">
        <f>SUM(AA$2:AA216)</f>
        <v>171.47222222224545</v>
      </c>
      <c r="AD216" s="43">
        <f t="shared" si="95"/>
        <v>0.35112847222222221</v>
      </c>
      <c r="AE216" s="43">
        <f t="shared" si="96"/>
        <v>0.35112847222222221</v>
      </c>
      <c r="AF216" s="43">
        <f t="shared" si="97"/>
        <v>0.37276570048314228</v>
      </c>
      <c r="AG216" s="38">
        <f>SUMIF(Unloader!B:B,Summary!B216,Unloader!M:M)</f>
        <v>0</v>
      </c>
      <c r="AH216" s="38">
        <f>SUMIF(C$2:C216,C216,AG$2:AG216)</f>
        <v>0</v>
      </c>
      <c r="AI216" s="38">
        <f>SUM(AG$2:AG216)</f>
        <v>2159770</v>
      </c>
      <c r="AJ216" s="43">
        <f>SUMIF(Unloader!B:B,Summary!B216,Unloader!W:W)</f>
        <v>0</v>
      </c>
      <c r="AK216" s="43">
        <f>SUMIF(Unloader!B:B,Summary!B216,Unloader!AD:AD)+SUMIF(Unloader!B:B,Summary!B216,Unloader!BR:BR)+SUMIF(Unloader!B:B,Summary!B216,Unloader!BN:BN)</f>
        <v>0</v>
      </c>
      <c r="AL216" s="43">
        <f>SUMIF(C$2:C216,C216,AJ$2:AJ216)</f>
        <v>0</v>
      </c>
      <c r="AM216" s="43">
        <f>SUMIF(C$2:C216,C216,AK$2:AK216)</f>
        <v>0</v>
      </c>
      <c r="AN216" s="38" t="e">
        <f t="shared" si="98"/>
        <v>#DIV/0!</v>
      </c>
      <c r="AO216" s="38">
        <f>SUM(AJ$2:AJ216)</f>
        <v>65.556249999999991</v>
      </c>
      <c r="AP216" s="38">
        <f>SUM(AK$2:AK216)</f>
        <v>3.6513888888888899</v>
      </c>
      <c r="AQ216" s="38">
        <f t="shared" si="99"/>
        <v>1453.6890165240122</v>
      </c>
    </row>
    <row r="217" spans="1:43" x14ac:dyDescent="0.25">
      <c r="A217" s="124">
        <f t="shared" si="102"/>
        <v>216</v>
      </c>
      <c r="B217" s="361">
        <f t="shared" si="102"/>
        <v>40849</v>
      </c>
      <c r="C217" s="33">
        <f t="shared" si="81"/>
        <v>11</v>
      </c>
      <c r="D217" s="125">
        <f>COUNTIF('Rake Load'!A:A,Summary!B217)</f>
        <v>6</v>
      </c>
      <c r="E217" s="125">
        <f>SUMIF('Rake Load'!A:A,B217,'Rake Load'!F:F)</f>
        <v>21956.359999999997</v>
      </c>
      <c r="F217" s="35">
        <f>SUMIF('Rake Load'!A:A,B217,'Rake Load'!AB:AB)</f>
        <v>0.65069444444444446</v>
      </c>
      <c r="G217" s="35">
        <f t="shared" si="82"/>
        <v>0.10844907407407407</v>
      </c>
      <c r="H217" s="36">
        <f t="shared" si="83"/>
        <v>2</v>
      </c>
      <c r="I217" s="36">
        <f t="shared" si="84"/>
        <v>36</v>
      </c>
      <c r="J217" s="35">
        <f>SUMIF('Rake Load'!A:A,B217,'Rake Load'!BH:BH)</f>
        <v>0</v>
      </c>
      <c r="K217" s="41">
        <f t="shared" si="85"/>
        <v>0.65069444444444446</v>
      </c>
      <c r="L217" s="41">
        <f t="shared" si="86"/>
        <v>0.10844907407407407</v>
      </c>
      <c r="M217" s="49">
        <f t="shared" si="87"/>
        <v>2</v>
      </c>
      <c r="N217" s="49">
        <f t="shared" si="88"/>
        <v>36</v>
      </c>
      <c r="O217" s="363">
        <f>SUMIF(C$2:C217,C217,D$2:D217)</f>
        <v>14</v>
      </c>
      <c r="P217" s="33">
        <f>SUMIF(C$2:C217,C217,F$2:F217)</f>
        <v>1.4500000000000002</v>
      </c>
      <c r="Q217" s="37">
        <f t="shared" si="89"/>
        <v>0.10357142857142858</v>
      </c>
      <c r="R217" s="36">
        <f t="shared" si="90"/>
        <v>2</v>
      </c>
      <c r="S217" s="36">
        <f t="shared" si="91"/>
        <v>29</v>
      </c>
      <c r="T217" s="363">
        <f>SUM(D$2:D217)</f>
        <v>466</v>
      </c>
      <c r="U217" s="38">
        <f>SUMIF(C$2:C217,C217,E$2:E217)</f>
        <v>50765.86</v>
      </c>
      <c r="V217" s="38">
        <f>SUM(E$2:E217)</f>
        <v>1650074.476</v>
      </c>
      <c r="W217" s="43">
        <f>SUM(F$2:F217)</f>
        <v>40769.77847222225</v>
      </c>
      <c r="X217" s="43">
        <f t="shared" si="92"/>
        <v>87.488795004768775</v>
      </c>
      <c r="Y217" s="36">
        <f t="shared" si="93"/>
        <v>11</v>
      </c>
      <c r="Z217" s="36">
        <f t="shared" si="94"/>
        <v>43</v>
      </c>
      <c r="AA217" s="38">
        <f>SUMIF('Rake Load'!A:A,Summary!B217,'Rake Load'!AN:AN)</f>
        <v>1.854166666666667</v>
      </c>
      <c r="AB217" s="38">
        <f>SUMIF(C$2:C217,C217,AA$2:AA217)</f>
        <v>4.6631944444444446</v>
      </c>
      <c r="AC217" s="38">
        <f>SUM(AA$2:AA217)</f>
        <v>173.32638888891211</v>
      </c>
      <c r="AD217" s="43">
        <f t="shared" si="95"/>
        <v>0.30902777777777785</v>
      </c>
      <c r="AE217" s="43">
        <f t="shared" si="96"/>
        <v>0.3330853174603175</v>
      </c>
      <c r="AF217" s="43">
        <f t="shared" si="97"/>
        <v>0.37194504053414618</v>
      </c>
      <c r="AG217" s="38">
        <f>SUMIF(Unloader!B:B,Summary!B217,Unloader!M:M)</f>
        <v>0</v>
      </c>
      <c r="AH217" s="38">
        <f>SUMIF(C$2:C217,C217,AG$2:AG217)</f>
        <v>0</v>
      </c>
      <c r="AI217" s="38">
        <f>SUM(AG$2:AG217)</f>
        <v>2159770</v>
      </c>
      <c r="AJ217" s="43">
        <f>SUMIF(Unloader!B:B,Summary!B217,Unloader!W:W)</f>
        <v>0</v>
      </c>
      <c r="AK217" s="43">
        <f>SUMIF(Unloader!B:B,Summary!B217,Unloader!AD:AD)+SUMIF(Unloader!B:B,Summary!B217,Unloader!BR:BR)+SUMIF(Unloader!B:B,Summary!B217,Unloader!BN:BN)</f>
        <v>0</v>
      </c>
      <c r="AL217" s="43">
        <f>SUMIF(C$2:C217,C217,AJ$2:AJ217)</f>
        <v>0</v>
      </c>
      <c r="AM217" s="43">
        <f>SUMIF(C$2:C217,C217,AK$2:AK217)</f>
        <v>0</v>
      </c>
      <c r="AN217" s="38" t="e">
        <f t="shared" si="98"/>
        <v>#DIV/0!</v>
      </c>
      <c r="AO217" s="38">
        <f>SUM(AJ$2:AJ217)</f>
        <v>65.556249999999991</v>
      </c>
      <c r="AP217" s="38">
        <f>SUM(AK$2:AK217)</f>
        <v>3.6513888888888899</v>
      </c>
      <c r="AQ217" s="38">
        <f t="shared" si="99"/>
        <v>1453.6890165240122</v>
      </c>
    </row>
    <row r="218" spans="1:43" x14ac:dyDescent="0.25">
      <c r="A218" s="124">
        <f t="shared" si="102"/>
        <v>217</v>
      </c>
      <c r="B218" s="361">
        <f t="shared" si="102"/>
        <v>40850</v>
      </c>
      <c r="C218" s="33">
        <f t="shared" si="81"/>
        <v>11</v>
      </c>
      <c r="D218" s="125">
        <f>COUNTIF('Rake Load'!A:A,Summary!B218)</f>
        <v>7</v>
      </c>
      <c r="E218" s="125">
        <f>SUMIF('Rake Load'!A:A,B218,'Rake Load'!F:F)</f>
        <v>24948.98</v>
      </c>
      <c r="F218" s="35">
        <f>SUMIF('Rake Load'!A:A,B218,'Rake Load'!AB:AB)</f>
        <v>0.59097222222222212</v>
      </c>
      <c r="G218" s="35">
        <f t="shared" si="82"/>
        <v>8.4424603174603166E-2</v>
      </c>
      <c r="H218" s="36">
        <f t="shared" si="83"/>
        <v>2</v>
      </c>
      <c r="I218" s="36">
        <f t="shared" si="84"/>
        <v>1</v>
      </c>
      <c r="J218" s="35">
        <f>SUMIF('Rake Load'!A:A,B218,'Rake Load'!BH:BH)</f>
        <v>0</v>
      </c>
      <c r="K218" s="41">
        <f t="shared" si="85"/>
        <v>0.59097222222222212</v>
      </c>
      <c r="L218" s="41">
        <f t="shared" si="86"/>
        <v>8.4424603174603166E-2</v>
      </c>
      <c r="M218" s="49">
        <f t="shared" si="87"/>
        <v>2</v>
      </c>
      <c r="N218" s="49">
        <f t="shared" si="88"/>
        <v>1</v>
      </c>
      <c r="O218" s="363">
        <f>SUMIF(C$2:C218,C218,D$2:D218)</f>
        <v>21</v>
      </c>
      <c r="P218" s="33">
        <f>SUMIF(C$2:C218,C218,F$2:F218)</f>
        <v>2.0409722222222224</v>
      </c>
      <c r="Q218" s="37">
        <f t="shared" si="89"/>
        <v>9.718915343915345E-2</v>
      </c>
      <c r="R218" s="36">
        <f t="shared" si="90"/>
        <v>2</v>
      </c>
      <c r="S218" s="36">
        <f t="shared" si="91"/>
        <v>19</v>
      </c>
      <c r="T218" s="363">
        <f>SUM(D$2:D218)</f>
        <v>473</v>
      </c>
      <c r="U218" s="38">
        <f>SUMIF(C$2:C218,C218,E$2:E218)</f>
        <v>75714.84</v>
      </c>
      <c r="V218" s="38">
        <f>SUM(E$2:E218)</f>
        <v>1675023.456</v>
      </c>
      <c r="W218" s="43">
        <f>SUM(F$2:F218)</f>
        <v>40770.36944444447</v>
      </c>
      <c r="X218" s="43">
        <f t="shared" si="92"/>
        <v>86.195284237726156</v>
      </c>
      <c r="Y218" s="36">
        <f t="shared" si="93"/>
        <v>4</v>
      </c>
      <c r="Z218" s="36">
        <f t="shared" si="94"/>
        <v>41</v>
      </c>
      <c r="AA218" s="38">
        <f>SUMIF('Rake Load'!A:A,Summary!B218,'Rake Load'!AN:AN)</f>
        <v>1.8333333333333335</v>
      </c>
      <c r="AB218" s="38">
        <f>SUMIF(C$2:C218,C218,AA$2:AA218)</f>
        <v>6.4965277777777786</v>
      </c>
      <c r="AC218" s="38">
        <f>SUM(AA$2:AA218)</f>
        <v>175.15972222224545</v>
      </c>
      <c r="AD218" s="43">
        <f t="shared" si="95"/>
        <v>0.26190476190476192</v>
      </c>
      <c r="AE218" s="43">
        <f t="shared" si="96"/>
        <v>0.30935846560846564</v>
      </c>
      <c r="AF218" s="43">
        <f t="shared" si="97"/>
        <v>0.37031653746774934</v>
      </c>
      <c r="AG218" s="38">
        <f>SUMIF(Unloader!B:B,Summary!B218,Unloader!M:M)</f>
        <v>0</v>
      </c>
      <c r="AH218" s="38">
        <f>SUMIF(C$2:C218,C218,AG$2:AG218)</f>
        <v>0</v>
      </c>
      <c r="AI218" s="38">
        <f>SUM(AG$2:AG218)</f>
        <v>2159770</v>
      </c>
      <c r="AJ218" s="43">
        <f>SUMIF(Unloader!B:B,Summary!B218,Unloader!W:W)</f>
        <v>0</v>
      </c>
      <c r="AK218" s="43">
        <f>SUMIF(Unloader!B:B,Summary!B218,Unloader!AD:AD)+SUMIF(Unloader!B:B,Summary!B218,Unloader!BR:BR)+SUMIF(Unloader!B:B,Summary!B218,Unloader!BN:BN)</f>
        <v>0</v>
      </c>
      <c r="AL218" s="43">
        <f>SUMIF(C$2:C218,C218,AJ$2:AJ218)</f>
        <v>0</v>
      </c>
      <c r="AM218" s="43">
        <f>SUMIF(C$2:C218,C218,AK$2:AK218)</f>
        <v>0</v>
      </c>
      <c r="AN218" s="38" t="e">
        <f t="shared" si="98"/>
        <v>#DIV/0!</v>
      </c>
      <c r="AO218" s="38">
        <f>SUM(AJ$2:AJ218)</f>
        <v>65.556249999999991</v>
      </c>
      <c r="AP218" s="38">
        <f>SUM(AK$2:AK218)</f>
        <v>3.6513888888888899</v>
      </c>
      <c r="AQ218" s="38">
        <f t="shared" si="99"/>
        <v>1453.6890165240122</v>
      </c>
    </row>
    <row r="219" spans="1:43" x14ac:dyDescent="0.25">
      <c r="A219" s="124">
        <f t="shared" si="102"/>
        <v>218</v>
      </c>
      <c r="B219" s="361">
        <f t="shared" si="102"/>
        <v>40851</v>
      </c>
      <c r="C219" s="33">
        <f t="shared" si="81"/>
        <v>11</v>
      </c>
      <c r="D219" s="125">
        <f>COUNTIF('Rake Load'!A:A,Summary!B219)</f>
        <v>3</v>
      </c>
      <c r="E219" s="125">
        <f>SUMIF('Rake Load'!A:A,B219,'Rake Load'!F:F)</f>
        <v>11093.58</v>
      </c>
      <c r="F219" s="35">
        <f>SUMIF('Rake Load'!A:A,B219,'Rake Load'!AB:AB)</f>
        <v>0.70069444444444451</v>
      </c>
      <c r="G219" s="35">
        <f t="shared" si="82"/>
        <v>0.23356481481481484</v>
      </c>
      <c r="H219" s="36">
        <f t="shared" si="83"/>
        <v>5</v>
      </c>
      <c r="I219" s="36">
        <f t="shared" si="84"/>
        <v>36</v>
      </c>
      <c r="J219" s="35">
        <f>SUMIF('Rake Load'!A:A,B219,'Rake Load'!BH:BH)</f>
        <v>0</v>
      </c>
      <c r="K219" s="41">
        <f t="shared" si="85"/>
        <v>0.70069444444444451</v>
      </c>
      <c r="L219" s="41">
        <f t="shared" si="86"/>
        <v>0.23356481481481484</v>
      </c>
      <c r="M219" s="49">
        <f t="shared" si="87"/>
        <v>5</v>
      </c>
      <c r="N219" s="49">
        <f t="shared" si="88"/>
        <v>36</v>
      </c>
      <c r="O219" s="363">
        <f>SUMIF(C$2:C219,C219,D$2:D219)</f>
        <v>24</v>
      </c>
      <c r="P219" s="33">
        <f>SUMIF(C$2:C219,C219,F$2:F219)</f>
        <v>2.7416666666666671</v>
      </c>
      <c r="Q219" s="37">
        <f t="shared" si="89"/>
        <v>0.11423611111111114</v>
      </c>
      <c r="R219" s="36">
        <f t="shared" si="90"/>
        <v>2</v>
      </c>
      <c r="S219" s="36">
        <f t="shared" si="91"/>
        <v>44</v>
      </c>
      <c r="T219" s="363">
        <f>SUM(D$2:D219)</f>
        <v>476</v>
      </c>
      <c r="U219" s="38">
        <f>SUMIF(C$2:C219,C219,E$2:E219)</f>
        <v>86808.42</v>
      </c>
      <c r="V219" s="38">
        <f>SUM(E$2:E219)</f>
        <v>1686117.0360000001</v>
      </c>
      <c r="W219" s="43">
        <f>SUM(F$2:F219)</f>
        <v>40771.070138888914</v>
      </c>
      <c r="X219" s="43">
        <f t="shared" si="92"/>
        <v>85.653508695144779</v>
      </c>
      <c r="Y219" s="36">
        <f t="shared" si="93"/>
        <v>15</v>
      </c>
      <c r="Z219" s="36">
        <f t="shared" si="94"/>
        <v>41</v>
      </c>
      <c r="AA219" s="38">
        <f>SUMIF('Rake Load'!A:A,Summary!B219,'Rake Load'!AN:AN)</f>
        <v>1.4097222222222223</v>
      </c>
      <c r="AB219" s="38">
        <f>SUMIF(C$2:C219,C219,AA$2:AA219)</f>
        <v>7.9062500000000009</v>
      </c>
      <c r="AC219" s="38">
        <f>SUM(AA$2:AA219)</f>
        <v>176.56944444446768</v>
      </c>
      <c r="AD219" s="43">
        <f t="shared" si="95"/>
        <v>0.46990740740740744</v>
      </c>
      <c r="AE219" s="43">
        <f t="shared" si="96"/>
        <v>0.32942708333333337</v>
      </c>
      <c r="AF219" s="43">
        <f t="shared" si="97"/>
        <v>0.37094421101778924</v>
      </c>
      <c r="AG219" s="38">
        <f>SUMIF(Unloader!B:B,Summary!B219,Unloader!M:M)</f>
        <v>0</v>
      </c>
      <c r="AH219" s="38">
        <f>SUMIF(C$2:C219,C219,AG$2:AG219)</f>
        <v>0</v>
      </c>
      <c r="AI219" s="38">
        <f>SUM(AG$2:AG219)</f>
        <v>2159770</v>
      </c>
      <c r="AJ219" s="43">
        <f>SUMIF(Unloader!B:B,Summary!B219,Unloader!W:W)</f>
        <v>0</v>
      </c>
      <c r="AK219" s="43">
        <f>SUMIF(Unloader!B:B,Summary!B219,Unloader!AD:AD)+SUMIF(Unloader!B:B,Summary!B219,Unloader!BR:BR)+SUMIF(Unloader!B:B,Summary!B219,Unloader!BN:BN)</f>
        <v>0</v>
      </c>
      <c r="AL219" s="43">
        <f>SUMIF(C$2:C219,C219,AJ$2:AJ219)</f>
        <v>0</v>
      </c>
      <c r="AM219" s="43">
        <f>SUMIF(C$2:C219,C219,AK$2:AK219)</f>
        <v>0</v>
      </c>
      <c r="AN219" s="38" t="e">
        <f t="shared" si="98"/>
        <v>#DIV/0!</v>
      </c>
      <c r="AO219" s="38">
        <f>SUM(AJ$2:AJ219)</f>
        <v>65.556249999999991</v>
      </c>
      <c r="AP219" s="38">
        <f>SUM(AK$2:AK219)</f>
        <v>3.6513888888888899</v>
      </c>
      <c r="AQ219" s="38">
        <f t="shared" si="99"/>
        <v>1453.6890165240122</v>
      </c>
    </row>
    <row r="220" spans="1:43" x14ac:dyDescent="0.25">
      <c r="A220" s="124">
        <f t="shared" si="102"/>
        <v>219</v>
      </c>
      <c r="B220" s="361">
        <f t="shared" si="102"/>
        <v>40852</v>
      </c>
      <c r="C220" s="33">
        <f t="shared" si="81"/>
        <v>11</v>
      </c>
      <c r="D220" s="125">
        <f>COUNTIF('Rake Load'!A:A,Summary!B220)</f>
        <v>7</v>
      </c>
      <c r="E220" s="125">
        <f>SUMIF('Rake Load'!A:A,B220,'Rake Load'!F:F)</f>
        <v>25306.230000000003</v>
      </c>
      <c r="F220" s="35">
        <f>SUMIF('Rake Load'!A:A,B220,'Rake Load'!AB:AB)</f>
        <v>0.56319444444444433</v>
      </c>
      <c r="G220" s="35">
        <f t="shared" si="82"/>
        <v>8.0456349206349184E-2</v>
      </c>
      <c r="H220" s="36">
        <f t="shared" si="83"/>
        <v>1</v>
      </c>
      <c r="I220" s="36">
        <f t="shared" si="84"/>
        <v>55</v>
      </c>
      <c r="J220" s="35">
        <f>SUMIF('Rake Load'!A:A,B220,'Rake Load'!BH:BH)</f>
        <v>0</v>
      </c>
      <c r="K220" s="41">
        <f t="shared" si="85"/>
        <v>0.56319444444444433</v>
      </c>
      <c r="L220" s="41">
        <f t="shared" si="86"/>
        <v>8.0456349206349184E-2</v>
      </c>
      <c r="M220" s="49">
        <f t="shared" si="87"/>
        <v>1</v>
      </c>
      <c r="N220" s="49">
        <f t="shared" si="88"/>
        <v>55</v>
      </c>
      <c r="O220" s="363">
        <f>SUMIF(C$2:C220,C220,D$2:D220)</f>
        <v>31</v>
      </c>
      <c r="P220" s="33">
        <f>SUMIF(C$2:C220,C220,F$2:F220)</f>
        <v>3.3048611111111112</v>
      </c>
      <c r="Q220" s="37">
        <f t="shared" si="89"/>
        <v>0.10660842293906811</v>
      </c>
      <c r="R220" s="36">
        <f t="shared" si="90"/>
        <v>2</v>
      </c>
      <c r="S220" s="36">
        <f t="shared" si="91"/>
        <v>33</v>
      </c>
      <c r="T220" s="363">
        <f>SUM(D$2:D220)</f>
        <v>483</v>
      </c>
      <c r="U220" s="38">
        <f>SUMIF(C$2:C220,C220,E$2:E220)</f>
        <v>112114.65</v>
      </c>
      <c r="V220" s="38">
        <f>SUM(E$2:E220)</f>
        <v>1711423.2660000001</v>
      </c>
      <c r="W220" s="43">
        <f>SUM(F$2:F220)</f>
        <v>40771.63333333336</v>
      </c>
      <c r="X220" s="43">
        <f t="shared" si="92"/>
        <v>84.413319530710893</v>
      </c>
      <c r="Y220" s="36">
        <f t="shared" si="93"/>
        <v>9</v>
      </c>
      <c r="Z220" s="36">
        <f t="shared" si="94"/>
        <v>55</v>
      </c>
      <c r="AA220" s="38">
        <f>SUMIF('Rake Load'!A:A,Summary!B220,'Rake Load'!AN:AN)</f>
        <v>2.2881944444444446</v>
      </c>
      <c r="AB220" s="38">
        <f>SUMIF(C$2:C220,C220,AA$2:AA220)</f>
        <v>10.194444444444446</v>
      </c>
      <c r="AC220" s="38">
        <f>SUM(AA$2:AA220)</f>
        <v>178.85763888891213</v>
      </c>
      <c r="AD220" s="43">
        <f t="shared" si="95"/>
        <v>0.32688492063492064</v>
      </c>
      <c r="AE220" s="43">
        <f t="shared" si="96"/>
        <v>0.32885304659498216</v>
      </c>
      <c r="AF220" s="43">
        <f t="shared" si="97"/>
        <v>0.37030567057745783</v>
      </c>
      <c r="AG220" s="38">
        <f>SUMIF(Unloader!B:B,Summary!B220,Unloader!M:M)</f>
        <v>0</v>
      </c>
      <c r="AH220" s="38">
        <f>SUMIF(C$2:C220,C220,AG$2:AG220)</f>
        <v>0</v>
      </c>
      <c r="AI220" s="38">
        <f>SUM(AG$2:AG220)</f>
        <v>2159770</v>
      </c>
      <c r="AJ220" s="43">
        <f>SUMIF(Unloader!B:B,Summary!B220,Unloader!W:W)</f>
        <v>0</v>
      </c>
      <c r="AK220" s="43">
        <f>SUMIF(Unloader!B:B,Summary!B220,Unloader!AD:AD)+SUMIF(Unloader!B:B,Summary!B220,Unloader!BR:BR)+SUMIF(Unloader!B:B,Summary!B220,Unloader!BN:BN)</f>
        <v>0</v>
      </c>
      <c r="AL220" s="43">
        <f>SUMIF(C$2:C220,C220,AJ$2:AJ220)</f>
        <v>0</v>
      </c>
      <c r="AM220" s="43">
        <f>SUMIF(C$2:C220,C220,AK$2:AK220)</f>
        <v>0</v>
      </c>
      <c r="AN220" s="38" t="e">
        <f t="shared" si="98"/>
        <v>#DIV/0!</v>
      </c>
      <c r="AO220" s="38">
        <f>SUM(AJ$2:AJ220)</f>
        <v>65.556249999999991</v>
      </c>
      <c r="AP220" s="38">
        <f>SUM(AK$2:AK220)</f>
        <v>3.6513888888888899</v>
      </c>
      <c r="AQ220" s="38">
        <f t="shared" si="99"/>
        <v>1453.6890165240122</v>
      </c>
    </row>
    <row r="221" spans="1:43" x14ac:dyDescent="0.25">
      <c r="A221" s="124">
        <f t="shared" si="102"/>
        <v>220</v>
      </c>
      <c r="B221" s="361">
        <f t="shared" si="102"/>
        <v>40853</v>
      </c>
      <c r="C221" s="33">
        <f t="shared" si="81"/>
        <v>11</v>
      </c>
      <c r="D221" s="125">
        <f>COUNTIF('Rake Load'!A:A,Summary!B221)</f>
        <v>6</v>
      </c>
      <c r="E221" s="125">
        <f>SUMIF('Rake Load'!A:A,B221,'Rake Load'!F:F)</f>
        <v>21457.69</v>
      </c>
      <c r="F221" s="35">
        <f>SUMIF('Rake Load'!A:A,B221,'Rake Load'!AB:AB)</f>
        <v>0.7618055555555554</v>
      </c>
      <c r="G221" s="35">
        <f t="shared" si="82"/>
        <v>0.12696759259259258</v>
      </c>
      <c r="H221" s="36">
        <f t="shared" si="83"/>
        <v>3</v>
      </c>
      <c r="I221" s="36">
        <f t="shared" si="84"/>
        <v>2</v>
      </c>
      <c r="J221" s="35">
        <f>SUMIF('Rake Load'!A:A,B221,'Rake Load'!BH:BH)</f>
        <v>0</v>
      </c>
      <c r="K221" s="41">
        <f t="shared" si="85"/>
        <v>0.7618055555555554</v>
      </c>
      <c r="L221" s="41">
        <f t="shared" si="86"/>
        <v>0.12696759259259258</v>
      </c>
      <c r="M221" s="49">
        <f t="shared" si="87"/>
        <v>3</v>
      </c>
      <c r="N221" s="49">
        <f t="shared" si="88"/>
        <v>2</v>
      </c>
      <c r="O221" s="363">
        <f>SUMIF(C$2:C221,C221,D$2:D221)</f>
        <v>37</v>
      </c>
      <c r="P221" s="33">
        <f>SUMIF(C$2:C221,C221,F$2:F221)</f>
        <v>4.0666666666666664</v>
      </c>
      <c r="Q221" s="37">
        <f t="shared" si="89"/>
        <v>0.1099099099099099</v>
      </c>
      <c r="R221" s="36">
        <f t="shared" si="90"/>
        <v>2</v>
      </c>
      <c r="S221" s="36">
        <f t="shared" si="91"/>
        <v>38</v>
      </c>
      <c r="T221" s="363">
        <f>SUM(D$2:D221)</f>
        <v>489</v>
      </c>
      <c r="U221" s="38">
        <f>SUMIF(C$2:C221,C221,E$2:E221)</f>
        <v>133572.34</v>
      </c>
      <c r="V221" s="38">
        <f>SUM(E$2:E221)</f>
        <v>1732880.956</v>
      </c>
      <c r="W221" s="43">
        <f>SUM(F$2:F221)</f>
        <v>40772.395138888918</v>
      </c>
      <c r="X221" s="43">
        <f t="shared" si="92"/>
        <v>83.379131163372023</v>
      </c>
      <c r="Y221" s="36">
        <f t="shared" si="93"/>
        <v>9</v>
      </c>
      <c r="Z221" s="36">
        <f t="shared" si="94"/>
        <v>5</v>
      </c>
      <c r="AA221" s="38">
        <f>SUMIF('Rake Load'!A:A,Summary!B221,'Rake Load'!AN:AN)</f>
        <v>1.8055555555555554</v>
      </c>
      <c r="AB221" s="38">
        <f>SUMIF(C$2:C221,C221,AA$2:AA221)</f>
        <v>12.000000000000002</v>
      </c>
      <c r="AC221" s="38">
        <f>SUM(AA$2:AA221)</f>
        <v>180.66319444446768</v>
      </c>
      <c r="AD221" s="43">
        <f t="shared" si="95"/>
        <v>0.30092592592592587</v>
      </c>
      <c r="AE221" s="43">
        <f t="shared" si="96"/>
        <v>0.3243243243243244</v>
      </c>
      <c r="AF221" s="43">
        <f t="shared" si="97"/>
        <v>0.36945438536700959</v>
      </c>
      <c r="AG221" s="38">
        <f>SUMIF(Unloader!B:B,Summary!B221,Unloader!M:M)</f>
        <v>28171</v>
      </c>
      <c r="AH221" s="38">
        <f>SUMIF(C$2:C221,C221,AG$2:AG221)</f>
        <v>28171</v>
      </c>
      <c r="AI221" s="38">
        <f>SUM(AG$2:AG221)</f>
        <v>2187941</v>
      </c>
      <c r="AJ221" s="43">
        <f>SUMIF(Unloader!B:B,Summary!B221,Unloader!W:W)</f>
        <v>0.68402777777777779</v>
      </c>
      <c r="AK221" s="43">
        <f>SUMIF(Unloader!B:B,Summary!B221,Unloader!AD:AD)+SUMIF(Unloader!B:B,Summary!B221,Unloader!BR:BR)+SUMIF(Unloader!B:B,Summary!B221,Unloader!BN:BN)</f>
        <v>0</v>
      </c>
      <c r="AL221" s="43">
        <f>SUMIF(C$2:C221,C221,AJ$2:AJ221)</f>
        <v>0.68402777777777779</v>
      </c>
      <c r="AM221" s="43">
        <f>SUMIF(C$2:C221,C221,AK$2:AK221)</f>
        <v>0</v>
      </c>
      <c r="AN221" s="38">
        <f t="shared" si="98"/>
        <v>1716</v>
      </c>
      <c r="AO221" s="38">
        <f>SUM(AJ$2:AJ221)</f>
        <v>66.240277777777763</v>
      </c>
      <c r="AP221" s="38">
        <f>SUM(AK$2:AK221)</f>
        <v>3.6513888888888899</v>
      </c>
      <c r="AQ221" s="38">
        <f t="shared" si="99"/>
        <v>1456.5557873246942</v>
      </c>
    </row>
    <row r="222" spans="1:43" x14ac:dyDescent="0.25">
      <c r="A222" s="124">
        <f t="shared" si="102"/>
        <v>221</v>
      </c>
      <c r="B222" s="361">
        <f t="shared" si="102"/>
        <v>40854</v>
      </c>
      <c r="C222" s="33">
        <f t="shared" si="81"/>
        <v>11</v>
      </c>
      <c r="D222" s="125">
        <f>COUNTIF('Rake Load'!A:A,Summary!B222)</f>
        <v>6</v>
      </c>
      <c r="E222" s="125">
        <f>SUMIF('Rake Load'!A:A,B222,'Rake Load'!F:F)</f>
        <v>22332.66</v>
      </c>
      <c r="F222" s="35">
        <f>SUMIF('Rake Load'!A:A,B222,'Rake Load'!AB:AB)</f>
        <v>0.88263888888888908</v>
      </c>
      <c r="G222" s="35">
        <f t="shared" si="82"/>
        <v>0.1471064814814815</v>
      </c>
      <c r="H222" s="36">
        <f t="shared" si="83"/>
        <v>3</v>
      </c>
      <c r="I222" s="36">
        <f t="shared" si="84"/>
        <v>31</v>
      </c>
      <c r="J222" s="35">
        <f>SUMIF('Rake Load'!A:A,B222,'Rake Load'!BH:BH)</f>
        <v>0</v>
      </c>
      <c r="K222" s="41">
        <f t="shared" si="85"/>
        <v>0.88263888888888908</v>
      </c>
      <c r="L222" s="41">
        <f t="shared" si="86"/>
        <v>0.1471064814814815</v>
      </c>
      <c r="M222" s="49">
        <f t="shared" si="87"/>
        <v>3</v>
      </c>
      <c r="N222" s="49">
        <f t="shared" si="88"/>
        <v>31</v>
      </c>
      <c r="O222" s="363">
        <f>SUMIF(C$2:C222,C222,D$2:D222)</f>
        <v>43</v>
      </c>
      <c r="P222" s="33">
        <f>SUMIF(C$2:C222,C222,F$2:F222)</f>
        <v>4.9493055555555552</v>
      </c>
      <c r="Q222" s="37">
        <f t="shared" si="89"/>
        <v>0.11510012919896639</v>
      </c>
      <c r="R222" s="36">
        <f t="shared" si="90"/>
        <v>2</v>
      </c>
      <c r="S222" s="36">
        <f t="shared" si="91"/>
        <v>45</v>
      </c>
      <c r="T222" s="363">
        <f>SUM(D$2:D222)</f>
        <v>495</v>
      </c>
      <c r="U222" s="38">
        <f>SUMIF(C$2:C222,C222,E$2:E222)</f>
        <v>155905</v>
      </c>
      <c r="V222" s="38">
        <f>SUM(E$2:E222)</f>
        <v>1755213.6159999999</v>
      </c>
      <c r="W222" s="43">
        <f>SUM(F$2:F222)</f>
        <v>40773.27777777781</v>
      </c>
      <c r="X222" s="43">
        <f t="shared" si="92"/>
        <v>82.370258136924875</v>
      </c>
      <c r="Y222" s="36">
        <f t="shared" si="93"/>
        <v>8</v>
      </c>
      <c r="Z222" s="36">
        <f t="shared" si="94"/>
        <v>53</v>
      </c>
      <c r="AA222" s="38">
        <f>SUMIF('Rake Load'!A:A,Summary!B222,'Rake Load'!AN:AN)</f>
        <v>2.0798611111111112</v>
      </c>
      <c r="AB222" s="38">
        <f>SUMIF(C$2:C222,C222,AA$2:AA222)</f>
        <v>14.079861111111112</v>
      </c>
      <c r="AC222" s="38">
        <f>SUM(AA$2:AA222)</f>
        <v>182.74305555557879</v>
      </c>
      <c r="AD222" s="43">
        <f t="shared" si="95"/>
        <v>0.34664351851851855</v>
      </c>
      <c r="AE222" s="43">
        <f t="shared" si="96"/>
        <v>0.32743863049095612</v>
      </c>
      <c r="AF222" s="43">
        <f t="shared" si="97"/>
        <v>0.36917789001127027</v>
      </c>
      <c r="AG222" s="38">
        <f>SUMIF(Unloader!B:B,Summary!B222,Unloader!M:M)</f>
        <v>26829</v>
      </c>
      <c r="AH222" s="38">
        <f>SUMIF(C$2:C222,C222,AG$2:AG222)</f>
        <v>55000</v>
      </c>
      <c r="AI222" s="38">
        <f>SUM(AG$2:AG222)</f>
        <v>2214770</v>
      </c>
      <c r="AJ222" s="43">
        <f>SUMIF(Unloader!B:B,Summary!B222,Unloader!W:W)</f>
        <v>0.91319444444444453</v>
      </c>
      <c r="AK222" s="43">
        <f>SUMIF(Unloader!B:B,Summary!B222,Unloader!AD:AD)+SUMIF(Unloader!B:B,Summary!B222,Unloader!BR:BR)+SUMIF(Unloader!B:B,Summary!B222,Unloader!BN:BN)</f>
        <v>0</v>
      </c>
      <c r="AL222" s="43">
        <f>SUMIF(C$2:C222,C222,AJ$2:AJ222)</f>
        <v>1.5972222222222223</v>
      </c>
      <c r="AM222" s="43">
        <f>SUMIF(C$2:C222,C222,AK$2:AK222)</f>
        <v>0</v>
      </c>
      <c r="AN222" s="38">
        <f t="shared" si="98"/>
        <v>1434.782608695652</v>
      </c>
      <c r="AO222" s="38">
        <f>SUM(AJ$2:AJ222)</f>
        <v>67.153472222222206</v>
      </c>
      <c r="AP222" s="38">
        <f>SUM(AK$2:AK222)</f>
        <v>3.6513888888888899</v>
      </c>
      <c r="AQ222" s="38">
        <f t="shared" si="99"/>
        <v>1453.2134772481222</v>
      </c>
    </row>
    <row r="223" spans="1:43" x14ac:dyDescent="0.25">
      <c r="A223" s="124">
        <f t="shared" si="102"/>
        <v>222</v>
      </c>
      <c r="B223" s="361">
        <f t="shared" si="102"/>
        <v>40855</v>
      </c>
      <c r="C223" s="33">
        <f t="shared" si="81"/>
        <v>11</v>
      </c>
      <c r="D223" s="125">
        <f>COUNTIF('Rake Load'!A:A,Summary!B223)</f>
        <v>5</v>
      </c>
      <c r="E223" s="125">
        <f>SUMIF('Rake Load'!A:A,B223,'Rake Load'!F:F)</f>
        <v>17985.510000000002</v>
      </c>
      <c r="F223" s="35">
        <f>SUMIF('Rake Load'!A:A,B223,'Rake Load'!AB:AB)</f>
        <v>0.38125000000000009</v>
      </c>
      <c r="G223" s="35">
        <f t="shared" si="82"/>
        <v>7.6250000000000012E-2</v>
      </c>
      <c r="H223" s="36">
        <f t="shared" si="83"/>
        <v>1</v>
      </c>
      <c r="I223" s="36">
        <f t="shared" si="84"/>
        <v>49</v>
      </c>
      <c r="J223" s="35">
        <f>SUMIF('Rake Load'!A:A,B223,'Rake Load'!BH:BH)</f>
        <v>0</v>
      </c>
      <c r="K223" s="41">
        <f t="shared" si="85"/>
        <v>0.38125000000000009</v>
      </c>
      <c r="L223" s="41">
        <f t="shared" si="86"/>
        <v>7.6250000000000012E-2</v>
      </c>
      <c r="M223" s="49">
        <f t="shared" si="87"/>
        <v>1</v>
      </c>
      <c r="N223" s="49">
        <f t="shared" si="88"/>
        <v>49</v>
      </c>
      <c r="O223" s="363">
        <f>SUMIF(C$2:C223,C223,D$2:D223)</f>
        <v>48</v>
      </c>
      <c r="P223" s="33">
        <f>SUMIF(C$2:C223,C223,F$2:F223)</f>
        <v>5.3305555555555557</v>
      </c>
      <c r="Q223" s="37">
        <f t="shared" si="89"/>
        <v>0.11105324074074074</v>
      </c>
      <c r="R223" s="36">
        <f t="shared" si="90"/>
        <v>2</v>
      </c>
      <c r="S223" s="36">
        <f t="shared" si="91"/>
        <v>39</v>
      </c>
      <c r="T223" s="363">
        <f>SUM(D$2:D223)</f>
        <v>500</v>
      </c>
      <c r="U223" s="38">
        <f>SUMIF(C$2:C223,C223,E$2:E223)</f>
        <v>173890.51</v>
      </c>
      <c r="V223" s="38">
        <f>SUM(E$2:E223)</f>
        <v>1773199.1259999999</v>
      </c>
      <c r="W223" s="43">
        <f>SUM(F$2:F223)</f>
        <v>40773.659027777809</v>
      </c>
      <c r="X223" s="43">
        <f t="shared" si="92"/>
        <v>81.547318055555621</v>
      </c>
      <c r="Y223" s="36">
        <f t="shared" si="93"/>
        <v>13</v>
      </c>
      <c r="Z223" s="36">
        <f t="shared" si="94"/>
        <v>8</v>
      </c>
      <c r="AA223" s="38">
        <f>SUMIF('Rake Load'!A:A,Summary!B223,'Rake Load'!AN:AN)</f>
        <v>1.1215277777777779</v>
      </c>
      <c r="AB223" s="38">
        <f>SUMIF(C$2:C223,C223,AA$2:AA223)</f>
        <v>15.201388888888891</v>
      </c>
      <c r="AC223" s="38">
        <f>SUM(AA$2:AA223)</f>
        <v>183.86458333335656</v>
      </c>
      <c r="AD223" s="43">
        <f t="shared" si="95"/>
        <v>0.22430555555555559</v>
      </c>
      <c r="AE223" s="43">
        <f t="shared" si="96"/>
        <v>0.31669560185185192</v>
      </c>
      <c r="AF223" s="43">
        <f t="shared" si="97"/>
        <v>0.36772916666671313</v>
      </c>
      <c r="AG223" s="38">
        <f>SUMIF(Unloader!B:B,Summary!B223,Unloader!M:M)</f>
        <v>0</v>
      </c>
      <c r="AH223" s="38">
        <f>SUMIF(C$2:C223,C223,AG$2:AG223)</f>
        <v>55000</v>
      </c>
      <c r="AI223" s="38">
        <f>SUM(AG$2:AG223)</f>
        <v>2214770</v>
      </c>
      <c r="AJ223" s="43">
        <f>SUMIF(Unloader!B:B,Summary!B223,Unloader!W:W)</f>
        <v>0</v>
      </c>
      <c r="AK223" s="43">
        <f>SUMIF(Unloader!B:B,Summary!B223,Unloader!AD:AD)+SUMIF(Unloader!B:B,Summary!B223,Unloader!BR:BR)+SUMIF(Unloader!B:B,Summary!B223,Unloader!BN:BN)</f>
        <v>0</v>
      </c>
      <c r="AL223" s="43">
        <f>SUMIF(C$2:C223,C223,AJ$2:AJ223)</f>
        <v>1.5972222222222223</v>
      </c>
      <c r="AM223" s="43">
        <f>SUMIF(C$2:C223,C223,AK$2:AK223)</f>
        <v>0</v>
      </c>
      <c r="AN223" s="38">
        <f t="shared" si="98"/>
        <v>1434.782608695652</v>
      </c>
      <c r="AO223" s="38">
        <f>SUM(AJ$2:AJ223)</f>
        <v>67.153472222222206</v>
      </c>
      <c r="AP223" s="38">
        <f>SUM(AK$2:AK223)</f>
        <v>3.6513888888888899</v>
      </c>
      <c r="AQ223" s="38">
        <f t="shared" si="99"/>
        <v>1453.2134772481222</v>
      </c>
    </row>
    <row r="224" spans="1:43" x14ac:dyDescent="0.25">
      <c r="A224" s="124">
        <f t="shared" si="102"/>
        <v>223</v>
      </c>
      <c r="B224" s="361">
        <f t="shared" si="102"/>
        <v>40856</v>
      </c>
      <c r="C224" s="33">
        <f t="shared" si="81"/>
        <v>11</v>
      </c>
      <c r="D224" s="125">
        <f>COUNTIF('Rake Load'!A:A,Summary!B224)</f>
        <v>5</v>
      </c>
      <c r="E224" s="125">
        <f>SUMIF('Rake Load'!A:A,B224,'Rake Load'!F:F)</f>
        <v>17865.87</v>
      </c>
      <c r="F224" s="35">
        <f>SUMIF('Rake Load'!A:A,B224,'Rake Load'!AB:AB)</f>
        <v>0.41527777777777797</v>
      </c>
      <c r="G224" s="35">
        <f t="shared" si="82"/>
        <v>8.3055555555555591E-2</v>
      </c>
      <c r="H224" s="36">
        <f t="shared" si="83"/>
        <v>1</v>
      </c>
      <c r="I224" s="36">
        <f t="shared" si="84"/>
        <v>59</v>
      </c>
      <c r="J224" s="35">
        <f>SUMIF('Rake Load'!A:A,B224,'Rake Load'!BH:BH)</f>
        <v>0</v>
      </c>
      <c r="K224" s="41">
        <f t="shared" si="85"/>
        <v>0.41527777777777797</v>
      </c>
      <c r="L224" s="41">
        <f t="shared" si="86"/>
        <v>8.3055555555555591E-2</v>
      </c>
      <c r="M224" s="49">
        <f t="shared" si="87"/>
        <v>1</v>
      </c>
      <c r="N224" s="49">
        <f t="shared" si="88"/>
        <v>59</v>
      </c>
      <c r="O224" s="363">
        <f>SUMIF(C$2:C224,C224,D$2:D224)</f>
        <v>53</v>
      </c>
      <c r="P224" s="33">
        <f>SUMIF(C$2:C224,C224,F$2:F224)</f>
        <v>5.7458333333333336</v>
      </c>
      <c r="Q224" s="37">
        <f t="shared" si="89"/>
        <v>0.10841194968553459</v>
      </c>
      <c r="R224" s="36">
        <f t="shared" si="90"/>
        <v>2</v>
      </c>
      <c r="S224" s="36">
        <f t="shared" si="91"/>
        <v>36</v>
      </c>
      <c r="T224" s="363">
        <f>SUM(D$2:D224)</f>
        <v>505</v>
      </c>
      <c r="U224" s="38">
        <f>SUMIF(C$2:C224,C224,E$2:E224)</f>
        <v>191756.38</v>
      </c>
      <c r="V224" s="38">
        <f>SUM(E$2:E224)</f>
        <v>1791064.996</v>
      </c>
      <c r="W224" s="43">
        <f>SUM(F$2:F224)</f>
        <v>40774.074305555587</v>
      </c>
      <c r="X224" s="43">
        <f t="shared" si="92"/>
        <v>80.740741199119981</v>
      </c>
      <c r="Y224" s="36">
        <f t="shared" si="93"/>
        <v>17</v>
      </c>
      <c r="Z224" s="36">
        <f t="shared" si="94"/>
        <v>46</v>
      </c>
      <c r="AA224" s="38">
        <f>SUMIF('Rake Load'!A:A,Summary!B224,'Rake Load'!AN:AN)</f>
        <v>1.2881944444444446</v>
      </c>
      <c r="AB224" s="38">
        <f>SUMIF(C$2:C224,C224,AA$2:AA224)</f>
        <v>16.489583333333336</v>
      </c>
      <c r="AC224" s="38">
        <f>SUM(AA$2:AA224)</f>
        <v>185.15277777780102</v>
      </c>
      <c r="AD224" s="43">
        <f t="shared" si="95"/>
        <v>0.25763888888888892</v>
      </c>
      <c r="AE224" s="43">
        <f t="shared" si="96"/>
        <v>0.31112421383647804</v>
      </c>
      <c r="AF224" s="43">
        <f t="shared" si="97"/>
        <v>0.36663916391643764</v>
      </c>
      <c r="AG224" s="38">
        <f>SUMIF(Unloader!B:B,Summary!B224,Unloader!M:M)</f>
        <v>0</v>
      </c>
      <c r="AH224" s="38">
        <f>SUMIF(C$2:C224,C224,AG$2:AG224)</f>
        <v>55000</v>
      </c>
      <c r="AI224" s="38">
        <f>SUM(AG$2:AG224)</f>
        <v>2214770</v>
      </c>
      <c r="AJ224" s="43">
        <f>SUMIF(Unloader!B:B,Summary!B224,Unloader!W:W)</f>
        <v>0</v>
      </c>
      <c r="AK224" s="43">
        <f>SUMIF(Unloader!B:B,Summary!B224,Unloader!AD:AD)+SUMIF(Unloader!B:B,Summary!B224,Unloader!BR:BR)+SUMIF(Unloader!B:B,Summary!B224,Unloader!BN:BN)</f>
        <v>0</v>
      </c>
      <c r="AL224" s="43">
        <f>SUMIF(C$2:C224,C224,AJ$2:AJ224)</f>
        <v>1.5972222222222223</v>
      </c>
      <c r="AM224" s="43">
        <f>SUMIF(C$2:C224,C224,AK$2:AK224)</f>
        <v>0</v>
      </c>
      <c r="AN224" s="38">
        <f t="shared" si="98"/>
        <v>1434.782608695652</v>
      </c>
      <c r="AO224" s="38">
        <f>SUM(AJ$2:AJ224)</f>
        <v>67.153472222222206</v>
      </c>
      <c r="AP224" s="38">
        <f>SUM(AK$2:AK224)</f>
        <v>3.6513888888888899</v>
      </c>
      <c r="AQ224" s="38">
        <f t="shared" si="99"/>
        <v>1453.2134772481222</v>
      </c>
    </row>
    <row r="225" spans="1:43" x14ac:dyDescent="0.25">
      <c r="A225" s="124">
        <f t="shared" si="102"/>
        <v>224</v>
      </c>
      <c r="B225" s="361">
        <f t="shared" si="102"/>
        <v>40857</v>
      </c>
      <c r="C225" s="33">
        <f t="shared" si="81"/>
        <v>11</v>
      </c>
      <c r="D225" s="125">
        <f>COUNTIF('Rake Load'!A:A,Summary!B225)</f>
        <v>7</v>
      </c>
      <c r="E225" s="125">
        <f>SUMIF('Rake Load'!A:A,B225,'Rake Load'!F:F)</f>
        <v>25174.68</v>
      </c>
      <c r="F225" s="35">
        <f>SUMIF('Rake Load'!A:A,B225,'Rake Load'!AB:AB)</f>
        <v>0.7583333333333333</v>
      </c>
      <c r="G225" s="35">
        <f t="shared" si="82"/>
        <v>0.10833333333333332</v>
      </c>
      <c r="H225" s="36">
        <f t="shared" si="83"/>
        <v>2</v>
      </c>
      <c r="I225" s="36">
        <f t="shared" si="84"/>
        <v>36</v>
      </c>
      <c r="J225" s="35">
        <f>SUMIF('Rake Load'!A:A,B225,'Rake Load'!BH:BH)</f>
        <v>0</v>
      </c>
      <c r="K225" s="41">
        <f t="shared" si="85"/>
        <v>0.7583333333333333</v>
      </c>
      <c r="L225" s="41">
        <f t="shared" si="86"/>
        <v>0.10833333333333332</v>
      </c>
      <c r="M225" s="49">
        <f t="shared" si="87"/>
        <v>2</v>
      </c>
      <c r="N225" s="49">
        <f t="shared" si="88"/>
        <v>36</v>
      </c>
      <c r="O225" s="363">
        <f>SUMIF(C$2:C225,C225,D$2:D225)</f>
        <v>60</v>
      </c>
      <c r="P225" s="33">
        <f>SUMIF(C$2:C225,C225,F$2:F225)</f>
        <v>6.5041666666666664</v>
      </c>
      <c r="Q225" s="37">
        <f t="shared" si="89"/>
        <v>0.10840277777777778</v>
      </c>
      <c r="R225" s="36">
        <f t="shared" si="90"/>
        <v>2</v>
      </c>
      <c r="S225" s="36">
        <f t="shared" si="91"/>
        <v>36</v>
      </c>
      <c r="T225" s="363">
        <f>SUM(D$2:D225)</f>
        <v>512</v>
      </c>
      <c r="U225" s="38">
        <f>SUMIF(C$2:C225,C225,E$2:E225)</f>
        <v>216931.06</v>
      </c>
      <c r="V225" s="38">
        <f>SUM(E$2:E225)</f>
        <v>1816239.676</v>
      </c>
      <c r="W225" s="43">
        <f>SUM(F$2:F225)</f>
        <v>40774.832638888918</v>
      </c>
      <c r="X225" s="43">
        <f t="shared" si="92"/>
        <v>79.638344997829918</v>
      </c>
      <c r="Y225" s="36">
        <f t="shared" si="93"/>
        <v>15</v>
      </c>
      <c r="Z225" s="36">
        <f t="shared" si="94"/>
        <v>19</v>
      </c>
      <c r="AA225" s="38">
        <f>SUMIF('Rake Load'!A:A,Summary!B225,'Rake Load'!AN:AN)</f>
        <v>1.7673611111111112</v>
      </c>
      <c r="AB225" s="38">
        <f>SUMIF(C$2:C225,C225,AA$2:AA225)</f>
        <v>18.256944444444446</v>
      </c>
      <c r="AC225" s="38">
        <f>SUM(AA$2:AA225)</f>
        <v>186.92013888891213</v>
      </c>
      <c r="AD225" s="43">
        <f t="shared" si="95"/>
        <v>0.25248015873015872</v>
      </c>
      <c r="AE225" s="43">
        <f t="shared" si="96"/>
        <v>0.30428240740740742</v>
      </c>
      <c r="AF225" s="43">
        <f t="shared" si="97"/>
        <v>0.36507839626740651</v>
      </c>
      <c r="AG225" s="38">
        <f>SUMIF(Unloader!B:B,Summary!B225,Unloader!M:M)</f>
        <v>0</v>
      </c>
      <c r="AH225" s="38">
        <f>SUMIF(C$2:C225,C225,AG$2:AG225)</f>
        <v>55000</v>
      </c>
      <c r="AI225" s="38">
        <f>SUM(AG$2:AG225)</f>
        <v>2214770</v>
      </c>
      <c r="AJ225" s="43">
        <f>SUMIF(Unloader!B:B,Summary!B225,Unloader!W:W)</f>
        <v>0</v>
      </c>
      <c r="AK225" s="43">
        <f>SUMIF(Unloader!B:B,Summary!B225,Unloader!AD:AD)+SUMIF(Unloader!B:B,Summary!B225,Unloader!BR:BR)+SUMIF(Unloader!B:B,Summary!B225,Unloader!BN:BN)</f>
        <v>0</v>
      </c>
      <c r="AL225" s="43">
        <f>SUMIF(C$2:C225,C225,AJ$2:AJ225)</f>
        <v>1.5972222222222223</v>
      </c>
      <c r="AM225" s="43">
        <f>SUMIF(C$2:C225,C225,AK$2:AK225)</f>
        <v>0</v>
      </c>
      <c r="AN225" s="38">
        <f t="shared" si="98"/>
        <v>1434.782608695652</v>
      </c>
      <c r="AO225" s="38">
        <f>SUM(AJ$2:AJ225)</f>
        <v>67.153472222222206</v>
      </c>
      <c r="AP225" s="38">
        <f>SUM(AK$2:AK225)</f>
        <v>3.6513888888888899</v>
      </c>
      <c r="AQ225" s="38">
        <f t="shared" si="99"/>
        <v>1453.2134772481222</v>
      </c>
    </row>
    <row r="226" spans="1:43" x14ac:dyDescent="0.25">
      <c r="A226" s="124">
        <f t="shared" si="102"/>
        <v>225</v>
      </c>
      <c r="B226" s="361">
        <f t="shared" si="102"/>
        <v>40858</v>
      </c>
      <c r="C226" s="33">
        <f t="shared" si="81"/>
        <v>11</v>
      </c>
      <c r="D226" s="125">
        <f>COUNTIF('Rake Load'!A:A,Summary!B226)</f>
        <v>5</v>
      </c>
      <c r="E226" s="125">
        <f>SUMIF('Rake Load'!A:A,B226,'Rake Load'!F:F)</f>
        <v>16721.7</v>
      </c>
      <c r="F226" s="35">
        <f>SUMIF('Rake Load'!A:A,B226,'Rake Load'!AB:AB)</f>
        <v>0.58958333333333335</v>
      </c>
      <c r="G226" s="35">
        <f t="shared" si="82"/>
        <v>0.11791666666666667</v>
      </c>
      <c r="H226" s="36">
        <f t="shared" si="83"/>
        <v>2</v>
      </c>
      <c r="I226" s="36">
        <f t="shared" si="84"/>
        <v>49</v>
      </c>
      <c r="J226" s="35">
        <f>SUMIF('Rake Load'!A:A,B226,'Rake Load'!BH:BH)</f>
        <v>0</v>
      </c>
      <c r="K226" s="41">
        <f t="shared" si="85"/>
        <v>0.58958333333333335</v>
      </c>
      <c r="L226" s="41">
        <f t="shared" si="86"/>
        <v>0.11791666666666667</v>
      </c>
      <c r="M226" s="49">
        <f t="shared" si="87"/>
        <v>2</v>
      </c>
      <c r="N226" s="49">
        <f t="shared" si="88"/>
        <v>49</v>
      </c>
      <c r="O226" s="363">
        <f>SUMIF(C$2:C226,C226,D$2:D226)</f>
        <v>65</v>
      </c>
      <c r="P226" s="33">
        <f>SUMIF(C$2:C226,C226,F$2:F226)</f>
        <v>7.09375</v>
      </c>
      <c r="Q226" s="37">
        <f t="shared" si="89"/>
        <v>0.10913461538461539</v>
      </c>
      <c r="R226" s="36">
        <f t="shared" si="90"/>
        <v>2</v>
      </c>
      <c r="S226" s="36">
        <f t="shared" si="91"/>
        <v>37</v>
      </c>
      <c r="T226" s="363">
        <f>SUM(D$2:D226)</f>
        <v>517</v>
      </c>
      <c r="U226" s="38">
        <f>SUMIF(C$2:C226,C226,E$2:E226)</f>
        <v>233652.76</v>
      </c>
      <c r="V226" s="38">
        <f>SUM(E$2:E226)</f>
        <v>1832961.3759999999</v>
      </c>
      <c r="W226" s="43">
        <f>SUM(F$2:F226)</f>
        <v>40775.422222222252</v>
      </c>
      <c r="X226" s="43">
        <f t="shared" si="92"/>
        <v>78.869288630990823</v>
      </c>
      <c r="Y226" s="36">
        <f t="shared" si="93"/>
        <v>20</v>
      </c>
      <c r="Z226" s="36">
        <f t="shared" si="94"/>
        <v>51</v>
      </c>
      <c r="AA226" s="38">
        <f>SUMIF('Rake Load'!A:A,Summary!B226,'Rake Load'!AN:AN)</f>
        <v>1.5972222222222223</v>
      </c>
      <c r="AB226" s="38">
        <f>SUMIF(C$2:C226,C226,AA$2:AA226)</f>
        <v>19.854166666666668</v>
      </c>
      <c r="AC226" s="38">
        <f>SUM(AA$2:AA226)</f>
        <v>188.51736111113436</v>
      </c>
      <c r="AD226" s="43">
        <f t="shared" si="95"/>
        <v>0.31944444444444448</v>
      </c>
      <c r="AE226" s="43">
        <f t="shared" si="96"/>
        <v>0.30544871794871797</v>
      </c>
      <c r="AF226" s="43">
        <f t="shared" si="97"/>
        <v>0.36463706211051133</v>
      </c>
      <c r="AG226" s="38">
        <f>SUMIF(Unloader!B:B,Summary!B226,Unloader!M:M)</f>
        <v>0</v>
      </c>
      <c r="AH226" s="38">
        <f>SUMIF(C$2:C226,C226,AG$2:AG226)</f>
        <v>55000</v>
      </c>
      <c r="AI226" s="38">
        <f>SUM(AG$2:AG226)</f>
        <v>2214770</v>
      </c>
      <c r="AJ226" s="43">
        <f>SUMIF(Unloader!B:B,Summary!B226,Unloader!W:W)</f>
        <v>0</v>
      </c>
      <c r="AK226" s="43">
        <f>SUMIF(Unloader!B:B,Summary!B226,Unloader!AD:AD)+SUMIF(Unloader!B:B,Summary!B226,Unloader!BR:BR)+SUMIF(Unloader!B:B,Summary!B226,Unloader!BN:BN)</f>
        <v>0</v>
      </c>
      <c r="AL226" s="43">
        <f>SUMIF(C$2:C226,C226,AJ$2:AJ226)</f>
        <v>1.5972222222222223</v>
      </c>
      <c r="AM226" s="43">
        <f>SUMIF(C$2:C226,C226,AK$2:AK226)</f>
        <v>0</v>
      </c>
      <c r="AN226" s="38">
        <f t="shared" si="98"/>
        <v>1434.782608695652</v>
      </c>
      <c r="AO226" s="38">
        <f>SUM(AJ$2:AJ226)</f>
        <v>67.153472222222206</v>
      </c>
      <c r="AP226" s="38">
        <f>SUM(AK$2:AK226)</f>
        <v>3.6513888888888899</v>
      </c>
      <c r="AQ226" s="38">
        <f t="shared" si="99"/>
        <v>1453.2134772481222</v>
      </c>
    </row>
    <row r="227" spans="1:43" x14ac:dyDescent="0.25">
      <c r="A227" s="124">
        <f t="shared" si="102"/>
        <v>226</v>
      </c>
      <c r="B227" s="361">
        <f t="shared" si="102"/>
        <v>40859</v>
      </c>
      <c r="C227" s="33">
        <f t="shared" si="81"/>
        <v>11</v>
      </c>
      <c r="D227" s="125">
        <f>COUNTIF('Rake Load'!A:A,Summary!B227)</f>
        <v>7</v>
      </c>
      <c r="E227" s="125">
        <f>SUMIF('Rake Load'!A:A,B227,'Rake Load'!F:F)</f>
        <v>24570.569999999996</v>
      </c>
      <c r="F227" s="35">
        <f>SUMIF('Rake Load'!A:A,B227,'Rake Load'!AB:AB)</f>
        <v>0.64861111111111125</v>
      </c>
      <c r="G227" s="35">
        <f t="shared" si="82"/>
        <v>9.2658730158730176E-2</v>
      </c>
      <c r="H227" s="36">
        <f t="shared" si="83"/>
        <v>2</v>
      </c>
      <c r="I227" s="36">
        <f t="shared" si="84"/>
        <v>13</v>
      </c>
      <c r="J227" s="35">
        <f>SUMIF('Rake Load'!A:A,B227,'Rake Load'!BH:BH)</f>
        <v>0</v>
      </c>
      <c r="K227" s="41">
        <f t="shared" si="85"/>
        <v>0.64861111111111125</v>
      </c>
      <c r="L227" s="41">
        <f t="shared" si="86"/>
        <v>9.2658730158730176E-2</v>
      </c>
      <c r="M227" s="49">
        <f t="shared" si="87"/>
        <v>2</v>
      </c>
      <c r="N227" s="49">
        <f t="shared" si="88"/>
        <v>13</v>
      </c>
      <c r="O227" s="363">
        <f>SUMIF(C$2:C227,C227,D$2:D227)</f>
        <v>72</v>
      </c>
      <c r="P227" s="33">
        <f>SUMIF(C$2:C227,C227,F$2:F227)</f>
        <v>7.7423611111111112</v>
      </c>
      <c r="Q227" s="37">
        <f t="shared" si="89"/>
        <v>0.10753279320987655</v>
      </c>
      <c r="R227" s="36">
        <f t="shared" si="90"/>
        <v>2</v>
      </c>
      <c r="S227" s="36">
        <f t="shared" si="91"/>
        <v>34</v>
      </c>
      <c r="T227" s="363">
        <f>SUM(D$2:D227)</f>
        <v>524</v>
      </c>
      <c r="U227" s="38">
        <f>SUMIF(C$2:C227,C227,E$2:E227)</f>
        <v>258223.33000000002</v>
      </c>
      <c r="V227" s="38">
        <f>SUM(E$2:E227)</f>
        <v>1857531.946</v>
      </c>
      <c r="W227" s="43">
        <f>SUM(F$2:F227)</f>
        <v>40776.07083333336</v>
      </c>
      <c r="X227" s="43">
        <f t="shared" si="92"/>
        <v>77.816929071246875</v>
      </c>
      <c r="Y227" s="36">
        <f t="shared" si="93"/>
        <v>19</v>
      </c>
      <c r="Z227" s="36">
        <f t="shared" si="94"/>
        <v>36</v>
      </c>
      <c r="AA227" s="38">
        <f>SUMIF('Rake Load'!A:A,Summary!B227,'Rake Load'!AN:AN)</f>
        <v>1.9770833333333331</v>
      </c>
      <c r="AB227" s="38">
        <f>SUMIF(C$2:C227,C227,AA$2:AA227)</f>
        <v>21.831250000000001</v>
      </c>
      <c r="AC227" s="38">
        <f>SUM(AA$2:AA227)</f>
        <v>190.49444444446769</v>
      </c>
      <c r="AD227" s="43">
        <f t="shared" si="95"/>
        <v>0.28244047619047613</v>
      </c>
      <c r="AE227" s="43">
        <f t="shared" si="96"/>
        <v>0.30321180555555555</v>
      </c>
      <c r="AF227" s="43">
        <f t="shared" si="97"/>
        <v>0.36353901611539635</v>
      </c>
      <c r="AG227" s="38">
        <f>SUMIF(Unloader!B:B,Summary!B227,Unloader!M:M)</f>
        <v>0</v>
      </c>
      <c r="AH227" s="38">
        <f>SUMIF(C$2:C227,C227,AG$2:AG227)</f>
        <v>55000</v>
      </c>
      <c r="AI227" s="38">
        <f>SUM(AG$2:AG227)</f>
        <v>2214770</v>
      </c>
      <c r="AJ227" s="43">
        <f>SUMIF(Unloader!B:B,Summary!B227,Unloader!W:W)</f>
        <v>0</v>
      </c>
      <c r="AK227" s="43">
        <f>SUMIF(Unloader!B:B,Summary!B227,Unloader!AD:AD)+SUMIF(Unloader!B:B,Summary!B227,Unloader!BR:BR)+SUMIF(Unloader!B:B,Summary!B227,Unloader!BN:BN)</f>
        <v>0</v>
      </c>
      <c r="AL227" s="43">
        <f>SUMIF(C$2:C227,C227,AJ$2:AJ227)</f>
        <v>1.5972222222222223</v>
      </c>
      <c r="AM227" s="43">
        <f>SUMIF(C$2:C227,C227,AK$2:AK227)</f>
        <v>0</v>
      </c>
      <c r="AN227" s="38">
        <f t="shared" si="98"/>
        <v>1434.782608695652</v>
      </c>
      <c r="AO227" s="38">
        <f>SUM(AJ$2:AJ227)</f>
        <v>67.153472222222206</v>
      </c>
      <c r="AP227" s="38">
        <f>SUM(AK$2:AK227)</f>
        <v>3.6513888888888899</v>
      </c>
      <c r="AQ227" s="38">
        <f t="shared" si="99"/>
        <v>1453.2134772481222</v>
      </c>
    </row>
    <row r="228" spans="1:43" x14ac:dyDescent="0.25">
      <c r="A228" s="124">
        <f t="shared" si="102"/>
        <v>227</v>
      </c>
      <c r="B228" s="361">
        <f t="shared" si="102"/>
        <v>40860</v>
      </c>
      <c r="C228" s="33">
        <f t="shared" si="81"/>
        <v>11</v>
      </c>
      <c r="D228" s="125">
        <f>COUNTIF('Rake Load'!A:A,Summary!B228)</f>
        <v>3</v>
      </c>
      <c r="E228" s="125">
        <f>SUMIF('Rake Load'!A:A,B228,'Rake Load'!F:F)</f>
        <v>10519.39</v>
      </c>
      <c r="F228" s="35">
        <f>SUMIF('Rake Load'!A:A,B228,'Rake Load'!AB:AB)</f>
        <v>0.36041666666666666</v>
      </c>
      <c r="G228" s="35">
        <f t="shared" si="82"/>
        <v>0.12013888888888889</v>
      </c>
      <c r="H228" s="36">
        <f t="shared" si="83"/>
        <v>2</v>
      </c>
      <c r="I228" s="36">
        <f t="shared" si="84"/>
        <v>53</v>
      </c>
      <c r="J228" s="35">
        <f>SUMIF('Rake Load'!A:A,B228,'Rake Load'!BH:BH)</f>
        <v>0</v>
      </c>
      <c r="K228" s="41">
        <f t="shared" si="85"/>
        <v>0.36041666666666666</v>
      </c>
      <c r="L228" s="41">
        <f t="shared" si="86"/>
        <v>0.12013888888888889</v>
      </c>
      <c r="M228" s="49">
        <f t="shared" si="87"/>
        <v>2</v>
      </c>
      <c r="N228" s="49">
        <f t="shared" si="88"/>
        <v>53</v>
      </c>
      <c r="O228" s="363">
        <f>SUMIF(C$2:C228,C228,D$2:D228)</f>
        <v>75</v>
      </c>
      <c r="P228" s="33">
        <f>SUMIF(C$2:C228,C228,F$2:F228)</f>
        <v>8.1027777777777779</v>
      </c>
      <c r="Q228" s="37">
        <f t="shared" si="89"/>
        <v>0.10803703703703704</v>
      </c>
      <c r="R228" s="36">
        <f t="shared" si="90"/>
        <v>2</v>
      </c>
      <c r="S228" s="36">
        <f t="shared" si="91"/>
        <v>35</v>
      </c>
      <c r="T228" s="363">
        <f>SUM(D$2:D228)</f>
        <v>527</v>
      </c>
      <c r="U228" s="38">
        <f>SUMIF(C$2:C228,C228,E$2:E228)</f>
        <v>268742.72000000003</v>
      </c>
      <c r="V228" s="38">
        <f>SUM(E$2:E228)</f>
        <v>1868051.3359999999</v>
      </c>
      <c r="W228" s="43">
        <f>SUM(F$2:F228)</f>
        <v>40776.431250000031</v>
      </c>
      <c r="X228" s="43">
        <f t="shared" si="92"/>
        <v>77.374632352941234</v>
      </c>
      <c r="Y228" s="36">
        <f t="shared" si="93"/>
        <v>8</v>
      </c>
      <c r="Z228" s="36">
        <f t="shared" si="94"/>
        <v>59</v>
      </c>
      <c r="AA228" s="38">
        <f>SUMIF('Rake Load'!A:A,Summary!B228,'Rake Load'!AN:AN)</f>
        <v>0.97222222222222232</v>
      </c>
      <c r="AB228" s="38">
        <f>SUMIF(C$2:C228,C228,AA$2:AA228)</f>
        <v>22.803472222222222</v>
      </c>
      <c r="AC228" s="38">
        <f>SUM(AA$2:AA228)</f>
        <v>191.46666666668992</v>
      </c>
      <c r="AD228" s="43">
        <f t="shared" si="95"/>
        <v>0.32407407407407413</v>
      </c>
      <c r="AE228" s="43">
        <f t="shared" si="96"/>
        <v>0.30404629629629631</v>
      </c>
      <c r="AF228" s="43">
        <f t="shared" si="97"/>
        <v>0.36331435800130912</v>
      </c>
      <c r="AG228" s="38">
        <f>SUMIF(Unloader!B:B,Summary!B228,Unloader!M:M)</f>
        <v>0</v>
      </c>
      <c r="AH228" s="38">
        <f>SUMIF(C$2:C228,C228,AG$2:AG228)</f>
        <v>55000</v>
      </c>
      <c r="AI228" s="38">
        <f>SUM(AG$2:AG228)</f>
        <v>2214770</v>
      </c>
      <c r="AJ228" s="43">
        <f>SUMIF(Unloader!B:B,Summary!B228,Unloader!W:W)</f>
        <v>0</v>
      </c>
      <c r="AK228" s="43">
        <f>SUMIF(Unloader!B:B,Summary!B228,Unloader!AD:AD)+SUMIF(Unloader!B:B,Summary!B228,Unloader!BR:BR)+SUMIF(Unloader!B:B,Summary!B228,Unloader!BN:BN)</f>
        <v>0</v>
      </c>
      <c r="AL228" s="43">
        <f>SUMIF(C$2:C228,C228,AJ$2:AJ228)</f>
        <v>1.5972222222222223</v>
      </c>
      <c r="AM228" s="43">
        <f>SUMIF(C$2:C228,C228,AK$2:AK228)</f>
        <v>0</v>
      </c>
      <c r="AN228" s="38">
        <f t="shared" si="98"/>
        <v>1434.782608695652</v>
      </c>
      <c r="AO228" s="38">
        <f>SUM(AJ$2:AJ228)</f>
        <v>67.153472222222206</v>
      </c>
      <c r="AP228" s="38">
        <f>SUM(AK$2:AK228)</f>
        <v>3.6513888888888899</v>
      </c>
      <c r="AQ228" s="38">
        <f t="shared" si="99"/>
        <v>1453.2134772481222</v>
      </c>
    </row>
    <row r="229" spans="1:43" x14ac:dyDescent="0.25">
      <c r="A229" s="124">
        <f t="shared" si="102"/>
        <v>228</v>
      </c>
      <c r="B229" s="361">
        <f t="shared" si="102"/>
        <v>40861</v>
      </c>
      <c r="C229" s="33">
        <f t="shared" si="81"/>
        <v>11</v>
      </c>
      <c r="D229" s="125">
        <f>COUNTIF('Rake Load'!A:A,Summary!B229)</f>
        <v>5</v>
      </c>
      <c r="E229" s="125">
        <f>SUMIF('Rake Load'!A:A,B229,'Rake Load'!F:F)</f>
        <v>17467.759999999998</v>
      </c>
      <c r="F229" s="35">
        <f>SUMIF('Rake Load'!A:A,B229,'Rake Load'!AB:AB)</f>
        <v>0.63472222222222208</v>
      </c>
      <c r="G229" s="35">
        <f t="shared" si="82"/>
        <v>0.12694444444444442</v>
      </c>
      <c r="H229" s="36">
        <f t="shared" si="83"/>
        <v>3</v>
      </c>
      <c r="I229" s="36">
        <f t="shared" si="84"/>
        <v>2</v>
      </c>
      <c r="J229" s="35">
        <f>SUMIF('Rake Load'!A:A,B229,'Rake Load'!BH:BH)</f>
        <v>0</v>
      </c>
      <c r="K229" s="41">
        <f t="shared" si="85"/>
        <v>0.63472222222222208</v>
      </c>
      <c r="L229" s="41">
        <f t="shared" si="86"/>
        <v>0.12694444444444442</v>
      </c>
      <c r="M229" s="49">
        <f t="shared" si="87"/>
        <v>3</v>
      </c>
      <c r="N229" s="49">
        <f t="shared" si="88"/>
        <v>2</v>
      </c>
      <c r="O229" s="363">
        <f>SUMIF(C$2:C229,C229,D$2:D229)</f>
        <v>80</v>
      </c>
      <c r="P229" s="33">
        <f>SUMIF(C$2:C229,C229,F$2:F229)</f>
        <v>8.7375000000000007</v>
      </c>
      <c r="Q229" s="37">
        <f t="shared" si="89"/>
        <v>0.10921875</v>
      </c>
      <c r="R229" s="36">
        <f t="shared" si="90"/>
        <v>2</v>
      </c>
      <c r="S229" s="36">
        <f t="shared" si="91"/>
        <v>37</v>
      </c>
      <c r="T229" s="363">
        <f>SUM(D$2:D229)</f>
        <v>532</v>
      </c>
      <c r="U229" s="38">
        <f>SUMIF(C$2:C229,C229,E$2:E229)</f>
        <v>286210.48000000004</v>
      </c>
      <c r="V229" s="38">
        <f>SUM(E$2:E229)</f>
        <v>1885519.0959999999</v>
      </c>
      <c r="W229" s="43">
        <f>SUM(F$2:F229)</f>
        <v>40777.065972222255</v>
      </c>
      <c r="X229" s="43">
        <f t="shared" si="92"/>
        <v>76.64862024853808</v>
      </c>
      <c r="Y229" s="36">
        <f t="shared" si="93"/>
        <v>15</v>
      </c>
      <c r="Z229" s="36">
        <f t="shared" si="94"/>
        <v>34</v>
      </c>
      <c r="AA229" s="38">
        <f>SUMIF('Rake Load'!A:A,Summary!B229,'Rake Load'!AN:AN)</f>
        <v>2.0138888888888893</v>
      </c>
      <c r="AB229" s="38">
        <f>SUMIF(C$2:C229,C229,AA$2:AA229)</f>
        <v>24.817361111111111</v>
      </c>
      <c r="AC229" s="38">
        <f>SUM(AA$2:AA229)</f>
        <v>193.4805555555788</v>
      </c>
      <c r="AD229" s="43">
        <f t="shared" si="95"/>
        <v>0.40277777777777785</v>
      </c>
      <c r="AE229" s="43">
        <f t="shared" si="96"/>
        <v>0.31021701388888889</v>
      </c>
      <c r="AF229" s="43">
        <f t="shared" si="97"/>
        <v>0.36368525480371955</v>
      </c>
      <c r="AG229" s="38">
        <f>SUMIF(Unloader!B:B,Summary!B229,Unloader!M:M)</f>
        <v>41484</v>
      </c>
      <c r="AH229" s="38">
        <f>SUMIF(C$2:C229,C229,AG$2:AG229)</f>
        <v>96484</v>
      </c>
      <c r="AI229" s="38">
        <f>SUM(AG$2:AG229)</f>
        <v>2256254</v>
      </c>
      <c r="AJ229" s="43">
        <f>SUMIF(Unloader!B:B,Summary!B229,Unloader!W:W)</f>
        <v>0.7729166666666667</v>
      </c>
      <c r="AK229" s="43">
        <f>SUMIF(Unloader!B:B,Summary!B229,Unloader!AD:AD)+SUMIF(Unloader!B:B,Summary!B229,Unloader!BR:BR)+SUMIF(Unloader!B:B,Summary!B229,Unloader!BN:BN)</f>
        <v>0</v>
      </c>
      <c r="AL229" s="43">
        <f>SUMIF(C$2:C229,C229,AJ$2:AJ229)</f>
        <v>2.370138888888889</v>
      </c>
      <c r="AM229" s="43">
        <f>SUMIF(C$2:C229,C229,AK$2:AK229)</f>
        <v>0</v>
      </c>
      <c r="AN229" s="38">
        <f t="shared" si="98"/>
        <v>1696.1734544389101</v>
      </c>
      <c r="AO229" s="38">
        <f>SUM(AJ$2:AJ229)</f>
        <v>67.926388888888866</v>
      </c>
      <c r="AP229" s="38">
        <f>SUM(AK$2:AK229)</f>
        <v>3.6513888888888899</v>
      </c>
      <c r="AQ229" s="38">
        <f t="shared" si="99"/>
        <v>1462.6306236224561</v>
      </c>
    </row>
    <row r="230" spans="1:43" x14ac:dyDescent="0.25">
      <c r="A230" s="124">
        <f t="shared" si="102"/>
        <v>229</v>
      </c>
      <c r="B230" s="361">
        <f t="shared" si="102"/>
        <v>40862</v>
      </c>
      <c r="C230" s="33">
        <f t="shared" si="81"/>
        <v>11</v>
      </c>
      <c r="D230" s="125">
        <f>COUNTIF('Rake Load'!A:A,Summary!B230)</f>
        <v>5</v>
      </c>
      <c r="E230" s="125">
        <f>SUMIF('Rake Load'!A:A,B230,'Rake Load'!F:F)</f>
        <v>17453.900000000001</v>
      </c>
      <c r="F230" s="35">
        <f>SUMIF('Rake Load'!A:A,B230,'Rake Load'!AB:AB)</f>
        <v>0.74027777777777759</v>
      </c>
      <c r="G230" s="35">
        <f t="shared" si="82"/>
        <v>0.14805555555555552</v>
      </c>
      <c r="H230" s="36">
        <f t="shared" si="83"/>
        <v>3</v>
      </c>
      <c r="I230" s="36">
        <f t="shared" si="84"/>
        <v>33</v>
      </c>
      <c r="J230" s="35">
        <f>SUMIF('Rake Load'!A:A,B230,'Rake Load'!BH:BH)</f>
        <v>0</v>
      </c>
      <c r="K230" s="41">
        <f t="shared" si="85"/>
        <v>0.74027777777777759</v>
      </c>
      <c r="L230" s="41">
        <f t="shared" si="86"/>
        <v>0.14805555555555552</v>
      </c>
      <c r="M230" s="49">
        <f t="shared" si="87"/>
        <v>3</v>
      </c>
      <c r="N230" s="49">
        <f t="shared" si="88"/>
        <v>33</v>
      </c>
      <c r="O230" s="363">
        <f>SUMIF(C$2:C230,C230,D$2:D230)</f>
        <v>85</v>
      </c>
      <c r="P230" s="33">
        <f>SUMIF(C$2:C230,C230,F$2:F230)</f>
        <v>9.4777777777777779</v>
      </c>
      <c r="Q230" s="37">
        <f t="shared" si="89"/>
        <v>0.11150326797385621</v>
      </c>
      <c r="R230" s="36">
        <f t="shared" si="90"/>
        <v>2</v>
      </c>
      <c r="S230" s="36">
        <f t="shared" si="91"/>
        <v>40</v>
      </c>
      <c r="T230" s="363">
        <f>SUM(D$2:D230)</f>
        <v>537</v>
      </c>
      <c r="U230" s="38">
        <f>SUMIF(C$2:C230,C230,E$2:E230)</f>
        <v>303664.38000000006</v>
      </c>
      <c r="V230" s="38">
        <f>SUM(E$2:E230)</f>
        <v>1902972.9959999998</v>
      </c>
      <c r="W230" s="43">
        <f>SUM(F$2:F230)</f>
        <v>40777.806250000031</v>
      </c>
      <c r="X230" s="43">
        <f t="shared" si="92"/>
        <v>75.936324487895774</v>
      </c>
      <c r="Y230" s="36">
        <f t="shared" si="93"/>
        <v>22</v>
      </c>
      <c r="Z230" s="36">
        <f t="shared" si="94"/>
        <v>28</v>
      </c>
      <c r="AA230" s="38">
        <f>SUMIF('Rake Load'!A:A,Summary!B230,'Rake Load'!AN:AN)</f>
        <v>2.0069444444444446</v>
      </c>
      <c r="AB230" s="38">
        <f>SUMIF(C$2:C230,C230,AA$2:AA230)</f>
        <v>26.824305555555554</v>
      </c>
      <c r="AC230" s="38">
        <f>SUM(AA$2:AA230)</f>
        <v>195.48750000002326</v>
      </c>
      <c r="AD230" s="43">
        <f t="shared" si="95"/>
        <v>0.40138888888888891</v>
      </c>
      <c r="AE230" s="43">
        <f t="shared" si="96"/>
        <v>0.31558006535947714</v>
      </c>
      <c r="AF230" s="43">
        <f t="shared" si="97"/>
        <v>0.36403631284920535</v>
      </c>
      <c r="AG230" s="38">
        <f>SUMIF(Unloader!B:B,Summary!B230,Unloader!M:M)</f>
        <v>22783</v>
      </c>
      <c r="AH230" s="38">
        <f>SUMIF(C$2:C230,C230,AG$2:AG230)</f>
        <v>119267</v>
      </c>
      <c r="AI230" s="38">
        <f>SUM(AG$2:AG230)</f>
        <v>2279037</v>
      </c>
      <c r="AJ230" s="43">
        <f>SUMIF(Unloader!B:B,Summary!B230,Unloader!W:W)</f>
        <v>0.86458333333333337</v>
      </c>
      <c r="AK230" s="43">
        <f>SUMIF(Unloader!B:B,Summary!B230,Unloader!AD:AD)+SUMIF(Unloader!B:B,Summary!B230,Unloader!BR:BR)+SUMIF(Unloader!B:B,Summary!B230,Unloader!BN:BN)</f>
        <v>0.2013888888888889</v>
      </c>
      <c r="AL230" s="43">
        <f>SUMIF(C$2:C230,C230,AJ$2:AJ230)</f>
        <v>3.2347222222222225</v>
      </c>
      <c r="AM230" s="43">
        <f>SUMIF(C$2:C230,C230,AK$2:AK230)</f>
        <v>0.2013888888888889</v>
      </c>
      <c r="AN230" s="38">
        <f t="shared" si="98"/>
        <v>1638.2829670329668</v>
      </c>
      <c r="AO230" s="38">
        <f>SUM(AJ$2:AJ230)</f>
        <v>68.790972222222194</v>
      </c>
      <c r="AP230" s="38">
        <f>SUM(AK$2:AK230)</f>
        <v>3.8527777777777787</v>
      </c>
      <c r="AQ230" s="38">
        <f t="shared" si="99"/>
        <v>1462.311599704848</v>
      </c>
    </row>
    <row r="231" spans="1:43" x14ac:dyDescent="0.25">
      <c r="A231" s="124">
        <f t="shared" si="102"/>
        <v>230</v>
      </c>
      <c r="B231" s="361">
        <f t="shared" si="102"/>
        <v>40863</v>
      </c>
      <c r="C231" s="33">
        <f t="shared" si="81"/>
        <v>11</v>
      </c>
      <c r="D231" s="125">
        <f>COUNTIF('Rake Load'!A:A,Summary!B231)</f>
        <v>3</v>
      </c>
      <c r="E231" s="125">
        <f>SUMIF('Rake Load'!A:A,B231,'Rake Load'!F:F)</f>
        <v>10381.09</v>
      </c>
      <c r="F231" s="35">
        <f>SUMIF('Rake Load'!A:A,B231,'Rake Load'!AB:AB)</f>
        <v>0.49097222222222203</v>
      </c>
      <c r="G231" s="35">
        <f t="shared" si="82"/>
        <v>0.16365740740740733</v>
      </c>
      <c r="H231" s="36">
        <f t="shared" si="83"/>
        <v>3</v>
      </c>
      <c r="I231" s="36">
        <f t="shared" si="84"/>
        <v>55</v>
      </c>
      <c r="J231" s="35">
        <f>SUMIF('Rake Load'!A:A,B231,'Rake Load'!BH:BH)</f>
        <v>0</v>
      </c>
      <c r="K231" s="41">
        <f t="shared" si="85"/>
        <v>0.49097222222222203</v>
      </c>
      <c r="L231" s="41">
        <f t="shared" si="86"/>
        <v>0.16365740740740733</v>
      </c>
      <c r="M231" s="49">
        <f t="shared" si="87"/>
        <v>3</v>
      </c>
      <c r="N231" s="49">
        <f t="shared" si="88"/>
        <v>55</v>
      </c>
      <c r="O231" s="363">
        <f>SUMIF(C$2:C231,C231,D$2:D231)</f>
        <v>88</v>
      </c>
      <c r="P231" s="33">
        <f>SUMIF(C$2:C231,C231,F$2:F231)</f>
        <v>9.96875</v>
      </c>
      <c r="Q231" s="37">
        <f t="shared" si="89"/>
        <v>0.11328125</v>
      </c>
      <c r="R231" s="36">
        <f t="shared" si="90"/>
        <v>2</v>
      </c>
      <c r="S231" s="36">
        <f t="shared" si="91"/>
        <v>43</v>
      </c>
      <c r="T231" s="363">
        <f>SUM(D$2:D231)</f>
        <v>540</v>
      </c>
      <c r="U231" s="38">
        <f>SUMIF(C$2:C231,C231,E$2:E231)</f>
        <v>314045.47000000009</v>
      </c>
      <c r="V231" s="38">
        <f>SUM(E$2:E231)</f>
        <v>1913354.0859999999</v>
      </c>
      <c r="W231" s="43">
        <f>SUM(F$2:F231)</f>
        <v>40778.297222222252</v>
      </c>
      <c r="X231" s="43">
        <f t="shared" si="92"/>
        <v>75.515365226337508</v>
      </c>
      <c r="Y231" s="36">
        <f t="shared" si="93"/>
        <v>12</v>
      </c>
      <c r="Z231" s="36">
        <f t="shared" si="94"/>
        <v>22</v>
      </c>
      <c r="AA231" s="38">
        <f>SUMIF('Rake Load'!A:A,Summary!B231,'Rake Load'!AN:AN)</f>
        <v>2.135416666666667</v>
      </c>
      <c r="AB231" s="38">
        <f>SUMIF(C$2:C231,C231,AA$2:AA231)</f>
        <v>28.959722222222222</v>
      </c>
      <c r="AC231" s="38">
        <f>SUM(AA$2:AA231)</f>
        <v>197.62291666668992</v>
      </c>
      <c r="AD231" s="43">
        <f t="shared" si="95"/>
        <v>0.71180555555555569</v>
      </c>
      <c r="AE231" s="43">
        <f t="shared" si="96"/>
        <v>0.32908775252525252</v>
      </c>
      <c r="AF231" s="43">
        <f t="shared" si="97"/>
        <v>0.36596836419757395</v>
      </c>
      <c r="AG231" s="38">
        <f>SUMIF(Unloader!B:B,Summary!B231,Unloader!M:M)</f>
        <v>33917</v>
      </c>
      <c r="AH231" s="38">
        <f>SUMIF(C$2:C231,C231,AG$2:AG231)</f>
        <v>153184</v>
      </c>
      <c r="AI231" s="38">
        <f>SUM(AG$2:AG231)</f>
        <v>2312954</v>
      </c>
      <c r="AJ231" s="43">
        <f>SUMIF(Unloader!B:B,Summary!B231,Unloader!W:W)</f>
        <v>1</v>
      </c>
      <c r="AK231" s="43">
        <f>SUMIF(Unloader!B:B,Summary!B231,Unloader!AD:AD)+SUMIF(Unloader!B:B,Summary!B231,Unloader!BR:BR)+SUMIF(Unloader!B:B,Summary!B231,Unloader!BN:BN)</f>
        <v>0.15902777777777777</v>
      </c>
      <c r="AL231" s="43">
        <f>SUMIF(C$2:C231,C231,AJ$2:AJ231)</f>
        <v>4.2347222222222225</v>
      </c>
      <c r="AM231" s="43">
        <f>SUMIF(C$2:C231,C231,AK$2:AK231)</f>
        <v>0.36041666666666666</v>
      </c>
      <c r="AN231" s="38">
        <f t="shared" si="98"/>
        <v>1647.4350241978848</v>
      </c>
      <c r="AO231" s="38">
        <f>SUM(AJ$2:AJ231)</f>
        <v>69.790972222222194</v>
      </c>
      <c r="AP231" s="38">
        <f>SUM(AK$2:AK231)</f>
        <v>4.0118055555555561</v>
      </c>
      <c r="AQ231" s="38">
        <f t="shared" si="99"/>
        <v>1465.1003990625204</v>
      </c>
    </row>
    <row r="232" spans="1:43" x14ac:dyDescent="0.25">
      <c r="A232" s="124">
        <f t="shared" ref="A232:B247" si="103">A231+1</f>
        <v>231</v>
      </c>
      <c r="B232" s="361">
        <f t="shared" si="103"/>
        <v>40864</v>
      </c>
      <c r="C232" s="33">
        <f t="shared" si="81"/>
        <v>11</v>
      </c>
      <c r="D232" s="125">
        <f>COUNTIF('Rake Load'!A:A,Summary!B232)</f>
        <v>3</v>
      </c>
      <c r="E232" s="125">
        <f>SUMIF('Rake Load'!A:A,B232,'Rake Load'!F:F)</f>
        <v>11035.539999999999</v>
      </c>
      <c r="F232" s="35">
        <f>SUMIF('Rake Load'!A:A,B232,'Rake Load'!AB:AB)</f>
        <v>0.37430555555555556</v>
      </c>
      <c r="G232" s="35">
        <f t="shared" si="82"/>
        <v>0.12476851851851851</v>
      </c>
      <c r="H232" s="36">
        <f t="shared" si="83"/>
        <v>2</v>
      </c>
      <c r="I232" s="36">
        <f t="shared" si="84"/>
        <v>59</v>
      </c>
      <c r="J232" s="35">
        <f>SUMIF('Rake Load'!A:A,B232,'Rake Load'!BH:BH)</f>
        <v>0</v>
      </c>
      <c r="K232" s="41">
        <f t="shared" si="85"/>
        <v>0.37430555555555556</v>
      </c>
      <c r="L232" s="41">
        <f t="shared" si="86"/>
        <v>0.12476851851851851</v>
      </c>
      <c r="M232" s="49">
        <f t="shared" si="87"/>
        <v>2</v>
      </c>
      <c r="N232" s="49">
        <f t="shared" si="88"/>
        <v>59</v>
      </c>
      <c r="O232" s="363">
        <f>SUMIF(C$2:C232,C232,D$2:D232)</f>
        <v>91</v>
      </c>
      <c r="P232" s="33">
        <f>SUMIF(C$2:C232,C232,F$2:F232)</f>
        <v>10.343055555555555</v>
      </c>
      <c r="Q232" s="37">
        <f t="shared" si="89"/>
        <v>0.11365995115995116</v>
      </c>
      <c r="R232" s="36">
        <f t="shared" si="90"/>
        <v>2</v>
      </c>
      <c r="S232" s="36">
        <f t="shared" si="91"/>
        <v>43</v>
      </c>
      <c r="T232" s="363">
        <f>SUM(D$2:D232)</f>
        <v>543</v>
      </c>
      <c r="U232" s="38">
        <f>SUMIF(C$2:C232,C232,E$2:E232)</f>
        <v>325081.01000000007</v>
      </c>
      <c r="V232" s="38">
        <f>SUM(E$2:E232)</f>
        <v>1924389.6259999999</v>
      </c>
      <c r="W232" s="43">
        <f>SUM(F$2:F232)</f>
        <v>40778.671527777806</v>
      </c>
      <c r="X232" s="43">
        <f t="shared" si="92"/>
        <v>75.098842592592646</v>
      </c>
      <c r="Y232" s="36">
        <f t="shared" si="93"/>
        <v>2</v>
      </c>
      <c r="Z232" s="36">
        <f t="shared" si="94"/>
        <v>22</v>
      </c>
      <c r="AA232" s="38">
        <f>SUMIF('Rake Load'!A:A,Summary!B232,'Rake Load'!AN:AN)</f>
        <v>1.1909722222222223</v>
      </c>
      <c r="AB232" s="38">
        <f>SUMIF(C$2:C232,C232,AA$2:AA232)</f>
        <v>30.150694444444444</v>
      </c>
      <c r="AC232" s="38">
        <f>SUM(AA$2:AA232)</f>
        <v>198.81388888891215</v>
      </c>
      <c r="AD232" s="43">
        <f t="shared" si="95"/>
        <v>0.39699074074074076</v>
      </c>
      <c r="AE232" s="43">
        <f t="shared" si="96"/>
        <v>0.33132631257631256</v>
      </c>
      <c r="AF232" s="43">
        <f t="shared" si="97"/>
        <v>0.36613975854311631</v>
      </c>
      <c r="AG232" s="38">
        <f>SUMIF(Unloader!B:B,Summary!B232,Unloader!M:M)</f>
        <v>6684</v>
      </c>
      <c r="AH232" s="38">
        <f>SUMIF(C$2:C232,C232,AG$2:AG232)</f>
        <v>159868</v>
      </c>
      <c r="AI232" s="38">
        <f>SUM(AG$2:AG232)</f>
        <v>2319638</v>
      </c>
      <c r="AJ232" s="43">
        <f>SUMIF(Unloader!B:B,Summary!B232,Unloader!W:W)</f>
        <v>0.3125</v>
      </c>
      <c r="AK232" s="43">
        <f>SUMIF(Unloader!B:B,Summary!B232,Unloader!AD:AD)+SUMIF(Unloader!B:B,Summary!B232,Unloader!BR:BR)+SUMIF(Unloader!B:B,Summary!B232,Unloader!BN:BN)</f>
        <v>0</v>
      </c>
      <c r="AL232" s="43">
        <f>SUMIF(C$2:C232,C232,AJ$2:AJ232)</f>
        <v>4.5472222222222225</v>
      </c>
      <c r="AM232" s="43">
        <f>SUMIF(C$2:C232,C232,AK$2:AK232)</f>
        <v>0.36041666666666666</v>
      </c>
      <c r="AN232" s="38">
        <f t="shared" si="98"/>
        <v>1590.9902139658316</v>
      </c>
      <c r="AO232" s="38">
        <f>SUM(AJ$2:AJ232)</f>
        <v>70.103472222222194</v>
      </c>
      <c r="AP232" s="38">
        <f>SUM(AK$2:AK232)</f>
        <v>4.0118055555555561</v>
      </c>
      <c r="AQ232" s="38">
        <f t="shared" si="99"/>
        <v>1462.3868364645068</v>
      </c>
    </row>
    <row r="233" spans="1:43" x14ac:dyDescent="0.25">
      <c r="A233" s="124">
        <f t="shared" si="103"/>
        <v>232</v>
      </c>
      <c r="B233" s="361">
        <f t="shared" si="103"/>
        <v>40865</v>
      </c>
      <c r="C233" s="33">
        <f t="shared" si="81"/>
        <v>11</v>
      </c>
      <c r="D233" s="125">
        <f>COUNTIF('Rake Load'!A:A,Summary!B233)</f>
        <v>5</v>
      </c>
      <c r="E233" s="125">
        <f>SUMIF('Rake Load'!A:A,B233,'Rake Load'!F:F)</f>
        <v>17950.29</v>
      </c>
      <c r="F233" s="35">
        <f>SUMIF('Rake Load'!A:A,B233,'Rake Load'!AB:AB)</f>
        <v>0.61180555555555571</v>
      </c>
      <c r="G233" s="35">
        <f t="shared" si="82"/>
        <v>0.12236111111111114</v>
      </c>
      <c r="H233" s="36">
        <f t="shared" si="83"/>
        <v>2</v>
      </c>
      <c r="I233" s="36">
        <f t="shared" si="84"/>
        <v>56</v>
      </c>
      <c r="J233" s="35">
        <f>SUMIF('Rake Load'!A:A,B233,'Rake Load'!BH:BH)</f>
        <v>0</v>
      </c>
      <c r="K233" s="41">
        <f t="shared" si="85"/>
        <v>0.61180555555555571</v>
      </c>
      <c r="L233" s="41">
        <f t="shared" si="86"/>
        <v>0.12236111111111114</v>
      </c>
      <c r="M233" s="49">
        <f t="shared" si="87"/>
        <v>2</v>
      </c>
      <c r="N233" s="49">
        <f t="shared" si="88"/>
        <v>56</v>
      </c>
      <c r="O233" s="363">
        <f>SUMIF(C$2:C233,C233,D$2:D233)</f>
        <v>96</v>
      </c>
      <c r="P233" s="33">
        <f>SUMIF(C$2:C233,C233,F$2:F233)</f>
        <v>10.954861111111111</v>
      </c>
      <c r="Q233" s="37">
        <f t="shared" si="89"/>
        <v>0.11411313657407407</v>
      </c>
      <c r="R233" s="36">
        <f t="shared" si="90"/>
        <v>2</v>
      </c>
      <c r="S233" s="36">
        <f t="shared" si="91"/>
        <v>44</v>
      </c>
      <c r="T233" s="363">
        <f>SUM(D$2:D233)</f>
        <v>548</v>
      </c>
      <c r="U233" s="38">
        <f>SUMIF(C$2:C233,C233,E$2:E233)</f>
        <v>343031.30000000005</v>
      </c>
      <c r="V233" s="38">
        <f>SUM(E$2:E233)</f>
        <v>1942339.916</v>
      </c>
      <c r="W233" s="43">
        <f>SUM(F$2:F233)</f>
        <v>40779.283333333362</v>
      </c>
      <c r="X233" s="43">
        <f t="shared" si="92"/>
        <v>74.414750608272556</v>
      </c>
      <c r="Y233" s="36">
        <f t="shared" si="93"/>
        <v>9</v>
      </c>
      <c r="Z233" s="36">
        <f t="shared" si="94"/>
        <v>57</v>
      </c>
      <c r="AA233" s="38">
        <f>SUMIF('Rake Load'!A:A,Summary!B233,'Rake Load'!AN:AN)</f>
        <v>3.0138888888888893</v>
      </c>
      <c r="AB233" s="38">
        <f>SUMIF(C$2:C233,C233,AA$2:AA233)</f>
        <v>33.164583333333333</v>
      </c>
      <c r="AC233" s="38">
        <f>SUM(AA$2:AA233)</f>
        <v>201.82777777780103</v>
      </c>
      <c r="AD233" s="43">
        <f t="shared" si="95"/>
        <v>0.60277777777777786</v>
      </c>
      <c r="AE233" s="43">
        <f t="shared" si="96"/>
        <v>0.3454644097222222</v>
      </c>
      <c r="AF233" s="43">
        <f t="shared" si="97"/>
        <v>0.36829886455803107</v>
      </c>
      <c r="AG233" s="38">
        <f>SUMIF(Unloader!B:B,Summary!B233,Unloader!M:M)</f>
        <v>28286</v>
      </c>
      <c r="AH233" s="38">
        <f>SUMIF(C$2:C233,C233,AG$2:AG233)</f>
        <v>188154</v>
      </c>
      <c r="AI233" s="38">
        <f>SUM(AG$2:AG233)</f>
        <v>2347924</v>
      </c>
      <c r="AJ233" s="43">
        <f>SUMIF(Unloader!B:B,Summary!B233,Unloader!W:W)</f>
        <v>0.76597222222222217</v>
      </c>
      <c r="AK233" s="43">
        <f>SUMIF(Unloader!B:B,Summary!B233,Unloader!AD:AD)+SUMIF(Unloader!B:B,Summary!B233,Unloader!BR:BR)+SUMIF(Unloader!B:B,Summary!B233,Unloader!BN:BN)</f>
        <v>3.9583333333333331E-2</v>
      </c>
      <c r="AL233" s="43">
        <f>SUMIF(C$2:C233,C233,AJ$2:AJ233)</f>
        <v>5.313194444444445</v>
      </c>
      <c r="AM233" s="43">
        <f>SUMIF(C$2:C233,C233,AK$2:AK233)</f>
        <v>0.4</v>
      </c>
      <c r="AN233" s="38">
        <f t="shared" si="98"/>
        <v>1595.6522968197878</v>
      </c>
      <c r="AO233" s="38">
        <f>SUM(AJ$2:AJ233)</f>
        <v>70.869444444444412</v>
      </c>
      <c r="AP233" s="38">
        <f>SUM(AK$2:AK233)</f>
        <v>4.0513888888888898</v>
      </c>
      <c r="AQ233" s="38">
        <f t="shared" si="99"/>
        <v>1464.1277099918943</v>
      </c>
    </row>
    <row r="234" spans="1:43" x14ac:dyDescent="0.25">
      <c r="A234" s="124">
        <f t="shared" si="103"/>
        <v>233</v>
      </c>
      <c r="B234" s="361">
        <f t="shared" si="103"/>
        <v>40866</v>
      </c>
      <c r="C234" s="33">
        <f t="shared" si="81"/>
        <v>11</v>
      </c>
      <c r="D234" s="125">
        <f>COUNTIF('Rake Load'!A:A,Summary!B234)</f>
        <v>5</v>
      </c>
      <c r="E234" s="125">
        <f>SUMIF('Rake Load'!A:A,B234,'Rake Load'!F:F)</f>
        <v>17263.580000000002</v>
      </c>
      <c r="F234" s="35">
        <f>SUMIF('Rake Load'!A:A,B234,'Rake Load'!AB:AB)</f>
        <v>0.50069444444444411</v>
      </c>
      <c r="G234" s="35">
        <f t="shared" si="82"/>
        <v>0.10013888888888882</v>
      </c>
      <c r="H234" s="36">
        <f t="shared" si="83"/>
        <v>2</v>
      </c>
      <c r="I234" s="36">
        <f t="shared" si="84"/>
        <v>24</v>
      </c>
      <c r="J234" s="35">
        <f>SUMIF('Rake Load'!A:A,B234,'Rake Load'!BH:BH)</f>
        <v>0</v>
      </c>
      <c r="K234" s="41">
        <f t="shared" si="85"/>
        <v>0.50069444444444411</v>
      </c>
      <c r="L234" s="41">
        <f t="shared" si="86"/>
        <v>0.10013888888888882</v>
      </c>
      <c r="M234" s="49">
        <f t="shared" si="87"/>
        <v>2</v>
      </c>
      <c r="N234" s="49">
        <f t="shared" si="88"/>
        <v>24</v>
      </c>
      <c r="O234" s="363">
        <f>SUMIF(C$2:C234,C234,D$2:D234)</f>
        <v>101</v>
      </c>
      <c r="P234" s="33">
        <f>SUMIF(C$2:C234,C234,F$2:F234)</f>
        <v>11.455555555555556</v>
      </c>
      <c r="Q234" s="37">
        <f t="shared" si="89"/>
        <v>0.11342134213421343</v>
      </c>
      <c r="R234" s="36">
        <f t="shared" si="90"/>
        <v>2</v>
      </c>
      <c r="S234" s="36">
        <f t="shared" si="91"/>
        <v>43</v>
      </c>
      <c r="T234" s="363">
        <f>SUM(D$2:D234)</f>
        <v>553</v>
      </c>
      <c r="U234" s="38">
        <f>SUMIF(C$2:C234,C234,E$2:E234)</f>
        <v>360294.88000000006</v>
      </c>
      <c r="V234" s="38">
        <f>SUM(E$2:E234)</f>
        <v>1959603.496</v>
      </c>
      <c r="W234" s="43">
        <f>SUM(F$2:F234)</f>
        <v>40779.784027777809</v>
      </c>
      <c r="X234" s="43">
        <f t="shared" si="92"/>
        <v>73.742828259996031</v>
      </c>
      <c r="Y234" s="36">
        <f t="shared" si="93"/>
        <v>17</v>
      </c>
      <c r="Z234" s="36">
        <f t="shared" si="94"/>
        <v>49</v>
      </c>
      <c r="AA234" s="38">
        <f>SUMIF('Rake Load'!A:A,Summary!B234,'Rake Load'!AN:AN)</f>
        <v>1.2951388888888888</v>
      </c>
      <c r="AB234" s="38">
        <f>SUMIF(C$2:C234,C234,AA$2:AA234)</f>
        <v>34.459722222222219</v>
      </c>
      <c r="AC234" s="38">
        <f>SUM(AA$2:AA234)</f>
        <v>203.12291666668992</v>
      </c>
      <c r="AD234" s="43">
        <f t="shared" si="95"/>
        <v>0.25902777777777775</v>
      </c>
      <c r="AE234" s="43">
        <f t="shared" si="96"/>
        <v>0.34118536853685366</v>
      </c>
      <c r="AF234" s="43">
        <f t="shared" si="97"/>
        <v>0.36731088004826384</v>
      </c>
      <c r="AG234" s="38">
        <f>SUMIF(Unloader!B:B,Summary!B234,Unloader!M:M)</f>
        <v>1008</v>
      </c>
      <c r="AH234" s="38">
        <f>SUMIF(C$2:C234,C234,AG$2:AG234)</f>
        <v>189162</v>
      </c>
      <c r="AI234" s="38">
        <f>SUM(AG$2:AG234)</f>
        <v>2348932</v>
      </c>
      <c r="AJ234" s="43">
        <f>SUMIF(Unloader!B:B,Summary!B234,Unloader!W:W)</f>
        <v>2.0833333333333332E-2</v>
      </c>
      <c r="AK234" s="43">
        <f>SUMIF(Unloader!B:B,Summary!B234,Unloader!AD:AD)+SUMIF(Unloader!B:B,Summary!B234,Unloader!BR:BR)+SUMIF(Unloader!B:B,Summary!B234,Unloader!BN:BN)</f>
        <v>0</v>
      </c>
      <c r="AL234" s="43">
        <f>SUMIF(C$2:C234,C234,AJ$2:AJ234)</f>
        <v>5.334027777777778</v>
      </c>
      <c r="AM234" s="43">
        <f>SUMIF(C$2:C234,C234,AK$2:AK234)</f>
        <v>0.4</v>
      </c>
      <c r="AN234" s="38">
        <f t="shared" si="98"/>
        <v>1597.427163969036</v>
      </c>
      <c r="AO234" s="38">
        <f>SUM(AJ$2:AJ234)</f>
        <v>70.89027777777774</v>
      </c>
      <c r="AP234" s="38">
        <f>SUM(AK$2:AK234)</f>
        <v>4.0513888888888898</v>
      </c>
      <c r="AQ234" s="38">
        <f t="shared" si="99"/>
        <v>1464.2997257085872</v>
      </c>
    </row>
    <row r="235" spans="1:43" x14ac:dyDescent="0.25">
      <c r="A235" s="124">
        <f t="shared" si="103"/>
        <v>234</v>
      </c>
      <c r="B235" s="361">
        <f t="shared" si="103"/>
        <v>40867</v>
      </c>
      <c r="C235" s="33">
        <f t="shared" si="81"/>
        <v>11</v>
      </c>
      <c r="D235" s="125">
        <f>COUNTIF('Rake Load'!A:A,Summary!B235)</f>
        <v>5</v>
      </c>
      <c r="E235" s="125">
        <f>SUMIF('Rake Load'!A:A,B235,'Rake Load'!F:F)</f>
        <v>18157.37</v>
      </c>
      <c r="F235" s="35">
        <f>SUMIF('Rake Load'!A:A,B235,'Rake Load'!AB:AB)</f>
        <v>0.67152777777777772</v>
      </c>
      <c r="G235" s="35">
        <f t="shared" si="82"/>
        <v>0.13430555555555554</v>
      </c>
      <c r="H235" s="36">
        <f t="shared" si="83"/>
        <v>3</v>
      </c>
      <c r="I235" s="36">
        <f t="shared" si="84"/>
        <v>13</v>
      </c>
      <c r="J235" s="35">
        <f>SUMIF('Rake Load'!A:A,B235,'Rake Load'!BH:BH)</f>
        <v>0</v>
      </c>
      <c r="K235" s="41">
        <f t="shared" si="85"/>
        <v>0.67152777777777772</v>
      </c>
      <c r="L235" s="41">
        <f t="shared" si="86"/>
        <v>0.13430555555555554</v>
      </c>
      <c r="M235" s="49">
        <f t="shared" si="87"/>
        <v>3</v>
      </c>
      <c r="N235" s="49">
        <f t="shared" si="88"/>
        <v>13</v>
      </c>
      <c r="O235" s="363">
        <f>SUMIF(C$2:C235,C235,D$2:D235)</f>
        <v>106</v>
      </c>
      <c r="P235" s="33">
        <f>SUMIF(C$2:C235,C235,F$2:F235)</f>
        <v>12.127083333333333</v>
      </c>
      <c r="Q235" s="37">
        <f t="shared" si="89"/>
        <v>0.1144064465408805</v>
      </c>
      <c r="R235" s="36">
        <f t="shared" si="90"/>
        <v>2</v>
      </c>
      <c r="S235" s="36">
        <f t="shared" si="91"/>
        <v>44</v>
      </c>
      <c r="T235" s="363">
        <f>SUM(D$2:D235)</f>
        <v>558</v>
      </c>
      <c r="U235" s="38">
        <f>SUMIF(C$2:C235,C235,E$2:E235)</f>
        <v>378452.25000000006</v>
      </c>
      <c r="V235" s="38">
        <f>SUM(E$2:E235)</f>
        <v>1977760.8660000002</v>
      </c>
      <c r="W235" s="43">
        <f>SUM(F$2:F235)</f>
        <v>40780.455555555585</v>
      </c>
      <c r="X235" s="43">
        <f t="shared" si="92"/>
        <v>73.083253683791369</v>
      </c>
      <c r="Y235" s="36">
        <f t="shared" si="93"/>
        <v>1</v>
      </c>
      <c r="Z235" s="36">
        <f t="shared" si="94"/>
        <v>59</v>
      </c>
      <c r="AA235" s="38">
        <f>SUMIF('Rake Load'!A:A,Summary!B235,'Rake Load'!AN:AN)</f>
        <v>1.875</v>
      </c>
      <c r="AB235" s="38">
        <f>SUMIF(C$2:C235,C235,AA$2:AA235)</f>
        <v>36.334722222222219</v>
      </c>
      <c r="AC235" s="38">
        <f>SUM(AA$2:AA235)</f>
        <v>204.99791666668992</v>
      </c>
      <c r="AD235" s="43">
        <f t="shared" si="95"/>
        <v>0.375</v>
      </c>
      <c r="AE235" s="43">
        <f t="shared" si="96"/>
        <v>0.34278039832285112</v>
      </c>
      <c r="AF235" s="43">
        <f t="shared" si="97"/>
        <v>0.36737977897256258</v>
      </c>
      <c r="AG235" s="38">
        <f>SUMIF(Unloader!B:B,Summary!B235,Unloader!M:M)</f>
        <v>0</v>
      </c>
      <c r="AH235" s="38">
        <f>SUMIF(C$2:C235,C235,AG$2:AG235)</f>
        <v>189162</v>
      </c>
      <c r="AI235" s="38">
        <f>SUM(AG$2:AG235)</f>
        <v>2348932</v>
      </c>
      <c r="AJ235" s="43">
        <f>SUMIF(Unloader!B:B,Summary!B235,Unloader!W:W)</f>
        <v>0</v>
      </c>
      <c r="AK235" s="43">
        <f>SUMIF(Unloader!B:B,Summary!B235,Unloader!AD:AD)+SUMIF(Unloader!B:B,Summary!B235,Unloader!BR:BR)+SUMIF(Unloader!B:B,Summary!B235,Unloader!BN:BN)</f>
        <v>0</v>
      </c>
      <c r="AL235" s="43">
        <f>SUMIF(C$2:C235,C235,AJ$2:AJ235)</f>
        <v>5.334027777777778</v>
      </c>
      <c r="AM235" s="43">
        <f>SUMIF(C$2:C235,C235,AK$2:AK235)</f>
        <v>0.4</v>
      </c>
      <c r="AN235" s="38">
        <f t="shared" si="98"/>
        <v>1597.427163969036</v>
      </c>
      <c r="AO235" s="38">
        <f>SUM(AJ$2:AJ235)</f>
        <v>70.89027777777774</v>
      </c>
      <c r="AP235" s="38">
        <f>SUM(AK$2:AK235)</f>
        <v>4.0513888888888898</v>
      </c>
      <c r="AQ235" s="38">
        <f t="shared" si="99"/>
        <v>1464.2997257085872</v>
      </c>
    </row>
    <row r="236" spans="1:43" x14ac:dyDescent="0.25">
      <c r="A236" s="124">
        <f t="shared" si="103"/>
        <v>235</v>
      </c>
      <c r="B236" s="361">
        <f t="shared" si="103"/>
        <v>40868</v>
      </c>
      <c r="C236" s="33">
        <f t="shared" si="81"/>
        <v>11</v>
      </c>
      <c r="D236" s="125">
        <f>COUNTIF('Rake Load'!A:A,Summary!B236)</f>
        <v>4</v>
      </c>
      <c r="E236" s="125">
        <f>SUMIF('Rake Load'!A:A,B236,'Rake Load'!F:F)</f>
        <v>13897.189999999999</v>
      </c>
      <c r="F236" s="35">
        <f>SUMIF('Rake Load'!A:A,B236,'Rake Load'!AB:AB)</f>
        <v>0.40624999999999989</v>
      </c>
      <c r="G236" s="35">
        <f t="shared" si="82"/>
        <v>0.10156249999999997</v>
      </c>
      <c r="H236" s="36">
        <f t="shared" si="83"/>
        <v>2</v>
      </c>
      <c r="I236" s="36">
        <f t="shared" si="84"/>
        <v>26</v>
      </c>
      <c r="J236" s="35">
        <f>SUMIF('Rake Load'!A:A,B236,'Rake Load'!BH:BH)</f>
        <v>0</v>
      </c>
      <c r="K236" s="41">
        <f t="shared" si="85"/>
        <v>0.40624999999999989</v>
      </c>
      <c r="L236" s="41">
        <f t="shared" si="86"/>
        <v>0.10156249999999997</v>
      </c>
      <c r="M236" s="49">
        <f t="shared" si="87"/>
        <v>2</v>
      </c>
      <c r="N236" s="49">
        <f t="shared" si="88"/>
        <v>26</v>
      </c>
      <c r="O236" s="363">
        <f>SUMIF(C$2:C236,C236,D$2:D236)</f>
        <v>110</v>
      </c>
      <c r="P236" s="33">
        <f>SUMIF(C$2:C236,C236,F$2:F236)</f>
        <v>12.533333333333333</v>
      </c>
      <c r="Q236" s="37">
        <f t="shared" si="89"/>
        <v>0.11393939393939394</v>
      </c>
      <c r="R236" s="36">
        <f t="shared" si="90"/>
        <v>2</v>
      </c>
      <c r="S236" s="36">
        <f t="shared" si="91"/>
        <v>44</v>
      </c>
      <c r="T236" s="363">
        <f>SUM(D$2:D236)</f>
        <v>562</v>
      </c>
      <c r="U236" s="38">
        <f>SUMIF(C$2:C236,C236,E$2:E236)</f>
        <v>392349.44000000006</v>
      </c>
      <c r="V236" s="38">
        <f>SUM(E$2:E236)</f>
        <v>1991658.0560000001</v>
      </c>
      <c r="W236" s="43">
        <f>SUM(F$2:F236)</f>
        <v>40780.861805555585</v>
      </c>
      <c r="X236" s="43">
        <f t="shared" si="92"/>
        <v>72.563811041913851</v>
      </c>
      <c r="Y236" s="36">
        <f t="shared" si="93"/>
        <v>13</v>
      </c>
      <c r="Z236" s="36">
        <f t="shared" si="94"/>
        <v>31</v>
      </c>
      <c r="AA236" s="38">
        <f>SUMIF('Rake Load'!A:A,Summary!B236,'Rake Load'!AN:AN)</f>
        <v>0.98263888888888895</v>
      </c>
      <c r="AB236" s="38">
        <f>SUMIF(C$2:C236,C236,AA$2:AA236)</f>
        <v>37.317361111111104</v>
      </c>
      <c r="AC236" s="38">
        <f>SUM(AA$2:AA236)</f>
        <v>205.9805555555788</v>
      </c>
      <c r="AD236" s="43">
        <f t="shared" si="95"/>
        <v>0.24565972222222224</v>
      </c>
      <c r="AE236" s="43">
        <f t="shared" si="96"/>
        <v>0.33924873737373729</v>
      </c>
      <c r="AF236" s="43">
        <f t="shared" si="97"/>
        <v>0.3665134440490726</v>
      </c>
      <c r="AG236" s="38">
        <f>SUMIF(Unloader!B:B,Summary!B236,Unloader!M:M)</f>
        <v>23000</v>
      </c>
      <c r="AH236" s="38">
        <f>SUMIF(C$2:C236,C236,AG$2:AG236)</f>
        <v>212162</v>
      </c>
      <c r="AI236" s="38">
        <f>SUM(AG$2:AG236)</f>
        <v>2371932</v>
      </c>
      <c r="AJ236" s="43">
        <f>SUMIF(Unloader!B:B,Summary!B236,Unloader!W:W)</f>
        <v>0.7402777777777777</v>
      </c>
      <c r="AK236" s="43">
        <f>SUMIF(Unloader!B:B,Summary!B236,Unloader!AD:AD)+SUMIF(Unloader!B:B,Summary!B236,Unloader!BR:BR)+SUMIF(Unloader!B:B,Summary!B236,Unloader!BN:BN)</f>
        <v>0</v>
      </c>
      <c r="AL236" s="43">
        <f>SUMIF(C$2:C236,C236,AJ$2:AJ236)</f>
        <v>6.0743055555555561</v>
      </c>
      <c r="AM236" s="43">
        <f>SUMIF(C$2:C236,C236,AK$2:AK236)</f>
        <v>0.4</v>
      </c>
      <c r="AN236" s="38">
        <f t="shared" si="98"/>
        <v>1557.9145759392975</v>
      </c>
      <c r="AO236" s="38">
        <f>SUM(AJ$2:AJ236)</f>
        <v>71.630555555555517</v>
      </c>
      <c r="AP236" s="38">
        <f>SUM(AK$2:AK236)</f>
        <v>4.0513888888888898</v>
      </c>
      <c r="AQ236" s="38">
        <f t="shared" si="99"/>
        <v>1462.4403477403055</v>
      </c>
    </row>
    <row r="237" spans="1:43" x14ac:dyDescent="0.25">
      <c r="A237" s="124">
        <f t="shared" si="103"/>
        <v>236</v>
      </c>
      <c r="B237" s="361">
        <f t="shared" si="103"/>
        <v>40869</v>
      </c>
      <c r="C237" s="33">
        <f t="shared" si="81"/>
        <v>11</v>
      </c>
      <c r="D237" s="125">
        <f>COUNTIF('Rake Load'!A:A,Summary!B237)</f>
        <v>3</v>
      </c>
      <c r="E237" s="125">
        <f>SUMIF('Rake Load'!A:A,B237,'Rake Load'!F:F)</f>
        <v>10160.69</v>
      </c>
      <c r="F237" s="35">
        <f>SUMIF('Rake Load'!A:A,B237,'Rake Load'!AB:AB)</f>
        <v>0.35694444444444429</v>
      </c>
      <c r="G237" s="35">
        <f t="shared" si="82"/>
        <v>0.11898148148148142</v>
      </c>
      <c r="H237" s="36">
        <f t="shared" si="83"/>
        <v>2</v>
      </c>
      <c r="I237" s="36">
        <f t="shared" si="84"/>
        <v>51</v>
      </c>
      <c r="J237" s="35">
        <f>SUMIF('Rake Load'!A:A,B237,'Rake Load'!BH:BH)</f>
        <v>0</v>
      </c>
      <c r="K237" s="41">
        <f t="shared" si="85"/>
        <v>0.35694444444444429</v>
      </c>
      <c r="L237" s="41">
        <f t="shared" si="86"/>
        <v>0.11898148148148142</v>
      </c>
      <c r="M237" s="49">
        <f t="shared" si="87"/>
        <v>2</v>
      </c>
      <c r="N237" s="49">
        <f t="shared" si="88"/>
        <v>51</v>
      </c>
      <c r="O237" s="363">
        <f>SUMIF(C$2:C237,C237,D$2:D237)</f>
        <v>113</v>
      </c>
      <c r="P237" s="33">
        <f>SUMIF(C$2:C237,C237,F$2:F237)</f>
        <v>12.890277777777778</v>
      </c>
      <c r="Q237" s="37">
        <f t="shared" si="89"/>
        <v>0.1140732546705998</v>
      </c>
      <c r="R237" s="36">
        <f t="shared" si="90"/>
        <v>2</v>
      </c>
      <c r="S237" s="36">
        <f t="shared" si="91"/>
        <v>44</v>
      </c>
      <c r="T237" s="363">
        <f>SUM(D$2:D237)</f>
        <v>565</v>
      </c>
      <c r="U237" s="38">
        <f>SUMIF(C$2:C237,C237,E$2:E237)</f>
        <v>402510.13000000006</v>
      </c>
      <c r="V237" s="38">
        <f>SUM(E$2:E237)</f>
        <v>2001818.746</v>
      </c>
      <c r="W237" s="43">
        <f>SUM(F$2:F237)</f>
        <v>40781.218750000029</v>
      </c>
      <c r="X237" s="43">
        <f t="shared" si="92"/>
        <v>72.179148230088543</v>
      </c>
      <c r="Y237" s="36">
        <f t="shared" si="93"/>
        <v>4</v>
      </c>
      <c r="Z237" s="36">
        <f t="shared" si="94"/>
        <v>17</v>
      </c>
      <c r="AA237" s="38">
        <f>SUMIF('Rake Load'!A:A,Summary!B237,'Rake Load'!AN:AN)</f>
        <v>1.0326388888888887</v>
      </c>
      <c r="AB237" s="38">
        <f>SUMIF(C$2:C237,C237,AA$2:AA237)</f>
        <v>38.349999999999994</v>
      </c>
      <c r="AC237" s="38">
        <f>SUM(AA$2:AA237)</f>
        <v>207.0131944444677</v>
      </c>
      <c r="AD237" s="43">
        <f t="shared" si="95"/>
        <v>0.34421296296296289</v>
      </c>
      <c r="AE237" s="43">
        <f t="shared" si="96"/>
        <v>0.33938053097345128</v>
      </c>
      <c r="AF237" s="43">
        <f t="shared" si="97"/>
        <v>0.36639503441498705</v>
      </c>
      <c r="AG237" s="38">
        <f>SUMIF(Unloader!B:B,Summary!B237,Unloader!M:M)</f>
        <v>25934</v>
      </c>
      <c r="AH237" s="38">
        <f>SUMIF(C$2:C237,C237,AG$2:AG237)</f>
        <v>238096</v>
      </c>
      <c r="AI237" s="38">
        <f>SUM(AG$2:AG237)</f>
        <v>2397866</v>
      </c>
      <c r="AJ237" s="43">
        <f>SUMIF(Unloader!B:B,Summary!B237,Unloader!W:W)</f>
        <v>0.94097222222222221</v>
      </c>
      <c r="AK237" s="43">
        <f>SUMIF(Unloader!B:B,Summary!B237,Unloader!AD:AD)+SUMIF(Unloader!B:B,Summary!B237,Unloader!BR:BR)+SUMIF(Unloader!B:B,Summary!B237,Unloader!BN:BN)</f>
        <v>4.8611111111111112E-3</v>
      </c>
      <c r="AL237" s="43">
        <f>SUMIF(C$2:C237,C237,AJ$2:AJ237)</f>
        <v>7.0152777777777784</v>
      </c>
      <c r="AM237" s="43">
        <f>SUMIF(C$2:C237,C237,AK$2:AK237)</f>
        <v>0.40486111111111112</v>
      </c>
      <c r="AN237" s="38">
        <f t="shared" si="98"/>
        <v>1500.7626851560035</v>
      </c>
      <c r="AO237" s="38">
        <f>SUM(AJ$2:AJ237)</f>
        <v>72.571527777777746</v>
      </c>
      <c r="AP237" s="38">
        <f>SUM(AK$2:AK237)</f>
        <v>4.0562500000000012</v>
      </c>
      <c r="AQ237" s="38">
        <f t="shared" si="99"/>
        <v>1458.2307271289867</v>
      </c>
    </row>
    <row r="238" spans="1:43" x14ac:dyDescent="0.25">
      <c r="A238" s="124">
        <f t="shared" si="103"/>
        <v>237</v>
      </c>
      <c r="B238" s="361">
        <f t="shared" si="103"/>
        <v>40870</v>
      </c>
      <c r="C238" s="33">
        <f t="shared" si="81"/>
        <v>11</v>
      </c>
      <c r="D238" s="125">
        <f>COUNTIF('Rake Load'!A:A,Summary!B238)</f>
        <v>5</v>
      </c>
      <c r="E238" s="125">
        <f>SUMIF('Rake Load'!A:A,B238,'Rake Load'!F:F)</f>
        <v>17673.019999999997</v>
      </c>
      <c r="F238" s="35">
        <f>SUMIF('Rake Load'!A:A,B238,'Rake Load'!AB:AB)</f>
        <v>0.4902777777777777</v>
      </c>
      <c r="G238" s="35">
        <f t="shared" si="82"/>
        <v>9.8055555555555535E-2</v>
      </c>
      <c r="H238" s="36">
        <f t="shared" si="83"/>
        <v>2</v>
      </c>
      <c r="I238" s="36">
        <f t="shared" si="84"/>
        <v>21</v>
      </c>
      <c r="J238" s="35">
        <f>SUMIF('Rake Load'!A:A,B238,'Rake Load'!BH:BH)</f>
        <v>0</v>
      </c>
      <c r="K238" s="41">
        <f t="shared" si="85"/>
        <v>0.4902777777777777</v>
      </c>
      <c r="L238" s="41">
        <f t="shared" si="86"/>
        <v>9.8055555555555535E-2</v>
      </c>
      <c r="M238" s="49">
        <f t="shared" si="87"/>
        <v>2</v>
      </c>
      <c r="N238" s="49">
        <f t="shared" si="88"/>
        <v>21</v>
      </c>
      <c r="O238" s="363">
        <f>SUMIF(C$2:C238,C238,D$2:D238)</f>
        <v>118</v>
      </c>
      <c r="P238" s="33">
        <f>SUMIF(C$2:C238,C238,F$2:F238)</f>
        <v>13.380555555555555</v>
      </c>
      <c r="Q238" s="37">
        <f t="shared" si="89"/>
        <v>0.113394538606403</v>
      </c>
      <c r="R238" s="36">
        <f t="shared" si="90"/>
        <v>2</v>
      </c>
      <c r="S238" s="36">
        <f t="shared" si="91"/>
        <v>43</v>
      </c>
      <c r="T238" s="363">
        <f>SUM(D$2:D238)</f>
        <v>570</v>
      </c>
      <c r="U238" s="38">
        <f>SUMIF(C$2:C238,C238,E$2:E238)</f>
        <v>420183.15000000008</v>
      </c>
      <c r="V238" s="38">
        <f>SUM(E$2:E238)</f>
        <v>2019491.7660000001</v>
      </c>
      <c r="W238" s="43">
        <f>SUM(F$2:F238)</f>
        <v>40781.709027777804</v>
      </c>
      <c r="X238" s="43">
        <f t="shared" si="92"/>
        <v>71.546857943469831</v>
      </c>
      <c r="Y238" s="36">
        <f t="shared" si="93"/>
        <v>13</v>
      </c>
      <c r="Z238" s="36">
        <f t="shared" si="94"/>
        <v>7</v>
      </c>
      <c r="AA238" s="38">
        <f>SUMIF('Rake Load'!A:A,Summary!B238,'Rake Load'!AN:AN)</f>
        <v>2.125</v>
      </c>
      <c r="AB238" s="38">
        <f>SUMIF(C$2:C238,C238,AA$2:AA238)</f>
        <v>40.474999999999994</v>
      </c>
      <c r="AC238" s="38">
        <f>SUM(AA$2:AA238)</f>
        <v>209.1381944444677</v>
      </c>
      <c r="AD238" s="43">
        <f t="shared" si="95"/>
        <v>0.42499999999999999</v>
      </c>
      <c r="AE238" s="43">
        <f t="shared" si="96"/>
        <v>0.34300847457627115</v>
      </c>
      <c r="AF238" s="43">
        <f t="shared" si="97"/>
        <v>0.36690911306046964</v>
      </c>
      <c r="AG238" s="38">
        <f>SUMIF(Unloader!B:B,Summary!B238,Unloader!M:M)</f>
        <v>44022</v>
      </c>
      <c r="AH238" s="38">
        <f>SUMIF(C$2:C238,C238,AG$2:AG238)</f>
        <v>282118</v>
      </c>
      <c r="AI238" s="38">
        <f>SUM(AG$2:AG238)</f>
        <v>2441888</v>
      </c>
      <c r="AJ238" s="43">
        <f>SUMIF(Unloader!B:B,Summary!B238,Unloader!W:W)</f>
        <v>1</v>
      </c>
      <c r="AK238" s="43">
        <f>SUMIF(Unloader!B:B,Summary!B238,Unloader!AD:AD)+SUMIF(Unloader!B:B,Summary!B238,Unloader!BR:BR)+SUMIF(Unloader!B:B,Summary!B238,Unloader!BN:BN)</f>
        <v>2.7083333333333334E-2</v>
      </c>
      <c r="AL238" s="43">
        <f>SUMIF(C$2:C238,C238,AJ$2:AJ238)</f>
        <v>8.0152777777777793</v>
      </c>
      <c r="AM238" s="43">
        <f>SUMIF(C$2:C238,C238,AK$2:AK238)</f>
        <v>0.43194444444444446</v>
      </c>
      <c r="AN238" s="38">
        <f t="shared" si="98"/>
        <v>1550.0989010989008</v>
      </c>
      <c r="AO238" s="38">
        <f>SUM(AJ$2:AJ238)</f>
        <v>73.571527777777746</v>
      </c>
      <c r="AP238" s="38">
        <f>SUM(AK$2:AK238)</f>
        <v>4.0833333333333348</v>
      </c>
      <c r="AQ238" s="38">
        <f t="shared" si="99"/>
        <v>1464.2103474810874</v>
      </c>
    </row>
    <row r="239" spans="1:43" x14ac:dyDescent="0.25">
      <c r="A239" s="124">
        <f t="shared" si="103"/>
        <v>238</v>
      </c>
      <c r="B239" s="361">
        <f t="shared" si="103"/>
        <v>40871</v>
      </c>
      <c r="C239" s="33">
        <f t="shared" si="81"/>
        <v>11</v>
      </c>
      <c r="D239" s="125">
        <f>COUNTIF('Rake Load'!A:A,Summary!B239)</f>
        <v>3</v>
      </c>
      <c r="E239" s="125">
        <f>SUMIF('Rake Load'!A:A,B239,'Rake Load'!F:F)</f>
        <v>10370.16</v>
      </c>
      <c r="F239" s="35">
        <f>SUMIF('Rake Load'!A:A,B239,'Rake Load'!AB:AB)</f>
        <v>0.33819444444444446</v>
      </c>
      <c r="G239" s="35">
        <f t="shared" si="82"/>
        <v>0.11273148148148149</v>
      </c>
      <c r="H239" s="36">
        <f t="shared" si="83"/>
        <v>2</v>
      </c>
      <c r="I239" s="36">
        <f t="shared" si="84"/>
        <v>42</v>
      </c>
      <c r="J239" s="35">
        <f>SUMIF('Rake Load'!A:A,B239,'Rake Load'!BH:BH)</f>
        <v>0</v>
      </c>
      <c r="K239" s="41">
        <f t="shared" si="85"/>
        <v>0.33819444444444446</v>
      </c>
      <c r="L239" s="41">
        <f t="shared" si="86"/>
        <v>0.11273148148148149</v>
      </c>
      <c r="M239" s="49">
        <f t="shared" si="87"/>
        <v>2</v>
      </c>
      <c r="N239" s="49">
        <f t="shared" si="88"/>
        <v>42</v>
      </c>
      <c r="O239" s="363">
        <f>SUMIF(C$2:C239,C239,D$2:D239)</f>
        <v>121</v>
      </c>
      <c r="P239" s="33">
        <f>SUMIF(C$2:C239,C239,F$2:F239)</f>
        <v>13.71875</v>
      </c>
      <c r="Q239" s="37">
        <f t="shared" si="89"/>
        <v>0.11337809917355372</v>
      </c>
      <c r="R239" s="36">
        <f t="shared" si="90"/>
        <v>2</v>
      </c>
      <c r="S239" s="36">
        <f t="shared" si="91"/>
        <v>43</v>
      </c>
      <c r="T239" s="363">
        <f>SUM(D$2:D239)</f>
        <v>573</v>
      </c>
      <c r="U239" s="38">
        <f>SUMIF(C$2:C239,C239,E$2:E239)</f>
        <v>430553.31000000006</v>
      </c>
      <c r="V239" s="38">
        <f>SUM(E$2:E239)</f>
        <v>2029861.926</v>
      </c>
      <c r="W239" s="43">
        <f>SUM(F$2:F239)</f>
        <v>40782.047222222245</v>
      </c>
      <c r="X239" s="43">
        <f t="shared" si="92"/>
        <v>71.172857281365168</v>
      </c>
      <c r="Y239" s="36">
        <f t="shared" si="93"/>
        <v>4</v>
      </c>
      <c r="Z239" s="36">
        <f t="shared" si="94"/>
        <v>8</v>
      </c>
      <c r="AA239" s="38">
        <f>SUMIF('Rake Load'!A:A,Summary!B239,'Rake Load'!AN:AN)</f>
        <v>0.73611111111111127</v>
      </c>
      <c r="AB239" s="38">
        <f>SUMIF(C$2:C239,C239,AA$2:AA239)</f>
        <v>41.211111111111109</v>
      </c>
      <c r="AC239" s="38">
        <f>SUM(AA$2:AA239)</f>
        <v>209.87430555557881</v>
      </c>
      <c r="AD239" s="43">
        <f t="shared" si="95"/>
        <v>0.24537037037037043</v>
      </c>
      <c r="AE239" s="43">
        <f t="shared" si="96"/>
        <v>0.34058769513314968</v>
      </c>
      <c r="AF239" s="43">
        <f t="shared" si="97"/>
        <v>0.36627278456470996</v>
      </c>
      <c r="AG239" s="38">
        <f>SUMIF(Unloader!B:B,Summary!B239,Unloader!M:M)</f>
        <v>35962</v>
      </c>
      <c r="AH239" s="38">
        <f>SUMIF(C$2:C239,C239,AG$2:AG239)</f>
        <v>318080</v>
      </c>
      <c r="AI239" s="38">
        <f>SUM(AG$2:AG239)</f>
        <v>2477850</v>
      </c>
      <c r="AJ239" s="43">
        <f>SUMIF(Unloader!B:B,Summary!B239,Unloader!W:W)</f>
        <v>0.91666666666666674</v>
      </c>
      <c r="AK239" s="43">
        <f>SUMIF(Unloader!B:B,Summary!B239,Unloader!AD:AD)+SUMIF(Unloader!B:B,Summary!B239,Unloader!BR:BR)+SUMIF(Unloader!B:B,Summary!B239,Unloader!BN:BN)</f>
        <v>1.7361111111111112E-2</v>
      </c>
      <c r="AL239" s="43">
        <f>SUMIF(C$2:C239,C239,AJ$2:AJ239)</f>
        <v>8.9319444444444454</v>
      </c>
      <c r="AM239" s="43">
        <f>SUMIF(C$2:C239,C239,AK$2:AK239)</f>
        <v>0.44930555555555557</v>
      </c>
      <c r="AN239" s="38">
        <f t="shared" si="98"/>
        <v>1562.4068767908309</v>
      </c>
      <c r="AO239" s="38">
        <f>SUM(AJ$2:AJ239)</f>
        <v>74.488194444444417</v>
      </c>
      <c r="AP239" s="38">
        <f>SUM(AK$2:AK239)</f>
        <v>4.1006944444444455</v>
      </c>
      <c r="AQ239" s="38">
        <f t="shared" si="99"/>
        <v>1466.7909785118102</v>
      </c>
    </row>
    <row r="240" spans="1:43" x14ac:dyDescent="0.25">
      <c r="A240" s="124">
        <f t="shared" si="103"/>
        <v>239</v>
      </c>
      <c r="B240" s="361">
        <f t="shared" si="103"/>
        <v>40872</v>
      </c>
      <c r="C240" s="33">
        <f t="shared" si="81"/>
        <v>11</v>
      </c>
      <c r="D240" s="125">
        <f>COUNTIF('Rake Load'!A:A,Summary!B240)</f>
        <v>2</v>
      </c>
      <c r="E240" s="125">
        <f>SUMIF('Rake Load'!A:A,B240,'Rake Load'!F:F)</f>
        <v>7112.13</v>
      </c>
      <c r="F240" s="35">
        <f>SUMIF('Rake Load'!A:A,B240,'Rake Load'!AB:AB)</f>
        <v>0.37291666666666667</v>
      </c>
      <c r="G240" s="35">
        <f t="shared" si="82"/>
        <v>0.18645833333333334</v>
      </c>
      <c r="H240" s="36">
        <f t="shared" si="83"/>
        <v>4</v>
      </c>
      <c r="I240" s="36">
        <f t="shared" si="84"/>
        <v>28</v>
      </c>
      <c r="J240" s="35">
        <f>SUMIF('Rake Load'!A:A,B240,'Rake Load'!BH:BH)</f>
        <v>0</v>
      </c>
      <c r="K240" s="41">
        <f t="shared" si="85"/>
        <v>0.37291666666666667</v>
      </c>
      <c r="L240" s="41">
        <f t="shared" si="86"/>
        <v>0.18645833333333334</v>
      </c>
      <c r="M240" s="49">
        <f t="shared" si="87"/>
        <v>4</v>
      </c>
      <c r="N240" s="49">
        <f t="shared" si="88"/>
        <v>28</v>
      </c>
      <c r="O240" s="363">
        <f>SUMIF(C$2:C240,C240,D$2:D240)</f>
        <v>123</v>
      </c>
      <c r="P240" s="33">
        <f>SUMIF(C$2:C240,C240,F$2:F240)</f>
        <v>14.091666666666667</v>
      </c>
      <c r="Q240" s="37">
        <f t="shared" si="89"/>
        <v>0.11456639566395664</v>
      </c>
      <c r="R240" s="36">
        <f t="shared" si="90"/>
        <v>2</v>
      </c>
      <c r="S240" s="36">
        <f t="shared" si="91"/>
        <v>44</v>
      </c>
      <c r="T240" s="363">
        <f>SUM(D$2:D240)</f>
        <v>575</v>
      </c>
      <c r="U240" s="38">
        <f>SUMIF(C$2:C240,C240,E$2:E240)</f>
        <v>437665.44000000006</v>
      </c>
      <c r="V240" s="38">
        <f>SUM(E$2:E240)</f>
        <v>2036974.0559999999</v>
      </c>
      <c r="W240" s="43">
        <f>SUM(F$2:F240)</f>
        <v>40782.420138888912</v>
      </c>
      <c r="X240" s="43">
        <f t="shared" si="92"/>
        <v>70.925948067632888</v>
      </c>
      <c r="Y240" s="36">
        <f t="shared" si="93"/>
        <v>22</v>
      </c>
      <c r="Z240" s="36">
        <f t="shared" si="94"/>
        <v>13</v>
      </c>
      <c r="AA240" s="38">
        <f>SUMIF('Rake Load'!A:A,Summary!B240,'Rake Load'!AN:AN)</f>
        <v>0.63888888888888895</v>
      </c>
      <c r="AB240" s="38">
        <f>SUMIF(C$2:C240,C240,AA$2:AA240)</f>
        <v>41.849999999999994</v>
      </c>
      <c r="AC240" s="38">
        <f>SUM(AA$2:AA240)</f>
        <v>210.5131944444677</v>
      </c>
      <c r="AD240" s="43">
        <f t="shared" si="95"/>
        <v>0.31944444444444448</v>
      </c>
      <c r="AE240" s="43">
        <f t="shared" si="96"/>
        <v>0.34024390243902436</v>
      </c>
      <c r="AF240" s="43">
        <f t="shared" si="97"/>
        <v>0.36610990338168298</v>
      </c>
      <c r="AG240" s="38">
        <f>SUMIF(Unloader!B:B,Summary!B240,Unloader!M:M)</f>
        <v>21954</v>
      </c>
      <c r="AH240" s="38">
        <f>SUMIF(C$2:C240,C240,AG$2:AG240)</f>
        <v>340034</v>
      </c>
      <c r="AI240" s="38">
        <f>SUM(AG$2:AG240)</f>
        <v>2499804</v>
      </c>
      <c r="AJ240" s="43">
        <f>SUMIF(Unloader!B:B,Summary!B240,Unloader!W:W)</f>
        <v>0.58333333333333337</v>
      </c>
      <c r="AK240" s="43">
        <f>SUMIF(Unloader!B:B,Summary!B240,Unloader!AD:AD)+SUMIF(Unloader!B:B,Summary!B240,Unloader!BR:BR)+SUMIF(Unloader!B:B,Summary!B240,Unloader!BN:BN)</f>
        <v>7.6388888888888886E-3</v>
      </c>
      <c r="AL240" s="43">
        <f>SUMIF(C$2:C240,C240,AJ$2:AJ240)</f>
        <v>9.5152777777777793</v>
      </c>
      <c r="AM240" s="43">
        <f>SUMIF(C$2:C240,C240,AK$2:AK240)</f>
        <v>0.45694444444444443</v>
      </c>
      <c r="AN240" s="38">
        <f t="shared" si="98"/>
        <v>1564.0938362465497</v>
      </c>
      <c r="AO240" s="38">
        <f>SUM(AJ$2:AJ240)</f>
        <v>75.071527777777746</v>
      </c>
      <c r="AP240" s="38">
        <f>SUM(AK$2:AK240)</f>
        <v>4.1083333333333343</v>
      </c>
      <c r="AQ240" s="38">
        <f t="shared" si="99"/>
        <v>1467.7820074960619</v>
      </c>
    </row>
    <row r="241" spans="1:43" x14ac:dyDescent="0.25">
      <c r="A241" s="124">
        <f t="shared" si="103"/>
        <v>240</v>
      </c>
      <c r="B241" s="361">
        <f t="shared" si="103"/>
        <v>40873</v>
      </c>
      <c r="C241" s="33">
        <f t="shared" si="81"/>
        <v>11</v>
      </c>
      <c r="D241" s="125">
        <f>COUNTIF('Rake Load'!A:A,Summary!B241)</f>
        <v>1</v>
      </c>
      <c r="E241" s="125">
        <f>SUMIF('Rake Load'!A:A,B241,'Rake Load'!F:F)</f>
        <v>3478.16</v>
      </c>
      <c r="F241" s="35">
        <f>SUMIF('Rake Load'!A:A,B241,'Rake Load'!AB:AB)</f>
        <v>0.12361111111111089</v>
      </c>
      <c r="G241" s="35">
        <f t="shared" si="82"/>
        <v>0.12361111111111089</v>
      </c>
      <c r="H241" s="36">
        <f t="shared" si="83"/>
        <v>2</v>
      </c>
      <c r="I241" s="36">
        <f t="shared" si="84"/>
        <v>58</v>
      </c>
      <c r="J241" s="35">
        <f>SUMIF('Rake Load'!A:A,B241,'Rake Load'!BH:BH)</f>
        <v>0</v>
      </c>
      <c r="K241" s="41">
        <f t="shared" si="85"/>
        <v>0.12361111111111089</v>
      </c>
      <c r="L241" s="41">
        <f t="shared" si="86"/>
        <v>0.12361111111111089</v>
      </c>
      <c r="M241" s="49">
        <f t="shared" si="87"/>
        <v>2</v>
      </c>
      <c r="N241" s="49">
        <f t="shared" si="88"/>
        <v>58</v>
      </c>
      <c r="O241" s="363">
        <f>SUMIF(C$2:C241,C241,D$2:D241)</f>
        <v>124</v>
      </c>
      <c r="P241" s="33">
        <f>SUMIF(C$2:C241,C241,F$2:F241)</f>
        <v>14.215277777777779</v>
      </c>
      <c r="Q241" s="37">
        <f t="shared" si="89"/>
        <v>0.11463933691756273</v>
      </c>
      <c r="R241" s="36">
        <f t="shared" si="90"/>
        <v>2</v>
      </c>
      <c r="S241" s="36">
        <f t="shared" si="91"/>
        <v>45</v>
      </c>
      <c r="T241" s="363">
        <f>SUM(D$2:D241)</f>
        <v>576</v>
      </c>
      <c r="U241" s="38">
        <f>SUMIF(C$2:C241,C241,E$2:E241)</f>
        <v>441143.60000000003</v>
      </c>
      <c r="V241" s="38">
        <f>SUM(E$2:E241)</f>
        <v>2040452.2159999998</v>
      </c>
      <c r="W241" s="43">
        <f>SUM(F$2:F241)</f>
        <v>40782.543750000026</v>
      </c>
      <c r="X241" s="43">
        <f t="shared" si="92"/>
        <v>70.803027343750045</v>
      </c>
      <c r="Y241" s="36">
        <f t="shared" si="93"/>
        <v>19</v>
      </c>
      <c r="Z241" s="36">
        <f t="shared" si="94"/>
        <v>16</v>
      </c>
      <c r="AA241" s="38">
        <f>SUMIF('Rake Load'!A:A,Summary!B241,'Rake Load'!AN:AN)</f>
        <v>0.41319444444444453</v>
      </c>
      <c r="AB241" s="38">
        <f>SUMIF(C$2:C241,C241,AA$2:AA241)</f>
        <v>42.263194444444437</v>
      </c>
      <c r="AC241" s="38">
        <f>SUM(AA$2:AA241)</f>
        <v>210.92638888891216</v>
      </c>
      <c r="AD241" s="43">
        <f t="shared" si="95"/>
        <v>0.41319444444444453</v>
      </c>
      <c r="AE241" s="43">
        <f t="shared" si="96"/>
        <v>0.3408322132616487</v>
      </c>
      <c r="AF241" s="43">
        <f t="shared" si="97"/>
        <v>0.36619164737658361</v>
      </c>
      <c r="AG241" s="38">
        <f>SUMIF(Unloader!B:B,Summary!B241,Unloader!M:M)</f>
        <v>0</v>
      </c>
      <c r="AH241" s="38">
        <f>SUMIF(C$2:C241,C241,AG$2:AG241)</f>
        <v>340034</v>
      </c>
      <c r="AI241" s="38">
        <f>SUM(AG$2:AG241)</f>
        <v>2499804</v>
      </c>
      <c r="AJ241" s="43">
        <f>SUMIF(Unloader!B:B,Summary!B241,Unloader!W:W)</f>
        <v>0</v>
      </c>
      <c r="AK241" s="43">
        <f>SUMIF(Unloader!B:B,Summary!B241,Unloader!AD:AD)+SUMIF(Unloader!B:B,Summary!B241,Unloader!BR:BR)+SUMIF(Unloader!B:B,Summary!B241,Unloader!BN:BN)</f>
        <v>0</v>
      </c>
      <c r="AL241" s="43">
        <f>SUMIF(C$2:C241,C241,AJ$2:AJ241)</f>
        <v>9.5152777777777793</v>
      </c>
      <c r="AM241" s="43">
        <f>SUMIF(C$2:C241,C241,AK$2:AK241)</f>
        <v>0.45694444444444443</v>
      </c>
      <c r="AN241" s="38">
        <f t="shared" si="98"/>
        <v>1564.0938362465497</v>
      </c>
      <c r="AO241" s="38">
        <f>SUM(AJ$2:AJ241)</f>
        <v>75.071527777777746</v>
      </c>
      <c r="AP241" s="38">
        <f>SUM(AK$2:AK241)</f>
        <v>4.1083333333333343</v>
      </c>
      <c r="AQ241" s="38">
        <f t="shared" si="99"/>
        <v>1467.7820074960619</v>
      </c>
    </row>
    <row r="242" spans="1:43" x14ac:dyDescent="0.25">
      <c r="A242" s="124">
        <f t="shared" si="103"/>
        <v>241</v>
      </c>
      <c r="B242" s="361">
        <f t="shared" si="103"/>
        <v>40874</v>
      </c>
      <c r="C242" s="33">
        <f t="shared" si="81"/>
        <v>11</v>
      </c>
      <c r="D242" s="125">
        <f>COUNTIF('Rake Load'!A:A,Summary!B242)</f>
        <v>2</v>
      </c>
      <c r="E242" s="125">
        <f>SUMIF('Rake Load'!A:A,B242,'Rake Load'!F:F)</f>
        <v>7153.3700000000008</v>
      </c>
      <c r="F242" s="35">
        <f>SUMIF('Rake Load'!A:A,B242,'Rake Load'!AB:AB)</f>
        <v>0.18055555555555555</v>
      </c>
      <c r="G242" s="35">
        <f t="shared" si="82"/>
        <v>9.0277777777777776E-2</v>
      </c>
      <c r="H242" s="36">
        <f t="shared" si="83"/>
        <v>2</v>
      </c>
      <c r="I242" s="36">
        <f t="shared" si="84"/>
        <v>10</v>
      </c>
      <c r="J242" s="35">
        <f>SUMIF('Rake Load'!A:A,B242,'Rake Load'!BH:BH)</f>
        <v>0</v>
      </c>
      <c r="K242" s="41">
        <f t="shared" si="85"/>
        <v>0.18055555555555555</v>
      </c>
      <c r="L242" s="41">
        <f t="shared" si="86"/>
        <v>9.0277777777777776E-2</v>
      </c>
      <c r="M242" s="49">
        <f t="shared" si="87"/>
        <v>2</v>
      </c>
      <c r="N242" s="49">
        <f t="shared" si="88"/>
        <v>10</v>
      </c>
      <c r="O242" s="363">
        <f>SUMIF(C$2:C242,C242,D$2:D242)</f>
        <v>126</v>
      </c>
      <c r="P242" s="33">
        <f>SUMIF(C$2:C242,C242,F$2:F242)</f>
        <v>14.395833333333334</v>
      </c>
      <c r="Q242" s="37">
        <f t="shared" si="89"/>
        <v>0.11425264550264551</v>
      </c>
      <c r="R242" s="36">
        <f t="shared" si="90"/>
        <v>2</v>
      </c>
      <c r="S242" s="36">
        <f t="shared" si="91"/>
        <v>44</v>
      </c>
      <c r="T242" s="363">
        <f>SUM(D$2:D242)</f>
        <v>578</v>
      </c>
      <c r="U242" s="38">
        <f>SUMIF(C$2:C242,C242,E$2:E242)</f>
        <v>448296.97000000003</v>
      </c>
      <c r="V242" s="38">
        <f>SUM(E$2:E242)</f>
        <v>2047605.5859999999</v>
      </c>
      <c r="W242" s="43">
        <f>SUM(F$2:F242)</f>
        <v>40782.724305555581</v>
      </c>
      <c r="X242" s="43">
        <f t="shared" si="92"/>
        <v>70.558346549404121</v>
      </c>
      <c r="Y242" s="36">
        <f t="shared" si="93"/>
        <v>13</v>
      </c>
      <c r="Z242" s="36">
        <f t="shared" si="94"/>
        <v>24</v>
      </c>
      <c r="AA242" s="38">
        <f>SUMIF('Rake Load'!A:A,Summary!B242,'Rake Load'!AN:AN)</f>
        <v>0.39583333333333337</v>
      </c>
      <c r="AB242" s="38">
        <f>SUMIF(C$2:C242,C242,AA$2:AA242)</f>
        <v>42.659027777777773</v>
      </c>
      <c r="AC242" s="38">
        <f>SUM(AA$2:AA242)</f>
        <v>211.3222222222455</v>
      </c>
      <c r="AD242" s="43">
        <f t="shared" si="95"/>
        <v>0.19791666666666669</v>
      </c>
      <c r="AE242" s="43">
        <f t="shared" si="96"/>
        <v>0.33856371252204581</v>
      </c>
      <c r="AF242" s="43">
        <f t="shared" si="97"/>
        <v>0.36560938100734514</v>
      </c>
      <c r="AG242" s="38">
        <f>SUMIF(Unloader!B:B,Summary!B242,Unloader!M:M)</f>
        <v>32547</v>
      </c>
      <c r="AH242" s="38">
        <f>SUMIF(C$2:C242,C242,AG$2:AG242)</f>
        <v>372581</v>
      </c>
      <c r="AI242" s="38">
        <f>SUM(AG$2:AG242)</f>
        <v>2532351</v>
      </c>
      <c r="AJ242" s="43">
        <f>SUMIF(Unloader!B:B,Summary!B242,Unloader!W:W)</f>
        <v>0.43263888888888885</v>
      </c>
      <c r="AK242" s="43">
        <f>SUMIF(Unloader!B:B,Summary!B242,Unloader!AD:AD)+SUMIF(Unloader!B:B,Summary!B242,Unloader!BR:BR)+SUMIF(Unloader!B:B,Summary!B242,Unloader!BN:BN)</f>
        <v>0</v>
      </c>
      <c r="AL242" s="43">
        <f>SUMIF(C$2:C242,C242,AJ$2:AJ242)</f>
        <v>9.9479166666666679</v>
      </c>
      <c r="AM242" s="43">
        <f>SUMIF(C$2:C242,C242,AK$2:AK242)</f>
        <v>0.45694444444444443</v>
      </c>
      <c r="AN242" s="38">
        <f t="shared" si="98"/>
        <v>1635.6815687422256</v>
      </c>
      <c r="AO242" s="38">
        <f>SUM(AJ$2:AJ242)</f>
        <v>75.504166666666634</v>
      </c>
      <c r="AP242" s="38">
        <f>SUM(AK$2:AK242)</f>
        <v>4.1083333333333343</v>
      </c>
      <c r="AQ242" s="38">
        <f t="shared" si="99"/>
        <v>1477.8821126349585</v>
      </c>
    </row>
    <row r="243" spans="1:43" x14ac:dyDescent="0.25">
      <c r="A243" s="124">
        <f t="shared" si="103"/>
        <v>242</v>
      </c>
      <c r="B243" s="361">
        <f t="shared" si="103"/>
        <v>40875</v>
      </c>
      <c r="C243" s="33">
        <f t="shared" si="81"/>
        <v>11</v>
      </c>
      <c r="D243" s="125">
        <f>COUNTIF('Rake Load'!A:A,Summary!B243)</f>
        <v>3</v>
      </c>
      <c r="E243" s="125">
        <f>SUMIF('Rake Load'!A:A,B243,'Rake Load'!F:F)</f>
        <v>10650.32</v>
      </c>
      <c r="F243" s="35">
        <f>SUMIF('Rake Load'!A:A,B243,'Rake Load'!AB:AB)</f>
        <v>0.35763888888888895</v>
      </c>
      <c r="G243" s="35">
        <f t="shared" si="82"/>
        <v>0.11921296296296298</v>
      </c>
      <c r="H243" s="36">
        <f t="shared" si="83"/>
        <v>2</v>
      </c>
      <c r="I243" s="36">
        <f t="shared" si="84"/>
        <v>51</v>
      </c>
      <c r="J243" s="35">
        <f>SUMIF('Rake Load'!A:A,B243,'Rake Load'!BH:BH)</f>
        <v>0</v>
      </c>
      <c r="K243" s="41">
        <f t="shared" si="85"/>
        <v>0.35763888888888895</v>
      </c>
      <c r="L243" s="41">
        <f t="shared" si="86"/>
        <v>0.11921296296296298</v>
      </c>
      <c r="M243" s="49">
        <f t="shared" si="87"/>
        <v>2</v>
      </c>
      <c r="N243" s="49">
        <f t="shared" si="88"/>
        <v>51</v>
      </c>
      <c r="O243" s="363">
        <f>SUMIF(C$2:C243,C243,D$2:D243)</f>
        <v>129</v>
      </c>
      <c r="P243" s="33">
        <f>SUMIF(C$2:C243,C243,F$2:F243)</f>
        <v>14.753472222222223</v>
      </c>
      <c r="Q243" s="37">
        <f t="shared" si="89"/>
        <v>0.11436800172265289</v>
      </c>
      <c r="R243" s="36">
        <f t="shared" si="90"/>
        <v>2</v>
      </c>
      <c r="S243" s="36">
        <f t="shared" si="91"/>
        <v>44</v>
      </c>
      <c r="T243" s="363">
        <f>SUM(D$2:D243)</f>
        <v>581</v>
      </c>
      <c r="U243" s="38">
        <f>SUMIF(C$2:C243,C243,E$2:E243)</f>
        <v>458947.29000000004</v>
      </c>
      <c r="V243" s="38">
        <f>SUM(E$2:E243)</f>
        <v>2058255.906</v>
      </c>
      <c r="W243" s="43">
        <f>SUM(F$2:F243)</f>
        <v>40783.081944444471</v>
      </c>
      <c r="X243" s="43">
        <f t="shared" si="92"/>
        <v>70.194633295085154</v>
      </c>
      <c r="Y243" s="36">
        <f t="shared" si="93"/>
        <v>4</v>
      </c>
      <c r="Z243" s="36">
        <f t="shared" si="94"/>
        <v>40</v>
      </c>
      <c r="AA243" s="38">
        <f>SUMIF('Rake Load'!A:A,Summary!B243,'Rake Load'!AN:AN)</f>
        <v>1.0034722222222223</v>
      </c>
      <c r="AB243" s="38">
        <f>SUMIF(C$2:C243,C243,AA$2:AA243)</f>
        <v>43.662499999999994</v>
      </c>
      <c r="AC243" s="38">
        <f>SUM(AA$2:AA243)</f>
        <v>212.32569444446773</v>
      </c>
      <c r="AD243" s="43">
        <f t="shared" si="95"/>
        <v>0.33449074074074076</v>
      </c>
      <c r="AE243" s="43">
        <f t="shared" si="96"/>
        <v>0.33846899224806198</v>
      </c>
      <c r="AF243" s="43">
        <f t="shared" si="97"/>
        <v>0.36544869956018544</v>
      </c>
      <c r="AG243" s="38">
        <f>SUMIF(Unloader!B:B,Summary!B243,Unloader!M:M)</f>
        <v>40797</v>
      </c>
      <c r="AH243" s="38">
        <f>SUMIF(C$2:C243,C243,AG$2:AG243)</f>
        <v>413378</v>
      </c>
      <c r="AI243" s="38">
        <f>SUM(AG$2:AG243)</f>
        <v>2573148</v>
      </c>
      <c r="AJ243" s="43">
        <f>SUMIF(Unloader!B:B,Summary!B243,Unloader!W:W)</f>
        <v>0.93749999999999989</v>
      </c>
      <c r="AK243" s="43">
        <f>SUMIF(Unloader!B:B,Summary!B243,Unloader!AD:AD)+SUMIF(Unloader!B:B,Summary!B243,Unloader!BR:BR)+SUMIF(Unloader!B:B,Summary!B243,Unloader!BN:BN)</f>
        <v>0</v>
      </c>
      <c r="AL243" s="43">
        <f>SUMIF(C$2:C243,C243,AJ$2:AJ243)</f>
        <v>10.885416666666668</v>
      </c>
      <c r="AM243" s="43">
        <f>SUMIF(C$2:C243,C243,AK$2:AK243)</f>
        <v>0.45694444444444443</v>
      </c>
      <c r="AN243" s="38">
        <f t="shared" si="98"/>
        <v>1651.6401411733366</v>
      </c>
      <c r="AO243" s="38">
        <f>SUM(AJ$2:AJ243)</f>
        <v>76.441666666666634</v>
      </c>
      <c r="AP243" s="38">
        <f>SUM(AK$2:AK243)</f>
        <v>4.1083333333333343</v>
      </c>
      <c r="AQ243" s="38">
        <f t="shared" si="99"/>
        <v>1482.2281105990789</v>
      </c>
    </row>
    <row r="244" spans="1:43" x14ac:dyDescent="0.25">
      <c r="A244" s="124">
        <f t="shared" si="103"/>
        <v>243</v>
      </c>
      <c r="B244" s="361">
        <f t="shared" si="103"/>
        <v>40876</v>
      </c>
      <c r="C244" s="33">
        <f t="shared" si="81"/>
        <v>11</v>
      </c>
      <c r="D244" s="125">
        <f>COUNTIF('Rake Load'!A:A,Summary!B244)</f>
        <v>5</v>
      </c>
      <c r="E244" s="125">
        <f>SUMIF('Rake Load'!A:A,B244,'Rake Load'!F:F)</f>
        <v>16957.300000000003</v>
      </c>
      <c r="F244" s="35">
        <f>SUMIF('Rake Load'!A:A,B244,'Rake Load'!AB:AB)</f>
        <v>0.92430555555555549</v>
      </c>
      <c r="G244" s="35">
        <f t="shared" si="82"/>
        <v>0.18486111111111109</v>
      </c>
      <c r="H244" s="36">
        <f t="shared" si="83"/>
        <v>4</v>
      </c>
      <c r="I244" s="36">
        <f t="shared" si="84"/>
        <v>26</v>
      </c>
      <c r="J244" s="35">
        <f>SUMIF('Rake Load'!A:A,B244,'Rake Load'!BH:BH)</f>
        <v>0</v>
      </c>
      <c r="K244" s="41">
        <f t="shared" si="85"/>
        <v>0.92430555555555549</v>
      </c>
      <c r="L244" s="41">
        <f t="shared" si="86"/>
        <v>0.18486111111111109</v>
      </c>
      <c r="M244" s="49">
        <f t="shared" si="87"/>
        <v>4</v>
      </c>
      <c r="N244" s="49">
        <f t="shared" si="88"/>
        <v>26</v>
      </c>
      <c r="O244" s="363">
        <f>SUMIF(C$2:C244,C244,D$2:D244)</f>
        <v>134</v>
      </c>
      <c r="P244" s="33">
        <f>SUMIF(C$2:C244,C244,F$2:F244)</f>
        <v>15.677777777777779</v>
      </c>
      <c r="Q244" s="37">
        <f t="shared" si="89"/>
        <v>0.11699834162520731</v>
      </c>
      <c r="R244" s="36">
        <f t="shared" si="90"/>
        <v>2</v>
      </c>
      <c r="S244" s="36">
        <f t="shared" si="91"/>
        <v>48</v>
      </c>
      <c r="T244" s="363">
        <f>SUM(D$2:D244)</f>
        <v>586</v>
      </c>
      <c r="U244" s="38">
        <f>SUMIF(C$2:C244,C244,E$2:E244)</f>
        <v>475904.59</v>
      </c>
      <c r="V244" s="38">
        <f>SUM(E$2:E244)</f>
        <v>2075213.206</v>
      </c>
      <c r="W244" s="43">
        <f>SUM(F$2:F244)</f>
        <v>40784.006250000028</v>
      </c>
      <c r="X244" s="43">
        <f t="shared" si="92"/>
        <v>69.597280290102432</v>
      </c>
      <c r="Y244" s="36">
        <f t="shared" si="93"/>
        <v>14</v>
      </c>
      <c r="Z244" s="36">
        <f t="shared" si="94"/>
        <v>20</v>
      </c>
      <c r="AA244" s="38">
        <f>SUMIF('Rake Load'!A:A,Summary!B244,'Rake Load'!AN:AN)</f>
        <v>2.1562500000000004</v>
      </c>
      <c r="AB244" s="38">
        <f>SUMIF(C$2:C244,C244,AA$2:AA244)</f>
        <v>45.818749999999994</v>
      </c>
      <c r="AC244" s="38">
        <f>SUM(AA$2:AA244)</f>
        <v>214.48194444446773</v>
      </c>
      <c r="AD244" s="43">
        <f t="shared" si="95"/>
        <v>0.43125000000000008</v>
      </c>
      <c r="AE244" s="43">
        <f t="shared" si="96"/>
        <v>0.34193097014925367</v>
      </c>
      <c r="AF244" s="43">
        <f t="shared" si="97"/>
        <v>0.36601014410318727</v>
      </c>
      <c r="AG244" s="38">
        <f>SUMIF(Unloader!B:B,Summary!B244,Unloader!M:M)</f>
        <v>47230</v>
      </c>
      <c r="AH244" s="38">
        <f>SUMIF(C$2:C244,C244,AG$2:AG244)</f>
        <v>460608</v>
      </c>
      <c r="AI244" s="38">
        <f>SUM(AG$2:AG244)</f>
        <v>2620378</v>
      </c>
      <c r="AJ244" s="43">
        <f>SUMIF(Unloader!B:B,Summary!B244,Unloader!W:W)</f>
        <v>1</v>
      </c>
      <c r="AK244" s="43">
        <f>SUMIF(Unloader!B:B,Summary!B244,Unloader!AD:AD)+SUMIF(Unloader!B:B,Summary!B244,Unloader!BR:BR)+SUMIF(Unloader!B:B,Summary!B244,Unloader!BN:BN)</f>
        <v>1.1111111111111112E-2</v>
      </c>
      <c r="AL244" s="43">
        <f>SUMIF(C$2:C244,C244,AJ$2:AJ244)</f>
        <v>11.885416666666668</v>
      </c>
      <c r="AM244" s="43">
        <f>SUMIF(C$2:C244,C244,AK$2:AK244)</f>
        <v>0.46805555555555556</v>
      </c>
      <c r="AN244" s="38">
        <f t="shared" si="98"/>
        <v>1680.9488473937106</v>
      </c>
      <c r="AO244" s="38">
        <f>SUM(AJ$2:AJ244)</f>
        <v>77.441666666666634</v>
      </c>
      <c r="AP244" s="38">
        <f>SUM(AK$2:AK244)</f>
        <v>4.1194444444444454</v>
      </c>
      <c r="AQ244" s="38">
        <f t="shared" si="99"/>
        <v>1489.0767540536451</v>
      </c>
    </row>
    <row r="245" spans="1:43" x14ac:dyDescent="0.25">
      <c r="A245" s="124">
        <f t="shared" si="103"/>
        <v>244</v>
      </c>
      <c r="B245" s="361">
        <f t="shared" si="103"/>
        <v>40877</v>
      </c>
      <c r="C245" s="33">
        <f t="shared" si="81"/>
        <v>11</v>
      </c>
      <c r="D245" s="125">
        <f>COUNTIF('Rake Load'!A:A,Summary!B245)</f>
        <v>6</v>
      </c>
      <c r="E245" s="125">
        <f>SUMIF('Rake Load'!A:A,B245,'Rake Load'!F:F)</f>
        <v>20350.63</v>
      </c>
      <c r="F245" s="35">
        <f>SUMIF('Rake Load'!A:A,B245,'Rake Load'!AB:AB)</f>
        <v>1.334027777777778</v>
      </c>
      <c r="G245" s="35">
        <f t="shared" si="82"/>
        <v>0.22233796296296301</v>
      </c>
      <c r="H245" s="36">
        <f t="shared" si="83"/>
        <v>5</v>
      </c>
      <c r="I245" s="36">
        <f t="shared" si="84"/>
        <v>20</v>
      </c>
      <c r="J245" s="35">
        <f>SUMIF('Rake Load'!A:A,B245,'Rake Load'!BH:BH)</f>
        <v>0</v>
      </c>
      <c r="K245" s="41">
        <f t="shared" si="85"/>
        <v>1.334027777777778</v>
      </c>
      <c r="L245" s="41">
        <f t="shared" si="86"/>
        <v>0.22233796296296301</v>
      </c>
      <c r="M245" s="49">
        <f t="shared" si="87"/>
        <v>5</v>
      </c>
      <c r="N245" s="49">
        <f t="shared" si="88"/>
        <v>20</v>
      </c>
      <c r="O245" s="363">
        <f>SUMIF(C$2:C245,C245,D$2:D245)</f>
        <v>140</v>
      </c>
      <c r="P245" s="33">
        <f>SUMIF(C$2:C245,C245,F$2:F245)</f>
        <v>17.011805555555558</v>
      </c>
      <c r="Q245" s="37">
        <f t="shared" si="89"/>
        <v>0.12151289682539684</v>
      </c>
      <c r="R245" s="36">
        <f t="shared" si="90"/>
        <v>2</v>
      </c>
      <c r="S245" s="36">
        <f t="shared" si="91"/>
        <v>54</v>
      </c>
      <c r="T245" s="363">
        <f>SUM(D$2:D245)</f>
        <v>592</v>
      </c>
      <c r="U245" s="38">
        <f>SUMIF(C$2:C245,C245,E$2:E245)</f>
        <v>496255.22000000003</v>
      </c>
      <c r="V245" s="38">
        <f>SUM(E$2:E245)</f>
        <v>2095563.8359999999</v>
      </c>
      <c r="W245" s="43">
        <f>SUM(F$2:F245)</f>
        <v>40785.340277777803</v>
      </c>
      <c r="X245" s="43">
        <f t="shared" si="92"/>
        <v>68.894155874624673</v>
      </c>
      <c r="Y245" s="36">
        <f t="shared" si="93"/>
        <v>21</v>
      </c>
      <c r="Z245" s="36">
        <f t="shared" si="94"/>
        <v>27</v>
      </c>
      <c r="AA245" s="38">
        <f>SUMIF('Rake Load'!A:A,Summary!B245,'Rake Load'!AN:AN)</f>
        <v>2.6770833333333335</v>
      </c>
      <c r="AB245" s="38">
        <f>SUMIF(C$2:C245,C245,AA$2:AA245)</f>
        <v>48.49583333333333</v>
      </c>
      <c r="AC245" s="38">
        <f>SUM(AA$2:AA245)</f>
        <v>217.15902777780107</v>
      </c>
      <c r="AD245" s="43">
        <f t="shared" si="95"/>
        <v>0.44618055555555558</v>
      </c>
      <c r="AE245" s="43">
        <f t="shared" si="96"/>
        <v>0.34639880952380953</v>
      </c>
      <c r="AF245" s="43">
        <f t="shared" si="97"/>
        <v>0.36682268205709639</v>
      </c>
      <c r="AG245" s="38">
        <f>SUMIF(Unloader!B:B,Summary!B245,Unloader!M:M)</f>
        <v>32051</v>
      </c>
      <c r="AH245" s="38">
        <f>SUMIF(C$2:C245,C245,AG$2:AG245)</f>
        <v>492659</v>
      </c>
      <c r="AI245" s="38">
        <f>SUM(AG$2:AG245)</f>
        <v>2652429</v>
      </c>
      <c r="AJ245" s="43">
        <f>SUMIF(Unloader!B:B,Summary!B245,Unloader!W:W)</f>
        <v>0.91319444444444442</v>
      </c>
      <c r="AK245" s="43">
        <f>SUMIF(Unloader!B:B,Summary!B245,Unloader!AD:AD)+SUMIF(Unloader!B:B,Summary!B245,Unloader!BR:BR)+SUMIF(Unloader!B:B,Summary!B245,Unloader!BN:BN)</f>
        <v>0</v>
      </c>
      <c r="AL245" s="43">
        <f>SUMIF(C$2:C245,C245,AJ$2:AJ245)</f>
        <v>12.798611111111112</v>
      </c>
      <c r="AM245" s="43">
        <f>SUMIF(C$2:C245,C245,AK$2:AK245)</f>
        <v>0.46805555555555556</v>
      </c>
      <c r="AN245" s="38">
        <f t="shared" si="98"/>
        <v>1664.7634602387923</v>
      </c>
      <c r="AO245" s="38">
        <f>SUM(AJ$2:AJ245)</f>
        <v>78.354861111111077</v>
      </c>
      <c r="AP245" s="38">
        <f>SUM(AK$2:AK245)</f>
        <v>4.1194444444444454</v>
      </c>
      <c r="AQ245" s="38">
        <f t="shared" si="99"/>
        <v>1488.7486318861736</v>
      </c>
    </row>
    <row r="246" spans="1:43" x14ac:dyDescent="0.25">
      <c r="A246" s="124">
        <f t="shared" si="103"/>
        <v>245</v>
      </c>
      <c r="B246" s="361">
        <f t="shared" si="103"/>
        <v>40878</v>
      </c>
      <c r="C246" s="33">
        <f t="shared" si="81"/>
        <v>12</v>
      </c>
      <c r="D246" s="125">
        <f>COUNTIF('Rake Load'!A:A,Summary!B246)</f>
        <v>2</v>
      </c>
      <c r="E246" s="125">
        <f>SUMIF('Rake Load'!A:A,B246,'Rake Load'!F:F)</f>
        <v>7450.17</v>
      </c>
      <c r="F246" s="35">
        <f>SUMIF('Rake Load'!A:A,B246,'Rake Load'!AB:AB)</f>
        <v>0.38888888888888901</v>
      </c>
      <c r="G246" s="35">
        <f t="shared" si="82"/>
        <v>0.1944444444444445</v>
      </c>
      <c r="H246" s="36">
        <f t="shared" si="83"/>
        <v>4</v>
      </c>
      <c r="I246" s="36">
        <f t="shared" si="84"/>
        <v>40</v>
      </c>
      <c r="J246" s="35">
        <f>SUMIF('Rake Load'!A:A,B246,'Rake Load'!BH:BH)</f>
        <v>9.375E-2</v>
      </c>
      <c r="K246" s="41">
        <f t="shared" si="85"/>
        <v>0.29513888888888901</v>
      </c>
      <c r="L246" s="41">
        <f t="shared" si="86"/>
        <v>0.1475694444444445</v>
      </c>
      <c r="M246" s="49">
        <f t="shared" si="87"/>
        <v>3</v>
      </c>
      <c r="N246" s="49">
        <f t="shared" si="88"/>
        <v>32</v>
      </c>
      <c r="O246" s="363">
        <f>SUMIF(C$2:C246,C246,D$2:D246)</f>
        <v>2</v>
      </c>
      <c r="P246" s="33">
        <f>SUMIF(C$2:C246,C246,F$2:F246)</f>
        <v>0.38888888888888901</v>
      </c>
      <c r="Q246" s="37">
        <f t="shared" si="89"/>
        <v>0.1944444444444445</v>
      </c>
      <c r="R246" s="36">
        <f t="shared" si="90"/>
        <v>4</v>
      </c>
      <c r="S246" s="36">
        <f t="shared" si="91"/>
        <v>40</v>
      </c>
      <c r="T246" s="363">
        <f>SUM(D$2:D246)</f>
        <v>594</v>
      </c>
      <c r="U246" s="38">
        <f>SUMIF(C$2:C246,C246,E$2:E246)</f>
        <v>7450.17</v>
      </c>
      <c r="V246" s="38">
        <f>SUM(E$2:E246)</f>
        <v>2103014.0060000001</v>
      </c>
      <c r="W246" s="43">
        <f>SUM(F$2:F246)</f>
        <v>40785.729166666693</v>
      </c>
      <c r="X246" s="43">
        <f t="shared" si="92"/>
        <v>68.662843714927092</v>
      </c>
      <c r="Y246" s="36">
        <f t="shared" si="93"/>
        <v>15</v>
      </c>
      <c r="Z246" s="36">
        <f t="shared" si="94"/>
        <v>54</v>
      </c>
      <c r="AA246" s="38">
        <f>SUMIF('Rake Load'!A:A,Summary!B246,'Rake Load'!AN:AN)</f>
        <v>0.66666666666666674</v>
      </c>
      <c r="AB246" s="38">
        <f>SUMIF(C$2:C246,C246,AA$2:AA246)</f>
        <v>0.66666666666666674</v>
      </c>
      <c r="AC246" s="38">
        <f>SUM(AA$2:AA246)</f>
        <v>217.82569444446773</v>
      </c>
      <c r="AD246" s="43">
        <f t="shared" si="95"/>
        <v>0.33333333333333337</v>
      </c>
      <c r="AE246" s="43">
        <f t="shared" si="96"/>
        <v>0.33333333333333337</v>
      </c>
      <c r="AF246" s="43">
        <f t="shared" si="97"/>
        <v>0.36670992330718472</v>
      </c>
      <c r="AG246" s="38">
        <f>SUMIF(Unloader!B:B,Summary!B246,Unloader!M:M)</f>
        <v>25420</v>
      </c>
      <c r="AH246" s="38">
        <f>SUMIF(C$2:C246,C246,AG$2:AG246)</f>
        <v>25420</v>
      </c>
      <c r="AI246" s="38">
        <f>SUM(AG$2:AG246)</f>
        <v>2677849</v>
      </c>
      <c r="AJ246" s="43">
        <f>SUMIF(Unloader!B:B,Summary!B246,Unloader!W:W)</f>
        <v>1</v>
      </c>
      <c r="AK246" s="43">
        <f>SUMIF(Unloader!B:B,Summary!B246,Unloader!AD:AD)+SUMIF(Unloader!B:B,Summary!B246,Unloader!BR:BR)+SUMIF(Unloader!B:B,Summary!B246,Unloader!BN:BN)</f>
        <v>3.2638888888888891E-2</v>
      </c>
      <c r="AL246" s="43">
        <f>SUMIF(C$2:C246,C246,AJ$2:AJ246)</f>
        <v>1</v>
      </c>
      <c r="AM246" s="43">
        <f>SUMIF(C$2:C246,C246,AK$2:AK246)</f>
        <v>3.2638888888888891E-2</v>
      </c>
      <c r="AN246" s="38">
        <f t="shared" si="98"/>
        <v>1094.9030868628859</v>
      </c>
      <c r="AO246" s="38">
        <f>SUM(AJ$2:AJ246)</f>
        <v>79.354861111111077</v>
      </c>
      <c r="AP246" s="38">
        <f>SUM(AK$2:AK246)</f>
        <v>4.1520833333333345</v>
      </c>
      <c r="AQ246" s="38">
        <f t="shared" si="99"/>
        <v>1483.6824511505936</v>
      </c>
    </row>
    <row r="247" spans="1:43" x14ac:dyDescent="0.25">
      <c r="A247" s="124">
        <f t="shared" si="103"/>
        <v>246</v>
      </c>
      <c r="B247" s="361">
        <f t="shared" si="103"/>
        <v>40879</v>
      </c>
      <c r="C247" s="33">
        <f t="shared" ref="C247:C310" si="104">MONTH(B247)</f>
        <v>12</v>
      </c>
      <c r="D247" s="125">
        <f>COUNTIF('Rake Load'!A:A,Summary!B247)</f>
        <v>0</v>
      </c>
      <c r="E247" s="125">
        <f>SUMIF('Rake Load'!A:A,B247,'Rake Load'!F:F)</f>
        <v>0</v>
      </c>
      <c r="F247" s="35">
        <f>SUMIF('Rake Load'!A:A,B247,'Rake Load'!AB:AB)</f>
        <v>0</v>
      </c>
      <c r="G247" s="35" t="e">
        <f t="shared" ref="G247:G310" si="105">F247/D247</f>
        <v>#DIV/0!</v>
      </c>
      <c r="H247" s="36" t="e">
        <f t="shared" ref="H247:H310" si="106">HOUR(G247)</f>
        <v>#DIV/0!</v>
      </c>
      <c r="I247" s="36" t="e">
        <f t="shared" ref="I247:I310" si="107">MINUTE(G247)</f>
        <v>#DIV/0!</v>
      </c>
      <c r="J247" s="35">
        <f>SUMIF('Rake Load'!A:A,B247,'Rake Load'!BH:BH)</f>
        <v>0</v>
      </c>
      <c r="K247" s="41">
        <f t="shared" ref="K247:K310" si="108">F247-J247</f>
        <v>0</v>
      </c>
      <c r="L247" s="41" t="e">
        <f t="shared" ref="L247:L310" si="109">K247/D247</f>
        <v>#DIV/0!</v>
      </c>
      <c r="M247" s="49" t="e">
        <f t="shared" ref="M247:M310" si="110">HOUR(L247)</f>
        <v>#DIV/0!</v>
      </c>
      <c r="N247" s="49" t="e">
        <f t="shared" ref="N247:N310" si="111">MINUTE(L247)</f>
        <v>#DIV/0!</v>
      </c>
      <c r="O247" s="363">
        <f>SUMIF(C$2:C247,C247,D$2:D247)</f>
        <v>2</v>
      </c>
      <c r="P247" s="33">
        <f>SUMIF(C$2:C247,C247,F$2:F247)</f>
        <v>0.38888888888888901</v>
      </c>
      <c r="Q247" s="37">
        <f t="shared" ref="Q247:Q310" si="112">P247/O247</f>
        <v>0.1944444444444445</v>
      </c>
      <c r="R247" s="36">
        <f t="shared" ref="R247:R310" si="113">HOUR(Q247)</f>
        <v>4</v>
      </c>
      <c r="S247" s="36">
        <f t="shared" ref="S247:S310" si="114">MINUTE(Q247)</f>
        <v>40</v>
      </c>
      <c r="T247" s="363">
        <f>SUM(D$2:D247)</f>
        <v>594</v>
      </c>
      <c r="U247" s="38">
        <f>SUMIF(C$2:C247,C247,E$2:E247)</f>
        <v>7450.17</v>
      </c>
      <c r="V247" s="38">
        <f>SUM(E$2:E247)</f>
        <v>2103014.0060000001</v>
      </c>
      <c r="W247" s="43">
        <f>SUM(F$2:F247)</f>
        <v>40785.729166666693</v>
      </c>
      <c r="X247" s="43">
        <f t="shared" ref="X247:X310" si="115">W247/T247</f>
        <v>68.662843714927092</v>
      </c>
      <c r="Y247" s="36">
        <f t="shared" ref="Y247:Y310" si="116">HOUR(X247)</f>
        <v>15</v>
      </c>
      <c r="Z247" s="36">
        <f t="shared" ref="Z247:Z310" si="117">MINUTE(X247)</f>
        <v>54</v>
      </c>
      <c r="AA247" s="38">
        <f>SUMIF('Rake Load'!A:A,Summary!B247,'Rake Load'!AN:AN)</f>
        <v>0</v>
      </c>
      <c r="AB247" s="38">
        <f>SUMIF(C$2:C247,C247,AA$2:AA247)</f>
        <v>0.66666666666666674</v>
      </c>
      <c r="AC247" s="38">
        <f>SUM(AA$2:AA247)</f>
        <v>217.82569444446773</v>
      </c>
      <c r="AD247" s="43" t="e">
        <f t="shared" ref="AD247:AD310" si="118">AA247/D247</f>
        <v>#DIV/0!</v>
      </c>
      <c r="AE247" s="43">
        <f t="shared" ref="AE247:AE310" si="119">AB247/O247</f>
        <v>0.33333333333333337</v>
      </c>
      <c r="AF247" s="43">
        <f t="shared" ref="AF247:AF310" si="120">AC247/T247</f>
        <v>0.36670992330718472</v>
      </c>
      <c r="AG247" s="38">
        <f>SUMIF(Unloader!B:B,Summary!B247,Unloader!M:M)</f>
        <v>31059</v>
      </c>
      <c r="AH247" s="38">
        <f>SUMIF(C$2:C247,C247,AG$2:AG247)</f>
        <v>56479</v>
      </c>
      <c r="AI247" s="38">
        <f>SUM(AG$2:AG247)</f>
        <v>2708908</v>
      </c>
      <c r="AJ247" s="43">
        <f>SUMIF(Unloader!B:B,Summary!B247,Unloader!W:W)</f>
        <v>0.69999999999999984</v>
      </c>
      <c r="AK247" s="43">
        <f>SUMIF(Unloader!B:B,Summary!B247,Unloader!AD:AD)+SUMIF(Unloader!B:B,Summary!B247,Unloader!BR:BR)+SUMIF(Unloader!B:B,Summary!B247,Unloader!BN:BN)</f>
        <v>8.819444444444445E-2</v>
      </c>
      <c r="AL247" s="43">
        <f>SUMIF(C$2:C247,C247,AJ$2:AJ247)</f>
        <v>1.6999999999999997</v>
      </c>
      <c r="AM247" s="43">
        <f>SUMIF(C$2:C247,C247,AK$2:AK247)</f>
        <v>0.12083333333333335</v>
      </c>
      <c r="AN247" s="38">
        <f t="shared" ref="AN247:AN310" si="121">AH247/(AL247-AM247)/24</f>
        <v>1490.2110817941955</v>
      </c>
      <c r="AO247" s="38">
        <f>SUM(AJ$2:AJ247)</f>
        <v>80.05486111111108</v>
      </c>
      <c r="AP247" s="38">
        <f>SUM(AK$2:AK247)</f>
        <v>4.2402777777777789</v>
      </c>
      <c r="AQ247" s="38">
        <f t="shared" ref="AQ247:AQ310" si="122">AI247/(AO247-AP247)/24</f>
        <v>1488.7790937319671</v>
      </c>
    </row>
    <row r="248" spans="1:43" x14ac:dyDescent="0.25">
      <c r="A248" s="124">
        <f t="shared" ref="A248:B263" si="123">A247+1</f>
        <v>247</v>
      </c>
      <c r="B248" s="361">
        <f t="shared" si="123"/>
        <v>40880</v>
      </c>
      <c r="C248" s="33">
        <f t="shared" si="104"/>
        <v>12</v>
      </c>
      <c r="D248" s="125">
        <f>COUNTIF('Rake Load'!A:A,Summary!B248)</f>
        <v>7</v>
      </c>
      <c r="E248" s="125">
        <f>SUMIF('Rake Load'!A:A,B248,'Rake Load'!F:F)</f>
        <v>24959.16</v>
      </c>
      <c r="F248" s="35">
        <f>SUMIF('Rake Load'!A:A,B248,'Rake Load'!AB:AB)</f>
        <v>0.7993055555555556</v>
      </c>
      <c r="G248" s="35">
        <f t="shared" si="105"/>
        <v>0.11418650793650795</v>
      </c>
      <c r="H248" s="36">
        <f t="shared" si="106"/>
        <v>2</v>
      </c>
      <c r="I248" s="36">
        <f t="shared" si="107"/>
        <v>44</v>
      </c>
      <c r="J248" s="35">
        <f>SUMIF('Rake Load'!A:A,B248,'Rake Load'!BH:BH)</f>
        <v>0</v>
      </c>
      <c r="K248" s="41">
        <f t="shared" si="108"/>
        <v>0.7993055555555556</v>
      </c>
      <c r="L248" s="41">
        <f t="shared" si="109"/>
        <v>0.11418650793650795</v>
      </c>
      <c r="M248" s="49">
        <f t="shared" si="110"/>
        <v>2</v>
      </c>
      <c r="N248" s="49">
        <f t="shared" si="111"/>
        <v>44</v>
      </c>
      <c r="O248" s="363">
        <f>SUMIF(C$2:C248,C248,D$2:D248)</f>
        <v>9</v>
      </c>
      <c r="P248" s="33">
        <f>SUMIF(C$2:C248,C248,F$2:F248)</f>
        <v>1.1881944444444446</v>
      </c>
      <c r="Q248" s="37">
        <f t="shared" si="112"/>
        <v>0.13202160493827161</v>
      </c>
      <c r="R248" s="36">
        <f t="shared" si="113"/>
        <v>3</v>
      </c>
      <c r="S248" s="36">
        <f t="shared" si="114"/>
        <v>10</v>
      </c>
      <c r="T248" s="363">
        <f>SUM(D$2:D248)</f>
        <v>601</v>
      </c>
      <c r="U248" s="38">
        <f>SUMIF(C$2:C248,C248,E$2:E248)</f>
        <v>32409.33</v>
      </c>
      <c r="V248" s="38">
        <f>SUM(E$2:E248)</f>
        <v>2127973.1660000002</v>
      </c>
      <c r="W248" s="43">
        <f>SUM(F$2:F248)</f>
        <v>40786.52847222225</v>
      </c>
      <c r="X248" s="43">
        <f t="shared" si="115"/>
        <v>67.864440053614388</v>
      </c>
      <c r="Y248" s="36">
        <f t="shared" si="116"/>
        <v>20</v>
      </c>
      <c r="Z248" s="36">
        <f t="shared" si="117"/>
        <v>44</v>
      </c>
      <c r="AA248" s="38">
        <f>SUMIF('Rake Load'!A:A,Summary!B248,'Rake Load'!AN:AN)</f>
        <v>1.9618055555555558</v>
      </c>
      <c r="AB248" s="38">
        <f>SUMIF(C$2:C248,C248,AA$2:AA248)</f>
        <v>2.6284722222222223</v>
      </c>
      <c r="AC248" s="38">
        <f>SUM(AA$2:AA248)</f>
        <v>219.78750000002327</v>
      </c>
      <c r="AD248" s="43">
        <f t="shared" si="118"/>
        <v>0.28025793650793657</v>
      </c>
      <c r="AE248" s="43">
        <f t="shared" si="119"/>
        <v>0.29205246913580246</v>
      </c>
      <c r="AF248" s="43">
        <f t="shared" si="120"/>
        <v>0.36570299500835818</v>
      </c>
      <c r="AG248" s="38">
        <f>SUMIF(Unloader!B:B,Summary!B248,Unloader!M:M)</f>
        <v>0</v>
      </c>
      <c r="AH248" s="38">
        <f>SUMIF(C$2:C248,C248,AG$2:AG248)</f>
        <v>56479</v>
      </c>
      <c r="AI248" s="38">
        <f>SUM(AG$2:AG248)</f>
        <v>2708908</v>
      </c>
      <c r="AJ248" s="43">
        <f>SUMIF(Unloader!B:B,Summary!B248,Unloader!W:W)</f>
        <v>0</v>
      </c>
      <c r="AK248" s="43">
        <f>SUMIF(Unloader!B:B,Summary!B248,Unloader!AD:AD)+SUMIF(Unloader!B:B,Summary!B248,Unloader!BR:BR)+SUMIF(Unloader!B:B,Summary!B248,Unloader!BN:BN)</f>
        <v>0</v>
      </c>
      <c r="AL248" s="43">
        <f>SUMIF(C$2:C248,C248,AJ$2:AJ248)</f>
        <v>1.6999999999999997</v>
      </c>
      <c r="AM248" s="43">
        <f>SUMIF(C$2:C248,C248,AK$2:AK248)</f>
        <v>0.12083333333333335</v>
      </c>
      <c r="AN248" s="38">
        <f t="shared" si="121"/>
        <v>1490.2110817941955</v>
      </c>
      <c r="AO248" s="38">
        <f>SUM(AJ$2:AJ248)</f>
        <v>80.05486111111108</v>
      </c>
      <c r="AP248" s="38">
        <f>SUM(AK$2:AK248)</f>
        <v>4.2402777777777789</v>
      </c>
      <c r="AQ248" s="38">
        <f t="shared" si="122"/>
        <v>1488.7790937319671</v>
      </c>
    </row>
    <row r="249" spans="1:43" x14ac:dyDescent="0.25">
      <c r="A249" s="124">
        <f t="shared" si="123"/>
        <v>248</v>
      </c>
      <c r="B249" s="361">
        <f t="shared" si="123"/>
        <v>40881</v>
      </c>
      <c r="C249" s="33">
        <f t="shared" si="104"/>
        <v>12</v>
      </c>
      <c r="D249" s="125">
        <f>COUNTIF('Rake Load'!A:A,Summary!B249)</f>
        <v>4</v>
      </c>
      <c r="E249" s="125">
        <f>SUMIF('Rake Load'!A:A,B249,'Rake Load'!F:F)</f>
        <v>13965.16</v>
      </c>
      <c r="F249" s="35">
        <f>SUMIF('Rake Load'!A:A,B249,'Rake Load'!AB:AB)</f>
        <v>0.50347222222222221</v>
      </c>
      <c r="G249" s="35">
        <f t="shared" si="105"/>
        <v>0.12586805555555555</v>
      </c>
      <c r="H249" s="36">
        <f t="shared" si="106"/>
        <v>3</v>
      </c>
      <c r="I249" s="36">
        <f t="shared" si="107"/>
        <v>1</v>
      </c>
      <c r="J249" s="35">
        <f>SUMIF('Rake Load'!A:A,B249,'Rake Load'!BH:BH)</f>
        <v>0</v>
      </c>
      <c r="K249" s="41">
        <f t="shared" si="108"/>
        <v>0.50347222222222221</v>
      </c>
      <c r="L249" s="41">
        <f t="shared" si="109"/>
        <v>0.12586805555555555</v>
      </c>
      <c r="M249" s="49">
        <f t="shared" si="110"/>
        <v>3</v>
      </c>
      <c r="N249" s="49">
        <f t="shared" si="111"/>
        <v>1</v>
      </c>
      <c r="O249" s="363">
        <f>SUMIF(C$2:C249,C249,D$2:D249)</f>
        <v>13</v>
      </c>
      <c r="P249" s="33">
        <f>SUMIF(C$2:C249,C249,F$2:F249)</f>
        <v>1.6916666666666669</v>
      </c>
      <c r="Q249" s="37">
        <f t="shared" si="112"/>
        <v>0.13012820512820514</v>
      </c>
      <c r="R249" s="36">
        <f t="shared" si="113"/>
        <v>3</v>
      </c>
      <c r="S249" s="36">
        <f t="shared" si="114"/>
        <v>7</v>
      </c>
      <c r="T249" s="363">
        <f>SUM(D$2:D249)</f>
        <v>605</v>
      </c>
      <c r="U249" s="38">
        <f>SUMIF(C$2:C249,C249,E$2:E249)</f>
        <v>46374.490000000005</v>
      </c>
      <c r="V249" s="38">
        <f>SUM(E$2:E249)</f>
        <v>2141938.3260000004</v>
      </c>
      <c r="W249" s="43">
        <f>SUM(F$2:F249)</f>
        <v>40787.031944444469</v>
      </c>
      <c r="X249" s="43">
        <f t="shared" si="115"/>
        <v>67.416581726354494</v>
      </c>
      <c r="Y249" s="36">
        <f t="shared" si="116"/>
        <v>9</v>
      </c>
      <c r="Z249" s="36">
        <f t="shared" si="117"/>
        <v>59</v>
      </c>
      <c r="AA249" s="38">
        <f>SUMIF('Rake Load'!A:A,Summary!B249,'Rake Load'!AN:AN)</f>
        <v>1.1041666666666665</v>
      </c>
      <c r="AB249" s="38">
        <f>SUMIF(C$2:C249,C249,AA$2:AA249)</f>
        <v>3.7326388888888888</v>
      </c>
      <c r="AC249" s="38">
        <f>SUM(AA$2:AA249)</f>
        <v>220.89166666668993</v>
      </c>
      <c r="AD249" s="43">
        <f t="shared" si="118"/>
        <v>0.27604166666666663</v>
      </c>
      <c r="AE249" s="43">
        <f t="shared" si="119"/>
        <v>0.28712606837606836</v>
      </c>
      <c r="AF249" s="43">
        <f t="shared" si="120"/>
        <v>0.36511019283750401</v>
      </c>
      <c r="AG249" s="38">
        <f>SUMIF(Unloader!B:B,Summary!B249,Unloader!M:M)</f>
        <v>29000</v>
      </c>
      <c r="AH249" s="38">
        <f>SUMIF(C$2:C249,C249,AG$2:AG249)</f>
        <v>85479</v>
      </c>
      <c r="AI249" s="38">
        <f>SUM(AG$2:AG249)</f>
        <v>2737908</v>
      </c>
      <c r="AJ249" s="43">
        <f>SUMIF(Unloader!B:B,Summary!B249,Unloader!W:W)</f>
        <v>0.67499999999999993</v>
      </c>
      <c r="AK249" s="43">
        <f>SUMIF(Unloader!B:B,Summary!B249,Unloader!AD:AD)+SUMIF(Unloader!B:B,Summary!B249,Unloader!BR:BR)+SUMIF(Unloader!B:B,Summary!B249,Unloader!BN:BN)</f>
        <v>1.1111111111111112E-2</v>
      </c>
      <c r="AL249" s="43">
        <f>SUMIF(C$2:C249,C249,AJ$2:AJ249)</f>
        <v>2.3749999999999996</v>
      </c>
      <c r="AM249" s="43">
        <f>SUMIF(C$2:C249,C249,AK$2:AK249)</f>
        <v>0.13194444444444445</v>
      </c>
      <c r="AN249" s="38">
        <f t="shared" si="121"/>
        <v>1587.8452012383905</v>
      </c>
      <c r="AO249" s="38">
        <f>SUM(AJ$2:AJ249)</f>
        <v>80.729861111111077</v>
      </c>
      <c r="AP249" s="38">
        <f>SUM(AK$2:AK249)</f>
        <v>4.25138888888889</v>
      </c>
      <c r="AQ249" s="38">
        <f t="shared" si="122"/>
        <v>1491.6550590670947</v>
      </c>
    </row>
    <row r="250" spans="1:43" x14ac:dyDescent="0.25">
      <c r="A250" s="124">
        <f t="shared" si="123"/>
        <v>249</v>
      </c>
      <c r="B250" s="361">
        <f t="shared" si="123"/>
        <v>40882</v>
      </c>
      <c r="C250" s="33">
        <f t="shared" si="104"/>
        <v>12</v>
      </c>
      <c r="D250" s="125">
        <f>COUNTIF('Rake Load'!A:A,Summary!B250)</f>
        <v>5</v>
      </c>
      <c r="E250" s="125">
        <f>SUMIF('Rake Load'!A:A,B250,'Rake Load'!F:F)</f>
        <v>17661.339999999997</v>
      </c>
      <c r="F250" s="35">
        <f>SUMIF('Rake Load'!A:A,B250,'Rake Load'!AB:AB)</f>
        <v>0.5118055555555554</v>
      </c>
      <c r="G250" s="35">
        <f t="shared" si="105"/>
        <v>0.10236111111111108</v>
      </c>
      <c r="H250" s="36">
        <f t="shared" si="106"/>
        <v>2</v>
      </c>
      <c r="I250" s="36">
        <f t="shared" si="107"/>
        <v>27</v>
      </c>
      <c r="J250" s="35">
        <f>SUMIF('Rake Load'!A:A,B250,'Rake Load'!BH:BH)</f>
        <v>6.9444444444444441E-3</v>
      </c>
      <c r="K250" s="41">
        <f t="shared" si="108"/>
        <v>0.50486111111111098</v>
      </c>
      <c r="L250" s="41">
        <f t="shared" si="109"/>
        <v>0.1009722222222222</v>
      </c>
      <c r="M250" s="49">
        <f t="shared" si="110"/>
        <v>2</v>
      </c>
      <c r="N250" s="49">
        <f t="shared" si="111"/>
        <v>25</v>
      </c>
      <c r="O250" s="363">
        <f>SUMIF(C$2:C250,C250,D$2:D250)</f>
        <v>18</v>
      </c>
      <c r="P250" s="33">
        <f>SUMIF(C$2:C250,C250,F$2:F250)</f>
        <v>2.2034722222222225</v>
      </c>
      <c r="Q250" s="37">
        <f t="shared" si="112"/>
        <v>0.12241512345679013</v>
      </c>
      <c r="R250" s="36">
        <f t="shared" si="113"/>
        <v>2</v>
      </c>
      <c r="S250" s="36">
        <f t="shared" si="114"/>
        <v>56</v>
      </c>
      <c r="T250" s="363">
        <f>SUM(D$2:D250)</f>
        <v>610</v>
      </c>
      <c r="U250" s="38">
        <f>SUMIF(C$2:C250,C250,E$2:E250)</f>
        <v>64035.83</v>
      </c>
      <c r="V250" s="38">
        <f>SUM(E$2:E250)</f>
        <v>2159599.6660000002</v>
      </c>
      <c r="W250" s="43">
        <f>SUM(F$2:F250)</f>
        <v>40787.543750000026</v>
      </c>
      <c r="X250" s="43">
        <f t="shared" si="115"/>
        <v>66.864825819672177</v>
      </c>
      <c r="Y250" s="36">
        <f t="shared" si="116"/>
        <v>20</v>
      </c>
      <c r="Z250" s="36">
        <f t="shared" si="117"/>
        <v>45</v>
      </c>
      <c r="AA250" s="38">
        <f>SUMIF('Rake Load'!A:A,Summary!B250,'Rake Load'!AN:AN)</f>
        <v>1.65625</v>
      </c>
      <c r="AB250" s="38">
        <f>SUMIF(C$2:C250,C250,AA$2:AA250)</f>
        <v>5.3888888888888893</v>
      </c>
      <c r="AC250" s="38">
        <f>SUM(AA$2:AA250)</f>
        <v>222.54791666668993</v>
      </c>
      <c r="AD250" s="43">
        <f t="shared" si="118"/>
        <v>0.33124999999999999</v>
      </c>
      <c r="AE250" s="43">
        <f t="shared" si="119"/>
        <v>0.29938271604938271</v>
      </c>
      <c r="AF250" s="43">
        <f t="shared" si="120"/>
        <v>0.36483265027326217</v>
      </c>
      <c r="AG250" s="38">
        <f>SUMIF(Unloader!B:B,Summary!B250,Unloader!M:M)</f>
        <v>24630</v>
      </c>
      <c r="AH250" s="38">
        <f>SUMIF(C$2:C250,C250,AG$2:AG250)</f>
        <v>110109</v>
      </c>
      <c r="AI250" s="38">
        <f>SUM(AG$2:AG250)</f>
        <v>2762538</v>
      </c>
      <c r="AJ250" s="43">
        <f>SUMIF(Unloader!B:B,Summary!B250,Unloader!W:W)</f>
        <v>0.73958333333333337</v>
      </c>
      <c r="AK250" s="43">
        <f>SUMIF(Unloader!B:B,Summary!B250,Unloader!AD:AD)+SUMIF(Unloader!B:B,Summary!B250,Unloader!BR:BR)+SUMIF(Unloader!B:B,Summary!B250,Unloader!BN:BN)</f>
        <v>2.0833333333333332E-2</v>
      </c>
      <c r="AL250" s="43">
        <f>SUMIF(C$2:C250,C250,AJ$2:AJ250)</f>
        <v>3.114583333333333</v>
      </c>
      <c r="AM250" s="43">
        <f>SUMIF(C$2:C250,C250,AK$2:AK250)</f>
        <v>0.15277777777777779</v>
      </c>
      <c r="AN250" s="38">
        <f t="shared" si="121"/>
        <v>1549.0128956623682</v>
      </c>
      <c r="AO250" s="38">
        <f>SUM(AJ$2:AJ250)</f>
        <v>81.469444444444406</v>
      </c>
      <c r="AP250" s="38">
        <f>SUM(AK$2:AK250)</f>
        <v>4.272222222222223</v>
      </c>
      <c r="AQ250" s="38">
        <f t="shared" si="122"/>
        <v>1491.0607750710669</v>
      </c>
    </row>
    <row r="251" spans="1:43" x14ac:dyDescent="0.25">
      <c r="A251" s="124">
        <f t="shared" si="123"/>
        <v>250</v>
      </c>
      <c r="B251" s="361">
        <f t="shared" si="123"/>
        <v>40883</v>
      </c>
      <c r="C251" s="33">
        <f t="shared" si="104"/>
        <v>12</v>
      </c>
      <c r="D251" s="125">
        <f>COUNTIF('Rake Load'!A:A,Summary!B251)</f>
        <v>6</v>
      </c>
      <c r="E251" s="125">
        <f>SUMIF('Rake Load'!A:A,B251,'Rake Load'!F:F)</f>
        <v>21439.399999999998</v>
      </c>
      <c r="F251" s="35">
        <f>SUMIF('Rake Load'!A:A,B251,'Rake Load'!AB:AB)</f>
        <v>0.90347222222222223</v>
      </c>
      <c r="G251" s="35">
        <f t="shared" si="105"/>
        <v>0.15057870370370371</v>
      </c>
      <c r="H251" s="36">
        <f t="shared" si="106"/>
        <v>3</v>
      </c>
      <c r="I251" s="36">
        <f t="shared" si="107"/>
        <v>36</v>
      </c>
      <c r="J251" s="35">
        <f>SUMIF('Rake Load'!A:A,B251,'Rake Load'!BH:BH)</f>
        <v>0</v>
      </c>
      <c r="K251" s="41">
        <f t="shared" si="108"/>
        <v>0.90347222222222223</v>
      </c>
      <c r="L251" s="41">
        <f t="shared" si="109"/>
        <v>0.15057870370370371</v>
      </c>
      <c r="M251" s="49">
        <f t="shared" si="110"/>
        <v>3</v>
      </c>
      <c r="N251" s="49">
        <f t="shared" si="111"/>
        <v>36</v>
      </c>
      <c r="O251" s="363">
        <f>SUMIF(C$2:C251,C251,D$2:D251)</f>
        <v>24</v>
      </c>
      <c r="P251" s="33">
        <f>SUMIF(C$2:C251,C251,F$2:F251)</f>
        <v>3.1069444444444447</v>
      </c>
      <c r="Q251" s="37">
        <f t="shared" si="112"/>
        <v>0.12945601851851854</v>
      </c>
      <c r="R251" s="36">
        <f t="shared" si="113"/>
        <v>3</v>
      </c>
      <c r="S251" s="36">
        <f t="shared" si="114"/>
        <v>6</v>
      </c>
      <c r="T251" s="363">
        <f>SUM(D$2:D251)</f>
        <v>616</v>
      </c>
      <c r="U251" s="38">
        <f>SUMIF(C$2:C251,C251,E$2:E251)</f>
        <v>85475.23</v>
      </c>
      <c r="V251" s="38">
        <f>SUM(E$2:E251)</f>
        <v>2181039.0660000001</v>
      </c>
      <c r="W251" s="43">
        <f>SUM(F$2:F251)</f>
        <v>40788.447222222247</v>
      </c>
      <c r="X251" s="43">
        <f t="shared" si="115"/>
        <v>66.21501172438677</v>
      </c>
      <c r="Y251" s="36">
        <f t="shared" si="116"/>
        <v>5</v>
      </c>
      <c r="Z251" s="36">
        <f t="shared" si="117"/>
        <v>9</v>
      </c>
      <c r="AA251" s="38">
        <f>SUMIF('Rake Load'!A:A,Summary!B251,'Rake Load'!AN:AN)</f>
        <v>2.4340277777777777</v>
      </c>
      <c r="AB251" s="38">
        <f>SUMIF(C$2:C251,C251,AA$2:AA251)</f>
        <v>7.822916666666667</v>
      </c>
      <c r="AC251" s="38">
        <f>SUM(AA$2:AA251)</f>
        <v>224.9819444444677</v>
      </c>
      <c r="AD251" s="43">
        <f t="shared" si="118"/>
        <v>0.40567129629629628</v>
      </c>
      <c r="AE251" s="43">
        <f t="shared" si="119"/>
        <v>0.3259548611111111</v>
      </c>
      <c r="AF251" s="43">
        <f t="shared" si="120"/>
        <v>0.36523042929296706</v>
      </c>
      <c r="AG251" s="38">
        <f>SUMIF(Unloader!B:B,Summary!B251,Unloader!M:M)</f>
        <v>0</v>
      </c>
      <c r="AH251" s="38">
        <f>SUMIF(C$2:C251,C251,AG$2:AG251)</f>
        <v>110109</v>
      </c>
      <c r="AI251" s="38">
        <f>SUM(AG$2:AG251)</f>
        <v>2762538</v>
      </c>
      <c r="AJ251" s="43">
        <f>SUMIF(Unloader!B:B,Summary!B251,Unloader!W:W)</f>
        <v>0</v>
      </c>
      <c r="AK251" s="43">
        <f>SUMIF(Unloader!B:B,Summary!B251,Unloader!AD:AD)+SUMIF(Unloader!B:B,Summary!B251,Unloader!BR:BR)+SUMIF(Unloader!B:B,Summary!B251,Unloader!BN:BN)</f>
        <v>0</v>
      </c>
      <c r="AL251" s="43">
        <f>SUMIF(C$2:C251,C251,AJ$2:AJ251)</f>
        <v>3.114583333333333</v>
      </c>
      <c r="AM251" s="43">
        <f>SUMIF(C$2:C251,C251,AK$2:AK251)</f>
        <v>0.15277777777777779</v>
      </c>
      <c r="AN251" s="38">
        <f t="shared" si="121"/>
        <v>1549.0128956623682</v>
      </c>
      <c r="AO251" s="38">
        <f>SUM(AJ$2:AJ251)</f>
        <v>81.469444444444406</v>
      </c>
      <c r="AP251" s="38">
        <f>SUM(AK$2:AK251)</f>
        <v>4.272222222222223</v>
      </c>
      <c r="AQ251" s="38">
        <f t="shared" si="122"/>
        <v>1491.0607750710669</v>
      </c>
    </row>
    <row r="252" spans="1:43" x14ac:dyDescent="0.25">
      <c r="A252" s="124">
        <f t="shared" si="123"/>
        <v>251</v>
      </c>
      <c r="B252" s="361">
        <f t="shared" si="123"/>
        <v>40884</v>
      </c>
      <c r="C252" s="33">
        <f t="shared" si="104"/>
        <v>12</v>
      </c>
      <c r="D252" s="125">
        <f>COUNTIF('Rake Load'!A:A,Summary!B252)</f>
        <v>7</v>
      </c>
      <c r="E252" s="125">
        <f>SUMIF('Rake Load'!A:A,B252,'Rake Load'!F:F)</f>
        <v>22754.729999999996</v>
      </c>
      <c r="F252" s="35">
        <f>SUMIF('Rake Load'!A:A,B252,'Rake Load'!AB:AB)</f>
        <v>1.0083333333333333</v>
      </c>
      <c r="G252" s="35">
        <f t="shared" si="105"/>
        <v>0.14404761904761904</v>
      </c>
      <c r="H252" s="36">
        <f t="shared" si="106"/>
        <v>3</v>
      </c>
      <c r="I252" s="36">
        <f t="shared" si="107"/>
        <v>27</v>
      </c>
      <c r="J252" s="35">
        <f>SUMIF('Rake Load'!A:A,B252,'Rake Load'!BH:BH)</f>
        <v>1.8055555555555557E-2</v>
      </c>
      <c r="K252" s="41">
        <f t="shared" si="108"/>
        <v>0.9902777777777777</v>
      </c>
      <c r="L252" s="41">
        <f t="shared" si="109"/>
        <v>0.14146825396825397</v>
      </c>
      <c r="M252" s="49">
        <f t="shared" si="110"/>
        <v>3</v>
      </c>
      <c r="N252" s="49">
        <f t="shared" si="111"/>
        <v>23</v>
      </c>
      <c r="O252" s="363">
        <f>SUMIF(C$2:C252,C252,D$2:D252)</f>
        <v>31</v>
      </c>
      <c r="P252" s="33">
        <f>SUMIF(C$2:C252,C252,F$2:F252)</f>
        <v>4.115277777777778</v>
      </c>
      <c r="Q252" s="37">
        <f t="shared" si="112"/>
        <v>0.13275089605734769</v>
      </c>
      <c r="R252" s="36">
        <f t="shared" si="113"/>
        <v>3</v>
      </c>
      <c r="S252" s="36">
        <f t="shared" si="114"/>
        <v>11</v>
      </c>
      <c r="T252" s="363">
        <f>SUM(D$2:D252)</f>
        <v>623</v>
      </c>
      <c r="U252" s="38">
        <f>SUMIF(C$2:C252,C252,E$2:E252)</f>
        <v>108229.95999999999</v>
      </c>
      <c r="V252" s="38">
        <f>SUM(E$2:E252)</f>
        <v>2203793.7960000001</v>
      </c>
      <c r="W252" s="43">
        <f>SUM(F$2:F252)</f>
        <v>40789.455555555578</v>
      </c>
      <c r="X252" s="43">
        <f t="shared" si="115"/>
        <v>65.472641341180704</v>
      </c>
      <c r="Y252" s="36">
        <f t="shared" si="116"/>
        <v>11</v>
      </c>
      <c r="Z252" s="36">
        <f t="shared" si="117"/>
        <v>20</v>
      </c>
      <c r="AA252" s="38">
        <f>SUMIF('Rake Load'!A:A,Summary!B252,'Rake Load'!AN:AN)</f>
        <v>2.1319444444444446</v>
      </c>
      <c r="AB252" s="38">
        <f>SUMIF(C$2:C252,C252,AA$2:AA252)</f>
        <v>9.9548611111111107</v>
      </c>
      <c r="AC252" s="38">
        <f>SUM(AA$2:AA252)</f>
        <v>227.11388888891216</v>
      </c>
      <c r="AD252" s="43">
        <f t="shared" si="118"/>
        <v>0.30456349206349209</v>
      </c>
      <c r="AE252" s="43">
        <f t="shared" si="119"/>
        <v>0.32112455197132617</v>
      </c>
      <c r="AF252" s="43">
        <f t="shared" si="120"/>
        <v>0.36454877831286059</v>
      </c>
      <c r="AG252" s="38">
        <f>SUMIF(Unloader!B:B,Summary!B252,Unloader!M:M)</f>
        <v>0</v>
      </c>
      <c r="AH252" s="38">
        <f>SUMIF(C$2:C252,C252,AG$2:AG252)</f>
        <v>110109</v>
      </c>
      <c r="AI252" s="38">
        <f>SUM(AG$2:AG252)</f>
        <v>2762538</v>
      </c>
      <c r="AJ252" s="43">
        <f>SUMIF(Unloader!B:B,Summary!B252,Unloader!W:W)</f>
        <v>0</v>
      </c>
      <c r="AK252" s="43">
        <f>SUMIF(Unloader!B:B,Summary!B252,Unloader!AD:AD)+SUMIF(Unloader!B:B,Summary!B252,Unloader!BR:BR)+SUMIF(Unloader!B:B,Summary!B252,Unloader!BN:BN)</f>
        <v>0</v>
      </c>
      <c r="AL252" s="43">
        <f>SUMIF(C$2:C252,C252,AJ$2:AJ252)</f>
        <v>3.114583333333333</v>
      </c>
      <c r="AM252" s="43">
        <f>SUMIF(C$2:C252,C252,AK$2:AK252)</f>
        <v>0.15277777777777779</v>
      </c>
      <c r="AN252" s="38">
        <f t="shared" si="121"/>
        <v>1549.0128956623682</v>
      </c>
      <c r="AO252" s="38">
        <f>SUM(AJ$2:AJ252)</f>
        <v>81.469444444444406</v>
      </c>
      <c r="AP252" s="38">
        <f>SUM(AK$2:AK252)</f>
        <v>4.272222222222223</v>
      </c>
      <c r="AQ252" s="38">
        <f t="shared" si="122"/>
        <v>1491.0607750710669</v>
      </c>
    </row>
    <row r="253" spans="1:43" x14ac:dyDescent="0.25">
      <c r="A253" s="124">
        <f t="shared" si="123"/>
        <v>252</v>
      </c>
      <c r="B253" s="361">
        <f t="shared" si="123"/>
        <v>40885</v>
      </c>
      <c r="C253" s="33">
        <f t="shared" si="104"/>
        <v>12</v>
      </c>
      <c r="D253" s="125">
        <f>COUNTIF('Rake Load'!A:A,Summary!B253)</f>
        <v>6</v>
      </c>
      <c r="E253" s="125">
        <f>SUMIF('Rake Load'!A:A,B253,'Rake Load'!F:F)</f>
        <v>21326.010000000002</v>
      </c>
      <c r="F253" s="35">
        <f>SUMIF('Rake Load'!A:A,B253,'Rake Load'!AB:AB)</f>
        <v>0.65208333333333302</v>
      </c>
      <c r="G253" s="35">
        <f t="shared" si="105"/>
        <v>0.1086805555555555</v>
      </c>
      <c r="H253" s="36">
        <f t="shared" si="106"/>
        <v>2</v>
      </c>
      <c r="I253" s="36">
        <f t="shared" si="107"/>
        <v>36</v>
      </c>
      <c r="J253" s="35">
        <f>SUMIF('Rake Load'!A:A,B253,'Rake Load'!BH:BH)</f>
        <v>0</v>
      </c>
      <c r="K253" s="41">
        <f t="shared" si="108"/>
        <v>0.65208333333333302</v>
      </c>
      <c r="L253" s="41">
        <f t="shared" si="109"/>
        <v>0.1086805555555555</v>
      </c>
      <c r="M253" s="49">
        <f t="shared" si="110"/>
        <v>2</v>
      </c>
      <c r="N253" s="49">
        <f t="shared" si="111"/>
        <v>36</v>
      </c>
      <c r="O253" s="363">
        <f>SUMIF(C$2:C253,C253,D$2:D253)</f>
        <v>37</v>
      </c>
      <c r="P253" s="33">
        <f>SUMIF(C$2:C253,C253,F$2:F253)</f>
        <v>4.7673611111111107</v>
      </c>
      <c r="Q253" s="37">
        <f t="shared" si="112"/>
        <v>0.12884759759759759</v>
      </c>
      <c r="R253" s="36">
        <f t="shared" si="113"/>
        <v>3</v>
      </c>
      <c r="S253" s="36">
        <f t="shared" si="114"/>
        <v>5</v>
      </c>
      <c r="T253" s="363">
        <f>SUM(D$2:D253)</f>
        <v>629</v>
      </c>
      <c r="U253" s="38">
        <f>SUMIF(C$2:C253,C253,E$2:E253)</f>
        <v>129555.97</v>
      </c>
      <c r="V253" s="38">
        <f>SUM(E$2:E253)</f>
        <v>2225119.8059999999</v>
      </c>
      <c r="W253" s="43">
        <f>SUM(F$2:F253)</f>
        <v>40790.107638888912</v>
      </c>
      <c r="X253" s="43">
        <f t="shared" si="115"/>
        <v>64.849137740681897</v>
      </c>
      <c r="Y253" s="36">
        <f t="shared" si="116"/>
        <v>20</v>
      </c>
      <c r="Z253" s="36">
        <f t="shared" si="117"/>
        <v>22</v>
      </c>
      <c r="AA253" s="38">
        <f>SUMIF('Rake Load'!A:A,Summary!B253,'Rake Load'!AN:AN)</f>
        <v>1.4652777777777777</v>
      </c>
      <c r="AB253" s="38">
        <f>SUMIF(C$2:C253,C253,AA$2:AA253)</f>
        <v>11.420138888888889</v>
      </c>
      <c r="AC253" s="38">
        <f>SUM(AA$2:AA253)</f>
        <v>228.57916666668993</v>
      </c>
      <c r="AD253" s="43">
        <f t="shared" si="118"/>
        <v>0.24421296296296294</v>
      </c>
      <c r="AE253" s="43">
        <f t="shared" si="119"/>
        <v>0.30865240240240244</v>
      </c>
      <c r="AF253" s="43">
        <f t="shared" si="120"/>
        <v>0.36340090090093791</v>
      </c>
      <c r="AG253" s="38">
        <f>SUMIF(Unloader!B:B,Summary!B253,Unloader!M:M)</f>
        <v>0</v>
      </c>
      <c r="AH253" s="38">
        <f>SUMIF(C$2:C253,C253,AG$2:AG253)</f>
        <v>110109</v>
      </c>
      <c r="AI253" s="38">
        <f>SUM(AG$2:AG253)</f>
        <v>2762538</v>
      </c>
      <c r="AJ253" s="43">
        <f>SUMIF(Unloader!B:B,Summary!B253,Unloader!W:W)</f>
        <v>0</v>
      </c>
      <c r="AK253" s="43">
        <f>SUMIF(Unloader!B:B,Summary!B253,Unloader!AD:AD)+SUMIF(Unloader!B:B,Summary!B253,Unloader!BR:BR)+SUMIF(Unloader!B:B,Summary!B253,Unloader!BN:BN)</f>
        <v>0</v>
      </c>
      <c r="AL253" s="43">
        <f>SUMIF(C$2:C253,C253,AJ$2:AJ253)</f>
        <v>3.114583333333333</v>
      </c>
      <c r="AM253" s="43">
        <f>SUMIF(C$2:C253,C253,AK$2:AK253)</f>
        <v>0.15277777777777779</v>
      </c>
      <c r="AN253" s="38">
        <f t="shared" si="121"/>
        <v>1549.0128956623682</v>
      </c>
      <c r="AO253" s="38">
        <f>SUM(AJ$2:AJ253)</f>
        <v>81.469444444444406</v>
      </c>
      <c r="AP253" s="38">
        <f>SUM(AK$2:AK253)</f>
        <v>4.272222222222223</v>
      </c>
      <c r="AQ253" s="38">
        <f t="shared" si="122"/>
        <v>1491.0607750710669</v>
      </c>
    </row>
    <row r="254" spans="1:43" x14ac:dyDescent="0.25">
      <c r="A254" s="124">
        <f t="shared" si="123"/>
        <v>253</v>
      </c>
      <c r="B254" s="361">
        <f t="shared" si="123"/>
        <v>40886</v>
      </c>
      <c r="C254" s="33">
        <f t="shared" si="104"/>
        <v>12</v>
      </c>
      <c r="D254" s="125">
        <f>COUNTIF('Rake Load'!A:A,Summary!B254)</f>
        <v>4</v>
      </c>
      <c r="E254" s="125">
        <f>SUMIF('Rake Load'!A:A,B254,'Rake Load'!F:F)</f>
        <v>13666.47</v>
      </c>
      <c r="F254" s="35">
        <f>SUMIF('Rake Load'!A:A,B254,'Rake Load'!AB:AB)</f>
        <v>0.71597222222222201</v>
      </c>
      <c r="G254" s="35">
        <f t="shared" si="105"/>
        <v>0.1789930555555555</v>
      </c>
      <c r="H254" s="36">
        <f t="shared" si="106"/>
        <v>4</v>
      </c>
      <c r="I254" s="36">
        <f t="shared" si="107"/>
        <v>17</v>
      </c>
      <c r="J254" s="35">
        <f>SUMIF('Rake Load'!A:A,B254,'Rake Load'!BH:BH)</f>
        <v>3.472222222222222E-3</v>
      </c>
      <c r="K254" s="41">
        <f t="shared" si="108"/>
        <v>0.7124999999999998</v>
      </c>
      <c r="L254" s="41">
        <f t="shared" si="109"/>
        <v>0.17812499999999995</v>
      </c>
      <c r="M254" s="49">
        <f t="shared" si="110"/>
        <v>4</v>
      </c>
      <c r="N254" s="49">
        <f t="shared" si="111"/>
        <v>16</v>
      </c>
      <c r="O254" s="363">
        <f>SUMIF(C$2:C254,C254,D$2:D254)</f>
        <v>41</v>
      </c>
      <c r="P254" s="33">
        <f>SUMIF(C$2:C254,C254,F$2:F254)</f>
        <v>5.4833333333333325</v>
      </c>
      <c r="Q254" s="37">
        <f t="shared" si="112"/>
        <v>0.13373983739837397</v>
      </c>
      <c r="R254" s="36">
        <f t="shared" si="113"/>
        <v>3</v>
      </c>
      <c r="S254" s="36">
        <f t="shared" si="114"/>
        <v>12</v>
      </c>
      <c r="T254" s="363">
        <f>SUM(D$2:D254)</f>
        <v>633</v>
      </c>
      <c r="U254" s="38">
        <f>SUMIF(C$2:C254,C254,E$2:E254)</f>
        <v>143222.44</v>
      </c>
      <c r="V254" s="38">
        <f>SUM(E$2:E254)</f>
        <v>2238786.2760000001</v>
      </c>
      <c r="W254" s="43">
        <f>SUM(F$2:F254)</f>
        <v>40790.823611111133</v>
      </c>
      <c r="X254" s="43">
        <f t="shared" si="115"/>
        <v>64.440479638406217</v>
      </c>
      <c r="Y254" s="36">
        <f t="shared" si="116"/>
        <v>10</v>
      </c>
      <c r="Z254" s="36">
        <f t="shared" si="117"/>
        <v>34</v>
      </c>
      <c r="AA254" s="38">
        <f>SUMIF('Rake Load'!A:A,Summary!B254,'Rake Load'!AN:AN)</f>
        <v>1.6875</v>
      </c>
      <c r="AB254" s="38">
        <f>SUMIF(C$2:C254,C254,AA$2:AA254)</f>
        <v>13.107638888888889</v>
      </c>
      <c r="AC254" s="38">
        <f>SUM(AA$2:AA254)</f>
        <v>230.26666666668993</v>
      </c>
      <c r="AD254" s="43">
        <f t="shared" si="118"/>
        <v>0.421875</v>
      </c>
      <c r="AE254" s="43">
        <f t="shared" si="119"/>
        <v>0.31969850948509487</v>
      </c>
      <c r="AF254" s="43">
        <f t="shared" si="120"/>
        <v>0.36377040547660339</v>
      </c>
      <c r="AG254" s="38">
        <f>SUMIF(Unloader!B:B,Summary!B254,Unloader!M:M)</f>
        <v>0</v>
      </c>
      <c r="AH254" s="38">
        <f>SUMIF(C$2:C254,C254,AG$2:AG254)</f>
        <v>110109</v>
      </c>
      <c r="AI254" s="38">
        <f>SUM(AG$2:AG254)</f>
        <v>2762538</v>
      </c>
      <c r="AJ254" s="43">
        <f>SUMIF(Unloader!B:B,Summary!B254,Unloader!W:W)</f>
        <v>0</v>
      </c>
      <c r="AK254" s="43">
        <f>SUMIF(Unloader!B:B,Summary!B254,Unloader!AD:AD)+SUMIF(Unloader!B:B,Summary!B254,Unloader!BR:BR)+SUMIF(Unloader!B:B,Summary!B254,Unloader!BN:BN)</f>
        <v>0</v>
      </c>
      <c r="AL254" s="43">
        <f>SUMIF(C$2:C254,C254,AJ$2:AJ254)</f>
        <v>3.114583333333333</v>
      </c>
      <c r="AM254" s="43">
        <f>SUMIF(C$2:C254,C254,AK$2:AK254)</f>
        <v>0.15277777777777779</v>
      </c>
      <c r="AN254" s="38">
        <f t="shared" si="121"/>
        <v>1549.0128956623682</v>
      </c>
      <c r="AO254" s="38">
        <f>SUM(AJ$2:AJ254)</f>
        <v>81.469444444444406</v>
      </c>
      <c r="AP254" s="38">
        <f>SUM(AK$2:AK254)</f>
        <v>4.272222222222223</v>
      </c>
      <c r="AQ254" s="38">
        <f t="shared" si="122"/>
        <v>1491.0607750710669</v>
      </c>
    </row>
    <row r="255" spans="1:43" x14ac:dyDescent="0.25">
      <c r="A255" s="124">
        <f t="shared" si="123"/>
        <v>254</v>
      </c>
      <c r="B255" s="361">
        <f t="shared" si="123"/>
        <v>40887</v>
      </c>
      <c r="C255" s="33">
        <f t="shared" si="104"/>
        <v>12</v>
      </c>
      <c r="D255" s="125">
        <f>COUNTIF('Rake Load'!A:A,Summary!B255)</f>
        <v>2</v>
      </c>
      <c r="E255" s="125">
        <f>SUMIF('Rake Load'!A:A,B255,'Rake Load'!F:F)</f>
        <v>7041.53</v>
      </c>
      <c r="F255" s="35">
        <f>SUMIF('Rake Load'!A:A,B255,'Rake Load'!AB:AB)</f>
        <v>0.15555555555555556</v>
      </c>
      <c r="G255" s="35">
        <f t="shared" si="105"/>
        <v>7.7777777777777779E-2</v>
      </c>
      <c r="H255" s="36">
        <f t="shared" si="106"/>
        <v>1</v>
      </c>
      <c r="I255" s="36">
        <f t="shared" si="107"/>
        <v>52</v>
      </c>
      <c r="J255" s="35">
        <f>SUMIF('Rake Load'!A:A,B255,'Rake Load'!BH:BH)</f>
        <v>0</v>
      </c>
      <c r="K255" s="41">
        <f t="shared" si="108"/>
        <v>0.15555555555555556</v>
      </c>
      <c r="L255" s="41">
        <f t="shared" si="109"/>
        <v>7.7777777777777779E-2</v>
      </c>
      <c r="M255" s="49">
        <f t="shared" si="110"/>
        <v>1</v>
      </c>
      <c r="N255" s="49">
        <f t="shared" si="111"/>
        <v>52</v>
      </c>
      <c r="O255" s="363">
        <f>SUMIF(C$2:C255,C255,D$2:D255)</f>
        <v>43</v>
      </c>
      <c r="P255" s="33">
        <f>SUMIF(C$2:C255,C255,F$2:F255)</f>
        <v>5.6388888888888884</v>
      </c>
      <c r="Q255" s="37">
        <f t="shared" si="112"/>
        <v>0.13113695090439276</v>
      </c>
      <c r="R255" s="36">
        <f t="shared" si="113"/>
        <v>3</v>
      </c>
      <c r="S255" s="36">
        <f t="shared" si="114"/>
        <v>8</v>
      </c>
      <c r="T255" s="363">
        <f>SUM(D$2:D255)</f>
        <v>635</v>
      </c>
      <c r="U255" s="38">
        <f>SUMIF(C$2:C255,C255,E$2:E255)</f>
        <v>150263.97</v>
      </c>
      <c r="V255" s="38">
        <f>SUM(E$2:E255)</f>
        <v>2245827.8059999999</v>
      </c>
      <c r="W255" s="43">
        <f>SUM(F$2:F255)</f>
        <v>40790.979166666686</v>
      </c>
      <c r="X255" s="43">
        <f t="shared" si="115"/>
        <v>64.237762467191629</v>
      </c>
      <c r="Y255" s="36">
        <f t="shared" si="116"/>
        <v>5</v>
      </c>
      <c r="Z255" s="36">
        <f t="shared" si="117"/>
        <v>42</v>
      </c>
      <c r="AA255" s="38">
        <f>SUMIF('Rake Load'!A:A,Summary!B255,'Rake Load'!AN:AN)</f>
        <v>0.38888888888888895</v>
      </c>
      <c r="AB255" s="38">
        <f>SUMIF(C$2:C255,C255,AA$2:AA255)</f>
        <v>13.496527777777779</v>
      </c>
      <c r="AC255" s="38">
        <f>SUM(AA$2:AA255)</f>
        <v>230.65555555557881</v>
      </c>
      <c r="AD255" s="43">
        <f t="shared" si="118"/>
        <v>0.19444444444444448</v>
      </c>
      <c r="AE255" s="43">
        <f t="shared" si="119"/>
        <v>0.31387273901808788</v>
      </c>
      <c r="AF255" s="43">
        <f t="shared" si="120"/>
        <v>0.36323709536311627</v>
      </c>
      <c r="AG255" s="38">
        <f>SUMIF(Unloader!B:B,Summary!B255,Unloader!M:M)</f>
        <v>0</v>
      </c>
      <c r="AH255" s="38">
        <f>SUMIF(C$2:C255,C255,AG$2:AG255)</f>
        <v>110109</v>
      </c>
      <c r="AI255" s="38">
        <f>SUM(AG$2:AG255)</f>
        <v>2762538</v>
      </c>
      <c r="AJ255" s="43">
        <f>SUMIF(Unloader!B:B,Summary!B255,Unloader!W:W)</f>
        <v>0</v>
      </c>
      <c r="AK255" s="43">
        <f>SUMIF(Unloader!B:B,Summary!B255,Unloader!AD:AD)+SUMIF(Unloader!B:B,Summary!B255,Unloader!BR:BR)+SUMIF(Unloader!B:B,Summary!B255,Unloader!BN:BN)</f>
        <v>0</v>
      </c>
      <c r="AL255" s="43">
        <f>SUMIF(C$2:C255,C255,AJ$2:AJ255)</f>
        <v>3.114583333333333</v>
      </c>
      <c r="AM255" s="43">
        <f>SUMIF(C$2:C255,C255,AK$2:AK255)</f>
        <v>0.15277777777777779</v>
      </c>
      <c r="AN255" s="38">
        <f t="shared" si="121"/>
        <v>1549.0128956623682</v>
      </c>
      <c r="AO255" s="38">
        <f>SUM(AJ$2:AJ255)</f>
        <v>81.469444444444406</v>
      </c>
      <c r="AP255" s="38">
        <f>SUM(AK$2:AK255)</f>
        <v>4.272222222222223</v>
      </c>
      <c r="AQ255" s="38">
        <f t="shared" si="122"/>
        <v>1491.0607750710669</v>
      </c>
    </row>
    <row r="256" spans="1:43" x14ac:dyDescent="0.25">
      <c r="A256" s="124">
        <f t="shared" si="123"/>
        <v>255</v>
      </c>
      <c r="B256" s="361">
        <f t="shared" si="123"/>
        <v>40888</v>
      </c>
      <c r="C256" s="33">
        <f t="shared" si="104"/>
        <v>12</v>
      </c>
      <c r="D256" s="125">
        <f>COUNTIF('Rake Load'!A:A,Summary!B256)</f>
        <v>4</v>
      </c>
      <c r="E256" s="125">
        <f>SUMIF('Rake Load'!A:A,B256,'Rake Load'!F:F)</f>
        <v>13821.220000000001</v>
      </c>
      <c r="F256" s="35">
        <f>SUMIF('Rake Load'!A:A,B256,'Rake Load'!AB:AB)</f>
        <v>0.44861111111111107</v>
      </c>
      <c r="G256" s="35">
        <f t="shared" si="105"/>
        <v>0.11215277777777777</v>
      </c>
      <c r="H256" s="36">
        <f t="shared" si="106"/>
        <v>2</v>
      </c>
      <c r="I256" s="36">
        <f t="shared" si="107"/>
        <v>41</v>
      </c>
      <c r="J256" s="35">
        <f>SUMIF('Rake Load'!A:A,B256,'Rake Load'!BH:BH)</f>
        <v>0</v>
      </c>
      <c r="K256" s="41">
        <f t="shared" si="108"/>
        <v>0.44861111111111107</v>
      </c>
      <c r="L256" s="41">
        <f t="shared" si="109"/>
        <v>0.11215277777777777</v>
      </c>
      <c r="M256" s="49">
        <f t="shared" si="110"/>
        <v>2</v>
      </c>
      <c r="N256" s="49">
        <f t="shared" si="111"/>
        <v>41</v>
      </c>
      <c r="O256" s="363">
        <f>SUMIF(C$2:C256,C256,D$2:D256)</f>
        <v>47</v>
      </c>
      <c r="P256" s="33">
        <f>SUMIF(C$2:C256,C256,F$2:F256)</f>
        <v>6.0874999999999995</v>
      </c>
      <c r="Q256" s="37">
        <f t="shared" si="112"/>
        <v>0.12952127659574467</v>
      </c>
      <c r="R256" s="36">
        <f t="shared" si="113"/>
        <v>3</v>
      </c>
      <c r="S256" s="36">
        <f t="shared" si="114"/>
        <v>6</v>
      </c>
      <c r="T256" s="363">
        <f>SUM(D$2:D256)</f>
        <v>639</v>
      </c>
      <c r="U256" s="38">
        <f>SUMIF(C$2:C256,C256,E$2:E256)</f>
        <v>164085.19</v>
      </c>
      <c r="V256" s="38">
        <f>SUM(E$2:E256)</f>
        <v>2259649.0260000001</v>
      </c>
      <c r="W256" s="43">
        <f>SUM(F$2:F256)</f>
        <v>40791.427777777797</v>
      </c>
      <c r="X256" s="43">
        <f t="shared" si="115"/>
        <v>63.836350199965253</v>
      </c>
      <c r="Y256" s="36">
        <f t="shared" si="116"/>
        <v>20</v>
      </c>
      <c r="Z256" s="36">
        <f t="shared" si="117"/>
        <v>4</v>
      </c>
      <c r="AA256" s="38">
        <f>SUMIF('Rake Load'!A:A,Summary!B256,'Rake Load'!AN:AN)</f>
        <v>1.8194444444444446</v>
      </c>
      <c r="AB256" s="38">
        <f>SUMIF(C$2:C256,C256,AA$2:AA256)</f>
        <v>15.315972222222223</v>
      </c>
      <c r="AC256" s="38">
        <f>SUM(AA$2:AA256)</f>
        <v>232.47500000002327</v>
      </c>
      <c r="AD256" s="43">
        <f t="shared" si="118"/>
        <v>0.45486111111111116</v>
      </c>
      <c r="AE256" s="43">
        <f t="shared" si="119"/>
        <v>0.32587174940898345</v>
      </c>
      <c r="AF256" s="43">
        <f t="shared" si="120"/>
        <v>0.36381064162757948</v>
      </c>
      <c r="AG256" s="38">
        <f>SUMIF(Unloader!B:B,Summary!B256,Unloader!M:M)</f>
        <v>0</v>
      </c>
      <c r="AH256" s="38">
        <f>SUMIF(C$2:C256,C256,AG$2:AG256)</f>
        <v>110109</v>
      </c>
      <c r="AI256" s="38">
        <f>SUM(AG$2:AG256)</f>
        <v>2762538</v>
      </c>
      <c r="AJ256" s="43">
        <f>SUMIF(Unloader!B:B,Summary!B256,Unloader!W:W)</f>
        <v>0</v>
      </c>
      <c r="AK256" s="43">
        <f>SUMIF(Unloader!B:B,Summary!B256,Unloader!AD:AD)+SUMIF(Unloader!B:B,Summary!B256,Unloader!BR:BR)+SUMIF(Unloader!B:B,Summary!B256,Unloader!BN:BN)</f>
        <v>0</v>
      </c>
      <c r="AL256" s="43">
        <f>SUMIF(C$2:C256,C256,AJ$2:AJ256)</f>
        <v>3.114583333333333</v>
      </c>
      <c r="AM256" s="43">
        <f>SUMIF(C$2:C256,C256,AK$2:AK256)</f>
        <v>0.15277777777777779</v>
      </c>
      <c r="AN256" s="38">
        <f t="shared" si="121"/>
        <v>1549.0128956623682</v>
      </c>
      <c r="AO256" s="38">
        <f>SUM(AJ$2:AJ256)</f>
        <v>81.469444444444406</v>
      </c>
      <c r="AP256" s="38">
        <f>SUM(AK$2:AK256)</f>
        <v>4.272222222222223</v>
      </c>
      <c r="AQ256" s="38">
        <f t="shared" si="122"/>
        <v>1491.0607750710669</v>
      </c>
    </row>
    <row r="257" spans="1:43" x14ac:dyDescent="0.25">
      <c r="A257" s="124">
        <f t="shared" si="123"/>
        <v>256</v>
      </c>
      <c r="B257" s="361">
        <f t="shared" si="123"/>
        <v>40889</v>
      </c>
      <c r="C257" s="33">
        <f t="shared" si="104"/>
        <v>12</v>
      </c>
      <c r="D257" s="125">
        <f>COUNTIF('Rake Load'!A:A,Summary!B257)</f>
        <v>4</v>
      </c>
      <c r="E257" s="125">
        <f>SUMIF('Rake Load'!A:A,B257,'Rake Load'!F:F)</f>
        <v>13628.989999999998</v>
      </c>
      <c r="F257" s="35">
        <f>SUMIF('Rake Load'!A:A,B257,'Rake Load'!AB:AB)</f>
        <v>0.53541666666666621</v>
      </c>
      <c r="G257" s="35">
        <f t="shared" si="105"/>
        <v>0.13385416666666655</v>
      </c>
      <c r="H257" s="36">
        <f t="shared" si="106"/>
        <v>3</v>
      </c>
      <c r="I257" s="36">
        <f t="shared" si="107"/>
        <v>12</v>
      </c>
      <c r="J257" s="35">
        <f>SUMIF('Rake Load'!A:A,B257,'Rake Load'!BH:BH)</f>
        <v>0</v>
      </c>
      <c r="K257" s="41">
        <f t="shared" si="108"/>
        <v>0.53541666666666621</v>
      </c>
      <c r="L257" s="41">
        <f t="shared" si="109"/>
        <v>0.13385416666666655</v>
      </c>
      <c r="M257" s="49">
        <f t="shared" si="110"/>
        <v>3</v>
      </c>
      <c r="N257" s="49">
        <f t="shared" si="111"/>
        <v>12</v>
      </c>
      <c r="O257" s="363">
        <f>SUMIF(C$2:C257,C257,D$2:D257)</f>
        <v>51</v>
      </c>
      <c r="P257" s="33">
        <f>SUMIF(C$2:C257,C257,F$2:F257)</f>
        <v>6.6229166666666659</v>
      </c>
      <c r="Q257" s="37">
        <f t="shared" si="112"/>
        <v>0.12986111111111109</v>
      </c>
      <c r="R257" s="36">
        <f t="shared" si="113"/>
        <v>3</v>
      </c>
      <c r="S257" s="36">
        <f t="shared" si="114"/>
        <v>7</v>
      </c>
      <c r="T257" s="363">
        <f>SUM(D$2:D257)</f>
        <v>643</v>
      </c>
      <c r="U257" s="38">
        <f>SUMIF(C$2:C257,C257,E$2:E257)</f>
        <v>177714.18</v>
      </c>
      <c r="V257" s="38">
        <f>SUM(E$2:E257)</f>
        <v>2273278.0160000003</v>
      </c>
      <c r="W257" s="43">
        <f>SUM(F$2:F257)</f>
        <v>40791.963194444463</v>
      </c>
      <c r="X257" s="43">
        <f t="shared" si="115"/>
        <v>63.440067176429956</v>
      </c>
      <c r="Y257" s="36">
        <f t="shared" si="116"/>
        <v>10</v>
      </c>
      <c r="Z257" s="36">
        <f t="shared" si="117"/>
        <v>33</v>
      </c>
      <c r="AA257" s="38">
        <f>SUMIF('Rake Load'!A:A,Summary!B257,'Rake Load'!AN:AN)</f>
        <v>2.5972222222222223</v>
      </c>
      <c r="AB257" s="38">
        <f>SUMIF(C$2:C257,C257,AA$2:AA257)</f>
        <v>17.913194444444446</v>
      </c>
      <c r="AC257" s="38">
        <f>SUM(AA$2:AA257)</f>
        <v>235.0722222222455</v>
      </c>
      <c r="AD257" s="43">
        <f t="shared" si="118"/>
        <v>0.64930555555555558</v>
      </c>
      <c r="AE257" s="43">
        <f t="shared" si="119"/>
        <v>0.3512391067538127</v>
      </c>
      <c r="AF257" s="43">
        <f t="shared" si="120"/>
        <v>0.36558665975465865</v>
      </c>
      <c r="AG257" s="38">
        <f>SUMIF(Unloader!B:B,Summary!B257,Unloader!M:M)</f>
        <v>0</v>
      </c>
      <c r="AH257" s="38">
        <f>SUMIF(C$2:C257,C257,AG$2:AG257)</f>
        <v>110109</v>
      </c>
      <c r="AI257" s="38">
        <f>SUM(AG$2:AG257)</f>
        <v>2762538</v>
      </c>
      <c r="AJ257" s="43">
        <f>SUMIF(Unloader!B:B,Summary!B257,Unloader!W:W)</f>
        <v>0</v>
      </c>
      <c r="AK257" s="43">
        <f>SUMIF(Unloader!B:B,Summary!B257,Unloader!AD:AD)+SUMIF(Unloader!B:B,Summary!B257,Unloader!BR:BR)+SUMIF(Unloader!B:B,Summary!B257,Unloader!BN:BN)</f>
        <v>0</v>
      </c>
      <c r="AL257" s="43">
        <f>SUMIF(C$2:C257,C257,AJ$2:AJ257)</f>
        <v>3.114583333333333</v>
      </c>
      <c r="AM257" s="43">
        <f>SUMIF(C$2:C257,C257,AK$2:AK257)</f>
        <v>0.15277777777777779</v>
      </c>
      <c r="AN257" s="38">
        <f t="shared" si="121"/>
        <v>1549.0128956623682</v>
      </c>
      <c r="AO257" s="38">
        <f>SUM(AJ$2:AJ257)</f>
        <v>81.469444444444406</v>
      </c>
      <c r="AP257" s="38">
        <f>SUM(AK$2:AK257)</f>
        <v>4.272222222222223</v>
      </c>
      <c r="AQ257" s="38">
        <f t="shared" si="122"/>
        <v>1491.0607750710669</v>
      </c>
    </row>
    <row r="258" spans="1:43" x14ac:dyDescent="0.25">
      <c r="A258" s="124">
        <f t="shared" si="123"/>
        <v>257</v>
      </c>
      <c r="B258" s="361">
        <f t="shared" si="123"/>
        <v>40890</v>
      </c>
      <c r="C258" s="33">
        <f t="shared" si="104"/>
        <v>12</v>
      </c>
      <c r="D258" s="125">
        <f>COUNTIF('Rake Load'!A:A,Summary!B258)</f>
        <v>3</v>
      </c>
      <c r="E258" s="125">
        <f>SUMIF('Rake Load'!A:A,B258,'Rake Load'!F:F)</f>
        <v>10865.97</v>
      </c>
      <c r="F258" s="35">
        <f>SUMIF('Rake Load'!A:A,B258,'Rake Load'!AB:AB)</f>
        <v>0.49652777777777779</v>
      </c>
      <c r="G258" s="35">
        <f t="shared" si="105"/>
        <v>0.16550925925925927</v>
      </c>
      <c r="H258" s="36">
        <f t="shared" si="106"/>
        <v>3</v>
      </c>
      <c r="I258" s="36">
        <f t="shared" si="107"/>
        <v>58</v>
      </c>
      <c r="J258" s="35">
        <f>SUMIF('Rake Load'!A:A,B258,'Rake Load'!BH:BH)</f>
        <v>0</v>
      </c>
      <c r="K258" s="41">
        <f t="shared" si="108"/>
        <v>0.49652777777777779</v>
      </c>
      <c r="L258" s="41">
        <f t="shared" si="109"/>
        <v>0.16550925925925927</v>
      </c>
      <c r="M258" s="49">
        <f t="shared" si="110"/>
        <v>3</v>
      </c>
      <c r="N258" s="49">
        <f t="shared" si="111"/>
        <v>58</v>
      </c>
      <c r="O258" s="363">
        <f>SUMIF(C$2:C258,C258,D$2:D258)</f>
        <v>54</v>
      </c>
      <c r="P258" s="33">
        <f>SUMIF(C$2:C258,C258,F$2:F258)</f>
        <v>7.1194444444444436</v>
      </c>
      <c r="Q258" s="37">
        <f t="shared" si="112"/>
        <v>0.13184156378600823</v>
      </c>
      <c r="R258" s="36">
        <f t="shared" si="113"/>
        <v>3</v>
      </c>
      <c r="S258" s="36">
        <f t="shared" si="114"/>
        <v>9</v>
      </c>
      <c r="T258" s="363">
        <f>SUM(D$2:D258)</f>
        <v>646</v>
      </c>
      <c r="U258" s="38">
        <f>SUMIF(C$2:C258,C258,E$2:E258)</f>
        <v>188580.15</v>
      </c>
      <c r="V258" s="38">
        <f>SUM(E$2:E258)</f>
        <v>2284143.9860000005</v>
      </c>
      <c r="W258" s="43">
        <f>SUM(F$2:F258)</f>
        <v>40792.459722222244</v>
      </c>
      <c r="X258" s="43">
        <f t="shared" si="115"/>
        <v>63.146222480220189</v>
      </c>
      <c r="Y258" s="36">
        <f t="shared" si="116"/>
        <v>3</v>
      </c>
      <c r="Z258" s="36">
        <f t="shared" si="117"/>
        <v>30</v>
      </c>
      <c r="AA258" s="38">
        <f>SUMIF('Rake Load'!A:A,Summary!B258,'Rake Load'!AN:AN)</f>
        <v>1.2430555555555554</v>
      </c>
      <c r="AB258" s="38">
        <f>SUMIF(C$2:C258,C258,AA$2:AA258)</f>
        <v>19.15625</v>
      </c>
      <c r="AC258" s="38">
        <f>SUM(AA$2:AA258)</f>
        <v>236.31527777780104</v>
      </c>
      <c r="AD258" s="43">
        <f t="shared" si="118"/>
        <v>0.4143518518518518</v>
      </c>
      <c r="AE258" s="43">
        <f t="shared" si="119"/>
        <v>0.35474537037037035</v>
      </c>
      <c r="AF258" s="43">
        <f t="shared" si="120"/>
        <v>0.36581312349504808</v>
      </c>
      <c r="AG258" s="38">
        <f>SUMIF(Unloader!B:B,Summary!B258,Unloader!M:M)</f>
        <v>0</v>
      </c>
      <c r="AH258" s="38">
        <f>SUMIF(C$2:C258,C258,AG$2:AG258)</f>
        <v>110109</v>
      </c>
      <c r="AI258" s="38">
        <f>SUM(AG$2:AG258)</f>
        <v>2762538</v>
      </c>
      <c r="AJ258" s="43">
        <f>SUMIF(Unloader!B:B,Summary!B258,Unloader!W:W)</f>
        <v>0</v>
      </c>
      <c r="AK258" s="43">
        <f>SUMIF(Unloader!B:B,Summary!B258,Unloader!AD:AD)+SUMIF(Unloader!B:B,Summary!B258,Unloader!BR:BR)+SUMIF(Unloader!B:B,Summary!B258,Unloader!BN:BN)</f>
        <v>0</v>
      </c>
      <c r="AL258" s="43">
        <f>SUMIF(C$2:C258,C258,AJ$2:AJ258)</f>
        <v>3.114583333333333</v>
      </c>
      <c r="AM258" s="43">
        <f>SUMIF(C$2:C258,C258,AK$2:AK258)</f>
        <v>0.15277777777777779</v>
      </c>
      <c r="AN258" s="38">
        <f t="shared" si="121"/>
        <v>1549.0128956623682</v>
      </c>
      <c r="AO258" s="38">
        <f>SUM(AJ$2:AJ258)</f>
        <v>81.469444444444406</v>
      </c>
      <c r="AP258" s="38">
        <f>SUM(AK$2:AK258)</f>
        <v>4.272222222222223</v>
      </c>
      <c r="AQ258" s="38">
        <f t="shared" si="122"/>
        <v>1491.0607750710669</v>
      </c>
    </row>
    <row r="259" spans="1:43" x14ac:dyDescent="0.25">
      <c r="A259" s="124">
        <f t="shared" si="123"/>
        <v>258</v>
      </c>
      <c r="B259" s="361">
        <f t="shared" si="123"/>
        <v>40891</v>
      </c>
      <c r="C259" s="33">
        <f t="shared" si="104"/>
        <v>12</v>
      </c>
      <c r="D259" s="125">
        <f>COUNTIF('Rake Load'!A:A,Summary!B259)</f>
        <v>3</v>
      </c>
      <c r="E259" s="125">
        <f>SUMIF('Rake Load'!A:A,B259,'Rake Load'!F:F)</f>
        <v>10344.620000000001</v>
      </c>
      <c r="F259" s="35">
        <f>SUMIF('Rake Load'!A:A,B259,'Rake Load'!AB:AB)</f>
        <v>0.30416666666666681</v>
      </c>
      <c r="G259" s="35">
        <f t="shared" si="105"/>
        <v>0.10138888888888893</v>
      </c>
      <c r="H259" s="36">
        <f t="shared" si="106"/>
        <v>2</v>
      </c>
      <c r="I259" s="36">
        <f t="shared" si="107"/>
        <v>26</v>
      </c>
      <c r="J259" s="35">
        <f>SUMIF('Rake Load'!A:A,B259,'Rake Load'!BH:BH)</f>
        <v>0</v>
      </c>
      <c r="K259" s="41">
        <f t="shared" si="108"/>
        <v>0.30416666666666681</v>
      </c>
      <c r="L259" s="41">
        <f t="shared" si="109"/>
        <v>0.10138888888888893</v>
      </c>
      <c r="M259" s="49">
        <f t="shared" si="110"/>
        <v>2</v>
      </c>
      <c r="N259" s="49">
        <f t="shared" si="111"/>
        <v>26</v>
      </c>
      <c r="O259" s="363">
        <f>SUMIF(C$2:C259,C259,D$2:D259)</f>
        <v>57</v>
      </c>
      <c r="P259" s="33">
        <f>SUMIF(C$2:C259,C259,F$2:F259)</f>
        <v>7.4236111111111107</v>
      </c>
      <c r="Q259" s="37">
        <f t="shared" si="112"/>
        <v>0.13023879142300193</v>
      </c>
      <c r="R259" s="36">
        <f t="shared" si="113"/>
        <v>3</v>
      </c>
      <c r="S259" s="36">
        <f t="shared" si="114"/>
        <v>7</v>
      </c>
      <c r="T259" s="363">
        <f>SUM(D$2:D259)</f>
        <v>649</v>
      </c>
      <c r="U259" s="38">
        <f>SUMIF(C$2:C259,C259,E$2:E259)</f>
        <v>198924.77</v>
      </c>
      <c r="V259" s="38">
        <f>SUM(E$2:E259)</f>
        <v>2294488.6060000006</v>
      </c>
      <c r="W259" s="43">
        <f>SUM(F$2:F259)</f>
        <v>40792.763888888912</v>
      </c>
      <c r="X259" s="43">
        <f t="shared" si="115"/>
        <v>62.854797979798015</v>
      </c>
      <c r="Y259" s="36">
        <f t="shared" si="116"/>
        <v>20</v>
      </c>
      <c r="Z259" s="36">
        <f t="shared" si="117"/>
        <v>30</v>
      </c>
      <c r="AA259" s="38">
        <f>SUMIF('Rake Load'!A:A,Summary!B259,'Rake Load'!AN:AN)</f>
        <v>1.1111111111111112</v>
      </c>
      <c r="AB259" s="38">
        <f>SUMIF(C$2:C259,C259,AA$2:AA259)</f>
        <v>20.267361111111111</v>
      </c>
      <c r="AC259" s="38">
        <f>SUM(AA$2:AA259)</f>
        <v>237.42638888891216</v>
      </c>
      <c r="AD259" s="43">
        <f t="shared" si="118"/>
        <v>0.37037037037037041</v>
      </c>
      <c r="AE259" s="43">
        <f t="shared" si="119"/>
        <v>0.355567738791423</v>
      </c>
      <c r="AF259" s="43">
        <f t="shared" si="120"/>
        <v>0.36583418935117434</v>
      </c>
      <c r="AG259" s="38">
        <f>SUMIF(Unloader!B:B,Summary!B259,Unloader!M:M)</f>
        <v>0</v>
      </c>
      <c r="AH259" s="38">
        <f>SUMIF(C$2:C259,C259,AG$2:AG259)</f>
        <v>110109</v>
      </c>
      <c r="AI259" s="38">
        <f>SUM(AG$2:AG259)</f>
        <v>2762538</v>
      </c>
      <c r="AJ259" s="43">
        <f>SUMIF(Unloader!B:B,Summary!B259,Unloader!W:W)</f>
        <v>0</v>
      </c>
      <c r="AK259" s="43">
        <f>SUMIF(Unloader!B:B,Summary!B259,Unloader!AD:AD)+SUMIF(Unloader!B:B,Summary!B259,Unloader!BR:BR)+SUMIF(Unloader!B:B,Summary!B259,Unloader!BN:BN)</f>
        <v>0</v>
      </c>
      <c r="AL259" s="43">
        <f>SUMIF(C$2:C259,C259,AJ$2:AJ259)</f>
        <v>3.114583333333333</v>
      </c>
      <c r="AM259" s="43">
        <f>SUMIF(C$2:C259,C259,AK$2:AK259)</f>
        <v>0.15277777777777779</v>
      </c>
      <c r="AN259" s="38">
        <f t="shared" si="121"/>
        <v>1549.0128956623682</v>
      </c>
      <c r="AO259" s="38">
        <f>SUM(AJ$2:AJ259)</f>
        <v>81.469444444444406</v>
      </c>
      <c r="AP259" s="38">
        <f>SUM(AK$2:AK259)</f>
        <v>4.272222222222223</v>
      </c>
      <c r="AQ259" s="38">
        <f t="shared" si="122"/>
        <v>1491.0607750710669</v>
      </c>
    </row>
    <row r="260" spans="1:43" x14ac:dyDescent="0.25">
      <c r="A260" s="124">
        <f t="shared" si="123"/>
        <v>259</v>
      </c>
      <c r="B260" s="361">
        <f t="shared" si="123"/>
        <v>40892</v>
      </c>
      <c r="C260" s="33">
        <f t="shared" si="104"/>
        <v>12</v>
      </c>
      <c r="D260" s="125">
        <f>COUNTIF('Rake Load'!A:A,Summary!B260)</f>
        <v>2</v>
      </c>
      <c r="E260" s="125">
        <f>SUMIF('Rake Load'!A:A,B260,'Rake Load'!F:F)</f>
        <v>7087.2199999999993</v>
      </c>
      <c r="F260" s="35">
        <f>SUMIF('Rake Load'!A:A,B260,'Rake Load'!AB:AB)</f>
        <v>0.17777777777777776</v>
      </c>
      <c r="G260" s="35">
        <f t="shared" si="105"/>
        <v>8.8888888888888878E-2</v>
      </c>
      <c r="H260" s="36">
        <f t="shared" si="106"/>
        <v>2</v>
      </c>
      <c r="I260" s="36">
        <f t="shared" si="107"/>
        <v>8</v>
      </c>
      <c r="J260" s="35">
        <f>SUMIF('Rake Load'!A:A,B260,'Rake Load'!BH:BH)</f>
        <v>0</v>
      </c>
      <c r="K260" s="41">
        <f t="shared" si="108"/>
        <v>0.17777777777777776</v>
      </c>
      <c r="L260" s="41">
        <f t="shared" si="109"/>
        <v>8.8888888888888878E-2</v>
      </c>
      <c r="M260" s="49">
        <f t="shared" si="110"/>
        <v>2</v>
      </c>
      <c r="N260" s="49">
        <f t="shared" si="111"/>
        <v>8</v>
      </c>
      <c r="O260" s="363">
        <f>SUMIF(C$2:C260,C260,D$2:D260)</f>
        <v>59</v>
      </c>
      <c r="P260" s="33">
        <f>SUMIF(C$2:C260,C260,F$2:F260)</f>
        <v>7.6013888888888888</v>
      </c>
      <c r="Q260" s="37">
        <f t="shared" si="112"/>
        <v>0.12883709981167607</v>
      </c>
      <c r="R260" s="36">
        <f t="shared" si="113"/>
        <v>3</v>
      </c>
      <c r="S260" s="36">
        <f t="shared" si="114"/>
        <v>5</v>
      </c>
      <c r="T260" s="363">
        <f>SUM(D$2:D260)</f>
        <v>651</v>
      </c>
      <c r="U260" s="38">
        <f>SUMIF(C$2:C260,C260,E$2:E260)</f>
        <v>206011.99</v>
      </c>
      <c r="V260" s="38">
        <f>SUM(E$2:E260)</f>
        <v>2301575.8260000008</v>
      </c>
      <c r="W260" s="43">
        <f>SUM(F$2:F260)</f>
        <v>40792.941666666688</v>
      </c>
      <c r="X260" s="43">
        <f t="shared" si="115"/>
        <v>62.661968766001053</v>
      </c>
      <c r="Y260" s="36">
        <f t="shared" si="116"/>
        <v>15</v>
      </c>
      <c r="Z260" s="36">
        <f t="shared" si="117"/>
        <v>53</v>
      </c>
      <c r="AA260" s="38">
        <f>SUMIF('Rake Load'!A:A,Summary!B260,'Rake Load'!AN:AN)</f>
        <v>0.40972222222222227</v>
      </c>
      <c r="AB260" s="38">
        <f>SUMIF(C$2:C260,C260,AA$2:AA260)</f>
        <v>20.677083333333332</v>
      </c>
      <c r="AC260" s="38">
        <f>SUM(AA$2:AA260)</f>
        <v>237.83611111113439</v>
      </c>
      <c r="AD260" s="43">
        <f t="shared" si="118"/>
        <v>0.20486111111111113</v>
      </c>
      <c r="AE260" s="43">
        <f t="shared" si="119"/>
        <v>0.3504590395480226</v>
      </c>
      <c r="AF260" s="43">
        <f t="shared" si="120"/>
        <v>0.3653396484042003</v>
      </c>
      <c r="AG260" s="38">
        <f>SUMIF(Unloader!B:B,Summary!B260,Unloader!M:M)</f>
        <v>0</v>
      </c>
      <c r="AH260" s="38">
        <f>SUMIF(C$2:C260,C260,AG$2:AG260)</f>
        <v>110109</v>
      </c>
      <c r="AI260" s="38">
        <f>SUM(AG$2:AG260)</f>
        <v>2762538</v>
      </c>
      <c r="AJ260" s="43">
        <f>SUMIF(Unloader!B:B,Summary!B260,Unloader!W:W)</f>
        <v>0</v>
      </c>
      <c r="AK260" s="43">
        <f>SUMIF(Unloader!B:B,Summary!B260,Unloader!AD:AD)+SUMIF(Unloader!B:B,Summary!B260,Unloader!BR:BR)+SUMIF(Unloader!B:B,Summary!B260,Unloader!BN:BN)</f>
        <v>0</v>
      </c>
      <c r="AL260" s="43">
        <f>SUMIF(C$2:C260,C260,AJ$2:AJ260)</f>
        <v>3.114583333333333</v>
      </c>
      <c r="AM260" s="43">
        <f>SUMIF(C$2:C260,C260,AK$2:AK260)</f>
        <v>0.15277777777777779</v>
      </c>
      <c r="AN260" s="38">
        <f t="shared" si="121"/>
        <v>1549.0128956623682</v>
      </c>
      <c r="AO260" s="38">
        <f>SUM(AJ$2:AJ260)</f>
        <v>81.469444444444406</v>
      </c>
      <c r="AP260" s="38">
        <f>SUM(AK$2:AK260)</f>
        <v>4.272222222222223</v>
      </c>
      <c r="AQ260" s="38">
        <f t="shared" si="122"/>
        <v>1491.0607750710669</v>
      </c>
    </row>
    <row r="261" spans="1:43" x14ac:dyDescent="0.25">
      <c r="A261" s="124">
        <f t="shared" si="123"/>
        <v>260</v>
      </c>
      <c r="B261" s="361">
        <f t="shared" si="123"/>
        <v>40893</v>
      </c>
      <c r="C261" s="33">
        <f t="shared" si="104"/>
        <v>12</v>
      </c>
      <c r="D261" s="125">
        <f>COUNTIF('Rake Load'!A:A,Summary!B261)</f>
        <v>4</v>
      </c>
      <c r="E261" s="125">
        <f>SUMIF('Rake Load'!A:A,B261,'Rake Load'!F:F)</f>
        <v>13905.61</v>
      </c>
      <c r="F261" s="35">
        <f>SUMIF('Rake Load'!A:A,B261,'Rake Load'!AB:AB)</f>
        <v>0.57499999999999984</v>
      </c>
      <c r="G261" s="35">
        <f t="shared" si="105"/>
        <v>0.14374999999999996</v>
      </c>
      <c r="H261" s="36">
        <f t="shared" si="106"/>
        <v>3</v>
      </c>
      <c r="I261" s="36">
        <f t="shared" si="107"/>
        <v>27</v>
      </c>
      <c r="J261" s="35">
        <f>SUMIF('Rake Load'!A:A,B261,'Rake Load'!BH:BH)</f>
        <v>0</v>
      </c>
      <c r="K261" s="41">
        <f t="shared" si="108"/>
        <v>0.57499999999999984</v>
      </c>
      <c r="L261" s="41">
        <f t="shared" si="109"/>
        <v>0.14374999999999996</v>
      </c>
      <c r="M261" s="49">
        <f t="shared" si="110"/>
        <v>3</v>
      </c>
      <c r="N261" s="49">
        <f t="shared" si="111"/>
        <v>27</v>
      </c>
      <c r="O261" s="363">
        <f>SUMIF(C$2:C261,C261,D$2:D261)</f>
        <v>63</v>
      </c>
      <c r="P261" s="33">
        <f>SUMIF(C$2:C261,C261,F$2:F261)</f>
        <v>8.1763888888888889</v>
      </c>
      <c r="Q261" s="37">
        <f t="shared" si="112"/>
        <v>0.12978395061728396</v>
      </c>
      <c r="R261" s="36">
        <f t="shared" si="113"/>
        <v>3</v>
      </c>
      <c r="S261" s="36">
        <f t="shared" si="114"/>
        <v>6</v>
      </c>
      <c r="T261" s="363">
        <f>SUM(D$2:D261)</f>
        <v>655</v>
      </c>
      <c r="U261" s="38">
        <f>SUMIF(C$2:C261,C261,E$2:E261)</f>
        <v>219917.59999999998</v>
      </c>
      <c r="V261" s="38">
        <f>SUM(E$2:E261)</f>
        <v>2315481.4360000007</v>
      </c>
      <c r="W261" s="43">
        <f>SUM(F$2:F261)</f>
        <v>40793.516666666685</v>
      </c>
      <c r="X261" s="43">
        <f t="shared" si="115"/>
        <v>62.280178117048372</v>
      </c>
      <c r="Y261" s="36">
        <f t="shared" si="116"/>
        <v>6</v>
      </c>
      <c r="Z261" s="36">
        <f t="shared" si="117"/>
        <v>43</v>
      </c>
      <c r="AA261" s="38">
        <f>SUMIF('Rake Load'!A:A,Summary!B261,'Rake Load'!AN:AN)</f>
        <v>1.2395833333333333</v>
      </c>
      <c r="AB261" s="38">
        <f>SUMIF(C$2:C261,C261,AA$2:AA261)</f>
        <v>21.916666666666664</v>
      </c>
      <c r="AC261" s="38">
        <f>SUM(AA$2:AA261)</f>
        <v>239.07569444446773</v>
      </c>
      <c r="AD261" s="43">
        <f t="shared" si="118"/>
        <v>0.30989583333333331</v>
      </c>
      <c r="AE261" s="43">
        <f t="shared" si="119"/>
        <v>0.34788359788359785</v>
      </c>
      <c r="AF261" s="43">
        <f t="shared" si="120"/>
        <v>0.36500106022056139</v>
      </c>
      <c r="AG261" s="38">
        <f>SUMIF(Unloader!B:B,Summary!B261,Unloader!M:M)</f>
        <v>0</v>
      </c>
      <c r="AH261" s="38">
        <f>SUMIF(C$2:C261,C261,AG$2:AG261)</f>
        <v>110109</v>
      </c>
      <c r="AI261" s="38">
        <f>SUM(AG$2:AG261)</f>
        <v>2762538</v>
      </c>
      <c r="AJ261" s="43">
        <f>SUMIF(Unloader!B:B,Summary!B261,Unloader!W:W)</f>
        <v>0</v>
      </c>
      <c r="AK261" s="43">
        <f>SUMIF(Unloader!B:B,Summary!B261,Unloader!AD:AD)+SUMIF(Unloader!B:B,Summary!B261,Unloader!BR:BR)+SUMIF(Unloader!B:B,Summary!B261,Unloader!BN:BN)</f>
        <v>0</v>
      </c>
      <c r="AL261" s="43">
        <f>SUMIF(C$2:C261,C261,AJ$2:AJ261)</f>
        <v>3.114583333333333</v>
      </c>
      <c r="AM261" s="43">
        <f>SUMIF(C$2:C261,C261,AK$2:AK261)</f>
        <v>0.15277777777777779</v>
      </c>
      <c r="AN261" s="38">
        <f t="shared" si="121"/>
        <v>1549.0128956623682</v>
      </c>
      <c r="AO261" s="38">
        <f>SUM(AJ$2:AJ261)</f>
        <v>81.469444444444406</v>
      </c>
      <c r="AP261" s="38">
        <f>SUM(AK$2:AK261)</f>
        <v>4.272222222222223</v>
      </c>
      <c r="AQ261" s="38">
        <f t="shared" si="122"/>
        <v>1491.0607750710669</v>
      </c>
    </row>
    <row r="262" spans="1:43" x14ac:dyDescent="0.25">
      <c r="A262" s="124">
        <f t="shared" si="123"/>
        <v>261</v>
      </c>
      <c r="B262" s="361">
        <f t="shared" si="123"/>
        <v>40894</v>
      </c>
      <c r="C262" s="33">
        <f t="shared" si="104"/>
        <v>12</v>
      </c>
      <c r="D262" s="125">
        <f>COUNTIF('Rake Load'!A:A,Summary!B262)</f>
        <v>5</v>
      </c>
      <c r="E262" s="125">
        <f>SUMIF('Rake Load'!A:A,B262,'Rake Load'!F:F)</f>
        <v>18125.919999999998</v>
      </c>
      <c r="F262" s="35">
        <f>SUMIF('Rake Load'!A:A,B262,'Rake Load'!AB:AB)</f>
        <v>0.65972222222222221</v>
      </c>
      <c r="G262" s="35">
        <f t="shared" si="105"/>
        <v>0.13194444444444445</v>
      </c>
      <c r="H262" s="36">
        <f t="shared" si="106"/>
        <v>3</v>
      </c>
      <c r="I262" s="36">
        <f t="shared" si="107"/>
        <v>10</v>
      </c>
      <c r="J262" s="35">
        <f>SUMIF('Rake Load'!A:A,B262,'Rake Load'!BH:BH)</f>
        <v>0</v>
      </c>
      <c r="K262" s="41">
        <f t="shared" si="108"/>
        <v>0.65972222222222221</v>
      </c>
      <c r="L262" s="41">
        <f t="shared" si="109"/>
        <v>0.13194444444444445</v>
      </c>
      <c r="M262" s="49">
        <f t="shared" si="110"/>
        <v>3</v>
      </c>
      <c r="N262" s="49">
        <f t="shared" si="111"/>
        <v>10</v>
      </c>
      <c r="O262" s="363">
        <f>SUMIF(C$2:C262,C262,D$2:D262)</f>
        <v>68</v>
      </c>
      <c r="P262" s="33">
        <f>SUMIF(C$2:C262,C262,F$2:F262)</f>
        <v>8.8361111111111104</v>
      </c>
      <c r="Q262" s="37">
        <f t="shared" si="112"/>
        <v>0.12994281045751632</v>
      </c>
      <c r="R262" s="36">
        <f t="shared" si="113"/>
        <v>3</v>
      </c>
      <c r="S262" s="36">
        <f t="shared" si="114"/>
        <v>7</v>
      </c>
      <c r="T262" s="363">
        <f>SUM(D$2:D262)</f>
        <v>660</v>
      </c>
      <c r="U262" s="38">
        <f>SUMIF(C$2:C262,C262,E$2:E262)</f>
        <v>238043.51999999996</v>
      </c>
      <c r="V262" s="38">
        <f>SUM(E$2:E262)</f>
        <v>2333607.3560000006</v>
      </c>
      <c r="W262" s="43">
        <f>SUM(F$2:F262)</f>
        <v>40794.176388888904</v>
      </c>
      <c r="X262" s="43">
        <f t="shared" si="115"/>
        <v>61.809358164983188</v>
      </c>
      <c r="Y262" s="36">
        <f t="shared" si="116"/>
        <v>19</v>
      </c>
      <c r="Z262" s="36">
        <f t="shared" si="117"/>
        <v>25</v>
      </c>
      <c r="AA262" s="38">
        <f>SUMIF('Rake Load'!A:A,Summary!B262,'Rake Load'!AN:AN)</f>
        <v>2.3541666666666665</v>
      </c>
      <c r="AB262" s="38">
        <f>SUMIF(C$2:C262,C262,AA$2:AA262)</f>
        <v>24.270833333333332</v>
      </c>
      <c r="AC262" s="38">
        <f>SUM(AA$2:AA262)</f>
        <v>241.42986111113439</v>
      </c>
      <c r="AD262" s="43">
        <f t="shared" si="118"/>
        <v>0.47083333333333333</v>
      </c>
      <c r="AE262" s="43">
        <f t="shared" si="119"/>
        <v>0.35692401960784315</v>
      </c>
      <c r="AF262" s="43">
        <f t="shared" si="120"/>
        <v>0.36580281986535512</v>
      </c>
      <c r="AG262" s="38">
        <f>SUMIF(Unloader!B:B,Summary!B262,Unloader!M:M)</f>
        <v>17966</v>
      </c>
      <c r="AH262" s="38">
        <f>SUMIF(C$2:C262,C262,AG$2:AG262)</f>
        <v>128075</v>
      </c>
      <c r="AI262" s="38">
        <f>SUM(AG$2:AG262)</f>
        <v>2780504</v>
      </c>
      <c r="AJ262" s="43">
        <f>SUMIF(Unloader!B:B,Summary!B262,Unloader!W:W)</f>
        <v>0.51736111111111105</v>
      </c>
      <c r="AK262" s="43">
        <f>SUMIF(Unloader!B:B,Summary!B262,Unloader!AD:AD)+SUMIF(Unloader!B:B,Summary!B262,Unloader!BR:BR)+SUMIF(Unloader!B:B,Summary!B262,Unloader!BN:BN)</f>
        <v>8.4027777777777771E-2</v>
      </c>
      <c r="AL262" s="43">
        <f>SUMIF(C$2:C262,C262,AJ$2:AJ262)</f>
        <v>3.6319444444444442</v>
      </c>
      <c r="AM262" s="43">
        <f>SUMIF(C$2:C262,C262,AK$2:AK262)</f>
        <v>0.23680555555555555</v>
      </c>
      <c r="AN262" s="38">
        <f t="shared" si="121"/>
        <v>1571.7938228676624</v>
      </c>
      <c r="AO262" s="38">
        <f>SUM(AJ$2:AJ262)</f>
        <v>81.98680555555552</v>
      </c>
      <c r="AP262" s="38">
        <f>SUM(AK$2:AK262)</f>
        <v>4.3562500000000011</v>
      </c>
      <c r="AQ262" s="38">
        <f t="shared" si="122"/>
        <v>1492.3805775217381</v>
      </c>
    </row>
    <row r="263" spans="1:43" x14ac:dyDescent="0.25">
      <c r="A263" s="124">
        <f t="shared" si="123"/>
        <v>262</v>
      </c>
      <c r="B263" s="361">
        <f t="shared" si="123"/>
        <v>40895</v>
      </c>
      <c r="C263" s="33">
        <f t="shared" si="104"/>
        <v>12</v>
      </c>
      <c r="D263" s="125">
        <f>COUNTIF('Rake Load'!A:A,Summary!B263)</f>
        <v>3</v>
      </c>
      <c r="E263" s="125">
        <f>SUMIF('Rake Load'!A:A,B263,'Rake Load'!F:F)</f>
        <v>10437.9</v>
      </c>
      <c r="F263" s="35">
        <f>SUMIF('Rake Load'!A:A,B263,'Rake Load'!AB:AB)</f>
        <v>0.32638888888888862</v>
      </c>
      <c r="G263" s="35">
        <f t="shared" si="105"/>
        <v>0.10879629629629621</v>
      </c>
      <c r="H263" s="36">
        <f t="shared" si="106"/>
        <v>2</v>
      </c>
      <c r="I263" s="36">
        <f t="shared" si="107"/>
        <v>36</v>
      </c>
      <c r="J263" s="35">
        <f>SUMIF('Rake Load'!A:A,B263,'Rake Load'!BH:BH)</f>
        <v>0</v>
      </c>
      <c r="K263" s="41">
        <f t="shared" si="108"/>
        <v>0.32638888888888862</v>
      </c>
      <c r="L263" s="41">
        <f t="shared" si="109"/>
        <v>0.10879629629629621</v>
      </c>
      <c r="M263" s="49">
        <f t="shared" si="110"/>
        <v>2</v>
      </c>
      <c r="N263" s="49">
        <f t="shared" si="111"/>
        <v>36</v>
      </c>
      <c r="O263" s="363">
        <f>SUMIF(C$2:C263,C263,D$2:D263)</f>
        <v>71</v>
      </c>
      <c r="P263" s="33">
        <f>SUMIF(C$2:C263,C263,F$2:F263)</f>
        <v>9.1624999999999996</v>
      </c>
      <c r="Q263" s="37">
        <f t="shared" si="112"/>
        <v>0.12904929577464788</v>
      </c>
      <c r="R263" s="36">
        <f t="shared" si="113"/>
        <v>3</v>
      </c>
      <c r="S263" s="36">
        <f t="shared" si="114"/>
        <v>5</v>
      </c>
      <c r="T263" s="363">
        <f>SUM(D$2:D263)</f>
        <v>663</v>
      </c>
      <c r="U263" s="38">
        <f>SUMIF(C$2:C263,C263,E$2:E263)</f>
        <v>248481.41999999995</v>
      </c>
      <c r="V263" s="38">
        <f>SUM(E$2:E263)</f>
        <v>2344045.2560000005</v>
      </c>
      <c r="W263" s="43">
        <f>SUM(F$2:F263)</f>
        <v>40794.502777777794</v>
      </c>
      <c r="X263" s="43">
        <f t="shared" si="115"/>
        <v>61.530170102228951</v>
      </c>
      <c r="Y263" s="36">
        <f t="shared" si="116"/>
        <v>12</v>
      </c>
      <c r="Z263" s="36">
        <f t="shared" si="117"/>
        <v>43</v>
      </c>
      <c r="AA263" s="38">
        <f>SUMIF('Rake Load'!A:A,Summary!B263,'Rake Load'!AN:AN)</f>
        <v>1.8645833333333335</v>
      </c>
      <c r="AB263" s="38">
        <f>SUMIF(C$2:C263,C263,AA$2:AA263)</f>
        <v>26.135416666666664</v>
      </c>
      <c r="AC263" s="38">
        <f>SUM(AA$2:AA263)</f>
        <v>243.29444444446773</v>
      </c>
      <c r="AD263" s="43">
        <f t="shared" si="118"/>
        <v>0.62152777777777779</v>
      </c>
      <c r="AE263" s="43">
        <f t="shared" si="119"/>
        <v>0.36810446009389669</v>
      </c>
      <c r="AF263" s="43">
        <f t="shared" si="120"/>
        <v>0.36695994637174617</v>
      </c>
      <c r="AG263" s="38">
        <f>SUMIF(Unloader!B:B,Summary!B263,Unloader!M:M)</f>
        <v>30885</v>
      </c>
      <c r="AH263" s="38">
        <f>SUMIF(C$2:C263,C263,AG$2:AG263)</f>
        <v>158960</v>
      </c>
      <c r="AI263" s="38">
        <f>SUM(AG$2:AG263)</f>
        <v>2811389</v>
      </c>
      <c r="AJ263" s="43">
        <f>SUMIF(Unloader!B:B,Summary!B263,Unloader!W:W)</f>
        <v>0.60763888888888895</v>
      </c>
      <c r="AK263" s="43">
        <f>SUMIF(Unloader!B:B,Summary!B263,Unloader!AD:AD)+SUMIF(Unloader!B:B,Summary!B263,Unloader!BR:BR)+SUMIF(Unloader!B:B,Summary!B263,Unloader!BN:BN)</f>
        <v>3.472222222222222E-3</v>
      </c>
      <c r="AL263" s="43">
        <f>SUMIF(C$2:C263,C263,AJ$2:AJ263)</f>
        <v>4.239583333333333</v>
      </c>
      <c r="AM263" s="43">
        <f>SUMIF(C$2:C263,C263,AK$2:AK263)</f>
        <v>0.24027777777777776</v>
      </c>
      <c r="AN263" s="38">
        <f t="shared" si="121"/>
        <v>1656.1208543149853</v>
      </c>
      <c r="AO263" s="38">
        <f>SUM(AJ$2:AJ263)</f>
        <v>82.594444444444406</v>
      </c>
      <c r="AP263" s="38">
        <f>SUM(AK$2:AK263)</f>
        <v>4.3597222222222234</v>
      </c>
      <c r="AQ263" s="38">
        <f t="shared" si="122"/>
        <v>1497.3045855598366</v>
      </c>
    </row>
    <row r="264" spans="1:43" x14ac:dyDescent="0.25">
      <c r="A264" s="124">
        <f t="shared" ref="A264:B279" si="124">A263+1</f>
        <v>263</v>
      </c>
      <c r="B264" s="361">
        <f t="shared" si="124"/>
        <v>40896</v>
      </c>
      <c r="C264" s="33">
        <f t="shared" si="104"/>
        <v>12</v>
      </c>
      <c r="D264" s="125">
        <f>COUNTIF('Rake Load'!A:A,Summary!B264)</f>
        <v>7</v>
      </c>
      <c r="E264" s="125">
        <f>SUMIF('Rake Load'!A:A,B264,'Rake Load'!F:F)</f>
        <v>24710.28</v>
      </c>
      <c r="F264" s="35">
        <f>SUMIF('Rake Load'!A:A,B264,'Rake Load'!AB:AB)</f>
        <v>0.86180555555555549</v>
      </c>
      <c r="G264" s="35">
        <f t="shared" si="105"/>
        <v>0.12311507936507936</v>
      </c>
      <c r="H264" s="36">
        <f t="shared" si="106"/>
        <v>2</v>
      </c>
      <c r="I264" s="36">
        <f t="shared" si="107"/>
        <v>57</v>
      </c>
      <c r="J264" s="35">
        <f>SUMIF('Rake Load'!A:A,B264,'Rake Load'!BH:BH)</f>
        <v>0</v>
      </c>
      <c r="K264" s="41">
        <f t="shared" si="108"/>
        <v>0.86180555555555549</v>
      </c>
      <c r="L264" s="41">
        <f t="shared" si="109"/>
        <v>0.12311507936507936</v>
      </c>
      <c r="M264" s="49">
        <f t="shared" si="110"/>
        <v>2</v>
      </c>
      <c r="N264" s="49">
        <f t="shared" si="111"/>
        <v>57</v>
      </c>
      <c r="O264" s="363">
        <f>SUMIF(C$2:C264,C264,D$2:D264)</f>
        <v>78</v>
      </c>
      <c r="P264" s="33">
        <f>SUMIF(C$2:C264,C264,F$2:F264)</f>
        <v>10.024305555555555</v>
      </c>
      <c r="Q264" s="37">
        <f t="shared" si="112"/>
        <v>0.1285167378917379</v>
      </c>
      <c r="R264" s="36">
        <f t="shared" si="113"/>
        <v>3</v>
      </c>
      <c r="S264" s="36">
        <f t="shared" si="114"/>
        <v>5</v>
      </c>
      <c r="T264" s="363">
        <f>SUM(D$2:D264)</f>
        <v>670</v>
      </c>
      <c r="U264" s="38">
        <f>SUMIF(C$2:C264,C264,E$2:E264)</f>
        <v>273191.69999999995</v>
      </c>
      <c r="V264" s="38">
        <f>SUM(E$2:E264)</f>
        <v>2368755.5360000003</v>
      </c>
      <c r="W264" s="43">
        <f>SUM(F$2:F264)</f>
        <v>40795.36458333335</v>
      </c>
      <c r="X264" s="43">
        <f t="shared" si="115"/>
        <v>60.888603855721421</v>
      </c>
      <c r="Y264" s="36">
        <f t="shared" si="116"/>
        <v>21</v>
      </c>
      <c r="Z264" s="36">
        <f t="shared" si="117"/>
        <v>19</v>
      </c>
      <c r="AA264" s="38">
        <f>SUMIF('Rake Load'!A:A,Summary!B264,'Rake Load'!AN:AN)</f>
        <v>3.9687500000000004</v>
      </c>
      <c r="AB264" s="38">
        <f>SUMIF(C$2:C264,C264,AA$2:AA264)</f>
        <v>30.104166666666664</v>
      </c>
      <c r="AC264" s="38">
        <f>SUM(AA$2:AA264)</f>
        <v>247.26319444446773</v>
      </c>
      <c r="AD264" s="43">
        <f t="shared" si="118"/>
        <v>0.56696428571428581</v>
      </c>
      <c r="AE264" s="43">
        <f t="shared" si="119"/>
        <v>0.38595085470085466</v>
      </c>
      <c r="AF264" s="43">
        <f t="shared" si="120"/>
        <v>0.36904954394696676</v>
      </c>
      <c r="AG264" s="38">
        <f>SUMIF(Unloader!B:B,Summary!B264,Unloader!M:M)</f>
        <v>42733</v>
      </c>
      <c r="AH264" s="38">
        <f>SUMIF(C$2:C264,C264,AG$2:AG264)</f>
        <v>201693</v>
      </c>
      <c r="AI264" s="38">
        <f>SUM(AG$2:AG264)</f>
        <v>2854122</v>
      </c>
      <c r="AJ264" s="43">
        <f>SUMIF(Unloader!B:B,Summary!B264,Unloader!W:W)</f>
        <v>1</v>
      </c>
      <c r="AK264" s="43">
        <f>SUMIF(Unloader!B:B,Summary!B264,Unloader!AD:AD)+SUMIF(Unloader!B:B,Summary!B264,Unloader!BR:BR)+SUMIF(Unloader!B:B,Summary!B264,Unloader!BN:BN)</f>
        <v>0</v>
      </c>
      <c r="AL264" s="43">
        <f>SUMIF(C$2:C264,C264,AJ$2:AJ264)</f>
        <v>5.239583333333333</v>
      </c>
      <c r="AM264" s="43">
        <f>SUMIF(C$2:C264,C264,AK$2:AK264)</f>
        <v>0.24027777777777776</v>
      </c>
      <c r="AN264" s="38">
        <f t="shared" si="121"/>
        <v>1681.0084733990834</v>
      </c>
      <c r="AO264" s="38">
        <f>SUM(AJ$2:AJ264)</f>
        <v>83.594444444444406</v>
      </c>
      <c r="AP264" s="38">
        <f>SUM(AK$2:AK264)</f>
        <v>4.3597222222222234</v>
      </c>
      <c r="AQ264" s="38">
        <f t="shared" si="122"/>
        <v>1500.879244158531</v>
      </c>
    </row>
    <row r="265" spans="1:43" x14ac:dyDescent="0.25">
      <c r="A265" s="124">
        <f t="shared" si="124"/>
        <v>264</v>
      </c>
      <c r="B265" s="361">
        <f t="shared" si="124"/>
        <v>40897</v>
      </c>
      <c r="C265" s="33">
        <f t="shared" si="104"/>
        <v>12</v>
      </c>
      <c r="D265" s="125">
        <f>COUNTIF('Rake Load'!A:A,Summary!B265)</f>
        <v>4</v>
      </c>
      <c r="E265" s="125">
        <f>SUMIF('Rake Load'!A:A,B265,'Rake Load'!F:F)</f>
        <v>13439.159999999998</v>
      </c>
      <c r="F265" s="35">
        <f>SUMIF('Rake Load'!A:A,B265,'Rake Load'!AB:AB)</f>
        <v>0.94930555555555574</v>
      </c>
      <c r="G265" s="35">
        <f t="shared" si="105"/>
        <v>0.23732638888888893</v>
      </c>
      <c r="H265" s="36">
        <f t="shared" si="106"/>
        <v>5</v>
      </c>
      <c r="I265" s="36">
        <f t="shared" si="107"/>
        <v>41</v>
      </c>
      <c r="J265" s="35">
        <f>SUMIF('Rake Load'!A:A,B265,'Rake Load'!BH:BH)</f>
        <v>0</v>
      </c>
      <c r="K265" s="41">
        <f t="shared" si="108"/>
        <v>0.94930555555555574</v>
      </c>
      <c r="L265" s="41">
        <f t="shared" si="109"/>
        <v>0.23732638888888893</v>
      </c>
      <c r="M265" s="49">
        <f t="shared" si="110"/>
        <v>5</v>
      </c>
      <c r="N265" s="49">
        <f t="shared" si="111"/>
        <v>41</v>
      </c>
      <c r="O265" s="363">
        <f>SUMIF(C$2:C265,C265,D$2:D265)</f>
        <v>82</v>
      </c>
      <c r="P265" s="33">
        <f>SUMIF(C$2:C265,C265,F$2:F265)</f>
        <v>10.973611111111111</v>
      </c>
      <c r="Q265" s="37">
        <f t="shared" si="112"/>
        <v>0.13382452574525747</v>
      </c>
      <c r="R265" s="36">
        <f t="shared" si="113"/>
        <v>3</v>
      </c>
      <c r="S265" s="36">
        <f t="shared" si="114"/>
        <v>12</v>
      </c>
      <c r="T265" s="363">
        <f>SUM(D$2:D265)</f>
        <v>674</v>
      </c>
      <c r="U265" s="38">
        <f>SUMIF(C$2:C265,C265,E$2:E265)</f>
        <v>286630.85999999993</v>
      </c>
      <c r="V265" s="38">
        <f>SUM(E$2:E265)</f>
        <v>2382194.6960000005</v>
      </c>
      <c r="W265" s="43">
        <f>SUM(F$2:F265)</f>
        <v>40796.313888888908</v>
      </c>
      <c r="X265" s="43">
        <f t="shared" si="115"/>
        <v>60.528655621496895</v>
      </c>
      <c r="Y265" s="36">
        <f t="shared" si="116"/>
        <v>12</v>
      </c>
      <c r="Z265" s="36">
        <f t="shared" si="117"/>
        <v>41</v>
      </c>
      <c r="AA265" s="38">
        <f>SUMIF('Rake Load'!A:A,Summary!B265,'Rake Load'!AN:AN)</f>
        <v>2.1527777777777777</v>
      </c>
      <c r="AB265" s="38">
        <f>SUMIF(C$2:C265,C265,AA$2:AA265)</f>
        <v>32.256944444444443</v>
      </c>
      <c r="AC265" s="38">
        <f>SUM(AA$2:AA265)</f>
        <v>249.4159722222455</v>
      </c>
      <c r="AD265" s="43">
        <f t="shared" si="118"/>
        <v>0.53819444444444442</v>
      </c>
      <c r="AE265" s="43">
        <f t="shared" si="119"/>
        <v>0.39337737127371269</v>
      </c>
      <c r="AF265" s="43">
        <f t="shared" si="120"/>
        <v>0.3700533712496224</v>
      </c>
      <c r="AG265" s="38">
        <f>SUMIF(Unloader!B:B,Summary!B265,Unloader!M:M)</f>
        <v>33777</v>
      </c>
      <c r="AH265" s="38">
        <f>SUMIF(C$2:C265,C265,AG$2:AG265)</f>
        <v>235470</v>
      </c>
      <c r="AI265" s="38">
        <f>SUM(AG$2:AG265)</f>
        <v>2887899</v>
      </c>
      <c r="AJ265" s="43">
        <f>SUMIF(Unloader!B:B,Summary!B265,Unloader!W:W)</f>
        <v>1</v>
      </c>
      <c r="AK265" s="43">
        <f>SUMIF(Unloader!B:B,Summary!B265,Unloader!AD:AD)+SUMIF(Unloader!B:B,Summary!B265,Unloader!BR:BR)+SUMIF(Unloader!B:B,Summary!B265,Unloader!BN:BN)</f>
        <v>0</v>
      </c>
      <c r="AL265" s="43">
        <f>SUMIF(C$2:C265,C265,AJ$2:AJ265)</f>
        <v>6.239583333333333</v>
      </c>
      <c r="AM265" s="43">
        <f>SUMIF(C$2:C265,C265,AK$2:AK265)</f>
        <v>0.24027777777777776</v>
      </c>
      <c r="AN265" s="38">
        <f t="shared" si="121"/>
        <v>1635.3976154647528</v>
      </c>
      <c r="AO265" s="38">
        <f>SUM(AJ$2:AJ265)</f>
        <v>84.594444444444406</v>
      </c>
      <c r="AP265" s="38">
        <f>SUM(AK$2:AK265)</f>
        <v>4.3597222222222234</v>
      </c>
      <c r="AQ265" s="38">
        <f t="shared" si="122"/>
        <v>1499.713860374942</v>
      </c>
    </row>
    <row r="266" spans="1:43" x14ac:dyDescent="0.25">
      <c r="A266" s="124">
        <f t="shared" si="124"/>
        <v>265</v>
      </c>
      <c r="B266" s="361">
        <f t="shared" si="124"/>
        <v>40898</v>
      </c>
      <c r="C266" s="33">
        <f t="shared" si="104"/>
        <v>12</v>
      </c>
      <c r="D266" s="125">
        <f>COUNTIF('Rake Load'!A:A,Summary!B266)</f>
        <v>4</v>
      </c>
      <c r="E266" s="125">
        <f>SUMIF('Rake Load'!A:A,B266,'Rake Load'!F:F)</f>
        <v>14872.44</v>
      </c>
      <c r="F266" s="35">
        <f>SUMIF('Rake Load'!A:A,B266,'Rake Load'!AB:AB)</f>
        <v>1.2298611111111115</v>
      </c>
      <c r="G266" s="35">
        <f t="shared" si="105"/>
        <v>0.30746527777777788</v>
      </c>
      <c r="H266" s="36">
        <f t="shared" si="106"/>
        <v>7</v>
      </c>
      <c r="I266" s="36">
        <f t="shared" si="107"/>
        <v>22</v>
      </c>
      <c r="J266" s="35">
        <f>SUMIF('Rake Load'!A:A,B266,'Rake Load'!BH:BH)</f>
        <v>0</v>
      </c>
      <c r="K266" s="41">
        <f t="shared" si="108"/>
        <v>1.2298611111111115</v>
      </c>
      <c r="L266" s="41">
        <f t="shared" si="109"/>
        <v>0.30746527777777788</v>
      </c>
      <c r="M266" s="49">
        <f t="shared" si="110"/>
        <v>7</v>
      </c>
      <c r="N266" s="49">
        <f t="shared" si="111"/>
        <v>22</v>
      </c>
      <c r="O266" s="363">
        <f>SUMIF(C$2:C266,C266,D$2:D266)</f>
        <v>86</v>
      </c>
      <c r="P266" s="33">
        <f>SUMIF(C$2:C266,C266,F$2:F266)</f>
        <v>12.203472222222222</v>
      </c>
      <c r="Q266" s="37">
        <f t="shared" si="112"/>
        <v>0.14190083979328166</v>
      </c>
      <c r="R266" s="36">
        <f t="shared" si="113"/>
        <v>3</v>
      </c>
      <c r="S266" s="36">
        <f t="shared" si="114"/>
        <v>24</v>
      </c>
      <c r="T266" s="363">
        <f>SUM(D$2:D266)</f>
        <v>678</v>
      </c>
      <c r="U266" s="38">
        <f>SUMIF(C$2:C266,C266,E$2:E266)</f>
        <v>301503.29999999993</v>
      </c>
      <c r="V266" s="38">
        <f>SUM(E$2:E266)</f>
        <v>2397067.1360000004</v>
      </c>
      <c r="W266" s="43">
        <f>SUM(F$2:F266)</f>
        <v>40797.543750000019</v>
      </c>
      <c r="X266" s="43">
        <f t="shared" si="115"/>
        <v>60.173368362831887</v>
      </c>
      <c r="Y266" s="36">
        <f t="shared" si="116"/>
        <v>4</v>
      </c>
      <c r="Z266" s="36">
        <f t="shared" si="117"/>
        <v>9</v>
      </c>
      <c r="AA266" s="38">
        <f>SUMIF('Rake Load'!A:A,Summary!B266,'Rake Load'!AN:AN)</f>
        <v>3.125</v>
      </c>
      <c r="AB266" s="38">
        <f>SUMIF(C$2:C266,C266,AA$2:AA266)</f>
        <v>35.381944444444443</v>
      </c>
      <c r="AC266" s="38">
        <f>SUM(AA$2:AA266)</f>
        <v>252.5409722222455</v>
      </c>
      <c r="AD266" s="43">
        <f t="shared" si="118"/>
        <v>0.78125</v>
      </c>
      <c r="AE266" s="43">
        <f t="shared" si="119"/>
        <v>0.41141795865633074</v>
      </c>
      <c r="AF266" s="43">
        <f t="shared" si="120"/>
        <v>0.372479310062309</v>
      </c>
      <c r="AG266" s="38">
        <f>SUMIF(Unloader!B:B,Summary!B266,Unloader!M:M)</f>
        <v>28840</v>
      </c>
      <c r="AH266" s="38">
        <f>SUMIF(C$2:C266,C266,AG$2:AG266)</f>
        <v>264310</v>
      </c>
      <c r="AI266" s="38">
        <f>SUM(AG$2:AG266)</f>
        <v>2916739</v>
      </c>
      <c r="AJ266" s="43">
        <f>SUMIF(Unloader!B:B,Summary!B266,Unloader!W:W)</f>
        <v>1</v>
      </c>
      <c r="AK266" s="43">
        <f>SUMIF(Unloader!B:B,Summary!B266,Unloader!AD:AD)+SUMIF(Unloader!B:B,Summary!B266,Unloader!BR:BR)+SUMIF(Unloader!B:B,Summary!B266,Unloader!BN:BN)</f>
        <v>0</v>
      </c>
      <c r="AL266" s="43">
        <f>SUMIF(C$2:C266,C266,AJ$2:AJ266)</f>
        <v>7.239583333333333</v>
      </c>
      <c r="AM266" s="43">
        <f>SUMIF(C$2:C266,C266,AK$2:AK266)</f>
        <v>0.24027777777777776</v>
      </c>
      <c r="AN266" s="38">
        <f t="shared" si="121"/>
        <v>1573.4299037602939</v>
      </c>
      <c r="AO266" s="38">
        <f>SUM(AJ$2:AJ266)</f>
        <v>85.594444444444406</v>
      </c>
      <c r="AP266" s="38">
        <f>SUM(AK$2:AK266)</f>
        <v>4.3597222222222234</v>
      </c>
      <c r="AQ266" s="38">
        <f t="shared" si="122"/>
        <v>1496.0448973311229</v>
      </c>
    </row>
    <row r="267" spans="1:43" x14ac:dyDescent="0.25">
      <c r="A267" s="124">
        <f t="shared" si="124"/>
        <v>266</v>
      </c>
      <c r="B267" s="361">
        <f t="shared" si="124"/>
        <v>40899</v>
      </c>
      <c r="C267" s="33">
        <f t="shared" si="104"/>
        <v>12</v>
      </c>
      <c r="D267" s="125">
        <f>COUNTIF('Rake Load'!A:A,Summary!B267)</f>
        <v>3</v>
      </c>
      <c r="E267" s="125">
        <f>SUMIF('Rake Load'!A:A,B267,'Rake Load'!F:F)</f>
        <v>10518.76</v>
      </c>
      <c r="F267" s="35">
        <f>SUMIF('Rake Load'!A:A,B267,'Rake Load'!AB:AB)</f>
        <v>0.41597222222222219</v>
      </c>
      <c r="G267" s="35">
        <f t="shared" si="105"/>
        <v>0.1386574074074074</v>
      </c>
      <c r="H267" s="36">
        <f t="shared" si="106"/>
        <v>3</v>
      </c>
      <c r="I267" s="36">
        <f t="shared" si="107"/>
        <v>19</v>
      </c>
      <c r="J267" s="35">
        <f>SUMIF('Rake Load'!A:A,B267,'Rake Load'!BH:BH)</f>
        <v>2.7777777777777779E-3</v>
      </c>
      <c r="K267" s="41">
        <f t="shared" si="108"/>
        <v>0.41319444444444442</v>
      </c>
      <c r="L267" s="41">
        <f t="shared" si="109"/>
        <v>0.13773148148148148</v>
      </c>
      <c r="M267" s="49">
        <f t="shared" si="110"/>
        <v>3</v>
      </c>
      <c r="N267" s="49">
        <f t="shared" si="111"/>
        <v>18</v>
      </c>
      <c r="O267" s="363">
        <f>SUMIF(C$2:C267,C267,D$2:D267)</f>
        <v>89</v>
      </c>
      <c r="P267" s="33">
        <f>SUMIF(C$2:C267,C267,F$2:F267)</f>
        <v>12.619444444444445</v>
      </c>
      <c r="Q267" s="37">
        <f t="shared" si="112"/>
        <v>0.14179151061173534</v>
      </c>
      <c r="R267" s="36">
        <f t="shared" si="113"/>
        <v>3</v>
      </c>
      <c r="S267" s="36">
        <f t="shared" si="114"/>
        <v>24</v>
      </c>
      <c r="T267" s="363">
        <f>SUM(D$2:D267)</f>
        <v>681</v>
      </c>
      <c r="U267" s="38">
        <f>SUMIF(C$2:C267,C267,E$2:E267)</f>
        <v>312022.05999999994</v>
      </c>
      <c r="V267" s="38">
        <f>SUM(E$2:E267)</f>
        <v>2407585.8960000002</v>
      </c>
      <c r="W267" s="43">
        <f>SUM(F$2:F267)</f>
        <v>40797.959722222244</v>
      </c>
      <c r="X267" s="43">
        <f t="shared" si="115"/>
        <v>59.908898270517248</v>
      </c>
      <c r="Y267" s="36">
        <f t="shared" si="116"/>
        <v>21</v>
      </c>
      <c r="Z267" s="36">
        <f t="shared" si="117"/>
        <v>48</v>
      </c>
      <c r="AA267" s="38">
        <f>SUMIF('Rake Load'!A:A,Summary!B267,'Rake Load'!AN:AN)</f>
        <v>0.83333333333333337</v>
      </c>
      <c r="AB267" s="38">
        <f>SUMIF(C$2:C267,C267,AA$2:AA267)</f>
        <v>36.215277777777779</v>
      </c>
      <c r="AC267" s="38">
        <f>SUM(AA$2:AA267)</f>
        <v>253.37430555557884</v>
      </c>
      <c r="AD267" s="43">
        <f t="shared" si="118"/>
        <v>0.27777777777777779</v>
      </c>
      <c r="AE267" s="43">
        <f t="shared" si="119"/>
        <v>0.40691323345817731</v>
      </c>
      <c r="AF267" s="43">
        <f t="shared" si="120"/>
        <v>0.37206212269541683</v>
      </c>
      <c r="AG267" s="38">
        <f>SUMIF(Unloader!B:B,Summary!B267,Unloader!M:M)</f>
        <v>30144</v>
      </c>
      <c r="AH267" s="38">
        <f>SUMIF(C$2:C267,C267,AG$2:AG267)</f>
        <v>294454</v>
      </c>
      <c r="AI267" s="38">
        <f>SUM(AG$2:AG267)</f>
        <v>2946883</v>
      </c>
      <c r="AJ267" s="43">
        <f>SUMIF(Unloader!B:B,Summary!B267,Unloader!W:W)</f>
        <v>0.91666666666666674</v>
      </c>
      <c r="AK267" s="43">
        <f>SUMIF(Unloader!B:B,Summary!B267,Unloader!AD:AD)+SUMIF(Unloader!B:B,Summary!B267,Unloader!BR:BR)+SUMIF(Unloader!B:B,Summary!B267,Unloader!BN:BN)</f>
        <v>7.1527777777777787E-2</v>
      </c>
      <c r="AL267" s="43">
        <f>SUMIF(C$2:C267,C267,AJ$2:AJ267)</f>
        <v>8.15625</v>
      </c>
      <c r="AM267" s="43">
        <f>SUMIF(C$2:C267,C267,AK$2:AK267)</f>
        <v>0.31180555555555556</v>
      </c>
      <c r="AN267" s="38">
        <f t="shared" si="121"/>
        <v>1564.0262039660056</v>
      </c>
      <c r="AO267" s="38">
        <f>SUM(AJ$2:AJ267)</f>
        <v>86.511111111111077</v>
      </c>
      <c r="AP267" s="38">
        <f>SUM(AK$2:AK267)</f>
        <v>4.4312500000000012</v>
      </c>
      <c r="AQ267" s="38">
        <f t="shared" si="122"/>
        <v>1495.9429755911849</v>
      </c>
    </row>
    <row r="268" spans="1:43" x14ac:dyDescent="0.25">
      <c r="A268" s="124">
        <f t="shared" si="124"/>
        <v>267</v>
      </c>
      <c r="B268" s="361">
        <f t="shared" si="124"/>
        <v>40900</v>
      </c>
      <c r="C268" s="33">
        <f t="shared" si="104"/>
        <v>12</v>
      </c>
      <c r="D268" s="125">
        <f>COUNTIF('Rake Load'!A:A,Summary!B268)</f>
        <v>5</v>
      </c>
      <c r="E268" s="125">
        <f>SUMIF('Rake Load'!A:A,B268,'Rake Load'!F:F)</f>
        <v>17759.79</v>
      </c>
      <c r="F268" s="35">
        <f>SUMIF('Rake Load'!A:A,B268,'Rake Load'!AB:AB)</f>
        <v>0.97777777777777775</v>
      </c>
      <c r="G268" s="35">
        <f t="shared" si="105"/>
        <v>0.19555555555555554</v>
      </c>
      <c r="H268" s="36">
        <f t="shared" si="106"/>
        <v>4</v>
      </c>
      <c r="I268" s="36">
        <f t="shared" si="107"/>
        <v>41</v>
      </c>
      <c r="J268" s="35">
        <f>SUMIF('Rake Load'!A:A,B268,'Rake Load'!BH:BH)</f>
        <v>0</v>
      </c>
      <c r="K268" s="41">
        <f t="shared" si="108"/>
        <v>0.97777777777777775</v>
      </c>
      <c r="L268" s="41">
        <f t="shared" si="109"/>
        <v>0.19555555555555554</v>
      </c>
      <c r="M268" s="49">
        <f t="shared" si="110"/>
        <v>4</v>
      </c>
      <c r="N268" s="49">
        <f t="shared" si="111"/>
        <v>41</v>
      </c>
      <c r="O268" s="363">
        <f>SUMIF(C$2:C268,C268,D$2:D268)</f>
        <v>94</v>
      </c>
      <c r="P268" s="33">
        <f>SUMIF(C$2:C268,C268,F$2:F268)</f>
        <v>13.597222222222223</v>
      </c>
      <c r="Q268" s="37">
        <f t="shared" si="112"/>
        <v>0.14465130023640663</v>
      </c>
      <c r="R268" s="36">
        <f t="shared" si="113"/>
        <v>3</v>
      </c>
      <c r="S268" s="36">
        <f t="shared" si="114"/>
        <v>28</v>
      </c>
      <c r="T268" s="363">
        <f>SUM(D$2:D268)</f>
        <v>686</v>
      </c>
      <c r="U268" s="38">
        <f>SUMIF(C$2:C268,C268,E$2:E268)</f>
        <v>329781.84999999992</v>
      </c>
      <c r="V268" s="38">
        <f>SUM(E$2:E268)</f>
        <v>2425345.6860000002</v>
      </c>
      <c r="W268" s="43">
        <f>SUM(F$2:F268)</f>
        <v>40798.937500000022</v>
      </c>
      <c r="X268" s="43">
        <f t="shared" si="115"/>
        <v>59.473669825072918</v>
      </c>
      <c r="Y268" s="36">
        <f t="shared" si="116"/>
        <v>11</v>
      </c>
      <c r="Z268" s="36">
        <f t="shared" si="117"/>
        <v>22</v>
      </c>
      <c r="AA268" s="38">
        <f>SUMIF('Rake Load'!A:A,Summary!B268,'Rake Load'!AN:AN)</f>
        <v>2.302083333333333</v>
      </c>
      <c r="AB268" s="38">
        <f>SUMIF(C$2:C268,C268,AA$2:AA268)</f>
        <v>38.517361111111114</v>
      </c>
      <c r="AC268" s="38">
        <f>SUM(AA$2:AA268)</f>
        <v>255.67638888891219</v>
      </c>
      <c r="AD268" s="43">
        <f t="shared" si="118"/>
        <v>0.46041666666666659</v>
      </c>
      <c r="AE268" s="43">
        <f t="shared" si="119"/>
        <v>0.40975916075650121</v>
      </c>
      <c r="AF268" s="43">
        <f t="shared" si="120"/>
        <v>0.37270610625205858</v>
      </c>
      <c r="AG268" s="38">
        <f>SUMIF(Unloader!B:B,Summary!B268,Unloader!M:M)</f>
        <v>19728</v>
      </c>
      <c r="AH268" s="38">
        <f>SUMIF(C$2:C268,C268,AG$2:AG268)</f>
        <v>314182</v>
      </c>
      <c r="AI268" s="38">
        <f>SUM(AG$2:AG268)</f>
        <v>2966611</v>
      </c>
      <c r="AJ268" s="43">
        <f>SUMIF(Unloader!B:B,Summary!B268,Unloader!W:W)</f>
        <v>0.90416666666666667</v>
      </c>
      <c r="AK268" s="43">
        <f>SUMIF(Unloader!B:B,Summary!B268,Unloader!AD:AD)+SUMIF(Unloader!B:B,Summary!B268,Unloader!BR:BR)+SUMIF(Unloader!B:B,Summary!B268,Unloader!BN:BN)</f>
        <v>5.6944444444444443E-2</v>
      </c>
      <c r="AL268" s="43">
        <f>SUMIF(C$2:C268,C268,AJ$2:AJ268)</f>
        <v>9.0604166666666668</v>
      </c>
      <c r="AM268" s="43">
        <f>SUMIF(C$2:C268,C268,AK$2:AK268)</f>
        <v>0.36875000000000002</v>
      </c>
      <c r="AN268" s="38">
        <f t="shared" si="121"/>
        <v>1506.1457334611698</v>
      </c>
      <c r="AO268" s="38">
        <f>SUM(AJ$2:AJ268)</f>
        <v>87.415277777777746</v>
      </c>
      <c r="AP268" s="38">
        <f>SUM(AK$2:AK268)</f>
        <v>4.4881944444444457</v>
      </c>
      <c r="AQ268" s="38">
        <f t="shared" si="122"/>
        <v>1490.5720386886076</v>
      </c>
    </row>
    <row r="269" spans="1:43" x14ac:dyDescent="0.25">
      <c r="A269" s="124">
        <f t="shared" si="124"/>
        <v>268</v>
      </c>
      <c r="B269" s="361">
        <f t="shared" si="124"/>
        <v>40901</v>
      </c>
      <c r="C269" s="33">
        <f t="shared" si="104"/>
        <v>12</v>
      </c>
      <c r="D269" s="125">
        <f>COUNTIF('Rake Load'!A:A,Summary!B269)</f>
        <v>5</v>
      </c>
      <c r="E269" s="125">
        <f>SUMIF('Rake Load'!A:A,B269,'Rake Load'!F:F)</f>
        <v>18044.129999999997</v>
      </c>
      <c r="F269" s="35">
        <f>SUMIF('Rake Load'!A:A,B269,'Rake Load'!AB:AB)</f>
        <v>0.58263888888888915</v>
      </c>
      <c r="G269" s="35">
        <f t="shared" si="105"/>
        <v>0.11652777777777783</v>
      </c>
      <c r="H269" s="36">
        <f t="shared" si="106"/>
        <v>2</v>
      </c>
      <c r="I269" s="36">
        <f t="shared" si="107"/>
        <v>47</v>
      </c>
      <c r="J269" s="35">
        <f>SUMIF('Rake Load'!A:A,B269,'Rake Load'!BH:BH)</f>
        <v>0</v>
      </c>
      <c r="K269" s="41">
        <f t="shared" si="108"/>
        <v>0.58263888888888915</v>
      </c>
      <c r="L269" s="41">
        <f t="shared" si="109"/>
        <v>0.11652777777777783</v>
      </c>
      <c r="M269" s="49">
        <f t="shared" si="110"/>
        <v>2</v>
      </c>
      <c r="N269" s="49">
        <f t="shared" si="111"/>
        <v>47</v>
      </c>
      <c r="O269" s="363">
        <f>SUMIF(C$2:C269,C269,D$2:D269)</f>
        <v>99</v>
      </c>
      <c r="P269" s="33">
        <f>SUMIF(C$2:C269,C269,F$2:F269)</f>
        <v>14.179861111111112</v>
      </c>
      <c r="Q269" s="37">
        <f t="shared" si="112"/>
        <v>0.14323092031425366</v>
      </c>
      <c r="R269" s="36">
        <f t="shared" si="113"/>
        <v>3</v>
      </c>
      <c r="S269" s="36">
        <f t="shared" si="114"/>
        <v>26</v>
      </c>
      <c r="T269" s="363">
        <f>SUM(D$2:D269)</f>
        <v>691</v>
      </c>
      <c r="U269" s="38">
        <f>SUMIF(C$2:C269,C269,E$2:E269)</f>
        <v>347825.97999999992</v>
      </c>
      <c r="V269" s="38">
        <f>SUM(E$2:E269)</f>
        <v>2443389.8160000001</v>
      </c>
      <c r="W269" s="43">
        <f>SUM(F$2:F269)</f>
        <v>40799.520138888911</v>
      </c>
      <c r="X269" s="43">
        <f t="shared" si="115"/>
        <v>59.044168073645309</v>
      </c>
      <c r="Y269" s="36">
        <f t="shared" si="116"/>
        <v>1</v>
      </c>
      <c r="Z269" s="36">
        <f t="shared" si="117"/>
        <v>3</v>
      </c>
      <c r="AA269" s="38">
        <f>SUMIF('Rake Load'!A:A,Summary!B269,'Rake Load'!AN:AN)</f>
        <v>2.1319444444444446</v>
      </c>
      <c r="AB269" s="38">
        <f>SUMIF(C$2:C269,C269,AA$2:AA269)</f>
        <v>40.649305555555557</v>
      </c>
      <c r="AC269" s="38">
        <f>SUM(AA$2:AA269)</f>
        <v>257.80833333335664</v>
      </c>
      <c r="AD269" s="43">
        <f t="shared" si="118"/>
        <v>0.42638888888888893</v>
      </c>
      <c r="AE269" s="43">
        <f t="shared" si="119"/>
        <v>0.41059904601571268</v>
      </c>
      <c r="AF269" s="43">
        <f t="shared" si="120"/>
        <v>0.37309454896288952</v>
      </c>
      <c r="AG269" s="38">
        <f>SUMIF(Unloader!B:B,Summary!B269,Unloader!M:M)</f>
        <v>29371</v>
      </c>
      <c r="AH269" s="38">
        <f>SUMIF(C$2:C269,C269,AG$2:AG269)</f>
        <v>343553</v>
      </c>
      <c r="AI269" s="38">
        <f>SUM(AG$2:AG269)</f>
        <v>2995982</v>
      </c>
      <c r="AJ269" s="43">
        <f>SUMIF(Unloader!B:B,Summary!B269,Unloader!W:W)</f>
        <v>1</v>
      </c>
      <c r="AK269" s="43">
        <f>SUMIF(Unloader!B:B,Summary!B269,Unloader!AD:AD)+SUMIF(Unloader!B:B,Summary!B269,Unloader!BR:BR)+SUMIF(Unloader!B:B,Summary!B269,Unloader!BN:BN)</f>
        <v>2.5694444444444447E-2</v>
      </c>
      <c r="AL269" s="43">
        <f>SUMIF(C$2:C269,C269,AJ$2:AJ269)</f>
        <v>10.060416666666667</v>
      </c>
      <c r="AM269" s="43">
        <f>SUMIF(C$2:C269,C269,AK$2:AK269)</f>
        <v>0.39444444444444449</v>
      </c>
      <c r="AN269" s="38">
        <f t="shared" si="121"/>
        <v>1480.9382857963935</v>
      </c>
      <c r="AO269" s="38">
        <f>SUM(AJ$2:AJ269)</f>
        <v>88.415277777777746</v>
      </c>
      <c r="AP269" s="38">
        <f>SUM(AK$2:AK269)</f>
        <v>4.5138888888888902</v>
      </c>
      <c r="AQ269" s="38">
        <f t="shared" si="122"/>
        <v>1487.8488304722812</v>
      </c>
    </row>
    <row r="270" spans="1:43" x14ac:dyDescent="0.25">
      <c r="A270" s="124">
        <f t="shared" si="124"/>
        <v>269</v>
      </c>
      <c r="B270" s="361">
        <f t="shared" si="124"/>
        <v>40902</v>
      </c>
      <c r="C270" s="33">
        <f t="shared" si="104"/>
        <v>12</v>
      </c>
      <c r="D270" s="125">
        <f>COUNTIF('Rake Load'!A:A,Summary!B270)</f>
        <v>4</v>
      </c>
      <c r="E270" s="125">
        <f>SUMIF('Rake Load'!A:A,B270,'Rake Load'!F:F)</f>
        <v>14216.55</v>
      </c>
      <c r="F270" s="35">
        <f>SUMIF('Rake Load'!A:A,B270,'Rake Load'!AB:AB)</f>
        <v>0.81111111111111123</v>
      </c>
      <c r="G270" s="35">
        <f t="shared" si="105"/>
        <v>0.20277777777777781</v>
      </c>
      <c r="H270" s="36">
        <f t="shared" si="106"/>
        <v>4</v>
      </c>
      <c r="I270" s="36">
        <f t="shared" si="107"/>
        <v>52</v>
      </c>
      <c r="J270" s="35">
        <f>SUMIF('Rake Load'!A:A,B270,'Rake Load'!BH:BH)</f>
        <v>0</v>
      </c>
      <c r="K270" s="41">
        <f t="shared" si="108"/>
        <v>0.81111111111111123</v>
      </c>
      <c r="L270" s="41">
        <f t="shared" si="109"/>
        <v>0.20277777777777781</v>
      </c>
      <c r="M270" s="49">
        <f t="shared" si="110"/>
        <v>4</v>
      </c>
      <c r="N270" s="49">
        <f t="shared" si="111"/>
        <v>52</v>
      </c>
      <c r="O270" s="363">
        <f>SUMIF(C$2:C270,C270,D$2:D270)</f>
        <v>103</v>
      </c>
      <c r="P270" s="33">
        <f>SUMIF(C$2:C270,C270,F$2:F270)</f>
        <v>14.990972222222224</v>
      </c>
      <c r="Q270" s="37">
        <f t="shared" si="112"/>
        <v>0.14554341963322548</v>
      </c>
      <c r="R270" s="36">
        <f t="shared" si="113"/>
        <v>3</v>
      </c>
      <c r="S270" s="36">
        <f t="shared" si="114"/>
        <v>29</v>
      </c>
      <c r="T270" s="363">
        <f>SUM(D$2:D270)</f>
        <v>695</v>
      </c>
      <c r="U270" s="38">
        <f>SUMIF(C$2:C270,C270,E$2:E270)</f>
        <v>362042.52999999991</v>
      </c>
      <c r="V270" s="38">
        <f>SUM(E$2:E270)</f>
        <v>2457606.3659999999</v>
      </c>
      <c r="W270" s="43">
        <f>SUM(F$2:F270)</f>
        <v>40800.331250000025</v>
      </c>
      <c r="X270" s="43">
        <f t="shared" si="115"/>
        <v>58.705512589928091</v>
      </c>
      <c r="Y270" s="36">
        <f t="shared" si="116"/>
        <v>16</v>
      </c>
      <c r="Z270" s="36">
        <f t="shared" si="117"/>
        <v>55</v>
      </c>
      <c r="AA270" s="38">
        <f>SUMIF('Rake Load'!A:A,Summary!B270,'Rake Load'!AN:AN)</f>
        <v>1.822916666666667</v>
      </c>
      <c r="AB270" s="38">
        <f>SUMIF(C$2:C270,C270,AA$2:AA270)</f>
        <v>42.472222222222221</v>
      </c>
      <c r="AC270" s="38">
        <f>SUM(AA$2:AA270)</f>
        <v>259.63125000002333</v>
      </c>
      <c r="AD270" s="43">
        <f t="shared" si="118"/>
        <v>0.45572916666666674</v>
      </c>
      <c r="AE270" s="43">
        <f t="shared" si="119"/>
        <v>0.4123516720604099</v>
      </c>
      <c r="AF270" s="43">
        <f t="shared" si="120"/>
        <v>0.37357014388492565</v>
      </c>
      <c r="AG270" s="38">
        <f>SUMIF(Unloader!B:B,Summary!B270,Unloader!M:M)</f>
        <v>22182</v>
      </c>
      <c r="AH270" s="38">
        <f>SUMIF(C$2:C270,C270,AG$2:AG270)</f>
        <v>365735</v>
      </c>
      <c r="AI270" s="38">
        <f>SUM(AG$2:AG270)</f>
        <v>3018164</v>
      </c>
      <c r="AJ270" s="43">
        <f>SUMIF(Unloader!B:B,Summary!B270,Unloader!W:W)</f>
        <v>1</v>
      </c>
      <c r="AK270" s="43">
        <f>SUMIF(Unloader!B:B,Summary!B270,Unloader!AD:AD)+SUMIF(Unloader!B:B,Summary!B270,Unloader!BR:BR)+SUMIF(Unloader!B:B,Summary!B270,Unloader!BN:BN)</f>
        <v>3.4027777777777775E-2</v>
      </c>
      <c r="AL270" s="43">
        <f>SUMIF(C$2:C270,C270,AJ$2:AJ270)</f>
        <v>11.060416666666667</v>
      </c>
      <c r="AM270" s="43">
        <f>SUMIF(C$2:C270,C270,AK$2:AK270)</f>
        <v>0.42847222222222225</v>
      </c>
      <c r="AN270" s="38">
        <f t="shared" si="121"/>
        <v>1433.3180927498368</v>
      </c>
      <c r="AO270" s="38">
        <f>SUM(AJ$2:AJ270)</f>
        <v>89.415277777777746</v>
      </c>
      <c r="AP270" s="38">
        <f>SUM(AK$2:AK270)</f>
        <v>4.5479166666666684</v>
      </c>
      <c r="AQ270" s="38">
        <f t="shared" si="122"/>
        <v>1481.8044497541102</v>
      </c>
    </row>
    <row r="271" spans="1:43" x14ac:dyDescent="0.25">
      <c r="A271" s="124">
        <f t="shared" si="124"/>
        <v>270</v>
      </c>
      <c r="B271" s="361">
        <f t="shared" si="124"/>
        <v>40903</v>
      </c>
      <c r="C271" s="33">
        <f t="shared" si="104"/>
        <v>12</v>
      </c>
      <c r="D271" s="125">
        <f>COUNTIF('Rake Load'!A:A,Summary!B271)</f>
        <v>6</v>
      </c>
      <c r="E271" s="125">
        <f>SUMIF('Rake Load'!A:A,B271,'Rake Load'!F:F)</f>
        <v>21459.819999999996</v>
      </c>
      <c r="F271" s="35">
        <f>SUMIF('Rake Load'!A:A,B271,'Rake Load'!AB:AB)</f>
        <v>1.2562499999999999</v>
      </c>
      <c r="G271" s="35">
        <f t="shared" si="105"/>
        <v>0.20937499999999998</v>
      </c>
      <c r="H271" s="36">
        <f t="shared" si="106"/>
        <v>5</v>
      </c>
      <c r="I271" s="36">
        <f t="shared" si="107"/>
        <v>1</v>
      </c>
      <c r="J271" s="35">
        <f>SUMIF('Rake Load'!A:A,B271,'Rake Load'!BH:BH)</f>
        <v>4.8611111111111112E-3</v>
      </c>
      <c r="K271" s="41">
        <f t="shared" si="108"/>
        <v>1.2513888888888887</v>
      </c>
      <c r="L271" s="41">
        <f t="shared" si="109"/>
        <v>0.20856481481481479</v>
      </c>
      <c r="M271" s="49">
        <f t="shared" si="110"/>
        <v>5</v>
      </c>
      <c r="N271" s="49">
        <f t="shared" si="111"/>
        <v>0</v>
      </c>
      <c r="O271" s="363">
        <f>SUMIF(C$2:C271,C271,D$2:D271)</f>
        <v>109</v>
      </c>
      <c r="P271" s="33">
        <f>SUMIF(C$2:C271,C271,F$2:F271)</f>
        <v>16.247222222222224</v>
      </c>
      <c r="Q271" s="37">
        <f t="shared" si="112"/>
        <v>0.14905708460754333</v>
      </c>
      <c r="R271" s="36">
        <f t="shared" si="113"/>
        <v>3</v>
      </c>
      <c r="S271" s="36">
        <f t="shared" si="114"/>
        <v>34</v>
      </c>
      <c r="T271" s="363">
        <f>SUM(D$2:D271)</f>
        <v>701</v>
      </c>
      <c r="U271" s="38">
        <f>SUMIF(C$2:C271,C271,E$2:E271)</f>
        <v>383502.34999999992</v>
      </c>
      <c r="V271" s="38">
        <f>SUM(E$2:E271)</f>
        <v>2479066.1859999998</v>
      </c>
      <c r="W271" s="43">
        <f>SUM(F$2:F271)</f>
        <v>40801.587500000023</v>
      </c>
      <c r="X271" s="43">
        <f t="shared" si="115"/>
        <v>58.204832382311018</v>
      </c>
      <c r="Y271" s="36">
        <f t="shared" si="116"/>
        <v>4</v>
      </c>
      <c r="Z271" s="36">
        <f t="shared" si="117"/>
        <v>54</v>
      </c>
      <c r="AA271" s="38">
        <f>SUMIF('Rake Load'!A:A,Summary!B271,'Rake Load'!AN:AN)</f>
        <v>3.9999999999999991</v>
      </c>
      <c r="AB271" s="38">
        <f>SUMIF(C$2:C271,C271,AA$2:AA271)</f>
        <v>46.472222222222221</v>
      </c>
      <c r="AC271" s="38">
        <f>SUM(AA$2:AA271)</f>
        <v>263.63125000002333</v>
      </c>
      <c r="AD271" s="43">
        <f t="shared" si="118"/>
        <v>0.66666666666666652</v>
      </c>
      <c r="AE271" s="43">
        <f t="shared" si="119"/>
        <v>0.42635066258919468</v>
      </c>
      <c r="AF271" s="43">
        <f t="shared" si="120"/>
        <v>0.37607881597720877</v>
      </c>
      <c r="AG271" s="38">
        <f>SUMIF(Unloader!B:B,Summary!B271,Unloader!M:M)</f>
        <v>45973</v>
      </c>
      <c r="AH271" s="38">
        <f>SUMIF(C$2:C271,C271,AG$2:AG271)</f>
        <v>411708</v>
      </c>
      <c r="AI271" s="38">
        <f>SUM(AG$2:AG271)</f>
        <v>3064137</v>
      </c>
      <c r="AJ271" s="43">
        <f>SUMIF(Unloader!B:B,Summary!B271,Unloader!W:W)</f>
        <v>0.91736111111111107</v>
      </c>
      <c r="AK271" s="43">
        <f>SUMIF(Unloader!B:B,Summary!B271,Unloader!AD:AD)+SUMIF(Unloader!B:B,Summary!B271,Unloader!BR:BR)+SUMIF(Unloader!B:B,Summary!B271,Unloader!BN:BN)</f>
        <v>0</v>
      </c>
      <c r="AL271" s="43">
        <f>SUMIF(C$2:C271,C271,AJ$2:AJ271)</f>
        <v>11.977777777777778</v>
      </c>
      <c r="AM271" s="43">
        <f>SUMIF(C$2:C271,C271,AK$2:AK271)</f>
        <v>0.42847222222222225</v>
      </c>
      <c r="AN271" s="38">
        <f t="shared" si="121"/>
        <v>1485.327400637364</v>
      </c>
      <c r="AO271" s="38">
        <f>SUM(AJ$2:AJ271)</f>
        <v>90.332638888888852</v>
      </c>
      <c r="AP271" s="38">
        <f>SUM(AK$2:AK271)</f>
        <v>4.5479166666666684</v>
      </c>
      <c r="AQ271" s="38">
        <f t="shared" si="122"/>
        <v>1488.2880271998711</v>
      </c>
    </row>
    <row r="272" spans="1:43" x14ac:dyDescent="0.25">
      <c r="A272" s="124">
        <f t="shared" si="124"/>
        <v>271</v>
      </c>
      <c r="B272" s="361">
        <f t="shared" si="124"/>
        <v>40904</v>
      </c>
      <c r="C272" s="33">
        <f t="shared" si="104"/>
        <v>12</v>
      </c>
      <c r="D272" s="125">
        <f>COUNTIF('Rake Load'!A:A,Summary!B272)</f>
        <v>3</v>
      </c>
      <c r="E272" s="125">
        <f>SUMIF('Rake Load'!A:A,B272,'Rake Load'!F:F)</f>
        <v>10633.52</v>
      </c>
      <c r="F272" s="35">
        <f>SUMIF('Rake Load'!A:A,B272,'Rake Load'!AB:AB)</f>
        <v>0.45069444444444429</v>
      </c>
      <c r="G272" s="35">
        <f t="shared" si="105"/>
        <v>0.15023148148148144</v>
      </c>
      <c r="H272" s="36">
        <f t="shared" si="106"/>
        <v>3</v>
      </c>
      <c r="I272" s="36">
        <f t="shared" si="107"/>
        <v>36</v>
      </c>
      <c r="J272" s="35">
        <f>SUMIF('Rake Load'!A:A,B272,'Rake Load'!BH:BH)</f>
        <v>0</v>
      </c>
      <c r="K272" s="41">
        <f t="shared" si="108"/>
        <v>0.45069444444444429</v>
      </c>
      <c r="L272" s="41">
        <f t="shared" si="109"/>
        <v>0.15023148148148144</v>
      </c>
      <c r="M272" s="49">
        <f t="shared" si="110"/>
        <v>3</v>
      </c>
      <c r="N272" s="49">
        <f t="shared" si="111"/>
        <v>36</v>
      </c>
      <c r="O272" s="363">
        <f>SUMIF(C$2:C272,C272,D$2:D272)</f>
        <v>112</v>
      </c>
      <c r="P272" s="33">
        <f>SUMIF(C$2:C272,C272,F$2:F272)</f>
        <v>16.697916666666668</v>
      </c>
      <c r="Q272" s="37">
        <f t="shared" si="112"/>
        <v>0.14908854166666669</v>
      </c>
      <c r="R272" s="36">
        <f t="shared" si="113"/>
        <v>3</v>
      </c>
      <c r="S272" s="36">
        <f t="shared" si="114"/>
        <v>34</v>
      </c>
      <c r="T272" s="363">
        <f>SUM(D$2:D272)</f>
        <v>704</v>
      </c>
      <c r="U272" s="38">
        <f>SUMIF(C$2:C272,C272,E$2:E272)</f>
        <v>394135.86999999994</v>
      </c>
      <c r="V272" s="38">
        <f>SUM(E$2:E272)</f>
        <v>2489699.7059999998</v>
      </c>
      <c r="W272" s="43">
        <f>SUM(F$2:F272)</f>
        <v>40802.038194444467</v>
      </c>
      <c r="X272" s="43">
        <f t="shared" si="115"/>
        <v>57.957440617108617</v>
      </c>
      <c r="Y272" s="36">
        <f t="shared" si="116"/>
        <v>22</v>
      </c>
      <c r="Z272" s="36">
        <f t="shared" si="117"/>
        <v>58</v>
      </c>
      <c r="AA272" s="38">
        <f>SUMIF('Rake Load'!A:A,Summary!B272,'Rake Load'!AN:AN)</f>
        <v>1.5277777777777777</v>
      </c>
      <c r="AB272" s="38">
        <f>SUMIF(C$2:C272,C272,AA$2:AA272)</f>
        <v>48</v>
      </c>
      <c r="AC272" s="38">
        <f>SUM(AA$2:AA272)</f>
        <v>265.1590277778011</v>
      </c>
      <c r="AD272" s="43">
        <f t="shared" si="118"/>
        <v>0.50925925925925919</v>
      </c>
      <c r="AE272" s="43">
        <f t="shared" si="119"/>
        <v>0.42857142857142855</v>
      </c>
      <c r="AF272" s="43">
        <f t="shared" si="120"/>
        <v>0.37664634627528565</v>
      </c>
      <c r="AG272" s="38">
        <f>SUMIF(Unloader!B:B,Summary!B272,Unloader!M:M)</f>
        <v>45349</v>
      </c>
      <c r="AH272" s="38">
        <f>SUMIF(C$2:C272,C272,AG$2:AG272)</f>
        <v>457057</v>
      </c>
      <c r="AI272" s="38">
        <f>SUM(AG$2:AG272)</f>
        <v>3109486</v>
      </c>
      <c r="AJ272" s="43">
        <f>SUMIF(Unloader!B:B,Summary!B272,Unloader!W:W)</f>
        <v>1</v>
      </c>
      <c r="AK272" s="43">
        <f>SUMIF(Unloader!B:B,Summary!B272,Unloader!AD:AD)+SUMIF(Unloader!B:B,Summary!B272,Unloader!BR:BR)+SUMIF(Unloader!B:B,Summary!B272,Unloader!BN:BN)</f>
        <v>0.11805555555555557</v>
      </c>
      <c r="AL272" s="43">
        <f>SUMIF(C$2:C272,C272,AJ$2:AJ272)</f>
        <v>12.977777777777778</v>
      </c>
      <c r="AM272" s="43">
        <f>SUMIF(C$2:C272,C272,AK$2:AK272)</f>
        <v>0.54652777777777783</v>
      </c>
      <c r="AN272" s="38">
        <f t="shared" si="121"/>
        <v>1531.9490531255235</v>
      </c>
      <c r="AO272" s="38">
        <f>SUM(AJ$2:AJ272)</f>
        <v>91.332638888888852</v>
      </c>
      <c r="AP272" s="38">
        <f>SUM(AK$2:AK272)</f>
        <v>4.6659722222222237</v>
      </c>
      <c r="AQ272" s="38">
        <f t="shared" si="122"/>
        <v>1494.9451923076931</v>
      </c>
    </row>
    <row r="273" spans="1:43" x14ac:dyDescent="0.25">
      <c r="A273" s="124">
        <f t="shared" si="124"/>
        <v>272</v>
      </c>
      <c r="B273" s="361">
        <f t="shared" si="124"/>
        <v>40905</v>
      </c>
      <c r="C273" s="33">
        <f t="shared" si="104"/>
        <v>12</v>
      </c>
      <c r="D273" s="125">
        <f>COUNTIF('Rake Load'!A:A,Summary!B273)</f>
        <v>7</v>
      </c>
      <c r="E273" s="125">
        <f>SUMIF('Rake Load'!A:A,B273,'Rake Load'!F:F)</f>
        <v>23423.17</v>
      </c>
      <c r="F273" s="35">
        <f>SUMIF('Rake Load'!A:A,B273,'Rake Load'!AB:AB)</f>
        <v>1.3104166666666668</v>
      </c>
      <c r="G273" s="35">
        <f t="shared" si="105"/>
        <v>0.18720238095238098</v>
      </c>
      <c r="H273" s="36">
        <f t="shared" si="106"/>
        <v>4</v>
      </c>
      <c r="I273" s="36">
        <f t="shared" si="107"/>
        <v>29</v>
      </c>
      <c r="J273" s="35">
        <f>SUMIF('Rake Load'!A:A,B273,'Rake Load'!BH:BH)</f>
        <v>0</v>
      </c>
      <c r="K273" s="41">
        <f t="shared" si="108"/>
        <v>1.3104166666666668</v>
      </c>
      <c r="L273" s="41">
        <f t="shared" si="109"/>
        <v>0.18720238095238098</v>
      </c>
      <c r="M273" s="49">
        <f t="shared" si="110"/>
        <v>4</v>
      </c>
      <c r="N273" s="49">
        <f t="shared" si="111"/>
        <v>29</v>
      </c>
      <c r="O273" s="363">
        <f>SUMIF(C$2:C273,C273,D$2:D273)</f>
        <v>119</v>
      </c>
      <c r="P273" s="33">
        <f>SUMIF(C$2:C273,C273,F$2:F273)</f>
        <v>18.008333333333333</v>
      </c>
      <c r="Q273" s="37">
        <f t="shared" si="112"/>
        <v>0.15133053221288514</v>
      </c>
      <c r="R273" s="36">
        <f t="shared" si="113"/>
        <v>3</v>
      </c>
      <c r="S273" s="36">
        <f t="shared" si="114"/>
        <v>37</v>
      </c>
      <c r="T273" s="363">
        <f>SUM(D$2:D273)</f>
        <v>711</v>
      </c>
      <c r="U273" s="38">
        <f>SUMIF(C$2:C273,C273,E$2:E273)</f>
        <v>417559.03999999992</v>
      </c>
      <c r="V273" s="38">
        <f>SUM(E$2:E273)</f>
        <v>2513122.8759999997</v>
      </c>
      <c r="W273" s="43">
        <f>SUM(F$2:F273)</f>
        <v>40803.348611111134</v>
      </c>
      <c r="X273" s="43">
        <f t="shared" si="115"/>
        <v>57.388675964994562</v>
      </c>
      <c r="Y273" s="36">
        <f t="shared" si="116"/>
        <v>9</v>
      </c>
      <c r="Z273" s="36">
        <f t="shared" si="117"/>
        <v>19</v>
      </c>
      <c r="AA273" s="38">
        <f>SUMIF('Rake Load'!A:A,Summary!B273,'Rake Load'!AN:AN)</f>
        <v>3.7118055555555558</v>
      </c>
      <c r="AB273" s="38">
        <f>SUMIF(C$2:C273,C273,AA$2:AA273)</f>
        <v>51.711805555555557</v>
      </c>
      <c r="AC273" s="38">
        <f>SUM(AA$2:AA273)</f>
        <v>268.87083333335664</v>
      </c>
      <c r="AD273" s="43">
        <f t="shared" si="118"/>
        <v>0.53025793650793651</v>
      </c>
      <c r="AE273" s="43">
        <f t="shared" si="119"/>
        <v>0.4345529878618114</v>
      </c>
      <c r="AF273" s="43">
        <f t="shared" si="120"/>
        <v>0.37815869667138768</v>
      </c>
      <c r="AG273" s="38">
        <f>SUMIF(Unloader!B:B,Summary!B273,Unloader!M:M)</f>
        <v>29979</v>
      </c>
      <c r="AH273" s="38">
        <f>SUMIF(C$2:C273,C273,AG$2:AG273)</f>
        <v>487036</v>
      </c>
      <c r="AI273" s="38">
        <f>SUM(AG$2:AG273)</f>
        <v>3139465</v>
      </c>
      <c r="AJ273" s="43">
        <f>SUMIF(Unloader!B:B,Summary!B273,Unloader!W:W)</f>
        <v>1</v>
      </c>
      <c r="AK273" s="43">
        <f>SUMIF(Unloader!B:B,Summary!B273,Unloader!AD:AD)+SUMIF(Unloader!B:B,Summary!B273,Unloader!BR:BR)+SUMIF(Unloader!B:B,Summary!B273,Unloader!BN:BN)</f>
        <v>0</v>
      </c>
      <c r="AL273" s="43">
        <f>SUMIF(C$2:C273,C273,AJ$2:AJ273)</f>
        <v>13.977777777777778</v>
      </c>
      <c r="AM273" s="43">
        <f>SUMIF(C$2:C273,C273,AK$2:AK273)</f>
        <v>0.54652777777777783</v>
      </c>
      <c r="AN273" s="38">
        <f t="shared" si="121"/>
        <v>1510.8918876997052</v>
      </c>
      <c r="AO273" s="38">
        <f>SUM(AJ$2:AJ273)</f>
        <v>92.332638888888852</v>
      </c>
      <c r="AP273" s="38">
        <f>SUM(AK$2:AK273)</f>
        <v>4.6659722222222237</v>
      </c>
      <c r="AQ273" s="38">
        <f t="shared" si="122"/>
        <v>1492.141159695818</v>
      </c>
    </row>
    <row r="274" spans="1:43" x14ac:dyDescent="0.25">
      <c r="A274" s="124">
        <f t="shared" si="124"/>
        <v>273</v>
      </c>
      <c r="B274" s="361">
        <f t="shared" si="124"/>
        <v>40906</v>
      </c>
      <c r="C274" s="33">
        <f t="shared" si="104"/>
        <v>12</v>
      </c>
      <c r="D274" s="125">
        <f>COUNTIF('Rake Load'!A:A,Summary!B274)</f>
        <v>3</v>
      </c>
      <c r="E274" s="125">
        <f>SUMIF('Rake Load'!A:A,B274,'Rake Load'!F:F)</f>
        <v>10349</v>
      </c>
      <c r="F274" s="35">
        <f>SUMIF('Rake Load'!A:A,B274,'Rake Load'!AB:AB)</f>
        <v>0.3208333333333333</v>
      </c>
      <c r="G274" s="35">
        <f t="shared" si="105"/>
        <v>0.10694444444444444</v>
      </c>
      <c r="H274" s="36">
        <f t="shared" si="106"/>
        <v>2</v>
      </c>
      <c r="I274" s="36">
        <f t="shared" si="107"/>
        <v>34</v>
      </c>
      <c r="J274" s="35">
        <f>SUMIF('Rake Load'!A:A,B274,'Rake Load'!BH:BH)</f>
        <v>0</v>
      </c>
      <c r="K274" s="41">
        <f t="shared" si="108"/>
        <v>0.3208333333333333</v>
      </c>
      <c r="L274" s="41">
        <f t="shared" si="109"/>
        <v>0.10694444444444444</v>
      </c>
      <c r="M274" s="49">
        <f t="shared" si="110"/>
        <v>2</v>
      </c>
      <c r="N274" s="49">
        <f t="shared" si="111"/>
        <v>34</v>
      </c>
      <c r="O274" s="363">
        <f>SUMIF(C$2:C274,C274,D$2:D274)</f>
        <v>122</v>
      </c>
      <c r="P274" s="33">
        <f>SUMIF(C$2:C274,C274,F$2:F274)</f>
        <v>18.329166666666666</v>
      </c>
      <c r="Q274" s="37">
        <f t="shared" si="112"/>
        <v>0.15023907103825135</v>
      </c>
      <c r="R274" s="36">
        <f t="shared" si="113"/>
        <v>3</v>
      </c>
      <c r="S274" s="36">
        <f t="shared" si="114"/>
        <v>36</v>
      </c>
      <c r="T274" s="363">
        <f>SUM(D$2:D274)</f>
        <v>714</v>
      </c>
      <c r="U274" s="38">
        <f>SUMIF(C$2:C274,C274,E$2:E274)</f>
        <v>427908.03999999992</v>
      </c>
      <c r="V274" s="38">
        <f>SUM(E$2:E274)</f>
        <v>2523471.8759999997</v>
      </c>
      <c r="W274" s="43">
        <f>SUM(F$2:F274)</f>
        <v>40803.669444444466</v>
      </c>
      <c r="X274" s="43">
        <f t="shared" si="115"/>
        <v>57.14799642079057</v>
      </c>
      <c r="Y274" s="36">
        <f t="shared" si="116"/>
        <v>3</v>
      </c>
      <c r="Z274" s="36">
        <f t="shared" si="117"/>
        <v>33</v>
      </c>
      <c r="AA274" s="38">
        <f>SUMIF('Rake Load'!A:A,Summary!B274,'Rake Load'!AN:AN)</f>
        <v>1.3472222222222223</v>
      </c>
      <c r="AB274" s="38">
        <f>SUMIF(C$2:C274,C274,AA$2:AA274)</f>
        <v>53.059027777777779</v>
      </c>
      <c r="AC274" s="38">
        <f>SUM(AA$2:AA274)</f>
        <v>270.21805555557887</v>
      </c>
      <c r="AD274" s="43">
        <f t="shared" si="118"/>
        <v>0.44907407407407413</v>
      </c>
      <c r="AE274" s="43">
        <f t="shared" si="119"/>
        <v>0.43491006375227687</v>
      </c>
      <c r="AF274" s="43">
        <f t="shared" si="120"/>
        <v>0.37845666044198722</v>
      </c>
      <c r="AG274" s="38">
        <f>SUMIF(Unloader!B:B,Summary!B274,Unloader!M:M)</f>
        <v>22905</v>
      </c>
      <c r="AH274" s="38">
        <f>SUMIF(C$2:C274,C274,AG$2:AG274)</f>
        <v>509941</v>
      </c>
      <c r="AI274" s="38">
        <f>SUM(AG$2:AG274)</f>
        <v>3162370</v>
      </c>
      <c r="AJ274" s="43">
        <f>SUMIF(Unloader!B:B,Summary!B274,Unloader!W:W)</f>
        <v>0.91666666666666674</v>
      </c>
      <c r="AK274" s="43">
        <f>SUMIF(Unloader!B:B,Summary!B274,Unloader!AD:AD)+SUMIF(Unloader!B:B,Summary!B274,Unloader!BR:BR)+SUMIF(Unloader!B:B,Summary!B274,Unloader!BN:BN)</f>
        <v>0</v>
      </c>
      <c r="AL274" s="43">
        <f>SUMIF(C$2:C274,C274,AJ$2:AJ274)</f>
        <v>14.894444444444444</v>
      </c>
      <c r="AM274" s="43">
        <f>SUMIF(C$2:C274,C274,AK$2:AK274)</f>
        <v>0.54652777777777783</v>
      </c>
      <c r="AN274" s="38">
        <f t="shared" si="121"/>
        <v>1480.8799186873821</v>
      </c>
      <c r="AO274" s="38">
        <f>SUM(AJ$2:AJ274)</f>
        <v>93.249305555555523</v>
      </c>
      <c r="AP274" s="38">
        <f>SUM(AK$2:AK274)</f>
        <v>4.6659722222222237</v>
      </c>
      <c r="AQ274" s="38">
        <f t="shared" si="122"/>
        <v>1487.4741298212612</v>
      </c>
    </row>
    <row r="275" spans="1:43" x14ac:dyDescent="0.25">
      <c r="A275" s="124">
        <f t="shared" si="124"/>
        <v>274</v>
      </c>
      <c r="B275" s="361">
        <f t="shared" si="124"/>
        <v>40907</v>
      </c>
      <c r="C275" s="33">
        <f t="shared" si="104"/>
        <v>12</v>
      </c>
      <c r="D275" s="125">
        <f>COUNTIF('Rake Load'!A:A,Summary!B275)</f>
        <v>1</v>
      </c>
      <c r="E275" s="125">
        <f>SUMIF('Rake Load'!A:A,B275,'Rake Load'!F:F)</f>
        <v>3633.49</v>
      </c>
      <c r="F275" s="35">
        <f>SUMIF('Rake Load'!A:A,B275,'Rake Load'!AB:AB)</f>
        <v>9.4444444444444331E-2</v>
      </c>
      <c r="G275" s="35">
        <f t="shared" si="105"/>
        <v>9.4444444444444331E-2</v>
      </c>
      <c r="H275" s="36">
        <f t="shared" si="106"/>
        <v>2</v>
      </c>
      <c r="I275" s="36">
        <f t="shared" si="107"/>
        <v>16</v>
      </c>
      <c r="J275" s="35">
        <f>SUMIF('Rake Load'!A:A,B275,'Rake Load'!BH:BH)</f>
        <v>0</v>
      </c>
      <c r="K275" s="41">
        <f t="shared" si="108"/>
        <v>9.4444444444444331E-2</v>
      </c>
      <c r="L275" s="41">
        <f t="shared" si="109"/>
        <v>9.4444444444444331E-2</v>
      </c>
      <c r="M275" s="49">
        <f t="shared" si="110"/>
        <v>2</v>
      </c>
      <c r="N275" s="49">
        <f t="shared" si="111"/>
        <v>16</v>
      </c>
      <c r="O275" s="363">
        <f>SUMIF(C$2:C275,C275,D$2:D275)</f>
        <v>123</v>
      </c>
      <c r="P275" s="33">
        <f>SUMIF(C$2:C275,C275,F$2:F275)</f>
        <v>18.423611111111111</v>
      </c>
      <c r="Q275" s="37">
        <f t="shared" si="112"/>
        <v>0.14978545618789521</v>
      </c>
      <c r="R275" s="36">
        <f t="shared" si="113"/>
        <v>3</v>
      </c>
      <c r="S275" s="36">
        <f t="shared" si="114"/>
        <v>35</v>
      </c>
      <c r="T275" s="363">
        <f>SUM(D$2:D275)</f>
        <v>715</v>
      </c>
      <c r="U275" s="38">
        <f>SUMIF(C$2:C275,C275,E$2:E275)</f>
        <v>431541.52999999991</v>
      </c>
      <c r="V275" s="38">
        <f>SUM(E$2:E275)</f>
        <v>2527105.3659999999</v>
      </c>
      <c r="W275" s="43">
        <f>SUM(F$2:F275)</f>
        <v>40803.763888888912</v>
      </c>
      <c r="X275" s="43">
        <f t="shared" si="115"/>
        <v>57.068201243201273</v>
      </c>
      <c r="Y275" s="36">
        <f t="shared" si="116"/>
        <v>1</v>
      </c>
      <c r="Z275" s="36">
        <f t="shared" si="117"/>
        <v>38</v>
      </c>
      <c r="AA275" s="38">
        <f>SUMIF('Rake Load'!A:A,Summary!B275,'Rake Load'!AN:AN)</f>
        <v>0.30902777777777779</v>
      </c>
      <c r="AB275" s="38">
        <f>SUMIF(C$2:C275,C275,AA$2:AA275)</f>
        <v>53.368055555555557</v>
      </c>
      <c r="AC275" s="38">
        <f>SUM(AA$2:AA275)</f>
        <v>270.52708333335664</v>
      </c>
      <c r="AD275" s="43">
        <f t="shared" si="118"/>
        <v>0.30902777777777779</v>
      </c>
      <c r="AE275" s="43">
        <f t="shared" si="119"/>
        <v>0.433886630532972</v>
      </c>
      <c r="AF275" s="43">
        <f t="shared" si="120"/>
        <v>0.37835955710958968</v>
      </c>
      <c r="AG275" s="38">
        <f>SUMIF(Unloader!B:B,Summary!B275,Unloader!M:M)</f>
        <v>33099</v>
      </c>
      <c r="AH275" s="38">
        <f>SUMIF(C$2:C275,C275,AG$2:AG275)</f>
        <v>543040</v>
      </c>
      <c r="AI275" s="38">
        <f>SUM(AG$2:AG275)</f>
        <v>3195469</v>
      </c>
      <c r="AJ275" s="43">
        <f>SUMIF(Unloader!B:B,Summary!B275,Unloader!W:W)</f>
        <v>0.88750000000000007</v>
      </c>
      <c r="AK275" s="43">
        <f>SUMIF(Unloader!B:B,Summary!B275,Unloader!AD:AD)+SUMIF(Unloader!B:B,Summary!B275,Unloader!BR:BR)+SUMIF(Unloader!B:B,Summary!B275,Unloader!BN:BN)</f>
        <v>5.2083333333333336E-2</v>
      </c>
      <c r="AL275" s="43">
        <f>SUMIF(C$2:C275,C275,AJ$2:AJ275)</f>
        <v>15.781944444444443</v>
      </c>
      <c r="AM275" s="43">
        <f>SUMIF(C$2:C275,C275,AK$2:AK275)</f>
        <v>0.5986111111111112</v>
      </c>
      <c r="AN275" s="38">
        <f t="shared" si="121"/>
        <v>1490.2305159165753</v>
      </c>
      <c r="AO275" s="38">
        <f>SUM(AJ$2:AJ275)</f>
        <v>94.136805555555526</v>
      </c>
      <c r="AP275" s="38">
        <f>SUM(AK$2:AK275)</f>
        <v>4.7180555555555568</v>
      </c>
      <c r="AQ275" s="38">
        <f t="shared" si="122"/>
        <v>1489.0002562848028</v>
      </c>
    </row>
    <row r="276" spans="1:43" x14ac:dyDescent="0.25">
      <c r="A276" s="124">
        <f t="shared" si="124"/>
        <v>275</v>
      </c>
      <c r="B276" s="361">
        <f t="shared" si="124"/>
        <v>40908</v>
      </c>
      <c r="C276" s="33">
        <f t="shared" si="104"/>
        <v>12</v>
      </c>
      <c r="D276" s="125">
        <f>COUNTIF('Rake Load'!A:A,Summary!B276)</f>
        <v>2</v>
      </c>
      <c r="E276" s="125">
        <f>SUMIF('Rake Load'!A:A,B276,'Rake Load'!F:F)</f>
        <v>6293.24</v>
      </c>
      <c r="F276" s="35">
        <f>SUMIF('Rake Load'!A:A,B276,'Rake Load'!AB:AB)</f>
        <v>0.18402777777777779</v>
      </c>
      <c r="G276" s="35">
        <f t="shared" si="105"/>
        <v>9.2013888888888895E-2</v>
      </c>
      <c r="H276" s="36">
        <f t="shared" si="106"/>
        <v>2</v>
      </c>
      <c r="I276" s="36">
        <f t="shared" si="107"/>
        <v>12</v>
      </c>
      <c r="J276" s="35">
        <f>SUMIF('Rake Load'!A:A,B276,'Rake Load'!BH:BH)</f>
        <v>0</v>
      </c>
      <c r="K276" s="41">
        <f t="shared" si="108"/>
        <v>0.18402777777777779</v>
      </c>
      <c r="L276" s="41">
        <f t="shared" si="109"/>
        <v>9.2013888888888895E-2</v>
      </c>
      <c r="M276" s="49">
        <f t="shared" si="110"/>
        <v>2</v>
      </c>
      <c r="N276" s="49">
        <f t="shared" si="111"/>
        <v>12</v>
      </c>
      <c r="O276" s="363">
        <f>SUMIF(C$2:C276,C276,D$2:D276)</f>
        <v>125</v>
      </c>
      <c r="P276" s="33">
        <f>SUMIF(C$2:C276,C276,F$2:F276)</f>
        <v>18.607638888888889</v>
      </c>
      <c r="Q276" s="37">
        <f t="shared" si="112"/>
        <v>0.14886111111111111</v>
      </c>
      <c r="R276" s="36">
        <f t="shared" si="113"/>
        <v>3</v>
      </c>
      <c r="S276" s="36">
        <f t="shared" si="114"/>
        <v>34</v>
      </c>
      <c r="T276" s="363">
        <f>SUM(D$2:D276)</f>
        <v>717</v>
      </c>
      <c r="U276" s="38">
        <f>SUMIF(C$2:C276,C276,E$2:E276)</f>
        <v>437834.7699999999</v>
      </c>
      <c r="V276" s="38">
        <f>SUM(E$2:E276)</f>
        <v>2533398.6060000001</v>
      </c>
      <c r="W276" s="43">
        <f>SUM(F$2:F276)</f>
        <v>40803.947916666693</v>
      </c>
      <c r="X276" s="43">
        <f t="shared" si="115"/>
        <v>56.909271850302225</v>
      </c>
      <c r="Y276" s="36">
        <f t="shared" si="116"/>
        <v>21</v>
      </c>
      <c r="Z276" s="36">
        <f t="shared" si="117"/>
        <v>49</v>
      </c>
      <c r="AA276" s="38">
        <f>SUMIF('Rake Load'!A:A,Summary!B276,'Rake Load'!AN:AN)</f>
        <v>0.48611111111111105</v>
      </c>
      <c r="AB276" s="38">
        <f>SUMIF(C$2:C276,C276,AA$2:AA276)</f>
        <v>53.854166666666671</v>
      </c>
      <c r="AC276" s="38">
        <f>SUM(AA$2:AA276)</f>
        <v>271.01319444446773</v>
      </c>
      <c r="AD276" s="43">
        <f t="shared" si="118"/>
        <v>0.24305555555555552</v>
      </c>
      <c r="AE276" s="43">
        <f t="shared" si="119"/>
        <v>0.43083333333333335</v>
      </c>
      <c r="AF276" s="43">
        <f t="shared" si="120"/>
        <v>0.37798214008991315</v>
      </c>
      <c r="AG276" s="38">
        <f>SUMIF(Unloader!B:B,Summary!B276,Unloader!M:M)</f>
        <v>34606</v>
      </c>
      <c r="AH276" s="38">
        <f>SUMIF(C$2:C276,C276,AG$2:AG276)</f>
        <v>577646</v>
      </c>
      <c r="AI276" s="38">
        <f>SUM(AG$2:AG276)</f>
        <v>3230075</v>
      </c>
      <c r="AJ276" s="43">
        <f>SUMIF(Unloader!B:B,Summary!B276,Unloader!W:W)</f>
        <v>1</v>
      </c>
      <c r="AK276" s="43">
        <f>SUMIF(Unloader!B:B,Summary!B276,Unloader!AD:AD)+SUMIF(Unloader!B:B,Summary!B276,Unloader!BR:BR)+SUMIF(Unloader!B:B,Summary!B276,Unloader!BN:BN)</f>
        <v>9.0277777777777776E-2</v>
      </c>
      <c r="AL276" s="43">
        <f>SUMIF(C$2:C276,C276,AJ$2:AJ276)</f>
        <v>16.781944444444441</v>
      </c>
      <c r="AM276" s="43">
        <f>SUMIF(C$2:C276,C276,AK$2:AK276)</f>
        <v>0.68888888888888899</v>
      </c>
      <c r="AN276" s="38">
        <f t="shared" si="121"/>
        <v>1495.5881591438686</v>
      </c>
      <c r="AO276" s="38">
        <f>SUM(AJ$2:AJ276)</f>
        <v>95.136805555555526</v>
      </c>
      <c r="AP276" s="38">
        <f>SUM(AK$2:AK276)</f>
        <v>4.8083333333333345</v>
      </c>
      <c r="AQ276" s="38">
        <f t="shared" si="122"/>
        <v>1489.9671722801816</v>
      </c>
    </row>
    <row r="277" spans="1:43" x14ac:dyDescent="0.25">
      <c r="A277" s="124">
        <f t="shared" si="124"/>
        <v>276</v>
      </c>
      <c r="B277" s="361">
        <f t="shared" si="124"/>
        <v>40909</v>
      </c>
      <c r="C277" s="33">
        <f t="shared" si="104"/>
        <v>1</v>
      </c>
      <c r="D277" s="125">
        <f>COUNTIF('Rake Load'!A:A,Summary!B277)</f>
        <v>3</v>
      </c>
      <c r="E277" s="125">
        <f>SUMIF('Rake Load'!A:A,B277,'Rake Load'!F:F)</f>
        <v>10899.19</v>
      </c>
      <c r="F277" s="35">
        <f>SUMIF('Rake Load'!A:A,B277,'Rake Load'!AB:AB)</f>
        <v>0.44166666666666665</v>
      </c>
      <c r="G277" s="35">
        <f t="shared" si="105"/>
        <v>0.14722222222222223</v>
      </c>
      <c r="H277" s="36">
        <f t="shared" si="106"/>
        <v>3</v>
      </c>
      <c r="I277" s="36">
        <f t="shared" si="107"/>
        <v>32</v>
      </c>
      <c r="J277" s="35">
        <f>SUMIF('Rake Load'!A:A,B277,'Rake Load'!BH:BH)</f>
        <v>3.472222222222222E-3</v>
      </c>
      <c r="K277" s="41">
        <f t="shared" si="108"/>
        <v>0.43819444444444444</v>
      </c>
      <c r="L277" s="41">
        <f t="shared" si="109"/>
        <v>0.14606481481481481</v>
      </c>
      <c r="M277" s="49">
        <f t="shared" si="110"/>
        <v>3</v>
      </c>
      <c r="N277" s="49">
        <f t="shared" si="111"/>
        <v>30</v>
      </c>
      <c r="O277" s="363">
        <f>SUMIF(C$2:C277,C277,D$2:D277)</f>
        <v>3</v>
      </c>
      <c r="P277" s="33">
        <f>SUMIF(C$2:C277,C277,F$2:F277)</f>
        <v>0.44166666666666665</v>
      </c>
      <c r="Q277" s="37">
        <f t="shared" si="112"/>
        <v>0.14722222222222223</v>
      </c>
      <c r="R277" s="36">
        <f t="shared" si="113"/>
        <v>3</v>
      </c>
      <c r="S277" s="36">
        <f t="shared" si="114"/>
        <v>32</v>
      </c>
      <c r="T277" s="363">
        <f>SUM(D$2:D277)</f>
        <v>720</v>
      </c>
      <c r="U277" s="38">
        <f>SUMIF(C$2:C277,C277,E$2:E277)</f>
        <v>10899.19</v>
      </c>
      <c r="V277" s="38">
        <f>SUM(E$2:E277)</f>
        <v>2544297.7960000001</v>
      </c>
      <c r="W277" s="43">
        <f>SUM(F$2:F277)</f>
        <v>40804.389583333359</v>
      </c>
      <c r="X277" s="43">
        <f t="shared" si="115"/>
        <v>56.672763310185218</v>
      </c>
      <c r="Y277" s="36">
        <f t="shared" si="116"/>
        <v>16</v>
      </c>
      <c r="Z277" s="36">
        <f t="shared" si="117"/>
        <v>8</v>
      </c>
      <c r="AA277" s="38">
        <f>SUMIF('Rake Load'!A:A,Summary!B277,'Rake Load'!AN:AN)</f>
        <v>0.99305555555555558</v>
      </c>
      <c r="AB277" s="38">
        <f>SUMIF(C$2:C277,C277,AA$2:AA277)</f>
        <v>0.99305555555555558</v>
      </c>
      <c r="AC277" s="38">
        <f>SUM(AA$2:AA277)</f>
        <v>272.00625000002327</v>
      </c>
      <c r="AD277" s="43">
        <f t="shared" si="118"/>
        <v>0.33101851851851855</v>
      </c>
      <c r="AE277" s="43">
        <f t="shared" si="119"/>
        <v>0.33101851851851855</v>
      </c>
      <c r="AF277" s="43">
        <f t="shared" si="120"/>
        <v>0.37778645833336566</v>
      </c>
      <c r="AG277" s="38">
        <f>SUMIF(Unloader!B:B,Summary!B277,Unloader!M:M)</f>
        <v>18233</v>
      </c>
      <c r="AH277" s="38">
        <f>SUMIF(C$2:C277,C277,AG$2:AG277)</f>
        <v>18233</v>
      </c>
      <c r="AI277" s="38">
        <f>SUM(AG$2:AG277)</f>
        <v>3248308</v>
      </c>
      <c r="AJ277" s="43">
        <f>SUMIF(Unloader!B:B,Summary!B277,Unloader!W:W)</f>
        <v>0.75</v>
      </c>
      <c r="AK277" s="43">
        <f>SUMIF(Unloader!B:B,Summary!B277,Unloader!AD:AD)+SUMIF(Unloader!B:B,Summary!B277,Unloader!BR:BR)+SUMIF(Unloader!B:B,Summary!B277,Unloader!BN:BN)</f>
        <v>0</v>
      </c>
      <c r="AL277" s="43">
        <f>SUMIF(C$2:C277,C277,AJ$2:AJ277)</f>
        <v>0.75</v>
      </c>
      <c r="AM277" s="43">
        <f>SUMIF(C$2:C277,C277,AK$2:AK277)</f>
        <v>0</v>
      </c>
      <c r="AN277" s="38">
        <f t="shared" si="121"/>
        <v>1012.9444444444445</v>
      </c>
      <c r="AO277" s="38">
        <f>SUM(AJ$2:AJ277)</f>
        <v>95.886805555555526</v>
      </c>
      <c r="AP277" s="38">
        <f>SUM(AK$2:AK277)</f>
        <v>4.8083333333333345</v>
      </c>
      <c r="AQ277" s="38">
        <f t="shared" si="122"/>
        <v>1486.0390536243933</v>
      </c>
    </row>
    <row r="278" spans="1:43" x14ac:dyDescent="0.25">
      <c r="A278" s="124">
        <f t="shared" si="124"/>
        <v>277</v>
      </c>
      <c r="B278" s="361">
        <f t="shared" si="124"/>
        <v>40910</v>
      </c>
      <c r="C278" s="33">
        <f t="shared" si="104"/>
        <v>1</v>
      </c>
      <c r="D278" s="125">
        <f>COUNTIF('Rake Load'!A:A,Summary!B278)</f>
        <v>4</v>
      </c>
      <c r="E278" s="125">
        <f>SUMIF('Rake Load'!A:A,B278,'Rake Load'!F:F)</f>
        <v>14237</v>
      </c>
      <c r="F278" s="35">
        <f>SUMIF('Rake Load'!A:A,B278,'Rake Load'!AB:AB)</f>
        <v>0.5680555555555552</v>
      </c>
      <c r="G278" s="35">
        <f t="shared" si="105"/>
        <v>0.1420138888888888</v>
      </c>
      <c r="H278" s="36">
        <f t="shared" si="106"/>
        <v>3</v>
      </c>
      <c r="I278" s="36">
        <f t="shared" si="107"/>
        <v>24</v>
      </c>
      <c r="J278" s="35">
        <f>SUMIF('Rake Load'!A:A,B278,'Rake Load'!BH:BH)</f>
        <v>3.6111111111111115E-2</v>
      </c>
      <c r="K278" s="41">
        <f t="shared" si="108"/>
        <v>0.53194444444444411</v>
      </c>
      <c r="L278" s="41">
        <f t="shared" si="109"/>
        <v>0.13298611111111103</v>
      </c>
      <c r="M278" s="49">
        <f t="shared" si="110"/>
        <v>3</v>
      </c>
      <c r="N278" s="49">
        <f t="shared" si="111"/>
        <v>11</v>
      </c>
      <c r="O278" s="363">
        <f>SUMIF(C$2:C278,C278,D$2:D278)</f>
        <v>7</v>
      </c>
      <c r="P278" s="33">
        <f>SUMIF(C$2:C278,C278,F$2:F278)</f>
        <v>1.009722222222222</v>
      </c>
      <c r="Q278" s="37">
        <f t="shared" si="112"/>
        <v>0.14424603174603171</v>
      </c>
      <c r="R278" s="36">
        <f t="shared" si="113"/>
        <v>3</v>
      </c>
      <c r="S278" s="36">
        <f t="shared" si="114"/>
        <v>27</v>
      </c>
      <c r="T278" s="363">
        <f>SUM(D$2:D278)</f>
        <v>724</v>
      </c>
      <c r="U278" s="38">
        <f>SUMIF(C$2:C278,C278,E$2:E278)</f>
        <v>25136.190000000002</v>
      </c>
      <c r="V278" s="38">
        <f>SUM(E$2:E278)</f>
        <v>2558534.7960000001</v>
      </c>
      <c r="W278" s="43">
        <f>SUM(F$2:F278)</f>
        <v>40804.957638888918</v>
      </c>
      <c r="X278" s="43">
        <f t="shared" si="115"/>
        <v>56.360438727747123</v>
      </c>
      <c r="Y278" s="36">
        <f t="shared" si="116"/>
        <v>8</v>
      </c>
      <c r="Z278" s="36">
        <f t="shared" si="117"/>
        <v>39</v>
      </c>
      <c r="AA278" s="38">
        <f>SUMIF('Rake Load'!A:A,Summary!B278,'Rake Load'!AN:AN)</f>
        <v>1.3333333333333333</v>
      </c>
      <c r="AB278" s="38">
        <f>SUMIF(C$2:C278,C278,AA$2:AA278)</f>
        <v>2.3263888888888888</v>
      </c>
      <c r="AC278" s="38">
        <f>SUM(AA$2:AA278)</f>
        <v>273.33958333335659</v>
      </c>
      <c r="AD278" s="43">
        <f t="shared" si="118"/>
        <v>0.33333333333333331</v>
      </c>
      <c r="AE278" s="43">
        <f t="shared" si="119"/>
        <v>0.33234126984126983</v>
      </c>
      <c r="AF278" s="43">
        <f t="shared" si="120"/>
        <v>0.37754086095767486</v>
      </c>
      <c r="AG278" s="38">
        <f>SUMIF(Unloader!B:B,Summary!B278,Unloader!M:M)</f>
        <v>28050</v>
      </c>
      <c r="AH278" s="38">
        <f>SUMIF(C$2:C278,C278,AG$2:AG278)</f>
        <v>46283</v>
      </c>
      <c r="AI278" s="38">
        <f>SUM(AG$2:AG278)</f>
        <v>3276358</v>
      </c>
      <c r="AJ278" s="43">
        <f>SUMIF(Unloader!B:B,Summary!B278,Unloader!W:W)</f>
        <v>1</v>
      </c>
      <c r="AK278" s="43">
        <f>SUMIF(Unloader!B:B,Summary!B278,Unloader!AD:AD)+SUMIF(Unloader!B:B,Summary!B278,Unloader!BR:BR)+SUMIF(Unloader!B:B,Summary!B278,Unloader!BN:BN)</f>
        <v>1.8749999999999999E-2</v>
      </c>
      <c r="AL278" s="43">
        <f>SUMIF(C$2:C278,C278,AJ$2:AJ278)</f>
        <v>1.75</v>
      </c>
      <c r="AM278" s="43">
        <f>SUMIF(C$2:C278,C278,AK$2:AK278)</f>
        <v>1.8749999999999999E-2</v>
      </c>
      <c r="AN278" s="38">
        <f t="shared" si="121"/>
        <v>1113.9109506618531</v>
      </c>
      <c r="AO278" s="38">
        <f>SUM(AJ$2:AJ278)</f>
        <v>96.886805555555526</v>
      </c>
      <c r="AP278" s="38">
        <f>SUM(AK$2:AK278)</f>
        <v>4.8270833333333343</v>
      </c>
      <c r="AQ278" s="38">
        <f t="shared" si="122"/>
        <v>1482.8951616553268</v>
      </c>
    </row>
    <row r="279" spans="1:43" x14ac:dyDescent="0.25">
      <c r="A279" s="124">
        <f t="shared" si="124"/>
        <v>278</v>
      </c>
      <c r="B279" s="361">
        <f t="shared" si="124"/>
        <v>40911</v>
      </c>
      <c r="C279" s="33">
        <f t="shared" si="104"/>
        <v>1</v>
      </c>
      <c r="D279" s="125">
        <f>COUNTIF('Rake Load'!A:A,Summary!B279)</f>
        <v>5</v>
      </c>
      <c r="E279" s="125">
        <f>SUMIF('Rake Load'!A:A,B279,'Rake Load'!F:F)</f>
        <v>17484.5</v>
      </c>
      <c r="F279" s="35">
        <f>SUMIF('Rake Load'!A:A,B279,'Rake Load'!AB:AB)</f>
        <v>0.6826388888888888</v>
      </c>
      <c r="G279" s="35">
        <f t="shared" si="105"/>
        <v>0.13652777777777775</v>
      </c>
      <c r="H279" s="36">
        <f t="shared" si="106"/>
        <v>3</v>
      </c>
      <c r="I279" s="36">
        <f t="shared" si="107"/>
        <v>16</v>
      </c>
      <c r="J279" s="35">
        <f>SUMIF('Rake Load'!A:A,B279,'Rake Load'!BH:BH)</f>
        <v>0</v>
      </c>
      <c r="K279" s="41">
        <f t="shared" si="108"/>
        <v>0.6826388888888888</v>
      </c>
      <c r="L279" s="41">
        <f t="shared" si="109"/>
        <v>0.13652777777777775</v>
      </c>
      <c r="M279" s="49">
        <f t="shared" si="110"/>
        <v>3</v>
      </c>
      <c r="N279" s="49">
        <f t="shared" si="111"/>
        <v>16</v>
      </c>
      <c r="O279" s="363">
        <f>SUMIF(C$2:C279,C279,D$2:D279)</f>
        <v>12</v>
      </c>
      <c r="P279" s="33">
        <f>SUMIF(C$2:C279,C279,F$2:F279)</f>
        <v>1.6923611111111108</v>
      </c>
      <c r="Q279" s="37">
        <f t="shared" si="112"/>
        <v>0.14103009259259255</v>
      </c>
      <c r="R279" s="36">
        <f t="shared" si="113"/>
        <v>3</v>
      </c>
      <c r="S279" s="36">
        <f t="shared" si="114"/>
        <v>23</v>
      </c>
      <c r="T279" s="363">
        <f>SUM(D$2:D279)</f>
        <v>729</v>
      </c>
      <c r="U279" s="38">
        <f>SUMIF(C$2:C279,C279,E$2:E279)</f>
        <v>42620.69</v>
      </c>
      <c r="V279" s="38">
        <f>SUM(E$2:E279)</f>
        <v>2576019.2960000001</v>
      </c>
      <c r="W279" s="43">
        <f>SUM(F$2:F279)</f>
        <v>40805.640277777806</v>
      </c>
      <c r="X279" s="43">
        <f t="shared" si="115"/>
        <v>55.974815195854326</v>
      </c>
      <c r="Y279" s="36">
        <f t="shared" si="116"/>
        <v>23</v>
      </c>
      <c r="Z279" s="36">
        <f t="shared" si="117"/>
        <v>23</v>
      </c>
      <c r="AA279" s="38">
        <f>SUMIF('Rake Load'!A:A,Summary!B279,'Rake Load'!AN:AN)</f>
        <v>2.0590277777777777</v>
      </c>
      <c r="AB279" s="38">
        <f>SUMIF(C$2:C279,C279,AA$2:AA279)</f>
        <v>4.3854166666666661</v>
      </c>
      <c r="AC279" s="38">
        <f>SUM(AA$2:AA279)</f>
        <v>275.39861111113436</v>
      </c>
      <c r="AD279" s="43">
        <f t="shared" si="118"/>
        <v>0.41180555555555554</v>
      </c>
      <c r="AE279" s="43">
        <f t="shared" si="119"/>
        <v>0.36545138888888884</v>
      </c>
      <c r="AF279" s="43">
        <f t="shared" si="120"/>
        <v>0.37777587258043122</v>
      </c>
      <c r="AG279" s="38">
        <f>SUMIF(Unloader!B:B,Summary!B279,Unloader!M:M)</f>
        <v>19589</v>
      </c>
      <c r="AH279" s="38">
        <f>SUMIF(C$2:C279,C279,AG$2:AG279)</f>
        <v>65872</v>
      </c>
      <c r="AI279" s="38">
        <f>SUM(AG$2:AG279)</f>
        <v>3295947</v>
      </c>
      <c r="AJ279" s="43">
        <f>SUMIF(Unloader!B:B,Summary!B279,Unloader!W:W)</f>
        <v>0.89583333333333337</v>
      </c>
      <c r="AK279" s="43">
        <f>SUMIF(Unloader!B:B,Summary!B279,Unloader!AD:AD)+SUMIF(Unloader!B:B,Summary!B279,Unloader!BR:BR)+SUMIF(Unloader!B:B,Summary!B279,Unloader!BN:BN)</f>
        <v>3.888888888888889E-2</v>
      </c>
      <c r="AL279" s="43">
        <f>SUMIF(C$2:C279,C279,AJ$2:AJ279)</f>
        <v>2.6458333333333335</v>
      </c>
      <c r="AM279" s="43">
        <f>SUMIF(C$2:C279,C279,AK$2:AK279)</f>
        <v>5.7638888888888892E-2</v>
      </c>
      <c r="AN279" s="38">
        <f t="shared" si="121"/>
        <v>1060.4561309364101</v>
      </c>
      <c r="AO279" s="38">
        <f>SUM(AJ$2:AJ279)</f>
        <v>97.782638888888854</v>
      </c>
      <c r="AP279" s="38">
        <f>SUM(AK$2:AK279)</f>
        <v>4.865972222222223</v>
      </c>
      <c r="AQ279" s="38">
        <f t="shared" si="122"/>
        <v>1478.0031390134536</v>
      </c>
    </row>
    <row r="280" spans="1:43" x14ac:dyDescent="0.25">
      <c r="A280" s="124">
        <f t="shared" ref="A280:B295" si="125">A279+1</f>
        <v>279</v>
      </c>
      <c r="B280" s="361">
        <f t="shared" si="125"/>
        <v>40912</v>
      </c>
      <c r="C280" s="33">
        <f t="shared" si="104"/>
        <v>1</v>
      </c>
      <c r="D280" s="125">
        <f>COUNTIF('Rake Load'!A:A,Summary!B280)</f>
        <v>3</v>
      </c>
      <c r="E280" s="125">
        <f>SUMIF('Rake Load'!A:A,B280,'Rake Load'!F:F)</f>
        <v>10824.87</v>
      </c>
      <c r="F280" s="35">
        <f>SUMIF('Rake Load'!A:A,B280,'Rake Load'!AB:AB)</f>
        <v>0.32430555555555579</v>
      </c>
      <c r="G280" s="35">
        <f t="shared" si="105"/>
        <v>0.10810185185185194</v>
      </c>
      <c r="H280" s="36">
        <f t="shared" si="106"/>
        <v>2</v>
      </c>
      <c r="I280" s="36">
        <f t="shared" si="107"/>
        <v>35</v>
      </c>
      <c r="J280" s="35">
        <f>SUMIF('Rake Load'!A:A,B280,'Rake Load'!BH:BH)</f>
        <v>0</v>
      </c>
      <c r="K280" s="41">
        <f t="shared" si="108"/>
        <v>0.32430555555555579</v>
      </c>
      <c r="L280" s="41">
        <f t="shared" si="109"/>
        <v>0.10810185185185194</v>
      </c>
      <c r="M280" s="49">
        <f t="shared" si="110"/>
        <v>2</v>
      </c>
      <c r="N280" s="49">
        <f t="shared" si="111"/>
        <v>35</v>
      </c>
      <c r="O280" s="363">
        <f>SUMIF(C$2:C280,C280,D$2:D280)</f>
        <v>15</v>
      </c>
      <c r="P280" s="33">
        <f>SUMIF(C$2:C280,C280,F$2:F280)</f>
        <v>2.0166666666666666</v>
      </c>
      <c r="Q280" s="37">
        <f t="shared" si="112"/>
        <v>0.13444444444444445</v>
      </c>
      <c r="R280" s="36">
        <f t="shared" si="113"/>
        <v>3</v>
      </c>
      <c r="S280" s="36">
        <f t="shared" si="114"/>
        <v>13</v>
      </c>
      <c r="T280" s="363">
        <f>SUM(D$2:D280)</f>
        <v>732</v>
      </c>
      <c r="U280" s="38">
        <f>SUMIF(C$2:C280,C280,E$2:E280)</f>
        <v>53445.560000000005</v>
      </c>
      <c r="V280" s="38">
        <f>SUM(E$2:E280)</f>
        <v>2586844.1660000002</v>
      </c>
      <c r="W280" s="43">
        <f>SUM(F$2:F280)</f>
        <v>40805.964583333363</v>
      </c>
      <c r="X280" s="43">
        <f t="shared" si="115"/>
        <v>55.745853255919897</v>
      </c>
      <c r="Y280" s="36">
        <f t="shared" si="116"/>
        <v>17</v>
      </c>
      <c r="Z280" s="36">
        <f t="shared" si="117"/>
        <v>54</v>
      </c>
      <c r="AA280" s="38">
        <f>SUMIF('Rake Load'!A:A,Summary!B280,'Rake Load'!AN:AN)</f>
        <v>1.2638888888888888</v>
      </c>
      <c r="AB280" s="38">
        <f>SUMIF(C$2:C280,C280,AA$2:AA280)</f>
        <v>5.6493055555555554</v>
      </c>
      <c r="AC280" s="38">
        <f>SUM(AA$2:AA280)</f>
        <v>276.66250000002327</v>
      </c>
      <c r="AD280" s="43">
        <f t="shared" si="118"/>
        <v>0.42129629629629628</v>
      </c>
      <c r="AE280" s="43">
        <f t="shared" si="119"/>
        <v>0.37662037037037038</v>
      </c>
      <c r="AF280" s="43">
        <f t="shared" si="120"/>
        <v>0.37795423497270941</v>
      </c>
      <c r="AG280" s="38">
        <f>SUMIF(Unloader!B:B,Summary!B280,Unloader!M:M)</f>
        <v>23770</v>
      </c>
      <c r="AH280" s="38">
        <f>SUMIF(C$2:C280,C280,AG$2:AG280)</f>
        <v>89642</v>
      </c>
      <c r="AI280" s="38">
        <f>SUM(AG$2:AG280)</f>
        <v>3319717</v>
      </c>
      <c r="AJ280" s="43">
        <f>SUMIF(Unloader!B:B,Summary!B280,Unloader!W:W)</f>
        <v>0.8125</v>
      </c>
      <c r="AK280" s="43">
        <f>SUMIF(Unloader!B:B,Summary!B280,Unloader!AD:AD)+SUMIF(Unloader!B:B,Summary!B280,Unloader!BR:BR)+SUMIF(Unloader!B:B,Summary!B280,Unloader!BN:BN)</f>
        <v>6.2499999999999995E-3</v>
      </c>
      <c r="AL280" s="43">
        <f>SUMIF(C$2:C280,C280,AJ$2:AJ280)</f>
        <v>3.4583333333333335</v>
      </c>
      <c r="AM280" s="43">
        <f>SUMIF(C$2:C280,C280,AK$2:AK280)</f>
        <v>6.3888888888888898E-2</v>
      </c>
      <c r="AN280" s="38">
        <f t="shared" si="121"/>
        <v>1100.3518821603927</v>
      </c>
      <c r="AO280" s="38">
        <f>SUM(AJ$2:AJ280)</f>
        <v>98.595138888888854</v>
      </c>
      <c r="AP280" s="38">
        <f>SUM(AK$2:AK280)</f>
        <v>4.8722222222222227</v>
      </c>
      <c r="AQ280" s="38">
        <f t="shared" si="122"/>
        <v>1475.8561362171297</v>
      </c>
    </row>
    <row r="281" spans="1:43" x14ac:dyDescent="0.25">
      <c r="A281" s="390">
        <f t="shared" si="125"/>
        <v>280</v>
      </c>
      <c r="B281" s="361">
        <f t="shared" si="125"/>
        <v>40913</v>
      </c>
      <c r="C281" s="381">
        <f t="shared" si="104"/>
        <v>1</v>
      </c>
      <c r="D281" s="380">
        <f>COUNTIF('Rake Load'!A:A,Summary!B281)</f>
        <v>5</v>
      </c>
      <c r="E281" s="380">
        <f>SUMIF('Rake Load'!A:A,B281,'Rake Load'!F:F)</f>
        <v>18343</v>
      </c>
      <c r="F281" s="382">
        <f>SUMIF('Rake Load'!A:A,B281,'Rake Load'!AB:AB)</f>
        <v>0.63055555555555531</v>
      </c>
      <c r="G281" s="382">
        <f t="shared" si="105"/>
        <v>0.12611111111111106</v>
      </c>
      <c r="H281" s="383">
        <f t="shared" si="106"/>
        <v>3</v>
      </c>
      <c r="I281" s="383">
        <f t="shared" si="107"/>
        <v>1</v>
      </c>
      <c r="J281" s="382">
        <f>SUMIF('Rake Load'!A:A,B281,'Rake Load'!BH:BH)</f>
        <v>7.013888888888889E-2</v>
      </c>
      <c r="K281" s="384">
        <f t="shared" si="108"/>
        <v>0.56041666666666645</v>
      </c>
      <c r="L281" s="384">
        <f t="shared" si="109"/>
        <v>0.11208333333333328</v>
      </c>
      <c r="M281" s="385">
        <f t="shared" si="110"/>
        <v>2</v>
      </c>
      <c r="N281" s="385">
        <f t="shared" si="111"/>
        <v>41</v>
      </c>
      <c r="O281" s="386">
        <f>SUMIF(C$2:C281,C281,D$2:D281)</f>
        <v>20</v>
      </c>
      <c r="P281" s="381">
        <f>SUMIF(C$2:C281,C281,F$2:F281)</f>
        <v>2.6472222222222221</v>
      </c>
      <c r="Q281" s="387">
        <f t="shared" si="112"/>
        <v>0.1323611111111111</v>
      </c>
      <c r="R281" s="383">
        <f t="shared" si="113"/>
        <v>3</v>
      </c>
      <c r="S281" s="383">
        <f t="shared" si="114"/>
        <v>10</v>
      </c>
      <c r="T281" s="386">
        <f>SUM(D$2:D281)</f>
        <v>737</v>
      </c>
      <c r="U281" s="388">
        <f>SUMIF(C$2:C281,C281,E$2:E281)</f>
        <v>71788.56</v>
      </c>
      <c r="V281" s="388">
        <f>SUM(E$2:E281)</f>
        <v>2605187.1660000002</v>
      </c>
      <c r="W281" s="389">
        <f>SUM(F$2:F281)</f>
        <v>40806.595138888923</v>
      </c>
      <c r="X281" s="389">
        <f t="shared" si="115"/>
        <v>55.368514435398808</v>
      </c>
      <c r="Y281" s="383">
        <f t="shared" si="116"/>
        <v>8</v>
      </c>
      <c r="Z281" s="383">
        <f t="shared" si="117"/>
        <v>50</v>
      </c>
      <c r="AA281" s="388">
        <f>SUMIF('Rake Load'!A:A,Summary!B281,'Rake Load'!AN:AN)</f>
        <v>1.9930555555555554</v>
      </c>
      <c r="AB281" s="388">
        <f>SUMIF(C$2:C281,C281,AA$2:AA281)</f>
        <v>7.6423611111111107</v>
      </c>
      <c r="AC281" s="388">
        <f>SUM(AA$2:AA281)</f>
        <v>278.65555555557881</v>
      </c>
      <c r="AD281" s="389">
        <f t="shared" si="118"/>
        <v>0.39861111111111108</v>
      </c>
      <c r="AE281" s="389">
        <f t="shared" si="119"/>
        <v>0.38211805555555556</v>
      </c>
      <c r="AF281" s="389">
        <f t="shared" si="120"/>
        <v>0.37809437660187084</v>
      </c>
      <c r="AG281" s="388">
        <f>SUMIF(Unloader!B:B,Summary!B281,Unloader!M:M)</f>
        <v>27230</v>
      </c>
      <c r="AH281" s="388">
        <f>SUMIF(C$2:C281,C281,AG$2:AG281)</f>
        <v>116872</v>
      </c>
      <c r="AI281" s="388">
        <f>SUM(AG$2:AG281)</f>
        <v>3346947</v>
      </c>
      <c r="AJ281" s="40">
        <f>SUMIF(Unloader!B:B,Summary!B281,Unloader!W:W)</f>
        <v>1</v>
      </c>
      <c r="AK281" s="40">
        <f>SUMIF(Unloader!B:B,Summary!B281,Unloader!AD:AD)+SUMIF(Unloader!B:B,Summary!B281,Unloader!BR:BR)+SUMIF(Unloader!B:B,Summary!B281,Unloader!BN:BN)</f>
        <v>0.15972222222222224</v>
      </c>
      <c r="AL281" s="40">
        <f>SUMIF(C$2:C281,C281,AJ$2:AJ281)</f>
        <v>4.4583333333333339</v>
      </c>
      <c r="AM281" s="40">
        <f>SUMIF(C$2:C281,C281,AK$2:AK281)</f>
        <v>0.22361111111111115</v>
      </c>
      <c r="AN281" s="30">
        <f t="shared" si="121"/>
        <v>1149.9376844867168</v>
      </c>
      <c r="AO281" s="30">
        <f>SUM(AJ$2:AJ281)</f>
        <v>99.595138888888854</v>
      </c>
      <c r="AP281" s="30">
        <f>SUM(AK$2:AK281)</f>
        <v>5.031944444444445</v>
      </c>
      <c r="AQ281" s="30">
        <f t="shared" si="122"/>
        <v>1474.7399960343985</v>
      </c>
    </row>
    <row r="282" spans="1:43" x14ac:dyDescent="0.25">
      <c r="A282" s="124">
        <f t="shared" si="125"/>
        <v>281</v>
      </c>
      <c r="B282" s="361">
        <f t="shared" si="125"/>
        <v>40914</v>
      </c>
      <c r="C282" s="33">
        <f t="shared" si="104"/>
        <v>1</v>
      </c>
      <c r="D282" s="125">
        <f>COUNTIF('Rake Load'!A:A,Summary!B282)</f>
        <v>4</v>
      </c>
      <c r="E282" s="125">
        <f>SUMIF('Rake Load'!A:A,B282,'Rake Load'!F:F)</f>
        <v>14524</v>
      </c>
      <c r="F282" s="35">
        <f>SUMIF('Rake Load'!A:A,B282,'Rake Load'!AB:AB)</f>
        <v>0.44583333333333319</v>
      </c>
      <c r="G282" s="35">
        <f t="shared" si="105"/>
        <v>0.1114583333333333</v>
      </c>
      <c r="H282" s="36">
        <f t="shared" si="106"/>
        <v>2</v>
      </c>
      <c r="I282" s="36">
        <f t="shared" si="107"/>
        <v>40</v>
      </c>
      <c r="J282" s="35">
        <f>SUMIF('Rake Load'!A:A,B282,'Rake Load'!BH:BH)</f>
        <v>0</v>
      </c>
      <c r="K282" s="41">
        <f t="shared" si="108"/>
        <v>0.44583333333333319</v>
      </c>
      <c r="L282" s="41">
        <f t="shared" si="109"/>
        <v>0.1114583333333333</v>
      </c>
      <c r="M282" s="49">
        <f t="shared" si="110"/>
        <v>2</v>
      </c>
      <c r="N282" s="49">
        <f t="shared" si="111"/>
        <v>40</v>
      </c>
      <c r="O282" s="363">
        <f>SUMIF(C$2:C282,C282,D$2:D282)</f>
        <v>24</v>
      </c>
      <c r="P282" s="33">
        <f>SUMIF(C$2:C282,C282,F$2:F282)</f>
        <v>3.0930555555555554</v>
      </c>
      <c r="Q282" s="37">
        <f t="shared" si="112"/>
        <v>0.12887731481481482</v>
      </c>
      <c r="R282" s="36">
        <f t="shared" si="113"/>
        <v>3</v>
      </c>
      <c r="S282" s="36">
        <f t="shared" si="114"/>
        <v>5</v>
      </c>
      <c r="T282" s="363">
        <f>SUM(D$2:D282)</f>
        <v>741</v>
      </c>
      <c r="U282" s="38">
        <f>SUMIF(C$2:C282,C282,E$2:E282)</f>
        <v>86312.56</v>
      </c>
      <c r="V282" s="38">
        <f>SUM(E$2:E282)</f>
        <v>2619711.1660000002</v>
      </c>
      <c r="W282" s="43">
        <f>SUM(F$2:F282)</f>
        <v>40807.040972222254</v>
      </c>
      <c r="X282" s="43">
        <f t="shared" si="115"/>
        <v>55.070230731743933</v>
      </c>
      <c r="Y282" s="36">
        <f t="shared" si="116"/>
        <v>1</v>
      </c>
      <c r="Z282" s="36">
        <f t="shared" si="117"/>
        <v>41</v>
      </c>
      <c r="AA282" s="38">
        <f>SUMIF('Rake Load'!A:A,Summary!B282,'Rake Load'!AN:AN)</f>
        <v>1.6423611111111112</v>
      </c>
      <c r="AB282" s="38">
        <f>SUMIF(C$2:C282,C282,AA$2:AA282)</f>
        <v>9.2847222222222214</v>
      </c>
      <c r="AC282" s="38">
        <f>SUM(AA$2:AA282)</f>
        <v>280.2979166666899</v>
      </c>
      <c r="AD282" s="43">
        <f t="shared" si="118"/>
        <v>0.41059027777777779</v>
      </c>
      <c r="AE282" s="43">
        <f t="shared" si="119"/>
        <v>0.38686342592592587</v>
      </c>
      <c r="AF282" s="43">
        <f t="shared" si="120"/>
        <v>0.37826979307245601</v>
      </c>
      <c r="AG282" s="38">
        <f>SUMIF(Unloader!B:B,Summary!B282,Unloader!M:M)</f>
        <v>32860</v>
      </c>
      <c r="AH282" s="38">
        <f>SUMIF(C$2:C282,C282,AG$2:AG282)</f>
        <v>149732</v>
      </c>
      <c r="AI282" s="38">
        <f>SUM(AG$2:AG282)</f>
        <v>3379807</v>
      </c>
      <c r="AJ282" s="40">
        <f>SUMIF(Unloader!B:B,Summary!B282,Unloader!W:W)</f>
        <v>0.94444444444444442</v>
      </c>
      <c r="AK282" s="40">
        <f>SUMIF(Unloader!B:B,Summary!B282,Unloader!AD:AD)+SUMIF(Unloader!B:B,Summary!B282,Unloader!BR:BR)+SUMIF(Unloader!B:B,Summary!B282,Unloader!BN:BN)</f>
        <v>0.16597222222222222</v>
      </c>
      <c r="AL282" s="40">
        <f>SUMIF(C$2:C282,C282,AJ$2:AJ282)</f>
        <v>5.4027777777777786</v>
      </c>
      <c r="AM282" s="40">
        <f>SUMIF(C$2:C282,C282,AK$2:AK282)</f>
        <v>0.38958333333333339</v>
      </c>
      <c r="AN282" s="30">
        <f t="shared" si="121"/>
        <v>1244.4826153206814</v>
      </c>
      <c r="AO282" s="30">
        <f>SUM(AJ$2:AJ282)</f>
        <v>100.5395833333333</v>
      </c>
      <c r="AP282" s="30">
        <f>SUM(AK$2:AK282)</f>
        <v>5.197916666666667</v>
      </c>
      <c r="AQ282" s="30">
        <f t="shared" si="122"/>
        <v>1477.0592605541481</v>
      </c>
    </row>
    <row r="283" spans="1:43" x14ac:dyDescent="0.25">
      <c r="A283" s="124">
        <f t="shared" si="125"/>
        <v>282</v>
      </c>
      <c r="B283" s="361">
        <f t="shared" si="125"/>
        <v>40915</v>
      </c>
      <c r="C283" s="33">
        <f t="shared" si="104"/>
        <v>1</v>
      </c>
      <c r="D283" s="125">
        <f>COUNTIF('Rake Load'!A:A,Summary!B283)</f>
        <v>4</v>
      </c>
      <c r="E283" s="125">
        <f>SUMIF('Rake Load'!A:A,B283,'Rake Load'!F:F)</f>
        <v>14510</v>
      </c>
      <c r="F283" s="35">
        <f>SUMIF('Rake Load'!A:A,B283,'Rake Load'!AB:AB)</f>
        <v>0.98958333333333359</v>
      </c>
      <c r="G283" s="35">
        <f t="shared" si="105"/>
        <v>0.2473958333333334</v>
      </c>
      <c r="H283" s="36">
        <f t="shared" si="106"/>
        <v>5</v>
      </c>
      <c r="I283" s="36">
        <f t="shared" si="107"/>
        <v>56</v>
      </c>
      <c r="J283" s="35">
        <f>SUMIF('Rake Load'!A:A,B283,'Rake Load'!BH:BH)</f>
        <v>0</v>
      </c>
      <c r="K283" s="41">
        <f t="shared" si="108"/>
        <v>0.98958333333333359</v>
      </c>
      <c r="L283" s="41">
        <f t="shared" si="109"/>
        <v>0.2473958333333334</v>
      </c>
      <c r="M283" s="49">
        <f t="shared" si="110"/>
        <v>5</v>
      </c>
      <c r="N283" s="49">
        <f t="shared" si="111"/>
        <v>56</v>
      </c>
      <c r="O283" s="363">
        <f>SUMIF(C$2:C283,C283,D$2:D283)</f>
        <v>28</v>
      </c>
      <c r="P283" s="33">
        <f>SUMIF(C$2:C283,C283,F$2:F283)</f>
        <v>4.0826388888888889</v>
      </c>
      <c r="Q283" s="37">
        <f t="shared" si="112"/>
        <v>0.14580853174603176</v>
      </c>
      <c r="R283" s="36">
        <f t="shared" si="113"/>
        <v>3</v>
      </c>
      <c r="S283" s="36">
        <f t="shared" si="114"/>
        <v>29</v>
      </c>
      <c r="T283" s="363">
        <f>SUM(D$2:D283)</f>
        <v>745</v>
      </c>
      <c r="U283" s="38">
        <f>SUMIF(C$2:C283,C283,E$2:E283)</f>
        <v>100822.56</v>
      </c>
      <c r="V283" s="38">
        <f>SUM(E$2:E283)</f>
        <v>2634221.1660000002</v>
      </c>
      <c r="W283" s="43">
        <f>SUM(F$2:F283)</f>
        <v>40808.03055555559</v>
      </c>
      <c r="X283" s="43">
        <f t="shared" si="115"/>
        <v>54.775879940343074</v>
      </c>
      <c r="Y283" s="36">
        <f t="shared" si="116"/>
        <v>18</v>
      </c>
      <c r="Z283" s="36">
        <f t="shared" si="117"/>
        <v>37</v>
      </c>
      <c r="AA283" s="38">
        <f>SUMIF('Rake Load'!A:A,Summary!B283,'Rake Load'!AN:AN)</f>
        <v>2.5138888888888888</v>
      </c>
      <c r="AB283" s="38">
        <f>SUMIF(C$2:C283,C283,AA$2:AA283)</f>
        <v>11.798611111111111</v>
      </c>
      <c r="AC283" s="38">
        <f>SUM(AA$2:AA283)</f>
        <v>282.81180555557881</v>
      </c>
      <c r="AD283" s="43">
        <f t="shared" si="118"/>
        <v>0.62847222222222221</v>
      </c>
      <c r="AE283" s="43">
        <f t="shared" si="119"/>
        <v>0.42137896825396826</v>
      </c>
      <c r="AF283" s="43">
        <f t="shared" si="120"/>
        <v>0.37961316181956889</v>
      </c>
      <c r="AG283" s="38">
        <f>SUMIF(Unloader!B:B,Summary!B283,Unloader!M:M)</f>
        <v>20054</v>
      </c>
      <c r="AH283" s="38">
        <f>SUMIF(C$2:C283,C283,AG$2:AG283)</f>
        <v>169786</v>
      </c>
      <c r="AI283" s="38">
        <f>SUM(AG$2:AG283)</f>
        <v>3399861</v>
      </c>
      <c r="AJ283" s="40">
        <f>SUMIF(Unloader!B:B,Summary!B283,Unloader!W:W)</f>
        <v>0.83749999999999991</v>
      </c>
      <c r="AK283" s="40">
        <f>SUMIF(Unloader!B:B,Summary!B283,Unloader!AD:AD)+SUMIF(Unloader!B:B,Summary!B283,Unloader!BR:BR)+SUMIF(Unloader!B:B,Summary!B283,Unloader!BN:BN)</f>
        <v>0.14861111111111111</v>
      </c>
      <c r="AL283" s="40">
        <f>SUMIF(C$2:C283,C283,AJ$2:AJ283)</f>
        <v>6.2402777777777789</v>
      </c>
      <c r="AM283" s="40">
        <f>SUMIF(C$2:C283,C283,AK$2:AK283)</f>
        <v>0.53819444444444453</v>
      </c>
      <c r="AN283" s="30">
        <f t="shared" si="121"/>
        <v>1240.672268907563</v>
      </c>
      <c r="AO283" s="30">
        <f>SUM(AJ$2:AJ283)</f>
        <v>101.3770833333333</v>
      </c>
      <c r="AP283" s="30">
        <f>SUM(AK$2:AK283)</f>
        <v>5.3465277777777782</v>
      </c>
      <c r="AQ283" s="30">
        <f t="shared" si="122"/>
        <v>1475.1645888172172</v>
      </c>
    </row>
    <row r="284" spans="1:43" x14ac:dyDescent="0.25">
      <c r="A284" s="124">
        <f t="shared" si="125"/>
        <v>283</v>
      </c>
      <c r="B284" s="361">
        <f t="shared" si="125"/>
        <v>40916</v>
      </c>
      <c r="C284" s="33">
        <f t="shared" si="104"/>
        <v>1</v>
      </c>
      <c r="D284" s="125">
        <f>COUNTIF('Rake Load'!A:A,Summary!B284)</f>
        <v>3</v>
      </c>
      <c r="E284" s="125">
        <f>SUMIF('Rake Load'!A:A,B284,'Rake Load'!F:F)</f>
        <v>10897</v>
      </c>
      <c r="F284" s="35">
        <f>SUMIF('Rake Load'!A:A,B284,'Rake Load'!AB:AB)</f>
        <v>0.47847222222222241</v>
      </c>
      <c r="G284" s="35">
        <f t="shared" si="105"/>
        <v>0.15949074074074079</v>
      </c>
      <c r="H284" s="36">
        <f t="shared" si="106"/>
        <v>3</v>
      </c>
      <c r="I284" s="36">
        <f t="shared" si="107"/>
        <v>49</v>
      </c>
      <c r="J284" s="35">
        <f>SUMIF('Rake Load'!A:A,B284,'Rake Load'!BH:BH)</f>
        <v>0</v>
      </c>
      <c r="K284" s="41">
        <f t="shared" si="108"/>
        <v>0.47847222222222241</v>
      </c>
      <c r="L284" s="41">
        <f t="shared" si="109"/>
        <v>0.15949074074074079</v>
      </c>
      <c r="M284" s="49">
        <f t="shared" si="110"/>
        <v>3</v>
      </c>
      <c r="N284" s="49">
        <f t="shared" si="111"/>
        <v>49</v>
      </c>
      <c r="O284" s="363">
        <f>SUMIF(C$2:C284,C284,D$2:D284)</f>
        <v>31</v>
      </c>
      <c r="P284" s="33">
        <f>SUMIF(C$2:C284,C284,F$2:F284)</f>
        <v>4.5611111111111118</v>
      </c>
      <c r="Q284" s="37">
        <f t="shared" si="112"/>
        <v>0.14713261648745521</v>
      </c>
      <c r="R284" s="36">
        <f t="shared" si="113"/>
        <v>3</v>
      </c>
      <c r="S284" s="36">
        <f t="shared" si="114"/>
        <v>31</v>
      </c>
      <c r="T284" s="363">
        <f>SUM(D$2:D284)</f>
        <v>748</v>
      </c>
      <c r="U284" s="38">
        <f>SUMIF(C$2:C284,C284,E$2:E284)</f>
        <v>111719.56</v>
      </c>
      <c r="V284" s="38">
        <f>SUM(E$2:E284)</f>
        <v>2645118.1660000002</v>
      </c>
      <c r="W284" s="43">
        <f>SUM(F$2:F284)</f>
        <v>40808.509027777814</v>
      </c>
      <c r="X284" s="43">
        <f t="shared" si="115"/>
        <v>54.556830251039862</v>
      </c>
      <c r="Y284" s="36">
        <f t="shared" si="116"/>
        <v>13</v>
      </c>
      <c r="Z284" s="36">
        <f t="shared" si="117"/>
        <v>21</v>
      </c>
      <c r="AA284" s="38">
        <f>SUMIF('Rake Load'!A:A,Summary!B284,'Rake Load'!AN:AN)</f>
        <v>1.9756944444444444</v>
      </c>
      <c r="AB284" s="38">
        <f>SUMIF(C$2:C284,C284,AA$2:AA284)</f>
        <v>13.774305555555555</v>
      </c>
      <c r="AC284" s="38">
        <f>SUM(AA$2:AA284)</f>
        <v>284.78750000002327</v>
      </c>
      <c r="AD284" s="43">
        <f t="shared" si="118"/>
        <v>0.65856481481481477</v>
      </c>
      <c r="AE284" s="43">
        <f t="shared" si="119"/>
        <v>0.44433243727598565</v>
      </c>
      <c r="AF284" s="43">
        <f t="shared" si="120"/>
        <v>0.38073195187168885</v>
      </c>
      <c r="AG284" s="38">
        <f>SUMIF(Unloader!B:B,Summary!B284,Unloader!M:M)</f>
        <v>28520</v>
      </c>
      <c r="AH284" s="38">
        <f>SUMIF(C$2:C284,C284,AG$2:AG284)</f>
        <v>198306</v>
      </c>
      <c r="AI284" s="38">
        <f>SUM(AG$2:AG284)</f>
        <v>3428381</v>
      </c>
      <c r="AJ284" s="40">
        <f>SUMIF(Unloader!B:B,Summary!B284,Unloader!W:W)</f>
        <v>0.91319444444444442</v>
      </c>
      <c r="AK284" s="40">
        <f>SUMIF(Unloader!B:B,Summary!B284,Unloader!AD:AD)+SUMIF(Unloader!B:B,Summary!B284,Unloader!BR:BR)+SUMIF(Unloader!B:B,Summary!B284,Unloader!BN:BN)</f>
        <v>0.1138888888888889</v>
      </c>
      <c r="AL284" s="40">
        <f>SUMIF(C$2:C284,C284,AJ$2:AJ284)</f>
        <v>7.1534722222222236</v>
      </c>
      <c r="AM284" s="40">
        <f>SUMIF(C$2:C284,C284,AK$2:AK284)</f>
        <v>0.65208333333333346</v>
      </c>
      <c r="AN284" s="30">
        <f t="shared" si="121"/>
        <v>1270.9207434308908</v>
      </c>
      <c r="AO284" s="30">
        <f>SUM(AJ$2:AJ284)</f>
        <v>102.29027777777775</v>
      </c>
      <c r="AP284" s="30">
        <f>SUM(AK$2:AK284)</f>
        <v>5.4604166666666671</v>
      </c>
      <c r="AQ284" s="30">
        <f t="shared" si="122"/>
        <v>1475.2598701904117</v>
      </c>
    </row>
    <row r="285" spans="1:43" x14ac:dyDescent="0.25">
      <c r="A285" s="124">
        <f t="shared" si="125"/>
        <v>284</v>
      </c>
      <c r="B285" s="361">
        <f t="shared" si="125"/>
        <v>40917</v>
      </c>
      <c r="C285" s="33">
        <f t="shared" si="104"/>
        <v>1</v>
      </c>
      <c r="D285" s="125">
        <f>COUNTIF('Rake Load'!A:A,Summary!B285)</f>
        <v>2</v>
      </c>
      <c r="E285" s="125">
        <f>SUMIF('Rake Load'!A:A,B285,'Rake Load'!F:F)</f>
        <v>7314</v>
      </c>
      <c r="F285" s="35">
        <f>SUMIF('Rake Load'!A:A,B285,'Rake Load'!AB:AB)</f>
        <v>0.36527777777777792</v>
      </c>
      <c r="G285" s="35">
        <f t="shared" si="105"/>
        <v>0.18263888888888896</v>
      </c>
      <c r="H285" s="36">
        <f t="shared" si="106"/>
        <v>4</v>
      </c>
      <c r="I285" s="36">
        <f t="shared" si="107"/>
        <v>23</v>
      </c>
      <c r="J285" s="35">
        <f>SUMIF('Rake Load'!A:A,B285,'Rake Load'!BH:BH)</f>
        <v>5.5555555555555558E-3</v>
      </c>
      <c r="K285" s="41">
        <f t="shared" si="108"/>
        <v>0.35972222222222239</v>
      </c>
      <c r="L285" s="41">
        <f t="shared" si="109"/>
        <v>0.17986111111111119</v>
      </c>
      <c r="M285" s="49">
        <f t="shared" si="110"/>
        <v>4</v>
      </c>
      <c r="N285" s="49">
        <f t="shared" si="111"/>
        <v>19</v>
      </c>
      <c r="O285" s="363">
        <f>SUMIF(C$2:C285,C285,D$2:D285)</f>
        <v>33</v>
      </c>
      <c r="P285" s="33">
        <f>SUMIF(C$2:C285,C285,F$2:F285)</f>
        <v>4.9263888888888898</v>
      </c>
      <c r="Q285" s="37">
        <f t="shared" si="112"/>
        <v>0.14928451178451183</v>
      </c>
      <c r="R285" s="36">
        <f t="shared" si="113"/>
        <v>3</v>
      </c>
      <c r="S285" s="36">
        <f t="shared" si="114"/>
        <v>34</v>
      </c>
      <c r="T285" s="363">
        <f>SUM(D$2:D285)</f>
        <v>750</v>
      </c>
      <c r="U285" s="38">
        <f>SUMIF(C$2:C285,C285,E$2:E285)</f>
        <v>119033.56</v>
      </c>
      <c r="V285" s="38">
        <f>SUM(E$2:E285)</f>
        <v>2652432.1660000002</v>
      </c>
      <c r="W285" s="43">
        <f>SUM(F$2:F285)</f>
        <v>40808.87430555559</v>
      </c>
      <c r="X285" s="43">
        <f t="shared" si="115"/>
        <v>54.411832407407452</v>
      </c>
      <c r="Y285" s="36">
        <f t="shared" si="116"/>
        <v>9</v>
      </c>
      <c r="Z285" s="36">
        <f t="shared" si="117"/>
        <v>53</v>
      </c>
      <c r="AA285" s="38">
        <f>SUMIF('Rake Load'!A:A,Summary!B285,'Rake Load'!AN:AN)</f>
        <v>1.1701388888888888</v>
      </c>
      <c r="AB285" s="38">
        <f>SUMIF(C$2:C285,C285,AA$2:AA285)</f>
        <v>14.944444444444445</v>
      </c>
      <c r="AC285" s="38">
        <f>SUM(AA$2:AA285)</f>
        <v>285.95763888891219</v>
      </c>
      <c r="AD285" s="43">
        <f t="shared" si="118"/>
        <v>0.58506944444444442</v>
      </c>
      <c r="AE285" s="43">
        <f t="shared" si="119"/>
        <v>0.45286195286195285</v>
      </c>
      <c r="AF285" s="43">
        <f t="shared" si="120"/>
        <v>0.38127685185188293</v>
      </c>
      <c r="AG285" s="38">
        <f>SUMIF(Unloader!B:B,Summary!B285,Unloader!M:M)</f>
        <v>26695</v>
      </c>
      <c r="AH285" s="38">
        <f>SUMIF(C$2:C285,C285,AG$2:AG285)</f>
        <v>225001</v>
      </c>
      <c r="AI285" s="38">
        <f>SUM(AG$2:AG285)</f>
        <v>3455076</v>
      </c>
      <c r="AJ285" s="40">
        <f>SUMIF(Unloader!B:B,Summary!B285,Unloader!W:W)</f>
        <v>1</v>
      </c>
      <c r="AK285" s="40">
        <f>SUMIF(Unloader!B:B,Summary!B285,Unloader!AD:AD)+SUMIF(Unloader!B:B,Summary!B285,Unloader!BR:BR)+SUMIF(Unloader!B:B,Summary!B285,Unloader!BN:BN)</f>
        <v>3.7499999999999999E-2</v>
      </c>
      <c r="AL285" s="40">
        <f>SUMIF(C$2:C285,C285,AJ$2:AJ285)</f>
        <v>8.1534722222222236</v>
      </c>
      <c r="AM285" s="40">
        <f>SUMIF(C$2:C285,C285,AK$2:AK285)</f>
        <v>0.68958333333333344</v>
      </c>
      <c r="AN285" s="30">
        <f t="shared" si="121"/>
        <v>1256.0532192035726</v>
      </c>
      <c r="AO285" s="30">
        <f>SUM(AJ$2:AJ285)</f>
        <v>103.29027777777775</v>
      </c>
      <c r="AP285" s="30">
        <f>SUM(AK$2:AK285)</f>
        <v>5.4979166666666668</v>
      </c>
      <c r="AQ285" s="30">
        <f t="shared" si="122"/>
        <v>1472.1139602758115</v>
      </c>
    </row>
    <row r="286" spans="1:43" x14ac:dyDescent="0.25">
      <c r="A286" s="124">
        <f t="shared" si="125"/>
        <v>285</v>
      </c>
      <c r="B286" s="361">
        <f t="shared" si="125"/>
        <v>40918</v>
      </c>
      <c r="C286" s="33">
        <f t="shared" si="104"/>
        <v>1</v>
      </c>
      <c r="D286" s="125">
        <f>COUNTIF('Rake Load'!A:A,Summary!B286)</f>
        <v>5</v>
      </c>
      <c r="E286" s="125">
        <f>SUMIF('Rake Load'!A:A,B286,'Rake Load'!F:F)</f>
        <v>18380</v>
      </c>
      <c r="F286" s="35">
        <f>SUMIF('Rake Load'!A:A,B286,'Rake Load'!AB:AB)</f>
        <v>0.93680555555555567</v>
      </c>
      <c r="G286" s="35">
        <f t="shared" si="105"/>
        <v>0.18736111111111114</v>
      </c>
      <c r="H286" s="36">
        <f t="shared" si="106"/>
        <v>4</v>
      </c>
      <c r="I286" s="36">
        <f t="shared" si="107"/>
        <v>29</v>
      </c>
      <c r="J286" s="35">
        <f>SUMIF('Rake Load'!A:A,B286,'Rake Load'!BH:BH)</f>
        <v>0</v>
      </c>
      <c r="K286" s="41">
        <f t="shared" si="108"/>
        <v>0.93680555555555567</v>
      </c>
      <c r="L286" s="41">
        <f t="shared" si="109"/>
        <v>0.18736111111111114</v>
      </c>
      <c r="M286" s="49">
        <f t="shared" si="110"/>
        <v>4</v>
      </c>
      <c r="N286" s="49">
        <f t="shared" si="111"/>
        <v>29</v>
      </c>
      <c r="O286" s="363">
        <f>SUMIF(C$2:C286,C286,D$2:D286)</f>
        <v>38</v>
      </c>
      <c r="P286" s="33">
        <f>SUMIF(C$2:C286,C286,F$2:F286)</f>
        <v>5.8631944444444457</v>
      </c>
      <c r="Q286" s="37">
        <f t="shared" si="112"/>
        <v>0.15429459064327489</v>
      </c>
      <c r="R286" s="36">
        <f t="shared" si="113"/>
        <v>3</v>
      </c>
      <c r="S286" s="36">
        <f t="shared" si="114"/>
        <v>42</v>
      </c>
      <c r="T286" s="363">
        <f>SUM(D$2:D286)</f>
        <v>755</v>
      </c>
      <c r="U286" s="38">
        <f>SUMIF(C$2:C286,C286,E$2:E286)</f>
        <v>137413.56</v>
      </c>
      <c r="V286" s="38">
        <f>SUM(E$2:E286)</f>
        <v>2670812.1660000002</v>
      </c>
      <c r="W286" s="43">
        <f>SUM(F$2:F286)</f>
        <v>40809.811111111143</v>
      </c>
      <c r="X286" s="43">
        <f t="shared" si="115"/>
        <v>54.052729948491582</v>
      </c>
      <c r="Y286" s="36">
        <f t="shared" si="116"/>
        <v>1</v>
      </c>
      <c r="Z286" s="36">
        <f t="shared" si="117"/>
        <v>15</v>
      </c>
      <c r="AA286" s="38">
        <f>SUMIF('Rake Load'!A:A,Summary!B286,'Rake Load'!AN:AN)</f>
        <v>4.3923611111111107</v>
      </c>
      <c r="AB286" s="38">
        <f>SUMIF(C$2:C286,C286,AA$2:AA286)</f>
        <v>19.336805555555557</v>
      </c>
      <c r="AC286" s="38">
        <f>SUM(AA$2:AA286)</f>
        <v>290.35000000002327</v>
      </c>
      <c r="AD286" s="43">
        <f t="shared" si="118"/>
        <v>0.8784722222222221</v>
      </c>
      <c r="AE286" s="43">
        <f t="shared" si="119"/>
        <v>0.50886330409356728</v>
      </c>
      <c r="AF286" s="43">
        <f t="shared" si="120"/>
        <v>0.38456953642387187</v>
      </c>
      <c r="AG286" s="38">
        <f>SUMIF(Unloader!B:B,Summary!B286,Unloader!M:M)</f>
        <v>18807</v>
      </c>
      <c r="AH286" s="38">
        <f>SUMIF(C$2:C286,C286,AG$2:AG286)</f>
        <v>243808</v>
      </c>
      <c r="AI286" s="38">
        <f>SUM(AG$2:AG286)</f>
        <v>3473883</v>
      </c>
      <c r="AJ286" s="40">
        <f>SUMIF(Unloader!B:B,Summary!B286,Unloader!W:W)</f>
        <v>1</v>
      </c>
      <c r="AK286" s="40">
        <f>SUMIF(Unloader!B:B,Summary!B286,Unloader!AD:AD)+SUMIF(Unloader!B:B,Summary!B286,Unloader!BR:BR)+SUMIF(Unloader!B:B,Summary!B286,Unloader!BN:BN)</f>
        <v>1.7361111111111112E-2</v>
      </c>
      <c r="AL286" s="40">
        <f>SUMIF(C$2:C286,C286,AJ$2:AJ286)</f>
        <v>9.1534722222222236</v>
      </c>
      <c r="AM286" s="40">
        <f>SUMIF(C$2:C286,C286,AK$2:AK286)</f>
        <v>0.7069444444444446</v>
      </c>
      <c r="AN286" s="30">
        <f t="shared" si="121"/>
        <v>1202.7032804406806</v>
      </c>
      <c r="AO286" s="30">
        <f>SUM(AJ$2:AJ286)</f>
        <v>104.29027777777775</v>
      </c>
      <c r="AP286" s="30">
        <f>SUM(AK$2:AK286)</f>
        <v>5.5152777777777775</v>
      </c>
      <c r="AQ286" s="30">
        <f t="shared" si="122"/>
        <v>1465.4024297646172</v>
      </c>
    </row>
    <row r="287" spans="1:43" x14ac:dyDescent="0.25">
      <c r="A287" s="124">
        <f t="shared" si="125"/>
        <v>286</v>
      </c>
      <c r="B287" s="361">
        <f t="shared" si="125"/>
        <v>40919</v>
      </c>
      <c r="C287" s="33">
        <f t="shared" si="104"/>
        <v>1</v>
      </c>
      <c r="D287" s="125">
        <f>COUNTIF('Rake Load'!A:A,Summary!B287)</f>
        <v>6</v>
      </c>
      <c r="E287" s="125">
        <f>SUMIF('Rake Load'!A:A,B287,'Rake Load'!F:F)</f>
        <v>21770.77</v>
      </c>
      <c r="F287" s="35">
        <f>SUMIF('Rake Load'!A:A,B287,'Rake Load'!AB:AB)</f>
        <v>0.88194444444444398</v>
      </c>
      <c r="G287" s="35">
        <f t="shared" si="105"/>
        <v>0.14699074074074067</v>
      </c>
      <c r="H287" s="36">
        <f t="shared" si="106"/>
        <v>3</v>
      </c>
      <c r="I287" s="36">
        <f t="shared" si="107"/>
        <v>31</v>
      </c>
      <c r="J287" s="35">
        <f>SUMIF('Rake Load'!A:A,B287,'Rake Load'!BH:BH)</f>
        <v>0</v>
      </c>
      <c r="K287" s="41">
        <f t="shared" si="108"/>
        <v>0.88194444444444398</v>
      </c>
      <c r="L287" s="41">
        <f t="shared" si="109"/>
        <v>0.14699074074074067</v>
      </c>
      <c r="M287" s="49">
        <f t="shared" si="110"/>
        <v>3</v>
      </c>
      <c r="N287" s="49">
        <f t="shared" si="111"/>
        <v>31</v>
      </c>
      <c r="O287" s="363">
        <f>SUMIF(C$2:C287,C287,D$2:D287)</f>
        <v>44</v>
      </c>
      <c r="P287" s="33">
        <f>SUMIF(C$2:C287,C287,F$2:F287)</f>
        <v>6.7451388888888895</v>
      </c>
      <c r="Q287" s="37">
        <f t="shared" si="112"/>
        <v>0.15329861111111112</v>
      </c>
      <c r="R287" s="36">
        <f t="shared" si="113"/>
        <v>3</v>
      </c>
      <c r="S287" s="36">
        <f t="shared" si="114"/>
        <v>40</v>
      </c>
      <c r="T287" s="363">
        <f>SUM(D$2:D287)</f>
        <v>761</v>
      </c>
      <c r="U287" s="38">
        <f>SUMIF(C$2:C287,C287,E$2:E287)</f>
        <v>159184.32999999999</v>
      </c>
      <c r="V287" s="38">
        <f>SUM(E$2:E287)</f>
        <v>2692582.9360000002</v>
      </c>
      <c r="W287" s="43">
        <f>SUM(F$2:F287)</f>
        <v>40810.693055555588</v>
      </c>
      <c r="X287" s="43">
        <f t="shared" si="115"/>
        <v>53.62771755000734</v>
      </c>
      <c r="Y287" s="36">
        <f t="shared" si="116"/>
        <v>15</v>
      </c>
      <c r="Z287" s="36">
        <f t="shared" si="117"/>
        <v>3</v>
      </c>
      <c r="AA287" s="38">
        <f>SUMIF('Rake Load'!A:A,Summary!B287,'Rake Load'!AN:AN)</f>
        <v>2.572916666666667</v>
      </c>
      <c r="AB287" s="38">
        <f>SUMIF(C$2:C287,C287,AA$2:AA287)</f>
        <v>21.909722222222225</v>
      </c>
      <c r="AC287" s="38">
        <f>SUM(AA$2:AA287)</f>
        <v>292.92291666668996</v>
      </c>
      <c r="AD287" s="43">
        <f t="shared" si="118"/>
        <v>0.42881944444444448</v>
      </c>
      <c r="AE287" s="43">
        <f t="shared" si="119"/>
        <v>0.49794823232323238</v>
      </c>
      <c r="AF287" s="43">
        <f t="shared" si="120"/>
        <v>0.38491841874729299</v>
      </c>
      <c r="AG287" s="38">
        <f>SUMIF(Unloader!B:B,Summary!B287,Unloader!M:M)</f>
        <v>36389</v>
      </c>
      <c r="AH287" s="38">
        <f>SUMIF(C$2:C287,C287,AG$2:AG287)</f>
        <v>280197</v>
      </c>
      <c r="AI287" s="38">
        <f>SUM(AG$2:AG287)</f>
        <v>3510272</v>
      </c>
      <c r="AJ287" s="40">
        <f>SUMIF(Unloader!B:B,Summary!B287,Unloader!W:W)</f>
        <v>0.81666666666666665</v>
      </c>
      <c r="AK287" s="40">
        <f>SUMIF(Unloader!B:B,Summary!B287,Unloader!AD:AD)+SUMIF(Unloader!B:B,Summary!B287,Unloader!BR:BR)+SUMIF(Unloader!B:B,Summary!B287,Unloader!BN:BN)</f>
        <v>4.1666666666666666E-3</v>
      </c>
      <c r="AL287" s="40">
        <f>SUMIF(C$2:C287,C287,AJ$2:AJ287)</f>
        <v>9.97013888888889</v>
      </c>
      <c r="AM287" s="40">
        <f>SUMIF(C$2:C287,C287,AK$2:AK287)</f>
        <v>0.71111111111111125</v>
      </c>
      <c r="AN287" s="30">
        <f t="shared" si="121"/>
        <v>1260.9180229505737</v>
      </c>
      <c r="AO287" s="30">
        <f>SUM(AJ$2:AJ287)</f>
        <v>105.10694444444441</v>
      </c>
      <c r="AP287" s="30">
        <f>SUM(AK$2:AK287)</f>
        <v>5.5194444444444439</v>
      </c>
      <c r="AQ287" s="30">
        <f t="shared" si="122"/>
        <v>1468.6716036985906</v>
      </c>
    </row>
    <row r="288" spans="1:43" x14ac:dyDescent="0.25">
      <c r="A288" s="124">
        <f t="shared" si="125"/>
        <v>287</v>
      </c>
      <c r="B288" s="361">
        <f t="shared" si="125"/>
        <v>40920</v>
      </c>
      <c r="C288" s="33">
        <f t="shared" si="104"/>
        <v>1</v>
      </c>
      <c r="D288" s="125">
        <f>COUNTIF('Rake Load'!A:A,Summary!B288)</f>
        <v>4</v>
      </c>
      <c r="E288" s="125">
        <f>SUMIF('Rake Load'!A:A,B288,'Rake Load'!F:F)</f>
        <v>14574</v>
      </c>
      <c r="F288" s="35">
        <f>SUMIF('Rake Load'!A:A,B288,'Rake Load'!AB:AB)</f>
        <v>0.38958333333333311</v>
      </c>
      <c r="G288" s="35">
        <f t="shared" si="105"/>
        <v>9.7395833333333279E-2</v>
      </c>
      <c r="H288" s="36">
        <f t="shared" si="106"/>
        <v>2</v>
      </c>
      <c r="I288" s="36">
        <f t="shared" si="107"/>
        <v>20</v>
      </c>
      <c r="J288" s="35">
        <f>SUMIF('Rake Load'!A:A,B288,'Rake Load'!BH:BH)</f>
        <v>0</v>
      </c>
      <c r="K288" s="41">
        <f t="shared" si="108"/>
        <v>0.38958333333333311</v>
      </c>
      <c r="L288" s="41">
        <f t="shared" si="109"/>
        <v>9.7395833333333279E-2</v>
      </c>
      <c r="M288" s="49">
        <f t="shared" si="110"/>
        <v>2</v>
      </c>
      <c r="N288" s="49">
        <f t="shared" si="111"/>
        <v>20</v>
      </c>
      <c r="O288" s="363">
        <f>SUMIF(C$2:C288,C288,D$2:D288)</f>
        <v>48</v>
      </c>
      <c r="P288" s="33">
        <f>SUMIF(C$2:C288,C288,F$2:F288)</f>
        <v>7.1347222222222229</v>
      </c>
      <c r="Q288" s="37">
        <f t="shared" si="112"/>
        <v>0.14864004629629632</v>
      </c>
      <c r="R288" s="36">
        <f t="shared" si="113"/>
        <v>3</v>
      </c>
      <c r="S288" s="36">
        <f t="shared" si="114"/>
        <v>34</v>
      </c>
      <c r="T288" s="363">
        <f>SUM(D$2:D288)</f>
        <v>765</v>
      </c>
      <c r="U288" s="38">
        <f>SUMIF(C$2:C288,C288,E$2:E288)</f>
        <v>173758.33</v>
      </c>
      <c r="V288" s="38">
        <f>SUM(E$2:E288)</f>
        <v>2707156.9360000002</v>
      </c>
      <c r="W288" s="43">
        <f>SUM(F$2:F288)</f>
        <v>40811.082638888918</v>
      </c>
      <c r="X288" s="43">
        <f t="shared" si="115"/>
        <v>53.347820442992052</v>
      </c>
      <c r="Y288" s="36">
        <f t="shared" si="116"/>
        <v>8</v>
      </c>
      <c r="Z288" s="36">
        <f t="shared" si="117"/>
        <v>20</v>
      </c>
      <c r="AA288" s="38">
        <f>SUMIF('Rake Load'!A:A,Summary!B288,'Rake Load'!AN:AN)</f>
        <v>1.5659722222222221</v>
      </c>
      <c r="AB288" s="38">
        <f>SUMIF(C$2:C288,C288,AA$2:AA288)</f>
        <v>23.475694444444446</v>
      </c>
      <c r="AC288" s="38">
        <f>SUM(AA$2:AA288)</f>
        <v>294.48888888891219</v>
      </c>
      <c r="AD288" s="43">
        <f t="shared" si="118"/>
        <v>0.39149305555555552</v>
      </c>
      <c r="AE288" s="43">
        <f t="shared" si="119"/>
        <v>0.48907696759259262</v>
      </c>
      <c r="AF288" s="43">
        <f t="shared" si="120"/>
        <v>0.38495279593321852</v>
      </c>
      <c r="AG288" s="38">
        <f>SUMIF(Unloader!B:B,Summary!B288,Unloader!M:M)</f>
        <v>22640</v>
      </c>
      <c r="AH288" s="38">
        <f>SUMIF(C$2:C288,C288,AG$2:AG288)</f>
        <v>302837</v>
      </c>
      <c r="AI288" s="38">
        <f>SUM(AG$2:AG288)</f>
        <v>3532912</v>
      </c>
      <c r="AJ288" s="40">
        <f>SUMIF(Unloader!B:B,Summary!B288,Unloader!W:W)</f>
        <v>1</v>
      </c>
      <c r="AK288" s="40">
        <f>SUMIF(Unloader!B:B,Summary!B288,Unloader!AD:AD)+SUMIF(Unloader!B:B,Summary!B288,Unloader!BR:BR)+SUMIF(Unloader!B:B,Summary!B288,Unloader!BN:BN)</f>
        <v>0.48472222222222222</v>
      </c>
      <c r="AL288" s="40">
        <f>SUMIF(C$2:C288,C288,AJ$2:AJ288)</f>
        <v>10.97013888888889</v>
      </c>
      <c r="AM288" s="40">
        <f>SUMIF(C$2:C288,C288,AK$2:AK288)</f>
        <v>1.1958333333333335</v>
      </c>
      <c r="AN288" s="30">
        <f t="shared" si="121"/>
        <v>1290.9570159857901</v>
      </c>
      <c r="AO288" s="30">
        <f>SUM(AJ$2:AJ288)</f>
        <v>106.10694444444441</v>
      </c>
      <c r="AP288" s="30">
        <f>SUM(AK$2:AK288)</f>
        <v>6.0041666666666664</v>
      </c>
      <c r="AQ288" s="30">
        <f t="shared" si="122"/>
        <v>1470.5352831811754</v>
      </c>
    </row>
    <row r="289" spans="1:43" x14ac:dyDescent="0.25">
      <c r="A289" s="124">
        <f t="shared" si="125"/>
        <v>288</v>
      </c>
      <c r="B289" s="361">
        <f t="shared" si="125"/>
        <v>40921</v>
      </c>
      <c r="C289" s="33">
        <f t="shared" si="104"/>
        <v>1</v>
      </c>
      <c r="D289" s="125">
        <f>COUNTIF('Rake Load'!A:A,Summary!B289)</f>
        <v>4</v>
      </c>
      <c r="E289" s="125">
        <f>SUMIF('Rake Load'!A:A,B289,'Rake Load'!F:F)</f>
        <v>14702</v>
      </c>
      <c r="F289" s="35">
        <f>SUMIF('Rake Load'!A:A,B289,'Rake Load'!AB:AB)</f>
        <v>0.34097222222222234</v>
      </c>
      <c r="G289" s="35">
        <f t="shared" si="105"/>
        <v>8.5243055555555586E-2</v>
      </c>
      <c r="H289" s="36">
        <f t="shared" si="106"/>
        <v>2</v>
      </c>
      <c r="I289" s="36">
        <f t="shared" si="107"/>
        <v>2</v>
      </c>
      <c r="J289" s="35">
        <f>SUMIF('Rake Load'!A:A,B289,'Rake Load'!BH:BH)</f>
        <v>0</v>
      </c>
      <c r="K289" s="41">
        <f t="shared" si="108"/>
        <v>0.34097222222222234</v>
      </c>
      <c r="L289" s="41">
        <f t="shared" si="109"/>
        <v>8.5243055555555586E-2</v>
      </c>
      <c r="M289" s="49">
        <f t="shared" si="110"/>
        <v>2</v>
      </c>
      <c r="N289" s="49">
        <f t="shared" si="111"/>
        <v>2</v>
      </c>
      <c r="O289" s="363">
        <f>SUMIF(C$2:C289,C289,D$2:D289)</f>
        <v>52</v>
      </c>
      <c r="P289" s="33">
        <f>SUMIF(C$2:C289,C289,F$2:F289)</f>
        <v>7.4756944444444455</v>
      </c>
      <c r="Q289" s="37">
        <f t="shared" si="112"/>
        <v>0.14376335470085472</v>
      </c>
      <c r="R289" s="36">
        <f t="shared" si="113"/>
        <v>3</v>
      </c>
      <c r="S289" s="36">
        <f t="shared" si="114"/>
        <v>27</v>
      </c>
      <c r="T289" s="363">
        <f>SUM(D$2:D289)</f>
        <v>769</v>
      </c>
      <c r="U289" s="38">
        <f>SUMIF(C$2:C289,C289,E$2:E289)</f>
        <v>188460.33</v>
      </c>
      <c r="V289" s="38">
        <f>SUM(E$2:E289)</f>
        <v>2721858.9360000002</v>
      </c>
      <c r="W289" s="43">
        <f>SUM(F$2:F289)</f>
        <v>40811.423611111139</v>
      </c>
      <c r="X289" s="43">
        <f t="shared" si="115"/>
        <v>53.070771926022289</v>
      </c>
      <c r="Y289" s="36">
        <f t="shared" si="116"/>
        <v>1</v>
      </c>
      <c r="Z289" s="36">
        <f t="shared" si="117"/>
        <v>41</v>
      </c>
      <c r="AA289" s="38">
        <f>SUMIF('Rake Load'!A:A,Summary!B289,'Rake Load'!AN:AN)</f>
        <v>1.2430555555555558</v>
      </c>
      <c r="AB289" s="38">
        <f>SUMIF(C$2:C289,C289,AA$2:AA289)</f>
        <v>24.718750000000004</v>
      </c>
      <c r="AC289" s="38">
        <f>SUM(AA$2:AA289)</f>
        <v>295.73194444446773</v>
      </c>
      <c r="AD289" s="43">
        <f t="shared" si="118"/>
        <v>0.31076388888888895</v>
      </c>
      <c r="AE289" s="43">
        <f t="shared" si="119"/>
        <v>0.47536057692307698</v>
      </c>
      <c r="AF289" s="43">
        <f t="shared" si="120"/>
        <v>0.38456689784716219</v>
      </c>
      <c r="AG289" s="38">
        <f>SUMIF(Unloader!B:B,Summary!B289,Unloader!M:M)</f>
        <v>20457</v>
      </c>
      <c r="AH289" s="38">
        <f>SUMIF(C$2:C289,C289,AG$2:AG289)</f>
        <v>323294</v>
      </c>
      <c r="AI289" s="38">
        <f>SUM(AG$2:AG289)</f>
        <v>3553369</v>
      </c>
      <c r="AJ289" s="40">
        <f>SUMIF(Unloader!B:B,Summary!B289,Unloader!W:W)</f>
        <v>1</v>
      </c>
      <c r="AK289" s="40">
        <f>SUMIF(Unloader!B:B,Summary!B289,Unloader!AD:AD)+SUMIF(Unloader!B:B,Summary!B289,Unloader!BR:BR)+SUMIF(Unloader!B:B,Summary!B289,Unloader!BN:BN)</f>
        <v>0.50763888888888886</v>
      </c>
      <c r="AL289" s="40">
        <f>SUMIF(C$2:C289,C289,AJ$2:AJ289)</f>
        <v>11.97013888888889</v>
      </c>
      <c r="AM289" s="40">
        <f>SUMIF(C$2:C289,C289,AK$2:AK289)</f>
        <v>1.7034722222222225</v>
      </c>
      <c r="AN289" s="30">
        <f t="shared" si="121"/>
        <v>1312.069805194805</v>
      </c>
      <c r="AO289" s="30">
        <f>SUM(AJ$2:AJ289)</f>
        <v>107.10694444444441</v>
      </c>
      <c r="AP289" s="30">
        <f>SUM(AK$2:AK289)</f>
        <v>6.5118055555555552</v>
      </c>
      <c r="AQ289" s="30">
        <f t="shared" si="122"/>
        <v>1471.8110964606478</v>
      </c>
    </row>
    <row r="290" spans="1:43" x14ac:dyDescent="0.25">
      <c r="A290" s="124">
        <f t="shared" si="125"/>
        <v>289</v>
      </c>
      <c r="B290" s="361">
        <f t="shared" si="125"/>
        <v>40922</v>
      </c>
      <c r="C290" s="33">
        <f t="shared" si="104"/>
        <v>1</v>
      </c>
      <c r="D290" s="125">
        <f>COUNTIF('Rake Load'!A:A,Summary!B290)</f>
        <v>4</v>
      </c>
      <c r="E290" s="125">
        <f>SUMIF('Rake Load'!A:A,B290,'Rake Load'!F:F)</f>
        <v>14287</v>
      </c>
      <c r="F290" s="35">
        <f>SUMIF('Rake Load'!A:A,B290,'Rake Load'!AB:AB)</f>
        <v>0.33611111111111114</v>
      </c>
      <c r="G290" s="35">
        <f t="shared" si="105"/>
        <v>8.4027777777777785E-2</v>
      </c>
      <c r="H290" s="36">
        <f t="shared" si="106"/>
        <v>2</v>
      </c>
      <c r="I290" s="36">
        <f t="shared" si="107"/>
        <v>1</v>
      </c>
      <c r="J290" s="35">
        <f>SUMIF('Rake Load'!A:A,B290,'Rake Load'!BH:BH)</f>
        <v>0</v>
      </c>
      <c r="K290" s="41">
        <f t="shared" si="108"/>
        <v>0.33611111111111114</v>
      </c>
      <c r="L290" s="41">
        <f t="shared" si="109"/>
        <v>8.4027777777777785E-2</v>
      </c>
      <c r="M290" s="49">
        <f t="shared" si="110"/>
        <v>2</v>
      </c>
      <c r="N290" s="49">
        <f t="shared" si="111"/>
        <v>1</v>
      </c>
      <c r="O290" s="363">
        <f>SUMIF(C$2:C290,C290,D$2:D290)</f>
        <v>56</v>
      </c>
      <c r="P290" s="33">
        <f>SUMIF(C$2:C290,C290,F$2:F290)</f>
        <v>7.8118055555555568</v>
      </c>
      <c r="Q290" s="37">
        <f t="shared" si="112"/>
        <v>0.1394965277777778</v>
      </c>
      <c r="R290" s="36">
        <f t="shared" si="113"/>
        <v>3</v>
      </c>
      <c r="S290" s="36">
        <f t="shared" si="114"/>
        <v>20</v>
      </c>
      <c r="T290" s="363">
        <f>SUM(D$2:D290)</f>
        <v>773</v>
      </c>
      <c r="U290" s="38">
        <f>SUMIF(C$2:C290,C290,E$2:E290)</f>
        <v>202747.33</v>
      </c>
      <c r="V290" s="38">
        <f>SUM(E$2:E290)</f>
        <v>2736145.9360000002</v>
      </c>
      <c r="W290" s="43">
        <f>SUM(F$2:F290)</f>
        <v>40811.759722222247</v>
      </c>
      <c r="X290" s="43">
        <f t="shared" si="115"/>
        <v>52.796584375449221</v>
      </c>
      <c r="Y290" s="36">
        <f t="shared" si="116"/>
        <v>19</v>
      </c>
      <c r="Z290" s="36">
        <f t="shared" si="117"/>
        <v>7</v>
      </c>
      <c r="AA290" s="38">
        <f>SUMIF('Rake Load'!A:A,Summary!B290,'Rake Load'!AN:AN)</f>
        <v>1.1006944444444442</v>
      </c>
      <c r="AB290" s="38">
        <f>SUMIF(C$2:C290,C290,AA$2:AA290)</f>
        <v>25.819444444444446</v>
      </c>
      <c r="AC290" s="38">
        <f>SUM(AA$2:AA290)</f>
        <v>296.83263888891219</v>
      </c>
      <c r="AD290" s="43">
        <f t="shared" si="118"/>
        <v>0.27517361111111105</v>
      </c>
      <c r="AE290" s="43">
        <f t="shared" si="119"/>
        <v>0.46106150793650796</v>
      </c>
      <c r="AF290" s="43">
        <f t="shared" si="120"/>
        <v>0.38400082650570788</v>
      </c>
      <c r="AG290" s="38">
        <f>SUMIF(Unloader!B:B,Summary!B290,Unloader!M:M)</f>
        <v>30128</v>
      </c>
      <c r="AH290" s="38">
        <f>SUMIF(C$2:C290,C290,AG$2:AG290)</f>
        <v>353422</v>
      </c>
      <c r="AI290" s="38">
        <f>SUM(AG$2:AG290)</f>
        <v>3583497</v>
      </c>
      <c r="AJ290" s="40">
        <f>SUMIF(Unloader!B:B,Summary!B290,Unloader!W:W)</f>
        <v>1</v>
      </c>
      <c r="AK290" s="40">
        <f>SUMIF(Unloader!B:B,Summary!B290,Unloader!AD:AD)+SUMIF(Unloader!B:B,Summary!B290,Unloader!BR:BR)+SUMIF(Unloader!B:B,Summary!B290,Unloader!BN:BN)</f>
        <v>9.1666666666666674E-2</v>
      </c>
      <c r="AL290" s="40">
        <f>SUMIF(C$2:C290,C290,AJ$2:AJ290)</f>
        <v>12.97013888888889</v>
      </c>
      <c r="AM290" s="40">
        <f>SUMIF(C$2:C290,C290,AK$2:AK290)</f>
        <v>1.7951388888888893</v>
      </c>
      <c r="AN290" s="30">
        <f t="shared" si="121"/>
        <v>1317.7554064131243</v>
      </c>
      <c r="AO290" s="30">
        <f>SUM(AJ$2:AJ290)</f>
        <v>108.10694444444441</v>
      </c>
      <c r="AP290" s="30">
        <f>SUM(AK$2:AK290)</f>
        <v>6.603472222222222</v>
      </c>
      <c r="AQ290" s="30">
        <f t="shared" si="122"/>
        <v>1471.0075599493728</v>
      </c>
    </row>
    <row r="291" spans="1:43" x14ac:dyDescent="0.25">
      <c r="A291" s="124">
        <f t="shared" si="125"/>
        <v>290</v>
      </c>
      <c r="B291" s="361">
        <f t="shared" si="125"/>
        <v>40923</v>
      </c>
      <c r="C291" s="33">
        <f t="shared" si="104"/>
        <v>1</v>
      </c>
      <c r="D291" s="125">
        <f>COUNTIF('Rake Load'!A:A,Summary!B291)</f>
        <v>6</v>
      </c>
      <c r="E291" s="125">
        <f>SUMIF('Rake Load'!A:A,B291,'Rake Load'!F:F)</f>
        <v>21226</v>
      </c>
      <c r="F291" s="35">
        <f>SUMIF('Rake Load'!A:A,B291,'Rake Load'!AB:AB)</f>
        <v>0.71458333333333313</v>
      </c>
      <c r="G291" s="35">
        <f t="shared" si="105"/>
        <v>0.11909722222222219</v>
      </c>
      <c r="H291" s="36">
        <f t="shared" si="106"/>
        <v>2</v>
      </c>
      <c r="I291" s="36">
        <f t="shared" si="107"/>
        <v>51</v>
      </c>
      <c r="J291" s="35">
        <f>SUMIF('Rake Load'!A:A,B291,'Rake Load'!BH:BH)</f>
        <v>3.2638888888888891E-2</v>
      </c>
      <c r="K291" s="41">
        <f t="shared" si="108"/>
        <v>0.68194444444444424</v>
      </c>
      <c r="L291" s="41">
        <f t="shared" si="109"/>
        <v>0.11365740740740737</v>
      </c>
      <c r="M291" s="49">
        <f t="shared" si="110"/>
        <v>2</v>
      </c>
      <c r="N291" s="49">
        <f t="shared" si="111"/>
        <v>43</v>
      </c>
      <c r="O291" s="363">
        <f>SUMIF(C$2:C291,C291,D$2:D291)</f>
        <v>62</v>
      </c>
      <c r="P291" s="33">
        <f>SUMIF(C$2:C291,C291,F$2:F291)</f>
        <v>8.5263888888888903</v>
      </c>
      <c r="Q291" s="37">
        <f t="shared" si="112"/>
        <v>0.13752240143369179</v>
      </c>
      <c r="R291" s="36">
        <f t="shared" si="113"/>
        <v>3</v>
      </c>
      <c r="S291" s="36">
        <f t="shared" si="114"/>
        <v>18</v>
      </c>
      <c r="T291" s="363">
        <f>SUM(D$2:D291)</f>
        <v>779</v>
      </c>
      <c r="U291" s="38">
        <f>SUMIF(C$2:C291,C291,E$2:E291)</f>
        <v>223973.33</v>
      </c>
      <c r="V291" s="38">
        <f>SUM(E$2:E291)</f>
        <v>2757371.9360000002</v>
      </c>
      <c r="W291" s="43">
        <f>SUM(F$2:F291)</f>
        <v>40812.474305555581</v>
      </c>
      <c r="X291" s="43">
        <f t="shared" si="115"/>
        <v>52.390852767080332</v>
      </c>
      <c r="Y291" s="36">
        <f t="shared" si="116"/>
        <v>9</v>
      </c>
      <c r="Z291" s="36">
        <f t="shared" si="117"/>
        <v>22</v>
      </c>
      <c r="AA291" s="38">
        <f>SUMIF('Rake Load'!A:A,Summary!B291,'Rake Load'!AN:AN)</f>
        <v>2.4861111111111112</v>
      </c>
      <c r="AB291" s="38">
        <f>SUMIF(C$2:C291,C291,AA$2:AA291)</f>
        <v>28.305555555555557</v>
      </c>
      <c r="AC291" s="38">
        <f>SUM(AA$2:AA291)</f>
        <v>299.31875000002327</v>
      </c>
      <c r="AD291" s="43">
        <f t="shared" si="118"/>
        <v>0.41435185185185186</v>
      </c>
      <c r="AE291" s="43">
        <f t="shared" si="119"/>
        <v>0.45654121863799285</v>
      </c>
      <c r="AF291" s="43">
        <f t="shared" si="120"/>
        <v>0.38423459563545992</v>
      </c>
      <c r="AG291" s="38">
        <f>SUMIF(Unloader!B:B,Summary!B291,Unloader!M:M)</f>
        <v>12753</v>
      </c>
      <c r="AH291" s="38">
        <f>SUMIF(C$2:C291,C291,AG$2:AG291)</f>
        <v>366175</v>
      </c>
      <c r="AI291" s="38">
        <f>SUM(AG$2:AG291)</f>
        <v>3596250</v>
      </c>
      <c r="AJ291" s="40">
        <f>SUMIF(Unloader!B:B,Summary!B291,Unloader!W:W)</f>
        <v>1</v>
      </c>
      <c r="AK291" s="40">
        <f>SUMIF(Unloader!B:B,Summary!B291,Unloader!AD:AD)+SUMIF(Unloader!B:B,Summary!B291,Unloader!BR:BR)+SUMIF(Unloader!B:B,Summary!B291,Unloader!BN:BN)</f>
        <v>0.13333333333333333</v>
      </c>
      <c r="AL291" s="40">
        <f>SUMIF(C$2:C291,C291,AJ$2:AJ291)</f>
        <v>13.97013888888889</v>
      </c>
      <c r="AM291" s="40">
        <f>SUMIF(C$2:C291,C291,AK$2:AK291)</f>
        <v>1.9284722222222226</v>
      </c>
      <c r="AN291" s="30">
        <f t="shared" si="121"/>
        <v>1267.0415224913493</v>
      </c>
      <c r="AO291" s="30">
        <f>SUM(AJ$2:AJ291)</f>
        <v>109.10694444444441</v>
      </c>
      <c r="AP291" s="30">
        <f>SUM(AK$2:AK291)</f>
        <v>6.7368055555555557</v>
      </c>
      <c r="AQ291" s="30">
        <f t="shared" si="122"/>
        <v>1463.7447172230407</v>
      </c>
    </row>
    <row r="292" spans="1:43" x14ac:dyDescent="0.25">
      <c r="A292" s="124">
        <f t="shared" si="125"/>
        <v>291</v>
      </c>
      <c r="B292" s="361">
        <f t="shared" si="125"/>
        <v>40924</v>
      </c>
      <c r="C292" s="33">
        <f t="shared" si="104"/>
        <v>1</v>
      </c>
      <c r="D292" s="125">
        <f>COUNTIF('Rake Load'!A:A,Summary!B292)</f>
        <v>4</v>
      </c>
      <c r="E292" s="125">
        <f>SUMIF('Rake Load'!A:A,B292,'Rake Load'!F:F)</f>
        <v>14554</v>
      </c>
      <c r="F292" s="35">
        <f>SUMIF('Rake Load'!A:A,B292,'Rake Load'!AB:AB)</f>
        <v>0.53402777777777799</v>
      </c>
      <c r="G292" s="35">
        <f t="shared" si="105"/>
        <v>0.1335069444444445</v>
      </c>
      <c r="H292" s="36">
        <f t="shared" si="106"/>
        <v>3</v>
      </c>
      <c r="I292" s="36">
        <f t="shared" si="107"/>
        <v>12</v>
      </c>
      <c r="J292" s="35">
        <f>SUMIF('Rake Load'!A:A,B292,'Rake Load'!BH:BH)</f>
        <v>0</v>
      </c>
      <c r="K292" s="41">
        <f t="shared" si="108"/>
        <v>0.53402777777777799</v>
      </c>
      <c r="L292" s="41">
        <f t="shared" si="109"/>
        <v>0.1335069444444445</v>
      </c>
      <c r="M292" s="49">
        <f t="shared" si="110"/>
        <v>3</v>
      </c>
      <c r="N292" s="49">
        <f t="shared" si="111"/>
        <v>12</v>
      </c>
      <c r="O292" s="363">
        <f>SUMIF(C$2:C292,C292,D$2:D292)</f>
        <v>66</v>
      </c>
      <c r="P292" s="33">
        <f>SUMIF(C$2:C292,C292,F$2:F292)</f>
        <v>9.0604166666666686</v>
      </c>
      <c r="Q292" s="37">
        <f t="shared" si="112"/>
        <v>0.13727904040404043</v>
      </c>
      <c r="R292" s="36">
        <f t="shared" si="113"/>
        <v>3</v>
      </c>
      <c r="S292" s="36">
        <f t="shared" si="114"/>
        <v>17</v>
      </c>
      <c r="T292" s="363">
        <f>SUM(D$2:D292)</f>
        <v>783</v>
      </c>
      <c r="U292" s="38">
        <f>SUMIF(C$2:C292,C292,E$2:E292)</f>
        <v>238527.33</v>
      </c>
      <c r="V292" s="38">
        <f>SUM(E$2:E292)</f>
        <v>2771925.9360000002</v>
      </c>
      <c r="W292" s="43">
        <f>SUM(F$2:F292)</f>
        <v>40813.00833333336</v>
      </c>
      <c r="X292" s="43">
        <f t="shared" si="115"/>
        <v>52.123893146019618</v>
      </c>
      <c r="Y292" s="36">
        <f t="shared" si="116"/>
        <v>2</v>
      </c>
      <c r="Z292" s="36">
        <f t="shared" si="117"/>
        <v>58</v>
      </c>
      <c r="AA292" s="38">
        <f>SUMIF('Rake Load'!A:A,Summary!B292,'Rake Load'!AN:AN)</f>
        <v>2.28125</v>
      </c>
      <c r="AB292" s="38">
        <f>SUMIF(C$2:C292,C292,AA$2:AA292)</f>
        <v>30.586805555555557</v>
      </c>
      <c r="AC292" s="38">
        <f>SUM(AA$2:AA292)</f>
        <v>301.60000000002327</v>
      </c>
      <c r="AD292" s="43">
        <f t="shared" si="118"/>
        <v>0.5703125</v>
      </c>
      <c r="AE292" s="43">
        <f t="shared" si="119"/>
        <v>0.46343644781144783</v>
      </c>
      <c r="AF292" s="43">
        <f t="shared" si="120"/>
        <v>0.38518518518521488</v>
      </c>
      <c r="AG292" s="38">
        <f>SUMIF(Unloader!B:B,Summary!B292,Unloader!M:M)</f>
        <v>27064</v>
      </c>
      <c r="AH292" s="38">
        <f>SUMIF(C$2:C292,C292,AG$2:AG292)</f>
        <v>393239</v>
      </c>
      <c r="AI292" s="38">
        <f>SUM(AG$2:AG292)</f>
        <v>3623314</v>
      </c>
      <c r="AJ292" s="40">
        <f>SUMIF(Unloader!B:B,Summary!B292,Unloader!W:W)</f>
        <v>0.95763888888888882</v>
      </c>
      <c r="AK292" s="40">
        <f>SUMIF(Unloader!B:B,Summary!B292,Unloader!AD:AD)+SUMIF(Unloader!B:B,Summary!B292,Unloader!BR:BR)+SUMIF(Unloader!B:B,Summary!B292,Unloader!BN:BN)</f>
        <v>0.16944444444444443</v>
      </c>
      <c r="AL292" s="40">
        <f>SUMIF(C$2:C292,C292,AJ$2:AJ292)</f>
        <v>14.927777777777779</v>
      </c>
      <c r="AM292" s="40">
        <f>SUMIF(C$2:C292,C292,AK$2:AK292)</f>
        <v>2.0979166666666669</v>
      </c>
      <c r="AN292" s="30">
        <f t="shared" si="121"/>
        <v>1277.0955345060891</v>
      </c>
      <c r="AO292" s="30">
        <f>SUM(AJ$2:AJ292)</f>
        <v>110.0645833333333</v>
      </c>
      <c r="AP292" s="30">
        <f>SUM(AK$2:AK292)</f>
        <v>6.90625</v>
      </c>
      <c r="AQ292" s="30">
        <f t="shared" si="122"/>
        <v>1463.4922045399471</v>
      </c>
    </row>
    <row r="293" spans="1:43" x14ac:dyDescent="0.25">
      <c r="A293" s="124">
        <f t="shared" si="125"/>
        <v>292</v>
      </c>
      <c r="B293" s="361">
        <f t="shared" si="125"/>
        <v>40925</v>
      </c>
      <c r="C293" s="33">
        <f t="shared" si="104"/>
        <v>1</v>
      </c>
      <c r="D293" s="125">
        <f>COUNTIF('Rake Load'!A:A,Summary!B293)</f>
        <v>7</v>
      </c>
      <c r="E293" s="125">
        <f>SUMIF('Rake Load'!A:A,B293,'Rake Load'!F:F)</f>
        <v>25077</v>
      </c>
      <c r="F293" s="35">
        <f>SUMIF('Rake Load'!A:A,B293,'Rake Load'!AB:AB)</f>
        <v>0.95000000000000029</v>
      </c>
      <c r="G293" s="35">
        <f t="shared" si="105"/>
        <v>0.13571428571428576</v>
      </c>
      <c r="H293" s="36">
        <f t="shared" si="106"/>
        <v>3</v>
      </c>
      <c r="I293" s="36">
        <f t="shared" si="107"/>
        <v>15</v>
      </c>
      <c r="J293" s="35">
        <f>SUMIF('Rake Load'!A:A,B293,'Rake Load'!BH:BH)</f>
        <v>0.10555555555555556</v>
      </c>
      <c r="K293" s="41">
        <f t="shared" si="108"/>
        <v>0.84444444444444478</v>
      </c>
      <c r="L293" s="41">
        <f t="shared" si="109"/>
        <v>0.12063492063492068</v>
      </c>
      <c r="M293" s="49">
        <f t="shared" si="110"/>
        <v>2</v>
      </c>
      <c r="N293" s="49">
        <f t="shared" si="111"/>
        <v>53</v>
      </c>
      <c r="O293" s="363">
        <f>SUMIF(C$2:C293,C293,D$2:D293)</f>
        <v>73</v>
      </c>
      <c r="P293" s="33">
        <f>SUMIF(C$2:C293,C293,F$2:F293)</f>
        <v>10.01041666666667</v>
      </c>
      <c r="Q293" s="37">
        <f t="shared" si="112"/>
        <v>0.13712899543379001</v>
      </c>
      <c r="R293" s="36">
        <f t="shared" si="113"/>
        <v>3</v>
      </c>
      <c r="S293" s="36">
        <f t="shared" si="114"/>
        <v>17</v>
      </c>
      <c r="T293" s="363">
        <f>SUM(D$2:D293)</f>
        <v>790</v>
      </c>
      <c r="U293" s="38">
        <f>SUMIF(C$2:C293,C293,E$2:E293)</f>
        <v>263604.32999999996</v>
      </c>
      <c r="V293" s="38">
        <f>SUM(E$2:E293)</f>
        <v>2797002.9360000002</v>
      </c>
      <c r="W293" s="43">
        <f>SUM(F$2:F293)</f>
        <v>40813.958333333358</v>
      </c>
      <c r="X293" s="43">
        <f t="shared" si="115"/>
        <v>51.6632383966245</v>
      </c>
      <c r="Y293" s="36">
        <f t="shared" si="116"/>
        <v>15</v>
      </c>
      <c r="Z293" s="36">
        <f t="shared" si="117"/>
        <v>55</v>
      </c>
      <c r="AA293" s="38">
        <f>SUMIF('Rake Load'!A:A,Summary!B293,'Rake Load'!AN:AN)</f>
        <v>2.9618055555555558</v>
      </c>
      <c r="AB293" s="38">
        <f>SUMIF(C$2:C293,C293,AA$2:AA293)</f>
        <v>33.548611111111114</v>
      </c>
      <c r="AC293" s="38">
        <f>SUM(AA$2:AA293)</f>
        <v>304.56180555557881</v>
      </c>
      <c r="AD293" s="43">
        <f t="shared" si="118"/>
        <v>0.42311507936507942</v>
      </c>
      <c r="AE293" s="43">
        <f t="shared" si="119"/>
        <v>0.45957001522070018</v>
      </c>
      <c r="AF293" s="43">
        <f t="shared" si="120"/>
        <v>0.38552127285516308</v>
      </c>
      <c r="AG293" s="38">
        <f>SUMIF(Unloader!B:B,Summary!B293,Unloader!M:M)</f>
        <v>19119</v>
      </c>
      <c r="AH293" s="38">
        <f>SUMIF(C$2:C293,C293,AG$2:AG293)</f>
        <v>412358</v>
      </c>
      <c r="AI293" s="38">
        <f>SUM(AG$2:AG293)</f>
        <v>3642433</v>
      </c>
      <c r="AJ293" s="40">
        <f>SUMIF(Unloader!B:B,Summary!B293,Unloader!W:W)</f>
        <v>0.93333333333333335</v>
      </c>
      <c r="AK293" s="40">
        <f>SUMIF(Unloader!B:B,Summary!B293,Unloader!AD:AD)+SUMIF(Unloader!B:B,Summary!B293,Unloader!BR:BR)+SUMIF(Unloader!B:B,Summary!B293,Unloader!BN:BN)</f>
        <v>9.583333333333334E-2</v>
      </c>
      <c r="AL293" s="40">
        <f>SUMIF(C$2:C293,C293,AJ$2:AJ293)</f>
        <v>15.861111111111112</v>
      </c>
      <c r="AM293" s="40">
        <f>SUMIF(C$2:C293,C293,AK$2:AK293)</f>
        <v>2.1937500000000001</v>
      </c>
      <c r="AN293" s="30">
        <f t="shared" si="121"/>
        <v>1257.1251460799756</v>
      </c>
      <c r="AO293" s="30">
        <f>SUM(AJ$2:AJ293)</f>
        <v>110.99791666666664</v>
      </c>
      <c r="AP293" s="30">
        <f>SUM(AK$2:AK293)</f>
        <v>7.0020833333333332</v>
      </c>
      <c r="AQ293" s="30">
        <f t="shared" si="122"/>
        <v>1459.366561160303</v>
      </c>
    </row>
    <row r="294" spans="1:43" x14ac:dyDescent="0.25">
      <c r="A294" s="124">
        <f t="shared" si="125"/>
        <v>293</v>
      </c>
      <c r="B294" s="361">
        <f t="shared" si="125"/>
        <v>40926</v>
      </c>
      <c r="C294" s="33">
        <f t="shared" si="104"/>
        <v>1</v>
      </c>
      <c r="D294" s="125">
        <f>COUNTIF('Rake Load'!A:A,Summary!B294)</f>
        <v>5</v>
      </c>
      <c r="E294" s="125">
        <f>SUMIF('Rake Load'!A:A,B294,'Rake Load'!F:F)</f>
        <v>18350.439999999999</v>
      </c>
      <c r="F294" s="35">
        <f>SUMIF('Rake Load'!A:A,B294,'Rake Load'!AB:AB)</f>
        <v>0.59097222222222234</v>
      </c>
      <c r="G294" s="35">
        <f t="shared" si="105"/>
        <v>0.11819444444444446</v>
      </c>
      <c r="H294" s="36">
        <f t="shared" si="106"/>
        <v>2</v>
      </c>
      <c r="I294" s="36">
        <f t="shared" si="107"/>
        <v>50</v>
      </c>
      <c r="J294" s="35">
        <f>SUMIF('Rake Load'!A:A,B294,'Rake Load'!BH:BH)</f>
        <v>0</v>
      </c>
      <c r="K294" s="41">
        <f t="shared" si="108"/>
        <v>0.59097222222222234</v>
      </c>
      <c r="L294" s="41">
        <f t="shared" si="109"/>
        <v>0.11819444444444446</v>
      </c>
      <c r="M294" s="49">
        <f t="shared" si="110"/>
        <v>2</v>
      </c>
      <c r="N294" s="49">
        <f t="shared" si="111"/>
        <v>50</v>
      </c>
      <c r="O294" s="363">
        <f>SUMIF(C$2:C294,C294,D$2:D294)</f>
        <v>78</v>
      </c>
      <c r="P294" s="33">
        <f>SUMIF(C$2:C294,C294,F$2:F294)</f>
        <v>10.601388888888891</v>
      </c>
      <c r="Q294" s="37">
        <f t="shared" si="112"/>
        <v>0.1359152421652422</v>
      </c>
      <c r="R294" s="36">
        <f t="shared" si="113"/>
        <v>3</v>
      </c>
      <c r="S294" s="36">
        <f t="shared" si="114"/>
        <v>15</v>
      </c>
      <c r="T294" s="363">
        <f>SUM(D$2:D294)</f>
        <v>795</v>
      </c>
      <c r="U294" s="38">
        <f>SUMIF(C$2:C294,C294,E$2:E294)</f>
        <v>281954.76999999996</v>
      </c>
      <c r="V294" s="38">
        <f>SUM(E$2:E294)</f>
        <v>2815353.3760000002</v>
      </c>
      <c r="W294" s="43">
        <f>SUM(F$2:F294)</f>
        <v>40814.549305555578</v>
      </c>
      <c r="X294" s="43">
        <f t="shared" si="115"/>
        <v>51.339055730258586</v>
      </c>
      <c r="Y294" s="36">
        <f t="shared" si="116"/>
        <v>8</v>
      </c>
      <c r="Z294" s="36">
        <f t="shared" si="117"/>
        <v>8</v>
      </c>
      <c r="AA294" s="38">
        <f>SUMIF('Rake Load'!A:A,Summary!B294,'Rake Load'!AN:AN)</f>
        <v>2.78125</v>
      </c>
      <c r="AB294" s="38">
        <f>SUMIF(C$2:C294,C294,AA$2:AA294)</f>
        <v>36.329861111111114</v>
      </c>
      <c r="AC294" s="38">
        <f>SUM(AA$2:AA294)</f>
        <v>307.34305555557881</v>
      </c>
      <c r="AD294" s="43">
        <f t="shared" si="118"/>
        <v>0.55625000000000002</v>
      </c>
      <c r="AE294" s="43">
        <f t="shared" si="119"/>
        <v>0.46576745014245019</v>
      </c>
      <c r="AF294" s="43">
        <f t="shared" si="120"/>
        <v>0.38659503843469034</v>
      </c>
      <c r="AG294" s="38">
        <f>SUMIF(Unloader!B:B,Summary!B294,Unloader!M:M)</f>
        <v>18860</v>
      </c>
      <c r="AH294" s="38">
        <f>SUMIF(C$2:C294,C294,AG$2:AG294)</f>
        <v>431218</v>
      </c>
      <c r="AI294" s="38">
        <f>SUM(AG$2:AG294)</f>
        <v>3661293</v>
      </c>
      <c r="AJ294" s="40">
        <f>SUMIF(Unloader!B:B,Summary!B294,Unloader!W:W)</f>
        <v>0.53680555555555554</v>
      </c>
      <c r="AK294" s="40">
        <f>SUMIF(Unloader!B:B,Summary!B294,Unloader!AD:AD)+SUMIF(Unloader!B:B,Summary!B294,Unloader!BR:BR)+SUMIF(Unloader!B:B,Summary!B294,Unloader!BN:BN)</f>
        <v>7.013888888888889E-2</v>
      </c>
      <c r="AL294" s="40">
        <f>SUMIF(C$2:C294,C294,AJ$2:AJ294)</f>
        <v>16.397916666666667</v>
      </c>
      <c r="AM294" s="40">
        <f>SUMIF(C$2:C294,C294,AK$2:AK294)</f>
        <v>2.2638888888888888</v>
      </c>
      <c r="AN294" s="30">
        <f t="shared" si="121"/>
        <v>1271.2170196039895</v>
      </c>
      <c r="AO294" s="30">
        <f>SUM(AJ$2:AJ294)</f>
        <v>111.5347222222222</v>
      </c>
      <c r="AP294" s="30">
        <f>SUM(AK$2:AK294)</f>
        <v>7.072222222222222</v>
      </c>
      <c r="AQ294" s="30">
        <f t="shared" si="122"/>
        <v>1460.3697499102552</v>
      </c>
    </row>
    <row r="295" spans="1:43" x14ac:dyDescent="0.25">
      <c r="A295" s="124">
        <f t="shared" si="125"/>
        <v>294</v>
      </c>
      <c r="B295" s="361">
        <f t="shared" si="125"/>
        <v>40927</v>
      </c>
      <c r="C295" s="33">
        <f t="shared" si="104"/>
        <v>1</v>
      </c>
      <c r="D295" s="125">
        <f>COUNTIF('Rake Load'!A:A,Summary!B295)</f>
        <v>4</v>
      </c>
      <c r="E295" s="125">
        <f>SUMIF('Rake Load'!A:A,B295,'Rake Load'!F:F)</f>
        <v>14599.91</v>
      </c>
      <c r="F295" s="35">
        <f>SUMIF('Rake Load'!A:A,B295,'Rake Load'!AB:AB)</f>
        <v>0.43263888888888885</v>
      </c>
      <c r="G295" s="35">
        <f t="shared" si="105"/>
        <v>0.10815972222222221</v>
      </c>
      <c r="H295" s="36">
        <f t="shared" si="106"/>
        <v>2</v>
      </c>
      <c r="I295" s="36">
        <f t="shared" si="107"/>
        <v>35</v>
      </c>
      <c r="J295" s="35">
        <f>SUMIF('Rake Load'!A:A,B295,'Rake Load'!BH:BH)</f>
        <v>3.0555555555555555E-2</v>
      </c>
      <c r="K295" s="41">
        <f t="shared" si="108"/>
        <v>0.40208333333333329</v>
      </c>
      <c r="L295" s="41">
        <f t="shared" si="109"/>
        <v>0.10052083333333332</v>
      </c>
      <c r="M295" s="49">
        <f t="shared" si="110"/>
        <v>2</v>
      </c>
      <c r="N295" s="49">
        <f t="shared" si="111"/>
        <v>24</v>
      </c>
      <c r="O295" s="363">
        <f>SUMIF(C$2:C295,C295,D$2:D295)</f>
        <v>82</v>
      </c>
      <c r="P295" s="33">
        <f>SUMIF(C$2:C295,C295,F$2:F295)</f>
        <v>11.03402777777778</v>
      </c>
      <c r="Q295" s="37">
        <f t="shared" si="112"/>
        <v>0.13456131436314367</v>
      </c>
      <c r="R295" s="36">
        <f t="shared" si="113"/>
        <v>3</v>
      </c>
      <c r="S295" s="36">
        <f t="shared" si="114"/>
        <v>13</v>
      </c>
      <c r="T295" s="363">
        <f>SUM(D$2:D295)</f>
        <v>799</v>
      </c>
      <c r="U295" s="38">
        <f>SUMIF(C$2:C295,C295,E$2:E295)</f>
        <v>296554.67999999993</v>
      </c>
      <c r="V295" s="38">
        <f>SUM(E$2:E295)</f>
        <v>2829953.2860000003</v>
      </c>
      <c r="W295" s="43">
        <f>SUM(F$2:F295)</f>
        <v>40814.981944444466</v>
      </c>
      <c r="X295" s="43">
        <f t="shared" si="115"/>
        <v>51.082580656376052</v>
      </c>
      <c r="Y295" s="36">
        <f t="shared" si="116"/>
        <v>1</v>
      </c>
      <c r="Z295" s="36">
        <f t="shared" si="117"/>
        <v>58</v>
      </c>
      <c r="AA295" s="38">
        <f>SUMIF('Rake Load'!A:A,Summary!B295,'Rake Load'!AN:AN)</f>
        <v>1.0972222222222221</v>
      </c>
      <c r="AB295" s="38">
        <f>SUMIF(C$2:C295,C295,AA$2:AA295)</f>
        <v>37.427083333333336</v>
      </c>
      <c r="AC295" s="38">
        <f>SUM(AA$2:AA295)</f>
        <v>308.44027777780104</v>
      </c>
      <c r="AD295" s="43">
        <f t="shared" si="118"/>
        <v>0.27430555555555552</v>
      </c>
      <c r="AE295" s="43">
        <f t="shared" si="119"/>
        <v>0.45642784552845533</v>
      </c>
      <c r="AF295" s="43">
        <f t="shared" si="120"/>
        <v>0.38603288833266713</v>
      </c>
      <c r="AG295" s="38">
        <f>SUMIF(Unloader!B:B,Summary!B295,Unloader!M:M)</f>
        <v>19047</v>
      </c>
      <c r="AH295" s="38">
        <f>SUMIF(C$2:C295,C295,AG$2:AG295)</f>
        <v>450265</v>
      </c>
      <c r="AI295" s="38">
        <f>SUM(AG$2:AG295)</f>
        <v>3680340</v>
      </c>
      <c r="AJ295" s="40">
        <f>SUMIF(Unloader!B:B,Summary!B295,Unloader!W:W)</f>
        <v>0.79166666666666674</v>
      </c>
      <c r="AK295" s="40">
        <f>SUMIF(Unloader!B:B,Summary!B295,Unloader!AD:AD)+SUMIF(Unloader!B:B,Summary!B295,Unloader!BR:BR)+SUMIF(Unloader!B:B,Summary!B295,Unloader!BN:BN)</f>
        <v>2.9861111111111113E-2</v>
      </c>
      <c r="AL295" s="40">
        <f>SUMIF(C$2:C295,C295,AJ$2:AJ295)</f>
        <v>17.189583333333335</v>
      </c>
      <c r="AM295" s="40">
        <f>SUMIF(C$2:C295,C295,AK$2:AK295)</f>
        <v>2.2937499999999997</v>
      </c>
      <c r="AN295" s="30">
        <f t="shared" si="121"/>
        <v>1259.4825174825173</v>
      </c>
      <c r="AO295" s="30">
        <f>SUM(AJ$2:AJ295)</f>
        <v>112.32638888888887</v>
      </c>
      <c r="AP295" s="30">
        <f>SUM(AK$2:AK295)</f>
        <v>7.1020833333333329</v>
      </c>
      <c r="AQ295" s="30">
        <f t="shared" si="122"/>
        <v>1457.3391498320391</v>
      </c>
    </row>
    <row r="296" spans="1:43" x14ac:dyDescent="0.25">
      <c r="A296" s="124">
        <f t="shared" ref="A296:B311" si="126">A295+1</f>
        <v>295</v>
      </c>
      <c r="B296" s="361">
        <f t="shared" si="126"/>
        <v>40928</v>
      </c>
      <c r="C296" s="33">
        <f t="shared" si="104"/>
        <v>1</v>
      </c>
      <c r="D296" s="125">
        <f>COUNTIF('Rake Load'!A:A,Summary!B296)</f>
        <v>3</v>
      </c>
      <c r="E296" s="125">
        <f>SUMIF('Rake Load'!A:A,B296,'Rake Load'!F:F)</f>
        <v>10595.97</v>
      </c>
      <c r="F296" s="35">
        <f>SUMIF('Rake Load'!A:A,B296,'Rake Load'!AB:AB)</f>
        <v>0.24027777777777776</v>
      </c>
      <c r="G296" s="35">
        <f t="shared" si="105"/>
        <v>8.009259259259259E-2</v>
      </c>
      <c r="H296" s="36">
        <f t="shared" si="106"/>
        <v>1</v>
      </c>
      <c r="I296" s="36">
        <f t="shared" si="107"/>
        <v>55</v>
      </c>
      <c r="J296" s="35">
        <f>SUMIF('Rake Load'!A:A,B296,'Rake Load'!BH:BH)</f>
        <v>0</v>
      </c>
      <c r="K296" s="41">
        <f t="shared" si="108"/>
        <v>0.24027777777777776</v>
      </c>
      <c r="L296" s="41">
        <f t="shared" si="109"/>
        <v>8.009259259259259E-2</v>
      </c>
      <c r="M296" s="49">
        <f t="shared" si="110"/>
        <v>1</v>
      </c>
      <c r="N296" s="49">
        <f t="shared" si="111"/>
        <v>55</v>
      </c>
      <c r="O296" s="363">
        <f>SUMIF(C$2:C296,C296,D$2:D296)</f>
        <v>85</v>
      </c>
      <c r="P296" s="33">
        <f>SUMIF(C$2:C296,C296,F$2:F296)</f>
        <v>11.274305555555557</v>
      </c>
      <c r="Q296" s="37">
        <f t="shared" si="112"/>
        <v>0.13263888888888892</v>
      </c>
      <c r="R296" s="36">
        <f t="shared" si="113"/>
        <v>3</v>
      </c>
      <c r="S296" s="36">
        <f t="shared" si="114"/>
        <v>11</v>
      </c>
      <c r="T296" s="363">
        <f>SUM(D$2:D296)</f>
        <v>802</v>
      </c>
      <c r="U296" s="38">
        <f>SUMIF(C$2:C296,C296,E$2:E296)</f>
        <v>307150.64999999991</v>
      </c>
      <c r="V296" s="38">
        <f>SUM(E$2:E296)</f>
        <v>2840549.2560000005</v>
      </c>
      <c r="W296" s="43">
        <f>SUM(F$2:F296)</f>
        <v>40815.222222222241</v>
      </c>
      <c r="X296" s="43">
        <f t="shared" si="115"/>
        <v>50.891798282072621</v>
      </c>
      <c r="Y296" s="36">
        <f t="shared" si="116"/>
        <v>21</v>
      </c>
      <c r="Z296" s="36">
        <f t="shared" si="117"/>
        <v>24</v>
      </c>
      <c r="AA296" s="38">
        <f>SUMIF('Rake Load'!A:A,Summary!B296,'Rake Load'!AN:AN)</f>
        <v>0.6909722222222221</v>
      </c>
      <c r="AB296" s="38">
        <f>SUMIF(C$2:C296,C296,AA$2:AA296)</f>
        <v>38.118055555555557</v>
      </c>
      <c r="AC296" s="38">
        <f>SUM(AA$2:AA296)</f>
        <v>309.13125000002327</v>
      </c>
      <c r="AD296" s="43">
        <f t="shared" si="118"/>
        <v>0.23032407407407404</v>
      </c>
      <c r="AE296" s="43">
        <f t="shared" si="119"/>
        <v>0.44844771241830067</v>
      </c>
      <c r="AF296" s="43">
        <f t="shared" si="120"/>
        <v>0.38545043640900656</v>
      </c>
      <c r="AG296" s="38">
        <f>SUMIF(Unloader!B:B,Summary!B296,Unloader!M:M)</f>
        <v>25085</v>
      </c>
      <c r="AH296" s="38">
        <f>SUMIF(C$2:C296,C296,AG$2:AG296)</f>
        <v>475350</v>
      </c>
      <c r="AI296" s="38">
        <f>SUM(AG$2:AG296)</f>
        <v>3705425</v>
      </c>
      <c r="AJ296" s="40">
        <f>SUMIF(Unloader!B:B,Summary!B296,Unloader!W:W)</f>
        <v>1</v>
      </c>
      <c r="AK296" s="40">
        <f>SUMIF(Unloader!B:B,Summary!B296,Unloader!AD:AD)+SUMIF(Unloader!B:B,Summary!B296,Unloader!BR:BR)+SUMIF(Unloader!B:B,Summary!B296,Unloader!BN:BN)</f>
        <v>6.2499999999999995E-3</v>
      </c>
      <c r="AL296" s="40">
        <f>SUMIF(C$2:C296,C296,AJ$2:AJ296)</f>
        <v>18.189583333333335</v>
      </c>
      <c r="AM296" s="40">
        <f>SUMIF(C$2:C296,C296,AK$2:AK296)</f>
        <v>2.2999999999999998</v>
      </c>
      <c r="AN296" s="30">
        <f t="shared" si="121"/>
        <v>1246.4927232201389</v>
      </c>
      <c r="AO296" s="30">
        <f>SUM(AJ$2:AJ296)</f>
        <v>113.32638888888887</v>
      </c>
      <c r="AP296" s="30">
        <f>SUM(AK$2:AK296)</f>
        <v>7.1083333333333325</v>
      </c>
      <c r="AQ296" s="30">
        <f t="shared" si="122"/>
        <v>1453.5448566235602</v>
      </c>
    </row>
    <row r="297" spans="1:43" x14ac:dyDescent="0.25">
      <c r="A297" s="124">
        <f t="shared" si="126"/>
        <v>296</v>
      </c>
      <c r="B297" s="361">
        <f t="shared" si="126"/>
        <v>40929</v>
      </c>
      <c r="C297" s="33">
        <f t="shared" si="104"/>
        <v>1</v>
      </c>
      <c r="D297" s="125">
        <f>COUNTIF('Rake Load'!A:A,Summary!B297)</f>
        <v>4</v>
      </c>
      <c r="E297" s="125">
        <f>SUMIF('Rake Load'!A:A,B297,'Rake Load'!F:F)</f>
        <v>15076.66</v>
      </c>
      <c r="F297" s="35">
        <f>SUMIF('Rake Load'!A:A,B297,'Rake Load'!AB:AB)</f>
        <v>0.48472222222222217</v>
      </c>
      <c r="G297" s="35">
        <f t="shared" si="105"/>
        <v>0.12118055555555554</v>
      </c>
      <c r="H297" s="36">
        <f t="shared" si="106"/>
        <v>2</v>
      </c>
      <c r="I297" s="36">
        <f t="shared" si="107"/>
        <v>54</v>
      </c>
      <c r="J297" s="35">
        <f>SUMIF('Rake Load'!A:A,B297,'Rake Load'!BH:BH)</f>
        <v>0</v>
      </c>
      <c r="K297" s="41">
        <f t="shared" si="108"/>
        <v>0.48472222222222217</v>
      </c>
      <c r="L297" s="41">
        <f t="shared" si="109"/>
        <v>0.12118055555555554</v>
      </c>
      <c r="M297" s="49">
        <f t="shared" si="110"/>
        <v>2</v>
      </c>
      <c r="N297" s="49">
        <f t="shared" si="111"/>
        <v>54</v>
      </c>
      <c r="O297" s="363">
        <f>SUMIF(C$2:C297,C297,D$2:D297)</f>
        <v>89</v>
      </c>
      <c r="P297" s="33">
        <f>SUMIF(C$2:C297,C297,F$2:F297)</f>
        <v>11.75902777777778</v>
      </c>
      <c r="Q297" s="37">
        <f t="shared" si="112"/>
        <v>0.13212390761548068</v>
      </c>
      <c r="R297" s="36">
        <f t="shared" si="113"/>
        <v>3</v>
      </c>
      <c r="S297" s="36">
        <f t="shared" si="114"/>
        <v>10</v>
      </c>
      <c r="T297" s="363">
        <f>SUM(D$2:D297)</f>
        <v>806</v>
      </c>
      <c r="U297" s="38">
        <f>SUMIF(C$2:C297,C297,E$2:E297)</f>
        <v>322227.30999999988</v>
      </c>
      <c r="V297" s="38">
        <f>SUM(E$2:E297)</f>
        <v>2855625.9160000007</v>
      </c>
      <c r="W297" s="43">
        <f>SUM(F$2:F297)</f>
        <v>40815.706944444464</v>
      </c>
      <c r="X297" s="43">
        <f t="shared" si="115"/>
        <v>50.639834918665585</v>
      </c>
      <c r="Y297" s="36">
        <f t="shared" si="116"/>
        <v>15</v>
      </c>
      <c r="Z297" s="36">
        <f t="shared" si="117"/>
        <v>21</v>
      </c>
      <c r="AA297" s="38">
        <f>SUMIF('Rake Load'!A:A,Summary!B297,'Rake Load'!AN:AN)</f>
        <v>1.1180555555555554</v>
      </c>
      <c r="AB297" s="38">
        <f>SUMIF(C$2:C297,C297,AA$2:AA297)</f>
        <v>39.236111111111114</v>
      </c>
      <c r="AC297" s="38">
        <f>SUM(AA$2:AA297)</f>
        <v>310.24930555557881</v>
      </c>
      <c r="AD297" s="43">
        <f t="shared" si="118"/>
        <v>0.27951388888888884</v>
      </c>
      <c r="AE297" s="43">
        <f t="shared" si="119"/>
        <v>0.4408551810237204</v>
      </c>
      <c r="AF297" s="43">
        <f t="shared" si="120"/>
        <v>0.38492469671908042</v>
      </c>
      <c r="AG297" s="38">
        <f>SUMIF(Unloader!B:B,Summary!B297,Unloader!M:M)</f>
        <v>15446</v>
      </c>
      <c r="AH297" s="38">
        <f>SUMIF(C$2:C297,C297,AG$2:AG297)</f>
        <v>490796</v>
      </c>
      <c r="AI297" s="38">
        <f>SUM(AG$2:AG297)</f>
        <v>3720871</v>
      </c>
      <c r="AJ297" s="40">
        <f>SUMIF(Unloader!B:B,Summary!B297,Unloader!W:W)</f>
        <v>0.78333333333333333</v>
      </c>
      <c r="AK297" s="40">
        <f>SUMIF(Unloader!B:B,Summary!B297,Unloader!AD:AD)+SUMIF(Unloader!B:B,Summary!B297,Unloader!BR:BR)+SUMIF(Unloader!B:B,Summary!B297,Unloader!BN:BN)</f>
        <v>0</v>
      </c>
      <c r="AL297" s="40">
        <f>SUMIF(C$2:C297,C297,AJ$2:AJ297)</f>
        <v>18.97291666666667</v>
      </c>
      <c r="AM297" s="40">
        <f>SUMIF(C$2:C297,C297,AK$2:AK297)</f>
        <v>2.2999999999999998</v>
      </c>
      <c r="AN297" s="30">
        <f t="shared" si="121"/>
        <v>1226.5300512307883</v>
      </c>
      <c r="AO297" s="30">
        <f>SUM(AJ$2:AJ297)</f>
        <v>114.1097222222222</v>
      </c>
      <c r="AP297" s="30">
        <f>SUM(AK$2:AK297)</f>
        <v>7.1083333333333325</v>
      </c>
      <c r="AQ297" s="30">
        <f t="shared" si="122"/>
        <v>1448.9184979426543</v>
      </c>
    </row>
    <row r="298" spans="1:43" x14ac:dyDescent="0.25">
      <c r="A298" s="124">
        <f t="shared" si="126"/>
        <v>297</v>
      </c>
      <c r="B298" s="361">
        <f t="shared" si="126"/>
        <v>40930</v>
      </c>
      <c r="C298" s="33">
        <f t="shared" si="104"/>
        <v>1</v>
      </c>
      <c r="D298" s="125">
        <f>COUNTIF('Rake Load'!A:A,Summary!B298)</f>
        <v>4</v>
      </c>
      <c r="E298" s="125">
        <f>SUMIF('Rake Load'!A:A,B298,'Rake Load'!F:F)</f>
        <v>14660.97</v>
      </c>
      <c r="F298" s="35">
        <f>SUMIF('Rake Load'!A:A,B298,'Rake Load'!AB:AB)</f>
        <v>0.58819444444444435</v>
      </c>
      <c r="G298" s="35">
        <f t="shared" si="105"/>
        <v>0.14704861111111109</v>
      </c>
      <c r="H298" s="36">
        <f t="shared" si="106"/>
        <v>3</v>
      </c>
      <c r="I298" s="36">
        <f t="shared" si="107"/>
        <v>31</v>
      </c>
      <c r="J298" s="35">
        <f>SUMIF('Rake Load'!A:A,B298,'Rake Load'!BH:BH)</f>
        <v>0</v>
      </c>
      <c r="K298" s="41">
        <f t="shared" si="108"/>
        <v>0.58819444444444435</v>
      </c>
      <c r="L298" s="41">
        <f t="shared" si="109"/>
        <v>0.14704861111111109</v>
      </c>
      <c r="M298" s="49">
        <f t="shared" si="110"/>
        <v>3</v>
      </c>
      <c r="N298" s="49">
        <f t="shared" si="111"/>
        <v>31</v>
      </c>
      <c r="O298" s="363">
        <f>SUMIF(C$2:C298,C298,D$2:D298)</f>
        <v>93</v>
      </c>
      <c r="P298" s="33">
        <f>SUMIF(C$2:C298,C298,F$2:F298)</f>
        <v>12.347222222222223</v>
      </c>
      <c r="Q298" s="37">
        <f t="shared" si="112"/>
        <v>0.13276583034647552</v>
      </c>
      <c r="R298" s="36">
        <f t="shared" si="113"/>
        <v>3</v>
      </c>
      <c r="S298" s="36">
        <f t="shared" si="114"/>
        <v>11</v>
      </c>
      <c r="T298" s="363">
        <f>SUM(D$2:D298)</f>
        <v>810</v>
      </c>
      <c r="U298" s="38">
        <f>SUMIF(C$2:C298,C298,E$2:E298)</f>
        <v>336888.27999999985</v>
      </c>
      <c r="V298" s="38">
        <f>SUM(E$2:E298)</f>
        <v>2870286.8860000009</v>
      </c>
      <c r="W298" s="43">
        <f>SUM(F$2:F298)</f>
        <v>40816.295138888905</v>
      </c>
      <c r="X298" s="43">
        <f t="shared" si="115"/>
        <v>50.390487825788775</v>
      </c>
      <c r="Y298" s="36">
        <f t="shared" si="116"/>
        <v>9</v>
      </c>
      <c r="Z298" s="36">
        <f t="shared" si="117"/>
        <v>22</v>
      </c>
      <c r="AA298" s="38">
        <f>SUMIF('Rake Load'!A:A,Summary!B298,'Rake Load'!AN:AN)</f>
        <v>1.5541666666666671</v>
      </c>
      <c r="AB298" s="38">
        <f>SUMIF(C$2:C298,C298,AA$2:AA298)</f>
        <v>40.790277777777781</v>
      </c>
      <c r="AC298" s="38">
        <f>SUM(AA$2:AA298)</f>
        <v>311.80347222224549</v>
      </c>
      <c r="AD298" s="43">
        <f t="shared" si="118"/>
        <v>0.38854166666666679</v>
      </c>
      <c r="AE298" s="43">
        <f t="shared" si="119"/>
        <v>0.43860513739546003</v>
      </c>
      <c r="AF298" s="43">
        <f t="shared" si="120"/>
        <v>0.38494255829906848</v>
      </c>
      <c r="AG298" s="38">
        <f>SUMIF(Unloader!B:B,Summary!B298,Unloader!M:M)</f>
        <v>9100</v>
      </c>
      <c r="AH298" s="38">
        <f>SUMIF(C$2:C298,C298,AG$2:AG298)</f>
        <v>499896</v>
      </c>
      <c r="AI298" s="38">
        <f>SUM(AG$2:AG298)</f>
        <v>3729971</v>
      </c>
      <c r="AJ298" s="40">
        <f>SUMIF(Unloader!B:B,Summary!B298,Unloader!W:W)</f>
        <v>0.64583333333333337</v>
      </c>
      <c r="AK298" s="40">
        <f>SUMIF(Unloader!B:B,Summary!B298,Unloader!AD:AD)+SUMIF(Unloader!B:B,Summary!B298,Unloader!BR:BR)+SUMIF(Unloader!B:B,Summary!B298,Unloader!BN:BN)</f>
        <v>0</v>
      </c>
      <c r="AL298" s="40">
        <f>SUMIF(C$2:C298,C298,AJ$2:AJ298)</f>
        <v>19.618750000000002</v>
      </c>
      <c r="AM298" s="40">
        <f>SUMIF(C$2:C298,C298,AK$2:AK298)</f>
        <v>2.2999999999999998</v>
      </c>
      <c r="AN298" s="30">
        <f t="shared" si="121"/>
        <v>1202.6849512811259</v>
      </c>
      <c r="AO298" s="30">
        <f>SUM(AJ$2:AJ298)</f>
        <v>114.75555555555553</v>
      </c>
      <c r="AP298" s="30">
        <f>SUM(AK$2:AK298)</f>
        <v>7.1083333333333325</v>
      </c>
      <c r="AQ298" s="30">
        <f t="shared" si="122"/>
        <v>1443.7479678992597</v>
      </c>
    </row>
    <row r="299" spans="1:43" x14ac:dyDescent="0.25">
      <c r="A299" s="124">
        <f t="shared" si="126"/>
        <v>298</v>
      </c>
      <c r="B299" s="361">
        <f t="shared" si="126"/>
        <v>40931</v>
      </c>
      <c r="C299" s="33">
        <f t="shared" si="104"/>
        <v>1</v>
      </c>
      <c r="D299" s="125">
        <f>COUNTIF('Rake Load'!A:A,Summary!B299)</f>
        <v>4</v>
      </c>
      <c r="E299" s="125">
        <f>SUMIF('Rake Load'!A:A,B299,'Rake Load'!F:F)</f>
        <v>15034.51</v>
      </c>
      <c r="F299" s="35">
        <f>SUMIF('Rake Load'!A:A,B299,'Rake Load'!AB:AB)</f>
        <v>0.62013888888888891</v>
      </c>
      <c r="G299" s="35">
        <f t="shared" si="105"/>
        <v>0.15503472222222223</v>
      </c>
      <c r="H299" s="36">
        <f t="shared" si="106"/>
        <v>3</v>
      </c>
      <c r="I299" s="36">
        <f t="shared" si="107"/>
        <v>43</v>
      </c>
      <c r="J299" s="35">
        <f>SUMIF('Rake Load'!A:A,B299,'Rake Load'!BH:BH)</f>
        <v>1.4583333333333332E-2</v>
      </c>
      <c r="K299" s="41">
        <f t="shared" si="108"/>
        <v>0.60555555555555562</v>
      </c>
      <c r="L299" s="41">
        <f t="shared" si="109"/>
        <v>0.15138888888888891</v>
      </c>
      <c r="M299" s="49">
        <f t="shared" si="110"/>
        <v>3</v>
      </c>
      <c r="N299" s="49">
        <f t="shared" si="111"/>
        <v>38</v>
      </c>
      <c r="O299" s="363">
        <f>SUMIF(C$2:C299,C299,D$2:D299)</f>
        <v>97</v>
      </c>
      <c r="P299" s="33">
        <f>SUMIF(C$2:C299,C299,F$2:F299)</f>
        <v>12.967361111111112</v>
      </c>
      <c r="Q299" s="37">
        <f t="shared" si="112"/>
        <v>0.13368413516609393</v>
      </c>
      <c r="R299" s="36">
        <f t="shared" si="113"/>
        <v>3</v>
      </c>
      <c r="S299" s="36">
        <f t="shared" si="114"/>
        <v>12</v>
      </c>
      <c r="T299" s="363">
        <f>SUM(D$2:D299)</f>
        <v>814</v>
      </c>
      <c r="U299" s="38">
        <f>SUMIF(C$2:C299,C299,E$2:E299)</f>
        <v>351922.78999999986</v>
      </c>
      <c r="V299" s="38">
        <f>SUM(E$2:E299)</f>
        <v>2885321.3960000006</v>
      </c>
      <c r="W299" s="43">
        <f>SUM(F$2:F299)</f>
        <v>40816.915277777793</v>
      </c>
      <c r="X299" s="43">
        <f t="shared" si="115"/>
        <v>50.143630562380579</v>
      </c>
      <c r="Y299" s="36">
        <f t="shared" si="116"/>
        <v>3</v>
      </c>
      <c r="Z299" s="36">
        <f t="shared" si="117"/>
        <v>26</v>
      </c>
      <c r="AA299" s="38">
        <f>SUMIF('Rake Load'!A:A,Summary!B299,'Rake Load'!AN:AN)</f>
        <v>1.2430555555555556</v>
      </c>
      <c r="AB299" s="38">
        <f>SUMIF(C$2:C299,C299,AA$2:AA299)</f>
        <v>42.033333333333339</v>
      </c>
      <c r="AC299" s="38">
        <f>SUM(AA$2:AA299)</f>
        <v>313.04652777780103</v>
      </c>
      <c r="AD299" s="43">
        <f t="shared" si="118"/>
        <v>0.3107638888888889</v>
      </c>
      <c r="AE299" s="43">
        <f t="shared" si="119"/>
        <v>0.4333333333333334</v>
      </c>
      <c r="AF299" s="43">
        <f t="shared" si="120"/>
        <v>0.38457804395307255</v>
      </c>
      <c r="AG299" s="38">
        <f>SUMIF(Unloader!B:B,Summary!B299,Unloader!M:M)</f>
        <v>34100</v>
      </c>
      <c r="AH299" s="38">
        <f>SUMIF(C$2:C299,C299,AG$2:AG299)</f>
        <v>533996</v>
      </c>
      <c r="AI299" s="38">
        <f>SUM(AG$2:AG299)</f>
        <v>3764071</v>
      </c>
      <c r="AJ299" s="40">
        <f>SUMIF(Unloader!B:B,Summary!B299,Unloader!W:W)</f>
        <v>1</v>
      </c>
      <c r="AK299" s="40">
        <f>SUMIF(Unloader!B:B,Summary!B299,Unloader!AD:AD)+SUMIF(Unloader!B:B,Summary!B299,Unloader!BR:BR)+SUMIF(Unloader!B:B,Summary!B299,Unloader!BN:BN)</f>
        <v>7.2916666666666671E-2</v>
      </c>
      <c r="AL299" s="40">
        <f>SUMIF(C$2:C299,C299,AJ$2:AJ299)</f>
        <v>20.618750000000002</v>
      </c>
      <c r="AM299" s="40">
        <f>SUMIF(C$2:C299,C299,AK$2:AK299)</f>
        <v>2.3729166666666663</v>
      </c>
      <c r="AN299" s="30">
        <f t="shared" si="121"/>
        <v>1219.4473624115092</v>
      </c>
      <c r="AO299" s="30">
        <f>SUM(AJ$2:AJ299)</f>
        <v>115.75555555555553</v>
      </c>
      <c r="AP299" s="30">
        <f>SUM(AK$2:AK299)</f>
        <v>7.1812499999999995</v>
      </c>
      <c r="AQ299" s="30">
        <f t="shared" si="122"/>
        <v>1444.5065143558884</v>
      </c>
    </row>
    <row r="300" spans="1:43" x14ac:dyDescent="0.25">
      <c r="A300" s="124">
        <f t="shared" si="126"/>
        <v>299</v>
      </c>
      <c r="B300" s="361">
        <f t="shared" si="126"/>
        <v>40932</v>
      </c>
      <c r="C300" s="33">
        <f t="shared" si="104"/>
        <v>1</v>
      </c>
      <c r="D300" s="125">
        <f>COUNTIF('Rake Load'!A:A,Summary!B300)</f>
        <v>4</v>
      </c>
      <c r="E300" s="125">
        <f>SUMIF('Rake Load'!A:A,B300,'Rake Load'!F:F)</f>
        <v>14883.61</v>
      </c>
      <c r="F300" s="35">
        <f>SUMIF('Rake Load'!A:A,B300,'Rake Load'!AB:AB)</f>
        <v>0.80972222222222234</v>
      </c>
      <c r="G300" s="35">
        <f t="shared" si="105"/>
        <v>0.20243055555555559</v>
      </c>
      <c r="H300" s="36">
        <f t="shared" si="106"/>
        <v>4</v>
      </c>
      <c r="I300" s="36">
        <f t="shared" si="107"/>
        <v>51</v>
      </c>
      <c r="J300" s="35">
        <f>SUMIF('Rake Load'!A:A,B300,'Rake Load'!BH:BH)</f>
        <v>0</v>
      </c>
      <c r="K300" s="41">
        <f t="shared" si="108"/>
        <v>0.80972222222222234</v>
      </c>
      <c r="L300" s="41">
        <f t="shared" si="109"/>
        <v>0.20243055555555559</v>
      </c>
      <c r="M300" s="49">
        <f t="shared" si="110"/>
        <v>4</v>
      </c>
      <c r="N300" s="49">
        <f t="shared" si="111"/>
        <v>51</v>
      </c>
      <c r="O300" s="363">
        <f>SUMIF(C$2:C300,C300,D$2:D300)</f>
        <v>101</v>
      </c>
      <c r="P300" s="33">
        <f>SUMIF(C$2:C300,C300,F$2:F300)</f>
        <v>13.777083333333334</v>
      </c>
      <c r="Q300" s="37">
        <f t="shared" si="112"/>
        <v>0.13640676567656765</v>
      </c>
      <c r="R300" s="36">
        <f t="shared" si="113"/>
        <v>3</v>
      </c>
      <c r="S300" s="36">
        <f t="shared" si="114"/>
        <v>16</v>
      </c>
      <c r="T300" s="363">
        <f>SUM(D$2:D300)</f>
        <v>818</v>
      </c>
      <c r="U300" s="38">
        <f>SUMIF(C$2:C300,C300,E$2:E300)</f>
        <v>366806.39999999985</v>
      </c>
      <c r="V300" s="38">
        <f>SUM(E$2:E300)</f>
        <v>2900205.0060000005</v>
      </c>
      <c r="W300" s="43">
        <f>SUM(F$2:F300)</f>
        <v>40817.725000000013</v>
      </c>
      <c r="X300" s="43">
        <f t="shared" si="115"/>
        <v>49.899419315403442</v>
      </c>
      <c r="Y300" s="36">
        <f t="shared" si="116"/>
        <v>21</v>
      </c>
      <c r="Z300" s="36">
        <f t="shared" si="117"/>
        <v>35</v>
      </c>
      <c r="AA300" s="38">
        <f>SUMIF('Rake Load'!A:A,Summary!B300,'Rake Load'!AN:AN)</f>
        <v>1.4826388888888888</v>
      </c>
      <c r="AB300" s="38">
        <f>SUMIF(C$2:C300,C300,AA$2:AA300)</f>
        <v>43.515972222222224</v>
      </c>
      <c r="AC300" s="38">
        <f>SUM(AA$2:AA300)</f>
        <v>314.52916666668995</v>
      </c>
      <c r="AD300" s="43">
        <f t="shared" si="118"/>
        <v>0.37065972222222221</v>
      </c>
      <c r="AE300" s="43">
        <f t="shared" si="119"/>
        <v>0.43085121012101213</v>
      </c>
      <c r="AF300" s="43">
        <f t="shared" si="120"/>
        <v>0.38450998370010997</v>
      </c>
      <c r="AG300" s="38">
        <f>SUMIF(Unloader!B:B,Summary!B300,Unloader!M:M)</f>
        <v>12300</v>
      </c>
      <c r="AH300" s="38">
        <f>SUMIF(C$2:C300,C300,AG$2:AG300)</f>
        <v>546296</v>
      </c>
      <c r="AI300" s="38">
        <f>SUM(AG$2:AG300)</f>
        <v>3776371</v>
      </c>
      <c r="AJ300" s="40">
        <f>SUMIF(Unloader!B:B,Summary!B300,Unloader!W:W)</f>
        <v>0.51666666666666661</v>
      </c>
      <c r="AK300" s="40">
        <f>SUMIF(Unloader!B:B,Summary!B300,Unloader!AD:AD)+SUMIF(Unloader!B:B,Summary!B300,Unloader!BR:BR)+SUMIF(Unloader!B:B,Summary!B300,Unloader!BN:BN)</f>
        <v>7.5694444444444439E-2</v>
      </c>
      <c r="AL300" s="40">
        <f>SUMIF(C$2:C300,C300,AJ$2:AJ300)</f>
        <v>21.135416666666668</v>
      </c>
      <c r="AM300" s="40">
        <f>SUMIF(C$2:C300,C300,AK$2:AK300)</f>
        <v>2.4486111111111106</v>
      </c>
      <c r="AN300" s="30">
        <f t="shared" si="121"/>
        <v>1218.0965476234715</v>
      </c>
      <c r="AO300" s="30">
        <f>SUM(AJ$2:AJ300)</f>
        <v>116.2722222222222</v>
      </c>
      <c r="AP300" s="30">
        <f>SUM(AK$2:AK300)</f>
        <v>7.2569444444444438</v>
      </c>
      <c r="AQ300" s="30">
        <f t="shared" si="122"/>
        <v>1443.3645895707793</v>
      </c>
    </row>
    <row r="301" spans="1:43" x14ac:dyDescent="0.25">
      <c r="A301" s="124">
        <f t="shared" si="126"/>
        <v>300</v>
      </c>
      <c r="B301" s="361">
        <f t="shared" si="126"/>
        <v>40933</v>
      </c>
      <c r="C301" s="33">
        <f t="shared" si="104"/>
        <v>1</v>
      </c>
      <c r="D301" s="125">
        <f>COUNTIF('Rake Load'!A:A,Summary!B301)</f>
        <v>5</v>
      </c>
      <c r="E301" s="125">
        <f>SUMIF('Rake Load'!A:A,B301,'Rake Load'!F:F)</f>
        <v>16225.240000000002</v>
      </c>
      <c r="F301" s="35">
        <f>SUMIF('Rake Load'!A:A,B301,'Rake Load'!AB:AB)</f>
        <v>0.38749999999999996</v>
      </c>
      <c r="G301" s="35">
        <f t="shared" si="105"/>
        <v>7.7499999999999986E-2</v>
      </c>
      <c r="H301" s="36">
        <f t="shared" si="106"/>
        <v>1</v>
      </c>
      <c r="I301" s="36">
        <f t="shared" si="107"/>
        <v>51</v>
      </c>
      <c r="J301" s="35">
        <f>SUMIF('Rake Load'!A:A,B301,'Rake Load'!BH:BH)</f>
        <v>0</v>
      </c>
      <c r="K301" s="41">
        <f t="shared" si="108"/>
        <v>0.38749999999999996</v>
      </c>
      <c r="L301" s="41">
        <f t="shared" si="109"/>
        <v>7.7499999999999986E-2</v>
      </c>
      <c r="M301" s="49">
        <f t="shared" si="110"/>
        <v>1</v>
      </c>
      <c r="N301" s="49">
        <f t="shared" si="111"/>
        <v>51</v>
      </c>
      <c r="O301" s="363">
        <f>SUMIF(C$2:C301,C301,D$2:D301)</f>
        <v>106</v>
      </c>
      <c r="P301" s="33">
        <f>SUMIF(C$2:C301,C301,F$2:F301)</f>
        <v>14.164583333333333</v>
      </c>
      <c r="Q301" s="37">
        <f t="shared" si="112"/>
        <v>0.13362814465408804</v>
      </c>
      <c r="R301" s="36">
        <f t="shared" si="113"/>
        <v>3</v>
      </c>
      <c r="S301" s="36">
        <f t="shared" si="114"/>
        <v>12</v>
      </c>
      <c r="T301" s="363">
        <f>SUM(D$2:D301)</f>
        <v>823</v>
      </c>
      <c r="U301" s="38">
        <f>SUMIF(C$2:C301,C301,E$2:E301)</f>
        <v>383031.63999999984</v>
      </c>
      <c r="V301" s="38">
        <f>SUM(E$2:E301)</f>
        <v>2916430.2460000007</v>
      </c>
      <c r="W301" s="43">
        <f>SUM(F$2:F301)</f>
        <v>40818.11250000001</v>
      </c>
      <c r="X301" s="43">
        <f t="shared" si="115"/>
        <v>49.596734507897949</v>
      </c>
      <c r="Y301" s="36">
        <f t="shared" si="116"/>
        <v>14</v>
      </c>
      <c r="Z301" s="36">
        <f t="shared" si="117"/>
        <v>19</v>
      </c>
      <c r="AA301" s="38">
        <f>SUMIF('Rake Load'!A:A,Summary!B301,'Rake Load'!AN:AN)</f>
        <v>1.1784722222222221</v>
      </c>
      <c r="AB301" s="38">
        <f>SUMIF(C$2:C301,C301,AA$2:AA301)</f>
        <v>44.694444444444443</v>
      </c>
      <c r="AC301" s="38">
        <f>SUM(AA$2:AA301)</f>
        <v>315.70763888891219</v>
      </c>
      <c r="AD301" s="43">
        <f t="shared" si="118"/>
        <v>0.23569444444444443</v>
      </c>
      <c r="AE301" s="43">
        <f t="shared" si="119"/>
        <v>0.42164570230607967</v>
      </c>
      <c r="AF301" s="43">
        <f t="shared" si="120"/>
        <v>0.38360587957340486</v>
      </c>
      <c r="AG301" s="38">
        <f>SUMIF(Unloader!B:B,Summary!B301,Unloader!M:M)</f>
        <v>18258</v>
      </c>
      <c r="AH301" s="38">
        <f>SUMIF(C$2:C301,C301,AG$2:AG301)</f>
        <v>564554</v>
      </c>
      <c r="AI301" s="38">
        <f>SUM(AG$2:AG301)</f>
        <v>3794629</v>
      </c>
      <c r="AJ301" s="40">
        <f>SUMIF(Unloader!B:B,Summary!B301,Unloader!W:W)</f>
        <v>1</v>
      </c>
      <c r="AK301" s="40">
        <f>SUMIF(Unloader!B:B,Summary!B301,Unloader!AD:AD)+SUMIF(Unloader!B:B,Summary!B301,Unloader!BR:BR)+SUMIF(Unloader!B:B,Summary!B301,Unloader!BN:BN)</f>
        <v>0.28194444444444444</v>
      </c>
      <c r="AL301" s="40">
        <f>SUMIF(C$2:C301,C301,AJ$2:AJ301)</f>
        <v>22.135416666666668</v>
      </c>
      <c r="AM301" s="40">
        <f>SUMIF(C$2:C301,C301,AK$2:AK301)</f>
        <v>2.7305555555555552</v>
      </c>
      <c r="AN301" s="30">
        <f t="shared" si="121"/>
        <v>1212.2263178613605</v>
      </c>
      <c r="AO301" s="30">
        <f>SUM(AJ$2:AJ301)</f>
        <v>117.2722222222222</v>
      </c>
      <c r="AP301" s="30">
        <f>SUM(AK$2:AK301)</f>
        <v>7.5388888888888879</v>
      </c>
      <c r="AQ301" s="30">
        <f t="shared" si="122"/>
        <v>1440.8524453219932</v>
      </c>
    </row>
    <row r="302" spans="1:43" x14ac:dyDescent="0.25">
      <c r="A302" s="124">
        <f t="shared" si="126"/>
        <v>301</v>
      </c>
      <c r="B302" s="361">
        <f t="shared" si="126"/>
        <v>40934</v>
      </c>
      <c r="C302" s="33">
        <f t="shared" si="104"/>
        <v>1</v>
      </c>
      <c r="D302" s="125">
        <f>COUNTIF('Rake Load'!A:A,Summary!B302)</f>
        <v>5</v>
      </c>
      <c r="E302" s="125">
        <f>SUMIF('Rake Load'!A:A,B302,'Rake Load'!F:F)</f>
        <v>17346.18</v>
      </c>
      <c r="F302" s="35">
        <f>SUMIF('Rake Load'!A:A,B302,'Rake Load'!AB:AB)</f>
        <v>0.43333333333333329</v>
      </c>
      <c r="G302" s="35">
        <f t="shared" si="105"/>
        <v>8.6666666666666656E-2</v>
      </c>
      <c r="H302" s="36">
        <f t="shared" si="106"/>
        <v>2</v>
      </c>
      <c r="I302" s="36">
        <f t="shared" si="107"/>
        <v>4</v>
      </c>
      <c r="J302" s="35">
        <f>SUMIF('Rake Load'!A:A,B302,'Rake Load'!BH:BH)</f>
        <v>2.361111111111111E-2</v>
      </c>
      <c r="K302" s="41">
        <f t="shared" si="108"/>
        <v>0.40972222222222221</v>
      </c>
      <c r="L302" s="41">
        <f t="shared" si="109"/>
        <v>8.1944444444444445E-2</v>
      </c>
      <c r="M302" s="49">
        <f t="shared" si="110"/>
        <v>1</v>
      </c>
      <c r="N302" s="49">
        <f t="shared" si="111"/>
        <v>58</v>
      </c>
      <c r="O302" s="363">
        <f>SUMIF(C$2:C302,C302,D$2:D302)</f>
        <v>111</v>
      </c>
      <c r="P302" s="33">
        <f>SUMIF(C$2:C302,C302,F$2:F302)</f>
        <v>14.597916666666666</v>
      </c>
      <c r="Q302" s="37">
        <f t="shared" si="112"/>
        <v>0.13151276276276275</v>
      </c>
      <c r="R302" s="36">
        <f t="shared" si="113"/>
        <v>3</v>
      </c>
      <c r="S302" s="36">
        <f t="shared" si="114"/>
        <v>9</v>
      </c>
      <c r="T302" s="363">
        <f>SUM(D$2:D302)</f>
        <v>828</v>
      </c>
      <c r="U302" s="38">
        <f>SUMIF(C$2:C302,C302,E$2:E302)</f>
        <v>400377.81999999983</v>
      </c>
      <c r="V302" s="38">
        <f>SUM(E$2:E302)</f>
        <v>2933776.4260000009</v>
      </c>
      <c r="W302" s="43">
        <f>SUM(F$2:F302)</f>
        <v>40818.545833333344</v>
      </c>
      <c r="X302" s="43">
        <f t="shared" si="115"/>
        <v>49.297760668276986</v>
      </c>
      <c r="Y302" s="36">
        <f t="shared" si="116"/>
        <v>7</v>
      </c>
      <c r="Z302" s="36">
        <f t="shared" si="117"/>
        <v>8</v>
      </c>
      <c r="AA302" s="38">
        <f>SUMIF('Rake Load'!A:A,Summary!B302,'Rake Load'!AN:AN)</f>
        <v>1.1569444444444446</v>
      </c>
      <c r="AB302" s="38">
        <f>SUMIF(C$2:C302,C302,AA$2:AA302)</f>
        <v>45.851388888888884</v>
      </c>
      <c r="AC302" s="38">
        <f>SUM(AA$2:AA302)</f>
        <v>316.86458333335662</v>
      </c>
      <c r="AD302" s="43">
        <f t="shared" si="118"/>
        <v>0.23138888888888892</v>
      </c>
      <c r="AE302" s="43">
        <f t="shared" si="119"/>
        <v>0.41307557557557556</v>
      </c>
      <c r="AF302" s="43">
        <f t="shared" si="120"/>
        <v>0.38268669484704904</v>
      </c>
      <c r="AG302" s="38">
        <f>SUMIF(Unloader!B:B,Summary!B302,Unloader!M:M)</f>
        <v>1164</v>
      </c>
      <c r="AH302" s="38">
        <f>SUMIF(C$2:C302,C302,AG$2:AG302)</f>
        <v>565718</v>
      </c>
      <c r="AI302" s="38">
        <f>SUM(AG$2:AG302)</f>
        <v>3795793</v>
      </c>
      <c r="AJ302" s="40">
        <f>SUMIF(Unloader!B:B,Summary!B302,Unloader!W:W)</f>
        <v>0.16666666666666666</v>
      </c>
      <c r="AK302" s="40">
        <f>SUMIF(Unloader!B:B,Summary!B302,Unloader!AD:AD)+SUMIF(Unloader!B:B,Summary!B302,Unloader!BR:BR)+SUMIF(Unloader!B:B,Summary!B302,Unloader!BN:BN)</f>
        <v>0</v>
      </c>
      <c r="AL302" s="40">
        <f>SUMIF(C$2:C302,C302,AJ$2:AJ302)</f>
        <v>22.302083333333336</v>
      </c>
      <c r="AM302" s="40">
        <f>SUMIF(C$2:C302,C302,AK$2:AK302)</f>
        <v>2.7305555555555552</v>
      </c>
      <c r="AN302" s="30">
        <f t="shared" si="121"/>
        <v>1204.3813646524497</v>
      </c>
      <c r="AO302" s="30">
        <f>SUM(AJ$2:AJ302)</f>
        <v>117.43888888888887</v>
      </c>
      <c r="AP302" s="30">
        <f>SUM(AK$2:AK302)</f>
        <v>7.5388888888888879</v>
      </c>
      <c r="AQ302" s="30">
        <f t="shared" si="122"/>
        <v>1439.1086593873222</v>
      </c>
    </row>
    <row r="303" spans="1:43" x14ac:dyDescent="0.25">
      <c r="A303" s="124">
        <f t="shared" si="126"/>
        <v>302</v>
      </c>
      <c r="B303" s="361">
        <f t="shared" si="126"/>
        <v>40935</v>
      </c>
      <c r="C303" s="33">
        <f t="shared" si="104"/>
        <v>1</v>
      </c>
      <c r="D303" s="125">
        <f>COUNTIF('Rake Load'!A:A,Summary!B303)</f>
        <v>3</v>
      </c>
      <c r="E303" s="125">
        <f>SUMIF('Rake Load'!A:A,B303,'Rake Load'!F:F)</f>
        <v>11079.5</v>
      </c>
      <c r="F303" s="35">
        <f>SUMIF('Rake Load'!A:A,B303,'Rake Load'!AB:AB)</f>
        <v>0.56944444444444453</v>
      </c>
      <c r="G303" s="35">
        <f t="shared" si="105"/>
        <v>0.18981481481481485</v>
      </c>
      <c r="H303" s="36">
        <f t="shared" si="106"/>
        <v>4</v>
      </c>
      <c r="I303" s="36">
        <f t="shared" si="107"/>
        <v>33</v>
      </c>
      <c r="J303" s="35">
        <f>SUMIF('Rake Load'!A:A,B303,'Rake Load'!BH:BH)</f>
        <v>0</v>
      </c>
      <c r="K303" s="41">
        <f t="shared" si="108"/>
        <v>0.56944444444444453</v>
      </c>
      <c r="L303" s="41">
        <f t="shared" si="109"/>
        <v>0.18981481481481485</v>
      </c>
      <c r="M303" s="49">
        <f t="shared" si="110"/>
        <v>4</v>
      </c>
      <c r="N303" s="49">
        <f t="shared" si="111"/>
        <v>33</v>
      </c>
      <c r="O303" s="363">
        <f>SUMIF(C$2:C303,C303,D$2:D303)</f>
        <v>114</v>
      </c>
      <c r="P303" s="33">
        <f>SUMIF(C$2:C303,C303,F$2:F303)</f>
        <v>15.167361111111111</v>
      </c>
      <c r="Q303" s="37">
        <f t="shared" si="112"/>
        <v>0.13304702729044834</v>
      </c>
      <c r="R303" s="36">
        <f t="shared" si="113"/>
        <v>3</v>
      </c>
      <c r="S303" s="36">
        <f t="shared" si="114"/>
        <v>11</v>
      </c>
      <c r="T303" s="363">
        <f>SUM(D$2:D303)</f>
        <v>831</v>
      </c>
      <c r="U303" s="38">
        <f>SUMIF(C$2:C303,C303,E$2:E303)</f>
        <v>411457.31999999983</v>
      </c>
      <c r="V303" s="38">
        <f>SUM(E$2:E303)</f>
        <v>2944855.9260000009</v>
      </c>
      <c r="W303" s="43">
        <f>SUM(F$2:F303)</f>
        <v>40819.11527777779</v>
      </c>
      <c r="X303" s="43">
        <f t="shared" si="115"/>
        <v>49.120475665195897</v>
      </c>
      <c r="Y303" s="36">
        <f t="shared" si="116"/>
        <v>2</v>
      </c>
      <c r="Z303" s="36">
        <f t="shared" si="117"/>
        <v>53</v>
      </c>
      <c r="AA303" s="38">
        <f>SUMIF('Rake Load'!A:A,Summary!B303,'Rake Load'!AN:AN)</f>
        <v>0.96875</v>
      </c>
      <c r="AB303" s="38">
        <f>SUMIF(C$2:C303,C303,AA$2:AA303)</f>
        <v>46.820138888888884</v>
      </c>
      <c r="AC303" s="38">
        <f>SUM(AA$2:AA303)</f>
        <v>317.83333333335662</v>
      </c>
      <c r="AD303" s="43">
        <f t="shared" si="118"/>
        <v>0.32291666666666669</v>
      </c>
      <c r="AE303" s="43">
        <f t="shared" si="119"/>
        <v>0.41070297270955164</v>
      </c>
      <c r="AF303" s="43">
        <f t="shared" si="120"/>
        <v>0.38247091857202964</v>
      </c>
      <c r="AG303" s="38">
        <f>SUMIF(Unloader!B:B,Summary!B303,Unloader!M:M)</f>
        <v>0</v>
      </c>
      <c r="AH303" s="38">
        <f>SUMIF(C$2:C303,C303,AG$2:AG303)</f>
        <v>565718</v>
      </c>
      <c r="AI303" s="38">
        <f>SUM(AG$2:AG303)</f>
        <v>3795793</v>
      </c>
      <c r="AJ303" s="40">
        <f>SUMIF(Unloader!B:B,Summary!B303,Unloader!W:W)</f>
        <v>0</v>
      </c>
      <c r="AK303" s="40">
        <f>SUMIF(Unloader!B:B,Summary!B303,Unloader!AD:AD)+SUMIF(Unloader!B:B,Summary!B303,Unloader!BR:BR)+SUMIF(Unloader!B:B,Summary!B303,Unloader!BN:BN)</f>
        <v>0</v>
      </c>
      <c r="AL303" s="40">
        <f>SUMIF(C$2:C303,C303,AJ$2:AJ303)</f>
        <v>22.302083333333336</v>
      </c>
      <c r="AM303" s="40">
        <f>SUMIF(C$2:C303,C303,AK$2:AK303)</f>
        <v>2.7305555555555552</v>
      </c>
      <c r="AN303" s="30">
        <f t="shared" si="121"/>
        <v>1204.3813646524497</v>
      </c>
      <c r="AO303" s="30">
        <f>SUM(AJ$2:AJ303)</f>
        <v>117.43888888888887</v>
      </c>
      <c r="AP303" s="30">
        <f>SUM(AK$2:AK303)</f>
        <v>7.5388888888888879</v>
      </c>
      <c r="AQ303" s="30">
        <f t="shared" si="122"/>
        <v>1439.1086593873222</v>
      </c>
    </row>
    <row r="304" spans="1:43" x14ac:dyDescent="0.25">
      <c r="A304" s="124">
        <f t="shared" si="126"/>
        <v>303</v>
      </c>
      <c r="B304" s="361">
        <f t="shared" si="126"/>
        <v>40936</v>
      </c>
      <c r="C304" s="33">
        <f t="shared" si="104"/>
        <v>1</v>
      </c>
      <c r="D304" s="125">
        <f>COUNTIF('Rake Load'!A:A,Summary!B304)</f>
        <v>4</v>
      </c>
      <c r="E304" s="125">
        <f>SUMIF('Rake Load'!A:A,B304,'Rake Load'!F:F)</f>
        <v>13895.560000000001</v>
      </c>
      <c r="F304" s="35">
        <f>SUMIF('Rake Load'!A:A,B304,'Rake Load'!AB:AB)</f>
        <v>0.86250000000000038</v>
      </c>
      <c r="G304" s="35">
        <f t="shared" si="105"/>
        <v>0.21562500000000009</v>
      </c>
      <c r="H304" s="36">
        <f t="shared" si="106"/>
        <v>5</v>
      </c>
      <c r="I304" s="36">
        <f t="shared" si="107"/>
        <v>10</v>
      </c>
      <c r="J304" s="35">
        <f>SUMIF('Rake Load'!A:A,B304,'Rake Load'!BH:BH)</f>
        <v>0</v>
      </c>
      <c r="K304" s="41">
        <f t="shared" si="108"/>
        <v>0.86250000000000038</v>
      </c>
      <c r="L304" s="41">
        <f t="shared" si="109"/>
        <v>0.21562500000000009</v>
      </c>
      <c r="M304" s="49">
        <f t="shared" si="110"/>
        <v>5</v>
      </c>
      <c r="N304" s="49">
        <f t="shared" si="111"/>
        <v>10</v>
      </c>
      <c r="O304" s="363">
        <f>SUMIF(C$2:C304,C304,D$2:D304)</f>
        <v>118</v>
      </c>
      <c r="P304" s="33">
        <f>SUMIF(C$2:C304,C304,F$2:F304)</f>
        <v>16.02986111111111</v>
      </c>
      <c r="Q304" s="37">
        <f t="shared" si="112"/>
        <v>0.13584628060263654</v>
      </c>
      <c r="R304" s="36">
        <f t="shared" si="113"/>
        <v>3</v>
      </c>
      <c r="S304" s="36">
        <f t="shared" si="114"/>
        <v>15</v>
      </c>
      <c r="T304" s="363">
        <f>SUM(D$2:D304)</f>
        <v>835</v>
      </c>
      <c r="U304" s="38">
        <f>SUMIF(C$2:C304,C304,E$2:E304)</f>
        <v>425352.87999999983</v>
      </c>
      <c r="V304" s="38">
        <f>SUM(E$2:E304)</f>
        <v>2958751.486000001</v>
      </c>
      <c r="W304" s="43">
        <f>SUM(F$2:F304)</f>
        <v>40819.977777777793</v>
      </c>
      <c r="X304" s="43">
        <f t="shared" si="115"/>
        <v>48.886200931470412</v>
      </c>
      <c r="Y304" s="36">
        <f t="shared" si="116"/>
        <v>21</v>
      </c>
      <c r="Z304" s="36">
        <f t="shared" si="117"/>
        <v>16</v>
      </c>
      <c r="AA304" s="38">
        <f>SUMIF('Rake Load'!A:A,Summary!B304,'Rake Load'!AN:AN)</f>
        <v>1.3194444444444442</v>
      </c>
      <c r="AB304" s="38">
        <f>SUMIF(C$2:C304,C304,AA$2:AA304)</f>
        <v>48.139583333333327</v>
      </c>
      <c r="AC304" s="38">
        <f>SUM(AA$2:AA304)</f>
        <v>319.15277777780108</v>
      </c>
      <c r="AD304" s="43">
        <f t="shared" si="118"/>
        <v>0.32986111111111105</v>
      </c>
      <c r="AE304" s="43">
        <f t="shared" si="119"/>
        <v>0.4079625706214689</v>
      </c>
      <c r="AF304" s="43">
        <f t="shared" si="120"/>
        <v>0.38221889554227673</v>
      </c>
      <c r="AG304" s="38">
        <f>SUMIF(Unloader!B:B,Summary!B304,Unloader!M:M)</f>
        <v>0</v>
      </c>
      <c r="AH304" s="38">
        <f>SUMIF(C$2:C304,C304,AG$2:AG304)</f>
        <v>565718</v>
      </c>
      <c r="AI304" s="38">
        <f>SUM(AG$2:AG304)</f>
        <v>3795793</v>
      </c>
      <c r="AJ304" s="40">
        <f>SUMIF(Unloader!B:B,Summary!B304,Unloader!W:W)</f>
        <v>0</v>
      </c>
      <c r="AK304" s="40">
        <f>SUMIF(Unloader!B:B,Summary!B304,Unloader!AD:AD)+SUMIF(Unloader!B:B,Summary!B304,Unloader!BR:BR)+SUMIF(Unloader!B:B,Summary!B304,Unloader!BN:BN)</f>
        <v>0</v>
      </c>
      <c r="AL304" s="40">
        <f>SUMIF(C$2:C304,C304,AJ$2:AJ304)</f>
        <v>22.302083333333336</v>
      </c>
      <c r="AM304" s="40">
        <f>SUMIF(C$2:C304,C304,AK$2:AK304)</f>
        <v>2.7305555555555552</v>
      </c>
      <c r="AN304" s="30">
        <f t="shared" si="121"/>
        <v>1204.3813646524497</v>
      </c>
      <c r="AO304" s="30">
        <f>SUM(AJ$2:AJ304)</f>
        <v>117.43888888888887</v>
      </c>
      <c r="AP304" s="30">
        <f>SUM(AK$2:AK304)</f>
        <v>7.5388888888888879</v>
      </c>
      <c r="AQ304" s="30">
        <f t="shared" si="122"/>
        <v>1439.1086593873222</v>
      </c>
    </row>
    <row r="305" spans="1:43" x14ac:dyDescent="0.25">
      <c r="A305" s="124">
        <f t="shared" si="126"/>
        <v>304</v>
      </c>
      <c r="B305" s="361">
        <f t="shared" si="126"/>
        <v>40937</v>
      </c>
      <c r="C305" s="33">
        <f t="shared" si="104"/>
        <v>1</v>
      </c>
      <c r="D305" s="125">
        <f>COUNTIF('Rake Load'!A:A,Summary!B305)</f>
        <v>4</v>
      </c>
      <c r="E305" s="125">
        <f>SUMIF('Rake Load'!A:A,B305,'Rake Load'!F:F)</f>
        <v>14151.43</v>
      </c>
      <c r="F305" s="35">
        <f>SUMIF('Rake Load'!A:A,B305,'Rake Load'!AB:AB)</f>
        <v>0.28124999999999972</v>
      </c>
      <c r="G305" s="35">
        <f t="shared" si="105"/>
        <v>7.0312499999999931E-2</v>
      </c>
      <c r="H305" s="36">
        <f t="shared" si="106"/>
        <v>1</v>
      </c>
      <c r="I305" s="36">
        <f t="shared" si="107"/>
        <v>41</v>
      </c>
      <c r="J305" s="35">
        <f>SUMIF('Rake Load'!A:A,B305,'Rake Load'!BH:BH)</f>
        <v>0</v>
      </c>
      <c r="K305" s="41">
        <f t="shared" si="108"/>
        <v>0.28124999999999972</v>
      </c>
      <c r="L305" s="41">
        <f t="shared" si="109"/>
        <v>7.0312499999999931E-2</v>
      </c>
      <c r="M305" s="49">
        <f t="shared" si="110"/>
        <v>1</v>
      </c>
      <c r="N305" s="49">
        <f t="shared" si="111"/>
        <v>41</v>
      </c>
      <c r="O305" s="363">
        <f>SUMIF(C$2:C305,C305,D$2:D305)</f>
        <v>122</v>
      </c>
      <c r="P305" s="33">
        <f>SUMIF(C$2:C305,C305,F$2:F305)</f>
        <v>16.31111111111111</v>
      </c>
      <c r="Q305" s="37">
        <f t="shared" si="112"/>
        <v>0.13369763205828777</v>
      </c>
      <c r="R305" s="36">
        <f t="shared" si="113"/>
        <v>3</v>
      </c>
      <c r="S305" s="36">
        <f t="shared" si="114"/>
        <v>12</v>
      </c>
      <c r="T305" s="363">
        <f>SUM(D$2:D305)</f>
        <v>839</v>
      </c>
      <c r="U305" s="38">
        <f>SUMIF(C$2:C305,C305,E$2:E305)</f>
        <v>439504.30999999982</v>
      </c>
      <c r="V305" s="38">
        <f>SUM(E$2:E305)</f>
        <v>2972902.9160000011</v>
      </c>
      <c r="W305" s="43">
        <f>SUM(F$2:F305)</f>
        <v>40820.259027777793</v>
      </c>
      <c r="X305" s="43">
        <f t="shared" si="115"/>
        <v>48.653467255992602</v>
      </c>
      <c r="Y305" s="36">
        <f t="shared" si="116"/>
        <v>15</v>
      </c>
      <c r="Z305" s="36">
        <f t="shared" si="117"/>
        <v>41</v>
      </c>
      <c r="AA305" s="38">
        <f>SUMIF('Rake Load'!A:A,Summary!B305,'Rake Load'!AN:AN)</f>
        <v>0.72222222222222243</v>
      </c>
      <c r="AB305" s="38">
        <f>SUMIF(C$2:C305,C305,AA$2:AA305)</f>
        <v>48.861805555555549</v>
      </c>
      <c r="AC305" s="38">
        <f>SUM(AA$2:AA305)</f>
        <v>319.87500000002331</v>
      </c>
      <c r="AD305" s="43">
        <f t="shared" si="118"/>
        <v>0.18055555555555561</v>
      </c>
      <c r="AE305" s="43">
        <f t="shared" si="119"/>
        <v>0.40050660291438972</v>
      </c>
      <c r="AF305" s="43">
        <f t="shared" si="120"/>
        <v>0.38125744934448547</v>
      </c>
      <c r="AG305" s="38">
        <f>SUMIF(Unloader!B:B,Summary!B305,Unloader!M:M)</f>
        <v>0</v>
      </c>
      <c r="AH305" s="38">
        <f>SUMIF(C$2:C305,C305,AG$2:AG305)</f>
        <v>565718</v>
      </c>
      <c r="AI305" s="38">
        <f>SUM(AG$2:AG305)</f>
        <v>3795793</v>
      </c>
      <c r="AJ305" s="40">
        <f>SUMIF(Unloader!B:B,Summary!B305,Unloader!W:W)</f>
        <v>0</v>
      </c>
      <c r="AK305" s="40">
        <f>SUMIF(Unloader!B:B,Summary!B305,Unloader!AD:AD)+SUMIF(Unloader!B:B,Summary!B305,Unloader!BR:BR)+SUMIF(Unloader!B:B,Summary!B305,Unloader!BN:BN)</f>
        <v>0</v>
      </c>
      <c r="AL305" s="40">
        <f>SUMIF(C$2:C305,C305,AJ$2:AJ305)</f>
        <v>22.302083333333336</v>
      </c>
      <c r="AM305" s="40">
        <f>SUMIF(C$2:C305,C305,AK$2:AK305)</f>
        <v>2.7305555555555552</v>
      </c>
      <c r="AN305" s="30">
        <f t="shared" si="121"/>
        <v>1204.3813646524497</v>
      </c>
      <c r="AO305" s="30">
        <f>SUM(AJ$2:AJ305)</f>
        <v>117.43888888888887</v>
      </c>
      <c r="AP305" s="30">
        <f>SUM(AK$2:AK305)</f>
        <v>7.5388888888888879</v>
      </c>
      <c r="AQ305" s="30">
        <f t="shared" si="122"/>
        <v>1439.1086593873222</v>
      </c>
    </row>
    <row r="306" spans="1:43" x14ac:dyDescent="0.25">
      <c r="A306" s="124">
        <f t="shared" si="126"/>
        <v>305</v>
      </c>
      <c r="B306" s="361">
        <f t="shared" si="126"/>
        <v>40938</v>
      </c>
      <c r="C306" s="33">
        <f t="shared" si="104"/>
        <v>1</v>
      </c>
      <c r="D306" s="125">
        <f>COUNTIF('Rake Load'!A:A,Summary!B306)</f>
        <v>4</v>
      </c>
      <c r="E306" s="125">
        <f>SUMIF('Rake Load'!A:A,B306,'Rake Load'!F:F)</f>
        <v>14755.37</v>
      </c>
      <c r="F306" s="35">
        <f>SUMIF('Rake Load'!A:A,B306,'Rake Load'!AB:AB)</f>
        <v>0.59583333333333321</v>
      </c>
      <c r="G306" s="35">
        <f t="shared" si="105"/>
        <v>0.1489583333333333</v>
      </c>
      <c r="H306" s="36">
        <f t="shared" si="106"/>
        <v>3</v>
      </c>
      <c r="I306" s="36">
        <f t="shared" si="107"/>
        <v>34</v>
      </c>
      <c r="J306" s="35">
        <f>SUMIF('Rake Load'!A:A,B306,'Rake Load'!BH:BH)</f>
        <v>0</v>
      </c>
      <c r="K306" s="41">
        <f t="shared" si="108"/>
        <v>0.59583333333333321</v>
      </c>
      <c r="L306" s="41">
        <f t="shared" si="109"/>
        <v>0.1489583333333333</v>
      </c>
      <c r="M306" s="49">
        <f t="shared" si="110"/>
        <v>3</v>
      </c>
      <c r="N306" s="49">
        <f t="shared" si="111"/>
        <v>34</v>
      </c>
      <c r="O306" s="363">
        <f>SUMIF(C$2:C306,C306,D$2:D306)</f>
        <v>126</v>
      </c>
      <c r="P306" s="33">
        <f>SUMIF(C$2:C306,C306,F$2:F306)</f>
        <v>16.906944444444441</v>
      </c>
      <c r="Q306" s="37">
        <f t="shared" si="112"/>
        <v>0.13418209876543208</v>
      </c>
      <c r="R306" s="36">
        <f t="shared" si="113"/>
        <v>3</v>
      </c>
      <c r="S306" s="36">
        <f t="shared" si="114"/>
        <v>13</v>
      </c>
      <c r="T306" s="363">
        <f>SUM(D$2:D306)</f>
        <v>843</v>
      </c>
      <c r="U306" s="38">
        <f>SUMIF(C$2:C306,C306,E$2:E306)</f>
        <v>454259.67999999982</v>
      </c>
      <c r="V306" s="38">
        <f>SUM(E$2:E306)</f>
        <v>2987658.2860000012</v>
      </c>
      <c r="W306" s="43">
        <f>SUM(F$2:F306)</f>
        <v>40820.854861111126</v>
      </c>
      <c r="X306" s="43">
        <f t="shared" si="115"/>
        <v>48.423315374983538</v>
      </c>
      <c r="Y306" s="36">
        <f t="shared" si="116"/>
        <v>10</v>
      </c>
      <c r="Z306" s="36">
        <f t="shared" si="117"/>
        <v>9</v>
      </c>
      <c r="AA306" s="38">
        <f>SUMIF('Rake Load'!A:A,Summary!B306,'Rake Load'!AN:AN)</f>
        <v>1.0416666666666665</v>
      </c>
      <c r="AB306" s="38">
        <f>SUMIF(C$2:C306,C306,AA$2:AA306)</f>
        <v>49.903472222222213</v>
      </c>
      <c r="AC306" s="38">
        <f>SUM(AA$2:AA306)</f>
        <v>320.91666666668999</v>
      </c>
      <c r="AD306" s="43">
        <f t="shared" si="118"/>
        <v>0.26041666666666663</v>
      </c>
      <c r="AE306" s="43">
        <f t="shared" si="119"/>
        <v>0.39605930335096995</v>
      </c>
      <c r="AF306" s="43">
        <f t="shared" si="120"/>
        <v>0.3806840648477936</v>
      </c>
      <c r="AG306" s="38">
        <f>SUMIF(Unloader!B:B,Summary!B306,Unloader!M:M)</f>
        <v>0</v>
      </c>
      <c r="AH306" s="38">
        <f>SUMIF(C$2:C306,C306,AG$2:AG306)</f>
        <v>565718</v>
      </c>
      <c r="AI306" s="38">
        <f>SUM(AG$2:AG306)</f>
        <v>3795793</v>
      </c>
      <c r="AJ306" s="40">
        <f>SUMIF(Unloader!B:B,Summary!B306,Unloader!W:W)</f>
        <v>0</v>
      </c>
      <c r="AK306" s="40">
        <f>SUMIF(Unloader!B:B,Summary!B306,Unloader!AD:AD)+SUMIF(Unloader!B:B,Summary!B306,Unloader!BR:BR)+SUMIF(Unloader!B:B,Summary!B306,Unloader!BN:BN)</f>
        <v>0</v>
      </c>
      <c r="AL306" s="40">
        <f>SUMIF(C$2:C306,C306,AJ$2:AJ306)</f>
        <v>22.302083333333336</v>
      </c>
      <c r="AM306" s="40">
        <f>SUMIF(C$2:C306,C306,AK$2:AK306)</f>
        <v>2.7305555555555552</v>
      </c>
      <c r="AN306" s="30">
        <f t="shared" si="121"/>
        <v>1204.3813646524497</v>
      </c>
      <c r="AO306" s="30">
        <f>SUM(AJ$2:AJ306)</f>
        <v>117.43888888888887</v>
      </c>
      <c r="AP306" s="30">
        <f>SUM(AK$2:AK306)</f>
        <v>7.5388888888888879</v>
      </c>
      <c r="AQ306" s="30">
        <f t="shared" si="122"/>
        <v>1439.1086593873222</v>
      </c>
    </row>
    <row r="307" spans="1:43" x14ac:dyDescent="0.25">
      <c r="A307" s="124">
        <f t="shared" si="126"/>
        <v>306</v>
      </c>
      <c r="B307" s="361">
        <f t="shared" si="126"/>
        <v>40939</v>
      </c>
      <c r="C307" s="33">
        <f t="shared" si="104"/>
        <v>1</v>
      </c>
      <c r="D307" s="125">
        <f>COUNTIF('Rake Load'!A:A,Summary!B307)</f>
        <v>5</v>
      </c>
      <c r="E307" s="125">
        <f>SUMIF('Rake Load'!A:A,B307,'Rake Load'!F:F)</f>
        <v>18382.68</v>
      </c>
      <c r="F307" s="35">
        <f>SUMIF('Rake Load'!A:A,B307,'Rake Load'!AB:AB)</f>
        <v>0.42708333333333337</v>
      </c>
      <c r="G307" s="35">
        <f t="shared" si="105"/>
        <v>8.5416666666666669E-2</v>
      </c>
      <c r="H307" s="36">
        <f t="shared" si="106"/>
        <v>2</v>
      </c>
      <c r="I307" s="36">
        <f t="shared" si="107"/>
        <v>3</v>
      </c>
      <c r="J307" s="35">
        <f>SUMIF('Rake Load'!A:A,B307,'Rake Load'!BH:BH)</f>
        <v>3.472222222222222E-3</v>
      </c>
      <c r="K307" s="41">
        <f t="shared" si="108"/>
        <v>0.42361111111111116</v>
      </c>
      <c r="L307" s="41">
        <f t="shared" si="109"/>
        <v>8.4722222222222227E-2</v>
      </c>
      <c r="M307" s="49">
        <f t="shared" si="110"/>
        <v>2</v>
      </c>
      <c r="N307" s="49">
        <f t="shared" si="111"/>
        <v>2</v>
      </c>
      <c r="O307" s="363">
        <f>SUMIF(C$2:C307,C307,D$2:D307)</f>
        <v>131</v>
      </c>
      <c r="P307" s="33">
        <f>SUMIF(C$2:C307,C307,F$2:F307)</f>
        <v>17.334027777777774</v>
      </c>
      <c r="Q307" s="37">
        <f t="shared" si="112"/>
        <v>0.13232082273112805</v>
      </c>
      <c r="R307" s="36">
        <f t="shared" si="113"/>
        <v>3</v>
      </c>
      <c r="S307" s="36">
        <f t="shared" si="114"/>
        <v>10</v>
      </c>
      <c r="T307" s="363">
        <f>SUM(D$2:D307)</f>
        <v>848</v>
      </c>
      <c r="U307" s="38">
        <f>SUMIF(C$2:C307,C307,E$2:E307)</f>
        <v>472642.35999999981</v>
      </c>
      <c r="V307" s="38">
        <f>SUM(E$2:E307)</f>
        <v>3006040.9660000014</v>
      </c>
      <c r="W307" s="43">
        <f>SUM(F$2:F307)</f>
        <v>40821.281944444461</v>
      </c>
      <c r="X307" s="43">
        <f t="shared" si="115"/>
        <v>48.138304179769413</v>
      </c>
      <c r="Y307" s="36">
        <f t="shared" si="116"/>
        <v>3</v>
      </c>
      <c r="Z307" s="36">
        <f t="shared" si="117"/>
        <v>19</v>
      </c>
      <c r="AA307" s="38">
        <f>SUMIF('Rake Load'!A:A,Summary!B307,'Rake Load'!AN:AN)</f>
        <v>1.3194444444444446</v>
      </c>
      <c r="AB307" s="38">
        <f>SUMIF(C$2:C307,C307,AA$2:AA307)</f>
        <v>51.222916666666656</v>
      </c>
      <c r="AC307" s="38">
        <f>SUM(AA$2:AA307)</f>
        <v>322.23611111113445</v>
      </c>
      <c r="AD307" s="43">
        <f t="shared" si="118"/>
        <v>0.26388888888888895</v>
      </c>
      <c r="AE307" s="43">
        <f t="shared" si="119"/>
        <v>0.3910146310432569</v>
      </c>
      <c r="AF307" s="43">
        <f t="shared" si="120"/>
        <v>0.37999541404614912</v>
      </c>
      <c r="AG307" s="38">
        <f>SUMIF(Unloader!B:B,Summary!B307,Unloader!M:M)</f>
        <v>0</v>
      </c>
      <c r="AH307" s="38">
        <f>SUMIF(C$2:C307,C307,AG$2:AG307)</f>
        <v>565718</v>
      </c>
      <c r="AI307" s="38">
        <f>SUM(AG$2:AG307)</f>
        <v>3795793</v>
      </c>
      <c r="AJ307" s="40">
        <f>SUMIF(Unloader!B:B,Summary!B307,Unloader!W:W)</f>
        <v>0</v>
      </c>
      <c r="AK307" s="40">
        <f>SUMIF(Unloader!B:B,Summary!B307,Unloader!AD:AD)+SUMIF(Unloader!B:B,Summary!B307,Unloader!BR:BR)+SUMIF(Unloader!B:B,Summary!B307,Unloader!BN:BN)</f>
        <v>0</v>
      </c>
      <c r="AL307" s="40">
        <f>SUMIF(C$2:C307,C307,AJ$2:AJ307)</f>
        <v>22.302083333333336</v>
      </c>
      <c r="AM307" s="40">
        <f>SUMIF(C$2:C307,C307,AK$2:AK307)</f>
        <v>2.7305555555555552</v>
      </c>
      <c r="AN307" s="30">
        <f t="shared" si="121"/>
        <v>1204.3813646524497</v>
      </c>
      <c r="AO307" s="30">
        <f>SUM(AJ$2:AJ307)</f>
        <v>117.43888888888887</v>
      </c>
      <c r="AP307" s="30">
        <f>SUM(AK$2:AK307)</f>
        <v>7.5388888888888879</v>
      </c>
      <c r="AQ307" s="30">
        <f t="shared" si="122"/>
        <v>1439.1086593873222</v>
      </c>
    </row>
    <row r="308" spans="1:43" x14ac:dyDescent="0.25">
      <c r="A308" s="124">
        <f t="shared" si="126"/>
        <v>307</v>
      </c>
      <c r="B308" s="361">
        <f t="shared" si="126"/>
        <v>40940</v>
      </c>
      <c r="C308" s="33">
        <f t="shared" si="104"/>
        <v>2</v>
      </c>
      <c r="D308" s="125">
        <f>COUNTIF('Rake Load'!A:A,Summary!B308)</f>
        <v>2</v>
      </c>
      <c r="E308" s="125">
        <f>SUMIF('Rake Load'!A:A,B308,'Rake Load'!F:F)</f>
        <v>7294.8</v>
      </c>
      <c r="F308" s="35">
        <f>SUMIF('Rake Load'!A:A,B308,'Rake Load'!AB:AB)</f>
        <v>0.19513888888888895</v>
      </c>
      <c r="G308" s="35">
        <f t="shared" si="105"/>
        <v>9.7569444444444473E-2</v>
      </c>
      <c r="H308" s="36">
        <f t="shared" si="106"/>
        <v>2</v>
      </c>
      <c r="I308" s="36">
        <f t="shared" si="107"/>
        <v>20</v>
      </c>
      <c r="J308" s="35">
        <f>SUMIF('Rake Load'!A:A,B308,'Rake Load'!BH:BH)</f>
        <v>0</v>
      </c>
      <c r="K308" s="41">
        <f t="shared" si="108"/>
        <v>0.19513888888888895</v>
      </c>
      <c r="L308" s="41">
        <f t="shared" si="109"/>
        <v>9.7569444444444473E-2</v>
      </c>
      <c r="M308" s="49">
        <f t="shared" si="110"/>
        <v>2</v>
      </c>
      <c r="N308" s="49">
        <f t="shared" si="111"/>
        <v>20</v>
      </c>
      <c r="O308" s="363">
        <f>SUMIF(C$2:C308,C308,D$2:D308)</f>
        <v>2</v>
      </c>
      <c r="P308" s="33">
        <f>SUMIF(C$2:C308,C308,F$2:F308)</f>
        <v>0.19513888888888895</v>
      </c>
      <c r="Q308" s="37">
        <f t="shared" si="112"/>
        <v>9.7569444444444473E-2</v>
      </c>
      <c r="R308" s="36">
        <f t="shared" si="113"/>
        <v>2</v>
      </c>
      <c r="S308" s="36">
        <f t="shared" si="114"/>
        <v>20</v>
      </c>
      <c r="T308" s="363">
        <f>SUM(D$2:D308)</f>
        <v>850</v>
      </c>
      <c r="U308" s="38">
        <f>SUMIF(C$2:C308,C308,E$2:E308)</f>
        <v>7294.8</v>
      </c>
      <c r="V308" s="38">
        <f>SUM(E$2:E308)</f>
        <v>3013335.7660000012</v>
      </c>
      <c r="W308" s="43">
        <f>SUM(F$2:F308)</f>
        <v>40821.477083333353</v>
      </c>
      <c r="X308" s="43">
        <f t="shared" si="115"/>
        <v>48.025267156862768</v>
      </c>
      <c r="Y308" s="36">
        <f t="shared" si="116"/>
        <v>0</v>
      </c>
      <c r="Z308" s="36">
        <f t="shared" si="117"/>
        <v>36</v>
      </c>
      <c r="AA308" s="38">
        <f>SUMIF('Rake Load'!A:A,Summary!B308,'Rake Load'!AN:AN)</f>
        <v>0.375</v>
      </c>
      <c r="AB308" s="38">
        <f>SUMIF(C$2:C308,C308,AA$2:AA308)</f>
        <v>0.375</v>
      </c>
      <c r="AC308" s="38">
        <f>SUM(AA$2:AA308)</f>
        <v>322.61111111113445</v>
      </c>
      <c r="AD308" s="43">
        <f t="shared" si="118"/>
        <v>0.1875</v>
      </c>
      <c r="AE308" s="43">
        <f t="shared" si="119"/>
        <v>0.1875</v>
      </c>
      <c r="AF308" s="43">
        <f t="shared" si="120"/>
        <v>0.37954248366015819</v>
      </c>
      <c r="AG308" s="38">
        <f>SUMIF(Unloader!B:B,Summary!B308,Unloader!M:M)</f>
        <v>38126</v>
      </c>
      <c r="AH308" s="38">
        <f>SUMIF(C$2:C308,C308,AG$2:AG308)</f>
        <v>38126</v>
      </c>
      <c r="AI308" s="38">
        <f>SUM(AG$2:AG308)</f>
        <v>3833919</v>
      </c>
      <c r="AJ308" s="40">
        <f>SUMIF(Unloader!B:B,Summary!B308,Unloader!W:W)</f>
        <v>0.97916666666666663</v>
      </c>
      <c r="AK308" s="40">
        <f>SUMIF(Unloader!B:B,Summary!B308,Unloader!AD:AD)+SUMIF(Unloader!B:B,Summary!B308,Unloader!BR:BR)+SUMIF(Unloader!B:B,Summary!B308,Unloader!BN:BN)</f>
        <v>4.8611111111111112E-3</v>
      </c>
      <c r="AL308" s="40">
        <f>SUMIF(C$2:C308,C308,AJ$2:AJ308)</f>
        <v>0.97916666666666663</v>
      </c>
      <c r="AM308" s="40">
        <f>SUMIF(C$2:C308,C308,AK$2:AK308)</f>
        <v>4.8611111111111112E-3</v>
      </c>
      <c r="AN308" s="30">
        <f t="shared" si="121"/>
        <v>1630.4775481111903</v>
      </c>
      <c r="AO308" s="30">
        <f>SUM(AJ$2:AJ308)</f>
        <v>118.41805555555554</v>
      </c>
      <c r="AP308" s="30">
        <f>SUM(AK$2:AK308)</f>
        <v>7.5437499999999993</v>
      </c>
      <c r="AQ308" s="30">
        <f t="shared" si="122"/>
        <v>1440.7903093467955</v>
      </c>
    </row>
    <row r="309" spans="1:43" x14ac:dyDescent="0.25">
      <c r="A309" s="124">
        <f t="shared" si="126"/>
        <v>308</v>
      </c>
      <c r="B309" s="361">
        <f t="shared" si="126"/>
        <v>40941</v>
      </c>
      <c r="C309" s="33">
        <f t="shared" si="104"/>
        <v>2</v>
      </c>
      <c r="D309" s="125">
        <f>COUNTIF('Rake Load'!A:A,Summary!B309)</f>
        <v>4</v>
      </c>
      <c r="E309" s="125">
        <f>SUMIF('Rake Load'!A:A,B309,'Rake Load'!F:F)</f>
        <v>14244.560000000001</v>
      </c>
      <c r="F309" s="35">
        <f>SUMIF('Rake Load'!A:A,B309,'Rake Load'!AB:AB)</f>
        <v>0.36249999999999993</v>
      </c>
      <c r="G309" s="35">
        <f t="shared" si="105"/>
        <v>9.0624999999999983E-2</v>
      </c>
      <c r="H309" s="36">
        <f t="shared" si="106"/>
        <v>2</v>
      </c>
      <c r="I309" s="36">
        <f t="shared" si="107"/>
        <v>10</v>
      </c>
      <c r="J309" s="35">
        <f>SUMIF('Rake Load'!A:A,B309,'Rake Load'!BH:BH)</f>
        <v>0</v>
      </c>
      <c r="K309" s="41">
        <f t="shared" si="108"/>
        <v>0.36249999999999993</v>
      </c>
      <c r="L309" s="41">
        <f t="shared" si="109"/>
        <v>9.0624999999999983E-2</v>
      </c>
      <c r="M309" s="49">
        <f t="shared" si="110"/>
        <v>2</v>
      </c>
      <c r="N309" s="49">
        <f t="shared" si="111"/>
        <v>10</v>
      </c>
      <c r="O309" s="363">
        <f>SUMIF(C$2:C309,C309,D$2:D309)</f>
        <v>6</v>
      </c>
      <c r="P309" s="33">
        <f>SUMIF(C$2:C309,C309,F$2:F309)</f>
        <v>0.55763888888888891</v>
      </c>
      <c r="Q309" s="37">
        <f t="shared" si="112"/>
        <v>9.2939814814814822E-2</v>
      </c>
      <c r="R309" s="36">
        <f t="shared" si="113"/>
        <v>2</v>
      </c>
      <c r="S309" s="36">
        <f t="shared" si="114"/>
        <v>13</v>
      </c>
      <c r="T309" s="363">
        <f>SUM(D$2:D309)</f>
        <v>854</v>
      </c>
      <c r="U309" s="38">
        <f>SUMIF(C$2:C309,C309,E$2:E309)</f>
        <v>21539.360000000001</v>
      </c>
      <c r="V309" s="38">
        <f>SUM(E$2:E309)</f>
        <v>3027580.3260000013</v>
      </c>
      <c r="W309" s="43">
        <f>SUM(F$2:F309)</f>
        <v>40821.839583333356</v>
      </c>
      <c r="X309" s="43">
        <f t="shared" si="115"/>
        <v>47.800748926619853</v>
      </c>
      <c r="Y309" s="36">
        <f t="shared" si="116"/>
        <v>19</v>
      </c>
      <c r="Z309" s="36">
        <f t="shared" si="117"/>
        <v>13</v>
      </c>
      <c r="AA309" s="38">
        <f>SUMIF('Rake Load'!A:A,Summary!B309,'Rake Load'!AN:AN)</f>
        <v>0.91319444444444431</v>
      </c>
      <c r="AB309" s="38">
        <f>SUMIF(C$2:C309,C309,AA$2:AA309)</f>
        <v>1.2881944444444442</v>
      </c>
      <c r="AC309" s="38">
        <f>SUM(AA$2:AA309)</f>
        <v>323.52430555557891</v>
      </c>
      <c r="AD309" s="43">
        <f t="shared" si="118"/>
        <v>0.22829861111111108</v>
      </c>
      <c r="AE309" s="43">
        <f t="shared" si="119"/>
        <v>0.21469907407407404</v>
      </c>
      <c r="AF309" s="43">
        <f t="shared" si="120"/>
        <v>0.37883408144681369</v>
      </c>
      <c r="AG309" s="38">
        <f>SUMIF(Unloader!B:B,Summary!B309,Unloader!M:M)</f>
        <v>10412</v>
      </c>
      <c r="AH309" s="38">
        <f>SUMIF(C$2:C309,C309,AG$2:AG309)</f>
        <v>48538</v>
      </c>
      <c r="AI309" s="38">
        <f>SUM(AG$2:AG309)</f>
        <v>3844331</v>
      </c>
      <c r="AJ309" s="40">
        <f>SUMIF(Unloader!B:B,Summary!B309,Unloader!W:W)</f>
        <v>0.1875</v>
      </c>
      <c r="AK309" s="40">
        <f>SUMIF(Unloader!B:B,Summary!B309,Unloader!AD:AD)+SUMIF(Unloader!B:B,Summary!B309,Unloader!BR:BR)+SUMIF(Unloader!B:B,Summary!B309,Unloader!BN:BN)</f>
        <v>0</v>
      </c>
      <c r="AL309" s="40">
        <f>SUMIF(C$2:C309,C309,AJ$2:AJ309)</f>
        <v>1.1666666666666665</v>
      </c>
      <c r="AM309" s="40">
        <f>SUMIF(C$2:C309,C309,AK$2:AK309)</f>
        <v>4.8611111111111112E-3</v>
      </c>
      <c r="AN309" s="30">
        <f t="shared" si="121"/>
        <v>1740.7531380753142</v>
      </c>
      <c r="AO309" s="30">
        <f>SUM(AJ$2:AJ309)</f>
        <v>118.60555555555554</v>
      </c>
      <c r="AP309" s="30">
        <f>SUM(AK$2:AK309)</f>
        <v>7.5437499999999993</v>
      </c>
      <c r="AQ309" s="30">
        <f t="shared" si="122"/>
        <v>1442.2641297075579</v>
      </c>
    </row>
    <row r="310" spans="1:43" x14ac:dyDescent="0.25">
      <c r="A310" s="124">
        <f t="shared" si="126"/>
        <v>309</v>
      </c>
      <c r="B310" s="361">
        <f t="shared" si="126"/>
        <v>40942</v>
      </c>
      <c r="C310" s="33">
        <f t="shared" si="104"/>
        <v>2</v>
      </c>
      <c r="D310" s="125">
        <f>COUNTIF('Rake Load'!A:A,Summary!B310)</f>
        <v>3</v>
      </c>
      <c r="E310" s="125">
        <f>SUMIF('Rake Load'!A:A,B310,'Rake Load'!F:F)</f>
        <v>9953.16</v>
      </c>
      <c r="F310" s="35">
        <f>SUMIF('Rake Load'!A:A,B310,'Rake Load'!AB:AB)</f>
        <v>0.31597222222222221</v>
      </c>
      <c r="G310" s="35">
        <f t="shared" si="105"/>
        <v>0.10532407407407407</v>
      </c>
      <c r="H310" s="36">
        <f t="shared" si="106"/>
        <v>2</v>
      </c>
      <c r="I310" s="36">
        <f t="shared" si="107"/>
        <v>31</v>
      </c>
      <c r="J310" s="35">
        <f>SUMIF('Rake Load'!A:A,B310,'Rake Load'!BH:BH)</f>
        <v>0</v>
      </c>
      <c r="K310" s="41">
        <f t="shared" si="108"/>
        <v>0.31597222222222221</v>
      </c>
      <c r="L310" s="41">
        <f t="shared" si="109"/>
        <v>0.10532407407407407</v>
      </c>
      <c r="M310" s="49">
        <f t="shared" si="110"/>
        <v>2</v>
      </c>
      <c r="N310" s="49">
        <f t="shared" si="111"/>
        <v>31</v>
      </c>
      <c r="O310" s="363">
        <f>SUMIF(C$2:C310,C310,D$2:D310)</f>
        <v>9</v>
      </c>
      <c r="P310" s="33">
        <f>SUMIF(C$2:C310,C310,F$2:F310)</f>
        <v>0.87361111111111112</v>
      </c>
      <c r="Q310" s="37">
        <f t="shared" si="112"/>
        <v>9.7067901234567905E-2</v>
      </c>
      <c r="R310" s="36">
        <f t="shared" si="113"/>
        <v>2</v>
      </c>
      <c r="S310" s="36">
        <f t="shared" si="114"/>
        <v>19</v>
      </c>
      <c r="T310" s="363">
        <f>SUM(D$2:D310)</f>
        <v>857</v>
      </c>
      <c r="U310" s="38">
        <f>SUMIF(C$2:C310,C310,E$2:E310)</f>
        <v>31492.52</v>
      </c>
      <c r="V310" s="38">
        <f>SUM(E$2:E310)</f>
        <v>3037533.4860000014</v>
      </c>
      <c r="W310" s="43">
        <f>SUM(F$2:F310)</f>
        <v>40822.155555555575</v>
      </c>
      <c r="X310" s="43">
        <f t="shared" si="115"/>
        <v>47.633787112666951</v>
      </c>
      <c r="Y310" s="36">
        <f t="shared" si="116"/>
        <v>15</v>
      </c>
      <c r="Z310" s="36">
        <f t="shared" si="117"/>
        <v>12</v>
      </c>
      <c r="AA310" s="38">
        <f>SUMIF('Rake Load'!A:A,Summary!B310,'Rake Load'!AN:AN)</f>
        <v>0.75347222222222221</v>
      </c>
      <c r="AB310" s="38">
        <f>SUMIF(C$2:C310,C310,AA$2:AA310)</f>
        <v>2.0416666666666665</v>
      </c>
      <c r="AC310" s="38">
        <f>SUM(AA$2:AA310)</f>
        <v>324.27777777780113</v>
      </c>
      <c r="AD310" s="43">
        <f t="shared" si="118"/>
        <v>0.25115740740740738</v>
      </c>
      <c r="AE310" s="43">
        <f t="shared" si="119"/>
        <v>0.22685185185185183</v>
      </c>
      <c r="AF310" s="43">
        <f t="shared" si="120"/>
        <v>0.37838713859720086</v>
      </c>
      <c r="AG310" s="38">
        <f>SUMIF(Unloader!B:B,Summary!B310,Unloader!M:M)</f>
        <v>30510</v>
      </c>
      <c r="AH310" s="38">
        <f>SUMIF(C$2:C310,C310,AG$2:AG310)</f>
        <v>79048</v>
      </c>
      <c r="AI310" s="38">
        <f>SUM(AG$2:AG310)</f>
        <v>3874841</v>
      </c>
      <c r="AJ310" s="40">
        <f>SUMIF(Unloader!B:B,Summary!B310,Unloader!W:W)</f>
        <v>0.85416666666666663</v>
      </c>
      <c r="AK310" s="40">
        <f>SUMIF(Unloader!B:B,Summary!B310,Unloader!AD:AD)+SUMIF(Unloader!B:B,Summary!B310,Unloader!BR:BR)+SUMIF(Unloader!B:B,Summary!B310,Unloader!BN:BN)</f>
        <v>2.0833333333333332E-2</v>
      </c>
      <c r="AL310" s="40">
        <f>SUMIF(C$2:C310,C310,AJ$2:AJ310)</f>
        <v>2.020833333333333</v>
      </c>
      <c r="AM310" s="40">
        <f>SUMIF(C$2:C310,C310,AK$2:AK310)</f>
        <v>2.5694444444444443E-2</v>
      </c>
      <c r="AN310" s="30">
        <f t="shared" si="121"/>
        <v>1650.8458057779328</v>
      </c>
      <c r="AO310" s="30">
        <f>SUM(AJ$2:AJ310)</f>
        <v>119.45972222222221</v>
      </c>
      <c r="AP310" s="30">
        <f>SUM(AK$2:AK310)</f>
        <v>7.5645833333333323</v>
      </c>
      <c r="AQ310" s="30">
        <f t="shared" si="122"/>
        <v>1442.8840246014063</v>
      </c>
    </row>
    <row r="311" spans="1:43" x14ac:dyDescent="0.25">
      <c r="A311" s="124">
        <f t="shared" si="126"/>
        <v>310</v>
      </c>
      <c r="B311" s="361">
        <f t="shared" si="126"/>
        <v>40943</v>
      </c>
      <c r="C311" s="33">
        <f t="shared" ref="C311:C374" si="127">MONTH(B311)</f>
        <v>2</v>
      </c>
      <c r="D311" s="125">
        <f>COUNTIF('Rake Load'!A:A,Summary!B311)</f>
        <v>5</v>
      </c>
      <c r="E311" s="125">
        <f>SUMIF('Rake Load'!A:A,B311,'Rake Load'!F:F)</f>
        <v>18295.859999999997</v>
      </c>
      <c r="F311" s="35">
        <f>SUMIF('Rake Load'!A:A,B311,'Rake Load'!AB:AB)</f>
        <v>0.39513888888888882</v>
      </c>
      <c r="G311" s="35">
        <f t="shared" ref="G311:G374" si="128">F311/D311</f>
        <v>7.9027777777777766E-2</v>
      </c>
      <c r="H311" s="36">
        <f t="shared" ref="H311:H374" si="129">HOUR(G311)</f>
        <v>1</v>
      </c>
      <c r="I311" s="36">
        <f t="shared" ref="I311:I374" si="130">MINUTE(G311)</f>
        <v>53</v>
      </c>
      <c r="J311" s="35">
        <f>SUMIF('Rake Load'!A:A,B311,'Rake Load'!BH:BH)</f>
        <v>0</v>
      </c>
      <c r="K311" s="41">
        <f t="shared" ref="K311:K374" si="131">F311-J311</f>
        <v>0.39513888888888882</v>
      </c>
      <c r="L311" s="41">
        <f t="shared" ref="L311:L374" si="132">K311/D311</f>
        <v>7.9027777777777766E-2</v>
      </c>
      <c r="M311" s="49">
        <f t="shared" ref="M311:M374" si="133">HOUR(L311)</f>
        <v>1</v>
      </c>
      <c r="N311" s="49">
        <f t="shared" ref="N311:N374" si="134">MINUTE(L311)</f>
        <v>53</v>
      </c>
      <c r="O311" s="363">
        <f>SUMIF(C$2:C311,C311,D$2:D311)</f>
        <v>14</v>
      </c>
      <c r="P311" s="33">
        <f>SUMIF(C$2:C311,C311,F$2:F311)</f>
        <v>1.2687499999999998</v>
      </c>
      <c r="Q311" s="37">
        <f t="shared" ref="Q311:Q374" si="135">P311/O311</f>
        <v>9.0624999999999983E-2</v>
      </c>
      <c r="R311" s="36">
        <f t="shared" ref="R311:R374" si="136">HOUR(Q311)</f>
        <v>2</v>
      </c>
      <c r="S311" s="36">
        <f t="shared" ref="S311:S374" si="137">MINUTE(Q311)</f>
        <v>10</v>
      </c>
      <c r="T311" s="363">
        <f>SUM(D$2:D311)</f>
        <v>862</v>
      </c>
      <c r="U311" s="38">
        <f>SUMIF(C$2:C311,C311,E$2:E311)</f>
        <v>49788.38</v>
      </c>
      <c r="V311" s="38">
        <f>SUM(E$2:E311)</f>
        <v>3055829.3460000013</v>
      </c>
      <c r="W311" s="43">
        <f>SUM(F$2:F311)</f>
        <v>40822.550694444464</v>
      </c>
      <c r="X311" s="43">
        <f t="shared" ref="X311:X374" si="138">W311/T311</f>
        <v>47.357947441350888</v>
      </c>
      <c r="Y311" s="36">
        <f t="shared" ref="Y311:Y374" si="139">HOUR(X311)</f>
        <v>8</v>
      </c>
      <c r="Z311" s="36">
        <f t="shared" ref="Z311:Z374" si="140">MINUTE(X311)</f>
        <v>35</v>
      </c>
      <c r="AA311" s="38">
        <f>SUMIF('Rake Load'!A:A,Summary!B311,'Rake Load'!AN:AN)</f>
        <v>1.125</v>
      </c>
      <c r="AB311" s="38">
        <f>SUMIF(C$2:C311,C311,AA$2:AA311)</f>
        <v>3.1666666666666665</v>
      </c>
      <c r="AC311" s="38">
        <f>SUM(AA$2:AA311)</f>
        <v>325.40277777780113</v>
      </c>
      <c r="AD311" s="43">
        <f t="shared" ref="AD311:AD374" si="141">AA311/D311</f>
        <v>0.22500000000000001</v>
      </c>
      <c r="AE311" s="43">
        <f t="shared" ref="AE311:AE374" si="142">AB311/O311</f>
        <v>0.22619047619047619</v>
      </c>
      <c r="AF311" s="43">
        <f t="shared" ref="AF311:AF374" si="143">AC311/T311</f>
        <v>0.37749742201601061</v>
      </c>
      <c r="AG311" s="38">
        <f>SUMIF(Unloader!B:B,Summary!B311,Unloader!M:M)</f>
        <v>17503</v>
      </c>
      <c r="AH311" s="38">
        <f>SUMIF(C$2:C311,C311,AG$2:AG311)</f>
        <v>96551</v>
      </c>
      <c r="AI311" s="38">
        <f>SUM(AG$2:AG311)</f>
        <v>3892344</v>
      </c>
      <c r="AJ311" s="40">
        <f>SUMIF(Unloader!B:B,Summary!B311,Unloader!W:W)</f>
        <v>0.69791666666666663</v>
      </c>
      <c r="AK311" s="40">
        <f>SUMIF(Unloader!B:B,Summary!B311,Unloader!AD:AD)+SUMIF(Unloader!B:B,Summary!B311,Unloader!BR:BR)+SUMIF(Unloader!B:B,Summary!B311,Unloader!BN:BN)</f>
        <v>4.5833333333333337E-2</v>
      </c>
      <c r="AL311" s="40">
        <f>SUMIF(C$2:C311,C311,AJ$2:AJ311)</f>
        <v>2.7187499999999996</v>
      </c>
      <c r="AM311" s="40">
        <f>SUMIF(C$2:C311,C311,AK$2:AK311)</f>
        <v>7.1527777777777773E-2</v>
      </c>
      <c r="AN311" s="30">
        <f t="shared" ref="AN311:AN374" si="144">AH311/(AL311-AM311)/24</f>
        <v>1519.6904512067158</v>
      </c>
      <c r="AO311" s="30">
        <f>SUM(AJ$2:AJ311)</f>
        <v>120.15763888888888</v>
      </c>
      <c r="AP311" s="30">
        <f>SUM(AK$2:AK311)</f>
        <v>7.6104166666666657</v>
      </c>
      <c r="AQ311" s="30">
        <f t="shared" ref="AQ311:AQ374" si="145">AI311/(AO311-AP311)/24</f>
        <v>1441.0040230026905</v>
      </c>
    </row>
    <row r="312" spans="1:43" x14ac:dyDescent="0.25">
      <c r="A312" s="124">
        <f t="shared" ref="A312:B327" si="146">A311+1</f>
        <v>311</v>
      </c>
      <c r="B312" s="361">
        <f t="shared" si="146"/>
        <v>40944</v>
      </c>
      <c r="C312" s="33">
        <f t="shared" si="127"/>
        <v>2</v>
      </c>
      <c r="D312" s="125">
        <f>COUNTIF('Rake Load'!A:A,Summary!B312)</f>
        <v>4</v>
      </c>
      <c r="E312" s="125">
        <f>SUMIF('Rake Load'!A:A,B312,'Rake Load'!F:F)</f>
        <v>14546.99</v>
      </c>
      <c r="F312" s="35">
        <f>SUMIF('Rake Load'!A:A,B312,'Rake Load'!AB:AB)</f>
        <v>0.40347222222222234</v>
      </c>
      <c r="G312" s="35">
        <f t="shared" si="128"/>
        <v>0.10086805555555559</v>
      </c>
      <c r="H312" s="36">
        <f t="shared" si="129"/>
        <v>2</v>
      </c>
      <c r="I312" s="36">
        <f t="shared" si="130"/>
        <v>25</v>
      </c>
      <c r="J312" s="35">
        <f>SUMIF('Rake Load'!A:A,B312,'Rake Load'!BH:BH)</f>
        <v>0</v>
      </c>
      <c r="K312" s="41">
        <f t="shared" si="131"/>
        <v>0.40347222222222234</v>
      </c>
      <c r="L312" s="41">
        <f t="shared" si="132"/>
        <v>0.10086805555555559</v>
      </c>
      <c r="M312" s="49">
        <f t="shared" si="133"/>
        <v>2</v>
      </c>
      <c r="N312" s="49">
        <f t="shared" si="134"/>
        <v>25</v>
      </c>
      <c r="O312" s="363">
        <f>SUMIF(C$2:C312,C312,D$2:D312)</f>
        <v>18</v>
      </c>
      <c r="P312" s="33">
        <f>SUMIF(C$2:C312,C312,F$2:F312)</f>
        <v>1.6722222222222221</v>
      </c>
      <c r="Q312" s="37">
        <f t="shared" si="135"/>
        <v>9.2901234567901225E-2</v>
      </c>
      <c r="R312" s="36">
        <f t="shared" si="136"/>
        <v>2</v>
      </c>
      <c r="S312" s="36">
        <f t="shared" si="137"/>
        <v>13</v>
      </c>
      <c r="T312" s="363">
        <f>SUM(D$2:D312)</f>
        <v>866</v>
      </c>
      <c r="U312" s="38">
        <f>SUMIF(C$2:C312,C312,E$2:E312)</f>
        <v>64335.369999999995</v>
      </c>
      <c r="V312" s="38">
        <f>SUM(E$2:E312)</f>
        <v>3070376.3360000015</v>
      </c>
      <c r="W312" s="43">
        <f>SUM(F$2:F312)</f>
        <v>40822.954166666685</v>
      </c>
      <c r="X312" s="43">
        <f t="shared" si="138"/>
        <v>47.139669938414187</v>
      </c>
      <c r="Y312" s="36">
        <f t="shared" si="139"/>
        <v>3</v>
      </c>
      <c r="Z312" s="36">
        <f t="shared" si="140"/>
        <v>21</v>
      </c>
      <c r="AA312" s="38">
        <f>SUMIF('Rake Load'!A:A,Summary!B312,'Rake Load'!AN:AN)</f>
        <v>1.15625</v>
      </c>
      <c r="AB312" s="38">
        <f>SUMIF(C$2:C312,C312,AA$2:AA312)</f>
        <v>4.3229166666666661</v>
      </c>
      <c r="AC312" s="38">
        <f>SUM(AA$2:AA312)</f>
        <v>326.55902777780113</v>
      </c>
      <c r="AD312" s="43">
        <f t="shared" si="141"/>
        <v>0.2890625</v>
      </c>
      <c r="AE312" s="43">
        <f t="shared" si="142"/>
        <v>0.24016203703703701</v>
      </c>
      <c r="AF312" s="43">
        <f t="shared" si="143"/>
        <v>0.37708894662563641</v>
      </c>
      <c r="AG312" s="38">
        <f>SUMIF(Unloader!B:B,Summary!B312,Unloader!M:M)</f>
        <v>23651</v>
      </c>
      <c r="AH312" s="38">
        <f>SUMIF(C$2:C312,C312,AG$2:AG312)</f>
        <v>120202</v>
      </c>
      <c r="AI312" s="38">
        <f>SUM(AG$2:AG312)</f>
        <v>3915995</v>
      </c>
      <c r="AJ312" s="40">
        <f>SUMIF(Unloader!B:B,Summary!B312,Unloader!W:W)</f>
        <v>1</v>
      </c>
      <c r="AK312" s="40">
        <f>SUMIF(Unloader!B:B,Summary!B312,Unloader!AD:AD)+SUMIF(Unloader!B:B,Summary!B312,Unloader!BR:BR)+SUMIF(Unloader!B:B,Summary!B312,Unloader!BN:BN)</f>
        <v>0</v>
      </c>
      <c r="AL312" s="40">
        <f>SUMIF(C$2:C312,C312,AJ$2:AJ312)</f>
        <v>3.7187499999999996</v>
      </c>
      <c r="AM312" s="40">
        <f>SUMIF(C$2:C312,C312,AK$2:AK312)</f>
        <v>7.1527777777777773E-2</v>
      </c>
      <c r="AN312" s="30">
        <f t="shared" si="144"/>
        <v>1373.2140137090635</v>
      </c>
      <c r="AO312" s="30">
        <f>SUM(AJ$2:AJ312)</f>
        <v>121.15763888888888</v>
      </c>
      <c r="AP312" s="30">
        <f>SUM(AK$2:AK312)</f>
        <v>7.6104166666666657</v>
      </c>
      <c r="AQ312" s="30">
        <f t="shared" si="145"/>
        <v>1436.9920737823224</v>
      </c>
    </row>
    <row r="313" spans="1:43" x14ac:dyDescent="0.25">
      <c r="A313" s="124">
        <f t="shared" si="146"/>
        <v>312</v>
      </c>
      <c r="B313" s="361">
        <f t="shared" si="146"/>
        <v>40945</v>
      </c>
      <c r="C313" s="33">
        <f t="shared" si="127"/>
        <v>2</v>
      </c>
      <c r="D313" s="125">
        <f>COUNTIF('Rake Load'!A:A,Summary!B313)</f>
        <v>5</v>
      </c>
      <c r="E313" s="125">
        <f>SUMIF('Rake Load'!A:A,B313,'Rake Load'!F:F)</f>
        <v>18295.7</v>
      </c>
      <c r="F313" s="35">
        <f>SUMIF('Rake Load'!A:A,B313,'Rake Load'!AB:AB)</f>
        <v>0.37152777777777785</v>
      </c>
      <c r="G313" s="35">
        <f t="shared" si="128"/>
        <v>7.4305555555555569E-2</v>
      </c>
      <c r="H313" s="36">
        <f t="shared" si="129"/>
        <v>1</v>
      </c>
      <c r="I313" s="36">
        <f t="shared" si="130"/>
        <v>47</v>
      </c>
      <c r="J313" s="35">
        <f>SUMIF('Rake Load'!A:A,B313,'Rake Load'!BH:BH)</f>
        <v>0</v>
      </c>
      <c r="K313" s="41">
        <f t="shared" si="131"/>
        <v>0.37152777777777785</v>
      </c>
      <c r="L313" s="41">
        <f t="shared" si="132"/>
        <v>7.4305555555555569E-2</v>
      </c>
      <c r="M313" s="49">
        <f t="shared" si="133"/>
        <v>1</v>
      </c>
      <c r="N313" s="49">
        <f t="shared" si="134"/>
        <v>47</v>
      </c>
      <c r="O313" s="363">
        <f>SUMIF(C$2:C313,C313,D$2:D313)</f>
        <v>23</v>
      </c>
      <c r="P313" s="33">
        <f>SUMIF(C$2:C313,C313,F$2:F313)</f>
        <v>2.0437499999999997</v>
      </c>
      <c r="Q313" s="37">
        <f t="shared" si="135"/>
        <v>8.88586956521739E-2</v>
      </c>
      <c r="R313" s="36">
        <f t="shared" si="136"/>
        <v>2</v>
      </c>
      <c r="S313" s="36">
        <f t="shared" si="137"/>
        <v>7</v>
      </c>
      <c r="T313" s="363">
        <f>SUM(D$2:D313)</f>
        <v>871</v>
      </c>
      <c r="U313" s="38">
        <f>SUMIF(C$2:C313,C313,E$2:E313)</f>
        <v>82631.069999999992</v>
      </c>
      <c r="V313" s="38">
        <f>SUM(E$2:E313)</f>
        <v>3088672.0360000017</v>
      </c>
      <c r="W313" s="43">
        <f>SUM(F$2:F313)</f>
        <v>40823.325694444466</v>
      </c>
      <c r="X313" s="43">
        <f t="shared" si="138"/>
        <v>46.869489890292151</v>
      </c>
      <c r="Y313" s="36">
        <f t="shared" si="139"/>
        <v>20</v>
      </c>
      <c r="Z313" s="36">
        <f t="shared" si="140"/>
        <v>52</v>
      </c>
      <c r="AA313" s="38">
        <f>SUMIF('Rake Load'!A:A,Summary!B313,'Rake Load'!AN:AN)</f>
        <v>1.59375</v>
      </c>
      <c r="AB313" s="38">
        <f>SUMIF(C$2:C313,C313,AA$2:AA313)</f>
        <v>5.9166666666666661</v>
      </c>
      <c r="AC313" s="38">
        <f>SUM(AA$2:AA313)</f>
        <v>328.15277777780113</v>
      </c>
      <c r="AD313" s="43">
        <f t="shared" si="141"/>
        <v>0.31874999999999998</v>
      </c>
      <c r="AE313" s="43">
        <f t="shared" si="142"/>
        <v>0.25724637681159418</v>
      </c>
      <c r="AF313" s="43">
        <f t="shared" si="143"/>
        <v>0.37675405026153974</v>
      </c>
      <c r="AG313" s="38">
        <f>SUMIF(Unloader!B:B,Summary!B313,Unloader!M:M)</f>
        <v>29767</v>
      </c>
      <c r="AH313" s="38">
        <f>SUMIF(C$2:C313,C313,AG$2:AG313)</f>
        <v>149969</v>
      </c>
      <c r="AI313" s="38">
        <f>SUM(AG$2:AG313)</f>
        <v>3945762</v>
      </c>
      <c r="AJ313" s="40">
        <f>SUMIF(Unloader!B:B,Summary!B313,Unloader!W:W)</f>
        <v>1</v>
      </c>
      <c r="AK313" s="40">
        <f>SUMIF(Unloader!B:B,Summary!B313,Unloader!AD:AD)+SUMIF(Unloader!B:B,Summary!B313,Unloader!BR:BR)+SUMIF(Unloader!B:B,Summary!B313,Unloader!BN:BN)</f>
        <v>0.40069444444444446</v>
      </c>
      <c r="AL313" s="40">
        <f>SUMIF(C$2:C313,C313,AJ$2:AJ313)</f>
        <v>4.71875</v>
      </c>
      <c r="AM313" s="40">
        <f>SUMIF(C$2:C313,C313,AK$2:AK313)</f>
        <v>0.47222222222222221</v>
      </c>
      <c r="AN313" s="30">
        <f t="shared" si="144"/>
        <v>1471.4865085854456</v>
      </c>
      <c r="AO313" s="30">
        <f>SUM(AJ$2:AJ313)</f>
        <v>122.15763888888888</v>
      </c>
      <c r="AP313" s="30">
        <f>SUM(AK$2:AK313)</f>
        <v>8.0111111111111093</v>
      </c>
      <c r="AQ313" s="30">
        <f t="shared" si="145"/>
        <v>1440.3131939332363</v>
      </c>
    </row>
    <row r="314" spans="1:43" x14ac:dyDescent="0.25">
      <c r="A314" s="124">
        <f t="shared" si="146"/>
        <v>313</v>
      </c>
      <c r="B314" s="361">
        <f t="shared" si="146"/>
        <v>40946</v>
      </c>
      <c r="C314" s="33">
        <f t="shared" si="127"/>
        <v>2</v>
      </c>
      <c r="D314" s="125">
        <f>COUNTIF('Rake Load'!A:A,Summary!B314)</f>
        <v>7</v>
      </c>
      <c r="E314" s="125">
        <f>SUMIF('Rake Load'!A:A,B314,'Rake Load'!F:F)</f>
        <v>25354.53</v>
      </c>
      <c r="F314" s="35">
        <f>SUMIF('Rake Load'!A:A,B314,'Rake Load'!AB:AB)</f>
        <v>1.1194444444444445</v>
      </c>
      <c r="G314" s="35">
        <f t="shared" si="128"/>
        <v>0.15992063492063494</v>
      </c>
      <c r="H314" s="36">
        <f t="shared" si="129"/>
        <v>3</v>
      </c>
      <c r="I314" s="36">
        <f t="shared" si="130"/>
        <v>50</v>
      </c>
      <c r="J314" s="35">
        <f>SUMIF('Rake Load'!A:A,B314,'Rake Load'!BH:BH)</f>
        <v>0</v>
      </c>
      <c r="K314" s="41">
        <f t="shared" si="131"/>
        <v>1.1194444444444445</v>
      </c>
      <c r="L314" s="41">
        <f t="shared" si="132"/>
        <v>0.15992063492063494</v>
      </c>
      <c r="M314" s="49">
        <f t="shared" si="133"/>
        <v>3</v>
      </c>
      <c r="N314" s="49">
        <f t="shared" si="134"/>
        <v>50</v>
      </c>
      <c r="O314" s="363">
        <f>SUMIF(C$2:C314,C314,D$2:D314)</f>
        <v>30</v>
      </c>
      <c r="P314" s="33">
        <f>SUMIF(C$2:C314,C314,F$2:F314)</f>
        <v>3.1631944444444442</v>
      </c>
      <c r="Q314" s="37">
        <f t="shared" si="135"/>
        <v>0.10543981481481481</v>
      </c>
      <c r="R314" s="36">
        <f t="shared" si="136"/>
        <v>2</v>
      </c>
      <c r="S314" s="36">
        <f t="shared" si="137"/>
        <v>31</v>
      </c>
      <c r="T314" s="363">
        <f>SUM(D$2:D314)</f>
        <v>878</v>
      </c>
      <c r="U314" s="38">
        <f>SUMIF(C$2:C314,C314,E$2:E314)</f>
        <v>107985.59999999999</v>
      </c>
      <c r="V314" s="38">
        <f>SUM(E$2:E314)</f>
        <v>3114026.5660000015</v>
      </c>
      <c r="W314" s="43">
        <f>SUM(F$2:F314)</f>
        <v>40824.445138888907</v>
      </c>
      <c r="X314" s="43">
        <f t="shared" si="138"/>
        <v>46.497090135408776</v>
      </c>
      <c r="Y314" s="36">
        <f t="shared" si="139"/>
        <v>11</v>
      </c>
      <c r="Z314" s="36">
        <f t="shared" si="140"/>
        <v>55</v>
      </c>
      <c r="AA314" s="38">
        <f>SUMIF('Rake Load'!A:A,Summary!B314,'Rake Load'!AN:AN)</f>
        <v>2.3159722222222219</v>
      </c>
      <c r="AB314" s="38">
        <f>SUMIF(C$2:C314,C314,AA$2:AA314)</f>
        <v>8.2326388888888875</v>
      </c>
      <c r="AC314" s="38">
        <f>SUM(AA$2:AA314)</f>
        <v>330.46875000002336</v>
      </c>
      <c r="AD314" s="43">
        <f t="shared" si="141"/>
        <v>0.33085317460317454</v>
      </c>
      <c r="AE314" s="43">
        <f t="shared" si="142"/>
        <v>0.27442129629629625</v>
      </c>
      <c r="AF314" s="43">
        <f t="shared" si="143"/>
        <v>0.37638809794991274</v>
      </c>
      <c r="AG314" s="38">
        <f>SUMIF(Unloader!B:B,Summary!B314,Unloader!M:M)</f>
        <v>36147</v>
      </c>
      <c r="AH314" s="38">
        <f>SUMIF(C$2:C314,C314,AG$2:AG314)</f>
        <v>186116</v>
      </c>
      <c r="AI314" s="38">
        <f>SUM(AG$2:AG314)</f>
        <v>3981909</v>
      </c>
      <c r="AJ314" s="40">
        <f>SUMIF(Unloader!B:B,Summary!B314,Unloader!W:W)</f>
        <v>0.84861111111111109</v>
      </c>
      <c r="AK314" s="40">
        <f>SUMIF(Unloader!B:B,Summary!B314,Unloader!AD:AD)+SUMIF(Unloader!B:B,Summary!B314,Unloader!BR:BR)+SUMIF(Unloader!B:B,Summary!B314,Unloader!BN:BN)</f>
        <v>0.25624999999999998</v>
      </c>
      <c r="AL314" s="40">
        <f>SUMIF(C$2:C314,C314,AJ$2:AJ314)</f>
        <v>5.5673611111111114</v>
      </c>
      <c r="AM314" s="40">
        <f>SUMIF(C$2:C314,C314,AK$2:AK314)</f>
        <v>0.72847222222222219</v>
      </c>
      <c r="AN314" s="30">
        <f t="shared" si="144"/>
        <v>1602.6061997703789</v>
      </c>
      <c r="AO314" s="30">
        <f>SUM(AJ$2:AJ314)</f>
        <v>123.00624999999999</v>
      </c>
      <c r="AP314" s="30">
        <f>SUM(AK$2:AK314)</f>
        <v>8.2673611111111089</v>
      </c>
      <c r="AQ314" s="30">
        <f t="shared" si="145"/>
        <v>1446.0038493197117</v>
      </c>
    </row>
    <row r="315" spans="1:43" x14ac:dyDescent="0.25">
      <c r="A315" s="124">
        <f t="shared" si="146"/>
        <v>314</v>
      </c>
      <c r="B315" s="361">
        <f t="shared" si="146"/>
        <v>40947</v>
      </c>
      <c r="C315" s="33">
        <f t="shared" si="127"/>
        <v>2</v>
      </c>
      <c r="D315" s="125">
        <f>COUNTIF('Rake Load'!A:A,Summary!B315)</f>
        <v>6</v>
      </c>
      <c r="E315" s="125">
        <f>SUMIF('Rake Load'!A:A,B315,'Rake Load'!F:F)</f>
        <v>21144.14</v>
      </c>
      <c r="F315" s="35">
        <f>SUMIF('Rake Load'!A:A,B315,'Rake Load'!AB:AB)</f>
        <v>0.68194444444444435</v>
      </c>
      <c r="G315" s="35">
        <f t="shared" si="128"/>
        <v>0.11365740740740739</v>
      </c>
      <c r="H315" s="36">
        <f t="shared" si="129"/>
        <v>2</v>
      </c>
      <c r="I315" s="36">
        <f t="shared" si="130"/>
        <v>43</v>
      </c>
      <c r="J315" s="35">
        <f>SUMIF('Rake Load'!A:A,B315,'Rake Load'!BH:BH)</f>
        <v>4.1666666666666664E-2</v>
      </c>
      <c r="K315" s="41">
        <f t="shared" si="131"/>
        <v>0.64027777777777772</v>
      </c>
      <c r="L315" s="41">
        <f t="shared" si="132"/>
        <v>0.10671296296296295</v>
      </c>
      <c r="M315" s="49">
        <f t="shared" si="133"/>
        <v>2</v>
      </c>
      <c r="N315" s="49">
        <f t="shared" si="134"/>
        <v>33</v>
      </c>
      <c r="O315" s="363">
        <f>SUMIF(C$2:C315,C315,D$2:D315)</f>
        <v>36</v>
      </c>
      <c r="P315" s="33">
        <f>SUMIF(C$2:C315,C315,F$2:F315)</f>
        <v>3.8451388888888887</v>
      </c>
      <c r="Q315" s="37">
        <f t="shared" si="135"/>
        <v>0.10680941358024691</v>
      </c>
      <c r="R315" s="36">
        <f t="shared" si="136"/>
        <v>2</v>
      </c>
      <c r="S315" s="36">
        <f t="shared" si="137"/>
        <v>33</v>
      </c>
      <c r="T315" s="363">
        <f>SUM(D$2:D315)</f>
        <v>884</v>
      </c>
      <c r="U315" s="38">
        <f>SUMIF(C$2:C315,C315,E$2:E315)</f>
        <v>129129.73999999999</v>
      </c>
      <c r="V315" s="38">
        <f>SUM(E$2:E315)</f>
        <v>3135170.7060000016</v>
      </c>
      <c r="W315" s="43">
        <f>SUM(F$2:F315)</f>
        <v>40825.127083333347</v>
      </c>
      <c r="X315" s="43">
        <f t="shared" si="138"/>
        <v>46.182270456259445</v>
      </c>
      <c r="Y315" s="36">
        <f t="shared" si="139"/>
        <v>4</v>
      </c>
      <c r="Z315" s="36">
        <f t="shared" si="140"/>
        <v>22</v>
      </c>
      <c r="AA315" s="38">
        <f>SUMIF('Rake Load'!A:A,Summary!B315,'Rake Load'!AN:AN)</f>
        <v>1.6215277777777777</v>
      </c>
      <c r="AB315" s="38">
        <f>SUMIF(C$2:C315,C315,AA$2:AA315)</f>
        <v>9.8541666666666643</v>
      </c>
      <c r="AC315" s="38">
        <f>SUM(AA$2:AA315)</f>
        <v>332.09027777780113</v>
      </c>
      <c r="AD315" s="43">
        <f t="shared" si="141"/>
        <v>0.27025462962962959</v>
      </c>
      <c r="AE315" s="43">
        <f t="shared" si="142"/>
        <v>0.2737268518518518</v>
      </c>
      <c r="AF315" s="43">
        <f t="shared" si="143"/>
        <v>0.37566773504276146</v>
      </c>
      <c r="AG315" s="38">
        <f>SUMIF(Unloader!B:B,Summary!B315,Unloader!M:M)</f>
        <v>32813</v>
      </c>
      <c r="AH315" s="38">
        <f>SUMIF(C$2:C315,C315,AG$2:AG315)</f>
        <v>218929</v>
      </c>
      <c r="AI315" s="38">
        <f>SUM(AG$2:AG315)</f>
        <v>4014722</v>
      </c>
      <c r="AJ315" s="40">
        <f>SUMIF(Unloader!B:B,Summary!B315,Unloader!W:W)</f>
        <v>0.94305555555555554</v>
      </c>
      <c r="AK315" s="40">
        <f>SUMIF(Unloader!B:B,Summary!B315,Unloader!AD:AD)+SUMIF(Unloader!B:B,Summary!B315,Unloader!BR:BR)+SUMIF(Unloader!B:B,Summary!B315,Unloader!BN:BN)</f>
        <v>0.33194444444444443</v>
      </c>
      <c r="AL315" s="40">
        <f>SUMIF(C$2:C315,C315,AJ$2:AJ315)</f>
        <v>6.510416666666667</v>
      </c>
      <c r="AM315" s="40">
        <f>SUMIF(C$2:C315,C315,AK$2:AK315)</f>
        <v>1.0604166666666666</v>
      </c>
      <c r="AN315" s="30">
        <f t="shared" si="144"/>
        <v>1673.769113149847</v>
      </c>
      <c r="AO315" s="30">
        <f>SUM(AJ$2:AJ315)</f>
        <v>123.94930555555555</v>
      </c>
      <c r="AP315" s="30">
        <f>SUM(AK$2:AK315)</f>
        <v>8.5993055555555529</v>
      </c>
      <c r="AQ315" s="30">
        <f t="shared" si="145"/>
        <v>1450.1957809565092</v>
      </c>
    </row>
    <row r="316" spans="1:43" x14ac:dyDescent="0.25">
      <c r="A316" s="124">
        <f t="shared" si="146"/>
        <v>315</v>
      </c>
      <c r="B316" s="361">
        <f t="shared" si="146"/>
        <v>40948</v>
      </c>
      <c r="C316" s="33">
        <f t="shared" si="127"/>
        <v>2</v>
      </c>
      <c r="D316" s="125">
        <f>COUNTIF('Rake Load'!A:A,Summary!B316)</f>
        <v>4</v>
      </c>
      <c r="E316" s="125">
        <f>SUMIF('Rake Load'!A:A,B316,'Rake Load'!F:F)</f>
        <v>15226.96</v>
      </c>
      <c r="F316" s="35">
        <f>SUMIF('Rake Load'!A:A,B316,'Rake Load'!AB:AB)</f>
        <v>0.44791666666666652</v>
      </c>
      <c r="G316" s="35">
        <f t="shared" si="128"/>
        <v>0.11197916666666663</v>
      </c>
      <c r="H316" s="36">
        <f t="shared" si="129"/>
        <v>2</v>
      </c>
      <c r="I316" s="36">
        <f t="shared" si="130"/>
        <v>41</v>
      </c>
      <c r="J316" s="35">
        <f>SUMIF('Rake Load'!A:A,B316,'Rake Load'!BH:BH)</f>
        <v>0</v>
      </c>
      <c r="K316" s="41">
        <f t="shared" si="131"/>
        <v>0.44791666666666652</v>
      </c>
      <c r="L316" s="41">
        <f t="shared" si="132"/>
        <v>0.11197916666666663</v>
      </c>
      <c r="M316" s="49">
        <f t="shared" si="133"/>
        <v>2</v>
      </c>
      <c r="N316" s="49">
        <f t="shared" si="134"/>
        <v>41</v>
      </c>
      <c r="O316" s="363">
        <f>SUMIF(C$2:C316,C316,D$2:D316)</f>
        <v>40</v>
      </c>
      <c r="P316" s="33">
        <f>SUMIF(C$2:C316,C316,F$2:F316)</f>
        <v>4.2930555555555552</v>
      </c>
      <c r="Q316" s="37">
        <f t="shared" si="135"/>
        <v>0.10732638888888887</v>
      </c>
      <c r="R316" s="36">
        <f t="shared" si="136"/>
        <v>2</v>
      </c>
      <c r="S316" s="36">
        <f t="shared" si="137"/>
        <v>34</v>
      </c>
      <c r="T316" s="363">
        <f>SUM(D$2:D316)</f>
        <v>888</v>
      </c>
      <c r="U316" s="38">
        <f>SUMIF(C$2:C316,C316,E$2:E316)</f>
        <v>144356.69999999998</v>
      </c>
      <c r="V316" s="38">
        <f>SUM(E$2:E316)</f>
        <v>3150397.6660000016</v>
      </c>
      <c r="W316" s="43">
        <f>SUM(F$2:F316)</f>
        <v>40825.575000000012</v>
      </c>
      <c r="X316" s="43">
        <f t="shared" si="138"/>
        <v>45.974746621621634</v>
      </c>
      <c r="Y316" s="36">
        <f t="shared" si="139"/>
        <v>23</v>
      </c>
      <c r="Z316" s="36">
        <f t="shared" si="140"/>
        <v>23</v>
      </c>
      <c r="AA316" s="38">
        <f>SUMIF('Rake Load'!A:A,Summary!B316,'Rake Load'!AN:AN)</f>
        <v>1.0555555555555556</v>
      </c>
      <c r="AB316" s="38">
        <f>SUMIF(C$2:C316,C316,AA$2:AA316)</f>
        <v>10.90972222222222</v>
      </c>
      <c r="AC316" s="38">
        <f>SUM(AA$2:AA316)</f>
        <v>333.14583333335668</v>
      </c>
      <c r="AD316" s="43">
        <f t="shared" si="141"/>
        <v>0.2638888888888889</v>
      </c>
      <c r="AE316" s="43">
        <f t="shared" si="142"/>
        <v>0.2727430555555555</v>
      </c>
      <c r="AF316" s="43">
        <f t="shared" si="143"/>
        <v>0.37516422672675304</v>
      </c>
      <c r="AG316" s="38">
        <f>SUMIF(Unloader!B:B,Summary!B316,Unloader!M:M)</f>
        <v>16762</v>
      </c>
      <c r="AH316" s="38">
        <f>SUMIF(C$2:C316,C316,AG$2:AG316)</f>
        <v>235691</v>
      </c>
      <c r="AI316" s="38">
        <f>SUM(AG$2:AG316)</f>
        <v>4031484</v>
      </c>
      <c r="AJ316" s="40">
        <f>SUMIF(Unloader!B:B,Summary!B316,Unloader!W:W)</f>
        <v>0.56805555555555554</v>
      </c>
      <c r="AK316" s="40">
        <f>SUMIF(Unloader!B:B,Summary!B316,Unloader!AD:AD)+SUMIF(Unloader!B:B,Summary!B316,Unloader!BR:BR)+SUMIF(Unloader!B:B,Summary!B316,Unloader!BN:BN)</f>
        <v>4.7916666666666663E-2</v>
      </c>
      <c r="AL316" s="40">
        <f>SUMIF(C$2:C316,C316,AJ$2:AJ316)</f>
        <v>7.0784722222222225</v>
      </c>
      <c r="AM316" s="40">
        <f>SUMIF(C$2:C316,C316,AK$2:AK316)</f>
        <v>1.1083333333333332</v>
      </c>
      <c r="AN316" s="30">
        <f t="shared" si="144"/>
        <v>1644.9296266139352</v>
      </c>
      <c r="AO316" s="30">
        <f>SUM(AJ$2:AJ316)</f>
        <v>124.51736111111111</v>
      </c>
      <c r="AP316" s="30">
        <f>SUM(AK$2:AK316)</f>
        <v>8.6472222222222204</v>
      </c>
      <c r="AQ316" s="30">
        <f t="shared" si="145"/>
        <v>1449.7134603513271</v>
      </c>
    </row>
    <row r="317" spans="1:43" x14ac:dyDescent="0.25">
      <c r="A317" s="124">
        <f t="shared" si="146"/>
        <v>316</v>
      </c>
      <c r="B317" s="361">
        <f t="shared" si="146"/>
        <v>40949</v>
      </c>
      <c r="C317" s="33">
        <f t="shared" si="127"/>
        <v>2</v>
      </c>
      <c r="D317" s="125">
        <f>COUNTIF('Rake Load'!A:A,Summary!B317)</f>
        <v>7</v>
      </c>
      <c r="E317" s="125">
        <f>SUMIF('Rake Load'!A:A,B317,'Rake Load'!F:F)</f>
        <v>24331.350000000006</v>
      </c>
      <c r="F317" s="35">
        <f>SUMIF('Rake Load'!A:A,B317,'Rake Load'!AB:AB)</f>
        <v>0.54097222222222219</v>
      </c>
      <c r="G317" s="35">
        <f t="shared" si="128"/>
        <v>7.7281746031746021E-2</v>
      </c>
      <c r="H317" s="36">
        <f t="shared" si="129"/>
        <v>1</v>
      </c>
      <c r="I317" s="36">
        <f t="shared" si="130"/>
        <v>51</v>
      </c>
      <c r="J317" s="35">
        <f>SUMIF('Rake Load'!A:A,B317,'Rake Load'!BH:BH)</f>
        <v>0</v>
      </c>
      <c r="K317" s="41">
        <f t="shared" si="131"/>
        <v>0.54097222222222219</v>
      </c>
      <c r="L317" s="41">
        <f t="shared" si="132"/>
        <v>7.7281746031746021E-2</v>
      </c>
      <c r="M317" s="49">
        <f t="shared" si="133"/>
        <v>1</v>
      </c>
      <c r="N317" s="49">
        <f t="shared" si="134"/>
        <v>51</v>
      </c>
      <c r="O317" s="363">
        <f>SUMIF(C$2:C317,C317,D$2:D317)</f>
        <v>47</v>
      </c>
      <c r="P317" s="33">
        <f>SUMIF(C$2:C317,C317,F$2:F317)</f>
        <v>4.8340277777777771</v>
      </c>
      <c r="Q317" s="37">
        <f t="shared" si="135"/>
        <v>0.10285165484633568</v>
      </c>
      <c r="R317" s="36">
        <f t="shared" si="136"/>
        <v>2</v>
      </c>
      <c r="S317" s="36">
        <f t="shared" si="137"/>
        <v>28</v>
      </c>
      <c r="T317" s="363">
        <f>SUM(D$2:D317)</f>
        <v>895</v>
      </c>
      <c r="U317" s="38">
        <f>SUMIF(C$2:C317,C317,E$2:E317)</f>
        <v>168688.05</v>
      </c>
      <c r="V317" s="38">
        <f>SUM(E$2:E317)</f>
        <v>3174729.0160000017</v>
      </c>
      <c r="W317" s="43">
        <f>SUM(F$2:F317)</f>
        <v>40826.115972222236</v>
      </c>
      <c r="X317" s="43">
        <f t="shared" si="138"/>
        <v>45.615772036002497</v>
      </c>
      <c r="Y317" s="36">
        <f t="shared" si="139"/>
        <v>14</v>
      </c>
      <c r="Z317" s="36">
        <f t="shared" si="140"/>
        <v>46</v>
      </c>
      <c r="AA317" s="38">
        <f>SUMIF('Rake Load'!A:A,Summary!B317,'Rake Load'!AN:AN)</f>
        <v>2.5416666666666665</v>
      </c>
      <c r="AB317" s="38">
        <f>SUMIF(C$2:C317,C317,AA$2:AA317)</f>
        <v>13.451388888888886</v>
      </c>
      <c r="AC317" s="38">
        <f>SUM(AA$2:AA317)</f>
        <v>335.68750000002336</v>
      </c>
      <c r="AD317" s="43">
        <f t="shared" si="141"/>
        <v>0.36309523809523808</v>
      </c>
      <c r="AE317" s="43">
        <f t="shared" si="142"/>
        <v>0.28619976359338056</v>
      </c>
      <c r="AF317" s="43">
        <f t="shared" si="143"/>
        <v>0.37506983240226072</v>
      </c>
      <c r="AG317" s="38">
        <f>SUMIF(Unloader!B:B,Summary!B317,Unloader!M:M)</f>
        <v>35935</v>
      </c>
      <c r="AH317" s="38">
        <f>SUMIF(C$2:C317,C317,AG$2:AG317)</f>
        <v>271626</v>
      </c>
      <c r="AI317" s="38">
        <f>SUM(AG$2:AG317)</f>
        <v>4067419</v>
      </c>
      <c r="AJ317" s="40">
        <f>SUMIF(Unloader!B:B,Summary!B317,Unloader!W:W)</f>
        <v>1</v>
      </c>
      <c r="AK317" s="40">
        <f>SUMIF(Unloader!B:B,Summary!B317,Unloader!AD:AD)+SUMIF(Unloader!B:B,Summary!B317,Unloader!BR:BR)+SUMIF(Unloader!B:B,Summary!B317,Unloader!BN:BN)</f>
        <v>0.23680555555555557</v>
      </c>
      <c r="AL317" s="40">
        <f>SUMIF(C$2:C317,C317,AJ$2:AJ317)</f>
        <v>8.0784722222222225</v>
      </c>
      <c r="AM317" s="40">
        <f>SUMIF(C$2:C317,C317,AK$2:AK317)</f>
        <v>1.3451388888888887</v>
      </c>
      <c r="AN317" s="30">
        <f t="shared" si="144"/>
        <v>1680.8539603960392</v>
      </c>
      <c r="AO317" s="30">
        <f>SUM(AJ$2:AJ317)</f>
        <v>125.51736111111111</v>
      </c>
      <c r="AP317" s="30">
        <f>SUM(AK$2:AK317)</f>
        <v>8.8840277777777761</v>
      </c>
      <c r="AQ317" s="30">
        <f t="shared" si="145"/>
        <v>1453.0648042297798</v>
      </c>
    </row>
    <row r="318" spans="1:43" x14ac:dyDescent="0.25">
      <c r="A318" s="124">
        <f t="shared" si="146"/>
        <v>317</v>
      </c>
      <c r="B318" s="361">
        <f t="shared" si="146"/>
        <v>40950</v>
      </c>
      <c r="C318" s="33">
        <f t="shared" si="127"/>
        <v>2</v>
      </c>
      <c r="D318" s="125">
        <f>COUNTIF('Rake Load'!A:A,Summary!B318)</f>
        <v>4</v>
      </c>
      <c r="E318" s="125">
        <f>SUMIF('Rake Load'!A:A,B318,'Rake Load'!F:F)</f>
        <v>13714.8</v>
      </c>
      <c r="F318" s="35">
        <f>SUMIF('Rake Load'!A:A,B318,'Rake Load'!AB:AB)</f>
        <v>0.94375000000000009</v>
      </c>
      <c r="G318" s="35">
        <f t="shared" si="128"/>
        <v>0.23593750000000002</v>
      </c>
      <c r="H318" s="36">
        <f t="shared" si="129"/>
        <v>5</v>
      </c>
      <c r="I318" s="36">
        <f t="shared" si="130"/>
        <v>39</v>
      </c>
      <c r="J318" s="35">
        <f>SUMIF('Rake Load'!A:A,B318,'Rake Load'!BH:BH)</f>
        <v>0.30902777777777779</v>
      </c>
      <c r="K318" s="41">
        <f t="shared" si="131"/>
        <v>0.6347222222222223</v>
      </c>
      <c r="L318" s="41">
        <f t="shared" si="132"/>
        <v>0.15868055555555557</v>
      </c>
      <c r="M318" s="49">
        <f t="shared" si="133"/>
        <v>3</v>
      </c>
      <c r="N318" s="49">
        <f t="shared" si="134"/>
        <v>48</v>
      </c>
      <c r="O318" s="363">
        <f>SUMIF(C$2:C318,C318,D$2:D318)</f>
        <v>51</v>
      </c>
      <c r="P318" s="33">
        <f>SUMIF(C$2:C318,C318,F$2:F318)</f>
        <v>5.7777777777777768</v>
      </c>
      <c r="Q318" s="37">
        <f t="shared" si="135"/>
        <v>0.11328976034858386</v>
      </c>
      <c r="R318" s="36">
        <f t="shared" si="136"/>
        <v>2</v>
      </c>
      <c r="S318" s="36">
        <f t="shared" si="137"/>
        <v>43</v>
      </c>
      <c r="T318" s="363">
        <f>SUM(D$2:D318)</f>
        <v>899</v>
      </c>
      <c r="U318" s="38">
        <f>SUMIF(C$2:C318,C318,E$2:E318)</f>
        <v>182402.84999999998</v>
      </c>
      <c r="V318" s="38">
        <f>SUM(E$2:E318)</f>
        <v>3188443.8160000015</v>
      </c>
      <c r="W318" s="43">
        <f>SUM(F$2:F318)</f>
        <v>40827.059722222235</v>
      </c>
      <c r="X318" s="43">
        <f t="shared" si="138"/>
        <v>45.413859535286136</v>
      </c>
      <c r="Y318" s="36">
        <f t="shared" si="139"/>
        <v>9</v>
      </c>
      <c r="Z318" s="36">
        <f t="shared" si="140"/>
        <v>55</v>
      </c>
      <c r="AA318" s="38">
        <f>SUMIF('Rake Load'!A:A,Summary!B318,'Rake Load'!AN:AN)</f>
        <v>1.6736111111111109</v>
      </c>
      <c r="AB318" s="38">
        <f>SUMIF(C$2:C318,C318,AA$2:AA318)</f>
        <v>15.124999999999996</v>
      </c>
      <c r="AC318" s="38">
        <f>SUM(AA$2:AA318)</f>
        <v>337.36111111113445</v>
      </c>
      <c r="AD318" s="43">
        <f t="shared" si="141"/>
        <v>0.41840277777777773</v>
      </c>
      <c r="AE318" s="43">
        <f t="shared" si="142"/>
        <v>0.29656862745098034</v>
      </c>
      <c r="AF318" s="43">
        <f t="shared" si="143"/>
        <v>0.37526263749848104</v>
      </c>
      <c r="AG318" s="38">
        <f>SUMIF(Unloader!B:B,Summary!B318,Unloader!M:M)</f>
        <v>23622</v>
      </c>
      <c r="AH318" s="38">
        <f>SUMIF(C$2:C318,C318,AG$2:AG318)</f>
        <v>295248</v>
      </c>
      <c r="AI318" s="38">
        <f>SUM(AG$2:AG318)</f>
        <v>4091041</v>
      </c>
      <c r="AJ318" s="40">
        <f>SUMIF(Unloader!B:B,Summary!B318,Unloader!W:W)</f>
        <v>1</v>
      </c>
      <c r="AK318" s="40">
        <f>SUMIF(Unloader!B:B,Summary!B318,Unloader!AD:AD)+SUMIF(Unloader!B:B,Summary!B318,Unloader!BR:BR)+SUMIF(Unloader!B:B,Summary!B318,Unloader!BN:BN)</f>
        <v>0</v>
      </c>
      <c r="AL318" s="40">
        <f>SUMIF(C$2:C318,C318,AJ$2:AJ318)</f>
        <v>9.0784722222222225</v>
      </c>
      <c r="AM318" s="40">
        <f>SUMIF(C$2:C318,C318,AK$2:AK318)</f>
        <v>1.3451388888888887</v>
      </c>
      <c r="AN318" s="30">
        <f t="shared" si="144"/>
        <v>1590.7758620689654</v>
      </c>
      <c r="AO318" s="30">
        <f>SUM(AJ$2:AJ318)</f>
        <v>126.51736111111111</v>
      </c>
      <c r="AP318" s="30">
        <f>SUM(AK$2:AK318)</f>
        <v>8.8840277777777761</v>
      </c>
      <c r="AQ318" s="30">
        <f t="shared" si="145"/>
        <v>1449.0794134315668</v>
      </c>
    </row>
    <row r="319" spans="1:43" x14ac:dyDescent="0.25">
      <c r="A319" s="124">
        <f t="shared" si="146"/>
        <v>318</v>
      </c>
      <c r="B319" s="361">
        <f t="shared" si="146"/>
        <v>40951</v>
      </c>
      <c r="C319" s="33">
        <f t="shared" si="127"/>
        <v>2</v>
      </c>
      <c r="D319" s="125">
        <f>COUNTIF('Rake Load'!A:A,Summary!B319)</f>
        <v>5</v>
      </c>
      <c r="E319" s="125">
        <f>SUMIF('Rake Load'!A:A,B319,'Rake Load'!F:F)</f>
        <v>17191.760000000002</v>
      </c>
      <c r="F319" s="35">
        <f>SUMIF('Rake Load'!A:A,B319,'Rake Load'!AB:AB)</f>
        <v>0.43194444444444441</v>
      </c>
      <c r="G319" s="35">
        <f t="shared" si="128"/>
        <v>8.6388888888888876E-2</v>
      </c>
      <c r="H319" s="36">
        <f t="shared" si="129"/>
        <v>2</v>
      </c>
      <c r="I319" s="36">
        <f t="shared" si="130"/>
        <v>4</v>
      </c>
      <c r="J319" s="35">
        <f>SUMIF('Rake Load'!A:A,B319,'Rake Load'!BH:BH)</f>
        <v>0</v>
      </c>
      <c r="K319" s="41">
        <f t="shared" si="131"/>
        <v>0.43194444444444441</v>
      </c>
      <c r="L319" s="41">
        <f t="shared" si="132"/>
        <v>8.6388888888888876E-2</v>
      </c>
      <c r="M319" s="49">
        <f t="shared" si="133"/>
        <v>2</v>
      </c>
      <c r="N319" s="49">
        <f t="shared" si="134"/>
        <v>4</v>
      </c>
      <c r="O319" s="363">
        <f>SUMIF(C$2:C319,C319,D$2:D319)</f>
        <v>56</v>
      </c>
      <c r="P319" s="33">
        <f>SUMIF(C$2:C319,C319,F$2:F319)</f>
        <v>6.2097222222222213</v>
      </c>
      <c r="Q319" s="37">
        <f t="shared" si="135"/>
        <v>0.11088789682539681</v>
      </c>
      <c r="R319" s="36">
        <f t="shared" si="136"/>
        <v>2</v>
      </c>
      <c r="S319" s="36">
        <f t="shared" si="137"/>
        <v>39</v>
      </c>
      <c r="T319" s="363">
        <f>SUM(D$2:D319)</f>
        <v>904</v>
      </c>
      <c r="U319" s="38">
        <f>SUMIF(C$2:C319,C319,E$2:E319)</f>
        <v>199594.61</v>
      </c>
      <c r="V319" s="38">
        <f>SUM(E$2:E319)</f>
        <v>3205635.5760000013</v>
      </c>
      <c r="W319" s="43">
        <f>SUM(F$2:F319)</f>
        <v>40827.491666666676</v>
      </c>
      <c r="X319" s="43">
        <f t="shared" si="138"/>
        <v>45.163154498525081</v>
      </c>
      <c r="Y319" s="36">
        <f t="shared" si="139"/>
        <v>3</v>
      </c>
      <c r="Z319" s="36">
        <f t="shared" si="140"/>
        <v>54</v>
      </c>
      <c r="AA319" s="38">
        <f>SUMIF('Rake Load'!A:A,Summary!B319,'Rake Load'!AN:AN)</f>
        <v>0.98958333333333326</v>
      </c>
      <c r="AB319" s="38">
        <f>SUMIF(C$2:C319,C319,AA$2:AA319)</f>
        <v>16.114583333333329</v>
      </c>
      <c r="AC319" s="38">
        <f>SUM(AA$2:AA319)</f>
        <v>338.35069444446776</v>
      </c>
      <c r="AD319" s="43">
        <f t="shared" si="141"/>
        <v>0.19791666666666666</v>
      </c>
      <c r="AE319" s="43">
        <f t="shared" si="142"/>
        <v>0.28776041666666657</v>
      </c>
      <c r="AF319" s="43">
        <f t="shared" si="143"/>
        <v>0.37428174164211037</v>
      </c>
      <c r="AG319" s="38">
        <f>SUMIF(Unloader!B:B,Summary!B319,Unloader!M:M)</f>
        <v>32185</v>
      </c>
      <c r="AH319" s="38">
        <f>SUMIF(C$2:C319,C319,AG$2:AG319)</f>
        <v>327433</v>
      </c>
      <c r="AI319" s="38">
        <f>SUM(AG$2:AG319)</f>
        <v>4123226</v>
      </c>
      <c r="AJ319" s="40">
        <f>SUMIF(Unloader!B:B,Summary!B319,Unloader!W:W)</f>
        <v>1</v>
      </c>
      <c r="AK319" s="40">
        <f>SUMIF(Unloader!B:B,Summary!B319,Unloader!AD:AD)+SUMIF(Unloader!B:B,Summary!B319,Unloader!BR:BR)+SUMIF(Unloader!B:B,Summary!B319,Unloader!BN:BN)</f>
        <v>9.0277777777777776E-2</v>
      </c>
      <c r="AL319" s="40">
        <f>SUMIF(C$2:C319,C319,AJ$2:AJ319)</f>
        <v>10.078472222222222</v>
      </c>
      <c r="AM319" s="40">
        <f>SUMIF(C$2:C319,C319,AK$2:AK319)</f>
        <v>1.4354166666666663</v>
      </c>
      <c r="AN319" s="30">
        <f t="shared" si="144"/>
        <v>1578.4975092399163</v>
      </c>
      <c r="AO319" s="30">
        <f>SUM(AJ$2:AJ319)</f>
        <v>127.51736111111111</v>
      </c>
      <c r="AP319" s="30">
        <f>SUM(AK$2:AK319)</f>
        <v>8.9743055555555546</v>
      </c>
      <c r="AQ319" s="30">
        <f t="shared" si="145"/>
        <v>1449.271596114867</v>
      </c>
    </row>
    <row r="320" spans="1:43" x14ac:dyDescent="0.25">
      <c r="A320" s="124">
        <f t="shared" si="146"/>
        <v>319</v>
      </c>
      <c r="B320" s="361">
        <f t="shared" si="146"/>
        <v>40952</v>
      </c>
      <c r="C320" s="33">
        <f t="shared" si="127"/>
        <v>2</v>
      </c>
      <c r="D320" s="125">
        <f>COUNTIF('Rake Load'!A:A,Summary!B320)</f>
        <v>6</v>
      </c>
      <c r="E320" s="125">
        <f>SUMIF('Rake Load'!A:A,B320,'Rake Load'!F:F)</f>
        <v>21584.3</v>
      </c>
      <c r="F320" s="35">
        <f>SUMIF('Rake Load'!A:A,B320,'Rake Load'!AB:AB)</f>
        <v>0.96666666666666645</v>
      </c>
      <c r="G320" s="35">
        <f t="shared" si="128"/>
        <v>0.16111111111111107</v>
      </c>
      <c r="H320" s="36">
        <f t="shared" si="129"/>
        <v>3</v>
      </c>
      <c r="I320" s="36">
        <f t="shared" si="130"/>
        <v>52</v>
      </c>
      <c r="J320" s="35">
        <f>SUMIF('Rake Load'!A:A,B320,'Rake Load'!BH:BH)</f>
        <v>3.8194444444444441E-2</v>
      </c>
      <c r="K320" s="41">
        <f t="shared" si="131"/>
        <v>0.92847222222222203</v>
      </c>
      <c r="L320" s="41">
        <f t="shared" si="132"/>
        <v>0.15474537037037034</v>
      </c>
      <c r="M320" s="49">
        <f t="shared" si="133"/>
        <v>3</v>
      </c>
      <c r="N320" s="49">
        <f t="shared" si="134"/>
        <v>42</v>
      </c>
      <c r="O320" s="363">
        <f>SUMIF(C$2:C320,C320,D$2:D320)</f>
        <v>62</v>
      </c>
      <c r="P320" s="33">
        <f>SUMIF(C$2:C320,C320,F$2:F320)</f>
        <v>7.176388888888888</v>
      </c>
      <c r="Q320" s="37">
        <f t="shared" si="135"/>
        <v>0.11574820788530464</v>
      </c>
      <c r="R320" s="36">
        <f t="shared" si="136"/>
        <v>2</v>
      </c>
      <c r="S320" s="36">
        <f t="shared" si="137"/>
        <v>46</v>
      </c>
      <c r="T320" s="363">
        <f>SUM(D$2:D320)</f>
        <v>910</v>
      </c>
      <c r="U320" s="38">
        <f>SUMIF(C$2:C320,C320,E$2:E320)</f>
        <v>221178.90999999997</v>
      </c>
      <c r="V320" s="38">
        <f>SUM(E$2:E320)</f>
        <v>3227219.8760000011</v>
      </c>
      <c r="W320" s="43">
        <f>SUM(F$2:F320)</f>
        <v>40828.458333333343</v>
      </c>
      <c r="X320" s="43">
        <f t="shared" si="138"/>
        <v>44.86643772893774</v>
      </c>
      <c r="Y320" s="36">
        <f t="shared" si="139"/>
        <v>20</v>
      </c>
      <c r="Z320" s="36">
        <f t="shared" si="140"/>
        <v>47</v>
      </c>
      <c r="AA320" s="38">
        <f>SUMIF('Rake Load'!A:A,Summary!B320,'Rake Load'!AN:AN)</f>
        <v>1.7465277777777777</v>
      </c>
      <c r="AB320" s="38">
        <f>SUMIF(C$2:C320,C320,AA$2:AA320)</f>
        <v>17.861111111111107</v>
      </c>
      <c r="AC320" s="38">
        <f>SUM(AA$2:AA320)</f>
        <v>340.09722222224553</v>
      </c>
      <c r="AD320" s="43">
        <f t="shared" si="141"/>
        <v>0.29108796296296297</v>
      </c>
      <c r="AE320" s="43">
        <f t="shared" si="142"/>
        <v>0.28808243727598559</v>
      </c>
      <c r="AF320" s="43">
        <f t="shared" si="143"/>
        <v>0.37373321123323683</v>
      </c>
      <c r="AG320" s="38">
        <f>SUMIF(Unloader!B:B,Summary!B320,Unloader!M:M)</f>
        <v>43800</v>
      </c>
      <c r="AH320" s="38">
        <f>SUMIF(C$2:C320,C320,AG$2:AG320)</f>
        <v>371233</v>
      </c>
      <c r="AI320" s="38">
        <f>SUM(AG$2:AG320)</f>
        <v>4167026</v>
      </c>
      <c r="AJ320" s="40">
        <f>SUMIF(Unloader!B:B,Summary!B320,Unloader!W:W)</f>
        <v>1</v>
      </c>
      <c r="AK320" s="40">
        <f>SUMIF(Unloader!B:B,Summary!B320,Unloader!AD:AD)+SUMIF(Unloader!B:B,Summary!B320,Unloader!BR:BR)+SUMIF(Unloader!B:B,Summary!B320,Unloader!BN:BN)</f>
        <v>5.6250000000000001E-2</v>
      </c>
      <c r="AL320" s="40">
        <f>SUMIF(C$2:C320,C320,AJ$2:AJ320)</f>
        <v>11.078472222222222</v>
      </c>
      <c r="AM320" s="40">
        <f>SUMIF(C$2:C320,C320,AK$2:AK320)</f>
        <v>1.4916666666666663</v>
      </c>
      <c r="AN320" s="30">
        <f t="shared" si="144"/>
        <v>1613.4719304599778</v>
      </c>
      <c r="AO320" s="30">
        <f>SUM(AJ$2:AJ320)</f>
        <v>128.51736111111111</v>
      </c>
      <c r="AP320" s="30">
        <f>SUM(AK$2:AK320)</f>
        <v>9.030555555555555</v>
      </c>
      <c r="AQ320" s="30">
        <f t="shared" si="145"/>
        <v>1453.0983779008604</v>
      </c>
    </row>
    <row r="321" spans="1:43" x14ac:dyDescent="0.25">
      <c r="A321" s="124">
        <f t="shared" si="146"/>
        <v>320</v>
      </c>
      <c r="B321" s="361">
        <f t="shared" si="146"/>
        <v>40953</v>
      </c>
      <c r="C321" s="33">
        <f t="shared" si="127"/>
        <v>2</v>
      </c>
      <c r="D321" s="125">
        <f>COUNTIF('Rake Load'!A:A,Summary!B321)</f>
        <v>4</v>
      </c>
      <c r="E321" s="125">
        <f>SUMIF('Rake Load'!A:A,B321,'Rake Load'!F:F)</f>
        <v>14796.789999999999</v>
      </c>
      <c r="F321" s="35">
        <f>SUMIF('Rake Load'!A:A,B321,'Rake Load'!AB:AB)</f>
        <v>0.60347222222222219</v>
      </c>
      <c r="G321" s="35">
        <f t="shared" si="128"/>
        <v>0.15086805555555555</v>
      </c>
      <c r="H321" s="36">
        <f t="shared" si="129"/>
        <v>3</v>
      </c>
      <c r="I321" s="36">
        <f t="shared" si="130"/>
        <v>37</v>
      </c>
      <c r="J321" s="35">
        <f>SUMIF('Rake Load'!A:A,B321,'Rake Load'!BH:BH)</f>
        <v>9.0277777777777787E-3</v>
      </c>
      <c r="K321" s="41">
        <f t="shared" si="131"/>
        <v>0.59444444444444444</v>
      </c>
      <c r="L321" s="41">
        <f t="shared" si="132"/>
        <v>0.14861111111111111</v>
      </c>
      <c r="M321" s="49">
        <f t="shared" si="133"/>
        <v>3</v>
      </c>
      <c r="N321" s="49">
        <f t="shared" si="134"/>
        <v>34</v>
      </c>
      <c r="O321" s="363">
        <f>SUMIF(C$2:C321,C321,D$2:D321)</f>
        <v>66</v>
      </c>
      <c r="P321" s="33">
        <f>SUMIF(C$2:C321,C321,F$2:F321)</f>
        <v>7.77986111111111</v>
      </c>
      <c r="Q321" s="37">
        <f t="shared" si="135"/>
        <v>0.11787668350168348</v>
      </c>
      <c r="R321" s="36">
        <f t="shared" si="136"/>
        <v>2</v>
      </c>
      <c r="S321" s="36">
        <f t="shared" si="137"/>
        <v>49</v>
      </c>
      <c r="T321" s="363">
        <f>SUM(D$2:D321)</f>
        <v>914</v>
      </c>
      <c r="U321" s="38">
        <f>SUMIF(C$2:C321,C321,E$2:E321)</f>
        <v>235975.69999999998</v>
      </c>
      <c r="V321" s="38">
        <f>SUM(E$2:E321)</f>
        <v>3242016.6660000011</v>
      </c>
      <c r="W321" s="43">
        <f>SUM(F$2:F321)</f>
        <v>40829.061805555568</v>
      </c>
      <c r="X321" s="43">
        <f t="shared" si="138"/>
        <v>44.670745957938259</v>
      </c>
      <c r="Y321" s="36">
        <f t="shared" si="139"/>
        <v>16</v>
      </c>
      <c r="Z321" s="36">
        <f t="shared" si="140"/>
        <v>5</v>
      </c>
      <c r="AA321" s="38">
        <f>SUMIF('Rake Load'!A:A,Summary!B321,'Rake Load'!AN:AN)</f>
        <v>1.052083333333333</v>
      </c>
      <c r="AB321" s="38">
        <f>SUMIF(C$2:C321,C321,AA$2:AA321)</f>
        <v>18.913194444444439</v>
      </c>
      <c r="AC321" s="38">
        <f>SUM(AA$2:AA321)</f>
        <v>341.14930555557885</v>
      </c>
      <c r="AD321" s="43">
        <f t="shared" si="141"/>
        <v>0.26302083333333326</v>
      </c>
      <c r="AE321" s="43">
        <f t="shared" si="142"/>
        <v>0.28656355218855212</v>
      </c>
      <c r="AF321" s="43">
        <f t="shared" si="143"/>
        <v>0.37324869316802939</v>
      </c>
      <c r="AG321" s="38">
        <f>SUMIF(Unloader!B:B,Summary!B321,Unloader!M:M)</f>
        <v>291</v>
      </c>
      <c r="AH321" s="38">
        <f>SUMIF(C$2:C321,C321,AG$2:AG321)</f>
        <v>371524</v>
      </c>
      <c r="AI321" s="38">
        <f>SUM(AG$2:AG321)</f>
        <v>4167317</v>
      </c>
      <c r="AJ321" s="40">
        <f>SUMIF(Unloader!B:B,Summary!B321,Unloader!W:W)</f>
        <v>4.1666666666666664E-2</v>
      </c>
      <c r="AK321" s="40">
        <f>SUMIF(Unloader!B:B,Summary!B321,Unloader!AD:AD)+SUMIF(Unloader!B:B,Summary!B321,Unloader!BR:BR)+SUMIF(Unloader!B:B,Summary!B321,Unloader!BN:BN)</f>
        <v>1.2499999999999999E-2</v>
      </c>
      <c r="AL321" s="40">
        <f>SUMIF(C$2:C321,C321,AJ$2:AJ321)</f>
        <v>11.120138888888889</v>
      </c>
      <c r="AM321" s="40">
        <f>SUMIF(C$2:C321,C321,AK$2:AK321)</f>
        <v>1.5041666666666662</v>
      </c>
      <c r="AN321" s="30">
        <f t="shared" si="144"/>
        <v>1609.8389542861269</v>
      </c>
      <c r="AO321" s="30">
        <f>SUM(AJ$2:AJ321)</f>
        <v>128.55902777777777</v>
      </c>
      <c r="AP321" s="30">
        <f>SUM(AK$2:AK321)</f>
        <v>9.0430555555555543</v>
      </c>
      <c r="AQ321" s="30">
        <f t="shared" si="145"/>
        <v>1452.8452147841699</v>
      </c>
    </row>
    <row r="322" spans="1:43" x14ac:dyDescent="0.25">
      <c r="A322" s="124">
        <f t="shared" si="146"/>
        <v>321</v>
      </c>
      <c r="B322" s="361">
        <f t="shared" si="146"/>
        <v>40954</v>
      </c>
      <c r="C322" s="33">
        <f t="shared" si="127"/>
        <v>2</v>
      </c>
      <c r="D322" s="125">
        <f>COUNTIF('Rake Load'!A:A,Summary!B322)</f>
        <v>2</v>
      </c>
      <c r="E322" s="125">
        <f>SUMIF('Rake Load'!A:A,B322,'Rake Load'!F:F)</f>
        <v>6958.96</v>
      </c>
      <c r="F322" s="35">
        <f>SUMIF('Rake Load'!A:A,B322,'Rake Load'!AB:AB)</f>
        <v>0.27152777777777781</v>
      </c>
      <c r="G322" s="35">
        <f t="shared" si="128"/>
        <v>0.13576388888888891</v>
      </c>
      <c r="H322" s="36">
        <f t="shared" si="129"/>
        <v>3</v>
      </c>
      <c r="I322" s="36">
        <f t="shared" si="130"/>
        <v>15</v>
      </c>
      <c r="J322" s="35">
        <f>SUMIF('Rake Load'!A:A,B322,'Rake Load'!BH:BH)</f>
        <v>0</v>
      </c>
      <c r="K322" s="41">
        <f t="shared" si="131"/>
        <v>0.27152777777777781</v>
      </c>
      <c r="L322" s="41">
        <f t="shared" si="132"/>
        <v>0.13576388888888891</v>
      </c>
      <c r="M322" s="49">
        <f t="shared" si="133"/>
        <v>3</v>
      </c>
      <c r="N322" s="49">
        <f t="shared" si="134"/>
        <v>15</v>
      </c>
      <c r="O322" s="363">
        <f>SUMIF(C$2:C322,C322,D$2:D322)</f>
        <v>68</v>
      </c>
      <c r="P322" s="33">
        <f>SUMIF(C$2:C322,C322,F$2:F322)</f>
        <v>8.0513888888888872</v>
      </c>
      <c r="Q322" s="37">
        <f t="shared" si="135"/>
        <v>0.11840277777777775</v>
      </c>
      <c r="R322" s="36">
        <f t="shared" si="136"/>
        <v>2</v>
      </c>
      <c r="S322" s="36">
        <f t="shared" si="137"/>
        <v>50</v>
      </c>
      <c r="T322" s="363">
        <f>SUM(D$2:D322)</f>
        <v>916</v>
      </c>
      <c r="U322" s="38">
        <f>SUMIF(C$2:C322,C322,E$2:E322)</f>
        <v>242934.65999999997</v>
      </c>
      <c r="V322" s="38">
        <f>SUM(E$2:E322)</f>
        <v>3248975.6260000011</v>
      </c>
      <c r="W322" s="43">
        <f>SUM(F$2:F322)</f>
        <v>40829.333333333343</v>
      </c>
      <c r="X322" s="43">
        <f t="shared" si="138"/>
        <v>44.573508005822426</v>
      </c>
      <c r="Y322" s="36">
        <f t="shared" si="139"/>
        <v>13</v>
      </c>
      <c r="Z322" s="36">
        <f t="shared" si="140"/>
        <v>45</v>
      </c>
      <c r="AA322" s="38">
        <f>SUMIF('Rake Load'!A:A,Summary!B322,'Rake Load'!AN:AN)</f>
        <v>0.46180555555555552</v>
      </c>
      <c r="AB322" s="38">
        <f>SUMIF(C$2:C322,C322,AA$2:AA322)</f>
        <v>19.374999999999996</v>
      </c>
      <c r="AC322" s="38">
        <f>SUM(AA$2:AA322)</f>
        <v>341.61111111113439</v>
      </c>
      <c r="AD322" s="43">
        <f t="shared" si="141"/>
        <v>0.23090277777777776</v>
      </c>
      <c r="AE322" s="43">
        <f t="shared" si="142"/>
        <v>0.28492647058823523</v>
      </c>
      <c r="AF322" s="43">
        <f t="shared" si="143"/>
        <v>0.37293789422612927</v>
      </c>
      <c r="AG322" s="38">
        <f>SUMIF(Unloader!B:B,Summary!B322,Unloader!M:M)</f>
        <v>0</v>
      </c>
      <c r="AH322" s="38">
        <f>SUMIF(C$2:C322,C322,AG$2:AG322)</f>
        <v>371524</v>
      </c>
      <c r="AI322" s="38">
        <f>SUM(AG$2:AG322)</f>
        <v>4167317</v>
      </c>
      <c r="AJ322" s="40">
        <f>SUMIF(Unloader!B:B,Summary!B322,Unloader!W:W)</f>
        <v>0</v>
      </c>
      <c r="AK322" s="40">
        <f>SUMIF(Unloader!B:B,Summary!B322,Unloader!AD:AD)+SUMIF(Unloader!B:B,Summary!B322,Unloader!BR:BR)+SUMIF(Unloader!B:B,Summary!B322,Unloader!BN:BN)</f>
        <v>0</v>
      </c>
      <c r="AL322" s="40">
        <f>SUMIF(C$2:C322,C322,AJ$2:AJ322)</f>
        <v>11.120138888888889</v>
      </c>
      <c r="AM322" s="40">
        <f>SUMIF(C$2:C322,C322,AK$2:AK322)</f>
        <v>1.5041666666666662</v>
      </c>
      <c r="AN322" s="30">
        <f t="shared" si="144"/>
        <v>1609.8389542861269</v>
      </c>
      <c r="AO322" s="30">
        <f>SUM(AJ$2:AJ322)</f>
        <v>128.55902777777777</v>
      </c>
      <c r="AP322" s="30">
        <f>SUM(AK$2:AK322)</f>
        <v>9.0430555555555543</v>
      </c>
      <c r="AQ322" s="30">
        <f t="shared" si="145"/>
        <v>1452.8452147841699</v>
      </c>
    </row>
    <row r="323" spans="1:43" x14ac:dyDescent="0.25">
      <c r="A323" s="124">
        <f t="shared" si="146"/>
        <v>322</v>
      </c>
      <c r="B323" s="361">
        <f t="shared" si="146"/>
        <v>40955</v>
      </c>
      <c r="C323" s="33">
        <f t="shared" si="127"/>
        <v>2</v>
      </c>
      <c r="D323" s="125">
        <f>COUNTIF('Rake Load'!A:A,Summary!B323)</f>
        <v>6</v>
      </c>
      <c r="E323" s="125">
        <f>SUMIF('Rake Load'!A:A,B323,'Rake Load'!F:F)</f>
        <v>21098.54</v>
      </c>
      <c r="F323" s="35">
        <f>SUMIF('Rake Load'!A:A,B323,'Rake Load'!AB:AB)</f>
        <v>0.98124999999999984</v>
      </c>
      <c r="G323" s="35">
        <f t="shared" si="128"/>
        <v>0.16354166666666664</v>
      </c>
      <c r="H323" s="36">
        <f t="shared" si="129"/>
        <v>3</v>
      </c>
      <c r="I323" s="36">
        <f t="shared" si="130"/>
        <v>55</v>
      </c>
      <c r="J323" s="35">
        <f>SUMIF('Rake Load'!A:A,B323,'Rake Load'!BH:BH)</f>
        <v>0</v>
      </c>
      <c r="K323" s="41">
        <f t="shared" si="131"/>
        <v>0.98124999999999984</v>
      </c>
      <c r="L323" s="41">
        <f t="shared" si="132"/>
        <v>0.16354166666666664</v>
      </c>
      <c r="M323" s="49">
        <f t="shared" si="133"/>
        <v>3</v>
      </c>
      <c r="N323" s="49">
        <f t="shared" si="134"/>
        <v>55</v>
      </c>
      <c r="O323" s="363">
        <f>SUMIF(C$2:C323,C323,D$2:D323)</f>
        <v>74</v>
      </c>
      <c r="P323" s="33">
        <f>SUMIF(C$2:C323,C323,F$2:F323)</f>
        <v>9.0326388888888864</v>
      </c>
      <c r="Q323" s="37">
        <f t="shared" si="135"/>
        <v>0.12206268768768766</v>
      </c>
      <c r="R323" s="36">
        <f t="shared" si="136"/>
        <v>2</v>
      </c>
      <c r="S323" s="36">
        <f t="shared" si="137"/>
        <v>55</v>
      </c>
      <c r="T323" s="363">
        <f>SUM(D$2:D323)</f>
        <v>922</v>
      </c>
      <c r="U323" s="38">
        <f>SUMIF(C$2:C323,C323,E$2:E323)</f>
        <v>264033.19999999995</v>
      </c>
      <c r="V323" s="38">
        <f>SUM(E$2:E323)</f>
        <v>3270074.1660000011</v>
      </c>
      <c r="W323" s="43">
        <f>SUM(F$2:F323)</f>
        <v>40830.31458333334</v>
      </c>
      <c r="X323" s="43">
        <f t="shared" si="138"/>
        <v>44.284506055676076</v>
      </c>
      <c r="Y323" s="36">
        <f t="shared" si="139"/>
        <v>6</v>
      </c>
      <c r="Z323" s="36">
        <f t="shared" si="140"/>
        <v>49</v>
      </c>
      <c r="AA323" s="38">
        <f>SUMIF('Rake Load'!A:A,Summary!B323,'Rake Load'!AN:AN)</f>
        <v>1.7777777777777772</v>
      </c>
      <c r="AB323" s="38">
        <f>SUMIF(C$2:C323,C323,AA$2:AA323)</f>
        <v>21.152777777777775</v>
      </c>
      <c r="AC323" s="38">
        <f>SUM(AA$2:AA323)</f>
        <v>343.38888888891216</v>
      </c>
      <c r="AD323" s="43">
        <f t="shared" si="141"/>
        <v>0.29629629629629622</v>
      </c>
      <c r="AE323" s="43">
        <f t="shared" si="142"/>
        <v>0.28584834834834832</v>
      </c>
      <c r="AF323" s="43">
        <f t="shared" si="143"/>
        <v>0.37243914196194378</v>
      </c>
      <c r="AG323" s="38">
        <f>SUMIF(Unloader!B:B,Summary!B323,Unloader!M:M)</f>
        <v>31987</v>
      </c>
      <c r="AH323" s="38">
        <f>SUMIF(C$2:C323,C323,AG$2:AG323)</f>
        <v>403511</v>
      </c>
      <c r="AI323" s="38">
        <f>SUM(AG$2:AG323)</f>
        <v>4199304</v>
      </c>
      <c r="AJ323" s="40">
        <f>SUMIF(Unloader!B:B,Summary!B323,Unloader!W:W)</f>
        <v>0.6875</v>
      </c>
      <c r="AK323" s="40">
        <f>SUMIF(Unloader!B:B,Summary!B323,Unloader!AD:AD)+SUMIF(Unloader!B:B,Summary!B323,Unloader!BR:BR)+SUMIF(Unloader!B:B,Summary!B323,Unloader!BN:BN)</f>
        <v>0.12847222222222224</v>
      </c>
      <c r="AL323" s="40">
        <f>SUMIF(C$2:C323,C323,AJ$2:AJ323)</f>
        <v>11.807638888888889</v>
      </c>
      <c r="AM323" s="40">
        <f>SUMIF(C$2:C323,C323,AK$2:AK323)</f>
        <v>1.6326388888888885</v>
      </c>
      <c r="AN323" s="30">
        <f t="shared" si="144"/>
        <v>1652.3791973791974</v>
      </c>
      <c r="AO323" s="30">
        <f>SUM(AJ$2:AJ323)</f>
        <v>129.24652777777777</v>
      </c>
      <c r="AP323" s="30">
        <f>SUM(AK$2:AK323)</f>
        <v>9.1715277777777757</v>
      </c>
      <c r="AQ323" s="30">
        <f t="shared" si="145"/>
        <v>1457.1809285863003</v>
      </c>
    </row>
    <row r="324" spans="1:43" x14ac:dyDescent="0.25">
      <c r="A324" s="124">
        <f t="shared" si="146"/>
        <v>323</v>
      </c>
      <c r="B324" s="361">
        <f t="shared" si="146"/>
        <v>40956</v>
      </c>
      <c r="C324" s="33">
        <f t="shared" si="127"/>
        <v>2</v>
      </c>
      <c r="D324" s="125">
        <f>COUNTIF('Rake Load'!A:A,Summary!B324)</f>
        <v>4</v>
      </c>
      <c r="E324" s="125">
        <f>SUMIF('Rake Load'!A:A,B324,'Rake Load'!F:F)</f>
        <v>13686.480000000001</v>
      </c>
      <c r="F324" s="35">
        <f>SUMIF('Rake Load'!A:A,B324,'Rake Load'!AB:AB)</f>
        <v>0.31944444444444453</v>
      </c>
      <c r="G324" s="35">
        <f t="shared" si="128"/>
        <v>7.9861111111111133E-2</v>
      </c>
      <c r="H324" s="36">
        <f t="shared" si="129"/>
        <v>1</v>
      </c>
      <c r="I324" s="36">
        <f t="shared" si="130"/>
        <v>55</v>
      </c>
      <c r="J324" s="35">
        <f>SUMIF('Rake Load'!A:A,B324,'Rake Load'!BH:BH)</f>
        <v>0</v>
      </c>
      <c r="K324" s="41">
        <f t="shared" si="131"/>
        <v>0.31944444444444453</v>
      </c>
      <c r="L324" s="41">
        <f t="shared" si="132"/>
        <v>7.9861111111111133E-2</v>
      </c>
      <c r="M324" s="49">
        <f t="shared" si="133"/>
        <v>1</v>
      </c>
      <c r="N324" s="49">
        <f t="shared" si="134"/>
        <v>55</v>
      </c>
      <c r="O324" s="363">
        <f>SUMIF(C$2:C324,C324,D$2:D324)</f>
        <v>78</v>
      </c>
      <c r="P324" s="33">
        <f>SUMIF(C$2:C324,C324,F$2:F324)</f>
        <v>9.3520833333333311</v>
      </c>
      <c r="Q324" s="37">
        <f t="shared" si="135"/>
        <v>0.11989850427350425</v>
      </c>
      <c r="R324" s="36">
        <f t="shared" si="136"/>
        <v>2</v>
      </c>
      <c r="S324" s="36">
        <f t="shared" si="137"/>
        <v>52</v>
      </c>
      <c r="T324" s="363">
        <f>SUM(D$2:D324)</f>
        <v>926</v>
      </c>
      <c r="U324" s="38">
        <f>SUMIF(C$2:C324,C324,E$2:E324)</f>
        <v>277719.67999999993</v>
      </c>
      <c r="V324" s="38">
        <f>SUM(E$2:E324)</f>
        <v>3283760.6460000011</v>
      </c>
      <c r="W324" s="43">
        <f>SUM(F$2:F324)</f>
        <v>40830.634027777785</v>
      </c>
      <c r="X324" s="43">
        <f t="shared" si="138"/>
        <v>44.093557265418774</v>
      </c>
      <c r="Y324" s="36">
        <f t="shared" si="139"/>
        <v>2</v>
      </c>
      <c r="Z324" s="36">
        <f t="shared" si="140"/>
        <v>14</v>
      </c>
      <c r="AA324" s="38">
        <f>SUMIF('Rake Load'!A:A,Summary!B324,'Rake Load'!AN:AN)</f>
        <v>0.89583333333333326</v>
      </c>
      <c r="AB324" s="38">
        <f>SUMIF(C$2:C324,C324,AA$2:AA324)</f>
        <v>22.048611111111107</v>
      </c>
      <c r="AC324" s="38">
        <f>SUM(AA$2:AA324)</f>
        <v>344.28472222224548</v>
      </c>
      <c r="AD324" s="43">
        <f t="shared" si="141"/>
        <v>0.22395833333333331</v>
      </c>
      <c r="AE324" s="43">
        <f t="shared" si="142"/>
        <v>0.2826745014245014</v>
      </c>
      <c r="AF324" s="43">
        <f t="shared" si="143"/>
        <v>0.37179775617953076</v>
      </c>
      <c r="AG324" s="38">
        <f>SUMIF(Unloader!B:B,Summary!B324,Unloader!M:M)</f>
        <v>7434</v>
      </c>
      <c r="AH324" s="38">
        <f>SUMIF(C$2:C324,C324,AG$2:AG324)</f>
        <v>410945</v>
      </c>
      <c r="AI324" s="38">
        <f>SUM(AG$2:AG324)</f>
        <v>4206738</v>
      </c>
      <c r="AJ324" s="40">
        <f>SUMIF(Unloader!B:B,Summary!B324,Unloader!W:W)</f>
        <v>1</v>
      </c>
      <c r="AK324" s="40">
        <f>SUMIF(Unloader!B:B,Summary!B324,Unloader!AD:AD)+SUMIF(Unloader!B:B,Summary!B324,Unloader!BR:BR)+SUMIF(Unloader!B:B,Summary!B324,Unloader!BN:BN)</f>
        <v>0.85833333333333339</v>
      </c>
      <c r="AL324" s="40">
        <f>SUMIF(C$2:C324,C324,AJ$2:AJ324)</f>
        <v>12.807638888888889</v>
      </c>
      <c r="AM324" s="40">
        <f>SUMIF(C$2:C324,C324,AK$2:AK324)</f>
        <v>2.4909722222222221</v>
      </c>
      <c r="AN324" s="30">
        <f t="shared" si="144"/>
        <v>1659.7132471728594</v>
      </c>
      <c r="AO324" s="30">
        <f>SUM(AJ$2:AJ324)</f>
        <v>130.24652777777777</v>
      </c>
      <c r="AP324" s="30">
        <f>SUM(AK$2:AK324)</f>
        <v>10.02986111111111</v>
      </c>
      <c r="AQ324" s="30">
        <f t="shared" si="145"/>
        <v>1458.0403438236517</v>
      </c>
    </row>
    <row r="325" spans="1:43" x14ac:dyDescent="0.25">
      <c r="A325" s="124">
        <f t="shared" si="146"/>
        <v>324</v>
      </c>
      <c r="B325" s="361">
        <f t="shared" si="146"/>
        <v>40957</v>
      </c>
      <c r="C325" s="33">
        <f t="shared" si="127"/>
        <v>2</v>
      </c>
      <c r="D325" s="125">
        <f>COUNTIF('Rake Load'!A:A,Summary!B325)</f>
        <v>5</v>
      </c>
      <c r="E325" s="125">
        <f>SUMIF('Rake Load'!A:A,B325,'Rake Load'!F:F)</f>
        <v>17971.52</v>
      </c>
      <c r="F325" s="35">
        <f>SUMIF('Rake Load'!A:A,B325,'Rake Load'!AB:AB)</f>
        <v>0.61111111111111116</v>
      </c>
      <c r="G325" s="35">
        <f t="shared" si="128"/>
        <v>0.12222222222222223</v>
      </c>
      <c r="H325" s="36">
        <f t="shared" si="129"/>
        <v>2</v>
      </c>
      <c r="I325" s="36">
        <f t="shared" si="130"/>
        <v>56</v>
      </c>
      <c r="J325" s="35">
        <f>SUMIF('Rake Load'!A:A,B325,'Rake Load'!BH:BH)</f>
        <v>2.0833333333333333E-3</v>
      </c>
      <c r="K325" s="41">
        <f t="shared" si="131"/>
        <v>0.60902777777777783</v>
      </c>
      <c r="L325" s="41">
        <f t="shared" si="132"/>
        <v>0.12180555555555557</v>
      </c>
      <c r="M325" s="49">
        <f t="shared" si="133"/>
        <v>2</v>
      </c>
      <c r="N325" s="49">
        <f t="shared" si="134"/>
        <v>55</v>
      </c>
      <c r="O325" s="363">
        <f>SUMIF(C$2:C325,C325,D$2:D325)</f>
        <v>83</v>
      </c>
      <c r="P325" s="33">
        <f>SUMIF(C$2:C325,C325,F$2:F325)</f>
        <v>9.9631944444444418</v>
      </c>
      <c r="Q325" s="37">
        <f t="shared" si="135"/>
        <v>0.12003848728246315</v>
      </c>
      <c r="R325" s="36">
        <f t="shared" si="136"/>
        <v>2</v>
      </c>
      <c r="S325" s="36">
        <f t="shared" si="137"/>
        <v>52</v>
      </c>
      <c r="T325" s="363">
        <f>SUM(D$2:D325)</f>
        <v>931</v>
      </c>
      <c r="U325" s="38">
        <f>SUMIF(C$2:C325,C325,E$2:E325)</f>
        <v>295691.19999999995</v>
      </c>
      <c r="V325" s="38">
        <f>SUM(E$2:E325)</f>
        <v>3301732.1660000011</v>
      </c>
      <c r="W325" s="43">
        <f>SUM(F$2:F325)</f>
        <v>40831.245138888895</v>
      </c>
      <c r="X325" s="43">
        <f t="shared" si="138"/>
        <v>43.85740616422008</v>
      </c>
      <c r="Y325" s="36">
        <f t="shared" si="139"/>
        <v>20</v>
      </c>
      <c r="Z325" s="36">
        <f t="shared" si="140"/>
        <v>34</v>
      </c>
      <c r="AA325" s="38">
        <f>SUMIF('Rake Load'!A:A,Summary!B325,'Rake Load'!AN:AN)</f>
        <v>1.864583333333333</v>
      </c>
      <c r="AB325" s="38">
        <f>SUMIF(C$2:C325,C325,AA$2:AA325)</f>
        <v>23.913194444444439</v>
      </c>
      <c r="AC325" s="38">
        <f>SUM(AA$2:AA325)</f>
        <v>346.14930555557879</v>
      </c>
      <c r="AD325" s="43">
        <f t="shared" si="141"/>
        <v>0.37291666666666662</v>
      </c>
      <c r="AE325" s="43">
        <f t="shared" si="142"/>
        <v>0.28811077643908961</v>
      </c>
      <c r="AF325" s="43">
        <f t="shared" si="143"/>
        <v>0.37180376536582038</v>
      </c>
      <c r="AG325" s="38">
        <f>SUMIF(Unloader!B:B,Summary!B325,Unloader!M:M)</f>
        <v>26566</v>
      </c>
      <c r="AH325" s="38">
        <f>SUMIF(C$2:C325,C325,AG$2:AG325)</f>
        <v>437511</v>
      </c>
      <c r="AI325" s="38">
        <f>SUM(AG$2:AG325)</f>
        <v>4233304</v>
      </c>
      <c r="AJ325" s="40">
        <f>SUMIF(Unloader!B:B,Summary!B325,Unloader!W:W)</f>
        <v>0.97916666666666663</v>
      </c>
      <c r="AK325" s="40">
        <f>SUMIF(Unloader!B:B,Summary!B325,Unloader!AD:AD)+SUMIF(Unloader!B:B,Summary!B325,Unloader!BR:BR)+SUMIF(Unloader!B:B,Summary!B325,Unloader!BN:BN)</f>
        <v>0.23819444444444446</v>
      </c>
      <c r="AL325" s="40">
        <f>SUMIF(C$2:C325,C325,AJ$2:AJ325)</f>
        <v>13.786805555555555</v>
      </c>
      <c r="AM325" s="40">
        <f>SUMIF(C$2:C325,C325,AK$2:AK325)</f>
        <v>2.7291666666666665</v>
      </c>
      <c r="AN325" s="30">
        <f t="shared" si="144"/>
        <v>1648.6001381649187</v>
      </c>
      <c r="AO325" s="30">
        <f>SUM(AJ$2:AJ325)</f>
        <v>131.22569444444443</v>
      </c>
      <c r="AP325" s="30">
        <f>SUM(AK$2:AK325)</f>
        <v>10.268055555555554</v>
      </c>
      <c r="AQ325" s="30">
        <f t="shared" si="145"/>
        <v>1458.2598361455746</v>
      </c>
    </row>
    <row r="326" spans="1:43" x14ac:dyDescent="0.25">
      <c r="A326" s="124">
        <f t="shared" si="146"/>
        <v>325</v>
      </c>
      <c r="B326" s="361">
        <f t="shared" si="146"/>
        <v>40958</v>
      </c>
      <c r="C326" s="33">
        <f t="shared" si="127"/>
        <v>2</v>
      </c>
      <c r="D326" s="125">
        <f>COUNTIF('Rake Load'!A:A,Summary!B326)</f>
        <v>7</v>
      </c>
      <c r="E326" s="125">
        <f>SUMIF('Rake Load'!A:A,B326,'Rake Load'!F:F)</f>
        <v>25031.06</v>
      </c>
      <c r="F326" s="35">
        <f>SUMIF('Rake Load'!A:A,B326,'Rake Load'!AB:AB)</f>
        <v>1.2194444444444443</v>
      </c>
      <c r="G326" s="35">
        <f t="shared" si="128"/>
        <v>0.1742063492063492</v>
      </c>
      <c r="H326" s="36">
        <f t="shared" si="129"/>
        <v>4</v>
      </c>
      <c r="I326" s="36">
        <f t="shared" si="130"/>
        <v>10</v>
      </c>
      <c r="J326" s="35">
        <f>SUMIF('Rake Load'!A:A,B326,'Rake Load'!BH:BH)</f>
        <v>0</v>
      </c>
      <c r="K326" s="41">
        <f t="shared" si="131"/>
        <v>1.2194444444444443</v>
      </c>
      <c r="L326" s="41">
        <f t="shared" si="132"/>
        <v>0.1742063492063492</v>
      </c>
      <c r="M326" s="49">
        <f t="shared" si="133"/>
        <v>4</v>
      </c>
      <c r="N326" s="49">
        <f t="shared" si="134"/>
        <v>10</v>
      </c>
      <c r="O326" s="363">
        <f>SUMIF(C$2:C326,C326,D$2:D326)</f>
        <v>90</v>
      </c>
      <c r="P326" s="33">
        <f>SUMIF(C$2:C326,C326,F$2:F326)</f>
        <v>11.182638888888887</v>
      </c>
      <c r="Q326" s="37">
        <f t="shared" si="135"/>
        <v>0.12425154320987652</v>
      </c>
      <c r="R326" s="36">
        <f t="shared" si="136"/>
        <v>2</v>
      </c>
      <c r="S326" s="36">
        <f t="shared" si="137"/>
        <v>58</v>
      </c>
      <c r="T326" s="363">
        <f>SUM(D$2:D326)</f>
        <v>938</v>
      </c>
      <c r="U326" s="38">
        <f>SUMIF(C$2:C326,C326,E$2:E326)</f>
        <v>320722.25999999995</v>
      </c>
      <c r="V326" s="38">
        <f>SUM(E$2:E326)</f>
        <v>3326763.2260000012</v>
      </c>
      <c r="W326" s="43">
        <f>SUM(F$2:F326)</f>
        <v>40832.464583333342</v>
      </c>
      <c r="X326" s="43">
        <f t="shared" si="138"/>
        <v>43.531412135749832</v>
      </c>
      <c r="Y326" s="36">
        <f t="shared" si="139"/>
        <v>12</v>
      </c>
      <c r="Z326" s="36">
        <f t="shared" si="140"/>
        <v>45</v>
      </c>
      <c r="AA326" s="38">
        <f>SUMIF('Rake Load'!A:A,Summary!B326,'Rake Load'!AN:AN)</f>
        <v>3.0694444444444446</v>
      </c>
      <c r="AB326" s="38">
        <f>SUMIF(C$2:C326,C326,AA$2:AA326)</f>
        <v>26.982638888888886</v>
      </c>
      <c r="AC326" s="38">
        <f>SUM(AA$2:AA326)</f>
        <v>349.21875000002325</v>
      </c>
      <c r="AD326" s="43">
        <f t="shared" si="141"/>
        <v>0.43849206349206354</v>
      </c>
      <c r="AE326" s="43">
        <f t="shared" si="142"/>
        <v>0.29980709876543205</v>
      </c>
      <c r="AF326" s="43">
        <f t="shared" si="143"/>
        <v>0.37230143923243419</v>
      </c>
      <c r="AG326" s="38">
        <f>SUMIF(Unloader!B:B,Summary!B326,Unloader!M:M)</f>
        <v>24245</v>
      </c>
      <c r="AH326" s="38">
        <f>SUMIF(C$2:C326,C326,AG$2:AG326)</f>
        <v>461756</v>
      </c>
      <c r="AI326" s="38">
        <f>SUM(AG$2:AG326)</f>
        <v>4257549</v>
      </c>
      <c r="AJ326" s="40">
        <f>SUMIF(Unloader!B:B,Summary!B326,Unloader!W:W)</f>
        <v>0.88194444444444453</v>
      </c>
      <c r="AK326" s="40">
        <f>SUMIF(Unloader!B:B,Summary!B326,Unloader!AD:AD)+SUMIF(Unloader!B:B,Summary!B326,Unloader!BR:BR)+SUMIF(Unloader!B:B,Summary!B326,Unloader!BN:BN)</f>
        <v>0.23750000000000002</v>
      </c>
      <c r="AL326" s="40">
        <f>SUMIF(C$2:C326,C326,AJ$2:AJ326)</f>
        <v>14.668749999999999</v>
      </c>
      <c r="AM326" s="40">
        <f>SUMIF(C$2:C326,C326,AK$2:AK326)</f>
        <v>2.9666666666666663</v>
      </c>
      <c r="AN326" s="30">
        <f t="shared" si="144"/>
        <v>1644.1374399145452</v>
      </c>
      <c r="AO326" s="30">
        <f>SUM(AJ$2:AJ326)</f>
        <v>132.10763888888889</v>
      </c>
      <c r="AP326" s="30">
        <f>SUM(AK$2:AK326)</f>
        <v>10.505555555555555</v>
      </c>
      <c r="AQ326" s="30">
        <f t="shared" si="145"/>
        <v>1458.8391098014356</v>
      </c>
    </row>
    <row r="327" spans="1:43" x14ac:dyDescent="0.25">
      <c r="A327" s="124">
        <f t="shared" si="146"/>
        <v>326</v>
      </c>
      <c r="B327" s="361">
        <f t="shared" si="146"/>
        <v>40959</v>
      </c>
      <c r="C327" s="33">
        <f t="shared" si="127"/>
        <v>2</v>
      </c>
      <c r="D327" s="125">
        <v>6</v>
      </c>
      <c r="E327" s="125">
        <v>13896.57</v>
      </c>
      <c r="F327" s="35">
        <f>SUMIF('Rake Load'!A:A,B327,'Rake Load'!AB:AB)</f>
        <v>0.84652777777777777</v>
      </c>
      <c r="G327" s="35">
        <f>F327/D327</f>
        <v>0.14108796296296297</v>
      </c>
      <c r="H327" s="36">
        <f t="shared" si="129"/>
        <v>3</v>
      </c>
      <c r="I327" s="36">
        <f t="shared" si="130"/>
        <v>23</v>
      </c>
      <c r="J327" s="35">
        <f>SUMIF('Rake Load'!A:A,B327,'Rake Load'!BH:BH)</f>
        <v>0</v>
      </c>
      <c r="K327" s="41">
        <f>F327-J327</f>
        <v>0.84652777777777777</v>
      </c>
      <c r="L327" s="41">
        <f t="shared" si="132"/>
        <v>0.14108796296296297</v>
      </c>
      <c r="M327" s="49">
        <f t="shared" si="133"/>
        <v>3</v>
      </c>
      <c r="N327" s="49">
        <f t="shared" si="134"/>
        <v>23</v>
      </c>
      <c r="O327" s="363">
        <f>SUMIF(C$2:C327,C327,D$2:D327)</f>
        <v>96</v>
      </c>
      <c r="P327" s="33">
        <f>SUMIF(C$2:C327,C327,F$2:F327)</f>
        <v>12.029166666666665</v>
      </c>
      <c r="Q327" s="37">
        <f t="shared" si="135"/>
        <v>0.12530381944444444</v>
      </c>
      <c r="R327" s="36">
        <f t="shared" si="136"/>
        <v>3</v>
      </c>
      <c r="S327" s="36">
        <f t="shared" si="137"/>
        <v>0</v>
      </c>
      <c r="T327" s="363">
        <f>SUM(D$2:D327)</f>
        <v>944</v>
      </c>
      <c r="U327" s="38">
        <f>SUMIF(C$2:C327,C327,E$2:E327)</f>
        <v>334618.82999999996</v>
      </c>
      <c r="V327" s="38">
        <f>SUM(E$2:E327)</f>
        <v>3340659.796000001</v>
      </c>
      <c r="W327" s="43">
        <f>SUM(F$2:F327)</f>
        <v>40833.311111111121</v>
      </c>
      <c r="X327" s="43">
        <f t="shared" si="138"/>
        <v>43.255626177024496</v>
      </c>
      <c r="Y327" s="36">
        <f t="shared" si="139"/>
        <v>6</v>
      </c>
      <c r="Z327" s="36">
        <f t="shared" si="140"/>
        <v>8</v>
      </c>
      <c r="AA327" s="38">
        <f>SUMIF('Rake Load'!A:A,Summary!B327,'Rake Load'!AN:AN)</f>
        <v>1.7118055555555554</v>
      </c>
      <c r="AB327" s="38">
        <f>SUMIF(C$2:C327,C327,AA$2:AA327)</f>
        <v>28.694444444444443</v>
      </c>
      <c r="AC327" s="38">
        <f>SUM(AA$2:AA327)</f>
        <v>350.93055555557879</v>
      </c>
      <c r="AD327" s="43">
        <f t="shared" si="141"/>
        <v>0.28530092592592587</v>
      </c>
      <c r="AE327" s="43">
        <f t="shared" si="142"/>
        <v>0.29890046296296297</v>
      </c>
      <c r="AF327" s="43">
        <f t="shared" si="143"/>
        <v>0.37174846986819787</v>
      </c>
      <c r="AG327" s="38">
        <f>SUMIF(Unloader!B:B,Summary!B327,Unloader!M:M)</f>
        <v>12860</v>
      </c>
      <c r="AH327" s="38">
        <f>SUMIF(C$2:C327,C327,AG$2:AG327)</f>
        <v>474616</v>
      </c>
      <c r="AI327" s="38">
        <f>SUM(AG$2:AG327)</f>
        <v>4270409</v>
      </c>
      <c r="AJ327" s="40">
        <f>SUMIF(Unloader!B:B,Summary!B327,Unloader!W:W)</f>
        <v>1</v>
      </c>
      <c r="AK327" s="40">
        <f>SUMIF(Unloader!B:B,Summary!B327,Unloader!AD:AD)+SUMIF(Unloader!B:B,Summary!B327,Unloader!BR:BR)+SUMIF(Unloader!B:B,Summary!B327,Unloader!BN:BN)</f>
        <v>0.71111111111111114</v>
      </c>
      <c r="AL327" s="40">
        <f>SUMIF(C$2:C327,C327,AJ$2:AJ327)</f>
        <v>15.668749999999999</v>
      </c>
      <c r="AM327" s="40">
        <f>SUMIF(C$2:C327,C327,AK$2:AK327)</f>
        <v>3.6777777777777776</v>
      </c>
      <c r="AN327" s="30">
        <f t="shared" si="144"/>
        <v>1649.2129495569582</v>
      </c>
      <c r="AO327" s="30">
        <f>SUM(AJ$2:AJ327)</f>
        <v>133.10763888888889</v>
      </c>
      <c r="AP327" s="30">
        <f>SUM(AK$2:AK327)</f>
        <v>11.216666666666665</v>
      </c>
      <c r="AQ327" s="30">
        <f t="shared" si="145"/>
        <v>1459.7775790067399</v>
      </c>
    </row>
    <row r="328" spans="1:43" x14ac:dyDescent="0.25">
      <c r="A328" s="124">
        <f t="shared" ref="A328:B343" si="147">A327+1</f>
        <v>327</v>
      </c>
      <c r="B328" s="361">
        <f t="shared" si="147"/>
        <v>40960</v>
      </c>
      <c r="C328" s="33">
        <f t="shared" si="127"/>
        <v>2</v>
      </c>
      <c r="D328" s="125">
        <f>COUNTIF('Rake Load'!A:A,Summary!B328)</f>
        <v>6</v>
      </c>
      <c r="E328" s="125">
        <f>SUMIF('Rake Load'!A:A,B328,'Rake Load'!F:F)</f>
        <v>22188.65</v>
      </c>
      <c r="F328" s="35">
        <f>SUMIF('Rake Load'!A:A,B328,'Rake Load'!AB:AB)</f>
        <v>0.71875</v>
      </c>
      <c r="G328" s="35">
        <f t="shared" si="128"/>
        <v>0.11979166666666667</v>
      </c>
      <c r="H328" s="36">
        <f t="shared" si="129"/>
        <v>2</v>
      </c>
      <c r="I328" s="36">
        <f t="shared" si="130"/>
        <v>52</v>
      </c>
      <c r="J328" s="35">
        <f>SUMIF('Rake Load'!A:A,B328,'Rake Load'!BH:BH)</f>
        <v>0</v>
      </c>
      <c r="K328" s="41">
        <f t="shared" si="131"/>
        <v>0.71875</v>
      </c>
      <c r="L328" s="41">
        <f t="shared" si="132"/>
        <v>0.11979166666666667</v>
      </c>
      <c r="M328" s="49">
        <f t="shared" si="133"/>
        <v>2</v>
      </c>
      <c r="N328" s="49">
        <f t="shared" si="134"/>
        <v>52</v>
      </c>
      <c r="O328" s="363">
        <f>SUMIF(C$2:C328,C328,D$2:D328)</f>
        <v>102</v>
      </c>
      <c r="P328" s="33">
        <f>SUMIF(C$2:C328,C328,F$2:F328)</f>
        <v>12.747916666666665</v>
      </c>
      <c r="Q328" s="37">
        <f t="shared" si="135"/>
        <v>0.12497957516339868</v>
      </c>
      <c r="R328" s="36">
        <f t="shared" si="136"/>
        <v>2</v>
      </c>
      <c r="S328" s="36">
        <f t="shared" si="137"/>
        <v>59</v>
      </c>
      <c r="T328" s="363">
        <f>SUM(D$2:D328)</f>
        <v>950</v>
      </c>
      <c r="U328" s="38">
        <f>SUMIF(C$2:C328,C328,E$2:E328)</f>
        <v>356807.48</v>
      </c>
      <c r="V328" s="38">
        <f>SUM(E$2:E328)</f>
        <v>3362848.4460000009</v>
      </c>
      <c r="W328" s="43">
        <f>SUM(F$2:F328)</f>
        <v>40834.029861111121</v>
      </c>
      <c r="X328" s="43">
        <f t="shared" si="138"/>
        <v>42.983189327485391</v>
      </c>
      <c r="Y328" s="36">
        <f t="shared" si="139"/>
        <v>23</v>
      </c>
      <c r="Z328" s="36">
        <f t="shared" si="140"/>
        <v>35</v>
      </c>
      <c r="AA328" s="38">
        <f>SUMIF('Rake Load'!A:A,Summary!B328,'Rake Load'!AN:AN)</f>
        <v>1.5798611111111112</v>
      </c>
      <c r="AB328" s="38">
        <f>SUMIF(C$2:C328,C328,AA$2:AA328)</f>
        <v>30.274305555555554</v>
      </c>
      <c r="AC328" s="38">
        <f>SUM(AA$2:AA328)</f>
        <v>352.51041666668988</v>
      </c>
      <c r="AD328" s="43">
        <f t="shared" si="141"/>
        <v>0.26331018518518517</v>
      </c>
      <c r="AE328" s="43">
        <f t="shared" si="142"/>
        <v>0.29680691721132896</v>
      </c>
      <c r="AF328" s="43">
        <f t="shared" si="143"/>
        <v>0.37106359649125248</v>
      </c>
      <c r="AG328" s="38">
        <f>SUMIF(Unloader!B:B,Summary!B328,Unloader!M:M)</f>
        <v>17894</v>
      </c>
      <c r="AH328" s="38">
        <f>SUMIF(C$2:C328,C328,AG$2:AG328)</f>
        <v>492510</v>
      </c>
      <c r="AI328" s="38">
        <f>SUM(AG$2:AG328)</f>
        <v>4288303</v>
      </c>
      <c r="AJ328" s="40">
        <f>SUMIF(Unloader!B:B,Summary!B328,Unloader!W:W)</f>
        <v>0.8125</v>
      </c>
      <c r="AK328" s="40">
        <f>SUMIF(Unloader!B:B,Summary!B328,Unloader!AD:AD)+SUMIF(Unloader!B:B,Summary!B328,Unloader!BR:BR)+SUMIF(Unloader!B:B,Summary!B328,Unloader!BN:BN)</f>
        <v>9.9999999999999992E-2</v>
      </c>
      <c r="AL328" s="40">
        <f>SUMIF(C$2:C328,C328,AJ$2:AJ328)</f>
        <v>16.481249999999999</v>
      </c>
      <c r="AM328" s="40">
        <f>SUMIF(C$2:C328,C328,AK$2:AK328)</f>
        <v>3.7777777777777777</v>
      </c>
      <c r="AN328" s="30">
        <f t="shared" si="144"/>
        <v>1615.4047996501395</v>
      </c>
      <c r="AO328" s="30">
        <f>SUM(AJ$2:AJ328)</f>
        <v>133.92013888888889</v>
      </c>
      <c r="AP328" s="30">
        <f>SUM(AK$2:AK328)</f>
        <v>11.316666666666665</v>
      </c>
      <c r="AQ328" s="30">
        <f t="shared" si="145"/>
        <v>1457.3754595041603</v>
      </c>
    </row>
    <row r="329" spans="1:43" x14ac:dyDescent="0.25">
      <c r="A329" s="124">
        <f t="shared" si="147"/>
        <v>328</v>
      </c>
      <c r="B329" s="361">
        <f t="shared" si="147"/>
        <v>40961</v>
      </c>
      <c r="C329" s="33">
        <f t="shared" si="127"/>
        <v>2</v>
      </c>
      <c r="D329" s="125">
        <f>COUNTIF('Rake Load'!A:A,Summary!B329)</f>
        <v>3</v>
      </c>
      <c r="E329" s="125">
        <f>SUMIF('Rake Load'!A:A,B329,'Rake Load'!F:F)</f>
        <v>10615.07</v>
      </c>
      <c r="F329" s="35">
        <f>SUMIF('Rake Load'!A:A,B329,'Rake Load'!AB:AB)</f>
        <v>0.27708333333333329</v>
      </c>
      <c r="G329" s="35">
        <f t="shared" si="128"/>
        <v>9.2361111111111102E-2</v>
      </c>
      <c r="H329" s="36">
        <f t="shared" si="129"/>
        <v>2</v>
      </c>
      <c r="I329" s="36">
        <f t="shared" si="130"/>
        <v>13</v>
      </c>
      <c r="J329" s="35">
        <f>SUMIF('Rake Load'!A:A,B329,'Rake Load'!BH:BH)</f>
        <v>0</v>
      </c>
      <c r="K329" s="41">
        <f t="shared" si="131"/>
        <v>0.27708333333333329</v>
      </c>
      <c r="L329" s="41">
        <f t="shared" si="132"/>
        <v>9.2361111111111102E-2</v>
      </c>
      <c r="M329" s="49">
        <f t="shared" si="133"/>
        <v>2</v>
      </c>
      <c r="N329" s="49">
        <f t="shared" si="134"/>
        <v>13</v>
      </c>
      <c r="O329" s="363">
        <f>SUMIF(C$2:C329,C329,D$2:D329)</f>
        <v>105</v>
      </c>
      <c r="P329" s="33">
        <f>SUMIF(C$2:C329,C329,F$2:F329)</f>
        <v>13.024999999999999</v>
      </c>
      <c r="Q329" s="37">
        <f t="shared" si="135"/>
        <v>0.12404761904761903</v>
      </c>
      <c r="R329" s="36">
        <f t="shared" si="136"/>
        <v>2</v>
      </c>
      <c r="S329" s="36">
        <f t="shared" si="137"/>
        <v>58</v>
      </c>
      <c r="T329" s="363">
        <f>SUM(D$2:D329)</f>
        <v>953</v>
      </c>
      <c r="U329" s="38">
        <f>SUMIF(C$2:C329,C329,E$2:E329)</f>
        <v>367422.55</v>
      </c>
      <c r="V329" s="38">
        <f>SUM(E$2:E329)</f>
        <v>3373463.5160000008</v>
      </c>
      <c r="W329" s="43">
        <f>SUM(F$2:F329)</f>
        <v>40834.306944444455</v>
      </c>
      <c r="X329" s="43">
        <f t="shared" si="138"/>
        <v>42.848170980529332</v>
      </c>
      <c r="Y329" s="36">
        <f t="shared" si="139"/>
        <v>20</v>
      </c>
      <c r="Z329" s="36">
        <f t="shared" si="140"/>
        <v>21</v>
      </c>
      <c r="AA329" s="38">
        <f>SUMIF('Rake Load'!A:A,Summary!B329,'Rake Load'!AN:AN)</f>
        <v>0.7222222222222221</v>
      </c>
      <c r="AB329" s="38">
        <f>SUMIF(C$2:C329,C329,AA$2:AA329)</f>
        <v>30.996527777777775</v>
      </c>
      <c r="AC329" s="38">
        <f>SUM(AA$2:AA329)</f>
        <v>353.23263888891211</v>
      </c>
      <c r="AD329" s="43">
        <f t="shared" si="141"/>
        <v>0.2407407407407407</v>
      </c>
      <c r="AE329" s="43">
        <f t="shared" si="142"/>
        <v>0.29520502645502644</v>
      </c>
      <c r="AF329" s="43">
        <f t="shared" si="143"/>
        <v>0.37065334615835477</v>
      </c>
      <c r="AG329" s="38">
        <f>SUMIF(Unloader!B:B,Summary!B329,Unloader!M:M)</f>
        <v>0</v>
      </c>
      <c r="AH329" s="38">
        <f>SUMIF(C$2:C329,C329,AG$2:AG329)</f>
        <v>492510</v>
      </c>
      <c r="AI329" s="38">
        <f>SUM(AG$2:AG329)</f>
        <v>4288303</v>
      </c>
      <c r="AJ329" s="40">
        <f>SUMIF(Unloader!B:B,Summary!B329,Unloader!W:W)</f>
        <v>0</v>
      </c>
      <c r="AK329" s="40">
        <f>SUMIF(Unloader!B:B,Summary!B329,Unloader!AD:AD)+SUMIF(Unloader!B:B,Summary!B329,Unloader!BR:BR)+SUMIF(Unloader!B:B,Summary!B329,Unloader!BN:BN)</f>
        <v>0</v>
      </c>
      <c r="AL329" s="40">
        <f>SUMIF(C$2:C329,C329,AJ$2:AJ329)</f>
        <v>16.481249999999999</v>
      </c>
      <c r="AM329" s="40">
        <f>SUMIF(C$2:C329,C329,AK$2:AK329)</f>
        <v>3.7777777777777777</v>
      </c>
      <c r="AN329" s="30">
        <f t="shared" si="144"/>
        <v>1615.4047996501395</v>
      </c>
      <c r="AO329" s="30">
        <f>SUM(AJ$2:AJ329)</f>
        <v>133.92013888888889</v>
      </c>
      <c r="AP329" s="30">
        <f>SUM(AK$2:AK329)</f>
        <v>11.316666666666665</v>
      </c>
      <c r="AQ329" s="30">
        <f t="shared" si="145"/>
        <v>1457.3754595041603</v>
      </c>
    </row>
    <row r="330" spans="1:43" x14ac:dyDescent="0.25">
      <c r="A330" s="124">
        <f t="shared" si="147"/>
        <v>329</v>
      </c>
      <c r="B330" s="361">
        <f t="shared" si="147"/>
        <v>40962</v>
      </c>
      <c r="C330" s="33">
        <f t="shared" si="127"/>
        <v>2</v>
      </c>
      <c r="D330" s="125">
        <f>COUNTIF('Rake Load'!A:A,Summary!B330)</f>
        <v>5</v>
      </c>
      <c r="E330" s="125">
        <f>SUMIF('Rake Load'!A:A,B330,'Rake Load'!F:F)</f>
        <v>17630.379999999997</v>
      </c>
      <c r="F330" s="35">
        <f>SUMIF('Rake Load'!A:A,B330,'Rake Load'!AB:AB)</f>
        <v>0.5395833333333333</v>
      </c>
      <c r="G330" s="35">
        <f t="shared" si="128"/>
        <v>0.10791666666666666</v>
      </c>
      <c r="H330" s="36">
        <f t="shared" si="129"/>
        <v>2</v>
      </c>
      <c r="I330" s="36">
        <f t="shared" si="130"/>
        <v>35</v>
      </c>
      <c r="J330" s="35">
        <f>SUMIF('Rake Load'!A:A,B330,'Rake Load'!BH:BH)</f>
        <v>0</v>
      </c>
      <c r="K330" s="41">
        <f t="shared" si="131"/>
        <v>0.5395833333333333</v>
      </c>
      <c r="L330" s="41">
        <f t="shared" si="132"/>
        <v>0.10791666666666666</v>
      </c>
      <c r="M330" s="49">
        <f t="shared" si="133"/>
        <v>2</v>
      </c>
      <c r="N330" s="49">
        <f t="shared" si="134"/>
        <v>35</v>
      </c>
      <c r="O330" s="363">
        <f>SUMIF(C$2:C330,C330,D$2:D330)</f>
        <v>110</v>
      </c>
      <c r="P330" s="33">
        <f>SUMIF(C$2:C330,C330,F$2:F330)</f>
        <v>13.564583333333331</v>
      </c>
      <c r="Q330" s="37">
        <f t="shared" si="135"/>
        <v>0.12331439393939392</v>
      </c>
      <c r="R330" s="36">
        <f t="shared" si="136"/>
        <v>2</v>
      </c>
      <c r="S330" s="36">
        <f t="shared" si="137"/>
        <v>57</v>
      </c>
      <c r="T330" s="363">
        <f>SUM(D$2:D330)</f>
        <v>958</v>
      </c>
      <c r="U330" s="38">
        <f>SUMIF(C$2:C330,C330,E$2:E330)</f>
        <v>385052.93</v>
      </c>
      <c r="V330" s="38">
        <f>SUM(E$2:E330)</f>
        <v>3391093.8960000006</v>
      </c>
      <c r="W330" s="43">
        <f>SUM(F$2:F330)</f>
        <v>40834.846527777787</v>
      </c>
      <c r="X330" s="43">
        <f t="shared" si="138"/>
        <v>42.625100759684535</v>
      </c>
      <c r="Y330" s="36">
        <f t="shared" si="139"/>
        <v>15</v>
      </c>
      <c r="Z330" s="36">
        <f t="shared" si="140"/>
        <v>0</v>
      </c>
      <c r="AA330" s="38">
        <f>SUMIF('Rake Load'!A:A,Summary!B330,'Rake Load'!AN:AN)</f>
        <v>1.2569444444444446</v>
      </c>
      <c r="AB330" s="38">
        <f>SUMIF(C$2:C330,C330,AA$2:AA330)</f>
        <v>32.253472222222221</v>
      </c>
      <c r="AC330" s="38">
        <f>SUM(AA$2:AA330)</f>
        <v>354.48958333335656</v>
      </c>
      <c r="AD330" s="43">
        <f t="shared" si="141"/>
        <v>0.25138888888888894</v>
      </c>
      <c r="AE330" s="43">
        <f t="shared" si="142"/>
        <v>0.29321338383838386</v>
      </c>
      <c r="AF330" s="43">
        <f t="shared" si="143"/>
        <v>0.37003088030621772</v>
      </c>
      <c r="AG330" s="38">
        <f>SUMIF(Unloader!B:B,Summary!B330,Unloader!M:M)</f>
        <v>0</v>
      </c>
      <c r="AH330" s="38">
        <f>SUMIF(C$2:C330,C330,AG$2:AG330)</f>
        <v>492510</v>
      </c>
      <c r="AI330" s="38">
        <f>SUM(AG$2:AG330)</f>
        <v>4288303</v>
      </c>
      <c r="AJ330" s="40">
        <f>SUMIF(Unloader!B:B,Summary!B330,Unloader!W:W)</f>
        <v>0</v>
      </c>
      <c r="AK330" s="40">
        <f>SUMIF(Unloader!B:B,Summary!B330,Unloader!AD:AD)+SUMIF(Unloader!B:B,Summary!B330,Unloader!BR:BR)+SUMIF(Unloader!B:B,Summary!B330,Unloader!BN:BN)</f>
        <v>0</v>
      </c>
      <c r="AL330" s="40">
        <f>SUMIF(C$2:C330,C330,AJ$2:AJ330)</f>
        <v>16.481249999999999</v>
      </c>
      <c r="AM330" s="40">
        <f>SUMIF(C$2:C330,C330,AK$2:AK330)</f>
        <v>3.7777777777777777</v>
      </c>
      <c r="AN330" s="30">
        <f t="shared" si="144"/>
        <v>1615.4047996501395</v>
      </c>
      <c r="AO330" s="30">
        <f>SUM(AJ$2:AJ330)</f>
        <v>133.92013888888889</v>
      </c>
      <c r="AP330" s="30">
        <f>SUM(AK$2:AK330)</f>
        <v>11.316666666666665</v>
      </c>
      <c r="AQ330" s="30">
        <f t="shared" si="145"/>
        <v>1457.3754595041603</v>
      </c>
    </row>
    <row r="331" spans="1:43" x14ac:dyDescent="0.25">
      <c r="A331" s="124">
        <f t="shared" si="147"/>
        <v>330</v>
      </c>
      <c r="B331" s="361">
        <f t="shared" si="147"/>
        <v>40963</v>
      </c>
      <c r="C331" s="33">
        <f t="shared" si="127"/>
        <v>2</v>
      </c>
      <c r="D331" s="125">
        <f>COUNTIF('Rake Load'!A:A,Summary!B331)</f>
        <v>7</v>
      </c>
      <c r="E331" s="125">
        <f>SUMIF('Rake Load'!A:A,B331,'Rake Load'!F:F)</f>
        <v>25713.230000000003</v>
      </c>
      <c r="F331" s="35">
        <f>SUMIF('Rake Load'!A:A,B331,'Rake Load'!AB:AB)</f>
        <v>0.8777777777777781</v>
      </c>
      <c r="G331" s="35">
        <f t="shared" si="128"/>
        <v>0.12539682539682545</v>
      </c>
      <c r="H331" s="36">
        <f t="shared" si="129"/>
        <v>3</v>
      </c>
      <c r="I331" s="36">
        <f t="shared" si="130"/>
        <v>0</v>
      </c>
      <c r="J331" s="35">
        <f>SUMIF('Rake Load'!A:A,B331,'Rake Load'!BH:BH)</f>
        <v>0.25694444444444448</v>
      </c>
      <c r="K331" s="41">
        <f t="shared" si="131"/>
        <v>0.62083333333333357</v>
      </c>
      <c r="L331" s="41">
        <f t="shared" si="132"/>
        <v>8.8690476190476222E-2</v>
      </c>
      <c r="M331" s="49">
        <f t="shared" si="133"/>
        <v>2</v>
      </c>
      <c r="N331" s="49">
        <f t="shared" si="134"/>
        <v>7</v>
      </c>
      <c r="O331" s="363">
        <f>SUMIF(C$2:C331,C331,D$2:D331)</f>
        <v>117</v>
      </c>
      <c r="P331" s="33">
        <f>SUMIF(C$2:C331,C331,F$2:F331)</f>
        <v>14.44236111111111</v>
      </c>
      <c r="Q331" s="37">
        <f t="shared" si="135"/>
        <v>0.12343898385565051</v>
      </c>
      <c r="R331" s="36">
        <f t="shared" si="136"/>
        <v>2</v>
      </c>
      <c r="S331" s="36">
        <f t="shared" si="137"/>
        <v>57</v>
      </c>
      <c r="T331" s="363">
        <f>SUM(D$2:D331)</f>
        <v>965</v>
      </c>
      <c r="U331" s="38">
        <f>SUMIF(C$2:C331,C331,E$2:E331)</f>
        <v>410766.16</v>
      </c>
      <c r="V331" s="38">
        <f>SUM(E$2:E331)</f>
        <v>3416807.1260000006</v>
      </c>
      <c r="W331" s="43">
        <f>SUM(F$2:F331)</f>
        <v>40835.724305555566</v>
      </c>
      <c r="X331" s="43">
        <f t="shared" si="138"/>
        <v>42.316812751871055</v>
      </c>
      <c r="Y331" s="36">
        <f t="shared" si="139"/>
        <v>7</v>
      </c>
      <c r="Z331" s="36">
        <f t="shared" si="140"/>
        <v>36</v>
      </c>
      <c r="AA331" s="38">
        <f>SUMIF('Rake Load'!A:A,Summary!B331,'Rake Load'!AN:AN)</f>
        <v>1.927083333333333</v>
      </c>
      <c r="AB331" s="38">
        <f>SUMIF(C$2:C331,C331,AA$2:AA331)</f>
        <v>34.180555555555557</v>
      </c>
      <c r="AC331" s="38">
        <f>SUM(AA$2:AA331)</f>
        <v>356.41666666668988</v>
      </c>
      <c r="AD331" s="43">
        <f t="shared" si="141"/>
        <v>0.27529761904761901</v>
      </c>
      <c r="AE331" s="43">
        <f t="shared" si="142"/>
        <v>0.29214150047483384</v>
      </c>
      <c r="AF331" s="43">
        <f t="shared" si="143"/>
        <v>0.36934369602765793</v>
      </c>
      <c r="AG331" s="38">
        <f>SUMIF(Unloader!B:B,Summary!B331,Unloader!M:M)</f>
        <v>0</v>
      </c>
      <c r="AH331" s="38">
        <f>SUMIF(C$2:C331,C331,AG$2:AG331)</f>
        <v>492510</v>
      </c>
      <c r="AI331" s="38">
        <f>SUM(AG$2:AG331)</f>
        <v>4288303</v>
      </c>
      <c r="AJ331" s="40">
        <f>SUMIF(Unloader!B:B,Summary!B331,Unloader!W:W)</f>
        <v>0</v>
      </c>
      <c r="AK331" s="40">
        <f>SUMIF(Unloader!B:B,Summary!B331,Unloader!AD:AD)+SUMIF(Unloader!B:B,Summary!B331,Unloader!BR:BR)+SUMIF(Unloader!B:B,Summary!B331,Unloader!BN:BN)</f>
        <v>0</v>
      </c>
      <c r="AL331" s="40">
        <f>SUMIF(C$2:C331,C331,AJ$2:AJ331)</f>
        <v>16.481249999999999</v>
      </c>
      <c r="AM331" s="40">
        <f>SUMIF(C$2:C331,C331,AK$2:AK331)</f>
        <v>3.7777777777777777</v>
      </c>
      <c r="AN331" s="30">
        <f t="shared" si="144"/>
        <v>1615.4047996501395</v>
      </c>
      <c r="AO331" s="30">
        <f>SUM(AJ$2:AJ331)</f>
        <v>133.92013888888889</v>
      </c>
      <c r="AP331" s="30">
        <f>SUM(AK$2:AK331)</f>
        <v>11.316666666666665</v>
      </c>
      <c r="AQ331" s="30">
        <f t="shared" si="145"/>
        <v>1457.3754595041603</v>
      </c>
    </row>
    <row r="332" spans="1:43" x14ac:dyDescent="0.25">
      <c r="A332" s="124">
        <f t="shared" si="147"/>
        <v>331</v>
      </c>
      <c r="B332" s="361">
        <f t="shared" si="147"/>
        <v>40964</v>
      </c>
      <c r="C332" s="33">
        <f t="shared" si="127"/>
        <v>2</v>
      </c>
      <c r="D332" s="125">
        <f>COUNTIF('Rake Load'!A:A,Summary!B332)</f>
        <v>6</v>
      </c>
      <c r="E332" s="125">
        <f>SUMIF('Rake Load'!A:A,B332,'Rake Load'!F:F)</f>
        <v>19803.650000000001</v>
      </c>
      <c r="F332" s="35">
        <f>SUMIF('Rake Load'!A:A,B332,'Rake Load'!AB:AB)</f>
        <v>0.74652777777777757</v>
      </c>
      <c r="G332" s="35">
        <f t="shared" si="128"/>
        <v>0.12442129629629627</v>
      </c>
      <c r="H332" s="36">
        <f t="shared" si="129"/>
        <v>2</v>
      </c>
      <c r="I332" s="36">
        <f t="shared" si="130"/>
        <v>59</v>
      </c>
      <c r="J332" s="35">
        <f>SUMIF('Rake Load'!A:A,B332,'Rake Load'!BH:BH)</f>
        <v>0</v>
      </c>
      <c r="K332" s="41">
        <f t="shared" si="131"/>
        <v>0.74652777777777757</v>
      </c>
      <c r="L332" s="41">
        <f t="shared" si="132"/>
        <v>0.12442129629629627</v>
      </c>
      <c r="M332" s="49">
        <f t="shared" si="133"/>
        <v>2</v>
      </c>
      <c r="N332" s="49">
        <f t="shared" si="134"/>
        <v>59</v>
      </c>
      <c r="O332" s="363">
        <f>SUMIF(C$2:C332,C332,D$2:D332)</f>
        <v>123</v>
      </c>
      <c r="P332" s="33">
        <f>SUMIF(C$2:C332,C332,F$2:F332)</f>
        <v>15.188888888888886</v>
      </c>
      <c r="Q332" s="37">
        <f t="shared" si="135"/>
        <v>0.12348690153568201</v>
      </c>
      <c r="R332" s="36">
        <f t="shared" si="136"/>
        <v>2</v>
      </c>
      <c r="S332" s="36">
        <f t="shared" si="137"/>
        <v>57</v>
      </c>
      <c r="T332" s="363">
        <f>SUM(D$2:D332)</f>
        <v>971</v>
      </c>
      <c r="U332" s="38">
        <f>SUMIF(C$2:C332,C332,E$2:E332)</f>
        <v>430569.81</v>
      </c>
      <c r="V332" s="38">
        <f>SUM(E$2:E332)</f>
        <v>3436610.7760000005</v>
      </c>
      <c r="W332" s="43">
        <f>SUM(F$2:F332)</f>
        <v>40836.470833333347</v>
      </c>
      <c r="X332" s="43">
        <f t="shared" si="138"/>
        <v>42.056097665636813</v>
      </c>
      <c r="Y332" s="36">
        <f t="shared" si="139"/>
        <v>1</v>
      </c>
      <c r="Z332" s="36">
        <f t="shared" si="140"/>
        <v>20</v>
      </c>
      <c r="AA332" s="38">
        <f>SUMIF('Rake Load'!A:A,Summary!B332,'Rake Load'!AN:AN)</f>
        <v>1.7666666666666666</v>
      </c>
      <c r="AB332" s="38">
        <f>SUMIF(C$2:C332,C332,AA$2:AA332)</f>
        <v>35.947222222222223</v>
      </c>
      <c r="AC332" s="38">
        <f>SUM(AA$2:AA332)</f>
        <v>358.18333333335653</v>
      </c>
      <c r="AD332" s="43">
        <f t="shared" si="141"/>
        <v>0.29444444444444445</v>
      </c>
      <c r="AE332" s="43">
        <f t="shared" si="142"/>
        <v>0.29225383920505871</v>
      </c>
      <c r="AF332" s="43">
        <f t="shared" si="143"/>
        <v>0.36888087881911075</v>
      </c>
      <c r="AG332" s="38">
        <f>SUMIF(Unloader!B:B,Summary!B332,Unloader!M:M)</f>
        <v>0</v>
      </c>
      <c r="AH332" s="38">
        <f>SUMIF(C$2:C332,C332,AG$2:AG332)</f>
        <v>492510</v>
      </c>
      <c r="AI332" s="38">
        <f>SUM(AG$2:AG332)</f>
        <v>4288303</v>
      </c>
      <c r="AJ332" s="40">
        <f>SUMIF(Unloader!B:B,Summary!B332,Unloader!W:W)</f>
        <v>0</v>
      </c>
      <c r="AK332" s="40">
        <f>SUMIF(Unloader!B:B,Summary!B332,Unloader!AD:AD)+SUMIF(Unloader!B:B,Summary!B332,Unloader!BR:BR)+SUMIF(Unloader!B:B,Summary!B332,Unloader!BN:BN)</f>
        <v>0</v>
      </c>
      <c r="AL332" s="40">
        <f>SUMIF(C$2:C332,C332,AJ$2:AJ332)</f>
        <v>16.481249999999999</v>
      </c>
      <c r="AM332" s="40">
        <f>SUMIF(C$2:C332,C332,AK$2:AK332)</f>
        <v>3.7777777777777777</v>
      </c>
      <c r="AN332" s="30">
        <f t="shared" si="144"/>
        <v>1615.4047996501395</v>
      </c>
      <c r="AO332" s="30">
        <f>SUM(AJ$2:AJ332)</f>
        <v>133.92013888888889</v>
      </c>
      <c r="AP332" s="30">
        <f>SUM(AK$2:AK332)</f>
        <v>11.316666666666665</v>
      </c>
      <c r="AQ332" s="30">
        <f t="shared" si="145"/>
        <v>1457.3754595041603</v>
      </c>
    </row>
    <row r="333" spans="1:43" x14ac:dyDescent="0.25">
      <c r="A333" s="124">
        <f t="shared" si="147"/>
        <v>332</v>
      </c>
      <c r="B333" s="361">
        <f t="shared" si="147"/>
        <v>40965</v>
      </c>
      <c r="C333" s="33">
        <f t="shared" si="127"/>
        <v>2</v>
      </c>
      <c r="D333" s="125">
        <f>COUNTIF('Rake Load'!A:A,Summary!B333)</f>
        <v>5</v>
      </c>
      <c r="E333" s="125">
        <f>SUMIF('Rake Load'!A:A,B333,'Rake Load'!F:F)</f>
        <v>16702.349999999999</v>
      </c>
      <c r="F333" s="35">
        <f>SUMIF('Rake Load'!A:A,B333,'Rake Load'!AB:AB)</f>
        <v>0.81805555555555598</v>
      </c>
      <c r="G333" s="35">
        <f t="shared" si="128"/>
        <v>0.16361111111111121</v>
      </c>
      <c r="H333" s="36">
        <f t="shared" si="129"/>
        <v>3</v>
      </c>
      <c r="I333" s="36">
        <f t="shared" si="130"/>
        <v>55</v>
      </c>
      <c r="J333" s="35">
        <f>SUMIF('Rake Load'!A:A,B333,'Rake Load'!BH:BH)</f>
        <v>0</v>
      </c>
      <c r="K333" s="41">
        <f t="shared" si="131"/>
        <v>0.81805555555555598</v>
      </c>
      <c r="L333" s="41">
        <f t="shared" si="132"/>
        <v>0.16361111111111121</v>
      </c>
      <c r="M333" s="49">
        <f t="shared" si="133"/>
        <v>3</v>
      </c>
      <c r="N333" s="49">
        <f t="shared" si="134"/>
        <v>55</v>
      </c>
      <c r="O333" s="363">
        <f>SUMIF(C$2:C333,C333,D$2:D333)</f>
        <v>128</v>
      </c>
      <c r="P333" s="33">
        <f>SUMIF(C$2:C333,C333,F$2:F333)</f>
        <v>16.006944444444443</v>
      </c>
      <c r="Q333" s="37">
        <f t="shared" si="135"/>
        <v>0.12505425347222221</v>
      </c>
      <c r="R333" s="36">
        <f t="shared" si="136"/>
        <v>3</v>
      </c>
      <c r="S333" s="36">
        <f t="shared" si="137"/>
        <v>0</v>
      </c>
      <c r="T333" s="363">
        <f>SUM(D$2:D333)</f>
        <v>976</v>
      </c>
      <c r="U333" s="38">
        <f>SUMIF(C$2:C333,C333,E$2:E333)</f>
        <v>447272.16</v>
      </c>
      <c r="V333" s="38">
        <f>SUM(E$2:E333)</f>
        <v>3453313.1260000006</v>
      </c>
      <c r="W333" s="43">
        <f>SUM(F$2:F333)</f>
        <v>40837.288888888907</v>
      </c>
      <c r="X333" s="43">
        <f t="shared" si="138"/>
        <v>41.84148451730421</v>
      </c>
      <c r="Y333" s="36">
        <f t="shared" si="139"/>
        <v>20</v>
      </c>
      <c r="Z333" s="36">
        <f t="shared" si="140"/>
        <v>11</v>
      </c>
      <c r="AA333" s="38">
        <f>SUMIF('Rake Load'!A:A,Summary!B333,'Rake Load'!AN:AN)</f>
        <v>1.5423611111111111</v>
      </c>
      <c r="AB333" s="38">
        <f>SUMIF(C$2:C333,C333,AA$2:AA333)</f>
        <v>37.489583333333336</v>
      </c>
      <c r="AC333" s="38">
        <f>SUM(AA$2:AA333)</f>
        <v>359.72569444446765</v>
      </c>
      <c r="AD333" s="43">
        <f t="shared" si="141"/>
        <v>0.3084722222222222</v>
      </c>
      <c r="AE333" s="43">
        <f t="shared" si="142"/>
        <v>0.29288736979166669</v>
      </c>
      <c r="AF333" s="43">
        <f t="shared" si="143"/>
        <v>0.36857140824228241</v>
      </c>
      <c r="AG333" s="38">
        <f>SUMIF(Unloader!B:B,Summary!B333,Unloader!M:M)</f>
        <v>0</v>
      </c>
      <c r="AH333" s="38">
        <f>SUMIF(C$2:C333,C333,AG$2:AG333)</f>
        <v>492510</v>
      </c>
      <c r="AI333" s="38">
        <f>SUM(AG$2:AG333)</f>
        <v>4288303</v>
      </c>
      <c r="AJ333" s="40">
        <f>SUMIF(Unloader!B:B,Summary!B333,Unloader!W:W)</f>
        <v>0</v>
      </c>
      <c r="AK333" s="40">
        <f>SUMIF(Unloader!B:B,Summary!B333,Unloader!AD:AD)+SUMIF(Unloader!B:B,Summary!B333,Unloader!BR:BR)+SUMIF(Unloader!B:B,Summary!B333,Unloader!BN:BN)</f>
        <v>0</v>
      </c>
      <c r="AL333" s="40">
        <f>SUMIF(C$2:C333,C333,AJ$2:AJ333)</f>
        <v>16.481249999999999</v>
      </c>
      <c r="AM333" s="40">
        <f>SUMIF(C$2:C333,C333,AK$2:AK333)</f>
        <v>3.7777777777777777</v>
      </c>
      <c r="AN333" s="30">
        <f t="shared" si="144"/>
        <v>1615.4047996501395</v>
      </c>
      <c r="AO333" s="30">
        <f>SUM(AJ$2:AJ333)</f>
        <v>133.92013888888889</v>
      </c>
      <c r="AP333" s="30">
        <f>SUM(AK$2:AK333)</f>
        <v>11.316666666666665</v>
      </c>
      <c r="AQ333" s="30">
        <f t="shared" si="145"/>
        <v>1457.3754595041603</v>
      </c>
    </row>
    <row r="334" spans="1:43" x14ac:dyDescent="0.25">
      <c r="A334" s="124">
        <f t="shared" si="147"/>
        <v>333</v>
      </c>
      <c r="B334" s="361">
        <f t="shared" si="147"/>
        <v>40966</v>
      </c>
      <c r="C334" s="33">
        <f t="shared" si="127"/>
        <v>2</v>
      </c>
      <c r="D334" s="125">
        <f>COUNTIF('Rake Load'!A:A,Summary!B334)</f>
        <v>6</v>
      </c>
      <c r="E334" s="125">
        <f>SUMIF('Rake Load'!A:A,B334,'Rake Load'!F:F)</f>
        <v>22512.469999999998</v>
      </c>
      <c r="F334" s="35">
        <f>SUMIF('Rake Load'!A:A,B334,'Rake Load'!AB:AB)</f>
        <v>0.63194444444444442</v>
      </c>
      <c r="G334" s="35">
        <f t="shared" si="128"/>
        <v>0.10532407407407407</v>
      </c>
      <c r="H334" s="36">
        <f t="shared" si="129"/>
        <v>2</v>
      </c>
      <c r="I334" s="36">
        <f t="shared" si="130"/>
        <v>31</v>
      </c>
      <c r="J334" s="35">
        <f>SUMIF('Rake Load'!A:A,B334,'Rake Load'!BH:BH)</f>
        <v>0</v>
      </c>
      <c r="K334" s="41">
        <f t="shared" si="131"/>
        <v>0.63194444444444442</v>
      </c>
      <c r="L334" s="41">
        <f t="shared" si="132"/>
        <v>0.10532407407407407</v>
      </c>
      <c r="M334" s="49">
        <f t="shared" si="133"/>
        <v>2</v>
      </c>
      <c r="N334" s="49">
        <f t="shared" si="134"/>
        <v>31</v>
      </c>
      <c r="O334" s="363">
        <f>SUMIF(C$2:C334,C334,D$2:D334)</f>
        <v>134</v>
      </c>
      <c r="P334" s="33">
        <f>SUMIF(C$2:C334,C334,F$2:F334)</f>
        <v>16.638888888888886</v>
      </c>
      <c r="Q334" s="37">
        <f t="shared" si="135"/>
        <v>0.1241708126036484</v>
      </c>
      <c r="R334" s="36">
        <f t="shared" si="136"/>
        <v>2</v>
      </c>
      <c r="S334" s="36">
        <f t="shared" si="137"/>
        <v>58</v>
      </c>
      <c r="T334" s="363">
        <f>SUM(D$2:D334)</f>
        <v>982</v>
      </c>
      <c r="U334" s="38">
        <f>SUMIF(C$2:C334,C334,E$2:E334)</f>
        <v>469784.62999999995</v>
      </c>
      <c r="V334" s="38">
        <f>SUM(E$2:E334)</f>
        <v>3475825.5960000008</v>
      </c>
      <c r="W334" s="43">
        <f>SUM(F$2:F334)</f>
        <v>40837.920833333352</v>
      </c>
      <c r="X334" s="43">
        <f t="shared" si="138"/>
        <v>41.586477427019709</v>
      </c>
      <c r="Y334" s="36">
        <f t="shared" si="139"/>
        <v>14</v>
      </c>
      <c r="Z334" s="36">
        <f t="shared" si="140"/>
        <v>4</v>
      </c>
      <c r="AA334" s="38">
        <f>SUMIF('Rake Load'!A:A,Summary!B334,'Rake Load'!AN:AN)</f>
        <v>1.2638888888888886</v>
      </c>
      <c r="AB334" s="38">
        <f>SUMIF(C$2:C334,C334,AA$2:AA334)</f>
        <v>38.753472222222221</v>
      </c>
      <c r="AC334" s="38">
        <f>SUM(AA$2:AA334)</f>
        <v>360.98958333335656</v>
      </c>
      <c r="AD334" s="43">
        <f t="shared" si="141"/>
        <v>0.21064814814814811</v>
      </c>
      <c r="AE334" s="43">
        <f t="shared" si="142"/>
        <v>0.28920501658374792</v>
      </c>
      <c r="AF334" s="43">
        <f t="shared" si="143"/>
        <v>0.36760650033946696</v>
      </c>
      <c r="AG334" s="38">
        <f>SUMIF(Unloader!B:B,Summary!B334,Unloader!M:M)</f>
        <v>0</v>
      </c>
      <c r="AH334" s="38">
        <f>SUMIF(C$2:C334,C334,AG$2:AG334)</f>
        <v>492510</v>
      </c>
      <c r="AI334" s="38">
        <f>SUM(AG$2:AG334)</f>
        <v>4288303</v>
      </c>
      <c r="AJ334" s="40">
        <f>SUMIF(Unloader!B:B,Summary!B334,Unloader!W:W)</f>
        <v>0</v>
      </c>
      <c r="AK334" s="40">
        <f>SUMIF(Unloader!B:B,Summary!B334,Unloader!AD:AD)+SUMIF(Unloader!B:B,Summary!B334,Unloader!BR:BR)+SUMIF(Unloader!B:B,Summary!B334,Unloader!BN:BN)</f>
        <v>0</v>
      </c>
      <c r="AL334" s="40">
        <f>SUMIF(C$2:C334,C334,AJ$2:AJ334)</f>
        <v>16.481249999999999</v>
      </c>
      <c r="AM334" s="40">
        <f>SUMIF(C$2:C334,C334,AK$2:AK334)</f>
        <v>3.7777777777777777</v>
      </c>
      <c r="AN334" s="30">
        <f t="shared" si="144"/>
        <v>1615.4047996501395</v>
      </c>
      <c r="AO334" s="30">
        <f>SUM(AJ$2:AJ334)</f>
        <v>133.92013888888889</v>
      </c>
      <c r="AP334" s="30">
        <f>SUM(AK$2:AK334)</f>
        <v>11.316666666666665</v>
      </c>
      <c r="AQ334" s="30">
        <f t="shared" si="145"/>
        <v>1457.3754595041603</v>
      </c>
    </row>
    <row r="335" spans="1:43" x14ac:dyDescent="0.25">
      <c r="A335" s="124">
        <f t="shared" si="147"/>
        <v>334</v>
      </c>
      <c r="B335" s="361">
        <f t="shared" si="147"/>
        <v>40967</v>
      </c>
      <c r="C335" s="33">
        <f t="shared" si="127"/>
        <v>2</v>
      </c>
      <c r="D335" s="125">
        <f>COUNTIF('Rake Load'!A:A,Summary!B335)</f>
        <v>3</v>
      </c>
      <c r="E335" s="125">
        <f>SUMIF('Rake Load'!A:A,B335,'Rake Load'!F:F)</f>
        <v>11310.57</v>
      </c>
      <c r="F335" s="35">
        <f>SUMIF('Rake Load'!A:A,B335,'Rake Load'!AB:AB)</f>
        <v>0.37152777777777779</v>
      </c>
      <c r="G335" s="35">
        <f t="shared" si="128"/>
        <v>0.1238425925925926</v>
      </c>
      <c r="H335" s="36">
        <f t="shared" si="129"/>
        <v>2</v>
      </c>
      <c r="I335" s="36">
        <f t="shared" si="130"/>
        <v>58</v>
      </c>
      <c r="J335" s="35">
        <f>SUMIF('Rake Load'!A:A,B335,'Rake Load'!BH:BH)</f>
        <v>0</v>
      </c>
      <c r="K335" s="41">
        <f t="shared" si="131"/>
        <v>0.37152777777777779</v>
      </c>
      <c r="L335" s="41">
        <f t="shared" si="132"/>
        <v>0.1238425925925926</v>
      </c>
      <c r="M335" s="49">
        <f t="shared" si="133"/>
        <v>2</v>
      </c>
      <c r="N335" s="49">
        <f t="shared" si="134"/>
        <v>58</v>
      </c>
      <c r="O335" s="363">
        <f>SUMIF(C$2:C335,C335,D$2:D335)</f>
        <v>137</v>
      </c>
      <c r="P335" s="33">
        <f>SUMIF(C$2:C335,C335,F$2:F335)</f>
        <v>17.010416666666664</v>
      </c>
      <c r="Q335" s="37">
        <f t="shared" si="135"/>
        <v>0.12416362530413623</v>
      </c>
      <c r="R335" s="36">
        <f t="shared" si="136"/>
        <v>2</v>
      </c>
      <c r="S335" s="36">
        <f t="shared" si="137"/>
        <v>58</v>
      </c>
      <c r="T335" s="363">
        <f>SUM(D$2:D335)</f>
        <v>985</v>
      </c>
      <c r="U335" s="38">
        <f>SUMIF(C$2:C335,C335,E$2:E335)</f>
        <v>481095.19999999995</v>
      </c>
      <c r="V335" s="38">
        <f>SUM(E$2:E335)</f>
        <v>3487136.1660000007</v>
      </c>
      <c r="W335" s="43">
        <f>SUM(F$2:F335)</f>
        <v>40838.292361111133</v>
      </c>
      <c r="X335" s="43">
        <f t="shared" si="138"/>
        <v>41.460195290468157</v>
      </c>
      <c r="Y335" s="36">
        <f t="shared" si="139"/>
        <v>11</v>
      </c>
      <c r="Z335" s="36">
        <f t="shared" si="140"/>
        <v>2</v>
      </c>
      <c r="AA335" s="38">
        <f>SUMIF('Rake Load'!A:A,Summary!B335,'Rake Load'!AN:AN)</f>
        <v>1.2604166666666667</v>
      </c>
      <c r="AB335" s="38">
        <f>SUMIF(C$2:C335,C335,AA$2:AA335)</f>
        <v>40.013888888888886</v>
      </c>
      <c r="AC335" s="38">
        <f>SUM(AA$2:AA335)</f>
        <v>362.25000000002325</v>
      </c>
      <c r="AD335" s="43">
        <f t="shared" si="141"/>
        <v>0.4201388888888889</v>
      </c>
      <c r="AE335" s="43">
        <f t="shared" si="142"/>
        <v>0.2920721816707218</v>
      </c>
      <c r="AF335" s="43">
        <f t="shared" si="143"/>
        <v>0.36776649746195256</v>
      </c>
      <c r="AG335" s="38">
        <f>SUMIF(Unloader!B:B,Summary!B335,Unloader!M:M)</f>
        <v>25500</v>
      </c>
      <c r="AH335" s="38">
        <f>SUMIF(C$2:C335,C335,AG$2:AG335)</f>
        <v>518010</v>
      </c>
      <c r="AI335" s="38">
        <f>SUM(AG$2:AG335)</f>
        <v>4313803</v>
      </c>
      <c r="AJ335" s="40">
        <f>SUMIF(Unloader!B:B,Summary!B335,Unloader!W:W)</f>
        <v>0.41180555555555554</v>
      </c>
      <c r="AK335" s="40">
        <f>SUMIF(Unloader!B:B,Summary!B335,Unloader!AD:AD)+SUMIF(Unloader!B:B,Summary!B335,Unloader!BR:BR)+SUMIF(Unloader!B:B,Summary!B335,Unloader!BN:BN)</f>
        <v>2.4305555555555556E-2</v>
      </c>
      <c r="AL335" s="40">
        <f>SUMIF(C$2:C335,C335,AJ$2:AJ335)</f>
        <v>16.893055555555556</v>
      </c>
      <c r="AM335" s="40">
        <f>SUMIF(C$2:C335,C335,AK$2:AK335)</f>
        <v>3.802083333333333</v>
      </c>
      <c r="AN335" s="30">
        <f t="shared" si="144"/>
        <v>1648.7507294042755</v>
      </c>
      <c r="AO335" s="30">
        <f>SUM(AJ$2:AJ335)</f>
        <v>134.33194444444445</v>
      </c>
      <c r="AP335" s="30">
        <f>SUM(AK$2:AK335)</f>
        <v>11.34097222222222</v>
      </c>
      <c r="AQ335" s="30">
        <f t="shared" si="145"/>
        <v>1461.422642809149</v>
      </c>
    </row>
    <row r="336" spans="1:43" x14ac:dyDescent="0.25">
      <c r="A336" s="124">
        <f t="shared" si="147"/>
        <v>335</v>
      </c>
      <c r="B336" s="361">
        <f t="shared" si="147"/>
        <v>40968</v>
      </c>
      <c r="C336" s="33">
        <f t="shared" si="127"/>
        <v>2</v>
      </c>
      <c r="D336" s="125">
        <f>COUNTIF('Rake Load'!A:A,Summary!B336)</f>
        <v>7</v>
      </c>
      <c r="E336" s="125">
        <f>SUMIF('Rake Load'!A:A,B336,'Rake Load'!F:F)</f>
        <v>22392.61</v>
      </c>
      <c r="F336" s="35">
        <f>SUMIF('Rake Load'!A:A,B336,'Rake Load'!AB:AB)</f>
        <v>1.1090277777777779</v>
      </c>
      <c r="G336" s="35">
        <f t="shared" si="128"/>
        <v>0.1584325396825397</v>
      </c>
      <c r="H336" s="36">
        <f t="shared" si="129"/>
        <v>3</v>
      </c>
      <c r="I336" s="36">
        <f t="shared" si="130"/>
        <v>48</v>
      </c>
      <c r="J336" s="35">
        <f>SUMIF('Rake Load'!A:A,B336,'Rake Load'!BH:BH)</f>
        <v>0</v>
      </c>
      <c r="K336" s="41">
        <f t="shared" si="131"/>
        <v>1.1090277777777779</v>
      </c>
      <c r="L336" s="41">
        <f t="shared" si="132"/>
        <v>0.1584325396825397</v>
      </c>
      <c r="M336" s="49">
        <f t="shared" si="133"/>
        <v>3</v>
      </c>
      <c r="N336" s="49">
        <f t="shared" si="134"/>
        <v>48</v>
      </c>
      <c r="O336" s="363">
        <f>SUMIF(C$2:C336,C336,D$2:D336)</f>
        <v>144</v>
      </c>
      <c r="P336" s="33">
        <f>SUMIF(C$2:C336,C336,F$2:F336)</f>
        <v>18.119444444444444</v>
      </c>
      <c r="Q336" s="37">
        <f t="shared" si="135"/>
        <v>0.12582947530864197</v>
      </c>
      <c r="R336" s="36">
        <f t="shared" si="136"/>
        <v>3</v>
      </c>
      <c r="S336" s="36">
        <f t="shared" si="137"/>
        <v>1</v>
      </c>
      <c r="T336" s="363">
        <f>SUM(D$2:D336)</f>
        <v>992</v>
      </c>
      <c r="U336" s="38">
        <f>SUMIF(C$2:C336,C336,E$2:E336)</f>
        <v>503487.80999999994</v>
      </c>
      <c r="V336" s="38">
        <f>SUM(E$2:E336)</f>
        <v>3509528.7760000005</v>
      </c>
      <c r="W336" s="43">
        <f>SUM(F$2:F336)</f>
        <v>40839.401388888909</v>
      </c>
      <c r="X336" s="43">
        <f t="shared" si="138"/>
        <v>41.168751400089626</v>
      </c>
      <c r="Y336" s="36">
        <f t="shared" si="139"/>
        <v>4</v>
      </c>
      <c r="Z336" s="36">
        <f t="shared" si="140"/>
        <v>3</v>
      </c>
      <c r="AA336" s="38">
        <f>SUMIF('Rake Load'!A:A,Summary!B336,'Rake Load'!AN:AN)</f>
        <v>3.0173611111111112</v>
      </c>
      <c r="AB336" s="38">
        <f>SUMIF(C$2:C336,C336,AA$2:AA336)</f>
        <v>43.03125</v>
      </c>
      <c r="AC336" s="38">
        <f>SUM(AA$2:AA336)</f>
        <v>365.26736111113433</v>
      </c>
      <c r="AD336" s="43">
        <f t="shared" si="141"/>
        <v>0.43105158730158732</v>
      </c>
      <c r="AE336" s="43">
        <f t="shared" si="142"/>
        <v>0.298828125</v>
      </c>
      <c r="AF336" s="43">
        <f t="shared" si="143"/>
        <v>0.36821306563622413</v>
      </c>
      <c r="AG336" s="38">
        <f>SUMIF(Unloader!B:B,Summary!B336,Unloader!M:M)</f>
        <v>34128</v>
      </c>
      <c r="AH336" s="38">
        <f>SUMIF(C$2:C336,C336,AG$2:AG336)</f>
        <v>552138</v>
      </c>
      <c r="AI336" s="38">
        <f>SUM(AG$2:AG336)</f>
        <v>4347931</v>
      </c>
      <c r="AJ336" s="40">
        <f>SUMIF(Unloader!B:B,Summary!B336,Unloader!W:W)</f>
        <v>0.61319444444444449</v>
      </c>
      <c r="AK336" s="40">
        <f>SUMIF(Unloader!B:B,Summary!B336,Unloader!AD:AD)+SUMIF(Unloader!B:B,Summary!B336,Unloader!BR:BR)+SUMIF(Unloader!B:B,Summary!B336,Unloader!BN:BN)</f>
        <v>0.24166666666666667</v>
      </c>
      <c r="AL336" s="40">
        <f>SUMIF(C$2:C336,C336,AJ$2:AJ336)</f>
        <v>17.506250000000001</v>
      </c>
      <c r="AM336" s="40">
        <f>SUMIF(C$2:C336,C336,AK$2:AK336)</f>
        <v>4.0437499999999993</v>
      </c>
      <c r="AN336" s="30">
        <f t="shared" si="144"/>
        <v>1708.8765088207983</v>
      </c>
      <c r="AO336" s="30">
        <f>SUM(AJ$2:AJ336)</f>
        <v>134.94513888888889</v>
      </c>
      <c r="AP336" s="30">
        <f>SUM(AK$2:AK336)</f>
        <v>11.582638888888887</v>
      </c>
      <c r="AQ336" s="30">
        <f t="shared" si="145"/>
        <v>1468.5483162765561</v>
      </c>
    </row>
    <row r="337" spans="1:43" x14ac:dyDescent="0.25">
      <c r="A337" s="124">
        <f t="shared" si="147"/>
        <v>336</v>
      </c>
      <c r="B337" s="361">
        <f t="shared" si="147"/>
        <v>40969</v>
      </c>
      <c r="C337" s="33">
        <f t="shared" si="127"/>
        <v>3</v>
      </c>
      <c r="D337" s="125">
        <f>COUNTIF('Rake Load'!A:A,Summary!B337)</f>
        <v>8</v>
      </c>
      <c r="E337" s="125">
        <f>SUMIF('Rake Load'!A:A,B337,'Rake Load'!F:F)</f>
        <v>28684.74</v>
      </c>
      <c r="F337" s="35">
        <f>SUMIF('Rake Load'!A:A,B337,'Rake Load'!AB:AB)</f>
        <v>0.75972222222222219</v>
      </c>
      <c r="G337" s="35">
        <f t="shared" si="128"/>
        <v>9.4965277777777773E-2</v>
      </c>
      <c r="H337" s="36">
        <f t="shared" si="129"/>
        <v>2</v>
      </c>
      <c r="I337" s="36">
        <f t="shared" si="130"/>
        <v>16</v>
      </c>
      <c r="J337" s="35">
        <f>SUMIF('Rake Load'!A:A,B337,'Rake Load'!BH:BH)</f>
        <v>0</v>
      </c>
      <c r="K337" s="41">
        <f t="shared" si="131"/>
        <v>0.75972222222222219</v>
      </c>
      <c r="L337" s="41">
        <f t="shared" si="132"/>
        <v>9.4965277777777773E-2</v>
      </c>
      <c r="M337" s="49">
        <f t="shared" si="133"/>
        <v>2</v>
      </c>
      <c r="N337" s="49">
        <f t="shared" si="134"/>
        <v>16</v>
      </c>
      <c r="O337" s="363">
        <f>SUMIF(C$2:C337,C337,D$2:D337)</f>
        <v>8</v>
      </c>
      <c r="P337" s="33">
        <f>SUMIF(C$2:C337,C337,F$2:F337)</f>
        <v>0.75972222222222219</v>
      </c>
      <c r="Q337" s="37">
        <f t="shared" si="135"/>
        <v>9.4965277777777773E-2</v>
      </c>
      <c r="R337" s="36">
        <f t="shared" si="136"/>
        <v>2</v>
      </c>
      <c r="S337" s="36">
        <f t="shared" si="137"/>
        <v>16</v>
      </c>
      <c r="T337" s="363">
        <f>SUM(D$2:D337)</f>
        <v>1000</v>
      </c>
      <c r="U337" s="38">
        <f>SUMIF(C$2:C337,C337,E$2:E337)</f>
        <v>28684.74</v>
      </c>
      <c r="V337" s="38">
        <f>SUM(E$2:E337)</f>
        <v>3538213.5160000008</v>
      </c>
      <c r="W337" s="43">
        <f>SUM(F$2:F337)</f>
        <v>40840.161111111134</v>
      </c>
      <c r="X337" s="43">
        <f t="shared" si="138"/>
        <v>40.840161111111136</v>
      </c>
      <c r="Y337" s="36">
        <f t="shared" si="139"/>
        <v>20</v>
      </c>
      <c r="Z337" s="36">
        <f t="shared" si="140"/>
        <v>9</v>
      </c>
      <c r="AA337" s="38">
        <f>SUMIF('Rake Load'!A:A,Summary!B337,'Rake Load'!AN:AN)</f>
        <v>3.34375</v>
      </c>
      <c r="AB337" s="38">
        <f>SUMIF(C$2:C337,C337,AA$2:AA337)</f>
        <v>3.34375</v>
      </c>
      <c r="AC337" s="38">
        <f>SUM(AA$2:AA337)</f>
        <v>368.61111111113433</v>
      </c>
      <c r="AD337" s="43">
        <f t="shared" si="141"/>
        <v>0.41796875</v>
      </c>
      <c r="AE337" s="43">
        <f t="shared" si="142"/>
        <v>0.41796875</v>
      </c>
      <c r="AF337" s="43">
        <f t="shared" si="143"/>
        <v>0.36861111111113432</v>
      </c>
      <c r="AG337" s="38">
        <f>SUMIF(Unloader!B:B,Summary!B337,Unloader!M:M)</f>
        <v>5063</v>
      </c>
      <c r="AH337" s="38">
        <f>SUMIF(C$2:C337,C337,AG$2:AG337)</f>
        <v>5063</v>
      </c>
      <c r="AI337" s="38">
        <f>SUM(AG$2:AG337)</f>
        <v>4352994</v>
      </c>
      <c r="AJ337" s="40">
        <f>SUMIF(Unloader!B:B,Summary!B337,Unloader!W:W)</f>
        <v>1</v>
      </c>
      <c r="AK337" s="40">
        <f>SUMIF(Unloader!B:B,Summary!B337,Unloader!AD:AD)+SUMIF(Unloader!B:B,Summary!B337,Unloader!BR:BR)+SUMIF(Unloader!B:B,Summary!B337,Unloader!BN:BN)</f>
        <v>4.8611111111111112E-3</v>
      </c>
      <c r="AL337" s="40">
        <f>SUMIF(C$2:C337,C337,AJ$2:AJ337)</f>
        <v>1</v>
      </c>
      <c r="AM337" s="40">
        <f>SUMIF(C$2:C337,C337,AK$2:AK337)</f>
        <v>4.8611111111111112E-3</v>
      </c>
      <c r="AN337" s="30">
        <f t="shared" si="144"/>
        <v>211.98883461270063</v>
      </c>
      <c r="AO337" s="30">
        <f>SUM(AJ$2:AJ337)</f>
        <v>135.94513888888889</v>
      </c>
      <c r="AP337" s="30">
        <f>SUM(AK$2:AK337)</f>
        <v>11.587499999999999</v>
      </c>
      <c r="AQ337" s="30">
        <f t="shared" si="145"/>
        <v>1458.4930336451207</v>
      </c>
    </row>
    <row r="338" spans="1:43" x14ac:dyDescent="0.25">
      <c r="A338" s="124">
        <f t="shared" si="147"/>
        <v>337</v>
      </c>
      <c r="B338" s="361">
        <f t="shared" si="147"/>
        <v>40970</v>
      </c>
      <c r="C338" s="33">
        <f t="shared" si="127"/>
        <v>3</v>
      </c>
      <c r="D338" s="125">
        <f>COUNTIF('Rake Load'!A:A,Summary!B338)</f>
        <v>6</v>
      </c>
      <c r="E338" s="125">
        <f>SUMIF('Rake Load'!A:A,B338,'Rake Load'!F:F)</f>
        <v>21531.030000000002</v>
      </c>
      <c r="F338" s="35">
        <f>SUMIF('Rake Load'!A:A,B338,'Rake Load'!AB:AB)</f>
        <v>0.89305555555555549</v>
      </c>
      <c r="G338" s="35">
        <f t="shared" si="128"/>
        <v>0.14884259259259258</v>
      </c>
      <c r="H338" s="36">
        <f t="shared" si="129"/>
        <v>3</v>
      </c>
      <c r="I338" s="36">
        <f t="shared" si="130"/>
        <v>34</v>
      </c>
      <c r="J338" s="35">
        <f>SUMIF('Rake Load'!A:A,B338,'Rake Load'!BH:BH)</f>
        <v>0</v>
      </c>
      <c r="K338" s="41">
        <f t="shared" si="131"/>
        <v>0.89305555555555549</v>
      </c>
      <c r="L338" s="41">
        <f t="shared" si="132"/>
        <v>0.14884259259259258</v>
      </c>
      <c r="M338" s="49">
        <f t="shared" si="133"/>
        <v>3</v>
      </c>
      <c r="N338" s="49">
        <f t="shared" si="134"/>
        <v>34</v>
      </c>
      <c r="O338" s="363">
        <f>SUMIF(C$2:C338,C338,D$2:D338)</f>
        <v>14</v>
      </c>
      <c r="P338" s="33">
        <f>SUMIF(C$2:C338,C338,F$2:F338)</f>
        <v>1.6527777777777777</v>
      </c>
      <c r="Q338" s="37">
        <f t="shared" si="135"/>
        <v>0.11805555555555555</v>
      </c>
      <c r="R338" s="36">
        <f t="shared" si="136"/>
        <v>2</v>
      </c>
      <c r="S338" s="36">
        <f t="shared" si="137"/>
        <v>50</v>
      </c>
      <c r="T338" s="363">
        <f>SUM(D$2:D338)</f>
        <v>1006</v>
      </c>
      <c r="U338" s="38">
        <f>SUMIF(C$2:C338,C338,E$2:E338)</f>
        <v>50215.770000000004</v>
      </c>
      <c r="V338" s="38">
        <f>SUM(E$2:E338)</f>
        <v>3559744.5460000006</v>
      </c>
      <c r="W338" s="43">
        <f>SUM(F$2:F338)</f>
        <v>40841.05416666669</v>
      </c>
      <c r="X338" s="43">
        <f t="shared" si="138"/>
        <v>40.597469350563308</v>
      </c>
      <c r="Y338" s="36">
        <f t="shared" si="139"/>
        <v>14</v>
      </c>
      <c r="Z338" s="36">
        <f t="shared" si="140"/>
        <v>20</v>
      </c>
      <c r="AA338" s="38">
        <f>SUMIF('Rake Load'!A:A,Summary!B338,'Rake Load'!AN:AN)</f>
        <v>1.5625</v>
      </c>
      <c r="AB338" s="38">
        <f>SUMIF(C$2:C338,C338,AA$2:AA338)</f>
        <v>4.90625</v>
      </c>
      <c r="AC338" s="38">
        <f>SUM(AA$2:AA338)</f>
        <v>370.17361111113433</v>
      </c>
      <c r="AD338" s="43">
        <f t="shared" si="141"/>
        <v>0.26041666666666669</v>
      </c>
      <c r="AE338" s="43">
        <f t="shared" si="142"/>
        <v>0.35044642857142855</v>
      </c>
      <c r="AF338" s="43">
        <f t="shared" si="143"/>
        <v>0.36796581621385122</v>
      </c>
      <c r="AG338" s="38">
        <f>SUMIF(Unloader!B:B,Summary!B338,Unloader!M:M)</f>
        <v>32179</v>
      </c>
      <c r="AH338" s="38">
        <f>SUMIF(C$2:C338,C338,AG$2:AG338)</f>
        <v>37242</v>
      </c>
      <c r="AI338" s="38">
        <f>SUM(AG$2:AG338)</f>
        <v>4385173</v>
      </c>
      <c r="AJ338" s="40">
        <f>SUMIF(Unloader!B:B,Summary!B338,Unloader!W:W)</f>
        <v>1</v>
      </c>
      <c r="AK338" s="40">
        <f>SUMIF(Unloader!B:B,Summary!B338,Unloader!AD:AD)+SUMIF(Unloader!B:B,Summary!B338,Unloader!BR:BR)+SUMIF(Unloader!B:B,Summary!B338,Unloader!BN:BN)</f>
        <v>0.15347222222222223</v>
      </c>
      <c r="AL338" s="40">
        <f>SUMIF(C$2:C338,C338,AJ$2:AJ338)</f>
        <v>2</v>
      </c>
      <c r="AM338" s="40">
        <f>SUMIF(C$2:C338,C338,AK$2:AK338)</f>
        <v>0.15833333333333335</v>
      </c>
      <c r="AN338" s="30">
        <f t="shared" si="144"/>
        <v>842.57918552036199</v>
      </c>
      <c r="AO338" s="30">
        <f>SUM(AJ$2:AJ338)</f>
        <v>136.94513888888889</v>
      </c>
      <c r="AP338" s="30">
        <f>SUM(AK$2:AK338)</f>
        <v>11.74097222222222</v>
      </c>
      <c r="AQ338" s="30">
        <f t="shared" si="145"/>
        <v>1459.3407434523613</v>
      </c>
    </row>
    <row r="339" spans="1:43" x14ac:dyDescent="0.25">
      <c r="A339" s="124">
        <f t="shared" si="147"/>
        <v>338</v>
      </c>
      <c r="B339" s="361">
        <f t="shared" si="147"/>
        <v>40971</v>
      </c>
      <c r="C339" s="33">
        <f t="shared" si="127"/>
        <v>3</v>
      </c>
      <c r="D339" s="125">
        <f>COUNTIF('Rake Load'!A:A,Summary!B339)</f>
        <v>3</v>
      </c>
      <c r="E339" s="125">
        <f>SUMIF('Rake Load'!A:A,B339,'Rake Load'!F:F)</f>
        <v>11278.61</v>
      </c>
      <c r="F339" s="35">
        <f>SUMIF('Rake Load'!A:A,B339,'Rake Load'!AB:AB)</f>
        <v>0.38749999999999984</v>
      </c>
      <c r="G339" s="35">
        <f t="shared" si="128"/>
        <v>0.12916666666666662</v>
      </c>
      <c r="H339" s="36">
        <f t="shared" si="129"/>
        <v>3</v>
      </c>
      <c r="I339" s="36">
        <f t="shared" si="130"/>
        <v>6</v>
      </c>
      <c r="J339" s="35">
        <f>SUMIF('Rake Load'!A:A,B339,'Rake Load'!BH:BH)</f>
        <v>0</v>
      </c>
      <c r="K339" s="41">
        <f t="shared" si="131"/>
        <v>0.38749999999999984</v>
      </c>
      <c r="L339" s="41">
        <f t="shared" si="132"/>
        <v>0.12916666666666662</v>
      </c>
      <c r="M339" s="49">
        <f t="shared" si="133"/>
        <v>3</v>
      </c>
      <c r="N339" s="49">
        <f t="shared" si="134"/>
        <v>6</v>
      </c>
      <c r="O339" s="363">
        <f>SUMIF(C$2:C339,C339,D$2:D339)</f>
        <v>17</v>
      </c>
      <c r="P339" s="33">
        <f>SUMIF(C$2:C339,C339,F$2:F339)</f>
        <v>2.0402777777777774</v>
      </c>
      <c r="Q339" s="37">
        <f t="shared" si="135"/>
        <v>0.12001633986928102</v>
      </c>
      <c r="R339" s="36">
        <f t="shared" si="136"/>
        <v>2</v>
      </c>
      <c r="S339" s="36">
        <f t="shared" si="137"/>
        <v>52</v>
      </c>
      <c r="T339" s="363">
        <f>SUM(D$2:D339)</f>
        <v>1009</v>
      </c>
      <c r="U339" s="38">
        <f>SUMIF(C$2:C339,C339,E$2:E339)</f>
        <v>61494.380000000005</v>
      </c>
      <c r="V339" s="38">
        <f>SUM(E$2:E339)</f>
        <v>3571023.1560000004</v>
      </c>
      <c r="W339" s="43">
        <f>SUM(F$2:F339)</f>
        <v>40841.441666666688</v>
      </c>
      <c r="X339" s="43">
        <f t="shared" si="138"/>
        <v>40.477147340601277</v>
      </c>
      <c r="Y339" s="36">
        <f t="shared" si="139"/>
        <v>11</v>
      </c>
      <c r="Z339" s="36">
        <f t="shared" si="140"/>
        <v>27</v>
      </c>
      <c r="AA339" s="38">
        <f>SUMIF('Rake Load'!A:A,Summary!B339,'Rake Load'!AN:AN)</f>
        <v>1.0208333333333333</v>
      </c>
      <c r="AB339" s="38">
        <f>SUMIF(C$2:C339,C339,AA$2:AA339)</f>
        <v>5.927083333333333</v>
      </c>
      <c r="AC339" s="38">
        <f>SUM(AA$2:AA339)</f>
        <v>371.19444444446765</v>
      </c>
      <c r="AD339" s="43">
        <f t="shared" si="141"/>
        <v>0.34027777777777773</v>
      </c>
      <c r="AE339" s="43">
        <f t="shared" si="142"/>
        <v>0.34865196078431371</v>
      </c>
      <c r="AF339" s="43">
        <f t="shared" si="143"/>
        <v>0.36788349300740103</v>
      </c>
      <c r="AG339" s="38">
        <f>SUMIF(Unloader!B:B,Summary!B339,Unloader!M:M)</f>
        <v>31896</v>
      </c>
      <c r="AH339" s="38">
        <f>SUMIF(C$2:C339,C339,AG$2:AG339)</f>
        <v>69138</v>
      </c>
      <c r="AI339" s="38">
        <f>SUM(AG$2:AG339)</f>
        <v>4417069</v>
      </c>
      <c r="AJ339" s="40">
        <f>SUMIF(Unloader!B:B,Summary!B339,Unloader!W:W)</f>
        <v>0.87847222222222232</v>
      </c>
      <c r="AK339" s="40">
        <f>SUMIF(Unloader!B:B,Summary!B339,Unloader!AD:AD)+SUMIF(Unloader!B:B,Summary!B339,Unloader!BR:BR)+SUMIF(Unloader!B:B,Summary!B339,Unloader!BN:BN)</f>
        <v>0.22083333333333335</v>
      </c>
      <c r="AL339" s="40">
        <f>SUMIF(C$2:C339,C339,AJ$2:AJ339)</f>
        <v>2.8784722222222223</v>
      </c>
      <c r="AM339" s="40">
        <f>SUMIF(C$2:C339,C339,AK$2:AK339)</f>
        <v>0.37916666666666671</v>
      </c>
      <c r="AN339" s="30">
        <f t="shared" si="144"/>
        <v>1152.620172270075</v>
      </c>
      <c r="AO339" s="30">
        <f>SUM(AJ$2:AJ339)</f>
        <v>137.82361111111112</v>
      </c>
      <c r="AP339" s="30">
        <f>SUM(AK$2:AK339)</f>
        <v>11.961805555555554</v>
      </c>
      <c r="AQ339" s="30">
        <f t="shared" si="145"/>
        <v>1462.2747612295232</v>
      </c>
    </row>
    <row r="340" spans="1:43" x14ac:dyDescent="0.25">
      <c r="A340" s="124">
        <f t="shared" si="147"/>
        <v>339</v>
      </c>
      <c r="B340" s="361">
        <f t="shared" si="147"/>
        <v>40972</v>
      </c>
      <c r="C340" s="33">
        <f t="shared" si="127"/>
        <v>3</v>
      </c>
      <c r="D340" s="125">
        <f>COUNTIF('Rake Load'!A:A,Summary!B340)</f>
        <v>5</v>
      </c>
      <c r="E340" s="125">
        <f>SUMIF('Rake Load'!A:A,B340,'Rake Load'!F:F)</f>
        <v>17993.12</v>
      </c>
      <c r="F340" s="35">
        <f>SUMIF('Rake Load'!A:A,B340,'Rake Load'!AB:AB)</f>
        <v>0.62222222222222201</v>
      </c>
      <c r="G340" s="35">
        <f t="shared" si="128"/>
        <v>0.1244444444444444</v>
      </c>
      <c r="H340" s="36">
        <f t="shared" si="129"/>
        <v>2</v>
      </c>
      <c r="I340" s="36">
        <f t="shared" si="130"/>
        <v>59</v>
      </c>
      <c r="J340" s="35">
        <f>SUMIF('Rake Load'!A:A,B340,'Rake Load'!BH:BH)</f>
        <v>0</v>
      </c>
      <c r="K340" s="41">
        <f t="shared" si="131"/>
        <v>0.62222222222222201</v>
      </c>
      <c r="L340" s="41">
        <f t="shared" si="132"/>
        <v>0.1244444444444444</v>
      </c>
      <c r="M340" s="49">
        <f t="shared" si="133"/>
        <v>2</v>
      </c>
      <c r="N340" s="49">
        <f t="shared" si="134"/>
        <v>59</v>
      </c>
      <c r="O340" s="363">
        <f>SUMIF(C$2:C340,C340,D$2:D340)</f>
        <v>22</v>
      </c>
      <c r="P340" s="33">
        <f>SUMIF(C$2:C340,C340,F$2:F340)</f>
        <v>2.6624999999999996</v>
      </c>
      <c r="Q340" s="37">
        <f t="shared" si="135"/>
        <v>0.12102272727272725</v>
      </c>
      <c r="R340" s="36">
        <f t="shared" si="136"/>
        <v>2</v>
      </c>
      <c r="S340" s="36">
        <f t="shared" si="137"/>
        <v>54</v>
      </c>
      <c r="T340" s="363">
        <f>SUM(D$2:D340)</f>
        <v>1014</v>
      </c>
      <c r="U340" s="38">
        <f>SUMIF(C$2:C340,C340,E$2:E340)</f>
        <v>79487.5</v>
      </c>
      <c r="V340" s="38">
        <f>SUM(E$2:E340)</f>
        <v>3589016.2760000005</v>
      </c>
      <c r="W340" s="43">
        <f>SUM(F$2:F340)</f>
        <v>40842.063888888908</v>
      </c>
      <c r="X340" s="43">
        <f t="shared" si="138"/>
        <v>40.278169515669532</v>
      </c>
      <c r="Y340" s="36">
        <f t="shared" si="139"/>
        <v>6</v>
      </c>
      <c r="Z340" s="36">
        <f t="shared" si="140"/>
        <v>40</v>
      </c>
      <c r="AA340" s="38">
        <f>SUMIF('Rake Load'!A:A,Summary!B340,'Rake Load'!AN:AN)</f>
        <v>1.3541666666666665</v>
      </c>
      <c r="AB340" s="38">
        <f>SUMIF(C$2:C340,C340,AA$2:AA340)</f>
        <v>7.28125</v>
      </c>
      <c r="AC340" s="38">
        <f>SUM(AA$2:AA340)</f>
        <v>372.54861111113433</v>
      </c>
      <c r="AD340" s="43">
        <f t="shared" si="141"/>
        <v>0.27083333333333331</v>
      </c>
      <c r="AE340" s="43">
        <f t="shared" si="142"/>
        <v>0.33096590909090912</v>
      </c>
      <c r="AF340" s="43">
        <f t="shared" si="143"/>
        <v>0.36740494192419559</v>
      </c>
      <c r="AG340" s="38">
        <f>SUMIF(Unloader!B:B,Summary!B340,Unloader!M:M)</f>
        <v>32413</v>
      </c>
      <c r="AH340" s="38">
        <f>SUMIF(C$2:C340,C340,AG$2:AG340)</f>
        <v>101551</v>
      </c>
      <c r="AI340" s="38">
        <f>SUM(AG$2:AG340)</f>
        <v>4449482</v>
      </c>
      <c r="AJ340" s="40">
        <f>SUMIF(Unloader!B:B,Summary!B340,Unloader!W:W)</f>
        <v>1</v>
      </c>
      <c r="AK340" s="40">
        <f>SUMIF(Unloader!B:B,Summary!B340,Unloader!AD:AD)+SUMIF(Unloader!B:B,Summary!B340,Unloader!BR:BR)+SUMIF(Unloader!B:B,Summary!B340,Unloader!BN:BN)</f>
        <v>0.26805555555555555</v>
      </c>
      <c r="AL340" s="40">
        <f>SUMIF(C$2:C340,C340,AJ$2:AJ340)</f>
        <v>3.8784722222222223</v>
      </c>
      <c r="AM340" s="40">
        <f>SUMIF(C$2:C340,C340,AK$2:AK340)</f>
        <v>0.64722222222222225</v>
      </c>
      <c r="AN340" s="30">
        <f t="shared" si="144"/>
        <v>1309.4906511927788</v>
      </c>
      <c r="AO340" s="30">
        <f>SUM(AJ$2:AJ340)</f>
        <v>138.82361111111112</v>
      </c>
      <c r="AP340" s="30">
        <f>SUM(AK$2:AK340)</f>
        <v>12.229861111111109</v>
      </c>
      <c r="AQ340" s="30">
        <f t="shared" si="145"/>
        <v>1464.4884390685427</v>
      </c>
    </row>
    <row r="341" spans="1:43" x14ac:dyDescent="0.25">
      <c r="A341" s="124">
        <f t="shared" si="147"/>
        <v>340</v>
      </c>
      <c r="B341" s="361">
        <f t="shared" si="147"/>
        <v>40973</v>
      </c>
      <c r="C341" s="33">
        <f t="shared" si="127"/>
        <v>3</v>
      </c>
      <c r="D341" s="125">
        <f>COUNTIF('Rake Load'!A:A,Summary!B341)</f>
        <v>6</v>
      </c>
      <c r="E341" s="125">
        <f>SUMIF('Rake Load'!A:A,B341,'Rake Load'!F:F)</f>
        <v>21880.299999999996</v>
      </c>
      <c r="F341" s="35">
        <f>SUMIF('Rake Load'!A:A,B341,'Rake Load'!AB:AB)</f>
        <v>0.64722222222222225</v>
      </c>
      <c r="G341" s="35">
        <f t="shared" si="128"/>
        <v>0.10787037037037038</v>
      </c>
      <c r="H341" s="36">
        <f t="shared" si="129"/>
        <v>2</v>
      </c>
      <c r="I341" s="36">
        <f t="shared" si="130"/>
        <v>35</v>
      </c>
      <c r="J341" s="35">
        <f>SUMIF('Rake Load'!A:A,B341,'Rake Load'!BH:BH)</f>
        <v>0</v>
      </c>
      <c r="K341" s="41">
        <f t="shared" si="131"/>
        <v>0.64722222222222225</v>
      </c>
      <c r="L341" s="41">
        <f t="shared" si="132"/>
        <v>0.10787037037037038</v>
      </c>
      <c r="M341" s="49">
        <f t="shared" si="133"/>
        <v>2</v>
      </c>
      <c r="N341" s="49">
        <f t="shared" si="134"/>
        <v>35</v>
      </c>
      <c r="O341" s="363">
        <f>SUMIF(C$2:C341,C341,D$2:D341)</f>
        <v>28</v>
      </c>
      <c r="P341" s="33">
        <f>SUMIF(C$2:C341,C341,F$2:F341)</f>
        <v>3.3097222222222218</v>
      </c>
      <c r="Q341" s="37">
        <f t="shared" si="135"/>
        <v>0.11820436507936506</v>
      </c>
      <c r="R341" s="36">
        <f t="shared" si="136"/>
        <v>2</v>
      </c>
      <c r="S341" s="36">
        <f t="shared" si="137"/>
        <v>50</v>
      </c>
      <c r="T341" s="363">
        <f>SUM(D$2:D341)</f>
        <v>1020</v>
      </c>
      <c r="U341" s="38">
        <f>SUMIF(C$2:C341,C341,E$2:E341)</f>
        <v>101367.79999999999</v>
      </c>
      <c r="V341" s="38">
        <f>SUM(E$2:E341)</f>
        <v>3610896.5760000004</v>
      </c>
      <c r="W341" s="43">
        <f>SUM(F$2:F341)</f>
        <v>40842.71111111113</v>
      </c>
      <c r="X341" s="43">
        <f t="shared" si="138"/>
        <v>40.041873638344242</v>
      </c>
      <c r="Y341" s="36">
        <f t="shared" si="139"/>
        <v>1</v>
      </c>
      <c r="Z341" s="36">
        <f t="shared" si="140"/>
        <v>0</v>
      </c>
      <c r="AA341" s="38">
        <f>SUMIF('Rake Load'!A:A,Summary!B341,'Rake Load'!AN:AN)</f>
        <v>1.6388888888888888</v>
      </c>
      <c r="AB341" s="38">
        <f>SUMIF(C$2:C341,C341,AA$2:AA341)</f>
        <v>8.9201388888888893</v>
      </c>
      <c r="AC341" s="38">
        <f>SUM(AA$2:AA341)</f>
        <v>374.18750000002325</v>
      </c>
      <c r="AD341" s="43">
        <f t="shared" si="141"/>
        <v>0.27314814814814814</v>
      </c>
      <c r="AE341" s="43">
        <f t="shared" si="142"/>
        <v>0.3185763888888889</v>
      </c>
      <c r="AF341" s="43">
        <f t="shared" si="143"/>
        <v>0.36685049019610122</v>
      </c>
      <c r="AG341" s="38">
        <f>SUMIF(Unloader!B:B,Summary!B341,Unloader!M:M)</f>
        <v>42752</v>
      </c>
      <c r="AH341" s="38">
        <f>SUMIF(C$2:C341,C341,AG$2:AG341)</f>
        <v>144303</v>
      </c>
      <c r="AI341" s="38">
        <f>SUM(AG$2:AG341)</f>
        <v>4492234</v>
      </c>
      <c r="AJ341" s="40">
        <f>SUMIF(Unloader!B:B,Summary!B341,Unloader!W:W)</f>
        <v>1</v>
      </c>
      <c r="AK341" s="40">
        <f>SUMIF(Unloader!B:B,Summary!B341,Unloader!AD:AD)+SUMIF(Unloader!B:B,Summary!B341,Unloader!BR:BR)+SUMIF(Unloader!B:B,Summary!B341,Unloader!BN:BN)</f>
        <v>7.5694444444444439E-2</v>
      </c>
      <c r="AL341" s="40">
        <f>SUMIF(C$2:C341,C341,AJ$2:AJ341)</f>
        <v>4.8784722222222223</v>
      </c>
      <c r="AM341" s="40">
        <f>SUMIF(C$2:C341,C341,AK$2:AK341)</f>
        <v>0.72291666666666665</v>
      </c>
      <c r="AN341" s="30">
        <f t="shared" si="144"/>
        <v>1446.888368983957</v>
      </c>
      <c r="AO341" s="30">
        <f>SUM(AJ$2:AJ341)</f>
        <v>139.82361111111112</v>
      </c>
      <c r="AP341" s="30">
        <f>SUM(AK$2:AK341)</f>
        <v>12.305555555555554</v>
      </c>
      <c r="AQ341" s="30">
        <f t="shared" si="145"/>
        <v>1467.8424623963926</v>
      </c>
    </row>
    <row r="342" spans="1:43" x14ac:dyDescent="0.25">
      <c r="A342" s="124">
        <f t="shared" si="147"/>
        <v>341</v>
      </c>
      <c r="B342" s="361">
        <f t="shared" si="147"/>
        <v>40974</v>
      </c>
      <c r="C342" s="33">
        <f t="shared" si="127"/>
        <v>3</v>
      </c>
      <c r="D342" s="125">
        <f>COUNTIF('Rake Load'!A:A,Summary!B342)</f>
        <v>8</v>
      </c>
      <c r="E342" s="125">
        <f>SUMIF('Rake Load'!A:A,B342,'Rake Load'!F:F)</f>
        <v>29850.649999999998</v>
      </c>
      <c r="F342" s="35">
        <f>SUMIF('Rake Load'!A:A,B342,'Rake Load'!AB:AB)</f>
        <v>0.88472222222222241</v>
      </c>
      <c r="G342" s="35">
        <f t="shared" si="128"/>
        <v>0.1105902777777778</v>
      </c>
      <c r="H342" s="36">
        <f t="shared" si="129"/>
        <v>2</v>
      </c>
      <c r="I342" s="36">
        <f t="shared" si="130"/>
        <v>39</v>
      </c>
      <c r="J342" s="35">
        <f>SUMIF('Rake Load'!A:A,B342,'Rake Load'!BH:BH)</f>
        <v>0</v>
      </c>
      <c r="K342" s="41">
        <f t="shared" si="131"/>
        <v>0.88472222222222241</v>
      </c>
      <c r="L342" s="41">
        <f t="shared" si="132"/>
        <v>0.1105902777777778</v>
      </c>
      <c r="M342" s="49">
        <f t="shared" si="133"/>
        <v>2</v>
      </c>
      <c r="N342" s="49">
        <f t="shared" si="134"/>
        <v>39</v>
      </c>
      <c r="O342" s="363">
        <f>SUMIF(C$2:C342,C342,D$2:D342)</f>
        <v>36</v>
      </c>
      <c r="P342" s="33">
        <f>SUMIF(C$2:C342,C342,F$2:F342)</f>
        <v>4.1944444444444446</v>
      </c>
      <c r="Q342" s="37">
        <f t="shared" si="135"/>
        <v>0.11651234567901235</v>
      </c>
      <c r="R342" s="36">
        <f t="shared" si="136"/>
        <v>2</v>
      </c>
      <c r="S342" s="36">
        <f t="shared" si="137"/>
        <v>47</v>
      </c>
      <c r="T342" s="363">
        <f>SUM(D$2:D342)</f>
        <v>1028</v>
      </c>
      <c r="U342" s="38">
        <f>SUMIF(C$2:C342,C342,E$2:E342)</f>
        <v>131218.44999999998</v>
      </c>
      <c r="V342" s="38">
        <f>SUM(E$2:E342)</f>
        <v>3640747.2260000003</v>
      </c>
      <c r="W342" s="43">
        <f>SUM(F$2:F342)</f>
        <v>40843.595833333355</v>
      </c>
      <c r="X342" s="43">
        <f t="shared" si="138"/>
        <v>39.731124351491587</v>
      </c>
      <c r="Y342" s="36">
        <f t="shared" si="139"/>
        <v>17</v>
      </c>
      <c r="Z342" s="36">
        <f t="shared" si="140"/>
        <v>32</v>
      </c>
      <c r="AA342" s="38">
        <f>SUMIF('Rake Load'!A:A,Summary!B342,'Rake Load'!AN:AN)</f>
        <v>1.9201388888888888</v>
      </c>
      <c r="AB342" s="38">
        <f>SUMIF(C$2:C342,C342,AA$2:AA342)</f>
        <v>10.840277777777779</v>
      </c>
      <c r="AC342" s="38">
        <f>SUM(AA$2:AA342)</f>
        <v>376.10763888891216</v>
      </c>
      <c r="AD342" s="43">
        <f t="shared" si="141"/>
        <v>0.2400173611111111</v>
      </c>
      <c r="AE342" s="43">
        <f t="shared" si="142"/>
        <v>0.30111882716049387</v>
      </c>
      <c r="AF342" s="43">
        <f t="shared" si="143"/>
        <v>0.36586346195419472</v>
      </c>
      <c r="AG342" s="38">
        <f>SUMIF(Unloader!B:B,Summary!B342,Unloader!M:M)</f>
        <v>28508</v>
      </c>
      <c r="AH342" s="38">
        <f>SUMIF(C$2:C342,C342,AG$2:AG342)</f>
        <v>172811</v>
      </c>
      <c r="AI342" s="38">
        <f>SUM(AG$2:AG342)</f>
        <v>4520742</v>
      </c>
      <c r="AJ342" s="40">
        <f>SUMIF(Unloader!B:B,Summary!B342,Unloader!W:W)</f>
        <v>1</v>
      </c>
      <c r="AK342" s="40">
        <f>SUMIF(Unloader!B:B,Summary!B342,Unloader!AD:AD)+SUMIF(Unloader!B:B,Summary!B342,Unloader!BR:BR)+SUMIF(Unloader!B:B,Summary!B342,Unloader!BN:BN)</f>
        <v>0.10416666666666667</v>
      </c>
      <c r="AL342" s="40">
        <f>SUMIF(C$2:C342,C342,AJ$2:AJ342)</f>
        <v>5.8784722222222223</v>
      </c>
      <c r="AM342" s="40">
        <f>SUMIF(C$2:C342,C342,AK$2:AK342)</f>
        <v>0.82708333333333328</v>
      </c>
      <c r="AN342" s="30">
        <f t="shared" si="144"/>
        <v>1425.4412977728898</v>
      </c>
      <c r="AO342" s="30">
        <f>SUM(AJ$2:AJ342)</f>
        <v>140.82361111111112</v>
      </c>
      <c r="AP342" s="30">
        <f>SUM(AK$2:AK342)</f>
        <v>12.40972222222222</v>
      </c>
      <c r="AQ342" s="30">
        <f t="shared" si="145"/>
        <v>1466.8526249756644</v>
      </c>
    </row>
    <row r="343" spans="1:43" x14ac:dyDescent="0.25">
      <c r="A343" s="124">
        <f t="shared" si="147"/>
        <v>342</v>
      </c>
      <c r="B343" s="361">
        <f t="shared" si="147"/>
        <v>40975</v>
      </c>
      <c r="C343" s="33">
        <f t="shared" si="127"/>
        <v>3</v>
      </c>
      <c r="D343" s="125">
        <f>COUNTIF('Rake Load'!A:A,Summary!B343)</f>
        <v>9</v>
      </c>
      <c r="E343" s="125">
        <f>SUMIF('Rake Load'!A:A,B343,'Rake Load'!F:F)</f>
        <v>32926.07</v>
      </c>
      <c r="F343" s="35">
        <f>SUMIF('Rake Load'!A:A,B343,'Rake Load'!AB:AB)</f>
        <v>0.98541666666666661</v>
      </c>
      <c r="G343" s="35">
        <f t="shared" si="128"/>
        <v>0.10949074074074074</v>
      </c>
      <c r="H343" s="36">
        <f t="shared" si="129"/>
        <v>2</v>
      </c>
      <c r="I343" s="36">
        <f t="shared" si="130"/>
        <v>37</v>
      </c>
      <c r="J343" s="35">
        <f>SUMIF('Rake Load'!A:A,B343,'Rake Load'!BH:BH)</f>
        <v>5.8333333333333334E-2</v>
      </c>
      <c r="K343" s="41">
        <f t="shared" si="131"/>
        <v>0.92708333333333326</v>
      </c>
      <c r="L343" s="41">
        <f t="shared" si="132"/>
        <v>0.10300925925925924</v>
      </c>
      <c r="M343" s="49">
        <f t="shared" si="133"/>
        <v>2</v>
      </c>
      <c r="N343" s="49">
        <f t="shared" si="134"/>
        <v>28</v>
      </c>
      <c r="O343" s="363">
        <f>SUMIF(C$2:C343,C343,D$2:D343)</f>
        <v>45</v>
      </c>
      <c r="P343" s="33">
        <f>SUMIF(C$2:C343,C343,F$2:F343)</f>
        <v>5.1798611111111112</v>
      </c>
      <c r="Q343" s="37">
        <f t="shared" si="135"/>
        <v>0.11510802469135803</v>
      </c>
      <c r="R343" s="36">
        <f t="shared" si="136"/>
        <v>2</v>
      </c>
      <c r="S343" s="36">
        <f t="shared" si="137"/>
        <v>45</v>
      </c>
      <c r="T343" s="363">
        <f>SUM(D$2:D343)</f>
        <v>1037</v>
      </c>
      <c r="U343" s="38">
        <f>SUMIF(C$2:C343,C343,E$2:E343)</f>
        <v>164144.51999999999</v>
      </c>
      <c r="V343" s="38">
        <f>SUM(E$2:E343)</f>
        <v>3673673.2960000001</v>
      </c>
      <c r="W343" s="43">
        <f>SUM(F$2:F343)</f>
        <v>40844.581250000025</v>
      </c>
      <c r="X343" s="43">
        <f t="shared" si="138"/>
        <v>39.38725289296049</v>
      </c>
      <c r="Y343" s="36">
        <f t="shared" si="139"/>
        <v>9</v>
      </c>
      <c r="Z343" s="36">
        <f t="shared" si="140"/>
        <v>17</v>
      </c>
      <c r="AA343" s="38">
        <f>SUMIF('Rake Load'!A:A,Summary!B343,'Rake Load'!AN:AN)</f>
        <v>2.5138888888888893</v>
      </c>
      <c r="AB343" s="38">
        <f>SUMIF(C$2:C343,C343,AA$2:AA343)</f>
        <v>13.354166666666668</v>
      </c>
      <c r="AC343" s="38">
        <f>SUM(AA$2:AA343)</f>
        <v>378.62152777780108</v>
      </c>
      <c r="AD343" s="43">
        <f t="shared" si="141"/>
        <v>0.27932098765432101</v>
      </c>
      <c r="AE343" s="43">
        <f t="shared" si="142"/>
        <v>0.29675925925925928</v>
      </c>
      <c r="AF343" s="43">
        <f t="shared" si="143"/>
        <v>0.36511237008466835</v>
      </c>
      <c r="AG343" s="38">
        <f>SUMIF(Unloader!B:B,Summary!B343,Unloader!M:M)</f>
        <v>31925</v>
      </c>
      <c r="AH343" s="38">
        <f>SUMIF(C$2:C343,C343,AG$2:AG343)</f>
        <v>204736</v>
      </c>
      <c r="AI343" s="38">
        <f>SUM(AG$2:AG343)</f>
        <v>4552667</v>
      </c>
      <c r="AJ343" s="40">
        <f>SUMIF(Unloader!B:B,Summary!B343,Unloader!W:W)</f>
        <v>0.98958333333333337</v>
      </c>
      <c r="AK343" s="40">
        <f>SUMIF(Unloader!B:B,Summary!B343,Unloader!AD:AD)+SUMIF(Unloader!B:B,Summary!B343,Unloader!BR:BR)+SUMIF(Unloader!B:B,Summary!B343,Unloader!BN:BN)</f>
        <v>4.1666666666666664E-2</v>
      </c>
      <c r="AL343" s="40">
        <f>SUMIF(C$2:C343,C343,AJ$2:AJ343)</f>
        <v>6.8680555555555554</v>
      </c>
      <c r="AM343" s="40">
        <f>SUMIF(C$2:C343,C343,AK$2:AK343)</f>
        <v>0.86874999999999991</v>
      </c>
      <c r="AN343" s="30">
        <f t="shared" si="144"/>
        <v>1421.9423544391714</v>
      </c>
      <c r="AO343" s="30">
        <f>SUM(AJ$2:AJ343)</f>
        <v>141.81319444444446</v>
      </c>
      <c r="AP343" s="30">
        <f>SUM(AK$2:AK343)</f>
        <v>12.451388888888886</v>
      </c>
      <c r="AQ343" s="30">
        <f t="shared" si="145"/>
        <v>1466.3869100981847</v>
      </c>
    </row>
    <row r="344" spans="1:43" x14ac:dyDescent="0.25">
      <c r="A344" s="124">
        <f t="shared" ref="A344:B359" si="148">A343+1</f>
        <v>343</v>
      </c>
      <c r="B344" s="361">
        <f t="shared" si="148"/>
        <v>40976</v>
      </c>
      <c r="C344" s="33">
        <f t="shared" si="127"/>
        <v>3</v>
      </c>
      <c r="D344" s="125">
        <f>COUNTIF('Rake Load'!A:A,Summary!B344)</f>
        <v>6</v>
      </c>
      <c r="E344" s="125">
        <f>SUMIF('Rake Load'!A:A,B344,'Rake Load'!F:F)</f>
        <v>21850.73</v>
      </c>
      <c r="F344" s="35">
        <f>SUMIF('Rake Load'!A:A,B344,'Rake Load'!AB:AB)</f>
        <v>0.47013888888888883</v>
      </c>
      <c r="G344" s="35">
        <f t="shared" si="128"/>
        <v>7.8356481481481471E-2</v>
      </c>
      <c r="H344" s="36">
        <f t="shared" si="129"/>
        <v>1</v>
      </c>
      <c r="I344" s="36">
        <f t="shared" si="130"/>
        <v>52</v>
      </c>
      <c r="J344" s="35">
        <f>SUMIF('Rake Load'!A:A,B344,'Rake Load'!BH:BH)</f>
        <v>0</v>
      </c>
      <c r="K344" s="41">
        <f t="shared" si="131"/>
        <v>0.47013888888888883</v>
      </c>
      <c r="L344" s="41">
        <f t="shared" si="132"/>
        <v>7.8356481481481471E-2</v>
      </c>
      <c r="M344" s="49">
        <f t="shared" si="133"/>
        <v>1</v>
      </c>
      <c r="N344" s="49">
        <f t="shared" si="134"/>
        <v>52</v>
      </c>
      <c r="O344" s="363">
        <f>SUMIF(C$2:C344,C344,D$2:D344)</f>
        <v>51</v>
      </c>
      <c r="P344" s="33">
        <f>SUMIF(C$2:C344,C344,F$2:F344)</f>
        <v>5.65</v>
      </c>
      <c r="Q344" s="37">
        <f t="shared" si="135"/>
        <v>0.1107843137254902</v>
      </c>
      <c r="R344" s="36">
        <f t="shared" si="136"/>
        <v>2</v>
      </c>
      <c r="S344" s="36">
        <f t="shared" si="137"/>
        <v>39</v>
      </c>
      <c r="T344" s="363">
        <f>SUM(D$2:D344)</f>
        <v>1043</v>
      </c>
      <c r="U344" s="38">
        <f>SUMIF(C$2:C344,C344,E$2:E344)</f>
        <v>185995.25</v>
      </c>
      <c r="V344" s="38">
        <f>SUM(E$2:E344)</f>
        <v>3695524.0260000001</v>
      </c>
      <c r="W344" s="43">
        <f>SUM(F$2:F344)</f>
        <v>40845.051388888911</v>
      </c>
      <c r="X344" s="43">
        <f t="shared" si="138"/>
        <v>39.161123095770769</v>
      </c>
      <c r="Y344" s="36">
        <f t="shared" si="139"/>
        <v>3</v>
      </c>
      <c r="Z344" s="36">
        <f t="shared" si="140"/>
        <v>52</v>
      </c>
      <c r="AA344" s="38">
        <f>SUMIF('Rake Load'!A:A,Summary!B344,'Rake Load'!AN:AN)</f>
        <v>1.2152777777777781</v>
      </c>
      <c r="AB344" s="38">
        <f>SUMIF(C$2:C344,C344,AA$2:AA344)</f>
        <v>14.569444444444446</v>
      </c>
      <c r="AC344" s="38">
        <f>SUM(AA$2:AA344)</f>
        <v>379.83680555557885</v>
      </c>
      <c r="AD344" s="43">
        <f t="shared" si="141"/>
        <v>0.20254629629629636</v>
      </c>
      <c r="AE344" s="43">
        <f t="shared" si="142"/>
        <v>0.28567538126361658</v>
      </c>
      <c r="AF344" s="43">
        <f t="shared" si="143"/>
        <v>0.36417718653459141</v>
      </c>
      <c r="AG344" s="38">
        <f>SUMIF(Unloader!B:B,Summary!B344,Unloader!M:M)</f>
        <v>43425</v>
      </c>
      <c r="AH344" s="38">
        <f>SUMIF(C$2:C344,C344,AG$2:AG344)</f>
        <v>248161</v>
      </c>
      <c r="AI344" s="38">
        <f>SUM(AG$2:AG344)</f>
        <v>4596092</v>
      </c>
      <c r="AJ344" s="40">
        <f>SUMIF(Unloader!B:B,Summary!B344,Unloader!W:W)</f>
        <v>0.92708333333333337</v>
      </c>
      <c r="AK344" s="40">
        <f>SUMIF(Unloader!B:B,Summary!B344,Unloader!AD:AD)+SUMIF(Unloader!B:B,Summary!B344,Unloader!BR:BR)+SUMIF(Unloader!B:B,Summary!B344,Unloader!BN:BN)</f>
        <v>6.3888888888888884E-2</v>
      </c>
      <c r="AL344" s="40">
        <f>SUMIF(C$2:C344,C344,AJ$2:AJ344)</f>
        <v>7.7951388888888884</v>
      </c>
      <c r="AM344" s="40">
        <f>SUMIF(C$2:C344,C344,AK$2:AK344)</f>
        <v>0.9326388888888888</v>
      </c>
      <c r="AN344" s="30">
        <f t="shared" si="144"/>
        <v>1506.7455980570737</v>
      </c>
      <c r="AO344" s="30">
        <f>SUM(AJ$2:AJ344)</f>
        <v>142.74027777777781</v>
      </c>
      <c r="AP344" s="30">
        <f>SUM(AK$2:AK344)</f>
        <v>12.515277777777774</v>
      </c>
      <c r="AQ344" s="30">
        <f t="shared" si="145"/>
        <v>1470.5612081653546</v>
      </c>
    </row>
    <row r="345" spans="1:43" x14ac:dyDescent="0.25">
      <c r="A345" s="124">
        <f t="shared" si="148"/>
        <v>344</v>
      </c>
      <c r="B345" s="361">
        <f t="shared" si="148"/>
        <v>40977</v>
      </c>
      <c r="C345" s="33">
        <f t="shared" si="127"/>
        <v>3</v>
      </c>
      <c r="D345" s="125">
        <f>COUNTIF('Rake Load'!A:A,Summary!B345)</f>
        <v>6</v>
      </c>
      <c r="E345" s="125">
        <f>SUMIF('Rake Load'!A:A,B345,'Rake Load'!F:F)</f>
        <v>21968.880000000001</v>
      </c>
      <c r="F345" s="35">
        <f>SUMIF('Rake Load'!A:A,B345,'Rake Load'!AB:AB)</f>
        <v>0.66805555555555562</v>
      </c>
      <c r="G345" s="35">
        <f t="shared" si="128"/>
        <v>0.1113425925925926</v>
      </c>
      <c r="H345" s="36">
        <f t="shared" si="129"/>
        <v>2</v>
      </c>
      <c r="I345" s="36">
        <f t="shared" si="130"/>
        <v>40</v>
      </c>
      <c r="J345" s="35">
        <f>SUMIF('Rake Load'!A:A,B345,'Rake Load'!BH:BH)</f>
        <v>0</v>
      </c>
      <c r="K345" s="41">
        <f t="shared" si="131"/>
        <v>0.66805555555555562</v>
      </c>
      <c r="L345" s="41">
        <f t="shared" si="132"/>
        <v>0.1113425925925926</v>
      </c>
      <c r="M345" s="49">
        <f t="shared" si="133"/>
        <v>2</v>
      </c>
      <c r="N345" s="49">
        <f t="shared" si="134"/>
        <v>40</v>
      </c>
      <c r="O345" s="363">
        <f>SUMIF(C$2:C345,C345,D$2:D345)</f>
        <v>57</v>
      </c>
      <c r="P345" s="33">
        <f>SUMIF(C$2:C345,C345,F$2:F345)</f>
        <v>6.3180555555555564</v>
      </c>
      <c r="Q345" s="37">
        <f t="shared" si="135"/>
        <v>0.1108430799220273</v>
      </c>
      <c r="R345" s="36">
        <f t="shared" si="136"/>
        <v>2</v>
      </c>
      <c r="S345" s="36">
        <f t="shared" si="137"/>
        <v>39</v>
      </c>
      <c r="T345" s="363">
        <f>SUM(D$2:D345)</f>
        <v>1049</v>
      </c>
      <c r="U345" s="38">
        <f>SUMIF(C$2:C345,C345,E$2:E345)</f>
        <v>207964.13</v>
      </c>
      <c r="V345" s="38">
        <f>SUM(E$2:E345)</f>
        <v>3717492.906</v>
      </c>
      <c r="W345" s="43">
        <f>SUM(F$2:F345)</f>
        <v>40845.719444444469</v>
      </c>
      <c r="X345" s="43">
        <f t="shared" si="138"/>
        <v>38.937768774494252</v>
      </c>
      <c r="Y345" s="36">
        <f t="shared" si="139"/>
        <v>22</v>
      </c>
      <c r="Z345" s="36">
        <f t="shared" si="140"/>
        <v>30</v>
      </c>
      <c r="AA345" s="38">
        <f>SUMIF('Rake Load'!A:A,Summary!B345,'Rake Load'!AN:AN)</f>
        <v>2.0208333333333335</v>
      </c>
      <c r="AB345" s="38">
        <f>SUMIF(C$2:C345,C345,AA$2:AA345)</f>
        <v>16.590277777777779</v>
      </c>
      <c r="AC345" s="38">
        <f>SUM(AA$2:AA345)</f>
        <v>381.85763888891216</v>
      </c>
      <c r="AD345" s="43">
        <f t="shared" si="141"/>
        <v>0.33680555555555558</v>
      </c>
      <c r="AE345" s="43">
        <f t="shared" si="142"/>
        <v>0.29105750487329435</v>
      </c>
      <c r="AF345" s="43">
        <f t="shared" si="143"/>
        <v>0.36402062811145108</v>
      </c>
      <c r="AG345" s="38">
        <f>SUMIF(Unloader!B:B,Summary!B345,Unloader!M:M)</f>
        <v>9791</v>
      </c>
      <c r="AH345" s="38">
        <f>SUMIF(C$2:C345,C345,AG$2:AG345)</f>
        <v>257952</v>
      </c>
      <c r="AI345" s="38">
        <f>SUM(AG$2:AG345)</f>
        <v>4605883</v>
      </c>
      <c r="AJ345" s="40">
        <f>SUMIF(Unloader!B:B,Summary!B345,Unloader!W:W)</f>
        <v>0.5625</v>
      </c>
      <c r="AK345" s="40">
        <f>SUMIF(Unloader!B:B,Summary!B345,Unloader!AD:AD)+SUMIF(Unloader!B:B,Summary!B345,Unloader!BR:BR)+SUMIF(Unloader!B:B,Summary!B345,Unloader!BN:BN)</f>
        <v>0.11458333333333333</v>
      </c>
      <c r="AL345" s="40">
        <f>SUMIF(C$2:C345,C345,AJ$2:AJ345)</f>
        <v>8.3576388888888893</v>
      </c>
      <c r="AM345" s="40">
        <f>SUMIF(C$2:C345,C345,AK$2:AK345)</f>
        <v>1.0472222222222221</v>
      </c>
      <c r="AN345" s="30">
        <f t="shared" si="144"/>
        <v>1470.2308349957254</v>
      </c>
      <c r="AO345" s="30">
        <f>SUM(AJ$2:AJ345)</f>
        <v>143.30277777777781</v>
      </c>
      <c r="AP345" s="30">
        <f>SUM(AK$2:AK345)</f>
        <v>12.629861111111108</v>
      </c>
      <c r="AQ345" s="30">
        <f t="shared" si="145"/>
        <v>1468.6424437606613</v>
      </c>
    </row>
    <row r="346" spans="1:43" x14ac:dyDescent="0.25">
      <c r="A346" s="124">
        <f t="shared" si="148"/>
        <v>345</v>
      </c>
      <c r="B346" s="361">
        <f t="shared" si="148"/>
        <v>40978</v>
      </c>
      <c r="C346" s="33">
        <f t="shared" si="127"/>
        <v>3</v>
      </c>
      <c r="D346" s="125">
        <f>COUNTIF('Rake Load'!A:A,Summary!B346)</f>
        <v>8</v>
      </c>
      <c r="E346" s="125">
        <f>SUMIF('Rake Load'!A:A,B346,'Rake Load'!F:F)</f>
        <v>28745.429999999997</v>
      </c>
      <c r="F346" s="35">
        <f>SUMIF('Rake Load'!A:A,B346,'Rake Load'!AB:AB)</f>
        <v>1.0722222222222224</v>
      </c>
      <c r="G346" s="35">
        <f t="shared" si="128"/>
        <v>0.1340277777777778</v>
      </c>
      <c r="H346" s="36">
        <f t="shared" si="129"/>
        <v>3</v>
      </c>
      <c r="I346" s="36">
        <f t="shared" si="130"/>
        <v>13</v>
      </c>
      <c r="J346" s="35">
        <f>SUMIF('Rake Load'!A:A,B346,'Rake Load'!BH:BH)</f>
        <v>0</v>
      </c>
      <c r="K346" s="41">
        <f t="shared" si="131"/>
        <v>1.0722222222222224</v>
      </c>
      <c r="L346" s="41">
        <f t="shared" si="132"/>
        <v>0.1340277777777778</v>
      </c>
      <c r="M346" s="49">
        <f t="shared" si="133"/>
        <v>3</v>
      </c>
      <c r="N346" s="49">
        <f t="shared" si="134"/>
        <v>13</v>
      </c>
      <c r="O346" s="363">
        <f>SUMIF(C$2:C346,C346,D$2:D346)</f>
        <v>65</v>
      </c>
      <c r="P346" s="33">
        <f>SUMIF(C$2:C346,C346,F$2:F346)</f>
        <v>7.3902777777777793</v>
      </c>
      <c r="Q346" s="37">
        <f t="shared" si="135"/>
        <v>0.11369658119658121</v>
      </c>
      <c r="R346" s="36">
        <f t="shared" si="136"/>
        <v>2</v>
      </c>
      <c r="S346" s="36">
        <f t="shared" si="137"/>
        <v>43</v>
      </c>
      <c r="T346" s="363">
        <f>SUM(D$2:D346)</f>
        <v>1057</v>
      </c>
      <c r="U346" s="38">
        <f>SUMIF(C$2:C346,C346,E$2:E346)</f>
        <v>236709.56</v>
      </c>
      <c r="V346" s="38">
        <f>SUM(E$2:E346)</f>
        <v>3746238.3360000001</v>
      </c>
      <c r="W346" s="43">
        <f>SUM(F$2:F346)</f>
        <v>40846.791666666693</v>
      </c>
      <c r="X346" s="43">
        <f t="shared" si="138"/>
        <v>38.644079154840767</v>
      </c>
      <c r="Y346" s="36">
        <f t="shared" si="139"/>
        <v>15</v>
      </c>
      <c r="Z346" s="36">
        <f t="shared" si="140"/>
        <v>27</v>
      </c>
      <c r="AA346" s="38">
        <f>SUMIF('Rake Load'!A:A,Summary!B346,'Rake Load'!AN:AN)</f>
        <v>2.9930555555555562</v>
      </c>
      <c r="AB346" s="38">
        <f>SUMIF(C$2:C346,C346,AA$2:AA346)</f>
        <v>19.583333333333336</v>
      </c>
      <c r="AC346" s="38">
        <f>SUM(AA$2:AA346)</f>
        <v>384.85069444446771</v>
      </c>
      <c r="AD346" s="43">
        <f t="shared" si="141"/>
        <v>0.37413194444444453</v>
      </c>
      <c r="AE346" s="43">
        <f t="shared" si="142"/>
        <v>0.30128205128205132</v>
      </c>
      <c r="AF346" s="43">
        <f t="shared" si="143"/>
        <v>0.36409715652267521</v>
      </c>
      <c r="AG346" s="38">
        <f>SUMIF(Unloader!B:B,Summary!B346,Unloader!M:M)</f>
        <v>0</v>
      </c>
      <c r="AH346" s="38">
        <f>SUMIF(C$2:C346,C346,AG$2:AG346)</f>
        <v>257952</v>
      </c>
      <c r="AI346" s="38">
        <f>SUM(AG$2:AG346)</f>
        <v>4605883</v>
      </c>
      <c r="AJ346" s="40">
        <f>SUMIF(Unloader!B:B,Summary!B346,Unloader!W:W)</f>
        <v>0</v>
      </c>
      <c r="AK346" s="40">
        <f>SUMIF(Unloader!B:B,Summary!B346,Unloader!AD:AD)+SUMIF(Unloader!B:B,Summary!B346,Unloader!BR:BR)+SUMIF(Unloader!B:B,Summary!B346,Unloader!BN:BN)</f>
        <v>0</v>
      </c>
      <c r="AL346" s="40">
        <f>SUMIF(C$2:C346,C346,AJ$2:AJ346)</f>
        <v>8.3576388888888893</v>
      </c>
      <c r="AM346" s="40">
        <f>SUMIF(C$2:C346,C346,AK$2:AK346)</f>
        <v>1.0472222222222221</v>
      </c>
      <c r="AN346" s="30">
        <f t="shared" si="144"/>
        <v>1470.2308349957254</v>
      </c>
      <c r="AO346" s="30">
        <f>SUM(AJ$2:AJ346)</f>
        <v>143.30277777777781</v>
      </c>
      <c r="AP346" s="30">
        <f>SUM(AK$2:AK346)</f>
        <v>12.629861111111108</v>
      </c>
      <c r="AQ346" s="30">
        <f t="shared" si="145"/>
        <v>1468.6424437606613</v>
      </c>
    </row>
    <row r="347" spans="1:43" x14ac:dyDescent="0.25">
      <c r="A347" s="124">
        <f t="shared" si="148"/>
        <v>346</v>
      </c>
      <c r="B347" s="361">
        <f t="shared" si="148"/>
        <v>40979</v>
      </c>
      <c r="C347" s="33">
        <f t="shared" si="127"/>
        <v>3</v>
      </c>
      <c r="D347" s="125">
        <f>COUNTIF('Rake Load'!A:A,Summary!B347)</f>
        <v>9</v>
      </c>
      <c r="E347" s="125">
        <f>SUMIF('Rake Load'!A:A,B347,'Rake Load'!F:F)</f>
        <v>33090.840000000004</v>
      </c>
      <c r="F347" s="35">
        <f>SUMIF('Rake Load'!A:A,B347,'Rake Load'!AB:AB)</f>
        <v>0.9506944444444444</v>
      </c>
      <c r="G347" s="35">
        <f t="shared" si="128"/>
        <v>0.10563271604938271</v>
      </c>
      <c r="H347" s="36">
        <f t="shared" si="129"/>
        <v>2</v>
      </c>
      <c r="I347" s="36">
        <f t="shared" si="130"/>
        <v>32</v>
      </c>
      <c r="J347" s="35">
        <f>SUMIF('Rake Load'!A:A,B347,'Rake Load'!BH:BH)</f>
        <v>0</v>
      </c>
      <c r="K347" s="41">
        <f t="shared" si="131"/>
        <v>0.9506944444444444</v>
      </c>
      <c r="L347" s="41">
        <f t="shared" si="132"/>
        <v>0.10563271604938271</v>
      </c>
      <c r="M347" s="49">
        <f t="shared" si="133"/>
        <v>2</v>
      </c>
      <c r="N347" s="49">
        <f t="shared" si="134"/>
        <v>32</v>
      </c>
      <c r="O347" s="363">
        <f>SUMIF(C$2:C347,C347,D$2:D347)</f>
        <v>74</v>
      </c>
      <c r="P347" s="33">
        <f>SUMIF(C$2:C347,C347,F$2:F347)</f>
        <v>8.3409722222222236</v>
      </c>
      <c r="Q347" s="37">
        <f t="shared" si="135"/>
        <v>0.11271584084084085</v>
      </c>
      <c r="R347" s="36">
        <f t="shared" si="136"/>
        <v>2</v>
      </c>
      <c r="S347" s="36">
        <f t="shared" si="137"/>
        <v>42</v>
      </c>
      <c r="T347" s="363">
        <f>SUM(D$2:D347)</f>
        <v>1066</v>
      </c>
      <c r="U347" s="38">
        <f>SUMIF(C$2:C347,C347,E$2:E347)</f>
        <v>269800.40000000002</v>
      </c>
      <c r="V347" s="38">
        <f>SUM(E$2:E347)</f>
        <v>3779329.176</v>
      </c>
      <c r="W347" s="43">
        <f>SUM(F$2:F347)</f>
        <v>40847.742361111137</v>
      </c>
      <c r="X347" s="43">
        <f t="shared" si="138"/>
        <v>38.318707655826586</v>
      </c>
      <c r="Y347" s="36">
        <f t="shared" si="139"/>
        <v>7</v>
      </c>
      <c r="Z347" s="36">
        <f t="shared" si="140"/>
        <v>38</v>
      </c>
      <c r="AA347" s="38">
        <f>SUMIF('Rake Load'!A:A,Summary!B347,'Rake Load'!AN:AN)</f>
        <v>2.1597222222222219</v>
      </c>
      <c r="AB347" s="38">
        <f>SUMIF(C$2:C347,C347,AA$2:AA347)</f>
        <v>21.743055555555557</v>
      </c>
      <c r="AC347" s="38">
        <f>SUM(AA$2:AA347)</f>
        <v>387.01041666668993</v>
      </c>
      <c r="AD347" s="43">
        <f t="shared" si="141"/>
        <v>0.23996913580246909</v>
      </c>
      <c r="AE347" s="43">
        <f t="shared" si="142"/>
        <v>0.2938250750750751</v>
      </c>
      <c r="AF347" s="43">
        <f t="shared" si="143"/>
        <v>0.36304917135712</v>
      </c>
      <c r="AG347" s="38">
        <f>SUMIF(Unloader!B:B,Summary!B347,Unloader!M:M)</f>
        <v>0</v>
      </c>
      <c r="AH347" s="38">
        <f>SUMIF(C$2:C347,C347,AG$2:AG347)</f>
        <v>257952</v>
      </c>
      <c r="AI347" s="38">
        <f>SUM(AG$2:AG347)</f>
        <v>4605883</v>
      </c>
      <c r="AJ347" s="40">
        <f>SUMIF(Unloader!B:B,Summary!B347,Unloader!W:W)</f>
        <v>0</v>
      </c>
      <c r="AK347" s="40">
        <f>SUMIF(Unloader!B:B,Summary!B347,Unloader!AD:AD)+SUMIF(Unloader!B:B,Summary!B347,Unloader!BR:BR)+SUMIF(Unloader!B:B,Summary!B347,Unloader!BN:BN)</f>
        <v>0</v>
      </c>
      <c r="AL347" s="40">
        <f>SUMIF(C$2:C347,C347,AJ$2:AJ347)</f>
        <v>8.3576388888888893</v>
      </c>
      <c r="AM347" s="40">
        <f>SUMIF(C$2:C347,C347,AK$2:AK347)</f>
        <v>1.0472222222222221</v>
      </c>
      <c r="AN347" s="30">
        <f t="shared" si="144"/>
        <v>1470.2308349957254</v>
      </c>
      <c r="AO347" s="30">
        <f>SUM(AJ$2:AJ347)</f>
        <v>143.30277777777781</v>
      </c>
      <c r="AP347" s="30">
        <f>SUM(AK$2:AK347)</f>
        <v>12.629861111111108</v>
      </c>
      <c r="AQ347" s="30">
        <f t="shared" si="145"/>
        <v>1468.6424437606613</v>
      </c>
    </row>
    <row r="348" spans="1:43" x14ac:dyDescent="0.25">
      <c r="A348" s="124">
        <f t="shared" si="148"/>
        <v>347</v>
      </c>
      <c r="B348" s="361">
        <f t="shared" si="148"/>
        <v>40980</v>
      </c>
      <c r="C348" s="33">
        <f t="shared" si="127"/>
        <v>3</v>
      </c>
      <c r="D348" s="125">
        <f>COUNTIF('Rake Load'!A:A,Summary!B348)</f>
        <v>4</v>
      </c>
      <c r="E348" s="125">
        <f>SUMIF('Rake Load'!A:A,B348,'Rake Load'!F:F)</f>
        <v>14046.35</v>
      </c>
      <c r="F348" s="35">
        <f>SUMIF('Rake Load'!A:A,B348,'Rake Load'!AB:AB)</f>
        <v>0.23611111111111122</v>
      </c>
      <c r="G348" s="35">
        <f t="shared" si="128"/>
        <v>5.9027777777777804E-2</v>
      </c>
      <c r="H348" s="36">
        <f t="shared" si="129"/>
        <v>1</v>
      </c>
      <c r="I348" s="36">
        <f t="shared" si="130"/>
        <v>25</v>
      </c>
      <c r="J348" s="35">
        <f>SUMIF('Rake Load'!A:A,B348,'Rake Load'!BH:BH)</f>
        <v>0</v>
      </c>
      <c r="K348" s="41">
        <f t="shared" si="131"/>
        <v>0.23611111111111122</v>
      </c>
      <c r="L348" s="41">
        <f t="shared" si="132"/>
        <v>5.9027777777777804E-2</v>
      </c>
      <c r="M348" s="49">
        <f t="shared" si="133"/>
        <v>1</v>
      </c>
      <c r="N348" s="49">
        <f t="shared" si="134"/>
        <v>25</v>
      </c>
      <c r="O348" s="363">
        <f>SUMIF(C$2:C348,C348,D$2:D348)</f>
        <v>78</v>
      </c>
      <c r="P348" s="33">
        <f>SUMIF(C$2:C348,C348,F$2:F348)</f>
        <v>8.5770833333333343</v>
      </c>
      <c r="Q348" s="37">
        <f t="shared" si="135"/>
        <v>0.10996260683760685</v>
      </c>
      <c r="R348" s="36">
        <f t="shared" si="136"/>
        <v>2</v>
      </c>
      <c r="S348" s="36">
        <f t="shared" si="137"/>
        <v>38</v>
      </c>
      <c r="T348" s="363">
        <f>SUM(D$2:D348)</f>
        <v>1070</v>
      </c>
      <c r="U348" s="38">
        <f>SUMIF(C$2:C348,C348,E$2:E348)</f>
        <v>283846.75</v>
      </c>
      <c r="V348" s="38">
        <f>SUM(E$2:E348)</f>
        <v>3793375.5260000001</v>
      </c>
      <c r="W348" s="43">
        <f>SUM(F$2:F348)</f>
        <v>40847.978472222247</v>
      </c>
      <c r="X348" s="43">
        <f t="shared" si="138"/>
        <v>38.17568081516098</v>
      </c>
      <c r="Y348" s="36">
        <f t="shared" si="139"/>
        <v>4</v>
      </c>
      <c r="Z348" s="36">
        <f t="shared" si="140"/>
        <v>12</v>
      </c>
      <c r="AA348" s="38">
        <f>SUMIF('Rake Load'!A:A,Summary!B348,'Rake Load'!AN:AN)</f>
        <v>0.60416666666666674</v>
      </c>
      <c r="AB348" s="38">
        <f>SUMIF(C$2:C348,C348,AA$2:AA348)</f>
        <v>22.347222222222225</v>
      </c>
      <c r="AC348" s="38">
        <f>SUM(AA$2:AA348)</f>
        <v>387.61458333335662</v>
      </c>
      <c r="AD348" s="43">
        <f t="shared" si="141"/>
        <v>0.15104166666666669</v>
      </c>
      <c r="AE348" s="43">
        <f t="shared" si="142"/>
        <v>0.28650284900284906</v>
      </c>
      <c r="AF348" s="43">
        <f t="shared" si="143"/>
        <v>0.36225661993771646</v>
      </c>
      <c r="AG348" s="38">
        <f>SUMIF(Unloader!B:B,Summary!B348,Unloader!M:M)</f>
        <v>0</v>
      </c>
      <c r="AH348" s="38">
        <f>SUMIF(C$2:C348,C348,AG$2:AG348)</f>
        <v>257952</v>
      </c>
      <c r="AI348" s="38">
        <f>SUM(AG$2:AG348)</f>
        <v>4605883</v>
      </c>
      <c r="AJ348" s="40">
        <f>SUMIF(Unloader!B:B,Summary!B348,Unloader!W:W)</f>
        <v>0</v>
      </c>
      <c r="AK348" s="40">
        <f>SUMIF(Unloader!B:B,Summary!B348,Unloader!AD:AD)+SUMIF(Unloader!B:B,Summary!B348,Unloader!BR:BR)+SUMIF(Unloader!B:B,Summary!B348,Unloader!BN:BN)</f>
        <v>0</v>
      </c>
      <c r="AL348" s="40">
        <f>SUMIF(C$2:C348,C348,AJ$2:AJ348)</f>
        <v>8.3576388888888893</v>
      </c>
      <c r="AM348" s="40">
        <f>SUMIF(C$2:C348,C348,AK$2:AK348)</f>
        <v>1.0472222222222221</v>
      </c>
      <c r="AN348" s="30">
        <f t="shared" si="144"/>
        <v>1470.2308349957254</v>
      </c>
      <c r="AO348" s="30">
        <f>SUM(AJ$2:AJ348)</f>
        <v>143.30277777777781</v>
      </c>
      <c r="AP348" s="30">
        <f>SUM(AK$2:AK348)</f>
        <v>12.629861111111108</v>
      </c>
      <c r="AQ348" s="30">
        <f t="shared" si="145"/>
        <v>1468.6424437606613</v>
      </c>
    </row>
    <row r="349" spans="1:43" x14ac:dyDescent="0.25">
      <c r="A349" s="124">
        <f t="shared" si="148"/>
        <v>348</v>
      </c>
      <c r="B349" s="361">
        <f t="shared" si="148"/>
        <v>40981</v>
      </c>
      <c r="C349" s="33">
        <f t="shared" si="127"/>
        <v>3</v>
      </c>
      <c r="D349" s="125">
        <f>COUNTIF('Rake Load'!A:A,Summary!B349)</f>
        <v>5</v>
      </c>
      <c r="E349" s="125">
        <f>SUMIF('Rake Load'!A:A,B349,'Rake Load'!F:F)</f>
        <v>18775.48</v>
      </c>
      <c r="F349" s="35">
        <f>SUMIF('Rake Load'!A:A,B349,'Rake Load'!AB:AB)</f>
        <v>0.63819444444444406</v>
      </c>
      <c r="G349" s="35">
        <f t="shared" si="128"/>
        <v>0.1276388888888888</v>
      </c>
      <c r="H349" s="36">
        <f t="shared" si="129"/>
        <v>3</v>
      </c>
      <c r="I349" s="36">
        <f t="shared" si="130"/>
        <v>3</v>
      </c>
      <c r="J349" s="35">
        <f>SUMIF('Rake Load'!A:A,B349,'Rake Load'!BH:BH)</f>
        <v>4.1666666666666671E-2</v>
      </c>
      <c r="K349" s="41">
        <f t="shared" si="131"/>
        <v>0.59652777777777743</v>
      </c>
      <c r="L349" s="41">
        <f t="shared" si="132"/>
        <v>0.11930555555555548</v>
      </c>
      <c r="M349" s="49">
        <f t="shared" si="133"/>
        <v>2</v>
      </c>
      <c r="N349" s="49">
        <f t="shared" si="134"/>
        <v>51</v>
      </c>
      <c r="O349" s="363">
        <f>SUMIF(C$2:C349,C349,D$2:D349)</f>
        <v>83</v>
      </c>
      <c r="P349" s="33">
        <f>SUMIF(C$2:C349,C349,F$2:F349)</f>
        <v>9.2152777777777786</v>
      </c>
      <c r="Q349" s="37">
        <f t="shared" si="135"/>
        <v>0.11102744310575637</v>
      </c>
      <c r="R349" s="36">
        <f t="shared" si="136"/>
        <v>2</v>
      </c>
      <c r="S349" s="36">
        <f t="shared" si="137"/>
        <v>39</v>
      </c>
      <c r="T349" s="363">
        <f>SUM(D$2:D349)</f>
        <v>1075</v>
      </c>
      <c r="U349" s="38">
        <f>SUMIF(C$2:C349,C349,E$2:E349)</f>
        <v>302622.23</v>
      </c>
      <c r="V349" s="38">
        <f>SUM(E$2:E349)</f>
        <v>3812151.0060000001</v>
      </c>
      <c r="W349" s="43">
        <f>SUM(F$2:F349)</f>
        <v>40848.61666666669</v>
      </c>
      <c r="X349" s="43">
        <f t="shared" si="138"/>
        <v>37.998713178294594</v>
      </c>
      <c r="Y349" s="36">
        <f t="shared" si="139"/>
        <v>23</v>
      </c>
      <c r="Z349" s="36">
        <f t="shared" si="140"/>
        <v>58</v>
      </c>
      <c r="AA349" s="38">
        <f>SUMIF('Rake Load'!A:A,Summary!B349,'Rake Load'!AN:AN)</f>
        <v>1.3159722222222223</v>
      </c>
      <c r="AB349" s="38">
        <f>SUMIF(C$2:C349,C349,AA$2:AA349)</f>
        <v>23.663194444444446</v>
      </c>
      <c r="AC349" s="38">
        <f>SUM(AA$2:AA349)</f>
        <v>388.93055555557885</v>
      </c>
      <c r="AD349" s="43">
        <f t="shared" si="141"/>
        <v>0.26319444444444445</v>
      </c>
      <c r="AE349" s="43">
        <f t="shared" si="142"/>
        <v>0.28509872824631866</v>
      </c>
      <c r="AF349" s="43">
        <f t="shared" si="143"/>
        <v>0.36179586563309662</v>
      </c>
      <c r="AG349" s="38">
        <f>SUMIF(Unloader!B:B,Summary!B349,Unloader!M:M)</f>
        <v>30400</v>
      </c>
      <c r="AH349" s="38">
        <f>SUMIF(C$2:C349,C349,AG$2:AG349)</f>
        <v>288352</v>
      </c>
      <c r="AI349" s="38">
        <f>SUM(AG$2:AG349)</f>
        <v>4636283</v>
      </c>
      <c r="AJ349" s="40">
        <f>SUMIF(Unloader!B:B,Summary!B349,Unloader!W:W)</f>
        <v>0.8125</v>
      </c>
      <c r="AK349" s="40">
        <f>SUMIF(Unloader!B:B,Summary!B349,Unloader!AD:AD)+SUMIF(Unloader!B:B,Summary!B349,Unloader!BR:BR)+SUMIF(Unloader!B:B,Summary!B349,Unloader!BN:BN)</f>
        <v>0.1673611111111111</v>
      </c>
      <c r="AL349" s="40">
        <f>SUMIF(C$2:C349,C349,AJ$2:AJ349)</f>
        <v>9.1701388888888893</v>
      </c>
      <c r="AM349" s="40">
        <f>SUMIF(C$2:C349,C349,AK$2:AK349)</f>
        <v>1.2145833333333331</v>
      </c>
      <c r="AN349" s="30">
        <f t="shared" si="144"/>
        <v>1510.2234636871508</v>
      </c>
      <c r="AO349" s="30">
        <f>SUM(AJ$2:AJ349)</f>
        <v>144.11527777777781</v>
      </c>
      <c r="AP349" s="30">
        <f>SUM(AK$2:AK349)</f>
        <v>12.797222222222219</v>
      </c>
      <c r="AQ349" s="30">
        <f t="shared" si="145"/>
        <v>1471.0730943743454</v>
      </c>
    </row>
    <row r="350" spans="1:43" x14ac:dyDescent="0.25">
      <c r="A350" s="124">
        <f t="shared" si="148"/>
        <v>349</v>
      </c>
      <c r="B350" s="361">
        <f t="shared" si="148"/>
        <v>40982</v>
      </c>
      <c r="C350" s="33">
        <f t="shared" si="127"/>
        <v>3</v>
      </c>
      <c r="D350" s="125">
        <f>COUNTIF('Rake Load'!A:A,Summary!B350)</f>
        <v>6</v>
      </c>
      <c r="E350" s="125">
        <f>SUMIF('Rake Load'!A:A,B350,'Rake Load'!F:F)</f>
        <v>22615.81</v>
      </c>
      <c r="F350" s="35">
        <f>SUMIF('Rake Load'!A:A,B350,'Rake Load'!AB:AB)</f>
        <v>0.64722222222222214</v>
      </c>
      <c r="G350" s="35">
        <f t="shared" si="128"/>
        <v>0.10787037037037035</v>
      </c>
      <c r="H350" s="36">
        <f t="shared" si="129"/>
        <v>2</v>
      </c>
      <c r="I350" s="36">
        <f t="shared" si="130"/>
        <v>35</v>
      </c>
      <c r="J350" s="35">
        <f>SUMIF('Rake Load'!A:A,B350,'Rake Load'!BH:BH)</f>
        <v>6.805555555555555E-2</v>
      </c>
      <c r="K350" s="41">
        <f t="shared" si="131"/>
        <v>0.57916666666666661</v>
      </c>
      <c r="L350" s="41">
        <f t="shared" si="132"/>
        <v>9.6527777777777768E-2</v>
      </c>
      <c r="M350" s="49">
        <f t="shared" si="133"/>
        <v>2</v>
      </c>
      <c r="N350" s="49">
        <f t="shared" si="134"/>
        <v>19</v>
      </c>
      <c r="O350" s="363">
        <f>SUMIF(C$2:C350,C350,D$2:D350)</f>
        <v>89</v>
      </c>
      <c r="P350" s="33">
        <f>SUMIF(C$2:C350,C350,F$2:F350)</f>
        <v>9.8625000000000007</v>
      </c>
      <c r="Q350" s="37">
        <f t="shared" si="135"/>
        <v>0.11081460674157304</v>
      </c>
      <c r="R350" s="36">
        <f t="shared" si="136"/>
        <v>2</v>
      </c>
      <c r="S350" s="36">
        <f t="shared" si="137"/>
        <v>39</v>
      </c>
      <c r="T350" s="363">
        <f>SUM(D$2:D350)</f>
        <v>1081</v>
      </c>
      <c r="U350" s="38">
        <f>SUMIF(C$2:C350,C350,E$2:E350)</f>
        <v>325238.03999999998</v>
      </c>
      <c r="V350" s="38">
        <f>SUM(E$2:E350)</f>
        <v>3834766.8160000001</v>
      </c>
      <c r="W350" s="43">
        <f>SUM(F$2:F350)</f>
        <v>40849.263888888912</v>
      </c>
      <c r="X350" s="43">
        <f t="shared" si="138"/>
        <v>37.7884032274643</v>
      </c>
      <c r="Y350" s="36">
        <f t="shared" si="139"/>
        <v>18</v>
      </c>
      <c r="Z350" s="36">
        <f t="shared" si="140"/>
        <v>55</v>
      </c>
      <c r="AA350" s="38">
        <f>SUMIF('Rake Load'!A:A,Summary!B350,'Rake Load'!AN:AN)</f>
        <v>1.5972222222222223</v>
      </c>
      <c r="AB350" s="38">
        <f>SUMIF(C$2:C350,C350,AA$2:AA350)</f>
        <v>25.260416666666668</v>
      </c>
      <c r="AC350" s="38">
        <f>SUM(AA$2:AA350)</f>
        <v>390.52777777780108</v>
      </c>
      <c r="AD350" s="43">
        <f t="shared" si="141"/>
        <v>0.26620370370370372</v>
      </c>
      <c r="AE350" s="43">
        <f t="shared" si="142"/>
        <v>0.28382490636704122</v>
      </c>
      <c r="AF350" s="43">
        <f t="shared" si="143"/>
        <v>0.36126528934116658</v>
      </c>
      <c r="AG350" s="38">
        <f>SUMIF(Unloader!B:B,Summary!B350,Unloader!M:M)</f>
        <v>10850</v>
      </c>
      <c r="AH350" s="38">
        <f>SUMIF(C$2:C350,C350,AG$2:AG350)</f>
        <v>299202</v>
      </c>
      <c r="AI350" s="38">
        <f>SUM(AG$2:AG350)</f>
        <v>4647133</v>
      </c>
      <c r="AJ350" s="40">
        <f>SUMIF(Unloader!B:B,Summary!B350,Unloader!W:W)</f>
        <v>1</v>
      </c>
      <c r="AK350" s="40">
        <f>SUMIF(Unloader!B:B,Summary!B350,Unloader!AD:AD)+SUMIF(Unloader!B:B,Summary!B350,Unloader!BR:BR)+SUMIF(Unloader!B:B,Summary!B350,Unloader!BN:BN)</f>
        <v>9.7222222222222224E-2</v>
      </c>
      <c r="AL350" s="40">
        <f>SUMIF(C$2:C350,C350,AJ$2:AJ350)</f>
        <v>10.170138888888889</v>
      </c>
      <c r="AM350" s="40">
        <f>SUMIF(C$2:C350,C350,AK$2:AK350)</f>
        <v>1.3118055555555554</v>
      </c>
      <c r="AN350" s="30">
        <f t="shared" si="144"/>
        <v>1407.3471307619941</v>
      </c>
      <c r="AO350" s="30">
        <f>SUM(AJ$2:AJ350)</f>
        <v>145.11527777777781</v>
      </c>
      <c r="AP350" s="30">
        <f>SUM(AK$2:AK350)</f>
        <v>12.89444444444444</v>
      </c>
      <c r="AQ350" s="30">
        <f t="shared" si="145"/>
        <v>1464.4480509249042</v>
      </c>
    </row>
    <row r="351" spans="1:43" x14ac:dyDescent="0.25">
      <c r="A351" s="124">
        <f t="shared" si="148"/>
        <v>350</v>
      </c>
      <c r="B351" s="361">
        <f t="shared" si="148"/>
        <v>40983</v>
      </c>
      <c r="C351" s="33">
        <f t="shared" si="127"/>
        <v>3</v>
      </c>
      <c r="D351" s="125">
        <f>COUNTIF('Rake Load'!A:A,Summary!B351)</f>
        <v>6</v>
      </c>
      <c r="E351" s="125">
        <f>SUMIF('Rake Load'!A:A,B351,'Rake Load'!F:F)</f>
        <v>21664.48</v>
      </c>
      <c r="F351" s="35">
        <f>SUMIF('Rake Load'!A:A,B351,'Rake Load'!AB:AB)</f>
        <v>0.93749999999999978</v>
      </c>
      <c r="G351" s="35">
        <f t="shared" si="128"/>
        <v>0.15624999999999997</v>
      </c>
      <c r="H351" s="36">
        <f t="shared" si="129"/>
        <v>3</v>
      </c>
      <c r="I351" s="36">
        <f t="shared" si="130"/>
        <v>45</v>
      </c>
      <c r="J351" s="35">
        <f>SUMIF('Rake Load'!A:A,B351,'Rake Load'!BH:BH)</f>
        <v>0</v>
      </c>
      <c r="K351" s="41">
        <f t="shared" si="131"/>
        <v>0.93749999999999978</v>
      </c>
      <c r="L351" s="41">
        <f t="shared" si="132"/>
        <v>0.15624999999999997</v>
      </c>
      <c r="M351" s="49">
        <f t="shared" si="133"/>
        <v>3</v>
      </c>
      <c r="N351" s="49">
        <f t="shared" si="134"/>
        <v>45</v>
      </c>
      <c r="O351" s="363">
        <f>SUMIF(C$2:C351,C351,D$2:D351)</f>
        <v>95</v>
      </c>
      <c r="P351" s="33">
        <f>SUMIF(C$2:C351,C351,F$2:F351)</f>
        <v>10.8</v>
      </c>
      <c r="Q351" s="37">
        <f t="shared" si="135"/>
        <v>0.11368421052631579</v>
      </c>
      <c r="R351" s="36">
        <f t="shared" si="136"/>
        <v>2</v>
      </c>
      <c r="S351" s="36">
        <f t="shared" si="137"/>
        <v>43</v>
      </c>
      <c r="T351" s="363">
        <f>SUM(D$2:D351)</f>
        <v>1087</v>
      </c>
      <c r="U351" s="38">
        <f>SUMIF(C$2:C351,C351,E$2:E351)</f>
        <v>346902.51999999996</v>
      </c>
      <c r="V351" s="38">
        <f>SUM(E$2:E351)</f>
        <v>3856431.2960000001</v>
      </c>
      <c r="W351" s="43">
        <f>SUM(F$2:F351)</f>
        <v>40850.201388888912</v>
      </c>
      <c r="X351" s="43">
        <f t="shared" si="138"/>
        <v>37.580682050495781</v>
      </c>
      <c r="Y351" s="36">
        <f t="shared" si="139"/>
        <v>13</v>
      </c>
      <c r="Z351" s="36">
        <f t="shared" si="140"/>
        <v>56</v>
      </c>
      <c r="AA351" s="38">
        <f>SUMIF('Rake Load'!A:A,Summary!B351,'Rake Load'!AN:AN)</f>
        <v>1.8958333333333335</v>
      </c>
      <c r="AB351" s="38">
        <f>SUMIF(C$2:C351,C351,AA$2:AA351)</f>
        <v>27.15625</v>
      </c>
      <c r="AC351" s="38">
        <f>SUM(AA$2:AA351)</f>
        <v>392.42361111113439</v>
      </c>
      <c r="AD351" s="43">
        <f t="shared" si="141"/>
        <v>0.31597222222222227</v>
      </c>
      <c r="AE351" s="43">
        <f t="shared" si="142"/>
        <v>0.28585526315789472</v>
      </c>
      <c r="AF351" s="43">
        <f t="shared" si="143"/>
        <v>0.36101528161097918</v>
      </c>
      <c r="AG351" s="38">
        <f>SUMIF(Unloader!B:B,Summary!B351,Unloader!M:M)</f>
        <v>26725</v>
      </c>
      <c r="AH351" s="38">
        <f>SUMIF(C$2:C351,C351,AG$2:AG351)</f>
        <v>325927</v>
      </c>
      <c r="AI351" s="38">
        <f>SUM(AG$2:AG351)</f>
        <v>4673858</v>
      </c>
      <c r="AJ351" s="40">
        <f>SUMIF(Unloader!B:B,Summary!B351,Unloader!W:W)</f>
        <v>0.81944444444444442</v>
      </c>
      <c r="AK351" s="40">
        <f>SUMIF(Unloader!B:B,Summary!B351,Unloader!AD:AD)+SUMIF(Unloader!B:B,Summary!B351,Unloader!BR:BR)+SUMIF(Unloader!B:B,Summary!B351,Unloader!BN:BN)</f>
        <v>8.819444444444445E-2</v>
      </c>
      <c r="AL351" s="40">
        <f>SUMIF(C$2:C351,C351,AJ$2:AJ351)</f>
        <v>10.989583333333334</v>
      </c>
      <c r="AM351" s="40">
        <f>SUMIF(C$2:C351,C351,AK$2:AK351)</f>
        <v>1.4</v>
      </c>
      <c r="AN351" s="30">
        <f t="shared" si="144"/>
        <v>1416.1503367369107</v>
      </c>
      <c r="AO351" s="30">
        <f>SUM(AJ$2:AJ351)</f>
        <v>145.93472222222226</v>
      </c>
      <c r="AP351" s="30">
        <f>SUM(AK$2:AK351)</f>
        <v>12.982638888888884</v>
      </c>
      <c r="AQ351" s="30">
        <f t="shared" si="145"/>
        <v>1464.7689487127248</v>
      </c>
    </row>
    <row r="352" spans="1:43" x14ac:dyDescent="0.25">
      <c r="A352" s="124">
        <f t="shared" si="148"/>
        <v>351</v>
      </c>
      <c r="B352" s="361">
        <f t="shared" si="148"/>
        <v>40984</v>
      </c>
      <c r="C352" s="33">
        <f t="shared" si="127"/>
        <v>3</v>
      </c>
      <c r="D352" s="125">
        <f>COUNTIF('Rake Load'!A:A,Summary!B352)</f>
        <v>3</v>
      </c>
      <c r="E352" s="125">
        <f>SUMIF('Rake Load'!A:A,B352,'Rake Load'!F:F)</f>
        <v>11467.72</v>
      </c>
      <c r="F352" s="35">
        <f>SUMIF('Rake Load'!A:A,B352,'Rake Load'!AB:AB)</f>
        <v>0.21597222222222215</v>
      </c>
      <c r="G352" s="35">
        <f t="shared" si="128"/>
        <v>7.1990740740740716E-2</v>
      </c>
      <c r="H352" s="36">
        <f t="shared" si="129"/>
        <v>1</v>
      </c>
      <c r="I352" s="36">
        <f t="shared" si="130"/>
        <v>43</v>
      </c>
      <c r="J352" s="35">
        <f>SUMIF('Rake Load'!A:A,B352,'Rake Load'!BH:BH)</f>
        <v>0</v>
      </c>
      <c r="K352" s="41">
        <f t="shared" si="131"/>
        <v>0.21597222222222215</v>
      </c>
      <c r="L352" s="41">
        <f t="shared" si="132"/>
        <v>7.1990740740740716E-2</v>
      </c>
      <c r="M352" s="49">
        <f t="shared" si="133"/>
        <v>1</v>
      </c>
      <c r="N352" s="49">
        <f t="shared" si="134"/>
        <v>43</v>
      </c>
      <c r="O352" s="363">
        <f>SUMIF(C$2:C352,C352,D$2:D352)</f>
        <v>98</v>
      </c>
      <c r="P352" s="33">
        <f>SUMIF(C$2:C352,C352,F$2:F352)</f>
        <v>11.015972222222222</v>
      </c>
      <c r="Q352" s="37">
        <f t="shared" si="135"/>
        <v>0.11240787981859411</v>
      </c>
      <c r="R352" s="36">
        <f t="shared" si="136"/>
        <v>2</v>
      </c>
      <c r="S352" s="36">
        <f t="shared" si="137"/>
        <v>41</v>
      </c>
      <c r="T352" s="363">
        <f>SUM(D$2:D352)</f>
        <v>1090</v>
      </c>
      <c r="U352" s="38">
        <f>SUMIF(C$2:C352,C352,E$2:E352)</f>
        <v>358370.23999999993</v>
      </c>
      <c r="V352" s="38">
        <f>SUM(E$2:E352)</f>
        <v>3867899.0160000003</v>
      </c>
      <c r="W352" s="43">
        <f>SUM(F$2:F352)</f>
        <v>40850.417361111133</v>
      </c>
      <c r="X352" s="43">
        <f t="shared" si="138"/>
        <v>37.47744712028544</v>
      </c>
      <c r="Y352" s="36">
        <f t="shared" si="139"/>
        <v>11</v>
      </c>
      <c r="Z352" s="36">
        <f t="shared" si="140"/>
        <v>27</v>
      </c>
      <c r="AA352" s="38">
        <f>SUMIF('Rake Load'!A:A,Summary!B352,'Rake Load'!AN:AN)</f>
        <v>0.58333333333333315</v>
      </c>
      <c r="AB352" s="38">
        <f>SUMIF(C$2:C352,C352,AA$2:AA352)</f>
        <v>27.739583333333332</v>
      </c>
      <c r="AC352" s="38">
        <f>SUM(AA$2:AA352)</f>
        <v>393.00694444446771</v>
      </c>
      <c r="AD352" s="43">
        <f t="shared" si="141"/>
        <v>0.19444444444444439</v>
      </c>
      <c r="AE352" s="43">
        <f t="shared" si="142"/>
        <v>0.28305697278911562</v>
      </c>
      <c r="AF352" s="43">
        <f t="shared" si="143"/>
        <v>0.36055682976556669</v>
      </c>
      <c r="AG352" s="38">
        <f>SUMIF(Unloader!B:B,Summary!B352,Unloader!M:M)</f>
        <v>37116</v>
      </c>
      <c r="AH352" s="38">
        <f>SUMIF(C$2:C352,C352,AG$2:AG352)</f>
        <v>363043</v>
      </c>
      <c r="AI352" s="38">
        <f>SUM(AG$2:AG352)</f>
        <v>4710974</v>
      </c>
      <c r="AJ352" s="40">
        <f>SUMIF(Unloader!B:B,Summary!B352,Unloader!W:W)</f>
        <v>1</v>
      </c>
      <c r="AK352" s="40">
        <f>SUMIF(Unloader!B:B,Summary!B352,Unloader!AD:AD)+SUMIF(Unloader!B:B,Summary!B352,Unloader!BR:BR)+SUMIF(Unloader!B:B,Summary!B352,Unloader!BN:BN)</f>
        <v>0.10902777777777778</v>
      </c>
      <c r="AL352" s="40">
        <f>SUMIF(C$2:C352,C352,AJ$2:AJ352)</f>
        <v>11.989583333333334</v>
      </c>
      <c r="AM352" s="40">
        <f>SUMIF(C$2:C352,C352,AK$2:AK352)</f>
        <v>1.5090277777777776</v>
      </c>
      <c r="AN352" s="30">
        <f t="shared" si="144"/>
        <v>1443.3196395441291</v>
      </c>
      <c r="AO352" s="30">
        <f>SUM(AJ$2:AJ352)</f>
        <v>146.93472222222226</v>
      </c>
      <c r="AP352" s="30">
        <f>SUM(AK$2:AK352)</f>
        <v>13.091666666666661</v>
      </c>
      <c r="AQ352" s="30">
        <f t="shared" si="145"/>
        <v>1466.5727894403681</v>
      </c>
    </row>
    <row r="353" spans="1:43" x14ac:dyDescent="0.25">
      <c r="A353" s="124">
        <f t="shared" si="148"/>
        <v>352</v>
      </c>
      <c r="B353" s="361">
        <f t="shared" si="148"/>
        <v>40985</v>
      </c>
      <c r="C353" s="33">
        <f t="shared" si="127"/>
        <v>3</v>
      </c>
      <c r="D353" s="125">
        <f>COUNTIF('Rake Load'!A:A,Summary!B353)</f>
        <v>3</v>
      </c>
      <c r="E353" s="125">
        <f>SUMIF('Rake Load'!A:A,B353,'Rake Load'!F:F)</f>
        <v>10579.16</v>
      </c>
      <c r="F353" s="35">
        <f>SUMIF('Rake Load'!A:A,B353,'Rake Load'!AB:AB)</f>
        <v>0.38263888888888886</v>
      </c>
      <c r="G353" s="35">
        <f t="shared" si="128"/>
        <v>0.1275462962962963</v>
      </c>
      <c r="H353" s="36">
        <f t="shared" si="129"/>
        <v>3</v>
      </c>
      <c r="I353" s="36">
        <f t="shared" si="130"/>
        <v>3</v>
      </c>
      <c r="J353" s="35">
        <f>SUMIF('Rake Load'!A:A,B353,'Rake Load'!BH:BH)</f>
        <v>0</v>
      </c>
      <c r="K353" s="41">
        <f t="shared" si="131"/>
        <v>0.38263888888888886</v>
      </c>
      <c r="L353" s="41">
        <f t="shared" si="132"/>
        <v>0.1275462962962963</v>
      </c>
      <c r="M353" s="49">
        <f t="shared" si="133"/>
        <v>3</v>
      </c>
      <c r="N353" s="49">
        <f t="shared" si="134"/>
        <v>3</v>
      </c>
      <c r="O353" s="363">
        <f>SUMIF(C$2:C353,C353,D$2:D353)</f>
        <v>101</v>
      </c>
      <c r="P353" s="33">
        <f>SUMIF(C$2:C353,C353,F$2:F353)</f>
        <v>11.398611111111112</v>
      </c>
      <c r="Q353" s="37">
        <f t="shared" si="135"/>
        <v>0.11285753575357536</v>
      </c>
      <c r="R353" s="36">
        <f t="shared" si="136"/>
        <v>2</v>
      </c>
      <c r="S353" s="36">
        <f t="shared" si="137"/>
        <v>42</v>
      </c>
      <c r="T353" s="363">
        <f>SUM(D$2:D353)</f>
        <v>1093</v>
      </c>
      <c r="U353" s="38">
        <f>SUMIF(C$2:C353,C353,E$2:E353)</f>
        <v>368949.39999999991</v>
      </c>
      <c r="V353" s="38">
        <f>SUM(E$2:E353)</f>
        <v>3878478.1760000004</v>
      </c>
      <c r="W353" s="43">
        <f>SUM(F$2:F353)</f>
        <v>40850.800000000025</v>
      </c>
      <c r="X353" s="43">
        <f t="shared" si="138"/>
        <v>37.374931381518778</v>
      </c>
      <c r="Y353" s="36">
        <f t="shared" si="139"/>
        <v>8</v>
      </c>
      <c r="Z353" s="36">
        <f t="shared" si="140"/>
        <v>59</v>
      </c>
      <c r="AA353" s="38">
        <f>SUMIF('Rake Load'!A:A,Summary!B353,'Rake Load'!AN:AN)</f>
        <v>0.64236111111111116</v>
      </c>
      <c r="AB353" s="38">
        <f>SUMIF(C$2:C353,C353,AA$2:AA353)</f>
        <v>28.381944444444443</v>
      </c>
      <c r="AC353" s="38">
        <f>SUM(AA$2:AA353)</f>
        <v>393.64930555557879</v>
      </c>
      <c r="AD353" s="43">
        <f t="shared" si="141"/>
        <v>0.21412037037037038</v>
      </c>
      <c r="AE353" s="43">
        <f t="shared" si="142"/>
        <v>0.28100935093509349</v>
      </c>
      <c r="AF353" s="43">
        <f t="shared" si="143"/>
        <v>0.36015489986786714</v>
      </c>
      <c r="AG353" s="38">
        <f>SUMIF(Unloader!B:B,Summary!B353,Unloader!M:M)</f>
        <v>19964</v>
      </c>
      <c r="AH353" s="38">
        <f>SUMIF(C$2:C353,C353,AG$2:AG353)</f>
        <v>383007</v>
      </c>
      <c r="AI353" s="38">
        <f>SUM(AG$2:AG353)</f>
        <v>4730938</v>
      </c>
      <c r="AJ353" s="40">
        <f>SUMIF(Unloader!B:B,Summary!B353,Unloader!W:W)</f>
        <v>0.85416666666666663</v>
      </c>
      <c r="AK353" s="40">
        <f>SUMIF(Unloader!B:B,Summary!B353,Unloader!AD:AD)+SUMIF(Unloader!B:B,Summary!B353,Unloader!BR:BR)+SUMIF(Unloader!B:B,Summary!B353,Unloader!BN:BN)</f>
        <v>1.3194444444444444E-2</v>
      </c>
      <c r="AL353" s="40">
        <f>SUMIF(C$2:C353,C353,AJ$2:AJ353)</f>
        <v>12.84375</v>
      </c>
      <c r="AM353" s="40">
        <f>SUMIF(C$2:C353,C353,AK$2:AK353)</f>
        <v>1.5222222222222221</v>
      </c>
      <c r="AN353" s="30">
        <f t="shared" si="144"/>
        <v>1409.582285468932</v>
      </c>
      <c r="AO353" s="30">
        <f>SUM(AJ$2:AJ353)</f>
        <v>147.78888888888892</v>
      </c>
      <c r="AP353" s="30">
        <f>SUM(AK$2:AK353)</f>
        <v>13.104861111111106</v>
      </c>
      <c r="AQ353" s="30">
        <f t="shared" si="145"/>
        <v>1463.5916368042481</v>
      </c>
    </row>
    <row r="354" spans="1:43" x14ac:dyDescent="0.25">
      <c r="A354" s="124">
        <f t="shared" si="148"/>
        <v>353</v>
      </c>
      <c r="B354" s="361">
        <f t="shared" si="148"/>
        <v>40986</v>
      </c>
      <c r="C354" s="33">
        <f t="shared" si="127"/>
        <v>3</v>
      </c>
      <c r="D354" s="125">
        <f>COUNTIF('Rake Load'!A:A,Summary!B354)</f>
        <v>4</v>
      </c>
      <c r="E354" s="125">
        <f>SUMIF('Rake Load'!A:A,B354,'Rake Load'!F:F)</f>
        <v>15053.04</v>
      </c>
      <c r="F354" s="35">
        <f>SUMIF('Rake Load'!A:A,B354,'Rake Load'!AB:AB)</f>
        <v>0.27083333333333326</v>
      </c>
      <c r="G354" s="35">
        <f t="shared" si="128"/>
        <v>6.7708333333333315E-2</v>
      </c>
      <c r="H354" s="36">
        <f t="shared" si="129"/>
        <v>1</v>
      </c>
      <c r="I354" s="36">
        <f t="shared" si="130"/>
        <v>37</v>
      </c>
      <c r="J354" s="35">
        <f>SUMIF('Rake Load'!A:A,B354,'Rake Load'!BH:BH)</f>
        <v>0</v>
      </c>
      <c r="K354" s="41">
        <f t="shared" si="131"/>
        <v>0.27083333333333326</v>
      </c>
      <c r="L354" s="41">
        <f t="shared" si="132"/>
        <v>6.7708333333333315E-2</v>
      </c>
      <c r="M354" s="49">
        <f t="shared" si="133"/>
        <v>1</v>
      </c>
      <c r="N354" s="49">
        <f t="shared" si="134"/>
        <v>37</v>
      </c>
      <c r="O354" s="363">
        <f>SUMIF(C$2:C354,C354,D$2:D354)</f>
        <v>105</v>
      </c>
      <c r="P354" s="33">
        <f>SUMIF(C$2:C354,C354,F$2:F354)</f>
        <v>11.669444444444446</v>
      </c>
      <c r="Q354" s="37">
        <f t="shared" si="135"/>
        <v>0.11113756613756615</v>
      </c>
      <c r="R354" s="36">
        <f t="shared" si="136"/>
        <v>2</v>
      </c>
      <c r="S354" s="36">
        <f t="shared" si="137"/>
        <v>40</v>
      </c>
      <c r="T354" s="363">
        <f>SUM(D$2:D354)</f>
        <v>1097</v>
      </c>
      <c r="U354" s="38">
        <f>SUMIF(C$2:C354,C354,E$2:E354)</f>
        <v>384002.43999999989</v>
      </c>
      <c r="V354" s="38">
        <f>SUM(E$2:E354)</f>
        <v>3893531.2160000005</v>
      </c>
      <c r="W354" s="43">
        <f>SUM(F$2:F354)</f>
        <v>40851.07083333336</v>
      </c>
      <c r="X354" s="43">
        <f t="shared" si="138"/>
        <v>37.238897751443353</v>
      </c>
      <c r="Y354" s="36">
        <f t="shared" si="139"/>
        <v>5</v>
      </c>
      <c r="Z354" s="36">
        <f t="shared" si="140"/>
        <v>44</v>
      </c>
      <c r="AA354" s="38">
        <f>SUMIF('Rake Load'!A:A,Summary!B354,'Rake Load'!AN:AN)</f>
        <v>0.90277777777777768</v>
      </c>
      <c r="AB354" s="38">
        <f>SUMIF(C$2:C354,C354,AA$2:AA354)</f>
        <v>29.284722222222221</v>
      </c>
      <c r="AC354" s="38">
        <f>SUM(AA$2:AA354)</f>
        <v>394.55208333335656</v>
      </c>
      <c r="AD354" s="43">
        <f t="shared" si="141"/>
        <v>0.22569444444444442</v>
      </c>
      <c r="AE354" s="43">
        <f t="shared" si="142"/>
        <v>0.27890211640211637</v>
      </c>
      <c r="AF354" s="43">
        <f t="shared" si="143"/>
        <v>0.35966461561837426</v>
      </c>
      <c r="AG354" s="38">
        <f>SUMIF(Unloader!B:B,Summary!B354,Unloader!M:M)</f>
        <v>15646</v>
      </c>
      <c r="AH354" s="38">
        <f>SUMIF(C$2:C354,C354,AG$2:AG354)</f>
        <v>398653</v>
      </c>
      <c r="AI354" s="38">
        <f>SUM(AG$2:AG354)</f>
        <v>4746584</v>
      </c>
      <c r="AJ354" s="40">
        <f>SUMIF(Unloader!B:B,Summary!B354,Unloader!W:W)</f>
        <v>0.27083333333333331</v>
      </c>
      <c r="AK354" s="40">
        <f>SUMIF(Unloader!B:B,Summary!B354,Unloader!AD:AD)+SUMIF(Unloader!B:B,Summary!B354,Unloader!BR:BR)+SUMIF(Unloader!B:B,Summary!B354,Unloader!BN:BN)</f>
        <v>2.9861111111111113E-2</v>
      </c>
      <c r="AL354" s="40">
        <f>SUMIF(C$2:C354,C354,AJ$2:AJ354)</f>
        <v>13.114583333333334</v>
      </c>
      <c r="AM354" s="40">
        <f>SUMIF(C$2:C354,C354,AK$2:AK354)</f>
        <v>1.5520833333333333</v>
      </c>
      <c r="AN354" s="30">
        <f t="shared" si="144"/>
        <v>1436.5873873873873</v>
      </c>
      <c r="AO354" s="30">
        <f>SUM(AJ$2:AJ354)</f>
        <v>148.05972222222226</v>
      </c>
      <c r="AP354" s="30">
        <f>SUM(AK$2:AK354)</f>
        <v>13.134722222222218</v>
      </c>
      <c r="AQ354" s="30">
        <f t="shared" si="145"/>
        <v>1465.8094002841081</v>
      </c>
    </row>
    <row r="355" spans="1:43" x14ac:dyDescent="0.25">
      <c r="A355" s="124">
        <f t="shared" si="148"/>
        <v>354</v>
      </c>
      <c r="B355" s="361">
        <f t="shared" si="148"/>
        <v>40987</v>
      </c>
      <c r="C355" s="33">
        <f t="shared" si="127"/>
        <v>3</v>
      </c>
      <c r="D355" s="125">
        <f>COUNTIF('Rake Load'!A:A,Summary!B355)</f>
        <v>2</v>
      </c>
      <c r="E355" s="125">
        <f>SUMIF('Rake Load'!A:A,B355,'Rake Load'!F:F)</f>
        <v>7414.04</v>
      </c>
      <c r="F355" s="35">
        <f>SUMIF('Rake Load'!A:A,B355,'Rake Load'!AB:AB)</f>
        <v>0.30138888888888926</v>
      </c>
      <c r="G355" s="35">
        <f t="shared" si="128"/>
        <v>0.15069444444444463</v>
      </c>
      <c r="H355" s="36">
        <f t="shared" si="129"/>
        <v>3</v>
      </c>
      <c r="I355" s="36">
        <f t="shared" si="130"/>
        <v>37</v>
      </c>
      <c r="J355" s="35">
        <f>SUMIF('Rake Load'!A:A,B355,'Rake Load'!BH:BH)</f>
        <v>0</v>
      </c>
      <c r="K355" s="41">
        <f t="shared" si="131"/>
        <v>0.30138888888888926</v>
      </c>
      <c r="L355" s="41">
        <f t="shared" si="132"/>
        <v>0.15069444444444463</v>
      </c>
      <c r="M355" s="49">
        <f t="shared" si="133"/>
        <v>3</v>
      </c>
      <c r="N355" s="49">
        <f t="shared" si="134"/>
        <v>37</v>
      </c>
      <c r="O355" s="363">
        <f>SUMIF(C$2:C355,C355,D$2:D355)</f>
        <v>107</v>
      </c>
      <c r="P355" s="33">
        <f>SUMIF(C$2:C355,C355,F$2:F355)</f>
        <v>11.970833333333335</v>
      </c>
      <c r="Q355" s="37">
        <f t="shared" si="135"/>
        <v>0.11187694704049846</v>
      </c>
      <c r="R355" s="36">
        <f t="shared" si="136"/>
        <v>2</v>
      </c>
      <c r="S355" s="36">
        <f t="shared" si="137"/>
        <v>41</v>
      </c>
      <c r="T355" s="363">
        <f>SUM(D$2:D355)</f>
        <v>1099</v>
      </c>
      <c r="U355" s="38">
        <f>SUMIF(C$2:C355,C355,E$2:E355)</f>
        <v>391416.47999999986</v>
      </c>
      <c r="V355" s="38">
        <f>SUM(E$2:E355)</f>
        <v>3900945.2560000005</v>
      </c>
      <c r="W355" s="43">
        <f>SUM(F$2:F355)</f>
        <v>40851.37222222225</v>
      </c>
      <c r="X355" s="43">
        <f t="shared" si="138"/>
        <v>37.171403295925614</v>
      </c>
      <c r="Y355" s="36">
        <f t="shared" si="139"/>
        <v>4</v>
      </c>
      <c r="Z355" s="36">
        <f t="shared" si="140"/>
        <v>6</v>
      </c>
      <c r="AA355" s="38">
        <f>SUMIF('Rake Load'!A:A,Summary!B355,'Rake Load'!AN:AN)</f>
        <v>0.49305555555555558</v>
      </c>
      <c r="AB355" s="38">
        <f>SUMIF(C$2:C355,C355,AA$2:AA355)</f>
        <v>29.777777777777779</v>
      </c>
      <c r="AC355" s="38">
        <f>SUM(AA$2:AA355)</f>
        <v>395.04513888891211</v>
      </c>
      <c r="AD355" s="43">
        <f t="shared" si="141"/>
        <v>0.24652777777777779</v>
      </c>
      <c r="AE355" s="43">
        <f t="shared" si="142"/>
        <v>0.2782969885773624</v>
      </c>
      <c r="AF355" s="43">
        <f t="shared" si="143"/>
        <v>0.35945872510365068</v>
      </c>
      <c r="AG355" s="38">
        <f>SUMIF(Unloader!B:B,Summary!B355,Unloader!M:M)</f>
        <v>3025</v>
      </c>
      <c r="AH355" s="38">
        <f>SUMIF(C$2:C355,C355,AG$2:AG355)</f>
        <v>401678</v>
      </c>
      <c r="AI355" s="38">
        <f>SUM(AG$2:AG355)</f>
        <v>4749609</v>
      </c>
      <c r="AJ355" s="40">
        <f>SUMIF(Unloader!B:B,Summary!B355,Unloader!W:W)</f>
        <v>1</v>
      </c>
      <c r="AK355" s="40">
        <f>SUMIF(Unloader!B:B,Summary!B355,Unloader!AD:AD)+SUMIF(Unloader!B:B,Summary!B355,Unloader!BR:BR)+SUMIF(Unloader!B:B,Summary!B355,Unloader!BN:BN)</f>
        <v>0</v>
      </c>
      <c r="AL355" s="40">
        <f>SUMIF(C$2:C355,C355,AJ$2:AJ355)</f>
        <v>14.114583333333334</v>
      </c>
      <c r="AM355" s="40">
        <f>SUMIF(C$2:C355,C355,AK$2:AK355)</f>
        <v>1.5520833333333333</v>
      </c>
      <c r="AN355" s="30">
        <f t="shared" si="144"/>
        <v>1332.2653399668325</v>
      </c>
      <c r="AO355" s="30">
        <f>SUM(AJ$2:AJ355)</f>
        <v>149.05972222222226</v>
      </c>
      <c r="AP355" s="30">
        <f>SUM(AK$2:AK355)</f>
        <v>13.134722222222218</v>
      </c>
      <c r="AQ355" s="30">
        <f t="shared" si="145"/>
        <v>1455.9527312856351</v>
      </c>
    </row>
    <row r="356" spans="1:43" x14ac:dyDescent="0.25">
      <c r="A356" s="124">
        <f t="shared" si="148"/>
        <v>355</v>
      </c>
      <c r="B356" s="361">
        <f t="shared" si="148"/>
        <v>40988</v>
      </c>
      <c r="C356" s="33">
        <f t="shared" si="127"/>
        <v>3</v>
      </c>
      <c r="D356" s="125">
        <f>COUNTIF('Rake Load'!A:A,Summary!B356)</f>
        <v>7</v>
      </c>
      <c r="E356" s="125">
        <f>SUMIF('Rake Load'!A:A,B356,'Rake Load'!F:F)</f>
        <v>25967.170000000002</v>
      </c>
      <c r="F356" s="35">
        <f>SUMIF('Rake Load'!A:A,B356,'Rake Load'!AB:AB)</f>
        <v>0.66180555555555554</v>
      </c>
      <c r="G356" s="35">
        <f t="shared" si="128"/>
        <v>9.4543650793650791E-2</v>
      </c>
      <c r="H356" s="36">
        <f t="shared" si="129"/>
        <v>2</v>
      </c>
      <c r="I356" s="36">
        <f t="shared" si="130"/>
        <v>16</v>
      </c>
      <c r="J356" s="35">
        <f>SUMIF('Rake Load'!A:A,B356,'Rake Load'!BH:BH)</f>
        <v>7.5694444444444453E-2</v>
      </c>
      <c r="K356" s="41">
        <f t="shared" si="131"/>
        <v>0.58611111111111103</v>
      </c>
      <c r="L356" s="41">
        <f t="shared" si="132"/>
        <v>8.3730158730158724E-2</v>
      </c>
      <c r="M356" s="49">
        <f t="shared" si="133"/>
        <v>2</v>
      </c>
      <c r="N356" s="49">
        <f t="shared" si="134"/>
        <v>0</v>
      </c>
      <c r="O356" s="363">
        <f>SUMIF(C$2:C356,C356,D$2:D356)</f>
        <v>114</v>
      </c>
      <c r="P356" s="33">
        <f>SUMIF(C$2:C356,C356,F$2:F356)</f>
        <v>12.632638888888891</v>
      </c>
      <c r="Q356" s="37">
        <f t="shared" si="135"/>
        <v>0.1108126218323587</v>
      </c>
      <c r="R356" s="36">
        <f t="shared" si="136"/>
        <v>2</v>
      </c>
      <c r="S356" s="36">
        <f t="shared" si="137"/>
        <v>39</v>
      </c>
      <c r="T356" s="363">
        <f>SUM(D$2:D356)</f>
        <v>1106</v>
      </c>
      <c r="U356" s="38">
        <f>SUMIF(C$2:C356,C356,E$2:E356)</f>
        <v>417383.64999999985</v>
      </c>
      <c r="V356" s="38">
        <f>SUM(E$2:E356)</f>
        <v>3926912.4260000004</v>
      </c>
      <c r="W356" s="43">
        <f>SUM(F$2:F356)</f>
        <v>40852.034027777809</v>
      </c>
      <c r="X356" s="43">
        <f t="shared" si="138"/>
        <v>36.93673962728554</v>
      </c>
      <c r="Y356" s="36">
        <f t="shared" si="139"/>
        <v>22</v>
      </c>
      <c r="Z356" s="36">
        <f t="shared" si="140"/>
        <v>28</v>
      </c>
      <c r="AA356" s="38">
        <f>SUMIF('Rake Load'!A:A,Summary!B356,'Rake Load'!AN:AN)</f>
        <v>1.8159722222222225</v>
      </c>
      <c r="AB356" s="38">
        <f>SUMIF(C$2:C356,C356,AA$2:AA356)</f>
        <v>31.59375</v>
      </c>
      <c r="AC356" s="38">
        <f>SUM(AA$2:AA356)</f>
        <v>396.86111111113433</v>
      </c>
      <c r="AD356" s="43">
        <f t="shared" si="141"/>
        <v>0.2594246031746032</v>
      </c>
      <c r="AE356" s="43">
        <f t="shared" si="142"/>
        <v>0.27713815789473684</v>
      </c>
      <c r="AF356" s="43">
        <f t="shared" si="143"/>
        <v>0.35882559774966938</v>
      </c>
      <c r="AG356" s="38">
        <f>SUMIF(Unloader!B:B,Summary!B356,Unloader!M:M)</f>
        <v>37357</v>
      </c>
      <c r="AH356" s="38">
        <f>SUMIF(C$2:C356,C356,AG$2:AG356)</f>
        <v>439035</v>
      </c>
      <c r="AI356" s="38">
        <f>SUM(AG$2:AG356)</f>
        <v>4786966</v>
      </c>
      <c r="AJ356" s="40">
        <f>SUMIF(Unloader!B:B,Summary!B356,Unloader!W:W)</f>
        <v>1</v>
      </c>
      <c r="AK356" s="40">
        <f>SUMIF(Unloader!B:B,Summary!B356,Unloader!AD:AD)+SUMIF(Unloader!B:B,Summary!B356,Unloader!BR:BR)+SUMIF(Unloader!B:B,Summary!B356,Unloader!BN:BN)</f>
        <v>0.13333333333333333</v>
      </c>
      <c r="AL356" s="40">
        <f>SUMIF(C$2:C356,C356,AJ$2:AJ356)</f>
        <v>15.114583333333334</v>
      </c>
      <c r="AM356" s="40">
        <f>SUMIF(C$2:C356,C356,AK$2:AK356)</f>
        <v>1.6854166666666666</v>
      </c>
      <c r="AN356" s="30">
        <f t="shared" si="144"/>
        <v>1362.1936084393421</v>
      </c>
      <c r="AO356" s="30">
        <f>SUM(AJ$2:AJ356)</f>
        <v>150.05972222222226</v>
      </c>
      <c r="AP356" s="30">
        <f>SUM(AK$2:AK356)</f>
        <v>13.26805555555555</v>
      </c>
      <c r="AQ356" s="30">
        <f t="shared" si="145"/>
        <v>1458.1072190070054</v>
      </c>
    </row>
    <row r="357" spans="1:43" x14ac:dyDescent="0.25">
      <c r="A357" s="124">
        <f t="shared" si="148"/>
        <v>356</v>
      </c>
      <c r="B357" s="361">
        <f t="shared" si="148"/>
        <v>40989</v>
      </c>
      <c r="C357" s="33">
        <f t="shared" si="127"/>
        <v>3</v>
      </c>
      <c r="D357" s="125">
        <f>COUNTIF('Rake Load'!A:A,Summary!B357)</f>
        <v>3</v>
      </c>
      <c r="E357" s="125">
        <f>SUMIF('Rake Load'!A:A,B357,'Rake Load'!F:F)</f>
        <v>11111.41</v>
      </c>
      <c r="F357" s="35">
        <f>SUMIF('Rake Load'!A:A,B357,'Rake Load'!AB:AB)</f>
        <v>0.35277777777777752</v>
      </c>
      <c r="G357" s="35">
        <f t="shared" si="128"/>
        <v>0.11759259259259251</v>
      </c>
      <c r="H357" s="36">
        <f t="shared" si="129"/>
        <v>2</v>
      </c>
      <c r="I357" s="36">
        <f t="shared" si="130"/>
        <v>49</v>
      </c>
      <c r="J357" s="35">
        <f>SUMIF('Rake Load'!A:A,B357,'Rake Load'!BH:BH)</f>
        <v>0</v>
      </c>
      <c r="K357" s="41">
        <f t="shared" si="131"/>
        <v>0.35277777777777752</v>
      </c>
      <c r="L357" s="41">
        <f t="shared" si="132"/>
        <v>0.11759259259259251</v>
      </c>
      <c r="M357" s="49">
        <f t="shared" si="133"/>
        <v>2</v>
      </c>
      <c r="N357" s="49">
        <f t="shared" si="134"/>
        <v>49</v>
      </c>
      <c r="O357" s="363">
        <f>SUMIF(C$2:C357,C357,D$2:D357)</f>
        <v>117</v>
      </c>
      <c r="P357" s="33">
        <f>SUMIF(C$2:C357,C357,F$2:F357)</f>
        <v>12.985416666666669</v>
      </c>
      <c r="Q357" s="37">
        <f t="shared" si="135"/>
        <v>0.11098646723646725</v>
      </c>
      <c r="R357" s="36">
        <f t="shared" si="136"/>
        <v>2</v>
      </c>
      <c r="S357" s="36">
        <f t="shared" si="137"/>
        <v>39</v>
      </c>
      <c r="T357" s="363">
        <f>SUM(D$2:D357)</f>
        <v>1109</v>
      </c>
      <c r="U357" s="38">
        <f>SUMIF(C$2:C357,C357,E$2:E357)</f>
        <v>428495.05999999982</v>
      </c>
      <c r="V357" s="38">
        <f>SUM(E$2:E357)</f>
        <v>3938023.8360000006</v>
      </c>
      <c r="W357" s="43">
        <f>SUM(F$2:F357)</f>
        <v>40852.386805555587</v>
      </c>
      <c r="X357" s="43">
        <f t="shared" si="138"/>
        <v>36.83713868850819</v>
      </c>
      <c r="Y357" s="36">
        <f t="shared" si="139"/>
        <v>20</v>
      </c>
      <c r="Z357" s="36">
        <f t="shared" si="140"/>
        <v>5</v>
      </c>
      <c r="AA357" s="38">
        <f>SUMIF('Rake Load'!A:A,Summary!B357,'Rake Load'!AN:AN)</f>
        <v>0.77083333333333337</v>
      </c>
      <c r="AB357" s="38">
        <f>SUMIF(C$2:C357,C357,AA$2:AA357)</f>
        <v>32.364583333333336</v>
      </c>
      <c r="AC357" s="38">
        <f>SUM(AA$2:AA357)</f>
        <v>397.63194444446765</v>
      </c>
      <c r="AD357" s="43">
        <f t="shared" si="141"/>
        <v>0.25694444444444448</v>
      </c>
      <c r="AE357" s="43">
        <f t="shared" si="142"/>
        <v>0.27662037037037041</v>
      </c>
      <c r="AF357" s="43">
        <f t="shared" si="143"/>
        <v>0.35854999499050283</v>
      </c>
      <c r="AG357" s="38">
        <f>SUMIF(Unloader!B:B,Summary!B357,Unloader!M:M)</f>
        <v>19418</v>
      </c>
      <c r="AH357" s="38">
        <f>SUMIF(C$2:C357,C357,AG$2:AG357)</f>
        <v>458453</v>
      </c>
      <c r="AI357" s="38">
        <f>SUM(AG$2:AG357)</f>
        <v>4806384</v>
      </c>
      <c r="AJ357" s="40">
        <f>SUMIF(Unloader!B:B,Summary!B357,Unloader!W:W)</f>
        <v>0.74861111111111101</v>
      </c>
      <c r="AK357" s="40">
        <f>SUMIF(Unloader!B:B,Summary!B357,Unloader!AD:AD)+SUMIF(Unloader!B:B,Summary!B357,Unloader!BR:BR)+SUMIF(Unloader!B:B,Summary!B357,Unloader!BN:BN)</f>
        <v>3.5416666666666666E-2</v>
      </c>
      <c r="AL357" s="40">
        <f>SUMIF(C$2:C357,C357,AJ$2:AJ357)</f>
        <v>15.863194444444446</v>
      </c>
      <c r="AM357" s="40">
        <f>SUMIF(C$2:C357,C357,AK$2:AK357)</f>
        <v>1.7208333333333332</v>
      </c>
      <c r="AN357" s="30">
        <f t="shared" si="144"/>
        <v>1350.7085686226367</v>
      </c>
      <c r="AO357" s="30">
        <f>SUM(AJ$2:AJ357)</f>
        <v>150.80833333333337</v>
      </c>
      <c r="AP357" s="30">
        <f>SUM(AK$2:AK357)</f>
        <v>13.303472222222217</v>
      </c>
      <c r="AQ357" s="30">
        <f t="shared" si="145"/>
        <v>1456.4285101031776</v>
      </c>
    </row>
    <row r="358" spans="1:43" x14ac:dyDescent="0.25">
      <c r="A358" s="124">
        <f t="shared" si="148"/>
        <v>357</v>
      </c>
      <c r="B358" s="361">
        <f t="shared" si="148"/>
        <v>40990</v>
      </c>
      <c r="C358" s="33">
        <f t="shared" si="127"/>
        <v>3</v>
      </c>
      <c r="D358" s="125">
        <f>COUNTIF('Rake Load'!A:A,Summary!B358)</f>
        <v>6</v>
      </c>
      <c r="E358" s="125">
        <f>SUMIF('Rake Load'!A:A,B358,'Rake Load'!F:F)</f>
        <v>20308.530000000002</v>
      </c>
      <c r="F358" s="35">
        <f>SUMIF('Rake Load'!A:A,B358,'Rake Load'!AB:AB)</f>
        <v>0.50416666666666676</v>
      </c>
      <c r="G358" s="35">
        <f t="shared" si="128"/>
        <v>8.4027777777777798E-2</v>
      </c>
      <c r="H358" s="36">
        <f t="shared" si="129"/>
        <v>2</v>
      </c>
      <c r="I358" s="36">
        <f t="shared" si="130"/>
        <v>1</v>
      </c>
      <c r="J358" s="35">
        <f>SUMIF('Rake Load'!A:A,B358,'Rake Load'!BH:BH)</f>
        <v>3.888888888888889E-2</v>
      </c>
      <c r="K358" s="41">
        <f t="shared" si="131"/>
        <v>0.4652777777777779</v>
      </c>
      <c r="L358" s="41">
        <f t="shared" si="132"/>
        <v>7.7546296296296321E-2</v>
      </c>
      <c r="M358" s="49">
        <f t="shared" si="133"/>
        <v>1</v>
      </c>
      <c r="N358" s="49">
        <f t="shared" si="134"/>
        <v>51</v>
      </c>
      <c r="O358" s="363">
        <f>SUMIF(C$2:C358,C358,D$2:D358)</f>
        <v>123</v>
      </c>
      <c r="P358" s="33">
        <f>SUMIF(C$2:C358,C358,F$2:F358)</f>
        <v>13.489583333333336</v>
      </c>
      <c r="Q358" s="37">
        <f t="shared" si="135"/>
        <v>0.10967140921409216</v>
      </c>
      <c r="R358" s="36">
        <f t="shared" si="136"/>
        <v>2</v>
      </c>
      <c r="S358" s="36">
        <f t="shared" si="137"/>
        <v>37</v>
      </c>
      <c r="T358" s="363">
        <f>SUM(D$2:D358)</f>
        <v>1115</v>
      </c>
      <c r="U358" s="38">
        <f>SUMIF(C$2:C358,C358,E$2:E358)</f>
        <v>448803.58999999985</v>
      </c>
      <c r="V358" s="38">
        <f>SUM(E$2:E358)</f>
        <v>3958332.3660000004</v>
      </c>
      <c r="W358" s="43">
        <f>SUM(F$2:F358)</f>
        <v>40852.890972222252</v>
      </c>
      <c r="X358" s="43">
        <f t="shared" si="138"/>
        <v>36.639364100647761</v>
      </c>
      <c r="Y358" s="36">
        <f t="shared" si="139"/>
        <v>15</v>
      </c>
      <c r="Z358" s="36">
        <f t="shared" si="140"/>
        <v>20</v>
      </c>
      <c r="AA358" s="38">
        <f>SUMIF('Rake Load'!A:A,Summary!B358,'Rake Load'!AN:AN)</f>
        <v>1.4722222222222223</v>
      </c>
      <c r="AB358" s="38">
        <f>SUMIF(C$2:C358,C358,AA$2:AA358)</f>
        <v>33.836805555555557</v>
      </c>
      <c r="AC358" s="38">
        <f>SUM(AA$2:AA358)</f>
        <v>399.10416666668988</v>
      </c>
      <c r="AD358" s="43">
        <f t="shared" si="141"/>
        <v>0.24537037037037038</v>
      </c>
      <c r="AE358" s="43">
        <f t="shared" si="142"/>
        <v>0.27509598012646796</v>
      </c>
      <c r="AF358" s="43">
        <f t="shared" si="143"/>
        <v>0.35794095665173981</v>
      </c>
      <c r="AG358" s="38">
        <f>SUMIF(Unloader!B:B,Summary!B358,Unloader!M:M)</f>
        <v>0</v>
      </c>
      <c r="AH358" s="38">
        <f>SUMIF(C$2:C358,C358,AG$2:AG358)</f>
        <v>458453</v>
      </c>
      <c r="AI358" s="38">
        <f>SUM(AG$2:AG358)</f>
        <v>4806384</v>
      </c>
      <c r="AJ358" s="40">
        <f>SUMIF(Unloader!B:B,Summary!B358,Unloader!W:W)</f>
        <v>0</v>
      </c>
      <c r="AK358" s="40">
        <f>SUMIF(Unloader!B:B,Summary!B358,Unloader!AD:AD)+SUMIF(Unloader!B:B,Summary!B358,Unloader!BR:BR)+SUMIF(Unloader!B:B,Summary!B358,Unloader!BN:BN)</f>
        <v>0</v>
      </c>
      <c r="AL358" s="40">
        <f>SUMIF(C$2:C358,C358,AJ$2:AJ358)</f>
        <v>15.863194444444446</v>
      </c>
      <c r="AM358" s="40">
        <f>SUMIF(C$2:C358,C358,AK$2:AK358)</f>
        <v>1.7208333333333332</v>
      </c>
      <c r="AN358" s="30">
        <f t="shared" si="144"/>
        <v>1350.7085686226367</v>
      </c>
      <c r="AO358" s="30">
        <f>SUM(AJ$2:AJ358)</f>
        <v>150.80833333333337</v>
      </c>
      <c r="AP358" s="30">
        <f>SUM(AK$2:AK358)</f>
        <v>13.303472222222217</v>
      </c>
      <c r="AQ358" s="30">
        <f t="shared" si="145"/>
        <v>1456.4285101031776</v>
      </c>
    </row>
    <row r="359" spans="1:43" x14ac:dyDescent="0.25">
      <c r="A359" s="124">
        <f t="shared" si="148"/>
        <v>358</v>
      </c>
      <c r="B359" s="361">
        <f t="shared" si="148"/>
        <v>40991</v>
      </c>
      <c r="C359" s="33">
        <f t="shared" si="127"/>
        <v>3</v>
      </c>
      <c r="D359" s="125">
        <f>COUNTIF('Rake Load'!A:A,Summary!B359)</f>
        <v>5</v>
      </c>
      <c r="E359" s="125">
        <f>SUMIF('Rake Load'!A:A,B359,'Rake Load'!F:F)</f>
        <v>17283.57</v>
      </c>
      <c r="F359" s="35">
        <f>SUMIF('Rake Load'!A:A,B359,'Rake Load'!AB:AB)</f>
        <v>0.65555555555555545</v>
      </c>
      <c r="G359" s="35">
        <f t="shared" si="128"/>
        <v>0.13111111111111109</v>
      </c>
      <c r="H359" s="36">
        <f t="shared" si="129"/>
        <v>3</v>
      </c>
      <c r="I359" s="36">
        <f t="shared" si="130"/>
        <v>8</v>
      </c>
      <c r="J359" s="35">
        <f>SUMIF('Rake Load'!A:A,B359,'Rake Load'!BH:BH)</f>
        <v>3.125E-2</v>
      </c>
      <c r="K359" s="41">
        <f t="shared" si="131"/>
        <v>0.62430555555555545</v>
      </c>
      <c r="L359" s="41">
        <f t="shared" si="132"/>
        <v>0.12486111111111109</v>
      </c>
      <c r="M359" s="49">
        <f t="shared" si="133"/>
        <v>2</v>
      </c>
      <c r="N359" s="49">
        <f t="shared" si="134"/>
        <v>59</v>
      </c>
      <c r="O359" s="363">
        <f>SUMIF(C$2:C359,C359,D$2:D359)</f>
        <v>128</v>
      </c>
      <c r="P359" s="33">
        <f>SUMIF(C$2:C359,C359,F$2:F359)</f>
        <v>14.145138888888891</v>
      </c>
      <c r="Q359" s="37">
        <f t="shared" si="135"/>
        <v>0.11050889756944446</v>
      </c>
      <c r="R359" s="36">
        <f t="shared" si="136"/>
        <v>2</v>
      </c>
      <c r="S359" s="36">
        <f t="shared" si="137"/>
        <v>39</v>
      </c>
      <c r="T359" s="363">
        <f>SUM(D$2:D359)</f>
        <v>1120</v>
      </c>
      <c r="U359" s="38">
        <f>SUMIF(C$2:C359,C359,E$2:E359)</f>
        <v>466087.15999999986</v>
      </c>
      <c r="V359" s="38">
        <f>SUM(E$2:E359)</f>
        <v>3975615.9360000002</v>
      </c>
      <c r="W359" s="43">
        <f>SUM(F$2:F359)</f>
        <v>40853.546527777806</v>
      </c>
      <c r="X359" s="43">
        <f t="shared" si="138"/>
        <v>36.476380828373038</v>
      </c>
      <c r="Y359" s="36">
        <f t="shared" si="139"/>
        <v>11</v>
      </c>
      <c r="Z359" s="36">
        <f t="shared" si="140"/>
        <v>25</v>
      </c>
      <c r="AA359" s="38">
        <f>SUMIF('Rake Load'!A:A,Summary!B359,'Rake Load'!AN:AN)</f>
        <v>1.4930555555555558</v>
      </c>
      <c r="AB359" s="38">
        <f>SUMIF(C$2:C359,C359,AA$2:AA359)</f>
        <v>35.329861111111114</v>
      </c>
      <c r="AC359" s="38">
        <f>SUM(AA$2:AA359)</f>
        <v>400.59722222224542</v>
      </c>
      <c r="AD359" s="43">
        <f t="shared" si="141"/>
        <v>0.29861111111111116</v>
      </c>
      <c r="AE359" s="43">
        <f t="shared" si="142"/>
        <v>0.27601453993055558</v>
      </c>
      <c r="AF359" s="43">
        <f t="shared" si="143"/>
        <v>0.357676091269862</v>
      </c>
      <c r="AG359" s="38">
        <f>SUMIF(Unloader!B:B,Summary!B359,Unloader!M:M)</f>
        <v>0</v>
      </c>
      <c r="AH359" s="38">
        <f>SUMIF(C$2:C359,C359,AG$2:AG359)</f>
        <v>458453</v>
      </c>
      <c r="AI359" s="38">
        <f>SUM(AG$2:AG359)</f>
        <v>4806384</v>
      </c>
      <c r="AJ359" s="40">
        <f>SUMIF(Unloader!B:B,Summary!B359,Unloader!W:W)</f>
        <v>0</v>
      </c>
      <c r="AK359" s="40">
        <f>SUMIF(Unloader!B:B,Summary!B359,Unloader!AD:AD)+SUMIF(Unloader!B:B,Summary!B359,Unloader!BR:BR)+SUMIF(Unloader!B:B,Summary!B359,Unloader!BN:BN)</f>
        <v>0</v>
      </c>
      <c r="AL359" s="40">
        <f>SUMIF(C$2:C359,C359,AJ$2:AJ359)</f>
        <v>15.863194444444446</v>
      </c>
      <c r="AM359" s="40">
        <f>SUMIF(C$2:C359,C359,AK$2:AK359)</f>
        <v>1.7208333333333332</v>
      </c>
      <c r="AN359" s="30">
        <f t="shared" si="144"/>
        <v>1350.7085686226367</v>
      </c>
      <c r="AO359" s="30">
        <f>SUM(AJ$2:AJ359)</f>
        <v>150.80833333333337</v>
      </c>
      <c r="AP359" s="30">
        <f>SUM(AK$2:AK359)</f>
        <v>13.303472222222217</v>
      </c>
      <c r="AQ359" s="30">
        <f t="shared" si="145"/>
        <v>1456.4285101031776</v>
      </c>
    </row>
    <row r="360" spans="1:43" x14ac:dyDescent="0.25">
      <c r="A360" s="124">
        <f t="shared" ref="A360:B375" si="149">A359+1</f>
        <v>359</v>
      </c>
      <c r="B360" s="361">
        <f t="shared" si="149"/>
        <v>40992</v>
      </c>
      <c r="C360" s="33">
        <f t="shared" si="127"/>
        <v>3</v>
      </c>
      <c r="D360" s="125">
        <f>COUNTIF('Rake Load'!A:A,Summary!B360)</f>
        <v>6</v>
      </c>
      <c r="E360" s="125">
        <f>SUMIF('Rake Load'!A:A,B360,'Rake Load'!F:F)</f>
        <v>21178.440000000002</v>
      </c>
      <c r="F360" s="35">
        <f>SUMIF('Rake Load'!A:A,B360,'Rake Load'!AB:AB)</f>
        <v>0.50833333333333364</v>
      </c>
      <c r="G360" s="35">
        <f t="shared" si="128"/>
        <v>8.4722222222222268E-2</v>
      </c>
      <c r="H360" s="36">
        <f t="shared" si="129"/>
        <v>2</v>
      </c>
      <c r="I360" s="36">
        <f t="shared" si="130"/>
        <v>2</v>
      </c>
      <c r="J360" s="35">
        <f>SUMIF('Rake Load'!A:A,B360,'Rake Load'!BH:BH)</f>
        <v>0</v>
      </c>
      <c r="K360" s="41">
        <f t="shared" si="131"/>
        <v>0.50833333333333364</v>
      </c>
      <c r="L360" s="41">
        <f t="shared" si="132"/>
        <v>8.4722222222222268E-2</v>
      </c>
      <c r="M360" s="49">
        <f t="shared" si="133"/>
        <v>2</v>
      </c>
      <c r="N360" s="49">
        <f t="shared" si="134"/>
        <v>2</v>
      </c>
      <c r="O360" s="363">
        <f>SUMIF(C$2:C360,C360,D$2:D360)</f>
        <v>134</v>
      </c>
      <c r="P360" s="33">
        <f>SUMIF(C$2:C360,C360,F$2:F360)</f>
        <v>14.653472222222224</v>
      </c>
      <c r="Q360" s="37">
        <f t="shared" si="135"/>
        <v>0.10935427031509122</v>
      </c>
      <c r="R360" s="36">
        <f t="shared" si="136"/>
        <v>2</v>
      </c>
      <c r="S360" s="36">
        <f t="shared" si="137"/>
        <v>37</v>
      </c>
      <c r="T360" s="363">
        <f>SUM(D$2:D360)</f>
        <v>1126</v>
      </c>
      <c r="U360" s="38">
        <f>SUMIF(C$2:C360,C360,E$2:E360)</f>
        <v>487265.59999999986</v>
      </c>
      <c r="V360" s="38">
        <f>SUM(E$2:E360)</f>
        <v>3996794.3760000002</v>
      </c>
      <c r="W360" s="43">
        <f>SUM(F$2:F360)</f>
        <v>40854.054861111137</v>
      </c>
      <c r="X360" s="43">
        <f t="shared" si="138"/>
        <v>36.282464352674189</v>
      </c>
      <c r="Y360" s="36">
        <f t="shared" si="139"/>
        <v>6</v>
      </c>
      <c r="Z360" s="36">
        <f t="shared" si="140"/>
        <v>46</v>
      </c>
      <c r="AA360" s="38">
        <f>SUMIF('Rake Load'!A:A,Summary!B360,'Rake Load'!AN:AN)</f>
        <v>1.7118055555555558</v>
      </c>
      <c r="AB360" s="38">
        <f>SUMIF(C$2:C360,C360,AA$2:AA360)</f>
        <v>37.041666666666671</v>
      </c>
      <c r="AC360" s="38">
        <f>SUM(AA$2:AA360)</f>
        <v>402.30902777780096</v>
      </c>
      <c r="AD360" s="43">
        <f t="shared" si="141"/>
        <v>0.28530092592592599</v>
      </c>
      <c r="AE360" s="43">
        <f t="shared" si="142"/>
        <v>0.27643034825870649</v>
      </c>
      <c r="AF360" s="43">
        <f t="shared" si="143"/>
        <v>0.35729043319520509</v>
      </c>
      <c r="AG360" s="38">
        <f>SUMIF(Unloader!B:B,Summary!B360,Unloader!M:M)</f>
        <v>0</v>
      </c>
      <c r="AH360" s="38">
        <f>SUMIF(C$2:C360,C360,AG$2:AG360)</f>
        <v>458453</v>
      </c>
      <c r="AI360" s="38">
        <f>SUM(AG$2:AG360)</f>
        <v>4806384</v>
      </c>
      <c r="AJ360" s="40">
        <f>SUMIF(Unloader!B:B,Summary!B360,Unloader!W:W)</f>
        <v>0</v>
      </c>
      <c r="AK360" s="40">
        <f>SUMIF(Unloader!B:B,Summary!B360,Unloader!AD:AD)+SUMIF(Unloader!B:B,Summary!B360,Unloader!BR:BR)+SUMIF(Unloader!B:B,Summary!B360,Unloader!BN:BN)</f>
        <v>0</v>
      </c>
      <c r="AL360" s="40">
        <f>SUMIF(C$2:C360,C360,AJ$2:AJ360)</f>
        <v>15.863194444444446</v>
      </c>
      <c r="AM360" s="40">
        <f>SUMIF(C$2:C360,C360,AK$2:AK360)</f>
        <v>1.7208333333333332</v>
      </c>
      <c r="AN360" s="30">
        <f t="shared" si="144"/>
        <v>1350.7085686226367</v>
      </c>
      <c r="AO360" s="30">
        <f>SUM(AJ$2:AJ360)</f>
        <v>150.80833333333337</v>
      </c>
      <c r="AP360" s="30">
        <f>SUM(AK$2:AK360)</f>
        <v>13.303472222222217</v>
      </c>
      <c r="AQ360" s="30">
        <f t="shared" si="145"/>
        <v>1456.4285101031776</v>
      </c>
    </row>
    <row r="361" spans="1:43" x14ac:dyDescent="0.25">
      <c r="A361" s="124">
        <f t="shared" si="149"/>
        <v>360</v>
      </c>
      <c r="B361" s="361">
        <f t="shared" si="149"/>
        <v>40993</v>
      </c>
      <c r="C361" s="33">
        <f t="shared" si="127"/>
        <v>3</v>
      </c>
      <c r="D361" s="125">
        <f>COUNTIF('Rake Load'!A:A,Summary!B361)</f>
        <v>7</v>
      </c>
      <c r="E361" s="125">
        <f>SUMIF('Rake Load'!A:A,B361,'Rake Load'!F:F)</f>
        <v>23991.690000000002</v>
      </c>
      <c r="F361" s="35">
        <f>SUMIF('Rake Load'!A:A,B361,'Rake Load'!AB:AB)</f>
        <v>0.94027777777777777</v>
      </c>
      <c r="G361" s="35">
        <f t="shared" si="128"/>
        <v>0.13432539682539682</v>
      </c>
      <c r="H361" s="36">
        <f t="shared" si="129"/>
        <v>3</v>
      </c>
      <c r="I361" s="36">
        <f t="shared" si="130"/>
        <v>13</v>
      </c>
      <c r="J361" s="35">
        <f>SUMIF('Rake Load'!A:A,B361,'Rake Load'!BH:BH)</f>
        <v>2.7777777777777779E-3</v>
      </c>
      <c r="K361" s="41">
        <f t="shared" si="131"/>
        <v>0.9375</v>
      </c>
      <c r="L361" s="41">
        <f t="shared" si="132"/>
        <v>0.13392857142857142</v>
      </c>
      <c r="M361" s="49">
        <f t="shared" si="133"/>
        <v>3</v>
      </c>
      <c r="N361" s="49">
        <f t="shared" si="134"/>
        <v>12</v>
      </c>
      <c r="O361" s="363">
        <f>SUMIF(C$2:C361,C361,D$2:D361)</f>
        <v>141</v>
      </c>
      <c r="P361" s="33">
        <f>SUMIF(C$2:C361,C361,F$2:F361)</f>
        <v>15.593750000000002</v>
      </c>
      <c r="Q361" s="37">
        <f t="shared" si="135"/>
        <v>0.11059397163120568</v>
      </c>
      <c r="R361" s="36">
        <f t="shared" si="136"/>
        <v>2</v>
      </c>
      <c r="S361" s="36">
        <f t="shared" si="137"/>
        <v>39</v>
      </c>
      <c r="T361" s="363">
        <f>SUM(D$2:D361)</f>
        <v>1133</v>
      </c>
      <c r="U361" s="38">
        <f>SUMIF(C$2:C361,C361,E$2:E361)</f>
        <v>511257.28999999986</v>
      </c>
      <c r="V361" s="38">
        <f>SUM(E$2:E361)</f>
        <v>4020786.0660000001</v>
      </c>
      <c r="W361" s="43">
        <f>SUM(F$2:F361)</f>
        <v>40854.995138888917</v>
      </c>
      <c r="X361" s="43">
        <f t="shared" si="138"/>
        <v>36.059130749239998</v>
      </c>
      <c r="Y361" s="36">
        <f t="shared" si="139"/>
        <v>1</v>
      </c>
      <c r="Z361" s="36">
        <f t="shared" si="140"/>
        <v>25</v>
      </c>
      <c r="AA361" s="38">
        <f>SUMIF('Rake Load'!A:A,Summary!B361,'Rake Load'!AN:AN)</f>
        <v>1.8506944444444446</v>
      </c>
      <c r="AB361" s="38">
        <f>SUMIF(C$2:C361,C361,AA$2:AA361)</f>
        <v>38.892361111111114</v>
      </c>
      <c r="AC361" s="38">
        <f>SUM(AA$2:AA361)</f>
        <v>404.15972222224542</v>
      </c>
      <c r="AD361" s="43">
        <f t="shared" si="141"/>
        <v>0.26438492063492064</v>
      </c>
      <c r="AE361" s="43">
        <f t="shared" si="142"/>
        <v>0.27583234830575259</v>
      </c>
      <c r="AF361" s="43">
        <f t="shared" si="143"/>
        <v>0.35671643620674792</v>
      </c>
      <c r="AG361" s="38">
        <f>SUMIF(Unloader!B:B,Summary!B361,Unloader!M:M)</f>
        <v>0</v>
      </c>
      <c r="AH361" s="38">
        <f>SUMIF(C$2:C361,C361,AG$2:AG361)</f>
        <v>458453</v>
      </c>
      <c r="AI361" s="38">
        <f>SUM(AG$2:AG361)</f>
        <v>4806384</v>
      </c>
      <c r="AJ361" s="40">
        <f>SUMIF(Unloader!B:B,Summary!B361,Unloader!W:W)</f>
        <v>0</v>
      </c>
      <c r="AK361" s="40">
        <f>SUMIF(Unloader!B:B,Summary!B361,Unloader!AD:AD)+SUMIF(Unloader!B:B,Summary!B361,Unloader!BR:BR)+SUMIF(Unloader!B:B,Summary!B361,Unloader!BN:BN)</f>
        <v>0</v>
      </c>
      <c r="AL361" s="40">
        <f>SUMIF(C$2:C361,C361,AJ$2:AJ361)</f>
        <v>15.863194444444446</v>
      </c>
      <c r="AM361" s="40">
        <f>SUMIF(C$2:C361,C361,AK$2:AK361)</f>
        <v>1.7208333333333332</v>
      </c>
      <c r="AN361" s="30">
        <f t="shared" si="144"/>
        <v>1350.7085686226367</v>
      </c>
      <c r="AO361" s="30">
        <f>SUM(AJ$2:AJ361)</f>
        <v>150.80833333333337</v>
      </c>
      <c r="AP361" s="30">
        <f>SUM(AK$2:AK361)</f>
        <v>13.303472222222217</v>
      </c>
      <c r="AQ361" s="30">
        <f t="shared" si="145"/>
        <v>1456.4285101031776</v>
      </c>
    </row>
    <row r="362" spans="1:43" x14ac:dyDescent="0.25">
      <c r="A362" s="124">
        <f t="shared" si="149"/>
        <v>361</v>
      </c>
      <c r="B362" s="361">
        <f t="shared" si="149"/>
        <v>40994</v>
      </c>
      <c r="C362" s="33">
        <f t="shared" si="127"/>
        <v>3</v>
      </c>
      <c r="D362" s="125">
        <f>COUNTIF('Rake Load'!A:A,Summary!B362)</f>
        <v>4</v>
      </c>
      <c r="E362" s="125">
        <f>SUMIF('Rake Load'!A:A,B362,'Rake Load'!F:F)</f>
        <v>14782.2</v>
      </c>
      <c r="F362" s="35">
        <f>SUMIF('Rake Load'!A:A,B362,'Rake Load'!AB:AB)</f>
        <v>0.42291666666666683</v>
      </c>
      <c r="G362" s="35">
        <f t="shared" si="128"/>
        <v>0.10572916666666671</v>
      </c>
      <c r="H362" s="36">
        <f t="shared" si="129"/>
        <v>2</v>
      </c>
      <c r="I362" s="36">
        <f t="shared" si="130"/>
        <v>32</v>
      </c>
      <c r="J362" s="35">
        <f>SUMIF('Rake Load'!A:A,B362,'Rake Load'!BH:BH)</f>
        <v>0</v>
      </c>
      <c r="K362" s="41">
        <f t="shared" si="131"/>
        <v>0.42291666666666683</v>
      </c>
      <c r="L362" s="41">
        <f t="shared" si="132"/>
        <v>0.10572916666666671</v>
      </c>
      <c r="M362" s="49">
        <f t="shared" si="133"/>
        <v>2</v>
      </c>
      <c r="N362" s="49">
        <f t="shared" si="134"/>
        <v>32</v>
      </c>
      <c r="O362" s="363">
        <f>SUMIF(C$2:C362,C362,D$2:D362)</f>
        <v>145</v>
      </c>
      <c r="P362" s="33">
        <f>SUMIF(C$2:C362,C362,F$2:F362)</f>
        <v>16.016666666666669</v>
      </c>
      <c r="Q362" s="37">
        <f t="shared" si="135"/>
        <v>0.11045977011494254</v>
      </c>
      <c r="R362" s="36">
        <f t="shared" si="136"/>
        <v>2</v>
      </c>
      <c r="S362" s="36">
        <f t="shared" si="137"/>
        <v>39</v>
      </c>
      <c r="T362" s="363">
        <f>SUM(D$2:D362)</f>
        <v>1137</v>
      </c>
      <c r="U362" s="38">
        <f>SUMIF(C$2:C362,C362,E$2:E362)</f>
        <v>526039.48999999987</v>
      </c>
      <c r="V362" s="38">
        <f>SUM(E$2:E362)</f>
        <v>4035568.2660000003</v>
      </c>
      <c r="W362" s="43">
        <f>SUM(F$2:F362)</f>
        <v>40855.418055555587</v>
      </c>
      <c r="X362" s="43">
        <f t="shared" si="138"/>
        <v>35.932645607348803</v>
      </c>
      <c r="Y362" s="36">
        <f t="shared" si="139"/>
        <v>22</v>
      </c>
      <c r="Z362" s="36">
        <f t="shared" si="140"/>
        <v>23</v>
      </c>
      <c r="AA362" s="38">
        <f>SUMIF('Rake Load'!A:A,Summary!B362,'Rake Load'!AN:AN)</f>
        <v>1.1666666666666665</v>
      </c>
      <c r="AB362" s="38">
        <f>SUMIF(C$2:C362,C362,AA$2:AA362)</f>
        <v>40.059027777777779</v>
      </c>
      <c r="AC362" s="38">
        <f>SUM(AA$2:AA362)</f>
        <v>405.32638888891211</v>
      </c>
      <c r="AD362" s="43">
        <f t="shared" si="141"/>
        <v>0.29166666666666663</v>
      </c>
      <c r="AE362" s="43">
        <f t="shared" si="142"/>
        <v>0.27626915708812261</v>
      </c>
      <c r="AF362" s="43">
        <f t="shared" si="143"/>
        <v>0.35648758917230616</v>
      </c>
      <c r="AG362" s="38">
        <f>SUMIF(Unloader!B:B,Summary!B362,Unloader!M:M)</f>
        <v>0</v>
      </c>
      <c r="AH362" s="38">
        <f>SUMIF(C$2:C362,C362,AG$2:AG362)</f>
        <v>458453</v>
      </c>
      <c r="AI362" s="38">
        <f>SUM(AG$2:AG362)</f>
        <v>4806384</v>
      </c>
      <c r="AJ362" s="40">
        <f>SUMIF(Unloader!B:B,Summary!B362,Unloader!W:W)</f>
        <v>0</v>
      </c>
      <c r="AK362" s="40">
        <f>SUMIF(Unloader!B:B,Summary!B362,Unloader!AD:AD)+SUMIF(Unloader!B:B,Summary!B362,Unloader!BR:BR)+SUMIF(Unloader!B:B,Summary!B362,Unloader!BN:BN)</f>
        <v>0</v>
      </c>
      <c r="AL362" s="40">
        <f>SUMIF(C$2:C362,C362,AJ$2:AJ362)</f>
        <v>15.863194444444446</v>
      </c>
      <c r="AM362" s="40">
        <f>SUMIF(C$2:C362,C362,AK$2:AK362)</f>
        <v>1.7208333333333332</v>
      </c>
      <c r="AN362" s="30">
        <f t="shared" si="144"/>
        <v>1350.7085686226367</v>
      </c>
      <c r="AO362" s="30">
        <f>SUM(AJ$2:AJ362)</f>
        <v>150.80833333333337</v>
      </c>
      <c r="AP362" s="30">
        <f>SUM(AK$2:AK362)</f>
        <v>13.303472222222217</v>
      </c>
      <c r="AQ362" s="30">
        <f t="shared" si="145"/>
        <v>1456.4285101031776</v>
      </c>
    </row>
    <row r="363" spans="1:43" x14ac:dyDescent="0.25">
      <c r="A363" s="124">
        <f t="shared" si="149"/>
        <v>362</v>
      </c>
      <c r="B363" s="361">
        <f t="shared" si="149"/>
        <v>40995</v>
      </c>
      <c r="C363" s="33">
        <f t="shared" si="127"/>
        <v>3</v>
      </c>
      <c r="D363" s="125">
        <f>COUNTIF('Rake Load'!A:A,Summary!B363)</f>
        <v>6</v>
      </c>
      <c r="E363" s="125">
        <f>SUMIF('Rake Load'!A:A,B363,'Rake Load'!F:F)</f>
        <v>21486.68</v>
      </c>
      <c r="F363" s="35">
        <f>SUMIF('Rake Load'!A:A,B363,'Rake Load'!AB:AB)</f>
        <v>0.40763888888888866</v>
      </c>
      <c r="G363" s="35">
        <f t="shared" si="128"/>
        <v>6.7939814814814772E-2</v>
      </c>
      <c r="H363" s="36">
        <f t="shared" si="129"/>
        <v>1</v>
      </c>
      <c r="I363" s="36">
        <f t="shared" si="130"/>
        <v>37</v>
      </c>
      <c r="J363" s="35">
        <f>SUMIF('Rake Load'!A:A,B363,'Rake Load'!BH:BH)</f>
        <v>0</v>
      </c>
      <c r="K363" s="41">
        <f t="shared" si="131"/>
        <v>0.40763888888888866</v>
      </c>
      <c r="L363" s="41">
        <f t="shared" si="132"/>
        <v>6.7939814814814772E-2</v>
      </c>
      <c r="M363" s="49">
        <f t="shared" si="133"/>
        <v>1</v>
      </c>
      <c r="N363" s="49">
        <f t="shared" si="134"/>
        <v>37</v>
      </c>
      <c r="O363" s="363">
        <f>SUMIF(C$2:C363,C363,D$2:D363)</f>
        <v>151</v>
      </c>
      <c r="P363" s="33">
        <f>SUMIF(C$2:C363,C363,F$2:F363)</f>
        <v>16.424305555555559</v>
      </c>
      <c r="Q363" s="37">
        <f t="shared" si="135"/>
        <v>0.10877023546725537</v>
      </c>
      <c r="R363" s="36">
        <f t="shared" si="136"/>
        <v>2</v>
      </c>
      <c r="S363" s="36">
        <f t="shared" si="137"/>
        <v>36</v>
      </c>
      <c r="T363" s="363">
        <f>SUM(D$2:D363)</f>
        <v>1143</v>
      </c>
      <c r="U363" s="38">
        <f>SUMIF(C$2:C363,C363,E$2:E363)</f>
        <v>547526.16999999993</v>
      </c>
      <c r="V363" s="38">
        <f>SUM(E$2:E363)</f>
        <v>4057054.9460000005</v>
      </c>
      <c r="W363" s="43">
        <f>SUM(F$2:F363)</f>
        <v>40855.825694444473</v>
      </c>
      <c r="X363" s="43">
        <f t="shared" si="138"/>
        <v>35.74437943520951</v>
      </c>
      <c r="Y363" s="36">
        <f t="shared" si="139"/>
        <v>17</v>
      </c>
      <c r="Z363" s="36">
        <f t="shared" si="140"/>
        <v>51</v>
      </c>
      <c r="AA363" s="38">
        <f>SUMIF('Rake Load'!A:A,Summary!B363,'Rake Load'!AN:AN)</f>
        <v>2.5902777777777777</v>
      </c>
      <c r="AB363" s="38">
        <f>SUMIF(C$2:C363,C363,AA$2:AA363)</f>
        <v>42.649305555555557</v>
      </c>
      <c r="AC363" s="38">
        <f>SUM(AA$2:AA363)</f>
        <v>407.91666666668988</v>
      </c>
      <c r="AD363" s="43">
        <f t="shared" si="141"/>
        <v>0.43171296296296297</v>
      </c>
      <c r="AE363" s="43">
        <f t="shared" si="142"/>
        <v>0.28244573215599705</v>
      </c>
      <c r="AF363" s="43">
        <f t="shared" si="143"/>
        <v>0.3568824730242256</v>
      </c>
      <c r="AG363" s="38">
        <f>SUMIF(Unloader!B:B,Summary!B363,Unloader!M:M)</f>
        <v>62179</v>
      </c>
      <c r="AH363" s="38">
        <f>SUMIF(C$2:C363,C363,AG$2:AG363)</f>
        <v>520632</v>
      </c>
      <c r="AI363" s="38">
        <f>SUM(AG$2:AG363)</f>
        <v>4868563</v>
      </c>
      <c r="AJ363" s="40">
        <f>SUMIF(Unloader!B:B,Summary!B363,Unloader!W:W)</f>
        <v>0.58333333333333337</v>
      </c>
      <c r="AK363" s="40">
        <f>SUMIF(Unloader!B:B,Summary!B363,Unloader!AD:AD)+SUMIF(Unloader!B:B,Summary!B363,Unloader!BR:BR)+SUMIF(Unloader!B:B,Summary!B363,Unloader!BN:BN)</f>
        <v>6.9444444444444441E-3</v>
      </c>
      <c r="AL363" s="40">
        <f>SUMIF(C$2:C363,C363,AJ$2:AJ363)</f>
        <v>16.446527777777778</v>
      </c>
      <c r="AM363" s="40">
        <f>SUMIF(C$2:C363,C363,AK$2:AK363)</f>
        <v>1.7277777777777776</v>
      </c>
      <c r="AN363" s="30">
        <f t="shared" si="144"/>
        <v>1473.8343949044586</v>
      </c>
      <c r="AO363" s="30">
        <f>SUM(AJ$2:AJ363)</f>
        <v>151.39166666666671</v>
      </c>
      <c r="AP363" s="30">
        <f>SUM(AK$2:AK363)</f>
        <v>13.310416666666661</v>
      </c>
      <c r="AQ363" s="30">
        <f t="shared" si="145"/>
        <v>1469.1117850299488</v>
      </c>
    </row>
    <row r="364" spans="1:43" x14ac:dyDescent="0.25">
      <c r="A364" s="124">
        <f t="shared" si="149"/>
        <v>363</v>
      </c>
      <c r="B364" s="361">
        <f t="shared" si="149"/>
        <v>40996</v>
      </c>
      <c r="C364" s="33">
        <f t="shared" si="127"/>
        <v>3</v>
      </c>
      <c r="D364" s="125">
        <f>COUNTIF('Rake Load'!A:A,Summary!B364)</f>
        <v>7</v>
      </c>
      <c r="E364" s="125">
        <f>SUMIF('Rake Load'!A:A,B364,'Rake Load'!F:F)</f>
        <v>25174.7</v>
      </c>
      <c r="F364" s="35">
        <f>SUMIF('Rake Load'!A:A,B364,'Rake Load'!AB:AB)</f>
        <v>0.71805555555555545</v>
      </c>
      <c r="G364" s="35">
        <f t="shared" si="128"/>
        <v>0.10257936507936506</v>
      </c>
      <c r="H364" s="36">
        <f t="shared" si="129"/>
        <v>2</v>
      </c>
      <c r="I364" s="36">
        <f t="shared" si="130"/>
        <v>27</v>
      </c>
      <c r="J364" s="35">
        <f>SUMIF('Rake Load'!A:A,B364,'Rake Load'!BH:BH)</f>
        <v>0</v>
      </c>
      <c r="K364" s="41">
        <f t="shared" si="131"/>
        <v>0.71805555555555545</v>
      </c>
      <c r="L364" s="41">
        <f t="shared" si="132"/>
        <v>0.10257936507936506</v>
      </c>
      <c r="M364" s="49">
        <f t="shared" si="133"/>
        <v>2</v>
      </c>
      <c r="N364" s="49">
        <f t="shared" si="134"/>
        <v>27</v>
      </c>
      <c r="O364" s="363">
        <f>SUMIF(C$2:C364,C364,D$2:D364)</f>
        <v>158</v>
      </c>
      <c r="P364" s="33">
        <f>SUMIF(C$2:C364,C364,F$2:F364)</f>
        <v>17.142361111111114</v>
      </c>
      <c r="Q364" s="37">
        <f t="shared" si="135"/>
        <v>0.10849595639943743</v>
      </c>
      <c r="R364" s="36">
        <f t="shared" si="136"/>
        <v>2</v>
      </c>
      <c r="S364" s="36">
        <f t="shared" si="137"/>
        <v>36</v>
      </c>
      <c r="T364" s="363">
        <f>SUM(D$2:D364)</f>
        <v>1150</v>
      </c>
      <c r="U364" s="38">
        <f>SUMIF(C$2:C364,C364,E$2:E364)</f>
        <v>572700.86999999988</v>
      </c>
      <c r="V364" s="38">
        <f>SUM(E$2:E364)</f>
        <v>4082229.6460000006</v>
      </c>
      <c r="W364" s="43">
        <f>SUM(F$2:F364)</f>
        <v>40856.543750000026</v>
      </c>
      <c r="X364" s="43">
        <f t="shared" si="138"/>
        <v>35.527429347826107</v>
      </c>
      <c r="Y364" s="36">
        <f t="shared" si="139"/>
        <v>12</v>
      </c>
      <c r="Z364" s="36">
        <f t="shared" si="140"/>
        <v>39</v>
      </c>
      <c r="AA364" s="38">
        <f>SUMIF('Rake Load'!A:A,Summary!B364,'Rake Load'!AN:AN)</f>
        <v>2</v>
      </c>
      <c r="AB364" s="38">
        <f>SUMIF(C$2:C364,C364,AA$2:AA364)</f>
        <v>44.649305555555557</v>
      </c>
      <c r="AC364" s="38">
        <f>SUM(AA$2:AA364)</f>
        <v>409.91666666668988</v>
      </c>
      <c r="AD364" s="43">
        <f t="shared" si="141"/>
        <v>0.2857142857142857</v>
      </c>
      <c r="AE364" s="43">
        <f t="shared" si="142"/>
        <v>0.28259054149085794</v>
      </c>
      <c r="AF364" s="43">
        <f t="shared" si="143"/>
        <v>0.356449275362339</v>
      </c>
      <c r="AG364" s="38">
        <f>SUMIF(Unloader!B:B,Summary!B364,Unloader!M:M)</f>
        <v>49164</v>
      </c>
      <c r="AH364" s="38">
        <f>SUMIF(C$2:C364,C364,AG$2:AG364)</f>
        <v>569796</v>
      </c>
      <c r="AI364" s="38">
        <f>SUM(AG$2:AG364)</f>
        <v>4917727</v>
      </c>
      <c r="AJ364" s="40">
        <f>SUMIF(Unloader!B:B,Summary!B364,Unloader!W:W)</f>
        <v>1</v>
      </c>
      <c r="AK364" s="40">
        <f>SUMIF(Unloader!B:B,Summary!B364,Unloader!AD:AD)+SUMIF(Unloader!B:B,Summary!B364,Unloader!BR:BR)+SUMIF(Unloader!B:B,Summary!B364,Unloader!BN:BN)</f>
        <v>0.29444444444444445</v>
      </c>
      <c r="AL364" s="40">
        <f>SUMIF(C$2:C364,C364,AJ$2:AJ364)</f>
        <v>17.446527777777778</v>
      </c>
      <c r="AM364" s="40">
        <f>SUMIF(C$2:C364,C364,AK$2:AK364)</f>
        <v>2.0222222222222221</v>
      </c>
      <c r="AN364" s="30">
        <f t="shared" si="144"/>
        <v>1539.2265093872404</v>
      </c>
      <c r="AO364" s="30">
        <f>SUM(AJ$2:AJ364)</f>
        <v>152.39166666666671</v>
      </c>
      <c r="AP364" s="30">
        <f>SUM(AK$2:AK364)</f>
        <v>13.604861111111106</v>
      </c>
      <c r="AQ364" s="30">
        <f t="shared" si="145"/>
        <v>1476.4032563934488</v>
      </c>
    </row>
    <row r="365" spans="1:43" x14ac:dyDescent="0.25">
      <c r="A365" s="124">
        <f t="shared" si="149"/>
        <v>364</v>
      </c>
      <c r="B365" s="361">
        <f t="shared" si="149"/>
        <v>40997</v>
      </c>
      <c r="C365" s="33">
        <f t="shared" si="127"/>
        <v>3</v>
      </c>
      <c r="D365" s="125">
        <f>COUNTIF('Rake Load'!A:A,Summary!B365)</f>
        <v>5</v>
      </c>
      <c r="E365" s="125">
        <f>SUMIF('Rake Load'!A:A,B365,'Rake Load'!F:F)</f>
        <v>17570.72</v>
      </c>
      <c r="F365" s="35">
        <f>SUMIF('Rake Load'!A:A,B365,'Rake Load'!AB:AB)</f>
        <v>0.36527777777777809</v>
      </c>
      <c r="G365" s="35">
        <f t="shared" si="128"/>
        <v>7.3055555555555624E-2</v>
      </c>
      <c r="H365" s="36">
        <f t="shared" si="129"/>
        <v>1</v>
      </c>
      <c r="I365" s="36">
        <f t="shared" si="130"/>
        <v>45</v>
      </c>
      <c r="J365" s="35">
        <f>SUMIF('Rake Load'!A:A,B365,'Rake Load'!BH:BH)</f>
        <v>1.5277777777777777E-2</v>
      </c>
      <c r="K365" s="41">
        <f t="shared" si="131"/>
        <v>0.35000000000000031</v>
      </c>
      <c r="L365" s="41">
        <f t="shared" si="132"/>
        <v>7.0000000000000062E-2</v>
      </c>
      <c r="M365" s="49">
        <f t="shared" si="133"/>
        <v>1</v>
      </c>
      <c r="N365" s="49">
        <f t="shared" si="134"/>
        <v>40</v>
      </c>
      <c r="O365" s="363">
        <f>SUMIF(C$2:C365,C365,D$2:D365)</f>
        <v>163</v>
      </c>
      <c r="P365" s="33">
        <f>SUMIF(C$2:C365,C365,F$2:F365)</f>
        <v>17.507638888888891</v>
      </c>
      <c r="Q365" s="37">
        <f t="shared" si="135"/>
        <v>0.10740882753919566</v>
      </c>
      <c r="R365" s="36">
        <f t="shared" si="136"/>
        <v>2</v>
      </c>
      <c r="S365" s="36">
        <f t="shared" si="137"/>
        <v>34</v>
      </c>
      <c r="T365" s="363">
        <f>SUM(D$2:D365)</f>
        <v>1155</v>
      </c>
      <c r="U365" s="38">
        <f>SUMIF(C$2:C365,C365,E$2:E365)</f>
        <v>590271.58999999985</v>
      </c>
      <c r="V365" s="38">
        <f>SUM(E$2:E365)</f>
        <v>4099800.3660000009</v>
      </c>
      <c r="W365" s="43">
        <f>SUM(F$2:F365)</f>
        <v>40856.909027777801</v>
      </c>
      <c r="X365" s="43">
        <f t="shared" si="138"/>
        <v>35.37394721019723</v>
      </c>
      <c r="Y365" s="36">
        <f t="shared" si="139"/>
        <v>8</v>
      </c>
      <c r="Z365" s="36">
        <f t="shared" si="140"/>
        <v>58</v>
      </c>
      <c r="AA365" s="38">
        <f>SUMIF('Rake Load'!A:A,Summary!B365,'Rake Load'!AN:AN)</f>
        <v>1.4513888888888888</v>
      </c>
      <c r="AB365" s="38">
        <f>SUMIF(C$2:C365,C365,AA$2:AA365)</f>
        <v>46.100694444444443</v>
      </c>
      <c r="AC365" s="38">
        <f>SUM(AA$2:AA365)</f>
        <v>411.36805555557879</v>
      </c>
      <c r="AD365" s="43">
        <f t="shared" si="141"/>
        <v>0.29027777777777775</v>
      </c>
      <c r="AE365" s="43">
        <f t="shared" si="142"/>
        <v>0.28282634628493525</v>
      </c>
      <c r="AF365" s="43">
        <f t="shared" si="143"/>
        <v>0.35616281866283878</v>
      </c>
      <c r="AG365" s="38">
        <f>SUMIF(Unloader!B:B,Summary!B365,Unloader!M:M)</f>
        <v>32488</v>
      </c>
      <c r="AH365" s="38">
        <f>SUMIF(C$2:C365,C365,AG$2:AG365)</f>
        <v>602284</v>
      </c>
      <c r="AI365" s="38">
        <f>SUM(AG$2:AG365)</f>
        <v>4950215</v>
      </c>
      <c r="AJ365" s="40">
        <f>SUMIF(Unloader!B:B,Summary!B365,Unloader!W:W)</f>
        <v>1</v>
      </c>
      <c r="AK365" s="40">
        <f>SUMIF(Unloader!B:B,Summary!B365,Unloader!AD:AD)+SUMIF(Unloader!B:B,Summary!B365,Unloader!BR:BR)+SUMIF(Unloader!B:B,Summary!B365,Unloader!BN:BN)</f>
        <v>0.13125000000000001</v>
      </c>
      <c r="AL365" s="40">
        <f>SUMIF(C$2:C365,C365,AJ$2:AJ365)</f>
        <v>18.446527777777778</v>
      </c>
      <c r="AM365" s="40">
        <f>SUMIF(C$2:C365,C365,AK$2:AK365)</f>
        <v>2.1534722222222222</v>
      </c>
      <c r="AN365" s="30">
        <f t="shared" si="144"/>
        <v>1540.2369789446766</v>
      </c>
      <c r="AO365" s="30">
        <f>SUM(AJ$2:AJ365)</f>
        <v>153.39166666666671</v>
      </c>
      <c r="AP365" s="30">
        <f>SUM(AK$2:AK365)</f>
        <v>13.736111111111105</v>
      </c>
      <c r="AQ365" s="30">
        <f t="shared" si="145"/>
        <v>1476.9119460577606</v>
      </c>
    </row>
    <row r="366" spans="1:43" x14ac:dyDescent="0.25">
      <c r="A366" s="124">
        <f t="shared" si="149"/>
        <v>365</v>
      </c>
      <c r="B366" s="361">
        <f t="shared" si="149"/>
        <v>40998</v>
      </c>
      <c r="C366" s="33">
        <f t="shared" si="127"/>
        <v>3</v>
      </c>
      <c r="D366" s="125">
        <f>COUNTIF('Rake Load'!A:A,Summary!B366)</f>
        <v>6</v>
      </c>
      <c r="E366" s="125">
        <f>SUMIF('Rake Load'!A:A,B366,'Rake Load'!F:F)</f>
        <v>21469.239999999998</v>
      </c>
      <c r="F366" s="35">
        <f>SUMIF('Rake Load'!A:A,B366,'Rake Load'!AB:AB)</f>
        <v>0.44722222222222252</v>
      </c>
      <c r="G366" s="35">
        <f t="shared" si="128"/>
        <v>7.4537037037037082E-2</v>
      </c>
      <c r="H366" s="36">
        <f t="shared" si="129"/>
        <v>1</v>
      </c>
      <c r="I366" s="36">
        <f t="shared" si="130"/>
        <v>47</v>
      </c>
      <c r="J366" s="35">
        <f>SUMIF('Rake Load'!A:A,B366,'Rake Load'!BH:BH)</f>
        <v>0</v>
      </c>
      <c r="K366" s="41">
        <f t="shared" si="131"/>
        <v>0.44722222222222252</v>
      </c>
      <c r="L366" s="41">
        <f t="shared" si="132"/>
        <v>7.4537037037037082E-2</v>
      </c>
      <c r="M366" s="49">
        <f t="shared" si="133"/>
        <v>1</v>
      </c>
      <c r="N366" s="49">
        <f t="shared" si="134"/>
        <v>47</v>
      </c>
      <c r="O366" s="363">
        <f>SUMIF(C$2:C366,C366,D$2:D366)</f>
        <v>169</v>
      </c>
      <c r="P366" s="33">
        <f>SUMIF(C$2:C366,C366,F$2:F366)</f>
        <v>17.954861111111114</v>
      </c>
      <c r="Q366" s="37">
        <f t="shared" si="135"/>
        <v>0.10624178172255097</v>
      </c>
      <c r="R366" s="36">
        <f t="shared" si="136"/>
        <v>2</v>
      </c>
      <c r="S366" s="36">
        <f t="shared" si="137"/>
        <v>32</v>
      </c>
      <c r="T366" s="363">
        <f>SUM(D$2:D366)</f>
        <v>1161</v>
      </c>
      <c r="U366" s="38">
        <f>SUMIF(C$2:C366,C366,E$2:E366)</f>
        <v>611740.82999999984</v>
      </c>
      <c r="V366" s="38">
        <f>SUM(E$2:E366)</f>
        <v>4121269.6060000011</v>
      </c>
      <c r="W366" s="43">
        <f>SUM(F$2:F366)</f>
        <v>40857.356250000026</v>
      </c>
      <c r="X366" s="43">
        <f t="shared" si="138"/>
        <v>35.191521317829483</v>
      </c>
      <c r="Y366" s="36">
        <f t="shared" si="139"/>
        <v>4</v>
      </c>
      <c r="Z366" s="36">
        <f t="shared" si="140"/>
        <v>35</v>
      </c>
      <c r="AA366" s="38">
        <f>SUMIF('Rake Load'!A:A,Summary!B366,'Rake Load'!AN:AN)</f>
        <v>2.3472222222222223</v>
      </c>
      <c r="AB366" s="38">
        <f>SUMIF(C$2:C366,C366,AA$2:AA366)</f>
        <v>48.447916666666664</v>
      </c>
      <c r="AC366" s="38">
        <f>SUM(AA$2:AA366)</f>
        <v>413.71527777780102</v>
      </c>
      <c r="AD366" s="43">
        <f t="shared" si="141"/>
        <v>0.39120370370370372</v>
      </c>
      <c r="AE366" s="43">
        <f t="shared" si="142"/>
        <v>0.28667406311637078</v>
      </c>
      <c r="AF366" s="43">
        <f t="shared" si="143"/>
        <v>0.35634390850801123</v>
      </c>
      <c r="AG366" s="38">
        <f>SUMIF(Unloader!B:B,Summary!B366,Unloader!M:M)</f>
        <v>27219</v>
      </c>
      <c r="AH366" s="38">
        <f>SUMIF(C$2:C366,C366,AG$2:AG366)</f>
        <v>629503</v>
      </c>
      <c r="AI366" s="38">
        <f>SUM(AG$2:AG366)</f>
        <v>4977434</v>
      </c>
      <c r="AJ366" s="40">
        <f>SUMIF(Unloader!B:B,Summary!B366,Unloader!W:W)</f>
        <v>0.94791666666666663</v>
      </c>
      <c r="AK366" s="40">
        <f>SUMIF(Unloader!B:B,Summary!B366,Unloader!AD:AD)+SUMIF(Unloader!B:B,Summary!B366,Unloader!BR:BR)+SUMIF(Unloader!B:B,Summary!B366,Unloader!BN:BN)</f>
        <v>0</v>
      </c>
      <c r="AL366" s="40">
        <f>SUMIF(C$2:C366,C366,AJ$2:AJ366)</f>
        <v>19.394444444444446</v>
      </c>
      <c r="AM366" s="40">
        <f>SUMIF(C$2:C366,C366,AK$2:AK366)</f>
        <v>2.1534722222222222</v>
      </c>
      <c r="AN366" s="30">
        <f t="shared" si="144"/>
        <v>1521.3348370725419</v>
      </c>
      <c r="AO366" s="30">
        <f>SUM(AJ$2:AJ366)</f>
        <v>154.33958333333337</v>
      </c>
      <c r="AP366" s="30">
        <f>SUM(AK$2:AK366)</f>
        <v>13.736111111111105</v>
      </c>
      <c r="AQ366" s="30">
        <f t="shared" si="145"/>
        <v>1475.021064953153</v>
      </c>
    </row>
    <row r="367" spans="1:43" x14ac:dyDescent="0.25">
      <c r="A367" s="124">
        <f t="shared" si="149"/>
        <v>366</v>
      </c>
      <c r="B367" s="361">
        <f t="shared" si="149"/>
        <v>40999</v>
      </c>
      <c r="C367" s="33">
        <f t="shared" si="127"/>
        <v>3</v>
      </c>
      <c r="D367" s="125">
        <f>COUNTIF('Rake Load'!A:A,Summary!B367)</f>
        <v>4</v>
      </c>
      <c r="E367" s="125">
        <f>SUMIF('Rake Load'!A:A,B367,'Rake Load'!F:F)</f>
        <v>14361.68</v>
      </c>
      <c r="F367" s="35">
        <f>SUMIF('Rake Load'!A:A,B367,'Rake Load'!AB:AB)</f>
        <v>0.37569444444444455</v>
      </c>
      <c r="G367" s="35">
        <f t="shared" si="128"/>
        <v>9.3923611111111138E-2</v>
      </c>
      <c r="H367" s="36">
        <f t="shared" si="129"/>
        <v>2</v>
      </c>
      <c r="I367" s="36">
        <f t="shared" si="130"/>
        <v>15</v>
      </c>
      <c r="J367" s="35">
        <f>SUMIF('Rake Load'!A:A,B367,'Rake Load'!BH:BH)</f>
        <v>0</v>
      </c>
      <c r="K367" s="41">
        <f t="shared" si="131"/>
        <v>0.37569444444444455</v>
      </c>
      <c r="L367" s="41">
        <f t="shared" si="132"/>
        <v>9.3923611111111138E-2</v>
      </c>
      <c r="M367" s="49">
        <f t="shared" si="133"/>
        <v>2</v>
      </c>
      <c r="N367" s="49">
        <f t="shared" si="134"/>
        <v>15</v>
      </c>
      <c r="O367" s="363">
        <f>SUMIF(C$2:C367,C367,D$2:D367)</f>
        <v>173</v>
      </c>
      <c r="P367" s="33">
        <f>SUMIF(C$2:C367,C367,F$2:F367)</f>
        <v>18.330555555555559</v>
      </c>
      <c r="Q367" s="37">
        <f t="shared" si="135"/>
        <v>0.10595696852922289</v>
      </c>
      <c r="R367" s="36">
        <f t="shared" si="136"/>
        <v>2</v>
      </c>
      <c r="S367" s="36">
        <f t="shared" si="137"/>
        <v>32</v>
      </c>
      <c r="T367" s="363">
        <f>SUM(D$2:D367)</f>
        <v>1165</v>
      </c>
      <c r="U367" s="38">
        <f>SUMIF(C$2:C367,C367,E$2:E367)</f>
        <v>626102.50999999989</v>
      </c>
      <c r="V367" s="38">
        <f>SUM(E$2:E367)</f>
        <v>4135631.2860000012</v>
      </c>
      <c r="W367" s="43">
        <f>SUM(F$2:F367)</f>
        <v>40857.731944444473</v>
      </c>
      <c r="X367" s="43">
        <f t="shared" si="138"/>
        <v>35.071014544587527</v>
      </c>
      <c r="Y367" s="36">
        <f t="shared" si="139"/>
        <v>1</v>
      </c>
      <c r="Z367" s="36">
        <f t="shared" si="140"/>
        <v>42</v>
      </c>
      <c r="AA367" s="38">
        <f>SUMIF('Rake Load'!A:A,Summary!B367,'Rake Load'!AN:AN)</f>
        <v>1.1458333333333333</v>
      </c>
      <c r="AB367" s="38">
        <f>SUMIF(C$2:C367,C367,AA$2:AA367)</f>
        <v>49.59375</v>
      </c>
      <c r="AC367" s="38">
        <f>SUM(AA$2:AA367)</f>
        <v>414.86111111113433</v>
      </c>
      <c r="AD367" s="43">
        <f t="shared" si="141"/>
        <v>0.28645833333333331</v>
      </c>
      <c r="AE367" s="43">
        <f t="shared" si="142"/>
        <v>0.28666907514450868</v>
      </c>
      <c r="AF367" s="43">
        <f t="shared" si="143"/>
        <v>0.35610395803530842</v>
      </c>
      <c r="AG367" s="38">
        <f>SUMIF(Unloader!B:B,Summary!B367,Unloader!M:M)</f>
        <v>26071</v>
      </c>
      <c r="AH367" s="38">
        <f>SUMIF(C$2:C367,C367,AG$2:AG367)</f>
        <v>655574</v>
      </c>
      <c r="AI367" s="38">
        <f>SUM(AG$2:AG367)</f>
        <v>5003505</v>
      </c>
      <c r="AJ367" s="40">
        <f>SUMIF(Unloader!B:B,Summary!B367,Unloader!W:W)</f>
        <v>1</v>
      </c>
      <c r="AK367" s="40">
        <f>SUMIF(Unloader!B:B,Summary!B367,Unloader!AD:AD)+SUMIF(Unloader!B:B,Summary!B367,Unloader!BR:BR)+SUMIF(Unloader!B:B,Summary!B367,Unloader!BN:BN)</f>
        <v>0.14861111111111111</v>
      </c>
      <c r="AL367" s="40">
        <f>SUMIF(C$2:C367,C367,AJ$2:AJ367)</f>
        <v>20.394444444444446</v>
      </c>
      <c r="AM367" s="40">
        <f>SUMIF(C$2:C367,C367,AK$2:AK367)</f>
        <v>2.3020833333333335</v>
      </c>
      <c r="AN367" s="30">
        <f t="shared" si="144"/>
        <v>1509.7854373776529</v>
      </c>
      <c r="AO367" s="30">
        <f>SUM(AJ$2:AJ367)</f>
        <v>155.33958333333337</v>
      </c>
      <c r="AP367" s="30">
        <f>SUM(AK$2:AK367)</f>
        <v>13.884722222222216</v>
      </c>
      <c r="AQ367" s="30">
        <f t="shared" si="145"/>
        <v>1473.8226269667882</v>
      </c>
    </row>
    <row r="368" spans="1:43" x14ac:dyDescent="0.25">
      <c r="A368" s="124">
        <f t="shared" si="149"/>
        <v>367</v>
      </c>
      <c r="B368" s="361">
        <f t="shared" si="149"/>
        <v>41000</v>
      </c>
      <c r="C368" s="33">
        <f t="shared" si="127"/>
        <v>4</v>
      </c>
      <c r="D368" s="125">
        <f>COUNTIF('Rake Load'!A:A,Summary!B368)</f>
        <v>2</v>
      </c>
      <c r="E368" s="125">
        <f>SUMIF('Rake Load'!A:A,B368,'Rake Load'!F:F)</f>
        <v>6872.04</v>
      </c>
      <c r="F368" s="35">
        <f>SUMIF('Rake Load'!A:A,B368,'Rake Load'!AB:AB)</f>
        <v>0.15833333333333333</v>
      </c>
      <c r="G368" s="35">
        <f t="shared" si="128"/>
        <v>7.9166666666666663E-2</v>
      </c>
      <c r="H368" s="36">
        <f t="shared" si="129"/>
        <v>1</v>
      </c>
      <c r="I368" s="36">
        <f t="shared" si="130"/>
        <v>54</v>
      </c>
      <c r="J368" s="35">
        <f>SUMIF('Rake Load'!A:A,B368,'Rake Load'!BH:BH)</f>
        <v>0</v>
      </c>
      <c r="K368" s="41">
        <f t="shared" si="131"/>
        <v>0.15833333333333333</v>
      </c>
      <c r="L368" s="41">
        <f t="shared" si="132"/>
        <v>7.9166666666666663E-2</v>
      </c>
      <c r="M368" s="49">
        <f t="shared" si="133"/>
        <v>1</v>
      </c>
      <c r="N368" s="49">
        <f t="shared" si="134"/>
        <v>54</v>
      </c>
      <c r="O368" s="363">
        <f>SUMIF(C$2:C368,C368,D$2:D368)</f>
        <v>2</v>
      </c>
      <c r="P368" s="33">
        <f>SUMIF(C$2:C368,C368,F$2:F368)</f>
        <v>0.15833333333333333</v>
      </c>
      <c r="Q368" s="37">
        <f t="shared" si="135"/>
        <v>7.9166666666666663E-2</v>
      </c>
      <c r="R368" s="36">
        <f t="shared" si="136"/>
        <v>1</v>
      </c>
      <c r="S368" s="36">
        <f t="shared" si="137"/>
        <v>54</v>
      </c>
      <c r="T368" s="363">
        <f>SUM(D$2:D368)</f>
        <v>1167</v>
      </c>
      <c r="U368" s="38">
        <f>SUMIF(C$2:C368,C368,E$2:E368)</f>
        <v>6872.04</v>
      </c>
      <c r="V368" s="38">
        <f>SUM(E$2:E368)</f>
        <v>4142503.3260000013</v>
      </c>
      <c r="W368" s="43">
        <f>SUM(F$2:F368)</f>
        <v>40857.890277777806</v>
      </c>
      <c r="X368" s="43">
        <f t="shared" si="138"/>
        <v>35.011045653622801</v>
      </c>
      <c r="Y368" s="36">
        <f t="shared" si="139"/>
        <v>0</v>
      </c>
      <c r="Z368" s="36">
        <f t="shared" si="140"/>
        <v>15</v>
      </c>
      <c r="AA368" s="38">
        <f>SUMIF('Rake Load'!A:A,Summary!B368,'Rake Load'!AN:AN)</f>
        <v>0.32291666666666663</v>
      </c>
      <c r="AB368" s="38">
        <f>SUMIF(C$2:C368,C368,AA$2:AA368)</f>
        <v>0.32291666666666663</v>
      </c>
      <c r="AC368" s="38">
        <f>SUM(AA$2:AA368)</f>
        <v>415.18402777780102</v>
      </c>
      <c r="AD368" s="43">
        <f t="shared" si="141"/>
        <v>0.16145833333333331</v>
      </c>
      <c r="AE368" s="43">
        <f t="shared" si="142"/>
        <v>0.16145833333333331</v>
      </c>
      <c r="AF368" s="43">
        <f t="shared" si="143"/>
        <v>0.3557703751309349</v>
      </c>
      <c r="AG368" s="38">
        <f>SUMIF(Unloader!B:B,Summary!B368,Unloader!M:M)</f>
        <v>7383</v>
      </c>
      <c r="AH368" s="38">
        <f>SUMIF(C$2:C368,C368,AG$2:AG368)</f>
        <v>89988</v>
      </c>
      <c r="AI368" s="38">
        <f>SUM(AG$2:AG368)</f>
        <v>5010888</v>
      </c>
      <c r="AJ368" s="40">
        <f>SUMIF(Unloader!B:B,Summary!B368,Unloader!W:W)</f>
        <v>0.625</v>
      </c>
      <c r="AK368" s="40">
        <f>SUMIF(Unloader!B:B,Summary!B368,Unloader!AD:AD)+SUMIF(Unloader!B:B,Summary!B368,Unloader!BR:BR)+SUMIF(Unloader!B:B,Summary!B368,Unloader!BN:BN)</f>
        <v>3.472222222222222E-3</v>
      </c>
      <c r="AL368" s="40">
        <f>SUMIF(C$2:C368,C368,AJ$2:AJ368)</f>
        <v>2.927083333333333</v>
      </c>
      <c r="AM368" s="40">
        <f>SUMIF(C$2:C368,C368,AK$2:AK368)</f>
        <v>3.472222222222222E-3</v>
      </c>
      <c r="AN368" s="30">
        <f t="shared" si="144"/>
        <v>1282.4893111638955</v>
      </c>
      <c r="AO368" s="30">
        <f>SUM(AJ$2:AJ368)</f>
        <v>155.96458333333337</v>
      </c>
      <c r="AP368" s="30">
        <f>SUM(AK$2:AK368)</f>
        <v>13.888194444444437</v>
      </c>
      <c r="AQ368" s="30">
        <f t="shared" si="145"/>
        <v>1469.5404467471526</v>
      </c>
    </row>
    <row r="369" spans="1:43" x14ac:dyDescent="0.25">
      <c r="A369" s="124">
        <f t="shared" si="149"/>
        <v>368</v>
      </c>
      <c r="B369" s="361">
        <f t="shared" si="149"/>
        <v>41001</v>
      </c>
      <c r="C369" s="33">
        <f t="shared" si="127"/>
        <v>4</v>
      </c>
      <c r="D369" s="125">
        <f>COUNTIF('Rake Load'!A:A,Summary!B369)</f>
        <v>5</v>
      </c>
      <c r="E369" s="125">
        <f>SUMIF('Rake Load'!A:A,B369,'Rake Load'!F:F)</f>
        <v>17518.45</v>
      </c>
      <c r="F369" s="35">
        <f>SUMIF('Rake Load'!A:A,B369,'Rake Load'!AB:AB)</f>
        <v>0.71527777777777779</v>
      </c>
      <c r="G369" s="35">
        <f t="shared" si="128"/>
        <v>0.14305555555555555</v>
      </c>
      <c r="H369" s="36">
        <f t="shared" si="129"/>
        <v>3</v>
      </c>
      <c r="I369" s="36">
        <f t="shared" si="130"/>
        <v>26</v>
      </c>
      <c r="J369" s="35">
        <f>SUMIF('Rake Load'!A:A,B369,'Rake Load'!BH:BH)</f>
        <v>0.1361111111111111</v>
      </c>
      <c r="K369" s="41">
        <f t="shared" si="131"/>
        <v>0.57916666666666672</v>
      </c>
      <c r="L369" s="41">
        <f t="shared" si="132"/>
        <v>0.11583333333333334</v>
      </c>
      <c r="M369" s="49">
        <f t="shared" si="133"/>
        <v>2</v>
      </c>
      <c r="N369" s="49">
        <f t="shared" si="134"/>
        <v>46</v>
      </c>
      <c r="O369" s="363">
        <f>SUMIF(C$2:C369,C369,D$2:D369)</f>
        <v>7</v>
      </c>
      <c r="P369" s="33">
        <f>SUMIF(C$2:C369,C369,F$2:F369)</f>
        <v>0.87361111111111112</v>
      </c>
      <c r="Q369" s="37">
        <f t="shared" si="135"/>
        <v>0.1248015873015873</v>
      </c>
      <c r="R369" s="36">
        <f t="shared" si="136"/>
        <v>2</v>
      </c>
      <c r="S369" s="36">
        <f t="shared" si="137"/>
        <v>59</v>
      </c>
      <c r="T369" s="363">
        <f>SUM(D$2:D369)</f>
        <v>1172</v>
      </c>
      <c r="U369" s="38">
        <f>SUMIF(C$2:C369,C369,E$2:E369)</f>
        <v>24390.49</v>
      </c>
      <c r="V369" s="38">
        <f>SUM(E$2:E369)</f>
        <v>4160021.7760000015</v>
      </c>
      <c r="W369" s="43">
        <f>SUM(F$2:F369)</f>
        <v>40858.605555555587</v>
      </c>
      <c r="X369" s="43">
        <f t="shared" si="138"/>
        <v>34.862291429654938</v>
      </c>
      <c r="Y369" s="36">
        <f t="shared" si="139"/>
        <v>20</v>
      </c>
      <c r="Z369" s="36">
        <f t="shared" si="140"/>
        <v>41</v>
      </c>
      <c r="AA369" s="38">
        <f>SUMIF('Rake Load'!A:A,Summary!B369,'Rake Load'!AN:AN)</f>
        <v>1.7152777777777781</v>
      </c>
      <c r="AB369" s="38">
        <f>SUMIF(C$2:C369,C369,AA$2:AA369)</f>
        <v>2.0381944444444446</v>
      </c>
      <c r="AC369" s="38">
        <f>SUM(AA$2:AA369)</f>
        <v>416.89930555557879</v>
      </c>
      <c r="AD369" s="43">
        <f t="shared" si="141"/>
        <v>0.34305555555555561</v>
      </c>
      <c r="AE369" s="43">
        <f t="shared" si="142"/>
        <v>0.29117063492063494</v>
      </c>
      <c r="AF369" s="43">
        <f t="shared" si="143"/>
        <v>0.3557161310201184</v>
      </c>
      <c r="AG369" s="38">
        <f>SUMIF(Unloader!B:B,Summary!B369,Unloader!M:M)</f>
        <v>0</v>
      </c>
      <c r="AH369" s="38">
        <f>SUMIF(C$2:C369,C369,AG$2:AG369)</f>
        <v>89988</v>
      </c>
      <c r="AI369" s="38">
        <f>SUM(AG$2:AG369)</f>
        <v>5010888</v>
      </c>
      <c r="AJ369" s="40">
        <f>SUMIF(Unloader!B:B,Summary!B369,Unloader!W:W)</f>
        <v>0</v>
      </c>
      <c r="AK369" s="40">
        <f>SUMIF(Unloader!B:B,Summary!B369,Unloader!AD:AD)+SUMIF(Unloader!B:B,Summary!B369,Unloader!BR:BR)+SUMIF(Unloader!B:B,Summary!B369,Unloader!BN:BN)</f>
        <v>0</v>
      </c>
      <c r="AL369" s="40">
        <f>SUMIF(C$2:C369,C369,AJ$2:AJ369)</f>
        <v>2.927083333333333</v>
      </c>
      <c r="AM369" s="40">
        <f>SUMIF(C$2:C369,C369,AK$2:AK369)</f>
        <v>3.472222222222222E-3</v>
      </c>
      <c r="AN369" s="30">
        <f t="shared" si="144"/>
        <v>1282.4893111638955</v>
      </c>
      <c r="AO369" s="30">
        <f>SUM(AJ$2:AJ369)</f>
        <v>155.96458333333337</v>
      </c>
      <c r="AP369" s="30">
        <f>SUM(AK$2:AK369)</f>
        <v>13.888194444444437</v>
      </c>
      <c r="AQ369" s="30">
        <f t="shared" si="145"/>
        <v>1469.5404467471526</v>
      </c>
    </row>
    <row r="370" spans="1:43" x14ac:dyDescent="0.25">
      <c r="A370" s="124">
        <f t="shared" si="149"/>
        <v>369</v>
      </c>
      <c r="B370" s="361">
        <f t="shared" si="149"/>
        <v>41002</v>
      </c>
      <c r="C370" s="33">
        <f t="shared" si="127"/>
        <v>4</v>
      </c>
      <c r="D370" s="125">
        <f>COUNTIF('Rake Load'!A:A,Summary!B370)</f>
        <v>9</v>
      </c>
      <c r="E370" s="125">
        <f>SUMIF('Rake Load'!A:A,B370,'Rake Load'!F:F)</f>
        <v>32941.86</v>
      </c>
      <c r="F370" s="35">
        <f>SUMIF('Rake Load'!A:A,B370,'Rake Load'!AB:AB)</f>
        <v>1.0944444444444446</v>
      </c>
      <c r="G370" s="35">
        <f t="shared" si="128"/>
        <v>0.12160493827160496</v>
      </c>
      <c r="H370" s="36">
        <f t="shared" si="129"/>
        <v>2</v>
      </c>
      <c r="I370" s="36">
        <f t="shared" si="130"/>
        <v>55</v>
      </c>
      <c r="J370" s="35">
        <f>SUMIF('Rake Load'!A:A,B370,'Rake Load'!BH:BH)</f>
        <v>7.6388888888888895E-2</v>
      </c>
      <c r="K370" s="41">
        <f t="shared" si="131"/>
        <v>1.0180555555555557</v>
      </c>
      <c r="L370" s="41">
        <f t="shared" si="132"/>
        <v>0.11311728395061731</v>
      </c>
      <c r="M370" s="49">
        <f t="shared" si="133"/>
        <v>2</v>
      </c>
      <c r="N370" s="49">
        <f t="shared" si="134"/>
        <v>42</v>
      </c>
      <c r="O370" s="363">
        <f>SUMIF(C$2:C370,C370,D$2:D370)</f>
        <v>16</v>
      </c>
      <c r="P370" s="33">
        <f>SUMIF(C$2:C370,C370,F$2:F370)</f>
        <v>1.9680555555555557</v>
      </c>
      <c r="Q370" s="37">
        <f t="shared" si="135"/>
        <v>0.12300347222222223</v>
      </c>
      <c r="R370" s="36">
        <f t="shared" si="136"/>
        <v>2</v>
      </c>
      <c r="S370" s="36">
        <f t="shared" si="137"/>
        <v>57</v>
      </c>
      <c r="T370" s="363">
        <f>SUM(D$2:D370)</f>
        <v>1181</v>
      </c>
      <c r="U370" s="38">
        <f>SUMIF(C$2:C370,C370,E$2:E370)</f>
        <v>57332.350000000006</v>
      </c>
      <c r="V370" s="38">
        <f>SUM(E$2:E370)</f>
        <v>4192963.6360000013</v>
      </c>
      <c r="W370" s="43">
        <f>SUM(F$2:F370)</f>
        <v>40859.700000000033</v>
      </c>
      <c r="X370" s="43">
        <f t="shared" si="138"/>
        <v>34.597544453852699</v>
      </c>
      <c r="Y370" s="36">
        <f t="shared" si="139"/>
        <v>14</v>
      </c>
      <c r="Z370" s="36">
        <f t="shared" si="140"/>
        <v>20</v>
      </c>
      <c r="AA370" s="38">
        <f>SUMIF('Rake Load'!A:A,Summary!B370,'Rake Load'!AN:AN)</f>
        <v>3.4861111111111107</v>
      </c>
      <c r="AB370" s="38">
        <f>SUMIF(C$2:C370,C370,AA$2:AA370)</f>
        <v>5.5243055555555554</v>
      </c>
      <c r="AC370" s="38">
        <f>SUM(AA$2:AA370)</f>
        <v>420.38541666668988</v>
      </c>
      <c r="AD370" s="43">
        <f t="shared" si="141"/>
        <v>0.38734567901234562</v>
      </c>
      <c r="AE370" s="43">
        <f t="shared" si="142"/>
        <v>0.34526909722222221</v>
      </c>
      <c r="AF370" s="43">
        <f t="shared" si="143"/>
        <v>0.35595716906578312</v>
      </c>
      <c r="AG370" s="38">
        <f>SUMIF(Unloader!B:B,Summary!B370,Unloader!M:M)</f>
        <v>0</v>
      </c>
      <c r="AH370" s="38">
        <f>SUMIF(C$2:C370,C370,AG$2:AG370)</f>
        <v>89988</v>
      </c>
      <c r="AI370" s="38">
        <f>SUM(AG$2:AG370)</f>
        <v>5010888</v>
      </c>
      <c r="AJ370" s="40">
        <f>SUMIF(Unloader!B:B,Summary!B370,Unloader!W:W)</f>
        <v>0</v>
      </c>
      <c r="AK370" s="40">
        <f>SUMIF(Unloader!B:B,Summary!B370,Unloader!AD:AD)+SUMIF(Unloader!B:B,Summary!B370,Unloader!BR:BR)+SUMIF(Unloader!B:B,Summary!B370,Unloader!BN:BN)</f>
        <v>0</v>
      </c>
      <c r="AL370" s="40">
        <f>SUMIF(C$2:C370,C370,AJ$2:AJ370)</f>
        <v>2.927083333333333</v>
      </c>
      <c r="AM370" s="40">
        <f>SUMIF(C$2:C370,C370,AK$2:AK370)</f>
        <v>3.472222222222222E-3</v>
      </c>
      <c r="AN370" s="30">
        <f t="shared" si="144"/>
        <v>1282.4893111638955</v>
      </c>
      <c r="AO370" s="30">
        <f>SUM(AJ$2:AJ370)</f>
        <v>155.96458333333337</v>
      </c>
      <c r="AP370" s="30">
        <f>SUM(AK$2:AK370)</f>
        <v>13.888194444444437</v>
      </c>
      <c r="AQ370" s="30">
        <f t="shared" si="145"/>
        <v>1469.5404467471526</v>
      </c>
    </row>
    <row r="371" spans="1:43" x14ac:dyDescent="0.25">
      <c r="A371" s="124">
        <f t="shared" si="149"/>
        <v>370</v>
      </c>
      <c r="B371" s="361">
        <f t="shared" si="149"/>
        <v>41003</v>
      </c>
      <c r="C371" s="33">
        <f t="shared" si="127"/>
        <v>4</v>
      </c>
      <c r="D371" s="125">
        <f>COUNTIF('Rake Load'!A:A,Summary!B371)</f>
        <v>7</v>
      </c>
      <c r="E371" s="125">
        <f>SUMIF('Rake Load'!A:A,B371,'Rake Load'!F:F)</f>
        <v>25586.76</v>
      </c>
      <c r="F371" s="35">
        <f>SUMIF('Rake Load'!A:A,B371,'Rake Load'!AB:AB)</f>
        <v>1.2152777777777775</v>
      </c>
      <c r="G371" s="35">
        <f t="shared" si="128"/>
        <v>0.17361111111111108</v>
      </c>
      <c r="H371" s="36">
        <f t="shared" si="129"/>
        <v>4</v>
      </c>
      <c r="I371" s="36">
        <f t="shared" si="130"/>
        <v>10</v>
      </c>
      <c r="J371" s="35">
        <f>SUMIF('Rake Load'!A:A,B371,'Rake Load'!BH:BH)</f>
        <v>6.25E-2</v>
      </c>
      <c r="K371" s="41">
        <f t="shared" si="131"/>
        <v>1.1527777777777775</v>
      </c>
      <c r="L371" s="41">
        <f t="shared" si="132"/>
        <v>0.16468253968253962</v>
      </c>
      <c r="M371" s="49">
        <f t="shared" si="133"/>
        <v>3</v>
      </c>
      <c r="N371" s="49">
        <f t="shared" si="134"/>
        <v>57</v>
      </c>
      <c r="O371" s="363">
        <f>SUMIF(C$2:C371,C371,D$2:D371)</f>
        <v>23</v>
      </c>
      <c r="P371" s="33">
        <f>SUMIF(C$2:C371,C371,F$2:F371)</f>
        <v>3.1833333333333331</v>
      </c>
      <c r="Q371" s="37">
        <f t="shared" si="135"/>
        <v>0.13840579710144926</v>
      </c>
      <c r="R371" s="36">
        <f t="shared" si="136"/>
        <v>3</v>
      </c>
      <c r="S371" s="36">
        <f t="shared" si="137"/>
        <v>19</v>
      </c>
      <c r="T371" s="363">
        <f>SUM(D$2:D371)</f>
        <v>1188</v>
      </c>
      <c r="U371" s="38">
        <f>SUMIF(C$2:C371,C371,E$2:E371)</f>
        <v>82919.11</v>
      </c>
      <c r="V371" s="38">
        <f>SUM(E$2:E371)</f>
        <v>4218550.3960000016</v>
      </c>
      <c r="W371" s="43">
        <f>SUM(F$2:F371)</f>
        <v>40860.915277777814</v>
      </c>
      <c r="X371" s="43">
        <f t="shared" si="138"/>
        <v>34.394709829779302</v>
      </c>
      <c r="Y371" s="36">
        <f t="shared" si="139"/>
        <v>9</v>
      </c>
      <c r="Z371" s="36">
        <f t="shared" si="140"/>
        <v>28</v>
      </c>
      <c r="AA371" s="38">
        <f>SUMIF('Rake Load'!A:A,Summary!B371,'Rake Load'!AN:AN)</f>
        <v>3.6666666666666661</v>
      </c>
      <c r="AB371" s="38">
        <f>SUMIF(C$2:C371,C371,AA$2:AA371)</f>
        <v>9.1909722222222214</v>
      </c>
      <c r="AC371" s="38">
        <f>SUM(AA$2:AA371)</f>
        <v>424.05208333335656</v>
      </c>
      <c r="AD371" s="43">
        <f t="shared" si="141"/>
        <v>0.52380952380952372</v>
      </c>
      <c r="AE371" s="43">
        <f t="shared" si="142"/>
        <v>0.39960748792270528</v>
      </c>
      <c r="AF371" s="43">
        <f t="shared" si="143"/>
        <v>0.35694619809205097</v>
      </c>
      <c r="AG371" s="38">
        <f>SUMIF(Unloader!B:B,Summary!B371,Unloader!M:M)</f>
        <v>0</v>
      </c>
      <c r="AH371" s="38">
        <f>SUMIF(C$2:C371,C371,AG$2:AG371)</f>
        <v>89988</v>
      </c>
      <c r="AI371" s="38">
        <f>SUM(AG$2:AG371)</f>
        <v>5010888</v>
      </c>
      <c r="AJ371" s="40">
        <f>SUMIF(Unloader!B:B,Summary!B371,Unloader!W:W)</f>
        <v>0</v>
      </c>
      <c r="AK371" s="40">
        <f>SUMIF(Unloader!B:B,Summary!B371,Unloader!AD:AD)+SUMIF(Unloader!B:B,Summary!B371,Unloader!BR:BR)+SUMIF(Unloader!B:B,Summary!B371,Unloader!BN:BN)</f>
        <v>0</v>
      </c>
      <c r="AL371" s="40">
        <f>SUMIF(C$2:C371,C371,AJ$2:AJ371)</f>
        <v>2.927083333333333</v>
      </c>
      <c r="AM371" s="40">
        <f>SUMIF(C$2:C371,C371,AK$2:AK371)</f>
        <v>3.472222222222222E-3</v>
      </c>
      <c r="AN371" s="30">
        <f t="shared" si="144"/>
        <v>1282.4893111638955</v>
      </c>
      <c r="AO371" s="30">
        <f>SUM(AJ$2:AJ371)</f>
        <v>155.96458333333337</v>
      </c>
      <c r="AP371" s="30">
        <f>SUM(AK$2:AK371)</f>
        <v>13.888194444444437</v>
      </c>
      <c r="AQ371" s="30">
        <f t="shared" si="145"/>
        <v>1469.5404467471526</v>
      </c>
    </row>
    <row r="372" spans="1:43" x14ac:dyDescent="0.25">
      <c r="A372" s="124">
        <f t="shared" si="149"/>
        <v>371</v>
      </c>
      <c r="B372" s="361">
        <f t="shared" si="149"/>
        <v>41004</v>
      </c>
      <c r="C372" s="33">
        <f t="shared" si="127"/>
        <v>4</v>
      </c>
      <c r="D372" s="125">
        <f>COUNTIF('Rake Load'!A:A,Summary!B372)</f>
        <v>7</v>
      </c>
      <c r="E372" s="125">
        <f>SUMIF('Rake Load'!A:A,B372,'Rake Load'!F:F)</f>
        <v>24210.5</v>
      </c>
      <c r="F372" s="35">
        <f>SUMIF('Rake Load'!A:A,B372,'Rake Load'!AB:AB)</f>
        <v>1.1541666666666666</v>
      </c>
      <c r="G372" s="35">
        <f t="shared" si="128"/>
        <v>0.16488095238095238</v>
      </c>
      <c r="H372" s="36">
        <f t="shared" si="129"/>
        <v>3</v>
      </c>
      <c r="I372" s="36">
        <f t="shared" si="130"/>
        <v>57</v>
      </c>
      <c r="J372" s="35">
        <f>SUMIF('Rake Load'!A:A,B372,'Rake Load'!BH:BH)</f>
        <v>1.5277777777777777E-2</v>
      </c>
      <c r="K372" s="41">
        <f t="shared" si="131"/>
        <v>1.1388888888888888</v>
      </c>
      <c r="L372" s="41">
        <f t="shared" si="132"/>
        <v>0.1626984126984127</v>
      </c>
      <c r="M372" s="49">
        <f t="shared" si="133"/>
        <v>3</v>
      </c>
      <c r="N372" s="49">
        <f t="shared" si="134"/>
        <v>54</v>
      </c>
      <c r="O372" s="363">
        <f>SUMIF(C$2:C372,C372,D$2:D372)</f>
        <v>30</v>
      </c>
      <c r="P372" s="33">
        <f>SUMIF(C$2:C372,C372,F$2:F372)</f>
        <v>4.3374999999999995</v>
      </c>
      <c r="Q372" s="37">
        <f t="shared" si="135"/>
        <v>0.14458333333333331</v>
      </c>
      <c r="R372" s="36">
        <f t="shared" si="136"/>
        <v>3</v>
      </c>
      <c r="S372" s="36">
        <f t="shared" si="137"/>
        <v>28</v>
      </c>
      <c r="T372" s="363">
        <f>SUM(D$2:D372)</f>
        <v>1195</v>
      </c>
      <c r="U372" s="38">
        <f>SUMIF(C$2:C372,C372,E$2:E372)</f>
        <v>107129.61</v>
      </c>
      <c r="V372" s="38">
        <f>SUM(E$2:E372)</f>
        <v>4242760.8960000016</v>
      </c>
      <c r="W372" s="43">
        <f>SUM(F$2:F372)</f>
        <v>40862.069444444482</v>
      </c>
      <c r="X372" s="43">
        <f t="shared" si="138"/>
        <v>34.194200371920068</v>
      </c>
      <c r="Y372" s="36">
        <f t="shared" si="139"/>
        <v>4</v>
      </c>
      <c r="Z372" s="36">
        <f t="shared" si="140"/>
        <v>39</v>
      </c>
      <c r="AA372" s="38">
        <f>SUMIF('Rake Load'!A:A,Summary!B372,'Rake Load'!AN:AN)</f>
        <v>2.9131944444444442</v>
      </c>
      <c r="AB372" s="38">
        <f>SUMIF(C$2:C372,C372,AA$2:AA372)</f>
        <v>12.104166666666666</v>
      </c>
      <c r="AC372" s="38">
        <f>SUM(AA$2:AA372)</f>
        <v>426.96527777780102</v>
      </c>
      <c r="AD372" s="43">
        <f t="shared" si="141"/>
        <v>0.41617063492063489</v>
      </c>
      <c r="AE372" s="43">
        <f t="shared" si="142"/>
        <v>0.40347222222222218</v>
      </c>
      <c r="AF372" s="43">
        <f t="shared" si="143"/>
        <v>0.3572931194793314</v>
      </c>
      <c r="AG372" s="38">
        <f>SUMIF(Unloader!B:B,Summary!B372,Unloader!M:M)</f>
        <v>0</v>
      </c>
      <c r="AH372" s="38">
        <f>SUMIF(C$2:C372,C372,AG$2:AG372)</f>
        <v>89988</v>
      </c>
      <c r="AI372" s="38">
        <f>SUM(AG$2:AG372)</f>
        <v>5010888</v>
      </c>
      <c r="AJ372" s="40">
        <f>SUMIF(Unloader!B:B,Summary!B372,Unloader!W:W)</f>
        <v>0</v>
      </c>
      <c r="AK372" s="40">
        <f>SUMIF(Unloader!B:B,Summary!B372,Unloader!AD:AD)+SUMIF(Unloader!B:B,Summary!B372,Unloader!BR:BR)+SUMIF(Unloader!B:B,Summary!B372,Unloader!BN:BN)</f>
        <v>0</v>
      </c>
      <c r="AL372" s="40">
        <f>SUMIF(C$2:C372,C372,AJ$2:AJ372)</f>
        <v>2.927083333333333</v>
      </c>
      <c r="AM372" s="40">
        <f>SUMIF(C$2:C372,C372,AK$2:AK372)</f>
        <v>3.472222222222222E-3</v>
      </c>
      <c r="AN372" s="30">
        <f t="shared" si="144"/>
        <v>1282.4893111638955</v>
      </c>
      <c r="AO372" s="30">
        <f>SUM(AJ$2:AJ372)</f>
        <v>155.96458333333337</v>
      </c>
      <c r="AP372" s="30">
        <f>SUM(AK$2:AK372)</f>
        <v>13.888194444444437</v>
      </c>
      <c r="AQ372" s="30">
        <f t="shared" si="145"/>
        <v>1469.5404467471526</v>
      </c>
    </row>
    <row r="373" spans="1:43" x14ac:dyDescent="0.25">
      <c r="A373" s="124">
        <f t="shared" si="149"/>
        <v>372</v>
      </c>
      <c r="B373" s="361">
        <f t="shared" si="149"/>
        <v>41005</v>
      </c>
      <c r="C373" s="33">
        <f t="shared" si="127"/>
        <v>4</v>
      </c>
      <c r="D373" s="125">
        <f>COUNTIF('Rake Load'!A:A,Summary!B373)</f>
        <v>9</v>
      </c>
      <c r="E373" s="125">
        <f>SUMIF('Rake Load'!A:A,B373,'Rake Load'!F:F)</f>
        <v>31972.18</v>
      </c>
      <c r="F373" s="35">
        <f>SUMIF('Rake Load'!A:A,B373,'Rake Load'!AB:AB)</f>
        <v>1.5347222222222223</v>
      </c>
      <c r="G373" s="35">
        <f t="shared" si="128"/>
        <v>0.1705246913580247</v>
      </c>
      <c r="H373" s="36">
        <f t="shared" si="129"/>
        <v>4</v>
      </c>
      <c r="I373" s="36">
        <f t="shared" si="130"/>
        <v>5</v>
      </c>
      <c r="J373" s="35">
        <f>SUMIF('Rake Load'!A:A,B373,'Rake Load'!BH:BH)</f>
        <v>0</v>
      </c>
      <c r="K373" s="41">
        <f t="shared" si="131"/>
        <v>1.5347222222222223</v>
      </c>
      <c r="L373" s="41">
        <f t="shared" si="132"/>
        <v>0.1705246913580247</v>
      </c>
      <c r="M373" s="49">
        <f t="shared" si="133"/>
        <v>4</v>
      </c>
      <c r="N373" s="49">
        <f t="shared" si="134"/>
        <v>5</v>
      </c>
      <c r="O373" s="363">
        <f>SUMIF(C$2:C373,C373,D$2:D373)</f>
        <v>39</v>
      </c>
      <c r="P373" s="33">
        <f>SUMIF(C$2:C373,C373,F$2:F373)</f>
        <v>5.8722222222222218</v>
      </c>
      <c r="Q373" s="37">
        <f t="shared" si="135"/>
        <v>0.15056980056980057</v>
      </c>
      <c r="R373" s="36">
        <f t="shared" si="136"/>
        <v>3</v>
      </c>
      <c r="S373" s="36">
        <f t="shared" si="137"/>
        <v>36</v>
      </c>
      <c r="T373" s="363">
        <f>SUM(D$2:D373)</f>
        <v>1204</v>
      </c>
      <c r="U373" s="38">
        <f>SUMIF(C$2:C373,C373,E$2:E373)</f>
        <v>139101.79</v>
      </c>
      <c r="V373" s="38">
        <f>SUM(E$2:E373)</f>
        <v>4274733.0760000013</v>
      </c>
      <c r="W373" s="43">
        <f>SUM(F$2:F373)</f>
        <v>40863.604166666701</v>
      </c>
      <c r="X373" s="43">
        <f t="shared" si="138"/>
        <v>33.939870570321183</v>
      </c>
      <c r="Y373" s="36">
        <f t="shared" si="139"/>
        <v>22</v>
      </c>
      <c r="Z373" s="36">
        <f t="shared" si="140"/>
        <v>33</v>
      </c>
      <c r="AA373" s="38">
        <f>SUMIF('Rake Load'!A:A,Summary!B373,'Rake Load'!AN:AN)</f>
        <v>3.8020833333333335</v>
      </c>
      <c r="AB373" s="38">
        <f>SUMIF(C$2:C373,C373,AA$2:AA373)</f>
        <v>15.90625</v>
      </c>
      <c r="AC373" s="38">
        <f>SUM(AA$2:AA373)</f>
        <v>430.76736111113433</v>
      </c>
      <c r="AD373" s="43">
        <f t="shared" si="141"/>
        <v>0.42245370370370372</v>
      </c>
      <c r="AE373" s="43">
        <f t="shared" si="142"/>
        <v>0.4078525641025641</v>
      </c>
      <c r="AF373" s="43">
        <f t="shared" si="143"/>
        <v>0.35778020025841722</v>
      </c>
      <c r="AG373" s="38">
        <f>SUMIF(Unloader!B:B,Summary!B373,Unloader!M:M)</f>
        <v>0</v>
      </c>
      <c r="AH373" s="38">
        <f>SUMIF(C$2:C373,C373,AG$2:AG373)</f>
        <v>89988</v>
      </c>
      <c r="AI373" s="38">
        <f>SUM(AG$2:AG373)</f>
        <v>5010888</v>
      </c>
      <c r="AJ373" s="40">
        <f>SUMIF(Unloader!B:B,Summary!B373,Unloader!W:W)</f>
        <v>0</v>
      </c>
      <c r="AK373" s="40">
        <f>SUMIF(Unloader!B:B,Summary!B373,Unloader!AD:AD)+SUMIF(Unloader!B:B,Summary!B373,Unloader!BR:BR)+SUMIF(Unloader!B:B,Summary!B373,Unloader!BN:BN)</f>
        <v>0</v>
      </c>
      <c r="AL373" s="40">
        <f>SUMIF(C$2:C373,C373,AJ$2:AJ373)</f>
        <v>2.927083333333333</v>
      </c>
      <c r="AM373" s="40">
        <f>SUMIF(C$2:C373,C373,AK$2:AK373)</f>
        <v>3.472222222222222E-3</v>
      </c>
      <c r="AN373" s="30">
        <f t="shared" si="144"/>
        <v>1282.4893111638955</v>
      </c>
      <c r="AO373" s="30">
        <f>SUM(AJ$2:AJ373)</f>
        <v>155.96458333333337</v>
      </c>
      <c r="AP373" s="30">
        <f>SUM(AK$2:AK373)</f>
        <v>13.888194444444437</v>
      </c>
      <c r="AQ373" s="30">
        <f t="shared" si="145"/>
        <v>1469.5404467471526</v>
      </c>
    </row>
    <row r="374" spans="1:43" x14ac:dyDescent="0.25">
      <c r="A374" s="124">
        <f t="shared" si="149"/>
        <v>373</v>
      </c>
      <c r="B374" s="361">
        <f t="shared" si="149"/>
        <v>41006</v>
      </c>
      <c r="C374" s="33">
        <f t="shared" si="127"/>
        <v>4</v>
      </c>
      <c r="D374" s="125">
        <f>COUNTIF('Rake Load'!A:A,Summary!B374)</f>
        <v>8</v>
      </c>
      <c r="E374" s="125">
        <f>SUMIF('Rake Load'!A:A,B374,'Rake Load'!F:F)</f>
        <v>27719.49</v>
      </c>
      <c r="F374" s="35">
        <f>SUMIF('Rake Load'!A:A,B374,'Rake Load'!AB:AB)</f>
        <v>0.77847222222222245</v>
      </c>
      <c r="G374" s="35">
        <f t="shared" si="128"/>
        <v>9.7309027777777807E-2</v>
      </c>
      <c r="H374" s="36">
        <f t="shared" si="129"/>
        <v>2</v>
      </c>
      <c r="I374" s="36">
        <f t="shared" si="130"/>
        <v>20</v>
      </c>
      <c r="J374" s="35">
        <f>SUMIF('Rake Load'!A:A,B374,'Rake Load'!BH:BH)</f>
        <v>5.6944444444444443E-2</v>
      </c>
      <c r="K374" s="41">
        <f t="shared" si="131"/>
        <v>0.72152777777777799</v>
      </c>
      <c r="L374" s="41">
        <f t="shared" si="132"/>
        <v>9.0190972222222249E-2</v>
      </c>
      <c r="M374" s="49">
        <f t="shared" si="133"/>
        <v>2</v>
      </c>
      <c r="N374" s="49">
        <f t="shared" si="134"/>
        <v>9</v>
      </c>
      <c r="O374" s="363">
        <f>SUMIF(C$2:C374,C374,D$2:D374)</f>
        <v>47</v>
      </c>
      <c r="P374" s="33">
        <f>SUMIF(C$2:C374,C374,F$2:F374)</f>
        <v>6.6506944444444445</v>
      </c>
      <c r="Q374" s="37">
        <f t="shared" si="135"/>
        <v>0.14150413711583926</v>
      </c>
      <c r="R374" s="36">
        <f t="shared" si="136"/>
        <v>3</v>
      </c>
      <c r="S374" s="36">
        <f t="shared" si="137"/>
        <v>23</v>
      </c>
      <c r="T374" s="363">
        <f>SUM(D$2:D374)</f>
        <v>1212</v>
      </c>
      <c r="U374" s="38">
        <f>SUMIF(C$2:C374,C374,E$2:E374)</f>
        <v>166821.28</v>
      </c>
      <c r="V374" s="38">
        <f>SUM(E$2:E374)</f>
        <v>4302452.5660000015</v>
      </c>
      <c r="W374" s="43">
        <f>SUM(F$2:F374)</f>
        <v>40864.382638888921</v>
      </c>
      <c r="X374" s="43">
        <f t="shared" si="138"/>
        <v>33.71648732581594</v>
      </c>
      <c r="Y374" s="36">
        <f t="shared" si="139"/>
        <v>17</v>
      </c>
      <c r="Z374" s="36">
        <f t="shared" si="140"/>
        <v>11</v>
      </c>
      <c r="AA374" s="38">
        <f>SUMIF('Rake Load'!A:A,Summary!B374,'Rake Load'!AN:AN)</f>
        <v>2.5381944444444446</v>
      </c>
      <c r="AB374" s="38">
        <f>SUMIF(C$2:C374,C374,AA$2:AA374)</f>
        <v>18.444444444444443</v>
      </c>
      <c r="AC374" s="38">
        <f>SUM(AA$2:AA374)</f>
        <v>433.30555555557879</v>
      </c>
      <c r="AD374" s="43">
        <f t="shared" si="141"/>
        <v>0.31727430555555558</v>
      </c>
      <c r="AE374" s="43">
        <f t="shared" si="142"/>
        <v>0.39243498817966899</v>
      </c>
      <c r="AF374" s="43">
        <f t="shared" si="143"/>
        <v>0.35751283461681421</v>
      </c>
      <c r="AG374" s="38">
        <f>SUMIF(Unloader!B:B,Summary!B374,Unloader!M:M)</f>
        <v>0</v>
      </c>
      <c r="AH374" s="38">
        <f>SUMIF(C$2:C374,C374,AG$2:AG374)</f>
        <v>89988</v>
      </c>
      <c r="AI374" s="38">
        <f>SUM(AG$2:AG374)</f>
        <v>5010888</v>
      </c>
      <c r="AJ374" s="40">
        <f>SUMIF(Unloader!B:B,Summary!B374,Unloader!W:W)</f>
        <v>0</v>
      </c>
      <c r="AK374" s="40">
        <f>SUMIF(Unloader!B:B,Summary!B374,Unloader!AD:AD)+SUMIF(Unloader!B:B,Summary!B374,Unloader!BR:BR)+SUMIF(Unloader!B:B,Summary!B374,Unloader!BN:BN)</f>
        <v>0</v>
      </c>
      <c r="AL374" s="40">
        <f>SUMIF(C$2:C374,C374,AJ$2:AJ374)</f>
        <v>2.927083333333333</v>
      </c>
      <c r="AM374" s="40">
        <f>SUMIF(C$2:C374,C374,AK$2:AK374)</f>
        <v>3.472222222222222E-3</v>
      </c>
      <c r="AN374" s="30">
        <f t="shared" si="144"/>
        <v>1282.4893111638955</v>
      </c>
      <c r="AO374" s="30">
        <f>SUM(AJ$2:AJ374)</f>
        <v>155.96458333333337</v>
      </c>
      <c r="AP374" s="30">
        <f>SUM(AK$2:AK374)</f>
        <v>13.888194444444437</v>
      </c>
      <c r="AQ374" s="30">
        <f t="shared" si="145"/>
        <v>1469.5404467471526</v>
      </c>
    </row>
    <row r="375" spans="1:43" x14ac:dyDescent="0.25">
      <c r="A375" s="124">
        <f t="shared" si="149"/>
        <v>374</v>
      </c>
      <c r="B375" s="361">
        <f t="shared" si="149"/>
        <v>41007</v>
      </c>
      <c r="C375" s="33">
        <f t="shared" ref="C375:C438" si="150">MONTH(B375)</f>
        <v>4</v>
      </c>
      <c r="D375" s="125">
        <f>COUNTIF('Rake Load'!A:A,Summary!B375)</f>
        <v>7</v>
      </c>
      <c r="E375" s="125">
        <f>SUMIF('Rake Load'!A:A,B375,'Rake Load'!F:F)</f>
        <v>25667.460000000003</v>
      </c>
      <c r="F375" s="35">
        <f>SUMIF('Rake Load'!A:A,B375,'Rake Load'!AB:AB)</f>
        <v>0.87430555555555556</v>
      </c>
      <c r="G375" s="35">
        <f t="shared" ref="G375:G438" si="151">F375/D375</f>
        <v>0.12490079365079365</v>
      </c>
      <c r="H375" s="36">
        <f t="shared" ref="H375:H438" si="152">HOUR(G375)</f>
        <v>2</v>
      </c>
      <c r="I375" s="36">
        <f t="shared" ref="I375:I438" si="153">MINUTE(G375)</f>
        <v>59</v>
      </c>
      <c r="J375" s="35">
        <f>SUMIF('Rake Load'!A:A,B375,'Rake Load'!BH:BH)</f>
        <v>0</v>
      </c>
      <c r="K375" s="41">
        <f t="shared" ref="K375:K438" si="154">F375-J375</f>
        <v>0.87430555555555556</v>
      </c>
      <c r="L375" s="41">
        <f t="shared" ref="L375:L438" si="155">K375/D375</f>
        <v>0.12490079365079365</v>
      </c>
      <c r="M375" s="49">
        <f t="shared" ref="M375:M438" si="156">HOUR(L375)</f>
        <v>2</v>
      </c>
      <c r="N375" s="49">
        <f t="shared" ref="N375:N438" si="157">MINUTE(L375)</f>
        <v>59</v>
      </c>
      <c r="O375" s="363">
        <f>SUMIF(C$2:C375,C375,D$2:D375)</f>
        <v>54</v>
      </c>
      <c r="P375" s="33">
        <f>SUMIF(C$2:C375,C375,F$2:F375)</f>
        <v>7.5250000000000004</v>
      </c>
      <c r="Q375" s="37">
        <f t="shared" ref="Q375:Q438" si="158">P375/O375</f>
        <v>0.13935185185185187</v>
      </c>
      <c r="R375" s="36">
        <f t="shared" ref="R375:R438" si="159">HOUR(Q375)</f>
        <v>3</v>
      </c>
      <c r="S375" s="36">
        <f t="shared" ref="S375:S438" si="160">MINUTE(Q375)</f>
        <v>20</v>
      </c>
      <c r="T375" s="363">
        <f>SUM(D$2:D375)</f>
        <v>1219</v>
      </c>
      <c r="U375" s="38">
        <f>SUMIF(C$2:C375,C375,E$2:E375)</f>
        <v>192488.74</v>
      </c>
      <c r="V375" s="38">
        <f>SUM(E$2:E375)</f>
        <v>4328120.0260000015</v>
      </c>
      <c r="W375" s="43">
        <f>SUM(F$2:F375)</f>
        <v>40865.256944444474</v>
      </c>
      <c r="X375" s="43">
        <f t="shared" ref="X375:X438" si="161">W375/T375</f>
        <v>33.523590602497521</v>
      </c>
      <c r="Y375" s="36">
        <f t="shared" ref="Y375:Y438" si="162">HOUR(X375)</f>
        <v>12</v>
      </c>
      <c r="Z375" s="36">
        <f t="shared" ref="Z375:Z438" si="163">MINUTE(X375)</f>
        <v>33</v>
      </c>
      <c r="AA375" s="38">
        <f>SUMIF('Rake Load'!A:A,Summary!B375,'Rake Load'!AN:AN)</f>
        <v>2.2986111111111112</v>
      </c>
      <c r="AB375" s="38">
        <f>SUMIF(C$2:C375,C375,AA$2:AA375)</f>
        <v>20.743055555555554</v>
      </c>
      <c r="AC375" s="38">
        <f>SUM(AA$2:AA375)</f>
        <v>435.60416666668988</v>
      </c>
      <c r="AD375" s="43">
        <f t="shared" ref="AD375:AD438" si="164">AA375/D375</f>
        <v>0.32837301587301587</v>
      </c>
      <c r="AE375" s="43">
        <f t="shared" ref="AE375:AE438" si="165">AB375/O375</f>
        <v>0.38413065843621397</v>
      </c>
      <c r="AF375" s="43">
        <f t="shared" ref="AF375:AF438" si="166">AC375/T375</f>
        <v>0.35734550177743224</v>
      </c>
      <c r="AG375" s="38">
        <f>SUMIF(Unloader!B:B,Summary!B375,Unloader!M:M)</f>
        <v>0</v>
      </c>
      <c r="AH375" s="38">
        <f>SUMIF(C$2:C375,C375,AG$2:AG375)</f>
        <v>89988</v>
      </c>
      <c r="AI375" s="38">
        <f>SUM(AG$2:AG375)</f>
        <v>5010888</v>
      </c>
      <c r="AJ375" s="40">
        <f>SUMIF(Unloader!B:B,Summary!B375,Unloader!W:W)</f>
        <v>0</v>
      </c>
      <c r="AK375" s="40">
        <f>SUMIF(Unloader!B:B,Summary!B375,Unloader!AD:AD)+SUMIF(Unloader!B:B,Summary!B375,Unloader!BR:BR)+SUMIF(Unloader!B:B,Summary!B375,Unloader!BN:BN)</f>
        <v>0</v>
      </c>
      <c r="AL375" s="40">
        <f>SUMIF(C$2:C375,C375,AJ$2:AJ375)</f>
        <v>2.927083333333333</v>
      </c>
      <c r="AM375" s="40">
        <f>SUMIF(C$2:C375,C375,AK$2:AK375)</f>
        <v>3.472222222222222E-3</v>
      </c>
      <c r="AN375" s="30">
        <f t="shared" ref="AN375:AN438" si="167">AH375/(AL375-AM375)/24</f>
        <v>1282.4893111638955</v>
      </c>
      <c r="AO375" s="30">
        <f>SUM(AJ$2:AJ375)</f>
        <v>155.96458333333337</v>
      </c>
      <c r="AP375" s="30">
        <f>SUM(AK$2:AK375)</f>
        <v>13.888194444444437</v>
      </c>
      <c r="AQ375" s="30">
        <f t="shared" ref="AQ375:AQ438" si="168">AI375/(AO375-AP375)/24</f>
        <v>1469.5404467471526</v>
      </c>
    </row>
    <row r="376" spans="1:43" x14ac:dyDescent="0.25">
      <c r="A376" s="124">
        <f t="shared" ref="A376:B391" si="169">A375+1</f>
        <v>375</v>
      </c>
      <c r="B376" s="361">
        <f t="shared" si="169"/>
        <v>41008</v>
      </c>
      <c r="C376" s="33">
        <f t="shared" si="150"/>
        <v>4</v>
      </c>
      <c r="D376" s="125">
        <f>COUNTIF('Rake Load'!A:A,Summary!B376)</f>
        <v>7</v>
      </c>
      <c r="E376" s="125">
        <f>SUMIF('Rake Load'!A:A,B376,'Rake Load'!F:F)</f>
        <v>25093.91</v>
      </c>
      <c r="F376" s="35">
        <f>SUMIF('Rake Load'!A:A,B376,'Rake Load'!AB:AB)</f>
        <v>0.88402777777777752</v>
      </c>
      <c r="G376" s="35">
        <f t="shared" si="151"/>
        <v>0.12628968253968251</v>
      </c>
      <c r="H376" s="36">
        <f t="shared" si="152"/>
        <v>3</v>
      </c>
      <c r="I376" s="36">
        <f t="shared" si="153"/>
        <v>1</v>
      </c>
      <c r="J376" s="35">
        <f>SUMIF('Rake Load'!A:A,B376,'Rake Load'!BH:BH)</f>
        <v>1.3888888888888888E-2</v>
      </c>
      <c r="K376" s="41">
        <f t="shared" si="154"/>
        <v>0.87013888888888868</v>
      </c>
      <c r="L376" s="41">
        <f t="shared" si="155"/>
        <v>0.12430555555555553</v>
      </c>
      <c r="M376" s="49">
        <f t="shared" si="156"/>
        <v>2</v>
      </c>
      <c r="N376" s="49">
        <f t="shared" si="157"/>
        <v>59</v>
      </c>
      <c r="O376" s="363">
        <f>SUMIF(C$2:C376,C376,D$2:D376)</f>
        <v>61</v>
      </c>
      <c r="P376" s="33">
        <f>SUMIF(C$2:C376,C376,F$2:F376)</f>
        <v>8.4090277777777782</v>
      </c>
      <c r="Q376" s="37">
        <f t="shared" si="158"/>
        <v>0.13785291438979963</v>
      </c>
      <c r="R376" s="36">
        <f t="shared" si="159"/>
        <v>3</v>
      </c>
      <c r="S376" s="36">
        <f t="shared" si="160"/>
        <v>18</v>
      </c>
      <c r="T376" s="363">
        <f>SUM(D$2:D376)</f>
        <v>1226</v>
      </c>
      <c r="U376" s="38">
        <f>SUMIF(C$2:C376,C376,E$2:E376)</f>
        <v>217582.65</v>
      </c>
      <c r="V376" s="38">
        <f>SUM(E$2:E376)</f>
        <v>4353213.9360000016</v>
      </c>
      <c r="W376" s="43">
        <f>SUM(F$2:F376)</f>
        <v>40866.140972222252</v>
      </c>
      <c r="X376" s="43">
        <f t="shared" si="161"/>
        <v>33.332904545042624</v>
      </c>
      <c r="Y376" s="36">
        <f t="shared" si="162"/>
        <v>7</v>
      </c>
      <c r="Z376" s="36">
        <f t="shared" si="163"/>
        <v>59</v>
      </c>
      <c r="AA376" s="38">
        <f>SUMIF('Rake Load'!A:A,Summary!B376,'Rake Load'!AN:AN)</f>
        <v>2.8229166666666665</v>
      </c>
      <c r="AB376" s="38">
        <f>SUMIF(C$2:C376,C376,AA$2:AA376)</f>
        <v>23.565972222222221</v>
      </c>
      <c r="AC376" s="38">
        <f>SUM(AA$2:AA376)</f>
        <v>438.42708333335656</v>
      </c>
      <c r="AD376" s="43">
        <f t="shared" si="164"/>
        <v>0.40327380952380948</v>
      </c>
      <c r="AE376" s="43">
        <f t="shared" si="165"/>
        <v>0.38632741347905281</v>
      </c>
      <c r="AF376" s="43">
        <f t="shared" si="166"/>
        <v>0.3576077351821832</v>
      </c>
      <c r="AG376" s="38">
        <f>SUMIF(Unloader!B:B,Summary!B376,Unloader!M:M)</f>
        <v>0</v>
      </c>
      <c r="AH376" s="38">
        <f>SUMIF(C$2:C376,C376,AG$2:AG376)</f>
        <v>89988</v>
      </c>
      <c r="AI376" s="38">
        <f>SUM(AG$2:AG376)</f>
        <v>5010888</v>
      </c>
      <c r="AJ376" s="40">
        <f>SUMIF(Unloader!B:B,Summary!B376,Unloader!W:W)</f>
        <v>0</v>
      </c>
      <c r="AK376" s="40">
        <f>SUMIF(Unloader!B:B,Summary!B376,Unloader!AD:AD)+SUMIF(Unloader!B:B,Summary!B376,Unloader!BR:BR)+SUMIF(Unloader!B:B,Summary!B376,Unloader!BN:BN)</f>
        <v>0</v>
      </c>
      <c r="AL376" s="40">
        <f>SUMIF(C$2:C376,C376,AJ$2:AJ376)</f>
        <v>2.927083333333333</v>
      </c>
      <c r="AM376" s="40">
        <f>SUMIF(C$2:C376,C376,AK$2:AK376)</f>
        <v>3.472222222222222E-3</v>
      </c>
      <c r="AN376" s="30">
        <f t="shared" si="167"/>
        <v>1282.4893111638955</v>
      </c>
      <c r="AO376" s="30">
        <f>SUM(AJ$2:AJ376)</f>
        <v>155.96458333333337</v>
      </c>
      <c r="AP376" s="30">
        <f>SUM(AK$2:AK376)</f>
        <v>13.888194444444437</v>
      </c>
      <c r="AQ376" s="30">
        <f t="shared" si="168"/>
        <v>1469.5404467471526</v>
      </c>
    </row>
    <row r="377" spans="1:43" x14ac:dyDescent="0.25">
      <c r="A377" s="124">
        <f t="shared" si="169"/>
        <v>376</v>
      </c>
      <c r="B377" s="361">
        <f t="shared" si="169"/>
        <v>41009</v>
      </c>
      <c r="C377" s="33">
        <f t="shared" si="150"/>
        <v>4</v>
      </c>
      <c r="D377" s="125">
        <f>COUNTIF('Rake Load'!A:A,Summary!B377)</f>
        <v>9</v>
      </c>
      <c r="E377" s="125">
        <f>SUMIF('Rake Load'!A:A,B377,'Rake Load'!F:F)</f>
        <v>32329.89</v>
      </c>
      <c r="F377" s="35">
        <f>SUMIF('Rake Load'!A:A,B377,'Rake Load'!AB:AB)</f>
        <v>1.0958333333333337</v>
      </c>
      <c r="G377" s="35">
        <f t="shared" si="151"/>
        <v>0.12175925925925929</v>
      </c>
      <c r="H377" s="36">
        <f t="shared" si="152"/>
        <v>2</v>
      </c>
      <c r="I377" s="36">
        <f t="shared" si="153"/>
        <v>55</v>
      </c>
      <c r="J377" s="35">
        <f>SUMIF('Rake Load'!A:A,B377,'Rake Load'!BH:BH)</f>
        <v>0</v>
      </c>
      <c r="K377" s="41">
        <f t="shared" si="154"/>
        <v>1.0958333333333337</v>
      </c>
      <c r="L377" s="41">
        <f t="shared" si="155"/>
        <v>0.12175925925925929</v>
      </c>
      <c r="M377" s="49">
        <f t="shared" si="156"/>
        <v>2</v>
      </c>
      <c r="N377" s="49">
        <f t="shared" si="157"/>
        <v>55</v>
      </c>
      <c r="O377" s="363">
        <f>SUMIF(C$2:C377,C377,D$2:D377)</f>
        <v>70</v>
      </c>
      <c r="P377" s="33">
        <f>SUMIF(C$2:C377,C377,F$2:F377)</f>
        <v>9.5048611111111114</v>
      </c>
      <c r="Q377" s="37">
        <f t="shared" si="158"/>
        <v>0.13578373015873016</v>
      </c>
      <c r="R377" s="36">
        <f t="shared" si="159"/>
        <v>3</v>
      </c>
      <c r="S377" s="36">
        <f t="shared" si="160"/>
        <v>15</v>
      </c>
      <c r="T377" s="363">
        <f>SUM(D$2:D377)</f>
        <v>1235</v>
      </c>
      <c r="U377" s="38">
        <f>SUMIF(C$2:C377,C377,E$2:E377)</f>
        <v>249912.53999999998</v>
      </c>
      <c r="V377" s="38">
        <f>SUM(E$2:E377)</f>
        <v>4385543.8260000013</v>
      </c>
      <c r="W377" s="43">
        <f>SUM(F$2:F377)</f>
        <v>40867.236805555585</v>
      </c>
      <c r="X377" s="43">
        <f t="shared" si="161"/>
        <v>33.090880004498452</v>
      </c>
      <c r="Y377" s="36">
        <f t="shared" si="162"/>
        <v>2</v>
      </c>
      <c r="Z377" s="36">
        <f t="shared" si="163"/>
        <v>10</v>
      </c>
      <c r="AA377" s="38">
        <f>SUMIF('Rake Load'!A:A,Summary!B377,'Rake Load'!AN:AN)</f>
        <v>3.3715277777777781</v>
      </c>
      <c r="AB377" s="38">
        <f>SUMIF(C$2:C377,C377,AA$2:AA377)</f>
        <v>26.9375</v>
      </c>
      <c r="AC377" s="38">
        <f>SUM(AA$2:AA377)</f>
        <v>441.79861111113433</v>
      </c>
      <c r="AD377" s="43">
        <f t="shared" si="164"/>
        <v>0.37461419753086422</v>
      </c>
      <c r="AE377" s="43">
        <f t="shared" si="165"/>
        <v>0.38482142857142859</v>
      </c>
      <c r="AF377" s="43">
        <f t="shared" si="166"/>
        <v>0.35773166891589825</v>
      </c>
      <c r="AG377" s="38">
        <f>SUMIF(Unloader!B:B,Summary!B377,Unloader!M:M)</f>
        <v>0</v>
      </c>
      <c r="AH377" s="38">
        <f>SUMIF(C$2:C377,C377,AG$2:AG377)</f>
        <v>89988</v>
      </c>
      <c r="AI377" s="38">
        <f>SUM(AG$2:AG377)</f>
        <v>5010888</v>
      </c>
      <c r="AJ377" s="40">
        <f>SUMIF(Unloader!B:B,Summary!B377,Unloader!W:W)</f>
        <v>0</v>
      </c>
      <c r="AK377" s="40">
        <f>SUMIF(Unloader!B:B,Summary!B377,Unloader!AD:AD)+SUMIF(Unloader!B:B,Summary!B377,Unloader!BR:BR)+SUMIF(Unloader!B:B,Summary!B377,Unloader!BN:BN)</f>
        <v>0</v>
      </c>
      <c r="AL377" s="40">
        <f>SUMIF(C$2:C377,C377,AJ$2:AJ377)</f>
        <v>2.927083333333333</v>
      </c>
      <c r="AM377" s="40">
        <f>SUMIF(C$2:C377,C377,AK$2:AK377)</f>
        <v>3.472222222222222E-3</v>
      </c>
      <c r="AN377" s="30">
        <f t="shared" si="167"/>
        <v>1282.4893111638955</v>
      </c>
      <c r="AO377" s="30">
        <f>SUM(AJ$2:AJ377)</f>
        <v>155.96458333333337</v>
      </c>
      <c r="AP377" s="30">
        <f>SUM(AK$2:AK377)</f>
        <v>13.888194444444437</v>
      </c>
      <c r="AQ377" s="30">
        <f t="shared" si="168"/>
        <v>1469.5404467471526</v>
      </c>
    </row>
    <row r="378" spans="1:43" x14ac:dyDescent="0.25">
      <c r="A378" s="124">
        <f t="shared" si="169"/>
        <v>377</v>
      </c>
      <c r="B378" s="361">
        <f t="shared" si="169"/>
        <v>41010</v>
      </c>
      <c r="C378" s="33">
        <f t="shared" si="150"/>
        <v>4</v>
      </c>
      <c r="D378" s="125">
        <f>COUNTIF('Rake Load'!A:A,Summary!B378)</f>
        <v>7</v>
      </c>
      <c r="E378" s="125">
        <f>SUMIF('Rake Load'!A:A,B378,'Rake Load'!F:F)</f>
        <v>24596</v>
      </c>
      <c r="F378" s="35">
        <f>SUMIF('Rake Load'!A:A,B378,'Rake Load'!AB:AB)</f>
        <v>1.0249999999999999</v>
      </c>
      <c r="G378" s="35">
        <f t="shared" si="151"/>
        <v>0.14642857142857141</v>
      </c>
      <c r="H378" s="36">
        <f t="shared" si="152"/>
        <v>3</v>
      </c>
      <c r="I378" s="36">
        <f t="shared" si="153"/>
        <v>30</v>
      </c>
      <c r="J378" s="35">
        <f>SUMIF('Rake Load'!A:A,B378,'Rake Load'!BH:BH)</f>
        <v>0.13263888888888889</v>
      </c>
      <c r="K378" s="41">
        <f t="shared" si="154"/>
        <v>0.89236111111111105</v>
      </c>
      <c r="L378" s="41">
        <f t="shared" si="155"/>
        <v>0.12748015873015872</v>
      </c>
      <c r="M378" s="49">
        <f t="shared" si="156"/>
        <v>3</v>
      </c>
      <c r="N378" s="49">
        <f t="shared" si="157"/>
        <v>3</v>
      </c>
      <c r="O378" s="363">
        <f>SUMIF(C$2:C378,C378,D$2:D378)</f>
        <v>77</v>
      </c>
      <c r="P378" s="33">
        <f>SUMIF(C$2:C378,C378,F$2:F378)</f>
        <v>10.529861111111112</v>
      </c>
      <c r="Q378" s="37">
        <f t="shared" si="158"/>
        <v>0.13675144300144301</v>
      </c>
      <c r="R378" s="36">
        <f t="shared" si="159"/>
        <v>3</v>
      </c>
      <c r="S378" s="36">
        <f t="shared" si="160"/>
        <v>16</v>
      </c>
      <c r="T378" s="363">
        <f>SUM(D$2:D378)</f>
        <v>1242</v>
      </c>
      <c r="U378" s="38">
        <f>SUMIF(C$2:C378,C378,E$2:E378)</f>
        <v>274508.53999999998</v>
      </c>
      <c r="V378" s="38">
        <f>SUM(E$2:E378)</f>
        <v>4410139.8260000013</v>
      </c>
      <c r="W378" s="43">
        <f>SUM(F$2:F378)</f>
        <v>40868.261805555587</v>
      </c>
      <c r="X378" s="43">
        <f t="shared" si="161"/>
        <v>32.905202741993229</v>
      </c>
      <c r="Y378" s="36">
        <f t="shared" si="162"/>
        <v>21</v>
      </c>
      <c r="Z378" s="36">
        <f t="shared" si="163"/>
        <v>43</v>
      </c>
      <c r="AA378" s="38">
        <f>SUMIF('Rake Load'!A:A,Summary!B378,'Rake Load'!AN:AN)</f>
        <v>2.739583333333333</v>
      </c>
      <c r="AB378" s="38">
        <f>SUMIF(C$2:C378,C378,AA$2:AA378)</f>
        <v>29.677083333333332</v>
      </c>
      <c r="AC378" s="38">
        <f>SUM(AA$2:AA378)</f>
        <v>444.53819444446765</v>
      </c>
      <c r="AD378" s="43">
        <f t="shared" si="164"/>
        <v>0.39136904761904756</v>
      </c>
      <c r="AE378" s="43">
        <f t="shared" si="165"/>
        <v>0.38541666666666663</v>
      </c>
      <c r="AF378" s="43">
        <f t="shared" si="166"/>
        <v>0.3579212515655939</v>
      </c>
      <c r="AG378" s="38">
        <f>SUMIF(Unloader!B:B,Summary!B378,Unloader!M:M)</f>
        <v>0</v>
      </c>
      <c r="AH378" s="38">
        <f>SUMIF(C$2:C378,C378,AG$2:AG378)</f>
        <v>89988</v>
      </c>
      <c r="AI378" s="38">
        <f>SUM(AG$2:AG378)</f>
        <v>5010888</v>
      </c>
      <c r="AJ378" s="40">
        <f>SUMIF(Unloader!B:B,Summary!B378,Unloader!W:W)</f>
        <v>0</v>
      </c>
      <c r="AK378" s="40">
        <f>SUMIF(Unloader!B:B,Summary!B378,Unloader!AD:AD)+SUMIF(Unloader!B:B,Summary!B378,Unloader!BR:BR)+SUMIF(Unloader!B:B,Summary!B378,Unloader!BN:BN)</f>
        <v>0</v>
      </c>
      <c r="AL378" s="40">
        <f>SUMIF(C$2:C378,C378,AJ$2:AJ378)</f>
        <v>2.927083333333333</v>
      </c>
      <c r="AM378" s="40">
        <f>SUMIF(C$2:C378,C378,AK$2:AK378)</f>
        <v>3.472222222222222E-3</v>
      </c>
      <c r="AN378" s="30">
        <f t="shared" si="167"/>
        <v>1282.4893111638955</v>
      </c>
      <c r="AO378" s="30">
        <f>SUM(AJ$2:AJ378)</f>
        <v>155.96458333333337</v>
      </c>
      <c r="AP378" s="30">
        <f>SUM(AK$2:AK378)</f>
        <v>13.888194444444437</v>
      </c>
      <c r="AQ378" s="30">
        <f t="shared" si="168"/>
        <v>1469.5404467471526</v>
      </c>
    </row>
    <row r="379" spans="1:43" x14ac:dyDescent="0.25">
      <c r="A379" s="124">
        <f t="shared" si="169"/>
        <v>378</v>
      </c>
      <c r="B379" s="361">
        <f t="shared" si="169"/>
        <v>41011</v>
      </c>
      <c r="C379" s="33">
        <f t="shared" si="150"/>
        <v>4</v>
      </c>
      <c r="D379" s="125">
        <f>COUNTIF('Rake Load'!A:A,Summary!B379)</f>
        <v>10</v>
      </c>
      <c r="E379" s="125">
        <f>SUMIF('Rake Load'!A:A,B379,'Rake Load'!F:F)</f>
        <v>35347.979999999996</v>
      </c>
      <c r="F379" s="35">
        <f>SUMIF('Rake Load'!A:A,B379,'Rake Load'!AB:AB)</f>
        <v>1.6604166666666667</v>
      </c>
      <c r="G379" s="35">
        <f t="shared" si="151"/>
        <v>0.16604166666666667</v>
      </c>
      <c r="H379" s="36">
        <f t="shared" si="152"/>
        <v>3</v>
      </c>
      <c r="I379" s="36">
        <f t="shared" si="153"/>
        <v>59</v>
      </c>
      <c r="J379" s="35">
        <f>SUMIF('Rake Load'!A:A,B379,'Rake Load'!BH:BH)</f>
        <v>7.6388888888888895E-2</v>
      </c>
      <c r="K379" s="41">
        <f t="shared" si="154"/>
        <v>1.5840277777777778</v>
      </c>
      <c r="L379" s="41">
        <f t="shared" si="155"/>
        <v>0.15840277777777778</v>
      </c>
      <c r="M379" s="49">
        <f t="shared" si="156"/>
        <v>3</v>
      </c>
      <c r="N379" s="49">
        <f t="shared" si="157"/>
        <v>48</v>
      </c>
      <c r="O379" s="363">
        <f>SUMIF(C$2:C379,C379,D$2:D379)</f>
        <v>87</v>
      </c>
      <c r="P379" s="33">
        <f>SUMIF(C$2:C379,C379,F$2:F379)</f>
        <v>12.190277777777778</v>
      </c>
      <c r="Q379" s="37">
        <f t="shared" si="158"/>
        <v>0.14011813537675608</v>
      </c>
      <c r="R379" s="36">
        <f t="shared" si="159"/>
        <v>3</v>
      </c>
      <c r="S379" s="36">
        <f t="shared" si="160"/>
        <v>21</v>
      </c>
      <c r="T379" s="363">
        <f>SUM(D$2:D379)</f>
        <v>1252</v>
      </c>
      <c r="U379" s="38">
        <f>SUMIF(C$2:C379,C379,E$2:E379)</f>
        <v>309856.51999999996</v>
      </c>
      <c r="V379" s="38">
        <f>SUM(E$2:E379)</f>
        <v>4445487.8060000017</v>
      </c>
      <c r="W379" s="43">
        <f>SUM(F$2:F379)</f>
        <v>40869.922222222252</v>
      </c>
      <c r="X379" s="43">
        <f t="shared" si="161"/>
        <v>32.643707845225443</v>
      </c>
      <c r="Y379" s="36">
        <f t="shared" si="162"/>
        <v>15</v>
      </c>
      <c r="Z379" s="36">
        <f t="shared" si="163"/>
        <v>26</v>
      </c>
      <c r="AA379" s="38">
        <f>SUMIF('Rake Load'!A:A,Summary!B379,'Rake Load'!AN:AN)</f>
        <v>3.7361111111111116</v>
      </c>
      <c r="AB379" s="38">
        <f>SUMIF(C$2:C379,C379,AA$2:AA379)</f>
        <v>33.413194444444443</v>
      </c>
      <c r="AC379" s="38">
        <f>SUM(AA$2:AA379)</f>
        <v>448.27430555557874</v>
      </c>
      <c r="AD379" s="43">
        <f t="shared" si="164"/>
        <v>0.37361111111111117</v>
      </c>
      <c r="AE379" s="43">
        <f t="shared" si="165"/>
        <v>0.38405970625798208</v>
      </c>
      <c r="AF379" s="43">
        <f t="shared" si="166"/>
        <v>0.35804656993257089</v>
      </c>
      <c r="AG379" s="38">
        <f>SUMIF(Unloader!B:B,Summary!B379,Unloader!M:M)</f>
        <v>0</v>
      </c>
      <c r="AH379" s="38">
        <f>SUMIF(C$2:C379,C379,AG$2:AG379)</f>
        <v>89988</v>
      </c>
      <c r="AI379" s="38">
        <f>SUM(AG$2:AG379)</f>
        <v>5010888</v>
      </c>
      <c r="AJ379" s="40">
        <f>SUMIF(Unloader!B:B,Summary!B379,Unloader!W:W)</f>
        <v>0</v>
      </c>
      <c r="AK379" s="40">
        <f>SUMIF(Unloader!B:B,Summary!B379,Unloader!AD:AD)+SUMIF(Unloader!B:B,Summary!B379,Unloader!BR:BR)+SUMIF(Unloader!B:B,Summary!B379,Unloader!BN:BN)</f>
        <v>0</v>
      </c>
      <c r="AL379" s="40">
        <f>SUMIF(C$2:C379,C379,AJ$2:AJ379)</f>
        <v>2.927083333333333</v>
      </c>
      <c r="AM379" s="40">
        <f>SUMIF(C$2:C379,C379,AK$2:AK379)</f>
        <v>3.472222222222222E-3</v>
      </c>
      <c r="AN379" s="30">
        <f t="shared" si="167"/>
        <v>1282.4893111638955</v>
      </c>
      <c r="AO379" s="30">
        <f>SUM(AJ$2:AJ379)</f>
        <v>155.96458333333337</v>
      </c>
      <c r="AP379" s="30">
        <f>SUM(AK$2:AK379)</f>
        <v>13.888194444444437</v>
      </c>
      <c r="AQ379" s="30">
        <f t="shared" si="168"/>
        <v>1469.5404467471526</v>
      </c>
    </row>
    <row r="380" spans="1:43" x14ac:dyDescent="0.25">
      <c r="A380" s="124">
        <f t="shared" si="169"/>
        <v>379</v>
      </c>
      <c r="B380" s="361">
        <f t="shared" si="169"/>
        <v>41012</v>
      </c>
      <c r="C380" s="33">
        <f t="shared" si="150"/>
        <v>4</v>
      </c>
      <c r="D380" s="125">
        <f>COUNTIF('Rake Load'!A:A,Summary!B380)</f>
        <v>5</v>
      </c>
      <c r="E380" s="125">
        <f>SUMIF('Rake Load'!A:A,B380,'Rake Load'!F:F)</f>
        <v>17296.760000000002</v>
      </c>
      <c r="F380" s="35">
        <f>SUMIF('Rake Load'!A:A,B380,'Rake Load'!AB:AB)</f>
        <v>0.7909722222222223</v>
      </c>
      <c r="G380" s="35">
        <f t="shared" si="151"/>
        <v>0.15819444444444447</v>
      </c>
      <c r="H380" s="36">
        <f t="shared" si="152"/>
        <v>3</v>
      </c>
      <c r="I380" s="36">
        <f t="shared" si="153"/>
        <v>47</v>
      </c>
      <c r="J380" s="35">
        <f>SUMIF('Rake Load'!A:A,B380,'Rake Load'!BH:BH)</f>
        <v>0</v>
      </c>
      <c r="K380" s="41">
        <f t="shared" si="154"/>
        <v>0.7909722222222223</v>
      </c>
      <c r="L380" s="41">
        <f t="shared" si="155"/>
        <v>0.15819444444444447</v>
      </c>
      <c r="M380" s="49">
        <f t="shared" si="156"/>
        <v>3</v>
      </c>
      <c r="N380" s="49">
        <f t="shared" si="157"/>
        <v>47</v>
      </c>
      <c r="O380" s="363">
        <f>SUMIF(C$2:C380,C380,D$2:D380)</f>
        <v>92</v>
      </c>
      <c r="P380" s="33">
        <f>SUMIF(C$2:C380,C380,F$2:F380)</f>
        <v>12.981250000000001</v>
      </c>
      <c r="Q380" s="37">
        <f t="shared" si="158"/>
        <v>0.14110054347826087</v>
      </c>
      <c r="R380" s="36">
        <f t="shared" si="159"/>
        <v>3</v>
      </c>
      <c r="S380" s="36">
        <f t="shared" si="160"/>
        <v>23</v>
      </c>
      <c r="T380" s="363">
        <f>SUM(D$2:D380)</f>
        <v>1257</v>
      </c>
      <c r="U380" s="38">
        <f>SUMIF(C$2:C380,C380,E$2:E380)</f>
        <v>327153.27999999997</v>
      </c>
      <c r="V380" s="38">
        <f>SUM(E$2:E380)</f>
        <v>4462784.5660000015</v>
      </c>
      <c r="W380" s="43">
        <f>SUM(F$2:F380)</f>
        <v>40870.713194444477</v>
      </c>
      <c r="X380" s="43">
        <f t="shared" si="161"/>
        <v>32.514489414832518</v>
      </c>
      <c r="Y380" s="36">
        <f t="shared" si="162"/>
        <v>12</v>
      </c>
      <c r="Z380" s="36">
        <f t="shared" si="163"/>
        <v>20</v>
      </c>
      <c r="AA380" s="38">
        <f>SUMIF('Rake Load'!A:A,Summary!B380,'Rake Load'!AN:AN)</f>
        <v>1.6354166666666665</v>
      </c>
      <c r="AB380" s="38">
        <f>SUMIF(C$2:C380,C380,AA$2:AA380)</f>
        <v>35.048611111111107</v>
      </c>
      <c r="AC380" s="38">
        <f>SUM(AA$2:AA380)</f>
        <v>449.90972222224542</v>
      </c>
      <c r="AD380" s="43">
        <f t="shared" si="164"/>
        <v>0.32708333333333328</v>
      </c>
      <c r="AE380" s="43">
        <f t="shared" si="165"/>
        <v>0.38096316425120769</v>
      </c>
      <c r="AF380" s="43">
        <f t="shared" si="166"/>
        <v>0.35792340670027478</v>
      </c>
      <c r="AG380" s="38">
        <f>SUMIF(Unloader!B:B,Summary!B380,Unloader!M:M)</f>
        <v>0</v>
      </c>
      <c r="AH380" s="38">
        <f>SUMIF(C$2:C380,C380,AG$2:AG380)</f>
        <v>89988</v>
      </c>
      <c r="AI380" s="38">
        <f>SUM(AG$2:AG380)</f>
        <v>5010888</v>
      </c>
      <c r="AJ380" s="40">
        <f>SUMIF(Unloader!B:B,Summary!B380,Unloader!W:W)</f>
        <v>0</v>
      </c>
      <c r="AK380" s="40">
        <f>SUMIF(Unloader!B:B,Summary!B380,Unloader!AD:AD)+SUMIF(Unloader!B:B,Summary!B380,Unloader!BR:BR)+SUMIF(Unloader!B:B,Summary!B380,Unloader!BN:BN)</f>
        <v>0</v>
      </c>
      <c r="AL380" s="40">
        <f>SUMIF(C$2:C380,C380,AJ$2:AJ380)</f>
        <v>2.927083333333333</v>
      </c>
      <c r="AM380" s="40">
        <f>SUMIF(C$2:C380,C380,AK$2:AK380)</f>
        <v>3.472222222222222E-3</v>
      </c>
      <c r="AN380" s="30">
        <f t="shared" si="167"/>
        <v>1282.4893111638955</v>
      </c>
      <c r="AO380" s="30">
        <f>SUM(AJ$2:AJ380)</f>
        <v>155.96458333333337</v>
      </c>
      <c r="AP380" s="30">
        <f>SUM(AK$2:AK380)</f>
        <v>13.888194444444437</v>
      </c>
      <c r="AQ380" s="30">
        <f t="shared" si="168"/>
        <v>1469.5404467471526</v>
      </c>
    </row>
    <row r="381" spans="1:43" x14ac:dyDescent="0.25">
      <c r="A381" s="124">
        <f t="shared" si="169"/>
        <v>380</v>
      </c>
      <c r="B381" s="361">
        <f t="shared" si="169"/>
        <v>41013</v>
      </c>
      <c r="C381" s="33">
        <f t="shared" si="150"/>
        <v>4</v>
      </c>
      <c r="D381" s="125">
        <f>COUNTIF('Rake Load'!A:A,Summary!B381)</f>
        <v>7</v>
      </c>
      <c r="E381" s="125">
        <f>SUMIF('Rake Load'!A:A,B381,'Rake Load'!F:F)</f>
        <v>26058.98</v>
      </c>
      <c r="F381" s="35">
        <f>SUMIF('Rake Load'!A:A,B381,'Rake Load'!AB:AB)</f>
        <v>0.67499999999999982</v>
      </c>
      <c r="G381" s="35">
        <f t="shared" si="151"/>
        <v>9.6428571428571405E-2</v>
      </c>
      <c r="H381" s="36">
        <f t="shared" si="152"/>
        <v>2</v>
      </c>
      <c r="I381" s="36">
        <f t="shared" si="153"/>
        <v>18</v>
      </c>
      <c r="J381" s="35">
        <f>SUMIF('Rake Load'!A:A,B381,'Rake Load'!BH:BH)</f>
        <v>0</v>
      </c>
      <c r="K381" s="41">
        <f t="shared" si="154"/>
        <v>0.67499999999999982</v>
      </c>
      <c r="L381" s="41">
        <f t="shared" si="155"/>
        <v>9.6428571428571405E-2</v>
      </c>
      <c r="M381" s="49">
        <f t="shared" si="156"/>
        <v>2</v>
      </c>
      <c r="N381" s="49">
        <f t="shared" si="157"/>
        <v>18</v>
      </c>
      <c r="O381" s="363">
        <f>SUMIF(C$2:C381,C381,D$2:D381)</f>
        <v>99</v>
      </c>
      <c r="P381" s="33">
        <f>SUMIF(C$2:C381,C381,F$2:F381)</f>
        <v>13.65625</v>
      </c>
      <c r="Q381" s="37">
        <f t="shared" si="158"/>
        <v>0.1379419191919192</v>
      </c>
      <c r="R381" s="36">
        <f t="shared" si="159"/>
        <v>3</v>
      </c>
      <c r="S381" s="36">
        <f t="shared" si="160"/>
        <v>18</v>
      </c>
      <c r="T381" s="363">
        <f>SUM(D$2:D381)</f>
        <v>1264</v>
      </c>
      <c r="U381" s="38">
        <f>SUMIF(C$2:C381,C381,E$2:E381)</f>
        <v>353212.25999999995</v>
      </c>
      <c r="V381" s="38">
        <f>SUM(E$2:E381)</f>
        <v>4488843.546000002</v>
      </c>
      <c r="W381" s="43">
        <f>SUM(F$2:F381)</f>
        <v>40871.38819444448</v>
      </c>
      <c r="X381" s="43">
        <f t="shared" si="161"/>
        <v>32.334959014592151</v>
      </c>
      <c r="Y381" s="36">
        <f t="shared" si="162"/>
        <v>8</v>
      </c>
      <c r="Z381" s="36">
        <f t="shared" si="163"/>
        <v>2</v>
      </c>
      <c r="AA381" s="38">
        <f>SUMIF('Rake Load'!A:A,Summary!B381,'Rake Load'!AN:AN)</f>
        <v>1.802083333333333</v>
      </c>
      <c r="AB381" s="38">
        <f>SUMIF(C$2:C381,C381,AA$2:AA381)</f>
        <v>36.850694444444443</v>
      </c>
      <c r="AC381" s="38">
        <f>SUM(AA$2:AA381)</f>
        <v>451.71180555557874</v>
      </c>
      <c r="AD381" s="43">
        <f t="shared" si="164"/>
        <v>0.25744047619047616</v>
      </c>
      <c r="AE381" s="43">
        <f t="shared" si="165"/>
        <v>0.37222923681257014</v>
      </c>
      <c r="AF381" s="43">
        <f t="shared" si="166"/>
        <v>0.35736693477498316</v>
      </c>
      <c r="AG381" s="38">
        <f>SUMIF(Unloader!B:B,Summary!B381,Unloader!M:M)</f>
        <v>0</v>
      </c>
      <c r="AH381" s="38">
        <f>SUMIF(C$2:C381,C381,AG$2:AG381)</f>
        <v>89988</v>
      </c>
      <c r="AI381" s="38">
        <f>SUM(AG$2:AG381)</f>
        <v>5010888</v>
      </c>
      <c r="AJ381" s="40">
        <f>SUMIF(Unloader!B:B,Summary!B381,Unloader!W:W)</f>
        <v>0</v>
      </c>
      <c r="AK381" s="40">
        <f>SUMIF(Unloader!B:B,Summary!B381,Unloader!AD:AD)+SUMIF(Unloader!B:B,Summary!B381,Unloader!BR:BR)+SUMIF(Unloader!B:B,Summary!B381,Unloader!BN:BN)</f>
        <v>0</v>
      </c>
      <c r="AL381" s="40">
        <f>SUMIF(C$2:C381,C381,AJ$2:AJ381)</f>
        <v>2.927083333333333</v>
      </c>
      <c r="AM381" s="40">
        <f>SUMIF(C$2:C381,C381,AK$2:AK381)</f>
        <v>3.472222222222222E-3</v>
      </c>
      <c r="AN381" s="30">
        <f t="shared" si="167"/>
        <v>1282.4893111638955</v>
      </c>
      <c r="AO381" s="30">
        <f>SUM(AJ$2:AJ381)</f>
        <v>155.96458333333337</v>
      </c>
      <c r="AP381" s="30">
        <f>SUM(AK$2:AK381)</f>
        <v>13.888194444444437</v>
      </c>
      <c r="AQ381" s="30">
        <f t="shared" si="168"/>
        <v>1469.5404467471526</v>
      </c>
    </row>
    <row r="382" spans="1:43" x14ac:dyDescent="0.25">
      <c r="A382" s="124">
        <f t="shared" si="169"/>
        <v>381</v>
      </c>
      <c r="B382" s="361">
        <f t="shared" si="169"/>
        <v>41014</v>
      </c>
      <c r="C382" s="33">
        <f t="shared" si="150"/>
        <v>4</v>
      </c>
      <c r="D382" s="125">
        <f>COUNTIF('Rake Load'!A:A,Summary!B382)</f>
        <v>1</v>
      </c>
      <c r="E382" s="125">
        <f>SUMIF('Rake Load'!A:A,B382,'Rake Load'!F:F)</f>
        <v>3335.41</v>
      </c>
      <c r="F382" s="35">
        <f>SUMIF('Rake Load'!A:A,B382,'Rake Load'!AB:AB)</f>
        <v>0.20833333333333337</v>
      </c>
      <c r="G382" s="35">
        <f t="shared" si="151"/>
        <v>0.20833333333333337</v>
      </c>
      <c r="H382" s="36">
        <f t="shared" si="152"/>
        <v>5</v>
      </c>
      <c r="I382" s="36">
        <f t="shared" si="153"/>
        <v>0</v>
      </c>
      <c r="J382" s="35">
        <f>SUMIF('Rake Load'!A:A,B382,'Rake Load'!BH:BH)</f>
        <v>0</v>
      </c>
      <c r="K382" s="41">
        <f t="shared" si="154"/>
        <v>0.20833333333333337</v>
      </c>
      <c r="L382" s="41">
        <f t="shared" si="155"/>
        <v>0.20833333333333337</v>
      </c>
      <c r="M382" s="49">
        <f t="shared" si="156"/>
        <v>5</v>
      </c>
      <c r="N382" s="49">
        <f t="shared" si="157"/>
        <v>0</v>
      </c>
      <c r="O382" s="363">
        <f>SUMIF(C$2:C382,C382,D$2:D382)</f>
        <v>100</v>
      </c>
      <c r="P382" s="33">
        <f>SUMIF(C$2:C382,C382,F$2:F382)</f>
        <v>13.864583333333334</v>
      </c>
      <c r="Q382" s="37">
        <f t="shared" si="158"/>
        <v>0.13864583333333333</v>
      </c>
      <c r="R382" s="36">
        <f t="shared" si="159"/>
        <v>3</v>
      </c>
      <c r="S382" s="36">
        <f t="shared" si="160"/>
        <v>19</v>
      </c>
      <c r="T382" s="363">
        <f>SUM(D$2:D382)</f>
        <v>1265</v>
      </c>
      <c r="U382" s="38">
        <f>SUMIF(C$2:C382,C382,E$2:E382)</f>
        <v>356547.66999999993</v>
      </c>
      <c r="V382" s="38">
        <f>SUM(E$2:E382)</f>
        <v>4492178.9560000021</v>
      </c>
      <c r="W382" s="43">
        <f>SUM(F$2:F382)</f>
        <v>40871.596527777816</v>
      </c>
      <c r="X382" s="43">
        <f t="shared" si="161"/>
        <v>32.309562472551633</v>
      </c>
      <c r="Y382" s="36">
        <f t="shared" si="162"/>
        <v>7</v>
      </c>
      <c r="Z382" s="36">
        <f t="shared" si="163"/>
        <v>25</v>
      </c>
      <c r="AA382" s="38">
        <f>SUMIF('Rake Load'!A:A,Summary!B382,'Rake Load'!AN:AN)</f>
        <v>0.24652777777777779</v>
      </c>
      <c r="AB382" s="38">
        <f>SUMIF(C$2:C382,C382,AA$2:AA382)</f>
        <v>37.097222222222221</v>
      </c>
      <c r="AC382" s="38">
        <f>SUM(AA$2:AA382)</f>
        <v>451.95833333335651</v>
      </c>
      <c r="AD382" s="43">
        <f t="shared" si="164"/>
        <v>0.24652777777777779</v>
      </c>
      <c r="AE382" s="43">
        <f t="shared" si="165"/>
        <v>0.3709722222222222</v>
      </c>
      <c r="AF382" s="43">
        <f t="shared" si="166"/>
        <v>0.35727931488802883</v>
      </c>
      <c r="AG382" s="38">
        <f>SUMIF(Unloader!B:B,Summary!B382,Unloader!M:M)</f>
        <v>0</v>
      </c>
      <c r="AH382" s="38">
        <f>SUMIF(C$2:C382,C382,AG$2:AG382)</f>
        <v>89988</v>
      </c>
      <c r="AI382" s="38">
        <f>SUM(AG$2:AG382)</f>
        <v>5010888</v>
      </c>
      <c r="AJ382" s="40">
        <f>SUMIF(Unloader!B:B,Summary!B382,Unloader!W:W)</f>
        <v>0</v>
      </c>
      <c r="AK382" s="40">
        <f>SUMIF(Unloader!B:B,Summary!B382,Unloader!AD:AD)+SUMIF(Unloader!B:B,Summary!B382,Unloader!BR:BR)+SUMIF(Unloader!B:B,Summary!B382,Unloader!BN:BN)</f>
        <v>0</v>
      </c>
      <c r="AL382" s="40">
        <f>SUMIF(C$2:C382,C382,AJ$2:AJ382)</f>
        <v>2.927083333333333</v>
      </c>
      <c r="AM382" s="40">
        <f>SUMIF(C$2:C382,C382,AK$2:AK382)</f>
        <v>3.472222222222222E-3</v>
      </c>
      <c r="AN382" s="30">
        <f t="shared" si="167"/>
        <v>1282.4893111638955</v>
      </c>
      <c r="AO382" s="30">
        <f>SUM(AJ$2:AJ382)</f>
        <v>155.96458333333337</v>
      </c>
      <c r="AP382" s="30">
        <f>SUM(AK$2:AK382)</f>
        <v>13.888194444444437</v>
      </c>
      <c r="AQ382" s="30">
        <f t="shared" si="168"/>
        <v>1469.5404467471526</v>
      </c>
    </row>
    <row r="383" spans="1:43" x14ac:dyDescent="0.25">
      <c r="A383" s="124">
        <f t="shared" si="169"/>
        <v>382</v>
      </c>
      <c r="B383" s="361">
        <f t="shared" si="169"/>
        <v>41015</v>
      </c>
      <c r="C383" s="33">
        <f t="shared" si="150"/>
        <v>4</v>
      </c>
      <c r="D383" s="125">
        <f>COUNTIF('Rake Load'!A:A,Summary!B383)</f>
        <v>6</v>
      </c>
      <c r="E383" s="125">
        <f>SUMIF('Rake Load'!A:A,B383,'Rake Load'!F:F)</f>
        <v>21995.739999999998</v>
      </c>
      <c r="F383" s="35">
        <f>SUMIF('Rake Load'!A:A,B383,'Rake Load'!AB:AB)</f>
        <v>0.76458333333333306</v>
      </c>
      <c r="G383" s="35">
        <f t="shared" si="151"/>
        <v>0.12743055555555552</v>
      </c>
      <c r="H383" s="36">
        <f t="shared" si="152"/>
        <v>3</v>
      </c>
      <c r="I383" s="36">
        <f t="shared" si="153"/>
        <v>3</v>
      </c>
      <c r="J383" s="35">
        <f>SUMIF('Rake Load'!A:A,B383,'Rake Load'!BH:BH)</f>
        <v>4.5138888888888888E-2</v>
      </c>
      <c r="K383" s="41">
        <f t="shared" si="154"/>
        <v>0.71944444444444422</v>
      </c>
      <c r="L383" s="41">
        <f t="shared" si="155"/>
        <v>0.11990740740740737</v>
      </c>
      <c r="M383" s="49">
        <f t="shared" si="156"/>
        <v>2</v>
      </c>
      <c r="N383" s="49">
        <f t="shared" si="157"/>
        <v>52</v>
      </c>
      <c r="O383" s="363">
        <f>SUMIF(C$2:C383,C383,D$2:D383)</f>
        <v>106</v>
      </c>
      <c r="P383" s="33">
        <f>SUMIF(C$2:C383,C383,F$2:F383)</f>
        <v>14.629166666666666</v>
      </c>
      <c r="Q383" s="37">
        <f t="shared" si="158"/>
        <v>0.13801100628930818</v>
      </c>
      <c r="R383" s="36">
        <f t="shared" si="159"/>
        <v>3</v>
      </c>
      <c r="S383" s="36">
        <f t="shared" si="160"/>
        <v>18</v>
      </c>
      <c r="T383" s="363">
        <f>SUM(D$2:D383)</f>
        <v>1271</v>
      </c>
      <c r="U383" s="38">
        <f>SUMIF(C$2:C383,C383,E$2:E383)</f>
        <v>378543.40999999992</v>
      </c>
      <c r="V383" s="38">
        <f>SUM(E$2:E383)</f>
        <v>4514174.6960000023</v>
      </c>
      <c r="W383" s="43">
        <f>SUM(F$2:F383)</f>
        <v>40872.361111111146</v>
      </c>
      <c r="X383" s="43">
        <f t="shared" si="161"/>
        <v>32.157640528018213</v>
      </c>
      <c r="Y383" s="36">
        <f t="shared" si="162"/>
        <v>3</v>
      </c>
      <c r="Z383" s="36">
        <f t="shared" si="163"/>
        <v>47</v>
      </c>
      <c r="AA383" s="38">
        <f>SUMIF('Rake Load'!A:A,Summary!B383,'Rake Load'!AN:AN)</f>
        <v>1.7777777777777777</v>
      </c>
      <c r="AB383" s="38">
        <f>SUMIF(C$2:C383,C383,AA$2:AA383)</f>
        <v>38.875</v>
      </c>
      <c r="AC383" s="38">
        <f>SUM(AA$2:AA383)</f>
        <v>453.73611111113428</v>
      </c>
      <c r="AD383" s="43">
        <f t="shared" si="164"/>
        <v>0.29629629629629628</v>
      </c>
      <c r="AE383" s="43">
        <f t="shared" si="165"/>
        <v>0.36674528301886794</v>
      </c>
      <c r="AF383" s="43">
        <f t="shared" si="166"/>
        <v>0.35699143281757223</v>
      </c>
      <c r="AG383" s="38">
        <f>SUMIF(Unloader!B:B,Summary!B383,Unloader!M:M)</f>
        <v>0</v>
      </c>
      <c r="AH383" s="38">
        <f>SUMIF(C$2:C383,C383,AG$2:AG383)</f>
        <v>89988</v>
      </c>
      <c r="AI383" s="38">
        <f>SUM(AG$2:AG383)</f>
        <v>5010888</v>
      </c>
      <c r="AJ383" s="40">
        <f>SUMIF(Unloader!B:B,Summary!B383,Unloader!W:W)</f>
        <v>0</v>
      </c>
      <c r="AK383" s="40">
        <f>SUMIF(Unloader!B:B,Summary!B383,Unloader!AD:AD)+SUMIF(Unloader!B:B,Summary!B383,Unloader!BR:BR)+SUMIF(Unloader!B:B,Summary!B383,Unloader!BN:BN)</f>
        <v>0</v>
      </c>
      <c r="AL383" s="40">
        <f>SUMIF(C$2:C383,C383,AJ$2:AJ383)</f>
        <v>2.927083333333333</v>
      </c>
      <c r="AM383" s="40">
        <f>SUMIF(C$2:C383,C383,AK$2:AK383)</f>
        <v>3.472222222222222E-3</v>
      </c>
      <c r="AN383" s="30">
        <f t="shared" si="167"/>
        <v>1282.4893111638955</v>
      </c>
      <c r="AO383" s="30">
        <f>SUM(AJ$2:AJ383)</f>
        <v>155.96458333333337</v>
      </c>
      <c r="AP383" s="30">
        <f>SUM(AK$2:AK383)</f>
        <v>13.888194444444437</v>
      </c>
      <c r="AQ383" s="30">
        <f t="shared" si="168"/>
        <v>1469.5404467471526</v>
      </c>
    </row>
    <row r="384" spans="1:43" x14ac:dyDescent="0.25">
      <c r="A384" s="124">
        <f t="shared" si="169"/>
        <v>383</v>
      </c>
      <c r="B384" s="361">
        <f t="shared" si="169"/>
        <v>41016</v>
      </c>
      <c r="C384" s="33">
        <f t="shared" si="150"/>
        <v>4</v>
      </c>
      <c r="D384" s="125">
        <f>COUNTIF('Rake Load'!A:A,Summary!B384)</f>
        <v>6</v>
      </c>
      <c r="E384" s="125">
        <f>SUMIF('Rake Load'!A:A,B384,'Rake Load'!F:F)</f>
        <v>21727.690000000002</v>
      </c>
      <c r="F384" s="35">
        <f>SUMIF('Rake Load'!A:A,B384,'Rake Load'!AB:AB)</f>
        <v>0.45069444444444423</v>
      </c>
      <c r="G384" s="35">
        <f t="shared" si="151"/>
        <v>7.5115740740740705E-2</v>
      </c>
      <c r="H384" s="36">
        <f t="shared" si="152"/>
        <v>1</v>
      </c>
      <c r="I384" s="36">
        <f t="shared" si="153"/>
        <v>48</v>
      </c>
      <c r="J384" s="35">
        <f>SUMIF('Rake Load'!A:A,B384,'Rake Load'!BH:BH)</f>
        <v>0</v>
      </c>
      <c r="K384" s="41">
        <f t="shared" si="154"/>
        <v>0.45069444444444423</v>
      </c>
      <c r="L384" s="41">
        <f t="shared" si="155"/>
        <v>7.5115740740740705E-2</v>
      </c>
      <c r="M384" s="49">
        <f t="shared" si="156"/>
        <v>1</v>
      </c>
      <c r="N384" s="49">
        <f t="shared" si="157"/>
        <v>48</v>
      </c>
      <c r="O384" s="363">
        <f>SUMIF(C$2:C384,C384,D$2:D384)</f>
        <v>112</v>
      </c>
      <c r="P384" s="33">
        <f>SUMIF(C$2:C384,C384,F$2:F384)</f>
        <v>15.079861111111111</v>
      </c>
      <c r="Q384" s="37">
        <f t="shared" si="158"/>
        <v>0.13464161706349206</v>
      </c>
      <c r="R384" s="36">
        <f t="shared" si="159"/>
        <v>3</v>
      </c>
      <c r="S384" s="36">
        <f t="shared" si="160"/>
        <v>13</v>
      </c>
      <c r="T384" s="363">
        <f>SUM(D$2:D384)</f>
        <v>1277</v>
      </c>
      <c r="U384" s="38">
        <f>SUMIF(C$2:C384,C384,E$2:E384)</f>
        <v>400271.09999999992</v>
      </c>
      <c r="V384" s="38">
        <f>SUM(E$2:E384)</f>
        <v>4535902.3860000027</v>
      </c>
      <c r="W384" s="43">
        <f>SUM(F$2:F384)</f>
        <v>40872.81180555559</v>
      </c>
      <c r="X384" s="43">
        <f t="shared" si="161"/>
        <v>32.006900395893176</v>
      </c>
      <c r="Y384" s="36">
        <f t="shared" si="162"/>
        <v>0</v>
      </c>
      <c r="Z384" s="36">
        <f t="shared" si="163"/>
        <v>9</v>
      </c>
      <c r="AA384" s="38">
        <f>SUMIF('Rake Load'!A:A,Summary!B384,'Rake Load'!AN:AN)</f>
        <v>1.28125</v>
      </c>
      <c r="AB384" s="38">
        <f>SUMIF(C$2:C384,C384,AA$2:AA384)</f>
        <v>40.15625</v>
      </c>
      <c r="AC384" s="38">
        <f>SUM(AA$2:AA384)</f>
        <v>455.01736111113428</v>
      </c>
      <c r="AD384" s="43">
        <f t="shared" si="164"/>
        <v>0.21354166666666666</v>
      </c>
      <c r="AE384" s="43">
        <f t="shared" si="165"/>
        <v>0.35853794642857145</v>
      </c>
      <c r="AF384" s="43">
        <f t="shared" si="166"/>
        <v>0.35631743235014429</v>
      </c>
      <c r="AG384" s="38">
        <f>SUMIF(Unloader!B:B,Summary!B384,Unloader!M:M)</f>
        <v>0</v>
      </c>
      <c r="AH384" s="38">
        <f>SUMIF(C$2:C384,C384,AG$2:AG384)</f>
        <v>89988</v>
      </c>
      <c r="AI384" s="38">
        <f>SUM(AG$2:AG384)</f>
        <v>5010888</v>
      </c>
      <c r="AJ384" s="40">
        <f>SUMIF(Unloader!B:B,Summary!B384,Unloader!W:W)</f>
        <v>0</v>
      </c>
      <c r="AK384" s="40">
        <f>SUMIF(Unloader!B:B,Summary!B384,Unloader!AD:AD)+SUMIF(Unloader!B:B,Summary!B384,Unloader!BR:BR)+SUMIF(Unloader!B:B,Summary!B384,Unloader!BN:BN)</f>
        <v>0</v>
      </c>
      <c r="AL384" s="40">
        <f>SUMIF(C$2:C384,C384,AJ$2:AJ384)</f>
        <v>2.927083333333333</v>
      </c>
      <c r="AM384" s="40">
        <f>SUMIF(C$2:C384,C384,AK$2:AK384)</f>
        <v>3.472222222222222E-3</v>
      </c>
      <c r="AN384" s="30">
        <f t="shared" si="167"/>
        <v>1282.4893111638955</v>
      </c>
      <c r="AO384" s="30">
        <f>SUM(AJ$2:AJ384)</f>
        <v>155.96458333333337</v>
      </c>
      <c r="AP384" s="30">
        <f>SUM(AK$2:AK384)</f>
        <v>13.888194444444437</v>
      </c>
      <c r="AQ384" s="30">
        <f t="shared" si="168"/>
        <v>1469.5404467471526</v>
      </c>
    </row>
    <row r="385" spans="1:43" x14ac:dyDescent="0.25">
      <c r="A385" s="124">
        <f t="shared" si="169"/>
        <v>384</v>
      </c>
      <c r="B385" s="361">
        <f t="shared" si="169"/>
        <v>41017</v>
      </c>
      <c r="C385" s="33">
        <f t="shared" si="150"/>
        <v>4</v>
      </c>
      <c r="D385" s="125">
        <f>COUNTIF('Rake Load'!A:A,Summary!B385)</f>
        <v>3</v>
      </c>
      <c r="E385" s="125">
        <f>SUMIF('Rake Load'!A:A,B385,'Rake Load'!F:F)</f>
        <v>10842.02</v>
      </c>
      <c r="F385" s="35">
        <f>SUMIF('Rake Load'!A:A,B385,'Rake Load'!AB:AB)</f>
        <v>0.31319444444444433</v>
      </c>
      <c r="G385" s="35">
        <f t="shared" si="151"/>
        <v>0.10439814814814811</v>
      </c>
      <c r="H385" s="36">
        <f t="shared" si="152"/>
        <v>2</v>
      </c>
      <c r="I385" s="36">
        <f t="shared" si="153"/>
        <v>30</v>
      </c>
      <c r="J385" s="35">
        <f>SUMIF('Rake Load'!A:A,B385,'Rake Load'!BH:BH)</f>
        <v>0</v>
      </c>
      <c r="K385" s="41">
        <f t="shared" si="154"/>
        <v>0.31319444444444433</v>
      </c>
      <c r="L385" s="41">
        <f t="shared" si="155"/>
        <v>0.10439814814814811</v>
      </c>
      <c r="M385" s="49">
        <f t="shared" si="156"/>
        <v>2</v>
      </c>
      <c r="N385" s="49">
        <f t="shared" si="157"/>
        <v>30</v>
      </c>
      <c r="O385" s="363">
        <f>SUMIF(C$2:C385,C385,D$2:D385)</f>
        <v>115</v>
      </c>
      <c r="P385" s="33">
        <f>SUMIF(C$2:C385,C385,F$2:F385)</f>
        <v>15.393055555555556</v>
      </c>
      <c r="Q385" s="37">
        <f t="shared" si="158"/>
        <v>0.13385265700483093</v>
      </c>
      <c r="R385" s="36">
        <f t="shared" si="159"/>
        <v>3</v>
      </c>
      <c r="S385" s="36">
        <f t="shared" si="160"/>
        <v>12</v>
      </c>
      <c r="T385" s="363">
        <f>SUM(D$2:D385)</f>
        <v>1280</v>
      </c>
      <c r="U385" s="38">
        <f>SUMIF(C$2:C385,C385,E$2:E385)</f>
        <v>411113.11999999994</v>
      </c>
      <c r="V385" s="38">
        <f>SUM(E$2:E385)</f>
        <v>4546744.4060000023</v>
      </c>
      <c r="W385" s="43">
        <f>SUM(F$2:F385)</f>
        <v>40873.125000000036</v>
      </c>
      <c r="X385" s="43">
        <f t="shared" si="161"/>
        <v>31.932128906250028</v>
      </c>
      <c r="Y385" s="36">
        <f t="shared" si="162"/>
        <v>22</v>
      </c>
      <c r="Z385" s="36">
        <f t="shared" si="163"/>
        <v>22</v>
      </c>
      <c r="AA385" s="38">
        <f>SUMIF('Rake Load'!A:A,Summary!B385,'Rake Load'!AN:AN)</f>
        <v>0.83680555555555536</v>
      </c>
      <c r="AB385" s="38">
        <f>SUMIF(C$2:C385,C385,AA$2:AA385)</f>
        <v>40.993055555555557</v>
      </c>
      <c r="AC385" s="38">
        <f>SUM(AA$2:AA385)</f>
        <v>455.85416666668982</v>
      </c>
      <c r="AD385" s="43">
        <f t="shared" si="164"/>
        <v>0.27893518518518512</v>
      </c>
      <c r="AE385" s="43">
        <f t="shared" si="165"/>
        <v>0.35646135265700485</v>
      </c>
      <c r="AF385" s="43">
        <f t="shared" si="166"/>
        <v>0.35613606770835143</v>
      </c>
      <c r="AG385" s="38">
        <f>SUMIF(Unloader!B:B,Summary!B385,Unloader!M:M)</f>
        <v>0</v>
      </c>
      <c r="AH385" s="38">
        <f>SUMIF(C$2:C385,C385,AG$2:AG385)</f>
        <v>89988</v>
      </c>
      <c r="AI385" s="38">
        <f>SUM(AG$2:AG385)</f>
        <v>5010888</v>
      </c>
      <c r="AJ385" s="40">
        <f>SUMIF(Unloader!B:B,Summary!B385,Unloader!W:W)</f>
        <v>0</v>
      </c>
      <c r="AK385" s="40">
        <f>SUMIF(Unloader!B:B,Summary!B385,Unloader!AD:AD)+SUMIF(Unloader!B:B,Summary!B385,Unloader!BR:BR)+SUMIF(Unloader!B:B,Summary!B385,Unloader!BN:BN)</f>
        <v>0</v>
      </c>
      <c r="AL385" s="40">
        <f>SUMIF(C$2:C385,C385,AJ$2:AJ385)</f>
        <v>2.927083333333333</v>
      </c>
      <c r="AM385" s="40">
        <f>SUMIF(C$2:C385,C385,AK$2:AK385)</f>
        <v>3.472222222222222E-3</v>
      </c>
      <c r="AN385" s="30">
        <f t="shared" si="167"/>
        <v>1282.4893111638955</v>
      </c>
      <c r="AO385" s="30">
        <f>SUM(AJ$2:AJ385)</f>
        <v>155.96458333333337</v>
      </c>
      <c r="AP385" s="30">
        <f>SUM(AK$2:AK385)</f>
        <v>13.888194444444437</v>
      </c>
      <c r="AQ385" s="30">
        <f t="shared" si="168"/>
        <v>1469.5404467471526</v>
      </c>
    </row>
    <row r="386" spans="1:43" x14ac:dyDescent="0.25">
      <c r="A386" s="124">
        <f t="shared" si="169"/>
        <v>385</v>
      </c>
      <c r="B386" s="361">
        <f t="shared" si="169"/>
        <v>41018</v>
      </c>
      <c r="C386" s="33">
        <f t="shared" si="150"/>
        <v>4</v>
      </c>
      <c r="D386" s="125">
        <f>COUNTIF('Rake Load'!A:A,Summary!B386)</f>
        <v>6</v>
      </c>
      <c r="E386" s="125">
        <f>SUMIF('Rake Load'!A:A,B386,'Rake Load'!F:F)</f>
        <v>21666.410000000003</v>
      </c>
      <c r="F386" s="35">
        <f>SUMIF('Rake Load'!A:A,B386,'Rake Load'!AB:AB)</f>
        <v>0.83333333333333359</v>
      </c>
      <c r="G386" s="35">
        <f t="shared" si="151"/>
        <v>0.13888888888888892</v>
      </c>
      <c r="H386" s="36">
        <f t="shared" si="152"/>
        <v>3</v>
      </c>
      <c r="I386" s="36">
        <f t="shared" si="153"/>
        <v>20</v>
      </c>
      <c r="J386" s="35">
        <f>SUMIF('Rake Load'!A:A,B386,'Rake Load'!BH:BH)</f>
        <v>0</v>
      </c>
      <c r="K386" s="41">
        <f t="shared" si="154"/>
        <v>0.83333333333333359</v>
      </c>
      <c r="L386" s="41">
        <f t="shared" si="155"/>
        <v>0.13888888888888892</v>
      </c>
      <c r="M386" s="49">
        <f t="shared" si="156"/>
        <v>3</v>
      </c>
      <c r="N386" s="49">
        <f t="shared" si="157"/>
        <v>20</v>
      </c>
      <c r="O386" s="363">
        <f>SUMIF(C$2:C386,C386,D$2:D386)</f>
        <v>121</v>
      </c>
      <c r="P386" s="33">
        <f>SUMIF(C$2:C386,C386,F$2:F386)</f>
        <v>16.226388888888888</v>
      </c>
      <c r="Q386" s="37">
        <f t="shared" si="158"/>
        <v>0.1341023875114784</v>
      </c>
      <c r="R386" s="36">
        <f t="shared" si="159"/>
        <v>3</v>
      </c>
      <c r="S386" s="36">
        <f t="shared" si="160"/>
        <v>13</v>
      </c>
      <c r="T386" s="363">
        <f>SUM(D$2:D386)</f>
        <v>1286</v>
      </c>
      <c r="U386" s="38">
        <f>SUMIF(C$2:C386,C386,E$2:E386)</f>
        <v>432779.52999999991</v>
      </c>
      <c r="V386" s="38">
        <f>SUM(E$2:E386)</f>
        <v>4568410.8160000024</v>
      </c>
      <c r="W386" s="43">
        <f>SUM(F$2:F386)</f>
        <v>40873.958333333372</v>
      </c>
      <c r="X386" s="43">
        <f t="shared" si="161"/>
        <v>31.783793416277895</v>
      </c>
      <c r="Y386" s="36">
        <f t="shared" si="162"/>
        <v>18</v>
      </c>
      <c r="Z386" s="36">
        <f t="shared" si="163"/>
        <v>48</v>
      </c>
      <c r="AA386" s="38">
        <f>SUMIF('Rake Load'!A:A,Summary!B386,'Rake Load'!AN:AN)</f>
        <v>1.9791666666666665</v>
      </c>
      <c r="AB386" s="38">
        <f>SUMIF(C$2:C386,C386,AA$2:AA386)</f>
        <v>42.972222222222221</v>
      </c>
      <c r="AC386" s="38">
        <f>SUM(AA$2:AA386)</f>
        <v>457.83333333335651</v>
      </c>
      <c r="AD386" s="43">
        <f t="shared" si="164"/>
        <v>0.3298611111111111</v>
      </c>
      <c r="AE386" s="43">
        <f t="shared" si="165"/>
        <v>0.35514233241505966</v>
      </c>
      <c r="AF386" s="43">
        <f t="shared" si="166"/>
        <v>0.35601347848628034</v>
      </c>
      <c r="AG386" s="38">
        <f>SUMIF(Unloader!B:B,Summary!B386,Unloader!M:M)</f>
        <v>0</v>
      </c>
      <c r="AH386" s="38">
        <f>SUMIF(C$2:C386,C386,AG$2:AG386)</f>
        <v>89988</v>
      </c>
      <c r="AI386" s="38">
        <f>SUM(AG$2:AG386)</f>
        <v>5010888</v>
      </c>
      <c r="AJ386" s="40">
        <f>SUMIF(Unloader!B:B,Summary!B386,Unloader!W:W)</f>
        <v>0</v>
      </c>
      <c r="AK386" s="40">
        <f>SUMIF(Unloader!B:B,Summary!B386,Unloader!AD:AD)+SUMIF(Unloader!B:B,Summary!B386,Unloader!BR:BR)+SUMIF(Unloader!B:B,Summary!B386,Unloader!BN:BN)</f>
        <v>0</v>
      </c>
      <c r="AL386" s="40">
        <f>SUMIF(C$2:C386,C386,AJ$2:AJ386)</f>
        <v>2.927083333333333</v>
      </c>
      <c r="AM386" s="40">
        <f>SUMIF(C$2:C386,C386,AK$2:AK386)</f>
        <v>3.472222222222222E-3</v>
      </c>
      <c r="AN386" s="30">
        <f t="shared" si="167"/>
        <v>1282.4893111638955</v>
      </c>
      <c r="AO386" s="30">
        <f>SUM(AJ$2:AJ386)</f>
        <v>155.96458333333337</v>
      </c>
      <c r="AP386" s="30">
        <f>SUM(AK$2:AK386)</f>
        <v>13.888194444444437</v>
      </c>
      <c r="AQ386" s="30">
        <f t="shared" si="168"/>
        <v>1469.5404467471526</v>
      </c>
    </row>
    <row r="387" spans="1:43" x14ac:dyDescent="0.25">
      <c r="A387" s="124">
        <f t="shared" si="169"/>
        <v>386</v>
      </c>
      <c r="B387" s="361">
        <f t="shared" si="169"/>
        <v>41019</v>
      </c>
      <c r="C387" s="33">
        <f t="shared" si="150"/>
        <v>4</v>
      </c>
      <c r="D387" s="125">
        <f>COUNTIF('Rake Load'!A:A,Summary!B387)</f>
        <v>5</v>
      </c>
      <c r="E387" s="125">
        <f>SUMIF('Rake Load'!A:A,B387,'Rake Load'!F:F)</f>
        <v>17953.010000000002</v>
      </c>
      <c r="F387" s="35">
        <f>SUMIF('Rake Load'!A:A,B387,'Rake Load'!AB:AB)</f>
        <v>0.52569444444444435</v>
      </c>
      <c r="G387" s="35">
        <f t="shared" si="151"/>
        <v>0.10513888888888887</v>
      </c>
      <c r="H387" s="36">
        <f t="shared" si="152"/>
        <v>2</v>
      </c>
      <c r="I387" s="36">
        <f t="shared" si="153"/>
        <v>31</v>
      </c>
      <c r="J387" s="35">
        <f>SUMIF('Rake Load'!A:A,B387,'Rake Load'!BH:BH)</f>
        <v>0</v>
      </c>
      <c r="K387" s="41">
        <f t="shared" si="154"/>
        <v>0.52569444444444435</v>
      </c>
      <c r="L387" s="41">
        <f t="shared" si="155"/>
        <v>0.10513888888888887</v>
      </c>
      <c r="M387" s="49">
        <f t="shared" si="156"/>
        <v>2</v>
      </c>
      <c r="N387" s="49">
        <f t="shared" si="157"/>
        <v>31</v>
      </c>
      <c r="O387" s="363">
        <f>SUMIF(C$2:C387,C387,D$2:D387)</f>
        <v>126</v>
      </c>
      <c r="P387" s="33">
        <f>SUMIF(C$2:C387,C387,F$2:F387)</f>
        <v>16.752083333333331</v>
      </c>
      <c r="Q387" s="37">
        <f t="shared" si="158"/>
        <v>0.13295304232804231</v>
      </c>
      <c r="R387" s="36">
        <f t="shared" si="159"/>
        <v>3</v>
      </c>
      <c r="S387" s="36">
        <f t="shared" si="160"/>
        <v>11</v>
      </c>
      <c r="T387" s="363">
        <f>SUM(D$2:D387)</f>
        <v>1291</v>
      </c>
      <c r="U387" s="38">
        <f>SUMIF(C$2:C387,C387,E$2:E387)</f>
        <v>450732.53999999992</v>
      </c>
      <c r="V387" s="38">
        <f>SUM(E$2:E387)</f>
        <v>4586363.8260000022</v>
      </c>
      <c r="W387" s="43">
        <f>SUM(F$2:F387)</f>
        <v>40874.484027777813</v>
      </c>
      <c r="X387" s="43">
        <f t="shared" si="161"/>
        <v>31.661103042430529</v>
      </c>
      <c r="Y387" s="36">
        <f t="shared" si="162"/>
        <v>15</v>
      </c>
      <c r="Z387" s="36">
        <f t="shared" si="163"/>
        <v>51</v>
      </c>
      <c r="AA387" s="38">
        <f>SUMIF('Rake Load'!A:A,Summary!B387,'Rake Load'!AN:AN)</f>
        <v>1.2083333333333335</v>
      </c>
      <c r="AB387" s="38">
        <f>SUMIF(C$2:C387,C387,AA$2:AA387)</f>
        <v>44.180555555555557</v>
      </c>
      <c r="AC387" s="38">
        <f>SUM(AA$2:AA387)</f>
        <v>459.04166666668982</v>
      </c>
      <c r="AD387" s="43">
        <f t="shared" si="164"/>
        <v>0.2416666666666667</v>
      </c>
      <c r="AE387" s="43">
        <f t="shared" si="165"/>
        <v>0.35063932980599649</v>
      </c>
      <c r="AF387" s="43">
        <f t="shared" si="166"/>
        <v>0.35557061709271093</v>
      </c>
      <c r="AG387" s="38">
        <f>SUMIF(Unloader!B:B,Summary!B387,Unloader!M:M)</f>
        <v>0</v>
      </c>
      <c r="AH387" s="38">
        <f>SUMIF(C$2:C387,C387,AG$2:AG387)</f>
        <v>89988</v>
      </c>
      <c r="AI387" s="38">
        <f>SUM(AG$2:AG387)</f>
        <v>5010888</v>
      </c>
      <c r="AJ387" s="40">
        <f>SUMIF(Unloader!B:B,Summary!B387,Unloader!W:W)</f>
        <v>0</v>
      </c>
      <c r="AK387" s="40">
        <f>SUMIF(Unloader!B:B,Summary!B387,Unloader!AD:AD)+SUMIF(Unloader!B:B,Summary!B387,Unloader!BR:BR)+SUMIF(Unloader!B:B,Summary!B387,Unloader!BN:BN)</f>
        <v>0</v>
      </c>
      <c r="AL387" s="40">
        <f>SUMIF(C$2:C387,C387,AJ$2:AJ387)</f>
        <v>2.927083333333333</v>
      </c>
      <c r="AM387" s="40">
        <f>SUMIF(C$2:C387,C387,AK$2:AK387)</f>
        <v>3.472222222222222E-3</v>
      </c>
      <c r="AN387" s="30">
        <f t="shared" si="167"/>
        <v>1282.4893111638955</v>
      </c>
      <c r="AO387" s="30">
        <f>SUM(AJ$2:AJ387)</f>
        <v>155.96458333333337</v>
      </c>
      <c r="AP387" s="30">
        <f>SUM(AK$2:AK387)</f>
        <v>13.888194444444437</v>
      </c>
      <c r="AQ387" s="30">
        <f t="shared" si="168"/>
        <v>1469.5404467471526</v>
      </c>
    </row>
    <row r="388" spans="1:43" x14ac:dyDescent="0.25">
      <c r="A388" s="124">
        <f t="shared" si="169"/>
        <v>387</v>
      </c>
      <c r="B388" s="361">
        <f t="shared" si="169"/>
        <v>41020</v>
      </c>
      <c r="C388" s="33">
        <f t="shared" si="150"/>
        <v>4</v>
      </c>
      <c r="D388" s="125">
        <f>COUNTIF('Rake Load'!A:A,Summary!B388)</f>
        <v>5</v>
      </c>
      <c r="E388" s="125">
        <f>SUMIF('Rake Load'!A:A,B388,'Rake Load'!F:F)</f>
        <v>17408.38</v>
      </c>
      <c r="F388" s="35">
        <f>SUMIF('Rake Load'!A:A,B388,'Rake Load'!AB:AB)</f>
        <v>0.39305555555555544</v>
      </c>
      <c r="G388" s="35">
        <f t="shared" si="151"/>
        <v>7.861111111111109E-2</v>
      </c>
      <c r="H388" s="36">
        <f t="shared" si="152"/>
        <v>1</v>
      </c>
      <c r="I388" s="36">
        <f t="shared" si="153"/>
        <v>53</v>
      </c>
      <c r="J388" s="35">
        <f>SUMIF('Rake Load'!A:A,B388,'Rake Load'!BH:BH)</f>
        <v>0</v>
      </c>
      <c r="K388" s="41">
        <f t="shared" si="154"/>
        <v>0.39305555555555544</v>
      </c>
      <c r="L388" s="41">
        <f t="shared" si="155"/>
        <v>7.861111111111109E-2</v>
      </c>
      <c r="M388" s="49">
        <f t="shared" si="156"/>
        <v>1</v>
      </c>
      <c r="N388" s="49">
        <f t="shared" si="157"/>
        <v>53</v>
      </c>
      <c r="O388" s="363">
        <f>SUMIF(C$2:C388,C388,D$2:D388)</f>
        <v>131</v>
      </c>
      <c r="P388" s="33">
        <f>SUMIF(C$2:C388,C388,F$2:F388)</f>
        <v>17.145138888888887</v>
      </c>
      <c r="Q388" s="37">
        <f t="shared" si="158"/>
        <v>0.13087892281594571</v>
      </c>
      <c r="R388" s="36">
        <f t="shared" si="159"/>
        <v>3</v>
      </c>
      <c r="S388" s="36">
        <f t="shared" si="160"/>
        <v>8</v>
      </c>
      <c r="T388" s="363">
        <f>SUM(D$2:D388)</f>
        <v>1296</v>
      </c>
      <c r="U388" s="38">
        <f>SUMIF(C$2:C388,C388,E$2:E388)</f>
        <v>468140.91999999993</v>
      </c>
      <c r="V388" s="38">
        <f>SUM(E$2:E388)</f>
        <v>4603772.2060000021</v>
      </c>
      <c r="W388" s="43">
        <f>SUM(F$2:F388)</f>
        <v>40874.877083333369</v>
      </c>
      <c r="X388" s="43">
        <f t="shared" si="161"/>
        <v>31.539257008744883</v>
      </c>
      <c r="Y388" s="36">
        <f t="shared" si="162"/>
        <v>12</v>
      </c>
      <c r="Z388" s="36">
        <f t="shared" si="163"/>
        <v>56</v>
      </c>
      <c r="AA388" s="38">
        <f>SUMIF('Rake Load'!A:A,Summary!B388,'Rake Load'!AN:AN)</f>
        <v>1.2777777777777777</v>
      </c>
      <c r="AB388" s="38">
        <f>SUMIF(C$2:C388,C388,AA$2:AA388)</f>
        <v>45.458333333333336</v>
      </c>
      <c r="AC388" s="38">
        <f>SUM(AA$2:AA388)</f>
        <v>460.31944444446759</v>
      </c>
      <c r="AD388" s="43">
        <f t="shared" si="164"/>
        <v>0.25555555555555554</v>
      </c>
      <c r="AE388" s="43">
        <f t="shared" si="165"/>
        <v>0.34701017811704837</v>
      </c>
      <c r="AF388" s="43">
        <f t="shared" si="166"/>
        <v>0.3551847565157929</v>
      </c>
      <c r="AG388" s="38">
        <f>SUMIF(Unloader!B:B,Summary!B388,Unloader!M:M)</f>
        <v>0</v>
      </c>
      <c r="AH388" s="38">
        <f>SUMIF(C$2:C388,C388,AG$2:AG388)</f>
        <v>89988</v>
      </c>
      <c r="AI388" s="38">
        <f>SUM(AG$2:AG388)</f>
        <v>5010888</v>
      </c>
      <c r="AJ388" s="40">
        <f>SUMIF(Unloader!B:B,Summary!B388,Unloader!W:W)</f>
        <v>0</v>
      </c>
      <c r="AK388" s="40">
        <f>SUMIF(Unloader!B:B,Summary!B388,Unloader!AD:AD)+SUMIF(Unloader!B:B,Summary!B388,Unloader!BR:BR)+SUMIF(Unloader!B:B,Summary!B388,Unloader!BN:BN)</f>
        <v>0</v>
      </c>
      <c r="AL388" s="40">
        <f>SUMIF(C$2:C388,C388,AJ$2:AJ388)</f>
        <v>2.927083333333333</v>
      </c>
      <c r="AM388" s="40">
        <f>SUMIF(C$2:C388,C388,AK$2:AK388)</f>
        <v>3.472222222222222E-3</v>
      </c>
      <c r="AN388" s="30">
        <f t="shared" si="167"/>
        <v>1282.4893111638955</v>
      </c>
      <c r="AO388" s="30">
        <f>SUM(AJ$2:AJ388)</f>
        <v>155.96458333333337</v>
      </c>
      <c r="AP388" s="30">
        <f>SUM(AK$2:AK388)</f>
        <v>13.888194444444437</v>
      </c>
      <c r="AQ388" s="30">
        <f t="shared" si="168"/>
        <v>1469.5404467471526</v>
      </c>
    </row>
    <row r="389" spans="1:43" x14ac:dyDescent="0.25">
      <c r="A389" s="124">
        <f t="shared" si="169"/>
        <v>388</v>
      </c>
      <c r="B389" s="361">
        <f t="shared" si="169"/>
        <v>41021</v>
      </c>
      <c r="C389" s="33">
        <f t="shared" si="150"/>
        <v>4</v>
      </c>
      <c r="D389" s="125">
        <f>COUNTIF('Rake Load'!A:A,Summary!B389)</f>
        <v>5</v>
      </c>
      <c r="E389" s="125">
        <f>SUMIF('Rake Load'!A:A,B389,'Rake Load'!F:F)</f>
        <v>17587.39</v>
      </c>
      <c r="F389" s="35">
        <f>SUMIF('Rake Load'!A:A,B389,'Rake Load'!AB:AB)</f>
        <v>0.54583333333333317</v>
      </c>
      <c r="G389" s="35">
        <f t="shared" si="151"/>
        <v>0.10916666666666663</v>
      </c>
      <c r="H389" s="36">
        <f t="shared" si="152"/>
        <v>2</v>
      </c>
      <c r="I389" s="36">
        <f t="shared" si="153"/>
        <v>37</v>
      </c>
      <c r="J389" s="35">
        <f>SUMIF('Rake Load'!A:A,B389,'Rake Load'!BH:BH)</f>
        <v>0</v>
      </c>
      <c r="K389" s="41">
        <f t="shared" si="154"/>
        <v>0.54583333333333317</v>
      </c>
      <c r="L389" s="41">
        <f t="shared" si="155"/>
        <v>0.10916666666666663</v>
      </c>
      <c r="M389" s="49">
        <f t="shared" si="156"/>
        <v>2</v>
      </c>
      <c r="N389" s="49">
        <f t="shared" si="157"/>
        <v>37</v>
      </c>
      <c r="O389" s="363">
        <f>SUMIF(C$2:C389,C389,D$2:D389)</f>
        <v>136</v>
      </c>
      <c r="P389" s="33">
        <f>SUMIF(C$2:C389,C389,F$2:F389)</f>
        <v>17.690972222222221</v>
      </c>
      <c r="Q389" s="37">
        <f t="shared" si="158"/>
        <v>0.13008067810457516</v>
      </c>
      <c r="R389" s="36">
        <f t="shared" si="159"/>
        <v>3</v>
      </c>
      <c r="S389" s="36">
        <f t="shared" si="160"/>
        <v>7</v>
      </c>
      <c r="T389" s="363">
        <f>SUM(D$2:D389)</f>
        <v>1301</v>
      </c>
      <c r="U389" s="38">
        <f>SUMIF(C$2:C389,C389,E$2:E389)</f>
        <v>485728.30999999994</v>
      </c>
      <c r="V389" s="38">
        <f>SUM(E$2:E389)</f>
        <v>4621359.5960000018</v>
      </c>
      <c r="W389" s="43">
        <f>SUM(F$2:F389)</f>
        <v>40875.422916666699</v>
      </c>
      <c r="X389" s="43">
        <f t="shared" si="161"/>
        <v>31.418464962849114</v>
      </c>
      <c r="Y389" s="36">
        <f t="shared" si="162"/>
        <v>10</v>
      </c>
      <c r="Z389" s="36">
        <f t="shared" si="163"/>
        <v>2</v>
      </c>
      <c r="AA389" s="38">
        <f>SUMIF('Rake Load'!A:A,Summary!B389,'Rake Load'!AN:AN)</f>
        <v>1.3333333333333335</v>
      </c>
      <c r="AB389" s="38">
        <f>SUMIF(C$2:C389,C389,AA$2:AA389)</f>
        <v>46.791666666666671</v>
      </c>
      <c r="AC389" s="38">
        <f>SUM(AA$2:AA389)</f>
        <v>461.65277777780091</v>
      </c>
      <c r="AD389" s="43">
        <f t="shared" si="164"/>
        <v>0.26666666666666672</v>
      </c>
      <c r="AE389" s="43">
        <f t="shared" si="165"/>
        <v>0.34405637254901966</v>
      </c>
      <c r="AF389" s="43">
        <f t="shared" si="166"/>
        <v>0.35484456401060793</v>
      </c>
      <c r="AG389" s="38">
        <f>SUMIF(Unloader!B:B,Summary!B389,Unloader!M:M)</f>
        <v>0</v>
      </c>
      <c r="AH389" s="38">
        <f>SUMIF(C$2:C389,C389,AG$2:AG389)</f>
        <v>89988</v>
      </c>
      <c r="AI389" s="38">
        <f>SUM(AG$2:AG389)</f>
        <v>5010888</v>
      </c>
      <c r="AJ389" s="40">
        <f>SUMIF(Unloader!B:B,Summary!B389,Unloader!W:W)</f>
        <v>0</v>
      </c>
      <c r="AK389" s="40">
        <f>SUMIF(Unloader!B:B,Summary!B389,Unloader!AD:AD)+SUMIF(Unloader!B:B,Summary!B389,Unloader!BR:BR)+SUMIF(Unloader!B:B,Summary!B389,Unloader!BN:BN)</f>
        <v>0</v>
      </c>
      <c r="AL389" s="40">
        <f>SUMIF(C$2:C389,C389,AJ$2:AJ389)</f>
        <v>2.927083333333333</v>
      </c>
      <c r="AM389" s="40">
        <f>SUMIF(C$2:C389,C389,AK$2:AK389)</f>
        <v>3.472222222222222E-3</v>
      </c>
      <c r="AN389" s="30">
        <f t="shared" si="167"/>
        <v>1282.4893111638955</v>
      </c>
      <c r="AO389" s="30">
        <f>SUM(AJ$2:AJ389)</f>
        <v>155.96458333333337</v>
      </c>
      <c r="AP389" s="30">
        <f>SUM(AK$2:AK389)</f>
        <v>13.888194444444437</v>
      </c>
      <c r="AQ389" s="30">
        <f t="shared" si="168"/>
        <v>1469.5404467471526</v>
      </c>
    </row>
    <row r="390" spans="1:43" x14ac:dyDescent="0.25">
      <c r="A390" s="124">
        <f t="shared" si="169"/>
        <v>389</v>
      </c>
      <c r="B390" s="361">
        <f t="shared" si="169"/>
        <v>41022</v>
      </c>
      <c r="C390" s="33">
        <f t="shared" si="150"/>
        <v>4</v>
      </c>
      <c r="D390" s="125">
        <f>COUNTIF('Rake Load'!A:A,Summary!B390)</f>
        <v>4</v>
      </c>
      <c r="E390" s="125">
        <f>SUMIF('Rake Load'!A:A,B390,'Rake Load'!F:F)</f>
        <v>13012.89</v>
      </c>
      <c r="F390" s="35">
        <f>SUMIF('Rake Load'!A:A,B390,'Rake Load'!AB:AB)</f>
        <v>0.44999999999999984</v>
      </c>
      <c r="G390" s="35">
        <f t="shared" si="151"/>
        <v>0.11249999999999996</v>
      </c>
      <c r="H390" s="36">
        <f t="shared" si="152"/>
        <v>2</v>
      </c>
      <c r="I390" s="36">
        <f t="shared" si="153"/>
        <v>42</v>
      </c>
      <c r="J390" s="35">
        <f>SUMIF('Rake Load'!A:A,B390,'Rake Load'!BH:BH)</f>
        <v>0</v>
      </c>
      <c r="K390" s="41">
        <f t="shared" si="154"/>
        <v>0.44999999999999984</v>
      </c>
      <c r="L390" s="41">
        <f t="shared" si="155"/>
        <v>0.11249999999999996</v>
      </c>
      <c r="M390" s="49">
        <f t="shared" si="156"/>
        <v>2</v>
      </c>
      <c r="N390" s="49">
        <f t="shared" si="157"/>
        <v>42</v>
      </c>
      <c r="O390" s="363">
        <f>SUMIF(C$2:C390,C390,D$2:D390)</f>
        <v>140</v>
      </c>
      <c r="P390" s="33">
        <f>SUMIF(C$2:C390,C390,F$2:F390)</f>
        <v>18.140972222222221</v>
      </c>
      <c r="Q390" s="37">
        <f t="shared" si="158"/>
        <v>0.12957837301587299</v>
      </c>
      <c r="R390" s="36">
        <f t="shared" si="159"/>
        <v>3</v>
      </c>
      <c r="S390" s="36">
        <f t="shared" si="160"/>
        <v>6</v>
      </c>
      <c r="T390" s="363">
        <f>SUM(D$2:D390)</f>
        <v>1305</v>
      </c>
      <c r="U390" s="38">
        <f>SUMIF(C$2:C390,C390,E$2:E390)</f>
        <v>498741.19999999995</v>
      </c>
      <c r="V390" s="38">
        <f>SUM(E$2:E390)</f>
        <v>4634372.4860000014</v>
      </c>
      <c r="W390" s="43">
        <f>SUM(F$2:F390)</f>
        <v>40875.872916666696</v>
      </c>
      <c r="X390" s="43">
        <f t="shared" si="161"/>
        <v>31.322507982120072</v>
      </c>
      <c r="Y390" s="36">
        <f t="shared" si="162"/>
        <v>7</v>
      </c>
      <c r="Z390" s="36">
        <f t="shared" si="163"/>
        <v>44</v>
      </c>
      <c r="AA390" s="38">
        <f>SUMIF('Rake Load'!A:A,Summary!B390,'Rake Load'!AN:AN)</f>
        <v>1.4826388888888886</v>
      </c>
      <c r="AB390" s="38">
        <f>SUMIF(C$2:C390,C390,AA$2:AA390)</f>
        <v>48.274305555555557</v>
      </c>
      <c r="AC390" s="38">
        <f>SUM(AA$2:AA390)</f>
        <v>463.13541666668982</v>
      </c>
      <c r="AD390" s="43">
        <f t="shared" si="164"/>
        <v>0.37065972222222215</v>
      </c>
      <c r="AE390" s="43">
        <f t="shared" si="165"/>
        <v>0.34481646825396828</v>
      </c>
      <c r="AF390" s="43">
        <f t="shared" si="166"/>
        <v>0.35489303959133317</v>
      </c>
      <c r="AG390" s="38">
        <f>SUMIF(Unloader!B:B,Summary!B390,Unloader!M:M)</f>
        <v>0</v>
      </c>
      <c r="AH390" s="38">
        <f>SUMIF(C$2:C390,C390,AG$2:AG390)</f>
        <v>89988</v>
      </c>
      <c r="AI390" s="38">
        <f>SUM(AG$2:AG390)</f>
        <v>5010888</v>
      </c>
      <c r="AJ390" s="40">
        <f>SUMIF(Unloader!B:B,Summary!B390,Unloader!W:W)</f>
        <v>0</v>
      </c>
      <c r="AK390" s="40">
        <f>SUMIF(Unloader!B:B,Summary!B390,Unloader!AD:AD)+SUMIF(Unloader!B:B,Summary!B390,Unloader!BR:BR)+SUMIF(Unloader!B:B,Summary!B390,Unloader!BN:BN)</f>
        <v>0</v>
      </c>
      <c r="AL390" s="40">
        <f>SUMIF(C$2:C390,C390,AJ$2:AJ390)</f>
        <v>2.927083333333333</v>
      </c>
      <c r="AM390" s="40">
        <f>SUMIF(C$2:C390,C390,AK$2:AK390)</f>
        <v>3.472222222222222E-3</v>
      </c>
      <c r="AN390" s="30">
        <f t="shared" si="167"/>
        <v>1282.4893111638955</v>
      </c>
      <c r="AO390" s="30">
        <f>SUM(AJ$2:AJ390)</f>
        <v>155.96458333333337</v>
      </c>
      <c r="AP390" s="30">
        <f>SUM(AK$2:AK390)</f>
        <v>13.888194444444437</v>
      </c>
      <c r="AQ390" s="30">
        <f t="shared" si="168"/>
        <v>1469.5404467471526</v>
      </c>
    </row>
    <row r="391" spans="1:43" x14ac:dyDescent="0.25">
      <c r="A391" s="124">
        <f t="shared" si="169"/>
        <v>390</v>
      </c>
      <c r="B391" s="361">
        <f t="shared" si="169"/>
        <v>41023</v>
      </c>
      <c r="C391" s="33">
        <f t="shared" si="150"/>
        <v>4</v>
      </c>
      <c r="D391" s="125">
        <f>COUNTIF('Rake Load'!A:A,Summary!B391)</f>
        <v>8</v>
      </c>
      <c r="E391" s="125">
        <f>SUMIF('Rake Load'!A:A,B391,'Rake Load'!F:F)</f>
        <v>28657.420000000002</v>
      </c>
      <c r="F391" s="35">
        <f>SUMIF('Rake Load'!A:A,B391,'Rake Load'!AB:AB)</f>
        <v>1.3416666666666666</v>
      </c>
      <c r="G391" s="35">
        <f t="shared" si="151"/>
        <v>0.16770833333333332</v>
      </c>
      <c r="H391" s="36">
        <f t="shared" si="152"/>
        <v>4</v>
      </c>
      <c r="I391" s="36">
        <f t="shared" si="153"/>
        <v>1</v>
      </c>
      <c r="J391" s="35">
        <f>SUMIF('Rake Load'!A:A,B391,'Rake Load'!BH:BH)</f>
        <v>0</v>
      </c>
      <c r="K391" s="41">
        <f t="shared" si="154"/>
        <v>1.3416666666666666</v>
      </c>
      <c r="L391" s="41">
        <f t="shared" si="155"/>
        <v>0.16770833333333332</v>
      </c>
      <c r="M391" s="49">
        <f t="shared" si="156"/>
        <v>4</v>
      </c>
      <c r="N391" s="49">
        <f t="shared" si="157"/>
        <v>1</v>
      </c>
      <c r="O391" s="363">
        <f>SUMIF(C$2:C391,C391,D$2:D391)</f>
        <v>148</v>
      </c>
      <c r="P391" s="33">
        <f>SUMIF(C$2:C391,C391,F$2:F391)</f>
        <v>19.482638888888886</v>
      </c>
      <c r="Q391" s="37">
        <f t="shared" si="158"/>
        <v>0.13163945195195192</v>
      </c>
      <c r="R391" s="36">
        <f t="shared" si="159"/>
        <v>3</v>
      </c>
      <c r="S391" s="36">
        <f t="shared" si="160"/>
        <v>9</v>
      </c>
      <c r="T391" s="363">
        <f>SUM(D$2:D391)</f>
        <v>1313</v>
      </c>
      <c r="U391" s="38">
        <f>SUMIF(C$2:C391,C391,E$2:E391)</f>
        <v>527398.62</v>
      </c>
      <c r="V391" s="38">
        <f>SUM(E$2:E391)</f>
        <v>4663029.9060000014</v>
      </c>
      <c r="W391" s="43">
        <f>SUM(F$2:F391)</f>
        <v>40877.214583333363</v>
      </c>
      <c r="X391" s="43">
        <f t="shared" si="161"/>
        <v>31.132684374206676</v>
      </c>
      <c r="Y391" s="36">
        <f t="shared" si="162"/>
        <v>3</v>
      </c>
      <c r="Z391" s="36">
        <f t="shared" si="163"/>
        <v>11</v>
      </c>
      <c r="AA391" s="38">
        <f>SUMIF('Rake Load'!A:A,Summary!B391,'Rake Load'!AN:AN)</f>
        <v>3.2430555555555554</v>
      </c>
      <c r="AB391" s="38">
        <f>SUMIF(C$2:C391,C391,AA$2:AA391)</f>
        <v>51.517361111111114</v>
      </c>
      <c r="AC391" s="38">
        <f>SUM(AA$2:AA391)</f>
        <v>466.37847222224536</v>
      </c>
      <c r="AD391" s="43">
        <f t="shared" si="164"/>
        <v>0.40538194444444442</v>
      </c>
      <c r="AE391" s="43">
        <f t="shared" si="165"/>
        <v>0.34809027777777779</v>
      </c>
      <c r="AF391" s="43">
        <f t="shared" si="166"/>
        <v>0.35520066429721658</v>
      </c>
      <c r="AG391" s="38">
        <f>SUMIF(Unloader!B:B,Summary!B391,Unloader!M:M)</f>
        <v>0</v>
      </c>
      <c r="AH391" s="38">
        <f>SUMIF(C$2:C391,C391,AG$2:AG391)</f>
        <v>89988</v>
      </c>
      <c r="AI391" s="38">
        <f>SUM(AG$2:AG391)</f>
        <v>5010888</v>
      </c>
      <c r="AJ391" s="40">
        <f>SUMIF(Unloader!B:B,Summary!B391,Unloader!W:W)</f>
        <v>0</v>
      </c>
      <c r="AK391" s="40">
        <f>SUMIF(Unloader!B:B,Summary!B391,Unloader!AD:AD)+SUMIF(Unloader!B:B,Summary!B391,Unloader!BR:BR)+SUMIF(Unloader!B:B,Summary!B391,Unloader!BN:BN)</f>
        <v>0</v>
      </c>
      <c r="AL391" s="40">
        <f>SUMIF(C$2:C391,C391,AJ$2:AJ391)</f>
        <v>2.927083333333333</v>
      </c>
      <c r="AM391" s="40">
        <f>SUMIF(C$2:C391,C391,AK$2:AK391)</f>
        <v>3.472222222222222E-3</v>
      </c>
      <c r="AN391" s="30">
        <f t="shared" si="167"/>
        <v>1282.4893111638955</v>
      </c>
      <c r="AO391" s="30">
        <f>SUM(AJ$2:AJ391)</f>
        <v>155.96458333333337</v>
      </c>
      <c r="AP391" s="30">
        <f>SUM(AK$2:AK391)</f>
        <v>13.888194444444437</v>
      </c>
      <c r="AQ391" s="30">
        <f t="shared" si="168"/>
        <v>1469.5404467471526</v>
      </c>
    </row>
    <row r="392" spans="1:43" x14ac:dyDescent="0.25">
      <c r="A392" s="124">
        <f t="shared" ref="A392:B407" si="170">A391+1</f>
        <v>391</v>
      </c>
      <c r="B392" s="361">
        <f t="shared" si="170"/>
        <v>41024</v>
      </c>
      <c r="C392" s="33">
        <f t="shared" si="150"/>
        <v>4</v>
      </c>
      <c r="D392" s="125">
        <f>COUNTIF('Rake Load'!A:A,Summary!B392)</f>
        <v>5</v>
      </c>
      <c r="E392" s="125">
        <f>SUMIF('Rake Load'!A:A,B392,'Rake Load'!F:F)</f>
        <v>17957.059999999998</v>
      </c>
      <c r="F392" s="35">
        <f>SUMIF('Rake Load'!A:A,B392,'Rake Load'!AB:AB)</f>
        <v>0.98472222222222228</v>
      </c>
      <c r="G392" s="35">
        <f t="shared" si="151"/>
        <v>0.19694444444444445</v>
      </c>
      <c r="H392" s="36">
        <f t="shared" si="152"/>
        <v>4</v>
      </c>
      <c r="I392" s="36">
        <f t="shared" si="153"/>
        <v>43</v>
      </c>
      <c r="J392" s="35">
        <f>SUMIF('Rake Load'!A:A,B392,'Rake Load'!BH:BH)</f>
        <v>0</v>
      </c>
      <c r="K392" s="41">
        <f t="shared" si="154"/>
        <v>0.98472222222222228</v>
      </c>
      <c r="L392" s="41">
        <f t="shared" si="155"/>
        <v>0.19694444444444445</v>
      </c>
      <c r="M392" s="49">
        <f t="shared" si="156"/>
        <v>4</v>
      </c>
      <c r="N392" s="49">
        <f t="shared" si="157"/>
        <v>43</v>
      </c>
      <c r="O392" s="363">
        <f>SUMIF(C$2:C392,C392,D$2:D392)</f>
        <v>153</v>
      </c>
      <c r="P392" s="33">
        <f>SUMIF(C$2:C392,C392,F$2:F392)</f>
        <v>20.467361111111106</v>
      </c>
      <c r="Q392" s="37">
        <f t="shared" si="158"/>
        <v>0.13377360203340594</v>
      </c>
      <c r="R392" s="36">
        <f t="shared" si="159"/>
        <v>3</v>
      </c>
      <c r="S392" s="36">
        <f t="shared" si="160"/>
        <v>12</v>
      </c>
      <c r="T392" s="363">
        <f>SUM(D$2:D392)</f>
        <v>1318</v>
      </c>
      <c r="U392" s="38">
        <f>SUMIF(C$2:C392,C392,E$2:E392)</f>
        <v>545355.67999999993</v>
      </c>
      <c r="V392" s="38">
        <f>SUM(E$2:E392)</f>
        <v>4680986.9660000009</v>
      </c>
      <c r="W392" s="43">
        <f>SUM(F$2:F392)</f>
        <v>40878.199305555587</v>
      </c>
      <c r="X392" s="43">
        <f t="shared" si="161"/>
        <v>31.015325725004239</v>
      </c>
      <c r="Y392" s="36">
        <f t="shared" si="162"/>
        <v>0</v>
      </c>
      <c r="Z392" s="36">
        <f t="shared" si="163"/>
        <v>22</v>
      </c>
      <c r="AA392" s="38">
        <f>SUMIF('Rake Load'!A:A,Summary!B392,'Rake Load'!AN:AN)</f>
        <v>1.4409722222222221</v>
      </c>
      <c r="AB392" s="38">
        <f>SUMIF(C$2:C392,C392,AA$2:AA392)</f>
        <v>52.958333333333336</v>
      </c>
      <c r="AC392" s="38">
        <f>SUM(AA$2:AA392)</f>
        <v>467.81944444446759</v>
      </c>
      <c r="AD392" s="43">
        <f t="shared" si="164"/>
        <v>0.28819444444444442</v>
      </c>
      <c r="AE392" s="43">
        <f t="shared" si="165"/>
        <v>0.34613289760348587</v>
      </c>
      <c r="AF392" s="43">
        <f t="shared" si="166"/>
        <v>0.35494646771203914</v>
      </c>
      <c r="AG392" s="38">
        <f>SUMIF(Unloader!B:B,Summary!B392,Unloader!M:M)</f>
        <v>0</v>
      </c>
      <c r="AH392" s="38">
        <f>SUMIF(C$2:C392,C392,AG$2:AG392)</f>
        <v>89988</v>
      </c>
      <c r="AI392" s="38">
        <f>SUM(AG$2:AG392)</f>
        <v>5010888</v>
      </c>
      <c r="AJ392" s="40">
        <f>SUMIF(Unloader!B:B,Summary!B392,Unloader!W:W)</f>
        <v>0</v>
      </c>
      <c r="AK392" s="40">
        <f>SUMIF(Unloader!B:B,Summary!B392,Unloader!AD:AD)+SUMIF(Unloader!B:B,Summary!B392,Unloader!BR:BR)+SUMIF(Unloader!B:B,Summary!B392,Unloader!BN:BN)</f>
        <v>0</v>
      </c>
      <c r="AL392" s="40">
        <f>SUMIF(C$2:C392,C392,AJ$2:AJ392)</f>
        <v>2.927083333333333</v>
      </c>
      <c r="AM392" s="40">
        <f>SUMIF(C$2:C392,C392,AK$2:AK392)</f>
        <v>3.472222222222222E-3</v>
      </c>
      <c r="AN392" s="30">
        <f t="shared" si="167"/>
        <v>1282.4893111638955</v>
      </c>
      <c r="AO392" s="30">
        <f>SUM(AJ$2:AJ392)</f>
        <v>155.96458333333337</v>
      </c>
      <c r="AP392" s="30">
        <f>SUM(AK$2:AK392)</f>
        <v>13.888194444444437</v>
      </c>
      <c r="AQ392" s="30">
        <f t="shared" si="168"/>
        <v>1469.5404467471526</v>
      </c>
    </row>
    <row r="393" spans="1:43" x14ac:dyDescent="0.25">
      <c r="A393" s="124">
        <f t="shared" si="170"/>
        <v>392</v>
      </c>
      <c r="B393" s="361">
        <f t="shared" si="170"/>
        <v>41025</v>
      </c>
      <c r="C393" s="33">
        <f t="shared" si="150"/>
        <v>4</v>
      </c>
      <c r="D393" s="125">
        <f>COUNTIF('Rake Load'!A:A,Summary!B393)</f>
        <v>5</v>
      </c>
      <c r="E393" s="125">
        <f>SUMIF('Rake Load'!A:A,B393,'Rake Load'!F:F)</f>
        <v>17256.5</v>
      </c>
      <c r="F393" s="35">
        <f>SUMIF('Rake Load'!A:A,B393,'Rake Load'!AB:AB)</f>
        <v>0.66319444444444475</v>
      </c>
      <c r="G393" s="35">
        <f t="shared" si="151"/>
        <v>0.13263888888888895</v>
      </c>
      <c r="H393" s="36">
        <f t="shared" si="152"/>
        <v>3</v>
      </c>
      <c r="I393" s="36">
        <f t="shared" si="153"/>
        <v>11</v>
      </c>
      <c r="J393" s="35">
        <f>SUMIF('Rake Load'!A:A,B393,'Rake Load'!BH:BH)</f>
        <v>0</v>
      </c>
      <c r="K393" s="41">
        <f t="shared" si="154"/>
        <v>0.66319444444444475</v>
      </c>
      <c r="L393" s="41">
        <f t="shared" si="155"/>
        <v>0.13263888888888895</v>
      </c>
      <c r="M393" s="49">
        <f t="shared" si="156"/>
        <v>3</v>
      </c>
      <c r="N393" s="49">
        <f t="shared" si="157"/>
        <v>11</v>
      </c>
      <c r="O393" s="363">
        <f>SUMIF(C$2:C393,C393,D$2:D393)</f>
        <v>158</v>
      </c>
      <c r="P393" s="33">
        <f>SUMIF(C$2:C393,C393,F$2:F393)</f>
        <v>21.130555555555553</v>
      </c>
      <c r="Q393" s="37">
        <f t="shared" si="158"/>
        <v>0.1337376933895921</v>
      </c>
      <c r="R393" s="36">
        <f t="shared" si="159"/>
        <v>3</v>
      </c>
      <c r="S393" s="36">
        <f t="shared" si="160"/>
        <v>12</v>
      </c>
      <c r="T393" s="363">
        <f>SUM(D$2:D393)</f>
        <v>1323</v>
      </c>
      <c r="U393" s="38">
        <f>SUMIF(C$2:C393,C393,E$2:E393)</f>
        <v>562612.17999999993</v>
      </c>
      <c r="V393" s="38">
        <f>SUM(E$2:E393)</f>
        <v>4698243.4660000009</v>
      </c>
      <c r="W393" s="43">
        <f>SUM(F$2:F393)</f>
        <v>40878.862500000032</v>
      </c>
      <c r="X393" s="43">
        <f t="shared" si="161"/>
        <v>30.898611111111137</v>
      </c>
      <c r="Y393" s="36">
        <f t="shared" si="162"/>
        <v>21</v>
      </c>
      <c r="Z393" s="36">
        <f t="shared" si="163"/>
        <v>34</v>
      </c>
      <c r="AA393" s="38">
        <f>SUMIF('Rake Load'!A:A,Summary!B393,'Rake Load'!AN:AN)</f>
        <v>1.1944444444444444</v>
      </c>
      <c r="AB393" s="38">
        <f>SUMIF(C$2:C393,C393,AA$2:AA393)</f>
        <v>54.152777777777779</v>
      </c>
      <c r="AC393" s="38">
        <f>SUM(AA$2:AA393)</f>
        <v>469.01388888891205</v>
      </c>
      <c r="AD393" s="43">
        <f t="shared" si="164"/>
        <v>0.23888888888888887</v>
      </c>
      <c r="AE393" s="43">
        <f t="shared" si="165"/>
        <v>0.34273909985935302</v>
      </c>
      <c r="AF393" s="43">
        <f t="shared" si="166"/>
        <v>0.35450785252374306</v>
      </c>
      <c r="AG393" s="38">
        <f>SUMIF(Unloader!B:B,Summary!B393,Unloader!M:M)</f>
        <v>0</v>
      </c>
      <c r="AH393" s="38">
        <f>SUMIF(C$2:C393,C393,AG$2:AG393)</f>
        <v>89988</v>
      </c>
      <c r="AI393" s="38">
        <f>SUM(AG$2:AG393)</f>
        <v>5010888</v>
      </c>
      <c r="AJ393" s="40">
        <f>SUMIF(Unloader!B:B,Summary!B393,Unloader!W:W)</f>
        <v>0</v>
      </c>
      <c r="AK393" s="40">
        <f>SUMIF(Unloader!B:B,Summary!B393,Unloader!AD:AD)+SUMIF(Unloader!B:B,Summary!B393,Unloader!BR:BR)+SUMIF(Unloader!B:B,Summary!B393,Unloader!BN:BN)</f>
        <v>0</v>
      </c>
      <c r="AL393" s="40">
        <f>SUMIF(C$2:C393,C393,AJ$2:AJ393)</f>
        <v>2.927083333333333</v>
      </c>
      <c r="AM393" s="40">
        <f>SUMIF(C$2:C393,C393,AK$2:AK393)</f>
        <v>3.472222222222222E-3</v>
      </c>
      <c r="AN393" s="30">
        <f t="shared" si="167"/>
        <v>1282.4893111638955</v>
      </c>
      <c r="AO393" s="30">
        <f>SUM(AJ$2:AJ393)</f>
        <v>155.96458333333337</v>
      </c>
      <c r="AP393" s="30">
        <f>SUM(AK$2:AK393)</f>
        <v>13.888194444444437</v>
      </c>
      <c r="AQ393" s="30">
        <f t="shared" si="168"/>
        <v>1469.5404467471526</v>
      </c>
    </row>
    <row r="394" spans="1:43" x14ac:dyDescent="0.25">
      <c r="A394" s="124">
        <f t="shared" si="170"/>
        <v>393</v>
      </c>
      <c r="B394" s="361">
        <f t="shared" si="170"/>
        <v>41026</v>
      </c>
      <c r="C394" s="33">
        <f t="shared" si="150"/>
        <v>4</v>
      </c>
      <c r="D394" s="125">
        <f>COUNTIF('Rake Load'!A:A,Summary!B394)</f>
        <v>2</v>
      </c>
      <c r="E394" s="125">
        <f>SUMIF('Rake Load'!A:A,B394,'Rake Load'!F:F)</f>
        <v>7305.41</v>
      </c>
      <c r="F394" s="35">
        <f>SUMIF('Rake Load'!A:A,B394,'Rake Load'!AB:AB)</f>
        <v>0.33194444444444449</v>
      </c>
      <c r="G394" s="35">
        <f t="shared" si="151"/>
        <v>0.16597222222222224</v>
      </c>
      <c r="H394" s="36">
        <f t="shared" si="152"/>
        <v>3</v>
      </c>
      <c r="I394" s="36">
        <f t="shared" si="153"/>
        <v>59</v>
      </c>
      <c r="J394" s="35">
        <f>SUMIF('Rake Load'!A:A,B394,'Rake Load'!BH:BH)</f>
        <v>0</v>
      </c>
      <c r="K394" s="41">
        <f t="shared" si="154"/>
        <v>0.33194444444444449</v>
      </c>
      <c r="L394" s="41">
        <f t="shared" si="155"/>
        <v>0.16597222222222224</v>
      </c>
      <c r="M394" s="49">
        <f t="shared" si="156"/>
        <v>3</v>
      </c>
      <c r="N394" s="49">
        <f t="shared" si="157"/>
        <v>59</v>
      </c>
      <c r="O394" s="363">
        <f>SUMIF(C$2:C394,C394,D$2:D394)</f>
        <v>160</v>
      </c>
      <c r="P394" s="33">
        <f>SUMIF(C$2:C394,C394,F$2:F394)</f>
        <v>21.462499999999999</v>
      </c>
      <c r="Q394" s="37">
        <f t="shared" si="158"/>
        <v>0.13414062499999999</v>
      </c>
      <c r="R394" s="36">
        <f t="shared" si="159"/>
        <v>3</v>
      </c>
      <c r="S394" s="36">
        <f t="shared" si="160"/>
        <v>13</v>
      </c>
      <c r="T394" s="363">
        <f>SUM(D$2:D394)</f>
        <v>1325</v>
      </c>
      <c r="U394" s="38">
        <f>SUMIF(C$2:C394,C394,E$2:E394)</f>
        <v>569917.59</v>
      </c>
      <c r="V394" s="38">
        <f>SUM(E$2:E394)</f>
        <v>4705548.8760000011</v>
      </c>
      <c r="W394" s="43">
        <f>SUM(F$2:F394)</f>
        <v>40879.194444444474</v>
      </c>
      <c r="X394" s="43">
        <f t="shared" si="161"/>
        <v>30.852222222222245</v>
      </c>
      <c r="Y394" s="36">
        <f t="shared" si="162"/>
        <v>20</v>
      </c>
      <c r="Z394" s="36">
        <f t="shared" si="163"/>
        <v>27</v>
      </c>
      <c r="AA394" s="38">
        <f>SUMIF('Rake Load'!A:A,Summary!B394,'Rake Load'!AN:AN)</f>
        <v>0.625</v>
      </c>
      <c r="AB394" s="38">
        <f>SUMIF(C$2:C394,C394,AA$2:AA394)</f>
        <v>54.777777777777779</v>
      </c>
      <c r="AC394" s="38">
        <f>SUM(AA$2:AA394)</f>
        <v>469.63888888891205</v>
      </c>
      <c r="AD394" s="43">
        <f t="shared" si="164"/>
        <v>0.3125</v>
      </c>
      <c r="AE394" s="43">
        <f t="shared" si="165"/>
        <v>0.34236111111111112</v>
      </c>
      <c r="AF394" s="43">
        <f t="shared" si="166"/>
        <v>0.35444444444446194</v>
      </c>
      <c r="AG394" s="38">
        <f>SUMIF(Unloader!B:B,Summary!B394,Unloader!M:M)</f>
        <v>0</v>
      </c>
      <c r="AH394" s="38">
        <f>SUMIF(C$2:C394,C394,AG$2:AG394)</f>
        <v>89988</v>
      </c>
      <c r="AI394" s="38">
        <f>SUM(AG$2:AG394)</f>
        <v>5010888</v>
      </c>
      <c r="AJ394" s="40">
        <f>SUMIF(Unloader!B:B,Summary!B394,Unloader!W:W)</f>
        <v>0</v>
      </c>
      <c r="AK394" s="40">
        <f>SUMIF(Unloader!B:B,Summary!B394,Unloader!AD:AD)+SUMIF(Unloader!B:B,Summary!B394,Unloader!BR:BR)+SUMIF(Unloader!B:B,Summary!B394,Unloader!BN:BN)</f>
        <v>0</v>
      </c>
      <c r="AL394" s="40">
        <f>SUMIF(C$2:C394,C394,AJ$2:AJ394)</f>
        <v>2.927083333333333</v>
      </c>
      <c r="AM394" s="40">
        <f>SUMIF(C$2:C394,C394,AK$2:AK394)</f>
        <v>3.472222222222222E-3</v>
      </c>
      <c r="AN394" s="30">
        <f t="shared" si="167"/>
        <v>1282.4893111638955</v>
      </c>
      <c r="AO394" s="30">
        <f>SUM(AJ$2:AJ394)</f>
        <v>155.96458333333337</v>
      </c>
      <c r="AP394" s="30">
        <f>SUM(AK$2:AK394)</f>
        <v>13.888194444444437</v>
      </c>
      <c r="AQ394" s="30">
        <f t="shared" si="168"/>
        <v>1469.5404467471526</v>
      </c>
    </row>
    <row r="395" spans="1:43" x14ac:dyDescent="0.25">
      <c r="A395" s="124">
        <f t="shared" si="170"/>
        <v>394</v>
      </c>
      <c r="B395" s="361">
        <f t="shared" si="170"/>
        <v>41027</v>
      </c>
      <c r="C395" s="33">
        <f t="shared" si="150"/>
        <v>4</v>
      </c>
      <c r="D395" s="125">
        <f>COUNTIF('Rake Load'!A:A,Summary!B395)</f>
        <v>4</v>
      </c>
      <c r="E395" s="125">
        <f>SUMIF('Rake Load'!A:A,B395,'Rake Load'!F:F)</f>
        <v>13166.969999999998</v>
      </c>
      <c r="F395" s="35">
        <f>SUMIF('Rake Load'!A:A,B395,'Rake Load'!AB:AB)</f>
        <v>0.59375000000000022</v>
      </c>
      <c r="G395" s="35">
        <f t="shared" si="151"/>
        <v>0.14843750000000006</v>
      </c>
      <c r="H395" s="36">
        <f t="shared" si="152"/>
        <v>3</v>
      </c>
      <c r="I395" s="36">
        <f t="shared" si="153"/>
        <v>33</v>
      </c>
      <c r="J395" s="35">
        <f>SUMIF('Rake Load'!A:A,B395,'Rake Load'!BH:BH)</f>
        <v>1.0416666666666666E-2</v>
      </c>
      <c r="K395" s="41">
        <f t="shared" si="154"/>
        <v>0.58333333333333359</v>
      </c>
      <c r="L395" s="41">
        <f t="shared" si="155"/>
        <v>0.1458333333333334</v>
      </c>
      <c r="M395" s="49">
        <f t="shared" si="156"/>
        <v>3</v>
      </c>
      <c r="N395" s="49">
        <f t="shared" si="157"/>
        <v>30</v>
      </c>
      <c r="O395" s="363">
        <f>SUMIF(C$2:C395,C395,D$2:D395)</f>
        <v>164</v>
      </c>
      <c r="P395" s="33">
        <f>SUMIF(C$2:C395,C395,F$2:F395)</f>
        <v>22.056249999999999</v>
      </c>
      <c r="Q395" s="37">
        <f t="shared" si="158"/>
        <v>0.13448932926829268</v>
      </c>
      <c r="R395" s="36">
        <f t="shared" si="159"/>
        <v>3</v>
      </c>
      <c r="S395" s="36">
        <f t="shared" si="160"/>
        <v>13</v>
      </c>
      <c r="T395" s="363">
        <f>SUM(D$2:D395)</f>
        <v>1329</v>
      </c>
      <c r="U395" s="38">
        <f>SUMIF(C$2:C395,C395,E$2:E395)</f>
        <v>583084.55999999994</v>
      </c>
      <c r="V395" s="38">
        <f>SUM(E$2:E395)</f>
        <v>4718715.8460000008</v>
      </c>
      <c r="W395" s="43">
        <f>SUM(F$2:F395)</f>
        <v>40879.788194444474</v>
      </c>
      <c r="X395" s="43">
        <f t="shared" si="161"/>
        <v>30.759810530056036</v>
      </c>
      <c r="Y395" s="36">
        <f t="shared" si="162"/>
        <v>18</v>
      </c>
      <c r="Z395" s="36">
        <f t="shared" si="163"/>
        <v>14</v>
      </c>
      <c r="AA395" s="38">
        <f>SUMIF('Rake Load'!A:A,Summary!B395,'Rake Load'!AN:AN)</f>
        <v>0.9965277777777779</v>
      </c>
      <c r="AB395" s="38">
        <f>SUMIF(C$2:C395,C395,AA$2:AA395)</f>
        <v>55.774305555555557</v>
      </c>
      <c r="AC395" s="38">
        <f>SUM(AA$2:AA395)</f>
        <v>470.63541666668982</v>
      </c>
      <c r="AD395" s="43">
        <f t="shared" si="164"/>
        <v>0.24913194444444448</v>
      </c>
      <c r="AE395" s="43">
        <f t="shared" si="165"/>
        <v>0.34008722899728999</v>
      </c>
      <c r="AF395" s="43">
        <f t="shared" si="166"/>
        <v>0.35412747679961609</v>
      </c>
      <c r="AG395" s="38">
        <f>SUMIF(Unloader!B:B,Summary!B395,Unloader!M:M)</f>
        <v>0</v>
      </c>
      <c r="AH395" s="38">
        <f>SUMIF(C$2:C395,C395,AG$2:AG395)</f>
        <v>89988</v>
      </c>
      <c r="AI395" s="38">
        <f>SUM(AG$2:AG395)</f>
        <v>5010888</v>
      </c>
      <c r="AJ395" s="40">
        <f>SUMIF(Unloader!B:B,Summary!B395,Unloader!W:W)</f>
        <v>0</v>
      </c>
      <c r="AK395" s="40">
        <f>SUMIF(Unloader!B:B,Summary!B395,Unloader!AD:AD)+SUMIF(Unloader!B:B,Summary!B395,Unloader!BR:BR)+SUMIF(Unloader!B:B,Summary!B395,Unloader!BN:BN)</f>
        <v>0</v>
      </c>
      <c r="AL395" s="40">
        <f>SUMIF(C$2:C395,C395,AJ$2:AJ395)</f>
        <v>2.927083333333333</v>
      </c>
      <c r="AM395" s="40">
        <f>SUMIF(C$2:C395,C395,AK$2:AK395)</f>
        <v>3.472222222222222E-3</v>
      </c>
      <c r="AN395" s="30">
        <f t="shared" si="167"/>
        <v>1282.4893111638955</v>
      </c>
      <c r="AO395" s="30">
        <f>SUM(AJ$2:AJ395)</f>
        <v>155.96458333333337</v>
      </c>
      <c r="AP395" s="30">
        <f>SUM(AK$2:AK395)</f>
        <v>13.888194444444437</v>
      </c>
      <c r="AQ395" s="30">
        <f t="shared" si="168"/>
        <v>1469.5404467471526</v>
      </c>
    </row>
    <row r="396" spans="1:43" x14ac:dyDescent="0.25">
      <c r="A396" s="124">
        <f t="shared" si="170"/>
        <v>395</v>
      </c>
      <c r="B396" s="361">
        <f t="shared" si="170"/>
        <v>41028</v>
      </c>
      <c r="C396" s="33">
        <f t="shared" si="150"/>
        <v>4</v>
      </c>
      <c r="D396" s="125">
        <f>COUNTIF('Rake Load'!A:A,Summary!B396)</f>
        <v>6</v>
      </c>
      <c r="E396" s="125">
        <f>SUMIF('Rake Load'!A:A,B396,'Rake Load'!F:F)</f>
        <v>20905.43</v>
      </c>
      <c r="F396" s="35">
        <f>SUMIF('Rake Load'!A:A,B396,'Rake Load'!AB:AB)</f>
        <v>0.53888888888888886</v>
      </c>
      <c r="G396" s="35">
        <f t="shared" si="151"/>
        <v>8.9814814814814806E-2</v>
      </c>
      <c r="H396" s="36">
        <f t="shared" si="152"/>
        <v>2</v>
      </c>
      <c r="I396" s="36">
        <f t="shared" si="153"/>
        <v>9</v>
      </c>
      <c r="J396" s="35">
        <f>SUMIF('Rake Load'!A:A,B396,'Rake Load'!BH:BH)</f>
        <v>2.9166666666666667E-2</v>
      </c>
      <c r="K396" s="41">
        <f t="shared" si="154"/>
        <v>0.50972222222222219</v>
      </c>
      <c r="L396" s="41">
        <f t="shared" si="155"/>
        <v>8.4953703703703698E-2</v>
      </c>
      <c r="M396" s="49">
        <f t="shared" si="156"/>
        <v>2</v>
      </c>
      <c r="N396" s="49">
        <f t="shared" si="157"/>
        <v>2</v>
      </c>
      <c r="O396" s="363">
        <f>SUMIF(C$2:C396,C396,D$2:D396)</f>
        <v>170</v>
      </c>
      <c r="P396" s="33">
        <f>SUMIF(C$2:C396,C396,F$2:F396)</f>
        <v>22.595138888888886</v>
      </c>
      <c r="Q396" s="37">
        <f t="shared" si="158"/>
        <v>0.13291258169934639</v>
      </c>
      <c r="R396" s="36">
        <f t="shared" si="159"/>
        <v>3</v>
      </c>
      <c r="S396" s="36">
        <f t="shared" si="160"/>
        <v>11</v>
      </c>
      <c r="T396" s="363">
        <f>SUM(D$2:D396)</f>
        <v>1335</v>
      </c>
      <c r="U396" s="38">
        <f>SUMIF(C$2:C396,C396,E$2:E396)</f>
        <v>603989.99</v>
      </c>
      <c r="V396" s="38">
        <f>SUM(E$2:E396)</f>
        <v>4739621.2760000005</v>
      </c>
      <c r="W396" s="43">
        <f>SUM(F$2:F396)</f>
        <v>40880.327083333366</v>
      </c>
      <c r="X396" s="43">
        <f t="shared" si="161"/>
        <v>30.621967852684168</v>
      </c>
      <c r="Y396" s="36">
        <f t="shared" si="162"/>
        <v>14</v>
      </c>
      <c r="Z396" s="36">
        <f t="shared" si="163"/>
        <v>55</v>
      </c>
      <c r="AA396" s="38">
        <f>SUMIF('Rake Load'!A:A,Summary!B396,'Rake Load'!AN:AN)</f>
        <v>1.4930555555555554</v>
      </c>
      <c r="AB396" s="38">
        <f>SUMIF(C$2:C396,C396,AA$2:AA396)</f>
        <v>57.267361111111114</v>
      </c>
      <c r="AC396" s="38">
        <f>SUM(AA$2:AA396)</f>
        <v>472.12847222224536</v>
      </c>
      <c r="AD396" s="43">
        <f t="shared" si="164"/>
        <v>0.24884259259259256</v>
      </c>
      <c r="AE396" s="43">
        <f t="shared" si="165"/>
        <v>0.3368668300653595</v>
      </c>
      <c r="AF396" s="43">
        <f t="shared" si="166"/>
        <v>0.35365428630879803</v>
      </c>
      <c r="AG396" s="38">
        <f>SUMIF(Unloader!B:B,Summary!B396,Unloader!M:M)</f>
        <v>0</v>
      </c>
      <c r="AH396" s="38">
        <f>SUMIF(C$2:C396,C396,AG$2:AG396)</f>
        <v>89988</v>
      </c>
      <c r="AI396" s="38">
        <f>SUM(AG$2:AG396)</f>
        <v>5010888</v>
      </c>
      <c r="AJ396" s="40">
        <f>SUMIF(Unloader!B:B,Summary!B396,Unloader!W:W)</f>
        <v>0</v>
      </c>
      <c r="AK396" s="40">
        <f>SUMIF(Unloader!B:B,Summary!B396,Unloader!AD:AD)+SUMIF(Unloader!B:B,Summary!B396,Unloader!BR:BR)+SUMIF(Unloader!B:B,Summary!B396,Unloader!BN:BN)</f>
        <v>0</v>
      </c>
      <c r="AL396" s="40">
        <f>SUMIF(C$2:C396,C396,AJ$2:AJ396)</f>
        <v>2.927083333333333</v>
      </c>
      <c r="AM396" s="40">
        <f>SUMIF(C$2:C396,C396,AK$2:AK396)</f>
        <v>3.472222222222222E-3</v>
      </c>
      <c r="AN396" s="30">
        <f t="shared" si="167"/>
        <v>1282.4893111638955</v>
      </c>
      <c r="AO396" s="30">
        <f>SUM(AJ$2:AJ396)</f>
        <v>155.96458333333337</v>
      </c>
      <c r="AP396" s="30">
        <f>SUM(AK$2:AK396)</f>
        <v>13.888194444444437</v>
      </c>
      <c r="AQ396" s="30">
        <f t="shared" si="168"/>
        <v>1469.5404467471526</v>
      </c>
    </row>
    <row r="397" spans="1:43" x14ac:dyDescent="0.25">
      <c r="A397" s="124">
        <f t="shared" si="170"/>
        <v>396</v>
      </c>
      <c r="B397" s="361">
        <f t="shared" si="170"/>
        <v>41029</v>
      </c>
      <c r="C397" s="33">
        <f t="shared" si="150"/>
        <v>4</v>
      </c>
      <c r="D397" s="125">
        <f>COUNTIF('Rake Load'!A:A,Summary!B397)</f>
        <v>8</v>
      </c>
      <c r="E397" s="125">
        <f>SUMIF('Rake Load'!A:A,B397,'Rake Load'!F:F)</f>
        <v>28269.910000000003</v>
      </c>
      <c r="F397" s="35">
        <f>SUMIF('Rake Load'!A:A,B397,'Rake Load'!AB:AB)</f>
        <v>1.5374999999999996</v>
      </c>
      <c r="G397" s="35">
        <f t="shared" si="151"/>
        <v>0.19218749999999996</v>
      </c>
      <c r="H397" s="36">
        <f t="shared" si="152"/>
        <v>4</v>
      </c>
      <c r="I397" s="36">
        <f t="shared" si="153"/>
        <v>36</v>
      </c>
      <c r="J397" s="35">
        <f>SUMIF('Rake Load'!A:A,B397,'Rake Load'!BH:BH)</f>
        <v>0.4868055555555556</v>
      </c>
      <c r="K397" s="41">
        <f t="shared" si="154"/>
        <v>1.0506944444444439</v>
      </c>
      <c r="L397" s="41">
        <f t="shared" si="155"/>
        <v>0.13133680555555549</v>
      </c>
      <c r="M397" s="49">
        <f t="shared" si="156"/>
        <v>3</v>
      </c>
      <c r="N397" s="49">
        <f t="shared" si="157"/>
        <v>9</v>
      </c>
      <c r="O397" s="363">
        <f>SUMIF(C$2:C397,C397,D$2:D397)</f>
        <v>178</v>
      </c>
      <c r="P397" s="33">
        <f>SUMIF(C$2:C397,C397,F$2:F397)</f>
        <v>24.132638888888884</v>
      </c>
      <c r="Q397" s="37">
        <f t="shared" si="158"/>
        <v>0.13557662297128587</v>
      </c>
      <c r="R397" s="36">
        <f t="shared" si="159"/>
        <v>3</v>
      </c>
      <c r="S397" s="36">
        <f t="shared" si="160"/>
        <v>15</v>
      </c>
      <c r="T397" s="363">
        <f>SUM(D$2:D397)</f>
        <v>1343</v>
      </c>
      <c r="U397" s="38">
        <f>SUMIF(C$2:C397,C397,E$2:E397)</f>
        <v>632259.9</v>
      </c>
      <c r="V397" s="38">
        <f>SUM(E$2:E397)</f>
        <v>4767891.1860000007</v>
      </c>
      <c r="W397" s="43">
        <f>SUM(F$2:F397)</f>
        <v>40881.864583333365</v>
      </c>
      <c r="X397" s="43">
        <f t="shared" si="161"/>
        <v>30.440703338297368</v>
      </c>
      <c r="Y397" s="36">
        <f t="shared" si="162"/>
        <v>10</v>
      </c>
      <c r="Z397" s="36">
        <f t="shared" si="163"/>
        <v>34</v>
      </c>
      <c r="AA397" s="38">
        <f>SUMIF('Rake Load'!A:A,Summary!B397,'Rake Load'!AN:AN)</f>
        <v>3.114583333333333</v>
      </c>
      <c r="AB397" s="38">
        <f>SUMIF(C$2:C397,C397,AA$2:AA397)</f>
        <v>60.38194444444445</v>
      </c>
      <c r="AC397" s="38">
        <f>SUM(AA$2:AA397)</f>
        <v>475.24305555557868</v>
      </c>
      <c r="AD397" s="43">
        <f t="shared" si="164"/>
        <v>0.38932291666666663</v>
      </c>
      <c r="AE397" s="43">
        <f t="shared" si="165"/>
        <v>0.33922440699126094</v>
      </c>
      <c r="AF397" s="43">
        <f t="shared" si="166"/>
        <v>0.35386675767355075</v>
      </c>
      <c r="AG397" s="38">
        <f>SUMIF(Unloader!B:B,Summary!B397,Unloader!M:M)</f>
        <v>0</v>
      </c>
      <c r="AH397" s="38">
        <f>SUMIF(C$2:C397,C397,AG$2:AG397)</f>
        <v>89988</v>
      </c>
      <c r="AI397" s="38">
        <f>SUM(AG$2:AG397)</f>
        <v>5010888</v>
      </c>
      <c r="AJ397" s="40">
        <f>SUMIF(Unloader!B:B,Summary!B397,Unloader!W:W)</f>
        <v>0</v>
      </c>
      <c r="AK397" s="40">
        <f>SUMIF(Unloader!B:B,Summary!B397,Unloader!AD:AD)+SUMIF(Unloader!B:B,Summary!B397,Unloader!BR:BR)+SUMIF(Unloader!B:B,Summary!B397,Unloader!BN:BN)</f>
        <v>0</v>
      </c>
      <c r="AL397" s="40">
        <f>SUMIF(C$2:C397,C397,AJ$2:AJ397)</f>
        <v>2.927083333333333</v>
      </c>
      <c r="AM397" s="40">
        <f>SUMIF(C$2:C397,C397,AK$2:AK397)</f>
        <v>3.472222222222222E-3</v>
      </c>
      <c r="AN397" s="30">
        <f t="shared" si="167"/>
        <v>1282.4893111638955</v>
      </c>
      <c r="AO397" s="30">
        <f>SUM(AJ$2:AJ397)</f>
        <v>155.96458333333337</v>
      </c>
      <c r="AP397" s="30">
        <f>SUM(AK$2:AK397)</f>
        <v>13.888194444444437</v>
      </c>
      <c r="AQ397" s="30">
        <f t="shared" si="168"/>
        <v>1469.5404467471526</v>
      </c>
    </row>
    <row r="398" spans="1:43" x14ac:dyDescent="0.25">
      <c r="A398" s="124">
        <f t="shared" si="170"/>
        <v>397</v>
      </c>
      <c r="B398" s="361">
        <f t="shared" si="170"/>
        <v>41030</v>
      </c>
      <c r="C398" s="33">
        <f t="shared" si="150"/>
        <v>5</v>
      </c>
      <c r="D398" s="125">
        <f>COUNTIF('Rake Load'!A:A,Summary!B398)</f>
        <v>8</v>
      </c>
      <c r="E398" s="125">
        <f>SUMIF('Rake Load'!A:A,B398,'Rake Load'!F:F)</f>
        <v>28749.59</v>
      </c>
      <c r="F398" s="35">
        <f>SUMIF('Rake Load'!A:A,B398,'Rake Load'!AB:AB)</f>
        <v>1.3520833333333335</v>
      </c>
      <c r="G398" s="35">
        <f t="shared" si="151"/>
        <v>0.16901041666666669</v>
      </c>
      <c r="H398" s="36">
        <f t="shared" si="152"/>
        <v>4</v>
      </c>
      <c r="I398" s="36">
        <f t="shared" si="153"/>
        <v>3</v>
      </c>
      <c r="J398" s="35">
        <f>SUMIF('Rake Load'!A:A,B398,'Rake Load'!BH:BH)</f>
        <v>3.2638888888888891E-2</v>
      </c>
      <c r="K398" s="41">
        <f t="shared" si="154"/>
        <v>1.3194444444444446</v>
      </c>
      <c r="L398" s="41">
        <f t="shared" si="155"/>
        <v>0.16493055555555558</v>
      </c>
      <c r="M398" s="49">
        <f t="shared" si="156"/>
        <v>3</v>
      </c>
      <c r="N398" s="49">
        <f t="shared" si="157"/>
        <v>57</v>
      </c>
      <c r="O398" s="363">
        <f>SUMIF(C$2:C398,C398,D$2:D398)</f>
        <v>27</v>
      </c>
      <c r="P398" s="33">
        <f>SUMIF(C$2:C398,C398,F$2:F398)</f>
        <v>5.2888888888882422</v>
      </c>
      <c r="Q398" s="37">
        <f t="shared" si="158"/>
        <v>0.19588477366252749</v>
      </c>
      <c r="R398" s="36">
        <f t="shared" si="159"/>
        <v>4</v>
      </c>
      <c r="S398" s="36">
        <f t="shared" si="160"/>
        <v>42</v>
      </c>
      <c r="T398" s="363">
        <f>SUM(D$2:D398)</f>
        <v>1351</v>
      </c>
      <c r="U398" s="38">
        <f>SUMIF(C$2:C398,C398,E$2:E398)</f>
        <v>94661.659999999989</v>
      </c>
      <c r="V398" s="38">
        <f>SUM(E$2:E398)</f>
        <v>4796640.7760000005</v>
      </c>
      <c r="W398" s="43">
        <f>SUM(F$2:F398)</f>
        <v>40883.216666666696</v>
      </c>
      <c r="X398" s="43">
        <f t="shared" si="161"/>
        <v>30.261448309893929</v>
      </c>
      <c r="Y398" s="36">
        <f t="shared" si="162"/>
        <v>6</v>
      </c>
      <c r="Z398" s="36">
        <f t="shared" si="163"/>
        <v>16</v>
      </c>
      <c r="AA398" s="38">
        <f>SUMIF('Rake Load'!A:A,Summary!B398,'Rake Load'!AN:AN)</f>
        <v>2.6076388888888888</v>
      </c>
      <c r="AB398" s="38">
        <f>SUMIF(C$2:C398,C398,AA$2:AA398)</f>
        <v>11.045138888908131</v>
      </c>
      <c r="AC398" s="38">
        <f>SUM(AA$2:AA398)</f>
        <v>477.85069444446759</v>
      </c>
      <c r="AD398" s="43">
        <f t="shared" si="164"/>
        <v>0.3259548611111111</v>
      </c>
      <c r="AE398" s="43">
        <f t="shared" si="165"/>
        <v>0.40907921810770853</v>
      </c>
      <c r="AF398" s="43">
        <f t="shared" si="166"/>
        <v>0.3537014762727369</v>
      </c>
      <c r="AG398" s="38">
        <f>SUMIF(Unloader!B:B,Summary!B398,Unloader!M:M)</f>
        <v>0</v>
      </c>
      <c r="AH398" s="38">
        <f>SUMIF(C$2:C398,C398,AG$2:AG398)</f>
        <v>105760</v>
      </c>
      <c r="AI398" s="38">
        <f>SUM(AG$2:AG398)</f>
        <v>5010888</v>
      </c>
      <c r="AJ398" s="40">
        <f>SUMIF(Unloader!B:B,Summary!B398,Unloader!W:W)</f>
        <v>0</v>
      </c>
      <c r="AK398" s="40">
        <f>SUMIF(Unloader!B:B,Summary!B398,Unloader!AD:AD)+SUMIF(Unloader!B:B,Summary!B398,Unloader!BR:BR)+SUMIF(Unloader!B:B,Summary!B398,Unloader!BN:BN)</f>
        <v>0</v>
      </c>
      <c r="AL398" s="40">
        <f>SUMIF(C$2:C398,C398,AJ$2:AJ398)</f>
        <v>3.791666666666667</v>
      </c>
      <c r="AM398" s="40">
        <f>SUMIF(C$2:C398,C398,AK$2:AK398)</f>
        <v>0.15625</v>
      </c>
      <c r="AN398" s="30">
        <f t="shared" si="167"/>
        <v>1212.1489971346703</v>
      </c>
      <c r="AO398" s="30">
        <f>SUM(AJ$2:AJ398)</f>
        <v>155.96458333333337</v>
      </c>
      <c r="AP398" s="30">
        <f>SUM(AK$2:AK398)</f>
        <v>13.888194444444437</v>
      </c>
      <c r="AQ398" s="30">
        <f t="shared" si="168"/>
        <v>1469.5404467471526</v>
      </c>
    </row>
    <row r="399" spans="1:43" x14ac:dyDescent="0.25">
      <c r="A399" s="124">
        <f t="shared" si="170"/>
        <v>398</v>
      </c>
      <c r="B399" s="361">
        <f t="shared" si="170"/>
        <v>41031</v>
      </c>
      <c r="C399" s="33">
        <f t="shared" si="150"/>
        <v>5</v>
      </c>
      <c r="D399" s="125">
        <f>COUNTIF('Rake Load'!A:A,Summary!B399)</f>
        <v>8</v>
      </c>
      <c r="E399" s="125">
        <f>SUMIF('Rake Load'!A:A,B399,'Rake Load'!F:F)</f>
        <v>29691.379999999997</v>
      </c>
      <c r="F399" s="35">
        <f>SUMIF('Rake Load'!A:A,B399,'Rake Load'!AB:AB)</f>
        <v>0.60972222222222228</v>
      </c>
      <c r="G399" s="35">
        <f t="shared" si="151"/>
        <v>7.6215277777777785E-2</v>
      </c>
      <c r="H399" s="36">
        <f t="shared" si="152"/>
        <v>1</v>
      </c>
      <c r="I399" s="36">
        <f t="shared" si="153"/>
        <v>49</v>
      </c>
      <c r="J399" s="35">
        <f>SUMIF('Rake Load'!A:A,B399,'Rake Load'!BH:BH)</f>
        <v>0</v>
      </c>
      <c r="K399" s="41">
        <f t="shared" si="154"/>
        <v>0.60972222222222228</v>
      </c>
      <c r="L399" s="41">
        <f t="shared" si="155"/>
        <v>7.6215277777777785E-2</v>
      </c>
      <c r="M399" s="49">
        <f t="shared" si="156"/>
        <v>1</v>
      </c>
      <c r="N399" s="49">
        <f t="shared" si="157"/>
        <v>49</v>
      </c>
      <c r="O399" s="363">
        <f>SUMIF(C$2:C399,C399,D$2:D399)</f>
        <v>35</v>
      </c>
      <c r="P399" s="33">
        <f>SUMIF(C$2:C399,C399,F$2:F399)</f>
        <v>5.8986111111104647</v>
      </c>
      <c r="Q399" s="37">
        <f t="shared" si="158"/>
        <v>0.16853174603172758</v>
      </c>
      <c r="R399" s="36">
        <f t="shared" si="159"/>
        <v>4</v>
      </c>
      <c r="S399" s="36">
        <f t="shared" si="160"/>
        <v>2</v>
      </c>
      <c r="T399" s="363">
        <f>SUM(D$2:D399)</f>
        <v>1359</v>
      </c>
      <c r="U399" s="38">
        <f>SUMIF(C$2:C399,C399,E$2:E399)</f>
        <v>124353.03999999998</v>
      </c>
      <c r="V399" s="38">
        <f>SUM(E$2:E399)</f>
        <v>4826332.1560000004</v>
      </c>
      <c r="W399" s="43">
        <f>SUM(F$2:F399)</f>
        <v>40883.82638888892</v>
      </c>
      <c r="X399" s="43">
        <f t="shared" si="161"/>
        <v>30.08375746055108</v>
      </c>
      <c r="Y399" s="36">
        <f t="shared" si="162"/>
        <v>2</v>
      </c>
      <c r="Z399" s="36">
        <f t="shared" si="163"/>
        <v>0</v>
      </c>
      <c r="AA399" s="38">
        <f>SUMIF('Rake Load'!A:A,Summary!B399,'Rake Load'!AN:AN)</f>
        <v>2.4826388888888893</v>
      </c>
      <c r="AB399" s="38">
        <f>SUMIF(C$2:C399,C399,AA$2:AA399)</f>
        <v>13.52777777779702</v>
      </c>
      <c r="AC399" s="38">
        <f>SUM(AA$2:AA399)</f>
        <v>480.33333333335651</v>
      </c>
      <c r="AD399" s="43">
        <f t="shared" si="164"/>
        <v>0.31032986111111116</v>
      </c>
      <c r="AE399" s="43">
        <f t="shared" si="165"/>
        <v>0.38650793650848631</v>
      </c>
      <c r="AF399" s="43">
        <f t="shared" si="166"/>
        <v>0.35344616139319829</v>
      </c>
      <c r="AG399" s="38">
        <f>SUMIF(Unloader!B:B,Summary!B399,Unloader!M:M)</f>
        <v>0</v>
      </c>
      <c r="AH399" s="38">
        <f>SUMIF(C$2:C399,C399,AG$2:AG399)</f>
        <v>105760</v>
      </c>
      <c r="AI399" s="38">
        <f>SUM(AG$2:AG399)</f>
        <v>5010888</v>
      </c>
      <c r="AJ399" s="40">
        <f>SUMIF(Unloader!B:B,Summary!B399,Unloader!W:W)</f>
        <v>0</v>
      </c>
      <c r="AK399" s="40">
        <f>SUMIF(Unloader!B:B,Summary!B399,Unloader!AD:AD)+SUMIF(Unloader!B:B,Summary!B399,Unloader!BR:BR)+SUMIF(Unloader!B:B,Summary!B399,Unloader!BN:BN)</f>
        <v>0</v>
      </c>
      <c r="AL399" s="40">
        <f>SUMIF(C$2:C399,C399,AJ$2:AJ399)</f>
        <v>3.791666666666667</v>
      </c>
      <c r="AM399" s="40">
        <f>SUMIF(C$2:C399,C399,AK$2:AK399)</f>
        <v>0.15625</v>
      </c>
      <c r="AN399" s="30">
        <f t="shared" si="167"/>
        <v>1212.1489971346703</v>
      </c>
      <c r="AO399" s="30">
        <f>SUM(AJ$2:AJ399)</f>
        <v>155.96458333333337</v>
      </c>
      <c r="AP399" s="30">
        <f>SUM(AK$2:AK399)</f>
        <v>13.888194444444437</v>
      </c>
      <c r="AQ399" s="30">
        <f t="shared" si="168"/>
        <v>1469.5404467471526</v>
      </c>
    </row>
    <row r="400" spans="1:43" x14ac:dyDescent="0.25">
      <c r="A400" s="124">
        <f t="shared" si="170"/>
        <v>399</v>
      </c>
      <c r="B400" s="361">
        <f t="shared" si="170"/>
        <v>41032</v>
      </c>
      <c r="C400" s="33">
        <f t="shared" si="150"/>
        <v>5</v>
      </c>
      <c r="D400" s="125">
        <f>COUNTIF('Rake Load'!A:A,Summary!B400)</f>
        <v>10</v>
      </c>
      <c r="E400" s="125">
        <f>SUMIF('Rake Load'!A:A,B400,'Rake Load'!F:F)</f>
        <v>34208.1</v>
      </c>
      <c r="F400" s="35">
        <f>SUMIF('Rake Load'!A:A,B400,'Rake Load'!AB:AB)</f>
        <v>1.5902777777777781</v>
      </c>
      <c r="G400" s="35">
        <f t="shared" si="151"/>
        <v>0.15902777777777782</v>
      </c>
      <c r="H400" s="36">
        <f t="shared" si="152"/>
        <v>3</v>
      </c>
      <c r="I400" s="36">
        <f t="shared" si="153"/>
        <v>49</v>
      </c>
      <c r="J400" s="35">
        <f>SUMIF('Rake Load'!A:A,B400,'Rake Load'!BH:BH)</f>
        <v>0</v>
      </c>
      <c r="K400" s="41">
        <f t="shared" si="154"/>
        <v>1.5902777777777781</v>
      </c>
      <c r="L400" s="41">
        <f t="shared" si="155"/>
        <v>0.15902777777777782</v>
      </c>
      <c r="M400" s="49">
        <f t="shared" si="156"/>
        <v>3</v>
      </c>
      <c r="N400" s="49">
        <f t="shared" si="157"/>
        <v>49</v>
      </c>
      <c r="O400" s="363">
        <f>SUMIF(C$2:C400,C400,D$2:D400)</f>
        <v>45</v>
      </c>
      <c r="P400" s="33">
        <f>SUMIF(C$2:C400,C400,F$2:F400)</f>
        <v>7.4888888888882423</v>
      </c>
      <c r="Q400" s="37">
        <f t="shared" si="158"/>
        <v>0.16641975308640539</v>
      </c>
      <c r="R400" s="36">
        <f t="shared" si="159"/>
        <v>3</v>
      </c>
      <c r="S400" s="36">
        <f t="shared" si="160"/>
        <v>59</v>
      </c>
      <c r="T400" s="363">
        <f>SUM(D$2:D400)</f>
        <v>1369</v>
      </c>
      <c r="U400" s="38">
        <f>SUMIF(C$2:C400,C400,E$2:E400)</f>
        <v>158561.13999999998</v>
      </c>
      <c r="V400" s="38">
        <f>SUM(E$2:E400)</f>
        <v>4860540.2560000001</v>
      </c>
      <c r="W400" s="43">
        <f>SUM(F$2:F400)</f>
        <v>40885.416666666701</v>
      </c>
      <c r="X400" s="43">
        <f t="shared" si="161"/>
        <v>29.865169223277356</v>
      </c>
      <c r="Y400" s="36">
        <f t="shared" si="162"/>
        <v>20</v>
      </c>
      <c r="Z400" s="36">
        <f t="shared" si="163"/>
        <v>45</v>
      </c>
      <c r="AA400" s="38">
        <f>SUMIF('Rake Load'!A:A,Summary!B400,'Rake Load'!AN:AN)</f>
        <v>4.5451388888888893</v>
      </c>
      <c r="AB400" s="38">
        <f>SUMIF(C$2:C400,C400,AA$2:AA400)</f>
        <v>18.072916666685909</v>
      </c>
      <c r="AC400" s="38">
        <f>SUM(AA$2:AA400)</f>
        <v>484.87847222224542</v>
      </c>
      <c r="AD400" s="43">
        <f t="shared" si="164"/>
        <v>0.45451388888888894</v>
      </c>
      <c r="AE400" s="43">
        <f t="shared" si="165"/>
        <v>0.40162037037079801</v>
      </c>
      <c r="AF400" s="43">
        <f t="shared" si="166"/>
        <v>0.35418442090741081</v>
      </c>
      <c r="AG400" s="38">
        <f>SUMIF(Unloader!B:B,Summary!B400,Unloader!M:M)</f>
        <v>0</v>
      </c>
      <c r="AH400" s="38">
        <f>SUMIF(C$2:C400,C400,AG$2:AG400)</f>
        <v>105760</v>
      </c>
      <c r="AI400" s="38">
        <f>SUM(AG$2:AG400)</f>
        <v>5010888</v>
      </c>
      <c r="AJ400" s="40">
        <f>SUMIF(Unloader!B:B,Summary!B400,Unloader!W:W)</f>
        <v>0</v>
      </c>
      <c r="AK400" s="40">
        <f>SUMIF(Unloader!B:B,Summary!B400,Unloader!AD:AD)+SUMIF(Unloader!B:B,Summary!B400,Unloader!BR:BR)+SUMIF(Unloader!B:B,Summary!B400,Unloader!BN:BN)</f>
        <v>0</v>
      </c>
      <c r="AL400" s="40">
        <f>SUMIF(C$2:C400,C400,AJ$2:AJ400)</f>
        <v>3.791666666666667</v>
      </c>
      <c r="AM400" s="40">
        <f>SUMIF(C$2:C400,C400,AK$2:AK400)</f>
        <v>0.15625</v>
      </c>
      <c r="AN400" s="30">
        <f t="shared" si="167"/>
        <v>1212.1489971346703</v>
      </c>
      <c r="AO400" s="30">
        <f>SUM(AJ$2:AJ400)</f>
        <v>155.96458333333337</v>
      </c>
      <c r="AP400" s="30">
        <f>SUM(AK$2:AK400)</f>
        <v>13.888194444444437</v>
      </c>
      <c r="AQ400" s="30">
        <f t="shared" si="168"/>
        <v>1469.5404467471526</v>
      </c>
    </row>
    <row r="401" spans="1:43" x14ac:dyDescent="0.25">
      <c r="A401" s="124">
        <f t="shared" si="170"/>
        <v>400</v>
      </c>
      <c r="B401" s="361">
        <f t="shared" si="170"/>
        <v>41033</v>
      </c>
      <c r="C401" s="33">
        <f t="shared" si="150"/>
        <v>5</v>
      </c>
      <c r="D401" s="125">
        <f>COUNTIF('Rake Load'!A:A,Summary!B401)</f>
        <v>7</v>
      </c>
      <c r="E401" s="125">
        <f>SUMIF('Rake Load'!A:A,B401,'Rake Load'!F:F)</f>
        <v>25431.61</v>
      </c>
      <c r="F401" s="35">
        <f>SUMIF('Rake Load'!A:A,B401,'Rake Load'!AB:AB)</f>
        <v>0.98263888888888906</v>
      </c>
      <c r="G401" s="35">
        <f t="shared" si="151"/>
        <v>0.14037698412698416</v>
      </c>
      <c r="H401" s="36">
        <f t="shared" si="152"/>
        <v>3</v>
      </c>
      <c r="I401" s="36">
        <f t="shared" si="153"/>
        <v>22</v>
      </c>
      <c r="J401" s="35">
        <f>SUMIF('Rake Load'!A:A,B401,'Rake Load'!BH:BH)</f>
        <v>0.11319444444444444</v>
      </c>
      <c r="K401" s="41">
        <f t="shared" si="154"/>
        <v>0.86944444444444458</v>
      </c>
      <c r="L401" s="41">
        <f t="shared" si="155"/>
        <v>0.12420634920634922</v>
      </c>
      <c r="M401" s="49">
        <f t="shared" si="156"/>
        <v>2</v>
      </c>
      <c r="N401" s="49">
        <f t="shared" si="157"/>
        <v>58</v>
      </c>
      <c r="O401" s="363">
        <f>SUMIF(C$2:C401,C401,D$2:D401)</f>
        <v>52</v>
      </c>
      <c r="P401" s="33">
        <f>SUMIF(C$2:C401,C401,F$2:F401)</f>
        <v>8.4715277777771316</v>
      </c>
      <c r="Q401" s="37">
        <f t="shared" si="158"/>
        <v>0.1629139957264833</v>
      </c>
      <c r="R401" s="36">
        <f t="shared" si="159"/>
        <v>3</v>
      </c>
      <c r="S401" s="36">
        <f t="shared" si="160"/>
        <v>54</v>
      </c>
      <c r="T401" s="363">
        <f>SUM(D$2:D401)</f>
        <v>1376</v>
      </c>
      <c r="U401" s="38">
        <f>SUMIF(C$2:C401,C401,E$2:E401)</f>
        <v>183992.75</v>
      </c>
      <c r="V401" s="38">
        <f>SUM(E$2:E401)</f>
        <v>4885971.8660000004</v>
      </c>
      <c r="W401" s="43">
        <f>SUM(F$2:F401)</f>
        <v>40886.399305555591</v>
      </c>
      <c r="X401" s="43">
        <f t="shared" si="161"/>
        <v>29.713952983688657</v>
      </c>
      <c r="Y401" s="36">
        <f t="shared" si="162"/>
        <v>17</v>
      </c>
      <c r="Z401" s="36">
        <f t="shared" si="163"/>
        <v>8</v>
      </c>
      <c r="AA401" s="38">
        <f>SUMIF('Rake Load'!A:A,Summary!B401,'Rake Load'!AN:AN)</f>
        <v>2.791666666666667</v>
      </c>
      <c r="AB401" s="38">
        <f>SUMIF(C$2:C401,C401,AA$2:AA401)</f>
        <v>20.864583333352577</v>
      </c>
      <c r="AC401" s="38">
        <f>SUM(AA$2:AA401)</f>
        <v>487.67013888891211</v>
      </c>
      <c r="AD401" s="43">
        <f t="shared" si="164"/>
        <v>0.39880952380952384</v>
      </c>
      <c r="AE401" s="43">
        <f t="shared" si="165"/>
        <v>0.40124198717985726</v>
      </c>
      <c r="AF401" s="43">
        <f t="shared" si="166"/>
        <v>0.35441143814601173</v>
      </c>
      <c r="AG401" s="38">
        <f>SUMIF(Unloader!B:B,Summary!B401,Unloader!M:M)</f>
        <v>0</v>
      </c>
      <c r="AH401" s="38">
        <f>SUMIF(C$2:C401,C401,AG$2:AG401)</f>
        <v>105760</v>
      </c>
      <c r="AI401" s="38">
        <f>SUM(AG$2:AG401)</f>
        <v>5010888</v>
      </c>
      <c r="AJ401" s="40">
        <f>SUMIF(Unloader!B:B,Summary!B401,Unloader!W:W)</f>
        <v>0</v>
      </c>
      <c r="AK401" s="40">
        <f>SUMIF(Unloader!B:B,Summary!B401,Unloader!AD:AD)+SUMIF(Unloader!B:B,Summary!B401,Unloader!BR:BR)+SUMIF(Unloader!B:B,Summary!B401,Unloader!BN:BN)</f>
        <v>0</v>
      </c>
      <c r="AL401" s="40">
        <f>SUMIF(C$2:C401,C401,AJ$2:AJ401)</f>
        <v>3.791666666666667</v>
      </c>
      <c r="AM401" s="40">
        <f>SUMIF(C$2:C401,C401,AK$2:AK401)</f>
        <v>0.15625</v>
      </c>
      <c r="AN401" s="30">
        <f t="shared" si="167"/>
        <v>1212.1489971346703</v>
      </c>
      <c r="AO401" s="30">
        <f>SUM(AJ$2:AJ401)</f>
        <v>155.96458333333337</v>
      </c>
      <c r="AP401" s="30">
        <f>SUM(AK$2:AK401)</f>
        <v>13.888194444444437</v>
      </c>
      <c r="AQ401" s="30">
        <f t="shared" si="168"/>
        <v>1469.5404467471526</v>
      </c>
    </row>
    <row r="402" spans="1:43" x14ac:dyDescent="0.25">
      <c r="A402" s="124">
        <f t="shared" si="170"/>
        <v>401</v>
      </c>
      <c r="B402" s="361">
        <f t="shared" si="170"/>
        <v>41034</v>
      </c>
      <c r="C402" s="33">
        <f t="shared" si="150"/>
        <v>5</v>
      </c>
      <c r="D402" s="125">
        <f>COUNTIF('Rake Load'!A:A,Summary!B402)</f>
        <v>6</v>
      </c>
      <c r="E402" s="125">
        <f>SUMIF('Rake Load'!A:A,B402,'Rake Load'!F:F)</f>
        <v>20290.250000000004</v>
      </c>
      <c r="F402" s="35">
        <f>SUMIF('Rake Load'!A:A,B402,'Rake Load'!AB:AB)</f>
        <v>1.0173611111111112</v>
      </c>
      <c r="G402" s="35">
        <f t="shared" si="151"/>
        <v>0.1695601851851852</v>
      </c>
      <c r="H402" s="36">
        <f t="shared" si="152"/>
        <v>4</v>
      </c>
      <c r="I402" s="36">
        <f t="shared" si="153"/>
        <v>4</v>
      </c>
      <c r="J402" s="35">
        <f>SUMIF('Rake Load'!A:A,B402,'Rake Load'!BH:BH)</f>
        <v>8.4722222222222213E-2</v>
      </c>
      <c r="K402" s="41">
        <f t="shared" si="154"/>
        <v>0.93263888888888891</v>
      </c>
      <c r="L402" s="41">
        <f t="shared" si="155"/>
        <v>0.15543981481481481</v>
      </c>
      <c r="M402" s="49">
        <f t="shared" si="156"/>
        <v>3</v>
      </c>
      <c r="N402" s="49">
        <f t="shared" si="157"/>
        <v>43</v>
      </c>
      <c r="O402" s="363">
        <f>SUMIF(C$2:C402,C402,D$2:D402)</f>
        <v>58</v>
      </c>
      <c r="P402" s="33">
        <f>SUMIF(C$2:C402,C402,F$2:F402)</f>
        <v>9.4888888888882423</v>
      </c>
      <c r="Q402" s="37">
        <f t="shared" si="158"/>
        <v>0.16360153256703866</v>
      </c>
      <c r="R402" s="36">
        <f t="shared" si="159"/>
        <v>3</v>
      </c>
      <c r="S402" s="36">
        <f t="shared" si="160"/>
        <v>55</v>
      </c>
      <c r="T402" s="363">
        <f>SUM(D$2:D402)</f>
        <v>1382</v>
      </c>
      <c r="U402" s="38">
        <f>SUMIF(C$2:C402,C402,E$2:E402)</f>
        <v>204283</v>
      </c>
      <c r="V402" s="38">
        <f>SUM(E$2:E402)</f>
        <v>4906262.1160000004</v>
      </c>
      <c r="W402" s="43">
        <f>SUM(F$2:F402)</f>
        <v>40887.416666666701</v>
      </c>
      <c r="X402" s="43">
        <f t="shared" si="161"/>
        <v>29.585684997588061</v>
      </c>
      <c r="Y402" s="36">
        <f t="shared" si="162"/>
        <v>14</v>
      </c>
      <c r="Z402" s="36">
        <f t="shared" si="163"/>
        <v>3</v>
      </c>
      <c r="AA402" s="38">
        <f>SUMIF('Rake Load'!A:A,Summary!B402,'Rake Load'!AN:AN)</f>
        <v>1.8784722222222219</v>
      </c>
      <c r="AB402" s="38">
        <f>SUMIF(C$2:C402,C402,AA$2:AA402)</f>
        <v>22.743055555574799</v>
      </c>
      <c r="AC402" s="38">
        <f>SUM(AA$2:AA402)</f>
        <v>489.54861111113433</v>
      </c>
      <c r="AD402" s="43">
        <f t="shared" si="164"/>
        <v>0.31307870370370366</v>
      </c>
      <c r="AE402" s="43">
        <f t="shared" si="165"/>
        <v>0.3921216475099103</v>
      </c>
      <c r="AF402" s="43">
        <f t="shared" si="166"/>
        <v>0.35423199067375855</v>
      </c>
      <c r="AG402" s="38">
        <f>SUMIF(Unloader!B:B,Summary!B402,Unloader!M:M)</f>
        <v>0</v>
      </c>
      <c r="AH402" s="38">
        <f>SUMIF(C$2:C402,C402,AG$2:AG402)</f>
        <v>105760</v>
      </c>
      <c r="AI402" s="38">
        <f>SUM(AG$2:AG402)</f>
        <v>5010888</v>
      </c>
      <c r="AJ402" s="40">
        <f>SUMIF(Unloader!B:B,Summary!B402,Unloader!W:W)</f>
        <v>0</v>
      </c>
      <c r="AK402" s="40">
        <f>SUMIF(Unloader!B:B,Summary!B402,Unloader!AD:AD)+SUMIF(Unloader!B:B,Summary!B402,Unloader!BR:BR)+SUMIF(Unloader!B:B,Summary!B402,Unloader!BN:BN)</f>
        <v>0</v>
      </c>
      <c r="AL402" s="40">
        <f>SUMIF(C$2:C402,C402,AJ$2:AJ402)</f>
        <v>3.791666666666667</v>
      </c>
      <c r="AM402" s="40">
        <f>SUMIF(C$2:C402,C402,AK$2:AK402)</f>
        <v>0.15625</v>
      </c>
      <c r="AN402" s="30">
        <f t="shared" si="167"/>
        <v>1212.1489971346703</v>
      </c>
      <c r="AO402" s="30">
        <f>SUM(AJ$2:AJ402)</f>
        <v>155.96458333333337</v>
      </c>
      <c r="AP402" s="30">
        <f>SUM(AK$2:AK402)</f>
        <v>13.888194444444437</v>
      </c>
      <c r="AQ402" s="30">
        <f t="shared" si="168"/>
        <v>1469.5404467471526</v>
      </c>
    </row>
    <row r="403" spans="1:43" x14ac:dyDescent="0.25">
      <c r="A403" s="124">
        <f t="shared" si="170"/>
        <v>402</v>
      </c>
      <c r="B403" s="361">
        <f t="shared" si="170"/>
        <v>41035</v>
      </c>
      <c r="C403" s="33">
        <f t="shared" si="150"/>
        <v>5</v>
      </c>
      <c r="D403" s="125">
        <f>COUNTIF('Rake Load'!A:A,Summary!B403)</f>
        <v>2</v>
      </c>
      <c r="E403" s="125">
        <f>SUMIF('Rake Load'!A:A,B403,'Rake Load'!F:F)</f>
        <v>6830.4500000000007</v>
      </c>
      <c r="F403" s="35">
        <f>SUMIF('Rake Load'!A:A,B403,'Rake Load'!AB:AB)</f>
        <v>0.26249999999999984</v>
      </c>
      <c r="G403" s="35">
        <f t="shared" si="151"/>
        <v>0.13124999999999992</v>
      </c>
      <c r="H403" s="36">
        <f t="shared" si="152"/>
        <v>3</v>
      </c>
      <c r="I403" s="36">
        <f t="shared" si="153"/>
        <v>9</v>
      </c>
      <c r="J403" s="35">
        <f>SUMIF('Rake Load'!A:A,B403,'Rake Load'!BH:BH)</f>
        <v>0</v>
      </c>
      <c r="K403" s="41">
        <f t="shared" si="154"/>
        <v>0.26249999999999984</v>
      </c>
      <c r="L403" s="41">
        <f t="shared" si="155"/>
        <v>0.13124999999999992</v>
      </c>
      <c r="M403" s="49">
        <f t="shared" si="156"/>
        <v>3</v>
      </c>
      <c r="N403" s="49">
        <f t="shared" si="157"/>
        <v>9</v>
      </c>
      <c r="O403" s="363">
        <f>SUMIF(C$2:C403,C403,D$2:D403)</f>
        <v>60</v>
      </c>
      <c r="P403" s="33">
        <f>SUMIF(C$2:C403,C403,F$2:F403)</f>
        <v>9.7513888888882416</v>
      </c>
      <c r="Q403" s="37">
        <f t="shared" si="158"/>
        <v>0.16252314814813737</v>
      </c>
      <c r="R403" s="36">
        <f t="shared" si="159"/>
        <v>3</v>
      </c>
      <c r="S403" s="36">
        <f t="shared" si="160"/>
        <v>54</v>
      </c>
      <c r="T403" s="363">
        <f>SUM(D$2:D403)</f>
        <v>1384</v>
      </c>
      <c r="U403" s="38">
        <f>SUMIF(C$2:C403,C403,E$2:E403)</f>
        <v>211113.45</v>
      </c>
      <c r="V403" s="38">
        <f>SUM(E$2:E403)</f>
        <v>4913092.5660000006</v>
      </c>
      <c r="W403" s="43">
        <f>SUM(F$2:F403)</f>
        <v>40887.679166666698</v>
      </c>
      <c r="X403" s="43">
        <f t="shared" si="161"/>
        <v>29.543120785163801</v>
      </c>
      <c r="Y403" s="36">
        <f t="shared" si="162"/>
        <v>13</v>
      </c>
      <c r="Z403" s="36">
        <f t="shared" si="163"/>
        <v>2</v>
      </c>
      <c r="AA403" s="38">
        <f>SUMIF('Rake Load'!A:A,Summary!B403,'Rake Load'!AN:AN)</f>
        <v>0.47569444444444442</v>
      </c>
      <c r="AB403" s="38">
        <f>SUMIF(C$2:C403,C403,AA$2:AA403)</f>
        <v>23.218750000019241</v>
      </c>
      <c r="AC403" s="38">
        <f>SUM(AA$2:AA403)</f>
        <v>490.02430555557879</v>
      </c>
      <c r="AD403" s="43">
        <f t="shared" si="164"/>
        <v>0.23784722222222221</v>
      </c>
      <c r="AE403" s="43">
        <f t="shared" si="165"/>
        <v>0.38697916666698734</v>
      </c>
      <c r="AF403" s="43">
        <f t="shared" si="166"/>
        <v>0.35406380459218123</v>
      </c>
      <c r="AG403" s="38">
        <f>SUMIF(Unloader!B:B,Summary!B403,Unloader!M:M)</f>
        <v>0</v>
      </c>
      <c r="AH403" s="38">
        <f>SUMIF(C$2:C403,C403,AG$2:AG403)</f>
        <v>105760</v>
      </c>
      <c r="AI403" s="38">
        <f>SUM(AG$2:AG403)</f>
        <v>5010888</v>
      </c>
      <c r="AJ403" s="40">
        <f>SUMIF(Unloader!B:B,Summary!B403,Unloader!W:W)</f>
        <v>0</v>
      </c>
      <c r="AK403" s="40">
        <f>SUMIF(Unloader!B:B,Summary!B403,Unloader!AD:AD)+SUMIF(Unloader!B:B,Summary!B403,Unloader!BR:BR)+SUMIF(Unloader!B:B,Summary!B403,Unloader!BN:BN)</f>
        <v>0</v>
      </c>
      <c r="AL403" s="40">
        <f>SUMIF(C$2:C403,C403,AJ$2:AJ403)</f>
        <v>3.791666666666667</v>
      </c>
      <c r="AM403" s="40">
        <f>SUMIF(C$2:C403,C403,AK$2:AK403)</f>
        <v>0.15625</v>
      </c>
      <c r="AN403" s="30">
        <f t="shared" si="167"/>
        <v>1212.1489971346703</v>
      </c>
      <c r="AO403" s="30">
        <f>SUM(AJ$2:AJ403)</f>
        <v>155.96458333333337</v>
      </c>
      <c r="AP403" s="30">
        <f>SUM(AK$2:AK403)</f>
        <v>13.888194444444437</v>
      </c>
      <c r="AQ403" s="30">
        <f t="shared" si="168"/>
        <v>1469.5404467471526</v>
      </c>
    </row>
    <row r="404" spans="1:43" x14ac:dyDescent="0.25">
      <c r="A404" s="124">
        <f t="shared" si="170"/>
        <v>403</v>
      </c>
      <c r="B404" s="361">
        <f t="shared" si="170"/>
        <v>41036</v>
      </c>
      <c r="C404" s="33">
        <f t="shared" si="150"/>
        <v>5</v>
      </c>
      <c r="D404" s="125">
        <f>COUNTIF('Rake Load'!A:A,Summary!B404)</f>
        <v>7</v>
      </c>
      <c r="E404" s="125">
        <f>SUMIF('Rake Load'!A:A,B404,'Rake Load'!F:F)</f>
        <v>24844.39</v>
      </c>
      <c r="F404" s="35">
        <f>SUMIF('Rake Load'!A:A,B404,'Rake Load'!AB:AB)</f>
        <v>0.99861111111111112</v>
      </c>
      <c r="G404" s="35">
        <f t="shared" si="151"/>
        <v>0.14265873015873015</v>
      </c>
      <c r="H404" s="36">
        <f t="shared" si="152"/>
        <v>3</v>
      </c>
      <c r="I404" s="36">
        <f t="shared" si="153"/>
        <v>25</v>
      </c>
      <c r="J404" s="35">
        <f>SUMIF('Rake Load'!A:A,B404,'Rake Load'!BH:BH)</f>
        <v>6.3888888888888884E-2</v>
      </c>
      <c r="K404" s="41">
        <f t="shared" si="154"/>
        <v>0.93472222222222223</v>
      </c>
      <c r="L404" s="41">
        <f t="shared" si="155"/>
        <v>0.13353174603174603</v>
      </c>
      <c r="M404" s="49">
        <f t="shared" si="156"/>
        <v>3</v>
      </c>
      <c r="N404" s="49">
        <f t="shared" si="157"/>
        <v>12</v>
      </c>
      <c r="O404" s="363">
        <f>SUMIF(C$2:C404,C404,D$2:D404)</f>
        <v>67</v>
      </c>
      <c r="P404" s="33">
        <f>SUMIF(C$2:C404,C404,F$2:F404)</f>
        <v>10.749999999999353</v>
      </c>
      <c r="Q404" s="37">
        <f t="shared" si="158"/>
        <v>0.16044776119402021</v>
      </c>
      <c r="R404" s="36">
        <f t="shared" si="159"/>
        <v>3</v>
      </c>
      <c r="S404" s="36">
        <f t="shared" si="160"/>
        <v>51</v>
      </c>
      <c r="T404" s="363">
        <f>SUM(D$2:D404)</f>
        <v>1391</v>
      </c>
      <c r="U404" s="38">
        <f>SUMIF(C$2:C404,C404,E$2:E404)</f>
        <v>235957.84000000003</v>
      </c>
      <c r="V404" s="38">
        <f>SUM(E$2:E404)</f>
        <v>4937936.9560000002</v>
      </c>
      <c r="W404" s="43">
        <f>SUM(F$2:F404)</f>
        <v>40888.677777777812</v>
      </c>
      <c r="X404" s="43">
        <f t="shared" si="161"/>
        <v>29.395167345634661</v>
      </c>
      <c r="Y404" s="36">
        <f t="shared" si="162"/>
        <v>9</v>
      </c>
      <c r="Z404" s="36">
        <f t="shared" si="163"/>
        <v>29</v>
      </c>
      <c r="AA404" s="38">
        <f>SUMIF('Rake Load'!A:A,Summary!B404,'Rake Load'!AN:AN)</f>
        <v>2.0381944444444442</v>
      </c>
      <c r="AB404" s="38">
        <f>SUMIF(C$2:C404,C404,AA$2:AA404)</f>
        <v>25.256944444463684</v>
      </c>
      <c r="AC404" s="38">
        <f>SUM(AA$2:AA404)</f>
        <v>492.06250000002325</v>
      </c>
      <c r="AD404" s="43">
        <f t="shared" si="164"/>
        <v>0.29117063492063489</v>
      </c>
      <c r="AE404" s="43">
        <f t="shared" si="165"/>
        <v>0.37696932006662215</v>
      </c>
      <c r="AF404" s="43">
        <f t="shared" si="166"/>
        <v>0.3537473040977881</v>
      </c>
      <c r="AG404" s="38">
        <f>SUMIF(Unloader!B:B,Summary!B404,Unloader!M:M)</f>
        <v>0</v>
      </c>
      <c r="AH404" s="38">
        <f>SUMIF(C$2:C404,C404,AG$2:AG404)</f>
        <v>105760</v>
      </c>
      <c r="AI404" s="38">
        <f>SUM(AG$2:AG404)</f>
        <v>5010888</v>
      </c>
      <c r="AJ404" s="40">
        <f>SUMIF(Unloader!B:B,Summary!B404,Unloader!W:W)</f>
        <v>0</v>
      </c>
      <c r="AK404" s="40">
        <f>SUMIF(Unloader!B:B,Summary!B404,Unloader!AD:AD)+SUMIF(Unloader!B:B,Summary!B404,Unloader!BR:BR)+SUMIF(Unloader!B:B,Summary!B404,Unloader!BN:BN)</f>
        <v>0</v>
      </c>
      <c r="AL404" s="40">
        <f>SUMIF(C$2:C404,C404,AJ$2:AJ404)</f>
        <v>3.791666666666667</v>
      </c>
      <c r="AM404" s="40">
        <f>SUMIF(C$2:C404,C404,AK$2:AK404)</f>
        <v>0.15625</v>
      </c>
      <c r="AN404" s="30">
        <f t="shared" si="167"/>
        <v>1212.1489971346703</v>
      </c>
      <c r="AO404" s="30">
        <f>SUM(AJ$2:AJ404)</f>
        <v>155.96458333333337</v>
      </c>
      <c r="AP404" s="30">
        <f>SUM(AK$2:AK404)</f>
        <v>13.888194444444437</v>
      </c>
      <c r="AQ404" s="30">
        <f t="shared" si="168"/>
        <v>1469.5404467471526</v>
      </c>
    </row>
    <row r="405" spans="1:43" x14ac:dyDescent="0.25">
      <c r="A405" s="124">
        <f t="shared" si="170"/>
        <v>404</v>
      </c>
      <c r="B405" s="361">
        <f t="shared" si="170"/>
        <v>41037</v>
      </c>
      <c r="C405" s="33">
        <f t="shared" si="150"/>
        <v>5</v>
      </c>
      <c r="D405" s="125">
        <f>COUNTIF('Rake Load'!A:A,Summary!B405)</f>
        <v>5</v>
      </c>
      <c r="E405" s="125">
        <f>SUMIF('Rake Load'!A:A,B405,'Rake Load'!F:F)</f>
        <v>18257.48</v>
      </c>
      <c r="F405" s="35">
        <f>SUMIF('Rake Load'!A:A,B405,'Rake Load'!AB:AB)</f>
        <v>0.53611111111111109</v>
      </c>
      <c r="G405" s="35">
        <f t="shared" si="151"/>
        <v>0.10722222222222222</v>
      </c>
      <c r="H405" s="36">
        <f t="shared" si="152"/>
        <v>2</v>
      </c>
      <c r="I405" s="36">
        <f t="shared" si="153"/>
        <v>34</v>
      </c>
      <c r="J405" s="35">
        <f>SUMIF('Rake Load'!A:A,B405,'Rake Load'!BH:BH)</f>
        <v>0</v>
      </c>
      <c r="K405" s="41">
        <f t="shared" si="154"/>
        <v>0.53611111111111109</v>
      </c>
      <c r="L405" s="41">
        <f t="shared" si="155"/>
        <v>0.10722222222222222</v>
      </c>
      <c r="M405" s="49">
        <f t="shared" si="156"/>
        <v>2</v>
      </c>
      <c r="N405" s="49">
        <f t="shared" si="157"/>
        <v>34</v>
      </c>
      <c r="O405" s="363">
        <f>SUMIF(C$2:C405,C405,D$2:D405)</f>
        <v>72</v>
      </c>
      <c r="P405" s="33">
        <f>SUMIF(C$2:C405,C405,F$2:F405)</f>
        <v>11.286111111110465</v>
      </c>
      <c r="Q405" s="37">
        <f t="shared" si="158"/>
        <v>0.15675154320986756</v>
      </c>
      <c r="R405" s="36">
        <f t="shared" si="159"/>
        <v>3</v>
      </c>
      <c r="S405" s="36">
        <f t="shared" si="160"/>
        <v>45</v>
      </c>
      <c r="T405" s="363">
        <f>SUM(D$2:D405)</f>
        <v>1396</v>
      </c>
      <c r="U405" s="38">
        <f>SUMIF(C$2:C405,C405,E$2:E405)</f>
        <v>254215.32000000004</v>
      </c>
      <c r="V405" s="38">
        <f>SUM(E$2:E405)</f>
        <v>4956194.4360000007</v>
      </c>
      <c r="W405" s="43">
        <f>SUM(F$2:F405)</f>
        <v>40889.213888888924</v>
      </c>
      <c r="X405" s="43">
        <f t="shared" si="161"/>
        <v>29.290267828716996</v>
      </c>
      <c r="Y405" s="36">
        <f t="shared" si="162"/>
        <v>6</v>
      </c>
      <c r="Z405" s="36">
        <f t="shared" si="163"/>
        <v>57</v>
      </c>
      <c r="AA405" s="38">
        <f>SUMIF('Rake Load'!A:A,Summary!B405,'Rake Load'!AN:AN)</f>
        <v>1.8125</v>
      </c>
      <c r="AB405" s="38">
        <f>SUMIF(C$2:C405,C405,AA$2:AA405)</f>
        <v>27.069444444463684</v>
      </c>
      <c r="AC405" s="38">
        <f>SUM(AA$2:AA405)</f>
        <v>493.87500000002325</v>
      </c>
      <c r="AD405" s="43">
        <f t="shared" si="164"/>
        <v>0.36249999999999999</v>
      </c>
      <c r="AE405" s="43">
        <f t="shared" si="165"/>
        <v>0.37596450617310673</v>
      </c>
      <c r="AF405" s="43">
        <f t="shared" si="166"/>
        <v>0.35377865329514557</v>
      </c>
      <c r="AG405" s="38">
        <f>SUMIF(Unloader!B:B,Summary!B405,Unloader!M:M)</f>
        <v>0</v>
      </c>
      <c r="AH405" s="38">
        <f>SUMIF(C$2:C405,C405,AG$2:AG405)</f>
        <v>105760</v>
      </c>
      <c r="AI405" s="38">
        <f>SUM(AG$2:AG405)</f>
        <v>5010888</v>
      </c>
      <c r="AJ405" s="40">
        <f>SUMIF(Unloader!B:B,Summary!B405,Unloader!W:W)</f>
        <v>0</v>
      </c>
      <c r="AK405" s="40">
        <f>SUMIF(Unloader!B:B,Summary!B405,Unloader!AD:AD)+SUMIF(Unloader!B:B,Summary!B405,Unloader!BR:BR)+SUMIF(Unloader!B:B,Summary!B405,Unloader!BN:BN)</f>
        <v>0</v>
      </c>
      <c r="AL405" s="40">
        <f>SUMIF(C$2:C405,C405,AJ$2:AJ405)</f>
        <v>3.791666666666667</v>
      </c>
      <c r="AM405" s="40">
        <f>SUMIF(C$2:C405,C405,AK$2:AK405)</f>
        <v>0.15625</v>
      </c>
      <c r="AN405" s="30">
        <f t="shared" si="167"/>
        <v>1212.1489971346703</v>
      </c>
      <c r="AO405" s="30">
        <f>SUM(AJ$2:AJ405)</f>
        <v>155.96458333333337</v>
      </c>
      <c r="AP405" s="30">
        <f>SUM(AK$2:AK405)</f>
        <v>13.888194444444437</v>
      </c>
      <c r="AQ405" s="30">
        <f t="shared" si="168"/>
        <v>1469.5404467471526</v>
      </c>
    </row>
    <row r="406" spans="1:43" x14ac:dyDescent="0.25">
      <c r="A406" s="124">
        <f t="shared" si="170"/>
        <v>405</v>
      </c>
      <c r="B406" s="361">
        <f t="shared" si="170"/>
        <v>41038</v>
      </c>
      <c r="C406" s="33">
        <f t="shared" si="150"/>
        <v>5</v>
      </c>
      <c r="D406" s="125">
        <f>COUNTIF('Rake Load'!A:A,Summary!B406)</f>
        <v>9</v>
      </c>
      <c r="E406" s="125">
        <f>SUMIF('Rake Load'!A:A,B406,'Rake Load'!F:F)</f>
        <v>31959.13</v>
      </c>
      <c r="F406" s="35">
        <f>SUMIF('Rake Load'!A:A,B406,'Rake Load'!AB:AB)</f>
        <v>1.4326388888888888</v>
      </c>
      <c r="G406" s="35">
        <f t="shared" si="151"/>
        <v>0.1591820987654321</v>
      </c>
      <c r="H406" s="36">
        <f t="shared" si="152"/>
        <v>3</v>
      </c>
      <c r="I406" s="36">
        <f t="shared" si="153"/>
        <v>49</v>
      </c>
      <c r="J406" s="35">
        <f>SUMIF('Rake Load'!A:A,B406,'Rake Load'!BH:BH)</f>
        <v>6.3194444444444442E-2</v>
      </c>
      <c r="K406" s="41">
        <f t="shared" si="154"/>
        <v>1.3694444444444445</v>
      </c>
      <c r="L406" s="41">
        <f t="shared" si="155"/>
        <v>0.15216049382716049</v>
      </c>
      <c r="M406" s="49">
        <f t="shared" si="156"/>
        <v>3</v>
      </c>
      <c r="N406" s="49">
        <f t="shared" si="157"/>
        <v>39</v>
      </c>
      <c r="O406" s="363">
        <f>SUMIF(C$2:C406,C406,D$2:D406)</f>
        <v>81</v>
      </c>
      <c r="P406" s="33">
        <f>SUMIF(C$2:C406,C406,F$2:F406)</f>
        <v>12.718749999999353</v>
      </c>
      <c r="Q406" s="37">
        <f t="shared" si="158"/>
        <v>0.15702160493826361</v>
      </c>
      <c r="R406" s="36">
        <f t="shared" si="159"/>
        <v>3</v>
      </c>
      <c r="S406" s="36">
        <f t="shared" si="160"/>
        <v>46</v>
      </c>
      <c r="T406" s="363">
        <f>SUM(D$2:D406)</f>
        <v>1405</v>
      </c>
      <c r="U406" s="38">
        <f>SUMIF(C$2:C406,C406,E$2:E406)</f>
        <v>286174.45</v>
      </c>
      <c r="V406" s="38">
        <f>SUM(E$2:E406)</f>
        <v>4988153.5660000006</v>
      </c>
      <c r="W406" s="43">
        <f>SUM(F$2:F406)</f>
        <v>40890.646527777812</v>
      </c>
      <c r="X406" s="43">
        <f t="shared" si="161"/>
        <v>29.103663009094529</v>
      </c>
      <c r="Y406" s="36">
        <f t="shared" si="162"/>
        <v>2</v>
      </c>
      <c r="Z406" s="36">
        <f t="shared" si="163"/>
        <v>29</v>
      </c>
      <c r="AA406" s="38">
        <f>SUMIF('Rake Load'!A:A,Summary!B406,'Rake Load'!AN:AN)</f>
        <v>3.6840277777777777</v>
      </c>
      <c r="AB406" s="38">
        <f>SUMIF(C$2:C406,C406,AA$2:AA406)</f>
        <v>30.753472222241463</v>
      </c>
      <c r="AC406" s="38">
        <f>SUM(AA$2:AA406)</f>
        <v>497.55902777780102</v>
      </c>
      <c r="AD406" s="43">
        <f t="shared" si="164"/>
        <v>0.40933641975308643</v>
      </c>
      <c r="AE406" s="43">
        <f t="shared" si="165"/>
        <v>0.37967249657088226</v>
      </c>
      <c r="AF406" s="43">
        <f t="shared" si="166"/>
        <v>0.35413453934363059</v>
      </c>
      <c r="AG406" s="38">
        <f>SUMIF(Unloader!B:B,Summary!B406,Unloader!M:M)</f>
        <v>0</v>
      </c>
      <c r="AH406" s="38">
        <f>SUMIF(C$2:C406,C406,AG$2:AG406)</f>
        <v>105760</v>
      </c>
      <c r="AI406" s="38">
        <f>SUM(AG$2:AG406)</f>
        <v>5010888</v>
      </c>
      <c r="AJ406" s="40">
        <f>SUMIF(Unloader!B:B,Summary!B406,Unloader!W:W)</f>
        <v>0</v>
      </c>
      <c r="AK406" s="40">
        <f>SUMIF(Unloader!B:B,Summary!B406,Unloader!AD:AD)+SUMIF(Unloader!B:B,Summary!B406,Unloader!BR:BR)+SUMIF(Unloader!B:B,Summary!B406,Unloader!BN:BN)</f>
        <v>0</v>
      </c>
      <c r="AL406" s="40">
        <f>SUMIF(C$2:C406,C406,AJ$2:AJ406)</f>
        <v>3.791666666666667</v>
      </c>
      <c r="AM406" s="40">
        <f>SUMIF(C$2:C406,C406,AK$2:AK406)</f>
        <v>0.15625</v>
      </c>
      <c r="AN406" s="30">
        <f t="shared" si="167"/>
        <v>1212.1489971346703</v>
      </c>
      <c r="AO406" s="30">
        <f>SUM(AJ$2:AJ406)</f>
        <v>155.96458333333337</v>
      </c>
      <c r="AP406" s="30">
        <f>SUM(AK$2:AK406)</f>
        <v>13.888194444444437</v>
      </c>
      <c r="AQ406" s="30">
        <f t="shared" si="168"/>
        <v>1469.5404467471526</v>
      </c>
    </row>
    <row r="407" spans="1:43" x14ac:dyDescent="0.25">
      <c r="A407" s="124">
        <f t="shared" si="170"/>
        <v>406</v>
      </c>
      <c r="B407" s="361">
        <f t="shared" si="170"/>
        <v>41039</v>
      </c>
      <c r="C407" s="33">
        <f t="shared" si="150"/>
        <v>5</v>
      </c>
      <c r="D407" s="125">
        <f>COUNTIF('Rake Load'!A:A,Summary!B407)</f>
        <v>10</v>
      </c>
      <c r="E407" s="125">
        <f>SUMIF('Rake Load'!A:A,B407,'Rake Load'!F:F)</f>
        <v>34532.82</v>
      </c>
      <c r="F407" s="35">
        <f>SUMIF('Rake Load'!A:A,B407,'Rake Load'!AB:AB)</f>
        <v>0.89652777777777781</v>
      </c>
      <c r="G407" s="35">
        <f t="shared" si="151"/>
        <v>8.9652777777777776E-2</v>
      </c>
      <c r="H407" s="36">
        <f t="shared" si="152"/>
        <v>2</v>
      </c>
      <c r="I407" s="36">
        <f t="shared" si="153"/>
        <v>9</v>
      </c>
      <c r="J407" s="35">
        <f>SUMIF('Rake Load'!A:A,B407,'Rake Load'!BH:BH)</f>
        <v>0</v>
      </c>
      <c r="K407" s="41">
        <f t="shared" si="154"/>
        <v>0.89652777777777781</v>
      </c>
      <c r="L407" s="41">
        <f t="shared" si="155"/>
        <v>8.9652777777777776E-2</v>
      </c>
      <c r="M407" s="49">
        <f t="shared" si="156"/>
        <v>2</v>
      </c>
      <c r="N407" s="49">
        <f t="shared" si="157"/>
        <v>9</v>
      </c>
      <c r="O407" s="363">
        <f>SUMIF(C$2:C407,C407,D$2:D407)</f>
        <v>91</v>
      </c>
      <c r="P407" s="33">
        <f>SUMIF(C$2:C407,C407,F$2:F407)</f>
        <v>13.615277777777131</v>
      </c>
      <c r="Q407" s="37">
        <f t="shared" si="158"/>
        <v>0.14961843711843001</v>
      </c>
      <c r="R407" s="36">
        <f t="shared" si="159"/>
        <v>3</v>
      </c>
      <c r="S407" s="36">
        <f t="shared" si="160"/>
        <v>35</v>
      </c>
      <c r="T407" s="363">
        <f>SUM(D$2:D407)</f>
        <v>1415</v>
      </c>
      <c r="U407" s="38">
        <f>SUMIF(C$2:C407,C407,E$2:E407)</f>
        <v>320707.27</v>
      </c>
      <c r="V407" s="38">
        <f>SUM(E$2:E407)</f>
        <v>5022686.3860000009</v>
      </c>
      <c r="W407" s="43">
        <f>SUM(F$2:F407)</f>
        <v>40891.543055555587</v>
      </c>
      <c r="X407" s="43">
        <f t="shared" si="161"/>
        <v>28.89861700039264</v>
      </c>
      <c r="Y407" s="36">
        <f t="shared" si="162"/>
        <v>21</v>
      </c>
      <c r="Z407" s="36">
        <f t="shared" si="163"/>
        <v>34</v>
      </c>
      <c r="AA407" s="38">
        <f>SUMIF('Rake Load'!A:A,Summary!B407,'Rake Load'!AN:AN)</f>
        <v>3.0486111111111116</v>
      </c>
      <c r="AB407" s="38">
        <f>SUMIF(C$2:C407,C407,AA$2:AA407)</f>
        <v>33.802083333352577</v>
      </c>
      <c r="AC407" s="38">
        <f>SUM(AA$2:AA407)</f>
        <v>500.60763888891211</v>
      </c>
      <c r="AD407" s="43">
        <f t="shared" si="164"/>
        <v>0.30486111111111114</v>
      </c>
      <c r="AE407" s="43">
        <f t="shared" si="165"/>
        <v>0.37145146520167666</v>
      </c>
      <c r="AF407" s="43">
        <f t="shared" si="166"/>
        <v>0.35378631723598031</v>
      </c>
      <c r="AG407" s="38">
        <f>SUMIF(Unloader!B:B,Summary!B407,Unloader!M:M)</f>
        <v>0</v>
      </c>
      <c r="AH407" s="38">
        <f>SUMIF(C$2:C407,C407,AG$2:AG407)</f>
        <v>105760</v>
      </c>
      <c r="AI407" s="38">
        <f>SUM(AG$2:AG407)</f>
        <v>5010888</v>
      </c>
      <c r="AJ407" s="40">
        <f>SUMIF(Unloader!B:B,Summary!B407,Unloader!W:W)</f>
        <v>0</v>
      </c>
      <c r="AK407" s="40">
        <f>SUMIF(Unloader!B:B,Summary!B407,Unloader!AD:AD)+SUMIF(Unloader!B:B,Summary!B407,Unloader!BR:BR)+SUMIF(Unloader!B:B,Summary!B407,Unloader!BN:BN)</f>
        <v>0</v>
      </c>
      <c r="AL407" s="40">
        <f>SUMIF(C$2:C407,C407,AJ$2:AJ407)</f>
        <v>3.791666666666667</v>
      </c>
      <c r="AM407" s="40">
        <f>SUMIF(C$2:C407,C407,AK$2:AK407)</f>
        <v>0.15625</v>
      </c>
      <c r="AN407" s="30">
        <f t="shared" si="167"/>
        <v>1212.1489971346703</v>
      </c>
      <c r="AO407" s="30">
        <f>SUM(AJ$2:AJ407)</f>
        <v>155.96458333333337</v>
      </c>
      <c r="AP407" s="30">
        <f>SUM(AK$2:AK407)</f>
        <v>13.888194444444437</v>
      </c>
      <c r="AQ407" s="30">
        <f t="shared" si="168"/>
        <v>1469.5404467471526</v>
      </c>
    </row>
    <row r="408" spans="1:43" x14ac:dyDescent="0.25">
      <c r="A408" s="124">
        <f t="shared" ref="A408:B423" si="171">A407+1</f>
        <v>407</v>
      </c>
      <c r="B408" s="361">
        <f t="shared" si="171"/>
        <v>41040</v>
      </c>
      <c r="C408" s="33">
        <f t="shared" si="150"/>
        <v>5</v>
      </c>
      <c r="D408" s="125">
        <f>COUNTIF('Rake Load'!A:A,Summary!B408)</f>
        <v>7</v>
      </c>
      <c r="E408" s="125">
        <f>SUMIF('Rake Load'!A:A,B408,'Rake Load'!F:F)</f>
        <v>24439.129999999997</v>
      </c>
      <c r="F408" s="35">
        <f>SUMIF('Rake Load'!A:A,B408,'Rake Load'!AB:AB)</f>
        <v>1.0826388888888892</v>
      </c>
      <c r="G408" s="35">
        <f t="shared" si="151"/>
        <v>0.15466269841269845</v>
      </c>
      <c r="H408" s="36">
        <f t="shared" si="152"/>
        <v>3</v>
      </c>
      <c r="I408" s="36">
        <f t="shared" si="153"/>
        <v>42</v>
      </c>
      <c r="J408" s="35">
        <f>SUMIF('Rake Load'!A:A,B408,'Rake Load'!BH:BH)</f>
        <v>3.2638888888888891E-2</v>
      </c>
      <c r="K408" s="41">
        <f t="shared" si="154"/>
        <v>1.0500000000000003</v>
      </c>
      <c r="L408" s="41">
        <f t="shared" si="155"/>
        <v>0.15000000000000005</v>
      </c>
      <c r="M408" s="49">
        <f t="shared" si="156"/>
        <v>3</v>
      </c>
      <c r="N408" s="49">
        <f t="shared" si="157"/>
        <v>36</v>
      </c>
      <c r="O408" s="363">
        <f>SUMIF(C$2:C408,C408,D$2:D408)</f>
        <v>98</v>
      </c>
      <c r="P408" s="33">
        <f>SUMIF(C$2:C408,C408,F$2:F408)</f>
        <v>14.697916666666019</v>
      </c>
      <c r="Q408" s="37">
        <f t="shared" si="158"/>
        <v>0.14997874149659204</v>
      </c>
      <c r="R408" s="36">
        <f t="shared" si="159"/>
        <v>3</v>
      </c>
      <c r="S408" s="36">
        <f t="shared" si="160"/>
        <v>35</v>
      </c>
      <c r="T408" s="363">
        <f>SUM(D$2:D408)</f>
        <v>1422</v>
      </c>
      <c r="U408" s="38">
        <f>SUMIF(C$2:C408,C408,E$2:E408)</f>
        <v>345146.4</v>
      </c>
      <c r="V408" s="38">
        <f>SUM(E$2:E408)</f>
        <v>5047125.5160000008</v>
      </c>
      <c r="W408" s="43">
        <f>SUM(F$2:F408)</f>
        <v>40892.625694444476</v>
      </c>
      <c r="X408" s="43">
        <f t="shared" si="161"/>
        <v>28.757120741522137</v>
      </c>
      <c r="Y408" s="36">
        <f t="shared" si="162"/>
        <v>18</v>
      </c>
      <c r="Z408" s="36">
        <f t="shared" si="163"/>
        <v>10</v>
      </c>
      <c r="AA408" s="38">
        <f>SUMIF('Rake Load'!A:A,Summary!B408,'Rake Load'!AN:AN)</f>
        <v>2.177083333333333</v>
      </c>
      <c r="AB408" s="38">
        <f>SUMIF(C$2:C408,C408,AA$2:AA408)</f>
        <v>35.979166666685913</v>
      </c>
      <c r="AC408" s="38">
        <f>SUM(AA$2:AA408)</f>
        <v>502.78472222224542</v>
      </c>
      <c r="AD408" s="43">
        <f t="shared" si="164"/>
        <v>0.31101190476190471</v>
      </c>
      <c r="AE408" s="43">
        <f t="shared" si="165"/>
        <v>0.36713435374169301</v>
      </c>
      <c r="AF408" s="43">
        <f t="shared" si="166"/>
        <v>0.35357575402408259</v>
      </c>
      <c r="AG408" s="38">
        <f>SUMIF(Unloader!B:B,Summary!B408,Unloader!M:M)</f>
        <v>0</v>
      </c>
      <c r="AH408" s="38">
        <f>SUMIF(C$2:C408,C408,AG$2:AG408)</f>
        <v>105760</v>
      </c>
      <c r="AI408" s="38">
        <f>SUM(AG$2:AG408)</f>
        <v>5010888</v>
      </c>
      <c r="AJ408" s="40">
        <f>SUMIF(Unloader!B:B,Summary!B408,Unloader!W:W)</f>
        <v>0</v>
      </c>
      <c r="AK408" s="40">
        <f>SUMIF(Unloader!B:B,Summary!B408,Unloader!AD:AD)+SUMIF(Unloader!B:B,Summary!B408,Unloader!BR:BR)+SUMIF(Unloader!B:B,Summary!B408,Unloader!BN:BN)</f>
        <v>0</v>
      </c>
      <c r="AL408" s="40">
        <f>SUMIF(C$2:C408,C408,AJ$2:AJ408)</f>
        <v>3.791666666666667</v>
      </c>
      <c r="AM408" s="40">
        <f>SUMIF(C$2:C408,C408,AK$2:AK408)</f>
        <v>0.15625</v>
      </c>
      <c r="AN408" s="30">
        <f t="shared" si="167"/>
        <v>1212.1489971346703</v>
      </c>
      <c r="AO408" s="30">
        <f>SUM(AJ$2:AJ408)</f>
        <v>155.96458333333337</v>
      </c>
      <c r="AP408" s="30">
        <f>SUM(AK$2:AK408)</f>
        <v>13.888194444444437</v>
      </c>
      <c r="AQ408" s="30">
        <f t="shared" si="168"/>
        <v>1469.5404467471526</v>
      </c>
    </row>
    <row r="409" spans="1:43" x14ac:dyDescent="0.25">
      <c r="A409" s="124">
        <f t="shared" si="171"/>
        <v>408</v>
      </c>
      <c r="B409" s="361">
        <f t="shared" si="171"/>
        <v>41041</v>
      </c>
      <c r="C409" s="33">
        <f t="shared" si="150"/>
        <v>5</v>
      </c>
      <c r="D409" s="125">
        <f>COUNTIF('Rake Load'!A:A,Summary!B409)</f>
        <v>6</v>
      </c>
      <c r="E409" s="125">
        <f>SUMIF('Rake Load'!A:A,B409,'Rake Load'!F:F)</f>
        <v>21663.070000000003</v>
      </c>
      <c r="F409" s="35">
        <f>SUMIF('Rake Load'!A:A,B409,'Rake Load'!AB:AB)</f>
        <v>0.61944444444444469</v>
      </c>
      <c r="G409" s="35">
        <f t="shared" si="151"/>
        <v>0.10324074074074079</v>
      </c>
      <c r="H409" s="36">
        <f t="shared" si="152"/>
        <v>2</v>
      </c>
      <c r="I409" s="36">
        <f t="shared" si="153"/>
        <v>28</v>
      </c>
      <c r="J409" s="35">
        <f>SUMIF('Rake Load'!A:A,B409,'Rake Load'!BH:BH)</f>
        <v>0</v>
      </c>
      <c r="K409" s="41">
        <f t="shared" si="154"/>
        <v>0.61944444444444469</v>
      </c>
      <c r="L409" s="41">
        <f t="shared" si="155"/>
        <v>0.10324074074074079</v>
      </c>
      <c r="M409" s="49">
        <f t="shared" si="156"/>
        <v>2</v>
      </c>
      <c r="N409" s="49">
        <f t="shared" si="157"/>
        <v>28</v>
      </c>
      <c r="O409" s="363">
        <f>SUMIF(C$2:C409,C409,D$2:D409)</f>
        <v>104</v>
      </c>
      <c r="P409" s="33">
        <f>SUMIF(C$2:C409,C409,F$2:F409)</f>
        <v>15.317361111110465</v>
      </c>
      <c r="Q409" s="37">
        <f t="shared" si="158"/>
        <v>0.14728231837606215</v>
      </c>
      <c r="R409" s="36">
        <f t="shared" si="159"/>
        <v>3</v>
      </c>
      <c r="S409" s="36">
        <f t="shared" si="160"/>
        <v>32</v>
      </c>
      <c r="T409" s="363">
        <f>SUM(D$2:D409)</f>
        <v>1428</v>
      </c>
      <c r="U409" s="38">
        <f>SUMIF(C$2:C409,C409,E$2:E409)</f>
        <v>366809.47000000003</v>
      </c>
      <c r="V409" s="38">
        <f>SUM(E$2:E409)</f>
        <v>5068788.5860000011</v>
      </c>
      <c r="W409" s="43">
        <f>SUM(F$2:F409)</f>
        <v>40893.245138888917</v>
      </c>
      <c r="X409" s="43">
        <f t="shared" si="161"/>
        <v>28.636726287737336</v>
      </c>
      <c r="Y409" s="36">
        <f t="shared" si="162"/>
        <v>15</v>
      </c>
      <c r="Z409" s="36">
        <f t="shared" si="163"/>
        <v>16</v>
      </c>
      <c r="AA409" s="38">
        <f>SUMIF('Rake Load'!A:A,Summary!B409,'Rake Load'!AN:AN)</f>
        <v>2.6111111111111107</v>
      </c>
      <c r="AB409" s="38">
        <f>SUMIF(C$2:C409,C409,AA$2:AA409)</f>
        <v>38.590277777797027</v>
      </c>
      <c r="AC409" s="38">
        <f>SUM(AA$2:AA409)</f>
        <v>505.39583333335651</v>
      </c>
      <c r="AD409" s="43">
        <f t="shared" si="164"/>
        <v>0.43518518518518512</v>
      </c>
      <c r="AE409" s="43">
        <f t="shared" si="165"/>
        <v>0.37106036324804836</v>
      </c>
      <c r="AF409" s="43">
        <f t="shared" si="166"/>
        <v>0.35391865079366702</v>
      </c>
      <c r="AG409" s="38">
        <f>SUMIF(Unloader!B:B,Summary!B409,Unloader!M:M)</f>
        <v>0</v>
      </c>
      <c r="AH409" s="38">
        <f>SUMIF(C$2:C409,C409,AG$2:AG409)</f>
        <v>105760</v>
      </c>
      <c r="AI409" s="38">
        <f>SUM(AG$2:AG409)</f>
        <v>5010888</v>
      </c>
      <c r="AJ409" s="40">
        <f>SUMIF(Unloader!B:B,Summary!B409,Unloader!W:W)</f>
        <v>0</v>
      </c>
      <c r="AK409" s="40">
        <f>SUMIF(Unloader!B:B,Summary!B409,Unloader!AD:AD)+SUMIF(Unloader!B:B,Summary!B409,Unloader!BR:BR)+SUMIF(Unloader!B:B,Summary!B409,Unloader!BN:BN)</f>
        <v>0</v>
      </c>
      <c r="AL409" s="40">
        <f>SUMIF(C$2:C409,C409,AJ$2:AJ409)</f>
        <v>3.791666666666667</v>
      </c>
      <c r="AM409" s="40">
        <f>SUMIF(C$2:C409,C409,AK$2:AK409)</f>
        <v>0.15625</v>
      </c>
      <c r="AN409" s="30">
        <f t="shared" si="167"/>
        <v>1212.1489971346703</v>
      </c>
      <c r="AO409" s="30">
        <f>SUM(AJ$2:AJ409)</f>
        <v>155.96458333333337</v>
      </c>
      <c r="AP409" s="30">
        <f>SUM(AK$2:AK409)</f>
        <v>13.888194444444437</v>
      </c>
      <c r="AQ409" s="30">
        <f t="shared" si="168"/>
        <v>1469.5404467471526</v>
      </c>
    </row>
    <row r="410" spans="1:43" x14ac:dyDescent="0.25">
      <c r="A410" s="124">
        <f t="shared" si="171"/>
        <v>409</v>
      </c>
      <c r="B410" s="361">
        <f t="shared" si="171"/>
        <v>41042</v>
      </c>
      <c r="C410" s="33">
        <f t="shared" si="150"/>
        <v>5</v>
      </c>
      <c r="D410" s="125">
        <f>COUNTIF('Rake Load'!A:A,Summary!B410)</f>
        <v>5</v>
      </c>
      <c r="E410" s="125">
        <f>SUMIF('Rake Load'!A:A,B410,'Rake Load'!F:F)</f>
        <v>16869.87</v>
      </c>
      <c r="F410" s="35">
        <f>SUMIF('Rake Load'!A:A,B410,'Rake Load'!AB:AB)</f>
        <v>1.0312500000000004</v>
      </c>
      <c r="G410" s="35">
        <f t="shared" si="151"/>
        <v>0.2062500000000001</v>
      </c>
      <c r="H410" s="36">
        <f t="shared" si="152"/>
        <v>4</v>
      </c>
      <c r="I410" s="36">
        <f t="shared" si="153"/>
        <v>57</v>
      </c>
      <c r="J410" s="35">
        <f>SUMIF('Rake Load'!A:A,B410,'Rake Load'!BH:BH)</f>
        <v>0.2993055555555556</v>
      </c>
      <c r="K410" s="41">
        <f t="shared" si="154"/>
        <v>0.73194444444444484</v>
      </c>
      <c r="L410" s="41">
        <f t="shared" si="155"/>
        <v>0.14638888888888896</v>
      </c>
      <c r="M410" s="49">
        <f t="shared" si="156"/>
        <v>3</v>
      </c>
      <c r="N410" s="49">
        <f t="shared" si="157"/>
        <v>30</v>
      </c>
      <c r="O410" s="363">
        <f>SUMIF(C$2:C410,C410,D$2:D410)</f>
        <v>109</v>
      </c>
      <c r="P410" s="33">
        <f>SUMIF(C$2:C410,C410,F$2:F410)</f>
        <v>16.348611111110465</v>
      </c>
      <c r="Q410" s="37">
        <f t="shared" si="158"/>
        <v>0.14998725790009601</v>
      </c>
      <c r="R410" s="36">
        <f t="shared" si="159"/>
        <v>3</v>
      </c>
      <c r="S410" s="36">
        <f t="shared" si="160"/>
        <v>35</v>
      </c>
      <c r="T410" s="363">
        <f>SUM(D$2:D410)</f>
        <v>1433</v>
      </c>
      <c r="U410" s="38">
        <f>SUMIF(C$2:C410,C410,E$2:E410)</f>
        <v>383679.34</v>
      </c>
      <c r="V410" s="38">
        <f>SUM(E$2:E410)</f>
        <v>5085658.4560000012</v>
      </c>
      <c r="W410" s="43">
        <f>SUM(F$2:F410)</f>
        <v>40894.276388888917</v>
      </c>
      <c r="X410" s="43">
        <f t="shared" si="161"/>
        <v>28.537527138094148</v>
      </c>
      <c r="Y410" s="36">
        <f t="shared" si="162"/>
        <v>12</v>
      </c>
      <c r="Z410" s="36">
        <f t="shared" si="163"/>
        <v>54</v>
      </c>
      <c r="AA410" s="38">
        <f>SUMIF('Rake Load'!A:A,Summary!B410,'Rake Load'!AN:AN)</f>
        <v>2.1388888888888884</v>
      </c>
      <c r="AB410" s="38">
        <f>SUMIF(C$2:C410,C410,AA$2:AA410)</f>
        <v>40.729166666685913</v>
      </c>
      <c r="AC410" s="38">
        <f>SUM(AA$2:AA410)</f>
        <v>507.53472222224542</v>
      </c>
      <c r="AD410" s="43">
        <f t="shared" si="164"/>
        <v>0.4277777777777777</v>
      </c>
      <c r="AE410" s="43">
        <f t="shared" si="165"/>
        <v>0.37366207951087993</v>
      </c>
      <c r="AF410" s="43">
        <f t="shared" si="166"/>
        <v>0.35417635884315801</v>
      </c>
      <c r="AG410" s="38">
        <f>SUMIF(Unloader!B:B,Summary!B410,Unloader!M:M)</f>
        <v>0</v>
      </c>
      <c r="AH410" s="38">
        <f>SUMIF(C$2:C410,C410,AG$2:AG410)</f>
        <v>105760</v>
      </c>
      <c r="AI410" s="38">
        <f>SUM(AG$2:AG410)</f>
        <v>5010888</v>
      </c>
      <c r="AJ410" s="40">
        <f>SUMIF(Unloader!B:B,Summary!B410,Unloader!W:W)</f>
        <v>0</v>
      </c>
      <c r="AK410" s="40">
        <f>SUMIF(Unloader!B:B,Summary!B410,Unloader!AD:AD)+SUMIF(Unloader!B:B,Summary!B410,Unloader!BR:BR)+SUMIF(Unloader!B:B,Summary!B410,Unloader!BN:BN)</f>
        <v>0</v>
      </c>
      <c r="AL410" s="40">
        <f>SUMIF(C$2:C410,C410,AJ$2:AJ410)</f>
        <v>3.791666666666667</v>
      </c>
      <c r="AM410" s="40">
        <f>SUMIF(C$2:C410,C410,AK$2:AK410)</f>
        <v>0.15625</v>
      </c>
      <c r="AN410" s="30">
        <f t="shared" si="167"/>
        <v>1212.1489971346703</v>
      </c>
      <c r="AO410" s="30">
        <f>SUM(AJ$2:AJ410)</f>
        <v>155.96458333333337</v>
      </c>
      <c r="AP410" s="30">
        <f>SUM(AK$2:AK410)</f>
        <v>13.888194444444437</v>
      </c>
      <c r="AQ410" s="30">
        <f t="shared" si="168"/>
        <v>1469.5404467471526</v>
      </c>
    </row>
    <row r="411" spans="1:43" x14ac:dyDescent="0.25">
      <c r="A411" s="124">
        <f t="shared" si="171"/>
        <v>410</v>
      </c>
      <c r="B411" s="361">
        <f t="shared" si="171"/>
        <v>41043</v>
      </c>
      <c r="C411" s="33">
        <f t="shared" si="150"/>
        <v>5</v>
      </c>
      <c r="D411" s="125">
        <f>COUNTIF('Rake Load'!A:A,Summary!B411)</f>
        <v>6</v>
      </c>
      <c r="E411" s="125">
        <f>SUMIF('Rake Load'!A:A,B411,'Rake Load'!F:F)</f>
        <v>21793.11</v>
      </c>
      <c r="F411" s="35">
        <f>SUMIF('Rake Load'!A:A,B411,'Rake Load'!AB:AB)</f>
        <v>0.72638888888888897</v>
      </c>
      <c r="G411" s="35">
        <f t="shared" si="151"/>
        <v>0.12106481481481483</v>
      </c>
      <c r="H411" s="36">
        <f t="shared" si="152"/>
        <v>2</v>
      </c>
      <c r="I411" s="36">
        <f t="shared" si="153"/>
        <v>54</v>
      </c>
      <c r="J411" s="35">
        <f>SUMIF('Rake Load'!A:A,B411,'Rake Load'!BH:BH)</f>
        <v>0</v>
      </c>
      <c r="K411" s="41">
        <f t="shared" si="154"/>
        <v>0.72638888888888897</v>
      </c>
      <c r="L411" s="41">
        <f t="shared" si="155"/>
        <v>0.12106481481481483</v>
      </c>
      <c r="M411" s="49">
        <f t="shared" si="156"/>
        <v>2</v>
      </c>
      <c r="N411" s="49">
        <f t="shared" si="157"/>
        <v>54</v>
      </c>
      <c r="O411" s="363">
        <f>SUMIF(C$2:C411,C411,D$2:D411)</f>
        <v>115</v>
      </c>
      <c r="P411" s="33">
        <f>SUMIF(C$2:C411,C411,F$2:F411)</f>
        <v>17.074999999999353</v>
      </c>
      <c r="Q411" s="37">
        <f t="shared" si="158"/>
        <v>0.14847826086955959</v>
      </c>
      <c r="R411" s="36">
        <f t="shared" si="159"/>
        <v>3</v>
      </c>
      <c r="S411" s="36">
        <f t="shared" si="160"/>
        <v>33</v>
      </c>
      <c r="T411" s="363">
        <f>SUM(D$2:D411)</f>
        <v>1439</v>
      </c>
      <c r="U411" s="38">
        <f>SUMIF(C$2:C411,C411,E$2:E411)</f>
        <v>405472.45</v>
      </c>
      <c r="V411" s="38">
        <f>SUM(E$2:E411)</f>
        <v>5107451.5660000015</v>
      </c>
      <c r="W411" s="43">
        <f>SUM(F$2:F411)</f>
        <v>40895.002777777809</v>
      </c>
      <c r="X411" s="43">
        <f t="shared" si="161"/>
        <v>28.419042931047816</v>
      </c>
      <c r="Y411" s="36">
        <f t="shared" si="162"/>
        <v>10</v>
      </c>
      <c r="Z411" s="36">
        <f t="shared" si="163"/>
        <v>3</v>
      </c>
      <c r="AA411" s="38">
        <f>SUMIF('Rake Load'!A:A,Summary!B411,'Rake Load'!AN:AN)</f>
        <v>1.9270833333333335</v>
      </c>
      <c r="AB411" s="38">
        <f>SUMIF(C$2:C411,C411,AA$2:AA411)</f>
        <v>42.656250000019249</v>
      </c>
      <c r="AC411" s="38">
        <f>SUM(AA$2:AA411)</f>
        <v>509.46180555557874</v>
      </c>
      <c r="AD411" s="43">
        <f t="shared" si="164"/>
        <v>0.32118055555555558</v>
      </c>
      <c r="AE411" s="43">
        <f t="shared" si="165"/>
        <v>0.37092391304364564</v>
      </c>
      <c r="AF411" s="43">
        <f t="shared" si="166"/>
        <v>0.35403878078914436</v>
      </c>
      <c r="AG411" s="38">
        <f>SUMIF(Unloader!B:B,Summary!B411,Unloader!M:M)</f>
        <v>0</v>
      </c>
      <c r="AH411" s="38">
        <f>SUMIF(C$2:C411,C411,AG$2:AG411)</f>
        <v>105760</v>
      </c>
      <c r="AI411" s="38">
        <f>SUM(AG$2:AG411)</f>
        <v>5010888</v>
      </c>
      <c r="AJ411" s="40">
        <f>SUMIF(Unloader!B:B,Summary!B411,Unloader!W:W)</f>
        <v>0</v>
      </c>
      <c r="AK411" s="40">
        <f>SUMIF(Unloader!B:B,Summary!B411,Unloader!AD:AD)+SUMIF(Unloader!B:B,Summary!B411,Unloader!BR:BR)+SUMIF(Unloader!B:B,Summary!B411,Unloader!BN:BN)</f>
        <v>0</v>
      </c>
      <c r="AL411" s="40">
        <f>SUMIF(C$2:C411,C411,AJ$2:AJ411)</f>
        <v>3.791666666666667</v>
      </c>
      <c r="AM411" s="40">
        <f>SUMIF(C$2:C411,C411,AK$2:AK411)</f>
        <v>0.15625</v>
      </c>
      <c r="AN411" s="30">
        <f t="shared" si="167"/>
        <v>1212.1489971346703</v>
      </c>
      <c r="AO411" s="30">
        <f>SUM(AJ$2:AJ411)</f>
        <v>155.96458333333337</v>
      </c>
      <c r="AP411" s="30">
        <f>SUM(AK$2:AK411)</f>
        <v>13.888194444444437</v>
      </c>
      <c r="AQ411" s="30">
        <f t="shared" si="168"/>
        <v>1469.5404467471526</v>
      </c>
    </row>
    <row r="412" spans="1:43" x14ac:dyDescent="0.25">
      <c r="A412" s="124">
        <f t="shared" si="171"/>
        <v>411</v>
      </c>
      <c r="B412" s="361">
        <f t="shared" si="171"/>
        <v>41044</v>
      </c>
      <c r="C412" s="33">
        <f t="shared" si="150"/>
        <v>5</v>
      </c>
      <c r="D412" s="125">
        <f>COUNTIF('Rake Load'!A:A,Summary!B412)</f>
        <v>6</v>
      </c>
      <c r="E412" s="125">
        <f>SUMIF('Rake Load'!A:A,B412,'Rake Load'!F:F)</f>
        <v>21465.200000000001</v>
      </c>
      <c r="F412" s="35">
        <f>SUMIF('Rake Load'!A:A,B412,'Rake Load'!AB:AB)</f>
        <v>0.60138888888888864</v>
      </c>
      <c r="G412" s="35">
        <f t="shared" si="151"/>
        <v>0.10023148148148144</v>
      </c>
      <c r="H412" s="36">
        <f t="shared" si="152"/>
        <v>2</v>
      </c>
      <c r="I412" s="36">
        <f t="shared" si="153"/>
        <v>24</v>
      </c>
      <c r="J412" s="35">
        <f>SUMIF('Rake Load'!A:A,B412,'Rake Load'!BH:BH)</f>
        <v>6.7361111111111108E-2</v>
      </c>
      <c r="K412" s="41">
        <f t="shared" si="154"/>
        <v>0.53402777777777755</v>
      </c>
      <c r="L412" s="41">
        <f t="shared" si="155"/>
        <v>8.9004629629629586E-2</v>
      </c>
      <c r="M412" s="49">
        <f t="shared" si="156"/>
        <v>2</v>
      </c>
      <c r="N412" s="49">
        <f t="shared" si="157"/>
        <v>8</v>
      </c>
      <c r="O412" s="363">
        <f>SUMIF(C$2:C412,C412,D$2:D412)</f>
        <v>121</v>
      </c>
      <c r="P412" s="33">
        <f>SUMIF(C$2:C412,C412,F$2:F412)</f>
        <v>17.676388888888241</v>
      </c>
      <c r="Q412" s="37">
        <f t="shared" si="158"/>
        <v>0.14608585858585324</v>
      </c>
      <c r="R412" s="36">
        <f t="shared" si="159"/>
        <v>3</v>
      </c>
      <c r="S412" s="36">
        <f t="shared" si="160"/>
        <v>30</v>
      </c>
      <c r="T412" s="363">
        <f>SUM(D$2:D412)</f>
        <v>1445</v>
      </c>
      <c r="U412" s="38">
        <f>SUMIF(C$2:C412,C412,E$2:E412)</f>
        <v>426937.65</v>
      </c>
      <c r="V412" s="38">
        <f>SUM(E$2:E412)</f>
        <v>5128916.7660000017</v>
      </c>
      <c r="W412" s="43">
        <f>SUM(F$2:F412)</f>
        <v>40895.604166666701</v>
      </c>
      <c r="X412" s="43">
        <f t="shared" si="161"/>
        <v>28.301456170703599</v>
      </c>
      <c r="Y412" s="36">
        <f t="shared" si="162"/>
        <v>7</v>
      </c>
      <c r="Z412" s="36">
        <f t="shared" si="163"/>
        <v>14</v>
      </c>
      <c r="AA412" s="38">
        <f>SUMIF('Rake Load'!A:A,Summary!B412,'Rake Load'!AN:AN)</f>
        <v>1.5590277777777779</v>
      </c>
      <c r="AB412" s="38">
        <f>SUMIF(C$2:C412,C412,AA$2:AA412)</f>
        <v>44.215277777797027</v>
      </c>
      <c r="AC412" s="38">
        <f>SUM(AA$2:AA412)</f>
        <v>511.02083333335651</v>
      </c>
      <c r="AD412" s="43">
        <f t="shared" si="164"/>
        <v>0.25983796296296297</v>
      </c>
      <c r="AE412" s="43">
        <f t="shared" si="165"/>
        <v>0.3654155188247688</v>
      </c>
      <c r="AF412" s="43">
        <f t="shared" si="166"/>
        <v>0.35364763552481421</v>
      </c>
      <c r="AG412" s="38">
        <f>SUMIF(Unloader!B:B,Summary!B412,Unloader!M:M)</f>
        <v>0</v>
      </c>
      <c r="AH412" s="38">
        <f>SUMIF(C$2:C412,C412,AG$2:AG412)</f>
        <v>105760</v>
      </c>
      <c r="AI412" s="38">
        <f>SUM(AG$2:AG412)</f>
        <v>5010888</v>
      </c>
      <c r="AJ412" s="40">
        <f>SUMIF(Unloader!B:B,Summary!B412,Unloader!W:W)</f>
        <v>0</v>
      </c>
      <c r="AK412" s="40">
        <f>SUMIF(Unloader!B:B,Summary!B412,Unloader!AD:AD)+SUMIF(Unloader!B:B,Summary!B412,Unloader!BR:BR)+SUMIF(Unloader!B:B,Summary!B412,Unloader!BN:BN)</f>
        <v>0</v>
      </c>
      <c r="AL412" s="40">
        <f>SUMIF(C$2:C412,C412,AJ$2:AJ412)</f>
        <v>3.791666666666667</v>
      </c>
      <c r="AM412" s="40">
        <f>SUMIF(C$2:C412,C412,AK$2:AK412)</f>
        <v>0.15625</v>
      </c>
      <c r="AN412" s="30">
        <f t="shared" si="167"/>
        <v>1212.1489971346703</v>
      </c>
      <c r="AO412" s="30">
        <f>SUM(AJ$2:AJ412)</f>
        <v>155.96458333333337</v>
      </c>
      <c r="AP412" s="30">
        <f>SUM(AK$2:AK412)</f>
        <v>13.888194444444437</v>
      </c>
      <c r="AQ412" s="30">
        <f t="shared" si="168"/>
        <v>1469.5404467471526</v>
      </c>
    </row>
    <row r="413" spans="1:43" x14ac:dyDescent="0.25">
      <c r="A413" s="124">
        <f t="shared" si="171"/>
        <v>412</v>
      </c>
      <c r="B413" s="361">
        <f t="shared" si="171"/>
        <v>41045</v>
      </c>
      <c r="C413" s="33">
        <f t="shared" si="150"/>
        <v>5</v>
      </c>
      <c r="D413" s="125">
        <f>COUNTIF('Rake Load'!A:A,Summary!B413)</f>
        <v>6</v>
      </c>
      <c r="E413" s="125">
        <f>SUMIF('Rake Load'!A:A,B413,'Rake Load'!F:F)</f>
        <v>21274.959999999999</v>
      </c>
      <c r="F413" s="35">
        <f>SUMIF('Rake Load'!A:A,B413,'Rake Load'!AB:AB)</f>
        <v>0.85277777777777786</v>
      </c>
      <c r="G413" s="35">
        <f t="shared" si="151"/>
        <v>0.14212962962962963</v>
      </c>
      <c r="H413" s="36">
        <f t="shared" si="152"/>
        <v>3</v>
      </c>
      <c r="I413" s="36">
        <f t="shared" si="153"/>
        <v>24</v>
      </c>
      <c r="J413" s="35">
        <f>SUMIF('Rake Load'!A:A,B413,'Rake Load'!BH:BH)</f>
        <v>3.4722222222222224E-2</v>
      </c>
      <c r="K413" s="41">
        <f t="shared" si="154"/>
        <v>0.81805555555555565</v>
      </c>
      <c r="L413" s="41">
        <f t="shared" si="155"/>
        <v>0.1363425925925926</v>
      </c>
      <c r="M413" s="49">
        <f t="shared" si="156"/>
        <v>3</v>
      </c>
      <c r="N413" s="49">
        <f t="shared" si="157"/>
        <v>16</v>
      </c>
      <c r="O413" s="363">
        <f>SUMIF(C$2:C413,C413,D$2:D413)</f>
        <v>127</v>
      </c>
      <c r="P413" s="33">
        <f>SUMIF(C$2:C413,C413,F$2:F413)</f>
        <v>18.529166666666018</v>
      </c>
      <c r="Q413" s="37">
        <f t="shared" si="158"/>
        <v>0.1458989501312285</v>
      </c>
      <c r="R413" s="36">
        <f t="shared" si="159"/>
        <v>3</v>
      </c>
      <c r="S413" s="36">
        <f t="shared" si="160"/>
        <v>30</v>
      </c>
      <c r="T413" s="363">
        <f>SUM(D$2:D413)</f>
        <v>1451</v>
      </c>
      <c r="U413" s="38">
        <f>SUMIF(C$2:C413,C413,E$2:E413)</f>
        <v>448212.61000000004</v>
      </c>
      <c r="V413" s="38">
        <f>SUM(E$2:E413)</f>
        <v>5150191.7260000017</v>
      </c>
      <c r="W413" s="43">
        <f>SUM(F$2:F413)</f>
        <v>40896.456944444479</v>
      </c>
      <c r="X413" s="43">
        <f t="shared" si="161"/>
        <v>28.185015123669523</v>
      </c>
      <c r="Y413" s="36">
        <f t="shared" si="162"/>
        <v>4</v>
      </c>
      <c r="Z413" s="36">
        <f t="shared" si="163"/>
        <v>26</v>
      </c>
      <c r="AA413" s="38">
        <f>SUMIF('Rake Load'!A:A,Summary!B413,'Rake Load'!AN:AN)</f>
        <v>1.7812500000000004</v>
      </c>
      <c r="AB413" s="38">
        <f>SUMIF(C$2:C413,C413,AA$2:AA413)</f>
        <v>45.996527777797027</v>
      </c>
      <c r="AC413" s="38">
        <f>SUM(AA$2:AA413)</f>
        <v>512.80208333335656</v>
      </c>
      <c r="AD413" s="43">
        <f t="shared" si="164"/>
        <v>0.29687500000000006</v>
      </c>
      <c r="AE413" s="43">
        <f t="shared" si="165"/>
        <v>0.36217738407714195</v>
      </c>
      <c r="AF413" s="43">
        <f t="shared" si="166"/>
        <v>0.35341287617736494</v>
      </c>
      <c r="AG413" s="38">
        <f>SUMIF(Unloader!B:B,Summary!B413,Unloader!M:M)</f>
        <v>0</v>
      </c>
      <c r="AH413" s="38">
        <f>SUMIF(C$2:C413,C413,AG$2:AG413)</f>
        <v>105760</v>
      </c>
      <c r="AI413" s="38">
        <f>SUM(AG$2:AG413)</f>
        <v>5010888</v>
      </c>
      <c r="AJ413" s="40">
        <f>SUMIF(Unloader!B:B,Summary!B413,Unloader!W:W)</f>
        <v>0</v>
      </c>
      <c r="AK413" s="40">
        <f>SUMIF(Unloader!B:B,Summary!B413,Unloader!AD:AD)+SUMIF(Unloader!B:B,Summary!B413,Unloader!BR:BR)+SUMIF(Unloader!B:B,Summary!B413,Unloader!BN:BN)</f>
        <v>0</v>
      </c>
      <c r="AL413" s="40">
        <f>SUMIF(C$2:C413,C413,AJ$2:AJ413)</f>
        <v>3.791666666666667</v>
      </c>
      <c r="AM413" s="40">
        <f>SUMIF(C$2:C413,C413,AK$2:AK413)</f>
        <v>0.15625</v>
      </c>
      <c r="AN413" s="30">
        <f t="shared" si="167"/>
        <v>1212.1489971346703</v>
      </c>
      <c r="AO413" s="30">
        <f>SUM(AJ$2:AJ413)</f>
        <v>155.96458333333337</v>
      </c>
      <c r="AP413" s="30">
        <f>SUM(AK$2:AK413)</f>
        <v>13.888194444444437</v>
      </c>
      <c r="AQ413" s="30">
        <f t="shared" si="168"/>
        <v>1469.5404467471526</v>
      </c>
    </row>
    <row r="414" spans="1:43" x14ac:dyDescent="0.25">
      <c r="A414" s="124">
        <f t="shared" si="171"/>
        <v>413</v>
      </c>
      <c r="B414" s="361">
        <f t="shared" si="171"/>
        <v>41046</v>
      </c>
      <c r="C414" s="33">
        <f t="shared" si="150"/>
        <v>5</v>
      </c>
      <c r="D414" s="125">
        <f>COUNTIF('Rake Load'!A:A,Summary!B414)</f>
        <v>7</v>
      </c>
      <c r="E414" s="125">
        <f>SUMIF('Rake Load'!A:A,B414,'Rake Load'!F:F)</f>
        <v>24793.39</v>
      </c>
      <c r="F414" s="35">
        <f>SUMIF('Rake Load'!A:A,B414,'Rake Load'!AB:AB)</f>
        <v>1.0979166666666667</v>
      </c>
      <c r="G414" s="35">
        <f t="shared" si="151"/>
        <v>0.15684523809523809</v>
      </c>
      <c r="H414" s="36">
        <f t="shared" si="152"/>
        <v>3</v>
      </c>
      <c r="I414" s="36">
        <f t="shared" si="153"/>
        <v>45</v>
      </c>
      <c r="J414" s="35">
        <f>SUMIF('Rake Load'!A:A,B414,'Rake Load'!BH:BH)</f>
        <v>4.8611111111111112E-2</v>
      </c>
      <c r="K414" s="41">
        <f t="shared" si="154"/>
        <v>1.0493055555555555</v>
      </c>
      <c r="L414" s="41">
        <f t="shared" si="155"/>
        <v>0.14990079365079365</v>
      </c>
      <c r="M414" s="49">
        <f t="shared" si="156"/>
        <v>3</v>
      </c>
      <c r="N414" s="49">
        <f t="shared" si="157"/>
        <v>35</v>
      </c>
      <c r="O414" s="363">
        <f>SUMIF(C$2:C414,C414,D$2:D414)</f>
        <v>134</v>
      </c>
      <c r="P414" s="33">
        <f>SUMIF(C$2:C414,C414,F$2:F414)</f>
        <v>19.627083333332685</v>
      </c>
      <c r="Q414" s="37">
        <f t="shared" si="158"/>
        <v>0.14647077114427376</v>
      </c>
      <c r="R414" s="36">
        <f t="shared" si="159"/>
        <v>3</v>
      </c>
      <c r="S414" s="36">
        <f t="shared" si="160"/>
        <v>30</v>
      </c>
      <c r="T414" s="363">
        <f>SUM(D$2:D414)</f>
        <v>1458</v>
      </c>
      <c r="U414" s="38">
        <f>SUMIF(C$2:C414,C414,E$2:E414)</f>
        <v>473006.00000000006</v>
      </c>
      <c r="V414" s="38">
        <f>SUM(E$2:E414)</f>
        <v>5174985.1160000013</v>
      </c>
      <c r="W414" s="43">
        <f>SUM(F$2:F414)</f>
        <v>40897.554861111144</v>
      </c>
      <c r="X414" s="43">
        <f t="shared" si="161"/>
        <v>28.050449150281992</v>
      </c>
      <c r="Y414" s="36">
        <f t="shared" si="162"/>
        <v>1</v>
      </c>
      <c r="Z414" s="36">
        <f t="shared" si="163"/>
        <v>12</v>
      </c>
      <c r="AA414" s="38">
        <f>SUMIF('Rake Load'!A:A,Summary!B414,'Rake Load'!AN:AN)</f>
        <v>2.2673611111111112</v>
      </c>
      <c r="AB414" s="38">
        <f>SUMIF(C$2:C414,C414,AA$2:AA414)</f>
        <v>48.263888888908141</v>
      </c>
      <c r="AC414" s="38">
        <f>SUM(AA$2:AA414)</f>
        <v>515.06944444446765</v>
      </c>
      <c r="AD414" s="43">
        <f t="shared" si="164"/>
        <v>0.32390873015873017</v>
      </c>
      <c r="AE414" s="43">
        <f t="shared" si="165"/>
        <v>0.36017827529035928</v>
      </c>
      <c r="AF414" s="43">
        <f t="shared" si="166"/>
        <v>0.35327122389881183</v>
      </c>
      <c r="AG414" s="38">
        <f>SUMIF(Unloader!B:B,Summary!B414,Unloader!M:M)</f>
        <v>0</v>
      </c>
      <c r="AH414" s="38">
        <f>SUMIF(C$2:C414,C414,AG$2:AG414)</f>
        <v>105760</v>
      </c>
      <c r="AI414" s="38">
        <f>SUM(AG$2:AG414)</f>
        <v>5010888</v>
      </c>
      <c r="AJ414" s="40">
        <f>SUMIF(Unloader!B:B,Summary!B414,Unloader!W:W)</f>
        <v>0</v>
      </c>
      <c r="AK414" s="40">
        <f>SUMIF(Unloader!B:B,Summary!B414,Unloader!AD:AD)+SUMIF(Unloader!B:B,Summary!B414,Unloader!BR:BR)+SUMIF(Unloader!B:B,Summary!B414,Unloader!BN:BN)</f>
        <v>0</v>
      </c>
      <c r="AL414" s="40">
        <f>SUMIF(C$2:C414,C414,AJ$2:AJ414)</f>
        <v>3.791666666666667</v>
      </c>
      <c r="AM414" s="40">
        <f>SUMIF(C$2:C414,C414,AK$2:AK414)</f>
        <v>0.15625</v>
      </c>
      <c r="AN414" s="30">
        <f t="shared" si="167"/>
        <v>1212.1489971346703</v>
      </c>
      <c r="AO414" s="30">
        <f>SUM(AJ$2:AJ414)</f>
        <v>155.96458333333337</v>
      </c>
      <c r="AP414" s="30">
        <f>SUM(AK$2:AK414)</f>
        <v>13.888194444444437</v>
      </c>
      <c r="AQ414" s="30">
        <f t="shared" si="168"/>
        <v>1469.5404467471526</v>
      </c>
    </row>
    <row r="415" spans="1:43" x14ac:dyDescent="0.25">
      <c r="A415" s="124">
        <f t="shared" si="171"/>
        <v>414</v>
      </c>
      <c r="B415" s="361">
        <f t="shared" si="171"/>
        <v>41047</v>
      </c>
      <c r="C415" s="33">
        <f t="shared" si="150"/>
        <v>5</v>
      </c>
      <c r="D415" s="125">
        <f>COUNTIF('Rake Load'!A:A,Summary!B415)</f>
        <v>6</v>
      </c>
      <c r="E415" s="125">
        <f>SUMIF('Rake Load'!A:A,B415,'Rake Load'!F:F)</f>
        <v>21522.87</v>
      </c>
      <c r="F415" s="35">
        <f>SUMIF('Rake Load'!A:A,B415,'Rake Load'!AB:AB)</f>
        <v>0.71250000000000002</v>
      </c>
      <c r="G415" s="35">
        <f t="shared" si="151"/>
        <v>0.11875000000000001</v>
      </c>
      <c r="H415" s="36">
        <f t="shared" si="152"/>
        <v>2</v>
      </c>
      <c r="I415" s="36">
        <f t="shared" si="153"/>
        <v>51</v>
      </c>
      <c r="J415" s="35">
        <f>SUMIF('Rake Load'!A:A,B415,'Rake Load'!BH:BH)</f>
        <v>3.125E-2</v>
      </c>
      <c r="K415" s="41">
        <f t="shared" si="154"/>
        <v>0.68125000000000002</v>
      </c>
      <c r="L415" s="41">
        <f t="shared" si="155"/>
        <v>0.11354166666666667</v>
      </c>
      <c r="M415" s="49">
        <f t="shared" si="156"/>
        <v>2</v>
      </c>
      <c r="N415" s="49">
        <f t="shared" si="157"/>
        <v>43</v>
      </c>
      <c r="O415" s="363">
        <f>SUMIF(C$2:C415,C415,D$2:D415)</f>
        <v>140</v>
      </c>
      <c r="P415" s="33">
        <f>SUMIF(C$2:C415,C415,F$2:F415)</f>
        <v>20.339583333332683</v>
      </c>
      <c r="Q415" s="37">
        <f t="shared" si="158"/>
        <v>0.14528273809523345</v>
      </c>
      <c r="R415" s="36">
        <f t="shared" si="159"/>
        <v>3</v>
      </c>
      <c r="S415" s="36">
        <f t="shared" si="160"/>
        <v>29</v>
      </c>
      <c r="T415" s="363">
        <f>SUM(D$2:D415)</f>
        <v>1464</v>
      </c>
      <c r="U415" s="38">
        <f>SUMIF(C$2:C415,C415,E$2:E415)</f>
        <v>494528.87000000005</v>
      </c>
      <c r="V415" s="38">
        <f>SUM(E$2:E415)</f>
        <v>5196507.9860000014</v>
      </c>
      <c r="W415" s="43">
        <f>SUM(F$2:F415)</f>
        <v>40898.267361111146</v>
      </c>
      <c r="X415" s="43">
        <f t="shared" si="161"/>
        <v>27.935974973436576</v>
      </c>
      <c r="Y415" s="36">
        <f t="shared" si="162"/>
        <v>22</v>
      </c>
      <c r="Z415" s="36">
        <f t="shared" si="163"/>
        <v>27</v>
      </c>
      <c r="AA415" s="38">
        <f>SUMIF('Rake Load'!A:A,Summary!B415,'Rake Load'!AN:AN)</f>
        <v>2.8263888888888893</v>
      </c>
      <c r="AB415" s="38">
        <f>SUMIF(C$2:C415,C415,AA$2:AA415)</f>
        <v>51.090277777797027</v>
      </c>
      <c r="AC415" s="38">
        <f>SUM(AA$2:AA415)</f>
        <v>517.89583333335656</v>
      </c>
      <c r="AD415" s="43">
        <f t="shared" si="164"/>
        <v>0.47106481481481488</v>
      </c>
      <c r="AE415" s="43">
        <f t="shared" si="165"/>
        <v>0.36493055555569304</v>
      </c>
      <c r="AF415" s="43">
        <f t="shared" si="166"/>
        <v>0.35375398451732004</v>
      </c>
      <c r="AG415" s="38">
        <f>SUMIF(Unloader!B:B,Summary!B415,Unloader!M:M)</f>
        <v>0</v>
      </c>
      <c r="AH415" s="38">
        <f>SUMIF(C$2:C415,C415,AG$2:AG415)</f>
        <v>105760</v>
      </c>
      <c r="AI415" s="38">
        <f>SUM(AG$2:AG415)</f>
        <v>5010888</v>
      </c>
      <c r="AJ415" s="40">
        <f>SUMIF(Unloader!B:B,Summary!B415,Unloader!W:W)</f>
        <v>0</v>
      </c>
      <c r="AK415" s="40">
        <f>SUMIF(Unloader!B:B,Summary!B415,Unloader!AD:AD)+SUMIF(Unloader!B:B,Summary!B415,Unloader!BR:BR)+SUMIF(Unloader!B:B,Summary!B415,Unloader!BN:BN)</f>
        <v>0</v>
      </c>
      <c r="AL415" s="40">
        <f>SUMIF(C$2:C415,C415,AJ$2:AJ415)</f>
        <v>3.791666666666667</v>
      </c>
      <c r="AM415" s="40">
        <f>SUMIF(C$2:C415,C415,AK$2:AK415)</f>
        <v>0.15625</v>
      </c>
      <c r="AN415" s="30">
        <f t="shared" si="167"/>
        <v>1212.1489971346703</v>
      </c>
      <c r="AO415" s="30">
        <f>SUM(AJ$2:AJ415)</f>
        <v>155.96458333333337</v>
      </c>
      <c r="AP415" s="30">
        <f>SUM(AK$2:AK415)</f>
        <v>13.888194444444437</v>
      </c>
      <c r="AQ415" s="30">
        <f t="shared" si="168"/>
        <v>1469.5404467471526</v>
      </c>
    </row>
    <row r="416" spans="1:43" x14ac:dyDescent="0.25">
      <c r="A416" s="124">
        <f t="shared" si="171"/>
        <v>415</v>
      </c>
      <c r="B416" s="361">
        <f t="shared" si="171"/>
        <v>41048</v>
      </c>
      <c r="C416" s="33">
        <f t="shared" si="150"/>
        <v>5</v>
      </c>
      <c r="D416" s="125">
        <f>COUNTIF('Rake Load'!A:A,Summary!B416)</f>
        <v>8</v>
      </c>
      <c r="E416" s="125">
        <f>SUMIF('Rake Load'!A:A,B416,'Rake Load'!F:F)</f>
        <v>28249.38</v>
      </c>
      <c r="F416" s="35">
        <f>SUMIF('Rake Load'!A:A,B416,'Rake Load'!AB:AB)</f>
        <v>1.1166666666666667</v>
      </c>
      <c r="G416" s="35">
        <f t="shared" si="151"/>
        <v>0.13958333333333334</v>
      </c>
      <c r="H416" s="36">
        <f t="shared" si="152"/>
        <v>3</v>
      </c>
      <c r="I416" s="36">
        <f t="shared" si="153"/>
        <v>21</v>
      </c>
      <c r="J416" s="35">
        <f>SUMIF('Rake Load'!A:A,B416,'Rake Load'!BH:BH)</f>
        <v>0</v>
      </c>
      <c r="K416" s="41">
        <f t="shared" si="154"/>
        <v>1.1166666666666667</v>
      </c>
      <c r="L416" s="41">
        <f t="shared" si="155"/>
        <v>0.13958333333333334</v>
      </c>
      <c r="M416" s="49">
        <f t="shared" si="156"/>
        <v>3</v>
      </c>
      <c r="N416" s="49">
        <f t="shared" si="157"/>
        <v>21</v>
      </c>
      <c r="O416" s="363">
        <f>SUMIF(C$2:C416,C416,D$2:D416)</f>
        <v>148</v>
      </c>
      <c r="P416" s="33">
        <f>SUMIF(C$2:C416,C416,F$2:F416)</f>
        <v>21.456249999999351</v>
      </c>
      <c r="Q416" s="37">
        <f t="shared" si="158"/>
        <v>0.14497466216215776</v>
      </c>
      <c r="R416" s="36">
        <f t="shared" si="159"/>
        <v>3</v>
      </c>
      <c r="S416" s="36">
        <f t="shared" si="160"/>
        <v>28</v>
      </c>
      <c r="T416" s="363">
        <f>SUM(D$2:D416)</f>
        <v>1472</v>
      </c>
      <c r="U416" s="38">
        <f>SUMIF(C$2:C416,C416,E$2:E416)</f>
        <v>522778.25000000006</v>
      </c>
      <c r="V416" s="38">
        <f>SUM(E$2:E416)</f>
        <v>5224757.3660000013</v>
      </c>
      <c r="W416" s="43">
        <f>SUM(F$2:F416)</f>
        <v>40899.384027777814</v>
      </c>
      <c r="X416" s="43">
        <f t="shared" si="161"/>
        <v>27.784907627566451</v>
      </c>
      <c r="Y416" s="36">
        <f t="shared" si="162"/>
        <v>18</v>
      </c>
      <c r="Z416" s="36">
        <f t="shared" si="163"/>
        <v>50</v>
      </c>
      <c r="AA416" s="38">
        <f>SUMIF('Rake Load'!A:A,Summary!B416,'Rake Load'!AN:AN)</f>
        <v>2.7638888888888893</v>
      </c>
      <c r="AB416" s="38">
        <f>SUMIF(C$2:C416,C416,AA$2:AA416)</f>
        <v>53.854166666685913</v>
      </c>
      <c r="AC416" s="38">
        <f>SUM(AA$2:AA416)</f>
        <v>520.65972222224548</v>
      </c>
      <c r="AD416" s="43">
        <f t="shared" si="164"/>
        <v>0.34548611111111116</v>
      </c>
      <c r="AE416" s="43">
        <f t="shared" si="165"/>
        <v>0.36387950450463452</v>
      </c>
      <c r="AF416" s="43">
        <f t="shared" si="166"/>
        <v>0.35370905042272111</v>
      </c>
      <c r="AG416" s="38">
        <f>SUMIF(Unloader!B:B,Summary!B416,Unloader!M:M)</f>
        <v>0</v>
      </c>
      <c r="AH416" s="38">
        <f>SUMIF(C$2:C416,C416,AG$2:AG416)</f>
        <v>105760</v>
      </c>
      <c r="AI416" s="38">
        <f>SUM(AG$2:AG416)</f>
        <v>5010888</v>
      </c>
      <c r="AJ416" s="40">
        <f>SUMIF(Unloader!B:B,Summary!B416,Unloader!W:W)</f>
        <v>0</v>
      </c>
      <c r="AK416" s="40">
        <f>SUMIF(Unloader!B:B,Summary!B416,Unloader!AD:AD)+SUMIF(Unloader!B:B,Summary!B416,Unloader!BR:BR)+SUMIF(Unloader!B:B,Summary!B416,Unloader!BN:BN)</f>
        <v>0</v>
      </c>
      <c r="AL416" s="40">
        <f>SUMIF(C$2:C416,C416,AJ$2:AJ416)</f>
        <v>3.791666666666667</v>
      </c>
      <c r="AM416" s="40">
        <f>SUMIF(C$2:C416,C416,AK$2:AK416)</f>
        <v>0.15625</v>
      </c>
      <c r="AN416" s="30">
        <f t="shared" si="167"/>
        <v>1212.1489971346703</v>
      </c>
      <c r="AO416" s="30">
        <f>SUM(AJ$2:AJ416)</f>
        <v>155.96458333333337</v>
      </c>
      <c r="AP416" s="30">
        <f>SUM(AK$2:AK416)</f>
        <v>13.888194444444437</v>
      </c>
      <c r="AQ416" s="30">
        <f t="shared" si="168"/>
        <v>1469.5404467471526</v>
      </c>
    </row>
    <row r="417" spans="1:43" x14ac:dyDescent="0.25">
      <c r="A417" s="124">
        <f t="shared" si="171"/>
        <v>416</v>
      </c>
      <c r="B417" s="361">
        <f t="shared" si="171"/>
        <v>41049</v>
      </c>
      <c r="C417" s="33">
        <f t="shared" si="150"/>
        <v>5</v>
      </c>
      <c r="D417" s="125">
        <f>COUNTIF('Rake Load'!A:A,Summary!B417)</f>
        <v>5</v>
      </c>
      <c r="E417" s="125">
        <f>SUMIF('Rake Load'!A:A,B417,'Rake Load'!F:F)</f>
        <v>17759.059999999998</v>
      </c>
      <c r="F417" s="35">
        <f>SUMIF('Rake Load'!A:A,B417,'Rake Load'!AB:AB)</f>
        <v>0.80416666666666681</v>
      </c>
      <c r="G417" s="35">
        <f t="shared" si="151"/>
        <v>0.16083333333333336</v>
      </c>
      <c r="H417" s="36">
        <f t="shared" si="152"/>
        <v>3</v>
      </c>
      <c r="I417" s="36">
        <f t="shared" si="153"/>
        <v>51</v>
      </c>
      <c r="J417" s="35">
        <f>SUMIF('Rake Load'!A:A,B417,'Rake Load'!BH:BH)</f>
        <v>3.8194444444444441E-2</v>
      </c>
      <c r="K417" s="41">
        <f t="shared" si="154"/>
        <v>0.76597222222222239</v>
      </c>
      <c r="L417" s="41">
        <f t="shared" si="155"/>
        <v>0.15319444444444447</v>
      </c>
      <c r="M417" s="49">
        <f t="shared" si="156"/>
        <v>3</v>
      </c>
      <c r="N417" s="49">
        <f t="shared" si="157"/>
        <v>40</v>
      </c>
      <c r="O417" s="363">
        <f>SUMIF(C$2:C417,C417,D$2:D417)</f>
        <v>153</v>
      </c>
      <c r="P417" s="33">
        <f>SUMIF(C$2:C417,C417,F$2:F417)</f>
        <v>22.260416666666018</v>
      </c>
      <c r="Q417" s="37">
        <f t="shared" si="158"/>
        <v>0.14549291938997397</v>
      </c>
      <c r="R417" s="36">
        <f t="shared" si="159"/>
        <v>3</v>
      </c>
      <c r="S417" s="36">
        <f t="shared" si="160"/>
        <v>29</v>
      </c>
      <c r="T417" s="363">
        <f>SUM(D$2:D417)</f>
        <v>1477</v>
      </c>
      <c r="U417" s="38">
        <f>SUMIF(C$2:C417,C417,E$2:E417)</f>
        <v>540537.31000000006</v>
      </c>
      <c r="V417" s="38">
        <f>SUM(E$2:E417)</f>
        <v>5242516.4260000009</v>
      </c>
      <c r="W417" s="43">
        <f>SUM(F$2:F417)</f>
        <v>40900.188194444483</v>
      </c>
      <c r="X417" s="43">
        <f t="shared" si="161"/>
        <v>27.691393496577174</v>
      </c>
      <c r="Y417" s="36">
        <f t="shared" si="162"/>
        <v>16</v>
      </c>
      <c r="Z417" s="36">
        <f t="shared" si="163"/>
        <v>35</v>
      </c>
      <c r="AA417" s="38">
        <f>SUMIF('Rake Load'!A:A,Summary!B417,'Rake Load'!AN:AN)</f>
        <v>1.5034722222222223</v>
      </c>
      <c r="AB417" s="38">
        <f>SUMIF(C$2:C417,C417,AA$2:AA417)</f>
        <v>55.357638888908134</v>
      </c>
      <c r="AC417" s="38">
        <f>SUM(AA$2:AA417)</f>
        <v>522.16319444446765</v>
      </c>
      <c r="AD417" s="43">
        <f t="shared" si="164"/>
        <v>0.30069444444444449</v>
      </c>
      <c r="AE417" s="43">
        <f t="shared" si="165"/>
        <v>0.36181463326083746</v>
      </c>
      <c r="AF417" s="43">
        <f t="shared" si="166"/>
        <v>0.3535295832393146</v>
      </c>
      <c r="AG417" s="38">
        <f>SUMIF(Unloader!B:B,Summary!B417,Unloader!M:M)</f>
        <v>0</v>
      </c>
      <c r="AH417" s="38">
        <f>SUMIF(C$2:C417,C417,AG$2:AG417)</f>
        <v>105760</v>
      </c>
      <c r="AI417" s="38">
        <f>SUM(AG$2:AG417)</f>
        <v>5010888</v>
      </c>
      <c r="AJ417" s="40">
        <f>SUMIF(Unloader!B:B,Summary!B417,Unloader!W:W)</f>
        <v>0</v>
      </c>
      <c r="AK417" s="40">
        <f>SUMIF(Unloader!B:B,Summary!B417,Unloader!AD:AD)+SUMIF(Unloader!B:B,Summary!B417,Unloader!BR:BR)+SUMIF(Unloader!B:B,Summary!B417,Unloader!BN:BN)</f>
        <v>0</v>
      </c>
      <c r="AL417" s="40">
        <f>SUMIF(C$2:C417,C417,AJ$2:AJ417)</f>
        <v>3.791666666666667</v>
      </c>
      <c r="AM417" s="40">
        <f>SUMIF(C$2:C417,C417,AK$2:AK417)</f>
        <v>0.15625</v>
      </c>
      <c r="AN417" s="30">
        <f t="shared" si="167"/>
        <v>1212.1489971346703</v>
      </c>
      <c r="AO417" s="30">
        <f>SUM(AJ$2:AJ417)</f>
        <v>155.96458333333337</v>
      </c>
      <c r="AP417" s="30">
        <f>SUM(AK$2:AK417)</f>
        <v>13.888194444444437</v>
      </c>
      <c r="AQ417" s="30">
        <f t="shared" si="168"/>
        <v>1469.5404467471526</v>
      </c>
    </row>
    <row r="418" spans="1:43" x14ac:dyDescent="0.25">
      <c r="A418" s="124">
        <f t="shared" si="171"/>
        <v>417</v>
      </c>
      <c r="B418" s="361">
        <f t="shared" si="171"/>
        <v>41050</v>
      </c>
      <c r="C418" s="33">
        <f t="shared" si="150"/>
        <v>5</v>
      </c>
      <c r="D418" s="125">
        <f>COUNTIF('Rake Load'!A:A,Summary!B418)</f>
        <v>5</v>
      </c>
      <c r="E418" s="125">
        <f>SUMIF('Rake Load'!A:A,B418,'Rake Load'!F:F)</f>
        <v>17938.61</v>
      </c>
      <c r="F418" s="35">
        <f>SUMIF('Rake Load'!A:A,B418,'Rake Load'!AB:AB)</f>
        <v>0.5840277777777777</v>
      </c>
      <c r="G418" s="35">
        <f t="shared" si="151"/>
        <v>0.11680555555555554</v>
      </c>
      <c r="H418" s="36">
        <f t="shared" si="152"/>
        <v>2</v>
      </c>
      <c r="I418" s="36">
        <f t="shared" si="153"/>
        <v>48</v>
      </c>
      <c r="J418" s="35">
        <f>SUMIF('Rake Load'!A:A,B418,'Rake Load'!BH:BH)</f>
        <v>2.7777777777777779E-3</v>
      </c>
      <c r="K418" s="41">
        <f t="shared" si="154"/>
        <v>0.58124999999999993</v>
      </c>
      <c r="L418" s="41">
        <f t="shared" si="155"/>
        <v>0.11624999999999999</v>
      </c>
      <c r="M418" s="49">
        <f t="shared" si="156"/>
        <v>2</v>
      </c>
      <c r="N418" s="49">
        <f t="shared" si="157"/>
        <v>47</v>
      </c>
      <c r="O418" s="363">
        <f>SUMIF(C$2:C418,C418,D$2:D418)</f>
        <v>158</v>
      </c>
      <c r="P418" s="33">
        <f>SUMIF(C$2:C418,C418,F$2:F418)</f>
        <v>22.844444444443795</v>
      </c>
      <c r="Q418" s="37">
        <f t="shared" si="158"/>
        <v>0.14458509142053036</v>
      </c>
      <c r="R418" s="36">
        <f t="shared" si="159"/>
        <v>3</v>
      </c>
      <c r="S418" s="36">
        <f t="shared" si="160"/>
        <v>28</v>
      </c>
      <c r="T418" s="363">
        <f>SUM(D$2:D418)</f>
        <v>1482</v>
      </c>
      <c r="U418" s="38">
        <f>SUMIF(C$2:C418,C418,E$2:E418)</f>
        <v>558475.92000000004</v>
      </c>
      <c r="V418" s="38">
        <f>SUM(E$2:E418)</f>
        <v>5260455.0360000012</v>
      </c>
      <c r="W418" s="43">
        <f>SUM(F$2:F418)</f>
        <v>40900.772222222258</v>
      </c>
      <c r="X418" s="43">
        <f t="shared" si="161"/>
        <v>27.598361823361849</v>
      </c>
      <c r="Y418" s="36">
        <f t="shared" si="162"/>
        <v>14</v>
      </c>
      <c r="Z418" s="36">
        <f t="shared" si="163"/>
        <v>21</v>
      </c>
      <c r="AA418" s="38">
        <f>SUMIF('Rake Load'!A:A,Summary!B418,'Rake Load'!AN:AN)</f>
        <v>1.1701388888888888</v>
      </c>
      <c r="AB418" s="38">
        <f>SUMIF(C$2:C418,C418,AA$2:AA418)</f>
        <v>56.52777777779702</v>
      </c>
      <c r="AC418" s="38">
        <f>SUM(AA$2:AA418)</f>
        <v>523.33333333335656</v>
      </c>
      <c r="AD418" s="43">
        <f t="shared" si="164"/>
        <v>0.23402777777777778</v>
      </c>
      <c r="AE418" s="43">
        <f t="shared" si="165"/>
        <v>0.35777074542909504</v>
      </c>
      <c r="AF418" s="43">
        <f t="shared" si="166"/>
        <v>0.35312640575800036</v>
      </c>
      <c r="AG418" s="38">
        <f>SUMIF(Unloader!B:B,Summary!B418,Unloader!M:M)</f>
        <v>0</v>
      </c>
      <c r="AH418" s="38">
        <f>SUMIF(C$2:C418,C418,AG$2:AG418)</f>
        <v>105760</v>
      </c>
      <c r="AI418" s="38">
        <f>SUM(AG$2:AG418)</f>
        <v>5010888</v>
      </c>
      <c r="AJ418" s="40">
        <f>SUMIF(Unloader!B:B,Summary!B418,Unloader!W:W)</f>
        <v>0</v>
      </c>
      <c r="AK418" s="40">
        <f>SUMIF(Unloader!B:B,Summary!B418,Unloader!AD:AD)+SUMIF(Unloader!B:B,Summary!B418,Unloader!BR:BR)+SUMIF(Unloader!B:B,Summary!B418,Unloader!BN:BN)</f>
        <v>0</v>
      </c>
      <c r="AL418" s="40">
        <f>SUMIF(C$2:C418,C418,AJ$2:AJ418)</f>
        <v>3.791666666666667</v>
      </c>
      <c r="AM418" s="40">
        <f>SUMIF(C$2:C418,C418,AK$2:AK418)</f>
        <v>0.15625</v>
      </c>
      <c r="AN418" s="30">
        <f t="shared" si="167"/>
        <v>1212.1489971346703</v>
      </c>
      <c r="AO418" s="30">
        <f>SUM(AJ$2:AJ418)</f>
        <v>155.96458333333337</v>
      </c>
      <c r="AP418" s="30">
        <f>SUM(AK$2:AK418)</f>
        <v>13.888194444444437</v>
      </c>
      <c r="AQ418" s="30">
        <f t="shared" si="168"/>
        <v>1469.5404467471526</v>
      </c>
    </row>
    <row r="419" spans="1:43" x14ac:dyDescent="0.25">
      <c r="A419" s="124">
        <f t="shared" si="171"/>
        <v>418</v>
      </c>
      <c r="B419" s="361">
        <f t="shared" si="171"/>
        <v>41051</v>
      </c>
      <c r="C419" s="33">
        <f t="shared" si="150"/>
        <v>5</v>
      </c>
      <c r="D419" s="125">
        <f>COUNTIF('Rake Load'!A:A,Summary!B419)</f>
        <v>7</v>
      </c>
      <c r="E419" s="125">
        <f>SUMIF('Rake Load'!A:A,B419,'Rake Load'!F:F)</f>
        <v>24728.44</v>
      </c>
      <c r="F419" s="35">
        <f>SUMIF('Rake Load'!A:A,B419,'Rake Load'!AB:AB)</f>
        <v>0.81805555555555542</v>
      </c>
      <c r="G419" s="35">
        <f t="shared" si="151"/>
        <v>0.11686507936507935</v>
      </c>
      <c r="H419" s="36">
        <f t="shared" si="152"/>
        <v>2</v>
      </c>
      <c r="I419" s="36">
        <f t="shared" si="153"/>
        <v>48</v>
      </c>
      <c r="J419" s="35">
        <f>SUMIF('Rake Load'!A:A,B419,'Rake Load'!BH:BH)</f>
        <v>1.0416666666666666E-2</v>
      </c>
      <c r="K419" s="41">
        <f t="shared" si="154"/>
        <v>0.8076388888888888</v>
      </c>
      <c r="L419" s="41">
        <f t="shared" si="155"/>
        <v>0.11537698412698412</v>
      </c>
      <c r="M419" s="49">
        <f t="shared" si="156"/>
        <v>2</v>
      </c>
      <c r="N419" s="49">
        <f t="shared" si="157"/>
        <v>46</v>
      </c>
      <c r="O419" s="363">
        <f>SUMIF(C$2:C419,C419,D$2:D419)</f>
        <v>165</v>
      </c>
      <c r="P419" s="33">
        <f>SUMIF(C$2:C419,C419,F$2:F419)</f>
        <v>23.662499999999351</v>
      </c>
      <c r="Q419" s="37">
        <f t="shared" si="158"/>
        <v>0.14340909090908699</v>
      </c>
      <c r="R419" s="36">
        <f t="shared" si="159"/>
        <v>3</v>
      </c>
      <c r="S419" s="36">
        <f t="shared" si="160"/>
        <v>26</v>
      </c>
      <c r="T419" s="363">
        <f>SUM(D$2:D419)</f>
        <v>1489</v>
      </c>
      <c r="U419" s="38">
        <f>SUMIF(C$2:C419,C419,E$2:E419)</f>
        <v>583204.36</v>
      </c>
      <c r="V419" s="38">
        <f>SUM(E$2:E419)</f>
        <v>5285183.4760000017</v>
      </c>
      <c r="W419" s="43">
        <f>SUM(F$2:F419)</f>
        <v>40901.590277777817</v>
      </c>
      <c r="X419" s="43">
        <f t="shared" si="161"/>
        <v>27.469167412879663</v>
      </c>
      <c r="Y419" s="36">
        <f t="shared" si="162"/>
        <v>11</v>
      </c>
      <c r="Z419" s="36">
        <f t="shared" si="163"/>
        <v>15</v>
      </c>
      <c r="AA419" s="38">
        <f>SUMIF('Rake Load'!A:A,Summary!B419,'Rake Load'!AN:AN)</f>
        <v>1.8541666666666665</v>
      </c>
      <c r="AB419" s="38">
        <f>SUMIF(C$2:C419,C419,AA$2:AA419)</f>
        <v>58.381944444463684</v>
      </c>
      <c r="AC419" s="38">
        <f>SUM(AA$2:AA419)</f>
        <v>525.18750000002319</v>
      </c>
      <c r="AD419" s="43">
        <f t="shared" si="164"/>
        <v>0.26488095238095238</v>
      </c>
      <c r="AE419" s="43">
        <f t="shared" si="165"/>
        <v>0.35382996633008296</v>
      </c>
      <c r="AF419" s="43">
        <f t="shared" si="166"/>
        <v>0.35271155137677851</v>
      </c>
      <c r="AG419" s="38">
        <f>SUMIF(Unloader!B:B,Summary!B419,Unloader!M:M)</f>
        <v>0</v>
      </c>
      <c r="AH419" s="38">
        <f>SUMIF(C$2:C419,C419,AG$2:AG419)</f>
        <v>105760</v>
      </c>
      <c r="AI419" s="38">
        <f>SUM(AG$2:AG419)</f>
        <v>5010888</v>
      </c>
      <c r="AJ419" s="40">
        <f>SUMIF(Unloader!B:B,Summary!B419,Unloader!W:W)</f>
        <v>0</v>
      </c>
      <c r="AK419" s="40">
        <f>SUMIF(Unloader!B:B,Summary!B419,Unloader!AD:AD)+SUMIF(Unloader!B:B,Summary!B419,Unloader!BR:BR)+SUMIF(Unloader!B:B,Summary!B419,Unloader!BN:BN)</f>
        <v>0</v>
      </c>
      <c r="AL419" s="40">
        <f>SUMIF(C$2:C419,C419,AJ$2:AJ419)</f>
        <v>3.791666666666667</v>
      </c>
      <c r="AM419" s="40">
        <f>SUMIF(C$2:C419,C419,AK$2:AK419)</f>
        <v>0.15625</v>
      </c>
      <c r="AN419" s="30">
        <f t="shared" si="167"/>
        <v>1212.1489971346703</v>
      </c>
      <c r="AO419" s="30">
        <f>SUM(AJ$2:AJ419)</f>
        <v>155.96458333333337</v>
      </c>
      <c r="AP419" s="30">
        <f>SUM(AK$2:AK419)</f>
        <v>13.888194444444437</v>
      </c>
      <c r="AQ419" s="30">
        <f t="shared" si="168"/>
        <v>1469.5404467471526</v>
      </c>
    </row>
    <row r="420" spans="1:43" x14ac:dyDescent="0.25">
      <c r="A420" s="124">
        <f t="shared" si="171"/>
        <v>419</v>
      </c>
      <c r="B420" s="361">
        <f t="shared" si="171"/>
        <v>41052</v>
      </c>
      <c r="C420" s="33">
        <f t="shared" si="150"/>
        <v>5</v>
      </c>
      <c r="D420" s="125">
        <f>COUNTIF('Rake Load'!A:A,Summary!B420)</f>
        <v>7</v>
      </c>
      <c r="E420" s="125">
        <f>SUMIF('Rake Load'!A:A,B420,'Rake Load'!F:F)</f>
        <v>24728.44</v>
      </c>
      <c r="F420" s="35">
        <f>SUMIF('Rake Load'!A:A,B420,'Rake Load'!AB:AB)</f>
        <v>0.90902777777777766</v>
      </c>
      <c r="G420" s="35">
        <f t="shared" si="151"/>
        <v>0.12986111111111109</v>
      </c>
      <c r="H420" s="36">
        <f t="shared" si="152"/>
        <v>3</v>
      </c>
      <c r="I420" s="36">
        <f t="shared" si="153"/>
        <v>7</v>
      </c>
      <c r="J420" s="35">
        <f>SUMIF('Rake Load'!A:A,B420,'Rake Load'!BH:BH)</f>
        <v>9.583333333333334E-2</v>
      </c>
      <c r="K420" s="41">
        <f t="shared" si="154"/>
        <v>0.81319444444444433</v>
      </c>
      <c r="L420" s="41">
        <f t="shared" si="155"/>
        <v>0.11617063492063491</v>
      </c>
      <c r="M420" s="49">
        <f t="shared" si="156"/>
        <v>2</v>
      </c>
      <c r="N420" s="49">
        <f t="shared" si="157"/>
        <v>47</v>
      </c>
      <c r="O420" s="363">
        <f>SUMIF(C$2:C420,C420,D$2:D420)</f>
        <v>172</v>
      </c>
      <c r="P420" s="33">
        <f>SUMIF(C$2:C420,C420,F$2:F420)</f>
        <v>24.571527777777128</v>
      </c>
      <c r="Q420" s="37">
        <f t="shared" si="158"/>
        <v>0.14285771963823912</v>
      </c>
      <c r="R420" s="36">
        <f t="shared" si="159"/>
        <v>3</v>
      </c>
      <c r="S420" s="36">
        <f t="shared" si="160"/>
        <v>25</v>
      </c>
      <c r="T420" s="363">
        <f>SUM(D$2:D420)</f>
        <v>1496</v>
      </c>
      <c r="U420" s="38">
        <f>SUMIF(C$2:C420,C420,E$2:E420)</f>
        <v>607932.79999999993</v>
      </c>
      <c r="V420" s="38">
        <f>SUM(E$2:E420)</f>
        <v>5309911.9160000021</v>
      </c>
      <c r="W420" s="43">
        <f>SUM(F$2:F420)</f>
        <v>40902.499305555597</v>
      </c>
      <c r="X420" s="43">
        <f t="shared" si="161"/>
        <v>27.341242851307218</v>
      </c>
      <c r="Y420" s="36">
        <f t="shared" si="162"/>
        <v>8</v>
      </c>
      <c r="Z420" s="36">
        <f t="shared" si="163"/>
        <v>11</v>
      </c>
      <c r="AA420" s="38">
        <f>SUMIF('Rake Load'!A:A,Summary!B420,'Rake Load'!AN:AN)</f>
        <v>1.9131944444444442</v>
      </c>
      <c r="AB420" s="38">
        <f>SUMIF(C$2:C420,C420,AA$2:AA420)</f>
        <v>60.295138888908127</v>
      </c>
      <c r="AC420" s="38">
        <f>SUM(AA$2:AA420)</f>
        <v>527.10069444446765</v>
      </c>
      <c r="AD420" s="43">
        <f t="shared" si="164"/>
        <v>0.27331349206349204</v>
      </c>
      <c r="AE420" s="43">
        <f t="shared" si="165"/>
        <v>0.35055313307504726</v>
      </c>
      <c r="AF420" s="43">
        <f t="shared" si="166"/>
        <v>0.3523400363933607</v>
      </c>
      <c r="AG420" s="38">
        <f>SUMIF(Unloader!B:B,Summary!B420,Unloader!M:M)</f>
        <v>0</v>
      </c>
      <c r="AH420" s="38">
        <f>SUMIF(C$2:C420,C420,AG$2:AG420)</f>
        <v>105760</v>
      </c>
      <c r="AI420" s="38">
        <f>SUM(AG$2:AG420)</f>
        <v>5010888</v>
      </c>
      <c r="AJ420" s="40">
        <f>SUMIF(Unloader!B:B,Summary!B420,Unloader!W:W)</f>
        <v>0</v>
      </c>
      <c r="AK420" s="40">
        <f>SUMIF(Unloader!B:B,Summary!B420,Unloader!AD:AD)+SUMIF(Unloader!B:B,Summary!B420,Unloader!BR:BR)+SUMIF(Unloader!B:B,Summary!B420,Unloader!BN:BN)</f>
        <v>0</v>
      </c>
      <c r="AL420" s="40">
        <f>SUMIF(C$2:C420,C420,AJ$2:AJ420)</f>
        <v>3.791666666666667</v>
      </c>
      <c r="AM420" s="40">
        <f>SUMIF(C$2:C420,C420,AK$2:AK420)</f>
        <v>0.15625</v>
      </c>
      <c r="AN420" s="30">
        <f t="shared" si="167"/>
        <v>1212.1489971346703</v>
      </c>
      <c r="AO420" s="30">
        <f>SUM(AJ$2:AJ420)</f>
        <v>155.96458333333337</v>
      </c>
      <c r="AP420" s="30">
        <f>SUM(AK$2:AK420)</f>
        <v>13.888194444444437</v>
      </c>
      <c r="AQ420" s="30">
        <f t="shared" si="168"/>
        <v>1469.5404467471526</v>
      </c>
    </row>
    <row r="421" spans="1:43" x14ac:dyDescent="0.25">
      <c r="A421" s="124">
        <f t="shared" si="171"/>
        <v>420</v>
      </c>
      <c r="B421" s="361">
        <f t="shared" si="171"/>
        <v>41053</v>
      </c>
      <c r="C421" s="33">
        <f t="shared" si="150"/>
        <v>5</v>
      </c>
      <c r="D421" s="125">
        <f>COUNTIF('Rake Load'!A:A,Summary!B421)</f>
        <v>6</v>
      </c>
      <c r="E421" s="125">
        <f>SUMIF('Rake Load'!A:A,B421,'Rake Load'!F:F)</f>
        <v>19875.22</v>
      </c>
      <c r="F421" s="35">
        <f>SUMIF('Rake Load'!A:A,B421,'Rake Load'!AB:AB)</f>
        <v>0.55972222222222201</v>
      </c>
      <c r="G421" s="35">
        <f t="shared" si="151"/>
        <v>9.3287037037037002E-2</v>
      </c>
      <c r="H421" s="36">
        <f t="shared" si="152"/>
        <v>2</v>
      </c>
      <c r="I421" s="36">
        <f t="shared" si="153"/>
        <v>14</v>
      </c>
      <c r="J421" s="35">
        <f>SUMIF('Rake Load'!A:A,B421,'Rake Load'!BH:BH)</f>
        <v>3.125E-2</v>
      </c>
      <c r="K421" s="41">
        <f t="shared" si="154"/>
        <v>0.52847222222222201</v>
      </c>
      <c r="L421" s="41">
        <f t="shared" si="155"/>
        <v>8.8078703703703673E-2</v>
      </c>
      <c r="M421" s="49">
        <f t="shared" si="156"/>
        <v>2</v>
      </c>
      <c r="N421" s="49">
        <f t="shared" si="157"/>
        <v>6</v>
      </c>
      <c r="O421" s="363">
        <f>SUMIF(C$2:C421,C421,D$2:D421)</f>
        <v>178</v>
      </c>
      <c r="P421" s="33">
        <f>SUMIF(C$2:C421,C421,F$2:F421)</f>
        <v>25.131249999999351</v>
      </c>
      <c r="Q421" s="37">
        <f t="shared" si="158"/>
        <v>0.14118679775280535</v>
      </c>
      <c r="R421" s="36">
        <f t="shared" si="159"/>
        <v>3</v>
      </c>
      <c r="S421" s="36">
        <f t="shared" si="160"/>
        <v>23</v>
      </c>
      <c r="T421" s="363">
        <f>SUM(D$2:D421)</f>
        <v>1502</v>
      </c>
      <c r="U421" s="38">
        <f>SUMIF(C$2:C421,C421,E$2:E421)</f>
        <v>627808.0199999999</v>
      </c>
      <c r="V421" s="38">
        <f>SUM(E$2:E421)</f>
        <v>5329787.1360000018</v>
      </c>
      <c r="W421" s="43">
        <f>SUM(F$2:F421)</f>
        <v>40903.059027777817</v>
      </c>
      <c r="X421" s="43">
        <f t="shared" si="161"/>
        <v>27.232396156975909</v>
      </c>
      <c r="Y421" s="36">
        <f t="shared" si="162"/>
        <v>5</v>
      </c>
      <c r="Z421" s="36">
        <f t="shared" si="163"/>
        <v>34</v>
      </c>
      <c r="AA421" s="38">
        <f>SUMIF('Rake Load'!A:A,Summary!B421,'Rake Load'!AN:AN)</f>
        <v>1.8784722222222223</v>
      </c>
      <c r="AB421" s="38">
        <f>SUMIF(C$2:C421,C421,AA$2:AA421)</f>
        <v>62.173611111130349</v>
      </c>
      <c r="AC421" s="38">
        <f>SUM(AA$2:AA421)</f>
        <v>528.97916666668982</v>
      </c>
      <c r="AD421" s="43">
        <f t="shared" si="164"/>
        <v>0.31307870370370372</v>
      </c>
      <c r="AE421" s="43">
        <f t="shared" si="165"/>
        <v>0.34928995006253005</v>
      </c>
      <c r="AF421" s="43">
        <f t="shared" si="166"/>
        <v>0.3521832001775565</v>
      </c>
      <c r="AG421" s="38">
        <f>SUMIF(Unloader!B:B,Summary!B421,Unloader!M:M)</f>
        <v>0</v>
      </c>
      <c r="AH421" s="38">
        <f>SUMIF(C$2:C421,C421,AG$2:AG421)</f>
        <v>105760</v>
      </c>
      <c r="AI421" s="38">
        <f>SUM(AG$2:AG421)</f>
        <v>5010888</v>
      </c>
      <c r="AJ421" s="40">
        <f>SUMIF(Unloader!B:B,Summary!B421,Unloader!W:W)</f>
        <v>0</v>
      </c>
      <c r="AK421" s="40">
        <f>SUMIF(Unloader!B:B,Summary!B421,Unloader!AD:AD)+SUMIF(Unloader!B:B,Summary!B421,Unloader!BR:BR)+SUMIF(Unloader!B:B,Summary!B421,Unloader!BN:BN)</f>
        <v>0</v>
      </c>
      <c r="AL421" s="40">
        <f>SUMIF(C$2:C421,C421,AJ$2:AJ421)</f>
        <v>3.791666666666667</v>
      </c>
      <c r="AM421" s="40">
        <f>SUMIF(C$2:C421,C421,AK$2:AK421)</f>
        <v>0.15625</v>
      </c>
      <c r="AN421" s="30">
        <f t="shared" si="167"/>
        <v>1212.1489971346703</v>
      </c>
      <c r="AO421" s="30">
        <f>SUM(AJ$2:AJ421)</f>
        <v>155.96458333333337</v>
      </c>
      <c r="AP421" s="30">
        <f>SUM(AK$2:AK421)</f>
        <v>13.888194444444437</v>
      </c>
      <c r="AQ421" s="30">
        <f t="shared" si="168"/>
        <v>1469.5404467471526</v>
      </c>
    </row>
    <row r="422" spans="1:43" x14ac:dyDescent="0.25">
      <c r="A422" s="124">
        <f t="shared" si="171"/>
        <v>421</v>
      </c>
      <c r="B422" s="361">
        <f t="shared" si="171"/>
        <v>41054</v>
      </c>
      <c r="C422" s="33">
        <f t="shared" si="150"/>
        <v>5</v>
      </c>
      <c r="D422" s="125">
        <f>COUNTIF('Rake Load'!A:A,Summary!B422)</f>
        <v>6</v>
      </c>
      <c r="E422" s="125">
        <f>SUMIF('Rake Load'!A:A,B422,'Rake Load'!F:F)</f>
        <v>21245.33</v>
      </c>
      <c r="F422" s="35">
        <f>SUMIF('Rake Load'!A:A,B422,'Rake Load'!AB:AB)</f>
        <v>0.92916666666666681</v>
      </c>
      <c r="G422" s="35">
        <f t="shared" si="151"/>
        <v>0.15486111111111114</v>
      </c>
      <c r="H422" s="36">
        <f t="shared" si="152"/>
        <v>3</v>
      </c>
      <c r="I422" s="36">
        <f t="shared" si="153"/>
        <v>43</v>
      </c>
      <c r="J422" s="35">
        <f>SUMIF('Rake Load'!A:A,B422,'Rake Load'!BH:BH)</f>
        <v>8.0555555555555561E-2</v>
      </c>
      <c r="K422" s="41">
        <f t="shared" si="154"/>
        <v>0.8486111111111112</v>
      </c>
      <c r="L422" s="41">
        <f t="shared" si="155"/>
        <v>0.14143518518518519</v>
      </c>
      <c r="M422" s="49">
        <f t="shared" si="156"/>
        <v>3</v>
      </c>
      <c r="N422" s="49">
        <f t="shared" si="157"/>
        <v>23</v>
      </c>
      <c r="O422" s="363">
        <f>SUMIF(C$2:C422,C422,D$2:D422)</f>
        <v>184</v>
      </c>
      <c r="P422" s="33">
        <f>SUMIF(C$2:C422,C422,F$2:F422)</f>
        <v>26.060416666666018</v>
      </c>
      <c r="Q422" s="37">
        <f t="shared" si="158"/>
        <v>0.14163269927535879</v>
      </c>
      <c r="R422" s="36">
        <f t="shared" si="159"/>
        <v>3</v>
      </c>
      <c r="S422" s="36">
        <f t="shared" si="160"/>
        <v>23</v>
      </c>
      <c r="T422" s="363">
        <f>SUM(D$2:D422)</f>
        <v>1508</v>
      </c>
      <c r="U422" s="38">
        <f>SUMIF(C$2:C422,C422,E$2:E422)</f>
        <v>649053.34999999986</v>
      </c>
      <c r="V422" s="38">
        <f>SUM(E$2:E422)</f>
        <v>5351032.4660000019</v>
      </c>
      <c r="W422" s="43">
        <f>SUM(F$2:F422)</f>
        <v>40903.988194444486</v>
      </c>
      <c r="X422" s="43">
        <f t="shared" si="161"/>
        <v>27.124660606395548</v>
      </c>
      <c r="Y422" s="36">
        <f t="shared" si="162"/>
        <v>2</v>
      </c>
      <c r="Z422" s="36">
        <f t="shared" si="163"/>
        <v>59</v>
      </c>
      <c r="AA422" s="38">
        <f>SUMIF('Rake Load'!A:A,Summary!B422,'Rake Load'!AN:AN)</f>
        <v>1.9756944444444442</v>
      </c>
      <c r="AB422" s="38">
        <f>SUMIF(C$2:C422,C422,AA$2:AA422)</f>
        <v>64.149305555574799</v>
      </c>
      <c r="AC422" s="38">
        <f>SUM(AA$2:AA422)</f>
        <v>530.95486111113428</v>
      </c>
      <c r="AD422" s="43">
        <f t="shared" si="164"/>
        <v>0.32928240740740738</v>
      </c>
      <c r="AE422" s="43">
        <f t="shared" si="165"/>
        <v>0.34863753019334132</v>
      </c>
      <c r="AF422" s="43">
        <f t="shared" si="166"/>
        <v>0.35209208296494315</v>
      </c>
      <c r="AG422" s="38">
        <f>SUMIF(Unloader!B:B,Summary!B422,Unloader!M:M)</f>
        <v>0</v>
      </c>
      <c r="AH422" s="38">
        <f>SUMIF(C$2:C422,C422,AG$2:AG422)</f>
        <v>105760</v>
      </c>
      <c r="AI422" s="38">
        <f>SUM(AG$2:AG422)</f>
        <v>5010888</v>
      </c>
      <c r="AJ422" s="40">
        <f>SUMIF(Unloader!B:B,Summary!B422,Unloader!W:W)</f>
        <v>0</v>
      </c>
      <c r="AK422" s="40">
        <f>SUMIF(Unloader!B:B,Summary!B422,Unloader!AD:AD)+SUMIF(Unloader!B:B,Summary!B422,Unloader!BR:BR)+SUMIF(Unloader!B:B,Summary!B422,Unloader!BN:BN)</f>
        <v>0</v>
      </c>
      <c r="AL422" s="40">
        <f>SUMIF(C$2:C422,C422,AJ$2:AJ422)</f>
        <v>3.791666666666667</v>
      </c>
      <c r="AM422" s="40">
        <f>SUMIF(C$2:C422,C422,AK$2:AK422)</f>
        <v>0.15625</v>
      </c>
      <c r="AN422" s="30">
        <f t="shared" si="167"/>
        <v>1212.1489971346703</v>
      </c>
      <c r="AO422" s="30">
        <f>SUM(AJ$2:AJ422)</f>
        <v>155.96458333333337</v>
      </c>
      <c r="AP422" s="30">
        <f>SUM(AK$2:AK422)</f>
        <v>13.888194444444437</v>
      </c>
      <c r="AQ422" s="30">
        <f t="shared" si="168"/>
        <v>1469.5404467471526</v>
      </c>
    </row>
    <row r="423" spans="1:43" x14ac:dyDescent="0.25">
      <c r="A423" s="124">
        <f t="shared" si="171"/>
        <v>422</v>
      </c>
      <c r="B423" s="361">
        <f t="shared" si="171"/>
        <v>41055</v>
      </c>
      <c r="C423" s="33">
        <f t="shared" si="150"/>
        <v>5</v>
      </c>
      <c r="D423" s="125">
        <f>COUNTIF('Rake Load'!A:A,Summary!B423)</f>
        <v>7</v>
      </c>
      <c r="E423" s="125">
        <f>SUMIF('Rake Load'!A:A,B423,'Rake Load'!F:F)</f>
        <v>25337.53</v>
      </c>
      <c r="F423" s="35">
        <f>SUMIF('Rake Load'!A:A,B423,'Rake Load'!AB:AB)</f>
        <v>0.97430555555555576</v>
      </c>
      <c r="G423" s="35">
        <f t="shared" si="151"/>
        <v>0.13918650793650797</v>
      </c>
      <c r="H423" s="36">
        <f t="shared" si="152"/>
        <v>3</v>
      </c>
      <c r="I423" s="36">
        <f t="shared" si="153"/>
        <v>20</v>
      </c>
      <c r="J423" s="35">
        <f>SUMIF('Rake Load'!A:A,B423,'Rake Load'!BH:BH)</f>
        <v>2.0833333333333332E-2</v>
      </c>
      <c r="K423" s="41">
        <f t="shared" si="154"/>
        <v>0.95347222222222239</v>
      </c>
      <c r="L423" s="41">
        <f t="shared" si="155"/>
        <v>0.13621031746031748</v>
      </c>
      <c r="M423" s="49">
        <f t="shared" si="156"/>
        <v>3</v>
      </c>
      <c r="N423" s="49">
        <f t="shared" si="157"/>
        <v>16</v>
      </c>
      <c r="O423" s="363">
        <f>SUMIF(C$2:C423,C423,D$2:D423)</f>
        <v>191</v>
      </c>
      <c r="P423" s="33">
        <f>SUMIF(C$2:C423,C423,F$2:F423)</f>
        <v>27.034722222221575</v>
      </c>
      <c r="Q423" s="37">
        <f t="shared" si="158"/>
        <v>0.14154304828388259</v>
      </c>
      <c r="R423" s="36">
        <f t="shared" si="159"/>
        <v>3</v>
      </c>
      <c r="S423" s="36">
        <f t="shared" si="160"/>
        <v>23</v>
      </c>
      <c r="T423" s="363">
        <f>SUM(D$2:D423)</f>
        <v>1515</v>
      </c>
      <c r="U423" s="38">
        <f>SUMIF(C$2:C423,C423,E$2:E423)</f>
        <v>674390.87999999989</v>
      </c>
      <c r="V423" s="38">
        <f>SUM(E$2:E423)</f>
        <v>5376369.9960000021</v>
      </c>
      <c r="W423" s="43">
        <f>SUM(F$2:F423)</f>
        <v>40904.962500000045</v>
      </c>
      <c r="X423" s="43">
        <f t="shared" si="161"/>
        <v>26.999975247524784</v>
      </c>
      <c r="Y423" s="36">
        <f t="shared" si="162"/>
        <v>23</v>
      </c>
      <c r="Z423" s="36">
        <f t="shared" si="163"/>
        <v>59</v>
      </c>
      <c r="AA423" s="38">
        <f>SUMIF('Rake Load'!A:A,Summary!B423,'Rake Load'!AN:AN)</f>
        <v>2.281944444444445</v>
      </c>
      <c r="AB423" s="38">
        <f>SUMIF(C$2:C423,C423,AA$2:AA423)</f>
        <v>66.431250000019247</v>
      </c>
      <c r="AC423" s="38">
        <f>SUM(AA$2:AA423)</f>
        <v>533.23680555557871</v>
      </c>
      <c r="AD423" s="43">
        <f t="shared" si="164"/>
        <v>0.32599206349206356</v>
      </c>
      <c r="AE423" s="43">
        <f t="shared" si="165"/>
        <v>0.3478075916231374</v>
      </c>
      <c r="AF423" s="43">
        <f t="shared" si="166"/>
        <v>0.3519714888155635</v>
      </c>
      <c r="AG423" s="38">
        <f>SUMIF(Unloader!B:B,Summary!B423,Unloader!M:M)</f>
        <v>0</v>
      </c>
      <c r="AH423" s="38">
        <f>SUMIF(C$2:C423,C423,AG$2:AG423)</f>
        <v>105760</v>
      </c>
      <c r="AI423" s="38">
        <f>SUM(AG$2:AG423)</f>
        <v>5010888</v>
      </c>
      <c r="AJ423" s="40">
        <f>SUMIF(Unloader!B:B,Summary!B423,Unloader!W:W)</f>
        <v>0</v>
      </c>
      <c r="AK423" s="40">
        <f>SUMIF(Unloader!B:B,Summary!B423,Unloader!AD:AD)+SUMIF(Unloader!B:B,Summary!B423,Unloader!BR:BR)+SUMIF(Unloader!B:B,Summary!B423,Unloader!BN:BN)</f>
        <v>0</v>
      </c>
      <c r="AL423" s="40">
        <f>SUMIF(C$2:C423,C423,AJ$2:AJ423)</f>
        <v>3.791666666666667</v>
      </c>
      <c r="AM423" s="40">
        <f>SUMIF(C$2:C423,C423,AK$2:AK423)</f>
        <v>0.15625</v>
      </c>
      <c r="AN423" s="30">
        <f t="shared" si="167"/>
        <v>1212.1489971346703</v>
      </c>
      <c r="AO423" s="30">
        <f>SUM(AJ$2:AJ423)</f>
        <v>155.96458333333337</v>
      </c>
      <c r="AP423" s="30">
        <f>SUM(AK$2:AK423)</f>
        <v>13.888194444444437</v>
      </c>
      <c r="AQ423" s="30">
        <f t="shared" si="168"/>
        <v>1469.5404467471526</v>
      </c>
    </row>
    <row r="424" spans="1:43" x14ac:dyDescent="0.25">
      <c r="A424" s="124">
        <f t="shared" ref="A424:B439" si="172">A423+1</f>
        <v>423</v>
      </c>
      <c r="B424" s="361">
        <f t="shared" si="172"/>
        <v>41056</v>
      </c>
      <c r="C424" s="33">
        <f t="shared" si="150"/>
        <v>5</v>
      </c>
      <c r="D424" s="125">
        <f>COUNTIF('Rake Load'!A:A,Summary!B424)</f>
        <v>6</v>
      </c>
      <c r="E424" s="125">
        <f>SUMIF('Rake Load'!A:A,B424,'Rake Load'!F:F)</f>
        <v>20924.370000000003</v>
      </c>
      <c r="F424" s="35">
        <f>SUMIF('Rake Load'!A:A,B424,'Rake Load'!AB:AB)</f>
        <v>0.65347222222222179</v>
      </c>
      <c r="G424" s="35">
        <f t="shared" si="151"/>
        <v>0.10891203703703696</v>
      </c>
      <c r="H424" s="36">
        <f t="shared" si="152"/>
        <v>2</v>
      </c>
      <c r="I424" s="36">
        <f t="shared" si="153"/>
        <v>36</v>
      </c>
      <c r="J424" s="35">
        <f>SUMIF('Rake Load'!A:A,B424,'Rake Load'!BH:BH)</f>
        <v>6.9444444444444448E-2</v>
      </c>
      <c r="K424" s="41">
        <f t="shared" si="154"/>
        <v>0.58402777777777737</v>
      </c>
      <c r="L424" s="41">
        <f t="shared" si="155"/>
        <v>9.733796296296289E-2</v>
      </c>
      <c r="M424" s="49">
        <f t="shared" si="156"/>
        <v>2</v>
      </c>
      <c r="N424" s="49">
        <f t="shared" si="157"/>
        <v>20</v>
      </c>
      <c r="O424" s="363">
        <f>SUMIF(C$2:C424,C424,D$2:D424)</f>
        <v>197</v>
      </c>
      <c r="P424" s="33">
        <f>SUMIF(C$2:C424,C424,F$2:F424)</f>
        <v>27.688194444443795</v>
      </c>
      <c r="Q424" s="37">
        <f t="shared" si="158"/>
        <v>0.14054921037788728</v>
      </c>
      <c r="R424" s="36">
        <f t="shared" si="159"/>
        <v>3</v>
      </c>
      <c r="S424" s="36">
        <f t="shared" si="160"/>
        <v>22</v>
      </c>
      <c r="T424" s="363">
        <f>SUM(D$2:D424)</f>
        <v>1521</v>
      </c>
      <c r="U424" s="38">
        <f>SUMIF(C$2:C424,C424,E$2:E424)</f>
        <v>695315.24999999988</v>
      </c>
      <c r="V424" s="38">
        <f>SUM(E$2:E424)</f>
        <v>5397294.3660000023</v>
      </c>
      <c r="W424" s="43">
        <f>SUM(F$2:F424)</f>
        <v>40905.615972222266</v>
      </c>
      <c r="X424" s="43">
        <f t="shared" si="161"/>
        <v>26.893896102710233</v>
      </c>
      <c r="Y424" s="36">
        <f t="shared" si="162"/>
        <v>21</v>
      </c>
      <c r="Z424" s="36">
        <f t="shared" si="163"/>
        <v>27</v>
      </c>
      <c r="AA424" s="38">
        <f>SUMIF('Rake Load'!A:A,Summary!B424,'Rake Load'!AN:AN)</f>
        <v>1.7569444444444444</v>
      </c>
      <c r="AB424" s="38">
        <f>SUMIF(C$2:C424,C424,AA$2:AA424)</f>
        <v>68.18819444446369</v>
      </c>
      <c r="AC424" s="38">
        <f>SUM(AA$2:AA424)</f>
        <v>534.99375000002317</v>
      </c>
      <c r="AD424" s="43">
        <f t="shared" si="164"/>
        <v>0.29282407407407407</v>
      </c>
      <c r="AE424" s="43">
        <f t="shared" si="165"/>
        <v>0.34613296672316596</v>
      </c>
      <c r="AF424" s="43">
        <f t="shared" si="166"/>
        <v>0.3517381656804886</v>
      </c>
      <c r="AG424" s="38">
        <f>SUMIF(Unloader!B:B,Summary!B424,Unloader!M:M)</f>
        <v>0</v>
      </c>
      <c r="AH424" s="38">
        <f>SUMIF(C$2:C424,C424,AG$2:AG424)</f>
        <v>105760</v>
      </c>
      <c r="AI424" s="38">
        <f>SUM(AG$2:AG424)</f>
        <v>5010888</v>
      </c>
      <c r="AJ424" s="40">
        <f>SUMIF(Unloader!B:B,Summary!B424,Unloader!W:W)</f>
        <v>0</v>
      </c>
      <c r="AK424" s="40">
        <f>SUMIF(Unloader!B:B,Summary!B424,Unloader!AD:AD)+SUMIF(Unloader!B:B,Summary!B424,Unloader!BR:BR)+SUMIF(Unloader!B:B,Summary!B424,Unloader!BN:BN)</f>
        <v>0</v>
      </c>
      <c r="AL424" s="40">
        <f>SUMIF(C$2:C424,C424,AJ$2:AJ424)</f>
        <v>3.791666666666667</v>
      </c>
      <c r="AM424" s="40">
        <f>SUMIF(C$2:C424,C424,AK$2:AK424)</f>
        <v>0.15625</v>
      </c>
      <c r="AN424" s="30">
        <f t="shared" si="167"/>
        <v>1212.1489971346703</v>
      </c>
      <c r="AO424" s="30">
        <f>SUM(AJ$2:AJ424)</f>
        <v>155.96458333333337</v>
      </c>
      <c r="AP424" s="30">
        <f>SUM(AK$2:AK424)</f>
        <v>13.888194444444437</v>
      </c>
      <c r="AQ424" s="30">
        <f t="shared" si="168"/>
        <v>1469.5404467471526</v>
      </c>
    </row>
    <row r="425" spans="1:43" x14ac:dyDescent="0.25">
      <c r="A425" s="124">
        <f t="shared" si="172"/>
        <v>424</v>
      </c>
      <c r="B425" s="361">
        <f t="shared" si="172"/>
        <v>41057</v>
      </c>
      <c r="C425" s="33">
        <f t="shared" si="150"/>
        <v>5</v>
      </c>
      <c r="D425" s="125">
        <f>COUNTIF('Rake Load'!A:A,Summary!B425)</f>
        <v>7</v>
      </c>
      <c r="E425" s="125">
        <f>SUMIF('Rake Load'!A:A,B425,'Rake Load'!F:F)</f>
        <v>23593.4</v>
      </c>
      <c r="F425" s="35">
        <f>SUMIF('Rake Load'!A:A,B425,'Rake Load'!AB:AB)</f>
        <v>1.5944444444444446</v>
      </c>
      <c r="G425" s="35">
        <f t="shared" si="151"/>
        <v>0.2277777777777778</v>
      </c>
      <c r="H425" s="36">
        <f t="shared" si="152"/>
        <v>5</v>
      </c>
      <c r="I425" s="36">
        <f t="shared" si="153"/>
        <v>28</v>
      </c>
      <c r="J425" s="35">
        <f>SUMIF('Rake Load'!A:A,B425,'Rake Load'!BH:BH)</f>
        <v>8.0555555555555561E-2</v>
      </c>
      <c r="K425" s="41">
        <f t="shared" si="154"/>
        <v>1.5138888888888891</v>
      </c>
      <c r="L425" s="41">
        <f t="shared" si="155"/>
        <v>0.21626984126984131</v>
      </c>
      <c r="M425" s="49">
        <f t="shared" si="156"/>
        <v>5</v>
      </c>
      <c r="N425" s="49">
        <f t="shared" si="157"/>
        <v>11</v>
      </c>
      <c r="O425" s="363">
        <f>SUMIF(C$2:C425,C425,D$2:D425)</f>
        <v>204</v>
      </c>
      <c r="P425" s="33">
        <f>SUMIF(C$2:C425,C425,F$2:F425)</f>
        <v>29.28263888888824</v>
      </c>
      <c r="Q425" s="37">
        <f t="shared" si="158"/>
        <v>0.14354234749455019</v>
      </c>
      <c r="R425" s="36">
        <f t="shared" si="159"/>
        <v>3</v>
      </c>
      <c r="S425" s="36">
        <f t="shared" si="160"/>
        <v>26</v>
      </c>
      <c r="T425" s="363">
        <f>SUM(D$2:D425)</f>
        <v>1528</v>
      </c>
      <c r="U425" s="38">
        <f>SUMIF(C$2:C425,C425,E$2:E425)</f>
        <v>718908.64999999991</v>
      </c>
      <c r="V425" s="38">
        <f>SUM(E$2:E425)</f>
        <v>5420887.7660000026</v>
      </c>
      <c r="W425" s="43">
        <f>SUM(F$2:F425)</f>
        <v>40907.210416666712</v>
      </c>
      <c r="X425" s="43">
        <f t="shared" si="161"/>
        <v>26.771734565881356</v>
      </c>
      <c r="Y425" s="36">
        <f t="shared" si="162"/>
        <v>18</v>
      </c>
      <c r="Z425" s="36">
        <f t="shared" si="163"/>
        <v>31</v>
      </c>
      <c r="AA425" s="38">
        <f>SUMIF('Rake Load'!A:A,Summary!B425,'Rake Load'!AN:AN)</f>
        <v>2.9374999999999996</v>
      </c>
      <c r="AB425" s="38">
        <f>SUMIF(C$2:C425,C425,AA$2:AA425)</f>
        <v>71.12569444446369</v>
      </c>
      <c r="AC425" s="38">
        <f>SUM(AA$2:AA425)</f>
        <v>537.93125000002317</v>
      </c>
      <c r="AD425" s="43">
        <f t="shared" si="164"/>
        <v>0.4196428571428571</v>
      </c>
      <c r="AE425" s="43">
        <f t="shared" si="165"/>
        <v>0.34865536492384164</v>
      </c>
      <c r="AF425" s="43">
        <f t="shared" si="166"/>
        <v>0.3520492473822141</v>
      </c>
      <c r="AG425" s="38">
        <f>SUMIF(Unloader!B:B,Summary!B425,Unloader!M:M)</f>
        <v>0</v>
      </c>
      <c r="AH425" s="38">
        <f>SUMIF(C$2:C425,C425,AG$2:AG425)</f>
        <v>105760</v>
      </c>
      <c r="AI425" s="38">
        <f>SUM(AG$2:AG425)</f>
        <v>5010888</v>
      </c>
      <c r="AJ425" s="40">
        <f>SUMIF(Unloader!B:B,Summary!B425,Unloader!W:W)</f>
        <v>0</v>
      </c>
      <c r="AK425" s="40">
        <f>SUMIF(Unloader!B:B,Summary!B425,Unloader!AD:AD)+SUMIF(Unloader!B:B,Summary!B425,Unloader!BR:BR)+SUMIF(Unloader!B:B,Summary!B425,Unloader!BN:BN)</f>
        <v>0</v>
      </c>
      <c r="AL425" s="40">
        <f>SUMIF(C$2:C425,C425,AJ$2:AJ425)</f>
        <v>3.791666666666667</v>
      </c>
      <c r="AM425" s="40">
        <f>SUMIF(C$2:C425,C425,AK$2:AK425)</f>
        <v>0.15625</v>
      </c>
      <c r="AN425" s="30">
        <f t="shared" si="167"/>
        <v>1212.1489971346703</v>
      </c>
      <c r="AO425" s="30">
        <f>SUM(AJ$2:AJ425)</f>
        <v>155.96458333333337</v>
      </c>
      <c r="AP425" s="30">
        <f>SUM(AK$2:AK425)</f>
        <v>13.888194444444437</v>
      </c>
      <c r="AQ425" s="30">
        <f t="shared" si="168"/>
        <v>1469.5404467471526</v>
      </c>
    </row>
    <row r="426" spans="1:43" x14ac:dyDescent="0.25">
      <c r="A426" s="124">
        <f t="shared" si="172"/>
        <v>425</v>
      </c>
      <c r="B426" s="361">
        <f t="shared" si="172"/>
        <v>41058</v>
      </c>
      <c r="C426" s="33">
        <f t="shared" si="150"/>
        <v>5</v>
      </c>
      <c r="D426" s="125">
        <f>COUNTIF('Rake Load'!A:A,Summary!B426)</f>
        <v>7</v>
      </c>
      <c r="E426" s="125">
        <f>SUMIF('Rake Load'!A:A,B426,'Rake Load'!F:F)</f>
        <v>25166.53</v>
      </c>
      <c r="F426" s="35">
        <f>SUMIF('Rake Load'!A:A,B426,'Rake Load'!AB:AB)</f>
        <v>0.84444444444444411</v>
      </c>
      <c r="G426" s="35">
        <f t="shared" si="151"/>
        <v>0.12063492063492058</v>
      </c>
      <c r="H426" s="36">
        <f t="shared" si="152"/>
        <v>2</v>
      </c>
      <c r="I426" s="36">
        <f t="shared" si="153"/>
        <v>53</v>
      </c>
      <c r="J426" s="35">
        <f>SUMIF('Rake Load'!A:A,B426,'Rake Load'!BH:BH)</f>
        <v>4.2361111111111113E-2</v>
      </c>
      <c r="K426" s="41">
        <f t="shared" si="154"/>
        <v>0.80208333333333304</v>
      </c>
      <c r="L426" s="41">
        <f t="shared" si="155"/>
        <v>0.11458333333333329</v>
      </c>
      <c r="M426" s="49">
        <f t="shared" si="156"/>
        <v>2</v>
      </c>
      <c r="N426" s="49">
        <f t="shared" si="157"/>
        <v>45</v>
      </c>
      <c r="O426" s="363">
        <f>SUMIF(C$2:C426,C426,D$2:D426)</f>
        <v>211</v>
      </c>
      <c r="P426" s="33">
        <f>SUMIF(C$2:C426,C426,F$2:F426)</f>
        <v>30.127083333332685</v>
      </c>
      <c r="Q426" s="37">
        <f t="shared" si="158"/>
        <v>0.14278238546603167</v>
      </c>
      <c r="R426" s="36">
        <f t="shared" si="159"/>
        <v>3</v>
      </c>
      <c r="S426" s="36">
        <f t="shared" si="160"/>
        <v>25</v>
      </c>
      <c r="T426" s="363">
        <f>SUM(D$2:D426)</f>
        <v>1535</v>
      </c>
      <c r="U426" s="38">
        <f>SUMIF(C$2:C426,C426,E$2:E426)</f>
        <v>744075.17999999993</v>
      </c>
      <c r="V426" s="38">
        <f>SUM(E$2:E426)</f>
        <v>5446054.2960000029</v>
      </c>
      <c r="W426" s="43">
        <f>SUM(F$2:F426)</f>
        <v>40908.054861111159</v>
      </c>
      <c r="X426" s="43">
        <f t="shared" si="161"/>
        <v>26.650198606587075</v>
      </c>
      <c r="Y426" s="36">
        <f t="shared" si="162"/>
        <v>15</v>
      </c>
      <c r="Z426" s="36">
        <f t="shared" si="163"/>
        <v>36</v>
      </c>
      <c r="AA426" s="38">
        <f>SUMIF('Rake Load'!A:A,Summary!B426,'Rake Load'!AN:AN)</f>
        <v>2.5173611111111116</v>
      </c>
      <c r="AB426" s="38">
        <f>SUMIF(C$2:C426,C426,AA$2:AA426)</f>
        <v>73.643055555574804</v>
      </c>
      <c r="AC426" s="38">
        <f>SUM(AA$2:AA426)</f>
        <v>540.44861111113426</v>
      </c>
      <c r="AD426" s="43">
        <f t="shared" si="164"/>
        <v>0.35962301587301593</v>
      </c>
      <c r="AE426" s="43">
        <f t="shared" si="165"/>
        <v>0.3490192206425346</v>
      </c>
      <c r="AF426" s="43">
        <f t="shared" si="166"/>
        <v>0.35208378574015259</v>
      </c>
      <c r="AG426" s="38">
        <f>SUMIF(Unloader!B:B,Summary!B426,Unloader!M:M)</f>
        <v>0</v>
      </c>
      <c r="AH426" s="38">
        <f>SUMIF(C$2:C426,C426,AG$2:AG426)</f>
        <v>105760</v>
      </c>
      <c r="AI426" s="38">
        <f>SUM(AG$2:AG426)</f>
        <v>5010888</v>
      </c>
      <c r="AJ426" s="40">
        <f>SUMIF(Unloader!B:B,Summary!B426,Unloader!W:W)</f>
        <v>0</v>
      </c>
      <c r="AK426" s="40">
        <f>SUMIF(Unloader!B:B,Summary!B426,Unloader!AD:AD)+SUMIF(Unloader!B:B,Summary!B426,Unloader!BR:BR)+SUMIF(Unloader!B:B,Summary!B426,Unloader!BN:BN)</f>
        <v>0</v>
      </c>
      <c r="AL426" s="40">
        <f>SUMIF(C$2:C426,C426,AJ$2:AJ426)</f>
        <v>3.791666666666667</v>
      </c>
      <c r="AM426" s="40">
        <f>SUMIF(C$2:C426,C426,AK$2:AK426)</f>
        <v>0.15625</v>
      </c>
      <c r="AN426" s="30">
        <f t="shared" si="167"/>
        <v>1212.1489971346703</v>
      </c>
      <c r="AO426" s="30">
        <f>SUM(AJ$2:AJ426)</f>
        <v>155.96458333333337</v>
      </c>
      <c r="AP426" s="30">
        <f>SUM(AK$2:AK426)</f>
        <v>13.888194444444437</v>
      </c>
      <c r="AQ426" s="30">
        <f t="shared" si="168"/>
        <v>1469.5404467471526</v>
      </c>
    </row>
    <row r="427" spans="1:43" x14ac:dyDescent="0.25">
      <c r="A427" s="124">
        <f t="shared" si="172"/>
        <v>426</v>
      </c>
      <c r="B427" s="361">
        <f t="shared" si="172"/>
        <v>41059</v>
      </c>
      <c r="C427" s="33">
        <f t="shared" si="150"/>
        <v>5</v>
      </c>
      <c r="D427" s="125">
        <f>COUNTIF('Rake Load'!A:A,Summary!B427)</f>
        <v>0</v>
      </c>
      <c r="E427" s="125">
        <f>SUMIF('Rake Load'!A:A,B427,'Rake Load'!F:F)</f>
        <v>0</v>
      </c>
      <c r="F427" s="35">
        <f>SUMIF('Rake Load'!A:A,B427,'Rake Load'!AB:AB)</f>
        <v>0</v>
      </c>
      <c r="G427" s="35" t="e">
        <f t="shared" si="151"/>
        <v>#DIV/0!</v>
      </c>
      <c r="H427" s="36" t="e">
        <f t="shared" si="152"/>
        <v>#DIV/0!</v>
      </c>
      <c r="I427" s="36" t="e">
        <f t="shared" si="153"/>
        <v>#DIV/0!</v>
      </c>
      <c r="J427" s="35">
        <f>SUMIF('Rake Load'!A:A,B427,'Rake Load'!BH:BH)</f>
        <v>0</v>
      </c>
      <c r="K427" s="41">
        <f t="shared" si="154"/>
        <v>0</v>
      </c>
      <c r="L427" s="41" t="e">
        <f t="shared" si="155"/>
        <v>#DIV/0!</v>
      </c>
      <c r="M427" s="49" t="e">
        <f t="shared" si="156"/>
        <v>#DIV/0!</v>
      </c>
      <c r="N427" s="49" t="e">
        <f t="shared" si="157"/>
        <v>#DIV/0!</v>
      </c>
      <c r="O427" s="363">
        <f>SUMIF(C$2:C427,C427,D$2:D427)</f>
        <v>211</v>
      </c>
      <c r="P427" s="33">
        <f>SUMIF(C$2:C427,C427,F$2:F427)</f>
        <v>30.127083333332685</v>
      </c>
      <c r="Q427" s="37">
        <f t="shared" si="158"/>
        <v>0.14278238546603167</v>
      </c>
      <c r="R427" s="36">
        <f t="shared" si="159"/>
        <v>3</v>
      </c>
      <c r="S427" s="36">
        <f t="shared" si="160"/>
        <v>25</v>
      </c>
      <c r="T427" s="363">
        <f>SUM(D$2:D427)</f>
        <v>1535</v>
      </c>
      <c r="U427" s="38">
        <f>SUMIF(C$2:C427,C427,E$2:E427)</f>
        <v>744075.17999999993</v>
      </c>
      <c r="V427" s="38">
        <f>SUM(E$2:E427)</f>
        <v>5446054.2960000029</v>
      </c>
      <c r="W427" s="43">
        <f>SUM(F$2:F427)</f>
        <v>40908.054861111159</v>
      </c>
      <c r="X427" s="43">
        <f t="shared" si="161"/>
        <v>26.650198606587075</v>
      </c>
      <c r="Y427" s="36">
        <f t="shared" si="162"/>
        <v>15</v>
      </c>
      <c r="Z427" s="36">
        <f t="shared" si="163"/>
        <v>36</v>
      </c>
      <c r="AA427" s="38">
        <f>SUMIF('Rake Load'!A:A,Summary!B427,'Rake Load'!AN:AN)</f>
        <v>0</v>
      </c>
      <c r="AB427" s="38">
        <f>SUMIF(C$2:C427,C427,AA$2:AA427)</f>
        <v>73.643055555574804</v>
      </c>
      <c r="AC427" s="38">
        <f>SUM(AA$2:AA427)</f>
        <v>540.44861111113426</v>
      </c>
      <c r="AD427" s="43" t="e">
        <f t="shared" si="164"/>
        <v>#DIV/0!</v>
      </c>
      <c r="AE427" s="43">
        <f t="shared" si="165"/>
        <v>0.3490192206425346</v>
      </c>
      <c r="AF427" s="43">
        <f t="shared" si="166"/>
        <v>0.35208378574015259</v>
      </c>
      <c r="AG427" s="38">
        <f>SUMIF(Unloader!B:B,Summary!B427,Unloader!M:M)</f>
        <v>0</v>
      </c>
      <c r="AH427" s="38">
        <f>SUMIF(C$2:C427,C427,AG$2:AG427)</f>
        <v>105760</v>
      </c>
      <c r="AI427" s="38">
        <f>SUM(AG$2:AG427)</f>
        <v>5010888</v>
      </c>
      <c r="AJ427" s="40">
        <f>SUMIF(Unloader!B:B,Summary!B427,Unloader!W:W)</f>
        <v>0</v>
      </c>
      <c r="AK427" s="40">
        <f>SUMIF(Unloader!B:B,Summary!B427,Unloader!AD:AD)+SUMIF(Unloader!B:B,Summary!B427,Unloader!BR:BR)+SUMIF(Unloader!B:B,Summary!B427,Unloader!BN:BN)</f>
        <v>0</v>
      </c>
      <c r="AL427" s="40">
        <f>SUMIF(C$2:C427,C427,AJ$2:AJ427)</f>
        <v>3.791666666666667</v>
      </c>
      <c r="AM427" s="40">
        <f>SUMIF(C$2:C427,C427,AK$2:AK427)</f>
        <v>0.15625</v>
      </c>
      <c r="AN427" s="30">
        <f t="shared" si="167"/>
        <v>1212.1489971346703</v>
      </c>
      <c r="AO427" s="30">
        <f>SUM(AJ$2:AJ427)</f>
        <v>155.96458333333337</v>
      </c>
      <c r="AP427" s="30">
        <f>SUM(AK$2:AK427)</f>
        <v>13.888194444444437</v>
      </c>
      <c r="AQ427" s="30">
        <f t="shared" si="168"/>
        <v>1469.5404467471526</v>
      </c>
    </row>
    <row r="428" spans="1:43" x14ac:dyDescent="0.25">
      <c r="A428" s="124">
        <f t="shared" si="172"/>
        <v>427</v>
      </c>
      <c r="B428" s="361">
        <f t="shared" si="172"/>
        <v>41060</v>
      </c>
      <c r="C428" s="33">
        <f t="shared" si="150"/>
        <v>5</v>
      </c>
      <c r="D428" s="125">
        <f>COUNTIF('Rake Load'!A:A,Summary!B428)</f>
        <v>0</v>
      </c>
      <c r="E428" s="125">
        <f>SUMIF('Rake Load'!A:A,B428,'Rake Load'!F:F)</f>
        <v>0</v>
      </c>
      <c r="F428" s="35">
        <f>SUMIF('Rake Load'!A:A,B428,'Rake Load'!AB:AB)</f>
        <v>0</v>
      </c>
      <c r="G428" s="35" t="e">
        <f t="shared" si="151"/>
        <v>#DIV/0!</v>
      </c>
      <c r="H428" s="36" t="e">
        <f t="shared" si="152"/>
        <v>#DIV/0!</v>
      </c>
      <c r="I428" s="36" t="e">
        <f t="shared" si="153"/>
        <v>#DIV/0!</v>
      </c>
      <c r="J428" s="35">
        <f>SUMIF('Rake Load'!A:A,B428,'Rake Load'!BH:BH)</f>
        <v>0</v>
      </c>
      <c r="K428" s="41">
        <f t="shared" si="154"/>
        <v>0</v>
      </c>
      <c r="L428" s="41" t="e">
        <f t="shared" si="155"/>
        <v>#DIV/0!</v>
      </c>
      <c r="M428" s="49" t="e">
        <f t="shared" si="156"/>
        <v>#DIV/0!</v>
      </c>
      <c r="N428" s="49" t="e">
        <f t="shared" si="157"/>
        <v>#DIV/0!</v>
      </c>
      <c r="O428" s="363">
        <f>SUMIF(C$2:C428,C428,D$2:D428)</f>
        <v>211</v>
      </c>
      <c r="P428" s="33">
        <f>SUMIF(C$2:C428,C428,F$2:F428)</f>
        <v>30.127083333332685</v>
      </c>
      <c r="Q428" s="37">
        <f t="shared" si="158"/>
        <v>0.14278238546603167</v>
      </c>
      <c r="R428" s="36">
        <f t="shared" si="159"/>
        <v>3</v>
      </c>
      <c r="S428" s="36">
        <f t="shared" si="160"/>
        <v>25</v>
      </c>
      <c r="T428" s="363">
        <f>SUM(D$2:D428)</f>
        <v>1535</v>
      </c>
      <c r="U428" s="38">
        <f>SUMIF(C$2:C428,C428,E$2:E428)</f>
        <v>744075.17999999993</v>
      </c>
      <c r="V428" s="38">
        <f>SUM(E$2:E428)</f>
        <v>5446054.2960000029</v>
      </c>
      <c r="W428" s="43">
        <f>SUM(F$2:F428)</f>
        <v>40908.054861111159</v>
      </c>
      <c r="X428" s="43">
        <f t="shared" si="161"/>
        <v>26.650198606587075</v>
      </c>
      <c r="Y428" s="36">
        <f t="shared" si="162"/>
        <v>15</v>
      </c>
      <c r="Z428" s="36">
        <f t="shared" si="163"/>
        <v>36</v>
      </c>
      <c r="AA428" s="38">
        <f>SUMIF('Rake Load'!A:A,Summary!B428,'Rake Load'!AN:AN)</f>
        <v>0</v>
      </c>
      <c r="AB428" s="38">
        <f>SUMIF(C$2:C428,C428,AA$2:AA428)</f>
        <v>73.643055555574804</v>
      </c>
      <c r="AC428" s="38">
        <f>SUM(AA$2:AA428)</f>
        <v>540.44861111113426</v>
      </c>
      <c r="AD428" s="43" t="e">
        <f t="shared" si="164"/>
        <v>#DIV/0!</v>
      </c>
      <c r="AE428" s="43">
        <f t="shared" si="165"/>
        <v>0.3490192206425346</v>
      </c>
      <c r="AF428" s="43">
        <f t="shared" si="166"/>
        <v>0.35208378574015259</v>
      </c>
      <c r="AG428" s="38">
        <f>SUMIF(Unloader!B:B,Summary!B428,Unloader!M:M)</f>
        <v>0</v>
      </c>
      <c r="AH428" s="38">
        <f>SUMIF(C$2:C428,C428,AG$2:AG428)</f>
        <v>105760</v>
      </c>
      <c r="AI428" s="38">
        <f>SUM(AG$2:AG428)</f>
        <v>5010888</v>
      </c>
      <c r="AJ428" s="40">
        <f>SUMIF(Unloader!B:B,Summary!B428,Unloader!W:W)</f>
        <v>0</v>
      </c>
      <c r="AK428" s="40">
        <f>SUMIF(Unloader!B:B,Summary!B428,Unloader!AD:AD)+SUMIF(Unloader!B:B,Summary!B428,Unloader!BR:BR)+SUMIF(Unloader!B:B,Summary!B428,Unloader!BN:BN)</f>
        <v>0</v>
      </c>
      <c r="AL428" s="40">
        <f>SUMIF(C$2:C428,C428,AJ$2:AJ428)</f>
        <v>3.791666666666667</v>
      </c>
      <c r="AM428" s="40">
        <f>SUMIF(C$2:C428,C428,AK$2:AK428)</f>
        <v>0.15625</v>
      </c>
      <c r="AN428" s="30">
        <f t="shared" si="167"/>
        <v>1212.1489971346703</v>
      </c>
      <c r="AO428" s="30">
        <f>SUM(AJ$2:AJ428)</f>
        <v>155.96458333333337</v>
      </c>
      <c r="AP428" s="30">
        <f>SUM(AK$2:AK428)</f>
        <v>13.888194444444437</v>
      </c>
      <c r="AQ428" s="30">
        <f t="shared" si="168"/>
        <v>1469.5404467471526</v>
      </c>
    </row>
    <row r="429" spans="1:43" x14ac:dyDescent="0.25">
      <c r="A429" s="124">
        <f t="shared" si="172"/>
        <v>428</v>
      </c>
      <c r="B429" s="361">
        <f t="shared" si="172"/>
        <v>41061</v>
      </c>
      <c r="C429" s="33">
        <f t="shared" si="150"/>
        <v>6</v>
      </c>
      <c r="D429" s="125">
        <f>COUNTIF('Rake Load'!A:A,Summary!B429)</f>
        <v>0</v>
      </c>
      <c r="E429" s="125">
        <f>SUMIF('Rake Load'!A:A,B429,'Rake Load'!F:F)</f>
        <v>0</v>
      </c>
      <c r="F429" s="35">
        <f>SUMIF('Rake Load'!A:A,B429,'Rake Load'!AB:AB)</f>
        <v>0</v>
      </c>
      <c r="G429" s="35" t="e">
        <f t="shared" si="151"/>
        <v>#DIV/0!</v>
      </c>
      <c r="H429" s="36" t="e">
        <f t="shared" si="152"/>
        <v>#DIV/0!</v>
      </c>
      <c r="I429" s="36" t="e">
        <f t="shared" si="153"/>
        <v>#DIV/0!</v>
      </c>
      <c r="J429" s="35">
        <f>SUMIF('Rake Load'!A:A,B429,'Rake Load'!BH:BH)</f>
        <v>0</v>
      </c>
      <c r="K429" s="41">
        <f t="shared" si="154"/>
        <v>0</v>
      </c>
      <c r="L429" s="41" t="e">
        <f t="shared" si="155"/>
        <v>#DIV/0!</v>
      </c>
      <c r="M429" s="49" t="e">
        <f t="shared" si="156"/>
        <v>#DIV/0!</v>
      </c>
      <c r="N429" s="49" t="e">
        <f t="shared" si="157"/>
        <v>#DIV/0!</v>
      </c>
      <c r="O429" s="363">
        <f>SUMIF(C$2:C429,C429,D$2:D429)</f>
        <v>32</v>
      </c>
      <c r="P429" s="33">
        <f>SUMIF(C$2:C429,C429,F$2:F429)</f>
        <v>40707.236805555563</v>
      </c>
      <c r="Q429" s="37">
        <f t="shared" si="158"/>
        <v>1272.1011501736114</v>
      </c>
      <c r="R429" s="36">
        <f t="shared" si="159"/>
        <v>2</v>
      </c>
      <c r="S429" s="36">
        <f t="shared" si="160"/>
        <v>25</v>
      </c>
      <c r="T429" s="363">
        <f>SUM(D$2:D429)</f>
        <v>1535</v>
      </c>
      <c r="U429" s="38">
        <f>SUMIF(C$2:C429,C429,E$2:E429)</f>
        <v>109703.05999999998</v>
      </c>
      <c r="V429" s="38">
        <f>SUM(E$2:E429)</f>
        <v>5446054.2960000029</v>
      </c>
      <c r="W429" s="43">
        <f>SUM(F$2:F429)</f>
        <v>40908.054861111159</v>
      </c>
      <c r="X429" s="43">
        <f t="shared" si="161"/>
        <v>26.650198606587075</v>
      </c>
      <c r="Y429" s="36">
        <f t="shared" si="162"/>
        <v>15</v>
      </c>
      <c r="Z429" s="36">
        <f t="shared" si="163"/>
        <v>36</v>
      </c>
      <c r="AA429" s="38">
        <f>SUMIF('Rake Load'!A:A,Summary!B429,'Rake Load'!AN:AN)</f>
        <v>0</v>
      </c>
      <c r="AB429" s="38">
        <f>SUMIF(C$2:C429,C429,AA$2:AA429)</f>
        <v>11.523611111115155</v>
      </c>
      <c r="AC429" s="38">
        <f>SUM(AA$2:AA429)</f>
        <v>540.44861111113426</v>
      </c>
      <c r="AD429" s="43" t="e">
        <f t="shared" si="164"/>
        <v>#DIV/0!</v>
      </c>
      <c r="AE429" s="43">
        <f t="shared" si="165"/>
        <v>0.3601128472223486</v>
      </c>
      <c r="AF429" s="43">
        <f t="shared" si="166"/>
        <v>0.35208378574015259</v>
      </c>
      <c r="AG429" s="38">
        <f>SUMIF(Unloader!B:B,Summary!B429,Unloader!M:M)</f>
        <v>0</v>
      </c>
      <c r="AH429" s="38">
        <f>SUMIF(C$2:C429,C429,AG$2:AG429)</f>
        <v>255320</v>
      </c>
      <c r="AI429" s="38">
        <f>SUM(AG$2:AG429)</f>
        <v>5010888</v>
      </c>
      <c r="AJ429" s="40">
        <f>SUMIF(Unloader!B:B,Summary!B429,Unloader!W:W)</f>
        <v>0</v>
      </c>
      <c r="AK429" s="40">
        <f>SUMIF(Unloader!B:B,Summary!B429,Unloader!AD:AD)+SUMIF(Unloader!B:B,Summary!B429,Unloader!BR:BR)+SUMIF(Unloader!B:B,Summary!B429,Unloader!BN:BN)</f>
        <v>0</v>
      </c>
      <c r="AL429" s="40">
        <f>SUMIF(C$2:C429,C429,AJ$2:AJ429)</f>
        <v>10.227777777777778</v>
      </c>
      <c r="AM429" s="40">
        <f>SUMIF(C$2:C429,C429,AK$2:AK429)</f>
        <v>1.2020833333333334</v>
      </c>
      <c r="AN429" s="30">
        <f t="shared" si="167"/>
        <v>1178.6720012310534</v>
      </c>
      <c r="AO429" s="30">
        <f>SUM(AJ$2:AJ429)</f>
        <v>155.96458333333337</v>
      </c>
      <c r="AP429" s="30">
        <f>SUM(AK$2:AK429)</f>
        <v>13.888194444444437</v>
      </c>
      <c r="AQ429" s="30">
        <f t="shared" si="168"/>
        <v>1469.5404467471526</v>
      </c>
    </row>
    <row r="430" spans="1:43" x14ac:dyDescent="0.25">
      <c r="A430" s="124">
        <f t="shared" si="172"/>
        <v>429</v>
      </c>
      <c r="B430" s="361">
        <f t="shared" si="172"/>
        <v>41062</v>
      </c>
      <c r="C430" s="33">
        <f t="shared" si="150"/>
        <v>6</v>
      </c>
      <c r="D430" s="125">
        <f>COUNTIF('Rake Load'!A:A,Summary!B430)</f>
        <v>0</v>
      </c>
      <c r="E430" s="125">
        <f>SUMIF('Rake Load'!A:A,B430,'Rake Load'!F:F)</f>
        <v>0</v>
      </c>
      <c r="F430" s="35">
        <f>SUMIF('Rake Load'!A:A,B430,'Rake Load'!AB:AB)</f>
        <v>0</v>
      </c>
      <c r="G430" s="35" t="e">
        <f t="shared" si="151"/>
        <v>#DIV/0!</v>
      </c>
      <c r="H430" s="36" t="e">
        <f t="shared" si="152"/>
        <v>#DIV/0!</v>
      </c>
      <c r="I430" s="36" t="e">
        <f t="shared" si="153"/>
        <v>#DIV/0!</v>
      </c>
      <c r="J430" s="35">
        <f>SUMIF('Rake Load'!A:A,B430,'Rake Load'!BH:BH)</f>
        <v>0</v>
      </c>
      <c r="K430" s="41">
        <f t="shared" si="154"/>
        <v>0</v>
      </c>
      <c r="L430" s="41" t="e">
        <f t="shared" si="155"/>
        <v>#DIV/0!</v>
      </c>
      <c r="M430" s="49" t="e">
        <f t="shared" si="156"/>
        <v>#DIV/0!</v>
      </c>
      <c r="N430" s="49" t="e">
        <f t="shared" si="157"/>
        <v>#DIV/0!</v>
      </c>
      <c r="O430" s="363">
        <f>SUMIF(C$2:C430,C430,D$2:D430)</f>
        <v>32</v>
      </c>
      <c r="P430" s="33">
        <f>SUMIF(C$2:C430,C430,F$2:F430)</f>
        <v>40707.236805555563</v>
      </c>
      <c r="Q430" s="37">
        <f t="shared" si="158"/>
        <v>1272.1011501736114</v>
      </c>
      <c r="R430" s="36">
        <f t="shared" si="159"/>
        <v>2</v>
      </c>
      <c r="S430" s="36">
        <f t="shared" si="160"/>
        <v>25</v>
      </c>
      <c r="T430" s="363">
        <f>SUM(D$2:D430)</f>
        <v>1535</v>
      </c>
      <c r="U430" s="38">
        <f>SUMIF(C$2:C430,C430,E$2:E430)</f>
        <v>109703.05999999998</v>
      </c>
      <c r="V430" s="38">
        <f>SUM(E$2:E430)</f>
        <v>5446054.2960000029</v>
      </c>
      <c r="W430" s="43">
        <f>SUM(F$2:F430)</f>
        <v>40908.054861111159</v>
      </c>
      <c r="X430" s="43">
        <f t="shared" si="161"/>
        <v>26.650198606587075</v>
      </c>
      <c r="Y430" s="36">
        <f t="shared" si="162"/>
        <v>15</v>
      </c>
      <c r="Z430" s="36">
        <f t="shared" si="163"/>
        <v>36</v>
      </c>
      <c r="AA430" s="38">
        <f>SUMIF('Rake Load'!A:A,Summary!B430,'Rake Load'!AN:AN)</f>
        <v>0</v>
      </c>
      <c r="AB430" s="38">
        <f>SUMIF(C$2:C430,C430,AA$2:AA430)</f>
        <v>11.523611111115155</v>
      </c>
      <c r="AC430" s="38">
        <f>SUM(AA$2:AA430)</f>
        <v>540.44861111113426</v>
      </c>
      <c r="AD430" s="43" t="e">
        <f t="shared" si="164"/>
        <v>#DIV/0!</v>
      </c>
      <c r="AE430" s="43">
        <f t="shared" si="165"/>
        <v>0.3601128472223486</v>
      </c>
      <c r="AF430" s="43">
        <f t="shared" si="166"/>
        <v>0.35208378574015259</v>
      </c>
      <c r="AG430" s="38">
        <f>SUMIF(Unloader!B:B,Summary!B430,Unloader!M:M)</f>
        <v>0</v>
      </c>
      <c r="AH430" s="38">
        <f>SUMIF(C$2:C430,C430,AG$2:AG430)</f>
        <v>255320</v>
      </c>
      <c r="AI430" s="38">
        <f>SUM(AG$2:AG430)</f>
        <v>5010888</v>
      </c>
      <c r="AJ430" s="40">
        <f>SUMIF(Unloader!B:B,Summary!B430,Unloader!W:W)</f>
        <v>0</v>
      </c>
      <c r="AK430" s="40">
        <f>SUMIF(Unloader!B:B,Summary!B430,Unloader!AD:AD)+SUMIF(Unloader!B:B,Summary!B430,Unloader!BR:BR)+SUMIF(Unloader!B:B,Summary!B430,Unloader!BN:BN)</f>
        <v>0</v>
      </c>
      <c r="AL430" s="40">
        <f>SUMIF(C$2:C430,C430,AJ$2:AJ430)</f>
        <v>10.227777777777778</v>
      </c>
      <c r="AM430" s="40">
        <f>SUMIF(C$2:C430,C430,AK$2:AK430)</f>
        <v>1.2020833333333334</v>
      </c>
      <c r="AN430" s="30">
        <f t="shared" si="167"/>
        <v>1178.6720012310534</v>
      </c>
      <c r="AO430" s="30">
        <f>SUM(AJ$2:AJ430)</f>
        <v>155.96458333333337</v>
      </c>
      <c r="AP430" s="30">
        <f>SUM(AK$2:AK430)</f>
        <v>13.888194444444437</v>
      </c>
      <c r="AQ430" s="30">
        <f t="shared" si="168"/>
        <v>1469.5404467471526</v>
      </c>
    </row>
    <row r="431" spans="1:43" x14ac:dyDescent="0.25">
      <c r="A431" s="124">
        <f t="shared" si="172"/>
        <v>430</v>
      </c>
      <c r="B431" s="361">
        <f t="shared" si="172"/>
        <v>41063</v>
      </c>
      <c r="C431" s="33">
        <f t="shared" si="150"/>
        <v>6</v>
      </c>
      <c r="D431" s="125">
        <f>COUNTIF('Rake Load'!A:A,Summary!B431)</f>
        <v>0</v>
      </c>
      <c r="E431" s="125">
        <f>SUMIF('Rake Load'!A:A,B431,'Rake Load'!F:F)</f>
        <v>0</v>
      </c>
      <c r="F431" s="35">
        <f>SUMIF('Rake Load'!A:A,B431,'Rake Load'!AB:AB)</f>
        <v>0</v>
      </c>
      <c r="G431" s="35" t="e">
        <f t="shared" si="151"/>
        <v>#DIV/0!</v>
      </c>
      <c r="H431" s="36" t="e">
        <f t="shared" si="152"/>
        <v>#DIV/0!</v>
      </c>
      <c r="I431" s="36" t="e">
        <f t="shared" si="153"/>
        <v>#DIV/0!</v>
      </c>
      <c r="J431" s="35">
        <f>SUMIF('Rake Load'!A:A,B431,'Rake Load'!BH:BH)</f>
        <v>0</v>
      </c>
      <c r="K431" s="41">
        <f t="shared" si="154"/>
        <v>0</v>
      </c>
      <c r="L431" s="41" t="e">
        <f t="shared" si="155"/>
        <v>#DIV/0!</v>
      </c>
      <c r="M431" s="49" t="e">
        <f t="shared" si="156"/>
        <v>#DIV/0!</v>
      </c>
      <c r="N431" s="49" t="e">
        <f t="shared" si="157"/>
        <v>#DIV/0!</v>
      </c>
      <c r="O431" s="363">
        <f>SUMIF(C$2:C431,C431,D$2:D431)</f>
        <v>32</v>
      </c>
      <c r="P431" s="33">
        <f>SUMIF(C$2:C431,C431,F$2:F431)</f>
        <v>40707.236805555563</v>
      </c>
      <c r="Q431" s="37">
        <f t="shared" si="158"/>
        <v>1272.1011501736114</v>
      </c>
      <c r="R431" s="36">
        <f t="shared" si="159"/>
        <v>2</v>
      </c>
      <c r="S431" s="36">
        <f t="shared" si="160"/>
        <v>25</v>
      </c>
      <c r="T431" s="363">
        <f>SUM(D$2:D431)</f>
        <v>1535</v>
      </c>
      <c r="U431" s="38">
        <f>SUMIF(C$2:C431,C431,E$2:E431)</f>
        <v>109703.05999999998</v>
      </c>
      <c r="V431" s="38">
        <f>SUM(E$2:E431)</f>
        <v>5446054.2960000029</v>
      </c>
      <c r="W431" s="43">
        <f>SUM(F$2:F431)</f>
        <v>40908.054861111159</v>
      </c>
      <c r="X431" s="43">
        <f t="shared" si="161"/>
        <v>26.650198606587075</v>
      </c>
      <c r="Y431" s="36">
        <f t="shared" si="162"/>
        <v>15</v>
      </c>
      <c r="Z431" s="36">
        <f t="shared" si="163"/>
        <v>36</v>
      </c>
      <c r="AA431" s="38">
        <f>SUMIF('Rake Load'!A:A,Summary!B431,'Rake Load'!AN:AN)</f>
        <v>0</v>
      </c>
      <c r="AB431" s="38">
        <f>SUMIF(C$2:C431,C431,AA$2:AA431)</f>
        <v>11.523611111115155</v>
      </c>
      <c r="AC431" s="38">
        <f>SUM(AA$2:AA431)</f>
        <v>540.44861111113426</v>
      </c>
      <c r="AD431" s="43" t="e">
        <f t="shared" si="164"/>
        <v>#DIV/0!</v>
      </c>
      <c r="AE431" s="43">
        <f t="shared" si="165"/>
        <v>0.3601128472223486</v>
      </c>
      <c r="AF431" s="43">
        <f t="shared" si="166"/>
        <v>0.35208378574015259</v>
      </c>
      <c r="AG431" s="38">
        <f>SUMIF(Unloader!B:B,Summary!B431,Unloader!M:M)</f>
        <v>0</v>
      </c>
      <c r="AH431" s="38">
        <f>SUMIF(C$2:C431,C431,AG$2:AG431)</f>
        <v>255320</v>
      </c>
      <c r="AI431" s="38">
        <f>SUM(AG$2:AG431)</f>
        <v>5010888</v>
      </c>
      <c r="AJ431" s="40">
        <f>SUMIF(Unloader!B:B,Summary!B431,Unloader!W:W)</f>
        <v>0</v>
      </c>
      <c r="AK431" s="40">
        <f>SUMIF(Unloader!B:B,Summary!B431,Unloader!AD:AD)+SUMIF(Unloader!B:B,Summary!B431,Unloader!BR:BR)+SUMIF(Unloader!B:B,Summary!B431,Unloader!BN:BN)</f>
        <v>0</v>
      </c>
      <c r="AL431" s="40">
        <f>SUMIF(C$2:C431,C431,AJ$2:AJ431)</f>
        <v>10.227777777777778</v>
      </c>
      <c r="AM431" s="40">
        <f>SUMIF(C$2:C431,C431,AK$2:AK431)</f>
        <v>1.2020833333333334</v>
      </c>
      <c r="AN431" s="30">
        <f t="shared" si="167"/>
        <v>1178.6720012310534</v>
      </c>
      <c r="AO431" s="30">
        <f>SUM(AJ$2:AJ431)</f>
        <v>155.96458333333337</v>
      </c>
      <c r="AP431" s="30">
        <f>SUM(AK$2:AK431)</f>
        <v>13.888194444444437</v>
      </c>
      <c r="AQ431" s="30">
        <f t="shared" si="168"/>
        <v>1469.5404467471526</v>
      </c>
    </row>
    <row r="432" spans="1:43" x14ac:dyDescent="0.25">
      <c r="A432" s="124">
        <f t="shared" si="172"/>
        <v>431</v>
      </c>
      <c r="B432" s="361">
        <f t="shared" si="172"/>
        <v>41064</v>
      </c>
      <c r="C432" s="33">
        <f t="shared" si="150"/>
        <v>6</v>
      </c>
      <c r="D432" s="125">
        <f>COUNTIF('Rake Load'!A:A,Summary!B432)</f>
        <v>0</v>
      </c>
      <c r="E432" s="125">
        <f>SUMIF('Rake Load'!A:A,B432,'Rake Load'!F:F)</f>
        <v>0</v>
      </c>
      <c r="F432" s="35">
        <f>SUMIF('Rake Load'!A:A,B432,'Rake Load'!AB:AB)</f>
        <v>0</v>
      </c>
      <c r="G432" s="35" t="e">
        <f t="shared" si="151"/>
        <v>#DIV/0!</v>
      </c>
      <c r="H432" s="36" t="e">
        <f t="shared" si="152"/>
        <v>#DIV/0!</v>
      </c>
      <c r="I432" s="36" t="e">
        <f t="shared" si="153"/>
        <v>#DIV/0!</v>
      </c>
      <c r="J432" s="35">
        <f>SUMIF('Rake Load'!A:A,B432,'Rake Load'!BH:BH)</f>
        <v>0</v>
      </c>
      <c r="K432" s="41">
        <f t="shared" si="154"/>
        <v>0</v>
      </c>
      <c r="L432" s="41" t="e">
        <f t="shared" si="155"/>
        <v>#DIV/0!</v>
      </c>
      <c r="M432" s="49" t="e">
        <f t="shared" si="156"/>
        <v>#DIV/0!</v>
      </c>
      <c r="N432" s="49" t="e">
        <f t="shared" si="157"/>
        <v>#DIV/0!</v>
      </c>
      <c r="O432" s="363">
        <f>SUMIF(C$2:C432,C432,D$2:D432)</f>
        <v>32</v>
      </c>
      <c r="P432" s="33">
        <f>SUMIF(C$2:C432,C432,F$2:F432)</f>
        <v>40707.236805555563</v>
      </c>
      <c r="Q432" s="37">
        <f t="shared" si="158"/>
        <v>1272.1011501736114</v>
      </c>
      <c r="R432" s="36">
        <f t="shared" si="159"/>
        <v>2</v>
      </c>
      <c r="S432" s="36">
        <f t="shared" si="160"/>
        <v>25</v>
      </c>
      <c r="T432" s="363">
        <f>SUM(D$2:D432)</f>
        <v>1535</v>
      </c>
      <c r="U432" s="38">
        <f>SUMIF(C$2:C432,C432,E$2:E432)</f>
        <v>109703.05999999998</v>
      </c>
      <c r="V432" s="38">
        <f>SUM(E$2:E432)</f>
        <v>5446054.2960000029</v>
      </c>
      <c r="W432" s="43">
        <f>SUM(F$2:F432)</f>
        <v>40908.054861111159</v>
      </c>
      <c r="X432" s="43">
        <f t="shared" si="161"/>
        <v>26.650198606587075</v>
      </c>
      <c r="Y432" s="36">
        <f t="shared" si="162"/>
        <v>15</v>
      </c>
      <c r="Z432" s="36">
        <f t="shared" si="163"/>
        <v>36</v>
      </c>
      <c r="AA432" s="38">
        <f>SUMIF('Rake Load'!A:A,Summary!B432,'Rake Load'!AN:AN)</f>
        <v>0</v>
      </c>
      <c r="AB432" s="38">
        <f>SUMIF(C$2:C432,C432,AA$2:AA432)</f>
        <v>11.523611111115155</v>
      </c>
      <c r="AC432" s="38">
        <f>SUM(AA$2:AA432)</f>
        <v>540.44861111113426</v>
      </c>
      <c r="AD432" s="43" t="e">
        <f t="shared" si="164"/>
        <v>#DIV/0!</v>
      </c>
      <c r="AE432" s="43">
        <f t="shared" si="165"/>
        <v>0.3601128472223486</v>
      </c>
      <c r="AF432" s="43">
        <f t="shared" si="166"/>
        <v>0.35208378574015259</v>
      </c>
      <c r="AG432" s="38">
        <f>SUMIF(Unloader!B:B,Summary!B432,Unloader!M:M)</f>
        <v>0</v>
      </c>
      <c r="AH432" s="38">
        <f>SUMIF(C$2:C432,C432,AG$2:AG432)</f>
        <v>255320</v>
      </c>
      <c r="AI432" s="38">
        <f>SUM(AG$2:AG432)</f>
        <v>5010888</v>
      </c>
      <c r="AJ432" s="40">
        <f>SUMIF(Unloader!B:B,Summary!B432,Unloader!W:W)</f>
        <v>0</v>
      </c>
      <c r="AK432" s="40">
        <f>SUMIF(Unloader!B:B,Summary!B432,Unloader!AD:AD)+SUMIF(Unloader!B:B,Summary!B432,Unloader!BR:BR)+SUMIF(Unloader!B:B,Summary!B432,Unloader!BN:BN)</f>
        <v>0</v>
      </c>
      <c r="AL432" s="40">
        <f>SUMIF(C$2:C432,C432,AJ$2:AJ432)</f>
        <v>10.227777777777778</v>
      </c>
      <c r="AM432" s="40">
        <f>SUMIF(C$2:C432,C432,AK$2:AK432)</f>
        <v>1.2020833333333334</v>
      </c>
      <c r="AN432" s="30">
        <f t="shared" si="167"/>
        <v>1178.6720012310534</v>
      </c>
      <c r="AO432" s="30">
        <f>SUM(AJ$2:AJ432)</f>
        <v>155.96458333333337</v>
      </c>
      <c r="AP432" s="30">
        <f>SUM(AK$2:AK432)</f>
        <v>13.888194444444437</v>
      </c>
      <c r="AQ432" s="30">
        <f t="shared" si="168"/>
        <v>1469.5404467471526</v>
      </c>
    </row>
    <row r="433" spans="1:43" x14ac:dyDescent="0.25">
      <c r="A433" s="124">
        <f t="shared" si="172"/>
        <v>432</v>
      </c>
      <c r="B433" s="361">
        <f t="shared" si="172"/>
        <v>41065</v>
      </c>
      <c r="C433" s="33">
        <f t="shared" si="150"/>
        <v>6</v>
      </c>
      <c r="D433" s="125">
        <f>COUNTIF('Rake Load'!A:A,Summary!B433)</f>
        <v>0</v>
      </c>
      <c r="E433" s="125">
        <f>SUMIF('Rake Load'!A:A,B433,'Rake Load'!F:F)</f>
        <v>0</v>
      </c>
      <c r="F433" s="35">
        <f>SUMIF('Rake Load'!A:A,B433,'Rake Load'!AB:AB)</f>
        <v>0</v>
      </c>
      <c r="G433" s="35" t="e">
        <f t="shared" si="151"/>
        <v>#DIV/0!</v>
      </c>
      <c r="H433" s="36" t="e">
        <f t="shared" si="152"/>
        <v>#DIV/0!</v>
      </c>
      <c r="I433" s="36" t="e">
        <f t="shared" si="153"/>
        <v>#DIV/0!</v>
      </c>
      <c r="J433" s="35">
        <f>SUMIF('Rake Load'!A:A,B433,'Rake Load'!BH:BH)</f>
        <v>0</v>
      </c>
      <c r="K433" s="41">
        <f t="shared" si="154"/>
        <v>0</v>
      </c>
      <c r="L433" s="41" t="e">
        <f t="shared" si="155"/>
        <v>#DIV/0!</v>
      </c>
      <c r="M433" s="49" t="e">
        <f t="shared" si="156"/>
        <v>#DIV/0!</v>
      </c>
      <c r="N433" s="49" t="e">
        <f t="shared" si="157"/>
        <v>#DIV/0!</v>
      </c>
      <c r="O433" s="363">
        <f>SUMIF(C$2:C433,C433,D$2:D433)</f>
        <v>32</v>
      </c>
      <c r="P433" s="33">
        <f>SUMIF(C$2:C433,C433,F$2:F433)</f>
        <v>40707.236805555563</v>
      </c>
      <c r="Q433" s="37">
        <f t="shared" si="158"/>
        <v>1272.1011501736114</v>
      </c>
      <c r="R433" s="36">
        <f t="shared" si="159"/>
        <v>2</v>
      </c>
      <c r="S433" s="36">
        <f t="shared" si="160"/>
        <v>25</v>
      </c>
      <c r="T433" s="363">
        <f>SUM(D$2:D433)</f>
        <v>1535</v>
      </c>
      <c r="U433" s="38">
        <f>SUMIF(C$2:C433,C433,E$2:E433)</f>
        <v>109703.05999999998</v>
      </c>
      <c r="V433" s="38">
        <f>SUM(E$2:E433)</f>
        <v>5446054.2960000029</v>
      </c>
      <c r="W433" s="43">
        <f>SUM(F$2:F433)</f>
        <v>40908.054861111159</v>
      </c>
      <c r="X433" s="43">
        <f t="shared" si="161"/>
        <v>26.650198606587075</v>
      </c>
      <c r="Y433" s="36">
        <f t="shared" si="162"/>
        <v>15</v>
      </c>
      <c r="Z433" s="36">
        <f t="shared" si="163"/>
        <v>36</v>
      </c>
      <c r="AA433" s="38">
        <f>SUMIF('Rake Load'!A:A,Summary!B433,'Rake Load'!AN:AN)</f>
        <v>0</v>
      </c>
      <c r="AB433" s="38">
        <f>SUMIF(C$2:C433,C433,AA$2:AA433)</f>
        <v>11.523611111115155</v>
      </c>
      <c r="AC433" s="38">
        <f>SUM(AA$2:AA433)</f>
        <v>540.44861111113426</v>
      </c>
      <c r="AD433" s="43" t="e">
        <f t="shared" si="164"/>
        <v>#DIV/0!</v>
      </c>
      <c r="AE433" s="43">
        <f t="shared" si="165"/>
        <v>0.3601128472223486</v>
      </c>
      <c r="AF433" s="43">
        <f t="shared" si="166"/>
        <v>0.35208378574015259</v>
      </c>
      <c r="AG433" s="38">
        <f>SUMIF(Unloader!B:B,Summary!B433,Unloader!M:M)</f>
        <v>0</v>
      </c>
      <c r="AH433" s="38">
        <f>SUMIF(C$2:C433,C433,AG$2:AG433)</f>
        <v>255320</v>
      </c>
      <c r="AI433" s="38">
        <f>SUM(AG$2:AG433)</f>
        <v>5010888</v>
      </c>
      <c r="AJ433" s="40">
        <f>SUMIF(Unloader!B:B,Summary!B433,Unloader!W:W)</f>
        <v>0</v>
      </c>
      <c r="AK433" s="40">
        <f>SUMIF(Unloader!B:B,Summary!B433,Unloader!AD:AD)+SUMIF(Unloader!B:B,Summary!B433,Unloader!BR:BR)+SUMIF(Unloader!B:B,Summary!B433,Unloader!BN:BN)</f>
        <v>0</v>
      </c>
      <c r="AL433" s="40">
        <f>SUMIF(C$2:C433,C433,AJ$2:AJ433)</f>
        <v>10.227777777777778</v>
      </c>
      <c r="AM433" s="40">
        <f>SUMIF(C$2:C433,C433,AK$2:AK433)</f>
        <v>1.2020833333333334</v>
      </c>
      <c r="AN433" s="30">
        <f t="shared" si="167"/>
        <v>1178.6720012310534</v>
      </c>
      <c r="AO433" s="30">
        <f>SUM(AJ$2:AJ433)</f>
        <v>155.96458333333337</v>
      </c>
      <c r="AP433" s="30">
        <f>SUM(AK$2:AK433)</f>
        <v>13.888194444444437</v>
      </c>
      <c r="AQ433" s="30">
        <f t="shared" si="168"/>
        <v>1469.5404467471526</v>
      </c>
    </row>
    <row r="434" spans="1:43" x14ac:dyDescent="0.25">
      <c r="A434" s="124">
        <f t="shared" si="172"/>
        <v>433</v>
      </c>
      <c r="B434" s="361">
        <f t="shared" si="172"/>
        <v>41066</v>
      </c>
      <c r="C434" s="33">
        <f t="shared" si="150"/>
        <v>6</v>
      </c>
      <c r="D434" s="125">
        <f>COUNTIF('Rake Load'!A:A,Summary!B434)</f>
        <v>0</v>
      </c>
      <c r="E434" s="125">
        <f>SUMIF('Rake Load'!A:A,B434,'Rake Load'!F:F)</f>
        <v>0</v>
      </c>
      <c r="F434" s="35">
        <f>SUMIF('Rake Load'!A:A,B434,'Rake Load'!AB:AB)</f>
        <v>0</v>
      </c>
      <c r="G434" s="35" t="e">
        <f t="shared" si="151"/>
        <v>#DIV/0!</v>
      </c>
      <c r="H434" s="36" t="e">
        <f t="shared" si="152"/>
        <v>#DIV/0!</v>
      </c>
      <c r="I434" s="36" t="e">
        <f t="shared" si="153"/>
        <v>#DIV/0!</v>
      </c>
      <c r="J434" s="35">
        <f>SUMIF('Rake Load'!A:A,B434,'Rake Load'!BH:BH)</f>
        <v>0</v>
      </c>
      <c r="K434" s="41">
        <f t="shared" si="154"/>
        <v>0</v>
      </c>
      <c r="L434" s="41" t="e">
        <f t="shared" si="155"/>
        <v>#DIV/0!</v>
      </c>
      <c r="M434" s="49" t="e">
        <f t="shared" si="156"/>
        <v>#DIV/0!</v>
      </c>
      <c r="N434" s="49" t="e">
        <f t="shared" si="157"/>
        <v>#DIV/0!</v>
      </c>
      <c r="O434" s="363">
        <f>SUMIF(C$2:C434,C434,D$2:D434)</f>
        <v>32</v>
      </c>
      <c r="P434" s="33">
        <f>SUMIF(C$2:C434,C434,F$2:F434)</f>
        <v>40707.236805555563</v>
      </c>
      <c r="Q434" s="37">
        <f t="shared" si="158"/>
        <v>1272.1011501736114</v>
      </c>
      <c r="R434" s="36">
        <f t="shared" si="159"/>
        <v>2</v>
      </c>
      <c r="S434" s="36">
        <f t="shared" si="160"/>
        <v>25</v>
      </c>
      <c r="T434" s="363">
        <f>SUM(D$2:D434)</f>
        <v>1535</v>
      </c>
      <c r="U434" s="38">
        <f>SUMIF(C$2:C434,C434,E$2:E434)</f>
        <v>109703.05999999998</v>
      </c>
      <c r="V434" s="38">
        <f>SUM(E$2:E434)</f>
        <v>5446054.2960000029</v>
      </c>
      <c r="W434" s="43">
        <f>SUM(F$2:F434)</f>
        <v>40908.054861111159</v>
      </c>
      <c r="X434" s="43">
        <f t="shared" si="161"/>
        <v>26.650198606587075</v>
      </c>
      <c r="Y434" s="36">
        <f t="shared" si="162"/>
        <v>15</v>
      </c>
      <c r="Z434" s="36">
        <f t="shared" si="163"/>
        <v>36</v>
      </c>
      <c r="AA434" s="38">
        <f>SUMIF('Rake Load'!A:A,Summary!B434,'Rake Load'!AN:AN)</f>
        <v>0</v>
      </c>
      <c r="AB434" s="38">
        <f>SUMIF(C$2:C434,C434,AA$2:AA434)</f>
        <v>11.523611111115155</v>
      </c>
      <c r="AC434" s="38">
        <f>SUM(AA$2:AA434)</f>
        <v>540.44861111113426</v>
      </c>
      <c r="AD434" s="43" t="e">
        <f t="shared" si="164"/>
        <v>#DIV/0!</v>
      </c>
      <c r="AE434" s="43">
        <f t="shared" si="165"/>
        <v>0.3601128472223486</v>
      </c>
      <c r="AF434" s="43">
        <f t="shared" si="166"/>
        <v>0.35208378574015259</v>
      </c>
      <c r="AG434" s="38">
        <f>SUMIF(Unloader!B:B,Summary!B434,Unloader!M:M)</f>
        <v>0</v>
      </c>
      <c r="AH434" s="38">
        <f>SUMIF(C$2:C434,C434,AG$2:AG434)</f>
        <v>255320</v>
      </c>
      <c r="AI434" s="38">
        <f>SUM(AG$2:AG434)</f>
        <v>5010888</v>
      </c>
      <c r="AJ434" s="40">
        <f>SUMIF(Unloader!B:B,Summary!B434,Unloader!W:W)</f>
        <v>0</v>
      </c>
      <c r="AK434" s="40">
        <f>SUMIF(Unloader!B:B,Summary!B434,Unloader!AD:AD)+SUMIF(Unloader!B:B,Summary!B434,Unloader!BR:BR)+SUMIF(Unloader!B:B,Summary!B434,Unloader!BN:BN)</f>
        <v>0</v>
      </c>
      <c r="AL434" s="40">
        <f>SUMIF(C$2:C434,C434,AJ$2:AJ434)</f>
        <v>10.227777777777778</v>
      </c>
      <c r="AM434" s="40">
        <f>SUMIF(C$2:C434,C434,AK$2:AK434)</f>
        <v>1.2020833333333334</v>
      </c>
      <c r="AN434" s="30">
        <f t="shared" si="167"/>
        <v>1178.6720012310534</v>
      </c>
      <c r="AO434" s="30">
        <f>SUM(AJ$2:AJ434)</f>
        <v>155.96458333333337</v>
      </c>
      <c r="AP434" s="30">
        <f>SUM(AK$2:AK434)</f>
        <v>13.888194444444437</v>
      </c>
      <c r="AQ434" s="30">
        <f t="shared" si="168"/>
        <v>1469.5404467471526</v>
      </c>
    </row>
    <row r="435" spans="1:43" x14ac:dyDescent="0.25">
      <c r="A435" s="124">
        <f t="shared" si="172"/>
        <v>434</v>
      </c>
      <c r="B435" s="361">
        <f t="shared" si="172"/>
        <v>41067</v>
      </c>
      <c r="C435" s="33">
        <f t="shared" si="150"/>
        <v>6</v>
      </c>
      <c r="D435" s="125">
        <f>COUNTIF('Rake Load'!A:A,Summary!B435)</f>
        <v>0</v>
      </c>
      <c r="E435" s="125">
        <f>SUMIF('Rake Load'!A:A,B435,'Rake Load'!F:F)</f>
        <v>0</v>
      </c>
      <c r="F435" s="35">
        <f>SUMIF('Rake Load'!A:A,B435,'Rake Load'!AB:AB)</f>
        <v>0</v>
      </c>
      <c r="G435" s="35" t="e">
        <f t="shared" si="151"/>
        <v>#DIV/0!</v>
      </c>
      <c r="H435" s="36" t="e">
        <f t="shared" si="152"/>
        <v>#DIV/0!</v>
      </c>
      <c r="I435" s="36" t="e">
        <f t="shared" si="153"/>
        <v>#DIV/0!</v>
      </c>
      <c r="J435" s="35">
        <f>SUMIF('Rake Load'!A:A,B435,'Rake Load'!BH:BH)</f>
        <v>0</v>
      </c>
      <c r="K435" s="41">
        <f t="shared" si="154"/>
        <v>0</v>
      </c>
      <c r="L435" s="41" t="e">
        <f t="shared" si="155"/>
        <v>#DIV/0!</v>
      </c>
      <c r="M435" s="49" t="e">
        <f t="shared" si="156"/>
        <v>#DIV/0!</v>
      </c>
      <c r="N435" s="49" t="e">
        <f t="shared" si="157"/>
        <v>#DIV/0!</v>
      </c>
      <c r="O435" s="363">
        <f>SUMIF(C$2:C435,C435,D$2:D435)</f>
        <v>32</v>
      </c>
      <c r="P435" s="33">
        <f>SUMIF(C$2:C435,C435,F$2:F435)</f>
        <v>40707.236805555563</v>
      </c>
      <c r="Q435" s="37">
        <f t="shared" si="158"/>
        <v>1272.1011501736114</v>
      </c>
      <c r="R435" s="36">
        <f t="shared" si="159"/>
        <v>2</v>
      </c>
      <c r="S435" s="36">
        <f t="shared" si="160"/>
        <v>25</v>
      </c>
      <c r="T435" s="363">
        <f>SUM(D$2:D435)</f>
        <v>1535</v>
      </c>
      <c r="U435" s="38">
        <f>SUMIF(C$2:C435,C435,E$2:E435)</f>
        <v>109703.05999999998</v>
      </c>
      <c r="V435" s="38">
        <f>SUM(E$2:E435)</f>
        <v>5446054.2960000029</v>
      </c>
      <c r="W435" s="43">
        <f>SUM(F$2:F435)</f>
        <v>40908.054861111159</v>
      </c>
      <c r="X435" s="43">
        <f t="shared" si="161"/>
        <v>26.650198606587075</v>
      </c>
      <c r="Y435" s="36">
        <f t="shared" si="162"/>
        <v>15</v>
      </c>
      <c r="Z435" s="36">
        <f t="shared" si="163"/>
        <v>36</v>
      </c>
      <c r="AA435" s="38">
        <f>SUMIF('Rake Load'!A:A,Summary!B435,'Rake Load'!AN:AN)</f>
        <v>0</v>
      </c>
      <c r="AB435" s="38">
        <f>SUMIF(C$2:C435,C435,AA$2:AA435)</f>
        <v>11.523611111115155</v>
      </c>
      <c r="AC435" s="38">
        <f>SUM(AA$2:AA435)</f>
        <v>540.44861111113426</v>
      </c>
      <c r="AD435" s="43" t="e">
        <f t="shared" si="164"/>
        <v>#DIV/0!</v>
      </c>
      <c r="AE435" s="43">
        <f t="shared" si="165"/>
        <v>0.3601128472223486</v>
      </c>
      <c r="AF435" s="43">
        <f t="shared" si="166"/>
        <v>0.35208378574015259</v>
      </c>
      <c r="AG435" s="38">
        <f>SUMIF(Unloader!B:B,Summary!B435,Unloader!M:M)</f>
        <v>0</v>
      </c>
      <c r="AH435" s="38">
        <f>SUMIF(C$2:C435,C435,AG$2:AG435)</f>
        <v>255320</v>
      </c>
      <c r="AI435" s="38">
        <f>SUM(AG$2:AG435)</f>
        <v>5010888</v>
      </c>
      <c r="AJ435" s="40">
        <f>SUMIF(Unloader!B:B,Summary!B435,Unloader!W:W)</f>
        <v>0</v>
      </c>
      <c r="AK435" s="40">
        <f>SUMIF(Unloader!B:B,Summary!B435,Unloader!AD:AD)+SUMIF(Unloader!B:B,Summary!B435,Unloader!BR:BR)+SUMIF(Unloader!B:B,Summary!B435,Unloader!BN:BN)</f>
        <v>0</v>
      </c>
      <c r="AL435" s="40">
        <f>SUMIF(C$2:C435,C435,AJ$2:AJ435)</f>
        <v>10.227777777777778</v>
      </c>
      <c r="AM435" s="40">
        <f>SUMIF(C$2:C435,C435,AK$2:AK435)</f>
        <v>1.2020833333333334</v>
      </c>
      <c r="AN435" s="30">
        <f t="shared" si="167"/>
        <v>1178.6720012310534</v>
      </c>
      <c r="AO435" s="30">
        <f>SUM(AJ$2:AJ435)</f>
        <v>155.96458333333337</v>
      </c>
      <c r="AP435" s="30">
        <f>SUM(AK$2:AK435)</f>
        <v>13.888194444444437</v>
      </c>
      <c r="AQ435" s="30">
        <f t="shared" si="168"/>
        <v>1469.5404467471526</v>
      </c>
    </row>
    <row r="436" spans="1:43" x14ac:dyDescent="0.25">
      <c r="A436" s="124">
        <f t="shared" si="172"/>
        <v>435</v>
      </c>
      <c r="B436" s="361">
        <f t="shared" si="172"/>
        <v>41068</v>
      </c>
      <c r="C436" s="33">
        <f t="shared" si="150"/>
        <v>6</v>
      </c>
      <c r="D436" s="125">
        <f>COUNTIF('Rake Load'!A:A,Summary!B436)</f>
        <v>0</v>
      </c>
      <c r="E436" s="125">
        <f>SUMIF('Rake Load'!A:A,B436,'Rake Load'!F:F)</f>
        <v>0</v>
      </c>
      <c r="F436" s="35">
        <f>SUMIF('Rake Load'!A:A,B436,'Rake Load'!AB:AB)</f>
        <v>0</v>
      </c>
      <c r="G436" s="35" t="e">
        <f t="shared" si="151"/>
        <v>#DIV/0!</v>
      </c>
      <c r="H436" s="36" t="e">
        <f t="shared" si="152"/>
        <v>#DIV/0!</v>
      </c>
      <c r="I436" s="36" t="e">
        <f t="shared" si="153"/>
        <v>#DIV/0!</v>
      </c>
      <c r="J436" s="35">
        <f>SUMIF('Rake Load'!A:A,B436,'Rake Load'!BH:BH)</f>
        <v>0</v>
      </c>
      <c r="K436" s="41">
        <f t="shared" si="154"/>
        <v>0</v>
      </c>
      <c r="L436" s="41" t="e">
        <f t="shared" si="155"/>
        <v>#DIV/0!</v>
      </c>
      <c r="M436" s="49" t="e">
        <f t="shared" si="156"/>
        <v>#DIV/0!</v>
      </c>
      <c r="N436" s="49" t="e">
        <f t="shared" si="157"/>
        <v>#DIV/0!</v>
      </c>
      <c r="O436" s="363">
        <f>SUMIF(C$2:C436,C436,D$2:D436)</f>
        <v>32</v>
      </c>
      <c r="P436" s="33">
        <f>SUMIF(C$2:C436,C436,F$2:F436)</f>
        <v>40707.236805555563</v>
      </c>
      <c r="Q436" s="37">
        <f t="shared" si="158"/>
        <v>1272.1011501736114</v>
      </c>
      <c r="R436" s="36">
        <f t="shared" si="159"/>
        <v>2</v>
      </c>
      <c r="S436" s="36">
        <f t="shared" si="160"/>
        <v>25</v>
      </c>
      <c r="T436" s="363">
        <f>SUM(D$2:D436)</f>
        <v>1535</v>
      </c>
      <c r="U436" s="38">
        <f>SUMIF(C$2:C436,C436,E$2:E436)</f>
        <v>109703.05999999998</v>
      </c>
      <c r="V436" s="38">
        <f>SUM(E$2:E436)</f>
        <v>5446054.2960000029</v>
      </c>
      <c r="W436" s="43">
        <f>SUM(F$2:F436)</f>
        <v>40908.054861111159</v>
      </c>
      <c r="X436" s="43">
        <f t="shared" si="161"/>
        <v>26.650198606587075</v>
      </c>
      <c r="Y436" s="36">
        <f t="shared" si="162"/>
        <v>15</v>
      </c>
      <c r="Z436" s="36">
        <f t="shared" si="163"/>
        <v>36</v>
      </c>
      <c r="AA436" s="38">
        <f>SUMIF('Rake Load'!A:A,Summary!B436,'Rake Load'!AN:AN)</f>
        <v>0</v>
      </c>
      <c r="AB436" s="38">
        <f>SUMIF(C$2:C436,C436,AA$2:AA436)</f>
        <v>11.523611111115155</v>
      </c>
      <c r="AC436" s="38">
        <f>SUM(AA$2:AA436)</f>
        <v>540.44861111113426</v>
      </c>
      <c r="AD436" s="43" t="e">
        <f t="shared" si="164"/>
        <v>#DIV/0!</v>
      </c>
      <c r="AE436" s="43">
        <f t="shared" si="165"/>
        <v>0.3601128472223486</v>
      </c>
      <c r="AF436" s="43">
        <f t="shared" si="166"/>
        <v>0.35208378574015259</v>
      </c>
      <c r="AG436" s="38">
        <f>SUMIF(Unloader!B:B,Summary!B436,Unloader!M:M)</f>
        <v>0</v>
      </c>
      <c r="AH436" s="38">
        <f>SUMIF(C$2:C436,C436,AG$2:AG436)</f>
        <v>255320</v>
      </c>
      <c r="AI436" s="38">
        <f>SUM(AG$2:AG436)</f>
        <v>5010888</v>
      </c>
      <c r="AJ436" s="40">
        <f>SUMIF(Unloader!B:B,Summary!B436,Unloader!W:W)</f>
        <v>0</v>
      </c>
      <c r="AK436" s="40">
        <f>SUMIF(Unloader!B:B,Summary!B436,Unloader!AD:AD)+SUMIF(Unloader!B:B,Summary!B436,Unloader!BR:BR)+SUMIF(Unloader!B:B,Summary!B436,Unloader!BN:BN)</f>
        <v>0</v>
      </c>
      <c r="AL436" s="40">
        <f>SUMIF(C$2:C436,C436,AJ$2:AJ436)</f>
        <v>10.227777777777778</v>
      </c>
      <c r="AM436" s="40">
        <f>SUMIF(C$2:C436,C436,AK$2:AK436)</f>
        <v>1.2020833333333334</v>
      </c>
      <c r="AN436" s="30">
        <f t="shared" si="167"/>
        <v>1178.6720012310534</v>
      </c>
      <c r="AO436" s="30">
        <f>SUM(AJ$2:AJ436)</f>
        <v>155.96458333333337</v>
      </c>
      <c r="AP436" s="30">
        <f>SUM(AK$2:AK436)</f>
        <v>13.888194444444437</v>
      </c>
      <c r="AQ436" s="30">
        <f t="shared" si="168"/>
        <v>1469.5404467471526</v>
      </c>
    </row>
    <row r="437" spans="1:43" x14ac:dyDescent="0.25">
      <c r="A437" s="124">
        <f t="shared" si="172"/>
        <v>436</v>
      </c>
      <c r="B437" s="361">
        <f t="shared" si="172"/>
        <v>41069</v>
      </c>
      <c r="C437" s="33">
        <f t="shared" si="150"/>
        <v>6</v>
      </c>
      <c r="D437" s="125">
        <f>COUNTIF('Rake Load'!A:A,Summary!B437)</f>
        <v>0</v>
      </c>
      <c r="E437" s="125">
        <f>SUMIF('Rake Load'!A:A,B437,'Rake Load'!F:F)</f>
        <v>0</v>
      </c>
      <c r="F437" s="35">
        <f>SUMIF('Rake Load'!A:A,B437,'Rake Load'!AB:AB)</f>
        <v>0</v>
      </c>
      <c r="G437" s="35" t="e">
        <f t="shared" si="151"/>
        <v>#DIV/0!</v>
      </c>
      <c r="H437" s="36" t="e">
        <f t="shared" si="152"/>
        <v>#DIV/0!</v>
      </c>
      <c r="I437" s="36" t="e">
        <f t="shared" si="153"/>
        <v>#DIV/0!</v>
      </c>
      <c r="J437" s="35">
        <f>SUMIF('Rake Load'!A:A,B437,'Rake Load'!BH:BH)</f>
        <v>0</v>
      </c>
      <c r="K437" s="41">
        <f t="shared" si="154"/>
        <v>0</v>
      </c>
      <c r="L437" s="41" t="e">
        <f t="shared" si="155"/>
        <v>#DIV/0!</v>
      </c>
      <c r="M437" s="49" t="e">
        <f t="shared" si="156"/>
        <v>#DIV/0!</v>
      </c>
      <c r="N437" s="49" t="e">
        <f t="shared" si="157"/>
        <v>#DIV/0!</v>
      </c>
      <c r="O437" s="363">
        <f>SUMIF(C$2:C437,C437,D$2:D437)</f>
        <v>32</v>
      </c>
      <c r="P437" s="33">
        <f>SUMIF(C$2:C437,C437,F$2:F437)</f>
        <v>40707.236805555563</v>
      </c>
      <c r="Q437" s="37">
        <f t="shared" si="158"/>
        <v>1272.1011501736114</v>
      </c>
      <c r="R437" s="36">
        <f t="shared" si="159"/>
        <v>2</v>
      </c>
      <c r="S437" s="36">
        <f t="shared" si="160"/>
        <v>25</v>
      </c>
      <c r="T437" s="363">
        <f>SUM(D$2:D437)</f>
        <v>1535</v>
      </c>
      <c r="U437" s="38">
        <f>SUMIF(C$2:C437,C437,E$2:E437)</f>
        <v>109703.05999999998</v>
      </c>
      <c r="V437" s="38">
        <f>SUM(E$2:E437)</f>
        <v>5446054.2960000029</v>
      </c>
      <c r="W437" s="43">
        <f>SUM(F$2:F437)</f>
        <v>40908.054861111159</v>
      </c>
      <c r="X437" s="43">
        <f t="shared" si="161"/>
        <v>26.650198606587075</v>
      </c>
      <c r="Y437" s="36">
        <f t="shared" si="162"/>
        <v>15</v>
      </c>
      <c r="Z437" s="36">
        <f t="shared" si="163"/>
        <v>36</v>
      </c>
      <c r="AA437" s="38">
        <f>SUMIF('Rake Load'!A:A,Summary!B437,'Rake Load'!AN:AN)</f>
        <v>0</v>
      </c>
      <c r="AB437" s="38">
        <f>SUMIF(C$2:C437,C437,AA$2:AA437)</f>
        <v>11.523611111115155</v>
      </c>
      <c r="AC437" s="38">
        <f>SUM(AA$2:AA437)</f>
        <v>540.44861111113426</v>
      </c>
      <c r="AD437" s="43" t="e">
        <f t="shared" si="164"/>
        <v>#DIV/0!</v>
      </c>
      <c r="AE437" s="43">
        <f t="shared" si="165"/>
        <v>0.3601128472223486</v>
      </c>
      <c r="AF437" s="43">
        <f t="shared" si="166"/>
        <v>0.35208378574015259</v>
      </c>
      <c r="AG437" s="38">
        <f>SUMIF(Unloader!B:B,Summary!B437,Unloader!M:M)</f>
        <v>0</v>
      </c>
      <c r="AH437" s="38">
        <f>SUMIF(C$2:C437,C437,AG$2:AG437)</f>
        <v>255320</v>
      </c>
      <c r="AI437" s="38">
        <f>SUM(AG$2:AG437)</f>
        <v>5010888</v>
      </c>
      <c r="AJ437" s="40">
        <f>SUMIF(Unloader!B:B,Summary!B437,Unloader!W:W)</f>
        <v>0</v>
      </c>
      <c r="AK437" s="40">
        <f>SUMIF(Unloader!B:B,Summary!B437,Unloader!AD:AD)+SUMIF(Unloader!B:B,Summary!B437,Unloader!BR:BR)+SUMIF(Unloader!B:B,Summary!B437,Unloader!BN:BN)</f>
        <v>0</v>
      </c>
      <c r="AL437" s="40">
        <f>SUMIF(C$2:C437,C437,AJ$2:AJ437)</f>
        <v>10.227777777777778</v>
      </c>
      <c r="AM437" s="40">
        <f>SUMIF(C$2:C437,C437,AK$2:AK437)</f>
        <v>1.2020833333333334</v>
      </c>
      <c r="AN437" s="30">
        <f t="shared" si="167"/>
        <v>1178.6720012310534</v>
      </c>
      <c r="AO437" s="30">
        <f>SUM(AJ$2:AJ437)</f>
        <v>155.96458333333337</v>
      </c>
      <c r="AP437" s="30">
        <f>SUM(AK$2:AK437)</f>
        <v>13.888194444444437</v>
      </c>
      <c r="AQ437" s="30">
        <f t="shared" si="168"/>
        <v>1469.5404467471526</v>
      </c>
    </row>
    <row r="438" spans="1:43" x14ac:dyDescent="0.25">
      <c r="A438" s="124">
        <f t="shared" si="172"/>
        <v>437</v>
      </c>
      <c r="B438" s="361">
        <f t="shared" si="172"/>
        <v>41070</v>
      </c>
      <c r="C438" s="33">
        <f t="shared" si="150"/>
        <v>6</v>
      </c>
      <c r="D438" s="125">
        <f>COUNTIF('Rake Load'!A:A,Summary!B438)</f>
        <v>0</v>
      </c>
      <c r="E438" s="125">
        <f>SUMIF('Rake Load'!A:A,B438,'Rake Load'!F:F)</f>
        <v>0</v>
      </c>
      <c r="F438" s="35">
        <f>SUMIF('Rake Load'!A:A,B438,'Rake Load'!AB:AB)</f>
        <v>0</v>
      </c>
      <c r="G438" s="35" t="e">
        <f t="shared" si="151"/>
        <v>#DIV/0!</v>
      </c>
      <c r="H438" s="36" t="e">
        <f t="shared" si="152"/>
        <v>#DIV/0!</v>
      </c>
      <c r="I438" s="36" t="e">
        <f t="shared" si="153"/>
        <v>#DIV/0!</v>
      </c>
      <c r="J438" s="35">
        <f>SUMIF('Rake Load'!A:A,B438,'Rake Load'!BH:BH)</f>
        <v>0</v>
      </c>
      <c r="K438" s="41">
        <f t="shared" si="154"/>
        <v>0</v>
      </c>
      <c r="L438" s="41" t="e">
        <f t="shared" si="155"/>
        <v>#DIV/0!</v>
      </c>
      <c r="M438" s="49" t="e">
        <f t="shared" si="156"/>
        <v>#DIV/0!</v>
      </c>
      <c r="N438" s="49" t="e">
        <f t="shared" si="157"/>
        <v>#DIV/0!</v>
      </c>
      <c r="O438" s="363">
        <f>SUMIF(C$2:C438,C438,D$2:D438)</f>
        <v>32</v>
      </c>
      <c r="P438" s="33">
        <f>SUMIF(C$2:C438,C438,F$2:F438)</f>
        <v>40707.236805555563</v>
      </c>
      <c r="Q438" s="37">
        <f t="shared" si="158"/>
        <v>1272.1011501736114</v>
      </c>
      <c r="R438" s="36">
        <f t="shared" si="159"/>
        <v>2</v>
      </c>
      <c r="S438" s="36">
        <f t="shared" si="160"/>
        <v>25</v>
      </c>
      <c r="T438" s="363">
        <f>SUM(D$2:D438)</f>
        <v>1535</v>
      </c>
      <c r="U438" s="38">
        <f>SUMIF(C$2:C438,C438,E$2:E438)</f>
        <v>109703.05999999998</v>
      </c>
      <c r="V438" s="38">
        <f>SUM(E$2:E438)</f>
        <v>5446054.2960000029</v>
      </c>
      <c r="W438" s="43">
        <f>SUM(F$2:F438)</f>
        <v>40908.054861111159</v>
      </c>
      <c r="X438" s="43">
        <f t="shared" si="161"/>
        <v>26.650198606587075</v>
      </c>
      <c r="Y438" s="36">
        <f t="shared" si="162"/>
        <v>15</v>
      </c>
      <c r="Z438" s="36">
        <f t="shared" si="163"/>
        <v>36</v>
      </c>
      <c r="AA438" s="38">
        <f>SUMIF('Rake Load'!A:A,Summary!B438,'Rake Load'!AN:AN)</f>
        <v>0</v>
      </c>
      <c r="AB438" s="38">
        <f>SUMIF(C$2:C438,C438,AA$2:AA438)</f>
        <v>11.523611111115155</v>
      </c>
      <c r="AC438" s="38">
        <f>SUM(AA$2:AA438)</f>
        <v>540.44861111113426</v>
      </c>
      <c r="AD438" s="43" t="e">
        <f t="shared" si="164"/>
        <v>#DIV/0!</v>
      </c>
      <c r="AE438" s="43">
        <f t="shared" si="165"/>
        <v>0.3601128472223486</v>
      </c>
      <c r="AF438" s="43">
        <f t="shared" si="166"/>
        <v>0.35208378574015259</v>
      </c>
      <c r="AG438" s="38">
        <f>SUMIF(Unloader!B:B,Summary!B438,Unloader!M:M)</f>
        <v>0</v>
      </c>
      <c r="AH438" s="38">
        <f>SUMIF(C$2:C438,C438,AG$2:AG438)</f>
        <v>255320</v>
      </c>
      <c r="AI438" s="38">
        <f>SUM(AG$2:AG438)</f>
        <v>5010888</v>
      </c>
      <c r="AJ438" s="40">
        <f>SUMIF(Unloader!B:B,Summary!B438,Unloader!W:W)</f>
        <v>0</v>
      </c>
      <c r="AK438" s="40">
        <f>SUMIF(Unloader!B:B,Summary!B438,Unloader!AD:AD)+SUMIF(Unloader!B:B,Summary!B438,Unloader!BR:BR)+SUMIF(Unloader!B:B,Summary!B438,Unloader!BN:BN)</f>
        <v>0</v>
      </c>
      <c r="AL438" s="40">
        <f>SUMIF(C$2:C438,C438,AJ$2:AJ438)</f>
        <v>10.227777777777778</v>
      </c>
      <c r="AM438" s="40">
        <f>SUMIF(C$2:C438,C438,AK$2:AK438)</f>
        <v>1.2020833333333334</v>
      </c>
      <c r="AN438" s="30">
        <f t="shared" si="167"/>
        <v>1178.6720012310534</v>
      </c>
      <c r="AO438" s="30">
        <f>SUM(AJ$2:AJ438)</f>
        <v>155.96458333333337</v>
      </c>
      <c r="AP438" s="30">
        <f>SUM(AK$2:AK438)</f>
        <v>13.888194444444437</v>
      </c>
      <c r="AQ438" s="30">
        <f t="shared" si="168"/>
        <v>1469.5404467471526</v>
      </c>
    </row>
    <row r="439" spans="1:43" x14ac:dyDescent="0.25">
      <c r="A439" s="124">
        <f t="shared" si="172"/>
        <v>438</v>
      </c>
      <c r="B439" s="361">
        <f t="shared" si="172"/>
        <v>41071</v>
      </c>
      <c r="C439" s="33">
        <f t="shared" ref="C439:C502" si="173">MONTH(B439)</f>
        <v>6</v>
      </c>
      <c r="D439" s="125">
        <f>COUNTIF('Rake Load'!A:A,Summary!B439)</f>
        <v>0</v>
      </c>
      <c r="E439" s="125">
        <f>SUMIF('Rake Load'!A:A,B439,'Rake Load'!F:F)</f>
        <v>0</v>
      </c>
      <c r="F439" s="35">
        <f>SUMIF('Rake Load'!A:A,B439,'Rake Load'!AB:AB)</f>
        <v>0</v>
      </c>
      <c r="G439" s="35" t="e">
        <f t="shared" ref="G439:G502" si="174">F439/D439</f>
        <v>#DIV/0!</v>
      </c>
      <c r="H439" s="36" t="e">
        <f t="shared" ref="H439:H502" si="175">HOUR(G439)</f>
        <v>#DIV/0!</v>
      </c>
      <c r="I439" s="36" t="e">
        <f t="shared" ref="I439:I502" si="176">MINUTE(G439)</f>
        <v>#DIV/0!</v>
      </c>
      <c r="J439" s="35">
        <f>SUMIF('Rake Load'!A:A,B439,'Rake Load'!BH:BH)</f>
        <v>0</v>
      </c>
      <c r="K439" s="41">
        <f t="shared" ref="K439:K502" si="177">F439-J439</f>
        <v>0</v>
      </c>
      <c r="L439" s="41" t="e">
        <f t="shared" ref="L439:L502" si="178">K439/D439</f>
        <v>#DIV/0!</v>
      </c>
      <c r="M439" s="49" t="e">
        <f t="shared" ref="M439:M502" si="179">HOUR(L439)</f>
        <v>#DIV/0!</v>
      </c>
      <c r="N439" s="49" t="e">
        <f t="shared" ref="N439:N502" si="180">MINUTE(L439)</f>
        <v>#DIV/0!</v>
      </c>
      <c r="O439" s="363">
        <f>SUMIF(C$2:C439,C439,D$2:D439)</f>
        <v>32</v>
      </c>
      <c r="P439" s="33">
        <f>SUMIF(C$2:C439,C439,F$2:F439)</f>
        <v>40707.236805555563</v>
      </c>
      <c r="Q439" s="37">
        <f t="shared" ref="Q439:Q502" si="181">P439/O439</f>
        <v>1272.1011501736114</v>
      </c>
      <c r="R439" s="36">
        <f t="shared" ref="R439:R502" si="182">HOUR(Q439)</f>
        <v>2</v>
      </c>
      <c r="S439" s="36">
        <f t="shared" ref="S439:S502" si="183">MINUTE(Q439)</f>
        <v>25</v>
      </c>
      <c r="T439" s="363">
        <f>SUM(D$2:D439)</f>
        <v>1535</v>
      </c>
      <c r="U439" s="38">
        <f>SUMIF(C$2:C439,C439,E$2:E439)</f>
        <v>109703.05999999998</v>
      </c>
      <c r="V439" s="38">
        <f>SUM(E$2:E439)</f>
        <v>5446054.2960000029</v>
      </c>
      <c r="W439" s="43">
        <f>SUM(F$2:F439)</f>
        <v>40908.054861111159</v>
      </c>
      <c r="X439" s="43">
        <f t="shared" ref="X439:X502" si="184">W439/T439</f>
        <v>26.650198606587075</v>
      </c>
      <c r="Y439" s="36">
        <f t="shared" ref="Y439:Y502" si="185">HOUR(X439)</f>
        <v>15</v>
      </c>
      <c r="Z439" s="36">
        <f t="shared" ref="Z439:Z502" si="186">MINUTE(X439)</f>
        <v>36</v>
      </c>
      <c r="AA439" s="38">
        <f>SUMIF('Rake Load'!A:A,Summary!B439,'Rake Load'!AN:AN)</f>
        <v>0</v>
      </c>
      <c r="AB439" s="38">
        <f>SUMIF(C$2:C439,C439,AA$2:AA439)</f>
        <v>11.523611111115155</v>
      </c>
      <c r="AC439" s="38">
        <f>SUM(AA$2:AA439)</f>
        <v>540.44861111113426</v>
      </c>
      <c r="AD439" s="43" t="e">
        <f t="shared" ref="AD439:AD502" si="187">AA439/D439</f>
        <v>#DIV/0!</v>
      </c>
      <c r="AE439" s="43">
        <f t="shared" ref="AE439:AE502" si="188">AB439/O439</f>
        <v>0.3601128472223486</v>
      </c>
      <c r="AF439" s="43">
        <f t="shared" ref="AF439:AF502" si="189">AC439/T439</f>
        <v>0.35208378574015259</v>
      </c>
      <c r="AG439" s="38">
        <f>SUMIF(Unloader!B:B,Summary!B439,Unloader!M:M)</f>
        <v>0</v>
      </c>
      <c r="AH439" s="38">
        <f>SUMIF(C$2:C439,C439,AG$2:AG439)</f>
        <v>255320</v>
      </c>
      <c r="AI439" s="38">
        <f>SUM(AG$2:AG439)</f>
        <v>5010888</v>
      </c>
      <c r="AJ439" s="40">
        <f>SUMIF(Unloader!B:B,Summary!B439,Unloader!W:W)</f>
        <v>0</v>
      </c>
      <c r="AK439" s="40">
        <f>SUMIF(Unloader!B:B,Summary!B439,Unloader!AD:AD)+SUMIF(Unloader!B:B,Summary!B439,Unloader!BR:BR)+SUMIF(Unloader!B:B,Summary!B439,Unloader!BN:BN)</f>
        <v>0</v>
      </c>
      <c r="AL439" s="40">
        <f>SUMIF(C$2:C439,C439,AJ$2:AJ439)</f>
        <v>10.227777777777778</v>
      </c>
      <c r="AM439" s="40">
        <f>SUMIF(C$2:C439,C439,AK$2:AK439)</f>
        <v>1.2020833333333334</v>
      </c>
      <c r="AN439" s="30">
        <f t="shared" ref="AN439:AN502" si="190">AH439/(AL439-AM439)/24</f>
        <v>1178.6720012310534</v>
      </c>
      <c r="AO439" s="30">
        <f>SUM(AJ$2:AJ439)</f>
        <v>155.96458333333337</v>
      </c>
      <c r="AP439" s="30">
        <f>SUM(AK$2:AK439)</f>
        <v>13.888194444444437</v>
      </c>
      <c r="AQ439" s="30">
        <f t="shared" ref="AQ439:AQ502" si="191">AI439/(AO439-AP439)/24</f>
        <v>1469.5404467471526</v>
      </c>
    </row>
    <row r="440" spans="1:43" x14ac:dyDescent="0.25">
      <c r="A440" s="124">
        <f t="shared" ref="A440:B455" si="192">A439+1</f>
        <v>439</v>
      </c>
      <c r="B440" s="361">
        <f t="shared" si="192"/>
        <v>41072</v>
      </c>
      <c r="C440" s="33">
        <f t="shared" si="173"/>
        <v>6</v>
      </c>
      <c r="D440" s="125">
        <f>COUNTIF('Rake Load'!A:A,Summary!B440)</f>
        <v>0</v>
      </c>
      <c r="E440" s="125">
        <f>SUMIF('Rake Load'!A:A,B440,'Rake Load'!F:F)</f>
        <v>0</v>
      </c>
      <c r="F440" s="35">
        <f>SUMIF('Rake Load'!A:A,B440,'Rake Load'!AB:AB)</f>
        <v>0</v>
      </c>
      <c r="G440" s="35" t="e">
        <f t="shared" si="174"/>
        <v>#DIV/0!</v>
      </c>
      <c r="H440" s="36" t="e">
        <f t="shared" si="175"/>
        <v>#DIV/0!</v>
      </c>
      <c r="I440" s="36" t="e">
        <f t="shared" si="176"/>
        <v>#DIV/0!</v>
      </c>
      <c r="J440" s="35">
        <f>SUMIF('Rake Load'!A:A,B440,'Rake Load'!BH:BH)</f>
        <v>0</v>
      </c>
      <c r="K440" s="41">
        <f t="shared" si="177"/>
        <v>0</v>
      </c>
      <c r="L440" s="41" t="e">
        <f t="shared" si="178"/>
        <v>#DIV/0!</v>
      </c>
      <c r="M440" s="49" t="e">
        <f t="shared" si="179"/>
        <v>#DIV/0!</v>
      </c>
      <c r="N440" s="49" t="e">
        <f t="shared" si="180"/>
        <v>#DIV/0!</v>
      </c>
      <c r="O440" s="363">
        <f>SUMIF(C$2:C440,C440,D$2:D440)</f>
        <v>32</v>
      </c>
      <c r="P440" s="33">
        <f>SUMIF(C$2:C440,C440,F$2:F440)</f>
        <v>40707.236805555563</v>
      </c>
      <c r="Q440" s="37">
        <f t="shared" si="181"/>
        <v>1272.1011501736114</v>
      </c>
      <c r="R440" s="36">
        <f t="shared" si="182"/>
        <v>2</v>
      </c>
      <c r="S440" s="36">
        <f t="shared" si="183"/>
        <v>25</v>
      </c>
      <c r="T440" s="363">
        <f>SUM(D$2:D440)</f>
        <v>1535</v>
      </c>
      <c r="U440" s="38">
        <f>SUMIF(C$2:C440,C440,E$2:E440)</f>
        <v>109703.05999999998</v>
      </c>
      <c r="V440" s="38">
        <f>SUM(E$2:E440)</f>
        <v>5446054.2960000029</v>
      </c>
      <c r="W440" s="43">
        <f>SUM(F$2:F440)</f>
        <v>40908.054861111159</v>
      </c>
      <c r="X440" s="43">
        <f t="shared" si="184"/>
        <v>26.650198606587075</v>
      </c>
      <c r="Y440" s="36">
        <f t="shared" si="185"/>
        <v>15</v>
      </c>
      <c r="Z440" s="36">
        <f t="shared" si="186"/>
        <v>36</v>
      </c>
      <c r="AA440" s="38">
        <f>SUMIF('Rake Load'!A:A,Summary!B440,'Rake Load'!AN:AN)</f>
        <v>0</v>
      </c>
      <c r="AB440" s="38">
        <f>SUMIF(C$2:C440,C440,AA$2:AA440)</f>
        <v>11.523611111115155</v>
      </c>
      <c r="AC440" s="38">
        <f>SUM(AA$2:AA440)</f>
        <v>540.44861111113426</v>
      </c>
      <c r="AD440" s="43" t="e">
        <f t="shared" si="187"/>
        <v>#DIV/0!</v>
      </c>
      <c r="AE440" s="43">
        <f t="shared" si="188"/>
        <v>0.3601128472223486</v>
      </c>
      <c r="AF440" s="43">
        <f t="shared" si="189"/>
        <v>0.35208378574015259</v>
      </c>
      <c r="AG440" s="38">
        <f>SUMIF(Unloader!B:B,Summary!B440,Unloader!M:M)</f>
        <v>0</v>
      </c>
      <c r="AH440" s="38">
        <f>SUMIF(C$2:C440,C440,AG$2:AG440)</f>
        <v>255320</v>
      </c>
      <c r="AI440" s="38">
        <f>SUM(AG$2:AG440)</f>
        <v>5010888</v>
      </c>
      <c r="AJ440" s="40">
        <f>SUMIF(Unloader!B:B,Summary!B440,Unloader!W:W)</f>
        <v>0</v>
      </c>
      <c r="AK440" s="40">
        <f>SUMIF(Unloader!B:B,Summary!B440,Unloader!AD:AD)+SUMIF(Unloader!B:B,Summary!B440,Unloader!BR:BR)+SUMIF(Unloader!B:B,Summary!B440,Unloader!BN:BN)</f>
        <v>0</v>
      </c>
      <c r="AL440" s="40">
        <f>SUMIF(C$2:C440,C440,AJ$2:AJ440)</f>
        <v>10.227777777777778</v>
      </c>
      <c r="AM440" s="40">
        <f>SUMIF(C$2:C440,C440,AK$2:AK440)</f>
        <v>1.2020833333333334</v>
      </c>
      <c r="AN440" s="30">
        <f t="shared" si="190"/>
        <v>1178.6720012310534</v>
      </c>
      <c r="AO440" s="30">
        <f>SUM(AJ$2:AJ440)</f>
        <v>155.96458333333337</v>
      </c>
      <c r="AP440" s="30">
        <f>SUM(AK$2:AK440)</f>
        <v>13.888194444444437</v>
      </c>
      <c r="AQ440" s="30">
        <f t="shared" si="191"/>
        <v>1469.5404467471526</v>
      </c>
    </row>
    <row r="441" spans="1:43" x14ac:dyDescent="0.25">
      <c r="A441" s="124">
        <f t="shared" si="192"/>
        <v>440</v>
      </c>
      <c r="B441" s="361">
        <f t="shared" si="192"/>
        <v>41073</v>
      </c>
      <c r="C441" s="33">
        <f t="shared" si="173"/>
        <v>6</v>
      </c>
      <c r="D441" s="125">
        <f>COUNTIF('Rake Load'!A:A,Summary!B441)</f>
        <v>0</v>
      </c>
      <c r="E441" s="125">
        <f>SUMIF('Rake Load'!A:A,B441,'Rake Load'!F:F)</f>
        <v>0</v>
      </c>
      <c r="F441" s="35">
        <f>SUMIF('Rake Load'!A:A,B441,'Rake Load'!AB:AB)</f>
        <v>0</v>
      </c>
      <c r="G441" s="35" t="e">
        <f t="shared" si="174"/>
        <v>#DIV/0!</v>
      </c>
      <c r="H441" s="36" t="e">
        <f t="shared" si="175"/>
        <v>#DIV/0!</v>
      </c>
      <c r="I441" s="36" t="e">
        <f t="shared" si="176"/>
        <v>#DIV/0!</v>
      </c>
      <c r="J441" s="35">
        <f>SUMIF('Rake Load'!A:A,B441,'Rake Load'!BH:BH)</f>
        <v>0</v>
      </c>
      <c r="K441" s="41">
        <f t="shared" si="177"/>
        <v>0</v>
      </c>
      <c r="L441" s="41" t="e">
        <f t="shared" si="178"/>
        <v>#DIV/0!</v>
      </c>
      <c r="M441" s="49" t="e">
        <f t="shared" si="179"/>
        <v>#DIV/0!</v>
      </c>
      <c r="N441" s="49" t="e">
        <f t="shared" si="180"/>
        <v>#DIV/0!</v>
      </c>
      <c r="O441" s="363">
        <f>SUMIF(C$2:C441,C441,D$2:D441)</f>
        <v>32</v>
      </c>
      <c r="P441" s="33">
        <f>SUMIF(C$2:C441,C441,F$2:F441)</f>
        <v>40707.236805555563</v>
      </c>
      <c r="Q441" s="37">
        <f t="shared" si="181"/>
        <v>1272.1011501736114</v>
      </c>
      <c r="R441" s="36">
        <f t="shared" si="182"/>
        <v>2</v>
      </c>
      <c r="S441" s="36">
        <f t="shared" si="183"/>
        <v>25</v>
      </c>
      <c r="T441" s="363">
        <f>SUM(D$2:D441)</f>
        <v>1535</v>
      </c>
      <c r="U441" s="38">
        <f>SUMIF(C$2:C441,C441,E$2:E441)</f>
        <v>109703.05999999998</v>
      </c>
      <c r="V441" s="38">
        <f>SUM(E$2:E441)</f>
        <v>5446054.2960000029</v>
      </c>
      <c r="W441" s="43">
        <f>SUM(F$2:F441)</f>
        <v>40908.054861111159</v>
      </c>
      <c r="X441" s="43">
        <f t="shared" si="184"/>
        <v>26.650198606587075</v>
      </c>
      <c r="Y441" s="36">
        <f t="shared" si="185"/>
        <v>15</v>
      </c>
      <c r="Z441" s="36">
        <f t="shared" si="186"/>
        <v>36</v>
      </c>
      <c r="AA441" s="38">
        <f>SUMIF('Rake Load'!A:A,Summary!B441,'Rake Load'!AN:AN)</f>
        <v>0</v>
      </c>
      <c r="AB441" s="38">
        <f>SUMIF(C$2:C441,C441,AA$2:AA441)</f>
        <v>11.523611111115155</v>
      </c>
      <c r="AC441" s="38">
        <f>SUM(AA$2:AA441)</f>
        <v>540.44861111113426</v>
      </c>
      <c r="AD441" s="43" t="e">
        <f t="shared" si="187"/>
        <v>#DIV/0!</v>
      </c>
      <c r="AE441" s="43">
        <f t="shared" si="188"/>
        <v>0.3601128472223486</v>
      </c>
      <c r="AF441" s="43">
        <f t="shared" si="189"/>
        <v>0.35208378574015259</v>
      </c>
      <c r="AG441" s="38">
        <f>SUMIF(Unloader!B:B,Summary!B441,Unloader!M:M)</f>
        <v>0</v>
      </c>
      <c r="AH441" s="38">
        <f>SUMIF(C$2:C441,C441,AG$2:AG441)</f>
        <v>255320</v>
      </c>
      <c r="AI441" s="38">
        <f>SUM(AG$2:AG441)</f>
        <v>5010888</v>
      </c>
      <c r="AJ441" s="40">
        <f>SUMIF(Unloader!B:B,Summary!B441,Unloader!W:W)</f>
        <v>0</v>
      </c>
      <c r="AK441" s="40">
        <f>SUMIF(Unloader!B:B,Summary!B441,Unloader!AD:AD)+SUMIF(Unloader!B:B,Summary!B441,Unloader!BR:BR)+SUMIF(Unloader!B:B,Summary!B441,Unloader!BN:BN)</f>
        <v>0</v>
      </c>
      <c r="AL441" s="40">
        <f>SUMIF(C$2:C441,C441,AJ$2:AJ441)</f>
        <v>10.227777777777778</v>
      </c>
      <c r="AM441" s="40">
        <f>SUMIF(C$2:C441,C441,AK$2:AK441)</f>
        <v>1.2020833333333334</v>
      </c>
      <c r="AN441" s="30">
        <f t="shared" si="190"/>
        <v>1178.6720012310534</v>
      </c>
      <c r="AO441" s="30">
        <f>SUM(AJ$2:AJ441)</f>
        <v>155.96458333333337</v>
      </c>
      <c r="AP441" s="30">
        <f>SUM(AK$2:AK441)</f>
        <v>13.888194444444437</v>
      </c>
      <c r="AQ441" s="30">
        <f t="shared" si="191"/>
        <v>1469.5404467471526</v>
      </c>
    </row>
    <row r="442" spans="1:43" x14ac:dyDescent="0.25">
      <c r="A442" s="124">
        <f t="shared" si="192"/>
        <v>441</v>
      </c>
      <c r="B442" s="361">
        <f t="shared" si="192"/>
        <v>41074</v>
      </c>
      <c r="C442" s="33">
        <f t="shared" si="173"/>
        <v>6</v>
      </c>
      <c r="D442" s="125">
        <f>COUNTIF('Rake Load'!A:A,Summary!B442)</f>
        <v>0</v>
      </c>
      <c r="E442" s="125">
        <f>SUMIF('Rake Load'!A:A,B442,'Rake Load'!F:F)</f>
        <v>0</v>
      </c>
      <c r="F442" s="35">
        <f>SUMIF('Rake Load'!A:A,B442,'Rake Load'!AB:AB)</f>
        <v>0</v>
      </c>
      <c r="G442" s="35" t="e">
        <f t="shared" si="174"/>
        <v>#DIV/0!</v>
      </c>
      <c r="H442" s="36" t="e">
        <f t="shared" si="175"/>
        <v>#DIV/0!</v>
      </c>
      <c r="I442" s="36" t="e">
        <f t="shared" si="176"/>
        <v>#DIV/0!</v>
      </c>
      <c r="J442" s="35">
        <f>SUMIF('Rake Load'!A:A,B442,'Rake Load'!BH:BH)</f>
        <v>0</v>
      </c>
      <c r="K442" s="41">
        <f t="shared" si="177"/>
        <v>0</v>
      </c>
      <c r="L442" s="41" t="e">
        <f t="shared" si="178"/>
        <v>#DIV/0!</v>
      </c>
      <c r="M442" s="49" t="e">
        <f t="shared" si="179"/>
        <v>#DIV/0!</v>
      </c>
      <c r="N442" s="49" t="e">
        <f t="shared" si="180"/>
        <v>#DIV/0!</v>
      </c>
      <c r="O442" s="363">
        <f>SUMIF(C$2:C442,C442,D$2:D442)</f>
        <v>32</v>
      </c>
      <c r="P442" s="33">
        <f>SUMIF(C$2:C442,C442,F$2:F442)</f>
        <v>40707.236805555563</v>
      </c>
      <c r="Q442" s="37">
        <f t="shared" si="181"/>
        <v>1272.1011501736114</v>
      </c>
      <c r="R442" s="36">
        <f t="shared" si="182"/>
        <v>2</v>
      </c>
      <c r="S442" s="36">
        <f t="shared" si="183"/>
        <v>25</v>
      </c>
      <c r="T442" s="363">
        <f>SUM(D$2:D442)</f>
        <v>1535</v>
      </c>
      <c r="U442" s="38">
        <f>SUMIF(C$2:C442,C442,E$2:E442)</f>
        <v>109703.05999999998</v>
      </c>
      <c r="V442" s="38">
        <f>SUM(E$2:E442)</f>
        <v>5446054.2960000029</v>
      </c>
      <c r="W442" s="43">
        <f>SUM(F$2:F442)</f>
        <v>40908.054861111159</v>
      </c>
      <c r="X442" s="43">
        <f t="shared" si="184"/>
        <v>26.650198606587075</v>
      </c>
      <c r="Y442" s="36">
        <f t="shared" si="185"/>
        <v>15</v>
      </c>
      <c r="Z442" s="36">
        <f t="shared" si="186"/>
        <v>36</v>
      </c>
      <c r="AA442" s="38">
        <f>SUMIF('Rake Load'!A:A,Summary!B442,'Rake Load'!AN:AN)</f>
        <v>0</v>
      </c>
      <c r="AB442" s="38">
        <f>SUMIF(C$2:C442,C442,AA$2:AA442)</f>
        <v>11.523611111115155</v>
      </c>
      <c r="AC442" s="38">
        <f>SUM(AA$2:AA442)</f>
        <v>540.44861111113426</v>
      </c>
      <c r="AD442" s="43" t="e">
        <f t="shared" si="187"/>
        <v>#DIV/0!</v>
      </c>
      <c r="AE442" s="43">
        <f t="shared" si="188"/>
        <v>0.3601128472223486</v>
      </c>
      <c r="AF442" s="43">
        <f t="shared" si="189"/>
        <v>0.35208378574015259</v>
      </c>
      <c r="AG442" s="38">
        <f>SUMIF(Unloader!B:B,Summary!B442,Unloader!M:M)</f>
        <v>0</v>
      </c>
      <c r="AH442" s="38">
        <f>SUMIF(C$2:C442,C442,AG$2:AG442)</f>
        <v>255320</v>
      </c>
      <c r="AI442" s="38">
        <f>SUM(AG$2:AG442)</f>
        <v>5010888</v>
      </c>
      <c r="AJ442" s="40">
        <f>SUMIF(Unloader!B:B,Summary!B442,Unloader!W:W)</f>
        <v>0</v>
      </c>
      <c r="AK442" s="40">
        <f>SUMIF(Unloader!B:B,Summary!B442,Unloader!AD:AD)+SUMIF(Unloader!B:B,Summary!B442,Unloader!BR:BR)+SUMIF(Unloader!B:B,Summary!B442,Unloader!BN:BN)</f>
        <v>0</v>
      </c>
      <c r="AL442" s="40">
        <f>SUMIF(C$2:C442,C442,AJ$2:AJ442)</f>
        <v>10.227777777777778</v>
      </c>
      <c r="AM442" s="40">
        <f>SUMIF(C$2:C442,C442,AK$2:AK442)</f>
        <v>1.2020833333333334</v>
      </c>
      <c r="AN442" s="30">
        <f t="shared" si="190"/>
        <v>1178.6720012310534</v>
      </c>
      <c r="AO442" s="30">
        <f>SUM(AJ$2:AJ442)</f>
        <v>155.96458333333337</v>
      </c>
      <c r="AP442" s="30">
        <f>SUM(AK$2:AK442)</f>
        <v>13.888194444444437</v>
      </c>
      <c r="AQ442" s="30">
        <f t="shared" si="191"/>
        <v>1469.5404467471526</v>
      </c>
    </row>
    <row r="443" spans="1:43" x14ac:dyDescent="0.25">
      <c r="A443" s="124">
        <f t="shared" si="192"/>
        <v>442</v>
      </c>
      <c r="B443" s="361">
        <f t="shared" si="192"/>
        <v>41075</v>
      </c>
      <c r="C443" s="33">
        <f t="shared" si="173"/>
        <v>6</v>
      </c>
      <c r="D443" s="125">
        <f>COUNTIF('Rake Load'!A:A,Summary!B443)</f>
        <v>0</v>
      </c>
      <c r="E443" s="125">
        <f>SUMIF('Rake Load'!A:A,B443,'Rake Load'!F:F)</f>
        <v>0</v>
      </c>
      <c r="F443" s="35">
        <f>SUMIF('Rake Load'!A:A,B443,'Rake Load'!AB:AB)</f>
        <v>0</v>
      </c>
      <c r="G443" s="35" t="e">
        <f t="shared" si="174"/>
        <v>#DIV/0!</v>
      </c>
      <c r="H443" s="36" t="e">
        <f t="shared" si="175"/>
        <v>#DIV/0!</v>
      </c>
      <c r="I443" s="36" t="e">
        <f t="shared" si="176"/>
        <v>#DIV/0!</v>
      </c>
      <c r="J443" s="35">
        <f>SUMIF('Rake Load'!A:A,B443,'Rake Load'!BH:BH)</f>
        <v>0</v>
      </c>
      <c r="K443" s="41">
        <f t="shared" si="177"/>
        <v>0</v>
      </c>
      <c r="L443" s="41" t="e">
        <f t="shared" si="178"/>
        <v>#DIV/0!</v>
      </c>
      <c r="M443" s="49" t="e">
        <f t="shared" si="179"/>
        <v>#DIV/0!</v>
      </c>
      <c r="N443" s="49" t="e">
        <f t="shared" si="180"/>
        <v>#DIV/0!</v>
      </c>
      <c r="O443" s="363">
        <f>SUMIF(C$2:C443,C443,D$2:D443)</f>
        <v>32</v>
      </c>
      <c r="P443" s="33">
        <f>SUMIF(C$2:C443,C443,F$2:F443)</f>
        <v>40707.236805555563</v>
      </c>
      <c r="Q443" s="37">
        <f t="shared" si="181"/>
        <v>1272.1011501736114</v>
      </c>
      <c r="R443" s="36">
        <f t="shared" si="182"/>
        <v>2</v>
      </c>
      <c r="S443" s="36">
        <f t="shared" si="183"/>
        <v>25</v>
      </c>
      <c r="T443" s="363">
        <f>SUM(D$2:D443)</f>
        <v>1535</v>
      </c>
      <c r="U443" s="38">
        <f>SUMIF(C$2:C443,C443,E$2:E443)</f>
        <v>109703.05999999998</v>
      </c>
      <c r="V443" s="38">
        <f>SUM(E$2:E443)</f>
        <v>5446054.2960000029</v>
      </c>
      <c r="W443" s="43">
        <f>SUM(F$2:F443)</f>
        <v>40908.054861111159</v>
      </c>
      <c r="X443" s="43">
        <f t="shared" si="184"/>
        <v>26.650198606587075</v>
      </c>
      <c r="Y443" s="36">
        <f t="shared" si="185"/>
        <v>15</v>
      </c>
      <c r="Z443" s="36">
        <f t="shared" si="186"/>
        <v>36</v>
      </c>
      <c r="AA443" s="38">
        <f>SUMIF('Rake Load'!A:A,Summary!B443,'Rake Load'!AN:AN)</f>
        <v>0</v>
      </c>
      <c r="AB443" s="38">
        <f>SUMIF(C$2:C443,C443,AA$2:AA443)</f>
        <v>11.523611111115155</v>
      </c>
      <c r="AC443" s="38">
        <f>SUM(AA$2:AA443)</f>
        <v>540.44861111113426</v>
      </c>
      <c r="AD443" s="43" t="e">
        <f t="shared" si="187"/>
        <v>#DIV/0!</v>
      </c>
      <c r="AE443" s="43">
        <f t="shared" si="188"/>
        <v>0.3601128472223486</v>
      </c>
      <c r="AF443" s="43">
        <f t="shared" si="189"/>
        <v>0.35208378574015259</v>
      </c>
      <c r="AG443" s="38">
        <f>SUMIF(Unloader!B:B,Summary!B443,Unloader!M:M)</f>
        <v>0</v>
      </c>
      <c r="AH443" s="38">
        <f>SUMIF(C$2:C443,C443,AG$2:AG443)</f>
        <v>255320</v>
      </c>
      <c r="AI443" s="38">
        <f>SUM(AG$2:AG443)</f>
        <v>5010888</v>
      </c>
      <c r="AJ443" s="40">
        <f>SUMIF(Unloader!B:B,Summary!B443,Unloader!W:W)</f>
        <v>0</v>
      </c>
      <c r="AK443" s="40">
        <f>SUMIF(Unloader!B:B,Summary!B443,Unloader!AD:AD)+SUMIF(Unloader!B:B,Summary!B443,Unloader!BR:BR)+SUMIF(Unloader!B:B,Summary!B443,Unloader!BN:BN)</f>
        <v>0</v>
      </c>
      <c r="AL443" s="40">
        <f>SUMIF(C$2:C443,C443,AJ$2:AJ443)</f>
        <v>10.227777777777778</v>
      </c>
      <c r="AM443" s="40">
        <f>SUMIF(C$2:C443,C443,AK$2:AK443)</f>
        <v>1.2020833333333334</v>
      </c>
      <c r="AN443" s="30">
        <f t="shared" si="190"/>
        <v>1178.6720012310534</v>
      </c>
      <c r="AO443" s="30">
        <f>SUM(AJ$2:AJ443)</f>
        <v>155.96458333333337</v>
      </c>
      <c r="AP443" s="30">
        <f>SUM(AK$2:AK443)</f>
        <v>13.888194444444437</v>
      </c>
      <c r="AQ443" s="30">
        <f t="shared" si="191"/>
        <v>1469.5404467471526</v>
      </c>
    </row>
    <row r="444" spans="1:43" x14ac:dyDescent="0.25">
      <c r="A444" s="124">
        <f t="shared" si="192"/>
        <v>443</v>
      </c>
      <c r="B444" s="361">
        <f t="shared" si="192"/>
        <v>41076</v>
      </c>
      <c r="C444" s="33">
        <f t="shared" si="173"/>
        <v>6</v>
      </c>
      <c r="D444" s="125">
        <f>COUNTIF('Rake Load'!A:A,Summary!B444)</f>
        <v>0</v>
      </c>
      <c r="E444" s="125">
        <f>SUMIF('Rake Load'!A:A,B444,'Rake Load'!F:F)</f>
        <v>0</v>
      </c>
      <c r="F444" s="35">
        <f>SUMIF('Rake Load'!A:A,B444,'Rake Load'!AB:AB)</f>
        <v>0</v>
      </c>
      <c r="G444" s="35" t="e">
        <f t="shared" si="174"/>
        <v>#DIV/0!</v>
      </c>
      <c r="H444" s="36" t="e">
        <f t="shared" si="175"/>
        <v>#DIV/0!</v>
      </c>
      <c r="I444" s="36" t="e">
        <f t="shared" si="176"/>
        <v>#DIV/0!</v>
      </c>
      <c r="J444" s="35">
        <f>SUMIF('Rake Load'!A:A,B444,'Rake Load'!BH:BH)</f>
        <v>0</v>
      </c>
      <c r="K444" s="41">
        <f t="shared" si="177"/>
        <v>0</v>
      </c>
      <c r="L444" s="41" t="e">
        <f t="shared" si="178"/>
        <v>#DIV/0!</v>
      </c>
      <c r="M444" s="49" t="e">
        <f t="shared" si="179"/>
        <v>#DIV/0!</v>
      </c>
      <c r="N444" s="49" t="e">
        <f t="shared" si="180"/>
        <v>#DIV/0!</v>
      </c>
      <c r="O444" s="363">
        <f>SUMIF(C$2:C444,C444,D$2:D444)</f>
        <v>32</v>
      </c>
      <c r="P444" s="33">
        <f>SUMIF(C$2:C444,C444,F$2:F444)</f>
        <v>40707.236805555563</v>
      </c>
      <c r="Q444" s="37">
        <f t="shared" si="181"/>
        <v>1272.1011501736114</v>
      </c>
      <c r="R444" s="36">
        <f t="shared" si="182"/>
        <v>2</v>
      </c>
      <c r="S444" s="36">
        <f t="shared" si="183"/>
        <v>25</v>
      </c>
      <c r="T444" s="363">
        <f>SUM(D$2:D444)</f>
        <v>1535</v>
      </c>
      <c r="U444" s="38">
        <f>SUMIF(C$2:C444,C444,E$2:E444)</f>
        <v>109703.05999999998</v>
      </c>
      <c r="V444" s="38">
        <f>SUM(E$2:E444)</f>
        <v>5446054.2960000029</v>
      </c>
      <c r="W444" s="43">
        <f>SUM(F$2:F444)</f>
        <v>40908.054861111159</v>
      </c>
      <c r="X444" s="43">
        <f t="shared" si="184"/>
        <v>26.650198606587075</v>
      </c>
      <c r="Y444" s="36">
        <f t="shared" si="185"/>
        <v>15</v>
      </c>
      <c r="Z444" s="36">
        <f t="shared" si="186"/>
        <v>36</v>
      </c>
      <c r="AA444" s="38">
        <f>SUMIF('Rake Load'!A:A,Summary!B444,'Rake Load'!AN:AN)</f>
        <v>0</v>
      </c>
      <c r="AB444" s="38">
        <f>SUMIF(C$2:C444,C444,AA$2:AA444)</f>
        <v>11.523611111115155</v>
      </c>
      <c r="AC444" s="38">
        <f>SUM(AA$2:AA444)</f>
        <v>540.44861111113426</v>
      </c>
      <c r="AD444" s="43" t="e">
        <f t="shared" si="187"/>
        <v>#DIV/0!</v>
      </c>
      <c r="AE444" s="43">
        <f t="shared" si="188"/>
        <v>0.3601128472223486</v>
      </c>
      <c r="AF444" s="43">
        <f t="shared" si="189"/>
        <v>0.35208378574015259</v>
      </c>
      <c r="AG444" s="38">
        <f>SUMIF(Unloader!B:B,Summary!B444,Unloader!M:M)</f>
        <v>0</v>
      </c>
      <c r="AH444" s="38">
        <f>SUMIF(C$2:C444,C444,AG$2:AG444)</f>
        <v>255320</v>
      </c>
      <c r="AI444" s="38">
        <f>SUM(AG$2:AG444)</f>
        <v>5010888</v>
      </c>
      <c r="AJ444" s="40">
        <f>SUMIF(Unloader!B:B,Summary!B444,Unloader!W:W)</f>
        <v>0</v>
      </c>
      <c r="AK444" s="40">
        <f>SUMIF(Unloader!B:B,Summary!B444,Unloader!AD:AD)+SUMIF(Unloader!B:B,Summary!B444,Unloader!BR:BR)+SUMIF(Unloader!B:B,Summary!B444,Unloader!BN:BN)</f>
        <v>0</v>
      </c>
      <c r="AL444" s="40">
        <f>SUMIF(C$2:C444,C444,AJ$2:AJ444)</f>
        <v>10.227777777777778</v>
      </c>
      <c r="AM444" s="40">
        <f>SUMIF(C$2:C444,C444,AK$2:AK444)</f>
        <v>1.2020833333333334</v>
      </c>
      <c r="AN444" s="30">
        <f t="shared" si="190"/>
        <v>1178.6720012310534</v>
      </c>
      <c r="AO444" s="30">
        <f>SUM(AJ$2:AJ444)</f>
        <v>155.96458333333337</v>
      </c>
      <c r="AP444" s="30">
        <f>SUM(AK$2:AK444)</f>
        <v>13.888194444444437</v>
      </c>
      <c r="AQ444" s="30">
        <f t="shared" si="191"/>
        <v>1469.5404467471526</v>
      </c>
    </row>
    <row r="445" spans="1:43" x14ac:dyDescent="0.25">
      <c r="A445" s="124">
        <f t="shared" si="192"/>
        <v>444</v>
      </c>
      <c r="B445" s="361">
        <f t="shared" si="192"/>
        <v>41077</v>
      </c>
      <c r="C445" s="33">
        <f t="shared" si="173"/>
        <v>6</v>
      </c>
      <c r="D445" s="125">
        <f>COUNTIF('Rake Load'!A:A,Summary!B445)</f>
        <v>0</v>
      </c>
      <c r="E445" s="125">
        <f>SUMIF('Rake Load'!A:A,B445,'Rake Load'!F:F)</f>
        <v>0</v>
      </c>
      <c r="F445" s="35">
        <f>SUMIF('Rake Load'!A:A,B445,'Rake Load'!AB:AB)</f>
        <v>0</v>
      </c>
      <c r="G445" s="35" t="e">
        <f t="shared" si="174"/>
        <v>#DIV/0!</v>
      </c>
      <c r="H445" s="36" t="e">
        <f t="shared" si="175"/>
        <v>#DIV/0!</v>
      </c>
      <c r="I445" s="36" t="e">
        <f t="shared" si="176"/>
        <v>#DIV/0!</v>
      </c>
      <c r="J445" s="35">
        <f>SUMIF('Rake Load'!A:A,B445,'Rake Load'!BH:BH)</f>
        <v>0</v>
      </c>
      <c r="K445" s="41">
        <f t="shared" si="177"/>
        <v>0</v>
      </c>
      <c r="L445" s="41" t="e">
        <f t="shared" si="178"/>
        <v>#DIV/0!</v>
      </c>
      <c r="M445" s="49" t="e">
        <f t="shared" si="179"/>
        <v>#DIV/0!</v>
      </c>
      <c r="N445" s="49" t="e">
        <f t="shared" si="180"/>
        <v>#DIV/0!</v>
      </c>
      <c r="O445" s="363">
        <f>SUMIF(C$2:C445,C445,D$2:D445)</f>
        <v>32</v>
      </c>
      <c r="P445" s="33">
        <f>SUMIF(C$2:C445,C445,F$2:F445)</f>
        <v>40707.236805555563</v>
      </c>
      <c r="Q445" s="37">
        <f t="shared" si="181"/>
        <v>1272.1011501736114</v>
      </c>
      <c r="R445" s="36">
        <f t="shared" si="182"/>
        <v>2</v>
      </c>
      <c r="S445" s="36">
        <f t="shared" si="183"/>
        <v>25</v>
      </c>
      <c r="T445" s="363">
        <f>SUM(D$2:D445)</f>
        <v>1535</v>
      </c>
      <c r="U445" s="38">
        <f>SUMIF(C$2:C445,C445,E$2:E445)</f>
        <v>109703.05999999998</v>
      </c>
      <c r="V445" s="38">
        <f>SUM(E$2:E445)</f>
        <v>5446054.2960000029</v>
      </c>
      <c r="W445" s="43">
        <f>SUM(F$2:F445)</f>
        <v>40908.054861111159</v>
      </c>
      <c r="X445" s="43">
        <f t="shared" si="184"/>
        <v>26.650198606587075</v>
      </c>
      <c r="Y445" s="36">
        <f t="shared" si="185"/>
        <v>15</v>
      </c>
      <c r="Z445" s="36">
        <f t="shared" si="186"/>
        <v>36</v>
      </c>
      <c r="AA445" s="38">
        <f>SUMIF('Rake Load'!A:A,Summary!B445,'Rake Load'!AN:AN)</f>
        <v>0</v>
      </c>
      <c r="AB445" s="38">
        <f>SUMIF(C$2:C445,C445,AA$2:AA445)</f>
        <v>11.523611111115155</v>
      </c>
      <c r="AC445" s="38">
        <f>SUM(AA$2:AA445)</f>
        <v>540.44861111113426</v>
      </c>
      <c r="AD445" s="43" t="e">
        <f t="shared" si="187"/>
        <v>#DIV/0!</v>
      </c>
      <c r="AE445" s="43">
        <f t="shared" si="188"/>
        <v>0.3601128472223486</v>
      </c>
      <c r="AF445" s="43">
        <f t="shared" si="189"/>
        <v>0.35208378574015259</v>
      </c>
      <c r="AG445" s="38">
        <f>SUMIF(Unloader!B:B,Summary!B445,Unloader!M:M)</f>
        <v>0</v>
      </c>
      <c r="AH445" s="38">
        <f>SUMIF(C$2:C445,C445,AG$2:AG445)</f>
        <v>255320</v>
      </c>
      <c r="AI445" s="38">
        <f>SUM(AG$2:AG445)</f>
        <v>5010888</v>
      </c>
      <c r="AJ445" s="40">
        <f>SUMIF(Unloader!B:B,Summary!B445,Unloader!W:W)</f>
        <v>0</v>
      </c>
      <c r="AK445" s="40">
        <f>SUMIF(Unloader!B:B,Summary!B445,Unloader!AD:AD)+SUMIF(Unloader!B:B,Summary!B445,Unloader!BR:BR)+SUMIF(Unloader!B:B,Summary!B445,Unloader!BN:BN)</f>
        <v>0</v>
      </c>
      <c r="AL445" s="40">
        <f>SUMIF(C$2:C445,C445,AJ$2:AJ445)</f>
        <v>10.227777777777778</v>
      </c>
      <c r="AM445" s="40">
        <f>SUMIF(C$2:C445,C445,AK$2:AK445)</f>
        <v>1.2020833333333334</v>
      </c>
      <c r="AN445" s="30">
        <f t="shared" si="190"/>
        <v>1178.6720012310534</v>
      </c>
      <c r="AO445" s="30">
        <f>SUM(AJ$2:AJ445)</f>
        <v>155.96458333333337</v>
      </c>
      <c r="AP445" s="30">
        <f>SUM(AK$2:AK445)</f>
        <v>13.888194444444437</v>
      </c>
      <c r="AQ445" s="30">
        <f t="shared" si="191"/>
        <v>1469.5404467471526</v>
      </c>
    </row>
    <row r="446" spans="1:43" x14ac:dyDescent="0.25">
      <c r="A446" s="124">
        <f t="shared" si="192"/>
        <v>445</v>
      </c>
      <c r="B446" s="361">
        <f t="shared" si="192"/>
        <v>41078</v>
      </c>
      <c r="C446" s="33">
        <f t="shared" si="173"/>
        <v>6</v>
      </c>
      <c r="D446" s="125">
        <f>COUNTIF('Rake Load'!A:A,Summary!B446)</f>
        <v>0</v>
      </c>
      <c r="E446" s="125">
        <f>SUMIF('Rake Load'!A:A,B446,'Rake Load'!F:F)</f>
        <v>0</v>
      </c>
      <c r="F446" s="35">
        <f>SUMIF('Rake Load'!A:A,B446,'Rake Load'!AB:AB)</f>
        <v>0</v>
      </c>
      <c r="G446" s="35" t="e">
        <f t="shared" si="174"/>
        <v>#DIV/0!</v>
      </c>
      <c r="H446" s="36" t="e">
        <f t="shared" si="175"/>
        <v>#DIV/0!</v>
      </c>
      <c r="I446" s="36" t="e">
        <f t="shared" si="176"/>
        <v>#DIV/0!</v>
      </c>
      <c r="J446" s="35">
        <f>SUMIF('Rake Load'!A:A,B446,'Rake Load'!BH:BH)</f>
        <v>0</v>
      </c>
      <c r="K446" s="41">
        <f t="shared" si="177"/>
        <v>0</v>
      </c>
      <c r="L446" s="41" t="e">
        <f t="shared" si="178"/>
        <v>#DIV/0!</v>
      </c>
      <c r="M446" s="49" t="e">
        <f t="shared" si="179"/>
        <v>#DIV/0!</v>
      </c>
      <c r="N446" s="49" t="e">
        <f t="shared" si="180"/>
        <v>#DIV/0!</v>
      </c>
      <c r="O446" s="363">
        <f>SUMIF(C$2:C446,C446,D$2:D446)</f>
        <v>32</v>
      </c>
      <c r="P446" s="33">
        <f>SUMIF(C$2:C446,C446,F$2:F446)</f>
        <v>40707.236805555563</v>
      </c>
      <c r="Q446" s="37">
        <f t="shared" si="181"/>
        <v>1272.1011501736114</v>
      </c>
      <c r="R446" s="36">
        <f t="shared" si="182"/>
        <v>2</v>
      </c>
      <c r="S446" s="36">
        <f t="shared" si="183"/>
        <v>25</v>
      </c>
      <c r="T446" s="363">
        <f>SUM(D$2:D446)</f>
        <v>1535</v>
      </c>
      <c r="U446" s="38">
        <f>SUMIF(C$2:C446,C446,E$2:E446)</f>
        <v>109703.05999999998</v>
      </c>
      <c r="V446" s="38">
        <f>SUM(E$2:E446)</f>
        <v>5446054.2960000029</v>
      </c>
      <c r="W446" s="43">
        <f>SUM(F$2:F446)</f>
        <v>40908.054861111159</v>
      </c>
      <c r="X446" s="43">
        <f t="shared" si="184"/>
        <v>26.650198606587075</v>
      </c>
      <c r="Y446" s="36">
        <f t="shared" si="185"/>
        <v>15</v>
      </c>
      <c r="Z446" s="36">
        <f t="shared" si="186"/>
        <v>36</v>
      </c>
      <c r="AA446" s="38">
        <f>SUMIF('Rake Load'!A:A,Summary!B446,'Rake Load'!AN:AN)</f>
        <v>0</v>
      </c>
      <c r="AB446" s="38">
        <f>SUMIF(C$2:C446,C446,AA$2:AA446)</f>
        <v>11.523611111115155</v>
      </c>
      <c r="AC446" s="38">
        <f>SUM(AA$2:AA446)</f>
        <v>540.44861111113426</v>
      </c>
      <c r="AD446" s="43" t="e">
        <f t="shared" si="187"/>
        <v>#DIV/0!</v>
      </c>
      <c r="AE446" s="43">
        <f t="shared" si="188"/>
        <v>0.3601128472223486</v>
      </c>
      <c r="AF446" s="43">
        <f t="shared" si="189"/>
        <v>0.35208378574015259</v>
      </c>
      <c r="AG446" s="38">
        <f>SUMIF(Unloader!B:B,Summary!B446,Unloader!M:M)</f>
        <v>0</v>
      </c>
      <c r="AH446" s="38">
        <f>SUMIF(C$2:C446,C446,AG$2:AG446)</f>
        <v>255320</v>
      </c>
      <c r="AI446" s="38">
        <f>SUM(AG$2:AG446)</f>
        <v>5010888</v>
      </c>
      <c r="AJ446" s="40">
        <f>SUMIF(Unloader!B:B,Summary!B446,Unloader!W:W)</f>
        <v>0</v>
      </c>
      <c r="AK446" s="40">
        <f>SUMIF(Unloader!B:B,Summary!B446,Unloader!AD:AD)+SUMIF(Unloader!B:B,Summary!B446,Unloader!BR:BR)+SUMIF(Unloader!B:B,Summary!B446,Unloader!BN:BN)</f>
        <v>0</v>
      </c>
      <c r="AL446" s="40">
        <f>SUMIF(C$2:C446,C446,AJ$2:AJ446)</f>
        <v>10.227777777777778</v>
      </c>
      <c r="AM446" s="40">
        <f>SUMIF(C$2:C446,C446,AK$2:AK446)</f>
        <v>1.2020833333333334</v>
      </c>
      <c r="AN446" s="30">
        <f t="shared" si="190"/>
        <v>1178.6720012310534</v>
      </c>
      <c r="AO446" s="30">
        <f>SUM(AJ$2:AJ446)</f>
        <v>155.96458333333337</v>
      </c>
      <c r="AP446" s="30">
        <f>SUM(AK$2:AK446)</f>
        <v>13.888194444444437</v>
      </c>
      <c r="AQ446" s="30">
        <f t="shared" si="191"/>
        <v>1469.5404467471526</v>
      </c>
    </row>
    <row r="447" spans="1:43" x14ac:dyDescent="0.25">
      <c r="A447" s="124">
        <f t="shared" si="192"/>
        <v>446</v>
      </c>
      <c r="B447" s="361">
        <f t="shared" si="192"/>
        <v>41079</v>
      </c>
      <c r="C447" s="33">
        <f t="shared" si="173"/>
        <v>6</v>
      </c>
      <c r="D447" s="125">
        <f>COUNTIF('Rake Load'!A:A,Summary!B447)</f>
        <v>0</v>
      </c>
      <c r="E447" s="125">
        <f>SUMIF('Rake Load'!A:A,B447,'Rake Load'!F:F)</f>
        <v>0</v>
      </c>
      <c r="F447" s="35">
        <f>SUMIF('Rake Load'!A:A,B447,'Rake Load'!AB:AB)</f>
        <v>0</v>
      </c>
      <c r="G447" s="35" t="e">
        <f t="shared" si="174"/>
        <v>#DIV/0!</v>
      </c>
      <c r="H447" s="36" t="e">
        <f t="shared" si="175"/>
        <v>#DIV/0!</v>
      </c>
      <c r="I447" s="36" t="e">
        <f t="shared" si="176"/>
        <v>#DIV/0!</v>
      </c>
      <c r="J447" s="35">
        <f>SUMIF('Rake Load'!A:A,B447,'Rake Load'!BH:BH)</f>
        <v>0</v>
      </c>
      <c r="K447" s="41">
        <f t="shared" si="177"/>
        <v>0</v>
      </c>
      <c r="L447" s="41" t="e">
        <f t="shared" si="178"/>
        <v>#DIV/0!</v>
      </c>
      <c r="M447" s="49" t="e">
        <f t="shared" si="179"/>
        <v>#DIV/0!</v>
      </c>
      <c r="N447" s="49" t="e">
        <f t="shared" si="180"/>
        <v>#DIV/0!</v>
      </c>
      <c r="O447" s="363">
        <f>SUMIF(C$2:C447,C447,D$2:D447)</f>
        <v>32</v>
      </c>
      <c r="P447" s="33">
        <f>SUMIF(C$2:C447,C447,F$2:F447)</f>
        <v>40707.236805555563</v>
      </c>
      <c r="Q447" s="37">
        <f t="shared" si="181"/>
        <v>1272.1011501736114</v>
      </c>
      <c r="R447" s="36">
        <f t="shared" si="182"/>
        <v>2</v>
      </c>
      <c r="S447" s="36">
        <f t="shared" si="183"/>
        <v>25</v>
      </c>
      <c r="T447" s="363">
        <f>SUM(D$2:D447)</f>
        <v>1535</v>
      </c>
      <c r="U447" s="38">
        <f>SUMIF(C$2:C447,C447,E$2:E447)</f>
        <v>109703.05999999998</v>
      </c>
      <c r="V447" s="38">
        <f>SUM(E$2:E447)</f>
        <v>5446054.2960000029</v>
      </c>
      <c r="W447" s="43">
        <f>SUM(F$2:F447)</f>
        <v>40908.054861111159</v>
      </c>
      <c r="X447" s="43">
        <f t="shared" si="184"/>
        <v>26.650198606587075</v>
      </c>
      <c r="Y447" s="36">
        <f t="shared" si="185"/>
        <v>15</v>
      </c>
      <c r="Z447" s="36">
        <f t="shared" si="186"/>
        <v>36</v>
      </c>
      <c r="AA447" s="38">
        <f>SUMIF('Rake Load'!A:A,Summary!B447,'Rake Load'!AN:AN)</f>
        <v>0</v>
      </c>
      <c r="AB447" s="38">
        <f>SUMIF(C$2:C447,C447,AA$2:AA447)</f>
        <v>11.523611111115155</v>
      </c>
      <c r="AC447" s="38">
        <f>SUM(AA$2:AA447)</f>
        <v>540.44861111113426</v>
      </c>
      <c r="AD447" s="43" t="e">
        <f t="shared" si="187"/>
        <v>#DIV/0!</v>
      </c>
      <c r="AE447" s="43">
        <f t="shared" si="188"/>
        <v>0.3601128472223486</v>
      </c>
      <c r="AF447" s="43">
        <f t="shared" si="189"/>
        <v>0.35208378574015259</v>
      </c>
      <c r="AG447" s="38">
        <f>SUMIF(Unloader!B:B,Summary!B447,Unloader!M:M)</f>
        <v>0</v>
      </c>
      <c r="AH447" s="38">
        <f>SUMIF(C$2:C447,C447,AG$2:AG447)</f>
        <v>255320</v>
      </c>
      <c r="AI447" s="38">
        <f>SUM(AG$2:AG447)</f>
        <v>5010888</v>
      </c>
      <c r="AJ447" s="40">
        <f>SUMIF(Unloader!B:B,Summary!B447,Unloader!W:W)</f>
        <v>0</v>
      </c>
      <c r="AK447" s="40">
        <f>SUMIF(Unloader!B:B,Summary!B447,Unloader!AD:AD)+SUMIF(Unloader!B:B,Summary!B447,Unloader!BR:BR)+SUMIF(Unloader!B:B,Summary!B447,Unloader!BN:BN)</f>
        <v>0</v>
      </c>
      <c r="AL447" s="40">
        <f>SUMIF(C$2:C447,C447,AJ$2:AJ447)</f>
        <v>10.227777777777778</v>
      </c>
      <c r="AM447" s="40">
        <f>SUMIF(C$2:C447,C447,AK$2:AK447)</f>
        <v>1.2020833333333334</v>
      </c>
      <c r="AN447" s="30">
        <f t="shared" si="190"/>
        <v>1178.6720012310534</v>
      </c>
      <c r="AO447" s="30">
        <f>SUM(AJ$2:AJ447)</f>
        <v>155.96458333333337</v>
      </c>
      <c r="AP447" s="30">
        <f>SUM(AK$2:AK447)</f>
        <v>13.888194444444437</v>
      </c>
      <c r="AQ447" s="30">
        <f t="shared" si="191"/>
        <v>1469.5404467471526</v>
      </c>
    </row>
    <row r="448" spans="1:43" x14ac:dyDescent="0.25">
      <c r="A448" s="124">
        <f t="shared" si="192"/>
        <v>447</v>
      </c>
      <c r="B448" s="361">
        <f t="shared" si="192"/>
        <v>41080</v>
      </c>
      <c r="C448" s="33">
        <f t="shared" si="173"/>
        <v>6</v>
      </c>
      <c r="D448" s="125">
        <f>COUNTIF('Rake Load'!A:A,Summary!B448)</f>
        <v>0</v>
      </c>
      <c r="E448" s="125">
        <f>SUMIF('Rake Load'!A:A,B448,'Rake Load'!F:F)</f>
        <v>0</v>
      </c>
      <c r="F448" s="35">
        <f>SUMIF('Rake Load'!A:A,B448,'Rake Load'!AB:AB)</f>
        <v>0</v>
      </c>
      <c r="G448" s="35" t="e">
        <f t="shared" si="174"/>
        <v>#DIV/0!</v>
      </c>
      <c r="H448" s="36" t="e">
        <f t="shared" si="175"/>
        <v>#DIV/0!</v>
      </c>
      <c r="I448" s="36" t="e">
        <f t="shared" si="176"/>
        <v>#DIV/0!</v>
      </c>
      <c r="J448" s="35">
        <f>SUMIF('Rake Load'!A:A,B448,'Rake Load'!BH:BH)</f>
        <v>0</v>
      </c>
      <c r="K448" s="41">
        <f t="shared" si="177"/>
        <v>0</v>
      </c>
      <c r="L448" s="41" t="e">
        <f t="shared" si="178"/>
        <v>#DIV/0!</v>
      </c>
      <c r="M448" s="49" t="e">
        <f t="shared" si="179"/>
        <v>#DIV/0!</v>
      </c>
      <c r="N448" s="49" t="e">
        <f t="shared" si="180"/>
        <v>#DIV/0!</v>
      </c>
      <c r="O448" s="363">
        <f>SUMIF(C$2:C448,C448,D$2:D448)</f>
        <v>32</v>
      </c>
      <c r="P448" s="33">
        <f>SUMIF(C$2:C448,C448,F$2:F448)</f>
        <v>40707.236805555563</v>
      </c>
      <c r="Q448" s="37">
        <f t="shared" si="181"/>
        <v>1272.1011501736114</v>
      </c>
      <c r="R448" s="36">
        <f t="shared" si="182"/>
        <v>2</v>
      </c>
      <c r="S448" s="36">
        <f t="shared" si="183"/>
        <v>25</v>
      </c>
      <c r="T448" s="363">
        <f>SUM(D$2:D448)</f>
        <v>1535</v>
      </c>
      <c r="U448" s="38">
        <f>SUMIF(C$2:C448,C448,E$2:E448)</f>
        <v>109703.05999999998</v>
      </c>
      <c r="V448" s="38">
        <f>SUM(E$2:E448)</f>
        <v>5446054.2960000029</v>
      </c>
      <c r="W448" s="43">
        <f>SUM(F$2:F448)</f>
        <v>40908.054861111159</v>
      </c>
      <c r="X448" s="43">
        <f t="shared" si="184"/>
        <v>26.650198606587075</v>
      </c>
      <c r="Y448" s="36">
        <f t="shared" si="185"/>
        <v>15</v>
      </c>
      <c r="Z448" s="36">
        <f t="shared" si="186"/>
        <v>36</v>
      </c>
      <c r="AA448" s="38">
        <f>SUMIF('Rake Load'!A:A,Summary!B448,'Rake Load'!AN:AN)</f>
        <v>0</v>
      </c>
      <c r="AB448" s="38">
        <f>SUMIF(C$2:C448,C448,AA$2:AA448)</f>
        <v>11.523611111115155</v>
      </c>
      <c r="AC448" s="38">
        <f>SUM(AA$2:AA448)</f>
        <v>540.44861111113426</v>
      </c>
      <c r="AD448" s="43" t="e">
        <f t="shared" si="187"/>
        <v>#DIV/0!</v>
      </c>
      <c r="AE448" s="43">
        <f t="shared" si="188"/>
        <v>0.3601128472223486</v>
      </c>
      <c r="AF448" s="43">
        <f t="shared" si="189"/>
        <v>0.35208378574015259</v>
      </c>
      <c r="AG448" s="38">
        <f>SUMIF(Unloader!B:B,Summary!B448,Unloader!M:M)</f>
        <v>0</v>
      </c>
      <c r="AH448" s="38">
        <f>SUMIF(C$2:C448,C448,AG$2:AG448)</f>
        <v>255320</v>
      </c>
      <c r="AI448" s="38">
        <f>SUM(AG$2:AG448)</f>
        <v>5010888</v>
      </c>
      <c r="AJ448" s="40">
        <f>SUMIF(Unloader!B:B,Summary!B448,Unloader!W:W)</f>
        <v>0</v>
      </c>
      <c r="AK448" s="40">
        <f>SUMIF(Unloader!B:B,Summary!B448,Unloader!AD:AD)+SUMIF(Unloader!B:B,Summary!B448,Unloader!BR:BR)+SUMIF(Unloader!B:B,Summary!B448,Unloader!BN:BN)</f>
        <v>0</v>
      </c>
      <c r="AL448" s="40">
        <f>SUMIF(C$2:C448,C448,AJ$2:AJ448)</f>
        <v>10.227777777777778</v>
      </c>
      <c r="AM448" s="40">
        <f>SUMIF(C$2:C448,C448,AK$2:AK448)</f>
        <v>1.2020833333333334</v>
      </c>
      <c r="AN448" s="30">
        <f t="shared" si="190"/>
        <v>1178.6720012310534</v>
      </c>
      <c r="AO448" s="30">
        <f>SUM(AJ$2:AJ448)</f>
        <v>155.96458333333337</v>
      </c>
      <c r="AP448" s="30">
        <f>SUM(AK$2:AK448)</f>
        <v>13.888194444444437</v>
      </c>
      <c r="AQ448" s="30">
        <f t="shared" si="191"/>
        <v>1469.5404467471526</v>
      </c>
    </row>
    <row r="449" spans="1:43" x14ac:dyDescent="0.25">
      <c r="A449" s="124">
        <f t="shared" si="192"/>
        <v>448</v>
      </c>
      <c r="B449" s="361">
        <f t="shared" si="192"/>
        <v>41081</v>
      </c>
      <c r="C449" s="33">
        <f t="shared" si="173"/>
        <v>6</v>
      </c>
      <c r="D449" s="125">
        <f>COUNTIF('Rake Load'!A:A,Summary!B449)</f>
        <v>0</v>
      </c>
      <c r="E449" s="125">
        <f>SUMIF('Rake Load'!A:A,B449,'Rake Load'!F:F)</f>
        <v>0</v>
      </c>
      <c r="F449" s="35">
        <f>SUMIF('Rake Load'!A:A,B449,'Rake Load'!AB:AB)</f>
        <v>0</v>
      </c>
      <c r="G449" s="35" t="e">
        <f t="shared" si="174"/>
        <v>#DIV/0!</v>
      </c>
      <c r="H449" s="36" t="e">
        <f t="shared" si="175"/>
        <v>#DIV/0!</v>
      </c>
      <c r="I449" s="36" t="e">
        <f t="shared" si="176"/>
        <v>#DIV/0!</v>
      </c>
      <c r="J449" s="35">
        <f>SUMIF('Rake Load'!A:A,B449,'Rake Load'!BH:BH)</f>
        <v>0</v>
      </c>
      <c r="K449" s="41">
        <f t="shared" si="177"/>
        <v>0</v>
      </c>
      <c r="L449" s="41" t="e">
        <f t="shared" si="178"/>
        <v>#DIV/0!</v>
      </c>
      <c r="M449" s="49" t="e">
        <f t="shared" si="179"/>
        <v>#DIV/0!</v>
      </c>
      <c r="N449" s="49" t="e">
        <f t="shared" si="180"/>
        <v>#DIV/0!</v>
      </c>
      <c r="O449" s="363">
        <f>SUMIF(C$2:C449,C449,D$2:D449)</f>
        <v>32</v>
      </c>
      <c r="P449" s="33">
        <f>SUMIF(C$2:C449,C449,F$2:F449)</f>
        <v>40707.236805555563</v>
      </c>
      <c r="Q449" s="37">
        <f t="shared" si="181"/>
        <v>1272.1011501736114</v>
      </c>
      <c r="R449" s="36">
        <f t="shared" si="182"/>
        <v>2</v>
      </c>
      <c r="S449" s="36">
        <f t="shared" si="183"/>
        <v>25</v>
      </c>
      <c r="T449" s="363">
        <f>SUM(D$2:D449)</f>
        <v>1535</v>
      </c>
      <c r="U449" s="38">
        <f>SUMIF(C$2:C449,C449,E$2:E449)</f>
        <v>109703.05999999998</v>
      </c>
      <c r="V449" s="38">
        <f>SUM(E$2:E449)</f>
        <v>5446054.2960000029</v>
      </c>
      <c r="W449" s="43">
        <f>SUM(F$2:F449)</f>
        <v>40908.054861111159</v>
      </c>
      <c r="X449" s="43">
        <f t="shared" si="184"/>
        <v>26.650198606587075</v>
      </c>
      <c r="Y449" s="36">
        <f t="shared" si="185"/>
        <v>15</v>
      </c>
      <c r="Z449" s="36">
        <f t="shared" si="186"/>
        <v>36</v>
      </c>
      <c r="AA449" s="38">
        <f>SUMIF('Rake Load'!A:A,Summary!B449,'Rake Load'!AN:AN)</f>
        <v>0</v>
      </c>
      <c r="AB449" s="38">
        <f>SUMIF(C$2:C449,C449,AA$2:AA449)</f>
        <v>11.523611111115155</v>
      </c>
      <c r="AC449" s="38">
        <f>SUM(AA$2:AA449)</f>
        <v>540.44861111113426</v>
      </c>
      <c r="AD449" s="43" t="e">
        <f t="shared" si="187"/>
        <v>#DIV/0!</v>
      </c>
      <c r="AE449" s="43">
        <f t="shared" si="188"/>
        <v>0.3601128472223486</v>
      </c>
      <c r="AF449" s="43">
        <f t="shared" si="189"/>
        <v>0.35208378574015259</v>
      </c>
      <c r="AG449" s="38">
        <f>SUMIF(Unloader!B:B,Summary!B449,Unloader!M:M)</f>
        <v>0</v>
      </c>
      <c r="AH449" s="38">
        <f>SUMIF(C$2:C449,C449,AG$2:AG449)</f>
        <v>255320</v>
      </c>
      <c r="AI449" s="38">
        <f>SUM(AG$2:AG449)</f>
        <v>5010888</v>
      </c>
      <c r="AJ449" s="40">
        <f>SUMIF(Unloader!B:B,Summary!B449,Unloader!W:W)</f>
        <v>0</v>
      </c>
      <c r="AK449" s="40">
        <f>SUMIF(Unloader!B:B,Summary!B449,Unloader!AD:AD)+SUMIF(Unloader!B:B,Summary!B449,Unloader!BR:BR)+SUMIF(Unloader!B:B,Summary!B449,Unloader!BN:BN)</f>
        <v>0</v>
      </c>
      <c r="AL449" s="40">
        <f>SUMIF(C$2:C449,C449,AJ$2:AJ449)</f>
        <v>10.227777777777778</v>
      </c>
      <c r="AM449" s="40">
        <f>SUMIF(C$2:C449,C449,AK$2:AK449)</f>
        <v>1.2020833333333334</v>
      </c>
      <c r="AN449" s="30">
        <f t="shared" si="190"/>
        <v>1178.6720012310534</v>
      </c>
      <c r="AO449" s="30">
        <f>SUM(AJ$2:AJ449)</f>
        <v>155.96458333333337</v>
      </c>
      <c r="AP449" s="30">
        <f>SUM(AK$2:AK449)</f>
        <v>13.888194444444437</v>
      </c>
      <c r="AQ449" s="30">
        <f t="shared" si="191"/>
        <v>1469.5404467471526</v>
      </c>
    </row>
    <row r="450" spans="1:43" x14ac:dyDescent="0.25">
      <c r="A450" s="124">
        <f t="shared" si="192"/>
        <v>449</v>
      </c>
      <c r="B450" s="361">
        <f t="shared" si="192"/>
        <v>41082</v>
      </c>
      <c r="C450" s="33">
        <f t="shared" si="173"/>
        <v>6</v>
      </c>
      <c r="D450" s="125">
        <f>COUNTIF('Rake Load'!A:A,Summary!B450)</f>
        <v>0</v>
      </c>
      <c r="E450" s="125">
        <f>SUMIF('Rake Load'!A:A,B450,'Rake Load'!F:F)</f>
        <v>0</v>
      </c>
      <c r="F450" s="35">
        <f>SUMIF('Rake Load'!A:A,B450,'Rake Load'!AB:AB)</f>
        <v>0</v>
      </c>
      <c r="G450" s="35" t="e">
        <f t="shared" si="174"/>
        <v>#DIV/0!</v>
      </c>
      <c r="H450" s="36" t="e">
        <f t="shared" si="175"/>
        <v>#DIV/0!</v>
      </c>
      <c r="I450" s="36" t="e">
        <f t="shared" si="176"/>
        <v>#DIV/0!</v>
      </c>
      <c r="J450" s="35">
        <f>SUMIF('Rake Load'!A:A,B450,'Rake Load'!BH:BH)</f>
        <v>0</v>
      </c>
      <c r="K450" s="41">
        <f t="shared" si="177"/>
        <v>0</v>
      </c>
      <c r="L450" s="41" t="e">
        <f t="shared" si="178"/>
        <v>#DIV/0!</v>
      </c>
      <c r="M450" s="49" t="e">
        <f t="shared" si="179"/>
        <v>#DIV/0!</v>
      </c>
      <c r="N450" s="49" t="e">
        <f t="shared" si="180"/>
        <v>#DIV/0!</v>
      </c>
      <c r="O450" s="363">
        <f>SUMIF(C$2:C450,C450,D$2:D450)</f>
        <v>32</v>
      </c>
      <c r="P450" s="33">
        <f>SUMIF(C$2:C450,C450,F$2:F450)</f>
        <v>40707.236805555563</v>
      </c>
      <c r="Q450" s="37">
        <f t="shared" si="181"/>
        <v>1272.1011501736114</v>
      </c>
      <c r="R450" s="36">
        <f t="shared" si="182"/>
        <v>2</v>
      </c>
      <c r="S450" s="36">
        <f t="shared" si="183"/>
        <v>25</v>
      </c>
      <c r="T450" s="363">
        <f>SUM(D$2:D450)</f>
        <v>1535</v>
      </c>
      <c r="U450" s="38">
        <f>SUMIF(C$2:C450,C450,E$2:E450)</f>
        <v>109703.05999999998</v>
      </c>
      <c r="V450" s="38">
        <f>SUM(E$2:E450)</f>
        <v>5446054.2960000029</v>
      </c>
      <c r="W450" s="43">
        <f>SUM(F$2:F450)</f>
        <v>40908.054861111159</v>
      </c>
      <c r="X450" s="43">
        <f t="shared" si="184"/>
        <v>26.650198606587075</v>
      </c>
      <c r="Y450" s="36">
        <f t="shared" si="185"/>
        <v>15</v>
      </c>
      <c r="Z450" s="36">
        <f t="shared" si="186"/>
        <v>36</v>
      </c>
      <c r="AA450" s="38">
        <f>SUMIF('Rake Load'!A:A,Summary!B450,'Rake Load'!AN:AN)</f>
        <v>0</v>
      </c>
      <c r="AB450" s="38">
        <f>SUMIF(C$2:C450,C450,AA$2:AA450)</f>
        <v>11.523611111115155</v>
      </c>
      <c r="AC450" s="38">
        <f>SUM(AA$2:AA450)</f>
        <v>540.44861111113426</v>
      </c>
      <c r="AD450" s="43" t="e">
        <f t="shared" si="187"/>
        <v>#DIV/0!</v>
      </c>
      <c r="AE450" s="43">
        <f t="shared" si="188"/>
        <v>0.3601128472223486</v>
      </c>
      <c r="AF450" s="43">
        <f t="shared" si="189"/>
        <v>0.35208378574015259</v>
      </c>
      <c r="AG450" s="38">
        <f>SUMIF(Unloader!B:B,Summary!B450,Unloader!M:M)</f>
        <v>0</v>
      </c>
      <c r="AH450" s="38">
        <f>SUMIF(C$2:C450,C450,AG$2:AG450)</f>
        <v>255320</v>
      </c>
      <c r="AI450" s="38">
        <f>SUM(AG$2:AG450)</f>
        <v>5010888</v>
      </c>
      <c r="AJ450" s="40">
        <f>SUMIF(Unloader!B:B,Summary!B450,Unloader!W:W)</f>
        <v>0</v>
      </c>
      <c r="AK450" s="40">
        <f>SUMIF(Unloader!B:B,Summary!B450,Unloader!AD:AD)+SUMIF(Unloader!B:B,Summary!B450,Unloader!BR:BR)+SUMIF(Unloader!B:B,Summary!B450,Unloader!BN:BN)</f>
        <v>0</v>
      </c>
      <c r="AL450" s="40">
        <f>SUMIF(C$2:C450,C450,AJ$2:AJ450)</f>
        <v>10.227777777777778</v>
      </c>
      <c r="AM450" s="40">
        <f>SUMIF(C$2:C450,C450,AK$2:AK450)</f>
        <v>1.2020833333333334</v>
      </c>
      <c r="AN450" s="30">
        <f t="shared" si="190"/>
        <v>1178.6720012310534</v>
      </c>
      <c r="AO450" s="30">
        <f>SUM(AJ$2:AJ450)</f>
        <v>155.96458333333337</v>
      </c>
      <c r="AP450" s="30">
        <f>SUM(AK$2:AK450)</f>
        <v>13.888194444444437</v>
      </c>
      <c r="AQ450" s="30">
        <f t="shared" si="191"/>
        <v>1469.5404467471526</v>
      </c>
    </row>
    <row r="451" spans="1:43" x14ac:dyDescent="0.25">
      <c r="A451" s="124">
        <f t="shared" si="192"/>
        <v>450</v>
      </c>
      <c r="B451" s="361">
        <f t="shared" si="192"/>
        <v>41083</v>
      </c>
      <c r="C451" s="33">
        <f t="shared" si="173"/>
        <v>6</v>
      </c>
      <c r="D451" s="125">
        <f>COUNTIF('Rake Load'!A:A,Summary!B451)</f>
        <v>0</v>
      </c>
      <c r="E451" s="125">
        <f>SUMIF('Rake Load'!A:A,B451,'Rake Load'!F:F)</f>
        <v>0</v>
      </c>
      <c r="F451" s="35">
        <f>SUMIF('Rake Load'!A:A,B451,'Rake Load'!AB:AB)</f>
        <v>0</v>
      </c>
      <c r="G451" s="35" t="e">
        <f t="shared" si="174"/>
        <v>#DIV/0!</v>
      </c>
      <c r="H451" s="36" t="e">
        <f t="shared" si="175"/>
        <v>#DIV/0!</v>
      </c>
      <c r="I451" s="36" t="e">
        <f t="shared" si="176"/>
        <v>#DIV/0!</v>
      </c>
      <c r="J451" s="35">
        <f>SUMIF('Rake Load'!A:A,B451,'Rake Load'!BH:BH)</f>
        <v>0</v>
      </c>
      <c r="K451" s="41">
        <f t="shared" si="177"/>
        <v>0</v>
      </c>
      <c r="L451" s="41" t="e">
        <f t="shared" si="178"/>
        <v>#DIV/0!</v>
      </c>
      <c r="M451" s="49" t="e">
        <f t="shared" si="179"/>
        <v>#DIV/0!</v>
      </c>
      <c r="N451" s="49" t="e">
        <f t="shared" si="180"/>
        <v>#DIV/0!</v>
      </c>
      <c r="O451" s="363">
        <f>SUMIF(C$2:C451,C451,D$2:D451)</f>
        <v>32</v>
      </c>
      <c r="P451" s="33">
        <f>SUMIF(C$2:C451,C451,F$2:F451)</f>
        <v>40707.236805555563</v>
      </c>
      <c r="Q451" s="37">
        <f t="shared" si="181"/>
        <v>1272.1011501736114</v>
      </c>
      <c r="R451" s="36">
        <f t="shared" si="182"/>
        <v>2</v>
      </c>
      <c r="S451" s="36">
        <f t="shared" si="183"/>
        <v>25</v>
      </c>
      <c r="T451" s="363">
        <f>SUM(D$2:D451)</f>
        <v>1535</v>
      </c>
      <c r="U451" s="38">
        <f>SUMIF(C$2:C451,C451,E$2:E451)</f>
        <v>109703.05999999998</v>
      </c>
      <c r="V451" s="38">
        <f>SUM(E$2:E451)</f>
        <v>5446054.2960000029</v>
      </c>
      <c r="W451" s="43">
        <f>SUM(F$2:F451)</f>
        <v>40908.054861111159</v>
      </c>
      <c r="X451" s="43">
        <f t="shared" si="184"/>
        <v>26.650198606587075</v>
      </c>
      <c r="Y451" s="36">
        <f t="shared" si="185"/>
        <v>15</v>
      </c>
      <c r="Z451" s="36">
        <f t="shared" si="186"/>
        <v>36</v>
      </c>
      <c r="AA451" s="38">
        <f>SUMIF('Rake Load'!A:A,Summary!B451,'Rake Load'!AN:AN)</f>
        <v>0</v>
      </c>
      <c r="AB451" s="38">
        <f>SUMIF(C$2:C451,C451,AA$2:AA451)</f>
        <v>11.523611111115155</v>
      </c>
      <c r="AC451" s="38">
        <f>SUM(AA$2:AA451)</f>
        <v>540.44861111113426</v>
      </c>
      <c r="AD451" s="43" t="e">
        <f t="shared" si="187"/>
        <v>#DIV/0!</v>
      </c>
      <c r="AE451" s="43">
        <f t="shared" si="188"/>
        <v>0.3601128472223486</v>
      </c>
      <c r="AF451" s="43">
        <f t="shared" si="189"/>
        <v>0.35208378574015259</v>
      </c>
      <c r="AG451" s="38">
        <f>SUMIF(Unloader!B:B,Summary!B451,Unloader!M:M)</f>
        <v>0</v>
      </c>
      <c r="AH451" s="38">
        <f>SUMIF(C$2:C451,C451,AG$2:AG451)</f>
        <v>255320</v>
      </c>
      <c r="AI451" s="38">
        <f>SUM(AG$2:AG451)</f>
        <v>5010888</v>
      </c>
      <c r="AJ451" s="40">
        <f>SUMIF(Unloader!B:B,Summary!B451,Unloader!W:W)</f>
        <v>0</v>
      </c>
      <c r="AK451" s="40">
        <f>SUMIF(Unloader!B:B,Summary!B451,Unloader!AD:AD)+SUMIF(Unloader!B:B,Summary!B451,Unloader!BR:BR)+SUMIF(Unloader!B:B,Summary!B451,Unloader!BN:BN)</f>
        <v>0</v>
      </c>
      <c r="AL451" s="40">
        <f>SUMIF(C$2:C451,C451,AJ$2:AJ451)</f>
        <v>10.227777777777778</v>
      </c>
      <c r="AM451" s="40">
        <f>SUMIF(C$2:C451,C451,AK$2:AK451)</f>
        <v>1.2020833333333334</v>
      </c>
      <c r="AN451" s="30">
        <f t="shared" si="190"/>
        <v>1178.6720012310534</v>
      </c>
      <c r="AO451" s="30">
        <f>SUM(AJ$2:AJ451)</f>
        <v>155.96458333333337</v>
      </c>
      <c r="AP451" s="30">
        <f>SUM(AK$2:AK451)</f>
        <v>13.888194444444437</v>
      </c>
      <c r="AQ451" s="30">
        <f t="shared" si="191"/>
        <v>1469.5404467471526</v>
      </c>
    </row>
    <row r="452" spans="1:43" x14ac:dyDescent="0.25">
      <c r="A452" s="124">
        <f t="shared" si="192"/>
        <v>451</v>
      </c>
      <c r="B452" s="361">
        <f t="shared" si="192"/>
        <v>41084</v>
      </c>
      <c r="C452" s="33">
        <f t="shared" si="173"/>
        <v>6</v>
      </c>
      <c r="D452" s="125">
        <f>COUNTIF('Rake Load'!A:A,Summary!B452)</f>
        <v>0</v>
      </c>
      <c r="E452" s="125">
        <f>SUMIF('Rake Load'!A:A,B452,'Rake Load'!F:F)</f>
        <v>0</v>
      </c>
      <c r="F452" s="35">
        <f>SUMIF('Rake Load'!A:A,B452,'Rake Load'!AB:AB)</f>
        <v>0</v>
      </c>
      <c r="G452" s="35" t="e">
        <f t="shared" si="174"/>
        <v>#DIV/0!</v>
      </c>
      <c r="H452" s="36" t="e">
        <f t="shared" si="175"/>
        <v>#DIV/0!</v>
      </c>
      <c r="I452" s="36" t="e">
        <f t="shared" si="176"/>
        <v>#DIV/0!</v>
      </c>
      <c r="J452" s="35">
        <f>SUMIF('Rake Load'!A:A,B452,'Rake Load'!BH:BH)</f>
        <v>0</v>
      </c>
      <c r="K452" s="41">
        <f t="shared" si="177"/>
        <v>0</v>
      </c>
      <c r="L452" s="41" t="e">
        <f t="shared" si="178"/>
        <v>#DIV/0!</v>
      </c>
      <c r="M452" s="49" t="e">
        <f t="shared" si="179"/>
        <v>#DIV/0!</v>
      </c>
      <c r="N452" s="49" t="e">
        <f t="shared" si="180"/>
        <v>#DIV/0!</v>
      </c>
      <c r="O452" s="363">
        <f>SUMIF(C$2:C452,C452,D$2:D452)</f>
        <v>32</v>
      </c>
      <c r="P452" s="33">
        <f>SUMIF(C$2:C452,C452,F$2:F452)</f>
        <v>40707.236805555563</v>
      </c>
      <c r="Q452" s="37">
        <f t="shared" si="181"/>
        <v>1272.1011501736114</v>
      </c>
      <c r="R452" s="36">
        <f t="shared" si="182"/>
        <v>2</v>
      </c>
      <c r="S452" s="36">
        <f t="shared" si="183"/>
        <v>25</v>
      </c>
      <c r="T452" s="363">
        <f>SUM(D$2:D452)</f>
        <v>1535</v>
      </c>
      <c r="U452" s="38">
        <f>SUMIF(C$2:C452,C452,E$2:E452)</f>
        <v>109703.05999999998</v>
      </c>
      <c r="V452" s="38">
        <f>SUM(E$2:E452)</f>
        <v>5446054.2960000029</v>
      </c>
      <c r="W452" s="43">
        <f>SUM(F$2:F452)</f>
        <v>40908.054861111159</v>
      </c>
      <c r="X452" s="43">
        <f t="shared" si="184"/>
        <v>26.650198606587075</v>
      </c>
      <c r="Y452" s="36">
        <f t="shared" si="185"/>
        <v>15</v>
      </c>
      <c r="Z452" s="36">
        <f t="shared" si="186"/>
        <v>36</v>
      </c>
      <c r="AA452" s="38">
        <f>SUMIF('Rake Load'!A:A,Summary!B452,'Rake Load'!AN:AN)</f>
        <v>0</v>
      </c>
      <c r="AB452" s="38">
        <f>SUMIF(C$2:C452,C452,AA$2:AA452)</f>
        <v>11.523611111115155</v>
      </c>
      <c r="AC452" s="38">
        <f>SUM(AA$2:AA452)</f>
        <v>540.44861111113426</v>
      </c>
      <c r="AD452" s="43" t="e">
        <f t="shared" si="187"/>
        <v>#DIV/0!</v>
      </c>
      <c r="AE452" s="43">
        <f t="shared" si="188"/>
        <v>0.3601128472223486</v>
      </c>
      <c r="AF452" s="43">
        <f t="shared" si="189"/>
        <v>0.35208378574015259</v>
      </c>
      <c r="AG452" s="38">
        <f>SUMIF(Unloader!B:B,Summary!B452,Unloader!M:M)</f>
        <v>0</v>
      </c>
      <c r="AH452" s="38">
        <f>SUMIF(C$2:C452,C452,AG$2:AG452)</f>
        <v>255320</v>
      </c>
      <c r="AI452" s="38">
        <f>SUM(AG$2:AG452)</f>
        <v>5010888</v>
      </c>
      <c r="AJ452" s="40">
        <f>SUMIF(Unloader!B:B,Summary!B452,Unloader!W:W)</f>
        <v>0</v>
      </c>
      <c r="AK452" s="40">
        <f>SUMIF(Unloader!B:B,Summary!B452,Unloader!AD:AD)+SUMIF(Unloader!B:B,Summary!B452,Unloader!BR:BR)+SUMIF(Unloader!B:B,Summary!B452,Unloader!BN:BN)</f>
        <v>0</v>
      </c>
      <c r="AL452" s="40">
        <f>SUMIF(C$2:C452,C452,AJ$2:AJ452)</f>
        <v>10.227777777777778</v>
      </c>
      <c r="AM452" s="40">
        <f>SUMIF(C$2:C452,C452,AK$2:AK452)</f>
        <v>1.2020833333333334</v>
      </c>
      <c r="AN452" s="30">
        <f t="shared" si="190"/>
        <v>1178.6720012310534</v>
      </c>
      <c r="AO452" s="30">
        <f>SUM(AJ$2:AJ452)</f>
        <v>155.96458333333337</v>
      </c>
      <c r="AP452" s="30">
        <f>SUM(AK$2:AK452)</f>
        <v>13.888194444444437</v>
      </c>
      <c r="AQ452" s="30">
        <f t="shared" si="191"/>
        <v>1469.5404467471526</v>
      </c>
    </row>
    <row r="453" spans="1:43" x14ac:dyDescent="0.25">
      <c r="A453" s="124">
        <f t="shared" si="192"/>
        <v>452</v>
      </c>
      <c r="B453" s="361">
        <f t="shared" si="192"/>
        <v>41085</v>
      </c>
      <c r="C453" s="33">
        <f t="shared" si="173"/>
        <v>6</v>
      </c>
      <c r="D453" s="125">
        <f>COUNTIF('Rake Load'!A:A,Summary!B453)</f>
        <v>0</v>
      </c>
      <c r="E453" s="125">
        <f>SUMIF('Rake Load'!A:A,B453,'Rake Load'!F:F)</f>
        <v>0</v>
      </c>
      <c r="F453" s="35">
        <f>SUMIF('Rake Load'!A:A,B453,'Rake Load'!AB:AB)</f>
        <v>0</v>
      </c>
      <c r="G453" s="35" t="e">
        <f t="shared" si="174"/>
        <v>#DIV/0!</v>
      </c>
      <c r="H453" s="36" t="e">
        <f t="shared" si="175"/>
        <v>#DIV/0!</v>
      </c>
      <c r="I453" s="36" t="e">
        <f t="shared" si="176"/>
        <v>#DIV/0!</v>
      </c>
      <c r="J453" s="35">
        <f>SUMIF('Rake Load'!A:A,B453,'Rake Load'!BH:BH)</f>
        <v>0</v>
      </c>
      <c r="K453" s="41">
        <f t="shared" si="177"/>
        <v>0</v>
      </c>
      <c r="L453" s="41" t="e">
        <f t="shared" si="178"/>
        <v>#DIV/0!</v>
      </c>
      <c r="M453" s="49" t="e">
        <f t="shared" si="179"/>
        <v>#DIV/0!</v>
      </c>
      <c r="N453" s="49" t="e">
        <f t="shared" si="180"/>
        <v>#DIV/0!</v>
      </c>
      <c r="O453" s="363">
        <f>SUMIF(C$2:C453,C453,D$2:D453)</f>
        <v>32</v>
      </c>
      <c r="P453" s="33">
        <f>SUMIF(C$2:C453,C453,F$2:F453)</f>
        <v>40707.236805555563</v>
      </c>
      <c r="Q453" s="37">
        <f t="shared" si="181"/>
        <v>1272.1011501736114</v>
      </c>
      <c r="R453" s="36">
        <f t="shared" si="182"/>
        <v>2</v>
      </c>
      <c r="S453" s="36">
        <f t="shared" si="183"/>
        <v>25</v>
      </c>
      <c r="T453" s="363">
        <f>SUM(D$2:D453)</f>
        <v>1535</v>
      </c>
      <c r="U453" s="38">
        <f>SUMIF(C$2:C453,C453,E$2:E453)</f>
        <v>109703.05999999998</v>
      </c>
      <c r="V453" s="38">
        <f>SUM(E$2:E453)</f>
        <v>5446054.2960000029</v>
      </c>
      <c r="W453" s="43">
        <f>SUM(F$2:F453)</f>
        <v>40908.054861111159</v>
      </c>
      <c r="X453" s="43">
        <f t="shared" si="184"/>
        <v>26.650198606587075</v>
      </c>
      <c r="Y453" s="36">
        <f t="shared" si="185"/>
        <v>15</v>
      </c>
      <c r="Z453" s="36">
        <f t="shared" si="186"/>
        <v>36</v>
      </c>
      <c r="AA453" s="38">
        <f>SUMIF('Rake Load'!A:A,Summary!B453,'Rake Load'!AN:AN)</f>
        <v>0</v>
      </c>
      <c r="AB453" s="38">
        <f>SUMIF(C$2:C453,C453,AA$2:AA453)</f>
        <v>11.523611111115155</v>
      </c>
      <c r="AC453" s="38">
        <f>SUM(AA$2:AA453)</f>
        <v>540.44861111113426</v>
      </c>
      <c r="AD453" s="43" t="e">
        <f t="shared" si="187"/>
        <v>#DIV/0!</v>
      </c>
      <c r="AE453" s="43">
        <f t="shared" si="188"/>
        <v>0.3601128472223486</v>
      </c>
      <c r="AF453" s="43">
        <f t="shared" si="189"/>
        <v>0.35208378574015259</v>
      </c>
      <c r="AG453" s="38">
        <f>SUMIF(Unloader!B:B,Summary!B453,Unloader!M:M)</f>
        <v>0</v>
      </c>
      <c r="AH453" s="38">
        <f>SUMIF(C$2:C453,C453,AG$2:AG453)</f>
        <v>255320</v>
      </c>
      <c r="AI453" s="38">
        <f>SUM(AG$2:AG453)</f>
        <v>5010888</v>
      </c>
      <c r="AJ453" s="40">
        <f>SUMIF(Unloader!B:B,Summary!B453,Unloader!W:W)</f>
        <v>0</v>
      </c>
      <c r="AK453" s="40">
        <f>SUMIF(Unloader!B:B,Summary!B453,Unloader!AD:AD)+SUMIF(Unloader!B:B,Summary!B453,Unloader!BR:BR)+SUMIF(Unloader!B:B,Summary!B453,Unloader!BN:BN)</f>
        <v>0</v>
      </c>
      <c r="AL453" s="40">
        <f>SUMIF(C$2:C453,C453,AJ$2:AJ453)</f>
        <v>10.227777777777778</v>
      </c>
      <c r="AM453" s="40">
        <f>SUMIF(C$2:C453,C453,AK$2:AK453)</f>
        <v>1.2020833333333334</v>
      </c>
      <c r="AN453" s="30">
        <f t="shared" si="190"/>
        <v>1178.6720012310534</v>
      </c>
      <c r="AO453" s="30">
        <f>SUM(AJ$2:AJ453)</f>
        <v>155.96458333333337</v>
      </c>
      <c r="AP453" s="30">
        <f>SUM(AK$2:AK453)</f>
        <v>13.888194444444437</v>
      </c>
      <c r="AQ453" s="30">
        <f t="shared" si="191"/>
        <v>1469.5404467471526</v>
      </c>
    </row>
    <row r="454" spans="1:43" x14ac:dyDescent="0.25">
      <c r="A454" s="124">
        <f t="shared" si="192"/>
        <v>453</v>
      </c>
      <c r="B454" s="361">
        <f t="shared" si="192"/>
        <v>41086</v>
      </c>
      <c r="C454" s="33">
        <f t="shared" si="173"/>
        <v>6</v>
      </c>
      <c r="D454" s="125">
        <f>COUNTIF('Rake Load'!A:A,Summary!B454)</f>
        <v>0</v>
      </c>
      <c r="E454" s="125">
        <f>SUMIF('Rake Load'!A:A,B454,'Rake Load'!F:F)</f>
        <v>0</v>
      </c>
      <c r="F454" s="35">
        <f>SUMIF('Rake Load'!A:A,B454,'Rake Load'!AB:AB)</f>
        <v>0</v>
      </c>
      <c r="G454" s="35" t="e">
        <f t="shared" si="174"/>
        <v>#DIV/0!</v>
      </c>
      <c r="H454" s="36" t="e">
        <f t="shared" si="175"/>
        <v>#DIV/0!</v>
      </c>
      <c r="I454" s="36" t="e">
        <f t="shared" si="176"/>
        <v>#DIV/0!</v>
      </c>
      <c r="J454" s="35">
        <f>SUMIF('Rake Load'!A:A,B454,'Rake Load'!BH:BH)</f>
        <v>0</v>
      </c>
      <c r="K454" s="41">
        <f t="shared" si="177"/>
        <v>0</v>
      </c>
      <c r="L454" s="41" t="e">
        <f t="shared" si="178"/>
        <v>#DIV/0!</v>
      </c>
      <c r="M454" s="49" t="e">
        <f t="shared" si="179"/>
        <v>#DIV/0!</v>
      </c>
      <c r="N454" s="49" t="e">
        <f t="shared" si="180"/>
        <v>#DIV/0!</v>
      </c>
      <c r="O454" s="363">
        <f>SUMIF(C$2:C454,C454,D$2:D454)</f>
        <v>32</v>
      </c>
      <c r="P454" s="33">
        <f>SUMIF(C$2:C454,C454,F$2:F454)</f>
        <v>40707.236805555563</v>
      </c>
      <c r="Q454" s="37">
        <f t="shared" si="181"/>
        <v>1272.1011501736114</v>
      </c>
      <c r="R454" s="36">
        <f t="shared" si="182"/>
        <v>2</v>
      </c>
      <c r="S454" s="36">
        <f t="shared" si="183"/>
        <v>25</v>
      </c>
      <c r="T454" s="363">
        <f>SUM(D$2:D454)</f>
        <v>1535</v>
      </c>
      <c r="U454" s="38">
        <f>SUMIF(C$2:C454,C454,E$2:E454)</f>
        <v>109703.05999999998</v>
      </c>
      <c r="V454" s="38">
        <f>SUM(E$2:E454)</f>
        <v>5446054.2960000029</v>
      </c>
      <c r="W454" s="43">
        <f>SUM(F$2:F454)</f>
        <v>40908.054861111159</v>
      </c>
      <c r="X454" s="43">
        <f t="shared" si="184"/>
        <v>26.650198606587075</v>
      </c>
      <c r="Y454" s="36">
        <f t="shared" si="185"/>
        <v>15</v>
      </c>
      <c r="Z454" s="36">
        <f t="shared" si="186"/>
        <v>36</v>
      </c>
      <c r="AA454" s="38">
        <f>SUMIF('Rake Load'!A:A,Summary!B454,'Rake Load'!AN:AN)</f>
        <v>0</v>
      </c>
      <c r="AB454" s="38">
        <f>SUMIF(C$2:C454,C454,AA$2:AA454)</f>
        <v>11.523611111115155</v>
      </c>
      <c r="AC454" s="38">
        <f>SUM(AA$2:AA454)</f>
        <v>540.44861111113426</v>
      </c>
      <c r="AD454" s="43" t="e">
        <f t="shared" si="187"/>
        <v>#DIV/0!</v>
      </c>
      <c r="AE454" s="43">
        <f t="shared" si="188"/>
        <v>0.3601128472223486</v>
      </c>
      <c r="AF454" s="43">
        <f t="shared" si="189"/>
        <v>0.35208378574015259</v>
      </c>
      <c r="AG454" s="38">
        <f>SUMIF(Unloader!B:B,Summary!B454,Unloader!M:M)</f>
        <v>0</v>
      </c>
      <c r="AH454" s="38">
        <f>SUMIF(C$2:C454,C454,AG$2:AG454)</f>
        <v>255320</v>
      </c>
      <c r="AI454" s="38">
        <f>SUM(AG$2:AG454)</f>
        <v>5010888</v>
      </c>
      <c r="AJ454" s="40">
        <f>SUMIF(Unloader!B:B,Summary!B454,Unloader!W:W)</f>
        <v>0</v>
      </c>
      <c r="AK454" s="40">
        <f>SUMIF(Unloader!B:B,Summary!B454,Unloader!AD:AD)+SUMIF(Unloader!B:B,Summary!B454,Unloader!BR:BR)+SUMIF(Unloader!B:B,Summary!B454,Unloader!BN:BN)</f>
        <v>0</v>
      </c>
      <c r="AL454" s="40">
        <f>SUMIF(C$2:C454,C454,AJ$2:AJ454)</f>
        <v>10.227777777777778</v>
      </c>
      <c r="AM454" s="40">
        <f>SUMIF(C$2:C454,C454,AK$2:AK454)</f>
        <v>1.2020833333333334</v>
      </c>
      <c r="AN454" s="30">
        <f t="shared" si="190"/>
        <v>1178.6720012310534</v>
      </c>
      <c r="AO454" s="30">
        <f>SUM(AJ$2:AJ454)</f>
        <v>155.96458333333337</v>
      </c>
      <c r="AP454" s="30">
        <f>SUM(AK$2:AK454)</f>
        <v>13.888194444444437</v>
      </c>
      <c r="AQ454" s="30">
        <f t="shared" si="191"/>
        <v>1469.5404467471526</v>
      </c>
    </row>
    <row r="455" spans="1:43" x14ac:dyDescent="0.25">
      <c r="A455" s="124">
        <f t="shared" si="192"/>
        <v>454</v>
      </c>
      <c r="B455" s="361">
        <f t="shared" si="192"/>
        <v>41087</v>
      </c>
      <c r="C455" s="33">
        <f t="shared" si="173"/>
        <v>6</v>
      </c>
      <c r="D455" s="125">
        <f>COUNTIF('Rake Load'!A:A,Summary!B455)</f>
        <v>0</v>
      </c>
      <c r="E455" s="125">
        <f>SUMIF('Rake Load'!A:A,B455,'Rake Load'!F:F)</f>
        <v>0</v>
      </c>
      <c r="F455" s="35">
        <f>SUMIF('Rake Load'!A:A,B455,'Rake Load'!AB:AB)</f>
        <v>0</v>
      </c>
      <c r="G455" s="35" t="e">
        <f t="shared" si="174"/>
        <v>#DIV/0!</v>
      </c>
      <c r="H455" s="36" t="e">
        <f t="shared" si="175"/>
        <v>#DIV/0!</v>
      </c>
      <c r="I455" s="36" t="e">
        <f t="shared" si="176"/>
        <v>#DIV/0!</v>
      </c>
      <c r="J455" s="35">
        <f>SUMIF('Rake Load'!A:A,B455,'Rake Load'!BH:BH)</f>
        <v>0</v>
      </c>
      <c r="K455" s="41">
        <f t="shared" si="177"/>
        <v>0</v>
      </c>
      <c r="L455" s="41" t="e">
        <f t="shared" si="178"/>
        <v>#DIV/0!</v>
      </c>
      <c r="M455" s="49" t="e">
        <f t="shared" si="179"/>
        <v>#DIV/0!</v>
      </c>
      <c r="N455" s="49" t="e">
        <f t="shared" si="180"/>
        <v>#DIV/0!</v>
      </c>
      <c r="O455" s="363">
        <f>SUMIF(C$2:C455,C455,D$2:D455)</f>
        <v>32</v>
      </c>
      <c r="P455" s="33">
        <f>SUMIF(C$2:C455,C455,F$2:F455)</f>
        <v>40707.236805555563</v>
      </c>
      <c r="Q455" s="37">
        <f t="shared" si="181"/>
        <v>1272.1011501736114</v>
      </c>
      <c r="R455" s="36">
        <f t="shared" si="182"/>
        <v>2</v>
      </c>
      <c r="S455" s="36">
        <f t="shared" si="183"/>
        <v>25</v>
      </c>
      <c r="T455" s="363">
        <f>SUM(D$2:D455)</f>
        <v>1535</v>
      </c>
      <c r="U455" s="38">
        <f>SUMIF(C$2:C455,C455,E$2:E455)</f>
        <v>109703.05999999998</v>
      </c>
      <c r="V455" s="38">
        <f>SUM(E$2:E455)</f>
        <v>5446054.2960000029</v>
      </c>
      <c r="W455" s="43">
        <f>SUM(F$2:F455)</f>
        <v>40908.054861111159</v>
      </c>
      <c r="X455" s="43">
        <f t="shared" si="184"/>
        <v>26.650198606587075</v>
      </c>
      <c r="Y455" s="36">
        <f t="shared" si="185"/>
        <v>15</v>
      </c>
      <c r="Z455" s="36">
        <f t="shared" si="186"/>
        <v>36</v>
      </c>
      <c r="AA455" s="38">
        <f>SUMIF('Rake Load'!A:A,Summary!B455,'Rake Load'!AN:AN)</f>
        <v>0</v>
      </c>
      <c r="AB455" s="38">
        <f>SUMIF(C$2:C455,C455,AA$2:AA455)</f>
        <v>11.523611111115155</v>
      </c>
      <c r="AC455" s="38">
        <f>SUM(AA$2:AA455)</f>
        <v>540.44861111113426</v>
      </c>
      <c r="AD455" s="43" t="e">
        <f t="shared" si="187"/>
        <v>#DIV/0!</v>
      </c>
      <c r="AE455" s="43">
        <f t="shared" si="188"/>
        <v>0.3601128472223486</v>
      </c>
      <c r="AF455" s="43">
        <f t="shared" si="189"/>
        <v>0.35208378574015259</v>
      </c>
      <c r="AG455" s="38">
        <f>SUMIF(Unloader!B:B,Summary!B455,Unloader!M:M)</f>
        <v>0</v>
      </c>
      <c r="AH455" s="38">
        <f>SUMIF(C$2:C455,C455,AG$2:AG455)</f>
        <v>255320</v>
      </c>
      <c r="AI455" s="38">
        <f>SUM(AG$2:AG455)</f>
        <v>5010888</v>
      </c>
      <c r="AJ455" s="40">
        <f>SUMIF(Unloader!B:B,Summary!B455,Unloader!W:W)</f>
        <v>0</v>
      </c>
      <c r="AK455" s="40">
        <f>SUMIF(Unloader!B:B,Summary!B455,Unloader!AD:AD)+SUMIF(Unloader!B:B,Summary!B455,Unloader!BR:BR)+SUMIF(Unloader!B:B,Summary!B455,Unloader!BN:BN)</f>
        <v>0</v>
      </c>
      <c r="AL455" s="40">
        <f>SUMIF(C$2:C455,C455,AJ$2:AJ455)</f>
        <v>10.227777777777778</v>
      </c>
      <c r="AM455" s="40">
        <f>SUMIF(C$2:C455,C455,AK$2:AK455)</f>
        <v>1.2020833333333334</v>
      </c>
      <c r="AN455" s="30">
        <f t="shared" si="190"/>
        <v>1178.6720012310534</v>
      </c>
      <c r="AO455" s="30">
        <f>SUM(AJ$2:AJ455)</f>
        <v>155.96458333333337</v>
      </c>
      <c r="AP455" s="30">
        <f>SUM(AK$2:AK455)</f>
        <v>13.888194444444437</v>
      </c>
      <c r="AQ455" s="30">
        <f t="shared" si="191"/>
        <v>1469.5404467471526</v>
      </c>
    </row>
    <row r="456" spans="1:43" x14ac:dyDescent="0.25">
      <c r="A456" s="124">
        <f t="shared" ref="A456:B471" si="193">A455+1</f>
        <v>455</v>
      </c>
      <c r="B456" s="361">
        <f t="shared" si="193"/>
        <v>41088</v>
      </c>
      <c r="C456" s="33">
        <f t="shared" si="173"/>
        <v>6</v>
      </c>
      <c r="D456" s="125">
        <f>COUNTIF('Rake Load'!A:A,Summary!B456)</f>
        <v>0</v>
      </c>
      <c r="E456" s="125">
        <f>SUMIF('Rake Load'!A:A,B456,'Rake Load'!F:F)</f>
        <v>0</v>
      </c>
      <c r="F456" s="35">
        <f>SUMIF('Rake Load'!A:A,B456,'Rake Load'!AB:AB)</f>
        <v>0</v>
      </c>
      <c r="G456" s="35" t="e">
        <f t="shared" si="174"/>
        <v>#DIV/0!</v>
      </c>
      <c r="H456" s="36" t="e">
        <f t="shared" si="175"/>
        <v>#DIV/0!</v>
      </c>
      <c r="I456" s="36" t="e">
        <f t="shared" si="176"/>
        <v>#DIV/0!</v>
      </c>
      <c r="J456" s="35">
        <f>SUMIF('Rake Load'!A:A,B456,'Rake Load'!BH:BH)</f>
        <v>0</v>
      </c>
      <c r="K456" s="41">
        <f t="shared" si="177"/>
        <v>0</v>
      </c>
      <c r="L456" s="41" t="e">
        <f t="shared" si="178"/>
        <v>#DIV/0!</v>
      </c>
      <c r="M456" s="49" t="e">
        <f t="shared" si="179"/>
        <v>#DIV/0!</v>
      </c>
      <c r="N456" s="49" t="e">
        <f t="shared" si="180"/>
        <v>#DIV/0!</v>
      </c>
      <c r="O456" s="363">
        <f>SUMIF(C$2:C456,C456,D$2:D456)</f>
        <v>32</v>
      </c>
      <c r="P456" s="33">
        <f>SUMIF(C$2:C456,C456,F$2:F456)</f>
        <v>40707.236805555563</v>
      </c>
      <c r="Q456" s="37">
        <f t="shared" si="181"/>
        <v>1272.1011501736114</v>
      </c>
      <c r="R456" s="36">
        <f t="shared" si="182"/>
        <v>2</v>
      </c>
      <c r="S456" s="36">
        <f t="shared" si="183"/>
        <v>25</v>
      </c>
      <c r="T456" s="363">
        <f>SUM(D$2:D456)</f>
        <v>1535</v>
      </c>
      <c r="U456" s="38">
        <f>SUMIF(C$2:C456,C456,E$2:E456)</f>
        <v>109703.05999999998</v>
      </c>
      <c r="V456" s="38">
        <f>SUM(E$2:E456)</f>
        <v>5446054.2960000029</v>
      </c>
      <c r="W456" s="43">
        <f>SUM(F$2:F456)</f>
        <v>40908.054861111159</v>
      </c>
      <c r="X456" s="43">
        <f t="shared" si="184"/>
        <v>26.650198606587075</v>
      </c>
      <c r="Y456" s="36">
        <f t="shared" si="185"/>
        <v>15</v>
      </c>
      <c r="Z456" s="36">
        <f t="shared" si="186"/>
        <v>36</v>
      </c>
      <c r="AA456" s="38">
        <f>SUMIF('Rake Load'!A:A,Summary!B456,'Rake Load'!AN:AN)</f>
        <v>0</v>
      </c>
      <c r="AB456" s="38">
        <f>SUMIF(C$2:C456,C456,AA$2:AA456)</f>
        <v>11.523611111115155</v>
      </c>
      <c r="AC456" s="38">
        <f>SUM(AA$2:AA456)</f>
        <v>540.44861111113426</v>
      </c>
      <c r="AD456" s="43" t="e">
        <f t="shared" si="187"/>
        <v>#DIV/0!</v>
      </c>
      <c r="AE456" s="43">
        <f t="shared" si="188"/>
        <v>0.3601128472223486</v>
      </c>
      <c r="AF456" s="43">
        <f t="shared" si="189"/>
        <v>0.35208378574015259</v>
      </c>
      <c r="AG456" s="38">
        <f>SUMIF(Unloader!B:B,Summary!B456,Unloader!M:M)</f>
        <v>0</v>
      </c>
      <c r="AH456" s="38">
        <f>SUMIF(C$2:C456,C456,AG$2:AG456)</f>
        <v>255320</v>
      </c>
      <c r="AI456" s="38">
        <f>SUM(AG$2:AG456)</f>
        <v>5010888</v>
      </c>
      <c r="AJ456" s="40">
        <f>SUMIF(Unloader!B:B,Summary!B456,Unloader!W:W)</f>
        <v>0</v>
      </c>
      <c r="AK456" s="40">
        <f>SUMIF(Unloader!B:B,Summary!B456,Unloader!AD:AD)+SUMIF(Unloader!B:B,Summary!B456,Unloader!BR:BR)+SUMIF(Unloader!B:B,Summary!B456,Unloader!BN:BN)</f>
        <v>0</v>
      </c>
      <c r="AL456" s="40">
        <f>SUMIF(C$2:C456,C456,AJ$2:AJ456)</f>
        <v>10.227777777777778</v>
      </c>
      <c r="AM456" s="40">
        <f>SUMIF(C$2:C456,C456,AK$2:AK456)</f>
        <v>1.2020833333333334</v>
      </c>
      <c r="AN456" s="30">
        <f t="shared" si="190"/>
        <v>1178.6720012310534</v>
      </c>
      <c r="AO456" s="30">
        <f>SUM(AJ$2:AJ456)</f>
        <v>155.96458333333337</v>
      </c>
      <c r="AP456" s="30">
        <f>SUM(AK$2:AK456)</f>
        <v>13.888194444444437</v>
      </c>
      <c r="AQ456" s="30">
        <f t="shared" si="191"/>
        <v>1469.5404467471526</v>
      </c>
    </row>
    <row r="457" spans="1:43" x14ac:dyDescent="0.25">
      <c r="A457" s="124">
        <f t="shared" si="193"/>
        <v>456</v>
      </c>
      <c r="B457" s="361">
        <f t="shared" si="193"/>
        <v>41089</v>
      </c>
      <c r="C457" s="33">
        <f t="shared" si="173"/>
        <v>6</v>
      </c>
      <c r="D457" s="125">
        <f>COUNTIF('Rake Load'!A:A,Summary!B457)</f>
        <v>0</v>
      </c>
      <c r="E457" s="125">
        <f>SUMIF('Rake Load'!A:A,B457,'Rake Load'!F:F)</f>
        <v>0</v>
      </c>
      <c r="F457" s="35">
        <f>SUMIF('Rake Load'!A:A,B457,'Rake Load'!AB:AB)</f>
        <v>0</v>
      </c>
      <c r="G457" s="35" t="e">
        <f t="shared" si="174"/>
        <v>#DIV/0!</v>
      </c>
      <c r="H457" s="36" t="e">
        <f t="shared" si="175"/>
        <v>#DIV/0!</v>
      </c>
      <c r="I457" s="36" t="e">
        <f t="shared" si="176"/>
        <v>#DIV/0!</v>
      </c>
      <c r="J457" s="35">
        <f>SUMIF('Rake Load'!A:A,B457,'Rake Load'!BH:BH)</f>
        <v>0</v>
      </c>
      <c r="K457" s="41">
        <f t="shared" si="177"/>
        <v>0</v>
      </c>
      <c r="L457" s="41" t="e">
        <f t="shared" si="178"/>
        <v>#DIV/0!</v>
      </c>
      <c r="M457" s="49" t="e">
        <f t="shared" si="179"/>
        <v>#DIV/0!</v>
      </c>
      <c r="N457" s="49" t="e">
        <f t="shared" si="180"/>
        <v>#DIV/0!</v>
      </c>
      <c r="O457" s="363">
        <f>SUMIF(C$2:C457,C457,D$2:D457)</f>
        <v>32</v>
      </c>
      <c r="P457" s="33">
        <f>SUMIF(C$2:C457,C457,F$2:F457)</f>
        <v>40707.236805555563</v>
      </c>
      <c r="Q457" s="37">
        <f t="shared" si="181"/>
        <v>1272.1011501736114</v>
      </c>
      <c r="R457" s="36">
        <f t="shared" si="182"/>
        <v>2</v>
      </c>
      <c r="S457" s="36">
        <f t="shared" si="183"/>
        <v>25</v>
      </c>
      <c r="T457" s="363">
        <f>SUM(D$2:D457)</f>
        <v>1535</v>
      </c>
      <c r="U457" s="38">
        <f>SUMIF(C$2:C457,C457,E$2:E457)</f>
        <v>109703.05999999998</v>
      </c>
      <c r="V457" s="38">
        <f>SUM(E$2:E457)</f>
        <v>5446054.2960000029</v>
      </c>
      <c r="W457" s="43">
        <f>SUM(F$2:F457)</f>
        <v>40908.054861111159</v>
      </c>
      <c r="X457" s="43">
        <f t="shared" si="184"/>
        <v>26.650198606587075</v>
      </c>
      <c r="Y457" s="36">
        <f t="shared" si="185"/>
        <v>15</v>
      </c>
      <c r="Z457" s="36">
        <f t="shared" si="186"/>
        <v>36</v>
      </c>
      <c r="AA457" s="38">
        <f>SUMIF('Rake Load'!A:A,Summary!B457,'Rake Load'!AN:AN)</f>
        <v>0</v>
      </c>
      <c r="AB457" s="38">
        <f>SUMIF(C$2:C457,C457,AA$2:AA457)</f>
        <v>11.523611111115155</v>
      </c>
      <c r="AC457" s="38">
        <f>SUM(AA$2:AA457)</f>
        <v>540.44861111113426</v>
      </c>
      <c r="AD457" s="43" t="e">
        <f t="shared" si="187"/>
        <v>#DIV/0!</v>
      </c>
      <c r="AE457" s="43">
        <f t="shared" si="188"/>
        <v>0.3601128472223486</v>
      </c>
      <c r="AF457" s="43">
        <f t="shared" si="189"/>
        <v>0.35208378574015259</v>
      </c>
      <c r="AG457" s="38">
        <f>SUMIF(Unloader!B:B,Summary!B457,Unloader!M:M)</f>
        <v>0</v>
      </c>
      <c r="AH457" s="38">
        <f>SUMIF(C$2:C457,C457,AG$2:AG457)</f>
        <v>255320</v>
      </c>
      <c r="AI457" s="38">
        <f>SUM(AG$2:AG457)</f>
        <v>5010888</v>
      </c>
      <c r="AJ457" s="40">
        <f>SUMIF(Unloader!B:B,Summary!B457,Unloader!W:W)</f>
        <v>0</v>
      </c>
      <c r="AK457" s="40">
        <f>SUMIF(Unloader!B:B,Summary!B457,Unloader!AD:AD)+SUMIF(Unloader!B:B,Summary!B457,Unloader!BR:BR)+SUMIF(Unloader!B:B,Summary!B457,Unloader!BN:BN)</f>
        <v>0</v>
      </c>
      <c r="AL457" s="40">
        <f>SUMIF(C$2:C457,C457,AJ$2:AJ457)</f>
        <v>10.227777777777778</v>
      </c>
      <c r="AM457" s="40">
        <f>SUMIF(C$2:C457,C457,AK$2:AK457)</f>
        <v>1.2020833333333334</v>
      </c>
      <c r="AN457" s="30">
        <f t="shared" si="190"/>
        <v>1178.6720012310534</v>
      </c>
      <c r="AO457" s="30">
        <f>SUM(AJ$2:AJ457)</f>
        <v>155.96458333333337</v>
      </c>
      <c r="AP457" s="30">
        <f>SUM(AK$2:AK457)</f>
        <v>13.888194444444437</v>
      </c>
      <c r="AQ457" s="30">
        <f t="shared" si="191"/>
        <v>1469.5404467471526</v>
      </c>
    </row>
    <row r="458" spans="1:43" x14ac:dyDescent="0.25">
      <c r="A458" s="124">
        <f t="shared" si="193"/>
        <v>457</v>
      </c>
      <c r="B458" s="361">
        <f t="shared" si="193"/>
        <v>41090</v>
      </c>
      <c r="C458" s="33">
        <f t="shared" si="173"/>
        <v>6</v>
      </c>
      <c r="D458" s="125">
        <f>COUNTIF('Rake Load'!A:A,Summary!B458)</f>
        <v>0</v>
      </c>
      <c r="E458" s="125">
        <f>SUMIF('Rake Load'!A:A,B458,'Rake Load'!F:F)</f>
        <v>0</v>
      </c>
      <c r="F458" s="35">
        <f>SUMIF('Rake Load'!A:A,B458,'Rake Load'!AB:AB)</f>
        <v>0</v>
      </c>
      <c r="G458" s="35" t="e">
        <f t="shared" si="174"/>
        <v>#DIV/0!</v>
      </c>
      <c r="H458" s="36" t="e">
        <f t="shared" si="175"/>
        <v>#DIV/0!</v>
      </c>
      <c r="I458" s="36" t="e">
        <f t="shared" si="176"/>
        <v>#DIV/0!</v>
      </c>
      <c r="J458" s="35">
        <f>SUMIF('Rake Load'!A:A,B458,'Rake Load'!BH:BH)</f>
        <v>0</v>
      </c>
      <c r="K458" s="41">
        <f t="shared" si="177"/>
        <v>0</v>
      </c>
      <c r="L458" s="41" t="e">
        <f t="shared" si="178"/>
        <v>#DIV/0!</v>
      </c>
      <c r="M458" s="49" t="e">
        <f t="shared" si="179"/>
        <v>#DIV/0!</v>
      </c>
      <c r="N458" s="49" t="e">
        <f t="shared" si="180"/>
        <v>#DIV/0!</v>
      </c>
      <c r="O458" s="363">
        <f>SUMIF(C$2:C458,C458,D$2:D458)</f>
        <v>32</v>
      </c>
      <c r="P458" s="33">
        <f>SUMIF(C$2:C458,C458,F$2:F458)</f>
        <v>40707.236805555563</v>
      </c>
      <c r="Q458" s="37">
        <f t="shared" si="181"/>
        <v>1272.1011501736114</v>
      </c>
      <c r="R458" s="36">
        <f t="shared" si="182"/>
        <v>2</v>
      </c>
      <c r="S458" s="36">
        <f t="shared" si="183"/>
        <v>25</v>
      </c>
      <c r="T458" s="363">
        <f>SUM(D$2:D458)</f>
        <v>1535</v>
      </c>
      <c r="U458" s="38">
        <f>SUMIF(C$2:C458,C458,E$2:E458)</f>
        <v>109703.05999999998</v>
      </c>
      <c r="V458" s="38">
        <f>SUM(E$2:E458)</f>
        <v>5446054.2960000029</v>
      </c>
      <c r="W458" s="43">
        <f>SUM(F$2:F458)</f>
        <v>40908.054861111159</v>
      </c>
      <c r="X458" s="43">
        <f t="shared" si="184"/>
        <v>26.650198606587075</v>
      </c>
      <c r="Y458" s="36">
        <f t="shared" si="185"/>
        <v>15</v>
      </c>
      <c r="Z458" s="36">
        <f t="shared" si="186"/>
        <v>36</v>
      </c>
      <c r="AA458" s="38">
        <f>SUMIF('Rake Load'!A:A,Summary!B458,'Rake Load'!AN:AN)</f>
        <v>0</v>
      </c>
      <c r="AB458" s="38">
        <f>SUMIF(C$2:C458,C458,AA$2:AA458)</f>
        <v>11.523611111115155</v>
      </c>
      <c r="AC458" s="38">
        <f>SUM(AA$2:AA458)</f>
        <v>540.44861111113426</v>
      </c>
      <c r="AD458" s="43" t="e">
        <f t="shared" si="187"/>
        <v>#DIV/0!</v>
      </c>
      <c r="AE458" s="43">
        <f t="shared" si="188"/>
        <v>0.3601128472223486</v>
      </c>
      <c r="AF458" s="43">
        <f t="shared" si="189"/>
        <v>0.35208378574015259</v>
      </c>
      <c r="AG458" s="38">
        <f>SUMIF(Unloader!B:B,Summary!B458,Unloader!M:M)</f>
        <v>0</v>
      </c>
      <c r="AH458" s="38">
        <f>SUMIF(C$2:C458,C458,AG$2:AG458)</f>
        <v>255320</v>
      </c>
      <c r="AI458" s="38">
        <f>SUM(AG$2:AG458)</f>
        <v>5010888</v>
      </c>
      <c r="AJ458" s="40">
        <f>SUMIF(Unloader!B:B,Summary!B458,Unloader!W:W)</f>
        <v>0</v>
      </c>
      <c r="AK458" s="40">
        <f>SUMIF(Unloader!B:B,Summary!B458,Unloader!AD:AD)+SUMIF(Unloader!B:B,Summary!B458,Unloader!BR:BR)+SUMIF(Unloader!B:B,Summary!B458,Unloader!BN:BN)</f>
        <v>0</v>
      </c>
      <c r="AL458" s="40">
        <f>SUMIF(C$2:C458,C458,AJ$2:AJ458)</f>
        <v>10.227777777777778</v>
      </c>
      <c r="AM458" s="40">
        <f>SUMIF(C$2:C458,C458,AK$2:AK458)</f>
        <v>1.2020833333333334</v>
      </c>
      <c r="AN458" s="30">
        <f t="shared" si="190"/>
        <v>1178.6720012310534</v>
      </c>
      <c r="AO458" s="30">
        <f>SUM(AJ$2:AJ458)</f>
        <v>155.96458333333337</v>
      </c>
      <c r="AP458" s="30">
        <f>SUM(AK$2:AK458)</f>
        <v>13.888194444444437</v>
      </c>
      <c r="AQ458" s="30">
        <f t="shared" si="191"/>
        <v>1469.5404467471526</v>
      </c>
    </row>
    <row r="459" spans="1:43" x14ac:dyDescent="0.25">
      <c r="A459" s="124">
        <f t="shared" si="193"/>
        <v>458</v>
      </c>
      <c r="B459" s="361">
        <f t="shared" si="193"/>
        <v>41091</v>
      </c>
      <c r="C459" s="33">
        <f t="shared" si="173"/>
        <v>7</v>
      </c>
      <c r="D459" s="125">
        <f>COUNTIF('Rake Load'!A:A,Summary!B459)</f>
        <v>0</v>
      </c>
      <c r="E459" s="125">
        <f>SUMIF('Rake Load'!A:A,B459,'Rake Load'!F:F)</f>
        <v>0</v>
      </c>
      <c r="F459" s="35">
        <f>SUMIF('Rake Load'!A:A,B459,'Rake Load'!AB:AB)</f>
        <v>0</v>
      </c>
      <c r="G459" s="35" t="e">
        <f t="shared" si="174"/>
        <v>#DIV/0!</v>
      </c>
      <c r="H459" s="36" t="e">
        <f t="shared" si="175"/>
        <v>#DIV/0!</v>
      </c>
      <c r="I459" s="36" t="e">
        <f t="shared" si="176"/>
        <v>#DIV/0!</v>
      </c>
      <c r="J459" s="35">
        <f>SUMIF('Rake Load'!A:A,B459,'Rake Load'!BH:BH)</f>
        <v>0</v>
      </c>
      <c r="K459" s="41">
        <f t="shared" si="177"/>
        <v>0</v>
      </c>
      <c r="L459" s="41" t="e">
        <f t="shared" si="178"/>
        <v>#DIV/0!</v>
      </c>
      <c r="M459" s="49" t="e">
        <f t="shared" si="179"/>
        <v>#DIV/0!</v>
      </c>
      <c r="N459" s="49" t="e">
        <f t="shared" si="180"/>
        <v>#DIV/0!</v>
      </c>
      <c r="O459" s="363">
        <f>SUMIF(C$2:C459,C459,D$2:D459)</f>
        <v>63</v>
      </c>
      <c r="P459" s="33">
        <f>SUMIF(C$2:C459,C459,F$2:F459)</f>
        <v>9.0180555555555575</v>
      </c>
      <c r="Q459" s="37">
        <f t="shared" si="181"/>
        <v>0.14314373897707233</v>
      </c>
      <c r="R459" s="36">
        <f t="shared" si="182"/>
        <v>3</v>
      </c>
      <c r="S459" s="36">
        <f t="shared" si="183"/>
        <v>26</v>
      </c>
      <c r="T459" s="363">
        <f>SUM(D$2:D459)</f>
        <v>1535</v>
      </c>
      <c r="U459" s="38">
        <f>SUMIF(C$2:C459,C459,E$2:E459)</f>
        <v>219851.80999999994</v>
      </c>
      <c r="V459" s="38">
        <f>SUM(E$2:E459)</f>
        <v>5446054.2960000029</v>
      </c>
      <c r="W459" s="43">
        <f>SUM(F$2:F459)</f>
        <v>40908.054861111159</v>
      </c>
      <c r="X459" s="43">
        <f t="shared" si="184"/>
        <v>26.650198606587075</v>
      </c>
      <c r="Y459" s="36">
        <f t="shared" si="185"/>
        <v>15</v>
      </c>
      <c r="Z459" s="36">
        <f t="shared" si="186"/>
        <v>36</v>
      </c>
      <c r="AA459" s="38">
        <f>SUMIF('Rake Load'!A:A,Summary!B459,'Rake Load'!AN:AN)</f>
        <v>0</v>
      </c>
      <c r="AB459" s="38">
        <f>SUMIF(C$2:C459,C459,AA$2:AA459)</f>
        <v>23.051388888888891</v>
      </c>
      <c r="AC459" s="38">
        <f>SUM(AA$2:AA459)</f>
        <v>540.44861111113426</v>
      </c>
      <c r="AD459" s="43" t="e">
        <f t="shared" si="187"/>
        <v>#DIV/0!</v>
      </c>
      <c r="AE459" s="43">
        <f t="shared" si="188"/>
        <v>0.36589506172839509</v>
      </c>
      <c r="AF459" s="43">
        <f t="shared" si="189"/>
        <v>0.35208378574015259</v>
      </c>
      <c r="AG459" s="38">
        <f>SUMIF(Unloader!B:B,Summary!B459,Unloader!M:M)</f>
        <v>0</v>
      </c>
      <c r="AH459" s="38">
        <f>SUMIF(C$2:C459,C459,AG$2:AG459)</f>
        <v>489063</v>
      </c>
      <c r="AI459" s="38">
        <f>SUM(AG$2:AG459)</f>
        <v>5010888</v>
      </c>
      <c r="AJ459" s="40">
        <f>SUMIF(Unloader!B:B,Summary!B459,Unloader!W:W)</f>
        <v>0</v>
      </c>
      <c r="AK459" s="40">
        <f>SUMIF(Unloader!B:B,Summary!B459,Unloader!AD:AD)+SUMIF(Unloader!B:B,Summary!B459,Unloader!BR:BR)+SUMIF(Unloader!B:B,Summary!B459,Unloader!BN:BN)</f>
        <v>0</v>
      </c>
      <c r="AL459" s="40">
        <f>SUMIF(C$2:C459,C459,AJ$2:AJ459)</f>
        <v>15.416666666666666</v>
      </c>
      <c r="AM459" s="40">
        <f>SUMIF(C$2:C459,C459,AK$2:AK459)</f>
        <v>1.0868055555555556</v>
      </c>
      <c r="AN459" s="30">
        <f t="shared" si="190"/>
        <v>1422.0392536951783</v>
      </c>
      <c r="AO459" s="30">
        <f>SUM(AJ$2:AJ459)</f>
        <v>155.96458333333337</v>
      </c>
      <c r="AP459" s="30">
        <f>SUM(AK$2:AK459)</f>
        <v>13.888194444444437</v>
      </c>
      <c r="AQ459" s="30">
        <f t="shared" si="191"/>
        <v>1469.5404467471526</v>
      </c>
    </row>
    <row r="460" spans="1:43" x14ac:dyDescent="0.25">
      <c r="A460" s="124">
        <f t="shared" si="193"/>
        <v>459</v>
      </c>
      <c r="B460" s="361">
        <f t="shared" si="193"/>
        <v>41092</v>
      </c>
      <c r="C460" s="33">
        <f t="shared" si="173"/>
        <v>7</v>
      </c>
      <c r="D460" s="125">
        <f>COUNTIF('Rake Load'!A:A,Summary!B460)</f>
        <v>0</v>
      </c>
      <c r="E460" s="125">
        <f>SUMIF('Rake Load'!A:A,B460,'Rake Load'!F:F)</f>
        <v>0</v>
      </c>
      <c r="F460" s="35">
        <f>SUMIF('Rake Load'!A:A,B460,'Rake Load'!AB:AB)</f>
        <v>0</v>
      </c>
      <c r="G460" s="35" t="e">
        <f t="shared" si="174"/>
        <v>#DIV/0!</v>
      </c>
      <c r="H460" s="36" t="e">
        <f t="shared" si="175"/>
        <v>#DIV/0!</v>
      </c>
      <c r="I460" s="36" t="e">
        <f t="shared" si="176"/>
        <v>#DIV/0!</v>
      </c>
      <c r="J460" s="35">
        <f>SUMIF('Rake Load'!A:A,B460,'Rake Load'!BH:BH)</f>
        <v>0</v>
      </c>
      <c r="K460" s="41">
        <f t="shared" si="177"/>
        <v>0</v>
      </c>
      <c r="L460" s="41" t="e">
        <f t="shared" si="178"/>
        <v>#DIV/0!</v>
      </c>
      <c r="M460" s="49" t="e">
        <f t="shared" si="179"/>
        <v>#DIV/0!</v>
      </c>
      <c r="N460" s="49" t="e">
        <f t="shared" si="180"/>
        <v>#DIV/0!</v>
      </c>
      <c r="O460" s="363">
        <f>SUMIF(C$2:C460,C460,D$2:D460)</f>
        <v>63</v>
      </c>
      <c r="P460" s="33">
        <f>SUMIF(C$2:C460,C460,F$2:F460)</f>
        <v>9.0180555555555575</v>
      </c>
      <c r="Q460" s="37">
        <f t="shared" si="181"/>
        <v>0.14314373897707233</v>
      </c>
      <c r="R460" s="36">
        <f t="shared" si="182"/>
        <v>3</v>
      </c>
      <c r="S460" s="36">
        <f t="shared" si="183"/>
        <v>26</v>
      </c>
      <c r="T460" s="363">
        <f>SUM(D$2:D460)</f>
        <v>1535</v>
      </c>
      <c r="U460" s="38">
        <f>SUMIF(C$2:C460,C460,E$2:E460)</f>
        <v>219851.80999999994</v>
      </c>
      <c r="V460" s="38">
        <f>SUM(E$2:E460)</f>
        <v>5446054.2960000029</v>
      </c>
      <c r="W460" s="43">
        <f>SUM(F$2:F460)</f>
        <v>40908.054861111159</v>
      </c>
      <c r="X460" s="43">
        <f t="shared" si="184"/>
        <v>26.650198606587075</v>
      </c>
      <c r="Y460" s="36">
        <f t="shared" si="185"/>
        <v>15</v>
      </c>
      <c r="Z460" s="36">
        <f t="shared" si="186"/>
        <v>36</v>
      </c>
      <c r="AA460" s="38">
        <f>SUMIF('Rake Load'!A:A,Summary!B460,'Rake Load'!AN:AN)</f>
        <v>0</v>
      </c>
      <c r="AB460" s="38">
        <f>SUMIF(C$2:C460,C460,AA$2:AA460)</f>
        <v>23.051388888888891</v>
      </c>
      <c r="AC460" s="38">
        <f>SUM(AA$2:AA460)</f>
        <v>540.44861111113426</v>
      </c>
      <c r="AD460" s="43" t="e">
        <f t="shared" si="187"/>
        <v>#DIV/0!</v>
      </c>
      <c r="AE460" s="43">
        <f t="shared" si="188"/>
        <v>0.36589506172839509</v>
      </c>
      <c r="AF460" s="43">
        <f t="shared" si="189"/>
        <v>0.35208378574015259</v>
      </c>
      <c r="AG460" s="38">
        <f>SUMIF(Unloader!B:B,Summary!B460,Unloader!M:M)</f>
        <v>0</v>
      </c>
      <c r="AH460" s="38">
        <f>SUMIF(C$2:C460,C460,AG$2:AG460)</f>
        <v>489063</v>
      </c>
      <c r="AI460" s="38">
        <f>SUM(AG$2:AG460)</f>
        <v>5010888</v>
      </c>
      <c r="AJ460" s="40">
        <f>SUMIF(Unloader!B:B,Summary!B460,Unloader!W:W)</f>
        <v>0</v>
      </c>
      <c r="AK460" s="40">
        <f>SUMIF(Unloader!B:B,Summary!B460,Unloader!AD:AD)+SUMIF(Unloader!B:B,Summary!B460,Unloader!BR:BR)+SUMIF(Unloader!B:B,Summary!B460,Unloader!BN:BN)</f>
        <v>0</v>
      </c>
      <c r="AL460" s="40">
        <f>SUMIF(C$2:C460,C460,AJ$2:AJ460)</f>
        <v>15.416666666666666</v>
      </c>
      <c r="AM460" s="40">
        <f>SUMIF(C$2:C460,C460,AK$2:AK460)</f>
        <v>1.0868055555555556</v>
      </c>
      <c r="AN460" s="30">
        <f t="shared" si="190"/>
        <v>1422.0392536951783</v>
      </c>
      <c r="AO460" s="30">
        <f>SUM(AJ$2:AJ460)</f>
        <v>155.96458333333337</v>
      </c>
      <c r="AP460" s="30">
        <f>SUM(AK$2:AK460)</f>
        <v>13.888194444444437</v>
      </c>
      <c r="AQ460" s="30">
        <f t="shared" si="191"/>
        <v>1469.5404467471526</v>
      </c>
    </row>
    <row r="461" spans="1:43" x14ac:dyDescent="0.25">
      <c r="A461" s="124">
        <f t="shared" si="193"/>
        <v>460</v>
      </c>
      <c r="B461" s="361">
        <f t="shared" si="193"/>
        <v>41093</v>
      </c>
      <c r="C461" s="33">
        <f t="shared" si="173"/>
        <v>7</v>
      </c>
      <c r="D461" s="125">
        <f>COUNTIF('Rake Load'!A:A,Summary!B461)</f>
        <v>0</v>
      </c>
      <c r="E461" s="125">
        <f>SUMIF('Rake Load'!A:A,B461,'Rake Load'!F:F)</f>
        <v>0</v>
      </c>
      <c r="F461" s="35">
        <f>SUMIF('Rake Load'!A:A,B461,'Rake Load'!AB:AB)</f>
        <v>0</v>
      </c>
      <c r="G461" s="35" t="e">
        <f t="shared" si="174"/>
        <v>#DIV/0!</v>
      </c>
      <c r="H461" s="36" t="e">
        <f t="shared" si="175"/>
        <v>#DIV/0!</v>
      </c>
      <c r="I461" s="36" t="e">
        <f t="shared" si="176"/>
        <v>#DIV/0!</v>
      </c>
      <c r="J461" s="35">
        <f>SUMIF('Rake Load'!A:A,B461,'Rake Load'!BH:BH)</f>
        <v>0</v>
      </c>
      <c r="K461" s="41">
        <f t="shared" si="177"/>
        <v>0</v>
      </c>
      <c r="L461" s="41" t="e">
        <f t="shared" si="178"/>
        <v>#DIV/0!</v>
      </c>
      <c r="M461" s="49" t="e">
        <f t="shared" si="179"/>
        <v>#DIV/0!</v>
      </c>
      <c r="N461" s="49" t="e">
        <f t="shared" si="180"/>
        <v>#DIV/0!</v>
      </c>
      <c r="O461" s="363">
        <f>SUMIF(C$2:C461,C461,D$2:D461)</f>
        <v>63</v>
      </c>
      <c r="P461" s="33">
        <f>SUMIF(C$2:C461,C461,F$2:F461)</f>
        <v>9.0180555555555575</v>
      </c>
      <c r="Q461" s="37">
        <f t="shared" si="181"/>
        <v>0.14314373897707233</v>
      </c>
      <c r="R461" s="36">
        <f t="shared" si="182"/>
        <v>3</v>
      </c>
      <c r="S461" s="36">
        <f t="shared" si="183"/>
        <v>26</v>
      </c>
      <c r="T461" s="363">
        <f>SUM(D$2:D461)</f>
        <v>1535</v>
      </c>
      <c r="U461" s="38">
        <f>SUMIF(C$2:C461,C461,E$2:E461)</f>
        <v>219851.80999999994</v>
      </c>
      <c r="V461" s="38">
        <f>SUM(E$2:E461)</f>
        <v>5446054.2960000029</v>
      </c>
      <c r="W461" s="43">
        <f>SUM(F$2:F461)</f>
        <v>40908.054861111159</v>
      </c>
      <c r="X461" s="43">
        <f t="shared" si="184"/>
        <v>26.650198606587075</v>
      </c>
      <c r="Y461" s="36">
        <f t="shared" si="185"/>
        <v>15</v>
      </c>
      <c r="Z461" s="36">
        <f t="shared" si="186"/>
        <v>36</v>
      </c>
      <c r="AA461" s="38">
        <f>SUMIF('Rake Load'!A:A,Summary!B461,'Rake Load'!AN:AN)</f>
        <v>0</v>
      </c>
      <c r="AB461" s="38">
        <f>SUMIF(C$2:C461,C461,AA$2:AA461)</f>
        <v>23.051388888888891</v>
      </c>
      <c r="AC461" s="38">
        <f>SUM(AA$2:AA461)</f>
        <v>540.44861111113426</v>
      </c>
      <c r="AD461" s="43" t="e">
        <f t="shared" si="187"/>
        <v>#DIV/0!</v>
      </c>
      <c r="AE461" s="43">
        <f t="shared" si="188"/>
        <v>0.36589506172839509</v>
      </c>
      <c r="AF461" s="43">
        <f t="shared" si="189"/>
        <v>0.35208378574015259</v>
      </c>
      <c r="AG461" s="38">
        <f>SUMIF(Unloader!B:B,Summary!B461,Unloader!M:M)</f>
        <v>0</v>
      </c>
      <c r="AH461" s="38">
        <f>SUMIF(C$2:C461,C461,AG$2:AG461)</f>
        <v>489063</v>
      </c>
      <c r="AI461" s="38">
        <f>SUM(AG$2:AG461)</f>
        <v>5010888</v>
      </c>
      <c r="AJ461" s="40">
        <f>SUMIF(Unloader!B:B,Summary!B461,Unloader!W:W)</f>
        <v>0</v>
      </c>
      <c r="AK461" s="40">
        <f>SUMIF(Unloader!B:B,Summary!B461,Unloader!AD:AD)+SUMIF(Unloader!B:B,Summary!B461,Unloader!BR:BR)+SUMIF(Unloader!B:B,Summary!B461,Unloader!BN:BN)</f>
        <v>0</v>
      </c>
      <c r="AL461" s="40">
        <f>SUMIF(C$2:C461,C461,AJ$2:AJ461)</f>
        <v>15.416666666666666</v>
      </c>
      <c r="AM461" s="40">
        <f>SUMIF(C$2:C461,C461,AK$2:AK461)</f>
        <v>1.0868055555555556</v>
      </c>
      <c r="AN461" s="30">
        <f t="shared" si="190"/>
        <v>1422.0392536951783</v>
      </c>
      <c r="AO461" s="30">
        <f>SUM(AJ$2:AJ461)</f>
        <v>155.96458333333337</v>
      </c>
      <c r="AP461" s="30">
        <f>SUM(AK$2:AK461)</f>
        <v>13.888194444444437</v>
      </c>
      <c r="AQ461" s="30">
        <f t="shared" si="191"/>
        <v>1469.5404467471526</v>
      </c>
    </row>
    <row r="462" spans="1:43" x14ac:dyDescent="0.25">
      <c r="A462" s="124">
        <f t="shared" si="193"/>
        <v>461</v>
      </c>
      <c r="B462" s="361">
        <f t="shared" si="193"/>
        <v>41094</v>
      </c>
      <c r="C462" s="33">
        <f t="shared" si="173"/>
        <v>7</v>
      </c>
      <c r="D462" s="125">
        <f>COUNTIF('Rake Load'!A:A,Summary!B462)</f>
        <v>0</v>
      </c>
      <c r="E462" s="125">
        <f>SUMIF('Rake Load'!A:A,B462,'Rake Load'!F:F)</f>
        <v>0</v>
      </c>
      <c r="F462" s="35">
        <f>SUMIF('Rake Load'!A:A,B462,'Rake Load'!AB:AB)</f>
        <v>0</v>
      </c>
      <c r="G462" s="35" t="e">
        <f t="shared" si="174"/>
        <v>#DIV/0!</v>
      </c>
      <c r="H462" s="36" t="e">
        <f t="shared" si="175"/>
        <v>#DIV/0!</v>
      </c>
      <c r="I462" s="36" t="e">
        <f t="shared" si="176"/>
        <v>#DIV/0!</v>
      </c>
      <c r="J462" s="35">
        <f>SUMIF('Rake Load'!A:A,B462,'Rake Load'!BH:BH)</f>
        <v>0</v>
      </c>
      <c r="K462" s="41">
        <f t="shared" si="177"/>
        <v>0</v>
      </c>
      <c r="L462" s="41" t="e">
        <f t="shared" si="178"/>
        <v>#DIV/0!</v>
      </c>
      <c r="M462" s="49" t="e">
        <f t="shared" si="179"/>
        <v>#DIV/0!</v>
      </c>
      <c r="N462" s="49" t="e">
        <f t="shared" si="180"/>
        <v>#DIV/0!</v>
      </c>
      <c r="O462" s="363">
        <f>SUMIF(C$2:C462,C462,D$2:D462)</f>
        <v>63</v>
      </c>
      <c r="P462" s="33">
        <f>SUMIF(C$2:C462,C462,F$2:F462)</f>
        <v>9.0180555555555575</v>
      </c>
      <c r="Q462" s="37">
        <f t="shared" si="181"/>
        <v>0.14314373897707233</v>
      </c>
      <c r="R462" s="36">
        <f t="shared" si="182"/>
        <v>3</v>
      </c>
      <c r="S462" s="36">
        <f t="shared" si="183"/>
        <v>26</v>
      </c>
      <c r="T462" s="363">
        <f>SUM(D$2:D462)</f>
        <v>1535</v>
      </c>
      <c r="U462" s="38">
        <f>SUMIF(C$2:C462,C462,E$2:E462)</f>
        <v>219851.80999999994</v>
      </c>
      <c r="V462" s="38">
        <f>SUM(E$2:E462)</f>
        <v>5446054.2960000029</v>
      </c>
      <c r="W462" s="43">
        <f>SUM(F$2:F462)</f>
        <v>40908.054861111159</v>
      </c>
      <c r="X462" s="43">
        <f t="shared" si="184"/>
        <v>26.650198606587075</v>
      </c>
      <c r="Y462" s="36">
        <f t="shared" si="185"/>
        <v>15</v>
      </c>
      <c r="Z462" s="36">
        <f t="shared" si="186"/>
        <v>36</v>
      </c>
      <c r="AA462" s="38">
        <f>SUMIF('Rake Load'!A:A,Summary!B462,'Rake Load'!AN:AN)</f>
        <v>0</v>
      </c>
      <c r="AB462" s="38">
        <f>SUMIF(C$2:C462,C462,AA$2:AA462)</f>
        <v>23.051388888888891</v>
      </c>
      <c r="AC462" s="38">
        <f>SUM(AA$2:AA462)</f>
        <v>540.44861111113426</v>
      </c>
      <c r="AD462" s="43" t="e">
        <f t="shared" si="187"/>
        <v>#DIV/0!</v>
      </c>
      <c r="AE462" s="43">
        <f t="shared" si="188"/>
        <v>0.36589506172839509</v>
      </c>
      <c r="AF462" s="43">
        <f t="shared" si="189"/>
        <v>0.35208378574015259</v>
      </c>
      <c r="AG462" s="38">
        <f>SUMIF(Unloader!B:B,Summary!B462,Unloader!M:M)</f>
        <v>0</v>
      </c>
      <c r="AH462" s="38">
        <f>SUMIF(C$2:C462,C462,AG$2:AG462)</f>
        <v>489063</v>
      </c>
      <c r="AI462" s="38">
        <f>SUM(AG$2:AG462)</f>
        <v>5010888</v>
      </c>
      <c r="AJ462" s="40">
        <f>SUMIF(Unloader!B:B,Summary!B462,Unloader!W:W)</f>
        <v>0</v>
      </c>
      <c r="AK462" s="40">
        <f>SUMIF(Unloader!B:B,Summary!B462,Unloader!AD:AD)+SUMIF(Unloader!B:B,Summary!B462,Unloader!BR:BR)+SUMIF(Unloader!B:B,Summary!B462,Unloader!BN:BN)</f>
        <v>0</v>
      </c>
      <c r="AL462" s="40">
        <f>SUMIF(C$2:C462,C462,AJ$2:AJ462)</f>
        <v>15.416666666666666</v>
      </c>
      <c r="AM462" s="40">
        <f>SUMIF(C$2:C462,C462,AK$2:AK462)</f>
        <v>1.0868055555555556</v>
      </c>
      <c r="AN462" s="30">
        <f t="shared" si="190"/>
        <v>1422.0392536951783</v>
      </c>
      <c r="AO462" s="30">
        <f>SUM(AJ$2:AJ462)</f>
        <v>155.96458333333337</v>
      </c>
      <c r="AP462" s="30">
        <f>SUM(AK$2:AK462)</f>
        <v>13.888194444444437</v>
      </c>
      <c r="AQ462" s="30">
        <f t="shared" si="191"/>
        <v>1469.5404467471526</v>
      </c>
    </row>
    <row r="463" spans="1:43" x14ac:dyDescent="0.25">
      <c r="A463" s="124">
        <f t="shared" si="193"/>
        <v>462</v>
      </c>
      <c r="B463" s="361">
        <f t="shared" si="193"/>
        <v>41095</v>
      </c>
      <c r="C463" s="33">
        <f t="shared" si="173"/>
        <v>7</v>
      </c>
      <c r="D463" s="125">
        <f>COUNTIF('Rake Load'!A:A,Summary!B463)</f>
        <v>0</v>
      </c>
      <c r="E463" s="125">
        <f>SUMIF('Rake Load'!A:A,B463,'Rake Load'!F:F)</f>
        <v>0</v>
      </c>
      <c r="F463" s="35">
        <f>SUMIF('Rake Load'!A:A,B463,'Rake Load'!AB:AB)</f>
        <v>0</v>
      </c>
      <c r="G463" s="35" t="e">
        <f t="shared" si="174"/>
        <v>#DIV/0!</v>
      </c>
      <c r="H463" s="36" t="e">
        <f t="shared" si="175"/>
        <v>#DIV/0!</v>
      </c>
      <c r="I463" s="36" t="e">
        <f t="shared" si="176"/>
        <v>#DIV/0!</v>
      </c>
      <c r="J463" s="35">
        <f>SUMIF('Rake Load'!A:A,B463,'Rake Load'!BH:BH)</f>
        <v>0</v>
      </c>
      <c r="K463" s="41">
        <f t="shared" si="177"/>
        <v>0</v>
      </c>
      <c r="L463" s="41" t="e">
        <f t="shared" si="178"/>
        <v>#DIV/0!</v>
      </c>
      <c r="M463" s="49" t="e">
        <f t="shared" si="179"/>
        <v>#DIV/0!</v>
      </c>
      <c r="N463" s="49" t="e">
        <f t="shared" si="180"/>
        <v>#DIV/0!</v>
      </c>
      <c r="O463" s="363">
        <f>SUMIF(C$2:C463,C463,D$2:D463)</f>
        <v>63</v>
      </c>
      <c r="P463" s="33">
        <f>SUMIF(C$2:C463,C463,F$2:F463)</f>
        <v>9.0180555555555575</v>
      </c>
      <c r="Q463" s="37">
        <f t="shared" si="181"/>
        <v>0.14314373897707233</v>
      </c>
      <c r="R463" s="36">
        <f t="shared" si="182"/>
        <v>3</v>
      </c>
      <c r="S463" s="36">
        <f t="shared" si="183"/>
        <v>26</v>
      </c>
      <c r="T463" s="363">
        <f>SUM(D$2:D463)</f>
        <v>1535</v>
      </c>
      <c r="U463" s="38">
        <f>SUMIF(C$2:C463,C463,E$2:E463)</f>
        <v>219851.80999999994</v>
      </c>
      <c r="V463" s="38">
        <f>SUM(E$2:E463)</f>
        <v>5446054.2960000029</v>
      </c>
      <c r="W463" s="43">
        <f>SUM(F$2:F463)</f>
        <v>40908.054861111159</v>
      </c>
      <c r="X463" s="43">
        <f t="shared" si="184"/>
        <v>26.650198606587075</v>
      </c>
      <c r="Y463" s="36">
        <f t="shared" si="185"/>
        <v>15</v>
      </c>
      <c r="Z463" s="36">
        <f t="shared" si="186"/>
        <v>36</v>
      </c>
      <c r="AA463" s="38">
        <f>SUMIF('Rake Load'!A:A,Summary!B463,'Rake Load'!AN:AN)</f>
        <v>0</v>
      </c>
      <c r="AB463" s="38">
        <f>SUMIF(C$2:C463,C463,AA$2:AA463)</f>
        <v>23.051388888888891</v>
      </c>
      <c r="AC463" s="38">
        <f>SUM(AA$2:AA463)</f>
        <v>540.44861111113426</v>
      </c>
      <c r="AD463" s="43" t="e">
        <f t="shared" si="187"/>
        <v>#DIV/0!</v>
      </c>
      <c r="AE463" s="43">
        <f t="shared" si="188"/>
        <v>0.36589506172839509</v>
      </c>
      <c r="AF463" s="43">
        <f t="shared" si="189"/>
        <v>0.35208378574015259</v>
      </c>
      <c r="AG463" s="38">
        <f>SUMIF(Unloader!B:B,Summary!B463,Unloader!M:M)</f>
        <v>0</v>
      </c>
      <c r="AH463" s="38">
        <f>SUMIF(C$2:C463,C463,AG$2:AG463)</f>
        <v>489063</v>
      </c>
      <c r="AI463" s="38">
        <f>SUM(AG$2:AG463)</f>
        <v>5010888</v>
      </c>
      <c r="AJ463" s="40">
        <f>SUMIF(Unloader!B:B,Summary!B463,Unloader!W:W)</f>
        <v>0</v>
      </c>
      <c r="AK463" s="40">
        <f>SUMIF(Unloader!B:B,Summary!B463,Unloader!AD:AD)+SUMIF(Unloader!B:B,Summary!B463,Unloader!BR:BR)+SUMIF(Unloader!B:B,Summary!B463,Unloader!BN:BN)</f>
        <v>0</v>
      </c>
      <c r="AL463" s="40">
        <f>SUMIF(C$2:C463,C463,AJ$2:AJ463)</f>
        <v>15.416666666666666</v>
      </c>
      <c r="AM463" s="40">
        <f>SUMIF(C$2:C463,C463,AK$2:AK463)</f>
        <v>1.0868055555555556</v>
      </c>
      <c r="AN463" s="30">
        <f t="shared" si="190"/>
        <v>1422.0392536951783</v>
      </c>
      <c r="AO463" s="30">
        <f>SUM(AJ$2:AJ463)</f>
        <v>155.96458333333337</v>
      </c>
      <c r="AP463" s="30">
        <f>SUM(AK$2:AK463)</f>
        <v>13.888194444444437</v>
      </c>
      <c r="AQ463" s="30">
        <f t="shared" si="191"/>
        <v>1469.5404467471526</v>
      </c>
    </row>
    <row r="464" spans="1:43" x14ac:dyDescent="0.25">
      <c r="A464" s="124">
        <f t="shared" si="193"/>
        <v>463</v>
      </c>
      <c r="B464" s="361">
        <f t="shared" si="193"/>
        <v>41096</v>
      </c>
      <c r="C464" s="33">
        <f t="shared" si="173"/>
        <v>7</v>
      </c>
      <c r="D464" s="125">
        <f>COUNTIF('Rake Load'!A:A,Summary!B464)</f>
        <v>0</v>
      </c>
      <c r="E464" s="125">
        <f>SUMIF('Rake Load'!A:A,B464,'Rake Load'!F:F)</f>
        <v>0</v>
      </c>
      <c r="F464" s="35">
        <f>SUMIF('Rake Load'!A:A,B464,'Rake Load'!AB:AB)</f>
        <v>0</v>
      </c>
      <c r="G464" s="35" t="e">
        <f t="shared" si="174"/>
        <v>#DIV/0!</v>
      </c>
      <c r="H464" s="36" t="e">
        <f t="shared" si="175"/>
        <v>#DIV/0!</v>
      </c>
      <c r="I464" s="36" t="e">
        <f t="shared" si="176"/>
        <v>#DIV/0!</v>
      </c>
      <c r="J464" s="35">
        <f>SUMIF('Rake Load'!A:A,B464,'Rake Load'!BH:BH)</f>
        <v>0</v>
      </c>
      <c r="K464" s="41">
        <f t="shared" si="177"/>
        <v>0</v>
      </c>
      <c r="L464" s="41" t="e">
        <f t="shared" si="178"/>
        <v>#DIV/0!</v>
      </c>
      <c r="M464" s="49" t="e">
        <f t="shared" si="179"/>
        <v>#DIV/0!</v>
      </c>
      <c r="N464" s="49" t="e">
        <f t="shared" si="180"/>
        <v>#DIV/0!</v>
      </c>
      <c r="O464" s="363">
        <f>SUMIF(C$2:C464,C464,D$2:D464)</f>
        <v>63</v>
      </c>
      <c r="P464" s="33">
        <f>SUMIF(C$2:C464,C464,F$2:F464)</f>
        <v>9.0180555555555575</v>
      </c>
      <c r="Q464" s="37">
        <f t="shared" si="181"/>
        <v>0.14314373897707233</v>
      </c>
      <c r="R464" s="36">
        <f t="shared" si="182"/>
        <v>3</v>
      </c>
      <c r="S464" s="36">
        <f t="shared" si="183"/>
        <v>26</v>
      </c>
      <c r="T464" s="363">
        <f>SUM(D$2:D464)</f>
        <v>1535</v>
      </c>
      <c r="U464" s="38">
        <f>SUMIF(C$2:C464,C464,E$2:E464)</f>
        <v>219851.80999999994</v>
      </c>
      <c r="V464" s="38">
        <f>SUM(E$2:E464)</f>
        <v>5446054.2960000029</v>
      </c>
      <c r="W464" s="43">
        <f>SUM(F$2:F464)</f>
        <v>40908.054861111159</v>
      </c>
      <c r="X464" s="43">
        <f t="shared" si="184"/>
        <v>26.650198606587075</v>
      </c>
      <c r="Y464" s="36">
        <f t="shared" si="185"/>
        <v>15</v>
      </c>
      <c r="Z464" s="36">
        <f t="shared" si="186"/>
        <v>36</v>
      </c>
      <c r="AA464" s="38">
        <f>SUMIF('Rake Load'!A:A,Summary!B464,'Rake Load'!AN:AN)</f>
        <v>0</v>
      </c>
      <c r="AB464" s="38">
        <f>SUMIF(C$2:C464,C464,AA$2:AA464)</f>
        <v>23.051388888888891</v>
      </c>
      <c r="AC464" s="38">
        <f>SUM(AA$2:AA464)</f>
        <v>540.44861111113426</v>
      </c>
      <c r="AD464" s="43" t="e">
        <f t="shared" si="187"/>
        <v>#DIV/0!</v>
      </c>
      <c r="AE464" s="43">
        <f t="shared" si="188"/>
        <v>0.36589506172839509</v>
      </c>
      <c r="AF464" s="43">
        <f t="shared" si="189"/>
        <v>0.35208378574015259</v>
      </c>
      <c r="AG464" s="38">
        <f>SUMIF(Unloader!B:B,Summary!B464,Unloader!M:M)</f>
        <v>0</v>
      </c>
      <c r="AH464" s="38">
        <f>SUMIF(C$2:C464,C464,AG$2:AG464)</f>
        <v>489063</v>
      </c>
      <c r="AI464" s="38">
        <f>SUM(AG$2:AG464)</f>
        <v>5010888</v>
      </c>
      <c r="AJ464" s="40">
        <f>SUMIF(Unloader!B:B,Summary!B464,Unloader!W:W)</f>
        <v>0</v>
      </c>
      <c r="AK464" s="40">
        <f>SUMIF(Unloader!B:B,Summary!B464,Unloader!AD:AD)+SUMIF(Unloader!B:B,Summary!B464,Unloader!BR:BR)+SUMIF(Unloader!B:B,Summary!B464,Unloader!BN:BN)</f>
        <v>0</v>
      </c>
      <c r="AL464" s="40">
        <f>SUMIF(C$2:C464,C464,AJ$2:AJ464)</f>
        <v>15.416666666666666</v>
      </c>
      <c r="AM464" s="40">
        <f>SUMIF(C$2:C464,C464,AK$2:AK464)</f>
        <v>1.0868055555555556</v>
      </c>
      <c r="AN464" s="30">
        <f t="shared" si="190"/>
        <v>1422.0392536951783</v>
      </c>
      <c r="AO464" s="30">
        <f>SUM(AJ$2:AJ464)</f>
        <v>155.96458333333337</v>
      </c>
      <c r="AP464" s="30">
        <f>SUM(AK$2:AK464)</f>
        <v>13.888194444444437</v>
      </c>
      <c r="AQ464" s="30">
        <f t="shared" si="191"/>
        <v>1469.5404467471526</v>
      </c>
    </row>
    <row r="465" spans="1:43" x14ac:dyDescent="0.25">
      <c r="A465" s="124">
        <f t="shared" si="193"/>
        <v>464</v>
      </c>
      <c r="B465" s="361">
        <f t="shared" si="193"/>
        <v>41097</v>
      </c>
      <c r="C465" s="33">
        <f t="shared" si="173"/>
        <v>7</v>
      </c>
      <c r="D465" s="125">
        <f>COUNTIF('Rake Load'!A:A,Summary!B465)</f>
        <v>0</v>
      </c>
      <c r="E465" s="125">
        <f>SUMIF('Rake Load'!A:A,B465,'Rake Load'!F:F)</f>
        <v>0</v>
      </c>
      <c r="F465" s="35">
        <f>SUMIF('Rake Load'!A:A,B465,'Rake Load'!AB:AB)</f>
        <v>0</v>
      </c>
      <c r="G465" s="35" t="e">
        <f t="shared" si="174"/>
        <v>#DIV/0!</v>
      </c>
      <c r="H465" s="36" t="e">
        <f t="shared" si="175"/>
        <v>#DIV/0!</v>
      </c>
      <c r="I465" s="36" t="e">
        <f t="shared" si="176"/>
        <v>#DIV/0!</v>
      </c>
      <c r="J465" s="35">
        <f>SUMIF('Rake Load'!A:A,B465,'Rake Load'!BH:BH)</f>
        <v>0</v>
      </c>
      <c r="K465" s="41">
        <f t="shared" si="177"/>
        <v>0</v>
      </c>
      <c r="L465" s="41" t="e">
        <f t="shared" si="178"/>
        <v>#DIV/0!</v>
      </c>
      <c r="M465" s="49" t="e">
        <f t="shared" si="179"/>
        <v>#DIV/0!</v>
      </c>
      <c r="N465" s="49" t="e">
        <f t="shared" si="180"/>
        <v>#DIV/0!</v>
      </c>
      <c r="O465" s="363">
        <f>SUMIF(C$2:C465,C465,D$2:D465)</f>
        <v>63</v>
      </c>
      <c r="P465" s="33">
        <f>SUMIF(C$2:C465,C465,F$2:F465)</f>
        <v>9.0180555555555575</v>
      </c>
      <c r="Q465" s="37">
        <f t="shared" si="181"/>
        <v>0.14314373897707233</v>
      </c>
      <c r="R465" s="36">
        <f t="shared" si="182"/>
        <v>3</v>
      </c>
      <c r="S465" s="36">
        <f t="shared" si="183"/>
        <v>26</v>
      </c>
      <c r="T465" s="363">
        <f>SUM(D$2:D465)</f>
        <v>1535</v>
      </c>
      <c r="U465" s="38">
        <f>SUMIF(C$2:C465,C465,E$2:E465)</f>
        <v>219851.80999999994</v>
      </c>
      <c r="V465" s="38">
        <f>SUM(E$2:E465)</f>
        <v>5446054.2960000029</v>
      </c>
      <c r="W465" s="43">
        <f>SUM(F$2:F465)</f>
        <v>40908.054861111159</v>
      </c>
      <c r="X465" s="43">
        <f t="shared" si="184"/>
        <v>26.650198606587075</v>
      </c>
      <c r="Y465" s="36">
        <f t="shared" si="185"/>
        <v>15</v>
      </c>
      <c r="Z465" s="36">
        <f t="shared" si="186"/>
        <v>36</v>
      </c>
      <c r="AA465" s="38">
        <f>SUMIF('Rake Load'!A:A,Summary!B465,'Rake Load'!AN:AN)</f>
        <v>0</v>
      </c>
      <c r="AB465" s="38">
        <f>SUMIF(C$2:C465,C465,AA$2:AA465)</f>
        <v>23.051388888888891</v>
      </c>
      <c r="AC465" s="38">
        <f>SUM(AA$2:AA465)</f>
        <v>540.44861111113426</v>
      </c>
      <c r="AD465" s="43" t="e">
        <f t="shared" si="187"/>
        <v>#DIV/0!</v>
      </c>
      <c r="AE465" s="43">
        <f t="shared" si="188"/>
        <v>0.36589506172839509</v>
      </c>
      <c r="AF465" s="43">
        <f t="shared" si="189"/>
        <v>0.35208378574015259</v>
      </c>
      <c r="AG465" s="38">
        <f>SUMIF(Unloader!B:B,Summary!B465,Unloader!M:M)</f>
        <v>0</v>
      </c>
      <c r="AH465" s="38">
        <f>SUMIF(C$2:C465,C465,AG$2:AG465)</f>
        <v>489063</v>
      </c>
      <c r="AI465" s="38">
        <f>SUM(AG$2:AG465)</f>
        <v>5010888</v>
      </c>
      <c r="AJ465" s="40">
        <f>SUMIF(Unloader!B:B,Summary!B465,Unloader!W:W)</f>
        <v>0</v>
      </c>
      <c r="AK465" s="40">
        <f>SUMIF(Unloader!B:B,Summary!B465,Unloader!AD:AD)+SUMIF(Unloader!B:B,Summary!B465,Unloader!BR:BR)+SUMIF(Unloader!B:B,Summary!B465,Unloader!BN:BN)</f>
        <v>0</v>
      </c>
      <c r="AL465" s="40">
        <f>SUMIF(C$2:C465,C465,AJ$2:AJ465)</f>
        <v>15.416666666666666</v>
      </c>
      <c r="AM465" s="40">
        <f>SUMIF(C$2:C465,C465,AK$2:AK465)</f>
        <v>1.0868055555555556</v>
      </c>
      <c r="AN465" s="30">
        <f t="shared" si="190"/>
        <v>1422.0392536951783</v>
      </c>
      <c r="AO465" s="30">
        <f>SUM(AJ$2:AJ465)</f>
        <v>155.96458333333337</v>
      </c>
      <c r="AP465" s="30">
        <f>SUM(AK$2:AK465)</f>
        <v>13.888194444444437</v>
      </c>
      <c r="AQ465" s="30">
        <f t="shared" si="191"/>
        <v>1469.5404467471526</v>
      </c>
    </row>
    <row r="466" spans="1:43" x14ac:dyDescent="0.25">
      <c r="A466" s="124">
        <f t="shared" si="193"/>
        <v>465</v>
      </c>
      <c r="B466" s="361">
        <f t="shared" si="193"/>
        <v>41098</v>
      </c>
      <c r="C466" s="33">
        <f t="shared" si="173"/>
        <v>7</v>
      </c>
      <c r="D466" s="125">
        <f>COUNTIF('Rake Load'!A:A,Summary!B466)</f>
        <v>0</v>
      </c>
      <c r="E466" s="125">
        <f>SUMIF('Rake Load'!A:A,B466,'Rake Load'!F:F)</f>
        <v>0</v>
      </c>
      <c r="F466" s="35">
        <f>SUMIF('Rake Load'!A:A,B466,'Rake Load'!AB:AB)</f>
        <v>0</v>
      </c>
      <c r="G466" s="35" t="e">
        <f t="shared" si="174"/>
        <v>#DIV/0!</v>
      </c>
      <c r="H466" s="36" t="e">
        <f t="shared" si="175"/>
        <v>#DIV/0!</v>
      </c>
      <c r="I466" s="36" t="e">
        <f t="shared" si="176"/>
        <v>#DIV/0!</v>
      </c>
      <c r="J466" s="35">
        <f>SUMIF('Rake Load'!A:A,B466,'Rake Load'!BH:BH)</f>
        <v>0</v>
      </c>
      <c r="K466" s="41">
        <f t="shared" si="177"/>
        <v>0</v>
      </c>
      <c r="L466" s="41" t="e">
        <f t="shared" si="178"/>
        <v>#DIV/0!</v>
      </c>
      <c r="M466" s="49" t="e">
        <f t="shared" si="179"/>
        <v>#DIV/0!</v>
      </c>
      <c r="N466" s="49" t="e">
        <f t="shared" si="180"/>
        <v>#DIV/0!</v>
      </c>
      <c r="O466" s="363">
        <f>SUMIF(C$2:C466,C466,D$2:D466)</f>
        <v>63</v>
      </c>
      <c r="P466" s="33">
        <f>SUMIF(C$2:C466,C466,F$2:F466)</f>
        <v>9.0180555555555575</v>
      </c>
      <c r="Q466" s="37">
        <f t="shared" si="181"/>
        <v>0.14314373897707233</v>
      </c>
      <c r="R466" s="36">
        <f t="shared" si="182"/>
        <v>3</v>
      </c>
      <c r="S466" s="36">
        <f t="shared" si="183"/>
        <v>26</v>
      </c>
      <c r="T466" s="363">
        <f>SUM(D$2:D466)</f>
        <v>1535</v>
      </c>
      <c r="U466" s="38">
        <f>SUMIF(C$2:C466,C466,E$2:E466)</f>
        <v>219851.80999999994</v>
      </c>
      <c r="V466" s="38">
        <f>SUM(E$2:E466)</f>
        <v>5446054.2960000029</v>
      </c>
      <c r="W466" s="43">
        <f>SUM(F$2:F466)</f>
        <v>40908.054861111159</v>
      </c>
      <c r="X466" s="43">
        <f t="shared" si="184"/>
        <v>26.650198606587075</v>
      </c>
      <c r="Y466" s="36">
        <f t="shared" si="185"/>
        <v>15</v>
      </c>
      <c r="Z466" s="36">
        <f t="shared" si="186"/>
        <v>36</v>
      </c>
      <c r="AA466" s="38">
        <f>SUMIF('Rake Load'!A:A,Summary!B466,'Rake Load'!AN:AN)</f>
        <v>0</v>
      </c>
      <c r="AB466" s="38">
        <f>SUMIF(C$2:C466,C466,AA$2:AA466)</f>
        <v>23.051388888888891</v>
      </c>
      <c r="AC466" s="38">
        <f>SUM(AA$2:AA466)</f>
        <v>540.44861111113426</v>
      </c>
      <c r="AD466" s="43" t="e">
        <f t="shared" si="187"/>
        <v>#DIV/0!</v>
      </c>
      <c r="AE466" s="43">
        <f t="shared" si="188"/>
        <v>0.36589506172839509</v>
      </c>
      <c r="AF466" s="43">
        <f t="shared" si="189"/>
        <v>0.35208378574015259</v>
      </c>
      <c r="AG466" s="38">
        <f>SUMIF(Unloader!B:B,Summary!B466,Unloader!M:M)</f>
        <v>0</v>
      </c>
      <c r="AH466" s="38">
        <f>SUMIF(C$2:C466,C466,AG$2:AG466)</f>
        <v>489063</v>
      </c>
      <c r="AI466" s="38">
        <f>SUM(AG$2:AG466)</f>
        <v>5010888</v>
      </c>
      <c r="AJ466" s="40">
        <f>SUMIF(Unloader!B:B,Summary!B466,Unloader!W:W)</f>
        <v>0</v>
      </c>
      <c r="AK466" s="40">
        <f>SUMIF(Unloader!B:B,Summary!B466,Unloader!AD:AD)+SUMIF(Unloader!B:B,Summary!B466,Unloader!BR:BR)+SUMIF(Unloader!B:B,Summary!B466,Unloader!BN:BN)</f>
        <v>0</v>
      </c>
      <c r="AL466" s="40">
        <f>SUMIF(C$2:C466,C466,AJ$2:AJ466)</f>
        <v>15.416666666666666</v>
      </c>
      <c r="AM466" s="40">
        <f>SUMIF(C$2:C466,C466,AK$2:AK466)</f>
        <v>1.0868055555555556</v>
      </c>
      <c r="AN466" s="30">
        <f t="shared" si="190"/>
        <v>1422.0392536951783</v>
      </c>
      <c r="AO466" s="30">
        <f>SUM(AJ$2:AJ466)</f>
        <v>155.96458333333337</v>
      </c>
      <c r="AP466" s="30">
        <f>SUM(AK$2:AK466)</f>
        <v>13.888194444444437</v>
      </c>
      <c r="AQ466" s="30">
        <f t="shared" si="191"/>
        <v>1469.5404467471526</v>
      </c>
    </row>
    <row r="467" spans="1:43" x14ac:dyDescent="0.25">
      <c r="A467" s="124">
        <f t="shared" si="193"/>
        <v>466</v>
      </c>
      <c r="B467" s="361">
        <f t="shared" si="193"/>
        <v>41099</v>
      </c>
      <c r="C467" s="33">
        <f t="shared" si="173"/>
        <v>7</v>
      </c>
      <c r="D467" s="125">
        <f>COUNTIF('Rake Load'!A:A,Summary!B467)</f>
        <v>0</v>
      </c>
      <c r="E467" s="125">
        <f>SUMIF('Rake Load'!A:A,B467,'Rake Load'!F:F)</f>
        <v>0</v>
      </c>
      <c r="F467" s="35">
        <f>SUMIF('Rake Load'!A:A,B467,'Rake Load'!AB:AB)</f>
        <v>0</v>
      </c>
      <c r="G467" s="35" t="e">
        <f t="shared" si="174"/>
        <v>#DIV/0!</v>
      </c>
      <c r="H467" s="36" t="e">
        <f t="shared" si="175"/>
        <v>#DIV/0!</v>
      </c>
      <c r="I467" s="36" t="e">
        <f t="shared" si="176"/>
        <v>#DIV/0!</v>
      </c>
      <c r="J467" s="35">
        <f>SUMIF('Rake Load'!A:A,B467,'Rake Load'!BH:BH)</f>
        <v>0</v>
      </c>
      <c r="K467" s="41">
        <f t="shared" si="177"/>
        <v>0</v>
      </c>
      <c r="L467" s="41" t="e">
        <f t="shared" si="178"/>
        <v>#DIV/0!</v>
      </c>
      <c r="M467" s="49" t="e">
        <f t="shared" si="179"/>
        <v>#DIV/0!</v>
      </c>
      <c r="N467" s="49" t="e">
        <f t="shared" si="180"/>
        <v>#DIV/0!</v>
      </c>
      <c r="O467" s="363">
        <f>SUMIF(C$2:C467,C467,D$2:D467)</f>
        <v>63</v>
      </c>
      <c r="P467" s="33">
        <f>SUMIF(C$2:C467,C467,F$2:F467)</f>
        <v>9.0180555555555575</v>
      </c>
      <c r="Q467" s="37">
        <f t="shared" si="181"/>
        <v>0.14314373897707233</v>
      </c>
      <c r="R467" s="36">
        <f t="shared" si="182"/>
        <v>3</v>
      </c>
      <c r="S467" s="36">
        <f t="shared" si="183"/>
        <v>26</v>
      </c>
      <c r="T467" s="363">
        <f>SUM(D$2:D467)</f>
        <v>1535</v>
      </c>
      <c r="U467" s="38">
        <f>SUMIF(C$2:C467,C467,E$2:E467)</f>
        <v>219851.80999999994</v>
      </c>
      <c r="V467" s="38">
        <f>SUM(E$2:E467)</f>
        <v>5446054.2960000029</v>
      </c>
      <c r="W467" s="43">
        <f>SUM(F$2:F467)</f>
        <v>40908.054861111159</v>
      </c>
      <c r="X467" s="43">
        <f t="shared" si="184"/>
        <v>26.650198606587075</v>
      </c>
      <c r="Y467" s="36">
        <f t="shared" si="185"/>
        <v>15</v>
      </c>
      <c r="Z467" s="36">
        <f t="shared" si="186"/>
        <v>36</v>
      </c>
      <c r="AA467" s="38">
        <f>SUMIF('Rake Load'!A:A,Summary!B467,'Rake Load'!AN:AN)</f>
        <v>0</v>
      </c>
      <c r="AB467" s="38">
        <f>SUMIF(C$2:C467,C467,AA$2:AA467)</f>
        <v>23.051388888888891</v>
      </c>
      <c r="AC467" s="38">
        <f>SUM(AA$2:AA467)</f>
        <v>540.44861111113426</v>
      </c>
      <c r="AD467" s="43" t="e">
        <f t="shared" si="187"/>
        <v>#DIV/0!</v>
      </c>
      <c r="AE467" s="43">
        <f t="shared" si="188"/>
        <v>0.36589506172839509</v>
      </c>
      <c r="AF467" s="43">
        <f t="shared" si="189"/>
        <v>0.35208378574015259</v>
      </c>
      <c r="AG467" s="38">
        <f>SUMIF(Unloader!B:B,Summary!B467,Unloader!M:M)</f>
        <v>0</v>
      </c>
      <c r="AH467" s="38">
        <f>SUMIF(C$2:C467,C467,AG$2:AG467)</f>
        <v>489063</v>
      </c>
      <c r="AI467" s="38">
        <f>SUM(AG$2:AG467)</f>
        <v>5010888</v>
      </c>
      <c r="AJ467" s="40">
        <f>SUMIF(Unloader!B:B,Summary!B467,Unloader!W:W)</f>
        <v>0</v>
      </c>
      <c r="AK467" s="40">
        <f>SUMIF(Unloader!B:B,Summary!B467,Unloader!AD:AD)+SUMIF(Unloader!B:B,Summary!B467,Unloader!BR:BR)+SUMIF(Unloader!B:B,Summary!B467,Unloader!BN:BN)</f>
        <v>0</v>
      </c>
      <c r="AL467" s="40">
        <f>SUMIF(C$2:C467,C467,AJ$2:AJ467)</f>
        <v>15.416666666666666</v>
      </c>
      <c r="AM467" s="40">
        <f>SUMIF(C$2:C467,C467,AK$2:AK467)</f>
        <v>1.0868055555555556</v>
      </c>
      <c r="AN467" s="30">
        <f t="shared" si="190"/>
        <v>1422.0392536951783</v>
      </c>
      <c r="AO467" s="30">
        <f>SUM(AJ$2:AJ467)</f>
        <v>155.96458333333337</v>
      </c>
      <c r="AP467" s="30">
        <f>SUM(AK$2:AK467)</f>
        <v>13.888194444444437</v>
      </c>
      <c r="AQ467" s="30">
        <f t="shared" si="191"/>
        <v>1469.5404467471526</v>
      </c>
    </row>
    <row r="468" spans="1:43" x14ac:dyDescent="0.25">
      <c r="A468" s="124">
        <f t="shared" si="193"/>
        <v>467</v>
      </c>
      <c r="B468" s="361">
        <f t="shared" si="193"/>
        <v>41100</v>
      </c>
      <c r="C468" s="33">
        <f t="shared" si="173"/>
        <v>7</v>
      </c>
      <c r="D468" s="125">
        <f>COUNTIF('Rake Load'!A:A,Summary!B468)</f>
        <v>0</v>
      </c>
      <c r="E468" s="125">
        <f>SUMIF('Rake Load'!A:A,B468,'Rake Load'!F:F)</f>
        <v>0</v>
      </c>
      <c r="F468" s="35">
        <f>SUMIF('Rake Load'!A:A,B468,'Rake Load'!AB:AB)</f>
        <v>0</v>
      </c>
      <c r="G468" s="35" t="e">
        <f t="shared" si="174"/>
        <v>#DIV/0!</v>
      </c>
      <c r="H468" s="36" t="e">
        <f t="shared" si="175"/>
        <v>#DIV/0!</v>
      </c>
      <c r="I468" s="36" t="e">
        <f t="shared" si="176"/>
        <v>#DIV/0!</v>
      </c>
      <c r="J468" s="35">
        <f>SUMIF('Rake Load'!A:A,B468,'Rake Load'!BH:BH)</f>
        <v>0</v>
      </c>
      <c r="K468" s="41">
        <f t="shared" si="177"/>
        <v>0</v>
      </c>
      <c r="L468" s="41" t="e">
        <f t="shared" si="178"/>
        <v>#DIV/0!</v>
      </c>
      <c r="M468" s="49" t="e">
        <f t="shared" si="179"/>
        <v>#DIV/0!</v>
      </c>
      <c r="N468" s="49" t="e">
        <f t="shared" si="180"/>
        <v>#DIV/0!</v>
      </c>
      <c r="O468" s="363">
        <f>SUMIF(C$2:C468,C468,D$2:D468)</f>
        <v>63</v>
      </c>
      <c r="P468" s="33">
        <f>SUMIF(C$2:C468,C468,F$2:F468)</f>
        <v>9.0180555555555575</v>
      </c>
      <c r="Q468" s="37">
        <f t="shared" si="181"/>
        <v>0.14314373897707233</v>
      </c>
      <c r="R468" s="36">
        <f t="shared" si="182"/>
        <v>3</v>
      </c>
      <c r="S468" s="36">
        <f t="shared" si="183"/>
        <v>26</v>
      </c>
      <c r="T468" s="363">
        <f>SUM(D$2:D468)</f>
        <v>1535</v>
      </c>
      <c r="U468" s="38">
        <f>SUMIF(C$2:C468,C468,E$2:E468)</f>
        <v>219851.80999999994</v>
      </c>
      <c r="V468" s="38">
        <f>SUM(E$2:E468)</f>
        <v>5446054.2960000029</v>
      </c>
      <c r="W468" s="43">
        <f>SUM(F$2:F468)</f>
        <v>40908.054861111159</v>
      </c>
      <c r="X468" s="43">
        <f t="shared" si="184"/>
        <v>26.650198606587075</v>
      </c>
      <c r="Y468" s="36">
        <f t="shared" si="185"/>
        <v>15</v>
      </c>
      <c r="Z468" s="36">
        <f t="shared" si="186"/>
        <v>36</v>
      </c>
      <c r="AA468" s="38">
        <f>SUMIF('Rake Load'!A:A,Summary!B468,'Rake Load'!AN:AN)</f>
        <v>0</v>
      </c>
      <c r="AB468" s="38">
        <f>SUMIF(C$2:C468,C468,AA$2:AA468)</f>
        <v>23.051388888888891</v>
      </c>
      <c r="AC468" s="38">
        <f>SUM(AA$2:AA468)</f>
        <v>540.44861111113426</v>
      </c>
      <c r="AD468" s="43" t="e">
        <f t="shared" si="187"/>
        <v>#DIV/0!</v>
      </c>
      <c r="AE468" s="43">
        <f t="shared" si="188"/>
        <v>0.36589506172839509</v>
      </c>
      <c r="AF468" s="43">
        <f t="shared" si="189"/>
        <v>0.35208378574015259</v>
      </c>
      <c r="AG468" s="38">
        <f>SUMIF(Unloader!B:B,Summary!B468,Unloader!M:M)</f>
        <v>0</v>
      </c>
      <c r="AH468" s="38">
        <f>SUMIF(C$2:C468,C468,AG$2:AG468)</f>
        <v>489063</v>
      </c>
      <c r="AI468" s="38">
        <f>SUM(AG$2:AG468)</f>
        <v>5010888</v>
      </c>
      <c r="AJ468" s="40">
        <f>SUMIF(Unloader!B:B,Summary!B468,Unloader!W:W)</f>
        <v>0</v>
      </c>
      <c r="AK468" s="40">
        <f>SUMIF(Unloader!B:B,Summary!B468,Unloader!AD:AD)+SUMIF(Unloader!B:B,Summary!B468,Unloader!BR:BR)+SUMIF(Unloader!B:B,Summary!B468,Unloader!BN:BN)</f>
        <v>0</v>
      </c>
      <c r="AL468" s="40">
        <f>SUMIF(C$2:C468,C468,AJ$2:AJ468)</f>
        <v>15.416666666666666</v>
      </c>
      <c r="AM468" s="40">
        <f>SUMIF(C$2:C468,C468,AK$2:AK468)</f>
        <v>1.0868055555555556</v>
      </c>
      <c r="AN468" s="30">
        <f t="shared" si="190"/>
        <v>1422.0392536951783</v>
      </c>
      <c r="AO468" s="30">
        <f>SUM(AJ$2:AJ468)</f>
        <v>155.96458333333337</v>
      </c>
      <c r="AP468" s="30">
        <f>SUM(AK$2:AK468)</f>
        <v>13.888194444444437</v>
      </c>
      <c r="AQ468" s="30">
        <f t="shared" si="191"/>
        <v>1469.5404467471526</v>
      </c>
    </row>
    <row r="469" spans="1:43" x14ac:dyDescent="0.25">
      <c r="A469" s="124">
        <f t="shared" si="193"/>
        <v>468</v>
      </c>
      <c r="B469" s="361">
        <f t="shared" si="193"/>
        <v>41101</v>
      </c>
      <c r="C469" s="33">
        <f t="shared" si="173"/>
        <v>7</v>
      </c>
      <c r="D469" s="125">
        <f>COUNTIF('Rake Load'!A:A,Summary!B469)</f>
        <v>0</v>
      </c>
      <c r="E469" s="125">
        <f>SUMIF('Rake Load'!A:A,B469,'Rake Load'!F:F)</f>
        <v>0</v>
      </c>
      <c r="F469" s="35">
        <f>SUMIF('Rake Load'!A:A,B469,'Rake Load'!AB:AB)</f>
        <v>0</v>
      </c>
      <c r="G469" s="35" t="e">
        <f t="shared" si="174"/>
        <v>#DIV/0!</v>
      </c>
      <c r="H469" s="36" t="e">
        <f t="shared" si="175"/>
        <v>#DIV/0!</v>
      </c>
      <c r="I469" s="36" t="e">
        <f t="shared" si="176"/>
        <v>#DIV/0!</v>
      </c>
      <c r="J469" s="35">
        <f>SUMIF('Rake Load'!A:A,B469,'Rake Load'!BH:BH)</f>
        <v>0</v>
      </c>
      <c r="K469" s="41">
        <f t="shared" si="177"/>
        <v>0</v>
      </c>
      <c r="L469" s="41" t="e">
        <f t="shared" si="178"/>
        <v>#DIV/0!</v>
      </c>
      <c r="M469" s="49" t="e">
        <f t="shared" si="179"/>
        <v>#DIV/0!</v>
      </c>
      <c r="N469" s="49" t="e">
        <f t="shared" si="180"/>
        <v>#DIV/0!</v>
      </c>
      <c r="O469" s="363">
        <f>SUMIF(C$2:C469,C469,D$2:D469)</f>
        <v>63</v>
      </c>
      <c r="P469" s="33">
        <f>SUMIF(C$2:C469,C469,F$2:F469)</f>
        <v>9.0180555555555575</v>
      </c>
      <c r="Q469" s="37">
        <f t="shared" si="181"/>
        <v>0.14314373897707233</v>
      </c>
      <c r="R469" s="36">
        <f t="shared" si="182"/>
        <v>3</v>
      </c>
      <c r="S469" s="36">
        <f t="shared" si="183"/>
        <v>26</v>
      </c>
      <c r="T469" s="363">
        <f>SUM(D$2:D469)</f>
        <v>1535</v>
      </c>
      <c r="U469" s="38">
        <f>SUMIF(C$2:C469,C469,E$2:E469)</f>
        <v>219851.80999999994</v>
      </c>
      <c r="V469" s="38">
        <f>SUM(E$2:E469)</f>
        <v>5446054.2960000029</v>
      </c>
      <c r="W469" s="43">
        <f>SUM(F$2:F469)</f>
        <v>40908.054861111159</v>
      </c>
      <c r="X469" s="43">
        <f t="shared" si="184"/>
        <v>26.650198606587075</v>
      </c>
      <c r="Y469" s="36">
        <f t="shared" si="185"/>
        <v>15</v>
      </c>
      <c r="Z469" s="36">
        <f t="shared" si="186"/>
        <v>36</v>
      </c>
      <c r="AA469" s="38">
        <f>SUMIF('Rake Load'!A:A,Summary!B469,'Rake Load'!AN:AN)</f>
        <v>0</v>
      </c>
      <c r="AB469" s="38">
        <f>SUMIF(C$2:C469,C469,AA$2:AA469)</f>
        <v>23.051388888888891</v>
      </c>
      <c r="AC469" s="38">
        <f>SUM(AA$2:AA469)</f>
        <v>540.44861111113426</v>
      </c>
      <c r="AD469" s="43" t="e">
        <f t="shared" si="187"/>
        <v>#DIV/0!</v>
      </c>
      <c r="AE469" s="43">
        <f t="shared" si="188"/>
        <v>0.36589506172839509</v>
      </c>
      <c r="AF469" s="43">
        <f t="shared" si="189"/>
        <v>0.35208378574015259</v>
      </c>
      <c r="AG469" s="38">
        <f>SUMIF(Unloader!B:B,Summary!B469,Unloader!M:M)</f>
        <v>0</v>
      </c>
      <c r="AH469" s="38">
        <f>SUMIF(C$2:C469,C469,AG$2:AG469)</f>
        <v>489063</v>
      </c>
      <c r="AI469" s="38">
        <f>SUM(AG$2:AG469)</f>
        <v>5010888</v>
      </c>
      <c r="AJ469" s="40">
        <f>SUMIF(Unloader!B:B,Summary!B469,Unloader!W:W)</f>
        <v>0</v>
      </c>
      <c r="AK469" s="40">
        <f>SUMIF(Unloader!B:B,Summary!B469,Unloader!AD:AD)+SUMIF(Unloader!B:B,Summary!B469,Unloader!BR:BR)+SUMIF(Unloader!B:B,Summary!B469,Unloader!BN:BN)</f>
        <v>0</v>
      </c>
      <c r="AL469" s="40">
        <f>SUMIF(C$2:C469,C469,AJ$2:AJ469)</f>
        <v>15.416666666666666</v>
      </c>
      <c r="AM469" s="40">
        <f>SUMIF(C$2:C469,C469,AK$2:AK469)</f>
        <v>1.0868055555555556</v>
      </c>
      <c r="AN469" s="30">
        <f t="shared" si="190"/>
        <v>1422.0392536951783</v>
      </c>
      <c r="AO469" s="30">
        <f>SUM(AJ$2:AJ469)</f>
        <v>155.96458333333337</v>
      </c>
      <c r="AP469" s="30">
        <f>SUM(AK$2:AK469)</f>
        <v>13.888194444444437</v>
      </c>
      <c r="AQ469" s="30">
        <f t="shared" si="191"/>
        <v>1469.5404467471526</v>
      </c>
    </row>
    <row r="470" spans="1:43" x14ac:dyDescent="0.25">
      <c r="A470" s="124">
        <f t="shared" si="193"/>
        <v>469</v>
      </c>
      <c r="B470" s="361">
        <f t="shared" si="193"/>
        <v>41102</v>
      </c>
      <c r="C470" s="33">
        <f t="shared" si="173"/>
        <v>7</v>
      </c>
      <c r="D470" s="125">
        <f>COUNTIF('Rake Load'!A:A,Summary!B470)</f>
        <v>0</v>
      </c>
      <c r="E470" s="125">
        <f>SUMIF('Rake Load'!A:A,B470,'Rake Load'!F:F)</f>
        <v>0</v>
      </c>
      <c r="F470" s="35">
        <f>SUMIF('Rake Load'!A:A,B470,'Rake Load'!AB:AB)</f>
        <v>0</v>
      </c>
      <c r="G470" s="35" t="e">
        <f t="shared" si="174"/>
        <v>#DIV/0!</v>
      </c>
      <c r="H470" s="36" t="e">
        <f t="shared" si="175"/>
        <v>#DIV/0!</v>
      </c>
      <c r="I470" s="36" t="e">
        <f t="shared" si="176"/>
        <v>#DIV/0!</v>
      </c>
      <c r="J470" s="35">
        <f>SUMIF('Rake Load'!A:A,B470,'Rake Load'!BH:BH)</f>
        <v>0</v>
      </c>
      <c r="K470" s="41">
        <f t="shared" si="177"/>
        <v>0</v>
      </c>
      <c r="L470" s="41" t="e">
        <f t="shared" si="178"/>
        <v>#DIV/0!</v>
      </c>
      <c r="M470" s="49" t="e">
        <f t="shared" si="179"/>
        <v>#DIV/0!</v>
      </c>
      <c r="N470" s="49" t="e">
        <f t="shared" si="180"/>
        <v>#DIV/0!</v>
      </c>
      <c r="O470" s="363">
        <f>SUMIF(C$2:C470,C470,D$2:D470)</f>
        <v>63</v>
      </c>
      <c r="P470" s="33">
        <f>SUMIF(C$2:C470,C470,F$2:F470)</f>
        <v>9.0180555555555575</v>
      </c>
      <c r="Q470" s="37">
        <f t="shared" si="181"/>
        <v>0.14314373897707233</v>
      </c>
      <c r="R470" s="36">
        <f t="shared" si="182"/>
        <v>3</v>
      </c>
      <c r="S470" s="36">
        <f t="shared" si="183"/>
        <v>26</v>
      </c>
      <c r="T470" s="363">
        <f>SUM(D$2:D470)</f>
        <v>1535</v>
      </c>
      <c r="U470" s="38">
        <f>SUMIF(C$2:C470,C470,E$2:E470)</f>
        <v>219851.80999999994</v>
      </c>
      <c r="V470" s="38">
        <f>SUM(E$2:E470)</f>
        <v>5446054.2960000029</v>
      </c>
      <c r="W470" s="43">
        <f>SUM(F$2:F470)</f>
        <v>40908.054861111159</v>
      </c>
      <c r="X470" s="43">
        <f t="shared" si="184"/>
        <v>26.650198606587075</v>
      </c>
      <c r="Y470" s="36">
        <f t="shared" si="185"/>
        <v>15</v>
      </c>
      <c r="Z470" s="36">
        <f t="shared" si="186"/>
        <v>36</v>
      </c>
      <c r="AA470" s="38">
        <f>SUMIF('Rake Load'!A:A,Summary!B470,'Rake Load'!AN:AN)</f>
        <v>0</v>
      </c>
      <c r="AB470" s="38">
        <f>SUMIF(C$2:C470,C470,AA$2:AA470)</f>
        <v>23.051388888888891</v>
      </c>
      <c r="AC470" s="38">
        <f>SUM(AA$2:AA470)</f>
        <v>540.44861111113426</v>
      </c>
      <c r="AD470" s="43" t="e">
        <f t="shared" si="187"/>
        <v>#DIV/0!</v>
      </c>
      <c r="AE470" s="43">
        <f t="shared" si="188"/>
        <v>0.36589506172839509</v>
      </c>
      <c r="AF470" s="43">
        <f t="shared" si="189"/>
        <v>0.35208378574015259</v>
      </c>
      <c r="AG470" s="38">
        <f>SUMIF(Unloader!B:B,Summary!B470,Unloader!M:M)</f>
        <v>0</v>
      </c>
      <c r="AH470" s="38">
        <f>SUMIF(C$2:C470,C470,AG$2:AG470)</f>
        <v>489063</v>
      </c>
      <c r="AI470" s="38">
        <f>SUM(AG$2:AG470)</f>
        <v>5010888</v>
      </c>
      <c r="AJ470" s="40">
        <f>SUMIF(Unloader!B:B,Summary!B470,Unloader!W:W)</f>
        <v>0</v>
      </c>
      <c r="AK470" s="40">
        <f>SUMIF(Unloader!B:B,Summary!B470,Unloader!AD:AD)+SUMIF(Unloader!B:B,Summary!B470,Unloader!BR:BR)+SUMIF(Unloader!B:B,Summary!B470,Unloader!BN:BN)</f>
        <v>0</v>
      </c>
      <c r="AL470" s="40">
        <f>SUMIF(C$2:C470,C470,AJ$2:AJ470)</f>
        <v>15.416666666666666</v>
      </c>
      <c r="AM470" s="40">
        <f>SUMIF(C$2:C470,C470,AK$2:AK470)</f>
        <v>1.0868055555555556</v>
      </c>
      <c r="AN470" s="30">
        <f t="shared" si="190"/>
        <v>1422.0392536951783</v>
      </c>
      <c r="AO470" s="30">
        <f>SUM(AJ$2:AJ470)</f>
        <v>155.96458333333337</v>
      </c>
      <c r="AP470" s="30">
        <f>SUM(AK$2:AK470)</f>
        <v>13.888194444444437</v>
      </c>
      <c r="AQ470" s="30">
        <f t="shared" si="191"/>
        <v>1469.5404467471526</v>
      </c>
    </row>
    <row r="471" spans="1:43" x14ac:dyDescent="0.25">
      <c r="A471" s="124">
        <f t="shared" si="193"/>
        <v>470</v>
      </c>
      <c r="B471" s="361">
        <f t="shared" si="193"/>
        <v>41103</v>
      </c>
      <c r="C471" s="33">
        <f t="shared" si="173"/>
        <v>7</v>
      </c>
      <c r="D471" s="125">
        <f>COUNTIF('Rake Load'!A:A,Summary!B471)</f>
        <v>0</v>
      </c>
      <c r="E471" s="125">
        <f>SUMIF('Rake Load'!A:A,B471,'Rake Load'!F:F)</f>
        <v>0</v>
      </c>
      <c r="F471" s="35">
        <f>SUMIF('Rake Load'!A:A,B471,'Rake Load'!AB:AB)</f>
        <v>0</v>
      </c>
      <c r="G471" s="35" t="e">
        <f t="shared" si="174"/>
        <v>#DIV/0!</v>
      </c>
      <c r="H471" s="36" t="e">
        <f t="shared" si="175"/>
        <v>#DIV/0!</v>
      </c>
      <c r="I471" s="36" t="e">
        <f t="shared" si="176"/>
        <v>#DIV/0!</v>
      </c>
      <c r="J471" s="35">
        <f>SUMIF('Rake Load'!A:A,B471,'Rake Load'!BH:BH)</f>
        <v>0</v>
      </c>
      <c r="K471" s="41">
        <f t="shared" si="177"/>
        <v>0</v>
      </c>
      <c r="L471" s="41" t="e">
        <f t="shared" si="178"/>
        <v>#DIV/0!</v>
      </c>
      <c r="M471" s="49" t="e">
        <f t="shared" si="179"/>
        <v>#DIV/0!</v>
      </c>
      <c r="N471" s="49" t="e">
        <f t="shared" si="180"/>
        <v>#DIV/0!</v>
      </c>
      <c r="O471" s="363">
        <f>SUMIF(C$2:C471,C471,D$2:D471)</f>
        <v>63</v>
      </c>
      <c r="P471" s="33">
        <f>SUMIF(C$2:C471,C471,F$2:F471)</f>
        <v>9.0180555555555575</v>
      </c>
      <c r="Q471" s="37">
        <f t="shared" si="181"/>
        <v>0.14314373897707233</v>
      </c>
      <c r="R471" s="36">
        <f t="shared" si="182"/>
        <v>3</v>
      </c>
      <c r="S471" s="36">
        <f t="shared" si="183"/>
        <v>26</v>
      </c>
      <c r="T471" s="363">
        <f>SUM(D$2:D471)</f>
        <v>1535</v>
      </c>
      <c r="U471" s="38">
        <f>SUMIF(C$2:C471,C471,E$2:E471)</f>
        <v>219851.80999999994</v>
      </c>
      <c r="V471" s="38">
        <f>SUM(E$2:E471)</f>
        <v>5446054.2960000029</v>
      </c>
      <c r="W471" s="43">
        <f>SUM(F$2:F471)</f>
        <v>40908.054861111159</v>
      </c>
      <c r="X471" s="43">
        <f t="shared" si="184"/>
        <v>26.650198606587075</v>
      </c>
      <c r="Y471" s="36">
        <f t="shared" si="185"/>
        <v>15</v>
      </c>
      <c r="Z471" s="36">
        <f t="shared" si="186"/>
        <v>36</v>
      </c>
      <c r="AA471" s="38">
        <f>SUMIF('Rake Load'!A:A,Summary!B471,'Rake Load'!AN:AN)</f>
        <v>0</v>
      </c>
      <c r="AB471" s="38">
        <f>SUMIF(C$2:C471,C471,AA$2:AA471)</f>
        <v>23.051388888888891</v>
      </c>
      <c r="AC471" s="38">
        <f>SUM(AA$2:AA471)</f>
        <v>540.44861111113426</v>
      </c>
      <c r="AD471" s="43" t="e">
        <f t="shared" si="187"/>
        <v>#DIV/0!</v>
      </c>
      <c r="AE471" s="43">
        <f t="shared" si="188"/>
        <v>0.36589506172839509</v>
      </c>
      <c r="AF471" s="43">
        <f t="shared" si="189"/>
        <v>0.35208378574015259</v>
      </c>
      <c r="AG471" s="38">
        <f>SUMIF(Unloader!B:B,Summary!B471,Unloader!M:M)</f>
        <v>0</v>
      </c>
      <c r="AH471" s="38">
        <f>SUMIF(C$2:C471,C471,AG$2:AG471)</f>
        <v>489063</v>
      </c>
      <c r="AI471" s="38">
        <f>SUM(AG$2:AG471)</f>
        <v>5010888</v>
      </c>
      <c r="AJ471" s="40">
        <f>SUMIF(Unloader!B:B,Summary!B471,Unloader!W:W)</f>
        <v>0</v>
      </c>
      <c r="AK471" s="40">
        <f>SUMIF(Unloader!B:B,Summary!B471,Unloader!AD:AD)+SUMIF(Unloader!B:B,Summary!B471,Unloader!BR:BR)+SUMIF(Unloader!B:B,Summary!B471,Unloader!BN:BN)</f>
        <v>0</v>
      </c>
      <c r="AL471" s="40">
        <f>SUMIF(C$2:C471,C471,AJ$2:AJ471)</f>
        <v>15.416666666666666</v>
      </c>
      <c r="AM471" s="40">
        <f>SUMIF(C$2:C471,C471,AK$2:AK471)</f>
        <v>1.0868055555555556</v>
      </c>
      <c r="AN471" s="30">
        <f t="shared" si="190"/>
        <v>1422.0392536951783</v>
      </c>
      <c r="AO471" s="30">
        <f>SUM(AJ$2:AJ471)</f>
        <v>155.96458333333337</v>
      </c>
      <c r="AP471" s="30">
        <f>SUM(AK$2:AK471)</f>
        <v>13.888194444444437</v>
      </c>
      <c r="AQ471" s="30">
        <f t="shared" si="191"/>
        <v>1469.5404467471526</v>
      </c>
    </row>
    <row r="472" spans="1:43" x14ac:dyDescent="0.25">
      <c r="A472" s="124">
        <f t="shared" ref="A472:B487" si="194">A471+1</f>
        <v>471</v>
      </c>
      <c r="B472" s="361">
        <f t="shared" si="194"/>
        <v>41104</v>
      </c>
      <c r="C472" s="33">
        <f t="shared" si="173"/>
        <v>7</v>
      </c>
      <c r="D472" s="125">
        <f>COUNTIF('Rake Load'!A:A,Summary!B472)</f>
        <v>0</v>
      </c>
      <c r="E472" s="125">
        <f>SUMIF('Rake Load'!A:A,B472,'Rake Load'!F:F)</f>
        <v>0</v>
      </c>
      <c r="F472" s="35">
        <f>SUMIF('Rake Load'!A:A,B472,'Rake Load'!AB:AB)</f>
        <v>0</v>
      </c>
      <c r="G472" s="35" t="e">
        <f t="shared" si="174"/>
        <v>#DIV/0!</v>
      </c>
      <c r="H472" s="36" t="e">
        <f t="shared" si="175"/>
        <v>#DIV/0!</v>
      </c>
      <c r="I472" s="36" t="e">
        <f t="shared" si="176"/>
        <v>#DIV/0!</v>
      </c>
      <c r="J472" s="35">
        <f>SUMIF('Rake Load'!A:A,B472,'Rake Load'!BH:BH)</f>
        <v>0</v>
      </c>
      <c r="K472" s="41">
        <f t="shared" si="177"/>
        <v>0</v>
      </c>
      <c r="L472" s="41" t="e">
        <f t="shared" si="178"/>
        <v>#DIV/0!</v>
      </c>
      <c r="M472" s="49" t="e">
        <f t="shared" si="179"/>
        <v>#DIV/0!</v>
      </c>
      <c r="N472" s="49" t="e">
        <f t="shared" si="180"/>
        <v>#DIV/0!</v>
      </c>
      <c r="O472" s="363">
        <f>SUMIF(C$2:C472,C472,D$2:D472)</f>
        <v>63</v>
      </c>
      <c r="P472" s="33">
        <f>SUMIF(C$2:C472,C472,F$2:F472)</f>
        <v>9.0180555555555575</v>
      </c>
      <c r="Q472" s="37">
        <f t="shared" si="181"/>
        <v>0.14314373897707233</v>
      </c>
      <c r="R472" s="36">
        <f t="shared" si="182"/>
        <v>3</v>
      </c>
      <c r="S472" s="36">
        <f t="shared" si="183"/>
        <v>26</v>
      </c>
      <c r="T472" s="363">
        <f>SUM(D$2:D472)</f>
        <v>1535</v>
      </c>
      <c r="U472" s="38">
        <f>SUMIF(C$2:C472,C472,E$2:E472)</f>
        <v>219851.80999999994</v>
      </c>
      <c r="V472" s="38">
        <f>SUM(E$2:E472)</f>
        <v>5446054.2960000029</v>
      </c>
      <c r="W472" s="43">
        <f>SUM(F$2:F472)</f>
        <v>40908.054861111159</v>
      </c>
      <c r="X472" s="43">
        <f t="shared" si="184"/>
        <v>26.650198606587075</v>
      </c>
      <c r="Y472" s="36">
        <f t="shared" si="185"/>
        <v>15</v>
      </c>
      <c r="Z472" s="36">
        <f t="shared" si="186"/>
        <v>36</v>
      </c>
      <c r="AA472" s="38">
        <f>SUMIF('Rake Load'!A:A,Summary!B472,'Rake Load'!AN:AN)</f>
        <v>0</v>
      </c>
      <c r="AB472" s="38">
        <f>SUMIF(C$2:C472,C472,AA$2:AA472)</f>
        <v>23.051388888888891</v>
      </c>
      <c r="AC472" s="38">
        <f>SUM(AA$2:AA472)</f>
        <v>540.44861111113426</v>
      </c>
      <c r="AD472" s="43" t="e">
        <f t="shared" si="187"/>
        <v>#DIV/0!</v>
      </c>
      <c r="AE472" s="43">
        <f t="shared" si="188"/>
        <v>0.36589506172839509</v>
      </c>
      <c r="AF472" s="43">
        <f t="shared" si="189"/>
        <v>0.35208378574015259</v>
      </c>
      <c r="AG472" s="38">
        <f>SUMIF(Unloader!B:B,Summary!B472,Unloader!M:M)</f>
        <v>0</v>
      </c>
      <c r="AH472" s="38">
        <f>SUMIF(C$2:C472,C472,AG$2:AG472)</f>
        <v>489063</v>
      </c>
      <c r="AI472" s="38">
        <f>SUM(AG$2:AG472)</f>
        <v>5010888</v>
      </c>
      <c r="AJ472" s="40">
        <f>SUMIF(Unloader!B:B,Summary!B472,Unloader!W:W)</f>
        <v>0</v>
      </c>
      <c r="AK472" s="40">
        <f>SUMIF(Unloader!B:B,Summary!B472,Unloader!AD:AD)+SUMIF(Unloader!B:B,Summary!B472,Unloader!BR:BR)+SUMIF(Unloader!B:B,Summary!B472,Unloader!BN:BN)</f>
        <v>0</v>
      </c>
      <c r="AL472" s="40">
        <f>SUMIF(C$2:C472,C472,AJ$2:AJ472)</f>
        <v>15.416666666666666</v>
      </c>
      <c r="AM472" s="40">
        <f>SUMIF(C$2:C472,C472,AK$2:AK472)</f>
        <v>1.0868055555555556</v>
      </c>
      <c r="AN472" s="30">
        <f t="shared" si="190"/>
        <v>1422.0392536951783</v>
      </c>
      <c r="AO472" s="30">
        <f>SUM(AJ$2:AJ472)</f>
        <v>155.96458333333337</v>
      </c>
      <c r="AP472" s="30">
        <f>SUM(AK$2:AK472)</f>
        <v>13.888194444444437</v>
      </c>
      <c r="AQ472" s="30">
        <f t="shared" si="191"/>
        <v>1469.5404467471526</v>
      </c>
    </row>
    <row r="473" spans="1:43" x14ac:dyDescent="0.25">
      <c r="A473" s="124">
        <f t="shared" si="194"/>
        <v>472</v>
      </c>
      <c r="B473" s="361">
        <f t="shared" si="194"/>
        <v>41105</v>
      </c>
      <c r="C473" s="33">
        <f t="shared" si="173"/>
        <v>7</v>
      </c>
      <c r="D473" s="125">
        <f>COUNTIF('Rake Load'!A:A,Summary!B473)</f>
        <v>0</v>
      </c>
      <c r="E473" s="125">
        <f>SUMIF('Rake Load'!A:A,B473,'Rake Load'!F:F)</f>
        <v>0</v>
      </c>
      <c r="F473" s="35">
        <f>SUMIF('Rake Load'!A:A,B473,'Rake Load'!AB:AB)</f>
        <v>0</v>
      </c>
      <c r="G473" s="35" t="e">
        <f t="shared" si="174"/>
        <v>#DIV/0!</v>
      </c>
      <c r="H473" s="36" t="e">
        <f t="shared" si="175"/>
        <v>#DIV/0!</v>
      </c>
      <c r="I473" s="36" t="e">
        <f t="shared" si="176"/>
        <v>#DIV/0!</v>
      </c>
      <c r="J473" s="35">
        <f>SUMIF('Rake Load'!A:A,B473,'Rake Load'!BH:BH)</f>
        <v>0</v>
      </c>
      <c r="K473" s="41">
        <f t="shared" si="177"/>
        <v>0</v>
      </c>
      <c r="L473" s="41" t="e">
        <f t="shared" si="178"/>
        <v>#DIV/0!</v>
      </c>
      <c r="M473" s="49" t="e">
        <f t="shared" si="179"/>
        <v>#DIV/0!</v>
      </c>
      <c r="N473" s="49" t="e">
        <f t="shared" si="180"/>
        <v>#DIV/0!</v>
      </c>
      <c r="O473" s="363">
        <f>SUMIF(C$2:C473,C473,D$2:D473)</f>
        <v>63</v>
      </c>
      <c r="P473" s="33">
        <f>SUMIF(C$2:C473,C473,F$2:F473)</f>
        <v>9.0180555555555575</v>
      </c>
      <c r="Q473" s="37">
        <f t="shared" si="181"/>
        <v>0.14314373897707233</v>
      </c>
      <c r="R473" s="36">
        <f t="shared" si="182"/>
        <v>3</v>
      </c>
      <c r="S473" s="36">
        <f t="shared" si="183"/>
        <v>26</v>
      </c>
      <c r="T473" s="363">
        <f>SUM(D$2:D473)</f>
        <v>1535</v>
      </c>
      <c r="U473" s="38">
        <f>SUMIF(C$2:C473,C473,E$2:E473)</f>
        <v>219851.80999999994</v>
      </c>
      <c r="V473" s="38">
        <f>SUM(E$2:E473)</f>
        <v>5446054.2960000029</v>
      </c>
      <c r="W473" s="43">
        <f>SUM(F$2:F473)</f>
        <v>40908.054861111159</v>
      </c>
      <c r="X473" s="43">
        <f t="shared" si="184"/>
        <v>26.650198606587075</v>
      </c>
      <c r="Y473" s="36">
        <f t="shared" si="185"/>
        <v>15</v>
      </c>
      <c r="Z473" s="36">
        <f t="shared" si="186"/>
        <v>36</v>
      </c>
      <c r="AA473" s="38">
        <f>SUMIF('Rake Load'!A:A,Summary!B473,'Rake Load'!AN:AN)</f>
        <v>0</v>
      </c>
      <c r="AB473" s="38">
        <f>SUMIF(C$2:C473,C473,AA$2:AA473)</f>
        <v>23.051388888888891</v>
      </c>
      <c r="AC473" s="38">
        <f>SUM(AA$2:AA473)</f>
        <v>540.44861111113426</v>
      </c>
      <c r="AD473" s="43" t="e">
        <f t="shared" si="187"/>
        <v>#DIV/0!</v>
      </c>
      <c r="AE473" s="43">
        <f t="shared" si="188"/>
        <v>0.36589506172839509</v>
      </c>
      <c r="AF473" s="43">
        <f t="shared" si="189"/>
        <v>0.35208378574015259</v>
      </c>
      <c r="AG473" s="38">
        <f>SUMIF(Unloader!B:B,Summary!B473,Unloader!M:M)</f>
        <v>0</v>
      </c>
      <c r="AH473" s="38">
        <f>SUMIF(C$2:C473,C473,AG$2:AG473)</f>
        <v>489063</v>
      </c>
      <c r="AI473" s="38">
        <f>SUM(AG$2:AG473)</f>
        <v>5010888</v>
      </c>
      <c r="AJ473" s="40">
        <f>SUMIF(Unloader!B:B,Summary!B473,Unloader!W:W)</f>
        <v>0</v>
      </c>
      <c r="AK473" s="40">
        <f>SUMIF(Unloader!B:B,Summary!B473,Unloader!AD:AD)+SUMIF(Unloader!B:B,Summary!B473,Unloader!BR:BR)+SUMIF(Unloader!B:B,Summary!B473,Unloader!BN:BN)</f>
        <v>0</v>
      </c>
      <c r="AL473" s="40">
        <f>SUMIF(C$2:C473,C473,AJ$2:AJ473)</f>
        <v>15.416666666666666</v>
      </c>
      <c r="AM473" s="40">
        <f>SUMIF(C$2:C473,C473,AK$2:AK473)</f>
        <v>1.0868055555555556</v>
      </c>
      <c r="AN473" s="30">
        <f t="shared" si="190"/>
        <v>1422.0392536951783</v>
      </c>
      <c r="AO473" s="30">
        <f>SUM(AJ$2:AJ473)</f>
        <v>155.96458333333337</v>
      </c>
      <c r="AP473" s="30">
        <f>SUM(AK$2:AK473)</f>
        <v>13.888194444444437</v>
      </c>
      <c r="AQ473" s="30">
        <f t="shared" si="191"/>
        <v>1469.5404467471526</v>
      </c>
    </row>
    <row r="474" spans="1:43" x14ac:dyDescent="0.25">
      <c r="A474" s="124">
        <f t="shared" si="194"/>
        <v>473</v>
      </c>
      <c r="B474" s="361">
        <f t="shared" si="194"/>
        <v>41106</v>
      </c>
      <c r="C474" s="33">
        <f t="shared" si="173"/>
        <v>7</v>
      </c>
      <c r="D474" s="125">
        <f>COUNTIF('Rake Load'!A:A,Summary!B474)</f>
        <v>0</v>
      </c>
      <c r="E474" s="125">
        <f>SUMIF('Rake Load'!A:A,B474,'Rake Load'!F:F)</f>
        <v>0</v>
      </c>
      <c r="F474" s="35">
        <f>SUMIF('Rake Load'!A:A,B474,'Rake Load'!AB:AB)</f>
        <v>0</v>
      </c>
      <c r="G474" s="35" t="e">
        <f t="shared" si="174"/>
        <v>#DIV/0!</v>
      </c>
      <c r="H474" s="36" t="e">
        <f t="shared" si="175"/>
        <v>#DIV/0!</v>
      </c>
      <c r="I474" s="36" t="e">
        <f t="shared" si="176"/>
        <v>#DIV/0!</v>
      </c>
      <c r="J474" s="35">
        <f>SUMIF('Rake Load'!A:A,B474,'Rake Load'!BH:BH)</f>
        <v>0</v>
      </c>
      <c r="K474" s="41">
        <f t="shared" si="177"/>
        <v>0</v>
      </c>
      <c r="L474" s="41" t="e">
        <f t="shared" si="178"/>
        <v>#DIV/0!</v>
      </c>
      <c r="M474" s="49" t="e">
        <f t="shared" si="179"/>
        <v>#DIV/0!</v>
      </c>
      <c r="N474" s="49" t="e">
        <f t="shared" si="180"/>
        <v>#DIV/0!</v>
      </c>
      <c r="O474" s="363">
        <f>SUMIF(C$2:C474,C474,D$2:D474)</f>
        <v>63</v>
      </c>
      <c r="P474" s="33">
        <f>SUMIF(C$2:C474,C474,F$2:F474)</f>
        <v>9.0180555555555575</v>
      </c>
      <c r="Q474" s="37">
        <f t="shared" si="181"/>
        <v>0.14314373897707233</v>
      </c>
      <c r="R474" s="36">
        <f t="shared" si="182"/>
        <v>3</v>
      </c>
      <c r="S474" s="36">
        <f t="shared" si="183"/>
        <v>26</v>
      </c>
      <c r="T474" s="363">
        <f>SUM(D$2:D474)</f>
        <v>1535</v>
      </c>
      <c r="U474" s="38">
        <f>SUMIF(C$2:C474,C474,E$2:E474)</f>
        <v>219851.80999999994</v>
      </c>
      <c r="V474" s="38">
        <f>SUM(E$2:E474)</f>
        <v>5446054.2960000029</v>
      </c>
      <c r="W474" s="43">
        <f>SUM(F$2:F474)</f>
        <v>40908.054861111159</v>
      </c>
      <c r="X474" s="43">
        <f t="shared" si="184"/>
        <v>26.650198606587075</v>
      </c>
      <c r="Y474" s="36">
        <f t="shared" si="185"/>
        <v>15</v>
      </c>
      <c r="Z474" s="36">
        <f t="shared" si="186"/>
        <v>36</v>
      </c>
      <c r="AA474" s="38">
        <f>SUMIF('Rake Load'!A:A,Summary!B474,'Rake Load'!AN:AN)</f>
        <v>0</v>
      </c>
      <c r="AB474" s="38">
        <f>SUMIF(C$2:C474,C474,AA$2:AA474)</f>
        <v>23.051388888888891</v>
      </c>
      <c r="AC474" s="38">
        <f>SUM(AA$2:AA474)</f>
        <v>540.44861111113426</v>
      </c>
      <c r="AD474" s="43" t="e">
        <f t="shared" si="187"/>
        <v>#DIV/0!</v>
      </c>
      <c r="AE474" s="43">
        <f t="shared" si="188"/>
        <v>0.36589506172839509</v>
      </c>
      <c r="AF474" s="43">
        <f t="shared" si="189"/>
        <v>0.35208378574015259</v>
      </c>
      <c r="AG474" s="38">
        <f>SUMIF(Unloader!B:B,Summary!B474,Unloader!M:M)</f>
        <v>0</v>
      </c>
      <c r="AH474" s="38">
        <f>SUMIF(C$2:C474,C474,AG$2:AG474)</f>
        <v>489063</v>
      </c>
      <c r="AI474" s="38">
        <f>SUM(AG$2:AG474)</f>
        <v>5010888</v>
      </c>
      <c r="AJ474" s="40">
        <f>SUMIF(Unloader!B:B,Summary!B474,Unloader!W:W)</f>
        <v>0</v>
      </c>
      <c r="AK474" s="40">
        <f>SUMIF(Unloader!B:B,Summary!B474,Unloader!AD:AD)+SUMIF(Unloader!B:B,Summary!B474,Unloader!BR:BR)+SUMIF(Unloader!B:B,Summary!B474,Unloader!BN:BN)</f>
        <v>0</v>
      </c>
      <c r="AL474" s="40">
        <f>SUMIF(C$2:C474,C474,AJ$2:AJ474)</f>
        <v>15.416666666666666</v>
      </c>
      <c r="AM474" s="40">
        <f>SUMIF(C$2:C474,C474,AK$2:AK474)</f>
        <v>1.0868055555555556</v>
      </c>
      <c r="AN474" s="30">
        <f t="shared" si="190"/>
        <v>1422.0392536951783</v>
      </c>
      <c r="AO474" s="30">
        <f>SUM(AJ$2:AJ474)</f>
        <v>155.96458333333337</v>
      </c>
      <c r="AP474" s="30">
        <f>SUM(AK$2:AK474)</f>
        <v>13.888194444444437</v>
      </c>
      <c r="AQ474" s="30">
        <f t="shared" si="191"/>
        <v>1469.5404467471526</v>
      </c>
    </row>
    <row r="475" spans="1:43" x14ac:dyDescent="0.25">
      <c r="A475" s="124">
        <f t="shared" si="194"/>
        <v>474</v>
      </c>
      <c r="B475" s="361">
        <f t="shared" si="194"/>
        <v>41107</v>
      </c>
      <c r="C475" s="33">
        <f t="shared" si="173"/>
        <v>7</v>
      </c>
      <c r="D475" s="125">
        <f>COUNTIF('Rake Load'!A:A,Summary!B475)</f>
        <v>0</v>
      </c>
      <c r="E475" s="125">
        <f>SUMIF('Rake Load'!A:A,B475,'Rake Load'!F:F)</f>
        <v>0</v>
      </c>
      <c r="F475" s="35">
        <f>SUMIF('Rake Load'!A:A,B475,'Rake Load'!AB:AB)</f>
        <v>0</v>
      </c>
      <c r="G475" s="35" t="e">
        <f t="shared" si="174"/>
        <v>#DIV/0!</v>
      </c>
      <c r="H475" s="36" t="e">
        <f t="shared" si="175"/>
        <v>#DIV/0!</v>
      </c>
      <c r="I475" s="36" t="e">
        <f t="shared" si="176"/>
        <v>#DIV/0!</v>
      </c>
      <c r="J475" s="35">
        <f>SUMIF('Rake Load'!A:A,B475,'Rake Load'!BH:BH)</f>
        <v>0</v>
      </c>
      <c r="K475" s="41">
        <f t="shared" si="177"/>
        <v>0</v>
      </c>
      <c r="L475" s="41" t="e">
        <f t="shared" si="178"/>
        <v>#DIV/0!</v>
      </c>
      <c r="M475" s="49" t="e">
        <f t="shared" si="179"/>
        <v>#DIV/0!</v>
      </c>
      <c r="N475" s="49" t="e">
        <f t="shared" si="180"/>
        <v>#DIV/0!</v>
      </c>
      <c r="O475" s="363">
        <f>SUMIF(C$2:C475,C475,D$2:D475)</f>
        <v>63</v>
      </c>
      <c r="P475" s="33">
        <f>SUMIF(C$2:C475,C475,F$2:F475)</f>
        <v>9.0180555555555575</v>
      </c>
      <c r="Q475" s="37">
        <f t="shared" si="181"/>
        <v>0.14314373897707233</v>
      </c>
      <c r="R475" s="36">
        <f t="shared" si="182"/>
        <v>3</v>
      </c>
      <c r="S475" s="36">
        <f t="shared" si="183"/>
        <v>26</v>
      </c>
      <c r="T475" s="363">
        <f>SUM(D$2:D475)</f>
        <v>1535</v>
      </c>
      <c r="U475" s="38">
        <f>SUMIF(C$2:C475,C475,E$2:E475)</f>
        <v>219851.80999999994</v>
      </c>
      <c r="V475" s="38">
        <f>SUM(E$2:E475)</f>
        <v>5446054.2960000029</v>
      </c>
      <c r="W475" s="43">
        <f>SUM(F$2:F475)</f>
        <v>40908.054861111159</v>
      </c>
      <c r="X475" s="43">
        <f t="shared" si="184"/>
        <v>26.650198606587075</v>
      </c>
      <c r="Y475" s="36">
        <f t="shared" si="185"/>
        <v>15</v>
      </c>
      <c r="Z475" s="36">
        <f t="shared" si="186"/>
        <v>36</v>
      </c>
      <c r="AA475" s="38">
        <f>SUMIF('Rake Load'!A:A,Summary!B475,'Rake Load'!AN:AN)</f>
        <v>0</v>
      </c>
      <c r="AB475" s="38">
        <f>SUMIF(C$2:C475,C475,AA$2:AA475)</f>
        <v>23.051388888888891</v>
      </c>
      <c r="AC475" s="38">
        <f>SUM(AA$2:AA475)</f>
        <v>540.44861111113426</v>
      </c>
      <c r="AD475" s="43" t="e">
        <f t="shared" si="187"/>
        <v>#DIV/0!</v>
      </c>
      <c r="AE475" s="43">
        <f t="shared" si="188"/>
        <v>0.36589506172839509</v>
      </c>
      <c r="AF475" s="43">
        <f t="shared" si="189"/>
        <v>0.35208378574015259</v>
      </c>
      <c r="AG475" s="38">
        <f>SUMIF(Unloader!B:B,Summary!B475,Unloader!M:M)</f>
        <v>0</v>
      </c>
      <c r="AH475" s="38">
        <f>SUMIF(C$2:C475,C475,AG$2:AG475)</f>
        <v>489063</v>
      </c>
      <c r="AI475" s="38">
        <f>SUM(AG$2:AG475)</f>
        <v>5010888</v>
      </c>
      <c r="AJ475" s="40">
        <f>SUMIF(Unloader!B:B,Summary!B475,Unloader!W:W)</f>
        <v>0</v>
      </c>
      <c r="AK475" s="40">
        <f>SUMIF(Unloader!B:B,Summary!B475,Unloader!AD:AD)+SUMIF(Unloader!B:B,Summary!B475,Unloader!BR:BR)+SUMIF(Unloader!B:B,Summary!B475,Unloader!BN:BN)</f>
        <v>0</v>
      </c>
      <c r="AL475" s="40">
        <f>SUMIF(C$2:C475,C475,AJ$2:AJ475)</f>
        <v>15.416666666666666</v>
      </c>
      <c r="AM475" s="40">
        <f>SUMIF(C$2:C475,C475,AK$2:AK475)</f>
        <v>1.0868055555555556</v>
      </c>
      <c r="AN475" s="30">
        <f t="shared" si="190"/>
        <v>1422.0392536951783</v>
      </c>
      <c r="AO475" s="30">
        <f>SUM(AJ$2:AJ475)</f>
        <v>155.96458333333337</v>
      </c>
      <c r="AP475" s="30">
        <f>SUM(AK$2:AK475)</f>
        <v>13.888194444444437</v>
      </c>
      <c r="AQ475" s="30">
        <f t="shared" si="191"/>
        <v>1469.5404467471526</v>
      </c>
    </row>
    <row r="476" spans="1:43" x14ac:dyDescent="0.25">
      <c r="A476" s="124">
        <f t="shared" si="194"/>
        <v>475</v>
      </c>
      <c r="B476" s="361">
        <f t="shared" si="194"/>
        <v>41108</v>
      </c>
      <c r="C476" s="33">
        <f t="shared" si="173"/>
        <v>7</v>
      </c>
      <c r="D476" s="125">
        <f>COUNTIF('Rake Load'!A:A,Summary!B476)</f>
        <v>0</v>
      </c>
      <c r="E476" s="125">
        <f>SUMIF('Rake Load'!A:A,B476,'Rake Load'!F:F)</f>
        <v>0</v>
      </c>
      <c r="F476" s="35">
        <f>SUMIF('Rake Load'!A:A,B476,'Rake Load'!AB:AB)</f>
        <v>0</v>
      </c>
      <c r="G476" s="35" t="e">
        <f t="shared" si="174"/>
        <v>#DIV/0!</v>
      </c>
      <c r="H476" s="36" t="e">
        <f t="shared" si="175"/>
        <v>#DIV/0!</v>
      </c>
      <c r="I476" s="36" t="e">
        <f t="shared" si="176"/>
        <v>#DIV/0!</v>
      </c>
      <c r="J476" s="35">
        <f>SUMIF('Rake Load'!A:A,B476,'Rake Load'!BH:BH)</f>
        <v>0</v>
      </c>
      <c r="K476" s="41">
        <f t="shared" si="177"/>
        <v>0</v>
      </c>
      <c r="L476" s="41" t="e">
        <f t="shared" si="178"/>
        <v>#DIV/0!</v>
      </c>
      <c r="M476" s="49" t="e">
        <f t="shared" si="179"/>
        <v>#DIV/0!</v>
      </c>
      <c r="N476" s="49" t="e">
        <f t="shared" si="180"/>
        <v>#DIV/0!</v>
      </c>
      <c r="O476" s="363">
        <f>SUMIF(C$2:C476,C476,D$2:D476)</f>
        <v>63</v>
      </c>
      <c r="P476" s="33">
        <f>SUMIF(C$2:C476,C476,F$2:F476)</f>
        <v>9.0180555555555575</v>
      </c>
      <c r="Q476" s="37">
        <f t="shared" si="181"/>
        <v>0.14314373897707233</v>
      </c>
      <c r="R476" s="36">
        <f t="shared" si="182"/>
        <v>3</v>
      </c>
      <c r="S476" s="36">
        <f t="shared" si="183"/>
        <v>26</v>
      </c>
      <c r="T476" s="363">
        <f>SUM(D$2:D476)</f>
        <v>1535</v>
      </c>
      <c r="U476" s="38">
        <f>SUMIF(C$2:C476,C476,E$2:E476)</f>
        <v>219851.80999999994</v>
      </c>
      <c r="V476" s="38">
        <f>SUM(E$2:E476)</f>
        <v>5446054.2960000029</v>
      </c>
      <c r="W476" s="43">
        <f>SUM(F$2:F476)</f>
        <v>40908.054861111159</v>
      </c>
      <c r="X476" s="43">
        <f t="shared" si="184"/>
        <v>26.650198606587075</v>
      </c>
      <c r="Y476" s="36">
        <f t="shared" si="185"/>
        <v>15</v>
      </c>
      <c r="Z476" s="36">
        <f t="shared" si="186"/>
        <v>36</v>
      </c>
      <c r="AA476" s="38">
        <f>SUMIF('Rake Load'!A:A,Summary!B476,'Rake Load'!AN:AN)</f>
        <v>0</v>
      </c>
      <c r="AB476" s="38">
        <f>SUMIF(C$2:C476,C476,AA$2:AA476)</f>
        <v>23.051388888888891</v>
      </c>
      <c r="AC476" s="38">
        <f>SUM(AA$2:AA476)</f>
        <v>540.44861111113426</v>
      </c>
      <c r="AD476" s="43" t="e">
        <f t="shared" si="187"/>
        <v>#DIV/0!</v>
      </c>
      <c r="AE476" s="43">
        <f t="shared" si="188"/>
        <v>0.36589506172839509</v>
      </c>
      <c r="AF476" s="43">
        <f t="shared" si="189"/>
        <v>0.35208378574015259</v>
      </c>
      <c r="AG476" s="38">
        <f>SUMIF(Unloader!B:B,Summary!B476,Unloader!M:M)</f>
        <v>0</v>
      </c>
      <c r="AH476" s="38">
        <f>SUMIF(C$2:C476,C476,AG$2:AG476)</f>
        <v>489063</v>
      </c>
      <c r="AI476" s="38">
        <f>SUM(AG$2:AG476)</f>
        <v>5010888</v>
      </c>
      <c r="AJ476" s="40">
        <f>SUMIF(Unloader!B:B,Summary!B476,Unloader!W:W)</f>
        <v>0</v>
      </c>
      <c r="AK476" s="40">
        <f>SUMIF(Unloader!B:B,Summary!B476,Unloader!AD:AD)+SUMIF(Unloader!B:B,Summary!B476,Unloader!BR:BR)+SUMIF(Unloader!B:B,Summary!B476,Unloader!BN:BN)</f>
        <v>0</v>
      </c>
      <c r="AL476" s="40">
        <f>SUMIF(C$2:C476,C476,AJ$2:AJ476)</f>
        <v>15.416666666666666</v>
      </c>
      <c r="AM476" s="40">
        <f>SUMIF(C$2:C476,C476,AK$2:AK476)</f>
        <v>1.0868055555555556</v>
      </c>
      <c r="AN476" s="30">
        <f t="shared" si="190"/>
        <v>1422.0392536951783</v>
      </c>
      <c r="AO476" s="30">
        <f>SUM(AJ$2:AJ476)</f>
        <v>155.96458333333337</v>
      </c>
      <c r="AP476" s="30">
        <f>SUM(AK$2:AK476)</f>
        <v>13.888194444444437</v>
      </c>
      <c r="AQ476" s="30">
        <f t="shared" si="191"/>
        <v>1469.5404467471526</v>
      </c>
    </row>
    <row r="477" spans="1:43" x14ac:dyDescent="0.25">
      <c r="A477" s="124">
        <f t="shared" si="194"/>
        <v>476</v>
      </c>
      <c r="B477" s="361">
        <f t="shared" si="194"/>
        <v>41109</v>
      </c>
      <c r="C477" s="33">
        <f t="shared" si="173"/>
        <v>7</v>
      </c>
      <c r="D477" s="125">
        <f>COUNTIF('Rake Load'!A:A,Summary!B477)</f>
        <v>0</v>
      </c>
      <c r="E477" s="125">
        <f>SUMIF('Rake Load'!A:A,B477,'Rake Load'!F:F)</f>
        <v>0</v>
      </c>
      <c r="F477" s="35">
        <f>SUMIF('Rake Load'!A:A,B477,'Rake Load'!AB:AB)</f>
        <v>0</v>
      </c>
      <c r="G477" s="35" t="e">
        <f t="shared" si="174"/>
        <v>#DIV/0!</v>
      </c>
      <c r="H477" s="36" t="e">
        <f t="shared" si="175"/>
        <v>#DIV/0!</v>
      </c>
      <c r="I477" s="36" t="e">
        <f t="shared" si="176"/>
        <v>#DIV/0!</v>
      </c>
      <c r="J477" s="35">
        <f>SUMIF('Rake Load'!A:A,B477,'Rake Load'!BH:BH)</f>
        <v>0</v>
      </c>
      <c r="K477" s="41">
        <f t="shared" si="177"/>
        <v>0</v>
      </c>
      <c r="L477" s="41" t="e">
        <f t="shared" si="178"/>
        <v>#DIV/0!</v>
      </c>
      <c r="M477" s="49" t="e">
        <f t="shared" si="179"/>
        <v>#DIV/0!</v>
      </c>
      <c r="N477" s="49" t="e">
        <f t="shared" si="180"/>
        <v>#DIV/0!</v>
      </c>
      <c r="O477" s="363">
        <f>SUMIF(C$2:C477,C477,D$2:D477)</f>
        <v>63</v>
      </c>
      <c r="P477" s="33">
        <f>SUMIF(C$2:C477,C477,F$2:F477)</f>
        <v>9.0180555555555575</v>
      </c>
      <c r="Q477" s="37">
        <f t="shared" si="181"/>
        <v>0.14314373897707233</v>
      </c>
      <c r="R477" s="36">
        <f t="shared" si="182"/>
        <v>3</v>
      </c>
      <c r="S477" s="36">
        <f t="shared" si="183"/>
        <v>26</v>
      </c>
      <c r="T477" s="363">
        <f>SUM(D$2:D477)</f>
        <v>1535</v>
      </c>
      <c r="U477" s="38">
        <f>SUMIF(C$2:C477,C477,E$2:E477)</f>
        <v>219851.80999999994</v>
      </c>
      <c r="V477" s="38">
        <f>SUM(E$2:E477)</f>
        <v>5446054.2960000029</v>
      </c>
      <c r="W477" s="43">
        <f>SUM(F$2:F477)</f>
        <v>40908.054861111159</v>
      </c>
      <c r="X477" s="43">
        <f t="shared" si="184"/>
        <v>26.650198606587075</v>
      </c>
      <c r="Y477" s="36">
        <f t="shared" si="185"/>
        <v>15</v>
      </c>
      <c r="Z477" s="36">
        <f t="shared" si="186"/>
        <v>36</v>
      </c>
      <c r="AA477" s="38">
        <f>SUMIF('Rake Load'!A:A,Summary!B477,'Rake Load'!AN:AN)</f>
        <v>0</v>
      </c>
      <c r="AB477" s="38">
        <f>SUMIF(C$2:C477,C477,AA$2:AA477)</f>
        <v>23.051388888888891</v>
      </c>
      <c r="AC477" s="38">
        <f>SUM(AA$2:AA477)</f>
        <v>540.44861111113426</v>
      </c>
      <c r="AD477" s="43" t="e">
        <f t="shared" si="187"/>
        <v>#DIV/0!</v>
      </c>
      <c r="AE477" s="43">
        <f t="shared" si="188"/>
        <v>0.36589506172839509</v>
      </c>
      <c r="AF477" s="43">
        <f t="shared" si="189"/>
        <v>0.35208378574015259</v>
      </c>
      <c r="AG477" s="38">
        <f>SUMIF(Unloader!B:B,Summary!B477,Unloader!M:M)</f>
        <v>0</v>
      </c>
      <c r="AH477" s="38">
        <f>SUMIF(C$2:C477,C477,AG$2:AG477)</f>
        <v>489063</v>
      </c>
      <c r="AI477" s="38">
        <f>SUM(AG$2:AG477)</f>
        <v>5010888</v>
      </c>
      <c r="AJ477" s="40">
        <f>SUMIF(Unloader!B:B,Summary!B477,Unloader!W:W)</f>
        <v>0</v>
      </c>
      <c r="AK477" s="40">
        <f>SUMIF(Unloader!B:B,Summary!B477,Unloader!AD:AD)+SUMIF(Unloader!B:B,Summary!B477,Unloader!BR:BR)+SUMIF(Unloader!B:B,Summary!B477,Unloader!BN:BN)</f>
        <v>0</v>
      </c>
      <c r="AL477" s="40">
        <f>SUMIF(C$2:C477,C477,AJ$2:AJ477)</f>
        <v>15.416666666666666</v>
      </c>
      <c r="AM477" s="40">
        <f>SUMIF(C$2:C477,C477,AK$2:AK477)</f>
        <v>1.0868055555555556</v>
      </c>
      <c r="AN477" s="30">
        <f t="shared" si="190"/>
        <v>1422.0392536951783</v>
      </c>
      <c r="AO477" s="30">
        <f>SUM(AJ$2:AJ477)</f>
        <v>155.96458333333337</v>
      </c>
      <c r="AP477" s="30">
        <f>SUM(AK$2:AK477)</f>
        <v>13.888194444444437</v>
      </c>
      <c r="AQ477" s="30">
        <f t="shared" si="191"/>
        <v>1469.5404467471526</v>
      </c>
    </row>
    <row r="478" spans="1:43" x14ac:dyDescent="0.25">
      <c r="A478" s="124">
        <f t="shared" si="194"/>
        <v>477</v>
      </c>
      <c r="B478" s="361">
        <f t="shared" si="194"/>
        <v>41110</v>
      </c>
      <c r="C478" s="33">
        <f t="shared" si="173"/>
        <v>7</v>
      </c>
      <c r="D478" s="125">
        <f>COUNTIF('Rake Load'!A:A,Summary!B478)</f>
        <v>0</v>
      </c>
      <c r="E478" s="125">
        <f>SUMIF('Rake Load'!A:A,B478,'Rake Load'!F:F)</f>
        <v>0</v>
      </c>
      <c r="F478" s="35">
        <f>SUMIF('Rake Load'!A:A,B478,'Rake Load'!AB:AB)</f>
        <v>0</v>
      </c>
      <c r="G478" s="35" t="e">
        <f t="shared" si="174"/>
        <v>#DIV/0!</v>
      </c>
      <c r="H478" s="36" t="e">
        <f t="shared" si="175"/>
        <v>#DIV/0!</v>
      </c>
      <c r="I478" s="36" t="e">
        <f t="shared" si="176"/>
        <v>#DIV/0!</v>
      </c>
      <c r="J478" s="35">
        <f>SUMIF('Rake Load'!A:A,B478,'Rake Load'!BH:BH)</f>
        <v>0</v>
      </c>
      <c r="K478" s="41">
        <f t="shared" si="177"/>
        <v>0</v>
      </c>
      <c r="L478" s="41" t="e">
        <f t="shared" si="178"/>
        <v>#DIV/0!</v>
      </c>
      <c r="M478" s="49" t="e">
        <f t="shared" si="179"/>
        <v>#DIV/0!</v>
      </c>
      <c r="N478" s="49" t="e">
        <f t="shared" si="180"/>
        <v>#DIV/0!</v>
      </c>
      <c r="O478" s="363">
        <f>SUMIF(C$2:C478,C478,D$2:D478)</f>
        <v>63</v>
      </c>
      <c r="P478" s="33">
        <f>SUMIF(C$2:C478,C478,F$2:F478)</f>
        <v>9.0180555555555575</v>
      </c>
      <c r="Q478" s="37">
        <f t="shared" si="181"/>
        <v>0.14314373897707233</v>
      </c>
      <c r="R478" s="36">
        <f t="shared" si="182"/>
        <v>3</v>
      </c>
      <c r="S478" s="36">
        <f t="shared" si="183"/>
        <v>26</v>
      </c>
      <c r="T478" s="363">
        <f>SUM(D$2:D478)</f>
        <v>1535</v>
      </c>
      <c r="U478" s="38">
        <f>SUMIF(C$2:C478,C478,E$2:E478)</f>
        <v>219851.80999999994</v>
      </c>
      <c r="V478" s="38">
        <f>SUM(E$2:E478)</f>
        <v>5446054.2960000029</v>
      </c>
      <c r="W478" s="43">
        <f>SUM(F$2:F478)</f>
        <v>40908.054861111159</v>
      </c>
      <c r="X478" s="43">
        <f t="shared" si="184"/>
        <v>26.650198606587075</v>
      </c>
      <c r="Y478" s="36">
        <f t="shared" si="185"/>
        <v>15</v>
      </c>
      <c r="Z478" s="36">
        <f t="shared" si="186"/>
        <v>36</v>
      </c>
      <c r="AA478" s="38">
        <f>SUMIF('Rake Load'!A:A,Summary!B478,'Rake Load'!AN:AN)</f>
        <v>0</v>
      </c>
      <c r="AB478" s="38">
        <f>SUMIF(C$2:C478,C478,AA$2:AA478)</f>
        <v>23.051388888888891</v>
      </c>
      <c r="AC478" s="38">
        <f>SUM(AA$2:AA478)</f>
        <v>540.44861111113426</v>
      </c>
      <c r="AD478" s="43" t="e">
        <f t="shared" si="187"/>
        <v>#DIV/0!</v>
      </c>
      <c r="AE478" s="43">
        <f t="shared" si="188"/>
        <v>0.36589506172839509</v>
      </c>
      <c r="AF478" s="43">
        <f t="shared" si="189"/>
        <v>0.35208378574015259</v>
      </c>
      <c r="AG478" s="38">
        <f>SUMIF(Unloader!B:B,Summary!B478,Unloader!M:M)</f>
        <v>0</v>
      </c>
      <c r="AH478" s="38">
        <f>SUMIF(C$2:C478,C478,AG$2:AG478)</f>
        <v>489063</v>
      </c>
      <c r="AI478" s="38">
        <f>SUM(AG$2:AG478)</f>
        <v>5010888</v>
      </c>
      <c r="AJ478" s="40">
        <f>SUMIF(Unloader!B:B,Summary!B478,Unloader!W:W)</f>
        <v>0</v>
      </c>
      <c r="AK478" s="40">
        <f>SUMIF(Unloader!B:B,Summary!B478,Unloader!AD:AD)+SUMIF(Unloader!B:B,Summary!B478,Unloader!BR:BR)+SUMIF(Unloader!B:B,Summary!B478,Unloader!BN:BN)</f>
        <v>0</v>
      </c>
      <c r="AL478" s="40">
        <f>SUMIF(C$2:C478,C478,AJ$2:AJ478)</f>
        <v>15.416666666666666</v>
      </c>
      <c r="AM478" s="40">
        <f>SUMIF(C$2:C478,C478,AK$2:AK478)</f>
        <v>1.0868055555555556</v>
      </c>
      <c r="AN478" s="30">
        <f t="shared" si="190"/>
        <v>1422.0392536951783</v>
      </c>
      <c r="AO478" s="30">
        <f>SUM(AJ$2:AJ478)</f>
        <v>155.96458333333337</v>
      </c>
      <c r="AP478" s="30">
        <f>SUM(AK$2:AK478)</f>
        <v>13.888194444444437</v>
      </c>
      <c r="AQ478" s="30">
        <f t="shared" si="191"/>
        <v>1469.5404467471526</v>
      </c>
    </row>
    <row r="479" spans="1:43" x14ac:dyDescent="0.25">
      <c r="A479" s="124">
        <f t="shared" si="194"/>
        <v>478</v>
      </c>
      <c r="B479" s="361">
        <f t="shared" si="194"/>
        <v>41111</v>
      </c>
      <c r="C479" s="33">
        <f t="shared" si="173"/>
        <v>7</v>
      </c>
      <c r="D479" s="125">
        <f>COUNTIF('Rake Load'!A:A,Summary!B479)</f>
        <v>0</v>
      </c>
      <c r="E479" s="125">
        <f>SUMIF('Rake Load'!A:A,B479,'Rake Load'!F:F)</f>
        <v>0</v>
      </c>
      <c r="F479" s="35">
        <f>SUMIF('Rake Load'!A:A,B479,'Rake Load'!AB:AB)</f>
        <v>0</v>
      </c>
      <c r="G479" s="35" t="e">
        <f t="shared" si="174"/>
        <v>#DIV/0!</v>
      </c>
      <c r="H479" s="36" t="e">
        <f t="shared" si="175"/>
        <v>#DIV/0!</v>
      </c>
      <c r="I479" s="36" t="e">
        <f t="shared" si="176"/>
        <v>#DIV/0!</v>
      </c>
      <c r="J479" s="35">
        <f>SUMIF('Rake Load'!A:A,B479,'Rake Load'!BH:BH)</f>
        <v>0</v>
      </c>
      <c r="K479" s="41">
        <f t="shared" si="177"/>
        <v>0</v>
      </c>
      <c r="L479" s="41" t="e">
        <f t="shared" si="178"/>
        <v>#DIV/0!</v>
      </c>
      <c r="M479" s="49" t="e">
        <f t="shared" si="179"/>
        <v>#DIV/0!</v>
      </c>
      <c r="N479" s="49" t="e">
        <f t="shared" si="180"/>
        <v>#DIV/0!</v>
      </c>
      <c r="O479" s="363">
        <f>SUMIF(C$2:C479,C479,D$2:D479)</f>
        <v>63</v>
      </c>
      <c r="P479" s="33">
        <f>SUMIF(C$2:C479,C479,F$2:F479)</f>
        <v>9.0180555555555575</v>
      </c>
      <c r="Q479" s="37">
        <f t="shared" si="181"/>
        <v>0.14314373897707233</v>
      </c>
      <c r="R479" s="36">
        <f t="shared" si="182"/>
        <v>3</v>
      </c>
      <c r="S479" s="36">
        <f t="shared" si="183"/>
        <v>26</v>
      </c>
      <c r="T479" s="363">
        <f>SUM(D$2:D479)</f>
        <v>1535</v>
      </c>
      <c r="U479" s="38">
        <f>SUMIF(C$2:C479,C479,E$2:E479)</f>
        <v>219851.80999999994</v>
      </c>
      <c r="V479" s="38">
        <f>SUM(E$2:E479)</f>
        <v>5446054.2960000029</v>
      </c>
      <c r="W479" s="43">
        <f>SUM(F$2:F479)</f>
        <v>40908.054861111159</v>
      </c>
      <c r="X479" s="43">
        <f t="shared" si="184"/>
        <v>26.650198606587075</v>
      </c>
      <c r="Y479" s="36">
        <f t="shared" si="185"/>
        <v>15</v>
      </c>
      <c r="Z479" s="36">
        <f t="shared" si="186"/>
        <v>36</v>
      </c>
      <c r="AA479" s="38">
        <f>SUMIF('Rake Load'!A:A,Summary!B479,'Rake Load'!AN:AN)</f>
        <v>0</v>
      </c>
      <c r="AB479" s="38">
        <f>SUMIF(C$2:C479,C479,AA$2:AA479)</f>
        <v>23.051388888888891</v>
      </c>
      <c r="AC479" s="38">
        <f>SUM(AA$2:AA479)</f>
        <v>540.44861111113426</v>
      </c>
      <c r="AD479" s="43" t="e">
        <f t="shared" si="187"/>
        <v>#DIV/0!</v>
      </c>
      <c r="AE479" s="43">
        <f t="shared" si="188"/>
        <v>0.36589506172839509</v>
      </c>
      <c r="AF479" s="43">
        <f t="shared" si="189"/>
        <v>0.35208378574015259</v>
      </c>
      <c r="AG479" s="38">
        <f>SUMIF(Unloader!B:B,Summary!B479,Unloader!M:M)</f>
        <v>0</v>
      </c>
      <c r="AH479" s="38">
        <f>SUMIF(C$2:C479,C479,AG$2:AG479)</f>
        <v>489063</v>
      </c>
      <c r="AI479" s="38">
        <f>SUM(AG$2:AG479)</f>
        <v>5010888</v>
      </c>
      <c r="AJ479" s="40">
        <f>SUMIF(Unloader!B:B,Summary!B479,Unloader!W:W)</f>
        <v>0</v>
      </c>
      <c r="AK479" s="40">
        <f>SUMIF(Unloader!B:B,Summary!B479,Unloader!AD:AD)+SUMIF(Unloader!B:B,Summary!B479,Unloader!BR:BR)+SUMIF(Unloader!B:B,Summary!B479,Unloader!BN:BN)</f>
        <v>0</v>
      </c>
      <c r="AL479" s="40">
        <f>SUMIF(C$2:C479,C479,AJ$2:AJ479)</f>
        <v>15.416666666666666</v>
      </c>
      <c r="AM479" s="40">
        <f>SUMIF(C$2:C479,C479,AK$2:AK479)</f>
        <v>1.0868055555555556</v>
      </c>
      <c r="AN479" s="30">
        <f t="shared" si="190"/>
        <v>1422.0392536951783</v>
      </c>
      <c r="AO479" s="30">
        <f>SUM(AJ$2:AJ479)</f>
        <v>155.96458333333337</v>
      </c>
      <c r="AP479" s="30">
        <f>SUM(AK$2:AK479)</f>
        <v>13.888194444444437</v>
      </c>
      <c r="AQ479" s="30">
        <f t="shared" si="191"/>
        <v>1469.5404467471526</v>
      </c>
    </row>
    <row r="480" spans="1:43" x14ac:dyDescent="0.25">
      <c r="A480" s="124">
        <f t="shared" si="194"/>
        <v>479</v>
      </c>
      <c r="B480" s="361">
        <f t="shared" si="194"/>
        <v>41112</v>
      </c>
      <c r="C480" s="33">
        <f t="shared" si="173"/>
        <v>7</v>
      </c>
      <c r="D480" s="125">
        <f>COUNTIF('Rake Load'!A:A,Summary!B480)</f>
        <v>0</v>
      </c>
      <c r="E480" s="125">
        <f>SUMIF('Rake Load'!A:A,B480,'Rake Load'!F:F)</f>
        <v>0</v>
      </c>
      <c r="F480" s="35">
        <f>SUMIF('Rake Load'!A:A,B480,'Rake Load'!AB:AB)</f>
        <v>0</v>
      </c>
      <c r="G480" s="35" t="e">
        <f t="shared" si="174"/>
        <v>#DIV/0!</v>
      </c>
      <c r="H480" s="36" t="e">
        <f t="shared" si="175"/>
        <v>#DIV/0!</v>
      </c>
      <c r="I480" s="36" t="e">
        <f t="shared" si="176"/>
        <v>#DIV/0!</v>
      </c>
      <c r="J480" s="35">
        <f>SUMIF('Rake Load'!A:A,B480,'Rake Load'!BH:BH)</f>
        <v>0</v>
      </c>
      <c r="K480" s="41">
        <f t="shared" si="177"/>
        <v>0</v>
      </c>
      <c r="L480" s="41" t="e">
        <f t="shared" si="178"/>
        <v>#DIV/0!</v>
      </c>
      <c r="M480" s="49" t="e">
        <f t="shared" si="179"/>
        <v>#DIV/0!</v>
      </c>
      <c r="N480" s="49" t="e">
        <f t="shared" si="180"/>
        <v>#DIV/0!</v>
      </c>
      <c r="O480" s="363">
        <f>SUMIF(C$2:C480,C480,D$2:D480)</f>
        <v>63</v>
      </c>
      <c r="P480" s="33">
        <f>SUMIF(C$2:C480,C480,F$2:F480)</f>
        <v>9.0180555555555575</v>
      </c>
      <c r="Q480" s="37">
        <f t="shared" si="181"/>
        <v>0.14314373897707233</v>
      </c>
      <c r="R480" s="36">
        <f t="shared" si="182"/>
        <v>3</v>
      </c>
      <c r="S480" s="36">
        <f t="shared" si="183"/>
        <v>26</v>
      </c>
      <c r="T480" s="363">
        <f>SUM(D$2:D480)</f>
        <v>1535</v>
      </c>
      <c r="U480" s="38">
        <f>SUMIF(C$2:C480,C480,E$2:E480)</f>
        <v>219851.80999999994</v>
      </c>
      <c r="V480" s="38">
        <f>SUM(E$2:E480)</f>
        <v>5446054.2960000029</v>
      </c>
      <c r="W480" s="43">
        <f>SUM(F$2:F480)</f>
        <v>40908.054861111159</v>
      </c>
      <c r="X480" s="43">
        <f t="shared" si="184"/>
        <v>26.650198606587075</v>
      </c>
      <c r="Y480" s="36">
        <f t="shared" si="185"/>
        <v>15</v>
      </c>
      <c r="Z480" s="36">
        <f t="shared" si="186"/>
        <v>36</v>
      </c>
      <c r="AA480" s="38">
        <f>SUMIF('Rake Load'!A:A,Summary!B480,'Rake Load'!AN:AN)</f>
        <v>0</v>
      </c>
      <c r="AB480" s="38">
        <f>SUMIF(C$2:C480,C480,AA$2:AA480)</f>
        <v>23.051388888888891</v>
      </c>
      <c r="AC480" s="38">
        <f>SUM(AA$2:AA480)</f>
        <v>540.44861111113426</v>
      </c>
      <c r="AD480" s="43" t="e">
        <f t="shared" si="187"/>
        <v>#DIV/0!</v>
      </c>
      <c r="AE480" s="43">
        <f t="shared" si="188"/>
        <v>0.36589506172839509</v>
      </c>
      <c r="AF480" s="43">
        <f t="shared" si="189"/>
        <v>0.35208378574015259</v>
      </c>
      <c r="AG480" s="38">
        <f>SUMIF(Unloader!B:B,Summary!B480,Unloader!M:M)</f>
        <v>0</v>
      </c>
      <c r="AH480" s="38">
        <f>SUMIF(C$2:C480,C480,AG$2:AG480)</f>
        <v>489063</v>
      </c>
      <c r="AI480" s="38">
        <f>SUM(AG$2:AG480)</f>
        <v>5010888</v>
      </c>
      <c r="AJ480" s="40">
        <f>SUMIF(Unloader!B:B,Summary!B480,Unloader!W:W)</f>
        <v>0</v>
      </c>
      <c r="AK480" s="40">
        <f>SUMIF(Unloader!B:B,Summary!B480,Unloader!AD:AD)+SUMIF(Unloader!B:B,Summary!B480,Unloader!BR:BR)+SUMIF(Unloader!B:B,Summary!B480,Unloader!BN:BN)</f>
        <v>0</v>
      </c>
      <c r="AL480" s="40">
        <f>SUMIF(C$2:C480,C480,AJ$2:AJ480)</f>
        <v>15.416666666666666</v>
      </c>
      <c r="AM480" s="40">
        <f>SUMIF(C$2:C480,C480,AK$2:AK480)</f>
        <v>1.0868055555555556</v>
      </c>
      <c r="AN480" s="30">
        <f t="shared" si="190"/>
        <v>1422.0392536951783</v>
      </c>
      <c r="AO480" s="30">
        <f>SUM(AJ$2:AJ480)</f>
        <v>155.96458333333337</v>
      </c>
      <c r="AP480" s="30">
        <f>SUM(AK$2:AK480)</f>
        <v>13.888194444444437</v>
      </c>
      <c r="AQ480" s="30">
        <f t="shared" si="191"/>
        <v>1469.5404467471526</v>
      </c>
    </row>
    <row r="481" spans="1:43" x14ac:dyDescent="0.25">
      <c r="A481" s="124">
        <f t="shared" si="194"/>
        <v>480</v>
      </c>
      <c r="B481" s="361">
        <f t="shared" si="194"/>
        <v>41113</v>
      </c>
      <c r="C481" s="33">
        <f t="shared" si="173"/>
        <v>7</v>
      </c>
      <c r="D481" s="125">
        <f>COUNTIF('Rake Load'!A:A,Summary!B481)</f>
        <v>0</v>
      </c>
      <c r="E481" s="125">
        <f>SUMIF('Rake Load'!A:A,B481,'Rake Load'!F:F)</f>
        <v>0</v>
      </c>
      <c r="F481" s="35">
        <f>SUMIF('Rake Load'!A:A,B481,'Rake Load'!AB:AB)</f>
        <v>0</v>
      </c>
      <c r="G481" s="35" t="e">
        <f t="shared" si="174"/>
        <v>#DIV/0!</v>
      </c>
      <c r="H481" s="36" t="e">
        <f t="shared" si="175"/>
        <v>#DIV/0!</v>
      </c>
      <c r="I481" s="36" t="e">
        <f t="shared" si="176"/>
        <v>#DIV/0!</v>
      </c>
      <c r="J481" s="35">
        <f>SUMIF('Rake Load'!A:A,B481,'Rake Load'!BH:BH)</f>
        <v>0</v>
      </c>
      <c r="K481" s="41">
        <f t="shared" si="177"/>
        <v>0</v>
      </c>
      <c r="L481" s="41" t="e">
        <f t="shared" si="178"/>
        <v>#DIV/0!</v>
      </c>
      <c r="M481" s="49" t="e">
        <f t="shared" si="179"/>
        <v>#DIV/0!</v>
      </c>
      <c r="N481" s="49" t="e">
        <f t="shared" si="180"/>
        <v>#DIV/0!</v>
      </c>
      <c r="O481" s="363">
        <f>SUMIF(C$2:C481,C481,D$2:D481)</f>
        <v>63</v>
      </c>
      <c r="P481" s="33">
        <f>SUMIF(C$2:C481,C481,F$2:F481)</f>
        <v>9.0180555555555575</v>
      </c>
      <c r="Q481" s="37">
        <f t="shared" si="181"/>
        <v>0.14314373897707233</v>
      </c>
      <c r="R481" s="36">
        <f t="shared" si="182"/>
        <v>3</v>
      </c>
      <c r="S481" s="36">
        <f t="shared" si="183"/>
        <v>26</v>
      </c>
      <c r="T481" s="363">
        <f>SUM(D$2:D481)</f>
        <v>1535</v>
      </c>
      <c r="U481" s="38">
        <f>SUMIF(C$2:C481,C481,E$2:E481)</f>
        <v>219851.80999999994</v>
      </c>
      <c r="V481" s="38">
        <f>SUM(E$2:E481)</f>
        <v>5446054.2960000029</v>
      </c>
      <c r="W481" s="43">
        <f>SUM(F$2:F481)</f>
        <v>40908.054861111159</v>
      </c>
      <c r="X481" s="43">
        <f t="shared" si="184"/>
        <v>26.650198606587075</v>
      </c>
      <c r="Y481" s="36">
        <f t="shared" si="185"/>
        <v>15</v>
      </c>
      <c r="Z481" s="36">
        <f t="shared" si="186"/>
        <v>36</v>
      </c>
      <c r="AA481" s="38">
        <f>SUMIF('Rake Load'!A:A,Summary!B481,'Rake Load'!AN:AN)</f>
        <v>0</v>
      </c>
      <c r="AB481" s="38">
        <f>SUMIF(C$2:C481,C481,AA$2:AA481)</f>
        <v>23.051388888888891</v>
      </c>
      <c r="AC481" s="38">
        <f>SUM(AA$2:AA481)</f>
        <v>540.44861111113426</v>
      </c>
      <c r="AD481" s="43" t="e">
        <f t="shared" si="187"/>
        <v>#DIV/0!</v>
      </c>
      <c r="AE481" s="43">
        <f t="shared" si="188"/>
        <v>0.36589506172839509</v>
      </c>
      <c r="AF481" s="43">
        <f t="shared" si="189"/>
        <v>0.35208378574015259</v>
      </c>
      <c r="AG481" s="38">
        <f>SUMIF(Unloader!B:B,Summary!B481,Unloader!M:M)</f>
        <v>0</v>
      </c>
      <c r="AH481" s="38">
        <f>SUMIF(C$2:C481,C481,AG$2:AG481)</f>
        <v>489063</v>
      </c>
      <c r="AI481" s="38">
        <f>SUM(AG$2:AG481)</f>
        <v>5010888</v>
      </c>
      <c r="AJ481" s="40">
        <f>SUMIF(Unloader!B:B,Summary!B481,Unloader!W:W)</f>
        <v>0</v>
      </c>
      <c r="AK481" s="40">
        <f>SUMIF(Unloader!B:B,Summary!B481,Unloader!AD:AD)+SUMIF(Unloader!B:B,Summary!B481,Unloader!BR:BR)+SUMIF(Unloader!B:B,Summary!B481,Unloader!BN:BN)</f>
        <v>0</v>
      </c>
      <c r="AL481" s="40">
        <f>SUMIF(C$2:C481,C481,AJ$2:AJ481)</f>
        <v>15.416666666666666</v>
      </c>
      <c r="AM481" s="40">
        <f>SUMIF(C$2:C481,C481,AK$2:AK481)</f>
        <v>1.0868055555555556</v>
      </c>
      <c r="AN481" s="30">
        <f t="shared" si="190"/>
        <v>1422.0392536951783</v>
      </c>
      <c r="AO481" s="30">
        <f>SUM(AJ$2:AJ481)</f>
        <v>155.96458333333337</v>
      </c>
      <c r="AP481" s="30">
        <f>SUM(AK$2:AK481)</f>
        <v>13.888194444444437</v>
      </c>
      <c r="AQ481" s="30">
        <f t="shared" si="191"/>
        <v>1469.5404467471526</v>
      </c>
    </row>
    <row r="482" spans="1:43" x14ac:dyDescent="0.25">
      <c r="A482" s="124">
        <f t="shared" si="194"/>
        <v>481</v>
      </c>
      <c r="B482" s="361">
        <f t="shared" si="194"/>
        <v>41114</v>
      </c>
      <c r="C482" s="33">
        <f t="shared" si="173"/>
        <v>7</v>
      </c>
      <c r="D482" s="125">
        <f>COUNTIF('Rake Load'!A:A,Summary!B482)</f>
        <v>0</v>
      </c>
      <c r="E482" s="125">
        <f>SUMIF('Rake Load'!A:A,B482,'Rake Load'!F:F)</f>
        <v>0</v>
      </c>
      <c r="F482" s="35">
        <f>SUMIF('Rake Load'!A:A,B482,'Rake Load'!AB:AB)</f>
        <v>0</v>
      </c>
      <c r="G482" s="35" t="e">
        <f t="shared" si="174"/>
        <v>#DIV/0!</v>
      </c>
      <c r="H482" s="36" t="e">
        <f t="shared" si="175"/>
        <v>#DIV/0!</v>
      </c>
      <c r="I482" s="36" t="e">
        <f t="shared" si="176"/>
        <v>#DIV/0!</v>
      </c>
      <c r="J482" s="35">
        <f>SUMIF('Rake Load'!A:A,B482,'Rake Load'!BH:BH)</f>
        <v>0</v>
      </c>
      <c r="K482" s="41">
        <f t="shared" si="177"/>
        <v>0</v>
      </c>
      <c r="L482" s="41" t="e">
        <f t="shared" si="178"/>
        <v>#DIV/0!</v>
      </c>
      <c r="M482" s="49" t="e">
        <f t="shared" si="179"/>
        <v>#DIV/0!</v>
      </c>
      <c r="N482" s="49" t="e">
        <f t="shared" si="180"/>
        <v>#DIV/0!</v>
      </c>
      <c r="O482" s="363">
        <f>SUMIF(C$2:C482,C482,D$2:D482)</f>
        <v>63</v>
      </c>
      <c r="P482" s="33">
        <f>SUMIF(C$2:C482,C482,F$2:F482)</f>
        <v>9.0180555555555575</v>
      </c>
      <c r="Q482" s="37">
        <f t="shared" si="181"/>
        <v>0.14314373897707233</v>
      </c>
      <c r="R482" s="36">
        <f t="shared" si="182"/>
        <v>3</v>
      </c>
      <c r="S482" s="36">
        <f t="shared" si="183"/>
        <v>26</v>
      </c>
      <c r="T482" s="363">
        <f>SUM(D$2:D482)</f>
        <v>1535</v>
      </c>
      <c r="U482" s="38">
        <f>SUMIF(C$2:C482,C482,E$2:E482)</f>
        <v>219851.80999999994</v>
      </c>
      <c r="V482" s="38">
        <f>SUM(E$2:E482)</f>
        <v>5446054.2960000029</v>
      </c>
      <c r="W482" s="43">
        <f>SUM(F$2:F482)</f>
        <v>40908.054861111159</v>
      </c>
      <c r="X482" s="43">
        <f t="shared" si="184"/>
        <v>26.650198606587075</v>
      </c>
      <c r="Y482" s="36">
        <f t="shared" si="185"/>
        <v>15</v>
      </c>
      <c r="Z482" s="36">
        <f t="shared" si="186"/>
        <v>36</v>
      </c>
      <c r="AA482" s="38">
        <f>SUMIF('Rake Load'!A:A,Summary!B482,'Rake Load'!AN:AN)</f>
        <v>0</v>
      </c>
      <c r="AB482" s="38">
        <f>SUMIF(C$2:C482,C482,AA$2:AA482)</f>
        <v>23.051388888888891</v>
      </c>
      <c r="AC482" s="38">
        <f>SUM(AA$2:AA482)</f>
        <v>540.44861111113426</v>
      </c>
      <c r="AD482" s="43" t="e">
        <f t="shared" si="187"/>
        <v>#DIV/0!</v>
      </c>
      <c r="AE482" s="43">
        <f t="shared" si="188"/>
        <v>0.36589506172839509</v>
      </c>
      <c r="AF482" s="43">
        <f t="shared" si="189"/>
        <v>0.35208378574015259</v>
      </c>
      <c r="AG482" s="38">
        <f>SUMIF(Unloader!B:B,Summary!B482,Unloader!M:M)</f>
        <v>0</v>
      </c>
      <c r="AH482" s="38">
        <f>SUMIF(C$2:C482,C482,AG$2:AG482)</f>
        <v>489063</v>
      </c>
      <c r="AI482" s="38">
        <f>SUM(AG$2:AG482)</f>
        <v>5010888</v>
      </c>
      <c r="AJ482" s="40">
        <f>SUMIF(Unloader!B:B,Summary!B482,Unloader!W:W)</f>
        <v>0</v>
      </c>
      <c r="AK482" s="40">
        <f>SUMIF(Unloader!B:B,Summary!B482,Unloader!AD:AD)+SUMIF(Unloader!B:B,Summary!B482,Unloader!BR:BR)+SUMIF(Unloader!B:B,Summary!B482,Unloader!BN:BN)</f>
        <v>0</v>
      </c>
      <c r="AL482" s="40">
        <f>SUMIF(C$2:C482,C482,AJ$2:AJ482)</f>
        <v>15.416666666666666</v>
      </c>
      <c r="AM482" s="40">
        <f>SUMIF(C$2:C482,C482,AK$2:AK482)</f>
        <v>1.0868055555555556</v>
      </c>
      <c r="AN482" s="30">
        <f t="shared" si="190"/>
        <v>1422.0392536951783</v>
      </c>
      <c r="AO482" s="30">
        <f>SUM(AJ$2:AJ482)</f>
        <v>155.96458333333337</v>
      </c>
      <c r="AP482" s="30">
        <f>SUM(AK$2:AK482)</f>
        <v>13.888194444444437</v>
      </c>
      <c r="AQ482" s="30">
        <f t="shared" si="191"/>
        <v>1469.5404467471526</v>
      </c>
    </row>
    <row r="483" spans="1:43" x14ac:dyDescent="0.25">
      <c r="A483" s="124">
        <f t="shared" si="194"/>
        <v>482</v>
      </c>
      <c r="B483" s="361">
        <f t="shared" si="194"/>
        <v>41115</v>
      </c>
      <c r="C483" s="33">
        <f t="shared" si="173"/>
        <v>7</v>
      </c>
      <c r="D483" s="125">
        <f>COUNTIF('Rake Load'!A:A,Summary!B483)</f>
        <v>0</v>
      </c>
      <c r="E483" s="125">
        <f>SUMIF('Rake Load'!A:A,B483,'Rake Load'!F:F)</f>
        <v>0</v>
      </c>
      <c r="F483" s="35">
        <f>SUMIF('Rake Load'!A:A,B483,'Rake Load'!AB:AB)</f>
        <v>0</v>
      </c>
      <c r="G483" s="35" t="e">
        <f t="shared" si="174"/>
        <v>#DIV/0!</v>
      </c>
      <c r="H483" s="36" t="e">
        <f t="shared" si="175"/>
        <v>#DIV/0!</v>
      </c>
      <c r="I483" s="36" t="e">
        <f t="shared" si="176"/>
        <v>#DIV/0!</v>
      </c>
      <c r="J483" s="35">
        <f>SUMIF('Rake Load'!A:A,B483,'Rake Load'!BH:BH)</f>
        <v>0</v>
      </c>
      <c r="K483" s="41">
        <f t="shared" si="177"/>
        <v>0</v>
      </c>
      <c r="L483" s="41" t="e">
        <f t="shared" si="178"/>
        <v>#DIV/0!</v>
      </c>
      <c r="M483" s="49" t="e">
        <f t="shared" si="179"/>
        <v>#DIV/0!</v>
      </c>
      <c r="N483" s="49" t="e">
        <f t="shared" si="180"/>
        <v>#DIV/0!</v>
      </c>
      <c r="O483" s="363">
        <f>SUMIF(C$2:C483,C483,D$2:D483)</f>
        <v>63</v>
      </c>
      <c r="P483" s="33">
        <f>SUMIF(C$2:C483,C483,F$2:F483)</f>
        <v>9.0180555555555575</v>
      </c>
      <c r="Q483" s="37">
        <f t="shared" si="181"/>
        <v>0.14314373897707233</v>
      </c>
      <c r="R483" s="36">
        <f t="shared" si="182"/>
        <v>3</v>
      </c>
      <c r="S483" s="36">
        <f t="shared" si="183"/>
        <v>26</v>
      </c>
      <c r="T483" s="363">
        <f>SUM(D$2:D483)</f>
        <v>1535</v>
      </c>
      <c r="U483" s="38">
        <f>SUMIF(C$2:C483,C483,E$2:E483)</f>
        <v>219851.80999999994</v>
      </c>
      <c r="V483" s="38">
        <f>SUM(E$2:E483)</f>
        <v>5446054.2960000029</v>
      </c>
      <c r="W483" s="43">
        <f>SUM(F$2:F483)</f>
        <v>40908.054861111159</v>
      </c>
      <c r="X483" s="43">
        <f t="shared" si="184"/>
        <v>26.650198606587075</v>
      </c>
      <c r="Y483" s="36">
        <f t="shared" si="185"/>
        <v>15</v>
      </c>
      <c r="Z483" s="36">
        <f t="shared" si="186"/>
        <v>36</v>
      </c>
      <c r="AA483" s="38">
        <f>SUMIF('Rake Load'!A:A,Summary!B483,'Rake Load'!AN:AN)</f>
        <v>0</v>
      </c>
      <c r="AB483" s="38">
        <f>SUMIF(C$2:C483,C483,AA$2:AA483)</f>
        <v>23.051388888888891</v>
      </c>
      <c r="AC483" s="38">
        <f>SUM(AA$2:AA483)</f>
        <v>540.44861111113426</v>
      </c>
      <c r="AD483" s="43" t="e">
        <f t="shared" si="187"/>
        <v>#DIV/0!</v>
      </c>
      <c r="AE483" s="43">
        <f t="shared" si="188"/>
        <v>0.36589506172839509</v>
      </c>
      <c r="AF483" s="43">
        <f t="shared" si="189"/>
        <v>0.35208378574015259</v>
      </c>
      <c r="AG483" s="38">
        <f>SUMIF(Unloader!B:B,Summary!B483,Unloader!M:M)</f>
        <v>0</v>
      </c>
      <c r="AH483" s="38">
        <f>SUMIF(C$2:C483,C483,AG$2:AG483)</f>
        <v>489063</v>
      </c>
      <c r="AI483" s="38">
        <f>SUM(AG$2:AG483)</f>
        <v>5010888</v>
      </c>
      <c r="AJ483" s="40">
        <f>SUMIF(Unloader!B:B,Summary!B483,Unloader!W:W)</f>
        <v>0</v>
      </c>
      <c r="AK483" s="40">
        <f>SUMIF(Unloader!B:B,Summary!B483,Unloader!AD:AD)+SUMIF(Unloader!B:B,Summary!B483,Unloader!BR:BR)+SUMIF(Unloader!B:B,Summary!B483,Unloader!BN:BN)</f>
        <v>0</v>
      </c>
      <c r="AL483" s="40">
        <f>SUMIF(C$2:C483,C483,AJ$2:AJ483)</f>
        <v>15.416666666666666</v>
      </c>
      <c r="AM483" s="40">
        <f>SUMIF(C$2:C483,C483,AK$2:AK483)</f>
        <v>1.0868055555555556</v>
      </c>
      <c r="AN483" s="30">
        <f t="shared" si="190"/>
        <v>1422.0392536951783</v>
      </c>
      <c r="AO483" s="30">
        <f>SUM(AJ$2:AJ483)</f>
        <v>155.96458333333337</v>
      </c>
      <c r="AP483" s="30">
        <f>SUM(AK$2:AK483)</f>
        <v>13.888194444444437</v>
      </c>
      <c r="AQ483" s="30">
        <f t="shared" si="191"/>
        <v>1469.5404467471526</v>
      </c>
    </row>
    <row r="484" spans="1:43" x14ac:dyDescent="0.25">
      <c r="A484" s="124">
        <f t="shared" si="194"/>
        <v>483</v>
      </c>
      <c r="B484" s="361">
        <f t="shared" si="194"/>
        <v>41116</v>
      </c>
      <c r="C484" s="33">
        <f t="shared" si="173"/>
        <v>7</v>
      </c>
      <c r="D484" s="125">
        <f>COUNTIF('Rake Load'!A:A,Summary!B484)</f>
        <v>0</v>
      </c>
      <c r="E484" s="125">
        <f>SUMIF('Rake Load'!A:A,B484,'Rake Load'!F:F)</f>
        <v>0</v>
      </c>
      <c r="F484" s="35">
        <f>SUMIF('Rake Load'!A:A,B484,'Rake Load'!AB:AB)</f>
        <v>0</v>
      </c>
      <c r="G484" s="35" t="e">
        <f t="shared" si="174"/>
        <v>#DIV/0!</v>
      </c>
      <c r="H484" s="36" t="e">
        <f t="shared" si="175"/>
        <v>#DIV/0!</v>
      </c>
      <c r="I484" s="36" t="e">
        <f t="shared" si="176"/>
        <v>#DIV/0!</v>
      </c>
      <c r="J484" s="35">
        <f>SUMIF('Rake Load'!A:A,B484,'Rake Load'!BH:BH)</f>
        <v>0</v>
      </c>
      <c r="K484" s="41">
        <f t="shared" si="177"/>
        <v>0</v>
      </c>
      <c r="L484" s="41" t="e">
        <f t="shared" si="178"/>
        <v>#DIV/0!</v>
      </c>
      <c r="M484" s="49" t="e">
        <f t="shared" si="179"/>
        <v>#DIV/0!</v>
      </c>
      <c r="N484" s="49" t="e">
        <f t="shared" si="180"/>
        <v>#DIV/0!</v>
      </c>
      <c r="O484" s="363">
        <f>SUMIF(C$2:C484,C484,D$2:D484)</f>
        <v>63</v>
      </c>
      <c r="P484" s="33">
        <f>SUMIF(C$2:C484,C484,F$2:F484)</f>
        <v>9.0180555555555575</v>
      </c>
      <c r="Q484" s="37">
        <f t="shared" si="181"/>
        <v>0.14314373897707233</v>
      </c>
      <c r="R484" s="36">
        <f t="shared" si="182"/>
        <v>3</v>
      </c>
      <c r="S484" s="36">
        <f t="shared" si="183"/>
        <v>26</v>
      </c>
      <c r="T484" s="363">
        <f>SUM(D$2:D484)</f>
        <v>1535</v>
      </c>
      <c r="U484" s="38">
        <f>SUMIF(C$2:C484,C484,E$2:E484)</f>
        <v>219851.80999999994</v>
      </c>
      <c r="V484" s="38">
        <f>SUM(E$2:E484)</f>
        <v>5446054.2960000029</v>
      </c>
      <c r="W484" s="43">
        <f>SUM(F$2:F484)</f>
        <v>40908.054861111159</v>
      </c>
      <c r="X484" s="43">
        <f t="shared" si="184"/>
        <v>26.650198606587075</v>
      </c>
      <c r="Y484" s="36">
        <f t="shared" si="185"/>
        <v>15</v>
      </c>
      <c r="Z484" s="36">
        <f t="shared" si="186"/>
        <v>36</v>
      </c>
      <c r="AA484" s="38">
        <f>SUMIF('Rake Load'!A:A,Summary!B484,'Rake Load'!AN:AN)</f>
        <v>0</v>
      </c>
      <c r="AB484" s="38">
        <f>SUMIF(C$2:C484,C484,AA$2:AA484)</f>
        <v>23.051388888888891</v>
      </c>
      <c r="AC484" s="38">
        <f>SUM(AA$2:AA484)</f>
        <v>540.44861111113426</v>
      </c>
      <c r="AD484" s="43" t="e">
        <f t="shared" si="187"/>
        <v>#DIV/0!</v>
      </c>
      <c r="AE484" s="43">
        <f t="shared" si="188"/>
        <v>0.36589506172839509</v>
      </c>
      <c r="AF484" s="43">
        <f t="shared" si="189"/>
        <v>0.35208378574015259</v>
      </c>
      <c r="AG484" s="38">
        <f>SUMIF(Unloader!B:B,Summary!B484,Unloader!M:M)</f>
        <v>0</v>
      </c>
      <c r="AH484" s="38">
        <f>SUMIF(C$2:C484,C484,AG$2:AG484)</f>
        <v>489063</v>
      </c>
      <c r="AI484" s="38">
        <f>SUM(AG$2:AG484)</f>
        <v>5010888</v>
      </c>
      <c r="AJ484" s="40">
        <f>SUMIF(Unloader!B:B,Summary!B484,Unloader!W:W)</f>
        <v>0</v>
      </c>
      <c r="AK484" s="40">
        <f>SUMIF(Unloader!B:B,Summary!B484,Unloader!AD:AD)+SUMIF(Unloader!B:B,Summary!B484,Unloader!BR:BR)+SUMIF(Unloader!B:B,Summary!B484,Unloader!BN:BN)</f>
        <v>0</v>
      </c>
      <c r="AL484" s="40">
        <f>SUMIF(C$2:C484,C484,AJ$2:AJ484)</f>
        <v>15.416666666666666</v>
      </c>
      <c r="AM484" s="40">
        <f>SUMIF(C$2:C484,C484,AK$2:AK484)</f>
        <v>1.0868055555555556</v>
      </c>
      <c r="AN484" s="30">
        <f t="shared" si="190"/>
        <v>1422.0392536951783</v>
      </c>
      <c r="AO484" s="30">
        <f>SUM(AJ$2:AJ484)</f>
        <v>155.96458333333337</v>
      </c>
      <c r="AP484" s="30">
        <f>SUM(AK$2:AK484)</f>
        <v>13.888194444444437</v>
      </c>
      <c r="AQ484" s="30">
        <f t="shared" si="191"/>
        <v>1469.5404467471526</v>
      </c>
    </row>
    <row r="485" spans="1:43" x14ac:dyDescent="0.25">
      <c r="A485" s="124">
        <f t="shared" si="194"/>
        <v>484</v>
      </c>
      <c r="B485" s="361">
        <f t="shared" si="194"/>
        <v>41117</v>
      </c>
      <c r="C485" s="33">
        <f t="shared" si="173"/>
        <v>7</v>
      </c>
      <c r="D485" s="125">
        <f>COUNTIF('Rake Load'!A:A,Summary!B485)</f>
        <v>0</v>
      </c>
      <c r="E485" s="125">
        <f>SUMIF('Rake Load'!A:A,B485,'Rake Load'!F:F)</f>
        <v>0</v>
      </c>
      <c r="F485" s="35">
        <f>SUMIF('Rake Load'!A:A,B485,'Rake Load'!AB:AB)</f>
        <v>0</v>
      </c>
      <c r="G485" s="35" t="e">
        <f t="shared" si="174"/>
        <v>#DIV/0!</v>
      </c>
      <c r="H485" s="36" t="e">
        <f t="shared" si="175"/>
        <v>#DIV/0!</v>
      </c>
      <c r="I485" s="36" t="e">
        <f t="shared" si="176"/>
        <v>#DIV/0!</v>
      </c>
      <c r="J485" s="35">
        <f>SUMIF('Rake Load'!A:A,B485,'Rake Load'!BH:BH)</f>
        <v>0</v>
      </c>
      <c r="K485" s="41">
        <f t="shared" si="177"/>
        <v>0</v>
      </c>
      <c r="L485" s="41" t="e">
        <f t="shared" si="178"/>
        <v>#DIV/0!</v>
      </c>
      <c r="M485" s="49" t="e">
        <f t="shared" si="179"/>
        <v>#DIV/0!</v>
      </c>
      <c r="N485" s="49" t="e">
        <f t="shared" si="180"/>
        <v>#DIV/0!</v>
      </c>
      <c r="O485" s="363">
        <f>SUMIF(C$2:C485,C485,D$2:D485)</f>
        <v>63</v>
      </c>
      <c r="P485" s="33">
        <f>SUMIF(C$2:C485,C485,F$2:F485)</f>
        <v>9.0180555555555575</v>
      </c>
      <c r="Q485" s="37">
        <f t="shared" si="181"/>
        <v>0.14314373897707233</v>
      </c>
      <c r="R485" s="36">
        <f t="shared" si="182"/>
        <v>3</v>
      </c>
      <c r="S485" s="36">
        <f t="shared" si="183"/>
        <v>26</v>
      </c>
      <c r="T485" s="363">
        <f>SUM(D$2:D485)</f>
        <v>1535</v>
      </c>
      <c r="U485" s="38">
        <f>SUMIF(C$2:C485,C485,E$2:E485)</f>
        <v>219851.80999999994</v>
      </c>
      <c r="V485" s="38">
        <f>SUM(E$2:E485)</f>
        <v>5446054.2960000029</v>
      </c>
      <c r="W485" s="43">
        <f>SUM(F$2:F485)</f>
        <v>40908.054861111159</v>
      </c>
      <c r="X485" s="43">
        <f t="shared" si="184"/>
        <v>26.650198606587075</v>
      </c>
      <c r="Y485" s="36">
        <f t="shared" si="185"/>
        <v>15</v>
      </c>
      <c r="Z485" s="36">
        <f t="shared" si="186"/>
        <v>36</v>
      </c>
      <c r="AA485" s="38">
        <f>SUMIF('Rake Load'!A:A,Summary!B485,'Rake Load'!AN:AN)</f>
        <v>0</v>
      </c>
      <c r="AB485" s="38">
        <f>SUMIF(C$2:C485,C485,AA$2:AA485)</f>
        <v>23.051388888888891</v>
      </c>
      <c r="AC485" s="38">
        <f>SUM(AA$2:AA485)</f>
        <v>540.44861111113426</v>
      </c>
      <c r="AD485" s="43" t="e">
        <f t="shared" si="187"/>
        <v>#DIV/0!</v>
      </c>
      <c r="AE485" s="43">
        <f t="shared" si="188"/>
        <v>0.36589506172839509</v>
      </c>
      <c r="AF485" s="43">
        <f t="shared" si="189"/>
        <v>0.35208378574015259</v>
      </c>
      <c r="AG485" s="38">
        <f>SUMIF(Unloader!B:B,Summary!B485,Unloader!M:M)</f>
        <v>0</v>
      </c>
      <c r="AH485" s="38">
        <f>SUMIF(C$2:C485,C485,AG$2:AG485)</f>
        <v>489063</v>
      </c>
      <c r="AI485" s="38">
        <f>SUM(AG$2:AG485)</f>
        <v>5010888</v>
      </c>
      <c r="AJ485" s="40">
        <f>SUMIF(Unloader!B:B,Summary!B485,Unloader!W:W)</f>
        <v>0</v>
      </c>
      <c r="AK485" s="40">
        <f>SUMIF(Unloader!B:B,Summary!B485,Unloader!AD:AD)+SUMIF(Unloader!B:B,Summary!B485,Unloader!BR:BR)+SUMIF(Unloader!B:B,Summary!B485,Unloader!BN:BN)</f>
        <v>0</v>
      </c>
      <c r="AL485" s="40">
        <f>SUMIF(C$2:C485,C485,AJ$2:AJ485)</f>
        <v>15.416666666666666</v>
      </c>
      <c r="AM485" s="40">
        <f>SUMIF(C$2:C485,C485,AK$2:AK485)</f>
        <v>1.0868055555555556</v>
      </c>
      <c r="AN485" s="30">
        <f t="shared" si="190"/>
        <v>1422.0392536951783</v>
      </c>
      <c r="AO485" s="30">
        <f>SUM(AJ$2:AJ485)</f>
        <v>155.96458333333337</v>
      </c>
      <c r="AP485" s="30">
        <f>SUM(AK$2:AK485)</f>
        <v>13.888194444444437</v>
      </c>
      <c r="AQ485" s="30">
        <f t="shared" si="191"/>
        <v>1469.5404467471526</v>
      </c>
    </row>
    <row r="486" spans="1:43" x14ac:dyDescent="0.25">
      <c r="A486" s="124">
        <f t="shared" si="194"/>
        <v>485</v>
      </c>
      <c r="B486" s="361">
        <f t="shared" si="194"/>
        <v>41118</v>
      </c>
      <c r="C486" s="33">
        <f t="shared" si="173"/>
        <v>7</v>
      </c>
      <c r="D486" s="125">
        <f>COUNTIF('Rake Load'!A:A,Summary!B486)</f>
        <v>0</v>
      </c>
      <c r="E486" s="125">
        <f>SUMIF('Rake Load'!A:A,B486,'Rake Load'!F:F)</f>
        <v>0</v>
      </c>
      <c r="F486" s="35">
        <f>SUMIF('Rake Load'!A:A,B486,'Rake Load'!AB:AB)</f>
        <v>0</v>
      </c>
      <c r="G486" s="35" t="e">
        <f t="shared" si="174"/>
        <v>#DIV/0!</v>
      </c>
      <c r="H486" s="36" t="e">
        <f t="shared" si="175"/>
        <v>#DIV/0!</v>
      </c>
      <c r="I486" s="36" t="e">
        <f t="shared" si="176"/>
        <v>#DIV/0!</v>
      </c>
      <c r="J486" s="35">
        <f>SUMIF('Rake Load'!A:A,B486,'Rake Load'!BH:BH)</f>
        <v>0</v>
      </c>
      <c r="K486" s="41">
        <f t="shared" si="177"/>
        <v>0</v>
      </c>
      <c r="L486" s="41" t="e">
        <f t="shared" si="178"/>
        <v>#DIV/0!</v>
      </c>
      <c r="M486" s="49" t="e">
        <f t="shared" si="179"/>
        <v>#DIV/0!</v>
      </c>
      <c r="N486" s="49" t="e">
        <f t="shared" si="180"/>
        <v>#DIV/0!</v>
      </c>
      <c r="O486" s="363">
        <f>SUMIF(C$2:C486,C486,D$2:D486)</f>
        <v>63</v>
      </c>
      <c r="P486" s="33">
        <f>SUMIF(C$2:C486,C486,F$2:F486)</f>
        <v>9.0180555555555575</v>
      </c>
      <c r="Q486" s="37">
        <f t="shared" si="181"/>
        <v>0.14314373897707233</v>
      </c>
      <c r="R486" s="36">
        <f t="shared" si="182"/>
        <v>3</v>
      </c>
      <c r="S486" s="36">
        <f t="shared" si="183"/>
        <v>26</v>
      </c>
      <c r="T486" s="363">
        <f>SUM(D$2:D486)</f>
        <v>1535</v>
      </c>
      <c r="U486" s="38">
        <f>SUMIF(C$2:C486,C486,E$2:E486)</f>
        <v>219851.80999999994</v>
      </c>
      <c r="V486" s="38">
        <f>SUM(E$2:E486)</f>
        <v>5446054.2960000029</v>
      </c>
      <c r="W486" s="43">
        <f>SUM(F$2:F486)</f>
        <v>40908.054861111159</v>
      </c>
      <c r="X486" s="43">
        <f t="shared" si="184"/>
        <v>26.650198606587075</v>
      </c>
      <c r="Y486" s="36">
        <f t="shared" si="185"/>
        <v>15</v>
      </c>
      <c r="Z486" s="36">
        <f t="shared" si="186"/>
        <v>36</v>
      </c>
      <c r="AA486" s="38">
        <f>SUMIF('Rake Load'!A:A,Summary!B486,'Rake Load'!AN:AN)</f>
        <v>0</v>
      </c>
      <c r="AB486" s="38">
        <f>SUMIF(C$2:C486,C486,AA$2:AA486)</f>
        <v>23.051388888888891</v>
      </c>
      <c r="AC486" s="38">
        <f>SUM(AA$2:AA486)</f>
        <v>540.44861111113426</v>
      </c>
      <c r="AD486" s="43" t="e">
        <f t="shared" si="187"/>
        <v>#DIV/0!</v>
      </c>
      <c r="AE486" s="43">
        <f t="shared" si="188"/>
        <v>0.36589506172839509</v>
      </c>
      <c r="AF486" s="43">
        <f t="shared" si="189"/>
        <v>0.35208378574015259</v>
      </c>
      <c r="AG486" s="38">
        <f>SUMIF(Unloader!B:B,Summary!B486,Unloader!M:M)</f>
        <v>0</v>
      </c>
      <c r="AH486" s="38">
        <f>SUMIF(C$2:C486,C486,AG$2:AG486)</f>
        <v>489063</v>
      </c>
      <c r="AI486" s="38">
        <f>SUM(AG$2:AG486)</f>
        <v>5010888</v>
      </c>
      <c r="AJ486" s="40">
        <f>SUMIF(Unloader!B:B,Summary!B486,Unloader!W:W)</f>
        <v>0</v>
      </c>
      <c r="AK486" s="40">
        <f>SUMIF(Unloader!B:B,Summary!B486,Unloader!AD:AD)+SUMIF(Unloader!B:B,Summary!B486,Unloader!BR:BR)+SUMIF(Unloader!B:B,Summary!B486,Unloader!BN:BN)</f>
        <v>0</v>
      </c>
      <c r="AL486" s="40">
        <f>SUMIF(C$2:C486,C486,AJ$2:AJ486)</f>
        <v>15.416666666666666</v>
      </c>
      <c r="AM486" s="40">
        <f>SUMIF(C$2:C486,C486,AK$2:AK486)</f>
        <v>1.0868055555555556</v>
      </c>
      <c r="AN486" s="30">
        <f t="shared" si="190"/>
        <v>1422.0392536951783</v>
      </c>
      <c r="AO486" s="30">
        <f>SUM(AJ$2:AJ486)</f>
        <v>155.96458333333337</v>
      </c>
      <c r="AP486" s="30">
        <f>SUM(AK$2:AK486)</f>
        <v>13.888194444444437</v>
      </c>
      <c r="AQ486" s="30">
        <f t="shared" si="191"/>
        <v>1469.5404467471526</v>
      </c>
    </row>
    <row r="487" spans="1:43" x14ac:dyDescent="0.25">
      <c r="A487" s="124">
        <f t="shared" si="194"/>
        <v>486</v>
      </c>
      <c r="B487" s="361">
        <f t="shared" si="194"/>
        <v>41119</v>
      </c>
      <c r="C487" s="33">
        <f t="shared" si="173"/>
        <v>7</v>
      </c>
      <c r="D487" s="125">
        <f>COUNTIF('Rake Load'!A:A,Summary!B487)</f>
        <v>0</v>
      </c>
      <c r="E487" s="125">
        <f>SUMIF('Rake Load'!A:A,B487,'Rake Load'!F:F)</f>
        <v>0</v>
      </c>
      <c r="F487" s="35">
        <f>SUMIF('Rake Load'!A:A,B487,'Rake Load'!AB:AB)</f>
        <v>0</v>
      </c>
      <c r="G487" s="35" t="e">
        <f t="shared" si="174"/>
        <v>#DIV/0!</v>
      </c>
      <c r="H487" s="36" t="e">
        <f t="shared" si="175"/>
        <v>#DIV/0!</v>
      </c>
      <c r="I487" s="36" t="e">
        <f t="shared" si="176"/>
        <v>#DIV/0!</v>
      </c>
      <c r="J487" s="35">
        <f>SUMIF('Rake Load'!A:A,B487,'Rake Load'!BH:BH)</f>
        <v>0</v>
      </c>
      <c r="K487" s="41">
        <f t="shared" si="177"/>
        <v>0</v>
      </c>
      <c r="L487" s="41" t="e">
        <f t="shared" si="178"/>
        <v>#DIV/0!</v>
      </c>
      <c r="M487" s="49" t="e">
        <f t="shared" si="179"/>
        <v>#DIV/0!</v>
      </c>
      <c r="N487" s="49" t="e">
        <f t="shared" si="180"/>
        <v>#DIV/0!</v>
      </c>
      <c r="O487" s="363">
        <f>SUMIF(C$2:C487,C487,D$2:D487)</f>
        <v>63</v>
      </c>
      <c r="P487" s="33">
        <f>SUMIF(C$2:C487,C487,F$2:F487)</f>
        <v>9.0180555555555575</v>
      </c>
      <c r="Q487" s="37">
        <f t="shared" si="181"/>
        <v>0.14314373897707233</v>
      </c>
      <c r="R487" s="36">
        <f t="shared" si="182"/>
        <v>3</v>
      </c>
      <c r="S487" s="36">
        <f t="shared" si="183"/>
        <v>26</v>
      </c>
      <c r="T487" s="363">
        <f>SUM(D$2:D487)</f>
        <v>1535</v>
      </c>
      <c r="U487" s="38">
        <f>SUMIF(C$2:C487,C487,E$2:E487)</f>
        <v>219851.80999999994</v>
      </c>
      <c r="V487" s="38">
        <f>SUM(E$2:E487)</f>
        <v>5446054.2960000029</v>
      </c>
      <c r="W487" s="43">
        <f>SUM(F$2:F487)</f>
        <v>40908.054861111159</v>
      </c>
      <c r="X487" s="43">
        <f t="shared" si="184"/>
        <v>26.650198606587075</v>
      </c>
      <c r="Y487" s="36">
        <f t="shared" si="185"/>
        <v>15</v>
      </c>
      <c r="Z487" s="36">
        <f t="shared" si="186"/>
        <v>36</v>
      </c>
      <c r="AA487" s="38">
        <f>SUMIF('Rake Load'!A:A,Summary!B487,'Rake Load'!AN:AN)</f>
        <v>0</v>
      </c>
      <c r="AB487" s="38">
        <f>SUMIF(C$2:C487,C487,AA$2:AA487)</f>
        <v>23.051388888888891</v>
      </c>
      <c r="AC487" s="38">
        <f>SUM(AA$2:AA487)</f>
        <v>540.44861111113426</v>
      </c>
      <c r="AD487" s="43" t="e">
        <f t="shared" si="187"/>
        <v>#DIV/0!</v>
      </c>
      <c r="AE487" s="43">
        <f t="shared" si="188"/>
        <v>0.36589506172839509</v>
      </c>
      <c r="AF487" s="43">
        <f t="shared" si="189"/>
        <v>0.35208378574015259</v>
      </c>
      <c r="AG487" s="38">
        <f>SUMIF(Unloader!B:B,Summary!B487,Unloader!M:M)</f>
        <v>0</v>
      </c>
      <c r="AH487" s="38">
        <f>SUMIF(C$2:C487,C487,AG$2:AG487)</f>
        <v>489063</v>
      </c>
      <c r="AI487" s="38">
        <f>SUM(AG$2:AG487)</f>
        <v>5010888</v>
      </c>
      <c r="AJ487" s="40">
        <f>SUMIF(Unloader!B:B,Summary!B487,Unloader!W:W)</f>
        <v>0</v>
      </c>
      <c r="AK487" s="40">
        <f>SUMIF(Unloader!B:B,Summary!B487,Unloader!AD:AD)+SUMIF(Unloader!B:B,Summary!B487,Unloader!BR:BR)+SUMIF(Unloader!B:B,Summary!B487,Unloader!BN:BN)</f>
        <v>0</v>
      </c>
      <c r="AL487" s="40">
        <f>SUMIF(C$2:C487,C487,AJ$2:AJ487)</f>
        <v>15.416666666666666</v>
      </c>
      <c r="AM487" s="40">
        <f>SUMIF(C$2:C487,C487,AK$2:AK487)</f>
        <v>1.0868055555555556</v>
      </c>
      <c r="AN487" s="30">
        <f t="shared" si="190"/>
        <v>1422.0392536951783</v>
      </c>
      <c r="AO487" s="30">
        <f>SUM(AJ$2:AJ487)</f>
        <v>155.96458333333337</v>
      </c>
      <c r="AP487" s="30">
        <f>SUM(AK$2:AK487)</f>
        <v>13.888194444444437</v>
      </c>
      <c r="AQ487" s="30">
        <f t="shared" si="191"/>
        <v>1469.5404467471526</v>
      </c>
    </row>
    <row r="488" spans="1:43" x14ac:dyDescent="0.25">
      <c r="A488" s="124">
        <f t="shared" ref="A488:B503" si="195">A487+1</f>
        <v>487</v>
      </c>
      <c r="B488" s="361">
        <f t="shared" si="195"/>
        <v>41120</v>
      </c>
      <c r="C488" s="33">
        <f t="shared" si="173"/>
        <v>7</v>
      </c>
      <c r="D488" s="125">
        <f>COUNTIF('Rake Load'!A:A,Summary!B488)</f>
        <v>0</v>
      </c>
      <c r="E488" s="125">
        <f>SUMIF('Rake Load'!A:A,B488,'Rake Load'!F:F)</f>
        <v>0</v>
      </c>
      <c r="F488" s="35">
        <f>SUMIF('Rake Load'!A:A,B488,'Rake Load'!AB:AB)</f>
        <v>0</v>
      </c>
      <c r="G488" s="35" t="e">
        <f t="shared" si="174"/>
        <v>#DIV/0!</v>
      </c>
      <c r="H488" s="36" t="e">
        <f t="shared" si="175"/>
        <v>#DIV/0!</v>
      </c>
      <c r="I488" s="36" t="e">
        <f t="shared" si="176"/>
        <v>#DIV/0!</v>
      </c>
      <c r="J488" s="35">
        <f>SUMIF('Rake Load'!A:A,B488,'Rake Load'!BH:BH)</f>
        <v>0</v>
      </c>
      <c r="K488" s="41">
        <f t="shared" si="177"/>
        <v>0</v>
      </c>
      <c r="L488" s="41" t="e">
        <f t="shared" si="178"/>
        <v>#DIV/0!</v>
      </c>
      <c r="M488" s="49" t="e">
        <f t="shared" si="179"/>
        <v>#DIV/0!</v>
      </c>
      <c r="N488" s="49" t="e">
        <f t="shared" si="180"/>
        <v>#DIV/0!</v>
      </c>
      <c r="O488" s="363">
        <f>SUMIF(C$2:C488,C488,D$2:D488)</f>
        <v>63</v>
      </c>
      <c r="P488" s="33">
        <f>SUMIF(C$2:C488,C488,F$2:F488)</f>
        <v>9.0180555555555575</v>
      </c>
      <c r="Q488" s="37">
        <f t="shared" si="181"/>
        <v>0.14314373897707233</v>
      </c>
      <c r="R488" s="36">
        <f t="shared" si="182"/>
        <v>3</v>
      </c>
      <c r="S488" s="36">
        <f t="shared" si="183"/>
        <v>26</v>
      </c>
      <c r="T488" s="363">
        <f>SUM(D$2:D488)</f>
        <v>1535</v>
      </c>
      <c r="U488" s="38">
        <f>SUMIF(C$2:C488,C488,E$2:E488)</f>
        <v>219851.80999999994</v>
      </c>
      <c r="V488" s="38">
        <f>SUM(E$2:E488)</f>
        <v>5446054.2960000029</v>
      </c>
      <c r="W488" s="43">
        <f>SUM(F$2:F488)</f>
        <v>40908.054861111159</v>
      </c>
      <c r="X488" s="43">
        <f t="shared" si="184"/>
        <v>26.650198606587075</v>
      </c>
      <c r="Y488" s="36">
        <f t="shared" si="185"/>
        <v>15</v>
      </c>
      <c r="Z488" s="36">
        <f t="shared" si="186"/>
        <v>36</v>
      </c>
      <c r="AA488" s="38">
        <f>SUMIF('Rake Load'!A:A,Summary!B488,'Rake Load'!AN:AN)</f>
        <v>0</v>
      </c>
      <c r="AB488" s="38">
        <f>SUMIF(C$2:C488,C488,AA$2:AA488)</f>
        <v>23.051388888888891</v>
      </c>
      <c r="AC488" s="38">
        <f>SUM(AA$2:AA488)</f>
        <v>540.44861111113426</v>
      </c>
      <c r="AD488" s="43" t="e">
        <f t="shared" si="187"/>
        <v>#DIV/0!</v>
      </c>
      <c r="AE488" s="43">
        <f t="shared" si="188"/>
        <v>0.36589506172839509</v>
      </c>
      <c r="AF488" s="43">
        <f t="shared" si="189"/>
        <v>0.35208378574015259</v>
      </c>
      <c r="AG488" s="38">
        <f>SUMIF(Unloader!B:B,Summary!B488,Unloader!M:M)</f>
        <v>0</v>
      </c>
      <c r="AH488" s="38">
        <f>SUMIF(C$2:C488,C488,AG$2:AG488)</f>
        <v>489063</v>
      </c>
      <c r="AI488" s="38">
        <f>SUM(AG$2:AG488)</f>
        <v>5010888</v>
      </c>
      <c r="AJ488" s="40">
        <f>SUMIF(Unloader!B:B,Summary!B488,Unloader!W:W)</f>
        <v>0</v>
      </c>
      <c r="AK488" s="40">
        <f>SUMIF(Unloader!B:B,Summary!B488,Unloader!AD:AD)+SUMIF(Unloader!B:B,Summary!B488,Unloader!BR:BR)+SUMIF(Unloader!B:B,Summary!B488,Unloader!BN:BN)</f>
        <v>0</v>
      </c>
      <c r="AL488" s="40">
        <f>SUMIF(C$2:C488,C488,AJ$2:AJ488)</f>
        <v>15.416666666666666</v>
      </c>
      <c r="AM488" s="40">
        <f>SUMIF(C$2:C488,C488,AK$2:AK488)</f>
        <v>1.0868055555555556</v>
      </c>
      <c r="AN488" s="30">
        <f t="shared" si="190"/>
        <v>1422.0392536951783</v>
      </c>
      <c r="AO488" s="30">
        <f>SUM(AJ$2:AJ488)</f>
        <v>155.96458333333337</v>
      </c>
      <c r="AP488" s="30">
        <f>SUM(AK$2:AK488)</f>
        <v>13.888194444444437</v>
      </c>
      <c r="AQ488" s="30">
        <f t="shared" si="191"/>
        <v>1469.5404467471526</v>
      </c>
    </row>
    <row r="489" spans="1:43" x14ac:dyDescent="0.25">
      <c r="A489" s="124">
        <f t="shared" si="195"/>
        <v>488</v>
      </c>
      <c r="B489" s="361">
        <f t="shared" si="195"/>
        <v>41121</v>
      </c>
      <c r="C489" s="33">
        <f t="shared" si="173"/>
        <v>7</v>
      </c>
      <c r="D489" s="125">
        <f>COUNTIF('Rake Load'!A:A,Summary!B489)</f>
        <v>0</v>
      </c>
      <c r="E489" s="125">
        <f>SUMIF('Rake Load'!A:A,B489,'Rake Load'!F:F)</f>
        <v>0</v>
      </c>
      <c r="F489" s="35">
        <f>SUMIF('Rake Load'!A:A,B489,'Rake Load'!AB:AB)</f>
        <v>0</v>
      </c>
      <c r="G489" s="35" t="e">
        <f t="shared" si="174"/>
        <v>#DIV/0!</v>
      </c>
      <c r="H489" s="36" t="e">
        <f t="shared" si="175"/>
        <v>#DIV/0!</v>
      </c>
      <c r="I489" s="36" t="e">
        <f t="shared" si="176"/>
        <v>#DIV/0!</v>
      </c>
      <c r="J489" s="35">
        <f>SUMIF('Rake Load'!A:A,B489,'Rake Load'!BH:BH)</f>
        <v>0</v>
      </c>
      <c r="K489" s="41">
        <f t="shared" si="177"/>
        <v>0</v>
      </c>
      <c r="L489" s="41" t="e">
        <f t="shared" si="178"/>
        <v>#DIV/0!</v>
      </c>
      <c r="M489" s="49" t="e">
        <f t="shared" si="179"/>
        <v>#DIV/0!</v>
      </c>
      <c r="N489" s="49" t="e">
        <f t="shared" si="180"/>
        <v>#DIV/0!</v>
      </c>
      <c r="O489" s="363">
        <f>SUMIF(C$2:C489,C489,D$2:D489)</f>
        <v>63</v>
      </c>
      <c r="P489" s="33">
        <f>SUMIF(C$2:C489,C489,F$2:F489)</f>
        <v>9.0180555555555575</v>
      </c>
      <c r="Q489" s="37">
        <f t="shared" si="181"/>
        <v>0.14314373897707233</v>
      </c>
      <c r="R489" s="36">
        <f t="shared" si="182"/>
        <v>3</v>
      </c>
      <c r="S489" s="36">
        <f t="shared" si="183"/>
        <v>26</v>
      </c>
      <c r="T489" s="363">
        <f>SUM(D$2:D489)</f>
        <v>1535</v>
      </c>
      <c r="U489" s="38">
        <f>SUMIF(C$2:C489,C489,E$2:E489)</f>
        <v>219851.80999999994</v>
      </c>
      <c r="V489" s="38">
        <f>SUM(E$2:E489)</f>
        <v>5446054.2960000029</v>
      </c>
      <c r="W489" s="43">
        <f>SUM(F$2:F489)</f>
        <v>40908.054861111159</v>
      </c>
      <c r="X489" s="43">
        <f t="shared" si="184"/>
        <v>26.650198606587075</v>
      </c>
      <c r="Y489" s="36">
        <f t="shared" si="185"/>
        <v>15</v>
      </c>
      <c r="Z489" s="36">
        <f t="shared" si="186"/>
        <v>36</v>
      </c>
      <c r="AA489" s="38">
        <f>SUMIF('Rake Load'!A:A,Summary!B489,'Rake Load'!AN:AN)</f>
        <v>0</v>
      </c>
      <c r="AB489" s="38">
        <f>SUMIF(C$2:C489,C489,AA$2:AA489)</f>
        <v>23.051388888888891</v>
      </c>
      <c r="AC489" s="38">
        <f>SUM(AA$2:AA489)</f>
        <v>540.44861111113426</v>
      </c>
      <c r="AD489" s="43" t="e">
        <f t="shared" si="187"/>
        <v>#DIV/0!</v>
      </c>
      <c r="AE489" s="43">
        <f t="shared" si="188"/>
        <v>0.36589506172839509</v>
      </c>
      <c r="AF489" s="43">
        <f t="shared" si="189"/>
        <v>0.35208378574015259</v>
      </c>
      <c r="AG489" s="38">
        <f>SUMIF(Unloader!B:B,Summary!B489,Unloader!M:M)</f>
        <v>0</v>
      </c>
      <c r="AH489" s="38">
        <f>SUMIF(C$2:C489,C489,AG$2:AG489)</f>
        <v>489063</v>
      </c>
      <c r="AI489" s="38">
        <f>SUM(AG$2:AG489)</f>
        <v>5010888</v>
      </c>
      <c r="AJ489" s="40">
        <f>SUMIF(Unloader!B:B,Summary!B489,Unloader!W:W)</f>
        <v>0</v>
      </c>
      <c r="AK489" s="40">
        <f>SUMIF(Unloader!B:B,Summary!B489,Unloader!AD:AD)+SUMIF(Unloader!B:B,Summary!B489,Unloader!BR:BR)+SUMIF(Unloader!B:B,Summary!B489,Unloader!BN:BN)</f>
        <v>0</v>
      </c>
      <c r="AL489" s="40">
        <f>SUMIF(C$2:C489,C489,AJ$2:AJ489)</f>
        <v>15.416666666666666</v>
      </c>
      <c r="AM489" s="40">
        <f>SUMIF(C$2:C489,C489,AK$2:AK489)</f>
        <v>1.0868055555555556</v>
      </c>
      <c r="AN489" s="30">
        <f t="shared" si="190"/>
        <v>1422.0392536951783</v>
      </c>
      <c r="AO489" s="30">
        <f>SUM(AJ$2:AJ489)</f>
        <v>155.96458333333337</v>
      </c>
      <c r="AP489" s="30">
        <f>SUM(AK$2:AK489)</f>
        <v>13.888194444444437</v>
      </c>
      <c r="AQ489" s="30">
        <f t="shared" si="191"/>
        <v>1469.5404467471526</v>
      </c>
    </row>
    <row r="490" spans="1:43" x14ac:dyDescent="0.25">
      <c r="A490" s="124">
        <f t="shared" si="195"/>
        <v>489</v>
      </c>
      <c r="B490" s="361">
        <f t="shared" si="195"/>
        <v>41122</v>
      </c>
      <c r="C490" s="33">
        <f t="shared" si="173"/>
        <v>8</v>
      </c>
      <c r="D490" s="125">
        <f>COUNTIF('Rake Load'!A:A,Summary!B490)</f>
        <v>0</v>
      </c>
      <c r="E490" s="125">
        <f>SUMIF('Rake Load'!A:A,B490,'Rake Load'!F:F)</f>
        <v>0</v>
      </c>
      <c r="F490" s="35">
        <f>SUMIF('Rake Load'!A:A,B490,'Rake Load'!AB:AB)</f>
        <v>0</v>
      </c>
      <c r="G490" s="35" t="e">
        <f t="shared" si="174"/>
        <v>#DIV/0!</v>
      </c>
      <c r="H490" s="36" t="e">
        <f t="shared" si="175"/>
        <v>#DIV/0!</v>
      </c>
      <c r="I490" s="36" t="e">
        <f t="shared" si="176"/>
        <v>#DIV/0!</v>
      </c>
      <c r="J490" s="35">
        <f>SUMIF('Rake Load'!A:A,B490,'Rake Load'!BH:BH)</f>
        <v>0</v>
      </c>
      <c r="K490" s="41">
        <f t="shared" si="177"/>
        <v>0</v>
      </c>
      <c r="L490" s="41" t="e">
        <f t="shared" si="178"/>
        <v>#DIV/0!</v>
      </c>
      <c r="M490" s="49" t="e">
        <f t="shared" si="179"/>
        <v>#DIV/0!</v>
      </c>
      <c r="N490" s="49" t="e">
        <f t="shared" si="180"/>
        <v>#DIV/0!</v>
      </c>
      <c r="O490" s="363">
        <f>SUMIF(C$2:C490,C490,D$2:D490)</f>
        <v>128</v>
      </c>
      <c r="P490" s="33">
        <f>SUMIF(C$2:C490,C490,F$2:F490)</f>
        <v>17.125694444444445</v>
      </c>
      <c r="Q490" s="37">
        <f t="shared" si="181"/>
        <v>0.13379448784722223</v>
      </c>
      <c r="R490" s="36">
        <f t="shared" si="182"/>
        <v>3</v>
      </c>
      <c r="S490" s="36">
        <f t="shared" si="183"/>
        <v>12</v>
      </c>
      <c r="T490" s="363">
        <f>SUM(D$2:D490)</f>
        <v>1535</v>
      </c>
      <c r="U490" s="38">
        <f>SUMIF(C$2:C490,C490,E$2:E490)</f>
        <v>456552.38</v>
      </c>
      <c r="V490" s="38">
        <f>SUM(E$2:E490)</f>
        <v>5446054.2960000029</v>
      </c>
      <c r="W490" s="43">
        <f>SUM(F$2:F490)</f>
        <v>40908.054861111159</v>
      </c>
      <c r="X490" s="43">
        <f t="shared" si="184"/>
        <v>26.650198606587075</v>
      </c>
      <c r="Y490" s="36">
        <f t="shared" si="185"/>
        <v>15</v>
      </c>
      <c r="Z490" s="36">
        <f t="shared" si="186"/>
        <v>36</v>
      </c>
      <c r="AA490" s="38">
        <f>SUMIF('Rake Load'!A:A,Summary!B490,'Rake Load'!AN:AN)</f>
        <v>0</v>
      </c>
      <c r="AB490" s="38">
        <f>SUMIF(C$2:C490,C490,AA$2:AA490)</f>
        <v>43.438194444444449</v>
      </c>
      <c r="AC490" s="38">
        <f>SUM(AA$2:AA490)</f>
        <v>540.44861111113426</v>
      </c>
      <c r="AD490" s="43" t="e">
        <f t="shared" si="187"/>
        <v>#DIV/0!</v>
      </c>
      <c r="AE490" s="43">
        <f t="shared" si="188"/>
        <v>0.33936089409722225</v>
      </c>
      <c r="AF490" s="43">
        <f t="shared" si="189"/>
        <v>0.35208378574015259</v>
      </c>
      <c r="AG490" s="38">
        <f>SUMIF(Unloader!B:B,Summary!B490,Unloader!M:M)</f>
        <v>0</v>
      </c>
      <c r="AH490" s="38">
        <f>SUMIF(C$2:C490,C490,AG$2:AG490)</f>
        <v>328643</v>
      </c>
      <c r="AI490" s="38">
        <f>SUM(AG$2:AG490)</f>
        <v>5010888</v>
      </c>
      <c r="AJ490" s="40">
        <f>SUMIF(Unloader!B:B,Summary!B490,Unloader!W:W)</f>
        <v>0</v>
      </c>
      <c r="AK490" s="40">
        <f>SUMIF(Unloader!B:B,Summary!B490,Unloader!AD:AD)+SUMIF(Unloader!B:B,Summary!B490,Unloader!BR:BR)+SUMIF(Unloader!B:B,Summary!B490,Unloader!BN:BN)</f>
        <v>0</v>
      </c>
      <c r="AL490" s="40">
        <f>SUMIF(C$2:C490,C490,AJ$2:AJ490)</f>
        <v>9.9513888888888875</v>
      </c>
      <c r="AM490" s="40">
        <f>SUMIF(C$2:C490,C490,AK$2:AK490)</f>
        <v>0.49375000000000002</v>
      </c>
      <c r="AN490" s="30">
        <f t="shared" si="190"/>
        <v>1447.8728247301567</v>
      </c>
      <c r="AO490" s="30">
        <f>SUM(AJ$2:AJ490)</f>
        <v>155.96458333333337</v>
      </c>
      <c r="AP490" s="30">
        <f>SUM(AK$2:AK490)</f>
        <v>13.888194444444437</v>
      </c>
      <c r="AQ490" s="30">
        <f t="shared" si="191"/>
        <v>1469.5404467471526</v>
      </c>
    </row>
    <row r="491" spans="1:43" x14ac:dyDescent="0.25">
      <c r="A491" s="124">
        <f t="shared" si="195"/>
        <v>490</v>
      </c>
      <c r="B491" s="361">
        <f t="shared" si="195"/>
        <v>41123</v>
      </c>
      <c r="C491" s="33">
        <f t="shared" si="173"/>
        <v>8</v>
      </c>
      <c r="D491" s="125">
        <f>COUNTIF('Rake Load'!A:A,Summary!B491)</f>
        <v>0</v>
      </c>
      <c r="E491" s="125">
        <f>SUMIF('Rake Load'!A:A,B491,'Rake Load'!F:F)</f>
        <v>0</v>
      </c>
      <c r="F491" s="35">
        <f>SUMIF('Rake Load'!A:A,B491,'Rake Load'!AB:AB)</f>
        <v>0</v>
      </c>
      <c r="G491" s="35" t="e">
        <f t="shared" si="174"/>
        <v>#DIV/0!</v>
      </c>
      <c r="H491" s="36" t="e">
        <f t="shared" si="175"/>
        <v>#DIV/0!</v>
      </c>
      <c r="I491" s="36" t="e">
        <f t="shared" si="176"/>
        <v>#DIV/0!</v>
      </c>
      <c r="J491" s="35">
        <f>SUMIF('Rake Load'!A:A,B491,'Rake Load'!BH:BH)</f>
        <v>0</v>
      </c>
      <c r="K491" s="41">
        <f t="shared" si="177"/>
        <v>0</v>
      </c>
      <c r="L491" s="41" t="e">
        <f t="shared" si="178"/>
        <v>#DIV/0!</v>
      </c>
      <c r="M491" s="49" t="e">
        <f t="shared" si="179"/>
        <v>#DIV/0!</v>
      </c>
      <c r="N491" s="49" t="e">
        <f t="shared" si="180"/>
        <v>#DIV/0!</v>
      </c>
      <c r="O491" s="363">
        <f>SUMIF(C$2:C491,C491,D$2:D491)</f>
        <v>128</v>
      </c>
      <c r="P491" s="33">
        <f>SUMIF(C$2:C491,C491,F$2:F491)</f>
        <v>17.125694444444445</v>
      </c>
      <c r="Q491" s="37">
        <f t="shared" si="181"/>
        <v>0.13379448784722223</v>
      </c>
      <c r="R491" s="36">
        <f t="shared" si="182"/>
        <v>3</v>
      </c>
      <c r="S491" s="36">
        <f t="shared" si="183"/>
        <v>12</v>
      </c>
      <c r="T491" s="363">
        <f>SUM(D$2:D491)</f>
        <v>1535</v>
      </c>
      <c r="U491" s="38">
        <f>SUMIF(C$2:C491,C491,E$2:E491)</f>
        <v>456552.38</v>
      </c>
      <c r="V491" s="38">
        <f>SUM(E$2:E491)</f>
        <v>5446054.2960000029</v>
      </c>
      <c r="W491" s="43">
        <f>SUM(F$2:F491)</f>
        <v>40908.054861111159</v>
      </c>
      <c r="X491" s="43">
        <f t="shared" si="184"/>
        <v>26.650198606587075</v>
      </c>
      <c r="Y491" s="36">
        <f t="shared" si="185"/>
        <v>15</v>
      </c>
      <c r="Z491" s="36">
        <f t="shared" si="186"/>
        <v>36</v>
      </c>
      <c r="AA491" s="38">
        <f>SUMIF('Rake Load'!A:A,Summary!B491,'Rake Load'!AN:AN)</f>
        <v>0</v>
      </c>
      <c r="AB491" s="38">
        <f>SUMIF(C$2:C491,C491,AA$2:AA491)</f>
        <v>43.438194444444449</v>
      </c>
      <c r="AC491" s="38">
        <f>SUM(AA$2:AA491)</f>
        <v>540.44861111113426</v>
      </c>
      <c r="AD491" s="43" t="e">
        <f t="shared" si="187"/>
        <v>#DIV/0!</v>
      </c>
      <c r="AE491" s="43">
        <f t="shared" si="188"/>
        <v>0.33936089409722225</v>
      </c>
      <c r="AF491" s="43">
        <f t="shared" si="189"/>
        <v>0.35208378574015259</v>
      </c>
      <c r="AG491" s="38">
        <f>SUMIF(Unloader!B:B,Summary!B491,Unloader!M:M)</f>
        <v>0</v>
      </c>
      <c r="AH491" s="38">
        <f>SUMIF(C$2:C491,C491,AG$2:AG491)</f>
        <v>328643</v>
      </c>
      <c r="AI491" s="38">
        <f>SUM(AG$2:AG491)</f>
        <v>5010888</v>
      </c>
      <c r="AJ491" s="40">
        <f>SUMIF(Unloader!B:B,Summary!B491,Unloader!W:W)</f>
        <v>0</v>
      </c>
      <c r="AK491" s="40">
        <f>SUMIF(Unloader!B:B,Summary!B491,Unloader!AD:AD)+SUMIF(Unloader!B:B,Summary!B491,Unloader!BR:BR)+SUMIF(Unloader!B:B,Summary!B491,Unloader!BN:BN)</f>
        <v>0</v>
      </c>
      <c r="AL491" s="40">
        <f>SUMIF(C$2:C491,C491,AJ$2:AJ491)</f>
        <v>9.9513888888888875</v>
      </c>
      <c r="AM491" s="40">
        <f>SUMIF(C$2:C491,C491,AK$2:AK491)</f>
        <v>0.49375000000000002</v>
      </c>
      <c r="AN491" s="30">
        <f t="shared" si="190"/>
        <v>1447.8728247301567</v>
      </c>
      <c r="AO491" s="30">
        <f>SUM(AJ$2:AJ491)</f>
        <v>155.96458333333337</v>
      </c>
      <c r="AP491" s="30">
        <f>SUM(AK$2:AK491)</f>
        <v>13.888194444444437</v>
      </c>
      <c r="AQ491" s="30">
        <f t="shared" si="191"/>
        <v>1469.5404467471526</v>
      </c>
    </row>
    <row r="492" spans="1:43" x14ac:dyDescent="0.25">
      <c r="A492" s="124">
        <f t="shared" si="195"/>
        <v>491</v>
      </c>
      <c r="B492" s="361">
        <f t="shared" si="195"/>
        <v>41124</v>
      </c>
      <c r="C492" s="33">
        <f t="shared" si="173"/>
        <v>8</v>
      </c>
      <c r="D492" s="125">
        <f>COUNTIF('Rake Load'!A:A,Summary!B492)</f>
        <v>0</v>
      </c>
      <c r="E492" s="125">
        <f>SUMIF('Rake Load'!A:A,B492,'Rake Load'!F:F)</f>
        <v>0</v>
      </c>
      <c r="F492" s="35">
        <f>SUMIF('Rake Load'!A:A,B492,'Rake Load'!AB:AB)</f>
        <v>0</v>
      </c>
      <c r="G492" s="35" t="e">
        <f t="shared" si="174"/>
        <v>#DIV/0!</v>
      </c>
      <c r="H492" s="36" t="e">
        <f t="shared" si="175"/>
        <v>#DIV/0!</v>
      </c>
      <c r="I492" s="36" t="e">
        <f t="shared" si="176"/>
        <v>#DIV/0!</v>
      </c>
      <c r="J492" s="35">
        <f>SUMIF('Rake Load'!A:A,B492,'Rake Load'!BH:BH)</f>
        <v>0</v>
      </c>
      <c r="K492" s="41">
        <f t="shared" si="177"/>
        <v>0</v>
      </c>
      <c r="L492" s="41" t="e">
        <f t="shared" si="178"/>
        <v>#DIV/0!</v>
      </c>
      <c r="M492" s="49" t="e">
        <f t="shared" si="179"/>
        <v>#DIV/0!</v>
      </c>
      <c r="N492" s="49" t="e">
        <f t="shared" si="180"/>
        <v>#DIV/0!</v>
      </c>
      <c r="O492" s="363">
        <f>SUMIF(C$2:C492,C492,D$2:D492)</f>
        <v>128</v>
      </c>
      <c r="P492" s="33">
        <f>SUMIF(C$2:C492,C492,F$2:F492)</f>
        <v>17.125694444444445</v>
      </c>
      <c r="Q492" s="37">
        <f t="shared" si="181"/>
        <v>0.13379448784722223</v>
      </c>
      <c r="R492" s="36">
        <f t="shared" si="182"/>
        <v>3</v>
      </c>
      <c r="S492" s="36">
        <f t="shared" si="183"/>
        <v>12</v>
      </c>
      <c r="T492" s="363">
        <f>SUM(D$2:D492)</f>
        <v>1535</v>
      </c>
      <c r="U492" s="38">
        <f>SUMIF(C$2:C492,C492,E$2:E492)</f>
        <v>456552.38</v>
      </c>
      <c r="V492" s="38">
        <f>SUM(E$2:E492)</f>
        <v>5446054.2960000029</v>
      </c>
      <c r="W492" s="43">
        <f>SUM(F$2:F492)</f>
        <v>40908.054861111159</v>
      </c>
      <c r="X492" s="43">
        <f t="shared" si="184"/>
        <v>26.650198606587075</v>
      </c>
      <c r="Y492" s="36">
        <f t="shared" si="185"/>
        <v>15</v>
      </c>
      <c r="Z492" s="36">
        <f t="shared" si="186"/>
        <v>36</v>
      </c>
      <c r="AA492" s="38">
        <f>SUMIF('Rake Load'!A:A,Summary!B492,'Rake Load'!AN:AN)</f>
        <v>0</v>
      </c>
      <c r="AB492" s="38">
        <f>SUMIF(C$2:C492,C492,AA$2:AA492)</f>
        <v>43.438194444444449</v>
      </c>
      <c r="AC492" s="38">
        <f>SUM(AA$2:AA492)</f>
        <v>540.44861111113426</v>
      </c>
      <c r="AD492" s="43" t="e">
        <f t="shared" si="187"/>
        <v>#DIV/0!</v>
      </c>
      <c r="AE492" s="43">
        <f t="shared" si="188"/>
        <v>0.33936089409722225</v>
      </c>
      <c r="AF492" s="43">
        <f t="shared" si="189"/>
        <v>0.35208378574015259</v>
      </c>
      <c r="AG492" s="38">
        <f>SUMIF(Unloader!B:B,Summary!B492,Unloader!M:M)</f>
        <v>0</v>
      </c>
      <c r="AH492" s="38">
        <f>SUMIF(C$2:C492,C492,AG$2:AG492)</f>
        <v>328643</v>
      </c>
      <c r="AI492" s="38">
        <f>SUM(AG$2:AG492)</f>
        <v>5010888</v>
      </c>
      <c r="AJ492" s="40">
        <f>SUMIF(Unloader!B:B,Summary!B492,Unloader!W:W)</f>
        <v>0</v>
      </c>
      <c r="AK492" s="40">
        <f>SUMIF(Unloader!B:B,Summary!B492,Unloader!AD:AD)+SUMIF(Unloader!B:B,Summary!B492,Unloader!BR:BR)+SUMIF(Unloader!B:B,Summary!B492,Unloader!BN:BN)</f>
        <v>0</v>
      </c>
      <c r="AL492" s="40">
        <f>SUMIF(C$2:C492,C492,AJ$2:AJ492)</f>
        <v>9.9513888888888875</v>
      </c>
      <c r="AM492" s="40">
        <f>SUMIF(C$2:C492,C492,AK$2:AK492)</f>
        <v>0.49375000000000002</v>
      </c>
      <c r="AN492" s="30">
        <f t="shared" si="190"/>
        <v>1447.8728247301567</v>
      </c>
      <c r="AO492" s="30">
        <f>SUM(AJ$2:AJ492)</f>
        <v>155.96458333333337</v>
      </c>
      <c r="AP492" s="30">
        <f>SUM(AK$2:AK492)</f>
        <v>13.888194444444437</v>
      </c>
      <c r="AQ492" s="30">
        <f t="shared" si="191"/>
        <v>1469.5404467471526</v>
      </c>
    </row>
    <row r="493" spans="1:43" x14ac:dyDescent="0.25">
      <c r="A493" s="124">
        <f t="shared" si="195"/>
        <v>492</v>
      </c>
      <c r="B493" s="361">
        <f t="shared" si="195"/>
        <v>41125</v>
      </c>
      <c r="C493" s="33">
        <f t="shared" si="173"/>
        <v>8</v>
      </c>
      <c r="D493" s="125">
        <f>COUNTIF('Rake Load'!A:A,Summary!B493)</f>
        <v>0</v>
      </c>
      <c r="E493" s="125">
        <f>SUMIF('Rake Load'!A:A,B493,'Rake Load'!F:F)</f>
        <v>0</v>
      </c>
      <c r="F493" s="35">
        <f>SUMIF('Rake Load'!A:A,B493,'Rake Load'!AB:AB)</f>
        <v>0</v>
      </c>
      <c r="G493" s="35" t="e">
        <f t="shared" si="174"/>
        <v>#DIV/0!</v>
      </c>
      <c r="H493" s="36" t="e">
        <f t="shared" si="175"/>
        <v>#DIV/0!</v>
      </c>
      <c r="I493" s="36" t="e">
        <f t="shared" si="176"/>
        <v>#DIV/0!</v>
      </c>
      <c r="J493" s="35">
        <f>SUMIF('Rake Load'!A:A,B493,'Rake Load'!BH:BH)</f>
        <v>0</v>
      </c>
      <c r="K493" s="41">
        <f t="shared" si="177"/>
        <v>0</v>
      </c>
      <c r="L493" s="41" t="e">
        <f t="shared" si="178"/>
        <v>#DIV/0!</v>
      </c>
      <c r="M493" s="49" t="e">
        <f t="shared" si="179"/>
        <v>#DIV/0!</v>
      </c>
      <c r="N493" s="49" t="e">
        <f t="shared" si="180"/>
        <v>#DIV/0!</v>
      </c>
      <c r="O493" s="363">
        <f>SUMIF(C$2:C493,C493,D$2:D493)</f>
        <v>128</v>
      </c>
      <c r="P493" s="33">
        <f>SUMIF(C$2:C493,C493,F$2:F493)</f>
        <v>17.125694444444445</v>
      </c>
      <c r="Q493" s="37">
        <f t="shared" si="181"/>
        <v>0.13379448784722223</v>
      </c>
      <c r="R493" s="36">
        <f t="shared" si="182"/>
        <v>3</v>
      </c>
      <c r="S493" s="36">
        <f t="shared" si="183"/>
        <v>12</v>
      </c>
      <c r="T493" s="363">
        <f>SUM(D$2:D493)</f>
        <v>1535</v>
      </c>
      <c r="U493" s="38">
        <f>SUMIF(C$2:C493,C493,E$2:E493)</f>
        <v>456552.38</v>
      </c>
      <c r="V493" s="38">
        <f>SUM(E$2:E493)</f>
        <v>5446054.2960000029</v>
      </c>
      <c r="W493" s="43">
        <f>SUM(F$2:F493)</f>
        <v>40908.054861111159</v>
      </c>
      <c r="X493" s="43">
        <f t="shared" si="184"/>
        <v>26.650198606587075</v>
      </c>
      <c r="Y493" s="36">
        <f t="shared" si="185"/>
        <v>15</v>
      </c>
      <c r="Z493" s="36">
        <f t="shared" si="186"/>
        <v>36</v>
      </c>
      <c r="AA493" s="38">
        <f>SUMIF('Rake Load'!A:A,Summary!B493,'Rake Load'!AN:AN)</f>
        <v>0</v>
      </c>
      <c r="AB493" s="38">
        <f>SUMIF(C$2:C493,C493,AA$2:AA493)</f>
        <v>43.438194444444449</v>
      </c>
      <c r="AC493" s="38">
        <f>SUM(AA$2:AA493)</f>
        <v>540.44861111113426</v>
      </c>
      <c r="AD493" s="43" t="e">
        <f t="shared" si="187"/>
        <v>#DIV/0!</v>
      </c>
      <c r="AE493" s="43">
        <f t="shared" si="188"/>
        <v>0.33936089409722225</v>
      </c>
      <c r="AF493" s="43">
        <f t="shared" si="189"/>
        <v>0.35208378574015259</v>
      </c>
      <c r="AG493" s="38">
        <f>SUMIF(Unloader!B:B,Summary!B493,Unloader!M:M)</f>
        <v>0</v>
      </c>
      <c r="AH493" s="38">
        <f>SUMIF(C$2:C493,C493,AG$2:AG493)</f>
        <v>328643</v>
      </c>
      <c r="AI493" s="38">
        <f>SUM(AG$2:AG493)</f>
        <v>5010888</v>
      </c>
      <c r="AJ493" s="40">
        <f>SUMIF(Unloader!B:B,Summary!B493,Unloader!W:W)</f>
        <v>0</v>
      </c>
      <c r="AK493" s="40">
        <f>SUMIF(Unloader!B:B,Summary!B493,Unloader!AD:AD)+SUMIF(Unloader!B:B,Summary!B493,Unloader!BR:BR)+SUMIF(Unloader!B:B,Summary!B493,Unloader!BN:BN)</f>
        <v>0</v>
      </c>
      <c r="AL493" s="40">
        <f>SUMIF(C$2:C493,C493,AJ$2:AJ493)</f>
        <v>9.9513888888888875</v>
      </c>
      <c r="AM493" s="40">
        <f>SUMIF(C$2:C493,C493,AK$2:AK493)</f>
        <v>0.49375000000000002</v>
      </c>
      <c r="AN493" s="30">
        <f t="shared" si="190"/>
        <v>1447.8728247301567</v>
      </c>
      <c r="AO493" s="30">
        <f>SUM(AJ$2:AJ493)</f>
        <v>155.96458333333337</v>
      </c>
      <c r="AP493" s="30">
        <f>SUM(AK$2:AK493)</f>
        <v>13.888194444444437</v>
      </c>
      <c r="AQ493" s="30">
        <f t="shared" si="191"/>
        <v>1469.5404467471526</v>
      </c>
    </row>
    <row r="494" spans="1:43" x14ac:dyDescent="0.25">
      <c r="A494" s="124">
        <f t="shared" si="195"/>
        <v>493</v>
      </c>
      <c r="B494" s="361">
        <f t="shared" si="195"/>
        <v>41126</v>
      </c>
      <c r="C494" s="33">
        <f t="shared" si="173"/>
        <v>8</v>
      </c>
      <c r="D494" s="125">
        <f>COUNTIF('Rake Load'!A:A,Summary!B494)</f>
        <v>0</v>
      </c>
      <c r="E494" s="125">
        <f>SUMIF('Rake Load'!A:A,B494,'Rake Load'!F:F)</f>
        <v>0</v>
      </c>
      <c r="F494" s="35">
        <f>SUMIF('Rake Load'!A:A,B494,'Rake Load'!AB:AB)</f>
        <v>0</v>
      </c>
      <c r="G494" s="35" t="e">
        <f t="shared" si="174"/>
        <v>#DIV/0!</v>
      </c>
      <c r="H494" s="36" t="e">
        <f t="shared" si="175"/>
        <v>#DIV/0!</v>
      </c>
      <c r="I494" s="36" t="e">
        <f t="shared" si="176"/>
        <v>#DIV/0!</v>
      </c>
      <c r="J494" s="35">
        <f>SUMIF('Rake Load'!A:A,B494,'Rake Load'!BH:BH)</f>
        <v>0</v>
      </c>
      <c r="K494" s="41">
        <f t="shared" si="177"/>
        <v>0</v>
      </c>
      <c r="L494" s="41" t="e">
        <f t="shared" si="178"/>
        <v>#DIV/0!</v>
      </c>
      <c r="M494" s="49" t="e">
        <f t="shared" si="179"/>
        <v>#DIV/0!</v>
      </c>
      <c r="N494" s="49" t="e">
        <f t="shared" si="180"/>
        <v>#DIV/0!</v>
      </c>
      <c r="O494" s="363">
        <f>SUMIF(C$2:C494,C494,D$2:D494)</f>
        <v>128</v>
      </c>
      <c r="P494" s="33">
        <f>SUMIF(C$2:C494,C494,F$2:F494)</f>
        <v>17.125694444444445</v>
      </c>
      <c r="Q494" s="37">
        <f t="shared" si="181"/>
        <v>0.13379448784722223</v>
      </c>
      <c r="R494" s="36">
        <f t="shared" si="182"/>
        <v>3</v>
      </c>
      <c r="S494" s="36">
        <f t="shared" si="183"/>
        <v>12</v>
      </c>
      <c r="T494" s="363">
        <f>SUM(D$2:D494)</f>
        <v>1535</v>
      </c>
      <c r="U494" s="38">
        <f>SUMIF(C$2:C494,C494,E$2:E494)</f>
        <v>456552.38</v>
      </c>
      <c r="V494" s="38">
        <f>SUM(E$2:E494)</f>
        <v>5446054.2960000029</v>
      </c>
      <c r="W494" s="43">
        <f>SUM(F$2:F494)</f>
        <v>40908.054861111159</v>
      </c>
      <c r="X494" s="43">
        <f t="shared" si="184"/>
        <v>26.650198606587075</v>
      </c>
      <c r="Y494" s="36">
        <f t="shared" si="185"/>
        <v>15</v>
      </c>
      <c r="Z494" s="36">
        <f t="shared" si="186"/>
        <v>36</v>
      </c>
      <c r="AA494" s="38">
        <f>SUMIF('Rake Load'!A:A,Summary!B494,'Rake Load'!AN:AN)</f>
        <v>0</v>
      </c>
      <c r="AB494" s="38">
        <f>SUMIF(C$2:C494,C494,AA$2:AA494)</f>
        <v>43.438194444444449</v>
      </c>
      <c r="AC494" s="38">
        <f>SUM(AA$2:AA494)</f>
        <v>540.44861111113426</v>
      </c>
      <c r="AD494" s="43" t="e">
        <f t="shared" si="187"/>
        <v>#DIV/0!</v>
      </c>
      <c r="AE494" s="43">
        <f t="shared" si="188"/>
        <v>0.33936089409722225</v>
      </c>
      <c r="AF494" s="43">
        <f t="shared" si="189"/>
        <v>0.35208378574015259</v>
      </c>
      <c r="AG494" s="38">
        <f>SUMIF(Unloader!B:B,Summary!B494,Unloader!M:M)</f>
        <v>0</v>
      </c>
      <c r="AH494" s="38">
        <f>SUMIF(C$2:C494,C494,AG$2:AG494)</f>
        <v>328643</v>
      </c>
      <c r="AI494" s="38">
        <f>SUM(AG$2:AG494)</f>
        <v>5010888</v>
      </c>
      <c r="AJ494" s="40">
        <f>SUMIF(Unloader!B:B,Summary!B494,Unloader!W:W)</f>
        <v>0</v>
      </c>
      <c r="AK494" s="40">
        <f>SUMIF(Unloader!B:B,Summary!B494,Unloader!AD:AD)+SUMIF(Unloader!B:B,Summary!B494,Unloader!BR:BR)+SUMIF(Unloader!B:B,Summary!B494,Unloader!BN:BN)</f>
        <v>0</v>
      </c>
      <c r="AL494" s="40">
        <f>SUMIF(C$2:C494,C494,AJ$2:AJ494)</f>
        <v>9.9513888888888875</v>
      </c>
      <c r="AM494" s="40">
        <f>SUMIF(C$2:C494,C494,AK$2:AK494)</f>
        <v>0.49375000000000002</v>
      </c>
      <c r="AN494" s="30">
        <f t="shared" si="190"/>
        <v>1447.8728247301567</v>
      </c>
      <c r="AO494" s="30">
        <f>SUM(AJ$2:AJ494)</f>
        <v>155.96458333333337</v>
      </c>
      <c r="AP494" s="30">
        <f>SUM(AK$2:AK494)</f>
        <v>13.888194444444437</v>
      </c>
      <c r="AQ494" s="30">
        <f t="shared" si="191"/>
        <v>1469.5404467471526</v>
      </c>
    </row>
    <row r="495" spans="1:43" x14ac:dyDescent="0.25">
      <c r="A495" s="124">
        <f t="shared" si="195"/>
        <v>494</v>
      </c>
      <c r="B495" s="361">
        <f t="shared" si="195"/>
        <v>41127</v>
      </c>
      <c r="C495" s="33">
        <f t="shared" si="173"/>
        <v>8</v>
      </c>
      <c r="D495" s="125">
        <f>COUNTIF('Rake Load'!A:A,Summary!B495)</f>
        <v>0</v>
      </c>
      <c r="E495" s="125">
        <f>SUMIF('Rake Load'!A:A,B495,'Rake Load'!F:F)</f>
        <v>0</v>
      </c>
      <c r="F495" s="35">
        <f>SUMIF('Rake Load'!A:A,B495,'Rake Load'!AB:AB)</f>
        <v>0</v>
      </c>
      <c r="G495" s="35" t="e">
        <f t="shared" si="174"/>
        <v>#DIV/0!</v>
      </c>
      <c r="H495" s="36" t="e">
        <f t="shared" si="175"/>
        <v>#DIV/0!</v>
      </c>
      <c r="I495" s="36" t="e">
        <f t="shared" si="176"/>
        <v>#DIV/0!</v>
      </c>
      <c r="J495" s="35">
        <f>SUMIF('Rake Load'!A:A,B495,'Rake Load'!BH:BH)</f>
        <v>0</v>
      </c>
      <c r="K495" s="41">
        <f t="shared" si="177"/>
        <v>0</v>
      </c>
      <c r="L495" s="41" t="e">
        <f t="shared" si="178"/>
        <v>#DIV/0!</v>
      </c>
      <c r="M495" s="49" t="e">
        <f t="shared" si="179"/>
        <v>#DIV/0!</v>
      </c>
      <c r="N495" s="49" t="e">
        <f t="shared" si="180"/>
        <v>#DIV/0!</v>
      </c>
      <c r="O495" s="363">
        <f>SUMIF(C$2:C495,C495,D$2:D495)</f>
        <v>128</v>
      </c>
      <c r="P495" s="33">
        <f>SUMIF(C$2:C495,C495,F$2:F495)</f>
        <v>17.125694444444445</v>
      </c>
      <c r="Q495" s="37">
        <f t="shared" si="181"/>
        <v>0.13379448784722223</v>
      </c>
      <c r="R495" s="36">
        <f t="shared" si="182"/>
        <v>3</v>
      </c>
      <c r="S495" s="36">
        <f t="shared" si="183"/>
        <v>12</v>
      </c>
      <c r="T495" s="363">
        <f>SUM(D$2:D495)</f>
        <v>1535</v>
      </c>
      <c r="U495" s="38">
        <f>SUMIF(C$2:C495,C495,E$2:E495)</f>
        <v>456552.38</v>
      </c>
      <c r="V495" s="38">
        <f>SUM(E$2:E495)</f>
        <v>5446054.2960000029</v>
      </c>
      <c r="W495" s="43">
        <f>SUM(F$2:F495)</f>
        <v>40908.054861111159</v>
      </c>
      <c r="X495" s="43">
        <f t="shared" si="184"/>
        <v>26.650198606587075</v>
      </c>
      <c r="Y495" s="36">
        <f t="shared" si="185"/>
        <v>15</v>
      </c>
      <c r="Z495" s="36">
        <f t="shared" si="186"/>
        <v>36</v>
      </c>
      <c r="AA495" s="38">
        <f>SUMIF('Rake Load'!A:A,Summary!B495,'Rake Load'!AN:AN)</f>
        <v>0</v>
      </c>
      <c r="AB495" s="38">
        <f>SUMIF(C$2:C495,C495,AA$2:AA495)</f>
        <v>43.438194444444449</v>
      </c>
      <c r="AC495" s="38">
        <f>SUM(AA$2:AA495)</f>
        <v>540.44861111113426</v>
      </c>
      <c r="AD495" s="43" t="e">
        <f t="shared" si="187"/>
        <v>#DIV/0!</v>
      </c>
      <c r="AE495" s="43">
        <f t="shared" si="188"/>
        <v>0.33936089409722225</v>
      </c>
      <c r="AF495" s="43">
        <f t="shared" si="189"/>
        <v>0.35208378574015259</v>
      </c>
      <c r="AG495" s="38">
        <f>SUMIF(Unloader!B:B,Summary!B495,Unloader!M:M)</f>
        <v>0</v>
      </c>
      <c r="AH495" s="38">
        <f>SUMIF(C$2:C495,C495,AG$2:AG495)</f>
        <v>328643</v>
      </c>
      <c r="AI495" s="38">
        <f>SUM(AG$2:AG495)</f>
        <v>5010888</v>
      </c>
      <c r="AJ495" s="40">
        <f>SUMIF(Unloader!B:B,Summary!B495,Unloader!W:W)</f>
        <v>0</v>
      </c>
      <c r="AK495" s="40">
        <f>SUMIF(Unloader!B:B,Summary!B495,Unloader!AD:AD)+SUMIF(Unloader!B:B,Summary!B495,Unloader!BR:BR)+SUMIF(Unloader!B:B,Summary!B495,Unloader!BN:BN)</f>
        <v>0</v>
      </c>
      <c r="AL495" s="40">
        <f>SUMIF(C$2:C495,C495,AJ$2:AJ495)</f>
        <v>9.9513888888888875</v>
      </c>
      <c r="AM495" s="40">
        <f>SUMIF(C$2:C495,C495,AK$2:AK495)</f>
        <v>0.49375000000000002</v>
      </c>
      <c r="AN495" s="30">
        <f t="shared" si="190"/>
        <v>1447.8728247301567</v>
      </c>
      <c r="AO495" s="30">
        <f>SUM(AJ$2:AJ495)</f>
        <v>155.96458333333337</v>
      </c>
      <c r="AP495" s="30">
        <f>SUM(AK$2:AK495)</f>
        <v>13.888194444444437</v>
      </c>
      <c r="AQ495" s="30">
        <f t="shared" si="191"/>
        <v>1469.5404467471526</v>
      </c>
    </row>
    <row r="496" spans="1:43" x14ac:dyDescent="0.25">
      <c r="A496" s="124">
        <f t="shared" si="195"/>
        <v>495</v>
      </c>
      <c r="B496" s="361">
        <f t="shared" si="195"/>
        <v>41128</v>
      </c>
      <c r="C496" s="33">
        <f t="shared" si="173"/>
        <v>8</v>
      </c>
      <c r="D496" s="125">
        <f>COUNTIF('Rake Load'!A:A,Summary!B496)</f>
        <v>0</v>
      </c>
      <c r="E496" s="125">
        <f>SUMIF('Rake Load'!A:A,B496,'Rake Load'!F:F)</f>
        <v>0</v>
      </c>
      <c r="F496" s="35">
        <f>SUMIF('Rake Load'!A:A,B496,'Rake Load'!AB:AB)</f>
        <v>0</v>
      </c>
      <c r="G496" s="35" t="e">
        <f t="shared" si="174"/>
        <v>#DIV/0!</v>
      </c>
      <c r="H496" s="36" t="e">
        <f t="shared" si="175"/>
        <v>#DIV/0!</v>
      </c>
      <c r="I496" s="36" t="e">
        <f t="shared" si="176"/>
        <v>#DIV/0!</v>
      </c>
      <c r="J496" s="35">
        <f>SUMIF('Rake Load'!A:A,B496,'Rake Load'!BH:BH)</f>
        <v>0</v>
      </c>
      <c r="K496" s="41">
        <f t="shared" si="177"/>
        <v>0</v>
      </c>
      <c r="L496" s="41" t="e">
        <f t="shared" si="178"/>
        <v>#DIV/0!</v>
      </c>
      <c r="M496" s="49" t="e">
        <f t="shared" si="179"/>
        <v>#DIV/0!</v>
      </c>
      <c r="N496" s="49" t="e">
        <f t="shared" si="180"/>
        <v>#DIV/0!</v>
      </c>
      <c r="O496" s="363">
        <f>SUMIF(C$2:C496,C496,D$2:D496)</f>
        <v>128</v>
      </c>
      <c r="P496" s="33">
        <f>SUMIF(C$2:C496,C496,F$2:F496)</f>
        <v>17.125694444444445</v>
      </c>
      <c r="Q496" s="37">
        <f t="shared" si="181"/>
        <v>0.13379448784722223</v>
      </c>
      <c r="R496" s="36">
        <f t="shared" si="182"/>
        <v>3</v>
      </c>
      <c r="S496" s="36">
        <f t="shared" si="183"/>
        <v>12</v>
      </c>
      <c r="T496" s="363">
        <f>SUM(D$2:D496)</f>
        <v>1535</v>
      </c>
      <c r="U496" s="38">
        <f>SUMIF(C$2:C496,C496,E$2:E496)</f>
        <v>456552.38</v>
      </c>
      <c r="V496" s="38">
        <f>SUM(E$2:E496)</f>
        <v>5446054.2960000029</v>
      </c>
      <c r="W496" s="43">
        <f>SUM(F$2:F496)</f>
        <v>40908.054861111159</v>
      </c>
      <c r="X496" s="43">
        <f t="shared" si="184"/>
        <v>26.650198606587075</v>
      </c>
      <c r="Y496" s="36">
        <f t="shared" si="185"/>
        <v>15</v>
      </c>
      <c r="Z496" s="36">
        <f t="shared" si="186"/>
        <v>36</v>
      </c>
      <c r="AA496" s="38">
        <f>SUMIF('Rake Load'!A:A,Summary!B496,'Rake Load'!AN:AN)</f>
        <v>0</v>
      </c>
      <c r="AB496" s="38">
        <f>SUMIF(C$2:C496,C496,AA$2:AA496)</f>
        <v>43.438194444444449</v>
      </c>
      <c r="AC496" s="38">
        <f>SUM(AA$2:AA496)</f>
        <v>540.44861111113426</v>
      </c>
      <c r="AD496" s="43" t="e">
        <f t="shared" si="187"/>
        <v>#DIV/0!</v>
      </c>
      <c r="AE496" s="43">
        <f t="shared" si="188"/>
        <v>0.33936089409722225</v>
      </c>
      <c r="AF496" s="43">
        <f t="shared" si="189"/>
        <v>0.35208378574015259</v>
      </c>
      <c r="AG496" s="38">
        <f>SUMIF(Unloader!B:B,Summary!B496,Unloader!M:M)</f>
        <v>0</v>
      </c>
      <c r="AH496" s="38">
        <f>SUMIF(C$2:C496,C496,AG$2:AG496)</f>
        <v>328643</v>
      </c>
      <c r="AI496" s="38">
        <f>SUM(AG$2:AG496)</f>
        <v>5010888</v>
      </c>
      <c r="AJ496" s="40">
        <f>SUMIF(Unloader!B:B,Summary!B496,Unloader!W:W)</f>
        <v>0</v>
      </c>
      <c r="AK496" s="40">
        <f>SUMIF(Unloader!B:B,Summary!B496,Unloader!AD:AD)+SUMIF(Unloader!B:B,Summary!B496,Unloader!BR:BR)+SUMIF(Unloader!B:B,Summary!B496,Unloader!BN:BN)</f>
        <v>0</v>
      </c>
      <c r="AL496" s="40">
        <f>SUMIF(C$2:C496,C496,AJ$2:AJ496)</f>
        <v>9.9513888888888875</v>
      </c>
      <c r="AM496" s="40">
        <f>SUMIF(C$2:C496,C496,AK$2:AK496)</f>
        <v>0.49375000000000002</v>
      </c>
      <c r="AN496" s="30">
        <f t="shared" si="190"/>
        <v>1447.8728247301567</v>
      </c>
      <c r="AO496" s="30">
        <f>SUM(AJ$2:AJ496)</f>
        <v>155.96458333333337</v>
      </c>
      <c r="AP496" s="30">
        <f>SUM(AK$2:AK496)</f>
        <v>13.888194444444437</v>
      </c>
      <c r="AQ496" s="30">
        <f t="shared" si="191"/>
        <v>1469.5404467471526</v>
      </c>
    </row>
    <row r="497" spans="1:43" x14ac:dyDescent="0.25">
      <c r="A497" s="124">
        <f t="shared" si="195"/>
        <v>496</v>
      </c>
      <c r="B497" s="361">
        <f t="shared" si="195"/>
        <v>41129</v>
      </c>
      <c r="C497" s="33">
        <f t="shared" si="173"/>
        <v>8</v>
      </c>
      <c r="D497" s="125">
        <f>COUNTIF('Rake Load'!A:A,Summary!B497)</f>
        <v>0</v>
      </c>
      <c r="E497" s="125">
        <f>SUMIF('Rake Load'!A:A,B497,'Rake Load'!F:F)</f>
        <v>0</v>
      </c>
      <c r="F497" s="35">
        <f>SUMIF('Rake Load'!A:A,B497,'Rake Load'!AB:AB)</f>
        <v>0</v>
      </c>
      <c r="G497" s="35" t="e">
        <f t="shared" si="174"/>
        <v>#DIV/0!</v>
      </c>
      <c r="H497" s="36" t="e">
        <f t="shared" si="175"/>
        <v>#DIV/0!</v>
      </c>
      <c r="I497" s="36" t="e">
        <f t="shared" si="176"/>
        <v>#DIV/0!</v>
      </c>
      <c r="J497" s="35">
        <f>SUMIF('Rake Load'!A:A,B497,'Rake Load'!BH:BH)</f>
        <v>0</v>
      </c>
      <c r="K497" s="41">
        <f t="shared" si="177"/>
        <v>0</v>
      </c>
      <c r="L497" s="41" t="e">
        <f t="shared" si="178"/>
        <v>#DIV/0!</v>
      </c>
      <c r="M497" s="49" t="e">
        <f t="shared" si="179"/>
        <v>#DIV/0!</v>
      </c>
      <c r="N497" s="49" t="e">
        <f t="shared" si="180"/>
        <v>#DIV/0!</v>
      </c>
      <c r="O497" s="363">
        <f>SUMIF(C$2:C497,C497,D$2:D497)</f>
        <v>128</v>
      </c>
      <c r="P497" s="33">
        <f>SUMIF(C$2:C497,C497,F$2:F497)</f>
        <v>17.125694444444445</v>
      </c>
      <c r="Q497" s="37">
        <f t="shared" si="181"/>
        <v>0.13379448784722223</v>
      </c>
      <c r="R497" s="36">
        <f t="shared" si="182"/>
        <v>3</v>
      </c>
      <c r="S497" s="36">
        <f t="shared" si="183"/>
        <v>12</v>
      </c>
      <c r="T497" s="363">
        <f>SUM(D$2:D497)</f>
        <v>1535</v>
      </c>
      <c r="U497" s="38">
        <f>SUMIF(C$2:C497,C497,E$2:E497)</f>
        <v>456552.38</v>
      </c>
      <c r="V497" s="38">
        <f>SUM(E$2:E497)</f>
        <v>5446054.2960000029</v>
      </c>
      <c r="W497" s="43">
        <f>SUM(F$2:F497)</f>
        <v>40908.054861111159</v>
      </c>
      <c r="X497" s="43">
        <f t="shared" si="184"/>
        <v>26.650198606587075</v>
      </c>
      <c r="Y497" s="36">
        <f t="shared" si="185"/>
        <v>15</v>
      </c>
      <c r="Z497" s="36">
        <f t="shared" si="186"/>
        <v>36</v>
      </c>
      <c r="AA497" s="38">
        <f>SUMIF('Rake Load'!A:A,Summary!B497,'Rake Load'!AN:AN)</f>
        <v>0</v>
      </c>
      <c r="AB497" s="38">
        <f>SUMIF(C$2:C497,C497,AA$2:AA497)</f>
        <v>43.438194444444449</v>
      </c>
      <c r="AC497" s="38">
        <f>SUM(AA$2:AA497)</f>
        <v>540.44861111113426</v>
      </c>
      <c r="AD497" s="43" t="e">
        <f t="shared" si="187"/>
        <v>#DIV/0!</v>
      </c>
      <c r="AE497" s="43">
        <f t="shared" si="188"/>
        <v>0.33936089409722225</v>
      </c>
      <c r="AF497" s="43">
        <f t="shared" si="189"/>
        <v>0.35208378574015259</v>
      </c>
      <c r="AG497" s="38">
        <f>SUMIF(Unloader!B:B,Summary!B497,Unloader!M:M)</f>
        <v>0</v>
      </c>
      <c r="AH497" s="38">
        <f>SUMIF(C$2:C497,C497,AG$2:AG497)</f>
        <v>328643</v>
      </c>
      <c r="AI497" s="38">
        <f>SUM(AG$2:AG497)</f>
        <v>5010888</v>
      </c>
      <c r="AJ497" s="40">
        <f>SUMIF(Unloader!B:B,Summary!B497,Unloader!W:W)</f>
        <v>0</v>
      </c>
      <c r="AK497" s="40">
        <f>SUMIF(Unloader!B:B,Summary!B497,Unloader!AD:AD)+SUMIF(Unloader!B:B,Summary!B497,Unloader!BR:BR)+SUMIF(Unloader!B:B,Summary!B497,Unloader!BN:BN)</f>
        <v>0</v>
      </c>
      <c r="AL497" s="40">
        <f>SUMIF(C$2:C497,C497,AJ$2:AJ497)</f>
        <v>9.9513888888888875</v>
      </c>
      <c r="AM497" s="40">
        <f>SUMIF(C$2:C497,C497,AK$2:AK497)</f>
        <v>0.49375000000000002</v>
      </c>
      <c r="AN497" s="30">
        <f t="shared" si="190"/>
        <v>1447.8728247301567</v>
      </c>
      <c r="AO497" s="30">
        <f>SUM(AJ$2:AJ497)</f>
        <v>155.96458333333337</v>
      </c>
      <c r="AP497" s="30">
        <f>SUM(AK$2:AK497)</f>
        <v>13.888194444444437</v>
      </c>
      <c r="AQ497" s="30">
        <f t="shared" si="191"/>
        <v>1469.5404467471526</v>
      </c>
    </row>
    <row r="498" spans="1:43" x14ac:dyDescent="0.25">
      <c r="A498" s="124">
        <f t="shared" si="195"/>
        <v>497</v>
      </c>
      <c r="B498" s="361">
        <f t="shared" si="195"/>
        <v>41130</v>
      </c>
      <c r="C498" s="33">
        <f t="shared" si="173"/>
        <v>8</v>
      </c>
      <c r="D498" s="125">
        <f>COUNTIF('Rake Load'!A:A,Summary!B498)</f>
        <v>0</v>
      </c>
      <c r="E498" s="125">
        <f>SUMIF('Rake Load'!A:A,B498,'Rake Load'!F:F)</f>
        <v>0</v>
      </c>
      <c r="F498" s="35">
        <f>SUMIF('Rake Load'!A:A,B498,'Rake Load'!AB:AB)</f>
        <v>0</v>
      </c>
      <c r="G498" s="35" t="e">
        <f t="shared" si="174"/>
        <v>#DIV/0!</v>
      </c>
      <c r="H498" s="36" t="e">
        <f t="shared" si="175"/>
        <v>#DIV/0!</v>
      </c>
      <c r="I498" s="36" t="e">
        <f t="shared" si="176"/>
        <v>#DIV/0!</v>
      </c>
      <c r="J498" s="35">
        <f>SUMIF('Rake Load'!A:A,B498,'Rake Load'!BH:BH)</f>
        <v>0</v>
      </c>
      <c r="K498" s="41">
        <f t="shared" si="177"/>
        <v>0</v>
      </c>
      <c r="L498" s="41" t="e">
        <f t="shared" si="178"/>
        <v>#DIV/0!</v>
      </c>
      <c r="M498" s="49" t="e">
        <f t="shared" si="179"/>
        <v>#DIV/0!</v>
      </c>
      <c r="N498" s="49" t="e">
        <f t="shared" si="180"/>
        <v>#DIV/0!</v>
      </c>
      <c r="O498" s="363">
        <f>SUMIF(C$2:C498,C498,D$2:D498)</f>
        <v>128</v>
      </c>
      <c r="P498" s="33">
        <f>SUMIF(C$2:C498,C498,F$2:F498)</f>
        <v>17.125694444444445</v>
      </c>
      <c r="Q498" s="37">
        <f t="shared" si="181"/>
        <v>0.13379448784722223</v>
      </c>
      <c r="R498" s="36">
        <f t="shared" si="182"/>
        <v>3</v>
      </c>
      <c r="S498" s="36">
        <f t="shared" si="183"/>
        <v>12</v>
      </c>
      <c r="T498" s="363">
        <f>SUM(D$2:D498)</f>
        <v>1535</v>
      </c>
      <c r="U498" s="38">
        <f>SUMIF(C$2:C498,C498,E$2:E498)</f>
        <v>456552.38</v>
      </c>
      <c r="V498" s="38">
        <f>SUM(E$2:E498)</f>
        <v>5446054.2960000029</v>
      </c>
      <c r="W498" s="43">
        <f>SUM(F$2:F498)</f>
        <v>40908.054861111159</v>
      </c>
      <c r="X498" s="43">
        <f t="shared" si="184"/>
        <v>26.650198606587075</v>
      </c>
      <c r="Y498" s="36">
        <f t="shared" si="185"/>
        <v>15</v>
      </c>
      <c r="Z498" s="36">
        <f t="shared" si="186"/>
        <v>36</v>
      </c>
      <c r="AA498" s="38">
        <f>SUMIF('Rake Load'!A:A,Summary!B498,'Rake Load'!AN:AN)</f>
        <v>0</v>
      </c>
      <c r="AB498" s="38">
        <f>SUMIF(C$2:C498,C498,AA$2:AA498)</f>
        <v>43.438194444444449</v>
      </c>
      <c r="AC498" s="38">
        <f>SUM(AA$2:AA498)</f>
        <v>540.44861111113426</v>
      </c>
      <c r="AD498" s="43" t="e">
        <f t="shared" si="187"/>
        <v>#DIV/0!</v>
      </c>
      <c r="AE498" s="43">
        <f t="shared" si="188"/>
        <v>0.33936089409722225</v>
      </c>
      <c r="AF498" s="43">
        <f t="shared" si="189"/>
        <v>0.35208378574015259</v>
      </c>
      <c r="AG498" s="38">
        <f>SUMIF(Unloader!B:B,Summary!B498,Unloader!M:M)</f>
        <v>0</v>
      </c>
      <c r="AH498" s="38">
        <f>SUMIF(C$2:C498,C498,AG$2:AG498)</f>
        <v>328643</v>
      </c>
      <c r="AI498" s="38">
        <f>SUM(AG$2:AG498)</f>
        <v>5010888</v>
      </c>
      <c r="AJ498" s="40">
        <f>SUMIF(Unloader!B:B,Summary!B498,Unloader!W:W)</f>
        <v>0</v>
      </c>
      <c r="AK498" s="40">
        <f>SUMIF(Unloader!B:B,Summary!B498,Unloader!AD:AD)+SUMIF(Unloader!B:B,Summary!B498,Unloader!BR:BR)+SUMIF(Unloader!B:B,Summary!B498,Unloader!BN:BN)</f>
        <v>0</v>
      </c>
      <c r="AL498" s="40">
        <f>SUMIF(C$2:C498,C498,AJ$2:AJ498)</f>
        <v>9.9513888888888875</v>
      </c>
      <c r="AM498" s="40">
        <f>SUMIF(C$2:C498,C498,AK$2:AK498)</f>
        <v>0.49375000000000002</v>
      </c>
      <c r="AN498" s="30">
        <f t="shared" si="190"/>
        <v>1447.8728247301567</v>
      </c>
      <c r="AO498" s="30">
        <f>SUM(AJ$2:AJ498)</f>
        <v>155.96458333333337</v>
      </c>
      <c r="AP498" s="30">
        <f>SUM(AK$2:AK498)</f>
        <v>13.888194444444437</v>
      </c>
      <c r="AQ498" s="30">
        <f t="shared" si="191"/>
        <v>1469.5404467471526</v>
      </c>
    </row>
    <row r="499" spans="1:43" x14ac:dyDescent="0.25">
      <c r="A499" s="124">
        <f t="shared" si="195"/>
        <v>498</v>
      </c>
      <c r="B499" s="361">
        <f t="shared" si="195"/>
        <v>41131</v>
      </c>
      <c r="C499" s="33">
        <f t="shared" si="173"/>
        <v>8</v>
      </c>
      <c r="D499" s="125">
        <f>COUNTIF('Rake Load'!A:A,Summary!B499)</f>
        <v>0</v>
      </c>
      <c r="E499" s="125">
        <f>SUMIF('Rake Load'!A:A,B499,'Rake Load'!F:F)</f>
        <v>0</v>
      </c>
      <c r="F499" s="35">
        <f>SUMIF('Rake Load'!A:A,B499,'Rake Load'!AB:AB)</f>
        <v>0</v>
      </c>
      <c r="G499" s="35" t="e">
        <f t="shared" si="174"/>
        <v>#DIV/0!</v>
      </c>
      <c r="H499" s="36" t="e">
        <f t="shared" si="175"/>
        <v>#DIV/0!</v>
      </c>
      <c r="I499" s="36" t="e">
        <f t="shared" si="176"/>
        <v>#DIV/0!</v>
      </c>
      <c r="J499" s="35">
        <f>SUMIF('Rake Load'!A:A,B499,'Rake Load'!BH:BH)</f>
        <v>0</v>
      </c>
      <c r="K499" s="41">
        <f t="shared" si="177"/>
        <v>0</v>
      </c>
      <c r="L499" s="41" t="e">
        <f t="shared" si="178"/>
        <v>#DIV/0!</v>
      </c>
      <c r="M499" s="49" t="e">
        <f t="shared" si="179"/>
        <v>#DIV/0!</v>
      </c>
      <c r="N499" s="49" t="e">
        <f t="shared" si="180"/>
        <v>#DIV/0!</v>
      </c>
      <c r="O499" s="363">
        <f>SUMIF(C$2:C499,C499,D$2:D499)</f>
        <v>128</v>
      </c>
      <c r="P499" s="33">
        <f>SUMIF(C$2:C499,C499,F$2:F499)</f>
        <v>17.125694444444445</v>
      </c>
      <c r="Q499" s="37">
        <f t="shared" si="181"/>
        <v>0.13379448784722223</v>
      </c>
      <c r="R499" s="36">
        <f t="shared" si="182"/>
        <v>3</v>
      </c>
      <c r="S499" s="36">
        <f t="shared" si="183"/>
        <v>12</v>
      </c>
      <c r="T499" s="363">
        <f>SUM(D$2:D499)</f>
        <v>1535</v>
      </c>
      <c r="U499" s="38">
        <f>SUMIF(C$2:C499,C499,E$2:E499)</f>
        <v>456552.38</v>
      </c>
      <c r="V499" s="38">
        <f>SUM(E$2:E499)</f>
        <v>5446054.2960000029</v>
      </c>
      <c r="W499" s="43">
        <f>SUM(F$2:F499)</f>
        <v>40908.054861111159</v>
      </c>
      <c r="X499" s="43">
        <f t="shared" si="184"/>
        <v>26.650198606587075</v>
      </c>
      <c r="Y499" s="36">
        <f t="shared" si="185"/>
        <v>15</v>
      </c>
      <c r="Z499" s="36">
        <f t="shared" si="186"/>
        <v>36</v>
      </c>
      <c r="AA499" s="38">
        <f>SUMIF('Rake Load'!A:A,Summary!B499,'Rake Load'!AN:AN)</f>
        <v>0</v>
      </c>
      <c r="AB499" s="38">
        <f>SUMIF(C$2:C499,C499,AA$2:AA499)</f>
        <v>43.438194444444449</v>
      </c>
      <c r="AC499" s="38">
        <f>SUM(AA$2:AA499)</f>
        <v>540.44861111113426</v>
      </c>
      <c r="AD499" s="43" t="e">
        <f t="shared" si="187"/>
        <v>#DIV/0!</v>
      </c>
      <c r="AE499" s="43">
        <f t="shared" si="188"/>
        <v>0.33936089409722225</v>
      </c>
      <c r="AF499" s="43">
        <f t="shared" si="189"/>
        <v>0.35208378574015259</v>
      </c>
      <c r="AG499" s="38">
        <f>SUMIF(Unloader!B:B,Summary!B499,Unloader!M:M)</f>
        <v>0</v>
      </c>
      <c r="AH499" s="38">
        <f>SUMIF(C$2:C499,C499,AG$2:AG499)</f>
        <v>328643</v>
      </c>
      <c r="AI499" s="38">
        <f>SUM(AG$2:AG499)</f>
        <v>5010888</v>
      </c>
      <c r="AJ499" s="40">
        <f>SUMIF(Unloader!B:B,Summary!B499,Unloader!W:W)</f>
        <v>0</v>
      </c>
      <c r="AK499" s="40">
        <f>SUMIF(Unloader!B:B,Summary!B499,Unloader!AD:AD)+SUMIF(Unloader!B:B,Summary!B499,Unloader!BR:BR)+SUMIF(Unloader!B:B,Summary!B499,Unloader!BN:BN)</f>
        <v>0</v>
      </c>
      <c r="AL499" s="40">
        <f>SUMIF(C$2:C499,C499,AJ$2:AJ499)</f>
        <v>9.9513888888888875</v>
      </c>
      <c r="AM499" s="40">
        <f>SUMIF(C$2:C499,C499,AK$2:AK499)</f>
        <v>0.49375000000000002</v>
      </c>
      <c r="AN499" s="30">
        <f t="shared" si="190"/>
        <v>1447.8728247301567</v>
      </c>
      <c r="AO499" s="30">
        <f>SUM(AJ$2:AJ499)</f>
        <v>155.96458333333337</v>
      </c>
      <c r="AP499" s="30">
        <f>SUM(AK$2:AK499)</f>
        <v>13.888194444444437</v>
      </c>
      <c r="AQ499" s="30">
        <f t="shared" si="191"/>
        <v>1469.5404467471526</v>
      </c>
    </row>
    <row r="500" spans="1:43" x14ac:dyDescent="0.25">
      <c r="A500" s="124">
        <f t="shared" si="195"/>
        <v>499</v>
      </c>
      <c r="B500" s="361">
        <f t="shared" si="195"/>
        <v>41132</v>
      </c>
      <c r="C500" s="33">
        <f t="shared" si="173"/>
        <v>8</v>
      </c>
      <c r="D500" s="125">
        <f>COUNTIF('Rake Load'!A:A,Summary!B500)</f>
        <v>0</v>
      </c>
      <c r="E500" s="125">
        <f>SUMIF('Rake Load'!A:A,B500,'Rake Load'!F:F)</f>
        <v>0</v>
      </c>
      <c r="F500" s="35">
        <f>SUMIF('Rake Load'!A:A,B500,'Rake Load'!AB:AB)</f>
        <v>0</v>
      </c>
      <c r="G500" s="35" t="e">
        <f t="shared" si="174"/>
        <v>#DIV/0!</v>
      </c>
      <c r="H500" s="36" t="e">
        <f t="shared" si="175"/>
        <v>#DIV/0!</v>
      </c>
      <c r="I500" s="36" t="e">
        <f t="shared" si="176"/>
        <v>#DIV/0!</v>
      </c>
      <c r="J500" s="35">
        <f>SUMIF('Rake Load'!A:A,B500,'Rake Load'!BH:BH)</f>
        <v>0</v>
      </c>
      <c r="K500" s="41">
        <f t="shared" si="177"/>
        <v>0</v>
      </c>
      <c r="L500" s="41" t="e">
        <f t="shared" si="178"/>
        <v>#DIV/0!</v>
      </c>
      <c r="M500" s="49" t="e">
        <f t="shared" si="179"/>
        <v>#DIV/0!</v>
      </c>
      <c r="N500" s="49" t="e">
        <f t="shared" si="180"/>
        <v>#DIV/0!</v>
      </c>
      <c r="O500" s="363">
        <f>SUMIF(C$2:C500,C500,D$2:D500)</f>
        <v>128</v>
      </c>
      <c r="P500" s="33">
        <f>SUMIF(C$2:C500,C500,F$2:F500)</f>
        <v>17.125694444444445</v>
      </c>
      <c r="Q500" s="37">
        <f t="shared" si="181"/>
        <v>0.13379448784722223</v>
      </c>
      <c r="R500" s="36">
        <f t="shared" si="182"/>
        <v>3</v>
      </c>
      <c r="S500" s="36">
        <f t="shared" si="183"/>
        <v>12</v>
      </c>
      <c r="T500" s="363">
        <f>SUM(D$2:D500)</f>
        <v>1535</v>
      </c>
      <c r="U500" s="38">
        <f>SUMIF(C$2:C500,C500,E$2:E500)</f>
        <v>456552.38</v>
      </c>
      <c r="V500" s="38">
        <f>SUM(E$2:E500)</f>
        <v>5446054.2960000029</v>
      </c>
      <c r="W500" s="43">
        <f>SUM(F$2:F500)</f>
        <v>40908.054861111159</v>
      </c>
      <c r="X500" s="43">
        <f t="shared" si="184"/>
        <v>26.650198606587075</v>
      </c>
      <c r="Y500" s="36">
        <f t="shared" si="185"/>
        <v>15</v>
      </c>
      <c r="Z500" s="36">
        <f t="shared" si="186"/>
        <v>36</v>
      </c>
      <c r="AA500" s="38">
        <f>SUMIF('Rake Load'!A:A,Summary!B500,'Rake Load'!AN:AN)</f>
        <v>0</v>
      </c>
      <c r="AB500" s="38">
        <f>SUMIF(C$2:C500,C500,AA$2:AA500)</f>
        <v>43.438194444444449</v>
      </c>
      <c r="AC500" s="38">
        <f>SUM(AA$2:AA500)</f>
        <v>540.44861111113426</v>
      </c>
      <c r="AD500" s="43" t="e">
        <f t="shared" si="187"/>
        <v>#DIV/0!</v>
      </c>
      <c r="AE500" s="43">
        <f t="shared" si="188"/>
        <v>0.33936089409722225</v>
      </c>
      <c r="AF500" s="43">
        <f t="shared" si="189"/>
        <v>0.35208378574015259</v>
      </c>
      <c r="AG500" s="38">
        <f>SUMIF(Unloader!B:B,Summary!B500,Unloader!M:M)</f>
        <v>0</v>
      </c>
      <c r="AH500" s="38">
        <f>SUMIF(C$2:C500,C500,AG$2:AG500)</f>
        <v>328643</v>
      </c>
      <c r="AI500" s="38">
        <f>SUM(AG$2:AG500)</f>
        <v>5010888</v>
      </c>
      <c r="AJ500" s="40">
        <f>SUMIF(Unloader!B:B,Summary!B500,Unloader!W:W)</f>
        <v>0</v>
      </c>
      <c r="AK500" s="40">
        <f>SUMIF(Unloader!B:B,Summary!B500,Unloader!AD:AD)+SUMIF(Unloader!B:B,Summary!B500,Unloader!BR:BR)+SUMIF(Unloader!B:B,Summary!B500,Unloader!BN:BN)</f>
        <v>0</v>
      </c>
      <c r="AL500" s="40">
        <f>SUMIF(C$2:C500,C500,AJ$2:AJ500)</f>
        <v>9.9513888888888875</v>
      </c>
      <c r="AM500" s="40">
        <f>SUMIF(C$2:C500,C500,AK$2:AK500)</f>
        <v>0.49375000000000002</v>
      </c>
      <c r="AN500" s="30">
        <f t="shared" si="190"/>
        <v>1447.8728247301567</v>
      </c>
      <c r="AO500" s="30">
        <f>SUM(AJ$2:AJ500)</f>
        <v>155.96458333333337</v>
      </c>
      <c r="AP500" s="30">
        <f>SUM(AK$2:AK500)</f>
        <v>13.888194444444437</v>
      </c>
      <c r="AQ500" s="30">
        <f t="shared" si="191"/>
        <v>1469.5404467471526</v>
      </c>
    </row>
    <row r="501" spans="1:43" x14ac:dyDescent="0.25">
      <c r="A501" s="124">
        <f t="shared" si="195"/>
        <v>500</v>
      </c>
      <c r="B501" s="361">
        <f t="shared" si="195"/>
        <v>41133</v>
      </c>
      <c r="C501" s="33">
        <f t="shared" si="173"/>
        <v>8</v>
      </c>
      <c r="D501" s="125">
        <f>COUNTIF('Rake Load'!A:A,Summary!B501)</f>
        <v>0</v>
      </c>
      <c r="E501" s="125">
        <f>SUMIF('Rake Load'!A:A,B501,'Rake Load'!F:F)</f>
        <v>0</v>
      </c>
      <c r="F501" s="35">
        <f>SUMIF('Rake Load'!A:A,B501,'Rake Load'!AB:AB)</f>
        <v>0</v>
      </c>
      <c r="G501" s="35" t="e">
        <f t="shared" si="174"/>
        <v>#DIV/0!</v>
      </c>
      <c r="H501" s="36" t="e">
        <f t="shared" si="175"/>
        <v>#DIV/0!</v>
      </c>
      <c r="I501" s="36" t="e">
        <f t="shared" si="176"/>
        <v>#DIV/0!</v>
      </c>
      <c r="J501" s="35">
        <f>SUMIF('Rake Load'!A:A,B501,'Rake Load'!BH:BH)</f>
        <v>0</v>
      </c>
      <c r="K501" s="41">
        <f t="shared" si="177"/>
        <v>0</v>
      </c>
      <c r="L501" s="41" t="e">
        <f t="shared" si="178"/>
        <v>#DIV/0!</v>
      </c>
      <c r="M501" s="49" t="e">
        <f t="shared" si="179"/>
        <v>#DIV/0!</v>
      </c>
      <c r="N501" s="49" t="e">
        <f t="shared" si="180"/>
        <v>#DIV/0!</v>
      </c>
      <c r="O501" s="363">
        <f>SUMIF(C$2:C501,C501,D$2:D501)</f>
        <v>128</v>
      </c>
      <c r="P501" s="33">
        <f>SUMIF(C$2:C501,C501,F$2:F501)</f>
        <v>17.125694444444445</v>
      </c>
      <c r="Q501" s="37">
        <f t="shared" si="181"/>
        <v>0.13379448784722223</v>
      </c>
      <c r="R501" s="36">
        <f t="shared" si="182"/>
        <v>3</v>
      </c>
      <c r="S501" s="36">
        <f t="shared" si="183"/>
        <v>12</v>
      </c>
      <c r="T501" s="363">
        <f>SUM(D$2:D501)</f>
        <v>1535</v>
      </c>
      <c r="U501" s="38">
        <f>SUMIF(C$2:C501,C501,E$2:E501)</f>
        <v>456552.38</v>
      </c>
      <c r="V501" s="38">
        <f>SUM(E$2:E501)</f>
        <v>5446054.2960000029</v>
      </c>
      <c r="W501" s="43">
        <f>SUM(F$2:F501)</f>
        <v>40908.054861111159</v>
      </c>
      <c r="X501" s="43">
        <f t="shared" si="184"/>
        <v>26.650198606587075</v>
      </c>
      <c r="Y501" s="36">
        <f t="shared" si="185"/>
        <v>15</v>
      </c>
      <c r="Z501" s="36">
        <f t="shared" si="186"/>
        <v>36</v>
      </c>
      <c r="AA501" s="38">
        <f>SUMIF('Rake Load'!A:A,Summary!B501,'Rake Load'!AN:AN)</f>
        <v>0</v>
      </c>
      <c r="AB501" s="38">
        <f>SUMIF(C$2:C501,C501,AA$2:AA501)</f>
        <v>43.438194444444449</v>
      </c>
      <c r="AC501" s="38">
        <f>SUM(AA$2:AA501)</f>
        <v>540.44861111113426</v>
      </c>
      <c r="AD501" s="43" t="e">
        <f t="shared" si="187"/>
        <v>#DIV/0!</v>
      </c>
      <c r="AE501" s="43">
        <f t="shared" si="188"/>
        <v>0.33936089409722225</v>
      </c>
      <c r="AF501" s="43">
        <f t="shared" si="189"/>
        <v>0.35208378574015259</v>
      </c>
      <c r="AG501" s="38">
        <f>SUMIF(Unloader!B:B,Summary!B501,Unloader!M:M)</f>
        <v>0</v>
      </c>
      <c r="AH501" s="38">
        <f>SUMIF(C$2:C501,C501,AG$2:AG501)</f>
        <v>328643</v>
      </c>
      <c r="AI501" s="38">
        <f>SUM(AG$2:AG501)</f>
        <v>5010888</v>
      </c>
      <c r="AJ501" s="40">
        <f>SUMIF(Unloader!B:B,Summary!B501,Unloader!W:W)</f>
        <v>0</v>
      </c>
      <c r="AK501" s="40">
        <f>SUMIF(Unloader!B:B,Summary!B501,Unloader!AD:AD)+SUMIF(Unloader!B:B,Summary!B501,Unloader!BR:BR)+SUMIF(Unloader!B:B,Summary!B501,Unloader!BN:BN)</f>
        <v>0</v>
      </c>
      <c r="AL501" s="40">
        <f>SUMIF(C$2:C501,C501,AJ$2:AJ501)</f>
        <v>9.9513888888888875</v>
      </c>
      <c r="AM501" s="40">
        <f>SUMIF(C$2:C501,C501,AK$2:AK501)</f>
        <v>0.49375000000000002</v>
      </c>
      <c r="AN501" s="30">
        <f t="shared" si="190"/>
        <v>1447.8728247301567</v>
      </c>
      <c r="AO501" s="30">
        <f>SUM(AJ$2:AJ501)</f>
        <v>155.96458333333337</v>
      </c>
      <c r="AP501" s="30">
        <f>SUM(AK$2:AK501)</f>
        <v>13.888194444444437</v>
      </c>
      <c r="AQ501" s="30">
        <f t="shared" si="191"/>
        <v>1469.5404467471526</v>
      </c>
    </row>
    <row r="502" spans="1:43" x14ac:dyDescent="0.25">
      <c r="A502" s="124">
        <f t="shared" si="195"/>
        <v>501</v>
      </c>
      <c r="B502" s="361">
        <f t="shared" si="195"/>
        <v>41134</v>
      </c>
      <c r="C502" s="33">
        <f t="shared" si="173"/>
        <v>8</v>
      </c>
      <c r="D502" s="125">
        <f>COUNTIF('Rake Load'!A:A,Summary!B502)</f>
        <v>0</v>
      </c>
      <c r="E502" s="125">
        <f>SUMIF('Rake Load'!A:A,B502,'Rake Load'!F:F)</f>
        <v>0</v>
      </c>
      <c r="F502" s="35">
        <f>SUMIF('Rake Load'!A:A,B502,'Rake Load'!AB:AB)</f>
        <v>0</v>
      </c>
      <c r="G502" s="35" t="e">
        <f t="shared" si="174"/>
        <v>#DIV/0!</v>
      </c>
      <c r="H502" s="36" t="e">
        <f t="shared" si="175"/>
        <v>#DIV/0!</v>
      </c>
      <c r="I502" s="36" t="e">
        <f t="shared" si="176"/>
        <v>#DIV/0!</v>
      </c>
      <c r="J502" s="35">
        <f>SUMIF('Rake Load'!A:A,B502,'Rake Load'!BH:BH)</f>
        <v>0</v>
      </c>
      <c r="K502" s="41">
        <f t="shared" si="177"/>
        <v>0</v>
      </c>
      <c r="L502" s="41" t="e">
        <f t="shared" si="178"/>
        <v>#DIV/0!</v>
      </c>
      <c r="M502" s="49" t="e">
        <f t="shared" si="179"/>
        <v>#DIV/0!</v>
      </c>
      <c r="N502" s="49" t="e">
        <f t="shared" si="180"/>
        <v>#DIV/0!</v>
      </c>
      <c r="O502" s="363">
        <f>SUMIF(C$2:C502,C502,D$2:D502)</f>
        <v>128</v>
      </c>
      <c r="P502" s="33">
        <f>SUMIF(C$2:C502,C502,F$2:F502)</f>
        <v>17.125694444444445</v>
      </c>
      <c r="Q502" s="37">
        <f t="shared" si="181"/>
        <v>0.13379448784722223</v>
      </c>
      <c r="R502" s="36">
        <f t="shared" si="182"/>
        <v>3</v>
      </c>
      <c r="S502" s="36">
        <f t="shared" si="183"/>
        <v>12</v>
      </c>
      <c r="T502" s="363">
        <f>SUM(D$2:D502)</f>
        <v>1535</v>
      </c>
      <c r="U502" s="38">
        <f>SUMIF(C$2:C502,C502,E$2:E502)</f>
        <v>456552.38</v>
      </c>
      <c r="V502" s="38">
        <f>SUM(E$2:E502)</f>
        <v>5446054.2960000029</v>
      </c>
      <c r="W502" s="43">
        <f>SUM(F$2:F502)</f>
        <v>40908.054861111159</v>
      </c>
      <c r="X502" s="43">
        <f t="shared" si="184"/>
        <v>26.650198606587075</v>
      </c>
      <c r="Y502" s="36">
        <f t="shared" si="185"/>
        <v>15</v>
      </c>
      <c r="Z502" s="36">
        <f t="shared" si="186"/>
        <v>36</v>
      </c>
      <c r="AA502" s="38">
        <f>SUMIF('Rake Load'!A:A,Summary!B502,'Rake Load'!AN:AN)</f>
        <v>0</v>
      </c>
      <c r="AB502" s="38">
        <f>SUMIF(C$2:C502,C502,AA$2:AA502)</f>
        <v>43.438194444444449</v>
      </c>
      <c r="AC502" s="38">
        <f>SUM(AA$2:AA502)</f>
        <v>540.44861111113426</v>
      </c>
      <c r="AD502" s="43" t="e">
        <f t="shared" si="187"/>
        <v>#DIV/0!</v>
      </c>
      <c r="AE502" s="43">
        <f t="shared" si="188"/>
        <v>0.33936089409722225</v>
      </c>
      <c r="AF502" s="43">
        <f t="shared" si="189"/>
        <v>0.35208378574015259</v>
      </c>
      <c r="AG502" s="38">
        <f>SUMIF(Unloader!B:B,Summary!B502,Unloader!M:M)</f>
        <v>0</v>
      </c>
      <c r="AH502" s="38">
        <f>SUMIF(C$2:C502,C502,AG$2:AG502)</f>
        <v>328643</v>
      </c>
      <c r="AI502" s="38">
        <f>SUM(AG$2:AG502)</f>
        <v>5010888</v>
      </c>
      <c r="AJ502" s="40">
        <f>SUMIF(Unloader!B:B,Summary!B502,Unloader!W:W)</f>
        <v>0</v>
      </c>
      <c r="AK502" s="40">
        <f>SUMIF(Unloader!B:B,Summary!B502,Unloader!AD:AD)+SUMIF(Unloader!B:B,Summary!B502,Unloader!BR:BR)+SUMIF(Unloader!B:B,Summary!B502,Unloader!BN:BN)</f>
        <v>0</v>
      </c>
      <c r="AL502" s="40">
        <f>SUMIF(C$2:C502,C502,AJ$2:AJ502)</f>
        <v>9.9513888888888875</v>
      </c>
      <c r="AM502" s="40">
        <f>SUMIF(C$2:C502,C502,AK$2:AK502)</f>
        <v>0.49375000000000002</v>
      </c>
      <c r="AN502" s="30">
        <f t="shared" si="190"/>
        <v>1447.8728247301567</v>
      </c>
      <c r="AO502" s="30">
        <f>SUM(AJ$2:AJ502)</f>
        <v>155.96458333333337</v>
      </c>
      <c r="AP502" s="30">
        <f>SUM(AK$2:AK502)</f>
        <v>13.888194444444437</v>
      </c>
      <c r="AQ502" s="30">
        <f t="shared" si="191"/>
        <v>1469.5404467471526</v>
      </c>
    </row>
    <row r="503" spans="1:43" x14ac:dyDescent="0.25">
      <c r="A503" s="124">
        <f t="shared" si="195"/>
        <v>502</v>
      </c>
      <c r="B503" s="361">
        <f t="shared" si="195"/>
        <v>41135</v>
      </c>
      <c r="C503" s="33">
        <f t="shared" ref="C503:C566" si="196">MONTH(B503)</f>
        <v>8</v>
      </c>
      <c r="D503" s="125">
        <f>COUNTIF('Rake Load'!A:A,Summary!B503)</f>
        <v>0</v>
      </c>
      <c r="E503" s="125">
        <f>SUMIF('Rake Load'!A:A,B503,'Rake Load'!F:F)</f>
        <v>0</v>
      </c>
      <c r="F503" s="35">
        <f>SUMIF('Rake Load'!A:A,B503,'Rake Load'!AB:AB)</f>
        <v>0</v>
      </c>
      <c r="G503" s="35" t="e">
        <f t="shared" ref="G503:G566" si="197">F503/D503</f>
        <v>#DIV/0!</v>
      </c>
      <c r="H503" s="36" t="e">
        <f t="shared" ref="H503:H566" si="198">HOUR(G503)</f>
        <v>#DIV/0!</v>
      </c>
      <c r="I503" s="36" t="e">
        <f t="shared" ref="I503:I566" si="199">MINUTE(G503)</f>
        <v>#DIV/0!</v>
      </c>
      <c r="J503" s="35">
        <f>SUMIF('Rake Load'!A:A,B503,'Rake Load'!BH:BH)</f>
        <v>0</v>
      </c>
      <c r="K503" s="41">
        <f t="shared" ref="K503:K566" si="200">F503-J503</f>
        <v>0</v>
      </c>
      <c r="L503" s="41" t="e">
        <f t="shared" ref="L503:L566" si="201">K503/D503</f>
        <v>#DIV/0!</v>
      </c>
      <c r="M503" s="49" t="e">
        <f t="shared" ref="M503:M566" si="202">HOUR(L503)</f>
        <v>#DIV/0!</v>
      </c>
      <c r="N503" s="49" t="e">
        <f t="shared" ref="N503:N566" si="203">MINUTE(L503)</f>
        <v>#DIV/0!</v>
      </c>
      <c r="O503" s="363">
        <f>SUMIF(C$2:C503,C503,D$2:D503)</f>
        <v>128</v>
      </c>
      <c r="P503" s="33">
        <f>SUMIF(C$2:C503,C503,F$2:F503)</f>
        <v>17.125694444444445</v>
      </c>
      <c r="Q503" s="37">
        <f t="shared" ref="Q503:Q566" si="204">P503/O503</f>
        <v>0.13379448784722223</v>
      </c>
      <c r="R503" s="36">
        <f t="shared" ref="R503:R566" si="205">HOUR(Q503)</f>
        <v>3</v>
      </c>
      <c r="S503" s="36">
        <f t="shared" ref="S503:S566" si="206">MINUTE(Q503)</f>
        <v>12</v>
      </c>
      <c r="T503" s="363">
        <f>SUM(D$2:D503)</f>
        <v>1535</v>
      </c>
      <c r="U503" s="38">
        <f>SUMIF(C$2:C503,C503,E$2:E503)</f>
        <v>456552.38</v>
      </c>
      <c r="V503" s="38">
        <f>SUM(E$2:E503)</f>
        <v>5446054.2960000029</v>
      </c>
      <c r="W503" s="43">
        <f>SUM(F$2:F503)</f>
        <v>40908.054861111159</v>
      </c>
      <c r="X503" s="43">
        <f t="shared" ref="X503:X566" si="207">W503/T503</f>
        <v>26.650198606587075</v>
      </c>
      <c r="Y503" s="36">
        <f t="shared" ref="Y503:Y566" si="208">HOUR(X503)</f>
        <v>15</v>
      </c>
      <c r="Z503" s="36">
        <f t="shared" ref="Z503:Z566" si="209">MINUTE(X503)</f>
        <v>36</v>
      </c>
      <c r="AA503" s="38">
        <f>SUMIF('Rake Load'!A:A,Summary!B503,'Rake Load'!AN:AN)</f>
        <v>0</v>
      </c>
      <c r="AB503" s="38">
        <f>SUMIF(C$2:C503,C503,AA$2:AA503)</f>
        <v>43.438194444444449</v>
      </c>
      <c r="AC503" s="38">
        <f>SUM(AA$2:AA503)</f>
        <v>540.44861111113426</v>
      </c>
      <c r="AD503" s="43" t="e">
        <f t="shared" ref="AD503:AD566" si="210">AA503/D503</f>
        <v>#DIV/0!</v>
      </c>
      <c r="AE503" s="43">
        <f t="shared" ref="AE503:AE566" si="211">AB503/O503</f>
        <v>0.33936089409722225</v>
      </c>
      <c r="AF503" s="43">
        <f t="shared" ref="AF503:AF566" si="212">AC503/T503</f>
        <v>0.35208378574015259</v>
      </c>
      <c r="AG503" s="38">
        <f>SUMIF(Unloader!B:B,Summary!B503,Unloader!M:M)</f>
        <v>0</v>
      </c>
      <c r="AH503" s="38">
        <f>SUMIF(C$2:C503,C503,AG$2:AG503)</f>
        <v>328643</v>
      </c>
      <c r="AI503" s="38">
        <f>SUM(AG$2:AG503)</f>
        <v>5010888</v>
      </c>
      <c r="AJ503" s="40">
        <f>SUMIF(Unloader!B:B,Summary!B503,Unloader!W:W)</f>
        <v>0</v>
      </c>
      <c r="AK503" s="40">
        <f>SUMIF(Unloader!B:B,Summary!B503,Unloader!AD:AD)+SUMIF(Unloader!B:B,Summary!B503,Unloader!BR:BR)+SUMIF(Unloader!B:B,Summary!B503,Unloader!BN:BN)</f>
        <v>0</v>
      </c>
      <c r="AL503" s="40">
        <f>SUMIF(C$2:C503,C503,AJ$2:AJ503)</f>
        <v>9.9513888888888875</v>
      </c>
      <c r="AM503" s="40">
        <f>SUMIF(C$2:C503,C503,AK$2:AK503)</f>
        <v>0.49375000000000002</v>
      </c>
      <c r="AN503" s="30">
        <f t="shared" ref="AN503:AN566" si="213">AH503/(AL503-AM503)/24</f>
        <v>1447.8728247301567</v>
      </c>
      <c r="AO503" s="30">
        <f>SUM(AJ$2:AJ503)</f>
        <v>155.96458333333337</v>
      </c>
      <c r="AP503" s="30">
        <f>SUM(AK$2:AK503)</f>
        <v>13.888194444444437</v>
      </c>
      <c r="AQ503" s="30">
        <f t="shared" ref="AQ503:AQ566" si="214">AI503/(AO503-AP503)/24</f>
        <v>1469.5404467471526</v>
      </c>
    </row>
    <row r="504" spans="1:43" x14ac:dyDescent="0.25">
      <c r="A504" s="124">
        <f t="shared" ref="A504:B519" si="215">A503+1</f>
        <v>503</v>
      </c>
      <c r="B504" s="361">
        <f t="shared" si="215"/>
        <v>41136</v>
      </c>
      <c r="C504" s="33">
        <f t="shared" si="196"/>
        <v>8</v>
      </c>
      <c r="D504" s="125">
        <f>COUNTIF('Rake Load'!A:A,Summary!B504)</f>
        <v>0</v>
      </c>
      <c r="E504" s="125">
        <f>SUMIF('Rake Load'!A:A,B504,'Rake Load'!F:F)</f>
        <v>0</v>
      </c>
      <c r="F504" s="35">
        <f>SUMIF('Rake Load'!A:A,B504,'Rake Load'!AB:AB)</f>
        <v>0</v>
      </c>
      <c r="G504" s="35" t="e">
        <f t="shared" si="197"/>
        <v>#DIV/0!</v>
      </c>
      <c r="H504" s="36" t="e">
        <f t="shared" si="198"/>
        <v>#DIV/0!</v>
      </c>
      <c r="I504" s="36" t="e">
        <f t="shared" si="199"/>
        <v>#DIV/0!</v>
      </c>
      <c r="J504" s="35">
        <f>SUMIF('Rake Load'!A:A,B504,'Rake Load'!BH:BH)</f>
        <v>0</v>
      </c>
      <c r="K504" s="41">
        <f t="shared" si="200"/>
        <v>0</v>
      </c>
      <c r="L504" s="41" t="e">
        <f t="shared" si="201"/>
        <v>#DIV/0!</v>
      </c>
      <c r="M504" s="49" t="e">
        <f t="shared" si="202"/>
        <v>#DIV/0!</v>
      </c>
      <c r="N504" s="49" t="e">
        <f t="shared" si="203"/>
        <v>#DIV/0!</v>
      </c>
      <c r="O504" s="363">
        <f>SUMIF(C$2:C504,C504,D$2:D504)</f>
        <v>128</v>
      </c>
      <c r="P504" s="33">
        <f>SUMIF(C$2:C504,C504,F$2:F504)</f>
        <v>17.125694444444445</v>
      </c>
      <c r="Q504" s="37">
        <f t="shared" si="204"/>
        <v>0.13379448784722223</v>
      </c>
      <c r="R504" s="36">
        <f t="shared" si="205"/>
        <v>3</v>
      </c>
      <c r="S504" s="36">
        <f t="shared" si="206"/>
        <v>12</v>
      </c>
      <c r="T504" s="363">
        <f>SUM(D$2:D504)</f>
        <v>1535</v>
      </c>
      <c r="U504" s="38">
        <f>SUMIF(C$2:C504,C504,E$2:E504)</f>
        <v>456552.38</v>
      </c>
      <c r="V504" s="38">
        <f>SUM(E$2:E504)</f>
        <v>5446054.2960000029</v>
      </c>
      <c r="W504" s="43">
        <f>SUM(F$2:F504)</f>
        <v>40908.054861111159</v>
      </c>
      <c r="X504" s="43">
        <f t="shared" si="207"/>
        <v>26.650198606587075</v>
      </c>
      <c r="Y504" s="36">
        <f t="shared" si="208"/>
        <v>15</v>
      </c>
      <c r="Z504" s="36">
        <f t="shared" si="209"/>
        <v>36</v>
      </c>
      <c r="AA504" s="38">
        <f>SUMIF('Rake Load'!A:A,Summary!B504,'Rake Load'!AN:AN)</f>
        <v>0</v>
      </c>
      <c r="AB504" s="38">
        <f>SUMIF(C$2:C504,C504,AA$2:AA504)</f>
        <v>43.438194444444449</v>
      </c>
      <c r="AC504" s="38">
        <f>SUM(AA$2:AA504)</f>
        <v>540.44861111113426</v>
      </c>
      <c r="AD504" s="43" t="e">
        <f t="shared" si="210"/>
        <v>#DIV/0!</v>
      </c>
      <c r="AE504" s="43">
        <f t="shared" si="211"/>
        <v>0.33936089409722225</v>
      </c>
      <c r="AF504" s="43">
        <f t="shared" si="212"/>
        <v>0.35208378574015259</v>
      </c>
      <c r="AG504" s="38">
        <f>SUMIF(Unloader!B:B,Summary!B504,Unloader!M:M)</f>
        <v>0</v>
      </c>
      <c r="AH504" s="38">
        <f>SUMIF(C$2:C504,C504,AG$2:AG504)</f>
        <v>328643</v>
      </c>
      <c r="AI504" s="38">
        <f>SUM(AG$2:AG504)</f>
        <v>5010888</v>
      </c>
      <c r="AJ504" s="40">
        <f>SUMIF(Unloader!B:B,Summary!B504,Unloader!W:W)</f>
        <v>0</v>
      </c>
      <c r="AK504" s="40">
        <f>SUMIF(Unloader!B:B,Summary!B504,Unloader!AD:AD)+SUMIF(Unloader!B:B,Summary!B504,Unloader!BR:BR)+SUMIF(Unloader!B:B,Summary!B504,Unloader!BN:BN)</f>
        <v>0</v>
      </c>
      <c r="AL504" s="40">
        <f>SUMIF(C$2:C504,C504,AJ$2:AJ504)</f>
        <v>9.9513888888888875</v>
      </c>
      <c r="AM504" s="40">
        <f>SUMIF(C$2:C504,C504,AK$2:AK504)</f>
        <v>0.49375000000000002</v>
      </c>
      <c r="AN504" s="30">
        <f t="shared" si="213"/>
        <v>1447.8728247301567</v>
      </c>
      <c r="AO504" s="30">
        <f>SUM(AJ$2:AJ504)</f>
        <v>155.96458333333337</v>
      </c>
      <c r="AP504" s="30">
        <f>SUM(AK$2:AK504)</f>
        <v>13.888194444444437</v>
      </c>
      <c r="AQ504" s="30">
        <f t="shared" si="214"/>
        <v>1469.5404467471526</v>
      </c>
    </row>
    <row r="505" spans="1:43" x14ac:dyDescent="0.25">
      <c r="A505" s="124">
        <f t="shared" si="215"/>
        <v>504</v>
      </c>
      <c r="B505" s="361">
        <f t="shared" si="215"/>
        <v>41137</v>
      </c>
      <c r="C505" s="33">
        <f t="shared" si="196"/>
        <v>8</v>
      </c>
      <c r="D505" s="125">
        <f>COUNTIF('Rake Load'!A:A,Summary!B505)</f>
        <v>0</v>
      </c>
      <c r="E505" s="125">
        <f>SUMIF('Rake Load'!A:A,B505,'Rake Load'!F:F)</f>
        <v>0</v>
      </c>
      <c r="F505" s="35">
        <f>SUMIF('Rake Load'!A:A,B505,'Rake Load'!AB:AB)</f>
        <v>0</v>
      </c>
      <c r="G505" s="35" t="e">
        <f t="shared" si="197"/>
        <v>#DIV/0!</v>
      </c>
      <c r="H505" s="36" t="e">
        <f t="shared" si="198"/>
        <v>#DIV/0!</v>
      </c>
      <c r="I505" s="36" t="e">
        <f t="shared" si="199"/>
        <v>#DIV/0!</v>
      </c>
      <c r="J505" s="35">
        <f>SUMIF('Rake Load'!A:A,B505,'Rake Load'!BH:BH)</f>
        <v>0</v>
      </c>
      <c r="K505" s="41">
        <f t="shared" si="200"/>
        <v>0</v>
      </c>
      <c r="L505" s="41" t="e">
        <f t="shared" si="201"/>
        <v>#DIV/0!</v>
      </c>
      <c r="M505" s="49" t="e">
        <f t="shared" si="202"/>
        <v>#DIV/0!</v>
      </c>
      <c r="N505" s="49" t="e">
        <f t="shared" si="203"/>
        <v>#DIV/0!</v>
      </c>
      <c r="O505" s="363">
        <f>SUMIF(C$2:C505,C505,D$2:D505)</f>
        <v>128</v>
      </c>
      <c r="P505" s="33">
        <f>SUMIF(C$2:C505,C505,F$2:F505)</f>
        <v>17.125694444444445</v>
      </c>
      <c r="Q505" s="37">
        <f t="shared" si="204"/>
        <v>0.13379448784722223</v>
      </c>
      <c r="R505" s="36">
        <f t="shared" si="205"/>
        <v>3</v>
      </c>
      <c r="S505" s="36">
        <f t="shared" si="206"/>
        <v>12</v>
      </c>
      <c r="T505" s="363">
        <f>SUM(D$2:D505)</f>
        <v>1535</v>
      </c>
      <c r="U505" s="38">
        <f>SUMIF(C$2:C505,C505,E$2:E505)</f>
        <v>456552.38</v>
      </c>
      <c r="V505" s="38">
        <f>SUM(E$2:E505)</f>
        <v>5446054.2960000029</v>
      </c>
      <c r="W505" s="43">
        <f>SUM(F$2:F505)</f>
        <v>40908.054861111159</v>
      </c>
      <c r="X505" s="43">
        <f t="shared" si="207"/>
        <v>26.650198606587075</v>
      </c>
      <c r="Y505" s="36">
        <f t="shared" si="208"/>
        <v>15</v>
      </c>
      <c r="Z505" s="36">
        <f t="shared" si="209"/>
        <v>36</v>
      </c>
      <c r="AA505" s="38">
        <f>SUMIF('Rake Load'!A:A,Summary!B505,'Rake Load'!AN:AN)</f>
        <v>0</v>
      </c>
      <c r="AB505" s="38">
        <f>SUMIF(C$2:C505,C505,AA$2:AA505)</f>
        <v>43.438194444444449</v>
      </c>
      <c r="AC505" s="38">
        <f>SUM(AA$2:AA505)</f>
        <v>540.44861111113426</v>
      </c>
      <c r="AD505" s="43" t="e">
        <f t="shared" si="210"/>
        <v>#DIV/0!</v>
      </c>
      <c r="AE505" s="43">
        <f t="shared" si="211"/>
        <v>0.33936089409722225</v>
      </c>
      <c r="AF505" s="43">
        <f t="shared" si="212"/>
        <v>0.35208378574015259</v>
      </c>
      <c r="AG505" s="38">
        <f>SUMIF(Unloader!B:B,Summary!B505,Unloader!M:M)</f>
        <v>0</v>
      </c>
      <c r="AH505" s="38">
        <f>SUMIF(C$2:C505,C505,AG$2:AG505)</f>
        <v>328643</v>
      </c>
      <c r="AI505" s="38">
        <f>SUM(AG$2:AG505)</f>
        <v>5010888</v>
      </c>
      <c r="AJ505" s="40">
        <f>SUMIF(Unloader!B:B,Summary!B505,Unloader!W:W)</f>
        <v>0</v>
      </c>
      <c r="AK505" s="40">
        <f>SUMIF(Unloader!B:B,Summary!B505,Unloader!AD:AD)+SUMIF(Unloader!B:B,Summary!B505,Unloader!BR:BR)+SUMIF(Unloader!B:B,Summary!B505,Unloader!BN:BN)</f>
        <v>0</v>
      </c>
      <c r="AL505" s="40">
        <f>SUMIF(C$2:C505,C505,AJ$2:AJ505)</f>
        <v>9.9513888888888875</v>
      </c>
      <c r="AM505" s="40">
        <f>SUMIF(C$2:C505,C505,AK$2:AK505)</f>
        <v>0.49375000000000002</v>
      </c>
      <c r="AN505" s="30">
        <f t="shared" si="213"/>
        <v>1447.8728247301567</v>
      </c>
      <c r="AO505" s="30">
        <f>SUM(AJ$2:AJ505)</f>
        <v>155.96458333333337</v>
      </c>
      <c r="AP505" s="30">
        <f>SUM(AK$2:AK505)</f>
        <v>13.888194444444437</v>
      </c>
      <c r="AQ505" s="30">
        <f t="shared" si="214"/>
        <v>1469.5404467471526</v>
      </c>
    </row>
    <row r="506" spans="1:43" x14ac:dyDescent="0.25">
      <c r="A506" s="124">
        <f t="shared" si="215"/>
        <v>505</v>
      </c>
      <c r="B506" s="361">
        <f t="shared" si="215"/>
        <v>41138</v>
      </c>
      <c r="C506" s="33">
        <f t="shared" si="196"/>
        <v>8</v>
      </c>
      <c r="D506" s="125">
        <f>COUNTIF('Rake Load'!A:A,Summary!B506)</f>
        <v>0</v>
      </c>
      <c r="E506" s="125">
        <f>SUMIF('Rake Load'!A:A,B506,'Rake Load'!F:F)</f>
        <v>0</v>
      </c>
      <c r="F506" s="35">
        <f>SUMIF('Rake Load'!A:A,B506,'Rake Load'!AB:AB)</f>
        <v>0</v>
      </c>
      <c r="G506" s="35" t="e">
        <f t="shared" si="197"/>
        <v>#DIV/0!</v>
      </c>
      <c r="H506" s="36" t="e">
        <f t="shared" si="198"/>
        <v>#DIV/0!</v>
      </c>
      <c r="I506" s="36" t="e">
        <f t="shared" si="199"/>
        <v>#DIV/0!</v>
      </c>
      <c r="J506" s="35">
        <f>SUMIF('Rake Load'!A:A,B506,'Rake Load'!BH:BH)</f>
        <v>0</v>
      </c>
      <c r="K506" s="41">
        <f t="shared" si="200"/>
        <v>0</v>
      </c>
      <c r="L506" s="41" t="e">
        <f t="shared" si="201"/>
        <v>#DIV/0!</v>
      </c>
      <c r="M506" s="49" t="e">
        <f t="shared" si="202"/>
        <v>#DIV/0!</v>
      </c>
      <c r="N506" s="49" t="e">
        <f t="shared" si="203"/>
        <v>#DIV/0!</v>
      </c>
      <c r="O506" s="363">
        <f>SUMIF(C$2:C506,C506,D$2:D506)</f>
        <v>128</v>
      </c>
      <c r="P506" s="33">
        <f>SUMIF(C$2:C506,C506,F$2:F506)</f>
        <v>17.125694444444445</v>
      </c>
      <c r="Q506" s="37">
        <f t="shared" si="204"/>
        <v>0.13379448784722223</v>
      </c>
      <c r="R506" s="36">
        <f t="shared" si="205"/>
        <v>3</v>
      </c>
      <c r="S506" s="36">
        <f t="shared" si="206"/>
        <v>12</v>
      </c>
      <c r="T506" s="363">
        <f>SUM(D$2:D506)</f>
        <v>1535</v>
      </c>
      <c r="U506" s="38">
        <f>SUMIF(C$2:C506,C506,E$2:E506)</f>
        <v>456552.38</v>
      </c>
      <c r="V506" s="38">
        <f>SUM(E$2:E506)</f>
        <v>5446054.2960000029</v>
      </c>
      <c r="W506" s="43">
        <f>SUM(F$2:F506)</f>
        <v>40908.054861111159</v>
      </c>
      <c r="X506" s="43">
        <f t="shared" si="207"/>
        <v>26.650198606587075</v>
      </c>
      <c r="Y506" s="36">
        <f t="shared" si="208"/>
        <v>15</v>
      </c>
      <c r="Z506" s="36">
        <f t="shared" si="209"/>
        <v>36</v>
      </c>
      <c r="AA506" s="38">
        <f>SUMIF('Rake Load'!A:A,Summary!B506,'Rake Load'!AN:AN)</f>
        <v>0</v>
      </c>
      <c r="AB506" s="38">
        <f>SUMIF(C$2:C506,C506,AA$2:AA506)</f>
        <v>43.438194444444449</v>
      </c>
      <c r="AC506" s="38">
        <f>SUM(AA$2:AA506)</f>
        <v>540.44861111113426</v>
      </c>
      <c r="AD506" s="43" t="e">
        <f t="shared" si="210"/>
        <v>#DIV/0!</v>
      </c>
      <c r="AE506" s="43">
        <f t="shared" si="211"/>
        <v>0.33936089409722225</v>
      </c>
      <c r="AF506" s="43">
        <f t="shared" si="212"/>
        <v>0.35208378574015259</v>
      </c>
      <c r="AG506" s="38">
        <f>SUMIF(Unloader!B:B,Summary!B506,Unloader!M:M)</f>
        <v>0</v>
      </c>
      <c r="AH506" s="38">
        <f>SUMIF(C$2:C506,C506,AG$2:AG506)</f>
        <v>328643</v>
      </c>
      <c r="AI506" s="38">
        <f>SUM(AG$2:AG506)</f>
        <v>5010888</v>
      </c>
      <c r="AJ506" s="40">
        <f>SUMIF(Unloader!B:B,Summary!B506,Unloader!W:W)</f>
        <v>0</v>
      </c>
      <c r="AK506" s="40">
        <f>SUMIF(Unloader!B:B,Summary!B506,Unloader!AD:AD)+SUMIF(Unloader!B:B,Summary!B506,Unloader!BR:BR)+SUMIF(Unloader!B:B,Summary!B506,Unloader!BN:BN)</f>
        <v>0</v>
      </c>
      <c r="AL506" s="40">
        <f>SUMIF(C$2:C506,C506,AJ$2:AJ506)</f>
        <v>9.9513888888888875</v>
      </c>
      <c r="AM506" s="40">
        <f>SUMIF(C$2:C506,C506,AK$2:AK506)</f>
        <v>0.49375000000000002</v>
      </c>
      <c r="AN506" s="30">
        <f t="shared" si="213"/>
        <v>1447.8728247301567</v>
      </c>
      <c r="AO506" s="30">
        <f>SUM(AJ$2:AJ506)</f>
        <v>155.96458333333337</v>
      </c>
      <c r="AP506" s="30">
        <f>SUM(AK$2:AK506)</f>
        <v>13.888194444444437</v>
      </c>
      <c r="AQ506" s="30">
        <f t="shared" si="214"/>
        <v>1469.5404467471526</v>
      </c>
    </row>
    <row r="507" spans="1:43" x14ac:dyDescent="0.25">
      <c r="A507" s="124">
        <f t="shared" si="215"/>
        <v>506</v>
      </c>
      <c r="B507" s="361">
        <f t="shared" si="215"/>
        <v>41139</v>
      </c>
      <c r="C507" s="33">
        <f t="shared" si="196"/>
        <v>8</v>
      </c>
      <c r="D507" s="125">
        <f>COUNTIF('Rake Load'!A:A,Summary!B507)</f>
        <v>0</v>
      </c>
      <c r="E507" s="125">
        <f>SUMIF('Rake Load'!A:A,B507,'Rake Load'!F:F)</f>
        <v>0</v>
      </c>
      <c r="F507" s="35">
        <f>SUMIF('Rake Load'!A:A,B507,'Rake Load'!AB:AB)</f>
        <v>0</v>
      </c>
      <c r="G507" s="35" t="e">
        <f t="shared" si="197"/>
        <v>#DIV/0!</v>
      </c>
      <c r="H507" s="36" t="e">
        <f t="shared" si="198"/>
        <v>#DIV/0!</v>
      </c>
      <c r="I507" s="36" t="e">
        <f t="shared" si="199"/>
        <v>#DIV/0!</v>
      </c>
      <c r="J507" s="35">
        <f>SUMIF('Rake Load'!A:A,B507,'Rake Load'!BH:BH)</f>
        <v>0</v>
      </c>
      <c r="K507" s="41">
        <f t="shared" si="200"/>
        <v>0</v>
      </c>
      <c r="L507" s="41" t="e">
        <f t="shared" si="201"/>
        <v>#DIV/0!</v>
      </c>
      <c r="M507" s="49" t="e">
        <f t="shared" si="202"/>
        <v>#DIV/0!</v>
      </c>
      <c r="N507" s="49" t="e">
        <f t="shared" si="203"/>
        <v>#DIV/0!</v>
      </c>
      <c r="O507" s="363">
        <f>SUMIF(C$2:C507,C507,D$2:D507)</f>
        <v>128</v>
      </c>
      <c r="P507" s="33">
        <f>SUMIF(C$2:C507,C507,F$2:F507)</f>
        <v>17.125694444444445</v>
      </c>
      <c r="Q507" s="37">
        <f t="shared" si="204"/>
        <v>0.13379448784722223</v>
      </c>
      <c r="R507" s="36">
        <f t="shared" si="205"/>
        <v>3</v>
      </c>
      <c r="S507" s="36">
        <f t="shared" si="206"/>
        <v>12</v>
      </c>
      <c r="T507" s="363">
        <f>SUM(D$2:D507)</f>
        <v>1535</v>
      </c>
      <c r="U507" s="38">
        <f>SUMIF(C$2:C507,C507,E$2:E507)</f>
        <v>456552.38</v>
      </c>
      <c r="V507" s="38">
        <f>SUM(E$2:E507)</f>
        <v>5446054.2960000029</v>
      </c>
      <c r="W507" s="43">
        <f>SUM(F$2:F507)</f>
        <v>40908.054861111159</v>
      </c>
      <c r="X507" s="43">
        <f t="shared" si="207"/>
        <v>26.650198606587075</v>
      </c>
      <c r="Y507" s="36">
        <f t="shared" si="208"/>
        <v>15</v>
      </c>
      <c r="Z507" s="36">
        <f t="shared" si="209"/>
        <v>36</v>
      </c>
      <c r="AA507" s="38">
        <f>SUMIF('Rake Load'!A:A,Summary!B507,'Rake Load'!AN:AN)</f>
        <v>0</v>
      </c>
      <c r="AB507" s="38">
        <f>SUMIF(C$2:C507,C507,AA$2:AA507)</f>
        <v>43.438194444444449</v>
      </c>
      <c r="AC507" s="38">
        <f>SUM(AA$2:AA507)</f>
        <v>540.44861111113426</v>
      </c>
      <c r="AD507" s="43" t="e">
        <f t="shared" si="210"/>
        <v>#DIV/0!</v>
      </c>
      <c r="AE507" s="43">
        <f t="shared" si="211"/>
        <v>0.33936089409722225</v>
      </c>
      <c r="AF507" s="43">
        <f t="shared" si="212"/>
        <v>0.35208378574015259</v>
      </c>
      <c r="AG507" s="38">
        <f>SUMIF(Unloader!B:B,Summary!B507,Unloader!M:M)</f>
        <v>0</v>
      </c>
      <c r="AH507" s="38">
        <f>SUMIF(C$2:C507,C507,AG$2:AG507)</f>
        <v>328643</v>
      </c>
      <c r="AI507" s="38">
        <f>SUM(AG$2:AG507)</f>
        <v>5010888</v>
      </c>
      <c r="AJ507" s="40">
        <f>SUMIF(Unloader!B:B,Summary!B507,Unloader!W:W)</f>
        <v>0</v>
      </c>
      <c r="AK507" s="40">
        <f>SUMIF(Unloader!B:B,Summary!B507,Unloader!AD:AD)+SUMIF(Unloader!B:B,Summary!B507,Unloader!BR:BR)+SUMIF(Unloader!B:B,Summary!B507,Unloader!BN:BN)</f>
        <v>0</v>
      </c>
      <c r="AL507" s="40">
        <f>SUMIF(C$2:C507,C507,AJ$2:AJ507)</f>
        <v>9.9513888888888875</v>
      </c>
      <c r="AM507" s="40">
        <f>SUMIF(C$2:C507,C507,AK$2:AK507)</f>
        <v>0.49375000000000002</v>
      </c>
      <c r="AN507" s="30">
        <f t="shared" si="213"/>
        <v>1447.8728247301567</v>
      </c>
      <c r="AO507" s="30">
        <f>SUM(AJ$2:AJ507)</f>
        <v>155.96458333333337</v>
      </c>
      <c r="AP507" s="30">
        <f>SUM(AK$2:AK507)</f>
        <v>13.888194444444437</v>
      </c>
      <c r="AQ507" s="30">
        <f t="shared" si="214"/>
        <v>1469.5404467471526</v>
      </c>
    </row>
    <row r="508" spans="1:43" x14ac:dyDescent="0.25">
      <c r="A508" s="124">
        <f t="shared" si="215"/>
        <v>507</v>
      </c>
      <c r="B508" s="361">
        <f t="shared" si="215"/>
        <v>41140</v>
      </c>
      <c r="C508" s="33">
        <f t="shared" si="196"/>
        <v>8</v>
      </c>
      <c r="D508" s="125">
        <f>COUNTIF('Rake Load'!A:A,Summary!B508)</f>
        <v>0</v>
      </c>
      <c r="E508" s="125">
        <f>SUMIF('Rake Load'!A:A,B508,'Rake Load'!F:F)</f>
        <v>0</v>
      </c>
      <c r="F508" s="35">
        <f>SUMIF('Rake Load'!A:A,B508,'Rake Load'!AB:AB)</f>
        <v>0</v>
      </c>
      <c r="G508" s="35" t="e">
        <f t="shared" si="197"/>
        <v>#DIV/0!</v>
      </c>
      <c r="H508" s="36" t="e">
        <f t="shared" si="198"/>
        <v>#DIV/0!</v>
      </c>
      <c r="I508" s="36" t="e">
        <f t="shared" si="199"/>
        <v>#DIV/0!</v>
      </c>
      <c r="J508" s="35">
        <f>SUMIF('Rake Load'!A:A,B508,'Rake Load'!BH:BH)</f>
        <v>0</v>
      </c>
      <c r="K508" s="41">
        <f t="shared" si="200"/>
        <v>0</v>
      </c>
      <c r="L508" s="41" t="e">
        <f t="shared" si="201"/>
        <v>#DIV/0!</v>
      </c>
      <c r="M508" s="49" t="e">
        <f t="shared" si="202"/>
        <v>#DIV/0!</v>
      </c>
      <c r="N508" s="49" t="e">
        <f t="shared" si="203"/>
        <v>#DIV/0!</v>
      </c>
      <c r="O508" s="363">
        <f>SUMIF(C$2:C508,C508,D$2:D508)</f>
        <v>128</v>
      </c>
      <c r="P508" s="33">
        <f>SUMIF(C$2:C508,C508,F$2:F508)</f>
        <v>17.125694444444445</v>
      </c>
      <c r="Q508" s="37">
        <f t="shared" si="204"/>
        <v>0.13379448784722223</v>
      </c>
      <c r="R508" s="36">
        <f t="shared" si="205"/>
        <v>3</v>
      </c>
      <c r="S508" s="36">
        <f t="shared" si="206"/>
        <v>12</v>
      </c>
      <c r="T508" s="363">
        <f>SUM(D$2:D508)</f>
        <v>1535</v>
      </c>
      <c r="U508" s="38">
        <f>SUMIF(C$2:C508,C508,E$2:E508)</f>
        <v>456552.38</v>
      </c>
      <c r="V508" s="38">
        <f>SUM(E$2:E508)</f>
        <v>5446054.2960000029</v>
      </c>
      <c r="W508" s="43">
        <f>SUM(F$2:F508)</f>
        <v>40908.054861111159</v>
      </c>
      <c r="X508" s="43">
        <f t="shared" si="207"/>
        <v>26.650198606587075</v>
      </c>
      <c r="Y508" s="36">
        <f t="shared" si="208"/>
        <v>15</v>
      </c>
      <c r="Z508" s="36">
        <f t="shared" si="209"/>
        <v>36</v>
      </c>
      <c r="AA508" s="38">
        <f>SUMIF('Rake Load'!A:A,Summary!B508,'Rake Load'!AN:AN)</f>
        <v>0</v>
      </c>
      <c r="AB508" s="38">
        <f>SUMIF(C$2:C508,C508,AA$2:AA508)</f>
        <v>43.438194444444449</v>
      </c>
      <c r="AC508" s="38">
        <f>SUM(AA$2:AA508)</f>
        <v>540.44861111113426</v>
      </c>
      <c r="AD508" s="43" t="e">
        <f t="shared" si="210"/>
        <v>#DIV/0!</v>
      </c>
      <c r="AE508" s="43">
        <f t="shared" si="211"/>
        <v>0.33936089409722225</v>
      </c>
      <c r="AF508" s="43">
        <f t="shared" si="212"/>
        <v>0.35208378574015259</v>
      </c>
      <c r="AG508" s="38">
        <f>SUMIF(Unloader!B:B,Summary!B508,Unloader!M:M)</f>
        <v>0</v>
      </c>
      <c r="AH508" s="38">
        <f>SUMIF(C$2:C508,C508,AG$2:AG508)</f>
        <v>328643</v>
      </c>
      <c r="AI508" s="38">
        <f>SUM(AG$2:AG508)</f>
        <v>5010888</v>
      </c>
      <c r="AJ508" s="40">
        <f>SUMIF(Unloader!B:B,Summary!B508,Unloader!W:W)</f>
        <v>0</v>
      </c>
      <c r="AK508" s="40">
        <f>SUMIF(Unloader!B:B,Summary!B508,Unloader!AD:AD)+SUMIF(Unloader!B:B,Summary!B508,Unloader!BR:BR)+SUMIF(Unloader!B:B,Summary!B508,Unloader!BN:BN)</f>
        <v>0</v>
      </c>
      <c r="AL508" s="40">
        <f>SUMIF(C$2:C508,C508,AJ$2:AJ508)</f>
        <v>9.9513888888888875</v>
      </c>
      <c r="AM508" s="40">
        <f>SUMIF(C$2:C508,C508,AK$2:AK508)</f>
        <v>0.49375000000000002</v>
      </c>
      <c r="AN508" s="30">
        <f t="shared" si="213"/>
        <v>1447.8728247301567</v>
      </c>
      <c r="AO508" s="30">
        <f>SUM(AJ$2:AJ508)</f>
        <v>155.96458333333337</v>
      </c>
      <c r="AP508" s="30">
        <f>SUM(AK$2:AK508)</f>
        <v>13.888194444444437</v>
      </c>
      <c r="AQ508" s="30">
        <f t="shared" si="214"/>
        <v>1469.5404467471526</v>
      </c>
    </row>
    <row r="509" spans="1:43" x14ac:dyDescent="0.25">
      <c r="A509" s="124">
        <f t="shared" si="215"/>
        <v>508</v>
      </c>
      <c r="B509" s="361">
        <f t="shared" si="215"/>
        <v>41141</v>
      </c>
      <c r="C509" s="33">
        <f t="shared" si="196"/>
        <v>8</v>
      </c>
      <c r="D509" s="125">
        <f>COUNTIF('Rake Load'!A:A,Summary!B509)</f>
        <v>0</v>
      </c>
      <c r="E509" s="125">
        <f>SUMIF('Rake Load'!A:A,B509,'Rake Load'!F:F)</f>
        <v>0</v>
      </c>
      <c r="F509" s="35">
        <f>SUMIF('Rake Load'!A:A,B509,'Rake Load'!AB:AB)</f>
        <v>0</v>
      </c>
      <c r="G509" s="35" t="e">
        <f t="shared" si="197"/>
        <v>#DIV/0!</v>
      </c>
      <c r="H509" s="36" t="e">
        <f t="shared" si="198"/>
        <v>#DIV/0!</v>
      </c>
      <c r="I509" s="36" t="e">
        <f t="shared" si="199"/>
        <v>#DIV/0!</v>
      </c>
      <c r="J509" s="35">
        <f>SUMIF('Rake Load'!A:A,B509,'Rake Load'!BH:BH)</f>
        <v>0</v>
      </c>
      <c r="K509" s="41">
        <f t="shared" si="200"/>
        <v>0</v>
      </c>
      <c r="L509" s="41" t="e">
        <f t="shared" si="201"/>
        <v>#DIV/0!</v>
      </c>
      <c r="M509" s="49" t="e">
        <f t="shared" si="202"/>
        <v>#DIV/0!</v>
      </c>
      <c r="N509" s="49" t="e">
        <f t="shared" si="203"/>
        <v>#DIV/0!</v>
      </c>
      <c r="O509" s="363">
        <f>SUMIF(C$2:C509,C509,D$2:D509)</f>
        <v>128</v>
      </c>
      <c r="P509" s="33">
        <f>SUMIF(C$2:C509,C509,F$2:F509)</f>
        <v>17.125694444444445</v>
      </c>
      <c r="Q509" s="37">
        <f t="shared" si="204"/>
        <v>0.13379448784722223</v>
      </c>
      <c r="R509" s="36">
        <f t="shared" si="205"/>
        <v>3</v>
      </c>
      <c r="S509" s="36">
        <f t="shared" si="206"/>
        <v>12</v>
      </c>
      <c r="T509" s="363">
        <f>SUM(D$2:D509)</f>
        <v>1535</v>
      </c>
      <c r="U509" s="38">
        <f>SUMIF(C$2:C509,C509,E$2:E509)</f>
        <v>456552.38</v>
      </c>
      <c r="V509" s="38">
        <f>SUM(E$2:E509)</f>
        <v>5446054.2960000029</v>
      </c>
      <c r="W509" s="43">
        <f>SUM(F$2:F509)</f>
        <v>40908.054861111159</v>
      </c>
      <c r="X509" s="43">
        <f t="shared" si="207"/>
        <v>26.650198606587075</v>
      </c>
      <c r="Y509" s="36">
        <f t="shared" si="208"/>
        <v>15</v>
      </c>
      <c r="Z509" s="36">
        <f t="shared" si="209"/>
        <v>36</v>
      </c>
      <c r="AA509" s="38">
        <f>SUMIF('Rake Load'!A:A,Summary!B509,'Rake Load'!AN:AN)</f>
        <v>0</v>
      </c>
      <c r="AB509" s="38">
        <f>SUMIF(C$2:C509,C509,AA$2:AA509)</f>
        <v>43.438194444444449</v>
      </c>
      <c r="AC509" s="38">
        <f>SUM(AA$2:AA509)</f>
        <v>540.44861111113426</v>
      </c>
      <c r="AD509" s="43" t="e">
        <f t="shared" si="210"/>
        <v>#DIV/0!</v>
      </c>
      <c r="AE509" s="43">
        <f t="shared" si="211"/>
        <v>0.33936089409722225</v>
      </c>
      <c r="AF509" s="43">
        <f t="shared" si="212"/>
        <v>0.35208378574015259</v>
      </c>
      <c r="AG509" s="38">
        <f>SUMIF(Unloader!B:B,Summary!B509,Unloader!M:M)</f>
        <v>0</v>
      </c>
      <c r="AH509" s="38">
        <f>SUMIF(C$2:C509,C509,AG$2:AG509)</f>
        <v>328643</v>
      </c>
      <c r="AI509" s="38">
        <f>SUM(AG$2:AG509)</f>
        <v>5010888</v>
      </c>
      <c r="AJ509" s="40">
        <f>SUMIF(Unloader!B:B,Summary!B509,Unloader!W:W)</f>
        <v>0</v>
      </c>
      <c r="AK509" s="40">
        <f>SUMIF(Unloader!B:B,Summary!B509,Unloader!AD:AD)+SUMIF(Unloader!B:B,Summary!B509,Unloader!BR:BR)+SUMIF(Unloader!B:B,Summary!B509,Unloader!BN:BN)</f>
        <v>0</v>
      </c>
      <c r="AL509" s="40">
        <f>SUMIF(C$2:C509,C509,AJ$2:AJ509)</f>
        <v>9.9513888888888875</v>
      </c>
      <c r="AM509" s="40">
        <f>SUMIF(C$2:C509,C509,AK$2:AK509)</f>
        <v>0.49375000000000002</v>
      </c>
      <c r="AN509" s="30">
        <f t="shared" si="213"/>
        <v>1447.8728247301567</v>
      </c>
      <c r="AO509" s="30">
        <f>SUM(AJ$2:AJ509)</f>
        <v>155.96458333333337</v>
      </c>
      <c r="AP509" s="30">
        <f>SUM(AK$2:AK509)</f>
        <v>13.888194444444437</v>
      </c>
      <c r="AQ509" s="30">
        <f t="shared" si="214"/>
        <v>1469.5404467471526</v>
      </c>
    </row>
    <row r="510" spans="1:43" x14ac:dyDescent="0.25">
      <c r="A510" s="124">
        <f t="shared" si="215"/>
        <v>509</v>
      </c>
      <c r="B510" s="361">
        <f t="shared" si="215"/>
        <v>41142</v>
      </c>
      <c r="C510" s="33">
        <f t="shared" si="196"/>
        <v>8</v>
      </c>
      <c r="D510" s="125">
        <f>COUNTIF('Rake Load'!A:A,Summary!B510)</f>
        <v>0</v>
      </c>
      <c r="E510" s="125">
        <f>SUMIF('Rake Load'!A:A,B510,'Rake Load'!F:F)</f>
        <v>0</v>
      </c>
      <c r="F510" s="35">
        <f>SUMIF('Rake Load'!A:A,B510,'Rake Load'!AB:AB)</f>
        <v>0</v>
      </c>
      <c r="G510" s="35" t="e">
        <f t="shared" si="197"/>
        <v>#DIV/0!</v>
      </c>
      <c r="H510" s="36" t="e">
        <f t="shared" si="198"/>
        <v>#DIV/0!</v>
      </c>
      <c r="I510" s="36" t="e">
        <f t="shared" si="199"/>
        <v>#DIV/0!</v>
      </c>
      <c r="J510" s="35">
        <f>SUMIF('Rake Load'!A:A,B510,'Rake Load'!BH:BH)</f>
        <v>0</v>
      </c>
      <c r="K510" s="41">
        <f t="shared" si="200"/>
        <v>0</v>
      </c>
      <c r="L510" s="41" t="e">
        <f t="shared" si="201"/>
        <v>#DIV/0!</v>
      </c>
      <c r="M510" s="49" t="e">
        <f t="shared" si="202"/>
        <v>#DIV/0!</v>
      </c>
      <c r="N510" s="49" t="e">
        <f t="shared" si="203"/>
        <v>#DIV/0!</v>
      </c>
      <c r="O510" s="363">
        <f>SUMIF(C$2:C510,C510,D$2:D510)</f>
        <v>128</v>
      </c>
      <c r="P510" s="33">
        <f>SUMIF(C$2:C510,C510,F$2:F510)</f>
        <v>17.125694444444445</v>
      </c>
      <c r="Q510" s="37">
        <f t="shared" si="204"/>
        <v>0.13379448784722223</v>
      </c>
      <c r="R510" s="36">
        <f t="shared" si="205"/>
        <v>3</v>
      </c>
      <c r="S510" s="36">
        <f t="shared" si="206"/>
        <v>12</v>
      </c>
      <c r="T510" s="363">
        <f>SUM(D$2:D510)</f>
        <v>1535</v>
      </c>
      <c r="U510" s="38">
        <f>SUMIF(C$2:C510,C510,E$2:E510)</f>
        <v>456552.38</v>
      </c>
      <c r="V510" s="38">
        <f>SUM(E$2:E510)</f>
        <v>5446054.2960000029</v>
      </c>
      <c r="W510" s="43">
        <f>SUM(F$2:F510)</f>
        <v>40908.054861111159</v>
      </c>
      <c r="X510" s="43">
        <f t="shared" si="207"/>
        <v>26.650198606587075</v>
      </c>
      <c r="Y510" s="36">
        <f t="shared" si="208"/>
        <v>15</v>
      </c>
      <c r="Z510" s="36">
        <f t="shared" si="209"/>
        <v>36</v>
      </c>
      <c r="AA510" s="38">
        <f>SUMIF('Rake Load'!A:A,Summary!B510,'Rake Load'!AN:AN)</f>
        <v>0</v>
      </c>
      <c r="AB510" s="38">
        <f>SUMIF(C$2:C510,C510,AA$2:AA510)</f>
        <v>43.438194444444449</v>
      </c>
      <c r="AC510" s="38">
        <f>SUM(AA$2:AA510)</f>
        <v>540.44861111113426</v>
      </c>
      <c r="AD510" s="43" t="e">
        <f t="shared" si="210"/>
        <v>#DIV/0!</v>
      </c>
      <c r="AE510" s="43">
        <f t="shared" si="211"/>
        <v>0.33936089409722225</v>
      </c>
      <c r="AF510" s="43">
        <f t="shared" si="212"/>
        <v>0.35208378574015259</v>
      </c>
      <c r="AG510" s="38">
        <f>SUMIF(Unloader!B:B,Summary!B510,Unloader!M:M)</f>
        <v>0</v>
      </c>
      <c r="AH510" s="38">
        <f>SUMIF(C$2:C510,C510,AG$2:AG510)</f>
        <v>328643</v>
      </c>
      <c r="AI510" s="38">
        <f>SUM(AG$2:AG510)</f>
        <v>5010888</v>
      </c>
      <c r="AJ510" s="40">
        <f>SUMIF(Unloader!B:B,Summary!B510,Unloader!W:W)</f>
        <v>0</v>
      </c>
      <c r="AK510" s="40">
        <f>SUMIF(Unloader!B:B,Summary!B510,Unloader!AD:AD)+SUMIF(Unloader!B:B,Summary!B510,Unloader!BR:BR)+SUMIF(Unloader!B:B,Summary!B510,Unloader!BN:BN)</f>
        <v>0</v>
      </c>
      <c r="AL510" s="40">
        <f>SUMIF(C$2:C510,C510,AJ$2:AJ510)</f>
        <v>9.9513888888888875</v>
      </c>
      <c r="AM510" s="40">
        <f>SUMIF(C$2:C510,C510,AK$2:AK510)</f>
        <v>0.49375000000000002</v>
      </c>
      <c r="AN510" s="30">
        <f t="shared" si="213"/>
        <v>1447.8728247301567</v>
      </c>
      <c r="AO510" s="30">
        <f>SUM(AJ$2:AJ510)</f>
        <v>155.96458333333337</v>
      </c>
      <c r="AP510" s="30">
        <f>SUM(AK$2:AK510)</f>
        <v>13.888194444444437</v>
      </c>
      <c r="AQ510" s="30">
        <f t="shared" si="214"/>
        <v>1469.5404467471526</v>
      </c>
    </row>
    <row r="511" spans="1:43" x14ac:dyDescent="0.25">
      <c r="A511" s="124">
        <f t="shared" si="215"/>
        <v>510</v>
      </c>
      <c r="B511" s="361">
        <f t="shared" si="215"/>
        <v>41143</v>
      </c>
      <c r="C511" s="33">
        <f t="shared" si="196"/>
        <v>8</v>
      </c>
      <c r="D511" s="125">
        <f>COUNTIF('Rake Load'!A:A,Summary!B511)</f>
        <v>0</v>
      </c>
      <c r="E511" s="125">
        <f>SUMIF('Rake Load'!A:A,B511,'Rake Load'!F:F)</f>
        <v>0</v>
      </c>
      <c r="F511" s="35">
        <f>SUMIF('Rake Load'!A:A,B511,'Rake Load'!AB:AB)</f>
        <v>0</v>
      </c>
      <c r="G511" s="35" t="e">
        <f t="shared" si="197"/>
        <v>#DIV/0!</v>
      </c>
      <c r="H511" s="36" t="e">
        <f t="shared" si="198"/>
        <v>#DIV/0!</v>
      </c>
      <c r="I511" s="36" t="e">
        <f t="shared" si="199"/>
        <v>#DIV/0!</v>
      </c>
      <c r="J511" s="35">
        <f>SUMIF('Rake Load'!A:A,B511,'Rake Load'!BH:BH)</f>
        <v>0</v>
      </c>
      <c r="K511" s="41">
        <f t="shared" si="200"/>
        <v>0</v>
      </c>
      <c r="L511" s="41" t="e">
        <f t="shared" si="201"/>
        <v>#DIV/0!</v>
      </c>
      <c r="M511" s="49" t="e">
        <f t="shared" si="202"/>
        <v>#DIV/0!</v>
      </c>
      <c r="N511" s="49" t="e">
        <f t="shared" si="203"/>
        <v>#DIV/0!</v>
      </c>
      <c r="O511" s="363">
        <f>SUMIF(C$2:C511,C511,D$2:D511)</f>
        <v>128</v>
      </c>
      <c r="P511" s="33">
        <f>SUMIF(C$2:C511,C511,F$2:F511)</f>
        <v>17.125694444444445</v>
      </c>
      <c r="Q511" s="37">
        <f t="shared" si="204"/>
        <v>0.13379448784722223</v>
      </c>
      <c r="R511" s="36">
        <f t="shared" si="205"/>
        <v>3</v>
      </c>
      <c r="S511" s="36">
        <f t="shared" si="206"/>
        <v>12</v>
      </c>
      <c r="T511" s="363">
        <f>SUM(D$2:D511)</f>
        <v>1535</v>
      </c>
      <c r="U511" s="38">
        <f>SUMIF(C$2:C511,C511,E$2:E511)</f>
        <v>456552.38</v>
      </c>
      <c r="V511" s="38">
        <f>SUM(E$2:E511)</f>
        <v>5446054.2960000029</v>
      </c>
      <c r="W511" s="43">
        <f>SUM(F$2:F511)</f>
        <v>40908.054861111159</v>
      </c>
      <c r="X511" s="43">
        <f t="shared" si="207"/>
        <v>26.650198606587075</v>
      </c>
      <c r="Y511" s="36">
        <f t="shared" si="208"/>
        <v>15</v>
      </c>
      <c r="Z511" s="36">
        <f t="shared" si="209"/>
        <v>36</v>
      </c>
      <c r="AA511" s="38">
        <f>SUMIF('Rake Load'!A:A,Summary!B511,'Rake Load'!AN:AN)</f>
        <v>0</v>
      </c>
      <c r="AB511" s="38">
        <f>SUMIF(C$2:C511,C511,AA$2:AA511)</f>
        <v>43.438194444444449</v>
      </c>
      <c r="AC511" s="38">
        <f>SUM(AA$2:AA511)</f>
        <v>540.44861111113426</v>
      </c>
      <c r="AD511" s="43" t="e">
        <f t="shared" si="210"/>
        <v>#DIV/0!</v>
      </c>
      <c r="AE511" s="43">
        <f t="shared" si="211"/>
        <v>0.33936089409722225</v>
      </c>
      <c r="AF511" s="43">
        <f t="shared" si="212"/>
        <v>0.35208378574015259</v>
      </c>
      <c r="AG511" s="38">
        <f>SUMIF(Unloader!B:B,Summary!B511,Unloader!M:M)</f>
        <v>0</v>
      </c>
      <c r="AH511" s="38">
        <f>SUMIF(C$2:C511,C511,AG$2:AG511)</f>
        <v>328643</v>
      </c>
      <c r="AI511" s="38">
        <f>SUM(AG$2:AG511)</f>
        <v>5010888</v>
      </c>
      <c r="AJ511" s="40">
        <f>SUMIF(Unloader!B:B,Summary!B511,Unloader!W:W)</f>
        <v>0</v>
      </c>
      <c r="AK511" s="40">
        <f>SUMIF(Unloader!B:B,Summary!B511,Unloader!AD:AD)+SUMIF(Unloader!B:B,Summary!B511,Unloader!BR:BR)+SUMIF(Unloader!B:B,Summary!B511,Unloader!BN:BN)</f>
        <v>0</v>
      </c>
      <c r="AL511" s="40">
        <f>SUMIF(C$2:C511,C511,AJ$2:AJ511)</f>
        <v>9.9513888888888875</v>
      </c>
      <c r="AM511" s="40">
        <f>SUMIF(C$2:C511,C511,AK$2:AK511)</f>
        <v>0.49375000000000002</v>
      </c>
      <c r="AN511" s="30">
        <f t="shared" si="213"/>
        <v>1447.8728247301567</v>
      </c>
      <c r="AO511" s="30">
        <f>SUM(AJ$2:AJ511)</f>
        <v>155.96458333333337</v>
      </c>
      <c r="AP511" s="30">
        <f>SUM(AK$2:AK511)</f>
        <v>13.888194444444437</v>
      </c>
      <c r="AQ511" s="30">
        <f t="shared" si="214"/>
        <v>1469.5404467471526</v>
      </c>
    </row>
    <row r="512" spans="1:43" x14ac:dyDescent="0.25">
      <c r="A512" s="124">
        <f t="shared" si="215"/>
        <v>511</v>
      </c>
      <c r="B512" s="361">
        <f t="shared" si="215"/>
        <v>41144</v>
      </c>
      <c r="C512" s="33">
        <f t="shared" si="196"/>
        <v>8</v>
      </c>
      <c r="D512" s="125">
        <f>COUNTIF('Rake Load'!A:A,Summary!B512)</f>
        <v>0</v>
      </c>
      <c r="E512" s="125">
        <f>SUMIF('Rake Load'!A:A,B512,'Rake Load'!F:F)</f>
        <v>0</v>
      </c>
      <c r="F512" s="35">
        <f>SUMIF('Rake Load'!A:A,B512,'Rake Load'!AB:AB)</f>
        <v>0</v>
      </c>
      <c r="G512" s="35" t="e">
        <f t="shared" si="197"/>
        <v>#DIV/0!</v>
      </c>
      <c r="H512" s="36" t="e">
        <f t="shared" si="198"/>
        <v>#DIV/0!</v>
      </c>
      <c r="I512" s="36" t="e">
        <f t="shared" si="199"/>
        <v>#DIV/0!</v>
      </c>
      <c r="J512" s="35">
        <f>SUMIF('Rake Load'!A:A,B512,'Rake Load'!BH:BH)</f>
        <v>0</v>
      </c>
      <c r="K512" s="41">
        <f t="shared" si="200"/>
        <v>0</v>
      </c>
      <c r="L512" s="41" t="e">
        <f t="shared" si="201"/>
        <v>#DIV/0!</v>
      </c>
      <c r="M512" s="49" t="e">
        <f t="shared" si="202"/>
        <v>#DIV/0!</v>
      </c>
      <c r="N512" s="49" t="e">
        <f t="shared" si="203"/>
        <v>#DIV/0!</v>
      </c>
      <c r="O512" s="363">
        <f>SUMIF(C$2:C512,C512,D$2:D512)</f>
        <v>128</v>
      </c>
      <c r="P512" s="33">
        <f>SUMIF(C$2:C512,C512,F$2:F512)</f>
        <v>17.125694444444445</v>
      </c>
      <c r="Q512" s="37">
        <f t="shared" si="204"/>
        <v>0.13379448784722223</v>
      </c>
      <c r="R512" s="36">
        <f t="shared" si="205"/>
        <v>3</v>
      </c>
      <c r="S512" s="36">
        <f t="shared" si="206"/>
        <v>12</v>
      </c>
      <c r="T512" s="363">
        <f>SUM(D$2:D512)</f>
        <v>1535</v>
      </c>
      <c r="U512" s="38">
        <f>SUMIF(C$2:C512,C512,E$2:E512)</f>
        <v>456552.38</v>
      </c>
      <c r="V512" s="38">
        <f>SUM(E$2:E512)</f>
        <v>5446054.2960000029</v>
      </c>
      <c r="W512" s="43">
        <f>SUM(F$2:F512)</f>
        <v>40908.054861111159</v>
      </c>
      <c r="X512" s="43">
        <f t="shared" si="207"/>
        <v>26.650198606587075</v>
      </c>
      <c r="Y512" s="36">
        <f t="shared" si="208"/>
        <v>15</v>
      </c>
      <c r="Z512" s="36">
        <f t="shared" si="209"/>
        <v>36</v>
      </c>
      <c r="AA512" s="38">
        <f>SUMIF('Rake Load'!A:A,Summary!B512,'Rake Load'!AN:AN)</f>
        <v>0</v>
      </c>
      <c r="AB512" s="38">
        <f>SUMIF(C$2:C512,C512,AA$2:AA512)</f>
        <v>43.438194444444449</v>
      </c>
      <c r="AC512" s="38">
        <f>SUM(AA$2:AA512)</f>
        <v>540.44861111113426</v>
      </c>
      <c r="AD512" s="43" t="e">
        <f t="shared" si="210"/>
        <v>#DIV/0!</v>
      </c>
      <c r="AE512" s="43">
        <f t="shared" si="211"/>
        <v>0.33936089409722225</v>
      </c>
      <c r="AF512" s="43">
        <f t="shared" si="212"/>
        <v>0.35208378574015259</v>
      </c>
      <c r="AG512" s="38">
        <f>SUMIF(Unloader!B:B,Summary!B512,Unloader!M:M)</f>
        <v>0</v>
      </c>
      <c r="AH512" s="38">
        <f>SUMIF(C$2:C512,C512,AG$2:AG512)</f>
        <v>328643</v>
      </c>
      <c r="AI512" s="38">
        <f>SUM(AG$2:AG512)</f>
        <v>5010888</v>
      </c>
      <c r="AJ512" s="40">
        <f>SUMIF(Unloader!B:B,Summary!B512,Unloader!W:W)</f>
        <v>0</v>
      </c>
      <c r="AK512" s="40">
        <f>SUMIF(Unloader!B:B,Summary!B512,Unloader!AD:AD)+SUMIF(Unloader!B:B,Summary!B512,Unloader!BR:BR)+SUMIF(Unloader!B:B,Summary!B512,Unloader!BN:BN)</f>
        <v>0</v>
      </c>
      <c r="AL512" s="40">
        <f>SUMIF(C$2:C512,C512,AJ$2:AJ512)</f>
        <v>9.9513888888888875</v>
      </c>
      <c r="AM512" s="40">
        <f>SUMIF(C$2:C512,C512,AK$2:AK512)</f>
        <v>0.49375000000000002</v>
      </c>
      <c r="AN512" s="30">
        <f t="shared" si="213"/>
        <v>1447.8728247301567</v>
      </c>
      <c r="AO512" s="30">
        <f>SUM(AJ$2:AJ512)</f>
        <v>155.96458333333337</v>
      </c>
      <c r="AP512" s="30">
        <f>SUM(AK$2:AK512)</f>
        <v>13.888194444444437</v>
      </c>
      <c r="AQ512" s="30">
        <f t="shared" si="214"/>
        <v>1469.5404467471526</v>
      </c>
    </row>
    <row r="513" spans="1:43" x14ac:dyDescent="0.25">
      <c r="A513" s="124">
        <f t="shared" si="215"/>
        <v>512</v>
      </c>
      <c r="B513" s="361">
        <f t="shared" si="215"/>
        <v>41145</v>
      </c>
      <c r="C513" s="33">
        <f t="shared" si="196"/>
        <v>8</v>
      </c>
      <c r="D513" s="125">
        <f>COUNTIF('Rake Load'!A:A,Summary!B513)</f>
        <v>0</v>
      </c>
      <c r="E513" s="125">
        <f>SUMIF('Rake Load'!A:A,B513,'Rake Load'!F:F)</f>
        <v>0</v>
      </c>
      <c r="F513" s="35">
        <f>SUMIF('Rake Load'!A:A,B513,'Rake Load'!AB:AB)</f>
        <v>0</v>
      </c>
      <c r="G513" s="35" t="e">
        <f t="shared" si="197"/>
        <v>#DIV/0!</v>
      </c>
      <c r="H513" s="36" t="e">
        <f t="shared" si="198"/>
        <v>#DIV/0!</v>
      </c>
      <c r="I513" s="36" t="e">
        <f t="shared" si="199"/>
        <v>#DIV/0!</v>
      </c>
      <c r="J513" s="35">
        <f>SUMIF('Rake Load'!A:A,B513,'Rake Load'!BH:BH)</f>
        <v>0</v>
      </c>
      <c r="K513" s="41">
        <f t="shared" si="200"/>
        <v>0</v>
      </c>
      <c r="L513" s="41" t="e">
        <f t="shared" si="201"/>
        <v>#DIV/0!</v>
      </c>
      <c r="M513" s="49" t="e">
        <f t="shared" si="202"/>
        <v>#DIV/0!</v>
      </c>
      <c r="N513" s="49" t="e">
        <f t="shared" si="203"/>
        <v>#DIV/0!</v>
      </c>
      <c r="O513" s="363">
        <f>SUMIF(C$2:C513,C513,D$2:D513)</f>
        <v>128</v>
      </c>
      <c r="P513" s="33">
        <f>SUMIF(C$2:C513,C513,F$2:F513)</f>
        <v>17.125694444444445</v>
      </c>
      <c r="Q513" s="37">
        <f t="shared" si="204"/>
        <v>0.13379448784722223</v>
      </c>
      <c r="R513" s="36">
        <f t="shared" si="205"/>
        <v>3</v>
      </c>
      <c r="S513" s="36">
        <f t="shared" si="206"/>
        <v>12</v>
      </c>
      <c r="T513" s="363">
        <f>SUM(D$2:D513)</f>
        <v>1535</v>
      </c>
      <c r="U513" s="38">
        <f>SUMIF(C$2:C513,C513,E$2:E513)</f>
        <v>456552.38</v>
      </c>
      <c r="V513" s="38">
        <f>SUM(E$2:E513)</f>
        <v>5446054.2960000029</v>
      </c>
      <c r="W513" s="43">
        <f>SUM(F$2:F513)</f>
        <v>40908.054861111159</v>
      </c>
      <c r="X513" s="43">
        <f t="shared" si="207"/>
        <v>26.650198606587075</v>
      </c>
      <c r="Y513" s="36">
        <f t="shared" si="208"/>
        <v>15</v>
      </c>
      <c r="Z513" s="36">
        <f t="shared" si="209"/>
        <v>36</v>
      </c>
      <c r="AA513" s="38">
        <f>SUMIF('Rake Load'!A:A,Summary!B513,'Rake Load'!AN:AN)</f>
        <v>0</v>
      </c>
      <c r="AB513" s="38">
        <f>SUMIF(C$2:C513,C513,AA$2:AA513)</f>
        <v>43.438194444444449</v>
      </c>
      <c r="AC513" s="38">
        <f>SUM(AA$2:AA513)</f>
        <v>540.44861111113426</v>
      </c>
      <c r="AD513" s="43" t="e">
        <f t="shared" si="210"/>
        <v>#DIV/0!</v>
      </c>
      <c r="AE513" s="43">
        <f t="shared" si="211"/>
        <v>0.33936089409722225</v>
      </c>
      <c r="AF513" s="43">
        <f t="shared" si="212"/>
        <v>0.35208378574015259</v>
      </c>
      <c r="AG513" s="38">
        <f>SUMIF(Unloader!B:B,Summary!B513,Unloader!M:M)</f>
        <v>0</v>
      </c>
      <c r="AH513" s="38">
        <f>SUMIF(C$2:C513,C513,AG$2:AG513)</f>
        <v>328643</v>
      </c>
      <c r="AI513" s="38">
        <f>SUM(AG$2:AG513)</f>
        <v>5010888</v>
      </c>
      <c r="AJ513" s="40">
        <f>SUMIF(Unloader!B:B,Summary!B513,Unloader!W:W)</f>
        <v>0</v>
      </c>
      <c r="AK513" s="40">
        <f>SUMIF(Unloader!B:B,Summary!B513,Unloader!AD:AD)+SUMIF(Unloader!B:B,Summary!B513,Unloader!BR:BR)+SUMIF(Unloader!B:B,Summary!B513,Unloader!BN:BN)</f>
        <v>0</v>
      </c>
      <c r="AL513" s="40">
        <f>SUMIF(C$2:C513,C513,AJ$2:AJ513)</f>
        <v>9.9513888888888875</v>
      </c>
      <c r="AM513" s="40">
        <f>SUMIF(C$2:C513,C513,AK$2:AK513)</f>
        <v>0.49375000000000002</v>
      </c>
      <c r="AN513" s="30">
        <f t="shared" si="213"/>
        <v>1447.8728247301567</v>
      </c>
      <c r="AO513" s="30">
        <f>SUM(AJ$2:AJ513)</f>
        <v>155.96458333333337</v>
      </c>
      <c r="AP513" s="30">
        <f>SUM(AK$2:AK513)</f>
        <v>13.888194444444437</v>
      </c>
      <c r="AQ513" s="30">
        <f t="shared" si="214"/>
        <v>1469.5404467471526</v>
      </c>
    </row>
    <row r="514" spans="1:43" x14ac:dyDescent="0.25">
      <c r="A514" s="124">
        <f t="shared" si="215"/>
        <v>513</v>
      </c>
      <c r="B514" s="361">
        <f t="shared" si="215"/>
        <v>41146</v>
      </c>
      <c r="C514" s="33">
        <f t="shared" si="196"/>
        <v>8</v>
      </c>
      <c r="D514" s="125">
        <f>COUNTIF('Rake Load'!A:A,Summary!B514)</f>
        <v>0</v>
      </c>
      <c r="E514" s="125">
        <f>SUMIF('Rake Load'!A:A,B514,'Rake Load'!F:F)</f>
        <v>0</v>
      </c>
      <c r="F514" s="35">
        <f>SUMIF('Rake Load'!A:A,B514,'Rake Load'!AB:AB)</f>
        <v>0</v>
      </c>
      <c r="G514" s="35" t="e">
        <f t="shared" si="197"/>
        <v>#DIV/0!</v>
      </c>
      <c r="H514" s="36" t="e">
        <f t="shared" si="198"/>
        <v>#DIV/0!</v>
      </c>
      <c r="I514" s="36" t="e">
        <f t="shared" si="199"/>
        <v>#DIV/0!</v>
      </c>
      <c r="J514" s="35">
        <f>SUMIF('Rake Load'!A:A,B514,'Rake Load'!BH:BH)</f>
        <v>0</v>
      </c>
      <c r="K514" s="41">
        <f t="shared" si="200"/>
        <v>0</v>
      </c>
      <c r="L514" s="41" t="e">
        <f t="shared" si="201"/>
        <v>#DIV/0!</v>
      </c>
      <c r="M514" s="49" t="e">
        <f t="shared" si="202"/>
        <v>#DIV/0!</v>
      </c>
      <c r="N514" s="49" t="e">
        <f t="shared" si="203"/>
        <v>#DIV/0!</v>
      </c>
      <c r="O514" s="363">
        <f>SUMIF(C$2:C514,C514,D$2:D514)</f>
        <v>128</v>
      </c>
      <c r="P514" s="33">
        <f>SUMIF(C$2:C514,C514,F$2:F514)</f>
        <v>17.125694444444445</v>
      </c>
      <c r="Q514" s="37">
        <f t="shared" si="204"/>
        <v>0.13379448784722223</v>
      </c>
      <c r="R514" s="36">
        <f t="shared" si="205"/>
        <v>3</v>
      </c>
      <c r="S514" s="36">
        <f t="shared" si="206"/>
        <v>12</v>
      </c>
      <c r="T514" s="363">
        <f>SUM(D$2:D514)</f>
        <v>1535</v>
      </c>
      <c r="U514" s="38">
        <f>SUMIF(C$2:C514,C514,E$2:E514)</f>
        <v>456552.38</v>
      </c>
      <c r="V514" s="38">
        <f>SUM(E$2:E514)</f>
        <v>5446054.2960000029</v>
      </c>
      <c r="W514" s="43">
        <f>SUM(F$2:F514)</f>
        <v>40908.054861111159</v>
      </c>
      <c r="X514" s="43">
        <f t="shared" si="207"/>
        <v>26.650198606587075</v>
      </c>
      <c r="Y514" s="36">
        <f t="shared" si="208"/>
        <v>15</v>
      </c>
      <c r="Z514" s="36">
        <f t="shared" si="209"/>
        <v>36</v>
      </c>
      <c r="AA514" s="38">
        <f>SUMIF('Rake Load'!A:A,Summary!B514,'Rake Load'!AN:AN)</f>
        <v>0</v>
      </c>
      <c r="AB514" s="38">
        <f>SUMIF(C$2:C514,C514,AA$2:AA514)</f>
        <v>43.438194444444449</v>
      </c>
      <c r="AC514" s="38">
        <f>SUM(AA$2:AA514)</f>
        <v>540.44861111113426</v>
      </c>
      <c r="AD514" s="43" t="e">
        <f t="shared" si="210"/>
        <v>#DIV/0!</v>
      </c>
      <c r="AE514" s="43">
        <f t="shared" si="211"/>
        <v>0.33936089409722225</v>
      </c>
      <c r="AF514" s="43">
        <f t="shared" si="212"/>
        <v>0.35208378574015259</v>
      </c>
      <c r="AG514" s="38">
        <f>SUMIF(Unloader!B:B,Summary!B514,Unloader!M:M)</f>
        <v>0</v>
      </c>
      <c r="AH514" s="38">
        <f>SUMIF(C$2:C514,C514,AG$2:AG514)</f>
        <v>328643</v>
      </c>
      <c r="AI514" s="38">
        <f>SUM(AG$2:AG514)</f>
        <v>5010888</v>
      </c>
      <c r="AJ514" s="40">
        <f>SUMIF(Unloader!B:B,Summary!B514,Unloader!W:W)</f>
        <v>0</v>
      </c>
      <c r="AK514" s="40">
        <f>SUMIF(Unloader!B:B,Summary!B514,Unloader!AD:AD)+SUMIF(Unloader!B:B,Summary!B514,Unloader!BR:BR)+SUMIF(Unloader!B:B,Summary!B514,Unloader!BN:BN)</f>
        <v>0</v>
      </c>
      <c r="AL514" s="40">
        <f>SUMIF(C$2:C514,C514,AJ$2:AJ514)</f>
        <v>9.9513888888888875</v>
      </c>
      <c r="AM514" s="40">
        <f>SUMIF(C$2:C514,C514,AK$2:AK514)</f>
        <v>0.49375000000000002</v>
      </c>
      <c r="AN514" s="30">
        <f t="shared" si="213"/>
        <v>1447.8728247301567</v>
      </c>
      <c r="AO514" s="30">
        <f>SUM(AJ$2:AJ514)</f>
        <v>155.96458333333337</v>
      </c>
      <c r="AP514" s="30">
        <f>SUM(AK$2:AK514)</f>
        <v>13.888194444444437</v>
      </c>
      <c r="AQ514" s="30">
        <f t="shared" si="214"/>
        <v>1469.5404467471526</v>
      </c>
    </row>
    <row r="515" spans="1:43" x14ac:dyDescent="0.25">
      <c r="A515" s="124">
        <f t="shared" si="215"/>
        <v>514</v>
      </c>
      <c r="B515" s="361">
        <f t="shared" si="215"/>
        <v>41147</v>
      </c>
      <c r="C515" s="33">
        <f t="shared" si="196"/>
        <v>8</v>
      </c>
      <c r="D515" s="125">
        <f>COUNTIF('Rake Load'!A:A,Summary!B515)</f>
        <v>0</v>
      </c>
      <c r="E515" s="125">
        <f>SUMIF('Rake Load'!A:A,B515,'Rake Load'!F:F)</f>
        <v>0</v>
      </c>
      <c r="F515" s="35">
        <f>SUMIF('Rake Load'!A:A,B515,'Rake Load'!AB:AB)</f>
        <v>0</v>
      </c>
      <c r="G515" s="35" t="e">
        <f t="shared" si="197"/>
        <v>#DIV/0!</v>
      </c>
      <c r="H515" s="36" t="e">
        <f t="shared" si="198"/>
        <v>#DIV/0!</v>
      </c>
      <c r="I515" s="36" t="e">
        <f t="shared" si="199"/>
        <v>#DIV/0!</v>
      </c>
      <c r="J515" s="35">
        <f>SUMIF('Rake Load'!A:A,B515,'Rake Load'!BH:BH)</f>
        <v>0</v>
      </c>
      <c r="K515" s="41">
        <f t="shared" si="200"/>
        <v>0</v>
      </c>
      <c r="L515" s="41" t="e">
        <f t="shared" si="201"/>
        <v>#DIV/0!</v>
      </c>
      <c r="M515" s="49" t="e">
        <f t="shared" si="202"/>
        <v>#DIV/0!</v>
      </c>
      <c r="N515" s="49" t="e">
        <f t="shared" si="203"/>
        <v>#DIV/0!</v>
      </c>
      <c r="O515" s="363">
        <f>SUMIF(C$2:C515,C515,D$2:D515)</f>
        <v>128</v>
      </c>
      <c r="P515" s="33">
        <f>SUMIF(C$2:C515,C515,F$2:F515)</f>
        <v>17.125694444444445</v>
      </c>
      <c r="Q515" s="37">
        <f t="shared" si="204"/>
        <v>0.13379448784722223</v>
      </c>
      <c r="R515" s="36">
        <f t="shared" si="205"/>
        <v>3</v>
      </c>
      <c r="S515" s="36">
        <f t="shared" si="206"/>
        <v>12</v>
      </c>
      <c r="T515" s="363">
        <f>SUM(D$2:D515)</f>
        <v>1535</v>
      </c>
      <c r="U515" s="38">
        <f>SUMIF(C$2:C515,C515,E$2:E515)</f>
        <v>456552.38</v>
      </c>
      <c r="V515" s="38">
        <f>SUM(E$2:E515)</f>
        <v>5446054.2960000029</v>
      </c>
      <c r="W515" s="43">
        <f>SUM(F$2:F515)</f>
        <v>40908.054861111159</v>
      </c>
      <c r="X515" s="43">
        <f t="shared" si="207"/>
        <v>26.650198606587075</v>
      </c>
      <c r="Y515" s="36">
        <f t="shared" si="208"/>
        <v>15</v>
      </c>
      <c r="Z515" s="36">
        <f t="shared" si="209"/>
        <v>36</v>
      </c>
      <c r="AA515" s="38">
        <f>SUMIF('Rake Load'!A:A,Summary!B515,'Rake Load'!AN:AN)</f>
        <v>0</v>
      </c>
      <c r="AB515" s="38">
        <f>SUMIF(C$2:C515,C515,AA$2:AA515)</f>
        <v>43.438194444444449</v>
      </c>
      <c r="AC515" s="38">
        <f>SUM(AA$2:AA515)</f>
        <v>540.44861111113426</v>
      </c>
      <c r="AD515" s="43" t="e">
        <f t="shared" si="210"/>
        <v>#DIV/0!</v>
      </c>
      <c r="AE515" s="43">
        <f t="shared" si="211"/>
        <v>0.33936089409722225</v>
      </c>
      <c r="AF515" s="43">
        <f t="shared" si="212"/>
        <v>0.35208378574015259</v>
      </c>
      <c r="AG515" s="38">
        <f>SUMIF(Unloader!B:B,Summary!B515,Unloader!M:M)</f>
        <v>0</v>
      </c>
      <c r="AH515" s="38">
        <f>SUMIF(C$2:C515,C515,AG$2:AG515)</f>
        <v>328643</v>
      </c>
      <c r="AI515" s="38">
        <f>SUM(AG$2:AG515)</f>
        <v>5010888</v>
      </c>
      <c r="AJ515" s="40">
        <f>SUMIF(Unloader!B:B,Summary!B515,Unloader!W:W)</f>
        <v>0</v>
      </c>
      <c r="AK515" s="40">
        <f>SUMIF(Unloader!B:B,Summary!B515,Unloader!AD:AD)+SUMIF(Unloader!B:B,Summary!B515,Unloader!BR:BR)+SUMIF(Unloader!B:B,Summary!B515,Unloader!BN:BN)</f>
        <v>0</v>
      </c>
      <c r="AL515" s="40">
        <f>SUMIF(C$2:C515,C515,AJ$2:AJ515)</f>
        <v>9.9513888888888875</v>
      </c>
      <c r="AM515" s="40">
        <f>SUMIF(C$2:C515,C515,AK$2:AK515)</f>
        <v>0.49375000000000002</v>
      </c>
      <c r="AN515" s="30">
        <f t="shared" si="213"/>
        <v>1447.8728247301567</v>
      </c>
      <c r="AO515" s="30">
        <f>SUM(AJ$2:AJ515)</f>
        <v>155.96458333333337</v>
      </c>
      <c r="AP515" s="30">
        <f>SUM(AK$2:AK515)</f>
        <v>13.888194444444437</v>
      </c>
      <c r="AQ515" s="30">
        <f t="shared" si="214"/>
        <v>1469.5404467471526</v>
      </c>
    </row>
    <row r="516" spans="1:43" x14ac:dyDescent="0.25">
      <c r="A516" s="124">
        <f t="shared" si="215"/>
        <v>515</v>
      </c>
      <c r="B516" s="361">
        <f t="shared" si="215"/>
        <v>41148</v>
      </c>
      <c r="C516" s="33">
        <f t="shared" si="196"/>
        <v>8</v>
      </c>
      <c r="D516" s="125">
        <f>COUNTIF('Rake Load'!A:A,Summary!B516)</f>
        <v>0</v>
      </c>
      <c r="E516" s="125">
        <f>SUMIF('Rake Load'!A:A,B516,'Rake Load'!F:F)</f>
        <v>0</v>
      </c>
      <c r="F516" s="35">
        <f>SUMIF('Rake Load'!A:A,B516,'Rake Load'!AB:AB)</f>
        <v>0</v>
      </c>
      <c r="G516" s="35" t="e">
        <f t="shared" si="197"/>
        <v>#DIV/0!</v>
      </c>
      <c r="H516" s="36" t="e">
        <f t="shared" si="198"/>
        <v>#DIV/0!</v>
      </c>
      <c r="I516" s="36" t="e">
        <f t="shared" si="199"/>
        <v>#DIV/0!</v>
      </c>
      <c r="J516" s="35">
        <f>SUMIF('Rake Load'!A:A,B516,'Rake Load'!BH:BH)</f>
        <v>0</v>
      </c>
      <c r="K516" s="41">
        <f t="shared" si="200"/>
        <v>0</v>
      </c>
      <c r="L516" s="41" t="e">
        <f t="shared" si="201"/>
        <v>#DIV/0!</v>
      </c>
      <c r="M516" s="49" t="e">
        <f t="shared" si="202"/>
        <v>#DIV/0!</v>
      </c>
      <c r="N516" s="49" t="e">
        <f t="shared" si="203"/>
        <v>#DIV/0!</v>
      </c>
      <c r="O516" s="363">
        <f>SUMIF(C$2:C516,C516,D$2:D516)</f>
        <v>128</v>
      </c>
      <c r="P516" s="33">
        <f>SUMIF(C$2:C516,C516,F$2:F516)</f>
        <v>17.125694444444445</v>
      </c>
      <c r="Q516" s="37">
        <f t="shared" si="204"/>
        <v>0.13379448784722223</v>
      </c>
      <c r="R516" s="36">
        <f t="shared" si="205"/>
        <v>3</v>
      </c>
      <c r="S516" s="36">
        <f t="shared" si="206"/>
        <v>12</v>
      </c>
      <c r="T516" s="363">
        <f>SUM(D$2:D516)</f>
        <v>1535</v>
      </c>
      <c r="U516" s="38">
        <f>SUMIF(C$2:C516,C516,E$2:E516)</f>
        <v>456552.38</v>
      </c>
      <c r="V516" s="38">
        <f>SUM(E$2:E516)</f>
        <v>5446054.2960000029</v>
      </c>
      <c r="W516" s="43">
        <f>SUM(F$2:F516)</f>
        <v>40908.054861111159</v>
      </c>
      <c r="X516" s="43">
        <f t="shared" si="207"/>
        <v>26.650198606587075</v>
      </c>
      <c r="Y516" s="36">
        <f t="shared" si="208"/>
        <v>15</v>
      </c>
      <c r="Z516" s="36">
        <f t="shared" si="209"/>
        <v>36</v>
      </c>
      <c r="AA516" s="38">
        <f>SUMIF('Rake Load'!A:A,Summary!B516,'Rake Load'!AN:AN)</f>
        <v>0</v>
      </c>
      <c r="AB516" s="38">
        <f>SUMIF(C$2:C516,C516,AA$2:AA516)</f>
        <v>43.438194444444449</v>
      </c>
      <c r="AC516" s="38">
        <f>SUM(AA$2:AA516)</f>
        <v>540.44861111113426</v>
      </c>
      <c r="AD516" s="43" t="e">
        <f t="shared" si="210"/>
        <v>#DIV/0!</v>
      </c>
      <c r="AE516" s="43">
        <f t="shared" si="211"/>
        <v>0.33936089409722225</v>
      </c>
      <c r="AF516" s="43">
        <f t="shared" si="212"/>
        <v>0.35208378574015259</v>
      </c>
      <c r="AG516" s="38">
        <f>SUMIF(Unloader!B:B,Summary!B516,Unloader!M:M)</f>
        <v>0</v>
      </c>
      <c r="AH516" s="38">
        <f>SUMIF(C$2:C516,C516,AG$2:AG516)</f>
        <v>328643</v>
      </c>
      <c r="AI516" s="38">
        <f>SUM(AG$2:AG516)</f>
        <v>5010888</v>
      </c>
      <c r="AJ516" s="40">
        <f>SUMIF(Unloader!B:B,Summary!B516,Unloader!W:W)</f>
        <v>0</v>
      </c>
      <c r="AK516" s="40">
        <f>SUMIF(Unloader!B:B,Summary!B516,Unloader!AD:AD)+SUMIF(Unloader!B:B,Summary!B516,Unloader!BR:BR)+SUMIF(Unloader!B:B,Summary!B516,Unloader!BN:BN)</f>
        <v>0</v>
      </c>
      <c r="AL516" s="40">
        <f>SUMIF(C$2:C516,C516,AJ$2:AJ516)</f>
        <v>9.9513888888888875</v>
      </c>
      <c r="AM516" s="40">
        <f>SUMIF(C$2:C516,C516,AK$2:AK516)</f>
        <v>0.49375000000000002</v>
      </c>
      <c r="AN516" s="30">
        <f t="shared" si="213"/>
        <v>1447.8728247301567</v>
      </c>
      <c r="AO516" s="30">
        <f>SUM(AJ$2:AJ516)</f>
        <v>155.96458333333337</v>
      </c>
      <c r="AP516" s="30">
        <f>SUM(AK$2:AK516)</f>
        <v>13.888194444444437</v>
      </c>
      <c r="AQ516" s="30">
        <f t="shared" si="214"/>
        <v>1469.5404467471526</v>
      </c>
    </row>
    <row r="517" spans="1:43" x14ac:dyDescent="0.25">
      <c r="A517" s="124">
        <f t="shared" si="215"/>
        <v>516</v>
      </c>
      <c r="B517" s="361">
        <f t="shared" si="215"/>
        <v>41149</v>
      </c>
      <c r="C517" s="33">
        <f t="shared" si="196"/>
        <v>8</v>
      </c>
      <c r="D517" s="125">
        <f>COUNTIF('Rake Load'!A:A,Summary!B517)</f>
        <v>0</v>
      </c>
      <c r="E517" s="125">
        <f>SUMIF('Rake Load'!A:A,B517,'Rake Load'!F:F)</f>
        <v>0</v>
      </c>
      <c r="F517" s="35">
        <f>SUMIF('Rake Load'!A:A,B517,'Rake Load'!AB:AB)</f>
        <v>0</v>
      </c>
      <c r="G517" s="35" t="e">
        <f t="shared" si="197"/>
        <v>#DIV/0!</v>
      </c>
      <c r="H517" s="36" t="e">
        <f t="shared" si="198"/>
        <v>#DIV/0!</v>
      </c>
      <c r="I517" s="36" t="e">
        <f t="shared" si="199"/>
        <v>#DIV/0!</v>
      </c>
      <c r="J517" s="35">
        <f>SUMIF('Rake Load'!A:A,B517,'Rake Load'!BH:BH)</f>
        <v>0</v>
      </c>
      <c r="K517" s="41">
        <f t="shared" si="200"/>
        <v>0</v>
      </c>
      <c r="L517" s="41" t="e">
        <f t="shared" si="201"/>
        <v>#DIV/0!</v>
      </c>
      <c r="M517" s="49" t="e">
        <f t="shared" si="202"/>
        <v>#DIV/0!</v>
      </c>
      <c r="N517" s="49" t="e">
        <f t="shared" si="203"/>
        <v>#DIV/0!</v>
      </c>
      <c r="O517" s="363">
        <f>SUMIF(C$2:C517,C517,D$2:D517)</f>
        <v>128</v>
      </c>
      <c r="P517" s="33">
        <f>SUMIF(C$2:C517,C517,F$2:F517)</f>
        <v>17.125694444444445</v>
      </c>
      <c r="Q517" s="37">
        <f t="shared" si="204"/>
        <v>0.13379448784722223</v>
      </c>
      <c r="R517" s="36">
        <f t="shared" si="205"/>
        <v>3</v>
      </c>
      <c r="S517" s="36">
        <f t="shared" si="206"/>
        <v>12</v>
      </c>
      <c r="T517" s="363">
        <f>SUM(D$2:D517)</f>
        <v>1535</v>
      </c>
      <c r="U517" s="38">
        <f>SUMIF(C$2:C517,C517,E$2:E517)</f>
        <v>456552.38</v>
      </c>
      <c r="V517" s="38">
        <f>SUM(E$2:E517)</f>
        <v>5446054.2960000029</v>
      </c>
      <c r="W517" s="43">
        <f>SUM(F$2:F517)</f>
        <v>40908.054861111159</v>
      </c>
      <c r="X517" s="43">
        <f t="shared" si="207"/>
        <v>26.650198606587075</v>
      </c>
      <c r="Y517" s="36">
        <f t="shared" si="208"/>
        <v>15</v>
      </c>
      <c r="Z517" s="36">
        <f t="shared" si="209"/>
        <v>36</v>
      </c>
      <c r="AA517" s="38">
        <f>SUMIF('Rake Load'!A:A,Summary!B517,'Rake Load'!AN:AN)</f>
        <v>0</v>
      </c>
      <c r="AB517" s="38">
        <f>SUMIF(C$2:C517,C517,AA$2:AA517)</f>
        <v>43.438194444444449</v>
      </c>
      <c r="AC517" s="38">
        <f>SUM(AA$2:AA517)</f>
        <v>540.44861111113426</v>
      </c>
      <c r="AD517" s="43" t="e">
        <f t="shared" si="210"/>
        <v>#DIV/0!</v>
      </c>
      <c r="AE517" s="43">
        <f t="shared" si="211"/>
        <v>0.33936089409722225</v>
      </c>
      <c r="AF517" s="43">
        <f t="shared" si="212"/>
        <v>0.35208378574015259</v>
      </c>
      <c r="AG517" s="38">
        <f>SUMIF(Unloader!B:B,Summary!B517,Unloader!M:M)</f>
        <v>0</v>
      </c>
      <c r="AH517" s="38">
        <f>SUMIF(C$2:C517,C517,AG$2:AG517)</f>
        <v>328643</v>
      </c>
      <c r="AI517" s="38">
        <f>SUM(AG$2:AG517)</f>
        <v>5010888</v>
      </c>
      <c r="AJ517" s="40">
        <f>SUMIF(Unloader!B:B,Summary!B517,Unloader!W:W)</f>
        <v>0</v>
      </c>
      <c r="AK517" s="40">
        <f>SUMIF(Unloader!B:B,Summary!B517,Unloader!AD:AD)+SUMIF(Unloader!B:B,Summary!B517,Unloader!BR:BR)+SUMIF(Unloader!B:B,Summary!B517,Unloader!BN:BN)</f>
        <v>0</v>
      </c>
      <c r="AL517" s="40">
        <f>SUMIF(C$2:C517,C517,AJ$2:AJ517)</f>
        <v>9.9513888888888875</v>
      </c>
      <c r="AM517" s="40">
        <f>SUMIF(C$2:C517,C517,AK$2:AK517)</f>
        <v>0.49375000000000002</v>
      </c>
      <c r="AN517" s="30">
        <f t="shared" si="213"/>
        <v>1447.8728247301567</v>
      </c>
      <c r="AO517" s="30">
        <f>SUM(AJ$2:AJ517)</f>
        <v>155.96458333333337</v>
      </c>
      <c r="AP517" s="30">
        <f>SUM(AK$2:AK517)</f>
        <v>13.888194444444437</v>
      </c>
      <c r="AQ517" s="30">
        <f t="shared" si="214"/>
        <v>1469.5404467471526</v>
      </c>
    </row>
    <row r="518" spans="1:43" x14ac:dyDescent="0.25">
      <c r="A518" s="124">
        <f t="shared" si="215"/>
        <v>517</v>
      </c>
      <c r="B518" s="361">
        <f t="shared" si="215"/>
        <v>41150</v>
      </c>
      <c r="C518" s="33">
        <f t="shared" si="196"/>
        <v>8</v>
      </c>
      <c r="D518" s="125">
        <f>COUNTIF('Rake Load'!A:A,Summary!B518)</f>
        <v>0</v>
      </c>
      <c r="E518" s="125">
        <f>SUMIF('Rake Load'!A:A,B518,'Rake Load'!F:F)</f>
        <v>0</v>
      </c>
      <c r="F518" s="35">
        <f>SUMIF('Rake Load'!A:A,B518,'Rake Load'!AB:AB)</f>
        <v>0</v>
      </c>
      <c r="G518" s="35" t="e">
        <f t="shared" si="197"/>
        <v>#DIV/0!</v>
      </c>
      <c r="H518" s="36" t="e">
        <f t="shared" si="198"/>
        <v>#DIV/0!</v>
      </c>
      <c r="I518" s="36" t="e">
        <f t="shared" si="199"/>
        <v>#DIV/0!</v>
      </c>
      <c r="J518" s="35">
        <f>SUMIF('Rake Load'!A:A,B518,'Rake Load'!BH:BH)</f>
        <v>0</v>
      </c>
      <c r="K518" s="41">
        <f t="shared" si="200"/>
        <v>0</v>
      </c>
      <c r="L518" s="41" t="e">
        <f t="shared" si="201"/>
        <v>#DIV/0!</v>
      </c>
      <c r="M518" s="49" t="e">
        <f t="shared" si="202"/>
        <v>#DIV/0!</v>
      </c>
      <c r="N518" s="49" t="e">
        <f t="shared" si="203"/>
        <v>#DIV/0!</v>
      </c>
      <c r="O518" s="363">
        <f>SUMIF(C$2:C518,C518,D$2:D518)</f>
        <v>128</v>
      </c>
      <c r="P518" s="33">
        <f>SUMIF(C$2:C518,C518,F$2:F518)</f>
        <v>17.125694444444445</v>
      </c>
      <c r="Q518" s="37">
        <f t="shared" si="204"/>
        <v>0.13379448784722223</v>
      </c>
      <c r="R518" s="36">
        <f t="shared" si="205"/>
        <v>3</v>
      </c>
      <c r="S518" s="36">
        <f t="shared" si="206"/>
        <v>12</v>
      </c>
      <c r="T518" s="363">
        <f>SUM(D$2:D518)</f>
        <v>1535</v>
      </c>
      <c r="U518" s="38">
        <f>SUMIF(C$2:C518,C518,E$2:E518)</f>
        <v>456552.38</v>
      </c>
      <c r="V518" s="38">
        <f>SUM(E$2:E518)</f>
        <v>5446054.2960000029</v>
      </c>
      <c r="W518" s="43">
        <f>SUM(F$2:F518)</f>
        <v>40908.054861111159</v>
      </c>
      <c r="X518" s="43">
        <f t="shared" si="207"/>
        <v>26.650198606587075</v>
      </c>
      <c r="Y518" s="36">
        <f t="shared" si="208"/>
        <v>15</v>
      </c>
      <c r="Z518" s="36">
        <f t="shared" si="209"/>
        <v>36</v>
      </c>
      <c r="AA518" s="38">
        <f>SUMIF('Rake Load'!A:A,Summary!B518,'Rake Load'!AN:AN)</f>
        <v>0</v>
      </c>
      <c r="AB518" s="38">
        <f>SUMIF(C$2:C518,C518,AA$2:AA518)</f>
        <v>43.438194444444449</v>
      </c>
      <c r="AC518" s="38">
        <f>SUM(AA$2:AA518)</f>
        <v>540.44861111113426</v>
      </c>
      <c r="AD518" s="43" t="e">
        <f t="shared" si="210"/>
        <v>#DIV/0!</v>
      </c>
      <c r="AE518" s="43">
        <f t="shared" si="211"/>
        <v>0.33936089409722225</v>
      </c>
      <c r="AF518" s="43">
        <f t="shared" si="212"/>
        <v>0.35208378574015259</v>
      </c>
      <c r="AG518" s="38">
        <f>SUMIF(Unloader!B:B,Summary!B518,Unloader!M:M)</f>
        <v>0</v>
      </c>
      <c r="AH518" s="38">
        <f>SUMIF(C$2:C518,C518,AG$2:AG518)</f>
        <v>328643</v>
      </c>
      <c r="AI518" s="38">
        <f>SUM(AG$2:AG518)</f>
        <v>5010888</v>
      </c>
      <c r="AJ518" s="40">
        <f>SUMIF(Unloader!B:B,Summary!B518,Unloader!W:W)</f>
        <v>0</v>
      </c>
      <c r="AK518" s="40">
        <f>SUMIF(Unloader!B:B,Summary!B518,Unloader!AD:AD)+SUMIF(Unloader!B:B,Summary!B518,Unloader!BR:BR)+SUMIF(Unloader!B:B,Summary!B518,Unloader!BN:BN)</f>
        <v>0</v>
      </c>
      <c r="AL518" s="40">
        <f>SUMIF(C$2:C518,C518,AJ$2:AJ518)</f>
        <v>9.9513888888888875</v>
      </c>
      <c r="AM518" s="40">
        <f>SUMIF(C$2:C518,C518,AK$2:AK518)</f>
        <v>0.49375000000000002</v>
      </c>
      <c r="AN518" s="30">
        <f t="shared" si="213"/>
        <v>1447.8728247301567</v>
      </c>
      <c r="AO518" s="30">
        <f>SUM(AJ$2:AJ518)</f>
        <v>155.96458333333337</v>
      </c>
      <c r="AP518" s="30">
        <f>SUM(AK$2:AK518)</f>
        <v>13.888194444444437</v>
      </c>
      <c r="AQ518" s="30">
        <f t="shared" si="214"/>
        <v>1469.5404467471526</v>
      </c>
    </row>
    <row r="519" spans="1:43" x14ac:dyDescent="0.25">
      <c r="A519" s="124">
        <f t="shared" si="215"/>
        <v>518</v>
      </c>
      <c r="B519" s="361">
        <f t="shared" si="215"/>
        <v>41151</v>
      </c>
      <c r="C519" s="33">
        <f t="shared" si="196"/>
        <v>8</v>
      </c>
      <c r="D519" s="125">
        <f>COUNTIF('Rake Load'!A:A,Summary!B519)</f>
        <v>0</v>
      </c>
      <c r="E519" s="125">
        <f>SUMIF('Rake Load'!A:A,B519,'Rake Load'!F:F)</f>
        <v>0</v>
      </c>
      <c r="F519" s="35">
        <f>SUMIF('Rake Load'!A:A,B519,'Rake Load'!AB:AB)</f>
        <v>0</v>
      </c>
      <c r="G519" s="35" t="e">
        <f t="shared" si="197"/>
        <v>#DIV/0!</v>
      </c>
      <c r="H519" s="36" t="e">
        <f t="shared" si="198"/>
        <v>#DIV/0!</v>
      </c>
      <c r="I519" s="36" t="e">
        <f t="shared" si="199"/>
        <v>#DIV/0!</v>
      </c>
      <c r="J519" s="35">
        <f>SUMIF('Rake Load'!A:A,B519,'Rake Load'!BH:BH)</f>
        <v>0</v>
      </c>
      <c r="K519" s="41">
        <f t="shared" si="200"/>
        <v>0</v>
      </c>
      <c r="L519" s="41" t="e">
        <f t="shared" si="201"/>
        <v>#DIV/0!</v>
      </c>
      <c r="M519" s="49" t="e">
        <f t="shared" si="202"/>
        <v>#DIV/0!</v>
      </c>
      <c r="N519" s="49" t="e">
        <f t="shared" si="203"/>
        <v>#DIV/0!</v>
      </c>
      <c r="O519" s="363">
        <f>SUMIF(C$2:C519,C519,D$2:D519)</f>
        <v>128</v>
      </c>
      <c r="P519" s="33">
        <f>SUMIF(C$2:C519,C519,F$2:F519)</f>
        <v>17.125694444444445</v>
      </c>
      <c r="Q519" s="37">
        <f t="shared" si="204"/>
        <v>0.13379448784722223</v>
      </c>
      <c r="R519" s="36">
        <f t="shared" si="205"/>
        <v>3</v>
      </c>
      <c r="S519" s="36">
        <f t="shared" si="206"/>
        <v>12</v>
      </c>
      <c r="T519" s="363">
        <f>SUM(D$2:D519)</f>
        <v>1535</v>
      </c>
      <c r="U519" s="38">
        <f>SUMIF(C$2:C519,C519,E$2:E519)</f>
        <v>456552.38</v>
      </c>
      <c r="V519" s="38">
        <f>SUM(E$2:E519)</f>
        <v>5446054.2960000029</v>
      </c>
      <c r="W519" s="43">
        <f>SUM(F$2:F519)</f>
        <v>40908.054861111159</v>
      </c>
      <c r="X519" s="43">
        <f t="shared" si="207"/>
        <v>26.650198606587075</v>
      </c>
      <c r="Y519" s="36">
        <f t="shared" si="208"/>
        <v>15</v>
      </c>
      <c r="Z519" s="36">
        <f t="shared" si="209"/>
        <v>36</v>
      </c>
      <c r="AA519" s="38">
        <f>SUMIF('Rake Load'!A:A,Summary!B519,'Rake Load'!AN:AN)</f>
        <v>0</v>
      </c>
      <c r="AB519" s="38">
        <f>SUMIF(C$2:C519,C519,AA$2:AA519)</f>
        <v>43.438194444444449</v>
      </c>
      <c r="AC519" s="38">
        <f>SUM(AA$2:AA519)</f>
        <v>540.44861111113426</v>
      </c>
      <c r="AD519" s="43" t="e">
        <f t="shared" si="210"/>
        <v>#DIV/0!</v>
      </c>
      <c r="AE519" s="43">
        <f t="shared" si="211"/>
        <v>0.33936089409722225</v>
      </c>
      <c r="AF519" s="43">
        <f t="shared" si="212"/>
        <v>0.35208378574015259</v>
      </c>
      <c r="AG519" s="38">
        <f>SUMIF(Unloader!B:B,Summary!B519,Unloader!M:M)</f>
        <v>0</v>
      </c>
      <c r="AH519" s="38">
        <f>SUMIF(C$2:C519,C519,AG$2:AG519)</f>
        <v>328643</v>
      </c>
      <c r="AI519" s="38">
        <f>SUM(AG$2:AG519)</f>
        <v>5010888</v>
      </c>
      <c r="AJ519" s="40">
        <f>SUMIF(Unloader!B:B,Summary!B519,Unloader!W:W)</f>
        <v>0</v>
      </c>
      <c r="AK519" s="40">
        <f>SUMIF(Unloader!B:B,Summary!B519,Unloader!AD:AD)+SUMIF(Unloader!B:B,Summary!B519,Unloader!BR:BR)+SUMIF(Unloader!B:B,Summary!B519,Unloader!BN:BN)</f>
        <v>0</v>
      </c>
      <c r="AL519" s="40">
        <f>SUMIF(C$2:C519,C519,AJ$2:AJ519)</f>
        <v>9.9513888888888875</v>
      </c>
      <c r="AM519" s="40">
        <f>SUMIF(C$2:C519,C519,AK$2:AK519)</f>
        <v>0.49375000000000002</v>
      </c>
      <c r="AN519" s="30">
        <f t="shared" si="213"/>
        <v>1447.8728247301567</v>
      </c>
      <c r="AO519" s="30">
        <f>SUM(AJ$2:AJ519)</f>
        <v>155.96458333333337</v>
      </c>
      <c r="AP519" s="30">
        <f>SUM(AK$2:AK519)</f>
        <v>13.888194444444437</v>
      </c>
      <c r="AQ519" s="30">
        <f t="shared" si="214"/>
        <v>1469.5404467471526</v>
      </c>
    </row>
    <row r="520" spans="1:43" x14ac:dyDescent="0.25">
      <c r="A520" s="124">
        <f t="shared" ref="A520:B535" si="216">A519+1</f>
        <v>519</v>
      </c>
      <c r="B520" s="361">
        <f t="shared" si="216"/>
        <v>41152</v>
      </c>
      <c r="C520" s="33">
        <f t="shared" si="196"/>
        <v>8</v>
      </c>
      <c r="D520" s="125">
        <f>COUNTIF('Rake Load'!A:A,Summary!B520)</f>
        <v>0</v>
      </c>
      <c r="E520" s="125">
        <f>SUMIF('Rake Load'!A:A,B520,'Rake Load'!F:F)</f>
        <v>0</v>
      </c>
      <c r="F520" s="35">
        <f>SUMIF('Rake Load'!A:A,B520,'Rake Load'!AB:AB)</f>
        <v>0</v>
      </c>
      <c r="G520" s="35" t="e">
        <f t="shared" si="197"/>
        <v>#DIV/0!</v>
      </c>
      <c r="H520" s="36" t="e">
        <f t="shared" si="198"/>
        <v>#DIV/0!</v>
      </c>
      <c r="I520" s="36" t="e">
        <f t="shared" si="199"/>
        <v>#DIV/0!</v>
      </c>
      <c r="J520" s="35">
        <f>SUMIF('Rake Load'!A:A,B520,'Rake Load'!BH:BH)</f>
        <v>0</v>
      </c>
      <c r="K520" s="41">
        <f t="shared" si="200"/>
        <v>0</v>
      </c>
      <c r="L520" s="41" t="e">
        <f t="shared" si="201"/>
        <v>#DIV/0!</v>
      </c>
      <c r="M520" s="49" t="e">
        <f t="shared" si="202"/>
        <v>#DIV/0!</v>
      </c>
      <c r="N520" s="49" t="e">
        <f t="shared" si="203"/>
        <v>#DIV/0!</v>
      </c>
      <c r="O520" s="363">
        <f>SUMIF(C$2:C520,C520,D$2:D520)</f>
        <v>128</v>
      </c>
      <c r="P520" s="33">
        <f>SUMIF(C$2:C520,C520,F$2:F520)</f>
        <v>17.125694444444445</v>
      </c>
      <c r="Q520" s="37">
        <f t="shared" si="204"/>
        <v>0.13379448784722223</v>
      </c>
      <c r="R520" s="36">
        <f t="shared" si="205"/>
        <v>3</v>
      </c>
      <c r="S520" s="36">
        <f t="shared" si="206"/>
        <v>12</v>
      </c>
      <c r="T520" s="363">
        <f>SUM(D$2:D520)</f>
        <v>1535</v>
      </c>
      <c r="U520" s="38">
        <f>SUMIF(C$2:C520,C520,E$2:E520)</f>
        <v>456552.38</v>
      </c>
      <c r="V520" s="38">
        <f>SUM(E$2:E520)</f>
        <v>5446054.2960000029</v>
      </c>
      <c r="W520" s="43">
        <f>SUM(F$2:F520)</f>
        <v>40908.054861111159</v>
      </c>
      <c r="X520" s="43">
        <f t="shared" si="207"/>
        <v>26.650198606587075</v>
      </c>
      <c r="Y520" s="36">
        <f t="shared" si="208"/>
        <v>15</v>
      </c>
      <c r="Z520" s="36">
        <f t="shared" si="209"/>
        <v>36</v>
      </c>
      <c r="AA520" s="38">
        <f>SUMIF('Rake Load'!A:A,Summary!B520,'Rake Load'!AN:AN)</f>
        <v>0</v>
      </c>
      <c r="AB520" s="38">
        <f>SUMIF(C$2:C520,C520,AA$2:AA520)</f>
        <v>43.438194444444449</v>
      </c>
      <c r="AC520" s="38">
        <f>SUM(AA$2:AA520)</f>
        <v>540.44861111113426</v>
      </c>
      <c r="AD520" s="43" t="e">
        <f t="shared" si="210"/>
        <v>#DIV/0!</v>
      </c>
      <c r="AE520" s="43">
        <f t="shared" si="211"/>
        <v>0.33936089409722225</v>
      </c>
      <c r="AF520" s="43">
        <f t="shared" si="212"/>
        <v>0.35208378574015259</v>
      </c>
      <c r="AG520" s="38">
        <f>SUMIF(Unloader!B:B,Summary!B520,Unloader!M:M)</f>
        <v>0</v>
      </c>
      <c r="AH520" s="38">
        <f>SUMIF(C$2:C520,C520,AG$2:AG520)</f>
        <v>328643</v>
      </c>
      <c r="AI520" s="38">
        <f>SUM(AG$2:AG520)</f>
        <v>5010888</v>
      </c>
      <c r="AJ520" s="40">
        <f>SUMIF(Unloader!B:B,Summary!B520,Unloader!W:W)</f>
        <v>0</v>
      </c>
      <c r="AK520" s="40">
        <f>SUMIF(Unloader!B:B,Summary!B520,Unloader!AD:AD)+SUMIF(Unloader!B:B,Summary!B520,Unloader!BR:BR)+SUMIF(Unloader!B:B,Summary!B520,Unloader!BN:BN)</f>
        <v>0</v>
      </c>
      <c r="AL520" s="40">
        <f>SUMIF(C$2:C520,C520,AJ$2:AJ520)</f>
        <v>9.9513888888888875</v>
      </c>
      <c r="AM520" s="40">
        <f>SUMIF(C$2:C520,C520,AK$2:AK520)</f>
        <v>0.49375000000000002</v>
      </c>
      <c r="AN520" s="30">
        <f t="shared" si="213"/>
        <v>1447.8728247301567</v>
      </c>
      <c r="AO520" s="30">
        <f>SUM(AJ$2:AJ520)</f>
        <v>155.96458333333337</v>
      </c>
      <c r="AP520" s="30">
        <f>SUM(AK$2:AK520)</f>
        <v>13.888194444444437</v>
      </c>
      <c r="AQ520" s="30">
        <f t="shared" si="214"/>
        <v>1469.5404467471526</v>
      </c>
    </row>
    <row r="521" spans="1:43" x14ac:dyDescent="0.25">
      <c r="A521" s="124">
        <f t="shared" si="216"/>
        <v>520</v>
      </c>
      <c r="B521" s="361">
        <f t="shared" si="216"/>
        <v>41153</v>
      </c>
      <c r="C521" s="33">
        <f t="shared" si="196"/>
        <v>9</v>
      </c>
      <c r="D521" s="125">
        <f>COUNTIF('Rake Load'!A:A,Summary!B521)</f>
        <v>0</v>
      </c>
      <c r="E521" s="125">
        <f>SUMIF('Rake Load'!A:A,B521,'Rake Load'!F:F)</f>
        <v>0</v>
      </c>
      <c r="F521" s="35">
        <f>SUMIF('Rake Load'!A:A,B521,'Rake Load'!AB:AB)</f>
        <v>0</v>
      </c>
      <c r="G521" s="35" t="e">
        <f t="shared" si="197"/>
        <v>#DIV/0!</v>
      </c>
      <c r="H521" s="36" t="e">
        <f t="shared" si="198"/>
        <v>#DIV/0!</v>
      </c>
      <c r="I521" s="36" t="e">
        <f t="shared" si="199"/>
        <v>#DIV/0!</v>
      </c>
      <c r="J521" s="35">
        <f>SUMIF('Rake Load'!A:A,B521,'Rake Load'!BH:BH)</f>
        <v>0</v>
      </c>
      <c r="K521" s="41">
        <f t="shared" si="200"/>
        <v>0</v>
      </c>
      <c r="L521" s="41" t="e">
        <f t="shared" si="201"/>
        <v>#DIV/0!</v>
      </c>
      <c r="M521" s="49" t="e">
        <f t="shared" si="202"/>
        <v>#DIV/0!</v>
      </c>
      <c r="N521" s="49" t="e">
        <f t="shared" si="203"/>
        <v>#DIV/0!</v>
      </c>
      <c r="O521" s="363">
        <f>SUMIF(C$2:C521,C521,D$2:D521)</f>
        <v>89</v>
      </c>
      <c r="P521" s="33">
        <f>SUMIF(C$2:C521,C521,F$2:F521)</f>
        <v>10.158333333333331</v>
      </c>
      <c r="Q521" s="37">
        <f t="shared" si="204"/>
        <v>0.1141385767790262</v>
      </c>
      <c r="R521" s="36">
        <f t="shared" si="205"/>
        <v>2</v>
      </c>
      <c r="S521" s="36">
        <f t="shared" si="206"/>
        <v>44</v>
      </c>
      <c r="T521" s="363">
        <f>SUM(D$2:D521)</f>
        <v>1535</v>
      </c>
      <c r="U521" s="38">
        <f>SUMIF(C$2:C521,C521,E$2:E521)</f>
        <v>315859.42600000004</v>
      </c>
      <c r="V521" s="38">
        <f>SUM(E$2:E521)</f>
        <v>5446054.2960000029</v>
      </c>
      <c r="W521" s="43">
        <f>SUM(F$2:F521)</f>
        <v>40908.054861111159</v>
      </c>
      <c r="X521" s="43">
        <f t="shared" si="207"/>
        <v>26.650198606587075</v>
      </c>
      <c r="Y521" s="36">
        <f t="shared" si="208"/>
        <v>15</v>
      </c>
      <c r="Z521" s="36">
        <f t="shared" si="209"/>
        <v>36</v>
      </c>
      <c r="AA521" s="38">
        <f>SUMIF('Rake Load'!A:A,Summary!B521,'Rake Load'!AN:AN)</f>
        <v>0</v>
      </c>
      <c r="AB521" s="38">
        <f>SUMIF(C$2:C521,C521,AA$2:AA521)</f>
        <v>30.520138888888884</v>
      </c>
      <c r="AC521" s="38">
        <f>SUM(AA$2:AA521)</f>
        <v>540.44861111113426</v>
      </c>
      <c r="AD521" s="43" t="e">
        <f t="shared" si="210"/>
        <v>#DIV/0!</v>
      </c>
      <c r="AE521" s="43">
        <f t="shared" si="211"/>
        <v>0.34292290886392002</v>
      </c>
      <c r="AF521" s="43">
        <f t="shared" si="212"/>
        <v>0.35208378574015259</v>
      </c>
      <c r="AG521" s="38">
        <f>SUMIF(Unloader!B:B,Summary!B521,Unloader!M:M)</f>
        <v>0</v>
      </c>
      <c r="AH521" s="38">
        <f>SUMIF(C$2:C521,C521,AG$2:AG521)</f>
        <v>452447</v>
      </c>
      <c r="AI521" s="38">
        <f>SUM(AG$2:AG521)</f>
        <v>5010888</v>
      </c>
      <c r="AJ521" s="40">
        <f>SUMIF(Unloader!B:B,Summary!B521,Unloader!W:W)</f>
        <v>0</v>
      </c>
      <c r="AK521" s="40">
        <f>SUMIF(Unloader!B:B,Summary!B521,Unloader!AD:AD)+SUMIF(Unloader!B:B,Summary!B521,Unloader!BR:BR)+SUMIF(Unloader!B:B,Summary!B521,Unloader!BN:BN)</f>
        <v>0</v>
      </c>
      <c r="AL521" s="40">
        <f>SUMIF(C$2:C521,C521,AJ$2:AJ521)</f>
        <v>10.556944444444445</v>
      </c>
      <c r="AM521" s="40">
        <f>SUMIF(C$2:C521,C521,AK$2:AK521)</f>
        <v>0.41736111111111113</v>
      </c>
      <c r="AN521" s="30">
        <f t="shared" si="213"/>
        <v>1859.2438874049722</v>
      </c>
      <c r="AO521" s="30">
        <f>SUM(AJ$2:AJ521)</f>
        <v>155.96458333333337</v>
      </c>
      <c r="AP521" s="30">
        <f>SUM(AK$2:AK521)</f>
        <v>13.888194444444437</v>
      </c>
      <c r="AQ521" s="30">
        <f t="shared" si="214"/>
        <v>1469.5404467471526</v>
      </c>
    </row>
    <row r="522" spans="1:43" x14ac:dyDescent="0.25">
      <c r="A522" s="124">
        <f t="shared" si="216"/>
        <v>521</v>
      </c>
      <c r="B522" s="361">
        <f t="shared" si="216"/>
        <v>41154</v>
      </c>
      <c r="C522" s="33">
        <f t="shared" si="196"/>
        <v>9</v>
      </c>
      <c r="D522" s="125">
        <f>COUNTIF('Rake Load'!A:A,Summary!B522)</f>
        <v>0</v>
      </c>
      <c r="E522" s="125">
        <f>SUMIF('Rake Load'!A:A,B522,'Rake Load'!F:F)</f>
        <v>0</v>
      </c>
      <c r="F522" s="35">
        <f>SUMIF('Rake Load'!A:A,B522,'Rake Load'!AB:AB)</f>
        <v>0</v>
      </c>
      <c r="G522" s="35" t="e">
        <f t="shared" si="197"/>
        <v>#DIV/0!</v>
      </c>
      <c r="H522" s="36" t="e">
        <f t="shared" si="198"/>
        <v>#DIV/0!</v>
      </c>
      <c r="I522" s="36" t="e">
        <f t="shared" si="199"/>
        <v>#DIV/0!</v>
      </c>
      <c r="J522" s="35">
        <f>SUMIF('Rake Load'!A:A,B522,'Rake Load'!BH:BH)</f>
        <v>0</v>
      </c>
      <c r="K522" s="41">
        <f t="shared" si="200"/>
        <v>0</v>
      </c>
      <c r="L522" s="41" t="e">
        <f t="shared" si="201"/>
        <v>#DIV/0!</v>
      </c>
      <c r="M522" s="49" t="e">
        <f t="shared" si="202"/>
        <v>#DIV/0!</v>
      </c>
      <c r="N522" s="49" t="e">
        <f t="shared" si="203"/>
        <v>#DIV/0!</v>
      </c>
      <c r="O522" s="363">
        <f>SUMIF(C$2:C522,C522,D$2:D522)</f>
        <v>89</v>
      </c>
      <c r="P522" s="33">
        <f>SUMIF(C$2:C522,C522,F$2:F522)</f>
        <v>10.158333333333331</v>
      </c>
      <c r="Q522" s="37">
        <f t="shared" si="204"/>
        <v>0.1141385767790262</v>
      </c>
      <c r="R522" s="36">
        <f t="shared" si="205"/>
        <v>2</v>
      </c>
      <c r="S522" s="36">
        <f t="shared" si="206"/>
        <v>44</v>
      </c>
      <c r="T522" s="363">
        <f>SUM(D$2:D522)</f>
        <v>1535</v>
      </c>
      <c r="U522" s="38">
        <f>SUMIF(C$2:C522,C522,E$2:E522)</f>
        <v>315859.42600000004</v>
      </c>
      <c r="V522" s="38">
        <f>SUM(E$2:E522)</f>
        <v>5446054.2960000029</v>
      </c>
      <c r="W522" s="43">
        <f>SUM(F$2:F522)</f>
        <v>40908.054861111159</v>
      </c>
      <c r="X522" s="43">
        <f t="shared" si="207"/>
        <v>26.650198606587075</v>
      </c>
      <c r="Y522" s="36">
        <f t="shared" si="208"/>
        <v>15</v>
      </c>
      <c r="Z522" s="36">
        <f t="shared" si="209"/>
        <v>36</v>
      </c>
      <c r="AA522" s="38">
        <f>SUMIF('Rake Load'!A:A,Summary!B522,'Rake Load'!AN:AN)</f>
        <v>0</v>
      </c>
      <c r="AB522" s="38">
        <f>SUMIF(C$2:C522,C522,AA$2:AA522)</f>
        <v>30.520138888888884</v>
      </c>
      <c r="AC522" s="38">
        <f>SUM(AA$2:AA522)</f>
        <v>540.44861111113426</v>
      </c>
      <c r="AD522" s="43" t="e">
        <f t="shared" si="210"/>
        <v>#DIV/0!</v>
      </c>
      <c r="AE522" s="43">
        <f t="shared" si="211"/>
        <v>0.34292290886392002</v>
      </c>
      <c r="AF522" s="43">
        <f t="shared" si="212"/>
        <v>0.35208378574015259</v>
      </c>
      <c r="AG522" s="38">
        <f>SUMIF(Unloader!B:B,Summary!B522,Unloader!M:M)</f>
        <v>0</v>
      </c>
      <c r="AH522" s="38">
        <f>SUMIF(C$2:C522,C522,AG$2:AG522)</f>
        <v>452447</v>
      </c>
      <c r="AI522" s="38">
        <f>SUM(AG$2:AG522)</f>
        <v>5010888</v>
      </c>
      <c r="AJ522" s="40">
        <f>SUMIF(Unloader!B:B,Summary!B522,Unloader!W:W)</f>
        <v>0</v>
      </c>
      <c r="AK522" s="40">
        <f>SUMIF(Unloader!B:B,Summary!B522,Unloader!AD:AD)+SUMIF(Unloader!B:B,Summary!B522,Unloader!BR:BR)+SUMIF(Unloader!B:B,Summary!B522,Unloader!BN:BN)</f>
        <v>0</v>
      </c>
      <c r="AL522" s="40">
        <f>SUMIF(C$2:C522,C522,AJ$2:AJ522)</f>
        <v>10.556944444444445</v>
      </c>
      <c r="AM522" s="40">
        <f>SUMIF(C$2:C522,C522,AK$2:AK522)</f>
        <v>0.41736111111111113</v>
      </c>
      <c r="AN522" s="30">
        <f t="shared" si="213"/>
        <v>1859.2438874049722</v>
      </c>
      <c r="AO522" s="30">
        <f>SUM(AJ$2:AJ522)</f>
        <v>155.96458333333337</v>
      </c>
      <c r="AP522" s="30">
        <f>SUM(AK$2:AK522)</f>
        <v>13.888194444444437</v>
      </c>
      <c r="AQ522" s="30">
        <f t="shared" si="214"/>
        <v>1469.5404467471526</v>
      </c>
    </row>
    <row r="523" spans="1:43" x14ac:dyDescent="0.25">
      <c r="A523" s="124">
        <f t="shared" si="216"/>
        <v>522</v>
      </c>
      <c r="B523" s="361">
        <f t="shared" si="216"/>
        <v>41155</v>
      </c>
      <c r="C523" s="33">
        <f t="shared" si="196"/>
        <v>9</v>
      </c>
      <c r="D523" s="125">
        <f>COUNTIF('Rake Load'!A:A,Summary!B523)</f>
        <v>0</v>
      </c>
      <c r="E523" s="125">
        <f>SUMIF('Rake Load'!A:A,B523,'Rake Load'!F:F)</f>
        <v>0</v>
      </c>
      <c r="F523" s="35">
        <f>SUMIF('Rake Load'!A:A,B523,'Rake Load'!AB:AB)</f>
        <v>0</v>
      </c>
      <c r="G523" s="35" t="e">
        <f t="shared" si="197"/>
        <v>#DIV/0!</v>
      </c>
      <c r="H523" s="36" t="e">
        <f t="shared" si="198"/>
        <v>#DIV/0!</v>
      </c>
      <c r="I523" s="36" t="e">
        <f t="shared" si="199"/>
        <v>#DIV/0!</v>
      </c>
      <c r="J523" s="35">
        <f>SUMIF('Rake Load'!A:A,B523,'Rake Load'!BH:BH)</f>
        <v>0</v>
      </c>
      <c r="K523" s="41">
        <f t="shared" si="200"/>
        <v>0</v>
      </c>
      <c r="L523" s="41" t="e">
        <f t="shared" si="201"/>
        <v>#DIV/0!</v>
      </c>
      <c r="M523" s="49" t="e">
        <f t="shared" si="202"/>
        <v>#DIV/0!</v>
      </c>
      <c r="N523" s="49" t="e">
        <f t="shared" si="203"/>
        <v>#DIV/0!</v>
      </c>
      <c r="O523" s="363">
        <f>SUMIF(C$2:C523,C523,D$2:D523)</f>
        <v>89</v>
      </c>
      <c r="P523" s="33">
        <f>SUMIF(C$2:C523,C523,F$2:F523)</f>
        <v>10.158333333333331</v>
      </c>
      <c r="Q523" s="37">
        <f t="shared" si="204"/>
        <v>0.1141385767790262</v>
      </c>
      <c r="R523" s="36">
        <f t="shared" si="205"/>
        <v>2</v>
      </c>
      <c r="S523" s="36">
        <f t="shared" si="206"/>
        <v>44</v>
      </c>
      <c r="T523" s="363">
        <f>SUM(D$2:D523)</f>
        <v>1535</v>
      </c>
      <c r="U523" s="38">
        <f>SUMIF(C$2:C523,C523,E$2:E523)</f>
        <v>315859.42600000004</v>
      </c>
      <c r="V523" s="38">
        <f>SUM(E$2:E523)</f>
        <v>5446054.2960000029</v>
      </c>
      <c r="W523" s="43">
        <f>SUM(F$2:F523)</f>
        <v>40908.054861111159</v>
      </c>
      <c r="X523" s="43">
        <f t="shared" si="207"/>
        <v>26.650198606587075</v>
      </c>
      <c r="Y523" s="36">
        <f t="shared" si="208"/>
        <v>15</v>
      </c>
      <c r="Z523" s="36">
        <f t="shared" si="209"/>
        <v>36</v>
      </c>
      <c r="AA523" s="38">
        <f>SUMIF('Rake Load'!A:A,Summary!B523,'Rake Load'!AN:AN)</f>
        <v>0</v>
      </c>
      <c r="AB523" s="38">
        <f>SUMIF(C$2:C523,C523,AA$2:AA523)</f>
        <v>30.520138888888884</v>
      </c>
      <c r="AC523" s="38">
        <f>SUM(AA$2:AA523)</f>
        <v>540.44861111113426</v>
      </c>
      <c r="AD523" s="43" t="e">
        <f t="shared" si="210"/>
        <v>#DIV/0!</v>
      </c>
      <c r="AE523" s="43">
        <f t="shared" si="211"/>
        <v>0.34292290886392002</v>
      </c>
      <c r="AF523" s="43">
        <f t="shared" si="212"/>
        <v>0.35208378574015259</v>
      </c>
      <c r="AG523" s="38">
        <f>SUMIF(Unloader!B:B,Summary!B523,Unloader!M:M)</f>
        <v>0</v>
      </c>
      <c r="AH523" s="38">
        <f>SUMIF(C$2:C523,C523,AG$2:AG523)</f>
        <v>452447</v>
      </c>
      <c r="AI523" s="38">
        <f>SUM(AG$2:AG523)</f>
        <v>5010888</v>
      </c>
      <c r="AJ523" s="40">
        <f>SUMIF(Unloader!B:B,Summary!B523,Unloader!W:W)</f>
        <v>0</v>
      </c>
      <c r="AK523" s="40">
        <f>SUMIF(Unloader!B:B,Summary!B523,Unloader!AD:AD)+SUMIF(Unloader!B:B,Summary!B523,Unloader!BR:BR)+SUMIF(Unloader!B:B,Summary!B523,Unloader!BN:BN)</f>
        <v>0</v>
      </c>
      <c r="AL523" s="40">
        <f>SUMIF(C$2:C523,C523,AJ$2:AJ523)</f>
        <v>10.556944444444445</v>
      </c>
      <c r="AM523" s="40">
        <f>SUMIF(C$2:C523,C523,AK$2:AK523)</f>
        <v>0.41736111111111113</v>
      </c>
      <c r="AN523" s="30">
        <f t="shared" si="213"/>
        <v>1859.2438874049722</v>
      </c>
      <c r="AO523" s="30">
        <f>SUM(AJ$2:AJ523)</f>
        <v>155.96458333333337</v>
      </c>
      <c r="AP523" s="30">
        <f>SUM(AK$2:AK523)</f>
        <v>13.888194444444437</v>
      </c>
      <c r="AQ523" s="30">
        <f t="shared" si="214"/>
        <v>1469.5404467471526</v>
      </c>
    </row>
    <row r="524" spans="1:43" x14ac:dyDescent="0.25">
      <c r="A524" s="124">
        <f t="shared" si="216"/>
        <v>523</v>
      </c>
      <c r="B524" s="361">
        <f t="shared" si="216"/>
        <v>41156</v>
      </c>
      <c r="C524" s="33">
        <f t="shared" si="196"/>
        <v>9</v>
      </c>
      <c r="D524" s="125">
        <f>COUNTIF('Rake Load'!A:A,Summary!B524)</f>
        <v>0</v>
      </c>
      <c r="E524" s="125">
        <f>SUMIF('Rake Load'!A:A,B524,'Rake Load'!F:F)</f>
        <v>0</v>
      </c>
      <c r="F524" s="35">
        <f>SUMIF('Rake Load'!A:A,B524,'Rake Load'!AB:AB)</f>
        <v>0</v>
      </c>
      <c r="G524" s="35" t="e">
        <f t="shared" si="197"/>
        <v>#DIV/0!</v>
      </c>
      <c r="H524" s="36" t="e">
        <f t="shared" si="198"/>
        <v>#DIV/0!</v>
      </c>
      <c r="I524" s="36" t="e">
        <f t="shared" si="199"/>
        <v>#DIV/0!</v>
      </c>
      <c r="J524" s="35">
        <f>SUMIF('Rake Load'!A:A,B524,'Rake Load'!BH:BH)</f>
        <v>0</v>
      </c>
      <c r="K524" s="41">
        <f t="shared" si="200"/>
        <v>0</v>
      </c>
      <c r="L524" s="41" t="e">
        <f t="shared" si="201"/>
        <v>#DIV/0!</v>
      </c>
      <c r="M524" s="49" t="e">
        <f t="shared" si="202"/>
        <v>#DIV/0!</v>
      </c>
      <c r="N524" s="49" t="e">
        <f t="shared" si="203"/>
        <v>#DIV/0!</v>
      </c>
      <c r="O524" s="363">
        <f>SUMIF(C$2:C524,C524,D$2:D524)</f>
        <v>89</v>
      </c>
      <c r="P524" s="33">
        <f>SUMIF(C$2:C524,C524,F$2:F524)</f>
        <v>10.158333333333331</v>
      </c>
      <c r="Q524" s="37">
        <f t="shared" si="204"/>
        <v>0.1141385767790262</v>
      </c>
      <c r="R524" s="36">
        <f t="shared" si="205"/>
        <v>2</v>
      </c>
      <c r="S524" s="36">
        <f t="shared" si="206"/>
        <v>44</v>
      </c>
      <c r="T524" s="363">
        <f>SUM(D$2:D524)</f>
        <v>1535</v>
      </c>
      <c r="U524" s="38">
        <f>SUMIF(C$2:C524,C524,E$2:E524)</f>
        <v>315859.42600000004</v>
      </c>
      <c r="V524" s="38">
        <f>SUM(E$2:E524)</f>
        <v>5446054.2960000029</v>
      </c>
      <c r="W524" s="43">
        <f>SUM(F$2:F524)</f>
        <v>40908.054861111159</v>
      </c>
      <c r="X524" s="43">
        <f t="shared" si="207"/>
        <v>26.650198606587075</v>
      </c>
      <c r="Y524" s="36">
        <f t="shared" si="208"/>
        <v>15</v>
      </c>
      <c r="Z524" s="36">
        <f t="shared" si="209"/>
        <v>36</v>
      </c>
      <c r="AA524" s="38">
        <f>SUMIF('Rake Load'!A:A,Summary!B524,'Rake Load'!AN:AN)</f>
        <v>0</v>
      </c>
      <c r="AB524" s="38">
        <f>SUMIF(C$2:C524,C524,AA$2:AA524)</f>
        <v>30.520138888888884</v>
      </c>
      <c r="AC524" s="38">
        <f>SUM(AA$2:AA524)</f>
        <v>540.44861111113426</v>
      </c>
      <c r="AD524" s="43" t="e">
        <f t="shared" si="210"/>
        <v>#DIV/0!</v>
      </c>
      <c r="AE524" s="43">
        <f t="shared" si="211"/>
        <v>0.34292290886392002</v>
      </c>
      <c r="AF524" s="43">
        <f t="shared" si="212"/>
        <v>0.35208378574015259</v>
      </c>
      <c r="AG524" s="38">
        <f>SUMIF(Unloader!B:B,Summary!B524,Unloader!M:M)</f>
        <v>0</v>
      </c>
      <c r="AH524" s="38">
        <f>SUMIF(C$2:C524,C524,AG$2:AG524)</f>
        <v>452447</v>
      </c>
      <c r="AI524" s="38">
        <f>SUM(AG$2:AG524)</f>
        <v>5010888</v>
      </c>
      <c r="AJ524" s="40">
        <f>SUMIF(Unloader!B:B,Summary!B524,Unloader!W:W)</f>
        <v>0</v>
      </c>
      <c r="AK524" s="40">
        <f>SUMIF(Unloader!B:B,Summary!B524,Unloader!AD:AD)+SUMIF(Unloader!B:B,Summary!B524,Unloader!BR:BR)+SUMIF(Unloader!B:B,Summary!B524,Unloader!BN:BN)</f>
        <v>0</v>
      </c>
      <c r="AL524" s="40">
        <f>SUMIF(C$2:C524,C524,AJ$2:AJ524)</f>
        <v>10.556944444444445</v>
      </c>
      <c r="AM524" s="40">
        <f>SUMIF(C$2:C524,C524,AK$2:AK524)</f>
        <v>0.41736111111111113</v>
      </c>
      <c r="AN524" s="30">
        <f t="shared" si="213"/>
        <v>1859.2438874049722</v>
      </c>
      <c r="AO524" s="30">
        <f>SUM(AJ$2:AJ524)</f>
        <v>155.96458333333337</v>
      </c>
      <c r="AP524" s="30">
        <f>SUM(AK$2:AK524)</f>
        <v>13.888194444444437</v>
      </c>
      <c r="AQ524" s="30">
        <f t="shared" si="214"/>
        <v>1469.5404467471526</v>
      </c>
    </row>
    <row r="525" spans="1:43" x14ac:dyDescent="0.25">
      <c r="A525" s="124">
        <f t="shared" si="216"/>
        <v>524</v>
      </c>
      <c r="B525" s="361">
        <f t="shared" si="216"/>
        <v>41157</v>
      </c>
      <c r="C525" s="33">
        <f t="shared" si="196"/>
        <v>9</v>
      </c>
      <c r="D525" s="125">
        <f>COUNTIF('Rake Load'!A:A,Summary!B525)</f>
        <v>0</v>
      </c>
      <c r="E525" s="125">
        <f>SUMIF('Rake Load'!A:A,B525,'Rake Load'!F:F)</f>
        <v>0</v>
      </c>
      <c r="F525" s="35">
        <f>SUMIF('Rake Load'!A:A,B525,'Rake Load'!AB:AB)</f>
        <v>0</v>
      </c>
      <c r="G525" s="35" t="e">
        <f t="shared" si="197"/>
        <v>#DIV/0!</v>
      </c>
      <c r="H525" s="36" t="e">
        <f t="shared" si="198"/>
        <v>#DIV/0!</v>
      </c>
      <c r="I525" s="36" t="e">
        <f t="shared" si="199"/>
        <v>#DIV/0!</v>
      </c>
      <c r="J525" s="35">
        <f>SUMIF('Rake Load'!A:A,B525,'Rake Load'!BH:BH)</f>
        <v>0</v>
      </c>
      <c r="K525" s="41">
        <f t="shared" si="200"/>
        <v>0</v>
      </c>
      <c r="L525" s="41" t="e">
        <f t="shared" si="201"/>
        <v>#DIV/0!</v>
      </c>
      <c r="M525" s="49" t="e">
        <f t="shared" si="202"/>
        <v>#DIV/0!</v>
      </c>
      <c r="N525" s="49" t="e">
        <f t="shared" si="203"/>
        <v>#DIV/0!</v>
      </c>
      <c r="O525" s="363">
        <f>SUMIF(C$2:C525,C525,D$2:D525)</f>
        <v>89</v>
      </c>
      <c r="P525" s="33">
        <f>SUMIF(C$2:C525,C525,F$2:F525)</f>
        <v>10.158333333333331</v>
      </c>
      <c r="Q525" s="37">
        <f t="shared" si="204"/>
        <v>0.1141385767790262</v>
      </c>
      <c r="R525" s="36">
        <f t="shared" si="205"/>
        <v>2</v>
      </c>
      <c r="S525" s="36">
        <f t="shared" si="206"/>
        <v>44</v>
      </c>
      <c r="T525" s="363">
        <f>SUM(D$2:D525)</f>
        <v>1535</v>
      </c>
      <c r="U525" s="38">
        <f>SUMIF(C$2:C525,C525,E$2:E525)</f>
        <v>315859.42600000004</v>
      </c>
      <c r="V525" s="38">
        <f>SUM(E$2:E525)</f>
        <v>5446054.2960000029</v>
      </c>
      <c r="W525" s="43">
        <f>SUM(F$2:F525)</f>
        <v>40908.054861111159</v>
      </c>
      <c r="X525" s="43">
        <f t="shared" si="207"/>
        <v>26.650198606587075</v>
      </c>
      <c r="Y525" s="36">
        <f t="shared" si="208"/>
        <v>15</v>
      </c>
      <c r="Z525" s="36">
        <f t="shared" si="209"/>
        <v>36</v>
      </c>
      <c r="AA525" s="38">
        <f>SUMIF('Rake Load'!A:A,Summary!B525,'Rake Load'!AN:AN)</f>
        <v>0</v>
      </c>
      <c r="AB525" s="38">
        <f>SUMIF(C$2:C525,C525,AA$2:AA525)</f>
        <v>30.520138888888884</v>
      </c>
      <c r="AC525" s="38">
        <f>SUM(AA$2:AA525)</f>
        <v>540.44861111113426</v>
      </c>
      <c r="AD525" s="43" t="e">
        <f t="shared" si="210"/>
        <v>#DIV/0!</v>
      </c>
      <c r="AE525" s="43">
        <f t="shared" si="211"/>
        <v>0.34292290886392002</v>
      </c>
      <c r="AF525" s="43">
        <f t="shared" si="212"/>
        <v>0.35208378574015259</v>
      </c>
      <c r="AG525" s="38">
        <f>SUMIF(Unloader!B:B,Summary!B525,Unloader!M:M)</f>
        <v>0</v>
      </c>
      <c r="AH525" s="38">
        <f>SUMIF(C$2:C525,C525,AG$2:AG525)</f>
        <v>452447</v>
      </c>
      <c r="AI525" s="38">
        <f>SUM(AG$2:AG525)</f>
        <v>5010888</v>
      </c>
      <c r="AJ525" s="40">
        <f>SUMIF(Unloader!B:B,Summary!B525,Unloader!W:W)</f>
        <v>0</v>
      </c>
      <c r="AK525" s="40">
        <f>SUMIF(Unloader!B:B,Summary!B525,Unloader!AD:AD)+SUMIF(Unloader!B:B,Summary!B525,Unloader!BR:BR)+SUMIF(Unloader!B:B,Summary!B525,Unloader!BN:BN)</f>
        <v>0</v>
      </c>
      <c r="AL525" s="40">
        <f>SUMIF(C$2:C525,C525,AJ$2:AJ525)</f>
        <v>10.556944444444445</v>
      </c>
      <c r="AM525" s="40">
        <f>SUMIF(C$2:C525,C525,AK$2:AK525)</f>
        <v>0.41736111111111113</v>
      </c>
      <c r="AN525" s="30">
        <f t="shared" si="213"/>
        <v>1859.2438874049722</v>
      </c>
      <c r="AO525" s="30">
        <f>SUM(AJ$2:AJ525)</f>
        <v>155.96458333333337</v>
      </c>
      <c r="AP525" s="30">
        <f>SUM(AK$2:AK525)</f>
        <v>13.888194444444437</v>
      </c>
      <c r="AQ525" s="30">
        <f t="shared" si="214"/>
        <v>1469.5404467471526</v>
      </c>
    </row>
    <row r="526" spans="1:43" x14ac:dyDescent="0.25">
      <c r="A526" s="124">
        <f t="shared" si="216"/>
        <v>525</v>
      </c>
      <c r="B526" s="361">
        <f t="shared" si="216"/>
        <v>41158</v>
      </c>
      <c r="C526" s="33">
        <f t="shared" si="196"/>
        <v>9</v>
      </c>
      <c r="D526" s="125">
        <f>COUNTIF('Rake Load'!A:A,Summary!B526)</f>
        <v>0</v>
      </c>
      <c r="E526" s="125">
        <f>SUMIF('Rake Load'!A:A,B526,'Rake Load'!F:F)</f>
        <v>0</v>
      </c>
      <c r="F526" s="35">
        <f>SUMIF('Rake Load'!A:A,B526,'Rake Load'!AB:AB)</f>
        <v>0</v>
      </c>
      <c r="G526" s="35" t="e">
        <f t="shared" si="197"/>
        <v>#DIV/0!</v>
      </c>
      <c r="H526" s="36" t="e">
        <f t="shared" si="198"/>
        <v>#DIV/0!</v>
      </c>
      <c r="I526" s="36" t="e">
        <f t="shared" si="199"/>
        <v>#DIV/0!</v>
      </c>
      <c r="J526" s="35">
        <f>SUMIF('Rake Load'!A:A,B526,'Rake Load'!BH:BH)</f>
        <v>0</v>
      </c>
      <c r="K526" s="41">
        <f t="shared" si="200"/>
        <v>0</v>
      </c>
      <c r="L526" s="41" t="e">
        <f t="shared" si="201"/>
        <v>#DIV/0!</v>
      </c>
      <c r="M526" s="49" t="e">
        <f t="shared" si="202"/>
        <v>#DIV/0!</v>
      </c>
      <c r="N526" s="49" t="e">
        <f t="shared" si="203"/>
        <v>#DIV/0!</v>
      </c>
      <c r="O526" s="363">
        <f>SUMIF(C$2:C526,C526,D$2:D526)</f>
        <v>89</v>
      </c>
      <c r="P526" s="33">
        <f>SUMIF(C$2:C526,C526,F$2:F526)</f>
        <v>10.158333333333331</v>
      </c>
      <c r="Q526" s="37">
        <f t="shared" si="204"/>
        <v>0.1141385767790262</v>
      </c>
      <c r="R526" s="36">
        <f t="shared" si="205"/>
        <v>2</v>
      </c>
      <c r="S526" s="36">
        <f t="shared" si="206"/>
        <v>44</v>
      </c>
      <c r="T526" s="363">
        <f>SUM(D$2:D526)</f>
        <v>1535</v>
      </c>
      <c r="U526" s="38">
        <f>SUMIF(C$2:C526,C526,E$2:E526)</f>
        <v>315859.42600000004</v>
      </c>
      <c r="V526" s="38">
        <f>SUM(E$2:E526)</f>
        <v>5446054.2960000029</v>
      </c>
      <c r="W526" s="43">
        <f>SUM(F$2:F526)</f>
        <v>40908.054861111159</v>
      </c>
      <c r="X526" s="43">
        <f t="shared" si="207"/>
        <v>26.650198606587075</v>
      </c>
      <c r="Y526" s="36">
        <f t="shared" si="208"/>
        <v>15</v>
      </c>
      <c r="Z526" s="36">
        <f t="shared" si="209"/>
        <v>36</v>
      </c>
      <c r="AA526" s="38">
        <f>SUMIF('Rake Load'!A:A,Summary!B526,'Rake Load'!AN:AN)</f>
        <v>0</v>
      </c>
      <c r="AB526" s="38">
        <f>SUMIF(C$2:C526,C526,AA$2:AA526)</f>
        <v>30.520138888888884</v>
      </c>
      <c r="AC526" s="38">
        <f>SUM(AA$2:AA526)</f>
        <v>540.44861111113426</v>
      </c>
      <c r="AD526" s="43" t="e">
        <f t="shared" si="210"/>
        <v>#DIV/0!</v>
      </c>
      <c r="AE526" s="43">
        <f t="shared" si="211"/>
        <v>0.34292290886392002</v>
      </c>
      <c r="AF526" s="43">
        <f t="shared" si="212"/>
        <v>0.35208378574015259</v>
      </c>
      <c r="AG526" s="38">
        <f>SUMIF(Unloader!B:B,Summary!B526,Unloader!M:M)</f>
        <v>0</v>
      </c>
      <c r="AH526" s="38">
        <f>SUMIF(C$2:C526,C526,AG$2:AG526)</f>
        <v>452447</v>
      </c>
      <c r="AI526" s="38">
        <f>SUM(AG$2:AG526)</f>
        <v>5010888</v>
      </c>
      <c r="AJ526" s="40">
        <f>SUMIF(Unloader!B:B,Summary!B526,Unloader!W:W)</f>
        <v>0</v>
      </c>
      <c r="AK526" s="40">
        <f>SUMIF(Unloader!B:B,Summary!B526,Unloader!AD:AD)+SUMIF(Unloader!B:B,Summary!B526,Unloader!BR:BR)+SUMIF(Unloader!B:B,Summary!B526,Unloader!BN:BN)</f>
        <v>0</v>
      </c>
      <c r="AL526" s="40">
        <f>SUMIF(C$2:C526,C526,AJ$2:AJ526)</f>
        <v>10.556944444444445</v>
      </c>
      <c r="AM526" s="40">
        <f>SUMIF(C$2:C526,C526,AK$2:AK526)</f>
        <v>0.41736111111111113</v>
      </c>
      <c r="AN526" s="30">
        <f t="shared" si="213"/>
        <v>1859.2438874049722</v>
      </c>
      <c r="AO526" s="30">
        <f>SUM(AJ$2:AJ526)</f>
        <v>155.96458333333337</v>
      </c>
      <c r="AP526" s="30">
        <f>SUM(AK$2:AK526)</f>
        <v>13.888194444444437</v>
      </c>
      <c r="AQ526" s="30">
        <f t="shared" si="214"/>
        <v>1469.5404467471526</v>
      </c>
    </row>
    <row r="527" spans="1:43" x14ac:dyDescent="0.25">
      <c r="A527" s="124">
        <f t="shared" si="216"/>
        <v>526</v>
      </c>
      <c r="B527" s="361">
        <f t="shared" si="216"/>
        <v>41159</v>
      </c>
      <c r="C527" s="33">
        <f t="shared" si="196"/>
        <v>9</v>
      </c>
      <c r="D527" s="125">
        <f>COUNTIF('Rake Load'!A:A,Summary!B527)</f>
        <v>0</v>
      </c>
      <c r="E527" s="125">
        <f>SUMIF('Rake Load'!A:A,B527,'Rake Load'!F:F)</f>
        <v>0</v>
      </c>
      <c r="F527" s="35">
        <f>SUMIF('Rake Load'!A:A,B527,'Rake Load'!AB:AB)</f>
        <v>0</v>
      </c>
      <c r="G527" s="35" t="e">
        <f t="shared" si="197"/>
        <v>#DIV/0!</v>
      </c>
      <c r="H527" s="36" t="e">
        <f t="shared" si="198"/>
        <v>#DIV/0!</v>
      </c>
      <c r="I527" s="36" t="e">
        <f t="shared" si="199"/>
        <v>#DIV/0!</v>
      </c>
      <c r="J527" s="35">
        <f>SUMIF('Rake Load'!A:A,B527,'Rake Load'!BH:BH)</f>
        <v>0</v>
      </c>
      <c r="K527" s="41">
        <f t="shared" si="200"/>
        <v>0</v>
      </c>
      <c r="L527" s="41" t="e">
        <f t="shared" si="201"/>
        <v>#DIV/0!</v>
      </c>
      <c r="M527" s="49" t="e">
        <f t="shared" si="202"/>
        <v>#DIV/0!</v>
      </c>
      <c r="N527" s="49" t="e">
        <f t="shared" si="203"/>
        <v>#DIV/0!</v>
      </c>
      <c r="O527" s="363">
        <f>SUMIF(C$2:C527,C527,D$2:D527)</f>
        <v>89</v>
      </c>
      <c r="P527" s="33">
        <f>SUMIF(C$2:C527,C527,F$2:F527)</f>
        <v>10.158333333333331</v>
      </c>
      <c r="Q527" s="37">
        <f t="shared" si="204"/>
        <v>0.1141385767790262</v>
      </c>
      <c r="R527" s="36">
        <f t="shared" si="205"/>
        <v>2</v>
      </c>
      <c r="S527" s="36">
        <f t="shared" si="206"/>
        <v>44</v>
      </c>
      <c r="T527" s="363">
        <f>SUM(D$2:D527)</f>
        <v>1535</v>
      </c>
      <c r="U527" s="38">
        <f>SUMIF(C$2:C527,C527,E$2:E527)</f>
        <v>315859.42600000004</v>
      </c>
      <c r="V527" s="38">
        <f>SUM(E$2:E527)</f>
        <v>5446054.2960000029</v>
      </c>
      <c r="W527" s="43">
        <f>SUM(F$2:F527)</f>
        <v>40908.054861111159</v>
      </c>
      <c r="X527" s="43">
        <f t="shared" si="207"/>
        <v>26.650198606587075</v>
      </c>
      <c r="Y527" s="36">
        <f t="shared" si="208"/>
        <v>15</v>
      </c>
      <c r="Z527" s="36">
        <f t="shared" si="209"/>
        <v>36</v>
      </c>
      <c r="AA527" s="38">
        <f>SUMIF('Rake Load'!A:A,Summary!B527,'Rake Load'!AN:AN)</f>
        <v>0</v>
      </c>
      <c r="AB527" s="38">
        <f>SUMIF(C$2:C527,C527,AA$2:AA527)</f>
        <v>30.520138888888884</v>
      </c>
      <c r="AC527" s="38">
        <f>SUM(AA$2:AA527)</f>
        <v>540.44861111113426</v>
      </c>
      <c r="AD527" s="43" t="e">
        <f t="shared" si="210"/>
        <v>#DIV/0!</v>
      </c>
      <c r="AE527" s="43">
        <f t="shared" si="211"/>
        <v>0.34292290886392002</v>
      </c>
      <c r="AF527" s="43">
        <f t="shared" si="212"/>
        <v>0.35208378574015259</v>
      </c>
      <c r="AG527" s="38">
        <f>SUMIF(Unloader!B:B,Summary!B527,Unloader!M:M)</f>
        <v>0</v>
      </c>
      <c r="AH527" s="38">
        <f>SUMIF(C$2:C527,C527,AG$2:AG527)</f>
        <v>452447</v>
      </c>
      <c r="AI527" s="38">
        <f>SUM(AG$2:AG527)</f>
        <v>5010888</v>
      </c>
      <c r="AJ527" s="40">
        <f>SUMIF(Unloader!B:B,Summary!B527,Unloader!W:W)</f>
        <v>0</v>
      </c>
      <c r="AK527" s="40">
        <f>SUMIF(Unloader!B:B,Summary!B527,Unloader!AD:AD)+SUMIF(Unloader!B:B,Summary!B527,Unloader!BR:BR)+SUMIF(Unloader!B:B,Summary!B527,Unloader!BN:BN)</f>
        <v>0</v>
      </c>
      <c r="AL527" s="40">
        <f>SUMIF(C$2:C527,C527,AJ$2:AJ527)</f>
        <v>10.556944444444445</v>
      </c>
      <c r="AM527" s="40">
        <f>SUMIF(C$2:C527,C527,AK$2:AK527)</f>
        <v>0.41736111111111113</v>
      </c>
      <c r="AN527" s="30">
        <f t="shared" si="213"/>
        <v>1859.2438874049722</v>
      </c>
      <c r="AO527" s="30">
        <f>SUM(AJ$2:AJ527)</f>
        <v>155.96458333333337</v>
      </c>
      <c r="AP527" s="30">
        <f>SUM(AK$2:AK527)</f>
        <v>13.888194444444437</v>
      </c>
      <c r="AQ527" s="30">
        <f t="shared" si="214"/>
        <v>1469.5404467471526</v>
      </c>
    </row>
    <row r="528" spans="1:43" x14ac:dyDescent="0.25">
      <c r="A528" s="124">
        <f t="shared" si="216"/>
        <v>527</v>
      </c>
      <c r="B528" s="361">
        <f t="shared" si="216"/>
        <v>41160</v>
      </c>
      <c r="C528" s="33">
        <f t="shared" si="196"/>
        <v>9</v>
      </c>
      <c r="D528" s="125">
        <f>COUNTIF('Rake Load'!A:A,Summary!B528)</f>
        <v>0</v>
      </c>
      <c r="E528" s="125">
        <f>SUMIF('Rake Load'!A:A,B528,'Rake Load'!F:F)</f>
        <v>0</v>
      </c>
      <c r="F528" s="35">
        <f>SUMIF('Rake Load'!A:A,B528,'Rake Load'!AB:AB)</f>
        <v>0</v>
      </c>
      <c r="G528" s="35" t="e">
        <f t="shared" si="197"/>
        <v>#DIV/0!</v>
      </c>
      <c r="H528" s="36" t="e">
        <f t="shared" si="198"/>
        <v>#DIV/0!</v>
      </c>
      <c r="I528" s="36" t="e">
        <f t="shared" si="199"/>
        <v>#DIV/0!</v>
      </c>
      <c r="J528" s="35">
        <f>SUMIF('Rake Load'!A:A,B528,'Rake Load'!BH:BH)</f>
        <v>0</v>
      </c>
      <c r="K528" s="41">
        <f t="shared" si="200"/>
        <v>0</v>
      </c>
      <c r="L528" s="41" t="e">
        <f t="shared" si="201"/>
        <v>#DIV/0!</v>
      </c>
      <c r="M528" s="49" t="e">
        <f t="shared" si="202"/>
        <v>#DIV/0!</v>
      </c>
      <c r="N528" s="49" t="e">
        <f t="shared" si="203"/>
        <v>#DIV/0!</v>
      </c>
      <c r="O528" s="363">
        <f>SUMIF(C$2:C528,C528,D$2:D528)</f>
        <v>89</v>
      </c>
      <c r="P528" s="33">
        <f>SUMIF(C$2:C528,C528,F$2:F528)</f>
        <v>10.158333333333331</v>
      </c>
      <c r="Q528" s="37">
        <f t="shared" si="204"/>
        <v>0.1141385767790262</v>
      </c>
      <c r="R528" s="36">
        <f t="shared" si="205"/>
        <v>2</v>
      </c>
      <c r="S528" s="36">
        <f t="shared" si="206"/>
        <v>44</v>
      </c>
      <c r="T528" s="363">
        <f>SUM(D$2:D528)</f>
        <v>1535</v>
      </c>
      <c r="U528" s="38">
        <f>SUMIF(C$2:C528,C528,E$2:E528)</f>
        <v>315859.42600000004</v>
      </c>
      <c r="V528" s="38">
        <f>SUM(E$2:E528)</f>
        <v>5446054.2960000029</v>
      </c>
      <c r="W528" s="43">
        <f>SUM(F$2:F528)</f>
        <v>40908.054861111159</v>
      </c>
      <c r="X528" s="43">
        <f t="shared" si="207"/>
        <v>26.650198606587075</v>
      </c>
      <c r="Y528" s="36">
        <f t="shared" si="208"/>
        <v>15</v>
      </c>
      <c r="Z528" s="36">
        <f t="shared" si="209"/>
        <v>36</v>
      </c>
      <c r="AA528" s="38">
        <f>SUMIF('Rake Load'!A:A,Summary!B528,'Rake Load'!AN:AN)</f>
        <v>0</v>
      </c>
      <c r="AB528" s="38">
        <f>SUMIF(C$2:C528,C528,AA$2:AA528)</f>
        <v>30.520138888888884</v>
      </c>
      <c r="AC528" s="38">
        <f>SUM(AA$2:AA528)</f>
        <v>540.44861111113426</v>
      </c>
      <c r="AD528" s="43" t="e">
        <f t="shared" si="210"/>
        <v>#DIV/0!</v>
      </c>
      <c r="AE528" s="43">
        <f t="shared" si="211"/>
        <v>0.34292290886392002</v>
      </c>
      <c r="AF528" s="43">
        <f t="shared" si="212"/>
        <v>0.35208378574015259</v>
      </c>
      <c r="AG528" s="38">
        <f>SUMIF(Unloader!B:B,Summary!B528,Unloader!M:M)</f>
        <v>0</v>
      </c>
      <c r="AH528" s="38">
        <f>SUMIF(C$2:C528,C528,AG$2:AG528)</f>
        <v>452447</v>
      </c>
      <c r="AI528" s="38">
        <f>SUM(AG$2:AG528)</f>
        <v>5010888</v>
      </c>
      <c r="AJ528" s="40">
        <f>SUMIF(Unloader!B:B,Summary!B528,Unloader!W:W)</f>
        <v>0</v>
      </c>
      <c r="AK528" s="40">
        <f>SUMIF(Unloader!B:B,Summary!B528,Unloader!AD:AD)+SUMIF(Unloader!B:B,Summary!B528,Unloader!BR:BR)+SUMIF(Unloader!B:B,Summary!B528,Unloader!BN:BN)</f>
        <v>0</v>
      </c>
      <c r="AL528" s="40">
        <f>SUMIF(C$2:C528,C528,AJ$2:AJ528)</f>
        <v>10.556944444444445</v>
      </c>
      <c r="AM528" s="40">
        <f>SUMIF(C$2:C528,C528,AK$2:AK528)</f>
        <v>0.41736111111111113</v>
      </c>
      <c r="AN528" s="30">
        <f t="shared" si="213"/>
        <v>1859.2438874049722</v>
      </c>
      <c r="AO528" s="30">
        <f>SUM(AJ$2:AJ528)</f>
        <v>155.96458333333337</v>
      </c>
      <c r="AP528" s="30">
        <f>SUM(AK$2:AK528)</f>
        <v>13.888194444444437</v>
      </c>
      <c r="AQ528" s="30">
        <f t="shared" si="214"/>
        <v>1469.5404467471526</v>
      </c>
    </row>
    <row r="529" spans="1:43" x14ac:dyDescent="0.25">
      <c r="A529" s="124">
        <f t="shared" si="216"/>
        <v>528</v>
      </c>
      <c r="B529" s="361">
        <f t="shared" si="216"/>
        <v>41161</v>
      </c>
      <c r="C529" s="33">
        <f t="shared" si="196"/>
        <v>9</v>
      </c>
      <c r="D529" s="125">
        <f>COUNTIF('Rake Load'!A:A,Summary!B529)</f>
        <v>0</v>
      </c>
      <c r="E529" s="125">
        <f>SUMIF('Rake Load'!A:A,B529,'Rake Load'!F:F)</f>
        <v>0</v>
      </c>
      <c r="F529" s="35">
        <f>SUMIF('Rake Load'!A:A,B529,'Rake Load'!AB:AB)</f>
        <v>0</v>
      </c>
      <c r="G529" s="35" t="e">
        <f t="shared" si="197"/>
        <v>#DIV/0!</v>
      </c>
      <c r="H529" s="36" t="e">
        <f t="shared" si="198"/>
        <v>#DIV/0!</v>
      </c>
      <c r="I529" s="36" t="e">
        <f t="shared" si="199"/>
        <v>#DIV/0!</v>
      </c>
      <c r="J529" s="35">
        <f>SUMIF('Rake Load'!A:A,B529,'Rake Load'!BH:BH)</f>
        <v>0</v>
      </c>
      <c r="K529" s="41">
        <f t="shared" si="200"/>
        <v>0</v>
      </c>
      <c r="L529" s="41" t="e">
        <f t="shared" si="201"/>
        <v>#DIV/0!</v>
      </c>
      <c r="M529" s="49" t="e">
        <f t="shared" si="202"/>
        <v>#DIV/0!</v>
      </c>
      <c r="N529" s="49" t="e">
        <f t="shared" si="203"/>
        <v>#DIV/0!</v>
      </c>
      <c r="O529" s="363">
        <f>SUMIF(C$2:C529,C529,D$2:D529)</f>
        <v>89</v>
      </c>
      <c r="P529" s="33">
        <f>SUMIF(C$2:C529,C529,F$2:F529)</f>
        <v>10.158333333333331</v>
      </c>
      <c r="Q529" s="37">
        <f t="shared" si="204"/>
        <v>0.1141385767790262</v>
      </c>
      <c r="R529" s="36">
        <f t="shared" si="205"/>
        <v>2</v>
      </c>
      <c r="S529" s="36">
        <f t="shared" si="206"/>
        <v>44</v>
      </c>
      <c r="T529" s="363">
        <f>SUM(D$2:D529)</f>
        <v>1535</v>
      </c>
      <c r="U529" s="38">
        <f>SUMIF(C$2:C529,C529,E$2:E529)</f>
        <v>315859.42600000004</v>
      </c>
      <c r="V529" s="38">
        <f>SUM(E$2:E529)</f>
        <v>5446054.2960000029</v>
      </c>
      <c r="W529" s="43">
        <f>SUM(F$2:F529)</f>
        <v>40908.054861111159</v>
      </c>
      <c r="X529" s="43">
        <f t="shared" si="207"/>
        <v>26.650198606587075</v>
      </c>
      <c r="Y529" s="36">
        <f t="shared" si="208"/>
        <v>15</v>
      </c>
      <c r="Z529" s="36">
        <f t="shared" si="209"/>
        <v>36</v>
      </c>
      <c r="AA529" s="38">
        <f>SUMIF('Rake Load'!A:A,Summary!B529,'Rake Load'!AN:AN)</f>
        <v>0</v>
      </c>
      <c r="AB529" s="38">
        <f>SUMIF(C$2:C529,C529,AA$2:AA529)</f>
        <v>30.520138888888884</v>
      </c>
      <c r="AC529" s="38">
        <f>SUM(AA$2:AA529)</f>
        <v>540.44861111113426</v>
      </c>
      <c r="AD529" s="43" t="e">
        <f t="shared" si="210"/>
        <v>#DIV/0!</v>
      </c>
      <c r="AE529" s="43">
        <f t="shared" si="211"/>
        <v>0.34292290886392002</v>
      </c>
      <c r="AF529" s="43">
        <f t="shared" si="212"/>
        <v>0.35208378574015259</v>
      </c>
      <c r="AG529" s="38">
        <f>SUMIF(Unloader!B:B,Summary!B529,Unloader!M:M)</f>
        <v>0</v>
      </c>
      <c r="AH529" s="38">
        <f>SUMIF(C$2:C529,C529,AG$2:AG529)</f>
        <v>452447</v>
      </c>
      <c r="AI529" s="38">
        <f>SUM(AG$2:AG529)</f>
        <v>5010888</v>
      </c>
      <c r="AJ529" s="40">
        <f>SUMIF(Unloader!B:B,Summary!B529,Unloader!W:W)</f>
        <v>0</v>
      </c>
      <c r="AK529" s="40">
        <f>SUMIF(Unloader!B:B,Summary!B529,Unloader!AD:AD)+SUMIF(Unloader!B:B,Summary!B529,Unloader!BR:BR)+SUMIF(Unloader!B:B,Summary!B529,Unloader!BN:BN)</f>
        <v>0</v>
      </c>
      <c r="AL529" s="40">
        <f>SUMIF(C$2:C529,C529,AJ$2:AJ529)</f>
        <v>10.556944444444445</v>
      </c>
      <c r="AM529" s="40">
        <f>SUMIF(C$2:C529,C529,AK$2:AK529)</f>
        <v>0.41736111111111113</v>
      </c>
      <c r="AN529" s="30">
        <f t="shared" si="213"/>
        <v>1859.2438874049722</v>
      </c>
      <c r="AO529" s="30">
        <f>SUM(AJ$2:AJ529)</f>
        <v>155.96458333333337</v>
      </c>
      <c r="AP529" s="30">
        <f>SUM(AK$2:AK529)</f>
        <v>13.888194444444437</v>
      </c>
      <c r="AQ529" s="30">
        <f t="shared" si="214"/>
        <v>1469.5404467471526</v>
      </c>
    </row>
    <row r="530" spans="1:43" x14ac:dyDescent="0.25">
      <c r="A530" s="124">
        <f t="shared" si="216"/>
        <v>529</v>
      </c>
      <c r="B530" s="361">
        <f t="shared" si="216"/>
        <v>41162</v>
      </c>
      <c r="C530" s="33">
        <f t="shared" si="196"/>
        <v>9</v>
      </c>
      <c r="D530" s="125">
        <f>COUNTIF('Rake Load'!A:A,Summary!B530)</f>
        <v>0</v>
      </c>
      <c r="E530" s="125">
        <f>SUMIF('Rake Load'!A:A,B530,'Rake Load'!F:F)</f>
        <v>0</v>
      </c>
      <c r="F530" s="35">
        <f>SUMIF('Rake Load'!A:A,B530,'Rake Load'!AB:AB)</f>
        <v>0</v>
      </c>
      <c r="G530" s="35" t="e">
        <f t="shared" si="197"/>
        <v>#DIV/0!</v>
      </c>
      <c r="H530" s="36" t="e">
        <f t="shared" si="198"/>
        <v>#DIV/0!</v>
      </c>
      <c r="I530" s="36" t="e">
        <f t="shared" si="199"/>
        <v>#DIV/0!</v>
      </c>
      <c r="J530" s="35">
        <f>SUMIF('Rake Load'!A:A,B530,'Rake Load'!BH:BH)</f>
        <v>0</v>
      </c>
      <c r="K530" s="41">
        <f t="shared" si="200"/>
        <v>0</v>
      </c>
      <c r="L530" s="41" t="e">
        <f t="shared" si="201"/>
        <v>#DIV/0!</v>
      </c>
      <c r="M530" s="49" t="e">
        <f t="shared" si="202"/>
        <v>#DIV/0!</v>
      </c>
      <c r="N530" s="49" t="e">
        <f t="shared" si="203"/>
        <v>#DIV/0!</v>
      </c>
      <c r="O530" s="363">
        <f>SUMIF(C$2:C530,C530,D$2:D530)</f>
        <v>89</v>
      </c>
      <c r="P530" s="33">
        <f>SUMIF(C$2:C530,C530,F$2:F530)</f>
        <v>10.158333333333331</v>
      </c>
      <c r="Q530" s="37">
        <f t="shared" si="204"/>
        <v>0.1141385767790262</v>
      </c>
      <c r="R530" s="36">
        <f t="shared" si="205"/>
        <v>2</v>
      </c>
      <c r="S530" s="36">
        <f t="shared" si="206"/>
        <v>44</v>
      </c>
      <c r="T530" s="363">
        <f>SUM(D$2:D530)</f>
        <v>1535</v>
      </c>
      <c r="U530" s="38">
        <f>SUMIF(C$2:C530,C530,E$2:E530)</f>
        <v>315859.42600000004</v>
      </c>
      <c r="V530" s="38">
        <f>SUM(E$2:E530)</f>
        <v>5446054.2960000029</v>
      </c>
      <c r="W530" s="43">
        <f>SUM(F$2:F530)</f>
        <v>40908.054861111159</v>
      </c>
      <c r="X530" s="43">
        <f t="shared" si="207"/>
        <v>26.650198606587075</v>
      </c>
      <c r="Y530" s="36">
        <f t="shared" si="208"/>
        <v>15</v>
      </c>
      <c r="Z530" s="36">
        <f t="shared" si="209"/>
        <v>36</v>
      </c>
      <c r="AA530" s="38">
        <f>SUMIF('Rake Load'!A:A,Summary!B530,'Rake Load'!AN:AN)</f>
        <v>0</v>
      </c>
      <c r="AB530" s="38">
        <f>SUMIF(C$2:C530,C530,AA$2:AA530)</f>
        <v>30.520138888888884</v>
      </c>
      <c r="AC530" s="38">
        <f>SUM(AA$2:AA530)</f>
        <v>540.44861111113426</v>
      </c>
      <c r="AD530" s="43" t="e">
        <f t="shared" si="210"/>
        <v>#DIV/0!</v>
      </c>
      <c r="AE530" s="43">
        <f t="shared" si="211"/>
        <v>0.34292290886392002</v>
      </c>
      <c r="AF530" s="43">
        <f t="shared" si="212"/>
        <v>0.35208378574015259</v>
      </c>
      <c r="AG530" s="38">
        <f>SUMIF(Unloader!B:B,Summary!B530,Unloader!M:M)</f>
        <v>0</v>
      </c>
      <c r="AH530" s="38">
        <f>SUMIF(C$2:C530,C530,AG$2:AG530)</f>
        <v>452447</v>
      </c>
      <c r="AI530" s="38">
        <f>SUM(AG$2:AG530)</f>
        <v>5010888</v>
      </c>
      <c r="AJ530" s="40">
        <f>SUMIF(Unloader!B:B,Summary!B530,Unloader!W:W)</f>
        <v>0</v>
      </c>
      <c r="AK530" s="40">
        <f>SUMIF(Unloader!B:B,Summary!B530,Unloader!AD:AD)+SUMIF(Unloader!B:B,Summary!B530,Unloader!BR:BR)+SUMIF(Unloader!B:B,Summary!B530,Unloader!BN:BN)</f>
        <v>0</v>
      </c>
      <c r="AL530" s="40">
        <f>SUMIF(C$2:C530,C530,AJ$2:AJ530)</f>
        <v>10.556944444444445</v>
      </c>
      <c r="AM530" s="40">
        <f>SUMIF(C$2:C530,C530,AK$2:AK530)</f>
        <v>0.41736111111111113</v>
      </c>
      <c r="AN530" s="30">
        <f t="shared" si="213"/>
        <v>1859.2438874049722</v>
      </c>
      <c r="AO530" s="30">
        <f>SUM(AJ$2:AJ530)</f>
        <v>155.96458333333337</v>
      </c>
      <c r="AP530" s="30">
        <f>SUM(AK$2:AK530)</f>
        <v>13.888194444444437</v>
      </c>
      <c r="AQ530" s="30">
        <f t="shared" si="214"/>
        <v>1469.5404467471526</v>
      </c>
    </row>
    <row r="531" spans="1:43" x14ac:dyDescent="0.25">
      <c r="A531" s="124">
        <f t="shared" si="216"/>
        <v>530</v>
      </c>
      <c r="B531" s="361">
        <f t="shared" si="216"/>
        <v>41163</v>
      </c>
      <c r="C531" s="33">
        <f t="shared" si="196"/>
        <v>9</v>
      </c>
      <c r="D531" s="125">
        <f>COUNTIF('Rake Load'!A:A,Summary!B531)</f>
        <v>0</v>
      </c>
      <c r="E531" s="125">
        <f>SUMIF('Rake Load'!A:A,B531,'Rake Load'!F:F)</f>
        <v>0</v>
      </c>
      <c r="F531" s="35">
        <f>SUMIF('Rake Load'!A:A,B531,'Rake Load'!AB:AB)</f>
        <v>0</v>
      </c>
      <c r="G531" s="35" t="e">
        <f t="shared" si="197"/>
        <v>#DIV/0!</v>
      </c>
      <c r="H531" s="36" t="e">
        <f t="shared" si="198"/>
        <v>#DIV/0!</v>
      </c>
      <c r="I531" s="36" t="e">
        <f t="shared" si="199"/>
        <v>#DIV/0!</v>
      </c>
      <c r="J531" s="35">
        <f>SUMIF('Rake Load'!A:A,B531,'Rake Load'!BH:BH)</f>
        <v>0</v>
      </c>
      <c r="K531" s="41">
        <f t="shared" si="200"/>
        <v>0</v>
      </c>
      <c r="L531" s="41" t="e">
        <f t="shared" si="201"/>
        <v>#DIV/0!</v>
      </c>
      <c r="M531" s="49" t="e">
        <f t="shared" si="202"/>
        <v>#DIV/0!</v>
      </c>
      <c r="N531" s="49" t="e">
        <f t="shared" si="203"/>
        <v>#DIV/0!</v>
      </c>
      <c r="O531" s="363">
        <f>SUMIF(C$2:C531,C531,D$2:D531)</f>
        <v>89</v>
      </c>
      <c r="P531" s="33">
        <f>SUMIF(C$2:C531,C531,F$2:F531)</f>
        <v>10.158333333333331</v>
      </c>
      <c r="Q531" s="37">
        <f t="shared" si="204"/>
        <v>0.1141385767790262</v>
      </c>
      <c r="R531" s="36">
        <f t="shared" si="205"/>
        <v>2</v>
      </c>
      <c r="S531" s="36">
        <f t="shared" si="206"/>
        <v>44</v>
      </c>
      <c r="T531" s="363">
        <f>SUM(D$2:D531)</f>
        <v>1535</v>
      </c>
      <c r="U531" s="38">
        <f>SUMIF(C$2:C531,C531,E$2:E531)</f>
        <v>315859.42600000004</v>
      </c>
      <c r="V531" s="38">
        <f>SUM(E$2:E531)</f>
        <v>5446054.2960000029</v>
      </c>
      <c r="W531" s="43">
        <f>SUM(F$2:F531)</f>
        <v>40908.054861111159</v>
      </c>
      <c r="X531" s="43">
        <f t="shared" si="207"/>
        <v>26.650198606587075</v>
      </c>
      <c r="Y531" s="36">
        <f t="shared" si="208"/>
        <v>15</v>
      </c>
      <c r="Z531" s="36">
        <f t="shared" si="209"/>
        <v>36</v>
      </c>
      <c r="AA531" s="38">
        <f>SUMIF('Rake Load'!A:A,Summary!B531,'Rake Load'!AN:AN)</f>
        <v>0</v>
      </c>
      <c r="AB531" s="38">
        <f>SUMIF(C$2:C531,C531,AA$2:AA531)</f>
        <v>30.520138888888884</v>
      </c>
      <c r="AC531" s="38">
        <f>SUM(AA$2:AA531)</f>
        <v>540.44861111113426</v>
      </c>
      <c r="AD531" s="43" t="e">
        <f t="shared" si="210"/>
        <v>#DIV/0!</v>
      </c>
      <c r="AE531" s="43">
        <f t="shared" si="211"/>
        <v>0.34292290886392002</v>
      </c>
      <c r="AF531" s="43">
        <f t="shared" si="212"/>
        <v>0.35208378574015259</v>
      </c>
      <c r="AG531" s="38">
        <f>SUMIF(Unloader!B:B,Summary!B531,Unloader!M:M)</f>
        <v>0</v>
      </c>
      <c r="AH531" s="38">
        <f>SUMIF(C$2:C531,C531,AG$2:AG531)</f>
        <v>452447</v>
      </c>
      <c r="AI531" s="38">
        <f>SUM(AG$2:AG531)</f>
        <v>5010888</v>
      </c>
      <c r="AJ531" s="40">
        <f>SUMIF(Unloader!B:B,Summary!B531,Unloader!W:W)</f>
        <v>0</v>
      </c>
      <c r="AK531" s="40">
        <f>SUMIF(Unloader!B:B,Summary!B531,Unloader!AD:AD)+SUMIF(Unloader!B:B,Summary!B531,Unloader!BR:BR)+SUMIF(Unloader!B:B,Summary!B531,Unloader!BN:BN)</f>
        <v>0</v>
      </c>
      <c r="AL531" s="40">
        <f>SUMIF(C$2:C531,C531,AJ$2:AJ531)</f>
        <v>10.556944444444445</v>
      </c>
      <c r="AM531" s="40">
        <f>SUMIF(C$2:C531,C531,AK$2:AK531)</f>
        <v>0.41736111111111113</v>
      </c>
      <c r="AN531" s="30">
        <f t="shared" si="213"/>
        <v>1859.2438874049722</v>
      </c>
      <c r="AO531" s="30">
        <f>SUM(AJ$2:AJ531)</f>
        <v>155.96458333333337</v>
      </c>
      <c r="AP531" s="30">
        <f>SUM(AK$2:AK531)</f>
        <v>13.888194444444437</v>
      </c>
      <c r="AQ531" s="30">
        <f t="shared" si="214"/>
        <v>1469.5404467471526</v>
      </c>
    </row>
    <row r="532" spans="1:43" x14ac:dyDescent="0.25">
      <c r="A532" s="124">
        <f t="shared" si="216"/>
        <v>531</v>
      </c>
      <c r="B532" s="361">
        <f t="shared" si="216"/>
        <v>41164</v>
      </c>
      <c r="C532" s="33">
        <f t="shared" si="196"/>
        <v>9</v>
      </c>
      <c r="D532" s="125">
        <f>COUNTIF('Rake Load'!A:A,Summary!B532)</f>
        <v>0</v>
      </c>
      <c r="E532" s="125">
        <f>SUMIF('Rake Load'!A:A,B532,'Rake Load'!F:F)</f>
        <v>0</v>
      </c>
      <c r="F532" s="35">
        <f>SUMIF('Rake Load'!A:A,B532,'Rake Load'!AB:AB)</f>
        <v>0</v>
      </c>
      <c r="G532" s="35" t="e">
        <f t="shared" si="197"/>
        <v>#DIV/0!</v>
      </c>
      <c r="H532" s="36" t="e">
        <f t="shared" si="198"/>
        <v>#DIV/0!</v>
      </c>
      <c r="I532" s="36" t="e">
        <f t="shared" si="199"/>
        <v>#DIV/0!</v>
      </c>
      <c r="J532" s="35">
        <f>SUMIF('Rake Load'!A:A,B532,'Rake Load'!BH:BH)</f>
        <v>0</v>
      </c>
      <c r="K532" s="41">
        <f t="shared" si="200"/>
        <v>0</v>
      </c>
      <c r="L532" s="41" t="e">
        <f t="shared" si="201"/>
        <v>#DIV/0!</v>
      </c>
      <c r="M532" s="49" t="e">
        <f t="shared" si="202"/>
        <v>#DIV/0!</v>
      </c>
      <c r="N532" s="49" t="e">
        <f t="shared" si="203"/>
        <v>#DIV/0!</v>
      </c>
      <c r="O532" s="363">
        <f>SUMIF(C$2:C532,C532,D$2:D532)</f>
        <v>89</v>
      </c>
      <c r="P532" s="33">
        <f>SUMIF(C$2:C532,C532,F$2:F532)</f>
        <v>10.158333333333331</v>
      </c>
      <c r="Q532" s="37">
        <f t="shared" si="204"/>
        <v>0.1141385767790262</v>
      </c>
      <c r="R532" s="36">
        <f t="shared" si="205"/>
        <v>2</v>
      </c>
      <c r="S532" s="36">
        <f t="shared" si="206"/>
        <v>44</v>
      </c>
      <c r="T532" s="363">
        <f>SUM(D$2:D532)</f>
        <v>1535</v>
      </c>
      <c r="U532" s="38">
        <f>SUMIF(C$2:C532,C532,E$2:E532)</f>
        <v>315859.42600000004</v>
      </c>
      <c r="V532" s="38">
        <f>SUM(E$2:E532)</f>
        <v>5446054.2960000029</v>
      </c>
      <c r="W532" s="43">
        <f>SUM(F$2:F532)</f>
        <v>40908.054861111159</v>
      </c>
      <c r="X532" s="43">
        <f t="shared" si="207"/>
        <v>26.650198606587075</v>
      </c>
      <c r="Y532" s="36">
        <f t="shared" si="208"/>
        <v>15</v>
      </c>
      <c r="Z532" s="36">
        <f t="shared" si="209"/>
        <v>36</v>
      </c>
      <c r="AA532" s="38">
        <f>SUMIF('Rake Load'!A:A,Summary!B532,'Rake Load'!AN:AN)</f>
        <v>0</v>
      </c>
      <c r="AB532" s="38">
        <f>SUMIF(C$2:C532,C532,AA$2:AA532)</f>
        <v>30.520138888888884</v>
      </c>
      <c r="AC532" s="38">
        <f>SUM(AA$2:AA532)</f>
        <v>540.44861111113426</v>
      </c>
      <c r="AD532" s="43" t="e">
        <f t="shared" si="210"/>
        <v>#DIV/0!</v>
      </c>
      <c r="AE532" s="43">
        <f t="shared" si="211"/>
        <v>0.34292290886392002</v>
      </c>
      <c r="AF532" s="43">
        <f t="shared" si="212"/>
        <v>0.35208378574015259</v>
      </c>
      <c r="AG532" s="38">
        <f>SUMIF(Unloader!B:B,Summary!B532,Unloader!M:M)</f>
        <v>0</v>
      </c>
      <c r="AH532" s="38">
        <f>SUMIF(C$2:C532,C532,AG$2:AG532)</f>
        <v>452447</v>
      </c>
      <c r="AI532" s="38">
        <f>SUM(AG$2:AG532)</f>
        <v>5010888</v>
      </c>
      <c r="AJ532" s="40">
        <f>SUMIF(Unloader!B:B,Summary!B532,Unloader!W:W)</f>
        <v>0</v>
      </c>
      <c r="AK532" s="40">
        <f>SUMIF(Unloader!B:B,Summary!B532,Unloader!AD:AD)+SUMIF(Unloader!B:B,Summary!B532,Unloader!BR:BR)+SUMIF(Unloader!B:B,Summary!B532,Unloader!BN:BN)</f>
        <v>0</v>
      </c>
      <c r="AL532" s="40">
        <f>SUMIF(C$2:C532,C532,AJ$2:AJ532)</f>
        <v>10.556944444444445</v>
      </c>
      <c r="AM532" s="40">
        <f>SUMIF(C$2:C532,C532,AK$2:AK532)</f>
        <v>0.41736111111111113</v>
      </c>
      <c r="AN532" s="30">
        <f t="shared" si="213"/>
        <v>1859.2438874049722</v>
      </c>
      <c r="AO532" s="30">
        <f>SUM(AJ$2:AJ532)</f>
        <v>155.96458333333337</v>
      </c>
      <c r="AP532" s="30">
        <f>SUM(AK$2:AK532)</f>
        <v>13.888194444444437</v>
      </c>
      <c r="AQ532" s="30">
        <f t="shared" si="214"/>
        <v>1469.5404467471526</v>
      </c>
    </row>
    <row r="533" spans="1:43" x14ac:dyDescent="0.25">
      <c r="A533" s="124">
        <f t="shared" si="216"/>
        <v>532</v>
      </c>
      <c r="B533" s="361">
        <f t="shared" si="216"/>
        <v>41165</v>
      </c>
      <c r="C533" s="33">
        <f t="shared" si="196"/>
        <v>9</v>
      </c>
      <c r="D533" s="125">
        <f>COUNTIF('Rake Load'!A:A,Summary!B533)</f>
        <v>0</v>
      </c>
      <c r="E533" s="125">
        <f>SUMIF('Rake Load'!A:A,B533,'Rake Load'!F:F)</f>
        <v>0</v>
      </c>
      <c r="F533" s="35">
        <f>SUMIF('Rake Load'!A:A,B533,'Rake Load'!AB:AB)</f>
        <v>0</v>
      </c>
      <c r="G533" s="35" t="e">
        <f t="shared" si="197"/>
        <v>#DIV/0!</v>
      </c>
      <c r="H533" s="36" t="e">
        <f t="shared" si="198"/>
        <v>#DIV/0!</v>
      </c>
      <c r="I533" s="36" t="e">
        <f t="shared" si="199"/>
        <v>#DIV/0!</v>
      </c>
      <c r="J533" s="35">
        <f>SUMIF('Rake Load'!A:A,B533,'Rake Load'!BH:BH)</f>
        <v>0</v>
      </c>
      <c r="K533" s="41">
        <f t="shared" si="200"/>
        <v>0</v>
      </c>
      <c r="L533" s="41" t="e">
        <f t="shared" si="201"/>
        <v>#DIV/0!</v>
      </c>
      <c r="M533" s="49" t="e">
        <f t="shared" si="202"/>
        <v>#DIV/0!</v>
      </c>
      <c r="N533" s="49" t="e">
        <f t="shared" si="203"/>
        <v>#DIV/0!</v>
      </c>
      <c r="O533" s="363">
        <f>SUMIF(C$2:C533,C533,D$2:D533)</f>
        <v>89</v>
      </c>
      <c r="P533" s="33">
        <f>SUMIF(C$2:C533,C533,F$2:F533)</f>
        <v>10.158333333333331</v>
      </c>
      <c r="Q533" s="37">
        <f t="shared" si="204"/>
        <v>0.1141385767790262</v>
      </c>
      <c r="R533" s="36">
        <f t="shared" si="205"/>
        <v>2</v>
      </c>
      <c r="S533" s="36">
        <f t="shared" si="206"/>
        <v>44</v>
      </c>
      <c r="T533" s="363">
        <f>SUM(D$2:D533)</f>
        <v>1535</v>
      </c>
      <c r="U533" s="38">
        <f>SUMIF(C$2:C533,C533,E$2:E533)</f>
        <v>315859.42600000004</v>
      </c>
      <c r="V533" s="38">
        <f>SUM(E$2:E533)</f>
        <v>5446054.2960000029</v>
      </c>
      <c r="W533" s="43">
        <f>SUM(F$2:F533)</f>
        <v>40908.054861111159</v>
      </c>
      <c r="X533" s="43">
        <f t="shared" si="207"/>
        <v>26.650198606587075</v>
      </c>
      <c r="Y533" s="36">
        <f t="shared" si="208"/>
        <v>15</v>
      </c>
      <c r="Z533" s="36">
        <f t="shared" si="209"/>
        <v>36</v>
      </c>
      <c r="AA533" s="38">
        <f>SUMIF('Rake Load'!A:A,Summary!B533,'Rake Load'!AN:AN)</f>
        <v>0</v>
      </c>
      <c r="AB533" s="38">
        <f>SUMIF(C$2:C533,C533,AA$2:AA533)</f>
        <v>30.520138888888884</v>
      </c>
      <c r="AC533" s="38">
        <f>SUM(AA$2:AA533)</f>
        <v>540.44861111113426</v>
      </c>
      <c r="AD533" s="43" t="e">
        <f t="shared" si="210"/>
        <v>#DIV/0!</v>
      </c>
      <c r="AE533" s="43">
        <f t="shared" si="211"/>
        <v>0.34292290886392002</v>
      </c>
      <c r="AF533" s="43">
        <f t="shared" si="212"/>
        <v>0.35208378574015259</v>
      </c>
      <c r="AG533" s="38">
        <f>SUMIF(Unloader!B:B,Summary!B533,Unloader!M:M)</f>
        <v>0</v>
      </c>
      <c r="AH533" s="38">
        <f>SUMIF(C$2:C533,C533,AG$2:AG533)</f>
        <v>452447</v>
      </c>
      <c r="AI533" s="38">
        <f>SUM(AG$2:AG533)</f>
        <v>5010888</v>
      </c>
      <c r="AJ533" s="40">
        <f>SUMIF(Unloader!B:B,Summary!B533,Unloader!W:W)</f>
        <v>0</v>
      </c>
      <c r="AK533" s="40">
        <f>SUMIF(Unloader!B:B,Summary!B533,Unloader!AD:AD)+SUMIF(Unloader!B:B,Summary!B533,Unloader!BR:BR)+SUMIF(Unloader!B:B,Summary!B533,Unloader!BN:BN)</f>
        <v>0</v>
      </c>
      <c r="AL533" s="40">
        <f>SUMIF(C$2:C533,C533,AJ$2:AJ533)</f>
        <v>10.556944444444445</v>
      </c>
      <c r="AM533" s="40">
        <f>SUMIF(C$2:C533,C533,AK$2:AK533)</f>
        <v>0.41736111111111113</v>
      </c>
      <c r="AN533" s="30">
        <f t="shared" si="213"/>
        <v>1859.2438874049722</v>
      </c>
      <c r="AO533" s="30">
        <f>SUM(AJ$2:AJ533)</f>
        <v>155.96458333333337</v>
      </c>
      <c r="AP533" s="30">
        <f>SUM(AK$2:AK533)</f>
        <v>13.888194444444437</v>
      </c>
      <c r="AQ533" s="30">
        <f t="shared" si="214"/>
        <v>1469.5404467471526</v>
      </c>
    </row>
    <row r="534" spans="1:43" x14ac:dyDescent="0.25">
      <c r="A534" s="124">
        <f t="shared" si="216"/>
        <v>533</v>
      </c>
      <c r="B534" s="361">
        <f t="shared" si="216"/>
        <v>41166</v>
      </c>
      <c r="C534" s="33">
        <f t="shared" si="196"/>
        <v>9</v>
      </c>
      <c r="D534" s="125">
        <f>COUNTIF('Rake Load'!A:A,Summary!B534)</f>
        <v>0</v>
      </c>
      <c r="E534" s="125">
        <f>SUMIF('Rake Load'!A:A,B534,'Rake Load'!F:F)</f>
        <v>0</v>
      </c>
      <c r="F534" s="35">
        <f>SUMIF('Rake Load'!A:A,B534,'Rake Load'!AB:AB)</f>
        <v>0</v>
      </c>
      <c r="G534" s="35" t="e">
        <f t="shared" si="197"/>
        <v>#DIV/0!</v>
      </c>
      <c r="H534" s="36" t="e">
        <f t="shared" si="198"/>
        <v>#DIV/0!</v>
      </c>
      <c r="I534" s="36" t="e">
        <f t="shared" si="199"/>
        <v>#DIV/0!</v>
      </c>
      <c r="J534" s="35">
        <f>SUMIF('Rake Load'!A:A,B534,'Rake Load'!BH:BH)</f>
        <v>0</v>
      </c>
      <c r="K534" s="41">
        <f t="shared" si="200"/>
        <v>0</v>
      </c>
      <c r="L534" s="41" t="e">
        <f t="shared" si="201"/>
        <v>#DIV/0!</v>
      </c>
      <c r="M534" s="49" t="e">
        <f t="shared" si="202"/>
        <v>#DIV/0!</v>
      </c>
      <c r="N534" s="49" t="e">
        <f t="shared" si="203"/>
        <v>#DIV/0!</v>
      </c>
      <c r="O534" s="363">
        <f>SUMIF(C$2:C534,C534,D$2:D534)</f>
        <v>89</v>
      </c>
      <c r="P534" s="33">
        <f>SUMIF(C$2:C534,C534,F$2:F534)</f>
        <v>10.158333333333331</v>
      </c>
      <c r="Q534" s="37">
        <f t="shared" si="204"/>
        <v>0.1141385767790262</v>
      </c>
      <c r="R534" s="36">
        <f t="shared" si="205"/>
        <v>2</v>
      </c>
      <c r="S534" s="36">
        <f t="shared" si="206"/>
        <v>44</v>
      </c>
      <c r="T534" s="363">
        <f>SUM(D$2:D534)</f>
        <v>1535</v>
      </c>
      <c r="U534" s="38">
        <f>SUMIF(C$2:C534,C534,E$2:E534)</f>
        <v>315859.42600000004</v>
      </c>
      <c r="V534" s="38">
        <f>SUM(E$2:E534)</f>
        <v>5446054.2960000029</v>
      </c>
      <c r="W534" s="43">
        <f>SUM(F$2:F534)</f>
        <v>40908.054861111159</v>
      </c>
      <c r="X534" s="43">
        <f t="shared" si="207"/>
        <v>26.650198606587075</v>
      </c>
      <c r="Y534" s="36">
        <f t="shared" si="208"/>
        <v>15</v>
      </c>
      <c r="Z534" s="36">
        <f t="shared" si="209"/>
        <v>36</v>
      </c>
      <c r="AA534" s="38">
        <f>SUMIF('Rake Load'!A:A,Summary!B534,'Rake Load'!AN:AN)</f>
        <v>0</v>
      </c>
      <c r="AB534" s="38">
        <f>SUMIF(C$2:C534,C534,AA$2:AA534)</f>
        <v>30.520138888888884</v>
      </c>
      <c r="AC534" s="38">
        <f>SUM(AA$2:AA534)</f>
        <v>540.44861111113426</v>
      </c>
      <c r="AD534" s="43" t="e">
        <f t="shared" si="210"/>
        <v>#DIV/0!</v>
      </c>
      <c r="AE534" s="43">
        <f t="shared" si="211"/>
        <v>0.34292290886392002</v>
      </c>
      <c r="AF534" s="43">
        <f t="shared" si="212"/>
        <v>0.35208378574015259</v>
      </c>
      <c r="AG534" s="38">
        <f>SUMIF(Unloader!B:B,Summary!B534,Unloader!M:M)</f>
        <v>0</v>
      </c>
      <c r="AH534" s="38">
        <f>SUMIF(C$2:C534,C534,AG$2:AG534)</f>
        <v>452447</v>
      </c>
      <c r="AI534" s="38">
        <f>SUM(AG$2:AG534)</f>
        <v>5010888</v>
      </c>
      <c r="AJ534" s="40">
        <f>SUMIF(Unloader!B:B,Summary!B534,Unloader!W:W)</f>
        <v>0</v>
      </c>
      <c r="AK534" s="40">
        <f>SUMIF(Unloader!B:B,Summary!B534,Unloader!AD:AD)+SUMIF(Unloader!B:B,Summary!B534,Unloader!BR:BR)+SUMIF(Unloader!B:B,Summary!B534,Unloader!BN:BN)</f>
        <v>0</v>
      </c>
      <c r="AL534" s="40">
        <f>SUMIF(C$2:C534,C534,AJ$2:AJ534)</f>
        <v>10.556944444444445</v>
      </c>
      <c r="AM534" s="40">
        <f>SUMIF(C$2:C534,C534,AK$2:AK534)</f>
        <v>0.41736111111111113</v>
      </c>
      <c r="AN534" s="30">
        <f t="shared" si="213"/>
        <v>1859.2438874049722</v>
      </c>
      <c r="AO534" s="30">
        <f>SUM(AJ$2:AJ534)</f>
        <v>155.96458333333337</v>
      </c>
      <c r="AP534" s="30">
        <f>SUM(AK$2:AK534)</f>
        <v>13.888194444444437</v>
      </c>
      <c r="AQ534" s="30">
        <f t="shared" si="214"/>
        <v>1469.5404467471526</v>
      </c>
    </row>
    <row r="535" spans="1:43" x14ac:dyDescent="0.25">
      <c r="A535" s="124">
        <f t="shared" si="216"/>
        <v>534</v>
      </c>
      <c r="B535" s="361">
        <f t="shared" si="216"/>
        <v>41167</v>
      </c>
      <c r="C535" s="33">
        <f t="shared" si="196"/>
        <v>9</v>
      </c>
      <c r="D535" s="125">
        <f>COUNTIF('Rake Load'!A:A,Summary!B535)</f>
        <v>0</v>
      </c>
      <c r="E535" s="125">
        <f>SUMIF('Rake Load'!A:A,B535,'Rake Load'!F:F)</f>
        <v>0</v>
      </c>
      <c r="F535" s="35">
        <f>SUMIF('Rake Load'!A:A,B535,'Rake Load'!AB:AB)</f>
        <v>0</v>
      </c>
      <c r="G535" s="35" t="e">
        <f t="shared" si="197"/>
        <v>#DIV/0!</v>
      </c>
      <c r="H535" s="36" t="e">
        <f t="shared" si="198"/>
        <v>#DIV/0!</v>
      </c>
      <c r="I535" s="36" t="e">
        <f t="shared" si="199"/>
        <v>#DIV/0!</v>
      </c>
      <c r="J535" s="35">
        <f>SUMIF('Rake Load'!A:A,B535,'Rake Load'!BH:BH)</f>
        <v>0</v>
      </c>
      <c r="K535" s="41">
        <f t="shared" si="200"/>
        <v>0</v>
      </c>
      <c r="L535" s="41" t="e">
        <f t="shared" si="201"/>
        <v>#DIV/0!</v>
      </c>
      <c r="M535" s="49" t="e">
        <f t="shared" si="202"/>
        <v>#DIV/0!</v>
      </c>
      <c r="N535" s="49" t="e">
        <f t="shared" si="203"/>
        <v>#DIV/0!</v>
      </c>
      <c r="O535" s="363">
        <f>SUMIF(C$2:C535,C535,D$2:D535)</f>
        <v>89</v>
      </c>
      <c r="P535" s="33">
        <f>SUMIF(C$2:C535,C535,F$2:F535)</f>
        <v>10.158333333333331</v>
      </c>
      <c r="Q535" s="37">
        <f t="shared" si="204"/>
        <v>0.1141385767790262</v>
      </c>
      <c r="R535" s="36">
        <f t="shared" si="205"/>
        <v>2</v>
      </c>
      <c r="S535" s="36">
        <f t="shared" si="206"/>
        <v>44</v>
      </c>
      <c r="T535" s="363">
        <f>SUM(D$2:D535)</f>
        <v>1535</v>
      </c>
      <c r="U535" s="38">
        <f>SUMIF(C$2:C535,C535,E$2:E535)</f>
        <v>315859.42600000004</v>
      </c>
      <c r="V535" s="38">
        <f>SUM(E$2:E535)</f>
        <v>5446054.2960000029</v>
      </c>
      <c r="W535" s="43">
        <f>SUM(F$2:F535)</f>
        <v>40908.054861111159</v>
      </c>
      <c r="X535" s="43">
        <f t="shared" si="207"/>
        <v>26.650198606587075</v>
      </c>
      <c r="Y535" s="36">
        <f t="shared" si="208"/>
        <v>15</v>
      </c>
      <c r="Z535" s="36">
        <f t="shared" si="209"/>
        <v>36</v>
      </c>
      <c r="AA535" s="38">
        <f>SUMIF('Rake Load'!A:A,Summary!B535,'Rake Load'!AN:AN)</f>
        <v>0</v>
      </c>
      <c r="AB535" s="38">
        <f>SUMIF(C$2:C535,C535,AA$2:AA535)</f>
        <v>30.520138888888884</v>
      </c>
      <c r="AC535" s="38">
        <f>SUM(AA$2:AA535)</f>
        <v>540.44861111113426</v>
      </c>
      <c r="AD535" s="43" t="e">
        <f t="shared" si="210"/>
        <v>#DIV/0!</v>
      </c>
      <c r="AE535" s="43">
        <f t="shared" si="211"/>
        <v>0.34292290886392002</v>
      </c>
      <c r="AF535" s="43">
        <f t="shared" si="212"/>
        <v>0.35208378574015259</v>
      </c>
      <c r="AG535" s="38">
        <f>SUMIF(Unloader!B:B,Summary!B535,Unloader!M:M)</f>
        <v>0</v>
      </c>
      <c r="AH535" s="38">
        <f>SUMIF(C$2:C535,C535,AG$2:AG535)</f>
        <v>452447</v>
      </c>
      <c r="AI535" s="38">
        <f>SUM(AG$2:AG535)</f>
        <v>5010888</v>
      </c>
      <c r="AJ535" s="40">
        <f>SUMIF(Unloader!B:B,Summary!B535,Unloader!W:W)</f>
        <v>0</v>
      </c>
      <c r="AK535" s="40">
        <f>SUMIF(Unloader!B:B,Summary!B535,Unloader!AD:AD)+SUMIF(Unloader!B:B,Summary!B535,Unloader!BR:BR)+SUMIF(Unloader!B:B,Summary!B535,Unloader!BN:BN)</f>
        <v>0</v>
      </c>
      <c r="AL535" s="40">
        <f>SUMIF(C$2:C535,C535,AJ$2:AJ535)</f>
        <v>10.556944444444445</v>
      </c>
      <c r="AM535" s="40">
        <f>SUMIF(C$2:C535,C535,AK$2:AK535)</f>
        <v>0.41736111111111113</v>
      </c>
      <c r="AN535" s="30">
        <f t="shared" si="213"/>
        <v>1859.2438874049722</v>
      </c>
      <c r="AO535" s="30">
        <f>SUM(AJ$2:AJ535)</f>
        <v>155.96458333333337</v>
      </c>
      <c r="AP535" s="30">
        <f>SUM(AK$2:AK535)</f>
        <v>13.888194444444437</v>
      </c>
      <c r="AQ535" s="30">
        <f t="shared" si="214"/>
        <v>1469.5404467471526</v>
      </c>
    </row>
    <row r="536" spans="1:43" x14ac:dyDescent="0.25">
      <c r="A536" s="124">
        <f t="shared" ref="A536:B551" si="217">A535+1</f>
        <v>535</v>
      </c>
      <c r="B536" s="361">
        <f t="shared" si="217"/>
        <v>41168</v>
      </c>
      <c r="C536" s="33">
        <f t="shared" si="196"/>
        <v>9</v>
      </c>
      <c r="D536" s="125">
        <f>COUNTIF('Rake Load'!A:A,Summary!B536)</f>
        <v>0</v>
      </c>
      <c r="E536" s="125">
        <f>SUMIF('Rake Load'!A:A,B536,'Rake Load'!F:F)</f>
        <v>0</v>
      </c>
      <c r="F536" s="35">
        <f>SUMIF('Rake Load'!A:A,B536,'Rake Load'!AB:AB)</f>
        <v>0</v>
      </c>
      <c r="G536" s="35" t="e">
        <f t="shared" si="197"/>
        <v>#DIV/0!</v>
      </c>
      <c r="H536" s="36" t="e">
        <f t="shared" si="198"/>
        <v>#DIV/0!</v>
      </c>
      <c r="I536" s="36" t="e">
        <f t="shared" si="199"/>
        <v>#DIV/0!</v>
      </c>
      <c r="J536" s="35">
        <f>SUMIF('Rake Load'!A:A,B536,'Rake Load'!BH:BH)</f>
        <v>0</v>
      </c>
      <c r="K536" s="41">
        <f t="shared" si="200"/>
        <v>0</v>
      </c>
      <c r="L536" s="41" t="e">
        <f t="shared" si="201"/>
        <v>#DIV/0!</v>
      </c>
      <c r="M536" s="49" t="e">
        <f t="shared" si="202"/>
        <v>#DIV/0!</v>
      </c>
      <c r="N536" s="49" t="e">
        <f t="shared" si="203"/>
        <v>#DIV/0!</v>
      </c>
      <c r="O536" s="363">
        <f>SUMIF(C$2:C536,C536,D$2:D536)</f>
        <v>89</v>
      </c>
      <c r="P536" s="33">
        <f>SUMIF(C$2:C536,C536,F$2:F536)</f>
        <v>10.158333333333331</v>
      </c>
      <c r="Q536" s="37">
        <f t="shared" si="204"/>
        <v>0.1141385767790262</v>
      </c>
      <c r="R536" s="36">
        <f t="shared" si="205"/>
        <v>2</v>
      </c>
      <c r="S536" s="36">
        <f t="shared" si="206"/>
        <v>44</v>
      </c>
      <c r="T536" s="363">
        <f>SUM(D$2:D536)</f>
        <v>1535</v>
      </c>
      <c r="U536" s="38">
        <f>SUMIF(C$2:C536,C536,E$2:E536)</f>
        <v>315859.42600000004</v>
      </c>
      <c r="V536" s="38">
        <f>SUM(E$2:E536)</f>
        <v>5446054.2960000029</v>
      </c>
      <c r="W536" s="43">
        <f>SUM(F$2:F536)</f>
        <v>40908.054861111159</v>
      </c>
      <c r="X536" s="43">
        <f t="shared" si="207"/>
        <v>26.650198606587075</v>
      </c>
      <c r="Y536" s="36">
        <f t="shared" si="208"/>
        <v>15</v>
      </c>
      <c r="Z536" s="36">
        <f t="shared" si="209"/>
        <v>36</v>
      </c>
      <c r="AA536" s="38">
        <f>SUMIF('Rake Load'!A:A,Summary!B536,'Rake Load'!AN:AN)</f>
        <v>0</v>
      </c>
      <c r="AB536" s="38">
        <f>SUMIF(C$2:C536,C536,AA$2:AA536)</f>
        <v>30.520138888888884</v>
      </c>
      <c r="AC536" s="38">
        <f>SUM(AA$2:AA536)</f>
        <v>540.44861111113426</v>
      </c>
      <c r="AD536" s="43" t="e">
        <f t="shared" si="210"/>
        <v>#DIV/0!</v>
      </c>
      <c r="AE536" s="43">
        <f t="shared" si="211"/>
        <v>0.34292290886392002</v>
      </c>
      <c r="AF536" s="43">
        <f t="shared" si="212"/>
        <v>0.35208378574015259</v>
      </c>
      <c r="AG536" s="38">
        <f>SUMIF(Unloader!B:B,Summary!B536,Unloader!M:M)</f>
        <v>0</v>
      </c>
      <c r="AH536" s="38">
        <f>SUMIF(C$2:C536,C536,AG$2:AG536)</f>
        <v>452447</v>
      </c>
      <c r="AI536" s="38">
        <f>SUM(AG$2:AG536)</f>
        <v>5010888</v>
      </c>
      <c r="AJ536" s="40">
        <f>SUMIF(Unloader!B:B,Summary!B536,Unloader!W:W)</f>
        <v>0</v>
      </c>
      <c r="AK536" s="40">
        <f>SUMIF(Unloader!B:B,Summary!B536,Unloader!AD:AD)+SUMIF(Unloader!B:B,Summary!B536,Unloader!BR:BR)+SUMIF(Unloader!B:B,Summary!B536,Unloader!BN:BN)</f>
        <v>0</v>
      </c>
      <c r="AL536" s="40">
        <f>SUMIF(C$2:C536,C536,AJ$2:AJ536)</f>
        <v>10.556944444444445</v>
      </c>
      <c r="AM536" s="40">
        <f>SUMIF(C$2:C536,C536,AK$2:AK536)</f>
        <v>0.41736111111111113</v>
      </c>
      <c r="AN536" s="30">
        <f t="shared" si="213"/>
        <v>1859.2438874049722</v>
      </c>
      <c r="AO536" s="30">
        <f>SUM(AJ$2:AJ536)</f>
        <v>155.96458333333337</v>
      </c>
      <c r="AP536" s="30">
        <f>SUM(AK$2:AK536)</f>
        <v>13.888194444444437</v>
      </c>
      <c r="AQ536" s="30">
        <f t="shared" si="214"/>
        <v>1469.5404467471526</v>
      </c>
    </row>
    <row r="537" spans="1:43" x14ac:dyDescent="0.25">
      <c r="A537" s="124">
        <f t="shared" si="217"/>
        <v>536</v>
      </c>
      <c r="B537" s="361">
        <f t="shared" si="217"/>
        <v>41169</v>
      </c>
      <c r="C537" s="33">
        <f t="shared" si="196"/>
        <v>9</v>
      </c>
      <c r="D537" s="125">
        <f>COUNTIF('Rake Load'!A:A,Summary!B537)</f>
        <v>0</v>
      </c>
      <c r="E537" s="125">
        <f>SUMIF('Rake Load'!A:A,B537,'Rake Load'!F:F)</f>
        <v>0</v>
      </c>
      <c r="F537" s="35">
        <f>SUMIF('Rake Load'!A:A,B537,'Rake Load'!AB:AB)</f>
        <v>0</v>
      </c>
      <c r="G537" s="35" t="e">
        <f t="shared" si="197"/>
        <v>#DIV/0!</v>
      </c>
      <c r="H537" s="36" t="e">
        <f t="shared" si="198"/>
        <v>#DIV/0!</v>
      </c>
      <c r="I537" s="36" t="e">
        <f t="shared" si="199"/>
        <v>#DIV/0!</v>
      </c>
      <c r="J537" s="35">
        <f>SUMIF('Rake Load'!A:A,B537,'Rake Load'!BH:BH)</f>
        <v>0</v>
      </c>
      <c r="K537" s="41">
        <f t="shared" si="200"/>
        <v>0</v>
      </c>
      <c r="L537" s="41" t="e">
        <f t="shared" si="201"/>
        <v>#DIV/0!</v>
      </c>
      <c r="M537" s="49" t="e">
        <f t="shared" si="202"/>
        <v>#DIV/0!</v>
      </c>
      <c r="N537" s="49" t="e">
        <f t="shared" si="203"/>
        <v>#DIV/0!</v>
      </c>
      <c r="O537" s="363">
        <f>SUMIF(C$2:C537,C537,D$2:D537)</f>
        <v>89</v>
      </c>
      <c r="P537" s="33">
        <f>SUMIF(C$2:C537,C537,F$2:F537)</f>
        <v>10.158333333333331</v>
      </c>
      <c r="Q537" s="37">
        <f t="shared" si="204"/>
        <v>0.1141385767790262</v>
      </c>
      <c r="R537" s="36">
        <f t="shared" si="205"/>
        <v>2</v>
      </c>
      <c r="S537" s="36">
        <f t="shared" si="206"/>
        <v>44</v>
      </c>
      <c r="T537" s="363">
        <f>SUM(D$2:D537)</f>
        <v>1535</v>
      </c>
      <c r="U537" s="38">
        <f>SUMIF(C$2:C537,C537,E$2:E537)</f>
        <v>315859.42600000004</v>
      </c>
      <c r="V537" s="38">
        <f>SUM(E$2:E537)</f>
        <v>5446054.2960000029</v>
      </c>
      <c r="W537" s="43">
        <f>SUM(F$2:F537)</f>
        <v>40908.054861111159</v>
      </c>
      <c r="X537" s="43">
        <f t="shared" si="207"/>
        <v>26.650198606587075</v>
      </c>
      <c r="Y537" s="36">
        <f t="shared" si="208"/>
        <v>15</v>
      </c>
      <c r="Z537" s="36">
        <f t="shared" si="209"/>
        <v>36</v>
      </c>
      <c r="AA537" s="38">
        <f>SUMIF('Rake Load'!A:A,Summary!B537,'Rake Load'!AN:AN)</f>
        <v>0</v>
      </c>
      <c r="AB537" s="38">
        <f>SUMIF(C$2:C537,C537,AA$2:AA537)</f>
        <v>30.520138888888884</v>
      </c>
      <c r="AC537" s="38">
        <f>SUM(AA$2:AA537)</f>
        <v>540.44861111113426</v>
      </c>
      <c r="AD537" s="43" t="e">
        <f t="shared" si="210"/>
        <v>#DIV/0!</v>
      </c>
      <c r="AE537" s="43">
        <f t="shared" si="211"/>
        <v>0.34292290886392002</v>
      </c>
      <c r="AF537" s="43">
        <f t="shared" si="212"/>
        <v>0.35208378574015259</v>
      </c>
      <c r="AG537" s="38">
        <f>SUMIF(Unloader!B:B,Summary!B537,Unloader!M:M)</f>
        <v>0</v>
      </c>
      <c r="AH537" s="38">
        <f>SUMIF(C$2:C537,C537,AG$2:AG537)</f>
        <v>452447</v>
      </c>
      <c r="AI537" s="38">
        <f>SUM(AG$2:AG537)</f>
        <v>5010888</v>
      </c>
      <c r="AJ537" s="40">
        <f>SUMIF(Unloader!B:B,Summary!B537,Unloader!W:W)</f>
        <v>0</v>
      </c>
      <c r="AK537" s="40">
        <f>SUMIF(Unloader!B:B,Summary!B537,Unloader!AD:AD)+SUMIF(Unloader!B:B,Summary!B537,Unloader!BR:BR)+SUMIF(Unloader!B:B,Summary!B537,Unloader!BN:BN)</f>
        <v>0</v>
      </c>
      <c r="AL537" s="40">
        <f>SUMIF(C$2:C537,C537,AJ$2:AJ537)</f>
        <v>10.556944444444445</v>
      </c>
      <c r="AM537" s="40">
        <f>SUMIF(C$2:C537,C537,AK$2:AK537)</f>
        <v>0.41736111111111113</v>
      </c>
      <c r="AN537" s="30">
        <f t="shared" si="213"/>
        <v>1859.2438874049722</v>
      </c>
      <c r="AO537" s="30">
        <f>SUM(AJ$2:AJ537)</f>
        <v>155.96458333333337</v>
      </c>
      <c r="AP537" s="30">
        <f>SUM(AK$2:AK537)</f>
        <v>13.888194444444437</v>
      </c>
      <c r="AQ537" s="30">
        <f t="shared" si="214"/>
        <v>1469.5404467471526</v>
      </c>
    </row>
    <row r="538" spans="1:43" x14ac:dyDescent="0.25">
      <c r="A538" s="124">
        <f t="shared" si="217"/>
        <v>537</v>
      </c>
      <c r="B538" s="361">
        <f t="shared" si="217"/>
        <v>41170</v>
      </c>
      <c r="C538" s="33">
        <f t="shared" si="196"/>
        <v>9</v>
      </c>
      <c r="D538" s="125">
        <f>COUNTIF('Rake Load'!A:A,Summary!B538)</f>
        <v>0</v>
      </c>
      <c r="E538" s="125">
        <f>SUMIF('Rake Load'!A:A,B538,'Rake Load'!F:F)</f>
        <v>0</v>
      </c>
      <c r="F538" s="35">
        <f>SUMIF('Rake Load'!A:A,B538,'Rake Load'!AB:AB)</f>
        <v>0</v>
      </c>
      <c r="G538" s="35" t="e">
        <f t="shared" si="197"/>
        <v>#DIV/0!</v>
      </c>
      <c r="H538" s="36" t="e">
        <f t="shared" si="198"/>
        <v>#DIV/0!</v>
      </c>
      <c r="I538" s="36" t="e">
        <f t="shared" si="199"/>
        <v>#DIV/0!</v>
      </c>
      <c r="J538" s="35">
        <f>SUMIF('Rake Load'!A:A,B538,'Rake Load'!BH:BH)</f>
        <v>0</v>
      </c>
      <c r="K538" s="41">
        <f t="shared" si="200"/>
        <v>0</v>
      </c>
      <c r="L538" s="41" t="e">
        <f t="shared" si="201"/>
        <v>#DIV/0!</v>
      </c>
      <c r="M538" s="49" t="e">
        <f t="shared" si="202"/>
        <v>#DIV/0!</v>
      </c>
      <c r="N538" s="49" t="e">
        <f t="shared" si="203"/>
        <v>#DIV/0!</v>
      </c>
      <c r="O538" s="363">
        <f>SUMIF(C$2:C538,C538,D$2:D538)</f>
        <v>89</v>
      </c>
      <c r="P538" s="33">
        <f>SUMIF(C$2:C538,C538,F$2:F538)</f>
        <v>10.158333333333331</v>
      </c>
      <c r="Q538" s="37">
        <f t="shared" si="204"/>
        <v>0.1141385767790262</v>
      </c>
      <c r="R538" s="36">
        <f t="shared" si="205"/>
        <v>2</v>
      </c>
      <c r="S538" s="36">
        <f t="shared" si="206"/>
        <v>44</v>
      </c>
      <c r="T538" s="363">
        <f>SUM(D$2:D538)</f>
        <v>1535</v>
      </c>
      <c r="U538" s="38">
        <f>SUMIF(C$2:C538,C538,E$2:E538)</f>
        <v>315859.42600000004</v>
      </c>
      <c r="V538" s="38">
        <f>SUM(E$2:E538)</f>
        <v>5446054.2960000029</v>
      </c>
      <c r="W538" s="43">
        <f>SUM(F$2:F538)</f>
        <v>40908.054861111159</v>
      </c>
      <c r="X538" s="43">
        <f t="shared" si="207"/>
        <v>26.650198606587075</v>
      </c>
      <c r="Y538" s="36">
        <f t="shared" si="208"/>
        <v>15</v>
      </c>
      <c r="Z538" s="36">
        <f t="shared" si="209"/>
        <v>36</v>
      </c>
      <c r="AA538" s="38">
        <f>SUMIF('Rake Load'!A:A,Summary!B538,'Rake Load'!AN:AN)</f>
        <v>0</v>
      </c>
      <c r="AB538" s="38">
        <f>SUMIF(C$2:C538,C538,AA$2:AA538)</f>
        <v>30.520138888888884</v>
      </c>
      <c r="AC538" s="38">
        <f>SUM(AA$2:AA538)</f>
        <v>540.44861111113426</v>
      </c>
      <c r="AD538" s="43" t="e">
        <f t="shared" si="210"/>
        <v>#DIV/0!</v>
      </c>
      <c r="AE538" s="43">
        <f t="shared" si="211"/>
        <v>0.34292290886392002</v>
      </c>
      <c r="AF538" s="43">
        <f t="shared" si="212"/>
        <v>0.35208378574015259</v>
      </c>
      <c r="AG538" s="38">
        <f>SUMIF(Unloader!B:B,Summary!B538,Unloader!M:M)</f>
        <v>0</v>
      </c>
      <c r="AH538" s="38">
        <f>SUMIF(C$2:C538,C538,AG$2:AG538)</f>
        <v>452447</v>
      </c>
      <c r="AI538" s="38">
        <f>SUM(AG$2:AG538)</f>
        <v>5010888</v>
      </c>
      <c r="AJ538" s="40">
        <f>SUMIF(Unloader!B:B,Summary!B538,Unloader!W:W)</f>
        <v>0</v>
      </c>
      <c r="AK538" s="40">
        <f>SUMIF(Unloader!B:B,Summary!B538,Unloader!AD:AD)+SUMIF(Unloader!B:B,Summary!B538,Unloader!BR:BR)+SUMIF(Unloader!B:B,Summary!B538,Unloader!BN:BN)</f>
        <v>0</v>
      </c>
      <c r="AL538" s="40">
        <f>SUMIF(C$2:C538,C538,AJ$2:AJ538)</f>
        <v>10.556944444444445</v>
      </c>
      <c r="AM538" s="40">
        <f>SUMIF(C$2:C538,C538,AK$2:AK538)</f>
        <v>0.41736111111111113</v>
      </c>
      <c r="AN538" s="30">
        <f t="shared" si="213"/>
        <v>1859.2438874049722</v>
      </c>
      <c r="AO538" s="30">
        <f>SUM(AJ$2:AJ538)</f>
        <v>155.96458333333337</v>
      </c>
      <c r="AP538" s="30">
        <f>SUM(AK$2:AK538)</f>
        <v>13.888194444444437</v>
      </c>
      <c r="AQ538" s="30">
        <f t="shared" si="214"/>
        <v>1469.5404467471526</v>
      </c>
    </row>
    <row r="539" spans="1:43" x14ac:dyDescent="0.25">
      <c r="A539" s="124">
        <f t="shared" si="217"/>
        <v>538</v>
      </c>
      <c r="B539" s="361">
        <f t="shared" si="217"/>
        <v>41171</v>
      </c>
      <c r="C539" s="33">
        <f t="shared" si="196"/>
        <v>9</v>
      </c>
      <c r="D539" s="125">
        <f>COUNTIF('Rake Load'!A:A,Summary!B539)</f>
        <v>0</v>
      </c>
      <c r="E539" s="125">
        <f>SUMIF('Rake Load'!A:A,B539,'Rake Load'!F:F)</f>
        <v>0</v>
      </c>
      <c r="F539" s="35">
        <f>SUMIF('Rake Load'!A:A,B539,'Rake Load'!AB:AB)</f>
        <v>0</v>
      </c>
      <c r="G539" s="35" t="e">
        <f t="shared" si="197"/>
        <v>#DIV/0!</v>
      </c>
      <c r="H539" s="36" t="e">
        <f t="shared" si="198"/>
        <v>#DIV/0!</v>
      </c>
      <c r="I539" s="36" t="e">
        <f t="shared" si="199"/>
        <v>#DIV/0!</v>
      </c>
      <c r="J539" s="35">
        <f>SUMIF('Rake Load'!A:A,B539,'Rake Load'!BH:BH)</f>
        <v>0</v>
      </c>
      <c r="K539" s="41">
        <f t="shared" si="200"/>
        <v>0</v>
      </c>
      <c r="L539" s="41" t="e">
        <f t="shared" si="201"/>
        <v>#DIV/0!</v>
      </c>
      <c r="M539" s="49" t="e">
        <f t="shared" si="202"/>
        <v>#DIV/0!</v>
      </c>
      <c r="N539" s="49" t="e">
        <f t="shared" si="203"/>
        <v>#DIV/0!</v>
      </c>
      <c r="O539" s="363">
        <f>SUMIF(C$2:C539,C539,D$2:D539)</f>
        <v>89</v>
      </c>
      <c r="P539" s="33">
        <f>SUMIF(C$2:C539,C539,F$2:F539)</f>
        <v>10.158333333333331</v>
      </c>
      <c r="Q539" s="37">
        <f t="shared" si="204"/>
        <v>0.1141385767790262</v>
      </c>
      <c r="R539" s="36">
        <f t="shared" si="205"/>
        <v>2</v>
      </c>
      <c r="S539" s="36">
        <f t="shared" si="206"/>
        <v>44</v>
      </c>
      <c r="T539" s="363">
        <f>SUM(D$2:D539)</f>
        <v>1535</v>
      </c>
      <c r="U539" s="38">
        <f>SUMIF(C$2:C539,C539,E$2:E539)</f>
        <v>315859.42600000004</v>
      </c>
      <c r="V539" s="38">
        <f>SUM(E$2:E539)</f>
        <v>5446054.2960000029</v>
      </c>
      <c r="W539" s="43">
        <f>SUM(F$2:F539)</f>
        <v>40908.054861111159</v>
      </c>
      <c r="X539" s="43">
        <f t="shared" si="207"/>
        <v>26.650198606587075</v>
      </c>
      <c r="Y539" s="36">
        <f t="shared" si="208"/>
        <v>15</v>
      </c>
      <c r="Z539" s="36">
        <f t="shared" si="209"/>
        <v>36</v>
      </c>
      <c r="AA539" s="38">
        <f>SUMIF('Rake Load'!A:A,Summary!B539,'Rake Load'!AN:AN)</f>
        <v>0</v>
      </c>
      <c r="AB539" s="38">
        <f>SUMIF(C$2:C539,C539,AA$2:AA539)</f>
        <v>30.520138888888884</v>
      </c>
      <c r="AC539" s="38">
        <f>SUM(AA$2:AA539)</f>
        <v>540.44861111113426</v>
      </c>
      <c r="AD539" s="43" t="e">
        <f t="shared" si="210"/>
        <v>#DIV/0!</v>
      </c>
      <c r="AE539" s="43">
        <f t="shared" si="211"/>
        <v>0.34292290886392002</v>
      </c>
      <c r="AF539" s="43">
        <f t="shared" si="212"/>
        <v>0.35208378574015259</v>
      </c>
      <c r="AG539" s="38">
        <f>SUMIF(Unloader!B:B,Summary!B539,Unloader!M:M)</f>
        <v>0</v>
      </c>
      <c r="AH539" s="38">
        <f>SUMIF(C$2:C539,C539,AG$2:AG539)</f>
        <v>452447</v>
      </c>
      <c r="AI539" s="38">
        <f>SUM(AG$2:AG539)</f>
        <v>5010888</v>
      </c>
      <c r="AJ539" s="40">
        <f>SUMIF(Unloader!B:B,Summary!B539,Unloader!W:W)</f>
        <v>0</v>
      </c>
      <c r="AK539" s="40">
        <f>SUMIF(Unloader!B:B,Summary!B539,Unloader!AD:AD)+SUMIF(Unloader!B:B,Summary!B539,Unloader!BR:BR)+SUMIF(Unloader!B:B,Summary!B539,Unloader!BN:BN)</f>
        <v>0</v>
      </c>
      <c r="AL539" s="40">
        <f>SUMIF(C$2:C539,C539,AJ$2:AJ539)</f>
        <v>10.556944444444445</v>
      </c>
      <c r="AM539" s="40">
        <f>SUMIF(C$2:C539,C539,AK$2:AK539)</f>
        <v>0.41736111111111113</v>
      </c>
      <c r="AN539" s="30">
        <f t="shared" si="213"/>
        <v>1859.2438874049722</v>
      </c>
      <c r="AO539" s="30">
        <f>SUM(AJ$2:AJ539)</f>
        <v>155.96458333333337</v>
      </c>
      <c r="AP539" s="30">
        <f>SUM(AK$2:AK539)</f>
        <v>13.888194444444437</v>
      </c>
      <c r="AQ539" s="30">
        <f t="shared" si="214"/>
        <v>1469.5404467471526</v>
      </c>
    </row>
    <row r="540" spans="1:43" x14ac:dyDescent="0.25">
      <c r="A540" s="124">
        <f t="shared" si="217"/>
        <v>539</v>
      </c>
      <c r="B540" s="361">
        <f t="shared" si="217"/>
        <v>41172</v>
      </c>
      <c r="C540" s="33">
        <f t="shared" si="196"/>
        <v>9</v>
      </c>
      <c r="D540" s="125">
        <f>COUNTIF('Rake Load'!A:A,Summary!B540)</f>
        <v>0</v>
      </c>
      <c r="E540" s="125">
        <f>SUMIF('Rake Load'!A:A,B540,'Rake Load'!F:F)</f>
        <v>0</v>
      </c>
      <c r="F540" s="35">
        <f>SUMIF('Rake Load'!A:A,B540,'Rake Load'!AB:AB)</f>
        <v>0</v>
      </c>
      <c r="G540" s="35" t="e">
        <f t="shared" si="197"/>
        <v>#DIV/0!</v>
      </c>
      <c r="H540" s="36" t="e">
        <f t="shared" si="198"/>
        <v>#DIV/0!</v>
      </c>
      <c r="I540" s="36" t="e">
        <f t="shared" si="199"/>
        <v>#DIV/0!</v>
      </c>
      <c r="J540" s="35">
        <f>SUMIF('Rake Load'!A:A,B540,'Rake Load'!BH:BH)</f>
        <v>0</v>
      </c>
      <c r="K540" s="41">
        <f t="shared" si="200"/>
        <v>0</v>
      </c>
      <c r="L540" s="41" t="e">
        <f t="shared" si="201"/>
        <v>#DIV/0!</v>
      </c>
      <c r="M540" s="49" t="e">
        <f t="shared" si="202"/>
        <v>#DIV/0!</v>
      </c>
      <c r="N540" s="49" t="e">
        <f t="shared" si="203"/>
        <v>#DIV/0!</v>
      </c>
      <c r="O540" s="363">
        <f>SUMIF(C$2:C540,C540,D$2:D540)</f>
        <v>89</v>
      </c>
      <c r="P540" s="33">
        <f>SUMIF(C$2:C540,C540,F$2:F540)</f>
        <v>10.158333333333331</v>
      </c>
      <c r="Q540" s="37">
        <f t="shared" si="204"/>
        <v>0.1141385767790262</v>
      </c>
      <c r="R540" s="36">
        <f t="shared" si="205"/>
        <v>2</v>
      </c>
      <c r="S540" s="36">
        <f t="shared" si="206"/>
        <v>44</v>
      </c>
      <c r="T540" s="363">
        <f>SUM(D$2:D540)</f>
        <v>1535</v>
      </c>
      <c r="U540" s="38">
        <f>SUMIF(C$2:C540,C540,E$2:E540)</f>
        <v>315859.42600000004</v>
      </c>
      <c r="V540" s="38">
        <f>SUM(E$2:E540)</f>
        <v>5446054.2960000029</v>
      </c>
      <c r="W540" s="43">
        <f>SUM(F$2:F540)</f>
        <v>40908.054861111159</v>
      </c>
      <c r="X540" s="43">
        <f t="shared" si="207"/>
        <v>26.650198606587075</v>
      </c>
      <c r="Y540" s="36">
        <f t="shared" si="208"/>
        <v>15</v>
      </c>
      <c r="Z540" s="36">
        <f t="shared" si="209"/>
        <v>36</v>
      </c>
      <c r="AA540" s="38">
        <f>SUMIF('Rake Load'!A:A,Summary!B540,'Rake Load'!AN:AN)</f>
        <v>0</v>
      </c>
      <c r="AB540" s="38">
        <f>SUMIF(C$2:C540,C540,AA$2:AA540)</f>
        <v>30.520138888888884</v>
      </c>
      <c r="AC540" s="38">
        <f>SUM(AA$2:AA540)</f>
        <v>540.44861111113426</v>
      </c>
      <c r="AD540" s="43" t="e">
        <f t="shared" si="210"/>
        <v>#DIV/0!</v>
      </c>
      <c r="AE540" s="43">
        <f t="shared" si="211"/>
        <v>0.34292290886392002</v>
      </c>
      <c r="AF540" s="43">
        <f t="shared" si="212"/>
        <v>0.35208378574015259</v>
      </c>
      <c r="AG540" s="38">
        <f>SUMIF(Unloader!B:B,Summary!B540,Unloader!M:M)</f>
        <v>0</v>
      </c>
      <c r="AH540" s="38">
        <f>SUMIF(C$2:C540,C540,AG$2:AG540)</f>
        <v>452447</v>
      </c>
      <c r="AI540" s="38">
        <f>SUM(AG$2:AG540)</f>
        <v>5010888</v>
      </c>
      <c r="AJ540" s="40">
        <f>SUMIF(Unloader!B:B,Summary!B540,Unloader!W:W)</f>
        <v>0</v>
      </c>
      <c r="AK540" s="40">
        <f>SUMIF(Unloader!B:B,Summary!B540,Unloader!AD:AD)+SUMIF(Unloader!B:B,Summary!B540,Unloader!BR:BR)+SUMIF(Unloader!B:B,Summary!B540,Unloader!BN:BN)</f>
        <v>0</v>
      </c>
      <c r="AL540" s="40">
        <f>SUMIF(C$2:C540,C540,AJ$2:AJ540)</f>
        <v>10.556944444444445</v>
      </c>
      <c r="AM540" s="40">
        <f>SUMIF(C$2:C540,C540,AK$2:AK540)</f>
        <v>0.41736111111111113</v>
      </c>
      <c r="AN540" s="30">
        <f t="shared" si="213"/>
        <v>1859.2438874049722</v>
      </c>
      <c r="AO540" s="30">
        <f>SUM(AJ$2:AJ540)</f>
        <v>155.96458333333337</v>
      </c>
      <c r="AP540" s="30">
        <f>SUM(AK$2:AK540)</f>
        <v>13.888194444444437</v>
      </c>
      <c r="AQ540" s="30">
        <f t="shared" si="214"/>
        <v>1469.5404467471526</v>
      </c>
    </row>
    <row r="541" spans="1:43" x14ac:dyDescent="0.25">
      <c r="A541" s="124">
        <f t="shared" si="217"/>
        <v>540</v>
      </c>
      <c r="B541" s="361">
        <f t="shared" si="217"/>
        <v>41173</v>
      </c>
      <c r="C541" s="33">
        <f t="shared" si="196"/>
        <v>9</v>
      </c>
      <c r="D541" s="125">
        <f>COUNTIF('Rake Load'!A:A,Summary!B541)</f>
        <v>0</v>
      </c>
      <c r="E541" s="125">
        <f>SUMIF('Rake Load'!A:A,B541,'Rake Load'!F:F)</f>
        <v>0</v>
      </c>
      <c r="F541" s="35">
        <f>SUMIF('Rake Load'!A:A,B541,'Rake Load'!AB:AB)</f>
        <v>0</v>
      </c>
      <c r="G541" s="35" t="e">
        <f t="shared" si="197"/>
        <v>#DIV/0!</v>
      </c>
      <c r="H541" s="36" t="e">
        <f t="shared" si="198"/>
        <v>#DIV/0!</v>
      </c>
      <c r="I541" s="36" t="e">
        <f t="shared" si="199"/>
        <v>#DIV/0!</v>
      </c>
      <c r="J541" s="35">
        <f>SUMIF('Rake Load'!A:A,B541,'Rake Load'!BH:BH)</f>
        <v>0</v>
      </c>
      <c r="K541" s="41">
        <f t="shared" si="200"/>
        <v>0</v>
      </c>
      <c r="L541" s="41" t="e">
        <f t="shared" si="201"/>
        <v>#DIV/0!</v>
      </c>
      <c r="M541" s="49" t="e">
        <f t="shared" si="202"/>
        <v>#DIV/0!</v>
      </c>
      <c r="N541" s="49" t="e">
        <f t="shared" si="203"/>
        <v>#DIV/0!</v>
      </c>
      <c r="O541" s="363">
        <f>SUMIF(C$2:C541,C541,D$2:D541)</f>
        <v>89</v>
      </c>
      <c r="P541" s="33">
        <f>SUMIF(C$2:C541,C541,F$2:F541)</f>
        <v>10.158333333333331</v>
      </c>
      <c r="Q541" s="37">
        <f t="shared" si="204"/>
        <v>0.1141385767790262</v>
      </c>
      <c r="R541" s="36">
        <f t="shared" si="205"/>
        <v>2</v>
      </c>
      <c r="S541" s="36">
        <f t="shared" si="206"/>
        <v>44</v>
      </c>
      <c r="T541" s="363">
        <f>SUM(D$2:D541)</f>
        <v>1535</v>
      </c>
      <c r="U541" s="38">
        <f>SUMIF(C$2:C541,C541,E$2:E541)</f>
        <v>315859.42600000004</v>
      </c>
      <c r="V541" s="38">
        <f>SUM(E$2:E541)</f>
        <v>5446054.2960000029</v>
      </c>
      <c r="W541" s="43">
        <f>SUM(F$2:F541)</f>
        <v>40908.054861111159</v>
      </c>
      <c r="X541" s="43">
        <f t="shared" si="207"/>
        <v>26.650198606587075</v>
      </c>
      <c r="Y541" s="36">
        <f t="shared" si="208"/>
        <v>15</v>
      </c>
      <c r="Z541" s="36">
        <f t="shared" si="209"/>
        <v>36</v>
      </c>
      <c r="AA541" s="38">
        <f>SUMIF('Rake Load'!A:A,Summary!B541,'Rake Load'!AN:AN)</f>
        <v>0</v>
      </c>
      <c r="AB541" s="38">
        <f>SUMIF(C$2:C541,C541,AA$2:AA541)</f>
        <v>30.520138888888884</v>
      </c>
      <c r="AC541" s="38">
        <f>SUM(AA$2:AA541)</f>
        <v>540.44861111113426</v>
      </c>
      <c r="AD541" s="43" t="e">
        <f t="shared" si="210"/>
        <v>#DIV/0!</v>
      </c>
      <c r="AE541" s="43">
        <f t="shared" si="211"/>
        <v>0.34292290886392002</v>
      </c>
      <c r="AF541" s="43">
        <f t="shared" si="212"/>
        <v>0.35208378574015259</v>
      </c>
      <c r="AG541" s="38">
        <f>SUMIF(Unloader!B:B,Summary!B541,Unloader!M:M)</f>
        <v>0</v>
      </c>
      <c r="AH541" s="38">
        <f>SUMIF(C$2:C541,C541,AG$2:AG541)</f>
        <v>452447</v>
      </c>
      <c r="AI541" s="38">
        <f>SUM(AG$2:AG541)</f>
        <v>5010888</v>
      </c>
      <c r="AJ541" s="40">
        <f>SUMIF(Unloader!B:B,Summary!B541,Unloader!W:W)</f>
        <v>0</v>
      </c>
      <c r="AK541" s="40">
        <f>SUMIF(Unloader!B:B,Summary!B541,Unloader!AD:AD)+SUMIF(Unloader!B:B,Summary!B541,Unloader!BR:BR)+SUMIF(Unloader!B:B,Summary!B541,Unloader!BN:BN)</f>
        <v>0</v>
      </c>
      <c r="AL541" s="40">
        <f>SUMIF(C$2:C541,C541,AJ$2:AJ541)</f>
        <v>10.556944444444445</v>
      </c>
      <c r="AM541" s="40">
        <f>SUMIF(C$2:C541,C541,AK$2:AK541)</f>
        <v>0.41736111111111113</v>
      </c>
      <c r="AN541" s="30">
        <f t="shared" si="213"/>
        <v>1859.2438874049722</v>
      </c>
      <c r="AO541" s="30">
        <f>SUM(AJ$2:AJ541)</f>
        <v>155.96458333333337</v>
      </c>
      <c r="AP541" s="30">
        <f>SUM(AK$2:AK541)</f>
        <v>13.888194444444437</v>
      </c>
      <c r="AQ541" s="30">
        <f t="shared" si="214"/>
        <v>1469.5404467471526</v>
      </c>
    </row>
    <row r="542" spans="1:43" x14ac:dyDescent="0.25">
      <c r="A542" s="124">
        <f t="shared" si="217"/>
        <v>541</v>
      </c>
      <c r="B542" s="361">
        <f t="shared" si="217"/>
        <v>41174</v>
      </c>
      <c r="C542" s="33">
        <f t="shared" si="196"/>
        <v>9</v>
      </c>
      <c r="D542" s="125">
        <f>COUNTIF('Rake Load'!A:A,Summary!B542)</f>
        <v>0</v>
      </c>
      <c r="E542" s="125">
        <f>SUMIF('Rake Load'!A:A,B542,'Rake Load'!F:F)</f>
        <v>0</v>
      </c>
      <c r="F542" s="35">
        <f>SUMIF('Rake Load'!A:A,B542,'Rake Load'!AB:AB)</f>
        <v>0</v>
      </c>
      <c r="G542" s="35" t="e">
        <f t="shared" si="197"/>
        <v>#DIV/0!</v>
      </c>
      <c r="H542" s="36" t="e">
        <f t="shared" si="198"/>
        <v>#DIV/0!</v>
      </c>
      <c r="I542" s="36" t="e">
        <f t="shared" si="199"/>
        <v>#DIV/0!</v>
      </c>
      <c r="J542" s="35">
        <f>SUMIF('Rake Load'!A:A,B542,'Rake Load'!BH:BH)</f>
        <v>0</v>
      </c>
      <c r="K542" s="41">
        <f t="shared" si="200"/>
        <v>0</v>
      </c>
      <c r="L542" s="41" t="e">
        <f t="shared" si="201"/>
        <v>#DIV/0!</v>
      </c>
      <c r="M542" s="49" t="e">
        <f t="shared" si="202"/>
        <v>#DIV/0!</v>
      </c>
      <c r="N542" s="49" t="e">
        <f t="shared" si="203"/>
        <v>#DIV/0!</v>
      </c>
      <c r="O542" s="363">
        <f>SUMIF(C$2:C542,C542,D$2:D542)</f>
        <v>89</v>
      </c>
      <c r="P542" s="33">
        <f>SUMIF(C$2:C542,C542,F$2:F542)</f>
        <v>10.158333333333331</v>
      </c>
      <c r="Q542" s="37">
        <f t="shared" si="204"/>
        <v>0.1141385767790262</v>
      </c>
      <c r="R542" s="36">
        <f t="shared" si="205"/>
        <v>2</v>
      </c>
      <c r="S542" s="36">
        <f t="shared" si="206"/>
        <v>44</v>
      </c>
      <c r="T542" s="363">
        <f>SUM(D$2:D542)</f>
        <v>1535</v>
      </c>
      <c r="U542" s="38">
        <f>SUMIF(C$2:C542,C542,E$2:E542)</f>
        <v>315859.42600000004</v>
      </c>
      <c r="V542" s="38">
        <f>SUM(E$2:E542)</f>
        <v>5446054.2960000029</v>
      </c>
      <c r="W542" s="43">
        <f>SUM(F$2:F542)</f>
        <v>40908.054861111159</v>
      </c>
      <c r="X542" s="43">
        <f t="shared" si="207"/>
        <v>26.650198606587075</v>
      </c>
      <c r="Y542" s="36">
        <f t="shared" si="208"/>
        <v>15</v>
      </c>
      <c r="Z542" s="36">
        <f t="shared" si="209"/>
        <v>36</v>
      </c>
      <c r="AA542" s="38">
        <f>SUMIF('Rake Load'!A:A,Summary!B542,'Rake Load'!AN:AN)</f>
        <v>0</v>
      </c>
      <c r="AB542" s="38">
        <f>SUMIF(C$2:C542,C542,AA$2:AA542)</f>
        <v>30.520138888888884</v>
      </c>
      <c r="AC542" s="38">
        <f>SUM(AA$2:AA542)</f>
        <v>540.44861111113426</v>
      </c>
      <c r="AD542" s="43" t="e">
        <f t="shared" si="210"/>
        <v>#DIV/0!</v>
      </c>
      <c r="AE542" s="43">
        <f t="shared" si="211"/>
        <v>0.34292290886392002</v>
      </c>
      <c r="AF542" s="43">
        <f t="shared" si="212"/>
        <v>0.35208378574015259</v>
      </c>
      <c r="AG542" s="38">
        <f>SUMIF(Unloader!B:B,Summary!B542,Unloader!M:M)</f>
        <v>0</v>
      </c>
      <c r="AH542" s="38">
        <f>SUMIF(C$2:C542,C542,AG$2:AG542)</f>
        <v>452447</v>
      </c>
      <c r="AI542" s="38">
        <f>SUM(AG$2:AG542)</f>
        <v>5010888</v>
      </c>
      <c r="AJ542" s="40">
        <f>SUMIF(Unloader!B:B,Summary!B542,Unloader!W:W)</f>
        <v>0</v>
      </c>
      <c r="AK542" s="40">
        <f>SUMIF(Unloader!B:B,Summary!B542,Unloader!AD:AD)+SUMIF(Unloader!B:B,Summary!B542,Unloader!BR:BR)+SUMIF(Unloader!B:B,Summary!B542,Unloader!BN:BN)</f>
        <v>0</v>
      </c>
      <c r="AL542" s="40">
        <f>SUMIF(C$2:C542,C542,AJ$2:AJ542)</f>
        <v>10.556944444444445</v>
      </c>
      <c r="AM542" s="40">
        <f>SUMIF(C$2:C542,C542,AK$2:AK542)</f>
        <v>0.41736111111111113</v>
      </c>
      <c r="AN542" s="30">
        <f t="shared" si="213"/>
        <v>1859.2438874049722</v>
      </c>
      <c r="AO542" s="30">
        <f>SUM(AJ$2:AJ542)</f>
        <v>155.96458333333337</v>
      </c>
      <c r="AP542" s="30">
        <f>SUM(AK$2:AK542)</f>
        <v>13.888194444444437</v>
      </c>
      <c r="AQ542" s="30">
        <f t="shared" si="214"/>
        <v>1469.5404467471526</v>
      </c>
    </row>
    <row r="543" spans="1:43" x14ac:dyDescent="0.25">
      <c r="A543" s="124">
        <f t="shared" si="217"/>
        <v>542</v>
      </c>
      <c r="B543" s="361">
        <f t="shared" si="217"/>
        <v>41175</v>
      </c>
      <c r="C543" s="33">
        <f t="shared" si="196"/>
        <v>9</v>
      </c>
      <c r="D543" s="125">
        <f>COUNTIF('Rake Load'!A:A,Summary!B543)</f>
        <v>0</v>
      </c>
      <c r="E543" s="125">
        <f>SUMIF('Rake Load'!A:A,B543,'Rake Load'!F:F)</f>
        <v>0</v>
      </c>
      <c r="F543" s="35">
        <f>SUMIF('Rake Load'!A:A,B543,'Rake Load'!AB:AB)</f>
        <v>0</v>
      </c>
      <c r="G543" s="35" t="e">
        <f t="shared" si="197"/>
        <v>#DIV/0!</v>
      </c>
      <c r="H543" s="36" t="e">
        <f t="shared" si="198"/>
        <v>#DIV/0!</v>
      </c>
      <c r="I543" s="36" t="e">
        <f t="shared" si="199"/>
        <v>#DIV/0!</v>
      </c>
      <c r="J543" s="35">
        <f>SUMIF('Rake Load'!A:A,B543,'Rake Load'!BH:BH)</f>
        <v>0</v>
      </c>
      <c r="K543" s="41">
        <f t="shared" si="200"/>
        <v>0</v>
      </c>
      <c r="L543" s="41" t="e">
        <f t="shared" si="201"/>
        <v>#DIV/0!</v>
      </c>
      <c r="M543" s="49" t="e">
        <f t="shared" si="202"/>
        <v>#DIV/0!</v>
      </c>
      <c r="N543" s="49" t="e">
        <f t="shared" si="203"/>
        <v>#DIV/0!</v>
      </c>
      <c r="O543" s="363">
        <f>SUMIF(C$2:C543,C543,D$2:D543)</f>
        <v>89</v>
      </c>
      <c r="P543" s="33">
        <f>SUMIF(C$2:C543,C543,F$2:F543)</f>
        <v>10.158333333333331</v>
      </c>
      <c r="Q543" s="37">
        <f t="shared" si="204"/>
        <v>0.1141385767790262</v>
      </c>
      <c r="R543" s="36">
        <f t="shared" si="205"/>
        <v>2</v>
      </c>
      <c r="S543" s="36">
        <f t="shared" si="206"/>
        <v>44</v>
      </c>
      <c r="T543" s="363">
        <f>SUM(D$2:D543)</f>
        <v>1535</v>
      </c>
      <c r="U543" s="38">
        <f>SUMIF(C$2:C543,C543,E$2:E543)</f>
        <v>315859.42600000004</v>
      </c>
      <c r="V543" s="38">
        <f>SUM(E$2:E543)</f>
        <v>5446054.2960000029</v>
      </c>
      <c r="W543" s="43">
        <f>SUM(F$2:F543)</f>
        <v>40908.054861111159</v>
      </c>
      <c r="X543" s="43">
        <f t="shared" si="207"/>
        <v>26.650198606587075</v>
      </c>
      <c r="Y543" s="36">
        <f t="shared" si="208"/>
        <v>15</v>
      </c>
      <c r="Z543" s="36">
        <f t="shared" si="209"/>
        <v>36</v>
      </c>
      <c r="AA543" s="38">
        <f>SUMIF('Rake Load'!A:A,Summary!B543,'Rake Load'!AN:AN)</f>
        <v>0</v>
      </c>
      <c r="AB543" s="38">
        <f>SUMIF(C$2:C543,C543,AA$2:AA543)</f>
        <v>30.520138888888884</v>
      </c>
      <c r="AC543" s="38">
        <f>SUM(AA$2:AA543)</f>
        <v>540.44861111113426</v>
      </c>
      <c r="AD543" s="43" t="e">
        <f t="shared" si="210"/>
        <v>#DIV/0!</v>
      </c>
      <c r="AE543" s="43">
        <f t="shared" si="211"/>
        <v>0.34292290886392002</v>
      </c>
      <c r="AF543" s="43">
        <f t="shared" si="212"/>
        <v>0.35208378574015259</v>
      </c>
      <c r="AG543" s="38">
        <f>SUMIF(Unloader!B:B,Summary!B543,Unloader!M:M)</f>
        <v>0</v>
      </c>
      <c r="AH543" s="38">
        <f>SUMIF(C$2:C543,C543,AG$2:AG543)</f>
        <v>452447</v>
      </c>
      <c r="AI543" s="38">
        <f>SUM(AG$2:AG543)</f>
        <v>5010888</v>
      </c>
      <c r="AJ543" s="40">
        <f>SUMIF(Unloader!B:B,Summary!B543,Unloader!W:W)</f>
        <v>0</v>
      </c>
      <c r="AK543" s="40">
        <f>SUMIF(Unloader!B:B,Summary!B543,Unloader!AD:AD)+SUMIF(Unloader!B:B,Summary!B543,Unloader!BR:BR)+SUMIF(Unloader!B:B,Summary!B543,Unloader!BN:BN)</f>
        <v>0</v>
      </c>
      <c r="AL543" s="40">
        <f>SUMIF(C$2:C543,C543,AJ$2:AJ543)</f>
        <v>10.556944444444445</v>
      </c>
      <c r="AM543" s="40">
        <f>SUMIF(C$2:C543,C543,AK$2:AK543)</f>
        <v>0.41736111111111113</v>
      </c>
      <c r="AN543" s="30">
        <f t="shared" si="213"/>
        <v>1859.2438874049722</v>
      </c>
      <c r="AO543" s="30">
        <f>SUM(AJ$2:AJ543)</f>
        <v>155.96458333333337</v>
      </c>
      <c r="AP543" s="30">
        <f>SUM(AK$2:AK543)</f>
        <v>13.888194444444437</v>
      </c>
      <c r="AQ543" s="30">
        <f t="shared" si="214"/>
        <v>1469.5404467471526</v>
      </c>
    </row>
    <row r="544" spans="1:43" x14ac:dyDescent="0.25">
      <c r="A544" s="124">
        <f t="shared" si="217"/>
        <v>543</v>
      </c>
      <c r="B544" s="361">
        <f t="shared" si="217"/>
        <v>41176</v>
      </c>
      <c r="C544" s="33">
        <f t="shared" si="196"/>
        <v>9</v>
      </c>
      <c r="D544" s="125">
        <f>COUNTIF('Rake Load'!A:A,Summary!B544)</f>
        <v>0</v>
      </c>
      <c r="E544" s="125">
        <f>SUMIF('Rake Load'!A:A,B544,'Rake Load'!F:F)</f>
        <v>0</v>
      </c>
      <c r="F544" s="35">
        <f>SUMIF('Rake Load'!A:A,B544,'Rake Load'!AB:AB)</f>
        <v>0</v>
      </c>
      <c r="G544" s="35" t="e">
        <f t="shared" si="197"/>
        <v>#DIV/0!</v>
      </c>
      <c r="H544" s="36" t="e">
        <f t="shared" si="198"/>
        <v>#DIV/0!</v>
      </c>
      <c r="I544" s="36" t="e">
        <f t="shared" si="199"/>
        <v>#DIV/0!</v>
      </c>
      <c r="J544" s="35">
        <f>SUMIF('Rake Load'!A:A,B544,'Rake Load'!BH:BH)</f>
        <v>0</v>
      </c>
      <c r="K544" s="41">
        <f t="shared" si="200"/>
        <v>0</v>
      </c>
      <c r="L544" s="41" t="e">
        <f t="shared" si="201"/>
        <v>#DIV/0!</v>
      </c>
      <c r="M544" s="49" t="e">
        <f t="shared" si="202"/>
        <v>#DIV/0!</v>
      </c>
      <c r="N544" s="49" t="e">
        <f t="shared" si="203"/>
        <v>#DIV/0!</v>
      </c>
      <c r="O544" s="363">
        <f>SUMIF(C$2:C544,C544,D$2:D544)</f>
        <v>89</v>
      </c>
      <c r="P544" s="33">
        <f>SUMIF(C$2:C544,C544,F$2:F544)</f>
        <v>10.158333333333331</v>
      </c>
      <c r="Q544" s="37">
        <f t="shared" si="204"/>
        <v>0.1141385767790262</v>
      </c>
      <c r="R544" s="36">
        <f t="shared" si="205"/>
        <v>2</v>
      </c>
      <c r="S544" s="36">
        <f t="shared" si="206"/>
        <v>44</v>
      </c>
      <c r="T544" s="363">
        <f>SUM(D$2:D544)</f>
        <v>1535</v>
      </c>
      <c r="U544" s="38">
        <f>SUMIF(C$2:C544,C544,E$2:E544)</f>
        <v>315859.42600000004</v>
      </c>
      <c r="V544" s="38">
        <f>SUM(E$2:E544)</f>
        <v>5446054.2960000029</v>
      </c>
      <c r="W544" s="43">
        <f>SUM(F$2:F544)</f>
        <v>40908.054861111159</v>
      </c>
      <c r="X544" s="43">
        <f t="shared" si="207"/>
        <v>26.650198606587075</v>
      </c>
      <c r="Y544" s="36">
        <f t="shared" si="208"/>
        <v>15</v>
      </c>
      <c r="Z544" s="36">
        <f t="shared" si="209"/>
        <v>36</v>
      </c>
      <c r="AA544" s="38">
        <f>SUMIF('Rake Load'!A:A,Summary!B544,'Rake Load'!AN:AN)</f>
        <v>0</v>
      </c>
      <c r="AB544" s="38">
        <f>SUMIF(C$2:C544,C544,AA$2:AA544)</f>
        <v>30.520138888888884</v>
      </c>
      <c r="AC544" s="38">
        <f>SUM(AA$2:AA544)</f>
        <v>540.44861111113426</v>
      </c>
      <c r="AD544" s="43" t="e">
        <f t="shared" si="210"/>
        <v>#DIV/0!</v>
      </c>
      <c r="AE544" s="43">
        <f t="shared" si="211"/>
        <v>0.34292290886392002</v>
      </c>
      <c r="AF544" s="43">
        <f t="shared" si="212"/>
        <v>0.35208378574015259</v>
      </c>
      <c r="AG544" s="38">
        <f>SUMIF(Unloader!B:B,Summary!B544,Unloader!M:M)</f>
        <v>0</v>
      </c>
      <c r="AH544" s="38">
        <f>SUMIF(C$2:C544,C544,AG$2:AG544)</f>
        <v>452447</v>
      </c>
      <c r="AI544" s="38">
        <f>SUM(AG$2:AG544)</f>
        <v>5010888</v>
      </c>
      <c r="AJ544" s="40">
        <f>SUMIF(Unloader!B:B,Summary!B544,Unloader!W:W)</f>
        <v>0</v>
      </c>
      <c r="AK544" s="40">
        <f>SUMIF(Unloader!B:B,Summary!B544,Unloader!AD:AD)+SUMIF(Unloader!B:B,Summary!B544,Unloader!BR:BR)+SUMIF(Unloader!B:B,Summary!B544,Unloader!BN:BN)</f>
        <v>0</v>
      </c>
      <c r="AL544" s="40">
        <f>SUMIF(C$2:C544,C544,AJ$2:AJ544)</f>
        <v>10.556944444444445</v>
      </c>
      <c r="AM544" s="40">
        <f>SUMIF(C$2:C544,C544,AK$2:AK544)</f>
        <v>0.41736111111111113</v>
      </c>
      <c r="AN544" s="30">
        <f t="shared" si="213"/>
        <v>1859.2438874049722</v>
      </c>
      <c r="AO544" s="30">
        <f>SUM(AJ$2:AJ544)</f>
        <v>155.96458333333337</v>
      </c>
      <c r="AP544" s="30">
        <f>SUM(AK$2:AK544)</f>
        <v>13.888194444444437</v>
      </c>
      <c r="AQ544" s="30">
        <f t="shared" si="214"/>
        <v>1469.5404467471526</v>
      </c>
    </row>
    <row r="545" spans="1:43" x14ac:dyDescent="0.25">
      <c r="A545" s="124">
        <f t="shared" si="217"/>
        <v>544</v>
      </c>
      <c r="B545" s="361">
        <f t="shared" si="217"/>
        <v>41177</v>
      </c>
      <c r="C545" s="33">
        <f t="shared" si="196"/>
        <v>9</v>
      </c>
      <c r="D545" s="125">
        <f>COUNTIF('Rake Load'!A:A,Summary!B545)</f>
        <v>0</v>
      </c>
      <c r="E545" s="125">
        <f>SUMIF('Rake Load'!A:A,B545,'Rake Load'!F:F)</f>
        <v>0</v>
      </c>
      <c r="F545" s="35">
        <f>SUMIF('Rake Load'!A:A,B545,'Rake Load'!AB:AB)</f>
        <v>0</v>
      </c>
      <c r="G545" s="35" t="e">
        <f t="shared" si="197"/>
        <v>#DIV/0!</v>
      </c>
      <c r="H545" s="36" t="e">
        <f t="shared" si="198"/>
        <v>#DIV/0!</v>
      </c>
      <c r="I545" s="36" t="e">
        <f t="shared" si="199"/>
        <v>#DIV/0!</v>
      </c>
      <c r="J545" s="35">
        <f>SUMIF('Rake Load'!A:A,B545,'Rake Load'!BH:BH)</f>
        <v>0</v>
      </c>
      <c r="K545" s="41">
        <f t="shared" si="200"/>
        <v>0</v>
      </c>
      <c r="L545" s="41" t="e">
        <f t="shared" si="201"/>
        <v>#DIV/0!</v>
      </c>
      <c r="M545" s="49" t="e">
        <f t="shared" si="202"/>
        <v>#DIV/0!</v>
      </c>
      <c r="N545" s="49" t="e">
        <f t="shared" si="203"/>
        <v>#DIV/0!</v>
      </c>
      <c r="O545" s="363">
        <f>SUMIF(C$2:C545,C545,D$2:D545)</f>
        <v>89</v>
      </c>
      <c r="P545" s="33">
        <f>SUMIF(C$2:C545,C545,F$2:F545)</f>
        <v>10.158333333333331</v>
      </c>
      <c r="Q545" s="37">
        <f t="shared" si="204"/>
        <v>0.1141385767790262</v>
      </c>
      <c r="R545" s="36">
        <f t="shared" si="205"/>
        <v>2</v>
      </c>
      <c r="S545" s="36">
        <f t="shared" si="206"/>
        <v>44</v>
      </c>
      <c r="T545" s="363">
        <f>SUM(D$2:D545)</f>
        <v>1535</v>
      </c>
      <c r="U545" s="38">
        <f>SUMIF(C$2:C545,C545,E$2:E545)</f>
        <v>315859.42600000004</v>
      </c>
      <c r="V545" s="38">
        <f>SUM(E$2:E545)</f>
        <v>5446054.2960000029</v>
      </c>
      <c r="W545" s="43">
        <f>SUM(F$2:F545)</f>
        <v>40908.054861111159</v>
      </c>
      <c r="X545" s="43">
        <f t="shared" si="207"/>
        <v>26.650198606587075</v>
      </c>
      <c r="Y545" s="36">
        <f t="shared" si="208"/>
        <v>15</v>
      </c>
      <c r="Z545" s="36">
        <f t="shared" si="209"/>
        <v>36</v>
      </c>
      <c r="AA545" s="38">
        <f>SUMIF('Rake Load'!A:A,Summary!B545,'Rake Load'!AN:AN)</f>
        <v>0</v>
      </c>
      <c r="AB545" s="38">
        <f>SUMIF(C$2:C545,C545,AA$2:AA545)</f>
        <v>30.520138888888884</v>
      </c>
      <c r="AC545" s="38">
        <f>SUM(AA$2:AA545)</f>
        <v>540.44861111113426</v>
      </c>
      <c r="AD545" s="43" t="e">
        <f t="shared" si="210"/>
        <v>#DIV/0!</v>
      </c>
      <c r="AE545" s="43">
        <f t="shared" si="211"/>
        <v>0.34292290886392002</v>
      </c>
      <c r="AF545" s="43">
        <f t="shared" si="212"/>
        <v>0.35208378574015259</v>
      </c>
      <c r="AG545" s="38">
        <f>SUMIF(Unloader!B:B,Summary!B545,Unloader!M:M)</f>
        <v>0</v>
      </c>
      <c r="AH545" s="38">
        <f>SUMIF(C$2:C545,C545,AG$2:AG545)</f>
        <v>452447</v>
      </c>
      <c r="AI545" s="38">
        <f>SUM(AG$2:AG545)</f>
        <v>5010888</v>
      </c>
      <c r="AJ545" s="40">
        <f>SUMIF(Unloader!B:B,Summary!B545,Unloader!W:W)</f>
        <v>0</v>
      </c>
      <c r="AK545" s="40">
        <f>SUMIF(Unloader!B:B,Summary!B545,Unloader!AD:AD)+SUMIF(Unloader!B:B,Summary!B545,Unloader!BR:BR)+SUMIF(Unloader!B:B,Summary!B545,Unloader!BN:BN)</f>
        <v>0</v>
      </c>
      <c r="AL545" s="40">
        <f>SUMIF(C$2:C545,C545,AJ$2:AJ545)</f>
        <v>10.556944444444445</v>
      </c>
      <c r="AM545" s="40">
        <f>SUMIF(C$2:C545,C545,AK$2:AK545)</f>
        <v>0.41736111111111113</v>
      </c>
      <c r="AN545" s="30">
        <f t="shared" si="213"/>
        <v>1859.2438874049722</v>
      </c>
      <c r="AO545" s="30">
        <f>SUM(AJ$2:AJ545)</f>
        <v>155.96458333333337</v>
      </c>
      <c r="AP545" s="30">
        <f>SUM(AK$2:AK545)</f>
        <v>13.888194444444437</v>
      </c>
      <c r="AQ545" s="30">
        <f t="shared" si="214"/>
        <v>1469.5404467471526</v>
      </c>
    </row>
    <row r="546" spans="1:43" x14ac:dyDescent="0.25">
      <c r="A546" s="124">
        <f t="shared" si="217"/>
        <v>545</v>
      </c>
      <c r="B546" s="361">
        <f t="shared" si="217"/>
        <v>41178</v>
      </c>
      <c r="C546" s="33">
        <f t="shared" si="196"/>
        <v>9</v>
      </c>
      <c r="D546" s="125">
        <f>COUNTIF('Rake Load'!A:A,Summary!B546)</f>
        <v>0</v>
      </c>
      <c r="E546" s="125">
        <f>SUMIF('Rake Load'!A:A,B546,'Rake Load'!F:F)</f>
        <v>0</v>
      </c>
      <c r="F546" s="35">
        <f>SUMIF('Rake Load'!A:A,B546,'Rake Load'!AB:AB)</f>
        <v>0</v>
      </c>
      <c r="G546" s="35" t="e">
        <f t="shared" si="197"/>
        <v>#DIV/0!</v>
      </c>
      <c r="H546" s="36" t="e">
        <f t="shared" si="198"/>
        <v>#DIV/0!</v>
      </c>
      <c r="I546" s="36" t="e">
        <f t="shared" si="199"/>
        <v>#DIV/0!</v>
      </c>
      <c r="J546" s="35">
        <f>SUMIF('Rake Load'!A:A,B546,'Rake Load'!BH:BH)</f>
        <v>0</v>
      </c>
      <c r="K546" s="41">
        <f t="shared" si="200"/>
        <v>0</v>
      </c>
      <c r="L546" s="41" t="e">
        <f t="shared" si="201"/>
        <v>#DIV/0!</v>
      </c>
      <c r="M546" s="49" t="e">
        <f t="shared" si="202"/>
        <v>#DIV/0!</v>
      </c>
      <c r="N546" s="49" t="e">
        <f t="shared" si="203"/>
        <v>#DIV/0!</v>
      </c>
      <c r="O546" s="363">
        <f>SUMIF(C$2:C546,C546,D$2:D546)</f>
        <v>89</v>
      </c>
      <c r="P546" s="33">
        <f>SUMIF(C$2:C546,C546,F$2:F546)</f>
        <v>10.158333333333331</v>
      </c>
      <c r="Q546" s="37">
        <f t="shared" si="204"/>
        <v>0.1141385767790262</v>
      </c>
      <c r="R546" s="36">
        <f t="shared" si="205"/>
        <v>2</v>
      </c>
      <c r="S546" s="36">
        <f t="shared" si="206"/>
        <v>44</v>
      </c>
      <c r="T546" s="363">
        <f>SUM(D$2:D546)</f>
        <v>1535</v>
      </c>
      <c r="U546" s="38">
        <f>SUMIF(C$2:C546,C546,E$2:E546)</f>
        <v>315859.42600000004</v>
      </c>
      <c r="V546" s="38">
        <f>SUM(E$2:E546)</f>
        <v>5446054.2960000029</v>
      </c>
      <c r="W546" s="43">
        <f>SUM(F$2:F546)</f>
        <v>40908.054861111159</v>
      </c>
      <c r="X546" s="43">
        <f t="shared" si="207"/>
        <v>26.650198606587075</v>
      </c>
      <c r="Y546" s="36">
        <f t="shared" si="208"/>
        <v>15</v>
      </c>
      <c r="Z546" s="36">
        <f t="shared" si="209"/>
        <v>36</v>
      </c>
      <c r="AA546" s="38">
        <f>SUMIF('Rake Load'!A:A,Summary!B546,'Rake Load'!AN:AN)</f>
        <v>0</v>
      </c>
      <c r="AB546" s="38">
        <f>SUMIF(C$2:C546,C546,AA$2:AA546)</f>
        <v>30.520138888888884</v>
      </c>
      <c r="AC546" s="38">
        <f>SUM(AA$2:AA546)</f>
        <v>540.44861111113426</v>
      </c>
      <c r="AD546" s="43" t="e">
        <f t="shared" si="210"/>
        <v>#DIV/0!</v>
      </c>
      <c r="AE546" s="43">
        <f t="shared" si="211"/>
        <v>0.34292290886392002</v>
      </c>
      <c r="AF546" s="43">
        <f t="shared" si="212"/>
        <v>0.35208378574015259</v>
      </c>
      <c r="AG546" s="38">
        <f>SUMIF(Unloader!B:B,Summary!B546,Unloader!M:M)</f>
        <v>0</v>
      </c>
      <c r="AH546" s="38">
        <f>SUMIF(C$2:C546,C546,AG$2:AG546)</f>
        <v>452447</v>
      </c>
      <c r="AI546" s="38">
        <f>SUM(AG$2:AG546)</f>
        <v>5010888</v>
      </c>
      <c r="AJ546" s="40">
        <f>SUMIF(Unloader!B:B,Summary!B546,Unloader!W:W)</f>
        <v>0</v>
      </c>
      <c r="AK546" s="40">
        <f>SUMIF(Unloader!B:B,Summary!B546,Unloader!AD:AD)+SUMIF(Unloader!B:B,Summary!B546,Unloader!BR:BR)+SUMIF(Unloader!B:B,Summary!B546,Unloader!BN:BN)</f>
        <v>0</v>
      </c>
      <c r="AL546" s="40">
        <f>SUMIF(C$2:C546,C546,AJ$2:AJ546)</f>
        <v>10.556944444444445</v>
      </c>
      <c r="AM546" s="40">
        <f>SUMIF(C$2:C546,C546,AK$2:AK546)</f>
        <v>0.41736111111111113</v>
      </c>
      <c r="AN546" s="30">
        <f t="shared" si="213"/>
        <v>1859.2438874049722</v>
      </c>
      <c r="AO546" s="30">
        <f>SUM(AJ$2:AJ546)</f>
        <v>155.96458333333337</v>
      </c>
      <c r="AP546" s="30">
        <f>SUM(AK$2:AK546)</f>
        <v>13.888194444444437</v>
      </c>
      <c r="AQ546" s="30">
        <f t="shared" si="214"/>
        <v>1469.5404467471526</v>
      </c>
    </row>
    <row r="547" spans="1:43" x14ac:dyDescent="0.25">
      <c r="A547" s="124">
        <f t="shared" si="217"/>
        <v>546</v>
      </c>
      <c r="B547" s="361">
        <f t="shared" si="217"/>
        <v>41179</v>
      </c>
      <c r="C547" s="33">
        <f t="shared" si="196"/>
        <v>9</v>
      </c>
      <c r="D547" s="125">
        <f>COUNTIF('Rake Load'!A:A,Summary!B547)</f>
        <v>0</v>
      </c>
      <c r="E547" s="125">
        <f>SUMIF('Rake Load'!A:A,B547,'Rake Load'!F:F)</f>
        <v>0</v>
      </c>
      <c r="F547" s="35">
        <f>SUMIF('Rake Load'!A:A,B547,'Rake Load'!AB:AB)</f>
        <v>0</v>
      </c>
      <c r="G547" s="35" t="e">
        <f t="shared" si="197"/>
        <v>#DIV/0!</v>
      </c>
      <c r="H547" s="36" t="e">
        <f t="shared" si="198"/>
        <v>#DIV/0!</v>
      </c>
      <c r="I547" s="36" t="e">
        <f t="shared" si="199"/>
        <v>#DIV/0!</v>
      </c>
      <c r="J547" s="35">
        <f>SUMIF('Rake Load'!A:A,B547,'Rake Load'!BH:BH)</f>
        <v>0</v>
      </c>
      <c r="K547" s="41">
        <f t="shared" si="200"/>
        <v>0</v>
      </c>
      <c r="L547" s="41" t="e">
        <f t="shared" si="201"/>
        <v>#DIV/0!</v>
      </c>
      <c r="M547" s="49" t="e">
        <f t="shared" si="202"/>
        <v>#DIV/0!</v>
      </c>
      <c r="N547" s="49" t="e">
        <f t="shared" si="203"/>
        <v>#DIV/0!</v>
      </c>
      <c r="O547" s="363">
        <f>SUMIF(C$2:C547,C547,D$2:D547)</f>
        <v>89</v>
      </c>
      <c r="P547" s="33">
        <f>SUMIF(C$2:C547,C547,F$2:F547)</f>
        <v>10.158333333333331</v>
      </c>
      <c r="Q547" s="37">
        <f t="shared" si="204"/>
        <v>0.1141385767790262</v>
      </c>
      <c r="R547" s="36">
        <f t="shared" si="205"/>
        <v>2</v>
      </c>
      <c r="S547" s="36">
        <f t="shared" si="206"/>
        <v>44</v>
      </c>
      <c r="T547" s="363">
        <f>SUM(D$2:D547)</f>
        <v>1535</v>
      </c>
      <c r="U547" s="38">
        <f>SUMIF(C$2:C547,C547,E$2:E547)</f>
        <v>315859.42600000004</v>
      </c>
      <c r="V547" s="38">
        <f>SUM(E$2:E547)</f>
        <v>5446054.2960000029</v>
      </c>
      <c r="W547" s="43">
        <f>SUM(F$2:F547)</f>
        <v>40908.054861111159</v>
      </c>
      <c r="X547" s="43">
        <f t="shared" si="207"/>
        <v>26.650198606587075</v>
      </c>
      <c r="Y547" s="36">
        <f t="shared" si="208"/>
        <v>15</v>
      </c>
      <c r="Z547" s="36">
        <f t="shared" si="209"/>
        <v>36</v>
      </c>
      <c r="AA547" s="38">
        <f>SUMIF('Rake Load'!A:A,Summary!B547,'Rake Load'!AN:AN)</f>
        <v>0</v>
      </c>
      <c r="AB547" s="38">
        <f>SUMIF(C$2:C547,C547,AA$2:AA547)</f>
        <v>30.520138888888884</v>
      </c>
      <c r="AC547" s="38">
        <f>SUM(AA$2:AA547)</f>
        <v>540.44861111113426</v>
      </c>
      <c r="AD547" s="43" t="e">
        <f t="shared" si="210"/>
        <v>#DIV/0!</v>
      </c>
      <c r="AE547" s="43">
        <f t="shared" si="211"/>
        <v>0.34292290886392002</v>
      </c>
      <c r="AF547" s="43">
        <f t="shared" si="212"/>
        <v>0.35208378574015259</v>
      </c>
      <c r="AG547" s="38">
        <f>SUMIF(Unloader!B:B,Summary!B547,Unloader!M:M)</f>
        <v>0</v>
      </c>
      <c r="AH547" s="38">
        <f>SUMIF(C$2:C547,C547,AG$2:AG547)</f>
        <v>452447</v>
      </c>
      <c r="AI547" s="38">
        <f>SUM(AG$2:AG547)</f>
        <v>5010888</v>
      </c>
      <c r="AJ547" s="40">
        <f>SUMIF(Unloader!B:B,Summary!B547,Unloader!W:W)</f>
        <v>0</v>
      </c>
      <c r="AK547" s="40">
        <f>SUMIF(Unloader!B:B,Summary!B547,Unloader!AD:AD)+SUMIF(Unloader!B:B,Summary!B547,Unloader!BR:BR)+SUMIF(Unloader!B:B,Summary!B547,Unloader!BN:BN)</f>
        <v>0</v>
      </c>
      <c r="AL547" s="40">
        <f>SUMIF(C$2:C547,C547,AJ$2:AJ547)</f>
        <v>10.556944444444445</v>
      </c>
      <c r="AM547" s="40">
        <f>SUMIF(C$2:C547,C547,AK$2:AK547)</f>
        <v>0.41736111111111113</v>
      </c>
      <c r="AN547" s="30">
        <f t="shared" si="213"/>
        <v>1859.2438874049722</v>
      </c>
      <c r="AO547" s="30">
        <f>SUM(AJ$2:AJ547)</f>
        <v>155.96458333333337</v>
      </c>
      <c r="AP547" s="30">
        <f>SUM(AK$2:AK547)</f>
        <v>13.888194444444437</v>
      </c>
      <c r="AQ547" s="30">
        <f t="shared" si="214"/>
        <v>1469.5404467471526</v>
      </c>
    </row>
    <row r="548" spans="1:43" x14ac:dyDescent="0.25">
      <c r="A548" s="124">
        <f t="shared" si="217"/>
        <v>547</v>
      </c>
      <c r="B548" s="361">
        <f t="shared" si="217"/>
        <v>41180</v>
      </c>
      <c r="C548" s="33">
        <f t="shared" si="196"/>
        <v>9</v>
      </c>
      <c r="D548" s="125">
        <f>COUNTIF('Rake Load'!A:A,Summary!B548)</f>
        <v>0</v>
      </c>
      <c r="E548" s="125">
        <f>SUMIF('Rake Load'!A:A,B548,'Rake Load'!F:F)</f>
        <v>0</v>
      </c>
      <c r="F548" s="35">
        <f>SUMIF('Rake Load'!A:A,B548,'Rake Load'!AB:AB)</f>
        <v>0</v>
      </c>
      <c r="G548" s="35" t="e">
        <f t="shared" si="197"/>
        <v>#DIV/0!</v>
      </c>
      <c r="H548" s="36" t="e">
        <f t="shared" si="198"/>
        <v>#DIV/0!</v>
      </c>
      <c r="I548" s="36" t="e">
        <f t="shared" si="199"/>
        <v>#DIV/0!</v>
      </c>
      <c r="J548" s="35">
        <f>SUMIF('Rake Load'!A:A,B548,'Rake Load'!BH:BH)</f>
        <v>0</v>
      </c>
      <c r="K548" s="41">
        <f t="shared" si="200"/>
        <v>0</v>
      </c>
      <c r="L548" s="41" t="e">
        <f t="shared" si="201"/>
        <v>#DIV/0!</v>
      </c>
      <c r="M548" s="49" t="e">
        <f t="shared" si="202"/>
        <v>#DIV/0!</v>
      </c>
      <c r="N548" s="49" t="e">
        <f t="shared" si="203"/>
        <v>#DIV/0!</v>
      </c>
      <c r="O548" s="363">
        <f>SUMIF(C$2:C548,C548,D$2:D548)</f>
        <v>89</v>
      </c>
      <c r="P548" s="33">
        <f>SUMIF(C$2:C548,C548,F$2:F548)</f>
        <v>10.158333333333331</v>
      </c>
      <c r="Q548" s="37">
        <f t="shared" si="204"/>
        <v>0.1141385767790262</v>
      </c>
      <c r="R548" s="36">
        <f t="shared" si="205"/>
        <v>2</v>
      </c>
      <c r="S548" s="36">
        <f t="shared" si="206"/>
        <v>44</v>
      </c>
      <c r="T548" s="363">
        <f>SUM(D$2:D548)</f>
        <v>1535</v>
      </c>
      <c r="U548" s="38">
        <f>SUMIF(C$2:C548,C548,E$2:E548)</f>
        <v>315859.42600000004</v>
      </c>
      <c r="V548" s="38">
        <f>SUM(E$2:E548)</f>
        <v>5446054.2960000029</v>
      </c>
      <c r="W548" s="43">
        <f>SUM(F$2:F548)</f>
        <v>40908.054861111159</v>
      </c>
      <c r="X548" s="43">
        <f t="shared" si="207"/>
        <v>26.650198606587075</v>
      </c>
      <c r="Y548" s="36">
        <f t="shared" si="208"/>
        <v>15</v>
      </c>
      <c r="Z548" s="36">
        <f t="shared" si="209"/>
        <v>36</v>
      </c>
      <c r="AA548" s="38">
        <f>SUMIF('Rake Load'!A:A,Summary!B548,'Rake Load'!AN:AN)</f>
        <v>0</v>
      </c>
      <c r="AB548" s="38">
        <f>SUMIF(C$2:C548,C548,AA$2:AA548)</f>
        <v>30.520138888888884</v>
      </c>
      <c r="AC548" s="38">
        <f>SUM(AA$2:AA548)</f>
        <v>540.44861111113426</v>
      </c>
      <c r="AD548" s="43" t="e">
        <f t="shared" si="210"/>
        <v>#DIV/0!</v>
      </c>
      <c r="AE548" s="43">
        <f t="shared" si="211"/>
        <v>0.34292290886392002</v>
      </c>
      <c r="AF548" s="43">
        <f t="shared" si="212"/>
        <v>0.35208378574015259</v>
      </c>
      <c r="AG548" s="38">
        <f>SUMIF(Unloader!B:B,Summary!B548,Unloader!M:M)</f>
        <v>0</v>
      </c>
      <c r="AH548" s="38">
        <f>SUMIF(C$2:C548,C548,AG$2:AG548)</f>
        <v>452447</v>
      </c>
      <c r="AI548" s="38">
        <f>SUM(AG$2:AG548)</f>
        <v>5010888</v>
      </c>
      <c r="AJ548" s="40">
        <f>SUMIF(Unloader!B:B,Summary!B548,Unloader!W:W)</f>
        <v>0</v>
      </c>
      <c r="AK548" s="40">
        <f>SUMIF(Unloader!B:B,Summary!B548,Unloader!AD:AD)+SUMIF(Unloader!B:B,Summary!B548,Unloader!BR:BR)+SUMIF(Unloader!B:B,Summary!B548,Unloader!BN:BN)</f>
        <v>0</v>
      </c>
      <c r="AL548" s="40">
        <f>SUMIF(C$2:C548,C548,AJ$2:AJ548)</f>
        <v>10.556944444444445</v>
      </c>
      <c r="AM548" s="40">
        <f>SUMIF(C$2:C548,C548,AK$2:AK548)</f>
        <v>0.41736111111111113</v>
      </c>
      <c r="AN548" s="30">
        <f t="shared" si="213"/>
        <v>1859.2438874049722</v>
      </c>
      <c r="AO548" s="30">
        <f>SUM(AJ$2:AJ548)</f>
        <v>155.96458333333337</v>
      </c>
      <c r="AP548" s="30">
        <f>SUM(AK$2:AK548)</f>
        <v>13.888194444444437</v>
      </c>
      <c r="AQ548" s="30">
        <f t="shared" si="214"/>
        <v>1469.5404467471526</v>
      </c>
    </row>
    <row r="549" spans="1:43" x14ac:dyDescent="0.25">
      <c r="A549" s="124">
        <f t="shared" si="217"/>
        <v>548</v>
      </c>
      <c r="B549" s="361">
        <f t="shared" si="217"/>
        <v>41181</v>
      </c>
      <c r="C549" s="33">
        <f t="shared" si="196"/>
        <v>9</v>
      </c>
      <c r="D549" s="125">
        <f>COUNTIF('Rake Load'!A:A,Summary!B549)</f>
        <v>0</v>
      </c>
      <c r="E549" s="125">
        <f>SUMIF('Rake Load'!A:A,B549,'Rake Load'!F:F)</f>
        <v>0</v>
      </c>
      <c r="F549" s="35">
        <f>SUMIF('Rake Load'!A:A,B549,'Rake Load'!AB:AB)</f>
        <v>0</v>
      </c>
      <c r="G549" s="35" t="e">
        <f t="shared" si="197"/>
        <v>#DIV/0!</v>
      </c>
      <c r="H549" s="36" t="e">
        <f t="shared" si="198"/>
        <v>#DIV/0!</v>
      </c>
      <c r="I549" s="36" t="e">
        <f t="shared" si="199"/>
        <v>#DIV/0!</v>
      </c>
      <c r="J549" s="35">
        <f>SUMIF('Rake Load'!A:A,B549,'Rake Load'!BH:BH)</f>
        <v>0</v>
      </c>
      <c r="K549" s="41">
        <f t="shared" si="200"/>
        <v>0</v>
      </c>
      <c r="L549" s="41" t="e">
        <f t="shared" si="201"/>
        <v>#DIV/0!</v>
      </c>
      <c r="M549" s="49" t="e">
        <f t="shared" si="202"/>
        <v>#DIV/0!</v>
      </c>
      <c r="N549" s="49" t="e">
        <f t="shared" si="203"/>
        <v>#DIV/0!</v>
      </c>
      <c r="O549" s="363">
        <f>SUMIF(C$2:C549,C549,D$2:D549)</f>
        <v>89</v>
      </c>
      <c r="P549" s="33">
        <f>SUMIF(C$2:C549,C549,F$2:F549)</f>
        <v>10.158333333333331</v>
      </c>
      <c r="Q549" s="37">
        <f t="shared" si="204"/>
        <v>0.1141385767790262</v>
      </c>
      <c r="R549" s="36">
        <f t="shared" si="205"/>
        <v>2</v>
      </c>
      <c r="S549" s="36">
        <f t="shared" si="206"/>
        <v>44</v>
      </c>
      <c r="T549" s="363">
        <f>SUM(D$2:D549)</f>
        <v>1535</v>
      </c>
      <c r="U549" s="38">
        <f>SUMIF(C$2:C549,C549,E$2:E549)</f>
        <v>315859.42600000004</v>
      </c>
      <c r="V549" s="38">
        <f>SUM(E$2:E549)</f>
        <v>5446054.2960000029</v>
      </c>
      <c r="W549" s="43">
        <f>SUM(F$2:F549)</f>
        <v>40908.054861111159</v>
      </c>
      <c r="X549" s="43">
        <f t="shared" si="207"/>
        <v>26.650198606587075</v>
      </c>
      <c r="Y549" s="36">
        <f t="shared" si="208"/>
        <v>15</v>
      </c>
      <c r="Z549" s="36">
        <f t="shared" si="209"/>
        <v>36</v>
      </c>
      <c r="AA549" s="38">
        <f>SUMIF('Rake Load'!A:A,Summary!B549,'Rake Load'!AN:AN)</f>
        <v>0</v>
      </c>
      <c r="AB549" s="38">
        <f>SUMIF(C$2:C549,C549,AA$2:AA549)</f>
        <v>30.520138888888884</v>
      </c>
      <c r="AC549" s="38">
        <f>SUM(AA$2:AA549)</f>
        <v>540.44861111113426</v>
      </c>
      <c r="AD549" s="43" t="e">
        <f t="shared" si="210"/>
        <v>#DIV/0!</v>
      </c>
      <c r="AE549" s="43">
        <f t="shared" si="211"/>
        <v>0.34292290886392002</v>
      </c>
      <c r="AF549" s="43">
        <f t="shared" si="212"/>
        <v>0.35208378574015259</v>
      </c>
      <c r="AG549" s="38">
        <f>SUMIF(Unloader!B:B,Summary!B549,Unloader!M:M)</f>
        <v>0</v>
      </c>
      <c r="AH549" s="38">
        <f>SUMIF(C$2:C549,C549,AG$2:AG549)</f>
        <v>452447</v>
      </c>
      <c r="AI549" s="38">
        <f>SUM(AG$2:AG549)</f>
        <v>5010888</v>
      </c>
      <c r="AJ549" s="40">
        <f>SUMIF(Unloader!B:B,Summary!B549,Unloader!W:W)</f>
        <v>0</v>
      </c>
      <c r="AK549" s="40">
        <f>SUMIF(Unloader!B:B,Summary!B549,Unloader!AD:AD)+SUMIF(Unloader!B:B,Summary!B549,Unloader!BR:BR)+SUMIF(Unloader!B:B,Summary!B549,Unloader!BN:BN)</f>
        <v>0</v>
      </c>
      <c r="AL549" s="40">
        <f>SUMIF(C$2:C549,C549,AJ$2:AJ549)</f>
        <v>10.556944444444445</v>
      </c>
      <c r="AM549" s="40">
        <f>SUMIF(C$2:C549,C549,AK$2:AK549)</f>
        <v>0.41736111111111113</v>
      </c>
      <c r="AN549" s="30">
        <f t="shared" si="213"/>
        <v>1859.2438874049722</v>
      </c>
      <c r="AO549" s="30">
        <f>SUM(AJ$2:AJ549)</f>
        <v>155.96458333333337</v>
      </c>
      <c r="AP549" s="30">
        <f>SUM(AK$2:AK549)</f>
        <v>13.888194444444437</v>
      </c>
      <c r="AQ549" s="30">
        <f t="shared" si="214"/>
        <v>1469.5404467471526</v>
      </c>
    </row>
    <row r="550" spans="1:43" x14ac:dyDescent="0.25">
      <c r="A550" s="124">
        <f t="shared" si="217"/>
        <v>549</v>
      </c>
      <c r="B550" s="361">
        <f t="shared" si="217"/>
        <v>41182</v>
      </c>
      <c r="C550" s="33">
        <f t="shared" si="196"/>
        <v>9</v>
      </c>
      <c r="D550" s="125">
        <f>COUNTIF('Rake Load'!A:A,Summary!B550)</f>
        <v>0</v>
      </c>
      <c r="E550" s="125">
        <f>SUMIF('Rake Load'!A:A,B550,'Rake Load'!F:F)</f>
        <v>0</v>
      </c>
      <c r="F550" s="35">
        <f>SUMIF('Rake Load'!A:A,B550,'Rake Load'!AB:AB)</f>
        <v>0</v>
      </c>
      <c r="G550" s="35" t="e">
        <f t="shared" si="197"/>
        <v>#DIV/0!</v>
      </c>
      <c r="H550" s="36" t="e">
        <f t="shared" si="198"/>
        <v>#DIV/0!</v>
      </c>
      <c r="I550" s="36" t="e">
        <f t="shared" si="199"/>
        <v>#DIV/0!</v>
      </c>
      <c r="J550" s="35">
        <f>SUMIF('Rake Load'!A:A,B550,'Rake Load'!BH:BH)</f>
        <v>0</v>
      </c>
      <c r="K550" s="41">
        <f t="shared" si="200"/>
        <v>0</v>
      </c>
      <c r="L550" s="41" t="e">
        <f t="shared" si="201"/>
        <v>#DIV/0!</v>
      </c>
      <c r="M550" s="49" t="e">
        <f t="shared" si="202"/>
        <v>#DIV/0!</v>
      </c>
      <c r="N550" s="49" t="e">
        <f t="shared" si="203"/>
        <v>#DIV/0!</v>
      </c>
      <c r="O550" s="363">
        <f>SUMIF(C$2:C550,C550,D$2:D550)</f>
        <v>89</v>
      </c>
      <c r="P550" s="33">
        <f>SUMIF(C$2:C550,C550,F$2:F550)</f>
        <v>10.158333333333331</v>
      </c>
      <c r="Q550" s="37">
        <f t="shared" si="204"/>
        <v>0.1141385767790262</v>
      </c>
      <c r="R550" s="36">
        <f t="shared" si="205"/>
        <v>2</v>
      </c>
      <c r="S550" s="36">
        <f t="shared" si="206"/>
        <v>44</v>
      </c>
      <c r="T550" s="363">
        <f>SUM(D$2:D550)</f>
        <v>1535</v>
      </c>
      <c r="U550" s="38">
        <f>SUMIF(C$2:C550,C550,E$2:E550)</f>
        <v>315859.42600000004</v>
      </c>
      <c r="V550" s="38">
        <f>SUM(E$2:E550)</f>
        <v>5446054.2960000029</v>
      </c>
      <c r="W550" s="43">
        <f>SUM(F$2:F550)</f>
        <v>40908.054861111159</v>
      </c>
      <c r="X550" s="43">
        <f t="shared" si="207"/>
        <v>26.650198606587075</v>
      </c>
      <c r="Y550" s="36">
        <f t="shared" si="208"/>
        <v>15</v>
      </c>
      <c r="Z550" s="36">
        <f t="shared" si="209"/>
        <v>36</v>
      </c>
      <c r="AA550" s="38">
        <f>SUMIF('Rake Load'!A:A,Summary!B550,'Rake Load'!AN:AN)</f>
        <v>0</v>
      </c>
      <c r="AB550" s="38">
        <f>SUMIF(C$2:C550,C550,AA$2:AA550)</f>
        <v>30.520138888888884</v>
      </c>
      <c r="AC550" s="38">
        <f>SUM(AA$2:AA550)</f>
        <v>540.44861111113426</v>
      </c>
      <c r="AD550" s="43" t="e">
        <f t="shared" si="210"/>
        <v>#DIV/0!</v>
      </c>
      <c r="AE550" s="43">
        <f t="shared" si="211"/>
        <v>0.34292290886392002</v>
      </c>
      <c r="AF550" s="43">
        <f t="shared" si="212"/>
        <v>0.35208378574015259</v>
      </c>
      <c r="AG550" s="38">
        <f>SUMIF(Unloader!B:B,Summary!B550,Unloader!M:M)</f>
        <v>0</v>
      </c>
      <c r="AH550" s="38">
        <f>SUMIF(C$2:C550,C550,AG$2:AG550)</f>
        <v>452447</v>
      </c>
      <c r="AI550" s="38">
        <f>SUM(AG$2:AG550)</f>
        <v>5010888</v>
      </c>
      <c r="AJ550" s="40">
        <f>SUMIF(Unloader!B:B,Summary!B550,Unloader!W:W)</f>
        <v>0</v>
      </c>
      <c r="AK550" s="40">
        <f>SUMIF(Unloader!B:B,Summary!B550,Unloader!AD:AD)+SUMIF(Unloader!B:B,Summary!B550,Unloader!BR:BR)+SUMIF(Unloader!B:B,Summary!B550,Unloader!BN:BN)</f>
        <v>0</v>
      </c>
      <c r="AL550" s="40">
        <f>SUMIF(C$2:C550,C550,AJ$2:AJ550)</f>
        <v>10.556944444444445</v>
      </c>
      <c r="AM550" s="40">
        <f>SUMIF(C$2:C550,C550,AK$2:AK550)</f>
        <v>0.41736111111111113</v>
      </c>
      <c r="AN550" s="30">
        <f t="shared" si="213"/>
        <v>1859.2438874049722</v>
      </c>
      <c r="AO550" s="30">
        <f>SUM(AJ$2:AJ550)</f>
        <v>155.96458333333337</v>
      </c>
      <c r="AP550" s="30">
        <f>SUM(AK$2:AK550)</f>
        <v>13.888194444444437</v>
      </c>
      <c r="AQ550" s="30">
        <f t="shared" si="214"/>
        <v>1469.5404467471526</v>
      </c>
    </row>
    <row r="551" spans="1:43" x14ac:dyDescent="0.25">
      <c r="A551" s="124">
        <f t="shared" si="217"/>
        <v>550</v>
      </c>
      <c r="B551" s="361">
        <f t="shared" si="217"/>
        <v>41183</v>
      </c>
      <c r="C551" s="33">
        <f t="shared" si="196"/>
        <v>10</v>
      </c>
      <c r="D551" s="125">
        <f>COUNTIF('Rake Load'!A:A,Summary!B551)</f>
        <v>0</v>
      </c>
      <c r="E551" s="125">
        <f>SUMIF('Rake Load'!A:A,B551,'Rake Load'!F:F)</f>
        <v>0</v>
      </c>
      <c r="F551" s="35">
        <f>SUMIF('Rake Load'!A:A,B551,'Rake Load'!AB:AB)</f>
        <v>0</v>
      </c>
      <c r="G551" s="35" t="e">
        <f t="shared" si="197"/>
        <v>#DIV/0!</v>
      </c>
      <c r="H551" s="36" t="e">
        <f t="shared" si="198"/>
        <v>#DIV/0!</v>
      </c>
      <c r="I551" s="36" t="e">
        <f t="shared" si="199"/>
        <v>#DIV/0!</v>
      </c>
      <c r="J551" s="35">
        <f>SUMIF('Rake Load'!A:A,B551,'Rake Load'!BH:BH)</f>
        <v>0</v>
      </c>
      <c r="K551" s="41">
        <f t="shared" si="200"/>
        <v>0</v>
      </c>
      <c r="L551" s="41" t="e">
        <f t="shared" si="201"/>
        <v>#DIV/0!</v>
      </c>
      <c r="M551" s="49" t="e">
        <f t="shared" si="202"/>
        <v>#DIV/0!</v>
      </c>
      <c r="N551" s="49" t="e">
        <f t="shared" si="203"/>
        <v>#DIV/0!</v>
      </c>
      <c r="O551" s="363">
        <f>SUMIF(C$2:C551,C551,D$2:D551)</f>
        <v>121</v>
      </c>
      <c r="P551" s="33">
        <f>SUMIF(C$2:C551,C551,F$2:F551)</f>
        <v>20.852777777777781</v>
      </c>
      <c r="Q551" s="37">
        <f t="shared" si="204"/>
        <v>0.17233700642791555</v>
      </c>
      <c r="R551" s="36">
        <f t="shared" si="205"/>
        <v>4</v>
      </c>
      <c r="S551" s="36">
        <f t="shared" si="206"/>
        <v>8</v>
      </c>
      <c r="T551" s="363">
        <f>SUM(D$2:D551)</f>
        <v>1535</v>
      </c>
      <c r="U551" s="38">
        <f>SUMIF(C$2:C551,C551,E$2:E551)</f>
        <v>431429.86999999994</v>
      </c>
      <c r="V551" s="38">
        <f>SUM(E$2:E551)</f>
        <v>5446054.2960000029</v>
      </c>
      <c r="W551" s="43">
        <f>SUM(F$2:F551)</f>
        <v>40908.054861111159</v>
      </c>
      <c r="X551" s="43">
        <f t="shared" si="207"/>
        <v>26.650198606587075</v>
      </c>
      <c r="Y551" s="36">
        <f t="shared" si="208"/>
        <v>15</v>
      </c>
      <c r="Z551" s="36">
        <f t="shared" si="209"/>
        <v>36</v>
      </c>
      <c r="AA551" s="38">
        <f>SUMIF('Rake Load'!A:A,Summary!B551,'Rake Load'!AN:AN)</f>
        <v>0</v>
      </c>
      <c r="AB551" s="38">
        <f>SUMIF(C$2:C551,C551,AA$2:AA551)</f>
        <v>51.692361111111097</v>
      </c>
      <c r="AC551" s="38">
        <f>SUM(AA$2:AA551)</f>
        <v>540.44861111113426</v>
      </c>
      <c r="AD551" s="43" t="e">
        <f t="shared" si="210"/>
        <v>#DIV/0!</v>
      </c>
      <c r="AE551" s="43">
        <f t="shared" si="211"/>
        <v>0.42720959595959584</v>
      </c>
      <c r="AF551" s="43">
        <f t="shared" si="212"/>
        <v>0.35208378574015259</v>
      </c>
      <c r="AG551" s="38">
        <f>SUMIF(Unloader!B:B,Summary!B551,Unloader!M:M)</f>
        <v>0</v>
      </c>
      <c r="AH551" s="38">
        <f>SUMIF(C$2:C551,C551,AG$2:AG551)</f>
        <v>445932</v>
      </c>
      <c r="AI551" s="38">
        <f>SUM(AG$2:AG551)</f>
        <v>5010888</v>
      </c>
      <c r="AJ551" s="40">
        <f>SUMIF(Unloader!B:B,Summary!B551,Unloader!W:W)</f>
        <v>0</v>
      </c>
      <c r="AK551" s="40">
        <f>SUMIF(Unloader!B:B,Summary!B551,Unloader!AD:AD)+SUMIF(Unloader!B:B,Summary!B551,Unloader!BR:BR)+SUMIF(Unloader!B:B,Summary!B551,Unloader!BN:BN)</f>
        <v>0</v>
      </c>
      <c r="AL551" s="40">
        <f>SUMIF(C$2:C551,C551,AJ$2:AJ551)</f>
        <v>13.309722222222222</v>
      </c>
      <c r="AM551" s="40">
        <f>SUMIF(C$2:C551,C551,AK$2:AK551)</f>
        <v>0.2951388888888889</v>
      </c>
      <c r="AN551" s="30">
        <f t="shared" si="213"/>
        <v>1427.6676804866338</v>
      </c>
      <c r="AO551" s="30">
        <f>SUM(AJ$2:AJ551)</f>
        <v>155.96458333333337</v>
      </c>
      <c r="AP551" s="30">
        <f>SUM(AK$2:AK551)</f>
        <v>13.888194444444437</v>
      </c>
      <c r="AQ551" s="30">
        <f t="shared" si="214"/>
        <v>1469.5404467471526</v>
      </c>
    </row>
    <row r="552" spans="1:43" x14ac:dyDescent="0.25">
      <c r="A552" s="124">
        <f t="shared" ref="A552:B567" si="218">A551+1</f>
        <v>551</v>
      </c>
      <c r="B552" s="361">
        <f t="shared" si="218"/>
        <v>41184</v>
      </c>
      <c r="C552" s="33">
        <f t="shared" si="196"/>
        <v>10</v>
      </c>
      <c r="D552" s="125">
        <f>COUNTIF('Rake Load'!A:A,Summary!B552)</f>
        <v>0</v>
      </c>
      <c r="E552" s="125">
        <f>SUMIF('Rake Load'!A:A,B552,'Rake Load'!F:F)</f>
        <v>0</v>
      </c>
      <c r="F552" s="35">
        <f>SUMIF('Rake Load'!A:A,B552,'Rake Load'!AB:AB)</f>
        <v>0</v>
      </c>
      <c r="G552" s="35" t="e">
        <f t="shared" si="197"/>
        <v>#DIV/0!</v>
      </c>
      <c r="H552" s="36" t="e">
        <f t="shared" si="198"/>
        <v>#DIV/0!</v>
      </c>
      <c r="I552" s="36" t="e">
        <f t="shared" si="199"/>
        <v>#DIV/0!</v>
      </c>
      <c r="J552" s="35">
        <f>SUMIF('Rake Load'!A:A,B552,'Rake Load'!BH:BH)</f>
        <v>0</v>
      </c>
      <c r="K552" s="41">
        <f t="shared" si="200"/>
        <v>0</v>
      </c>
      <c r="L552" s="41" t="e">
        <f t="shared" si="201"/>
        <v>#DIV/0!</v>
      </c>
      <c r="M552" s="49" t="e">
        <f t="shared" si="202"/>
        <v>#DIV/0!</v>
      </c>
      <c r="N552" s="49" t="e">
        <f t="shared" si="203"/>
        <v>#DIV/0!</v>
      </c>
      <c r="O552" s="363">
        <f>SUMIF(C$2:C552,C552,D$2:D552)</f>
        <v>121</v>
      </c>
      <c r="P552" s="33">
        <f>SUMIF(C$2:C552,C552,F$2:F552)</f>
        <v>20.852777777777781</v>
      </c>
      <c r="Q552" s="37">
        <f t="shared" si="204"/>
        <v>0.17233700642791555</v>
      </c>
      <c r="R552" s="36">
        <f t="shared" si="205"/>
        <v>4</v>
      </c>
      <c r="S552" s="36">
        <f t="shared" si="206"/>
        <v>8</v>
      </c>
      <c r="T552" s="363">
        <f>SUM(D$2:D552)</f>
        <v>1535</v>
      </c>
      <c r="U552" s="38">
        <f>SUMIF(C$2:C552,C552,E$2:E552)</f>
        <v>431429.86999999994</v>
      </c>
      <c r="V552" s="38">
        <f>SUM(E$2:E552)</f>
        <v>5446054.2960000029</v>
      </c>
      <c r="W552" s="43">
        <f>SUM(F$2:F552)</f>
        <v>40908.054861111159</v>
      </c>
      <c r="X552" s="43">
        <f t="shared" si="207"/>
        <v>26.650198606587075</v>
      </c>
      <c r="Y552" s="36">
        <f t="shared" si="208"/>
        <v>15</v>
      </c>
      <c r="Z552" s="36">
        <f t="shared" si="209"/>
        <v>36</v>
      </c>
      <c r="AA552" s="38">
        <f>SUMIF('Rake Load'!A:A,Summary!B552,'Rake Load'!AN:AN)</f>
        <v>0</v>
      </c>
      <c r="AB552" s="38">
        <f>SUMIF(C$2:C552,C552,AA$2:AA552)</f>
        <v>51.692361111111097</v>
      </c>
      <c r="AC552" s="38">
        <f>SUM(AA$2:AA552)</f>
        <v>540.44861111113426</v>
      </c>
      <c r="AD552" s="43" t="e">
        <f t="shared" si="210"/>
        <v>#DIV/0!</v>
      </c>
      <c r="AE552" s="43">
        <f t="shared" si="211"/>
        <v>0.42720959595959584</v>
      </c>
      <c r="AF552" s="43">
        <f t="shared" si="212"/>
        <v>0.35208378574015259</v>
      </c>
      <c r="AG552" s="38">
        <f>SUMIF(Unloader!B:B,Summary!B552,Unloader!M:M)</f>
        <v>0</v>
      </c>
      <c r="AH552" s="38">
        <f>SUMIF(C$2:C552,C552,AG$2:AG552)</f>
        <v>445932</v>
      </c>
      <c r="AI552" s="38">
        <f>SUM(AG$2:AG552)</f>
        <v>5010888</v>
      </c>
      <c r="AJ552" s="40">
        <f>SUMIF(Unloader!B:B,Summary!B552,Unloader!W:W)</f>
        <v>0</v>
      </c>
      <c r="AK552" s="40">
        <f>SUMIF(Unloader!B:B,Summary!B552,Unloader!AD:AD)+SUMIF(Unloader!B:B,Summary!B552,Unloader!BR:BR)+SUMIF(Unloader!B:B,Summary!B552,Unloader!BN:BN)</f>
        <v>0</v>
      </c>
      <c r="AL552" s="40">
        <f>SUMIF(C$2:C552,C552,AJ$2:AJ552)</f>
        <v>13.309722222222222</v>
      </c>
      <c r="AM552" s="40">
        <f>SUMIF(C$2:C552,C552,AK$2:AK552)</f>
        <v>0.2951388888888889</v>
      </c>
      <c r="AN552" s="30">
        <f t="shared" si="213"/>
        <v>1427.6676804866338</v>
      </c>
      <c r="AO552" s="30">
        <f>SUM(AJ$2:AJ552)</f>
        <v>155.96458333333337</v>
      </c>
      <c r="AP552" s="30">
        <f>SUM(AK$2:AK552)</f>
        <v>13.888194444444437</v>
      </c>
      <c r="AQ552" s="30">
        <f t="shared" si="214"/>
        <v>1469.5404467471526</v>
      </c>
    </row>
    <row r="553" spans="1:43" x14ac:dyDescent="0.25">
      <c r="A553" s="124">
        <f t="shared" si="218"/>
        <v>552</v>
      </c>
      <c r="B553" s="361">
        <f t="shared" si="218"/>
        <v>41185</v>
      </c>
      <c r="C553" s="33">
        <f t="shared" si="196"/>
        <v>10</v>
      </c>
      <c r="D553" s="125">
        <f>COUNTIF('Rake Load'!A:A,Summary!B553)</f>
        <v>0</v>
      </c>
      <c r="E553" s="125">
        <f>SUMIF('Rake Load'!A:A,B553,'Rake Load'!F:F)</f>
        <v>0</v>
      </c>
      <c r="F553" s="35">
        <f>SUMIF('Rake Load'!A:A,B553,'Rake Load'!AB:AB)</f>
        <v>0</v>
      </c>
      <c r="G553" s="35" t="e">
        <f t="shared" si="197"/>
        <v>#DIV/0!</v>
      </c>
      <c r="H553" s="36" t="e">
        <f t="shared" si="198"/>
        <v>#DIV/0!</v>
      </c>
      <c r="I553" s="36" t="e">
        <f t="shared" si="199"/>
        <v>#DIV/0!</v>
      </c>
      <c r="J553" s="35">
        <f>SUMIF('Rake Load'!A:A,B553,'Rake Load'!BH:BH)</f>
        <v>0</v>
      </c>
      <c r="K553" s="41">
        <f t="shared" si="200"/>
        <v>0</v>
      </c>
      <c r="L553" s="41" t="e">
        <f t="shared" si="201"/>
        <v>#DIV/0!</v>
      </c>
      <c r="M553" s="49" t="e">
        <f t="shared" si="202"/>
        <v>#DIV/0!</v>
      </c>
      <c r="N553" s="49" t="e">
        <f t="shared" si="203"/>
        <v>#DIV/0!</v>
      </c>
      <c r="O553" s="363">
        <f>SUMIF(C$2:C553,C553,D$2:D553)</f>
        <v>121</v>
      </c>
      <c r="P553" s="33">
        <f>SUMIF(C$2:C553,C553,F$2:F553)</f>
        <v>20.852777777777781</v>
      </c>
      <c r="Q553" s="37">
        <f t="shared" si="204"/>
        <v>0.17233700642791555</v>
      </c>
      <c r="R553" s="36">
        <f t="shared" si="205"/>
        <v>4</v>
      </c>
      <c r="S553" s="36">
        <f t="shared" si="206"/>
        <v>8</v>
      </c>
      <c r="T553" s="363">
        <f>SUM(D$2:D553)</f>
        <v>1535</v>
      </c>
      <c r="U553" s="38">
        <f>SUMIF(C$2:C553,C553,E$2:E553)</f>
        <v>431429.86999999994</v>
      </c>
      <c r="V553" s="38">
        <f>SUM(E$2:E553)</f>
        <v>5446054.2960000029</v>
      </c>
      <c r="W553" s="43">
        <f>SUM(F$2:F553)</f>
        <v>40908.054861111159</v>
      </c>
      <c r="X553" s="43">
        <f t="shared" si="207"/>
        <v>26.650198606587075</v>
      </c>
      <c r="Y553" s="36">
        <f t="shared" si="208"/>
        <v>15</v>
      </c>
      <c r="Z553" s="36">
        <f t="shared" si="209"/>
        <v>36</v>
      </c>
      <c r="AA553" s="38">
        <f>SUMIF('Rake Load'!A:A,Summary!B553,'Rake Load'!AN:AN)</f>
        <v>0</v>
      </c>
      <c r="AB553" s="38">
        <f>SUMIF(C$2:C553,C553,AA$2:AA553)</f>
        <v>51.692361111111097</v>
      </c>
      <c r="AC553" s="38">
        <f>SUM(AA$2:AA553)</f>
        <v>540.44861111113426</v>
      </c>
      <c r="AD553" s="43" t="e">
        <f t="shared" si="210"/>
        <v>#DIV/0!</v>
      </c>
      <c r="AE553" s="43">
        <f t="shared" si="211"/>
        <v>0.42720959595959584</v>
      </c>
      <c r="AF553" s="43">
        <f t="shared" si="212"/>
        <v>0.35208378574015259</v>
      </c>
      <c r="AG553" s="38">
        <f>SUMIF(Unloader!B:B,Summary!B553,Unloader!M:M)</f>
        <v>0</v>
      </c>
      <c r="AH553" s="38">
        <f>SUMIF(C$2:C553,C553,AG$2:AG553)</f>
        <v>445932</v>
      </c>
      <c r="AI553" s="38">
        <f>SUM(AG$2:AG553)</f>
        <v>5010888</v>
      </c>
      <c r="AJ553" s="40">
        <f>SUMIF(Unloader!B:B,Summary!B553,Unloader!W:W)</f>
        <v>0</v>
      </c>
      <c r="AK553" s="40">
        <f>SUMIF(Unloader!B:B,Summary!B553,Unloader!AD:AD)+SUMIF(Unloader!B:B,Summary!B553,Unloader!BR:BR)+SUMIF(Unloader!B:B,Summary!B553,Unloader!BN:BN)</f>
        <v>0</v>
      </c>
      <c r="AL553" s="40">
        <f>SUMIF(C$2:C553,C553,AJ$2:AJ553)</f>
        <v>13.309722222222222</v>
      </c>
      <c r="AM553" s="40">
        <f>SUMIF(C$2:C553,C553,AK$2:AK553)</f>
        <v>0.2951388888888889</v>
      </c>
      <c r="AN553" s="30">
        <f t="shared" si="213"/>
        <v>1427.6676804866338</v>
      </c>
      <c r="AO553" s="30">
        <f>SUM(AJ$2:AJ553)</f>
        <v>155.96458333333337</v>
      </c>
      <c r="AP553" s="30">
        <f>SUM(AK$2:AK553)</f>
        <v>13.888194444444437</v>
      </c>
      <c r="AQ553" s="30">
        <f t="shared" si="214"/>
        <v>1469.5404467471526</v>
      </c>
    </row>
    <row r="554" spans="1:43" x14ac:dyDescent="0.25">
      <c r="A554" s="124">
        <f t="shared" si="218"/>
        <v>553</v>
      </c>
      <c r="B554" s="361">
        <f t="shared" si="218"/>
        <v>41186</v>
      </c>
      <c r="C554" s="33">
        <f t="shared" si="196"/>
        <v>10</v>
      </c>
      <c r="D554" s="125">
        <f>COUNTIF('Rake Load'!A:A,Summary!B554)</f>
        <v>0</v>
      </c>
      <c r="E554" s="125">
        <f>SUMIF('Rake Load'!A:A,B554,'Rake Load'!F:F)</f>
        <v>0</v>
      </c>
      <c r="F554" s="35">
        <f>SUMIF('Rake Load'!A:A,B554,'Rake Load'!AB:AB)</f>
        <v>0</v>
      </c>
      <c r="G554" s="35" t="e">
        <f t="shared" si="197"/>
        <v>#DIV/0!</v>
      </c>
      <c r="H554" s="36" t="e">
        <f t="shared" si="198"/>
        <v>#DIV/0!</v>
      </c>
      <c r="I554" s="36" t="e">
        <f t="shared" si="199"/>
        <v>#DIV/0!</v>
      </c>
      <c r="J554" s="35">
        <f>SUMIF('Rake Load'!A:A,B554,'Rake Load'!BH:BH)</f>
        <v>0</v>
      </c>
      <c r="K554" s="41">
        <f t="shared" si="200"/>
        <v>0</v>
      </c>
      <c r="L554" s="41" t="e">
        <f t="shared" si="201"/>
        <v>#DIV/0!</v>
      </c>
      <c r="M554" s="49" t="e">
        <f t="shared" si="202"/>
        <v>#DIV/0!</v>
      </c>
      <c r="N554" s="49" t="e">
        <f t="shared" si="203"/>
        <v>#DIV/0!</v>
      </c>
      <c r="O554" s="363">
        <f>SUMIF(C$2:C554,C554,D$2:D554)</f>
        <v>121</v>
      </c>
      <c r="P554" s="33">
        <f>SUMIF(C$2:C554,C554,F$2:F554)</f>
        <v>20.852777777777781</v>
      </c>
      <c r="Q554" s="37">
        <f t="shared" si="204"/>
        <v>0.17233700642791555</v>
      </c>
      <c r="R554" s="36">
        <f t="shared" si="205"/>
        <v>4</v>
      </c>
      <c r="S554" s="36">
        <f t="shared" si="206"/>
        <v>8</v>
      </c>
      <c r="T554" s="363">
        <f>SUM(D$2:D554)</f>
        <v>1535</v>
      </c>
      <c r="U554" s="38">
        <f>SUMIF(C$2:C554,C554,E$2:E554)</f>
        <v>431429.86999999994</v>
      </c>
      <c r="V554" s="38">
        <f>SUM(E$2:E554)</f>
        <v>5446054.2960000029</v>
      </c>
      <c r="W554" s="43">
        <f>SUM(F$2:F554)</f>
        <v>40908.054861111159</v>
      </c>
      <c r="X554" s="43">
        <f t="shared" si="207"/>
        <v>26.650198606587075</v>
      </c>
      <c r="Y554" s="36">
        <f t="shared" si="208"/>
        <v>15</v>
      </c>
      <c r="Z554" s="36">
        <f t="shared" si="209"/>
        <v>36</v>
      </c>
      <c r="AA554" s="38">
        <f>SUMIF('Rake Load'!A:A,Summary!B554,'Rake Load'!AN:AN)</f>
        <v>0</v>
      </c>
      <c r="AB554" s="38">
        <f>SUMIF(C$2:C554,C554,AA$2:AA554)</f>
        <v>51.692361111111097</v>
      </c>
      <c r="AC554" s="38">
        <f>SUM(AA$2:AA554)</f>
        <v>540.44861111113426</v>
      </c>
      <c r="AD554" s="43" t="e">
        <f t="shared" si="210"/>
        <v>#DIV/0!</v>
      </c>
      <c r="AE554" s="43">
        <f t="shared" si="211"/>
        <v>0.42720959595959584</v>
      </c>
      <c r="AF554" s="43">
        <f t="shared" si="212"/>
        <v>0.35208378574015259</v>
      </c>
      <c r="AG554" s="38">
        <f>SUMIF(Unloader!B:B,Summary!B554,Unloader!M:M)</f>
        <v>0</v>
      </c>
      <c r="AH554" s="38">
        <f>SUMIF(C$2:C554,C554,AG$2:AG554)</f>
        <v>445932</v>
      </c>
      <c r="AI554" s="38">
        <f>SUM(AG$2:AG554)</f>
        <v>5010888</v>
      </c>
      <c r="AJ554" s="40">
        <f>SUMIF(Unloader!B:B,Summary!B554,Unloader!W:W)</f>
        <v>0</v>
      </c>
      <c r="AK554" s="40">
        <f>SUMIF(Unloader!B:B,Summary!B554,Unloader!AD:AD)+SUMIF(Unloader!B:B,Summary!B554,Unloader!BR:BR)+SUMIF(Unloader!B:B,Summary!B554,Unloader!BN:BN)</f>
        <v>0</v>
      </c>
      <c r="AL554" s="40">
        <f>SUMIF(C$2:C554,C554,AJ$2:AJ554)</f>
        <v>13.309722222222222</v>
      </c>
      <c r="AM554" s="40">
        <f>SUMIF(C$2:C554,C554,AK$2:AK554)</f>
        <v>0.2951388888888889</v>
      </c>
      <c r="AN554" s="30">
        <f t="shared" si="213"/>
        <v>1427.6676804866338</v>
      </c>
      <c r="AO554" s="30">
        <f>SUM(AJ$2:AJ554)</f>
        <v>155.96458333333337</v>
      </c>
      <c r="AP554" s="30">
        <f>SUM(AK$2:AK554)</f>
        <v>13.888194444444437</v>
      </c>
      <c r="AQ554" s="30">
        <f t="shared" si="214"/>
        <v>1469.5404467471526</v>
      </c>
    </row>
    <row r="555" spans="1:43" x14ac:dyDescent="0.25">
      <c r="A555" s="124">
        <f t="shared" si="218"/>
        <v>554</v>
      </c>
      <c r="B555" s="361">
        <f t="shared" si="218"/>
        <v>41187</v>
      </c>
      <c r="C555" s="33">
        <f t="shared" si="196"/>
        <v>10</v>
      </c>
      <c r="D555" s="125">
        <f>COUNTIF('Rake Load'!A:A,Summary!B555)</f>
        <v>0</v>
      </c>
      <c r="E555" s="125">
        <f>SUMIF('Rake Load'!A:A,B555,'Rake Load'!F:F)</f>
        <v>0</v>
      </c>
      <c r="F555" s="35">
        <f>SUMIF('Rake Load'!A:A,B555,'Rake Load'!AB:AB)</f>
        <v>0</v>
      </c>
      <c r="G555" s="35" t="e">
        <f t="shared" si="197"/>
        <v>#DIV/0!</v>
      </c>
      <c r="H555" s="36" t="e">
        <f t="shared" si="198"/>
        <v>#DIV/0!</v>
      </c>
      <c r="I555" s="36" t="e">
        <f t="shared" si="199"/>
        <v>#DIV/0!</v>
      </c>
      <c r="J555" s="35">
        <f>SUMIF('Rake Load'!A:A,B555,'Rake Load'!BH:BH)</f>
        <v>0</v>
      </c>
      <c r="K555" s="41">
        <f t="shared" si="200"/>
        <v>0</v>
      </c>
      <c r="L555" s="41" t="e">
        <f t="shared" si="201"/>
        <v>#DIV/0!</v>
      </c>
      <c r="M555" s="49" t="e">
        <f t="shared" si="202"/>
        <v>#DIV/0!</v>
      </c>
      <c r="N555" s="49" t="e">
        <f t="shared" si="203"/>
        <v>#DIV/0!</v>
      </c>
      <c r="O555" s="363">
        <f>SUMIF(C$2:C555,C555,D$2:D555)</f>
        <v>121</v>
      </c>
      <c r="P555" s="33">
        <f>SUMIF(C$2:C555,C555,F$2:F555)</f>
        <v>20.852777777777781</v>
      </c>
      <c r="Q555" s="37">
        <f t="shared" si="204"/>
        <v>0.17233700642791555</v>
      </c>
      <c r="R555" s="36">
        <f t="shared" si="205"/>
        <v>4</v>
      </c>
      <c r="S555" s="36">
        <f t="shared" si="206"/>
        <v>8</v>
      </c>
      <c r="T555" s="363">
        <f>SUM(D$2:D555)</f>
        <v>1535</v>
      </c>
      <c r="U555" s="38">
        <f>SUMIF(C$2:C555,C555,E$2:E555)</f>
        <v>431429.86999999994</v>
      </c>
      <c r="V555" s="38">
        <f>SUM(E$2:E555)</f>
        <v>5446054.2960000029</v>
      </c>
      <c r="W555" s="43">
        <f>SUM(F$2:F555)</f>
        <v>40908.054861111159</v>
      </c>
      <c r="X555" s="43">
        <f t="shared" si="207"/>
        <v>26.650198606587075</v>
      </c>
      <c r="Y555" s="36">
        <f t="shared" si="208"/>
        <v>15</v>
      </c>
      <c r="Z555" s="36">
        <f t="shared" si="209"/>
        <v>36</v>
      </c>
      <c r="AA555" s="38">
        <f>SUMIF('Rake Load'!A:A,Summary!B555,'Rake Load'!AN:AN)</f>
        <v>0</v>
      </c>
      <c r="AB555" s="38">
        <f>SUMIF(C$2:C555,C555,AA$2:AA555)</f>
        <v>51.692361111111097</v>
      </c>
      <c r="AC555" s="38">
        <f>SUM(AA$2:AA555)</f>
        <v>540.44861111113426</v>
      </c>
      <c r="AD555" s="43" t="e">
        <f t="shared" si="210"/>
        <v>#DIV/0!</v>
      </c>
      <c r="AE555" s="43">
        <f t="shared" si="211"/>
        <v>0.42720959595959584</v>
      </c>
      <c r="AF555" s="43">
        <f t="shared" si="212"/>
        <v>0.35208378574015259</v>
      </c>
      <c r="AG555" s="38">
        <f>SUMIF(Unloader!B:B,Summary!B555,Unloader!M:M)</f>
        <v>0</v>
      </c>
      <c r="AH555" s="38">
        <f>SUMIF(C$2:C555,C555,AG$2:AG555)</f>
        <v>445932</v>
      </c>
      <c r="AI555" s="38">
        <f>SUM(AG$2:AG555)</f>
        <v>5010888</v>
      </c>
      <c r="AJ555" s="40">
        <f>SUMIF(Unloader!B:B,Summary!B555,Unloader!W:W)</f>
        <v>0</v>
      </c>
      <c r="AK555" s="40">
        <f>SUMIF(Unloader!B:B,Summary!B555,Unloader!AD:AD)+SUMIF(Unloader!B:B,Summary!B555,Unloader!BR:BR)+SUMIF(Unloader!B:B,Summary!B555,Unloader!BN:BN)</f>
        <v>0</v>
      </c>
      <c r="AL555" s="40">
        <f>SUMIF(C$2:C555,C555,AJ$2:AJ555)</f>
        <v>13.309722222222222</v>
      </c>
      <c r="AM555" s="40">
        <f>SUMIF(C$2:C555,C555,AK$2:AK555)</f>
        <v>0.2951388888888889</v>
      </c>
      <c r="AN555" s="30">
        <f t="shared" si="213"/>
        <v>1427.6676804866338</v>
      </c>
      <c r="AO555" s="30">
        <f>SUM(AJ$2:AJ555)</f>
        <v>155.96458333333337</v>
      </c>
      <c r="AP555" s="30">
        <f>SUM(AK$2:AK555)</f>
        <v>13.888194444444437</v>
      </c>
      <c r="AQ555" s="30">
        <f t="shared" si="214"/>
        <v>1469.5404467471526</v>
      </c>
    </row>
    <row r="556" spans="1:43" x14ac:dyDescent="0.25">
      <c r="A556" s="124">
        <f t="shared" si="218"/>
        <v>555</v>
      </c>
      <c r="B556" s="361">
        <f t="shared" si="218"/>
        <v>41188</v>
      </c>
      <c r="C556" s="33">
        <f t="shared" si="196"/>
        <v>10</v>
      </c>
      <c r="D556" s="125">
        <f>COUNTIF('Rake Load'!A:A,Summary!B556)</f>
        <v>0</v>
      </c>
      <c r="E556" s="125">
        <f>SUMIF('Rake Load'!A:A,B556,'Rake Load'!F:F)</f>
        <v>0</v>
      </c>
      <c r="F556" s="35">
        <f>SUMIF('Rake Load'!A:A,B556,'Rake Load'!AB:AB)</f>
        <v>0</v>
      </c>
      <c r="G556" s="35" t="e">
        <f t="shared" si="197"/>
        <v>#DIV/0!</v>
      </c>
      <c r="H556" s="36" t="e">
        <f t="shared" si="198"/>
        <v>#DIV/0!</v>
      </c>
      <c r="I556" s="36" t="e">
        <f t="shared" si="199"/>
        <v>#DIV/0!</v>
      </c>
      <c r="J556" s="35">
        <f>SUMIF('Rake Load'!A:A,B556,'Rake Load'!BH:BH)</f>
        <v>0</v>
      </c>
      <c r="K556" s="41">
        <f t="shared" si="200"/>
        <v>0</v>
      </c>
      <c r="L556" s="41" t="e">
        <f t="shared" si="201"/>
        <v>#DIV/0!</v>
      </c>
      <c r="M556" s="49" t="e">
        <f t="shared" si="202"/>
        <v>#DIV/0!</v>
      </c>
      <c r="N556" s="49" t="e">
        <f t="shared" si="203"/>
        <v>#DIV/0!</v>
      </c>
      <c r="O556" s="363">
        <f>SUMIF(C$2:C556,C556,D$2:D556)</f>
        <v>121</v>
      </c>
      <c r="P556" s="33">
        <f>SUMIF(C$2:C556,C556,F$2:F556)</f>
        <v>20.852777777777781</v>
      </c>
      <c r="Q556" s="37">
        <f t="shared" si="204"/>
        <v>0.17233700642791555</v>
      </c>
      <c r="R556" s="36">
        <f t="shared" si="205"/>
        <v>4</v>
      </c>
      <c r="S556" s="36">
        <f t="shared" si="206"/>
        <v>8</v>
      </c>
      <c r="T556" s="363">
        <f>SUM(D$2:D556)</f>
        <v>1535</v>
      </c>
      <c r="U556" s="38">
        <f>SUMIF(C$2:C556,C556,E$2:E556)</f>
        <v>431429.86999999994</v>
      </c>
      <c r="V556" s="38">
        <f>SUM(E$2:E556)</f>
        <v>5446054.2960000029</v>
      </c>
      <c r="W556" s="43">
        <f>SUM(F$2:F556)</f>
        <v>40908.054861111159</v>
      </c>
      <c r="X556" s="43">
        <f t="shared" si="207"/>
        <v>26.650198606587075</v>
      </c>
      <c r="Y556" s="36">
        <f t="shared" si="208"/>
        <v>15</v>
      </c>
      <c r="Z556" s="36">
        <f t="shared" si="209"/>
        <v>36</v>
      </c>
      <c r="AA556" s="38">
        <f>SUMIF('Rake Load'!A:A,Summary!B556,'Rake Load'!AN:AN)</f>
        <v>0</v>
      </c>
      <c r="AB556" s="38">
        <f>SUMIF(C$2:C556,C556,AA$2:AA556)</f>
        <v>51.692361111111097</v>
      </c>
      <c r="AC556" s="38">
        <f>SUM(AA$2:AA556)</f>
        <v>540.44861111113426</v>
      </c>
      <c r="AD556" s="43" t="e">
        <f t="shared" si="210"/>
        <v>#DIV/0!</v>
      </c>
      <c r="AE556" s="43">
        <f t="shared" si="211"/>
        <v>0.42720959595959584</v>
      </c>
      <c r="AF556" s="43">
        <f t="shared" si="212"/>
        <v>0.35208378574015259</v>
      </c>
      <c r="AG556" s="38">
        <f>SUMIF(Unloader!B:B,Summary!B556,Unloader!M:M)</f>
        <v>0</v>
      </c>
      <c r="AH556" s="38">
        <f>SUMIF(C$2:C556,C556,AG$2:AG556)</f>
        <v>445932</v>
      </c>
      <c r="AI556" s="38">
        <f>SUM(AG$2:AG556)</f>
        <v>5010888</v>
      </c>
      <c r="AJ556" s="40">
        <f>SUMIF(Unloader!B:B,Summary!B556,Unloader!W:W)</f>
        <v>0</v>
      </c>
      <c r="AK556" s="40">
        <f>SUMIF(Unloader!B:B,Summary!B556,Unloader!AD:AD)+SUMIF(Unloader!B:B,Summary!B556,Unloader!BR:BR)+SUMIF(Unloader!B:B,Summary!B556,Unloader!BN:BN)</f>
        <v>0</v>
      </c>
      <c r="AL556" s="40">
        <f>SUMIF(C$2:C556,C556,AJ$2:AJ556)</f>
        <v>13.309722222222222</v>
      </c>
      <c r="AM556" s="40">
        <f>SUMIF(C$2:C556,C556,AK$2:AK556)</f>
        <v>0.2951388888888889</v>
      </c>
      <c r="AN556" s="30">
        <f t="shared" si="213"/>
        <v>1427.6676804866338</v>
      </c>
      <c r="AO556" s="30">
        <f>SUM(AJ$2:AJ556)</f>
        <v>155.96458333333337</v>
      </c>
      <c r="AP556" s="30">
        <f>SUM(AK$2:AK556)</f>
        <v>13.888194444444437</v>
      </c>
      <c r="AQ556" s="30">
        <f t="shared" si="214"/>
        <v>1469.5404467471526</v>
      </c>
    </row>
    <row r="557" spans="1:43" x14ac:dyDescent="0.25">
      <c r="A557" s="124">
        <f t="shared" si="218"/>
        <v>556</v>
      </c>
      <c r="B557" s="361">
        <f t="shared" si="218"/>
        <v>41189</v>
      </c>
      <c r="C557" s="33">
        <f t="shared" si="196"/>
        <v>10</v>
      </c>
      <c r="D557" s="125">
        <f>COUNTIF('Rake Load'!A:A,Summary!B557)</f>
        <v>0</v>
      </c>
      <c r="E557" s="125">
        <f>SUMIF('Rake Load'!A:A,B557,'Rake Load'!F:F)</f>
        <v>0</v>
      </c>
      <c r="F557" s="35">
        <f>SUMIF('Rake Load'!A:A,B557,'Rake Load'!AB:AB)</f>
        <v>0</v>
      </c>
      <c r="G557" s="35" t="e">
        <f t="shared" si="197"/>
        <v>#DIV/0!</v>
      </c>
      <c r="H557" s="36" t="e">
        <f t="shared" si="198"/>
        <v>#DIV/0!</v>
      </c>
      <c r="I557" s="36" t="e">
        <f t="shared" si="199"/>
        <v>#DIV/0!</v>
      </c>
      <c r="J557" s="35">
        <f>SUMIF('Rake Load'!A:A,B557,'Rake Load'!BH:BH)</f>
        <v>0</v>
      </c>
      <c r="K557" s="41">
        <f t="shared" si="200"/>
        <v>0</v>
      </c>
      <c r="L557" s="41" t="e">
        <f t="shared" si="201"/>
        <v>#DIV/0!</v>
      </c>
      <c r="M557" s="49" t="e">
        <f t="shared" si="202"/>
        <v>#DIV/0!</v>
      </c>
      <c r="N557" s="49" t="e">
        <f t="shared" si="203"/>
        <v>#DIV/0!</v>
      </c>
      <c r="O557" s="363">
        <f>SUMIF(C$2:C557,C557,D$2:D557)</f>
        <v>121</v>
      </c>
      <c r="P557" s="33">
        <f>SUMIF(C$2:C557,C557,F$2:F557)</f>
        <v>20.852777777777781</v>
      </c>
      <c r="Q557" s="37">
        <f t="shared" si="204"/>
        <v>0.17233700642791555</v>
      </c>
      <c r="R557" s="36">
        <f t="shared" si="205"/>
        <v>4</v>
      </c>
      <c r="S557" s="36">
        <f t="shared" si="206"/>
        <v>8</v>
      </c>
      <c r="T557" s="363">
        <f>SUM(D$2:D557)</f>
        <v>1535</v>
      </c>
      <c r="U557" s="38">
        <f>SUMIF(C$2:C557,C557,E$2:E557)</f>
        <v>431429.86999999994</v>
      </c>
      <c r="V557" s="38">
        <f>SUM(E$2:E557)</f>
        <v>5446054.2960000029</v>
      </c>
      <c r="W557" s="43">
        <f>SUM(F$2:F557)</f>
        <v>40908.054861111159</v>
      </c>
      <c r="X557" s="43">
        <f t="shared" si="207"/>
        <v>26.650198606587075</v>
      </c>
      <c r="Y557" s="36">
        <f t="shared" si="208"/>
        <v>15</v>
      </c>
      <c r="Z557" s="36">
        <f t="shared" si="209"/>
        <v>36</v>
      </c>
      <c r="AA557" s="38">
        <f>SUMIF('Rake Load'!A:A,Summary!B557,'Rake Load'!AN:AN)</f>
        <v>0</v>
      </c>
      <c r="AB557" s="38">
        <f>SUMIF(C$2:C557,C557,AA$2:AA557)</f>
        <v>51.692361111111097</v>
      </c>
      <c r="AC557" s="38">
        <f>SUM(AA$2:AA557)</f>
        <v>540.44861111113426</v>
      </c>
      <c r="AD557" s="43" t="e">
        <f t="shared" si="210"/>
        <v>#DIV/0!</v>
      </c>
      <c r="AE557" s="43">
        <f t="shared" si="211"/>
        <v>0.42720959595959584</v>
      </c>
      <c r="AF557" s="43">
        <f t="shared" si="212"/>
        <v>0.35208378574015259</v>
      </c>
      <c r="AG557" s="38">
        <f>SUMIF(Unloader!B:B,Summary!B557,Unloader!M:M)</f>
        <v>0</v>
      </c>
      <c r="AH557" s="38">
        <f>SUMIF(C$2:C557,C557,AG$2:AG557)</f>
        <v>445932</v>
      </c>
      <c r="AI557" s="38">
        <f>SUM(AG$2:AG557)</f>
        <v>5010888</v>
      </c>
      <c r="AJ557" s="40">
        <f>SUMIF(Unloader!B:B,Summary!B557,Unloader!W:W)</f>
        <v>0</v>
      </c>
      <c r="AK557" s="40">
        <f>SUMIF(Unloader!B:B,Summary!B557,Unloader!AD:AD)+SUMIF(Unloader!B:B,Summary!B557,Unloader!BR:BR)+SUMIF(Unloader!B:B,Summary!B557,Unloader!BN:BN)</f>
        <v>0</v>
      </c>
      <c r="AL557" s="40">
        <f>SUMIF(C$2:C557,C557,AJ$2:AJ557)</f>
        <v>13.309722222222222</v>
      </c>
      <c r="AM557" s="40">
        <f>SUMIF(C$2:C557,C557,AK$2:AK557)</f>
        <v>0.2951388888888889</v>
      </c>
      <c r="AN557" s="30">
        <f t="shared" si="213"/>
        <v>1427.6676804866338</v>
      </c>
      <c r="AO557" s="30">
        <f>SUM(AJ$2:AJ557)</f>
        <v>155.96458333333337</v>
      </c>
      <c r="AP557" s="30">
        <f>SUM(AK$2:AK557)</f>
        <v>13.888194444444437</v>
      </c>
      <c r="AQ557" s="30">
        <f t="shared" si="214"/>
        <v>1469.5404467471526</v>
      </c>
    </row>
    <row r="558" spans="1:43" x14ac:dyDescent="0.25">
      <c r="A558" s="124">
        <f t="shared" si="218"/>
        <v>557</v>
      </c>
      <c r="B558" s="361">
        <f t="shared" si="218"/>
        <v>41190</v>
      </c>
      <c r="C558" s="33">
        <f t="shared" si="196"/>
        <v>10</v>
      </c>
      <c r="D558" s="125">
        <f>COUNTIF('Rake Load'!A:A,Summary!B558)</f>
        <v>0</v>
      </c>
      <c r="E558" s="125">
        <f>SUMIF('Rake Load'!A:A,B558,'Rake Load'!F:F)</f>
        <v>0</v>
      </c>
      <c r="F558" s="35">
        <f>SUMIF('Rake Load'!A:A,B558,'Rake Load'!AB:AB)</f>
        <v>0</v>
      </c>
      <c r="G558" s="35" t="e">
        <f t="shared" si="197"/>
        <v>#DIV/0!</v>
      </c>
      <c r="H558" s="36" t="e">
        <f t="shared" si="198"/>
        <v>#DIV/0!</v>
      </c>
      <c r="I558" s="36" t="e">
        <f t="shared" si="199"/>
        <v>#DIV/0!</v>
      </c>
      <c r="J558" s="35">
        <f>SUMIF('Rake Load'!A:A,B558,'Rake Load'!BH:BH)</f>
        <v>0</v>
      </c>
      <c r="K558" s="41">
        <f t="shared" si="200"/>
        <v>0</v>
      </c>
      <c r="L558" s="41" t="e">
        <f t="shared" si="201"/>
        <v>#DIV/0!</v>
      </c>
      <c r="M558" s="49" t="e">
        <f t="shared" si="202"/>
        <v>#DIV/0!</v>
      </c>
      <c r="N558" s="49" t="e">
        <f t="shared" si="203"/>
        <v>#DIV/0!</v>
      </c>
      <c r="O558" s="363">
        <f>SUMIF(C$2:C558,C558,D$2:D558)</f>
        <v>121</v>
      </c>
      <c r="P558" s="33">
        <f>SUMIF(C$2:C558,C558,F$2:F558)</f>
        <v>20.852777777777781</v>
      </c>
      <c r="Q558" s="37">
        <f t="shared" si="204"/>
        <v>0.17233700642791555</v>
      </c>
      <c r="R558" s="36">
        <f t="shared" si="205"/>
        <v>4</v>
      </c>
      <c r="S558" s="36">
        <f t="shared" si="206"/>
        <v>8</v>
      </c>
      <c r="T558" s="363">
        <f>SUM(D$2:D558)</f>
        <v>1535</v>
      </c>
      <c r="U558" s="38">
        <f>SUMIF(C$2:C558,C558,E$2:E558)</f>
        <v>431429.86999999994</v>
      </c>
      <c r="V558" s="38">
        <f>SUM(E$2:E558)</f>
        <v>5446054.2960000029</v>
      </c>
      <c r="W558" s="43">
        <f>SUM(F$2:F558)</f>
        <v>40908.054861111159</v>
      </c>
      <c r="X558" s="43">
        <f t="shared" si="207"/>
        <v>26.650198606587075</v>
      </c>
      <c r="Y558" s="36">
        <f t="shared" si="208"/>
        <v>15</v>
      </c>
      <c r="Z558" s="36">
        <f t="shared" si="209"/>
        <v>36</v>
      </c>
      <c r="AA558" s="38">
        <f>SUMIF('Rake Load'!A:A,Summary!B558,'Rake Load'!AN:AN)</f>
        <v>0</v>
      </c>
      <c r="AB558" s="38">
        <f>SUMIF(C$2:C558,C558,AA$2:AA558)</f>
        <v>51.692361111111097</v>
      </c>
      <c r="AC558" s="38">
        <f>SUM(AA$2:AA558)</f>
        <v>540.44861111113426</v>
      </c>
      <c r="AD558" s="43" t="e">
        <f t="shared" si="210"/>
        <v>#DIV/0!</v>
      </c>
      <c r="AE558" s="43">
        <f t="shared" si="211"/>
        <v>0.42720959595959584</v>
      </c>
      <c r="AF558" s="43">
        <f t="shared" si="212"/>
        <v>0.35208378574015259</v>
      </c>
      <c r="AG558" s="38">
        <f>SUMIF(Unloader!B:B,Summary!B558,Unloader!M:M)</f>
        <v>0</v>
      </c>
      <c r="AH558" s="38">
        <f>SUMIF(C$2:C558,C558,AG$2:AG558)</f>
        <v>445932</v>
      </c>
      <c r="AI558" s="38">
        <f>SUM(AG$2:AG558)</f>
        <v>5010888</v>
      </c>
      <c r="AJ558" s="40">
        <f>SUMIF(Unloader!B:B,Summary!B558,Unloader!W:W)</f>
        <v>0</v>
      </c>
      <c r="AK558" s="40">
        <f>SUMIF(Unloader!B:B,Summary!B558,Unloader!AD:AD)+SUMIF(Unloader!B:B,Summary!B558,Unloader!BR:BR)+SUMIF(Unloader!B:B,Summary!B558,Unloader!BN:BN)</f>
        <v>0</v>
      </c>
      <c r="AL558" s="40">
        <f>SUMIF(C$2:C558,C558,AJ$2:AJ558)</f>
        <v>13.309722222222222</v>
      </c>
      <c r="AM558" s="40">
        <f>SUMIF(C$2:C558,C558,AK$2:AK558)</f>
        <v>0.2951388888888889</v>
      </c>
      <c r="AN558" s="30">
        <f t="shared" si="213"/>
        <v>1427.6676804866338</v>
      </c>
      <c r="AO558" s="30">
        <f>SUM(AJ$2:AJ558)</f>
        <v>155.96458333333337</v>
      </c>
      <c r="AP558" s="30">
        <f>SUM(AK$2:AK558)</f>
        <v>13.888194444444437</v>
      </c>
      <c r="AQ558" s="30">
        <f t="shared" si="214"/>
        <v>1469.5404467471526</v>
      </c>
    </row>
    <row r="559" spans="1:43" x14ac:dyDescent="0.25">
      <c r="A559" s="124">
        <f t="shared" si="218"/>
        <v>558</v>
      </c>
      <c r="B559" s="361">
        <f t="shared" si="218"/>
        <v>41191</v>
      </c>
      <c r="C559" s="33">
        <f t="shared" si="196"/>
        <v>10</v>
      </c>
      <c r="D559" s="125">
        <f>COUNTIF('Rake Load'!A:A,Summary!B559)</f>
        <v>0</v>
      </c>
      <c r="E559" s="125">
        <f>SUMIF('Rake Load'!A:A,B559,'Rake Load'!F:F)</f>
        <v>0</v>
      </c>
      <c r="F559" s="35">
        <f>SUMIF('Rake Load'!A:A,B559,'Rake Load'!AB:AB)</f>
        <v>0</v>
      </c>
      <c r="G559" s="35" t="e">
        <f t="shared" si="197"/>
        <v>#DIV/0!</v>
      </c>
      <c r="H559" s="36" t="e">
        <f t="shared" si="198"/>
        <v>#DIV/0!</v>
      </c>
      <c r="I559" s="36" t="e">
        <f t="shared" si="199"/>
        <v>#DIV/0!</v>
      </c>
      <c r="J559" s="35">
        <f>SUMIF('Rake Load'!A:A,B559,'Rake Load'!BH:BH)</f>
        <v>0</v>
      </c>
      <c r="K559" s="41">
        <f t="shared" si="200"/>
        <v>0</v>
      </c>
      <c r="L559" s="41" t="e">
        <f t="shared" si="201"/>
        <v>#DIV/0!</v>
      </c>
      <c r="M559" s="49" t="e">
        <f t="shared" si="202"/>
        <v>#DIV/0!</v>
      </c>
      <c r="N559" s="49" t="e">
        <f t="shared" si="203"/>
        <v>#DIV/0!</v>
      </c>
      <c r="O559" s="363">
        <f>SUMIF(C$2:C559,C559,D$2:D559)</f>
        <v>121</v>
      </c>
      <c r="P559" s="33">
        <f>SUMIF(C$2:C559,C559,F$2:F559)</f>
        <v>20.852777777777781</v>
      </c>
      <c r="Q559" s="37">
        <f t="shared" si="204"/>
        <v>0.17233700642791555</v>
      </c>
      <c r="R559" s="36">
        <f t="shared" si="205"/>
        <v>4</v>
      </c>
      <c r="S559" s="36">
        <f t="shared" si="206"/>
        <v>8</v>
      </c>
      <c r="T559" s="363">
        <f>SUM(D$2:D559)</f>
        <v>1535</v>
      </c>
      <c r="U559" s="38">
        <f>SUMIF(C$2:C559,C559,E$2:E559)</f>
        <v>431429.86999999994</v>
      </c>
      <c r="V559" s="38">
        <f>SUM(E$2:E559)</f>
        <v>5446054.2960000029</v>
      </c>
      <c r="W559" s="43">
        <f>SUM(F$2:F559)</f>
        <v>40908.054861111159</v>
      </c>
      <c r="X559" s="43">
        <f t="shared" si="207"/>
        <v>26.650198606587075</v>
      </c>
      <c r="Y559" s="36">
        <f t="shared" si="208"/>
        <v>15</v>
      </c>
      <c r="Z559" s="36">
        <f t="shared" si="209"/>
        <v>36</v>
      </c>
      <c r="AA559" s="38">
        <f>SUMIF('Rake Load'!A:A,Summary!B559,'Rake Load'!AN:AN)</f>
        <v>0</v>
      </c>
      <c r="AB559" s="38">
        <f>SUMIF(C$2:C559,C559,AA$2:AA559)</f>
        <v>51.692361111111097</v>
      </c>
      <c r="AC559" s="38">
        <f>SUM(AA$2:AA559)</f>
        <v>540.44861111113426</v>
      </c>
      <c r="AD559" s="43" t="e">
        <f t="shared" si="210"/>
        <v>#DIV/0!</v>
      </c>
      <c r="AE559" s="43">
        <f t="shared" si="211"/>
        <v>0.42720959595959584</v>
      </c>
      <c r="AF559" s="43">
        <f t="shared" si="212"/>
        <v>0.35208378574015259</v>
      </c>
      <c r="AG559" s="38">
        <f>SUMIF(Unloader!B:B,Summary!B559,Unloader!M:M)</f>
        <v>0</v>
      </c>
      <c r="AH559" s="38">
        <f>SUMIF(C$2:C559,C559,AG$2:AG559)</f>
        <v>445932</v>
      </c>
      <c r="AI559" s="38">
        <f>SUM(AG$2:AG559)</f>
        <v>5010888</v>
      </c>
      <c r="AJ559" s="40">
        <f>SUMIF(Unloader!B:B,Summary!B559,Unloader!W:W)</f>
        <v>0</v>
      </c>
      <c r="AK559" s="40">
        <f>SUMIF(Unloader!B:B,Summary!B559,Unloader!AD:AD)+SUMIF(Unloader!B:B,Summary!B559,Unloader!BR:BR)+SUMIF(Unloader!B:B,Summary!B559,Unloader!BN:BN)</f>
        <v>0</v>
      </c>
      <c r="AL559" s="40">
        <f>SUMIF(C$2:C559,C559,AJ$2:AJ559)</f>
        <v>13.309722222222222</v>
      </c>
      <c r="AM559" s="40">
        <f>SUMIF(C$2:C559,C559,AK$2:AK559)</f>
        <v>0.2951388888888889</v>
      </c>
      <c r="AN559" s="30">
        <f t="shared" si="213"/>
        <v>1427.6676804866338</v>
      </c>
      <c r="AO559" s="30">
        <f>SUM(AJ$2:AJ559)</f>
        <v>155.96458333333337</v>
      </c>
      <c r="AP559" s="30">
        <f>SUM(AK$2:AK559)</f>
        <v>13.888194444444437</v>
      </c>
      <c r="AQ559" s="30">
        <f t="shared" si="214"/>
        <v>1469.5404467471526</v>
      </c>
    </row>
    <row r="560" spans="1:43" x14ac:dyDescent="0.25">
      <c r="A560" s="124">
        <f t="shared" si="218"/>
        <v>559</v>
      </c>
      <c r="B560" s="361">
        <f t="shared" si="218"/>
        <v>41192</v>
      </c>
      <c r="C560" s="33">
        <f t="shared" si="196"/>
        <v>10</v>
      </c>
      <c r="D560" s="125">
        <f>COUNTIF('Rake Load'!A:A,Summary!B560)</f>
        <v>0</v>
      </c>
      <c r="E560" s="125">
        <f>SUMIF('Rake Load'!A:A,B560,'Rake Load'!F:F)</f>
        <v>0</v>
      </c>
      <c r="F560" s="35">
        <f>SUMIF('Rake Load'!A:A,B560,'Rake Load'!AB:AB)</f>
        <v>0</v>
      </c>
      <c r="G560" s="35" t="e">
        <f t="shared" si="197"/>
        <v>#DIV/0!</v>
      </c>
      <c r="H560" s="36" t="e">
        <f t="shared" si="198"/>
        <v>#DIV/0!</v>
      </c>
      <c r="I560" s="36" t="e">
        <f t="shared" si="199"/>
        <v>#DIV/0!</v>
      </c>
      <c r="J560" s="35">
        <f>SUMIF('Rake Load'!A:A,B560,'Rake Load'!BH:BH)</f>
        <v>0</v>
      </c>
      <c r="K560" s="41">
        <f t="shared" si="200"/>
        <v>0</v>
      </c>
      <c r="L560" s="41" t="e">
        <f t="shared" si="201"/>
        <v>#DIV/0!</v>
      </c>
      <c r="M560" s="49" t="e">
        <f t="shared" si="202"/>
        <v>#DIV/0!</v>
      </c>
      <c r="N560" s="49" t="e">
        <f t="shared" si="203"/>
        <v>#DIV/0!</v>
      </c>
      <c r="O560" s="363">
        <f>SUMIF(C$2:C560,C560,D$2:D560)</f>
        <v>121</v>
      </c>
      <c r="P560" s="33">
        <f>SUMIF(C$2:C560,C560,F$2:F560)</f>
        <v>20.852777777777781</v>
      </c>
      <c r="Q560" s="37">
        <f t="shared" si="204"/>
        <v>0.17233700642791555</v>
      </c>
      <c r="R560" s="36">
        <f t="shared" si="205"/>
        <v>4</v>
      </c>
      <c r="S560" s="36">
        <f t="shared" si="206"/>
        <v>8</v>
      </c>
      <c r="T560" s="363">
        <f>SUM(D$2:D560)</f>
        <v>1535</v>
      </c>
      <c r="U560" s="38">
        <f>SUMIF(C$2:C560,C560,E$2:E560)</f>
        <v>431429.86999999994</v>
      </c>
      <c r="V560" s="38">
        <f>SUM(E$2:E560)</f>
        <v>5446054.2960000029</v>
      </c>
      <c r="W560" s="43">
        <f>SUM(F$2:F560)</f>
        <v>40908.054861111159</v>
      </c>
      <c r="X560" s="43">
        <f t="shared" si="207"/>
        <v>26.650198606587075</v>
      </c>
      <c r="Y560" s="36">
        <f t="shared" si="208"/>
        <v>15</v>
      </c>
      <c r="Z560" s="36">
        <f t="shared" si="209"/>
        <v>36</v>
      </c>
      <c r="AA560" s="38">
        <f>SUMIF('Rake Load'!A:A,Summary!B560,'Rake Load'!AN:AN)</f>
        <v>0</v>
      </c>
      <c r="AB560" s="38">
        <f>SUMIF(C$2:C560,C560,AA$2:AA560)</f>
        <v>51.692361111111097</v>
      </c>
      <c r="AC560" s="38">
        <f>SUM(AA$2:AA560)</f>
        <v>540.44861111113426</v>
      </c>
      <c r="AD560" s="43" t="e">
        <f t="shared" si="210"/>
        <v>#DIV/0!</v>
      </c>
      <c r="AE560" s="43">
        <f t="shared" si="211"/>
        <v>0.42720959595959584</v>
      </c>
      <c r="AF560" s="43">
        <f t="shared" si="212"/>
        <v>0.35208378574015259</v>
      </c>
      <c r="AG560" s="38">
        <f>SUMIF(Unloader!B:B,Summary!B560,Unloader!M:M)</f>
        <v>0</v>
      </c>
      <c r="AH560" s="38">
        <f>SUMIF(C$2:C560,C560,AG$2:AG560)</f>
        <v>445932</v>
      </c>
      <c r="AI560" s="38">
        <f>SUM(AG$2:AG560)</f>
        <v>5010888</v>
      </c>
      <c r="AJ560" s="40">
        <f>SUMIF(Unloader!B:B,Summary!B560,Unloader!W:W)</f>
        <v>0</v>
      </c>
      <c r="AK560" s="40">
        <f>SUMIF(Unloader!B:B,Summary!B560,Unloader!AD:AD)+SUMIF(Unloader!B:B,Summary!B560,Unloader!BR:BR)+SUMIF(Unloader!B:B,Summary!B560,Unloader!BN:BN)</f>
        <v>0</v>
      </c>
      <c r="AL560" s="40">
        <f>SUMIF(C$2:C560,C560,AJ$2:AJ560)</f>
        <v>13.309722222222222</v>
      </c>
      <c r="AM560" s="40">
        <f>SUMIF(C$2:C560,C560,AK$2:AK560)</f>
        <v>0.2951388888888889</v>
      </c>
      <c r="AN560" s="30">
        <f t="shared" si="213"/>
        <v>1427.6676804866338</v>
      </c>
      <c r="AO560" s="30">
        <f>SUM(AJ$2:AJ560)</f>
        <v>155.96458333333337</v>
      </c>
      <c r="AP560" s="30">
        <f>SUM(AK$2:AK560)</f>
        <v>13.888194444444437</v>
      </c>
      <c r="AQ560" s="30">
        <f t="shared" si="214"/>
        <v>1469.5404467471526</v>
      </c>
    </row>
    <row r="561" spans="1:43" x14ac:dyDescent="0.25">
      <c r="A561" s="124">
        <f t="shared" si="218"/>
        <v>560</v>
      </c>
      <c r="B561" s="361">
        <f t="shared" si="218"/>
        <v>41193</v>
      </c>
      <c r="C561" s="33">
        <f t="shared" si="196"/>
        <v>10</v>
      </c>
      <c r="D561" s="125">
        <f>COUNTIF('Rake Load'!A:A,Summary!B561)</f>
        <v>0</v>
      </c>
      <c r="E561" s="125">
        <f>SUMIF('Rake Load'!A:A,B561,'Rake Load'!F:F)</f>
        <v>0</v>
      </c>
      <c r="F561" s="35">
        <f>SUMIF('Rake Load'!A:A,B561,'Rake Load'!AB:AB)</f>
        <v>0</v>
      </c>
      <c r="G561" s="35" t="e">
        <f t="shared" si="197"/>
        <v>#DIV/0!</v>
      </c>
      <c r="H561" s="36" t="e">
        <f t="shared" si="198"/>
        <v>#DIV/0!</v>
      </c>
      <c r="I561" s="36" t="e">
        <f t="shared" si="199"/>
        <v>#DIV/0!</v>
      </c>
      <c r="J561" s="35">
        <f>SUMIF('Rake Load'!A:A,B561,'Rake Load'!BH:BH)</f>
        <v>0</v>
      </c>
      <c r="K561" s="41">
        <f t="shared" si="200"/>
        <v>0</v>
      </c>
      <c r="L561" s="41" t="e">
        <f t="shared" si="201"/>
        <v>#DIV/0!</v>
      </c>
      <c r="M561" s="49" t="e">
        <f t="shared" si="202"/>
        <v>#DIV/0!</v>
      </c>
      <c r="N561" s="49" t="e">
        <f t="shared" si="203"/>
        <v>#DIV/0!</v>
      </c>
      <c r="O561" s="363">
        <f>SUMIF(C$2:C561,C561,D$2:D561)</f>
        <v>121</v>
      </c>
      <c r="P561" s="33">
        <f>SUMIF(C$2:C561,C561,F$2:F561)</f>
        <v>20.852777777777781</v>
      </c>
      <c r="Q561" s="37">
        <f t="shared" si="204"/>
        <v>0.17233700642791555</v>
      </c>
      <c r="R561" s="36">
        <f t="shared" si="205"/>
        <v>4</v>
      </c>
      <c r="S561" s="36">
        <f t="shared" si="206"/>
        <v>8</v>
      </c>
      <c r="T561" s="363">
        <f>SUM(D$2:D561)</f>
        <v>1535</v>
      </c>
      <c r="U561" s="38">
        <f>SUMIF(C$2:C561,C561,E$2:E561)</f>
        <v>431429.86999999994</v>
      </c>
      <c r="V561" s="38">
        <f>SUM(E$2:E561)</f>
        <v>5446054.2960000029</v>
      </c>
      <c r="W561" s="43">
        <f>SUM(F$2:F561)</f>
        <v>40908.054861111159</v>
      </c>
      <c r="X561" s="43">
        <f t="shared" si="207"/>
        <v>26.650198606587075</v>
      </c>
      <c r="Y561" s="36">
        <f t="shared" si="208"/>
        <v>15</v>
      </c>
      <c r="Z561" s="36">
        <f t="shared" si="209"/>
        <v>36</v>
      </c>
      <c r="AA561" s="38">
        <f>SUMIF('Rake Load'!A:A,Summary!B561,'Rake Load'!AN:AN)</f>
        <v>0</v>
      </c>
      <c r="AB561" s="38">
        <f>SUMIF(C$2:C561,C561,AA$2:AA561)</f>
        <v>51.692361111111097</v>
      </c>
      <c r="AC561" s="38">
        <f>SUM(AA$2:AA561)</f>
        <v>540.44861111113426</v>
      </c>
      <c r="AD561" s="43" t="e">
        <f t="shared" si="210"/>
        <v>#DIV/0!</v>
      </c>
      <c r="AE561" s="43">
        <f t="shared" si="211"/>
        <v>0.42720959595959584</v>
      </c>
      <c r="AF561" s="43">
        <f t="shared" si="212"/>
        <v>0.35208378574015259</v>
      </c>
      <c r="AG561" s="38">
        <f>SUMIF(Unloader!B:B,Summary!B561,Unloader!M:M)</f>
        <v>0</v>
      </c>
      <c r="AH561" s="38">
        <f>SUMIF(C$2:C561,C561,AG$2:AG561)</f>
        <v>445932</v>
      </c>
      <c r="AI561" s="38">
        <f>SUM(AG$2:AG561)</f>
        <v>5010888</v>
      </c>
      <c r="AJ561" s="40">
        <f>SUMIF(Unloader!B:B,Summary!B561,Unloader!W:W)</f>
        <v>0</v>
      </c>
      <c r="AK561" s="40">
        <f>SUMIF(Unloader!B:B,Summary!B561,Unloader!AD:AD)+SUMIF(Unloader!B:B,Summary!B561,Unloader!BR:BR)+SUMIF(Unloader!B:B,Summary!B561,Unloader!BN:BN)</f>
        <v>0</v>
      </c>
      <c r="AL561" s="40">
        <f>SUMIF(C$2:C561,C561,AJ$2:AJ561)</f>
        <v>13.309722222222222</v>
      </c>
      <c r="AM561" s="40">
        <f>SUMIF(C$2:C561,C561,AK$2:AK561)</f>
        <v>0.2951388888888889</v>
      </c>
      <c r="AN561" s="30">
        <f t="shared" si="213"/>
        <v>1427.6676804866338</v>
      </c>
      <c r="AO561" s="30">
        <f>SUM(AJ$2:AJ561)</f>
        <v>155.96458333333337</v>
      </c>
      <c r="AP561" s="30">
        <f>SUM(AK$2:AK561)</f>
        <v>13.888194444444437</v>
      </c>
      <c r="AQ561" s="30">
        <f t="shared" si="214"/>
        <v>1469.5404467471526</v>
      </c>
    </row>
    <row r="562" spans="1:43" x14ac:dyDescent="0.25">
      <c r="A562" s="124">
        <f t="shared" si="218"/>
        <v>561</v>
      </c>
      <c r="B562" s="361">
        <f t="shared" si="218"/>
        <v>41194</v>
      </c>
      <c r="C562" s="33">
        <f t="shared" si="196"/>
        <v>10</v>
      </c>
      <c r="D562" s="125">
        <f>COUNTIF('Rake Load'!A:A,Summary!B562)</f>
        <v>0</v>
      </c>
      <c r="E562" s="125">
        <f>SUMIF('Rake Load'!A:A,B562,'Rake Load'!F:F)</f>
        <v>0</v>
      </c>
      <c r="F562" s="35">
        <f>SUMIF('Rake Load'!A:A,B562,'Rake Load'!AB:AB)</f>
        <v>0</v>
      </c>
      <c r="G562" s="35" t="e">
        <f t="shared" si="197"/>
        <v>#DIV/0!</v>
      </c>
      <c r="H562" s="36" t="e">
        <f t="shared" si="198"/>
        <v>#DIV/0!</v>
      </c>
      <c r="I562" s="36" t="e">
        <f t="shared" si="199"/>
        <v>#DIV/0!</v>
      </c>
      <c r="J562" s="35">
        <f>SUMIF('Rake Load'!A:A,B562,'Rake Load'!BH:BH)</f>
        <v>0</v>
      </c>
      <c r="K562" s="41">
        <f t="shared" si="200"/>
        <v>0</v>
      </c>
      <c r="L562" s="41" t="e">
        <f t="shared" si="201"/>
        <v>#DIV/0!</v>
      </c>
      <c r="M562" s="49" t="e">
        <f t="shared" si="202"/>
        <v>#DIV/0!</v>
      </c>
      <c r="N562" s="49" t="e">
        <f t="shared" si="203"/>
        <v>#DIV/0!</v>
      </c>
      <c r="O562" s="363">
        <f>SUMIF(C$2:C562,C562,D$2:D562)</f>
        <v>121</v>
      </c>
      <c r="P562" s="33">
        <f>SUMIF(C$2:C562,C562,F$2:F562)</f>
        <v>20.852777777777781</v>
      </c>
      <c r="Q562" s="37">
        <f t="shared" si="204"/>
        <v>0.17233700642791555</v>
      </c>
      <c r="R562" s="36">
        <f t="shared" si="205"/>
        <v>4</v>
      </c>
      <c r="S562" s="36">
        <f t="shared" si="206"/>
        <v>8</v>
      </c>
      <c r="T562" s="363">
        <f>SUM(D$2:D562)</f>
        <v>1535</v>
      </c>
      <c r="U562" s="38">
        <f>SUMIF(C$2:C562,C562,E$2:E562)</f>
        <v>431429.86999999994</v>
      </c>
      <c r="V562" s="38">
        <f>SUM(E$2:E562)</f>
        <v>5446054.2960000029</v>
      </c>
      <c r="W562" s="43">
        <f>SUM(F$2:F562)</f>
        <v>40908.054861111159</v>
      </c>
      <c r="X562" s="43">
        <f t="shared" si="207"/>
        <v>26.650198606587075</v>
      </c>
      <c r="Y562" s="36">
        <f t="shared" si="208"/>
        <v>15</v>
      </c>
      <c r="Z562" s="36">
        <f t="shared" si="209"/>
        <v>36</v>
      </c>
      <c r="AA562" s="38">
        <f>SUMIF('Rake Load'!A:A,Summary!B562,'Rake Load'!AN:AN)</f>
        <v>0</v>
      </c>
      <c r="AB562" s="38">
        <f>SUMIF(C$2:C562,C562,AA$2:AA562)</f>
        <v>51.692361111111097</v>
      </c>
      <c r="AC562" s="38">
        <f>SUM(AA$2:AA562)</f>
        <v>540.44861111113426</v>
      </c>
      <c r="AD562" s="43" t="e">
        <f t="shared" si="210"/>
        <v>#DIV/0!</v>
      </c>
      <c r="AE562" s="43">
        <f t="shared" si="211"/>
        <v>0.42720959595959584</v>
      </c>
      <c r="AF562" s="43">
        <f t="shared" si="212"/>
        <v>0.35208378574015259</v>
      </c>
      <c r="AG562" s="38">
        <f>SUMIF(Unloader!B:B,Summary!B562,Unloader!M:M)</f>
        <v>0</v>
      </c>
      <c r="AH562" s="38">
        <f>SUMIF(C$2:C562,C562,AG$2:AG562)</f>
        <v>445932</v>
      </c>
      <c r="AI562" s="38">
        <f>SUM(AG$2:AG562)</f>
        <v>5010888</v>
      </c>
      <c r="AJ562" s="40">
        <f>SUMIF(Unloader!B:B,Summary!B562,Unloader!W:W)</f>
        <v>0</v>
      </c>
      <c r="AK562" s="40">
        <f>SUMIF(Unloader!B:B,Summary!B562,Unloader!AD:AD)+SUMIF(Unloader!B:B,Summary!B562,Unloader!BR:BR)+SUMIF(Unloader!B:B,Summary!B562,Unloader!BN:BN)</f>
        <v>0</v>
      </c>
      <c r="AL562" s="40">
        <f>SUMIF(C$2:C562,C562,AJ$2:AJ562)</f>
        <v>13.309722222222222</v>
      </c>
      <c r="AM562" s="40">
        <f>SUMIF(C$2:C562,C562,AK$2:AK562)</f>
        <v>0.2951388888888889</v>
      </c>
      <c r="AN562" s="30">
        <f t="shared" si="213"/>
        <v>1427.6676804866338</v>
      </c>
      <c r="AO562" s="30">
        <f>SUM(AJ$2:AJ562)</f>
        <v>155.96458333333337</v>
      </c>
      <c r="AP562" s="30">
        <f>SUM(AK$2:AK562)</f>
        <v>13.888194444444437</v>
      </c>
      <c r="AQ562" s="30">
        <f t="shared" si="214"/>
        <v>1469.5404467471526</v>
      </c>
    </row>
    <row r="563" spans="1:43" x14ac:dyDescent="0.25">
      <c r="A563" s="124">
        <f t="shared" si="218"/>
        <v>562</v>
      </c>
      <c r="B563" s="361">
        <f t="shared" si="218"/>
        <v>41195</v>
      </c>
      <c r="C563" s="33">
        <f t="shared" si="196"/>
        <v>10</v>
      </c>
      <c r="D563" s="125">
        <f>COUNTIF('Rake Load'!A:A,Summary!B563)</f>
        <v>0</v>
      </c>
      <c r="E563" s="125">
        <f>SUMIF('Rake Load'!A:A,B563,'Rake Load'!F:F)</f>
        <v>0</v>
      </c>
      <c r="F563" s="35">
        <f>SUMIF('Rake Load'!A:A,B563,'Rake Load'!AB:AB)</f>
        <v>0</v>
      </c>
      <c r="G563" s="35" t="e">
        <f t="shared" si="197"/>
        <v>#DIV/0!</v>
      </c>
      <c r="H563" s="36" t="e">
        <f t="shared" si="198"/>
        <v>#DIV/0!</v>
      </c>
      <c r="I563" s="36" t="e">
        <f t="shared" si="199"/>
        <v>#DIV/0!</v>
      </c>
      <c r="J563" s="35">
        <f>SUMIF('Rake Load'!A:A,B563,'Rake Load'!BH:BH)</f>
        <v>0</v>
      </c>
      <c r="K563" s="41">
        <f t="shared" si="200"/>
        <v>0</v>
      </c>
      <c r="L563" s="41" t="e">
        <f t="shared" si="201"/>
        <v>#DIV/0!</v>
      </c>
      <c r="M563" s="49" t="e">
        <f t="shared" si="202"/>
        <v>#DIV/0!</v>
      </c>
      <c r="N563" s="49" t="e">
        <f t="shared" si="203"/>
        <v>#DIV/0!</v>
      </c>
      <c r="O563" s="363">
        <f>SUMIF(C$2:C563,C563,D$2:D563)</f>
        <v>121</v>
      </c>
      <c r="P563" s="33">
        <f>SUMIF(C$2:C563,C563,F$2:F563)</f>
        <v>20.852777777777781</v>
      </c>
      <c r="Q563" s="37">
        <f t="shared" si="204"/>
        <v>0.17233700642791555</v>
      </c>
      <c r="R563" s="36">
        <f t="shared" si="205"/>
        <v>4</v>
      </c>
      <c r="S563" s="36">
        <f t="shared" si="206"/>
        <v>8</v>
      </c>
      <c r="T563" s="363">
        <f>SUM(D$2:D563)</f>
        <v>1535</v>
      </c>
      <c r="U563" s="38">
        <f>SUMIF(C$2:C563,C563,E$2:E563)</f>
        <v>431429.86999999994</v>
      </c>
      <c r="V563" s="38">
        <f>SUM(E$2:E563)</f>
        <v>5446054.2960000029</v>
      </c>
      <c r="W563" s="43">
        <f>SUM(F$2:F563)</f>
        <v>40908.054861111159</v>
      </c>
      <c r="X563" s="43">
        <f t="shared" si="207"/>
        <v>26.650198606587075</v>
      </c>
      <c r="Y563" s="36">
        <f t="shared" si="208"/>
        <v>15</v>
      </c>
      <c r="Z563" s="36">
        <f t="shared" si="209"/>
        <v>36</v>
      </c>
      <c r="AA563" s="38">
        <f>SUMIF('Rake Load'!A:A,Summary!B563,'Rake Load'!AN:AN)</f>
        <v>0</v>
      </c>
      <c r="AB563" s="38">
        <f>SUMIF(C$2:C563,C563,AA$2:AA563)</f>
        <v>51.692361111111097</v>
      </c>
      <c r="AC563" s="38">
        <f>SUM(AA$2:AA563)</f>
        <v>540.44861111113426</v>
      </c>
      <c r="AD563" s="43" t="e">
        <f t="shared" si="210"/>
        <v>#DIV/0!</v>
      </c>
      <c r="AE563" s="43">
        <f t="shared" si="211"/>
        <v>0.42720959595959584</v>
      </c>
      <c r="AF563" s="43">
        <f t="shared" si="212"/>
        <v>0.35208378574015259</v>
      </c>
      <c r="AG563" s="38">
        <f>SUMIF(Unloader!B:B,Summary!B563,Unloader!M:M)</f>
        <v>0</v>
      </c>
      <c r="AH563" s="38">
        <f>SUMIF(C$2:C563,C563,AG$2:AG563)</f>
        <v>445932</v>
      </c>
      <c r="AI563" s="38">
        <f>SUM(AG$2:AG563)</f>
        <v>5010888</v>
      </c>
      <c r="AJ563" s="40">
        <f>SUMIF(Unloader!B:B,Summary!B563,Unloader!W:W)</f>
        <v>0</v>
      </c>
      <c r="AK563" s="40">
        <f>SUMIF(Unloader!B:B,Summary!B563,Unloader!AD:AD)+SUMIF(Unloader!B:B,Summary!B563,Unloader!BR:BR)+SUMIF(Unloader!B:B,Summary!B563,Unloader!BN:BN)</f>
        <v>0</v>
      </c>
      <c r="AL563" s="40">
        <f>SUMIF(C$2:C563,C563,AJ$2:AJ563)</f>
        <v>13.309722222222222</v>
      </c>
      <c r="AM563" s="40">
        <f>SUMIF(C$2:C563,C563,AK$2:AK563)</f>
        <v>0.2951388888888889</v>
      </c>
      <c r="AN563" s="30">
        <f t="shared" si="213"/>
        <v>1427.6676804866338</v>
      </c>
      <c r="AO563" s="30">
        <f>SUM(AJ$2:AJ563)</f>
        <v>155.96458333333337</v>
      </c>
      <c r="AP563" s="30">
        <f>SUM(AK$2:AK563)</f>
        <v>13.888194444444437</v>
      </c>
      <c r="AQ563" s="30">
        <f t="shared" si="214"/>
        <v>1469.5404467471526</v>
      </c>
    </row>
    <row r="564" spans="1:43" x14ac:dyDescent="0.25">
      <c r="A564" s="124">
        <f t="shared" si="218"/>
        <v>563</v>
      </c>
      <c r="B564" s="361">
        <f t="shared" si="218"/>
        <v>41196</v>
      </c>
      <c r="C564" s="33">
        <f t="shared" si="196"/>
        <v>10</v>
      </c>
      <c r="D564" s="125">
        <f>COUNTIF('Rake Load'!A:A,Summary!B564)</f>
        <v>0</v>
      </c>
      <c r="E564" s="125">
        <f>SUMIF('Rake Load'!A:A,B564,'Rake Load'!F:F)</f>
        <v>0</v>
      </c>
      <c r="F564" s="35">
        <f>SUMIF('Rake Load'!A:A,B564,'Rake Load'!AB:AB)</f>
        <v>0</v>
      </c>
      <c r="G564" s="35" t="e">
        <f t="shared" si="197"/>
        <v>#DIV/0!</v>
      </c>
      <c r="H564" s="36" t="e">
        <f t="shared" si="198"/>
        <v>#DIV/0!</v>
      </c>
      <c r="I564" s="36" t="e">
        <f t="shared" si="199"/>
        <v>#DIV/0!</v>
      </c>
      <c r="J564" s="35">
        <f>SUMIF('Rake Load'!A:A,B564,'Rake Load'!BH:BH)</f>
        <v>0</v>
      </c>
      <c r="K564" s="41">
        <f t="shared" si="200"/>
        <v>0</v>
      </c>
      <c r="L564" s="41" t="e">
        <f t="shared" si="201"/>
        <v>#DIV/0!</v>
      </c>
      <c r="M564" s="49" t="e">
        <f t="shared" si="202"/>
        <v>#DIV/0!</v>
      </c>
      <c r="N564" s="49" t="e">
        <f t="shared" si="203"/>
        <v>#DIV/0!</v>
      </c>
      <c r="O564" s="363">
        <f>SUMIF(C$2:C564,C564,D$2:D564)</f>
        <v>121</v>
      </c>
      <c r="P564" s="33">
        <f>SUMIF(C$2:C564,C564,F$2:F564)</f>
        <v>20.852777777777781</v>
      </c>
      <c r="Q564" s="37">
        <f t="shared" si="204"/>
        <v>0.17233700642791555</v>
      </c>
      <c r="R564" s="36">
        <f t="shared" si="205"/>
        <v>4</v>
      </c>
      <c r="S564" s="36">
        <f t="shared" si="206"/>
        <v>8</v>
      </c>
      <c r="T564" s="363">
        <f>SUM(D$2:D564)</f>
        <v>1535</v>
      </c>
      <c r="U564" s="38">
        <f>SUMIF(C$2:C564,C564,E$2:E564)</f>
        <v>431429.86999999994</v>
      </c>
      <c r="V564" s="38">
        <f>SUM(E$2:E564)</f>
        <v>5446054.2960000029</v>
      </c>
      <c r="W564" s="43">
        <f>SUM(F$2:F564)</f>
        <v>40908.054861111159</v>
      </c>
      <c r="X564" s="43">
        <f t="shared" si="207"/>
        <v>26.650198606587075</v>
      </c>
      <c r="Y564" s="36">
        <f t="shared" si="208"/>
        <v>15</v>
      </c>
      <c r="Z564" s="36">
        <f t="shared" si="209"/>
        <v>36</v>
      </c>
      <c r="AA564" s="38">
        <f>SUMIF('Rake Load'!A:A,Summary!B564,'Rake Load'!AN:AN)</f>
        <v>0</v>
      </c>
      <c r="AB564" s="38">
        <f>SUMIF(C$2:C564,C564,AA$2:AA564)</f>
        <v>51.692361111111097</v>
      </c>
      <c r="AC564" s="38">
        <f>SUM(AA$2:AA564)</f>
        <v>540.44861111113426</v>
      </c>
      <c r="AD564" s="43" t="e">
        <f t="shared" si="210"/>
        <v>#DIV/0!</v>
      </c>
      <c r="AE564" s="43">
        <f t="shared" si="211"/>
        <v>0.42720959595959584</v>
      </c>
      <c r="AF564" s="43">
        <f t="shared" si="212"/>
        <v>0.35208378574015259</v>
      </c>
      <c r="AG564" s="38">
        <f>SUMIF(Unloader!B:B,Summary!B564,Unloader!M:M)</f>
        <v>0</v>
      </c>
      <c r="AH564" s="38">
        <f>SUMIF(C$2:C564,C564,AG$2:AG564)</f>
        <v>445932</v>
      </c>
      <c r="AI564" s="38">
        <f>SUM(AG$2:AG564)</f>
        <v>5010888</v>
      </c>
      <c r="AJ564" s="40">
        <f>SUMIF(Unloader!B:B,Summary!B564,Unloader!W:W)</f>
        <v>0</v>
      </c>
      <c r="AK564" s="40">
        <f>SUMIF(Unloader!B:B,Summary!B564,Unloader!AD:AD)+SUMIF(Unloader!B:B,Summary!B564,Unloader!BR:BR)+SUMIF(Unloader!B:B,Summary!B564,Unloader!BN:BN)</f>
        <v>0</v>
      </c>
      <c r="AL564" s="40">
        <f>SUMIF(C$2:C564,C564,AJ$2:AJ564)</f>
        <v>13.309722222222222</v>
      </c>
      <c r="AM564" s="40">
        <f>SUMIF(C$2:C564,C564,AK$2:AK564)</f>
        <v>0.2951388888888889</v>
      </c>
      <c r="AN564" s="30">
        <f t="shared" si="213"/>
        <v>1427.6676804866338</v>
      </c>
      <c r="AO564" s="30">
        <f>SUM(AJ$2:AJ564)</f>
        <v>155.96458333333337</v>
      </c>
      <c r="AP564" s="30">
        <f>SUM(AK$2:AK564)</f>
        <v>13.888194444444437</v>
      </c>
      <c r="AQ564" s="30">
        <f t="shared" si="214"/>
        <v>1469.5404467471526</v>
      </c>
    </row>
    <row r="565" spans="1:43" x14ac:dyDescent="0.25">
      <c r="A565" s="124">
        <f t="shared" si="218"/>
        <v>564</v>
      </c>
      <c r="B565" s="361">
        <f t="shared" si="218"/>
        <v>41197</v>
      </c>
      <c r="C565" s="33">
        <f t="shared" si="196"/>
        <v>10</v>
      </c>
      <c r="D565" s="125">
        <f>COUNTIF('Rake Load'!A:A,Summary!B565)</f>
        <v>0</v>
      </c>
      <c r="E565" s="125">
        <f>SUMIF('Rake Load'!A:A,B565,'Rake Load'!F:F)</f>
        <v>0</v>
      </c>
      <c r="F565" s="35">
        <f>SUMIF('Rake Load'!A:A,B565,'Rake Load'!AB:AB)</f>
        <v>0</v>
      </c>
      <c r="G565" s="35" t="e">
        <f t="shared" si="197"/>
        <v>#DIV/0!</v>
      </c>
      <c r="H565" s="36" t="e">
        <f t="shared" si="198"/>
        <v>#DIV/0!</v>
      </c>
      <c r="I565" s="36" t="e">
        <f t="shared" si="199"/>
        <v>#DIV/0!</v>
      </c>
      <c r="J565" s="35">
        <f>SUMIF('Rake Load'!A:A,B565,'Rake Load'!BH:BH)</f>
        <v>0</v>
      </c>
      <c r="K565" s="41">
        <f t="shared" si="200"/>
        <v>0</v>
      </c>
      <c r="L565" s="41" t="e">
        <f t="shared" si="201"/>
        <v>#DIV/0!</v>
      </c>
      <c r="M565" s="49" t="e">
        <f t="shared" si="202"/>
        <v>#DIV/0!</v>
      </c>
      <c r="N565" s="49" t="e">
        <f t="shared" si="203"/>
        <v>#DIV/0!</v>
      </c>
      <c r="O565" s="363">
        <f>SUMIF(C$2:C565,C565,D$2:D565)</f>
        <v>121</v>
      </c>
      <c r="P565" s="33">
        <f>SUMIF(C$2:C565,C565,F$2:F565)</f>
        <v>20.852777777777781</v>
      </c>
      <c r="Q565" s="37">
        <f t="shared" si="204"/>
        <v>0.17233700642791555</v>
      </c>
      <c r="R565" s="36">
        <f t="shared" si="205"/>
        <v>4</v>
      </c>
      <c r="S565" s="36">
        <f t="shared" si="206"/>
        <v>8</v>
      </c>
      <c r="T565" s="363">
        <f>SUM(D$2:D565)</f>
        <v>1535</v>
      </c>
      <c r="U565" s="38">
        <f>SUMIF(C$2:C565,C565,E$2:E565)</f>
        <v>431429.86999999994</v>
      </c>
      <c r="V565" s="38">
        <f>SUM(E$2:E565)</f>
        <v>5446054.2960000029</v>
      </c>
      <c r="W565" s="43">
        <f>SUM(F$2:F565)</f>
        <v>40908.054861111159</v>
      </c>
      <c r="X565" s="43">
        <f t="shared" si="207"/>
        <v>26.650198606587075</v>
      </c>
      <c r="Y565" s="36">
        <f t="shared" si="208"/>
        <v>15</v>
      </c>
      <c r="Z565" s="36">
        <f t="shared" si="209"/>
        <v>36</v>
      </c>
      <c r="AA565" s="38">
        <f>SUMIF('Rake Load'!A:A,Summary!B565,'Rake Load'!AN:AN)</f>
        <v>0</v>
      </c>
      <c r="AB565" s="38">
        <f>SUMIF(C$2:C565,C565,AA$2:AA565)</f>
        <v>51.692361111111097</v>
      </c>
      <c r="AC565" s="38">
        <f>SUM(AA$2:AA565)</f>
        <v>540.44861111113426</v>
      </c>
      <c r="AD565" s="43" t="e">
        <f t="shared" si="210"/>
        <v>#DIV/0!</v>
      </c>
      <c r="AE565" s="43">
        <f t="shared" si="211"/>
        <v>0.42720959595959584</v>
      </c>
      <c r="AF565" s="43">
        <f t="shared" si="212"/>
        <v>0.35208378574015259</v>
      </c>
      <c r="AG565" s="38">
        <f>SUMIF(Unloader!B:B,Summary!B565,Unloader!M:M)</f>
        <v>0</v>
      </c>
      <c r="AH565" s="38">
        <f>SUMIF(C$2:C565,C565,AG$2:AG565)</f>
        <v>445932</v>
      </c>
      <c r="AI565" s="38">
        <f>SUM(AG$2:AG565)</f>
        <v>5010888</v>
      </c>
      <c r="AJ565" s="40">
        <f>SUMIF(Unloader!B:B,Summary!B565,Unloader!W:W)</f>
        <v>0</v>
      </c>
      <c r="AK565" s="40">
        <f>SUMIF(Unloader!B:B,Summary!B565,Unloader!AD:AD)+SUMIF(Unloader!B:B,Summary!B565,Unloader!BR:BR)+SUMIF(Unloader!B:B,Summary!B565,Unloader!BN:BN)</f>
        <v>0</v>
      </c>
      <c r="AL565" s="40">
        <f>SUMIF(C$2:C565,C565,AJ$2:AJ565)</f>
        <v>13.309722222222222</v>
      </c>
      <c r="AM565" s="40">
        <f>SUMIF(C$2:C565,C565,AK$2:AK565)</f>
        <v>0.2951388888888889</v>
      </c>
      <c r="AN565" s="30">
        <f t="shared" si="213"/>
        <v>1427.6676804866338</v>
      </c>
      <c r="AO565" s="30">
        <f>SUM(AJ$2:AJ565)</f>
        <v>155.96458333333337</v>
      </c>
      <c r="AP565" s="30">
        <f>SUM(AK$2:AK565)</f>
        <v>13.888194444444437</v>
      </c>
      <c r="AQ565" s="30">
        <f t="shared" si="214"/>
        <v>1469.5404467471526</v>
      </c>
    </row>
    <row r="566" spans="1:43" x14ac:dyDescent="0.25">
      <c r="A566" s="124">
        <f t="shared" si="218"/>
        <v>565</v>
      </c>
      <c r="B566" s="361">
        <f t="shared" si="218"/>
        <v>41198</v>
      </c>
      <c r="C566" s="33">
        <f t="shared" si="196"/>
        <v>10</v>
      </c>
      <c r="D566" s="125">
        <f>COUNTIF('Rake Load'!A:A,Summary!B566)</f>
        <v>0</v>
      </c>
      <c r="E566" s="125">
        <f>SUMIF('Rake Load'!A:A,B566,'Rake Load'!F:F)</f>
        <v>0</v>
      </c>
      <c r="F566" s="35">
        <f>SUMIF('Rake Load'!A:A,B566,'Rake Load'!AB:AB)</f>
        <v>0</v>
      </c>
      <c r="G566" s="35" t="e">
        <f t="shared" si="197"/>
        <v>#DIV/0!</v>
      </c>
      <c r="H566" s="36" t="e">
        <f t="shared" si="198"/>
        <v>#DIV/0!</v>
      </c>
      <c r="I566" s="36" t="e">
        <f t="shared" si="199"/>
        <v>#DIV/0!</v>
      </c>
      <c r="J566" s="35">
        <f>SUMIF('Rake Load'!A:A,B566,'Rake Load'!BH:BH)</f>
        <v>0</v>
      </c>
      <c r="K566" s="41">
        <f t="shared" si="200"/>
        <v>0</v>
      </c>
      <c r="L566" s="41" t="e">
        <f t="shared" si="201"/>
        <v>#DIV/0!</v>
      </c>
      <c r="M566" s="49" t="e">
        <f t="shared" si="202"/>
        <v>#DIV/0!</v>
      </c>
      <c r="N566" s="49" t="e">
        <f t="shared" si="203"/>
        <v>#DIV/0!</v>
      </c>
      <c r="O566" s="363">
        <f>SUMIF(C$2:C566,C566,D$2:D566)</f>
        <v>121</v>
      </c>
      <c r="P566" s="33">
        <f>SUMIF(C$2:C566,C566,F$2:F566)</f>
        <v>20.852777777777781</v>
      </c>
      <c r="Q566" s="37">
        <f t="shared" si="204"/>
        <v>0.17233700642791555</v>
      </c>
      <c r="R566" s="36">
        <f t="shared" si="205"/>
        <v>4</v>
      </c>
      <c r="S566" s="36">
        <f t="shared" si="206"/>
        <v>8</v>
      </c>
      <c r="T566" s="363">
        <f>SUM(D$2:D566)</f>
        <v>1535</v>
      </c>
      <c r="U566" s="38">
        <f>SUMIF(C$2:C566,C566,E$2:E566)</f>
        <v>431429.86999999994</v>
      </c>
      <c r="V566" s="38">
        <f>SUM(E$2:E566)</f>
        <v>5446054.2960000029</v>
      </c>
      <c r="W566" s="43">
        <f>SUM(F$2:F566)</f>
        <v>40908.054861111159</v>
      </c>
      <c r="X566" s="43">
        <f t="shared" si="207"/>
        <v>26.650198606587075</v>
      </c>
      <c r="Y566" s="36">
        <f t="shared" si="208"/>
        <v>15</v>
      </c>
      <c r="Z566" s="36">
        <f t="shared" si="209"/>
        <v>36</v>
      </c>
      <c r="AA566" s="38">
        <f>SUMIF('Rake Load'!A:A,Summary!B566,'Rake Load'!AN:AN)</f>
        <v>0</v>
      </c>
      <c r="AB566" s="38">
        <f>SUMIF(C$2:C566,C566,AA$2:AA566)</f>
        <v>51.692361111111097</v>
      </c>
      <c r="AC566" s="38">
        <f>SUM(AA$2:AA566)</f>
        <v>540.44861111113426</v>
      </c>
      <c r="AD566" s="43" t="e">
        <f t="shared" si="210"/>
        <v>#DIV/0!</v>
      </c>
      <c r="AE566" s="43">
        <f t="shared" si="211"/>
        <v>0.42720959595959584</v>
      </c>
      <c r="AF566" s="43">
        <f t="shared" si="212"/>
        <v>0.35208378574015259</v>
      </c>
      <c r="AG566" s="38">
        <f>SUMIF(Unloader!B:B,Summary!B566,Unloader!M:M)</f>
        <v>0</v>
      </c>
      <c r="AH566" s="38">
        <f>SUMIF(C$2:C566,C566,AG$2:AG566)</f>
        <v>445932</v>
      </c>
      <c r="AI566" s="38">
        <f>SUM(AG$2:AG566)</f>
        <v>5010888</v>
      </c>
      <c r="AJ566" s="40">
        <f>SUMIF(Unloader!B:B,Summary!B566,Unloader!W:W)</f>
        <v>0</v>
      </c>
      <c r="AK566" s="40">
        <f>SUMIF(Unloader!B:B,Summary!B566,Unloader!AD:AD)+SUMIF(Unloader!B:B,Summary!B566,Unloader!BR:BR)+SUMIF(Unloader!B:B,Summary!B566,Unloader!BN:BN)</f>
        <v>0</v>
      </c>
      <c r="AL566" s="40">
        <f>SUMIF(C$2:C566,C566,AJ$2:AJ566)</f>
        <v>13.309722222222222</v>
      </c>
      <c r="AM566" s="40">
        <f>SUMIF(C$2:C566,C566,AK$2:AK566)</f>
        <v>0.2951388888888889</v>
      </c>
      <c r="AN566" s="30">
        <f t="shared" si="213"/>
        <v>1427.6676804866338</v>
      </c>
      <c r="AO566" s="30">
        <f>SUM(AJ$2:AJ566)</f>
        <v>155.96458333333337</v>
      </c>
      <c r="AP566" s="30">
        <f>SUM(AK$2:AK566)</f>
        <v>13.888194444444437</v>
      </c>
      <c r="AQ566" s="30">
        <f t="shared" si="214"/>
        <v>1469.5404467471526</v>
      </c>
    </row>
    <row r="567" spans="1:43" x14ac:dyDescent="0.25">
      <c r="A567" s="124">
        <f t="shared" si="218"/>
        <v>566</v>
      </c>
      <c r="B567" s="361">
        <f t="shared" si="218"/>
        <v>41199</v>
      </c>
      <c r="C567" s="33">
        <f t="shared" ref="C567:C630" si="219">MONTH(B567)</f>
        <v>10</v>
      </c>
      <c r="D567" s="125">
        <f>COUNTIF('Rake Load'!A:A,Summary!B567)</f>
        <v>0</v>
      </c>
      <c r="E567" s="125">
        <f>SUMIF('Rake Load'!A:A,B567,'Rake Load'!F:F)</f>
        <v>0</v>
      </c>
      <c r="F567" s="35">
        <f>SUMIF('Rake Load'!A:A,B567,'Rake Load'!AB:AB)</f>
        <v>0</v>
      </c>
      <c r="G567" s="35" t="e">
        <f t="shared" ref="G567:G630" si="220">F567/D567</f>
        <v>#DIV/0!</v>
      </c>
      <c r="H567" s="36" t="e">
        <f t="shared" ref="H567:H630" si="221">HOUR(G567)</f>
        <v>#DIV/0!</v>
      </c>
      <c r="I567" s="36" t="e">
        <f t="shared" ref="I567:I630" si="222">MINUTE(G567)</f>
        <v>#DIV/0!</v>
      </c>
      <c r="J567" s="35">
        <f>SUMIF('Rake Load'!A:A,B567,'Rake Load'!BH:BH)</f>
        <v>0</v>
      </c>
      <c r="K567" s="41">
        <f t="shared" ref="K567:K630" si="223">F567-J567</f>
        <v>0</v>
      </c>
      <c r="L567" s="41" t="e">
        <f t="shared" ref="L567:L630" si="224">K567/D567</f>
        <v>#DIV/0!</v>
      </c>
      <c r="M567" s="49" t="e">
        <f t="shared" ref="M567:M630" si="225">HOUR(L567)</f>
        <v>#DIV/0!</v>
      </c>
      <c r="N567" s="49" t="e">
        <f t="shared" ref="N567:N630" si="226">MINUTE(L567)</f>
        <v>#DIV/0!</v>
      </c>
      <c r="O567" s="363">
        <f>SUMIF(C$2:C567,C567,D$2:D567)</f>
        <v>121</v>
      </c>
      <c r="P567" s="33">
        <f>SUMIF(C$2:C567,C567,F$2:F567)</f>
        <v>20.852777777777781</v>
      </c>
      <c r="Q567" s="37">
        <f t="shared" ref="Q567:Q630" si="227">P567/O567</f>
        <v>0.17233700642791555</v>
      </c>
      <c r="R567" s="36">
        <f t="shared" ref="R567:R630" si="228">HOUR(Q567)</f>
        <v>4</v>
      </c>
      <c r="S567" s="36">
        <f t="shared" ref="S567:S630" si="229">MINUTE(Q567)</f>
        <v>8</v>
      </c>
      <c r="T567" s="363">
        <f>SUM(D$2:D567)</f>
        <v>1535</v>
      </c>
      <c r="U567" s="38">
        <f>SUMIF(C$2:C567,C567,E$2:E567)</f>
        <v>431429.86999999994</v>
      </c>
      <c r="V567" s="38">
        <f>SUM(E$2:E567)</f>
        <v>5446054.2960000029</v>
      </c>
      <c r="W567" s="43">
        <f>SUM(F$2:F567)</f>
        <v>40908.054861111159</v>
      </c>
      <c r="X567" s="43">
        <f t="shared" ref="X567:X630" si="230">W567/T567</f>
        <v>26.650198606587075</v>
      </c>
      <c r="Y567" s="36">
        <f t="shared" ref="Y567:Y630" si="231">HOUR(X567)</f>
        <v>15</v>
      </c>
      <c r="Z567" s="36">
        <f t="shared" ref="Z567:Z630" si="232">MINUTE(X567)</f>
        <v>36</v>
      </c>
      <c r="AA567" s="38">
        <f>SUMIF('Rake Load'!A:A,Summary!B567,'Rake Load'!AN:AN)</f>
        <v>0</v>
      </c>
      <c r="AB567" s="38">
        <f>SUMIF(C$2:C567,C567,AA$2:AA567)</f>
        <v>51.692361111111097</v>
      </c>
      <c r="AC567" s="38">
        <f>SUM(AA$2:AA567)</f>
        <v>540.44861111113426</v>
      </c>
      <c r="AD567" s="43" t="e">
        <f t="shared" ref="AD567:AD630" si="233">AA567/D567</f>
        <v>#DIV/0!</v>
      </c>
      <c r="AE567" s="43">
        <f t="shared" ref="AE567:AE630" si="234">AB567/O567</f>
        <v>0.42720959595959584</v>
      </c>
      <c r="AF567" s="43">
        <f t="shared" ref="AF567:AF630" si="235">AC567/T567</f>
        <v>0.35208378574015259</v>
      </c>
      <c r="AG567" s="38">
        <f>SUMIF(Unloader!B:B,Summary!B567,Unloader!M:M)</f>
        <v>0</v>
      </c>
      <c r="AH567" s="38">
        <f>SUMIF(C$2:C567,C567,AG$2:AG567)</f>
        <v>445932</v>
      </c>
      <c r="AI567" s="38">
        <f>SUM(AG$2:AG567)</f>
        <v>5010888</v>
      </c>
      <c r="AJ567" s="40">
        <f>SUMIF(Unloader!B:B,Summary!B567,Unloader!W:W)</f>
        <v>0</v>
      </c>
      <c r="AK567" s="40">
        <f>SUMIF(Unloader!B:B,Summary!B567,Unloader!AD:AD)+SUMIF(Unloader!B:B,Summary!B567,Unloader!BR:BR)+SUMIF(Unloader!B:B,Summary!B567,Unloader!BN:BN)</f>
        <v>0</v>
      </c>
      <c r="AL567" s="40">
        <f>SUMIF(C$2:C567,C567,AJ$2:AJ567)</f>
        <v>13.309722222222222</v>
      </c>
      <c r="AM567" s="40">
        <f>SUMIF(C$2:C567,C567,AK$2:AK567)</f>
        <v>0.2951388888888889</v>
      </c>
      <c r="AN567" s="30">
        <f t="shared" ref="AN567:AN630" si="236">AH567/(AL567-AM567)/24</f>
        <v>1427.6676804866338</v>
      </c>
      <c r="AO567" s="30">
        <f>SUM(AJ$2:AJ567)</f>
        <v>155.96458333333337</v>
      </c>
      <c r="AP567" s="30">
        <f>SUM(AK$2:AK567)</f>
        <v>13.888194444444437</v>
      </c>
      <c r="AQ567" s="30">
        <f t="shared" ref="AQ567:AQ630" si="237">AI567/(AO567-AP567)/24</f>
        <v>1469.5404467471526</v>
      </c>
    </row>
    <row r="568" spans="1:43" x14ac:dyDescent="0.25">
      <c r="A568" s="124">
        <f t="shared" ref="A568:B583" si="238">A567+1</f>
        <v>567</v>
      </c>
      <c r="B568" s="361">
        <f t="shared" si="238"/>
        <v>41200</v>
      </c>
      <c r="C568" s="33">
        <f t="shared" si="219"/>
        <v>10</v>
      </c>
      <c r="D568" s="125">
        <f>COUNTIF('Rake Load'!A:A,Summary!B568)</f>
        <v>0</v>
      </c>
      <c r="E568" s="125">
        <f>SUMIF('Rake Load'!A:A,B568,'Rake Load'!F:F)</f>
        <v>0</v>
      </c>
      <c r="F568" s="35">
        <f>SUMIF('Rake Load'!A:A,B568,'Rake Load'!AB:AB)</f>
        <v>0</v>
      </c>
      <c r="G568" s="35" t="e">
        <f t="shared" si="220"/>
        <v>#DIV/0!</v>
      </c>
      <c r="H568" s="36" t="e">
        <f t="shared" si="221"/>
        <v>#DIV/0!</v>
      </c>
      <c r="I568" s="36" t="e">
        <f t="shared" si="222"/>
        <v>#DIV/0!</v>
      </c>
      <c r="J568" s="35">
        <f>SUMIF('Rake Load'!A:A,B568,'Rake Load'!BH:BH)</f>
        <v>0</v>
      </c>
      <c r="K568" s="41">
        <f t="shared" si="223"/>
        <v>0</v>
      </c>
      <c r="L568" s="41" t="e">
        <f t="shared" si="224"/>
        <v>#DIV/0!</v>
      </c>
      <c r="M568" s="49" t="e">
        <f t="shared" si="225"/>
        <v>#DIV/0!</v>
      </c>
      <c r="N568" s="49" t="e">
        <f t="shared" si="226"/>
        <v>#DIV/0!</v>
      </c>
      <c r="O568" s="363">
        <f>SUMIF(C$2:C568,C568,D$2:D568)</f>
        <v>121</v>
      </c>
      <c r="P568" s="33">
        <f>SUMIF(C$2:C568,C568,F$2:F568)</f>
        <v>20.852777777777781</v>
      </c>
      <c r="Q568" s="37">
        <f t="shared" si="227"/>
        <v>0.17233700642791555</v>
      </c>
      <c r="R568" s="36">
        <f t="shared" si="228"/>
        <v>4</v>
      </c>
      <c r="S568" s="36">
        <f t="shared" si="229"/>
        <v>8</v>
      </c>
      <c r="T568" s="363">
        <f>SUM(D$2:D568)</f>
        <v>1535</v>
      </c>
      <c r="U568" s="38">
        <f>SUMIF(C$2:C568,C568,E$2:E568)</f>
        <v>431429.86999999994</v>
      </c>
      <c r="V568" s="38">
        <f>SUM(E$2:E568)</f>
        <v>5446054.2960000029</v>
      </c>
      <c r="W568" s="43">
        <f>SUM(F$2:F568)</f>
        <v>40908.054861111159</v>
      </c>
      <c r="X568" s="43">
        <f t="shared" si="230"/>
        <v>26.650198606587075</v>
      </c>
      <c r="Y568" s="36">
        <f t="shared" si="231"/>
        <v>15</v>
      </c>
      <c r="Z568" s="36">
        <f t="shared" si="232"/>
        <v>36</v>
      </c>
      <c r="AA568" s="38">
        <f>SUMIF('Rake Load'!A:A,Summary!B568,'Rake Load'!AN:AN)</f>
        <v>0</v>
      </c>
      <c r="AB568" s="38">
        <f>SUMIF(C$2:C568,C568,AA$2:AA568)</f>
        <v>51.692361111111097</v>
      </c>
      <c r="AC568" s="38">
        <f>SUM(AA$2:AA568)</f>
        <v>540.44861111113426</v>
      </c>
      <c r="AD568" s="43" t="e">
        <f t="shared" si="233"/>
        <v>#DIV/0!</v>
      </c>
      <c r="AE568" s="43">
        <f t="shared" si="234"/>
        <v>0.42720959595959584</v>
      </c>
      <c r="AF568" s="43">
        <f t="shared" si="235"/>
        <v>0.35208378574015259</v>
      </c>
      <c r="AG568" s="38">
        <f>SUMIF(Unloader!B:B,Summary!B568,Unloader!M:M)</f>
        <v>0</v>
      </c>
      <c r="AH568" s="38">
        <f>SUMIF(C$2:C568,C568,AG$2:AG568)</f>
        <v>445932</v>
      </c>
      <c r="AI568" s="38">
        <f>SUM(AG$2:AG568)</f>
        <v>5010888</v>
      </c>
      <c r="AJ568" s="40">
        <f>SUMIF(Unloader!B:B,Summary!B568,Unloader!W:W)</f>
        <v>0</v>
      </c>
      <c r="AK568" s="40">
        <f>SUMIF(Unloader!B:B,Summary!B568,Unloader!AD:AD)+SUMIF(Unloader!B:B,Summary!B568,Unloader!BR:BR)+SUMIF(Unloader!B:B,Summary!B568,Unloader!BN:BN)</f>
        <v>0</v>
      </c>
      <c r="AL568" s="40">
        <f>SUMIF(C$2:C568,C568,AJ$2:AJ568)</f>
        <v>13.309722222222222</v>
      </c>
      <c r="AM568" s="40">
        <f>SUMIF(C$2:C568,C568,AK$2:AK568)</f>
        <v>0.2951388888888889</v>
      </c>
      <c r="AN568" s="30">
        <f t="shared" si="236"/>
        <v>1427.6676804866338</v>
      </c>
      <c r="AO568" s="30">
        <f>SUM(AJ$2:AJ568)</f>
        <v>155.96458333333337</v>
      </c>
      <c r="AP568" s="30">
        <f>SUM(AK$2:AK568)</f>
        <v>13.888194444444437</v>
      </c>
      <c r="AQ568" s="30">
        <f t="shared" si="237"/>
        <v>1469.5404467471526</v>
      </c>
    </row>
    <row r="569" spans="1:43" x14ac:dyDescent="0.25">
      <c r="A569" s="124">
        <f t="shared" si="238"/>
        <v>568</v>
      </c>
      <c r="B569" s="361">
        <f t="shared" si="238"/>
        <v>41201</v>
      </c>
      <c r="C569" s="33">
        <f t="shared" si="219"/>
        <v>10</v>
      </c>
      <c r="D569" s="125">
        <f>COUNTIF('Rake Load'!A:A,Summary!B569)</f>
        <v>0</v>
      </c>
      <c r="E569" s="125">
        <f>SUMIF('Rake Load'!A:A,B569,'Rake Load'!F:F)</f>
        <v>0</v>
      </c>
      <c r="F569" s="35">
        <f>SUMIF('Rake Load'!A:A,B569,'Rake Load'!AB:AB)</f>
        <v>0</v>
      </c>
      <c r="G569" s="35" t="e">
        <f t="shared" si="220"/>
        <v>#DIV/0!</v>
      </c>
      <c r="H569" s="36" t="e">
        <f t="shared" si="221"/>
        <v>#DIV/0!</v>
      </c>
      <c r="I569" s="36" t="e">
        <f t="shared" si="222"/>
        <v>#DIV/0!</v>
      </c>
      <c r="J569" s="35">
        <f>SUMIF('Rake Load'!A:A,B569,'Rake Load'!BH:BH)</f>
        <v>0</v>
      </c>
      <c r="K569" s="41">
        <f t="shared" si="223"/>
        <v>0</v>
      </c>
      <c r="L569" s="41" t="e">
        <f t="shared" si="224"/>
        <v>#DIV/0!</v>
      </c>
      <c r="M569" s="49" t="e">
        <f t="shared" si="225"/>
        <v>#DIV/0!</v>
      </c>
      <c r="N569" s="49" t="e">
        <f t="shared" si="226"/>
        <v>#DIV/0!</v>
      </c>
      <c r="O569" s="363">
        <f>SUMIF(C$2:C569,C569,D$2:D569)</f>
        <v>121</v>
      </c>
      <c r="P569" s="33">
        <f>SUMIF(C$2:C569,C569,F$2:F569)</f>
        <v>20.852777777777781</v>
      </c>
      <c r="Q569" s="37">
        <f t="shared" si="227"/>
        <v>0.17233700642791555</v>
      </c>
      <c r="R569" s="36">
        <f t="shared" si="228"/>
        <v>4</v>
      </c>
      <c r="S569" s="36">
        <f t="shared" si="229"/>
        <v>8</v>
      </c>
      <c r="T569" s="363">
        <f>SUM(D$2:D569)</f>
        <v>1535</v>
      </c>
      <c r="U569" s="38">
        <f>SUMIF(C$2:C569,C569,E$2:E569)</f>
        <v>431429.86999999994</v>
      </c>
      <c r="V569" s="38">
        <f>SUM(E$2:E569)</f>
        <v>5446054.2960000029</v>
      </c>
      <c r="W569" s="43">
        <f>SUM(F$2:F569)</f>
        <v>40908.054861111159</v>
      </c>
      <c r="X569" s="43">
        <f t="shared" si="230"/>
        <v>26.650198606587075</v>
      </c>
      <c r="Y569" s="36">
        <f t="shared" si="231"/>
        <v>15</v>
      </c>
      <c r="Z569" s="36">
        <f t="shared" si="232"/>
        <v>36</v>
      </c>
      <c r="AA569" s="38">
        <f>SUMIF('Rake Load'!A:A,Summary!B569,'Rake Load'!AN:AN)</f>
        <v>0</v>
      </c>
      <c r="AB569" s="38">
        <f>SUMIF(C$2:C569,C569,AA$2:AA569)</f>
        <v>51.692361111111097</v>
      </c>
      <c r="AC569" s="38">
        <f>SUM(AA$2:AA569)</f>
        <v>540.44861111113426</v>
      </c>
      <c r="AD569" s="43" t="e">
        <f t="shared" si="233"/>
        <v>#DIV/0!</v>
      </c>
      <c r="AE569" s="43">
        <f t="shared" si="234"/>
        <v>0.42720959595959584</v>
      </c>
      <c r="AF569" s="43">
        <f t="shared" si="235"/>
        <v>0.35208378574015259</v>
      </c>
      <c r="AG569" s="38">
        <f>SUMIF(Unloader!B:B,Summary!B569,Unloader!M:M)</f>
        <v>0</v>
      </c>
      <c r="AH569" s="38">
        <f>SUMIF(C$2:C569,C569,AG$2:AG569)</f>
        <v>445932</v>
      </c>
      <c r="AI569" s="38">
        <f>SUM(AG$2:AG569)</f>
        <v>5010888</v>
      </c>
      <c r="AJ569" s="40">
        <f>SUMIF(Unloader!B:B,Summary!B569,Unloader!W:W)</f>
        <v>0</v>
      </c>
      <c r="AK569" s="40">
        <f>SUMIF(Unloader!B:B,Summary!B569,Unloader!AD:AD)+SUMIF(Unloader!B:B,Summary!B569,Unloader!BR:BR)+SUMIF(Unloader!B:B,Summary!B569,Unloader!BN:BN)</f>
        <v>0</v>
      </c>
      <c r="AL569" s="40">
        <f>SUMIF(C$2:C569,C569,AJ$2:AJ569)</f>
        <v>13.309722222222222</v>
      </c>
      <c r="AM569" s="40">
        <f>SUMIF(C$2:C569,C569,AK$2:AK569)</f>
        <v>0.2951388888888889</v>
      </c>
      <c r="AN569" s="30">
        <f t="shared" si="236"/>
        <v>1427.6676804866338</v>
      </c>
      <c r="AO569" s="30">
        <f>SUM(AJ$2:AJ569)</f>
        <v>155.96458333333337</v>
      </c>
      <c r="AP569" s="30">
        <f>SUM(AK$2:AK569)</f>
        <v>13.888194444444437</v>
      </c>
      <c r="AQ569" s="30">
        <f t="shared" si="237"/>
        <v>1469.5404467471526</v>
      </c>
    </row>
    <row r="570" spans="1:43" x14ac:dyDescent="0.25">
      <c r="A570" s="124">
        <f t="shared" si="238"/>
        <v>569</v>
      </c>
      <c r="B570" s="361">
        <f t="shared" si="238"/>
        <v>41202</v>
      </c>
      <c r="C570" s="33">
        <f t="shared" si="219"/>
        <v>10</v>
      </c>
      <c r="D570" s="125">
        <f>COUNTIF('Rake Load'!A:A,Summary!B570)</f>
        <v>0</v>
      </c>
      <c r="E570" s="125">
        <f>SUMIF('Rake Load'!A:A,B570,'Rake Load'!F:F)</f>
        <v>0</v>
      </c>
      <c r="F570" s="35">
        <f>SUMIF('Rake Load'!A:A,B570,'Rake Load'!AB:AB)</f>
        <v>0</v>
      </c>
      <c r="G570" s="35" t="e">
        <f t="shared" si="220"/>
        <v>#DIV/0!</v>
      </c>
      <c r="H570" s="36" t="e">
        <f t="shared" si="221"/>
        <v>#DIV/0!</v>
      </c>
      <c r="I570" s="36" t="e">
        <f t="shared" si="222"/>
        <v>#DIV/0!</v>
      </c>
      <c r="J570" s="35">
        <f>SUMIF('Rake Load'!A:A,B570,'Rake Load'!BH:BH)</f>
        <v>0</v>
      </c>
      <c r="K570" s="41">
        <f t="shared" si="223"/>
        <v>0</v>
      </c>
      <c r="L570" s="41" t="e">
        <f t="shared" si="224"/>
        <v>#DIV/0!</v>
      </c>
      <c r="M570" s="49" t="e">
        <f t="shared" si="225"/>
        <v>#DIV/0!</v>
      </c>
      <c r="N570" s="49" t="e">
        <f t="shared" si="226"/>
        <v>#DIV/0!</v>
      </c>
      <c r="O570" s="363">
        <f>SUMIF(C$2:C570,C570,D$2:D570)</f>
        <v>121</v>
      </c>
      <c r="P570" s="33">
        <f>SUMIF(C$2:C570,C570,F$2:F570)</f>
        <v>20.852777777777781</v>
      </c>
      <c r="Q570" s="37">
        <f t="shared" si="227"/>
        <v>0.17233700642791555</v>
      </c>
      <c r="R570" s="36">
        <f t="shared" si="228"/>
        <v>4</v>
      </c>
      <c r="S570" s="36">
        <f t="shared" si="229"/>
        <v>8</v>
      </c>
      <c r="T570" s="363">
        <f>SUM(D$2:D570)</f>
        <v>1535</v>
      </c>
      <c r="U570" s="38">
        <f>SUMIF(C$2:C570,C570,E$2:E570)</f>
        <v>431429.86999999994</v>
      </c>
      <c r="V570" s="38">
        <f>SUM(E$2:E570)</f>
        <v>5446054.2960000029</v>
      </c>
      <c r="W570" s="43">
        <f>SUM(F$2:F570)</f>
        <v>40908.054861111159</v>
      </c>
      <c r="X570" s="43">
        <f t="shared" si="230"/>
        <v>26.650198606587075</v>
      </c>
      <c r="Y570" s="36">
        <f t="shared" si="231"/>
        <v>15</v>
      </c>
      <c r="Z570" s="36">
        <f t="shared" si="232"/>
        <v>36</v>
      </c>
      <c r="AA570" s="38">
        <f>SUMIF('Rake Load'!A:A,Summary!B570,'Rake Load'!AN:AN)</f>
        <v>0</v>
      </c>
      <c r="AB570" s="38">
        <f>SUMIF(C$2:C570,C570,AA$2:AA570)</f>
        <v>51.692361111111097</v>
      </c>
      <c r="AC570" s="38">
        <f>SUM(AA$2:AA570)</f>
        <v>540.44861111113426</v>
      </c>
      <c r="AD570" s="43" t="e">
        <f t="shared" si="233"/>
        <v>#DIV/0!</v>
      </c>
      <c r="AE570" s="43">
        <f t="shared" si="234"/>
        <v>0.42720959595959584</v>
      </c>
      <c r="AF570" s="43">
        <f t="shared" si="235"/>
        <v>0.35208378574015259</v>
      </c>
      <c r="AG570" s="38">
        <f>SUMIF(Unloader!B:B,Summary!B570,Unloader!M:M)</f>
        <v>0</v>
      </c>
      <c r="AH570" s="38">
        <f>SUMIF(C$2:C570,C570,AG$2:AG570)</f>
        <v>445932</v>
      </c>
      <c r="AI570" s="38">
        <f>SUM(AG$2:AG570)</f>
        <v>5010888</v>
      </c>
      <c r="AJ570" s="40">
        <f>SUMIF(Unloader!B:B,Summary!B570,Unloader!W:W)</f>
        <v>0</v>
      </c>
      <c r="AK570" s="40">
        <f>SUMIF(Unloader!B:B,Summary!B570,Unloader!AD:AD)+SUMIF(Unloader!B:B,Summary!B570,Unloader!BR:BR)+SUMIF(Unloader!B:B,Summary!B570,Unloader!BN:BN)</f>
        <v>0</v>
      </c>
      <c r="AL570" s="40">
        <f>SUMIF(C$2:C570,C570,AJ$2:AJ570)</f>
        <v>13.309722222222222</v>
      </c>
      <c r="AM570" s="40">
        <f>SUMIF(C$2:C570,C570,AK$2:AK570)</f>
        <v>0.2951388888888889</v>
      </c>
      <c r="AN570" s="30">
        <f t="shared" si="236"/>
        <v>1427.6676804866338</v>
      </c>
      <c r="AO570" s="30">
        <f>SUM(AJ$2:AJ570)</f>
        <v>155.96458333333337</v>
      </c>
      <c r="AP570" s="30">
        <f>SUM(AK$2:AK570)</f>
        <v>13.888194444444437</v>
      </c>
      <c r="AQ570" s="30">
        <f t="shared" si="237"/>
        <v>1469.5404467471526</v>
      </c>
    </row>
    <row r="571" spans="1:43" x14ac:dyDescent="0.25">
      <c r="A571" s="124">
        <f t="shared" si="238"/>
        <v>570</v>
      </c>
      <c r="B571" s="361">
        <f t="shared" si="238"/>
        <v>41203</v>
      </c>
      <c r="C571" s="33">
        <f t="shared" si="219"/>
        <v>10</v>
      </c>
      <c r="D571" s="125">
        <f>COUNTIF('Rake Load'!A:A,Summary!B571)</f>
        <v>0</v>
      </c>
      <c r="E571" s="125">
        <f>SUMIF('Rake Load'!A:A,B571,'Rake Load'!F:F)</f>
        <v>0</v>
      </c>
      <c r="F571" s="35">
        <f>SUMIF('Rake Load'!A:A,B571,'Rake Load'!AB:AB)</f>
        <v>0</v>
      </c>
      <c r="G571" s="35" t="e">
        <f t="shared" si="220"/>
        <v>#DIV/0!</v>
      </c>
      <c r="H571" s="36" t="e">
        <f t="shared" si="221"/>
        <v>#DIV/0!</v>
      </c>
      <c r="I571" s="36" t="e">
        <f t="shared" si="222"/>
        <v>#DIV/0!</v>
      </c>
      <c r="J571" s="35">
        <f>SUMIF('Rake Load'!A:A,B571,'Rake Load'!BH:BH)</f>
        <v>0</v>
      </c>
      <c r="K571" s="41">
        <f t="shared" si="223"/>
        <v>0</v>
      </c>
      <c r="L571" s="41" t="e">
        <f t="shared" si="224"/>
        <v>#DIV/0!</v>
      </c>
      <c r="M571" s="49" t="e">
        <f t="shared" si="225"/>
        <v>#DIV/0!</v>
      </c>
      <c r="N571" s="49" t="e">
        <f t="shared" si="226"/>
        <v>#DIV/0!</v>
      </c>
      <c r="O571" s="363">
        <f>SUMIF(C$2:C571,C571,D$2:D571)</f>
        <v>121</v>
      </c>
      <c r="P571" s="33">
        <f>SUMIF(C$2:C571,C571,F$2:F571)</f>
        <v>20.852777777777781</v>
      </c>
      <c r="Q571" s="37">
        <f t="shared" si="227"/>
        <v>0.17233700642791555</v>
      </c>
      <c r="R571" s="36">
        <f t="shared" si="228"/>
        <v>4</v>
      </c>
      <c r="S571" s="36">
        <f t="shared" si="229"/>
        <v>8</v>
      </c>
      <c r="T571" s="363">
        <f>SUM(D$2:D571)</f>
        <v>1535</v>
      </c>
      <c r="U571" s="38">
        <f>SUMIF(C$2:C571,C571,E$2:E571)</f>
        <v>431429.86999999994</v>
      </c>
      <c r="V571" s="38">
        <f>SUM(E$2:E571)</f>
        <v>5446054.2960000029</v>
      </c>
      <c r="W571" s="43">
        <f>SUM(F$2:F571)</f>
        <v>40908.054861111159</v>
      </c>
      <c r="X571" s="43">
        <f t="shared" si="230"/>
        <v>26.650198606587075</v>
      </c>
      <c r="Y571" s="36">
        <f t="shared" si="231"/>
        <v>15</v>
      </c>
      <c r="Z571" s="36">
        <f t="shared" si="232"/>
        <v>36</v>
      </c>
      <c r="AA571" s="38">
        <f>SUMIF('Rake Load'!A:A,Summary!B571,'Rake Load'!AN:AN)</f>
        <v>0</v>
      </c>
      <c r="AB571" s="38">
        <f>SUMIF(C$2:C571,C571,AA$2:AA571)</f>
        <v>51.692361111111097</v>
      </c>
      <c r="AC571" s="38">
        <f>SUM(AA$2:AA571)</f>
        <v>540.44861111113426</v>
      </c>
      <c r="AD571" s="43" t="e">
        <f t="shared" si="233"/>
        <v>#DIV/0!</v>
      </c>
      <c r="AE571" s="43">
        <f t="shared" si="234"/>
        <v>0.42720959595959584</v>
      </c>
      <c r="AF571" s="43">
        <f t="shared" si="235"/>
        <v>0.35208378574015259</v>
      </c>
      <c r="AG571" s="38">
        <f>SUMIF(Unloader!B:B,Summary!B571,Unloader!M:M)</f>
        <v>0</v>
      </c>
      <c r="AH571" s="38">
        <f>SUMIF(C$2:C571,C571,AG$2:AG571)</f>
        <v>445932</v>
      </c>
      <c r="AI571" s="38">
        <f>SUM(AG$2:AG571)</f>
        <v>5010888</v>
      </c>
      <c r="AJ571" s="40">
        <f>SUMIF(Unloader!B:B,Summary!B571,Unloader!W:W)</f>
        <v>0</v>
      </c>
      <c r="AK571" s="40">
        <f>SUMIF(Unloader!B:B,Summary!B571,Unloader!AD:AD)+SUMIF(Unloader!B:B,Summary!B571,Unloader!BR:BR)+SUMIF(Unloader!B:B,Summary!B571,Unloader!BN:BN)</f>
        <v>0</v>
      </c>
      <c r="AL571" s="40">
        <f>SUMIF(C$2:C571,C571,AJ$2:AJ571)</f>
        <v>13.309722222222222</v>
      </c>
      <c r="AM571" s="40">
        <f>SUMIF(C$2:C571,C571,AK$2:AK571)</f>
        <v>0.2951388888888889</v>
      </c>
      <c r="AN571" s="30">
        <f t="shared" si="236"/>
        <v>1427.6676804866338</v>
      </c>
      <c r="AO571" s="30">
        <f>SUM(AJ$2:AJ571)</f>
        <v>155.96458333333337</v>
      </c>
      <c r="AP571" s="30">
        <f>SUM(AK$2:AK571)</f>
        <v>13.888194444444437</v>
      </c>
      <c r="AQ571" s="30">
        <f t="shared" si="237"/>
        <v>1469.5404467471526</v>
      </c>
    </row>
    <row r="572" spans="1:43" x14ac:dyDescent="0.25">
      <c r="A572" s="124">
        <f t="shared" si="238"/>
        <v>571</v>
      </c>
      <c r="B572" s="361">
        <f t="shared" si="238"/>
        <v>41204</v>
      </c>
      <c r="C572" s="33">
        <f t="shared" si="219"/>
        <v>10</v>
      </c>
      <c r="D572" s="125">
        <f>COUNTIF('Rake Load'!A:A,Summary!B572)</f>
        <v>0</v>
      </c>
      <c r="E572" s="125">
        <f>SUMIF('Rake Load'!A:A,B572,'Rake Load'!F:F)</f>
        <v>0</v>
      </c>
      <c r="F572" s="35">
        <f>SUMIF('Rake Load'!A:A,B572,'Rake Load'!AB:AB)</f>
        <v>0</v>
      </c>
      <c r="G572" s="35" t="e">
        <f t="shared" si="220"/>
        <v>#DIV/0!</v>
      </c>
      <c r="H572" s="36" t="e">
        <f t="shared" si="221"/>
        <v>#DIV/0!</v>
      </c>
      <c r="I572" s="36" t="e">
        <f t="shared" si="222"/>
        <v>#DIV/0!</v>
      </c>
      <c r="J572" s="35">
        <f>SUMIF('Rake Load'!A:A,B572,'Rake Load'!BH:BH)</f>
        <v>0</v>
      </c>
      <c r="K572" s="41">
        <f t="shared" si="223"/>
        <v>0</v>
      </c>
      <c r="L572" s="41" t="e">
        <f t="shared" si="224"/>
        <v>#DIV/0!</v>
      </c>
      <c r="M572" s="49" t="e">
        <f t="shared" si="225"/>
        <v>#DIV/0!</v>
      </c>
      <c r="N572" s="49" t="e">
        <f t="shared" si="226"/>
        <v>#DIV/0!</v>
      </c>
      <c r="O572" s="363">
        <f>SUMIF(C$2:C572,C572,D$2:D572)</f>
        <v>121</v>
      </c>
      <c r="P572" s="33">
        <f>SUMIF(C$2:C572,C572,F$2:F572)</f>
        <v>20.852777777777781</v>
      </c>
      <c r="Q572" s="37">
        <f t="shared" si="227"/>
        <v>0.17233700642791555</v>
      </c>
      <c r="R572" s="36">
        <f t="shared" si="228"/>
        <v>4</v>
      </c>
      <c r="S572" s="36">
        <f t="shared" si="229"/>
        <v>8</v>
      </c>
      <c r="T572" s="363">
        <f>SUM(D$2:D572)</f>
        <v>1535</v>
      </c>
      <c r="U572" s="38">
        <f>SUMIF(C$2:C572,C572,E$2:E572)</f>
        <v>431429.86999999994</v>
      </c>
      <c r="V572" s="38">
        <f>SUM(E$2:E572)</f>
        <v>5446054.2960000029</v>
      </c>
      <c r="W572" s="43">
        <f>SUM(F$2:F572)</f>
        <v>40908.054861111159</v>
      </c>
      <c r="X572" s="43">
        <f t="shared" si="230"/>
        <v>26.650198606587075</v>
      </c>
      <c r="Y572" s="36">
        <f t="shared" si="231"/>
        <v>15</v>
      </c>
      <c r="Z572" s="36">
        <f t="shared" si="232"/>
        <v>36</v>
      </c>
      <c r="AA572" s="38">
        <f>SUMIF('Rake Load'!A:A,Summary!B572,'Rake Load'!AN:AN)</f>
        <v>0</v>
      </c>
      <c r="AB572" s="38">
        <f>SUMIF(C$2:C572,C572,AA$2:AA572)</f>
        <v>51.692361111111097</v>
      </c>
      <c r="AC572" s="38">
        <f>SUM(AA$2:AA572)</f>
        <v>540.44861111113426</v>
      </c>
      <c r="AD572" s="43" t="e">
        <f t="shared" si="233"/>
        <v>#DIV/0!</v>
      </c>
      <c r="AE572" s="43">
        <f t="shared" si="234"/>
        <v>0.42720959595959584</v>
      </c>
      <c r="AF572" s="43">
        <f t="shared" si="235"/>
        <v>0.35208378574015259</v>
      </c>
      <c r="AG572" s="38">
        <f>SUMIF(Unloader!B:B,Summary!B572,Unloader!M:M)</f>
        <v>0</v>
      </c>
      <c r="AH572" s="38">
        <f>SUMIF(C$2:C572,C572,AG$2:AG572)</f>
        <v>445932</v>
      </c>
      <c r="AI572" s="38">
        <f>SUM(AG$2:AG572)</f>
        <v>5010888</v>
      </c>
      <c r="AJ572" s="40">
        <f>SUMIF(Unloader!B:B,Summary!B572,Unloader!W:W)</f>
        <v>0</v>
      </c>
      <c r="AK572" s="40">
        <f>SUMIF(Unloader!B:B,Summary!B572,Unloader!AD:AD)+SUMIF(Unloader!B:B,Summary!B572,Unloader!BR:BR)+SUMIF(Unloader!B:B,Summary!B572,Unloader!BN:BN)</f>
        <v>0</v>
      </c>
      <c r="AL572" s="40">
        <f>SUMIF(C$2:C572,C572,AJ$2:AJ572)</f>
        <v>13.309722222222222</v>
      </c>
      <c r="AM572" s="40">
        <f>SUMIF(C$2:C572,C572,AK$2:AK572)</f>
        <v>0.2951388888888889</v>
      </c>
      <c r="AN572" s="30">
        <f t="shared" si="236"/>
        <v>1427.6676804866338</v>
      </c>
      <c r="AO572" s="30">
        <f>SUM(AJ$2:AJ572)</f>
        <v>155.96458333333337</v>
      </c>
      <c r="AP572" s="30">
        <f>SUM(AK$2:AK572)</f>
        <v>13.888194444444437</v>
      </c>
      <c r="AQ572" s="30">
        <f t="shared" si="237"/>
        <v>1469.5404467471526</v>
      </c>
    </row>
    <row r="573" spans="1:43" x14ac:dyDescent="0.25">
      <c r="A573" s="124">
        <f t="shared" si="238"/>
        <v>572</v>
      </c>
      <c r="B573" s="361">
        <f t="shared" si="238"/>
        <v>41205</v>
      </c>
      <c r="C573" s="33">
        <f t="shared" si="219"/>
        <v>10</v>
      </c>
      <c r="D573" s="125">
        <f>COUNTIF('Rake Load'!A:A,Summary!B573)</f>
        <v>0</v>
      </c>
      <c r="E573" s="125">
        <f>SUMIF('Rake Load'!A:A,B573,'Rake Load'!F:F)</f>
        <v>0</v>
      </c>
      <c r="F573" s="35">
        <f>SUMIF('Rake Load'!A:A,B573,'Rake Load'!AB:AB)</f>
        <v>0</v>
      </c>
      <c r="G573" s="35" t="e">
        <f t="shared" si="220"/>
        <v>#DIV/0!</v>
      </c>
      <c r="H573" s="36" t="e">
        <f t="shared" si="221"/>
        <v>#DIV/0!</v>
      </c>
      <c r="I573" s="36" t="e">
        <f t="shared" si="222"/>
        <v>#DIV/0!</v>
      </c>
      <c r="J573" s="35">
        <f>SUMIF('Rake Load'!A:A,B573,'Rake Load'!BH:BH)</f>
        <v>0</v>
      </c>
      <c r="K573" s="41">
        <f t="shared" si="223"/>
        <v>0</v>
      </c>
      <c r="L573" s="41" t="e">
        <f t="shared" si="224"/>
        <v>#DIV/0!</v>
      </c>
      <c r="M573" s="49" t="e">
        <f t="shared" si="225"/>
        <v>#DIV/0!</v>
      </c>
      <c r="N573" s="49" t="e">
        <f t="shared" si="226"/>
        <v>#DIV/0!</v>
      </c>
      <c r="O573" s="363">
        <f>SUMIF(C$2:C573,C573,D$2:D573)</f>
        <v>121</v>
      </c>
      <c r="P573" s="33">
        <f>SUMIF(C$2:C573,C573,F$2:F573)</f>
        <v>20.852777777777781</v>
      </c>
      <c r="Q573" s="37">
        <f t="shared" si="227"/>
        <v>0.17233700642791555</v>
      </c>
      <c r="R573" s="36">
        <f t="shared" si="228"/>
        <v>4</v>
      </c>
      <c r="S573" s="36">
        <f t="shared" si="229"/>
        <v>8</v>
      </c>
      <c r="T573" s="363">
        <f>SUM(D$2:D573)</f>
        <v>1535</v>
      </c>
      <c r="U573" s="38">
        <f>SUMIF(C$2:C573,C573,E$2:E573)</f>
        <v>431429.86999999994</v>
      </c>
      <c r="V573" s="38">
        <f>SUM(E$2:E573)</f>
        <v>5446054.2960000029</v>
      </c>
      <c r="W573" s="43">
        <f>SUM(F$2:F573)</f>
        <v>40908.054861111159</v>
      </c>
      <c r="X573" s="43">
        <f t="shared" si="230"/>
        <v>26.650198606587075</v>
      </c>
      <c r="Y573" s="36">
        <f t="shared" si="231"/>
        <v>15</v>
      </c>
      <c r="Z573" s="36">
        <f t="shared" si="232"/>
        <v>36</v>
      </c>
      <c r="AA573" s="38">
        <f>SUMIF('Rake Load'!A:A,Summary!B573,'Rake Load'!AN:AN)</f>
        <v>0</v>
      </c>
      <c r="AB573" s="38">
        <f>SUMIF(C$2:C573,C573,AA$2:AA573)</f>
        <v>51.692361111111097</v>
      </c>
      <c r="AC573" s="38">
        <f>SUM(AA$2:AA573)</f>
        <v>540.44861111113426</v>
      </c>
      <c r="AD573" s="43" t="e">
        <f t="shared" si="233"/>
        <v>#DIV/0!</v>
      </c>
      <c r="AE573" s="43">
        <f t="shared" si="234"/>
        <v>0.42720959595959584</v>
      </c>
      <c r="AF573" s="43">
        <f t="shared" si="235"/>
        <v>0.35208378574015259</v>
      </c>
      <c r="AG573" s="38">
        <f>SUMIF(Unloader!B:B,Summary!B573,Unloader!M:M)</f>
        <v>0</v>
      </c>
      <c r="AH573" s="38">
        <f>SUMIF(C$2:C573,C573,AG$2:AG573)</f>
        <v>445932</v>
      </c>
      <c r="AI573" s="38">
        <f>SUM(AG$2:AG573)</f>
        <v>5010888</v>
      </c>
      <c r="AJ573" s="40">
        <f>SUMIF(Unloader!B:B,Summary!B573,Unloader!W:W)</f>
        <v>0</v>
      </c>
      <c r="AK573" s="40">
        <f>SUMIF(Unloader!B:B,Summary!B573,Unloader!AD:AD)+SUMIF(Unloader!B:B,Summary!B573,Unloader!BR:BR)+SUMIF(Unloader!B:B,Summary!B573,Unloader!BN:BN)</f>
        <v>0</v>
      </c>
      <c r="AL573" s="40">
        <f>SUMIF(C$2:C573,C573,AJ$2:AJ573)</f>
        <v>13.309722222222222</v>
      </c>
      <c r="AM573" s="40">
        <f>SUMIF(C$2:C573,C573,AK$2:AK573)</f>
        <v>0.2951388888888889</v>
      </c>
      <c r="AN573" s="30">
        <f t="shared" si="236"/>
        <v>1427.6676804866338</v>
      </c>
      <c r="AO573" s="30">
        <f>SUM(AJ$2:AJ573)</f>
        <v>155.96458333333337</v>
      </c>
      <c r="AP573" s="30">
        <f>SUM(AK$2:AK573)</f>
        <v>13.888194444444437</v>
      </c>
      <c r="AQ573" s="30">
        <f t="shared" si="237"/>
        <v>1469.5404467471526</v>
      </c>
    </row>
    <row r="574" spans="1:43" x14ac:dyDescent="0.25">
      <c r="A574" s="124">
        <f t="shared" si="238"/>
        <v>573</v>
      </c>
      <c r="B574" s="361">
        <f t="shared" si="238"/>
        <v>41206</v>
      </c>
      <c r="C574" s="33">
        <f t="shared" si="219"/>
        <v>10</v>
      </c>
      <c r="D574" s="125">
        <f>COUNTIF('Rake Load'!A:A,Summary!B574)</f>
        <v>0</v>
      </c>
      <c r="E574" s="125">
        <f>SUMIF('Rake Load'!A:A,B574,'Rake Load'!F:F)</f>
        <v>0</v>
      </c>
      <c r="F574" s="35">
        <f>SUMIF('Rake Load'!A:A,B574,'Rake Load'!AB:AB)</f>
        <v>0</v>
      </c>
      <c r="G574" s="35" t="e">
        <f t="shared" si="220"/>
        <v>#DIV/0!</v>
      </c>
      <c r="H574" s="36" t="e">
        <f t="shared" si="221"/>
        <v>#DIV/0!</v>
      </c>
      <c r="I574" s="36" t="e">
        <f t="shared" si="222"/>
        <v>#DIV/0!</v>
      </c>
      <c r="J574" s="35">
        <f>SUMIF('Rake Load'!A:A,B574,'Rake Load'!BH:BH)</f>
        <v>0</v>
      </c>
      <c r="K574" s="41">
        <f t="shared" si="223"/>
        <v>0</v>
      </c>
      <c r="L574" s="41" t="e">
        <f t="shared" si="224"/>
        <v>#DIV/0!</v>
      </c>
      <c r="M574" s="49" t="e">
        <f t="shared" si="225"/>
        <v>#DIV/0!</v>
      </c>
      <c r="N574" s="49" t="e">
        <f t="shared" si="226"/>
        <v>#DIV/0!</v>
      </c>
      <c r="O574" s="363">
        <f>SUMIF(C$2:C574,C574,D$2:D574)</f>
        <v>121</v>
      </c>
      <c r="P574" s="33">
        <f>SUMIF(C$2:C574,C574,F$2:F574)</f>
        <v>20.852777777777781</v>
      </c>
      <c r="Q574" s="37">
        <f t="shared" si="227"/>
        <v>0.17233700642791555</v>
      </c>
      <c r="R574" s="36">
        <f t="shared" si="228"/>
        <v>4</v>
      </c>
      <c r="S574" s="36">
        <f t="shared" si="229"/>
        <v>8</v>
      </c>
      <c r="T574" s="363">
        <f>SUM(D$2:D574)</f>
        <v>1535</v>
      </c>
      <c r="U574" s="38">
        <f>SUMIF(C$2:C574,C574,E$2:E574)</f>
        <v>431429.86999999994</v>
      </c>
      <c r="V574" s="38">
        <f>SUM(E$2:E574)</f>
        <v>5446054.2960000029</v>
      </c>
      <c r="W574" s="43">
        <f>SUM(F$2:F574)</f>
        <v>40908.054861111159</v>
      </c>
      <c r="X574" s="43">
        <f t="shared" si="230"/>
        <v>26.650198606587075</v>
      </c>
      <c r="Y574" s="36">
        <f t="shared" si="231"/>
        <v>15</v>
      </c>
      <c r="Z574" s="36">
        <f t="shared" si="232"/>
        <v>36</v>
      </c>
      <c r="AA574" s="38">
        <f>SUMIF('Rake Load'!A:A,Summary!B574,'Rake Load'!AN:AN)</f>
        <v>0</v>
      </c>
      <c r="AB574" s="38">
        <f>SUMIF(C$2:C574,C574,AA$2:AA574)</f>
        <v>51.692361111111097</v>
      </c>
      <c r="AC574" s="38">
        <f>SUM(AA$2:AA574)</f>
        <v>540.44861111113426</v>
      </c>
      <c r="AD574" s="43" t="e">
        <f t="shared" si="233"/>
        <v>#DIV/0!</v>
      </c>
      <c r="AE574" s="43">
        <f t="shared" si="234"/>
        <v>0.42720959595959584</v>
      </c>
      <c r="AF574" s="43">
        <f t="shared" si="235"/>
        <v>0.35208378574015259</v>
      </c>
      <c r="AG574" s="38">
        <f>SUMIF(Unloader!B:B,Summary!B574,Unloader!M:M)</f>
        <v>0</v>
      </c>
      <c r="AH574" s="38">
        <f>SUMIF(C$2:C574,C574,AG$2:AG574)</f>
        <v>445932</v>
      </c>
      <c r="AI574" s="38">
        <f>SUM(AG$2:AG574)</f>
        <v>5010888</v>
      </c>
      <c r="AJ574" s="40">
        <f>SUMIF(Unloader!B:B,Summary!B574,Unloader!W:W)</f>
        <v>0</v>
      </c>
      <c r="AK574" s="40">
        <f>SUMIF(Unloader!B:B,Summary!B574,Unloader!AD:AD)+SUMIF(Unloader!B:B,Summary!B574,Unloader!BR:BR)+SUMIF(Unloader!B:B,Summary!B574,Unloader!BN:BN)</f>
        <v>0</v>
      </c>
      <c r="AL574" s="40">
        <f>SUMIF(C$2:C574,C574,AJ$2:AJ574)</f>
        <v>13.309722222222222</v>
      </c>
      <c r="AM574" s="40">
        <f>SUMIF(C$2:C574,C574,AK$2:AK574)</f>
        <v>0.2951388888888889</v>
      </c>
      <c r="AN574" s="30">
        <f t="shared" si="236"/>
        <v>1427.6676804866338</v>
      </c>
      <c r="AO574" s="30">
        <f>SUM(AJ$2:AJ574)</f>
        <v>155.96458333333337</v>
      </c>
      <c r="AP574" s="30">
        <f>SUM(AK$2:AK574)</f>
        <v>13.888194444444437</v>
      </c>
      <c r="AQ574" s="30">
        <f t="shared" si="237"/>
        <v>1469.5404467471526</v>
      </c>
    </row>
    <row r="575" spans="1:43" x14ac:dyDescent="0.25">
      <c r="A575" s="124">
        <f t="shared" si="238"/>
        <v>574</v>
      </c>
      <c r="B575" s="361">
        <f t="shared" si="238"/>
        <v>41207</v>
      </c>
      <c r="C575" s="33">
        <f t="shared" si="219"/>
        <v>10</v>
      </c>
      <c r="D575" s="125">
        <f>COUNTIF('Rake Load'!A:A,Summary!B575)</f>
        <v>0</v>
      </c>
      <c r="E575" s="125">
        <f>SUMIF('Rake Load'!A:A,B575,'Rake Load'!F:F)</f>
        <v>0</v>
      </c>
      <c r="F575" s="35">
        <f>SUMIF('Rake Load'!A:A,B575,'Rake Load'!AB:AB)</f>
        <v>0</v>
      </c>
      <c r="G575" s="35" t="e">
        <f t="shared" si="220"/>
        <v>#DIV/0!</v>
      </c>
      <c r="H575" s="36" t="e">
        <f t="shared" si="221"/>
        <v>#DIV/0!</v>
      </c>
      <c r="I575" s="36" t="e">
        <f t="shared" si="222"/>
        <v>#DIV/0!</v>
      </c>
      <c r="J575" s="35">
        <f>SUMIF('Rake Load'!A:A,B575,'Rake Load'!BH:BH)</f>
        <v>0</v>
      </c>
      <c r="K575" s="41">
        <f t="shared" si="223"/>
        <v>0</v>
      </c>
      <c r="L575" s="41" t="e">
        <f t="shared" si="224"/>
        <v>#DIV/0!</v>
      </c>
      <c r="M575" s="49" t="e">
        <f t="shared" si="225"/>
        <v>#DIV/0!</v>
      </c>
      <c r="N575" s="49" t="e">
        <f t="shared" si="226"/>
        <v>#DIV/0!</v>
      </c>
      <c r="O575" s="363">
        <f>SUMIF(C$2:C575,C575,D$2:D575)</f>
        <v>121</v>
      </c>
      <c r="P575" s="33">
        <f>SUMIF(C$2:C575,C575,F$2:F575)</f>
        <v>20.852777777777781</v>
      </c>
      <c r="Q575" s="37">
        <f t="shared" si="227"/>
        <v>0.17233700642791555</v>
      </c>
      <c r="R575" s="36">
        <f t="shared" si="228"/>
        <v>4</v>
      </c>
      <c r="S575" s="36">
        <f t="shared" si="229"/>
        <v>8</v>
      </c>
      <c r="T575" s="363">
        <f>SUM(D$2:D575)</f>
        <v>1535</v>
      </c>
      <c r="U575" s="38">
        <f>SUMIF(C$2:C575,C575,E$2:E575)</f>
        <v>431429.86999999994</v>
      </c>
      <c r="V575" s="38">
        <f>SUM(E$2:E575)</f>
        <v>5446054.2960000029</v>
      </c>
      <c r="W575" s="43">
        <f>SUM(F$2:F575)</f>
        <v>40908.054861111159</v>
      </c>
      <c r="X575" s="43">
        <f t="shared" si="230"/>
        <v>26.650198606587075</v>
      </c>
      <c r="Y575" s="36">
        <f t="shared" si="231"/>
        <v>15</v>
      </c>
      <c r="Z575" s="36">
        <f t="shared" si="232"/>
        <v>36</v>
      </c>
      <c r="AA575" s="38">
        <f>SUMIF('Rake Load'!A:A,Summary!B575,'Rake Load'!AN:AN)</f>
        <v>0</v>
      </c>
      <c r="AB575" s="38">
        <f>SUMIF(C$2:C575,C575,AA$2:AA575)</f>
        <v>51.692361111111097</v>
      </c>
      <c r="AC575" s="38">
        <f>SUM(AA$2:AA575)</f>
        <v>540.44861111113426</v>
      </c>
      <c r="AD575" s="43" t="e">
        <f t="shared" si="233"/>
        <v>#DIV/0!</v>
      </c>
      <c r="AE575" s="43">
        <f t="shared" si="234"/>
        <v>0.42720959595959584</v>
      </c>
      <c r="AF575" s="43">
        <f t="shared" si="235"/>
        <v>0.35208378574015259</v>
      </c>
      <c r="AG575" s="38">
        <f>SUMIF(Unloader!B:B,Summary!B575,Unloader!M:M)</f>
        <v>0</v>
      </c>
      <c r="AH575" s="38">
        <f>SUMIF(C$2:C575,C575,AG$2:AG575)</f>
        <v>445932</v>
      </c>
      <c r="AI575" s="38">
        <f>SUM(AG$2:AG575)</f>
        <v>5010888</v>
      </c>
      <c r="AJ575" s="40">
        <f>SUMIF(Unloader!B:B,Summary!B575,Unloader!W:W)</f>
        <v>0</v>
      </c>
      <c r="AK575" s="40">
        <f>SUMIF(Unloader!B:B,Summary!B575,Unloader!AD:AD)+SUMIF(Unloader!B:B,Summary!B575,Unloader!BR:BR)+SUMIF(Unloader!B:B,Summary!B575,Unloader!BN:BN)</f>
        <v>0</v>
      </c>
      <c r="AL575" s="40">
        <f>SUMIF(C$2:C575,C575,AJ$2:AJ575)</f>
        <v>13.309722222222222</v>
      </c>
      <c r="AM575" s="40">
        <f>SUMIF(C$2:C575,C575,AK$2:AK575)</f>
        <v>0.2951388888888889</v>
      </c>
      <c r="AN575" s="30">
        <f t="shared" si="236"/>
        <v>1427.6676804866338</v>
      </c>
      <c r="AO575" s="30">
        <f>SUM(AJ$2:AJ575)</f>
        <v>155.96458333333337</v>
      </c>
      <c r="AP575" s="30">
        <f>SUM(AK$2:AK575)</f>
        <v>13.888194444444437</v>
      </c>
      <c r="AQ575" s="30">
        <f t="shared" si="237"/>
        <v>1469.5404467471526</v>
      </c>
    </row>
    <row r="576" spans="1:43" x14ac:dyDescent="0.25">
      <c r="A576" s="124">
        <f t="shared" si="238"/>
        <v>575</v>
      </c>
      <c r="B576" s="361">
        <f t="shared" si="238"/>
        <v>41208</v>
      </c>
      <c r="C576" s="33">
        <f t="shared" si="219"/>
        <v>10</v>
      </c>
      <c r="D576" s="125">
        <f>COUNTIF('Rake Load'!A:A,Summary!B576)</f>
        <v>0</v>
      </c>
      <c r="E576" s="125">
        <f>SUMIF('Rake Load'!A:A,B576,'Rake Load'!F:F)</f>
        <v>0</v>
      </c>
      <c r="F576" s="35">
        <f>SUMIF('Rake Load'!A:A,B576,'Rake Load'!AB:AB)</f>
        <v>0</v>
      </c>
      <c r="G576" s="35" t="e">
        <f t="shared" si="220"/>
        <v>#DIV/0!</v>
      </c>
      <c r="H576" s="36" t="e">
        <f t="shared" si="221"/>
        <v>#DIV/0!</v>
      </c>
      <c r="I576" s="36" t="e">
        <f t="shared" si="222"/>
        <v>#DIV/0!</v>
      </c>
      <c r="J576" s="35">
        <f>SUMIF('Rake Load'!A:A,B576,'Rake Load'!BH:BH)</f>
        <v>0</v>
      </c>
      <c r="K576" s="41">
        <f t="shared" si="223"/>
        <v>0</v>
      </c>
      <c r="L576" s="41" t="e">
        <f t="shared" si="224"/>
        <v>#DIV/0!</v>
      </c>
      <c r="M576" s="49" t="e">
        <f t="shared" si="225"/>
        <v>#DIV/0!</v>
      </c>
      <c r="N576" s="49" t="e">
        <f t="shared" si="226"/>
        <v>#DIV/0!</v>
      </c>
      <c r="O576" s="363">
        <f>SUMIF(C$2:C576,C576,D$2:D576)</f>
        <v>121</v>
      </c>
      <c r="P576" s="33">
        <f>SUMIF(C$2:C576,C576,F$2:F576)</f>
        <v>20.852777777777781</v>
      </c>
      <c r="Q576" s="37">
        <f t="shared" si="227"/>
        <v>0.17233700642791555</v>
      </c>
      <c r="R576" s="36">
        <f t="shared" si="228"/>
        <v>4</v>
      </c>
      <c r="S576" s="36">
        <f t="shared" si="229"/>
        <v>8</v>
      </c>
      <c r="T576" s="363">
        <f>SUM(D$2:D576)</f>
        <v>1535</v>
      </c>
      <c r="U576" s="38">
        <f>SUMIF(C$2:C576,C576,E$2:E576)</f>
        <v>431429.86999999994</v>
      </c>
      <c r="V576" s="38">
        <f>SUM(E$2:E576)</f>
        <v>5446054.2960000029</v>
      </c>
      <c r="W576" s="43">
        <f>SUM(F$2:F576)</f>
        <v>40908.054861111159</v>
      </c>
      <c r="X576" s="43">
        <f t="shared" si="230"/>
        <v>26.650198606587075</v>
      </c>
      <c r="Y576" s="36">
        <f t="shared" si="231"/>
        <v>15</v>
      </c>
      <c r="Z576" s="36">
        <f t="shared" si="232"/>
        <v>36</v>
      </c>
      <c r="AA576" s="38">
        <f>SUMIF('Rake Load'!A:A,Summary!B576,'Rake Load'!AN:AN)</f>
        <v>0</v>
      </c>
      <c r="AB576" s="38">
        <f>SUMIF(C$2:C576,C576,AA$2:AA576)</f>
        <v>51.692361111111097</v>
      </c>
      <c r="AC576" s="38">
        <f>SUM(AA$2:AA576)</f>
        <v>540.44861111113426</v>
      </c>
      <c r="AD576" s="43" t="e">
        <f t="shared" si="233"/>
        <v>#DIV/0!</v>
      </c>
      <c r="AE576" s="43">
        <f t="shared" si="234"/>
        <v>0.42720959595959584</v>
      </c>
      <c r="AF576" s="43">
        <f t="shared" si="235"/>
        <v>0.35208378574015259</v>
      </c>
      <c r="AG576" s="38">
        <f>SUMIF(Unloader!B:B,Summary!B576,Unloader!M:M)</f>
        <v>0</v>
      </c>
      <c r="AH576" s="38">
        <f>SUMIF(C$2:C576,C576,AG$2:AG576)</f>
        <v>445932</v>
      </c>
      <c r="AI576" s="38">
        <f>SUM(AG$2:AG576)</f>
        <v>5010888</v>
      </c>
      <c r="AJ576" s="40">
        <f>SUMIF(Unloader!B:B,Summary!B576,Unloader!W:W)</f>
        <v>0</v>
      </c>
      <c r="AK576" s="40">
        <f>SUMIF(Unloader!B:B,Summary!B576,Unloader!AD:AD)+SUMIF(Unloader!B:B,Summary!B576,Unloader!BR:BR)+SUMIF(Unloader!B:B,Summary!B576,Unloader!BN:BN)</f>
        <v>0</v>
      </c>
      <c r="AL576" s="40">
        <f>SUMIF(C$2:C576,C576,AJ$2:AJ576)</f>
        <v>13.309722222222222</v>
      </c>
      <c r="AM576" s="40">
        <f>SUMIF(C$2:C576,C576,AK$2:AK576)</f>
        <v>0.2951388888888889</v>
      </c>
      <c r="AN576" s="30">
        <f t="shared" si="236"/>
        <v>1427.6676804866338</v>
      </c>
      <c r="AO576" s="30">
        <f>SUM(AJ$2:AJ576)</f>
        <v>155.96458333333337</v>
      </c>
      <c r="AP576" s="30">
        <f>SUM(AK$2:AK576)</f>
        <v>13.888194444444437</v>
      </c>
      <c r="AQ576" s="30">
        <f t="shared" si="237"/>
        <v>1469.5404467471526</v>
      </c>
    </row>
    <row r="577" spans="1:43" x14ac:dyDescent="0.25">
      <c r="A577" s="124">
        <f t="shared" si="238"/>
        <v>576</v>
      </c>
      <c r="B577" s="361">
        <f t="shared" si="238"/>
        <v>41209</v>
      </c>
      <c r="C577" s="33">
        <f t="shared" si="219"/>
        <v>10</v>
      </c>
      <c r="D577" s="125">
        <f>COUNTIF('Rake Load'!A:A,Summary!B577)</f>
        <v>0</v>
      </c>
      <c r="E577" s="125">
        <f>SUMIF('Rake Load'!A:A,B577,'Rake Load'!F:F)</f>
        <v>0</v>
      </c>
      <c r="F577" s="35">
        <f>SUMIF('Rake Load'!A:A,B577,'Rake Load'!AB:AB)</f>
        <v>0</v>
      </c>
      <c r="G577" s="35" t="e">
        <f t="shared" si="220"/>
        <v>#DIV/0!</v>
      </c>
      <c r="H577" s="36" t="e">
        <f t="shared" si="221"/>
        <v>#DIV/0!</v>
      </c>
      <c r="I577" s="36" t="e">
        <f t="shared" si="222"/>
        <v>#DIV/0!</v>
      </c>
      <c r="J577" s="35">
        <f>SUMIF('Rake Load'!A:A,B577,'Rake Load'!BH:BH)</f>
        <v>0</v>
      </c>
      <c r="K577" s="41">
        <f t="shared" si="223"/>
        <v>0</v>
      </c>
      <c r="L577" s="41" t="e">
        <f t="shared" si="224"/>
        <v>#DIV/0!</v>
      </c>
      <c r="M577" s="49" t="e">
        <f t="shared" si="225"/>
        <v>#DIV/0!</v>
      </c>
      <c r="N577" s="49" t="e">
        <f t="shared" si="226"/>
        <v>#DIV/0!</v>
      </c>
      <c r="O577" s="363">
        <f>SUMIF(C$2:C577,C577,D$2:D577)</f>
        <v>121</v>
      </c>
      <c r="P577" s="33">
        <f>SUMIF(C$2:C577,C577,F$2:F577)</f>
        <v>20.852777777777781</v>
      </c>
      <c r="Q577" s="37">
        <f t="shared" si="227"/>
        <v>0.17233700642791555</v>
      </c>
      <c r="R577" s="36">
        <f t="shared" si="228"/>
        <v>4</v>
      </c>
      <c r="S577" s="36">
        <f t="shared" si="229"/>
        <v>8</v>
      </c>
      <c r="T577" s="363">
        <f>SUM(D$2:D577)</f>
        <v>1535</v>
      </c>
      <c r="U577" s="38">
        <f>SUMIF(C$2:C577,C577,E$2:E577)</f>
        <v>431429.86999999994</v>
      </c>
      <c r="V577" s="38">
        <f>SUM(E$2:E577)</f>
        <v>5446054.2960000029</v>
      </c>
      <c r="W577" s="43">
        <f>SUM(F$2:F577)</f>
        <v>40908.054861111159</v>
      </c>
      <c r="X577" s="43">
        <f t="shared" si="230"/>
        <v>26.650198606587075</v>
      </c>
      <c r="Y577" s="36">
        <f t="shared" si="231"/>
        <v>15</v>
      </c>
      <c r="Z577" s="36">
        <f t="shared" si="232"/>
        <v>36</v>
      </c>
      <c r="AA577" s="38">
        <f>SUMIF('Rake Load'!A:A,Summary!B577,'Rake Load'!AN:AN)</f>
        <v>0</v>
      </c>
      <c r="AB577" s="38">
        <f>SUMIF(C$2:C577,C577,AA$2:AA577)</f>
        <v>51.692361111111097</v>
      </c>
      <c r="AC577" s="38">
        <f>SUM(AA$2:AA577)</f>
        <v>540.44861111113426</v>
      </c>
      <c r="AD577" s="43" t="e">
        <f t="shared" si="233"/>
        <v>#DIV/0!</v>
      </c>
      <c r="AE577" s="43">
        <f t="shared" si="234"/>
        <v>0.42720959595959584</v>
      </c>
      <c r="AF577" s="43">
        <f t="shared" si="235"/>
        <v>0.35208378574015259</v>
      </c>
      <c r="AG577" s="38">
        <f>SUMIF(Unloader!B:B,Summary!B577,Unloader!M:M)</f>
        <v>0</v>
      </c>
      <c r="AH577" s="38">
        <f>SUMIF(C$2:C577,C577,AG$2:AG577)</f>
        <v>445932</v>
      </c>
      <c r="AI577" s="38">
        <f>SUM(AG$2:AG577)</f>
        <v>5010888</v>
      </c>
      <c r="AJ577" s="40">
        <f>SUMIF(Unloader!B:B,Summary!B577,Unloader!W:W)</f>
        <v>0</v>
      </c>
      <c r="AK577" s="40">
        <f>SUMIF(Unloader!B:B,Summary!B577,Unloader!AD:AD)+SUMIF(Unloader!B:B,Summary!B577,Unloader!BR:BR)+SUMIF(Unloader!B:B,Summary!B577,Unloader!BN:BN)</f>
        <v>0</v>
      </c>
      <c r="AL577" s="40">
        <f>SUMIF(C$2:C577,C577,AJ$2:AJ577)</f>
        <v>13.309722222222222</v>
      </c>
      <c r="AM577" s="40">
        <f>SUMIF(C$2:C577,C577,AK$2:AK577)</f>
        <v>0.2951388888888889</v>
      </c>
      <c r="AN577" s="30">
        <f t="shared" si="236"/>
        <v>1427.6676804866338</v>
      </c>
      <c r="AO577" s="30">
        <f>SUM(AJ$2:AJ577)</f>
        <v>155.96458333333337</v>
      </c>
      <c r="AP577" s="30">
        <f>SUM(AK$2:AK577)</f>
        <v>13.888194444444437</v>
      </c>
      <c r="AQ577" s="30">
        <f t="shared" si="237"/>
        <v>1469.5404467471526</v>
      </c>
    </row>
    <row r="578" spans="1:43" x14ac:dyDescent="0.25">
      <c r="A578" s="124">
        <f t="shared" si="238"/>
        <v>577</v>
      </c>
      <c r="B578" s="361">
        <f t="shared" si="238"/>
        <v>41210</v>
      </c>
      <c r="C578" s="33">
        <f t="shared" si="219"/>
        <v>10</v>
      </c>
      <c r="D578" s="125">
        <f>COUNTIF('Rake Load'!A:A,Summary!B578)</f>
        <v>0</v>
      </c>
      <c r="E578" s="125">
        <f>SUMIF('Rake Load'!A:A,B578,'Rake Load'!F:F)</f>
        <v>0</v>
      </c>
      <c r="F578" s="35">
        <f>SUMIF('Rake Load'!A:A,B578,'Rake Load'!AB:AB)</f>
        <v>0</v>
      </c>
      <c r="G578" s="35" t="e">
        <f t="shared" si="220"/>
        <v>#DIV/0!</v>
      </c>
      <c r="H578" s="36" t="e">
        <f t="shared" si="221"/>
        <v>#DIV/0!</v>
      </c>
      <c r="I578" s="36" t="e">
        <f t="shared" si="222"/>
        <v>#DIV/0!</v>
      </c>
      <c r="J578" s="35">
        <f>SUMIF('Rake Load'!A:A,B578,'Rake Load'!BH:BH)</f>
        <v>0</v>
      </c>
      <c r="K578" s="41">
        <f t="shared" si="223"/>
        <v>0</v>
      </c>
      <c r="L578" s="41" t="e">
        <f t="shared" si="224"/>
        <v>#DIV/0!</v>
      </c>
      <c r="M578" s="49" t="e">
        <f t="shared" si="225"/>
        <v>#DIV/0!</v>
      </c>
      <c r="N578" s="49" t="e">
        <f t="shared" si="226"/>
        <v>#DIV/0!</v>
      </c>
      <c r="O578" s="363">
        <f>SUMIF(C$2:C578,C578,D$2:D578)</f>
        <v>121</v>
      </c>
      <c r="P578" s="33">
        <f>SUMIF(C$2:C578,C578,F$2:F578)</f>
        <v>20.852777777777781</v>
      </c>
      <c r="Q578" s="37">
        <f t="shared" si="227"/>
        <v>0.17233700642791555</v>
      </c>
      <c r="R578" s="36">
        <f t="shared" si="228"/>
        <v>4</v>
      </c>
      <c r="S578" s="36">
        <f t="shared" si="229"/>
        <v>8</v>
      </c>
      <c r="T578" s="363">
        <f>SUM(D$2:D578)</f>
        <v>1535</v>
      </c>
      <c r="U578" s="38">
        <f>SUMIF(C$2:C578,C578,E$2:E578)</f>
        <v>431429.86999999994</v>
      </c>
      <c r="V578" s="38">
        <f>SUM(E$2:E578)</f>
        <v>5446054.2960000029</v>
      </c>
      <c r="W578" s="43">
        <f>SUM(F$2:F578)</f>
        <v>40908.054861111159</v>
      </c>
      <c r="X578" s="43">
        <f t="shared" si="230"/>
        <v>26.650198606587075</v>
      </c>
      <c r="Y578" s="36">
        <f t="shared" si="231"/>
        <v>15</v>
      </c>
      <c r="Z578" s="36">
        <f t="shared" si="232"/>
        <v>36</v>
      </c>
      <c r="AA578" s="38">
        <f>SUMIF('Rake Load'!A:A,Summary!B578,'Rake Load'!AN:AN)</f>
        <v>0</v>
      </c>
      <c r="AB578" s="38">
        <f>SUMIF(C$2:C578,C578,AA$2:AA578)</f>
        <v>51.692361111111097</v>
      </c>
      <c r="AC578" s="38">
        <f>SUM(AA$2:AA578)</f>
        <v>540.44861111113426</v>
      </c>
      <c r="AD578" s="43" t="e">
        <f t="shared" si="233"/>
        <v>#DIV/0!</v>
      </c>
      <c r="AE578" s="43">
        <f t="shared" si="234"/>
        <v>0.42720959595959584</v>
      </c>
      <c r="AF578" s="43">
        <f t="shared" si="235"/>
        <v>0.35208378574015259</v>
      </c>
      <c r="AG578" s="38">
        <f>SUMIF(Unloader!B:B,Summary!B578,Unloader!M:M)</f>
        <v>0</v>
      </c>
      <c r="AH578" s="38">
        <f>SUMIF(C$2:C578,C578,AG$2:AG578)</f>
        <v>445932</v>
      </c>
      <c r="AI578" s="38">
        <f>SUM(AG$2:AG578)</f>
        <v>5010888</v>
      </c>
      <c r="AJ578" s="40">
        <f>SUMIF(Unloader!B:B,Summary!B578,Unloader!W:W)</f>
        <v>0</v>
      </c>
      <c r="AK578" s="40">
        <f>SUMIF(Unloader!B:B,Summary!B578,Unloader!AD:AD)+SUMIF(Unloader!B:B,Summary!B578,Unloader!BR:BR)+SUMIF(Unloader!B:B,Summary!B578,Unloader!BN:BN)</f>
        <v>0</v>
      </c>
      <c r="AL578" s="40">
        <f>SUMIF(C$2:C578,C578,AJ$2:AJ578)</f>
        <v>13.309722222222222</v>
      </c>
      <c r="AM578" s="40">
        <f>SUMIF(C$2:C578,C578,AK$2:AK578)</f>
        <v>0.2951388888888889</v>
      </c>
      <c r="AN578" s="30">
        <f t="shared" si="236"/>
        <v>1427.6676804866338</v>
      </c>
      <c r="AO578" s="30">
        <f>SUM(AJ$2:AJ578)</f>
        <v>155.96458333333337</v>
      </c>
      <c r="AP578" s="30">
        <f>SUM(AK$2:AK578)</f>
        <v>13.888194444444437</v>
      </c>
      <c r="AQ578" s="30">
        <f t="shared" si="237"/>
        <v>1469.5404467471526</v>
      </c>
    </row>
    <row r="579" spans="1:43" x14ac:dyDescent="0.25">
      <c r="A579" s="124">
        <f t="shared" si="238"/>
        <v>578</v>
      </c>
      <c r="B579" s="361">
        <f t="shared" si="238"/>
        <v>41211</v>
      </c>
      <c r="C579" s="33">
        <f t="shared" si="219"/>
        <v>10</v>
      </c>
      <c r="D579" s="125">
        <f>COUNTIF('Rake Load'!A:A,Summary!B579)</f>
        <v>0</v>
      </c>
      <c r="E579" s="125">
        <f>SUMIF('Rake Load'!A:A,B579,'Rake Load'!F:F)</f>
        <v>0</v>
      </c>
      <c r="F579" s="35">
        <f>SUMIF('Rake Load'!A:A,B579,'Rake Load'!AB:AB)</f>
        <v>0</v>
      </c>
      <c r="G579" s="35" t="e">
        <f t="shared" si="220"/>
        <v>#DIV/0!</v>
      </c>
      <c r="H579" s="36" t="e">
        <f t="shared" si="221"/>
        <v>#DIV/0!</v>
      </c>
      <c r="I579" s="36" t="e">
        <f t="shared" si="222"/>
        <v>#DIV/0!</v>
      </c>
      <c r="J579" s="35">
        <f>SUMIF('Rake Load'!A:A,B579,'Rake Load'!BH:BH)</f>
        <v>0</v>
      </c>
      <c r="K579" s="41">
        <f t="shared" si="223"/>
        <v>0</v>
      </c>
      <c r="L579" s="41" t="e">
        <f t="shared" si="224"/>
        <v>#DIV/0!</v>
      </c>
      <c r="M579" s="49" t="e">
        <f t="shared" si="225"/>
        <v>#DIV/0!</v>
      </c>
      <c r="N579" s="49" t="e">
        <f t="shared" si="226"/>
        <v>#DIV/0!</v>
      </c>
      <c r="O579" s="363">
        <f>SUMIF(C$2:C579,C579,D$2:D579)</f>
        <v>121</v>
      </c>
      <c r="P579" s="33">
        <f>SUMIF(C$2:C579,C579,F$2:F579)</f>
        <v>20.852777777777781</v>
      </c>
      <c r="Q579" s="37">
        <f t="shared" si="227"/>
        <v>0.17233700642791555</v>
      </c>
      <c r="R579" s="36">
        <f t="shared" si="228"/>
        <v>4</v>
      </c>
      <c r="S579" s="36">
        <f t="shared" si="229"/>
        <v>8</v>
      </c>
      <c r="T579" s="363">
        <f>SUM(D$2:D579)</f>
        <v>1535</v>
      </c>
      <c r="U579" s="38">
        <f>SUMIF(C$2:C579,C579,E$2:E579)</f>
        <v>431429.86999999994</v>
      </c>
      <c r="V579" s="38">
        <f>SUM(E$2:E579)</f>
        <v>5446054.2960000029</v>
      </c>
      <c r="W579" s="43">
        <f>SUM(F$2:F579)</f>
        <v>40908.054861111159</v>
      </c>
      <c r="X579" s="43">
        <f t="shared" si="230"/>
        <v>26.650198606587075</v>
      </c>
      <c r="Y579" s="36">
        <f t="shared" si="231"/>
        <v>15</v>
      </c>
      <c r="Z579" s="36">
        <f t="shared" si="232"/>
        <v>36</v>
      </c>
      <c r="AA579" s="38">
        <f>SUMIF('Rake Load'!A:A,Summary!B579,'Rake Load'!AN:AN)</f>
        <v>0</v>
      </c>
      <c r="AB579" s="38">
        <f>SUMIF(C$2:C579,C579,AA$2:AA579)</f>
        <v>51.692361111111097</v>
      </c>
      <c r="AC579" s="38">
        <f>SUM(AA$2:AA579)</f>
        <v>540.44861111113426</v>
      </c>
      <c r="AD579" s="43" t="e">
        <f t="shared" si="233"/>
        <v>#DIV/0!</v>
      </c>
      <c r="AE579" s="43">
        <f t="shared" si="234"/>
        <v>0.42720959595959584</v>
      </c>
      <c r="AF579" s="43">
        <f t="shared" si="235"/>
        <v>0.35208378574015259</v>
      </c>
      <c r="AG579" s="38">
        <f>SUMIF(Unloader!B:B,Summary!B579,Unloader!M:M)</f>
        <v>0</v>
      </c>
      <c r="AH579" s="38">
        <f>SUMIF(C$2:C579,C579,AG$2:AG579)</f>
        <v>445932</v>
      </c>
      <c r="AI579" s="38">
        <f>SUM(AG$2:AG579)</f>
        <v>5010888</v>
      </c>
      <c r="AJ579" s="40">
        <f>SUMIF(Unloader!B:B,Summary!B579,Unloader!W:W)</f>
        <v>0</v>
      </c>
      <c r="AK579" s="40">
        <f>SUMIF(Unloader!B:B,Summary!B579,Unloader!AD:AD)+SUMIF(Unloader!B:B,Summary!B579,Unloader!BR:BR)+SUMIF(Unloader!B:B,Summary!B579,Unloader!BN:BN)</f>
        <v>0</v>
      </c>
      <c r="AL579" s="40">
        <f>SUMIF(C$2:C579,C579,AJ$2:AJ579)</f>
        <v>13.309722222222222</v>
      </c>
      <c r="AM579" s="40">
        <f>SUMIF(C$2:C579,C579,AK$2:AK579)</f>
        <v>0.2951388888888889</v>
      </c>
      <c r="AN579" s="30">
        <f t="shared" si="236"/>
        <v>1427.6676804866338</v>
      </c>
      <c r="AO579" s="30">
        <f>SUM(AJ$2:AJ579)</f>
        <v>155.96458333333337</v>
      </c>
      <c r="AP579" s="30">
        <f>SUM(AK$2:AK579)</f>
        <v>13.888194444444437</v>
      </c>
      <c r="AQ579" s="30">
        <f t="shared" si="237"/>
        <v>1469.5404467471526</v>
      </c>
    </row>
    <row r="580" spans="1:43" x14ac:dyDescent="0.25">
      <c r="A580" s="124">
        <f t="shared" si="238"/>
        <v>579</v>
      </c>
      <c r="B580" s="361">
        <f t="shared" si="238"/>
        <v>41212</v>
      </c>
      <c r="C580" s="33">
        <f t="shared" si="219"/>
        <v>10</v>
      </c>
      <c r="D580" s="125">
        <f>COUNTIF('Rake Load'!A:A,Summary!B580)</f>
        <v>0</v>
      </c>
      <c r="E580" s="125">
        <f>SUMIF('Rake Load'!A:A,B580,'Rake Load'!F:F)</f>
        <v>0</v>
      </c>
      <c r="F580" s="35">
        <f>SUMIF('Rake Load'!A:A,B580,'Rake Load'!AB:AB)</f>
        <v>0</v>
      </c>
      <c r="G580" s="35" t="e">
        <f t="shared" si="220"/>
        <v>#DIV/0!</v>
      </c>
      <c r="H580" s="36" t="e">
        <f t="shared" si="221"/>
        <v>#DIV/0!</v>
      </c>
      <c r="I580" s="36" t="e">
        <f t="shared" si="222"/>
        <v>#DIV/0!</v>
      </c>
      <c r="J580" s="35">
        <f>SUMIF('Rake Load'!A:A,B580,'Rake Load'!BH:BH)</f>
        <v>0</v>
      </c>
      <c r="K580" s="41">
        <f t="shared" si="223"/>
        <v>0</v>
      </c>
      <c r="L580" s="41" t="e">
        <f t="shared" si="224"/>
        <v>#DIV/0!</v>
      </c>
      <c r="M580" s="49" t="e">
        <f t="shared" si="225"/>
        <v>#DIV/0!</v>
      </c>
      <c r="N580" s="49" t="e">
        <f t="shared" si="226"/>
        <v>#DIV/0!</v>
      </c>
      <c r="O580" s="363">
        <f>SUMIF(C$2:C580,C580,D$2:D580)</f>
        <v>121</v>
      </c>
      <c r="P580" s="33">
        <f>SUMIF(C$2:C580,C580,F$2:F580)</f>
        <v>20.852777777777781</v>
      </c>
      <c r="Q580" s="37">
        <f t="shared" si="227"/>
        <v>0.17233700642791555</v>
      </c>
      <c r="R580" s="36">
        <f t="shared" si="228"/>
        <v>4</v>
      </c>
      <c r="S580" s="36">
        <f t="shared" si="229"/>
        <v>8</v>
      </c>
      <c r="T580" s="363">
        <f>SUM(D$2:D580)</f>
        <v>1535</v>
      </c>
      <c r="U580" s="38">
        <f>SUMIF(C$2:C580,C580,E$2:E580)</f>
        <v>431429.86999999994</v>
      </c>
      <c r="V580" s="38">
        <f>SUM(E$2:E580)</f>
        <v>5446054.2960000029</v>
      </c>
      <c r="W580" s="43">
        <f>SUM(F$2:F580)</f>
        <v>40908.054861111159</v>
      </c>
      <c r="X580" s="43">
        <f t="shared" si="230"/>
        <v>26.650198606587075</v>
      </c>
      <c r="Y580" s="36">
        <f t="shared" si="231"/>
        <v>15</v>
      </c>
      <c r="Z580" s="36">
        <f t="shared" si="232"/>
        <v>36</v>
      </c>
      <c r="AA580" s="38">
        <f>SUMIF('Rake Load'!A:A,Summary!B580,'Rake Load'!AN:AN)</f>
        <v>0</v>
      </c>
      <c r="AB580" s="38">
        <f>SUMIF(C$2:C580,C580,AA$2:AA580)</f>
        <v>51.692361111111097</v>
      </c>
      <c r="AC580" s="38">
        <f>SUM(AA$2:AA580)</f>
        <v>540.44861111113426</v>
      </c>
      <c r="AD580" s="43" t="e">
        <f t="shared" si="233"/>
        <v>#DIV/0!</v>
      </c>
      <c r="AE580" s="43">
        <f t="shared" si="234"/>
        <v>0.42720959595959584</v>
      </c>
      <c r="AF580" s="43">
        <f t="shared" si="235"/>
        <v>0.35208378574015259</v>
      </c>
      <c r="AG580" s="38">
        <f>SUMIF(Unloader!B:B,Summary!B580,Unloader!M:M)</f>
        <v>0</v>
      </c>
      <c r="AH580" s="38">
        <f>SUMIF(C$2:C580,C580,AG$2:AG580)</f>
        <v>445932</v>
      </c>
      <c r="AI580" s="38">
        <f>SUM(AG$2:AG580)</f>
        <v>5010888</v>
      </c>
      <c r="AJ580" s="40">
        <f>SUMIF(Unloader!B:B,Summary!B580,Unloader!W:W)</f>
        <v>0</v>
      </c>
      <c r="AK580" s="40">
        <f>SUMIF(Unloader!B:B,Summary!B580,Unloader!AD:AD)+SUMIF(Unloader!B:B,Summary!B580,Unloader!BR:BR)+SUMIF(Unloader!B:B,Summary!B580,Unloader!BN:BN)</f>
        <v>0</v>
      </c>
      <c r="AL580" s="40">
        <f>SUMIF(C$2:C580,C580,AJ$2:AJ580)</f>
        <v>13.309722222222222</v>
      </c>
      <c r="AM580" s="40">
        <f>SUMIF(C$2:C580,C580,AK$2:AK580)</f>
        <v>0.2951388888888889</v>
      </c>
      <c r="AN580" s="30">
        <f t="shared" si="236"/>
        <v>1427.6676804866338</v>
      </c>
      <c r="AO580" s="30">
        <f>SUM(AJ$2:AJ580)</f>
        <v>155.96458333333337</v>
      </c>
      <c r="AP580" s="30">
        <f>SUM(AK$2:AK580)</f>
        <v>13.888194444444437</v>
      </c>
      <c r="AQ580" s="30">
        <f t="shared" si="237"/>
        <v>1469.5404467471526</v>
      </c>
    </row>
    <row r="581" spans="1:43" x14ac:dyDescent="0.25">
      <c r="A581" s="124">
        <f t="shared" si="238"/>
        <v>580</v>
      </c>
      <c r="B581" s="361">
        <f t="shared" si="238"/>
        <v>41213</v>
      </c>
      <c r="C581" s="33">
        <f t="shared" si="219"/>
        <v>10</v>
      </c>
      <c r="D581" s="125">
        <f>COUNTIF('Rake Load'!A:A,Summary!B581)</f>
        <v>0</v>
      </c>
      <c r="E581" s="125">
        <f>SUMIF('Rake Load'!A:A,B581,'Rake Load'!F:F)</f>
        <v>0</v>
      </c>
      <c r="F581" s="35">
        <f>SUMIF('Rake Load'!A:A,B581,'Rake Load'!AB:AB)</f>
        <v>0</v>
      </c>
      <c r="G581" s="35" t="e">
        <f t="shared" si="220"/>
        <v>#DIV/0!</v>
      </c>
      <c r="H581" s="36" t="e">
        <f t="shared" si="221"/>
        <v>#DIV/0!</v>
      </c>
      <c r="I581" s="36" t="e">
        <f t="shared" si="222"/>
        <v>#DIV/0!</v>
      </c>
      <c r="J581" s="35">
        <f>SUMIF('Rake Load'!A:A,B581,'Rake Load'!BH:BH)</f>
        <v>0</v>
      </c>
      <c r="K581" s="41">
        <f t="shared" si="223"/>
        <v>0</v>
      </c>
      <c r="L581" s="41" t="e">
        <f t="shared" si="224"/>
        <v>#DIV/0!</v>
      </c>
      <c r="M581" s="49" t="e">
        <f t="shared" si="225"/>
        <v>#DIV/0!</v>
      </c>
      <c r="N581" s="49" t="e">
        <f t="shared" si="226"/>
        <v>#DIV/0!</v>
      </c>
      <c r="O581" s="363">
        <f>SUMIF(C$2:C581,C581,D$2:D581)</f>
        <v>121</v>
      </c>
      <c r="P581" s="33">
        <f>SUMIF(C$2:C581,C581,F$2:F581)</f>
        <v>20.852777777777781</v>
      </c>
      <c r="Q581" s="37">
        <f t="shared" si="227"/>
        <v>0.17233700642791555</v>
      </c>
      <c r="R581" s="36">
        <f t="shared" si="228"/>
        <v>4</v>
      </c>
      <c r="S581" s="36">
        <f t="shared" si="229"/>
        <v>8</v>
      </c>
      <c r="T581" s="363">
        <f>SUM(D$2:D581)</f>
        <v>1535</v>
      </c>
      <c r="U581" s="38">
        <f>SUMIF(C$2:C581,C581,E$2:E581)</f>
        <v>431429.86999999994</v>
      </c>
      <c r="V581" s="38">
        <f>SUM(E$2:E581)</f>
        <v>5446054.2960000029</v>
      </c>
      <c r="W581" s="43">
        <f>SUM(F$2:F581)</f>
        <v>40908.054861111159</v>
      </c>
      <c r="X581" s="43">
        <f t="shared" si="230"/>
        <v>26.650198606587075</v>
      </c>
      <c r="Y581" s="36">
        <f t="shared" si="231"/>
        <v>15</v>
      </c>
      <c r="Z581" s="36">
        <f t="shared" si="232"/>
        <v>36</v>
      </c>
      <c r="AA581" s="38">
        <f>SUMIF('Rake Load'!A:A,Summary!B581,'Rake Load'!AN:AN)</f>
        <v>0</v>
      </c>
      <c r="AB581" s="38">
        <f>SUMIF(C$2:C581,C581,AA$2:AA581)</f>
        <v>51.692361111111097</v>
      </c>
      <c r="AC581" s="38">
        <f>SUM(AA$2:AA581)</f>
        <v>540.44861111113426</v>
      </c>
      <c r="AD581" s="43" t="e">
        <f t="shared" si="233"/>
        <v>#DIV/0!</v>
      </c>
      <c r="AE581" s="43">
        <f t="shared" si="234"/>
        <v>0.42720959595959584</v>
      </c>
      <c r="AF581" s="43">
        <f t="shared" si="235"/>
        <v>0.35208378574015259</v>
      </c>
      <c r="AG581" s="38">
        <f>SUMIF(Unloader!B:B,Summary!B581,Unloader!M:M)</f>
        <v>0</v>
      </c>
      <c r="AH581" s="38">
        <f>SUMIF(C$2:C581,C581,AG$2:AG581)</f>
        <v>445932</v>
      </c>
      <c r="AI581" s="38">
        <f>SUM(AG$2:AG581)</f>
        <v>5010888</v>
      </c>
      <c r="AJ581" s="40">
        <f>SUMIF(Unloader!B:B,Summary!B581,Unloader!W:W)</f>
        <v>0</v>
      </c>
      <c r="AK581" s="40">
        <f>SUMIF(Unloader!B:B,Summary!B581,Unloader!AD:AD)+SUMIF(Unloader!B:B,Summary!B581,Unloader!BR:BR)+SUMIF(Unloader!B:B,Summary!B581,Unloader!BN:BN)</f>
        <v>0</v>
      </c>
      <c r="AL581" s="40">
        <f>SUMIF(C$2:C581,C581,AJ$2:AJ581)</f>
        <v>13.309722222222222</v>
      </c>
      <c r="AM581" s="40">
        <f>SUMIF(C$2:C581,C581,AK$2:AK581)</f>
        <v>0.2951388888888889</v>
      </c>
      <c r="AN581" s="30">
        <f t="shared" si="236"/>
        <v>1427.6676804866338</v>
      </c>
      <c r="AO581" s="30">
        <f>SUM(AJ$2:AJ581)</f>
        <v>155.96458333333337</v>
      </c>
      <c r="AP581" s="30">
        <f>SUM(AK$2:AK581)</f>
        <v>13.888194444444437</v>
      </c>
      <c r="AQ581" s="30">
        <f t="shared" si="237"/>
        <v>1469.5404467471526</v>
      </c>
    </row>
    <row r="582" spans="1:43" x14ac:dyDescent="0.25">
      <c r="A582" s="124">
        <f t="shared" si="238"/>
        <v>581</v>
      </c>
      <c r="B582" s="361">
        <f t="shared" si="238"/>
        <v>41214</v>
      </c>
      <c r="C582" s="33">
        <f t="shared" si="219"/>
        <v>11</v>
      </c>
      <c r="D582" s="125">
        <f>COUNTIF('Rake Load'!A:A,Summary!B582)</f>
        <v>0</v>
      </c>
      <c r="E582" s="125">
        <f>SUMIF('Rake Load'!A:A,B582,'Rake Load'!F:F)</f>
        <v>0</v>
      </c>
      <c r="F582" s="35">
        <f>SUMIF('Rake Load'!A:A,B582,'Rake Load'!AB:AB)</f>
        <v>0</v>
      </c>
      <c r="G582" s="35" t="e">
        <f t="shared" si="220"/>
        <v>#DIV/0!</v>
      </c>
      <c r="H582" s="36" t="e">
        <f t="shared" si="221"/>
        <v>#DIV/0!</v>
      </c>
      <c r="I582" s="36" t="e">
        <f t="shared" si="222"/>
        <v>#DIV/0!</v>
      </c>
      <c r="J582" s="35">
        <f>SUMIF('Rake Load'!A:A,B582,'Rake Load'!BH:BH)</f>
        <v>0</v>
      </c>
      <c r="K582" s="41">
        <f t="shared" si="223"/>
        <v>0</v>
      </c>
      <c r="L582" s="41" t="e">
        <f t="shared" si="224"/>
        <v>#DIV/0!</v>
      </c>
      <c r="M582" s="49" t="e">
        <f t="shared" si="225"/>
        <v>#DIV/0!</v>
      </c>
      <c r="N582" s="49" t="e">
        <f t="shared" si="226"/>
        <v>#DIV/0!</v>
      </c>
      <c r="O582" s="363">
        <f>SUMIF(C$2:C582,C582,D$2:D582)</f>
        <v>140</v>
      </c>
      <c r="P582" s="33">
        <f>SUMIF(C$2:C582,C582,F$2:F582)</f>
        <v>17.011805555555558</v>
      </c>
      <c r="Q582" s="37">
        <f t="shared" si="227"/>
        <v>0.12151289682539684</v>
      </c>
      <c r="R582" s="36">
        <f t="shared" si="228"/>
        <v>2</v>
      </c>
      <c r="S582" s="36">
        <f t="shared" si="229"/>
        <v>54</v>
      </c>
      <c r="T582" s="363">
        <f>SUM(D$2:D582)</f>
        <v>1535</v>
      </c>
      <c r="U582" s="38">
        <f>SUMIF(C$2:C582,C582,E$2:E582)</f>
        <v>496255.22000000003</v>
      </c>
      <c r="V582" s="38">
        <f>SUM(E$2:E582)</f>
        <v>5446054.2960000029</v>
      </c>
      <c r="W582" s="43">
        <f>SUM(F$2:F582)</f>
        <v>40908.054861111159</v>
      </c>
      <c r="X582" s="43">
        <f t="shared" si="230"/>
        <v>26.650198606587075</v>
      </c>
      <c r="Y582" s="36">
        <f t="shared" si="231"/>
        <v>15</v>
      </c>
      <c r="Z582" s="36">
        <f t="shared" si="232"/>
        <v>36</v>
      </c>
      <c r="AA582" s="38">
        <f>SUMIF('Rake Load'!A:A,Summary!B582,'Rake Load'!AN:AN)</f>
        <v>0</v>
      </c>
      <c r="AB582" s="38">
        <f>SUMIF(C$2:C582,C582,AA$2:AA582)</f>
        <v>48.49583333333333</v>
      </c>
      <c r="AC582" s="38">
        <f>SUM(AA$2:AA582)</f>
        <v>540.44861111113426</v>
      </c>
      <c r="AD582" s="43" t="e">
        <f t="shared" si="233"/>
        <v>#DIV/0!</v>
      </c>
      <c r="AE582" s="43">
        <f t="shared" si="234"/>
        <v>0.34639880952380953</v>
      </c>
      <c r="AF582" s="43">
        <f t="shared" si="235"/>
        <v>0.35208378574015259</v>
      </c>
      <c r="AG582" s="38">
        <f>SUMIF(Unloader!B:B,Summary!B582,Unloader!M:M)</f>
        <v>0</v>
      </c>
      <c r="AH582" s="38">
        <f>SUMIF(C$2:C582,C582,AG$2:AG582)</f>
        <v>492659</v>
      </c>
      <c r="AI582" s="38">
        <f>SUM(AG$2:AG582)</f>
        <v>5010888</v>
      </c>
      <c r="AJ582" s="40">
        <f>SUMIF(Unloader!B:B,Summary!B582,Unloader!W:W)</f>
        <v>0</v>
      </c>
      <c r="AK582" s="40">
        <f>SUMIF(Unloader!B:B,Summary!B582,Unloader!AD:AD)+SUMIF(Unloader!B:B,Summary!B582,Unloader!BR:BR)+SUMIF(Unloader!B:B,Summary!B582,Unloader!BN:BN)</f>
        <v>0</v>
      </c>
      <c r="AL582" s="40">
        <f>SUMIF(C$2:C582,C582,AJ$2:AJ582)</f>
        <v>12.798611111111112</v>
      </c>
      <c r="AM582" s="40">
        <f>SUMIF(C$2:C582,C582,AK$2:AK582)</f>
        <v>0.46805555555555556</v>
      </c>
      <c r="AN582" s="30">
        <f t="shared" si="236"/>
        <v>1664.7634602387923</v>
      </c>
      <c r="AO582" s="30">
        <f>SUM(AJ$2:AJ582)</f>
        <v>155.96458333333337</v>
      </c>
      <c r="AP582" s="30">
        <f>SUM(AK$2:AK582)</f>
        <v>13.888194444444437</v>
      </c>
      <c r="AQ582" s="30">
        <f t="shared" si="237"/>
        <v>1469.5404467471526</v>
      </c>
    </row>
    <row r="583" spans="1:43" x14ac:dyDescent="0.25">
      <c r="A583" s="124">
        <f t="shared" si="238"/>
        <v>582</v>
      </c>
      <c r="B583" s="361">
        <f t="shared" si="238"/>
        <v>41215</v>
      </c>
      <c r="C583" s="33">
        <f t="shared" si="219"/>
        <v>11</v>
      </c>
      <c r="D583" s="125">
        <f>COUNTIF('Rake Load'!A:A,Summary!B583)</f>
        <v>0</v>
      </c>
      <c r="E583" s="125">
        <f>SUMIF('Rake Load'!A:A,B583,'Rake Load'!F:F)</f>
        <v>0</v>
      </c>
      <c r="F583" s="35">
        <f>SUMIF('Rake Load'!A:A,B583,'Rake Load'!AB:AB)</f>
        <v>0</v>
      </c>
      <c r="G583" s="35" t="e">
        <f t="shared" si="220"/>
        <v>#DIV/0!</v>
      </c>
      <c r="H583" s="36" t="e">
        <f t="shared" si="221"/>
        <v>#DIV/0!</v>
      </c>
      <c r="I583" s="36" t="e">
        <f t="shared" si="222"/>
        <v>#DIV/0!</v>
      </c>
      <c r="J583" s="35">
        <f>SUMIF('Rake Load'!A:A,B583,'Rake Load'!BH:BH)</f>
        <v>0</v>
      </c>
      <c r="K583" s="41">
        <f t="shared" si="223"/>
        <v>0</v>
      </c>
      <c r="L583" s="41" t="e">
        <f t="shared" si="224"/>
        <v>#DIV/0!</v>
      </c>
      <c r="M583" s="49" t="e">
        <f t="shared" si="225"/>
        <v>#DIV/0!</v>
      </c>
      <c r="N583" s="49" t="e">
        <f t="shared" si="226"/>
        <v>#DIV/0!</v>
      </c>
      <c r="O583" s="363">
        <f>SUMIF(C$2:C583,C583,D$2:D583)</f>
        <v>140</v>
      </c>
      <c r="P583" s="33">
        <f>SUMIF(C$2:C583,C583,F$2:F583)</f>
        <v>17.011805555555558</v>
      </c>
      <c r="Q583" s="37">
        <f t="shared" si="227"/>
        <v>0.12151289682539684</v>
      </c>
      <c r="R583" s="36">
        <f t="shared" si="228"/>
        <v>2</v>
      </c>
      <c r="S583" s="36">
        <f t="shared" si="229"/>
        <v>54</v>
      </c>
      <c r="T583" s="363">
        <f>SUM(D$2:D583)</f>
        <v>1535</v>
      </c>
      <c r="U583" s="38">
        <f>SUMIF(C$2:C583,C583,E$2:E583)</f>
        <v>496255.22000000003</v>
      </c>
      <c r="V583" s="38">
        <f>SUM(E$2:E583)</f>
        <v>5446054.2960000029</v>
      </c>
      <c r="W583" s="43">
        <f>SUM(F$2:F583)</f>
        <v>40908.054861111159</v>
      </c>
      <c r="X583" s="43">
        <f t="shared" si="230"/>
        <v>26.650198606587075</v>
      </c>
      <c r="Y583" s="36">
        <f t="shared" si="231"/>
        <v>15</v>
      </c>
      <c r="Z583" s="36">
        <f t="shared" si="232"/>
        <v>36</v>
      </c>
      <c r="AA583" s="38">
        <f>SUMIF('Rake Load'!A:A,Summary!B583,'Rake Load'!AN:AN)</f>
        <v>0</v>
      </c>
      <c r="AB583" s="38">
        <f>SUMIF(C$2:C583,C583,AA$2:AA583)</f>
        <v>48.49583333333333</v>
      </c>
      <c r="AC583" s="38">
        <f>SUM(AA$2:AA583)</f>
        <v>540.44861111113426</v>
      </c>
      <c r="AD583" s="43" t="e">
        <f t="shared" si="233"/>
        <v>#DIV/0!</v>
      </c>
      <c r="AE583" s="43">
        <f t="shared" si="234"/>
        <v>0.34639880952380953</v>
      </c>
      <c r="AF583" s="43">
        <f t="shared" si="235"/>
        <v>0.35208378574015259</v>
      </c>
      <c r="AG583" s="38">
        <f>SUMIF(Unloader!B:B,Summary!B583,Unloader!M:M)</f>
        <v>0</v>
      </c>
      <c r="AH583" s="38">
        <f>SUMIF(C$2:C583,C583,AG$2:AG583)</f>
        <v>492659</v>
      </c>
      <c r="AI583" s="38">
        <f>SUM(AG$2:AG583)</f>
        <v>5010888</v>
      </c>
      <c r="AJ583" s="40">
        <f>SUMIF(Unloader!B:B,Summary!B583,Unloader!W:W)</f>
        <v>0</v>
      </c>
      <c r="AK583" s="40">
        <f>SUMIF(Unloader!B:B,Summary!B583,Unloader!AD:AD)+SUMIF(Unloader!B:B,Summary!B583,Unloader!BR:BR)+SUMIF(Unloader!B:B,Summary!B583,Unloader!BN:BN)</f>
        <v>0</v>
      </c>
      <c r="AL583" s="40">
        <f>SUMIF(C$2:C583,C583,AJ$2:AJ583)</f>
        <v>12.798611111111112</v>
      </c>
      <c r="AM583" s="40">
        <f>SUMIF(C$2:C583,C583,AK$2:AK583)</f>
        <v>0.46805555555555556</v>
      </c>
      <c r="AN583" s="30">
        <f t="shared" si="236"/>
        <v>1664.7634602387923</v>
      </c>
      <c r="AO583" s="30">
        <f>SUM(AJ$2:AJ583)</f>
        <v>155.96458333333337</v>
      </c>
      <c r="AP583" s="30">
        <f>SUM(AK$2:AK583)</f>
        <v>13.888194444444437</v>
      </c>
      <c r="AQ583" s="30">
        <f t="shared" si="237"/>
        <v>1469.5404467471526</v>
      </c>
    </row>
    <row r="584" spans="1:43" x14ac:dyDescent="0.25">
      <c r="A584" s="124">
        <f t="shared" ref="A584:B599" si="239">A583+1</f>
        <v>583</v>
      </c>
      <c r="B584" s="361">
        <f t="shared" si="239"/>
        <v>41216</v>
      </c>
      <c r="C584" s="33">
        <f t="shared" si="219"/>
        <v>11</v>
      </c>
      <c r="D584" s="125">
        <f>COUNTIF('Rake Load'!A:A,Summary!B584)</f>
        <v>0</v>
      </c>
      <c r="E584" s="125">
        <f>SUMIF('Rake Load'!A:A,B584,'Rake Load'!F:F)</f>
        <v>0</v>
      </c>
      <c r="F584" s="35">
        <f>SUMIF('Rake Load'!A:A,B584,'Rake Load'!AB:AB)</f>
        <v>0</v>
      </c>
      <c r="G584" s="35" t="e">
        <f t="shared" si="220"/>
        <v>#DIV/0!</v>
      </c>
      <c r="H584" s="36" t="e">
        <f t="shared" si="221"/>
        <v>#DIV/0!</v>
      </c>
      <c r="I584" s="36" t="e">
        <f t="shared" si="222"/>
        <v>#DIV/0!</v>
      </c>
      <c r="J584" s="35">
        <f>SUMIF('Rake Load'!A:A,B584,'Rake Load'!BH:BH)</f>
        <v>0</v>
      </c>
      <c r="K584" s="41">
        <f t="shared" si="223"/>
        <v>0</v>
      </c>
      <c r="L584" s="41" t="e">
        <f t="shared" si="224"/>
        <v>#DIV/0!</v>
      </c>
      <c r="M584" s="49" t="e">
        <f t="shared" si="225"/>
        <v>#DIV/0!</v>
      </c>
      <c r="N584" s="49" t="e">
        <f t="shared" si="226"/>
        <v>#DIV/0!</v>
      </c>
      <c r="O584" s="363">
        <f>SUMIF(C$2:C584,C584,D$2:D584)</f>
        <v>140</v>
      </c>
      <c r="P584" s="33">
        <f>SUMIF(C$2:C584,C584,F$2:F584)</f>
        <v>17.011805555555558</v>
      </c>
      <c r="Q584" s="37">
        <f t="shared" si="227"/>
        <v>0.12151289682539684</v>
      </c>
      <c r="R584" s="36">
        <f t="shared" si="228"/>
        <v>2</v>
      </c>
      <c r="S584" s="36">
        <f t="shared" si="229"/>
        <v>54</v>
      </c>
      <c r="T584" s="363">
        <f>SUM(D$2:D584)</f>
        <v>1535</v>
      </c>
      <c r="U584" s="38">
        <f>SUMIF(C$2:C584,C584,E$2:E584)</f>
        <v>496255.22000000003</v>
      </c>
      <c r="V584" s="38">
        <f>SUM(E$2:E584)</f>
        <v>5446054.2960000029</v>
      </c>
      <c r="W584" s="43">
        <f>SUM(F$2:F584)</f>
        <v>40908.054861111159</v>
      </c>
      <c r="X584" s="43">
        <f t="shared" si="230"/>
        <v>26.650198606587075</v>
      </c>
      <c r="Y584" s="36">
        <f t="shared" si="231"/>
        <v>15</v>
      </c>
      <c r="Z584" s="36">
        <f t="shared" si="232"/>
        <v>36</v>
      </c>
      <c r="AA584" s="38">
        <f>SUMIF('Rake Load'!A:A,Summary!B584,'Rake Load'!AN:AN)</f>
        <v>0</v>
      </c>
      <c r="AB584" s="38">
        <f>SUMIF(C$2:C584,C584,AA$2:AA584)</f>
        <v>48.49583333333333</v>
      </c>
      <c r="AC584" s="38">
        <f>SUM(AA$2:AA584)</f>
        <v>540.44861111113426</v>
      </c>
      <c r="AD584" s="43" t="e">
        <f t="shared" si="233"/>
        <v>#DIV/0!</v>
      </c>
      <c r="AE584" s="43">
        <f t="shared" si="234"/>
        <v>0.34639880952380953</v>
      </c>
      <c r="AF584" s="43">
        <f t="shared" si="235"/>
        <v>0.35208378574015259</v>
      </c>
      <c r="AG584" s="38">
        <f>SUMIF(Unloader!B:B,Summary!B584,Unloader!M:M)</f>
        <v>0</v>
      </c>
      <c r="AH584" s="38">
        <f>SUMIF(C$2:C584,C584,AG$2:AG584)</f>
        <v>492659</v>
      </c>
      <c r="AI584" s="38">
        <f>SUM(AG$2:AG584)</f>
        <v>5010888</v>
      </c>
      <c r="AJ584" s="40">
        <f>SUMIF(Unloader!B:B,Summary!B584,Unloader!W:W)</f>
        <v>0</v>
      </c>
      <c r="AK584" s="40">
        <f>SUMIF(Unloader!B:B,Summary!B584,Unloader!AD:AD)+SUMIF(Unloader!B:B,Summary!B584,Unloader!BR:BR)+SUMIF(Unloader!B:B,Summary!B584,Unloader!BN:BN)</f>
        <v>0</v>
      </c>
      <c r="AL584" s="40">
        <f>SUMIF(C$2:C584,C584,AJ$2:AJ584)</f>
        <v>12.798611111111112</v>
      </c>
      <c r="AM584" s="40">
        <f>SUMIF(C$2:C584,C584,AK$2:AK584)</f>
        <v>0.46805555555555556</v>
      </c>
      <c r="AN584" s="30">
        <f t="shared" si="236"/>
        <v>1664.7634602387923</v>
      </c>
      <c r="AO584" s="30">
        <f>SUM(AJ$2:AJ584)</f>
        <v>155.96458333333337</v>
      </c>
      <c r="AP584" s="30">
        <f>SUM(AK$2:AK584)</f>
        <v>13.888194444444437</v>
      </c>
      <c r="AQ584" s="30">
        <f t="shared" si="237"/>
        <v>1469.5404467471526</v>
      </c>
    </row>
    <row r="585" spans="1:43" x14ac:dyDescent="0.25">
      <c r="A585" s="124">
        <f t="shared" si="239"/>
        <v>584</v>
      </c>
      <c r="B585" s="361">
        <f t="shared" si="239"/>
        <v>41217</v>
      </c>
      <c r="C585" s="33">
        <f t="shared" si="219"/>
        <v>11</v>
      </c>
      <c r="D585" s="125">
        <f>COUNTIF('Rake Load'!A:A,Summary!B585)</f>
        <v>0</v>
      </c>
      <c r="E585" s="125">
        <f>SUMIF('Rake Load'!A:A,B585,'Rake Load'!F:F)</f>
        <v>0</v>
      </c>
      <c r="F585" s="35">
        <f>SUMIF('Rake Load'!A:A,B585,'Rake Load'!AB:AB)</f>
        <v>0</v>
      </c>
      <c r="G585" s="35" t="e">
        <f t="shared" si="220"/>
        <v>#DIV/0!</v>
      </c>
      <c r="H585" s="36" t="e">
        <f t="shared" si="221"/>
        <v>#DIV/0!</v>
      </c>
      <c r="I585" s="36" t="e">
        <f t="shared" si="222"/>
        <v>#DIV/0!</v>
      </c>
      <c r="J585" s="35">
        <f>SUMIF('Rake Load'!A:A,B585,'Rake Load'!BH:BH)</f>
        <v>0</v>
      </c>
      <c r="K585" s="41">
        <f t="shared" si="223"/>
        <v>0</v>
      </c>
      <c r="L585" s="41" t="e">
        <f t="shared" si="224"/>
        <v>#DIV/0!</v>
      </c>
      <c r="M585" s="49" t="e">
        <f t="shared" si="225"/>
        <v>#DIV/0!</v>
      </c>
      <c r="N585" s="49" t="e">
        <f t="shared" si="226"/>
        <v>#DIV/0!</v>
      </c>
      <c r="O585" s="363">
        <f>SUMIF(C$2:C585,C585,D$2:D585)</f>
        <v>140</v>
      </c>
      <c r="P585" s="33">
        <f>SUMIF(C$2:C585,C585,F$2:F585)</f>
        <v>17.011805555555558</v>
      </c>
      <c r="Q585" s="37">
        <f t="shared" si="227"/>
        <v>0.12151289682539684</v>
      </c>
      <c r="R585" s="36">
        <f t="shared" si="228"/>
        <v>2</v>
      </c>
      <c r="S585" s="36">
        <f t="shared" si="229"/>
        <v>54</v>
      </c>
      <c r="T585" s="363">
        <f>SUM(D$2:D585)</f>
        <v>1535</v>
      </c>
      <c r="U585" s="38">
        <f>SUMIF(C$2:C585,C585,E$2:E585)</f>
        <v>496255.22000000003</v>
      </c>
      <c r="V585" s="38">
        <f>SUM(E$2:E585)</f>
        <v>5446054.2960000029</v>
      </c>
      <c r="W585" s="43">
        <f>SUM(F$2:F585)</f>
        <v>40908.054861111159</v>
      </c>
      <c r="X585" s="43">
        <f t="shared" si="230"/>
        <v>26.650198606587075</v>
      </c>
      <c r="Y585" s="36">
        <f t="shared" si="231"/>
        <v>15</v>
      </c>
      <c r="Z585" s="36">
        <f t="shared" si="232"/>
        <v>36</v>
      </c>
      <c r="AA585" s="38">
        <f>SUMIF('Rake Load'!A:A,Summary!B585,'Rake Load'!AN:AN)</f>
        <v>0</v>
      </c>
      <c r="AB585" s="38">
        <f>SUMIF(C$2:C585,C585,AA$2:AA585)</f>
        <v>48.49583333333333</v>
      </c>
      <c r="AC585" s="38">
        <f>SUM(AA$2:AA585)</f>
        <v>540.44861111113426</v>
      </c>
      <c r="AD585" s="43" t="e">
        <f t="shared" si="233"/>
        <v>#DIV/0!</v>
      </c>
      <c r="AE585" s="43">
        <f t="shared" si="234"/>
        <v>0.34639880952380953</v>
      </c>
      <c r="AF585" s="43">
        <f t="shared" si="235"/>
        <v>0.35208378574015259</v>
      </c>
      <c r="AG585" s="38">
        <f>SUMIF(Unloader!B:B,Summary!B585,Unloader!M:M)</f>
        <v>0</v>
      </c>
      <c r="AH585" s="38">
        <f>SUMIF(C$2:C585,C585,AG$2:AG585)</f>
        <v>492659</v>
      </c>
      <c r="AI585" s="38">
        <f>SUM(AG$2:AG585)</f>
        <v>5010888</v>
      </c>
      <c r="AJ585" s="40">
        <f>SUMIF(Unloader!B:B,Summary!B585,Unloader!W:W)</f>
        <v>0</v>
      </c>
      <c r="AK585" s="40">
        <f>SUMIF(Unloader!B:B,Summary!B585,Unloader!AD:AD)+SUMIF(Unloader!B:B,Summary!B585,Unloader!BR:BR)+SUMIF(Unloader!B:B,Summary!B585,Unloader!BN:BN)</f>
        <v>0</v>
      </c>
      <c r="AL585" s="40">
        <f>SUMIF(C$2:C585,C585,AJ$2:AJ585)</f>
        <v>12.798611111111112</v>
      </c>
      <c r="AM585" s="40">
        <f>SUMIF(C$2:C585,C585,AK$2:AK585)</f>
        <v>0.46805555555555556</v>
      </c>
      <c r="AN585" s="30">
        <f t="shared" si="236"/>
        <v>1664.7634602387923</v>
      </c>
      <c r="AO585" s="30">
        <f>SUM(AJ$2:AJ585)</f>
        <v>155.96458333333337</v>
      </c>
      <c r="AP585" s="30">
        <f>SUM(AK$2:AK585)</f>
        <v>13.888194444444437</v>
      </c>
      <c r="AQ585" s="30">
        <f t="shared" si="237"/>
        <v>1469.5404467471526</v>
      </c>
    </row>
    <row r="586" spans="1:43" x14ac:dyDescent="0.25">
      <c r="A586" s="124">
        <f t="shared" si="239"/>
        <v>585</v>
      </c>
      <c r="B586" s="361">
        <f t="shared" si="239"/>
        <v>41218</v>
      </c>
      <c r="C586" s="33">
        <f t="shared" si="219"/>
        <v>11</v>
      </c>
      <c r="D586" s="125">
        <f>COUNTIF('Rake Load'!A:A,Summary!B586)</f>
        <v>0</v>
      </c>
      <c r="E586" s="125">
        <f>SUMIF('Rake Load'!A:A,B586,'Rake Load'!F:F)</f>
        <v>0</v>
      </c>
      <c r="F586" s="35">
        <f>SUMIF('Rake Load'!A:A,B586,'Rake Load'!AB:AB)</f>
        <v>0</v>
      </c>
      <c r="G586" s="35" t="e">
        <f t="shared" si="220"/>
        <v>#DIV/0!</v>
      </c>
      <c r="H586" s="36" t="e">
        <f t="shared" si="221"/>
        <v>#DIV/0!</v>
      </c>
      <c r="I586" s="36" t="e">
        <f t="shared" si="222"/>
        <v>#DIV/0!</v>
      </c>
      <c r="J586" s="35">
        <f>SUMIF('Rake Load'!A:A,B586,'Rake Load'!BH:BH)</f>
        <v>0</v>
      </c>
      <c r="K586" s="41">
        <f t="shared" si="223"/>
        <v>0</v>
      </c>
      <c r="L586" s="41" t="e">
        <f t="shared" si="224"/>
        <v>#DIV/0!</v>
      </c>
      <c r="M586" s="49" t="e">
        <f t="shared" si="225"/>
        <v>#DIV/0!</v>
      </c>
      <c r="N586" s="49" t="e">
        <f t="shared" si="226"/>
        <v>#DIV/0!</v>
      </c>
      <c r="O586" s="363">
        <f>SUMIF(C$2:C586,C586,D$2:D586)</f>
        <v>140</v>
      </c>
      <c r="P586" s="33">
        <f>SUMIF(C$2:C586,C586,F$2:F586)</f>
        <v>17.011805555555558</v>
      </c>
      <c r="Q586" s="37">
        <f t="shared" si="227"/>
        <v>0.12151289682539684</v>
      </c>
      <c r="R586" s="36">
        <f t="shared" si="228"/>
        <v>2</v>
      </c>
      <c r="S586" s="36">
        <f t="shared" si="229"/>
        <v>54</v>
      </c>
      <c r="T586" s="363">
        <f>SUM(D$2:D586)</f>
        <v>1535</v>
      </c>
      <c r="U586" s="38">
        <f>SUMIF(C$2:C586,C586,E$2:E586)</f>
        <v>496255.22000000003</v>
      </c>
      <c r="V586" s="38">
        <f>SUM(E$2:E586)</f>
        <v>5446054.2960000029</v>
      </c>
      <c r="W586" s="43">
        <f>SUM(F$2:F586)</f>
        <v>40908.054861111159</v>
      </c>
      <c r="X586" s="43">
        <f t="shared" si="230"/>
        <v>26.650198606587075</v>
      </c>
      <c r="Y586" s="36">
        <f t="shared" si="231"/>
        <v>15</v>
      </c>
      <c r="Z586" s="36">
        <f t="shared" si="232"/>
        <v>36</v>
      </c>
      <c r="AA586" s="38">
        <f>SUMIF('Rake Load'!A:A,Summary!B586,'Rake Load'!AN:AN)</f>
        <v>0</v>
      </c>
      <c r="AB586" s="38">
        <f>SUMIF(C$2:C586,C586,AA$2:AA586)</f>
        <v>48.49583333333333</v>
      </c>
      <c r="AC586" s="38">
        <f>SUM(AA$2:AA586)</f>
        <v>540.44861111113426</v>
      </c>
      <c r="AD586" s="43" t="e">
        <f t="shared" si="233"/>
        <v>#DIV/0!</v>
      </c>
      <c r="AE586" s="43">
        <f t="shared" si="234"/>
        <v>0.34639880952380953</v>
      </c>
      <c r="AF586" s="43">
        <f t="shared" si="235"/>
        <v>0.35208378574015259</v>
      </c>
      <c r="AG586" s="38">
        <f>SUMIF(Unloader!B:B,Summary!B586,Unloader!M:M)</f>
        <v>0</v>
      </c>
      <c r="AH586" s="38">
        <f>SUMIF(C$2:C586,C586,AG$2:AG586)</f>
        <v>492659</v>
      </c>
      <c r="AI586" s="38">
        <f>SUM(AG$2:AG586)</f>
        <v>5010888</v>
      </c>
      <c r="AJ586" s="40">
        <f>SUMIF(Unloader!B:B,Summary!B586,Unloader!W:W)</f>
        <v>0</v>
      </c>
      <c r="AK586" s="40">
        <f>SUMIF(Unloader!B:B,Summary!B586,Unloader!AD:AD)+SUMIF(Unloader!B:B,Summary!B586,Unloader!BR:BR)+SUMIF(Unloader!B:B,Summary!B586,Unloader!BN:BN)</f>
        <v>0</v>
      </c>
      <c r="AL586" s="40">
        <f>SUMIF(C$2:C586,C586,AJ$2:AJ586)</f>
        <v>12.798611111111112</v>
      </c>
      <c r="AM586" s="40">
        <f>SUMIF(C$2:C586,C586,AK$2:AK586)</f>
        <v>0.46805555555555556</v>
      </c>
      <c r="AN586" s="30">
        <f t="shared" si="236"/>
        <v>1664.7634602387923</v>
      </c>
      <c r="AO586" s="30">
        <f>SUM(AJ$2:AJ586)</f>
        <v>155.96458333333337</v>
      </c>
      <c r="AP586" s="30">
        <f>SUM(AK$2:AK586)</f>
        <v>13.888194444444437</v>
      </c>
      <c r="AQ586" s="30">
        <f t="shared" si="237"/>
        <v>1469.5404467471526</v>
      </c>
    </row>
    <row r="587" spans="1:43" x14ac:dyDescent="0.25">
      <c r="A587" s="124">
        <f t="shared" si="239"/>
        <v>586</v>
      </c>
      <c r="B587" s="361">
        <f t="shared" si="239"/>
        <v>41219</v>
      </c>
      <c r="C587" s="33">
        <f t="shared" si="219"/>
        <v>11</v>
      </c>
      <c r="D587" s="125">
        <f>COUNTIF('Rake Load'!A:A,Summary!B587)</f>
        <v>0</v>
      </c>
      <c r="E587" s="125">
        <f>SUMIF('Rake Load'!A:A,B587,'Rake Load'!F:F)</f>
        <v>0</v>
      </c>
      <c r="F587" s="35">
        <f>SUMIF('Rake Load'!A:A,B587,'Rake Load'!AB:AB)</f>
        <v>0</v>
      </c>
      <c r="G587" s="35" t="e">
        <f t="shared" si="220"/>
        <v>#DIV/0!</v>
      </c>
      <c r="H587" s="36" t="e">
        <f t="shared" si="221"/>
        <v>#DIV/0!</v>
      </c>
      <c r="I587" s="36" t="e">
        <f t="shared" si="222"/>
        <v>#DIV/0!</v>
      </c>
      <c r="J587" s="35">
        <f>SUMIF('Rake Load'!A:A,B587,'Rake Load'!BH:BH)</f>
        <v>0</v>
      </c>
      <c r="K587" s="41">
        <f t="shared" si="223"/>
        <v>0</v>
      </c>
      <c r="L587" s="41" t="e">
        <f t="shared" si="224"/>
        <v>#DIV/0!</v>
      </c>
      <c r="M587" s="49" t="e">
        <f t="shared" si="225"/>
        <v>#DIV/0!</v>
      </c>
      <c r="N587" s="49" t="e">
        <f t="shared" si="226"/>
        <v>#DIV/0!</v>
      </c>
      <c r="O587" s="363">
        <f>SUMIF(C$2:C587,C587,D$2:D587)</f>
        <v>140</v>
      </c>
      <c r="P587" s="33">
        <f>SUMIF(C$2:C587,C587,F$2:F587)</f>
        <v>17.011805555555558</v>
      </c>
      <c r="Q587" s="37">
        <f t="shared" si="227"/>
        <v>0.12151289682539684</v>
      </c>
      <c r="R587" s="36">
        <f t="shared" si="228"/>
        <v>2</v>
      </c>
      <c r="S587" s="36">
        <f t="shared" si="229"/>
        <v>54</v>
      </c>
      <c r="T587" s="363">
        <f>SUM(D$2:D587)</f>
        <v>1535</v>
      </c>
      <c r="U587" s="38">
        <f>SUMIF(C$2:C587,C587,E$2:E587)</f>
        <v>496255.22000000003</v>
      </c>
      <c r="V587" s="38">
        <f>SUM(E$2:E587)</f>
        <v>5446054.2960000029</v>
      </c>
      <c r="W587" s="43">
        <f>SUM(F$2:F587)</f>
        <v>40908.054861111159</v>
      </c>
      <c r="X587" s="43">
        <f t="shared" si="230"/>
        <v>26.650198606587075</v>
      </c>
      <c r="Y587" s="36">
        <f t="shared" si="231"/>
        <v>15</v>
      </c>
      <c r="Z587" s="36">
        <f t="shared" si="232"/>
        <v>36</v>
      </c>
      <c r="AA587" s="38">
        <f>SUMIF('Rake Load'!A:A,Summary!B587,'Rake Load'!AN:AN)</f>
        <v>0</v>
      </c>
      <c r="AB587" s="38">
        <f>SUMIF(C$2:C587,C587,AA$2:AA587)</f>
        <v>48.49583333333333</v>
      </c>
      <c r="AC587" s="38">
        <f>SUM(AA$2:AA587)</f>
        <v>540.44861111113426</v>
      </c>
      <c r="AD587" s="43" t="e">
        <f t="shared" si="233"/>
        <v>#DIV/0!</v>
      </c>
      <c r="AE587" s="43">
        <f t="shared" si="234"/>
        <v>0.34639880952380953</v>
      </c>
      <c r="AF587" s="43">
        <f t="shared" si="235"/>
        <v>0.35208378574015259</v>
      </c>
      <c r="AG587" s="38">
        <f>SUMIF(Unloader!B:B,Summary!B587,Unloader!M:M)</f>
        <v>0</v>
      </c>
      <c r="AH587" s="38">
        <f>SUMIF(C$2:C587,C587,AG$2:AG587)</f>
        <v>492659</v>
      </c>
      <c r="AI587" s="38">
        <f>SUM(AG$2:AG587)</f>
        <v>5010888</v>
      </c>
      <c r="AJ587" s="40">
        <f>SUMIF(Unloader!B:B,Summary!B587,Unloader!W:W)</f>
        <v>0</v>
      </c>
      <c r="AK587" s="40">
        <f>SUMIF(Unloader!B:B,Summary!B587,Unloader!AD:AD)+SUMIF(Unloader!B:B,Summary!B587,Unloader!BR:BR)+SUMIF(Unloader!B:B,Summary!B587,Unloader!BN:BN)</f>
        <v>0</v>
      </c>
      <c r="AL587" s="40">
        <f>SUMIF(C$2:C587,C587,AJ$2:AJ587)</f>
        <v>12.798611111111112</v>
      </c>
      <c r="AM587" s="40">
        <f>SUMIF(C$2:C587,C587,AK$2:AK587)</f>
        <v>0.46805555555555556</v>
      </c>
      <c r="AN587" s="30">
        <f t="shared" si="236"/>
        <v>1664.7634602387923</v>
      </c>
      <c r="AO587" s="30">
        <f>SUM(AJ$2:AJ587)</f>
        <v>155.96458333333337</v>
      </c>
      <c r="AP587" s="30">
        <f>SUM(AK$2:AK587)</f>
        <v>13.888194444444437</v>
      </c>
      <c r="AQ587" s="30">
        <f t="shared" si="237"/>
        <v>1469.5404467471526</v>
      </c>
    </row>
    <row r="588" spans="1:43" x14ac:dyDescent="0.25">
      <c r="A588" s="124">
        <f t="shared" si="239"/>
        <v>587</v>
      </c>
      <c r="B588" s="361">
        <f t="shared" si="239"/>
        <v>41220</v>
      </c>
      <c r="C588" s="33">
        <f t="shared" si="219"/>
        <v>11</v>
      </c>
      <c r="D588" s="125">
        <f>COUNTIF('Rake Load'!A:A,Summary!B588)</f>
        <v>0</v>
      </c>
      <c r="E588" s="125">
        <f>SUMIF('Rake Load'!A:A,B588,'Rake Load'!F:F)</f>
        <v>0</v>
      </c>
      <c r="F588" s="35">
        <f>SUMIF('Rake Load'!A:A,B588,'Rake Load'!AB:AB)</f>
        <v>0</v>
      </c>
      <c r="G588" s="35" t="e">
        <f t="shared" si="220"/>
        <v>#DIV/0!</v>
      </c>
      <c r="H588" s="36" t="e">
        <f t="shared" si="221"/>
        <v>#DIV/0!</v>
      </c>
      <c r="I588" s="36" t="e">
        <f t="shared" si="222"/>
        <v>#DIV/0!</v>
      </c>
      <c r="J588" s="35">
        <f>SUMIF('Rake Load'!A:A,B588,'Rake Load'!BH:BH)</f>
        <v>0</v>
      </c>
      <c r="K588" s="41">
        <f t="shared" si="223"/>
        <v>0</v>
      </c>
      <c r="L588" s="41" t="e">
        <f t="shared" si="224"/>
        <v>#DIV/0!</v>
      </c>
      <c r="M588" s="49" t="e">
        <f t="shared" si="225"/>
        <v>#DIV/0!</v>
      </c>
      <c r="N588" s="49" t="e">
        <f t="shared" si="226"/>
        <v>#DIV/0!</v>
      </c>
      <c r="O588" s="363">
        <f>SUMIF(C$2:C588,C588,D$2:D588)</f>
        <v>140</v>
      </c>
      <c r="P588" s="33">
        <f>SUMIF(C$2:C588,C588,F$2:F588)</f>
        <v>17.011805555555558</v>
      </c>
      <c r="Q588" s="37">
        <f t="shared" si="227"/>
        <v>0.12151289682539684</v>
      </c>
      <c r="R588" s="36">
        <f t="shared" si="228"/>
        <v>2</v>
      </c>
      <c r="S588" s="36">
        <f t="shared" si="229"/>
        <v>54</v>
      </c>
      <c r="T588" s="363">
        <f>SUM(D$2:D588)</f>
        <v>1535</v>
      </c>
      <c r="U588" s="38">
        <f>SUMIF(C$2:C588,C588,E$2:E588)</f>
        <v>496255.22000000003</v>
      </c>
      <c r="V588" s="38">
        <f>SUM(E$2:E588)</f>
        <v>5446054.2960000029</v>
      </c>
      <c r="W588" s="43">
        <f>SUM(F$2:F588)</f>
        <v>40908.054861111159</v>
      </c>
      <c r="X588" s="43">
        <f t="shared" si="230"/>
        <v>26.650198606587075</v>
      </c>
      <c r="Y588" s="36">
        <f t="shared" si="231"/>
        <v>15</v>
      </c>
      <c r="Z588" s="36">
        <f t="shared" si="232"/>
        <v>36</v>
      </c>
      <c r="AA588" s="38">
        <f>SUMIF('Rake Load'!A:A,Summary!B588,'Rake Load'!AN:AN)</f>
        <v>0</v>
      </c>
      <c r="AB588" s="38">
        <f>SUMIF(C$2:C588,C588,AA$2:AA588)</f>
        <v>48.49583333333333</v>
      </c>
      <c r="AC588" s="38">
        <f>SUM(AA$2:AA588)</f>
        <v>540.44861111113426</v>
      </c>
      <c r="AD588" s="43" t="e">
        <f t="shared" si="233"/>
        <v>#DIV/0!</v>
      </c>
      <c r="AE588" s="43">
        <f t="shared" si="234"/>
        <v>0.34639880952380953</v>
      </c>
      <c r="AF588" s="43">
        <f t="shared" si="235"/>
        <v>0.35208378574015259</v>
      </c>
      <c r="AG588" s="38">
        <f>SUMIF(Unloader!B:B,Summary!B588,Unloader!M:M)</f>
        <v>0</v>
      </c>
      <c r="AH588" s="38">
        <f>SUMIF(C$2:C588,C588,AG$2:AG588)</f>
        <v>492659</v>
      </c>
      <c r="AI588" s="38">
        <f>SUM(AG$2:AG588)</f>
        <v>5010888</v>
      </c>
      <c r="AJ588" s="40">
        <f>SUMIF(Unloader!B:B,Summary!B588,Unloader!W:W)</f>
        <v>0</v>
      </c>
      <c r="AK588" s="40">
        <f>SUMIF(Unloader!B:B,Summary!B588,Unloader!AD:AD)+SUMIF(Unloader!B:B,Summary!B588,Unloader!BR:BR)+SUMIF(Unloader!B:B,Summary!B588,Unloader!BN:BN)</f>
        <v>0</v>
      </c>
      <c r="AL588" s="40">
        <f>SUMIF(C$2:C588,C588,AJ$2:AJ588)</f>
        <v>12.798611111111112</v>
      </c>
      <c r="AM588" s="40">
        <f>SUMIF(C$2:C588,C588,AK$2:AK588)</f>
        <v>0.46805555555555556</v>
      </c>
      <c r="AN588" s="30">
        <f t="shared" si="236"/>
        <v>1664.7634602387923</v>
      </c>
      <c r="AO588" s="30">
        <f>SUM(AJ$2:AJ588)</f>
        <v>155.96458333333337</v>
      </c>
      <c r="AP588" s="30">
        <f>SUM(AK$2:AK588)</f>
        <v>13.888194444444437</v>
      </c>
      <c r="AQ588" s="30">
        <f t="shared" si="237"/>
        <v>1469.5404467471526</v>
      </c>
    </row>
    <row r="589" spans="1:43" x14ac:dyDescent="0.25">
      <c r="A589" s="124">
        <f t="shared" si="239"/>
        <v>588</v>
      </c>
      <c r="B589" s="361">
        <f t="shared" si="239"/>
        <v>41221</v>
      </c>
      <c r="C589" s="33">
        <f t="shared" si="219"/>
        <v>11</v>
      </c>
      <c r="D589" s="125">
        <f>COUNTIF('Rake Load'!A:A,Summary!B589)</f>
        <v>0</v>
      </c>
      <c r="E589" s="125">
        <f>SUMIF('Rake Load'!A:A,B589,'Rake Load'!F:F)</f>
        <v>0</v>
      </c>
      <c r="F589" s="35">
        <f>SUMIF('Rake Load'!A:A,B589,'Rake Load'!AB:AB)</f>
        <v>0</v>
      </c>
      <c r="G589" s="35" t="e">
        <f t="shared" si="220"/>
        <v>#DIV/0!</v>
      </c>
      <c r="H589" s="36" t="e">
        <f t="shared" si="221"/>
        <v>#DIV/0!</v>
      </c>
      <c r="I589" s="36" t="e">
        <f t="shared" si="222"/>
        <v>#DIV/0!</v>
      </c>
      <c r="J589" s="35">
        <f>SUMIF('Rake Load'!A:A,B589,'Rake Load'!BH:BH)</f>
        <v>0</v>
      </c>
      <c r="K589" s="41">
        <f t="shared" si="223"/>
        <v>0</v>
      </c>
      <c r="L589" s="41" t="e">
        <f t="shared" si="224"/>
        <v>#DIV/0!</v>
      </c>
      <c r="M589" s="49" t="e">
        <f t="shared" si="225"/>
        <v>#DIV/0!</v>
      </c>
      <c r="N589" s="49" t="e">
        <f t="shared" si="226"/>
        <v>#DIV/0!</v>
      </c>
      <c r="O589" s="363">
        <f>SUMIF(C$2:C589,C589,D$2:D589)</f>
        <v>140</v>
      </c>
      <c r="P589" s="33">
        <f>SUMIF(C$2:C589,C589,F$2:F589)</f>
        <v>17.011805555555558</v>
      </c>
      <c r="Q589" s="37">
        <f t="shared" si="227"/>
        <v>0.12151289682539684</v>
      </c>
      <c r="R589" s="36">
        <f t="shared" si="228"/>
        <v>2</v>
      </c>
      <c r="S589" s="36">
        <f t="shared" si="229"/>
        <v>54</v>
      </c>
      <c r="T589" s="363">
        <f>SUM(D$2:D589)</f>
        <v>1535</v>
      </c>
      <c r="U589" s="38">
        <f>SUMIF(C$2:C589,C589,E$2:E589)</f>
        <v>496255.22000000003</v>
      </c>
      <c r="V589" s="38">
        <f>SUM(E$2:E589)</f>
        <v>5446054.2960000029</v>
      </c>
      <c r="W589" s="43">
        <f>SUM(F$2:F589)</f>
        <v>40908.054861111159</v>
      </c>
      <c r="X589" s="43">
        <f t="shared" si="230"/>
        <v>26.650198606587075</v>
      </c>
      <c r="Y589" s="36">
        <f t="shared" si="231"/>
        <v>15</v>
      </c>
      <c r="Z589" s="36">
        <f t="shared" si="232"/>
        <v>36</v>
      </c>
      <c r="AA589" s="38">
        <f>SUMIF('Rake Load'!A:A,Summary!B589,'Rake Load'!AN:AN)</f>
        <v>0</v>
      </c>
      <c r="AB589" s="38">
        <f>SUMIF(C$2:C589,C589,AA$2:AA589)</f>
        <v>48.49583333333333</v>
      </c>
      <c r="AC589" s="38">
        <f>SUM(AA$2:AA589)</f>
        <v>540.44861111113426</v>
      </c>
      <c r="AD589" s="43" t="e">
        <f t="shared" si="233"/>
        <v>#DIV/0!</v>
      </c>
      <c r="AE589" s="43">
        <f t="shared" si="234"/>
        <v>0.34639880952380953</v>
      </c>
      <c r="AF589" s="43">
        <f t="shared" si="235"/>
        <v>0.35208378574015259</v>
      </c>
      <c r="AG589" s="38">
        <f>SUMIF(Unloader!B:B,Summary!B589,Unloader!M:M)</f>
        <v>0</v>
      </c>
      <c r="AH589" s="38">
        <f>SUMIF(C$2:C589,C589,AG$2:AG589)</f>
        <v>492659</v>
      </c>
      <c r="AI589" s="38">
        <f>SUM(AG$2:AG589)</f>
        <v>5010888</v>
      </c>
      <c r="AJ589" s="40">
        <f>SUMIF(Unloader!B:B,Summary!B589,Unloader!W:W)</f>
        <v>0</v>
      </c>
      <c r="AK589" s="40">
        <f>SUMIF(Unloader!B:B,Summary!B589,Unloader!AD:AD)+SUMIF(Unloader!B:B,Summary!B589,Unloader!BR:BR)+SUMIF(Unloader!B:B,Summary!B589,Unloader!BN:BN)</f>
        <v>0</v>
      </c>
      <c r="AL589" s="40">
        <f>SUMIF(C$2:C589,C589,AJ$2:AJ589)</f>
        <v>12.798611111111112</v>
      </c>
      <c r="AM589" s="40">
        <f>SUMIF(C$2:C589,C589,AK$2:AK589)</f>
        <v>0.46805555555555556</v>
      </c>
      <c r="AN589" s="30">
        <f t="shared" si="236"/>
        <v>1664.7634602387923</v>
      </c>
      <c r="AO589" s="30">
        <f>SUM(AJ$2:AJ589)</f>
        <v>155.96458333333337</v>
      </c>
      <c r="AP589" s="30">
        <f>SUM(AK$2:AK589)</f>
        <v>13.888194444444437</v>
      </c>
      <c r="AQ589" s="30">
        <f t="shared" si="237"/>
        <v>1469.5404467471526</v>
      </c>
    </row>
    <row r="590" spans="1:43" x14ac:dyDescent="0.25">
      <c r="A590" s="124">
        <f t="shared" si="239"/>
        <v>589</v>
      </c>
      <c r="B590" s="361">
        <f t="shared" si="239"/>
        <v>41222</v>
      </c>
      <c r="C590" s="33">
        <f t="shared" si="219"/>
        <v>11</v>
      </c>
      <c r="D590" s="125">
        <f>COUNTIF('Rake Load'!A:A,Summary!B590)</f>
        <v>0</v>
      </c>
      <c r="E590" s="125">
        <f>SUMIF('Rake Load'!A:A,B590,'Rake Load'!F:F)</f>
        <v>0</v>
      </c>
      <c r="F590" s="35">
        <f>SUMIF('Rake Load'!A:A,B590,'Rake Load'!AB:AB)</f>
        <v>0</v>
      </c>
      <c r="G590" s="35" t="e">
        <f t="shared" si="220"/>
        <v>#DIV/0!</v>
      </c>
      <c r="H590" s="36" t="e">
        <f t="shared" si="221"/>
        <v>#DIV/0!</v>
      </c>
      <c r="I590" s="36" t="e">
        <f t="shared" si="222"/>
        <v>#DIV/0!</v>
      </c>
      <c r="J590" s="35">
        <f>SUMIF('Rake Load'!A:A,B590,'Rake Load'!BH:BH)</f>
        <v>0</v>
      </c>
      <c r="K590" s="41">
        <f t="shared" si="223"/>
        <v>0</v>
      </c>
      <c r="L590" s="41" t="e">
        <f t="shared" si="224"/>
        <v>#DIV/0!</v>
      </c>
      <c r="M590" s="49" t="e">
        <f t="shared" si="225"/>
        <v>#DIV/0!</v>
      </c>
      <c r="N590" s="49" t="e">
        <f t="shared" si="226"/>
        <v>#DIV/0!</v>
      </c>
      <c r="O590" s="363">
        <f>SUMIF(C$2:C590,C590,D$2:D590)</f>
        <v>140</v>
      </c>
      <c r="P590" s="33">
        <f>SUMIF(C$2:C590,C590,F$2:F590)</f>
        <v>17.011805555555558</v>
      </c>
      <c r="Q590" s="37">
        <f t="shared" si="227"/>
        <v>0.12151289682539684</v>
      </c>
      <c r="R590" s="36">
        <f t="shared" si="228"/>
        <v>2</v>
      </c>
      <c r="S590" s="36">
        <f t="shared" si="229"/>
        <v>54</v>
      </c>
      <c r="T590" s="363">
        <f>SUM(D$2:D590)</f>
        <v>1535</v>
      </c>
      <c r="U590" s="38">
        <f>SUMIF(C$2:C590,C590,E$2:E590)</f>
        <v>496255.22000000003</v>
      </c>
      <c r="V590" s="38">
        <f>SUM(E$2:E590)</f>
        <v>5446054.2960000029</v>
      </c>
      <c r="W590" s="43">
        <f>SUM(F$2:F590)</f>
        <v>40908.054861111159</v>
      </c>
      <c r="X590" s="43">
        <f t="shared" si="230"/>
        <v>26.650198606587075</v>
      </c>
      <c r="Y590" s="36">
        <f t="shared" si="231"/>
        <v>15</v>
      </c>
      <c r="Z590" s="36">
        <f t="shared" si="232"/>
        <v>36</v>
      </c>
      <c r="AA590" s="38">
        <f>SUMIF('Rake Load'!A:A,Summary!B590,'Rake Load'!AN:AN)</f>
        <v>0</v>
      </c>
      <c r="AB590" s="38">
        <f>SUMIF(C$2:C590,C590,AA$2:AA590)</f>
        <v>48.49583333333333</v>
      </c>
      <c r="AC590" s="38">
        <f>SUM(AA$2:AA590)</f>
        <v>540.44861111113426</v>
      </c>
      <c r="AD590" s="43" t="e">
        <f t="shared" si="233"/>
        <v>#DIV/0!</v>
      </c>
      <c r="AE590" s="43">
        <f t="shared" si="234"/>
        <v>0.34639880952380953</v>
      </c>
      <c r="AF590" s="43">
        <f t="shared" si="235"/>
        <v>0.35208378574015259</v>
      </c>
      <c r="AG590" s="38">
        <f>SUMIF(Unloader!B:B,Summary!B590,Unloader!M:M)</f>
        <v>0</v>
      </c>
      <c r="AH590" s="38">
        <f>SUMIF(C$2:C590,C590,AG$2:AG590)</f>
        <v>492659</v>
      </c>
      <c r="AI590" s="38">
        <f>SUM(AG$2:AG590)</f>
        <v>5010888</v>
      </c>
      <c r="AJ590" s="40">
        <f>SUMIF(Unloader!B:B,Summary!B590,Unloader!W:W)</f>
        <v>0</v>
      </c>
      <c r="AK590" s="40">
        <f>SUMIF(Unloader!B:B,Summary!B590,Unloader!AD:AD)+SUMIF(Unloader!B:B,Summary!B590,Unloader!BR:BR)+SUMIF(Unloader!B:B,Summary!B590,Unloader!BN:BN)</f>
        <v>0</v>
      </c>
      <c r="AL590" s="40">
        <f>SUMIF(C$2:C590,C590,AJ$2:AJ590)</f>
        <v>12.798611111111112</v>
      </c>
      <c r="AM590" s="40">
        <f>SUMIF(C$2:C590,C590,AK$2:AK590)</f>
        <v>0.46805555555555556</v>
      </c>
      <c r="AN590" s="30">
        <f t="shared" si="236"/>
        <v>1664.7634602387923</v>
      </c>
      <c r="AO590" s="30">
        <f>SUM(AJ$2:AJ590)</f>
        <v>155.96458333333337</v>
      </c>
      <c r="AP590" s="30">
        <f>SUM(AK$2:AK590)</f>
        <v>13.888194444444437</v>
      </c>
      <c r="AQ590" s="30">
        <f t="shared" si="237"/>
        <v>1469.5404467471526</v>
      </c>
    </row>
    <row r="591" spans="1:43" x14ac:dyDescent="0.25">
      <c r="A591" s="124">
        <f t="shared" si="239"/>
        <v>590</v>
      </c>
      <c r="B591" s="361">
        <f t="shared" si="239"/>
        <v>41223</v>
      </c>
      <c r="C591" s="33">
        <f t="shared" si="219"/>
        <v>11</v>
      </c>
      <c r="D591" s="125">
        <f>COUNTIF('Rake Load'!A:A,Summary!B591)</f>
        <v>0</v>
      </c>
      <c r="E591" s="125">
        <f>SUMIF('Rake Load'!A:A,B591,'Rake Load'!F:F)</f>
        <v>0</v>
      </c>
      <c r="F591" s="35">
        <f>SUMIF('Rake Load'!A:A,B591,'Rake Load'!AB:AB)</f>
        <v>0</v>
      </c>
      <c r="G591" s="35" t="e">
        <f t="shared" si="220"/>
        <v>#DIV/0!</v>
      </c>
      <c r="H591" s="36" t="e">
        <f t="shared" si="221"/>
        <v>#DIV/0!</v>
      </c>
      <c r="I591" s="36" t="e">
        <f t="shared" si="222"/>
        <v>#DIV/0!</v>
      </c>
      <c r="J591" s="35">
        <f>SUMIF('Rake Load'!A:A,B591,'Rake Load'!BH:BH)</f>
        <v>0</v>
      </c>
      <c r="K591" s="41">
        <f t="shared" si="223"/>
        <v>0</v>
      </c>
      <c r="L591" s="41" t="e">
        <f t="shared" si="224"/>
        <v>#DIV/0!</v>
      </c>
      <c r="M591" s="49" t="e">
        <f t="shared" si="225"/>
        <v>#DIV/0!</v>
      </c>
      <c r="N591" s="49" t="e">
        <f t="shared" si="226"/>
        <v>#DIV/0!</v>
      </c>
      <c r="O591" s="363">
        <f>SUMIF(C$2:C591,C591,D$2:D591)</f>
        <v>140</v>
      </c>
      <c r="P591" s="33">
        <f>SUMIF(C$2:C591,C591,F$2:F591)</f>
        <v>17.011805555555558</v>
      </c>
      <c r="Q591" s="37">
        <f t="shared" si="227"/>
        <v>0.12151289682539684</v>
      </c>
      <c r="R591" s="36">
        <f t="shared" si="228"/>
        <v>2</v>
      </c>
      <c r="S591" s="36">
        <f t="shared" si="229"/>
        <v>54</v>
      </c>
      <c r="T591" s="363">
        <f>SUM(D$2:D591)</f>
        <v>1535</v>
      </c>
      <c r="U591" s="38">
        <f>SUMIF(C$2:C591,C591,E$2:E591)</f>
        <v>496255.22000000003</v>
      </c>
      <c r="V591" s="38">
        <f>SUM(E$2:E591)</f>
        <v>5446054.2960000029</v>
      </c>
      <c r="W591" s="43">
        <f>SUM(F$2:F591)</f>
        <v>40908.054861111159</v>
      </c>
      <c r="X591" s="43">
        <f t="shared" si="230"/>
        <v>26.650198606587075</v>
      </c>
      <c r="Y591" s="36">
        <f t="shared" si="231"/>
        <v>15</v>
      </c>
      <c r="Z591" s="36">
        <f t="shared" si="232"/>
        <v>36</v>
      </c>
      <c r="AA591" s="38">
        <f>SUMIF('Rake Load'!A:A,Summary!B591,'Rake Load'!AN:AN)</f>
        <v>0</v>
      </c>
      <c r="AB591" s="38">
        <f>SUMIF(C$2:C591,C591,AA$2:AA591)</f>
        <v>48.49583333333333</v>
      </c>
      <c r="AC591" s="38">
        <f>SUM(AA$2:AA591)</f>
        <v>540.44861111113426</v>
      </c>
      <c r="AD591" s="43" t="e">
        <f t="shared" si="233"/>
        <v>#DIV/0!</v>
      </c>
      <c r="AE591" s="43">
        <f t="shared" si="234"/>
        <v>0.34639880952380953</v>
      </c>
      <c r="AF591" s="43">
        <f t="shared" si="235"/>
        <v>0.35208378574015259</v>
      </c>
      <c r="AG591" s="38">
        <f>SUMIF(Unloader!B:B,Summary!B591,Unloader!M:M)</f>
        <v>0</v>
      </c>
      <c r="AH591" s="38">
        <f>SUMIF(C$2:C591,C591,AG$2:AG591)</f>
        <v>492659</v>
      </c>
      <c r="AI591" s="38">
        <f>SUM(AG$2:AG591)</f>
        <v>5010888</v>
      </c>
      <c r="AJ591" s="40">
        <f>SUMIF(Unloader!B:B,Summary!B591,Unloader!W:W)</f>
        <v>0</v>
      </c>
      <c r="AK591" s="40">
        <f>SUMIF(Unloader!B:B,Summary!B591,Unloader!AD:AD)+SUMIF(Unloader!B:B,Summary!B591,Unloader!BR:BR)+SUMIF(Unloader!B:B,Summary!B591,Unloader!BN:BN)</f>
        <v>0</v>
      </c>
      <c r="AL591" s="40">
        <f>SUMIF(C$2:C591,C591,AJ$2:AJ591)</f>
        <v>12.798611111111112</v>
      </c>
      <c r="AM591" s="40">
        <f>SUMIF(C$2:C591,C591,AK$2:AK591)</f>
        <v>0.46805555555555556</v>
      </c>
      <c r="AN591" s="30">
        <f t="shared" si="236"/>
        <v>1664.7634602387923</v>
      </c>
      <c r="AO591" s="30">
        <f>SUM(AJ$2:AJ591)</f>
        <v>155.96458333333337</v>
      </c>
      <c r="AP591" s="30">
        <f>SUM(AK$2:AK591)</f>
        <v>13.888194444444437</v>
      </c>
      <c r="AQ591" s="30">
        <f t="shared" si="237"/>
        <v>1469.5404467471526</v>
      </c>
    </row>
    <row r="592" spans="1:43" x14ac:dyDescent="0.25">
      <c r="A592" s="124">
        <f t="shared" si="239"/>
        <v>591</v>
      </c>
      <c r="B592" s="361">
        <f t="shared" si="239"/>
        <v>41224</v>
      </c>
      <c r="C592" s="33">
        <f t="shared" si="219"/>
        <v>11</v>
      </c>
      <c r="D592" s="125">
        <f>COUNTIF('Rake Load'!A:A,Summary!B592)</f>
        <v>0</v>
      </c>
      <c r="E592" s="125">
        <f>SUMIF('Rake Load'!A:A,B592,'Rake Load'!F:F)</f>
        <v>0</v>
      </c>
      <c r="F592" s="35">
        <f>SUMIF('Rake Load'!A:A,B592,'Rake Load'!AB:AB)</f>
        <v>0</v>
      </c>
      <c r="G592" s="35" t="e">
        <f t="shared" si="220"/>
        <v>#DIV/0!</v>
      </c>
      <c r="H592" s="36" t="e">
        <f t="shared" si="221"/>
        <v>#DIV/0!</v>
      </c>
      <c r="I592" s="36" t="e">
        <f t="shared" si="222"/>
        <v>#DIV/0!</v>
      </c>
      <c r="J592" s="35">
        <f>SUMIF('Rake Load'!A:A,B592,'Rake Load'!BH:BH)</f>
        <v>0</v>
      </c>
      <c r="K592" s="41">
        <f t="shared" si="223"/>
        <v>0</v>
      </c>
      <c r="L592" s="41" t="e">
        <f t="shared" si="224"/>
        <v>#DIV/0!</v>
      </c>
      <c r="M592" s="49" t="e">
        <f t="shared" si="225"/>
        <v>#DIV/0!</v>
      </c>
      <c r="N592" s="49" t="e">
        <f t="shared" si="226"/>
        <v>#DIV/0!</v>
      </c>
      <c r="O592" s="363">
        <f>SUMIF(C$2:C592,C592,D$2:D592)</f>
        <v>140</v>
      </c>
      <c r="P592" s="33">
        <f>SUMIF(C$2:C592,C592,F$2:F592)</f>
        <v>17.011805555555558</v>
      </c>
      <c r="Q592" s="37">
        <f t="shared" si="227"/>
        <v>0.12151289682539684</v>
      </c>
      <c r="R592" s="36">
        <f t="shared" si="228"/>
        <v>2</v>
      </c>
      <c r="S592" s="36">
        <f t="shared" si="229"/>
        <v>54</v>
      </c>
      <c r="T592" s="363">
        <f>SUM(D$2:D592)</f>
        <v>1535</v>
      </c>
      <c r="U592" s="38">
        <f>SUMIF(C$2:C592,C592,E$2:E592)</f>
        <v>496255.22000000003</v>
      </c>
      <c r="V592" s="38">
        <f>SUM(E$2:E592)</f>
        <v>5446054.2960000029</v>
      </c>
      <c r="W592" s="43">
        <f>SUM(F$2:F592)</f>
        <v>40908.054861111159</v>
      </c>
      <c r="X592" s="43">
        <f t="shared" si="230"/>
        <v>26.650198606587075</v>
      </c>
      <c r="Y592" s="36">
        <f t="shared" si="231"/>
        <v>15</v>
      </c>
      <c r="Z592" s="36">
        <f t="shared" si="232"/>
        <v>36</v>
      </c>
      <c r="AA592" s="38">
        <f>SUMIF('Rake Load'!A:A,Summary!B592,'Rake Load'!AN:AN)</f>
        <v>0</v>
      </c>
      <c r="AB592" s="38">
        <f>SUMIF(C$2:C592,C592,AA$2:AA592)</f>
        <v>48.49583333333333</v>
      </c>
      <c r="AC592" s="38">
        <f>SUM(AA$2:AA592)</f>
        <v>540.44861111113426</v>
      </c>
      <c r="AD592" s="43" t="e">
        <f t="shared" si="233"/>
        <v>#DIV/0!</v>
      </c>
      <c r="AE592" s="43">
        <f t="shared" si="234"/>
        <v>0.34639880952380953</v>
      </c>
      <c r="AF592" s="43">
        <f t="shared" si="235"/>
        <v>0.35208378574015259</v>
      </c>
      <c r="AG592" s="38">
        <f>SUMIF(Unloader!B:B,Summary!B592,Unloader!M:M)</f>
        <v>0</v>
      </c>
      <c r="AH592" s="38">
        <f>SUMIF(C$2:C592,C592,AG$2:AG592)</f>
        <v>492659</v>
      </c>
      <c r="AI592" s="38">
        <f>SUM(AG$2:AG592)</f>
        <v>5010888</v>
      </c>
      <c r="AJ592" s="40">
        <f>SUMIF(Unloader!B:B,Summary!B592,Unloader!W:W)</f>
        <v>0</v>
      </c>
      <c r="AK592" s="40">
        <f>SUMIF(Unloader!B:B,Summary!B592,Unloader!AD:AD)+SUMIF(Unloader!B:B,Summary!B592,Unloader!BR:BR)+SUMIF(Unloader!B:B,Summary!B592,Unloader!BN:BN)</f>
        <v>0</v>
      </c>
      <c r="AL592" s="40">
        <f>SUMIF(C$2:C592,C592,AJ$2:AJ592)</f>
        <v>12.798611111111112</v>
      </c>
      <c r="AM592" s="40">
        <f>SUMIF(C$2:C592,C592,AK$2:AK592)</f>
        <v>0.46805555555555556</v>
      </c>
      <c r="AN592" s="30">
        <f t="shared" si="236"/>
        <v>1664.7634602387923</v>
      </c>
      <c r="AO592" s="30">
        <f>SUM(AJ$2:AJ592)</f>
        <v>155.96458333333337</v>
      </c>
      <c r="AP592" s="30">
        <f>SUM(AK$2:AK592)</f>
        <v>13.888194444444437</v>
      </c>
      <c r="AQ592" s="30">
        <f t="shared" si="237"/>
        <v>1469.5404467471526</v>
      </c>
    </row>
    <row r="593" spans="1:43" x14ac:dyDescent="0.25">
      <c r="A593" s="124">
        <f t="shared" si="239"/>
        <v>592</v>
      </c>
      <c r="B593" s="361">
        <f t="shared" si="239"/>
        <v>41225</v>
      </c>
      <c r="C593" s="33">
        <f t="shared" si="219"/>
        <v>11</v>
      </c>
      <c r="D593" s="125">
        <f>COUNTIF('Rake Load'!A:A,Summary!B593)</f>
        <v>0</v>
      </c>
      <c r="E593" s="125">
        <f>SUMIF('Rake Load'!A:A,B593,'Rake Load'!F:F)</f>
        <v>0</v>
      </c>
      <c r="F593" s="35">
        <f>SUMIF('Rake Load'!A:A,B593,'Rake Load'!AB:AB)</f>
        <v>0</v>
      </c>
      <c r="G593" s="35" t="e">
        <f t="shared" si="220"/>
        <v>#DIV/0!</v>
      </c>
      <c r="H593" s="36" t="e">
        <f t="shared" si="221"/>
        <v>#DIV/0!</v>
      </c>
      <c r="I593" s="36" t="e">
        <f t="shared" si="222"/>
        <v>#DIV/0!</v>
      </c>
      <c r="J593" s="35">
        <f>SUMIF('Rake Load'!A:A,B593,'Rake Load'!BH:BH)</f>
        <v>0</v>
      </c>
      <c r="K593" s="41">
        <f t="shared" si="223"/>
        <v>0</v>
      </c>
      <c r="L593" s="41" t="e">
        <f t="shared" si="224"/>
        <v>#DIV/0!</v>
      </c>
      <c r="M593" s="49" t="e">
        <f t="shared" si="225"/>
        <v>#DIV/0!</v>
      </c>
      <c r="N593" s="49" t="e">
        <f t="shared" si="226"/>
        <v>#DIV/0!</v>
      </c>
      <c r="O593" s="363">
        <f>SUMIF(C$2:C593,C593,D$2:D593)</f>
        <v>140</v>
      </c>
      <c r="P593" s="33">
        <f>SUMIF(C$2:C593,C593,F$2:F593)</f>
        <v>17.011805555555558</v>
      </c>
      <c r="Q593" s="37">
        <f t="shared" si="227"/>
        <v>0.12151289682539684</v>
      </c>
      <c r="R593" s="36">
        <f t="shared" si="228"/>
        <v>2</v>
      </c>
      <c r="S593" s="36">
        <f t="shared" si="229"/>
        <v>54</v>
      </c>
      <c r="T593" s="363">
        <f>SUM(D$2:D593)</f>
        <v>1535</v>
      </c>
      <c r="U593" s="38">
        <f>SUMIF(C$2:C593,C593,E$2:E593)</f>
        <v>496255.22000000003</v>
      </c>
      <c r="V593" s="38">
        <f>SUM(E$2:E593)</f>
        <v>5446054.2960000029</v>
      </c>
      <c r="W593" s="43">
        <f>SUM(F$2:F593)</f>
        <v>40908.054861111159</v>
      </c>
      <c r="X593" s="43">
        <f t="shared" si="230"/>
        <v>26.650198606587075</v>
      </c>
      <c r="Y593" s="36">
        <f t="shared" si="231"/>
        <v>15</v>
      </c>
      <c r="Z593" s="36">
        <f t="shared" si="232"/>
        <v>36</v>
      </c>
      <c r="AA593" s="38">
        <f>SUMIF('Rake Load'!A:A,Summary!B593,'Rake Load'!AN:AN)</f>
        <v>0</v>
      </c>
      <c r="AB593" s="38">
        <f>SUMIF(C$2:C593,C593,AA$2:AA593)</f>
        <v>48.49583333333333</v>
      </c>
      <c r="AC593" s="38">
        <f>SUM(AA$2:AA593)</f>
        <v>540.44861111113426</v>
      </c>
      <c r="AD593" s="43" t="e">
        <f t="shared" si="233"/>
        <v>#DIV/0!</v>
      </c>
      <c r="AE593" s="43">
        <f t="shared" si="234"/>
        <v>0.34639880952380953</v>
      </c>
      <c r="AF593" s="43">
        <f t="shared" si="235"/>
        <v>0.35208378574015259</v>
      </c>
      <c r="AG593" s="38">
        <f>SUMIF(Unloader!B:B,Summary!B593,Unloader!M:M)</f>
        <v>0</v>
      </c>
      <c r="AH593" s="38">
        <f>SUMIF(C$2:C593,C593,AG$2:AG593)</f>
        <v>492659</v>
      </c>
      <c r="AI593" s="38">
        <f>SUM(AG$2:AG593)</f>
        <v>5010888</v>
      </c>
      <c r="AJ593" s="40">
        <f>SUMIF(Unloader!B:B,Summary!B593,Unloader!W:W)</f>
        <v>0</v>
      </c>
      <c r="AK593" s="40">
        <f>SUMIF(Unloader!B:B,Summary!B593,Unloader!AD:AD)+SUMIF(Unloader!B:B,Summary!B593,Unloader!BR:BR)+SUMIF(Unloader!B:B,Summary!B593,Unloader!BN:BN)</f>
        <v>0</v>
      </c>
      <c r="AL593" s="40">
        <f>SUMIF(C$2:C593,C593,AJ$2:AJ593)</f>
        <v>12.798611111111112</v>
      </c>
      <c r="AM593" s="40">
        <f>SUMIF(C$2:C593,C593,AK$2:AK593)</f>
        <v>0.46805555555555556</v>
      </c>
      <c r="AN593" s="30">
        <f t="shared" si="236"/>
        <v>1664.7634602387923</v>
      </c>
      <c r="AO593" s="30">
        <f>SUM(AJ$2:AJ593)</f>
        <v>155.96458333333337</v>
      </c>
      <c r="AP593" s="30">
        <f>SUM(AK$2:AK593)</f>
        <v>13.888194444444437</v>
      </c>
      <c r="AQ593" s="30">
        <f t="shared" si="237"/>
        <v>1469.5404467471526</v>
      </c>
    </row>
    <row r="594" spans="1:43" x14ac:dyDescent="0.25">
      <c r="A594" s="124">
        <f t="shared" si="239"/>
        <v>593</v>
      </c>
      <c r="B594" s="361">
        <f t="shared" si="239"/>
        <v>41226</v>
      </c>
      <c r="C594" s="33">
        <f t="shared" si="219"/>
        <v>11</v>
      </c>
      <c r="D594" s="125">
        <f>COUNTIF('Rake Load'!A:A,Summary!B594)</f>
        <v>0</v>
      </c>
      <c r="E594" s="125">
        <f>SUMIF('Rake Load'!A:A,B594,'Rake Load'!F:F)</f>
        <v>0</v>
      </c>
      <c r="F594" s="35">
        <f>SUMIF('Rake Load'!A:A,B594,'Rake Load'!AB:AB)</f>
        <v>0</v>
      </c>
      <c r="G594" s="35" t="e">
        <f t="shared" si="220"/>
        <v>#DIV/0!</v>
      </c>
      <c r="H594" s="36" t="e">
        <f t="shared" si="221"/>
        <v>#DIV/0!</v>
      </c>
      <c r="I594" s="36" t="e">
        <f t="shared" si="222"/>
        <v>#DIV/0!</v>
      </c>
      <c r="J594" s="35">
        <f>SUMIF('Rake Load'!A:A,B594,'Rake Load'!BH:BH)</f>
        <v>0</v>
      </c>
      <c r="K594" s="41">
        <f t="shared" si="223"/>
        <v>0</v>
      </c>
      <c r="L594" s="41" t="e">
        <f t="shared" si="224"/>
        <v>#DIV/0!</v>
      </c>
      <c r="M594" s="49" t="e">
        <f t="shared" si="225"/>
        <v>#DIV/0!</v>
      </c>
      <c r="N594" s="49" t="e">
        <f t="shared" si="226"/>
        <v>#DIV/0!</v>
      </c>
      <c r="O594" s="363">
        <f>SUMIF(C$2:C594,C594,D$2:D594)</f>
        <v>140</v>
      </c>
      <c r="P594" s="33">
        <f>SUMIF(C$2:C594,C594,F$2:F594)</f>
        <v>17.011805555555558</v>
      </c>
      <c r="Q594" s="37">
        <f t="shared" si="227"/>
        <v>0.12151289682539684</v>
      </c>
      <c r="R594" s="36">
        <f t="shared" si="228"/>
        <v>2</v>
      </c>
      <c r="S594" s="36">
        <f t="shared" si="229"/>
        <v>54</v>
      </c>
      <c r="T594" s="363">
        <f>SUM(D$2:D594)</f>
        <v>1535</v>
      </c>
      <c r="U594" s="38">
        <f>SUMIF(C$2:C594,C594,E$2:E594)</f>
        <v>496255.22000000003</v>
      </c>
      <c r="V594" s="38">
        <f>SUM(E$2:E594)</f>
        <v>5446054.2960000029</v>
      </c>
      <c r="W594" s="43">
        <f>SUM(F$2:F594)</f>
        <v>40908.054861111159</v>
      </c>
      <c r="X594" s="43">
        <f t="shared" si="230"/>
        <v>26.650198606587075</v>
      </c>
      <c r="Y594" s="36">
        <f t="shared" si="231"/>
        <v>15</v>
      </c>
      <c r="Z594" s="36">
        <f t="shared" si="232"/>
        <v>36</v>
      </c>
      <c r="AA594" s="38">
        <f>SUMIF('Rake Load'!A:A,Summary!B594,'Rake Load'!AN:AN)</f>
        <v>0</v>
      </c>
      <c r="AB594" s="38">
        <f>SUMIF(C$2:C594,C594,AA$2:AA594)</f>
        <v>48.49583333333333</v>
      </c>
      <c r="AC594" s="38">
        <f>SUM(AA$2:AA594)</f>
        <v>540.44861111113426</v>
      </c>
      <c r="AD594" s="43" t="e">
        <f t="shared" si="233"/>
        <v>#DIV/0!</v>
      </c>
      <c r="AE594" s="43">
        <f t="shared" si="234"/>
        <v>0.34639880952380953</v>
      </c>
      <c r="AF594" s="43">
        <f t="shared" si="235"/>
        <v>0.35208378574015259</v>
      </c>
      <c r="AG594" s="38">
        <f>SUMIF(Unloader!B:B,Summary!B594,Unloader!M:M)</f>
        <v>0</v>
      </c>
      <c r="AH594" s="38">
        <f>SUMIF(C$2:C594,C594,AG$2:AG594)</f>
        <v>492659</v>
      </c>
      <c r="AI594" s="38">
        <f>SUM(AG$2:AG594)</f>
        <v>5010888</v>
      </c>
      <c r="AJ594" s="40">
        <f>SUMIF(Unloader!B:B,Summary!B594,Unloader!W:W)</f>
        <v>0</v>
      </c>
      <c r="AK594" s="40">
        <f>SUMIF(Unloader!B:B,Summary!B594,Unloader!AD:AD)+SUMIF(Unloader!B:B,Summary!B594,Unloader!BR:BR)+SUMIF(Unloader!B:B,Summary!B594,Unloader!BN:BN)</f>
        <v>0</v>
      </c>
      <c r="AL594" s="40">
        <f>SUMIF(C$2:C594,C594,AJ$2:AJ594)</f>
        <v>12.798611111111112</v>
      </c>
      <c r="AM594" s="40">
        <f>SUMIF(C$2:C594,C594,AK$2:AK594)</f>
        <v>0.46805555555555556</v>
      </c>
      <c r="AN594" s="30">
        <f t="shared" si="236"/>
        <v>1664.7634602387923</v>
      </c>
      <c r="AO594" s="30">
        <f>SUM(AJ$2:AJ594)</f>
        <v>155.96458333333337</v>
      </c>
      <c r="AP594" s="30">
        <f>SUM(AK$2:AK594)</f>
        <v>13.888194444444437</v>
      </c>
      <c r="AQ594" s="30">
        <f t="shared" si="237"/>
        <v>1469.5404467471526</v>
      </c>
    </row>
    <row r="595" spans="1:43" x14ac:dyDescent="0.25">
      <c r="A595" s="124">
        <f t="shared" si="239"/>
        <v>594</v>
      </c>
      <c r="B595" s="361">
        <f t="shared" si="239"/>
        <v>41227</v>
      </c>
      <c r="C595" s="33">
        <f t="shared" si="219"/>
        <v>11</v>
      </c>
      <c r="D595" s="125">
        <f>COUNTIF('Rake Load'!A:A,Summary!B595)</f>
        <v>0</v>
      </c>
      <c r="E595" s="125">
        <f>SUMIF('Rake Load'!A:A,B595,'Rake Load'!F:F)</f>
        <v>0</v>
      </c>
      <c r="F595" s="35">
        <f>SUMIF('Rake Load'!A:A,B595,'Rake Load'!AB:AB)</f>
        <v>0</v>
      </c>
      <c r="G595" s="35" t="e">
        <f t="shared" si="220"/>
        <v>#DIV/0!</v>
      </c>
      <c r="H595" s="36" t="e">
        <f t="shared" si="221"/>
        <v>#DIV/0!</v>
      </c>
      <c r="I595" s="36" t="e">
        <f t="shared" si="222"/>
        <v>#DIV/0!</v>
      </c>
      <c r="J595" s="35">
        <f>SUMIF('Rake Load'!A:A,B595,'Rake Load'!BH:BH)</f>
        <v>0</v>
      </c>
      <c r="K595" s="41">
        <f t="shared" si="223"/>
        <v>0</v>
      </c>
      <c r="L595" s="41" t="e">
        <f t="shared" si="224"/>
        <v>#DIV/0!</v>
      </c>
      <c r="M595" s="49" t="e">
        <f t="shared" si="225"/>
        <v>#DIV/0!</v>
      </c>
      <c r="N595" s="49" t="e">
        <f t="shared" si="226"/>
        <v>#DIV/0!</v>
      </c>
      <c r="O595" s="363">
        <f>SUMIF(C$2:C595,C595,D$2:D595)</f>
        <v>140</v>
      </c>
      <c r="P595" s="33">
        <f>SUMIF(C$2:C595,C595,F$2:F595)</f>
        <v>17.011805555555558</v>
      </c>
      <c r="Q595" s="37">
        <f t="shared" si="227"/>
        <v>0.12151289682539684</v>
      </c>
      <c r="R595" s="36">
        <f t="shared" si="228"/>
        <v>2</v>
      </c>
      <c r="S595" s="36">
        <f t="shared" si="229"/>
        <v>54</v>
      </c>
      <c r="T595" s="363">
        <f>SUM(D$2:D595)</f>
        <v>1535</v>
      </c>
      <c r="U595" s="38">
        <f>SUMIF(C$2:C595,C595,E$2:E595)</f>
        <v>496255.22000000003</v>
      </c>
      <c r="V595" s="38">
        <f>SUM(E$2:E595)</f>
        <v>5446054.2960000029</v>
      </c>
      <c r="W595" s="43">
        <f>SUM(F$2:F595)</f>
        <v>40908.054861111159</v>
      </c>
      <c r="X595" s="43">
        <f t="shared" si="230"/>
        <v>26.650198606587075</v>
      </c>
      <c r="Y595" s="36">
        <f t="shared" si="231"/>
        <v>15</v>
      </c>
      <c r="Z595" s="36">
        <f t="shared" si="232"/>
        <v>36</v>
      </c>
      <c r="AA595" s="38">
        <f>SUMIF('Rake Load'!A:A,Summary!B595,'Rake Load'!AN:AN)</f>
        <v>0</v>
      </c>
      <c r="AB595" s="38">
        <f>SUMIF(C$2:C595,C595,AA$2:AA595)</f>
        <v>48.49583333333333</v>
      </c>
      <c r="AC595" s="38">
        <f>SUM(AA$2:AA595)</f>
        <v>540.44861111113426</v>
      </c>
      <c r="AD595" s="43" t="e">
        <f t="shared" si="233"/>
        <v>#DIV/0!</v>
      </c>
      <c r="AE595" s="43">
        <f t="shared" si="234"/>
        <v>0.34639880952380953</v>
      </c>
      <c r="AF595" s="43">
        <f t="shared" si="235"/>
        <v>0.35208378574015259</v>
      </c>
      <c r="AG595" s="38">
        <f>SUMIF(Unloader!B:B,Summary!B595,Unloader!M:M)</f>
        <v>0</v>
      </c>
      <c r="AH595" s="38">
        <f>SUMIF(C$2:C595,C595,AG$2:AG595)</f>
        <v>492659</v>
      </c>
      <c r="AI595" s="38">
        <f>SUM(AG$2:AG595)</f>
        <v>5010888</v>
      </c>
      <c r="AJ595" s="40">
        <f>SUMIF(Unloader!B:B,Summary!B595,Unloader!W:W)</f>
        <v>0</v>
      </c>
      <c r="AK595" s="40">
        <f>SUMIF(Unloader!B:B,Summary!B595,Unloader!AD:AD)+SUMIF(Unloader!B:B,Summary!B595,Unloader!BR:BR)+SUMIF(Unloader!B:B,Summary!B595,Unloader!BN:BN)</f>
        <v>0</v>
      </c>
      <c r="AL595" s="40">
        <f>SUMIF(C$2:C595,C595,AJ$2:AJ595)</f>
        <v>12.798611111111112</v>
      </c>
      <c r="AM595" s="40">
        <f>SUMIF(C$2:C595,C595,AK$2:AK595)</f>
        <v>0.46805555555555556</v>
      </c>
      <c r="AN595" s="30">
        <f t="shared" si="236"/>
        <v>1664.7634602387923</v>
      </c>
      <c r="AO595" s="30">
        <f>SUM(AJ$2:AJ595)</f>
        <v>155.96458333333337</v>
      </c>
      <c r="AP595" s="30">
        <f>SUM(AK$2:AK595)</f>
        <v>13.888194444444437</v>
      </c>
      <c r="AQ595" s="30">
        <f t="shared" si="237"/>
        <v>1469.5404467471526</v>
      </c>
    </row>
    <row r="596" spans="1:43" x14ac:dyDescent="0.25">
      <c r="A596" s="124">
        <f t="shared" si="239"/>
        <v>595</v>
      </c>
      <c r="B596" s="361">
        <f t="shared" si="239"/>
        <v>41228</v>
      </c>
      <c r="C596" s="33">
        <f t="shared" si="219"/>
        <v>11</v>
      </c>
      <c r="D596" s="125">
        <f>COUNTIF('Rake Load'!A:A,Summary!B596)</f>
        <v>0</v>
      </c>
      <c r="E596" s="125">
        <f>SUMIF('Rake Load'!A:A,B596,'Rake Load'!F:F)</f>
        <v>0</v>
      </c>
      <c r="F596" s="35">
        <f>SUMIF('Rake Load'!A:A,B596,'Rake Load'!AB:AB)</f>
        <v>0</v>
      </c>
      <c r="G596" s="35" t="e">
        <f t="shared" si="220"/>
        <v>#DIV/0!</v>
      </c>
      <c r="H596" s="36" t="e">
        <f t="shared" si="221"/>
        <v>#DIV/0!</v>
      </c>
      <c r="I596" s="36" t="e">
        <f t="shared" si="222"/>
        <v>#DIV/0!</v>
      </c>
      <c r="J596" s="35">
        <f>SUMIF('Rake Load'!A:A,B596,'Rake Load'!BH:BH)</f>
        <v>0</v>
      </c>
      <c r="K596" s="41">
        <f t="shared" si="223"/>
        <v>0</v>
      </c>
      <c r="L596" s="41" t="e">
        <f t="shared" si="224"/>
        <v>#DIV/0!</v>
      </c>
      <c r="M596" s="49" t="e">
        <f t="shared" si="225"/>
        <v>#DIV/0!</v>
      </c>
      <c r="N596" s="49" t="e">
        <f t="shared" si="226"/>
        <v>#DIV/0!</v>
      </c>
      <c r="O596" s="363">
        <f>SUMIF(C$2:C596,C596,D$2:D596)</f>
        <v>140</v>
      </c>
      <c r="P596" s="33">
        <f>SUMIF(C$2:C596,C596,F$2:F596)</f>
        <v>17.011805555555558</v>
      </c>
      <c r="Q596" s="37">
        <f t="shared" si="227"/>
        <v>0.12151289682539684</v>
      </c>
      <c r="R596" s="36">
        <f t="shared" si="228"/>
        <v>2</v>
      </c>
      <c r="S596" s="36">
        <f t="shared" si="229"/>
        <v>54</v>
      </c>
      <c r="T596" s="363">
        <f>SUM(D$2:D596)</f>
        <v>1535</v>
      </c>
      <c r="U596" s="38">
        <f>SUMIF(C$2:C596,C596,E$2:E596)</f>
        <v>496255.22000000003</v>
      </c>
      <c r="V596" s="38">
        <f>SUM(E$2:E596)</f>
        <v>5446054.2960000029</v>
      </c>
      <c r="W596" s="43">
        <f>SUM(F$2:F596)</f>
        <v>40908.054861111159</v>
      </c>
      <c r="X596" s="43">
        <f t="shared" si="230"/>
        <v>26.650198606587075</v>
      </c>
      <c r="Y596" s="36">
        <f t="shared" si="231"/>
        <v>15</v>
      </c>
      <c r="Z596" s="36">
        <f t="shared" si="232"/>
        <v>36</v>
      </c>
      <c r="AA596" s="38">
        <f>SUMIF('Rake Load'!A:A,Summary!B596,'Rake Load'!AN:AN)</f>
        <v>0</v>
      </c>
      <c r="AB596" s="38">
        <f>SUMIF(C$2:C596,C596,AA$2:AA596)</f>
        <v>48.49583333333333</v>
      </c>
      <c r="AC596" s="38">
        <f>SUM(AA$2:AA596)</f>
        <v>540.44861111113426</v>
      </c>
      <c r="AD596" s="43" t="e">
        <f t="shared" si="233"/>
        <v>#DIV/0!</v>
      </c>
      <c r="AE596" s="43">
        <f t="shared" si="234"/>
        <v>0.34639880952380953</v>
      </c>
      <c r="AF596" s="43">
        <f t="shared" si="235"/>
        <v>0.35208378574015259</v>
      </c>
      <c r="AG596" s="38">
        <f>SUMIF(Unloader!B:B,Summary!B596,Unloader!M:M)</f>
        <v>0</v>
      </c>
      <c r="AH596" s="38">
        <f>SUMIF(C$2:C596,C596,AG$2:AG596)</f>
        <v>492659</v>
      </c>
      <c r="AI596" s="38">
        <f>SUM(AG$2:AG596)</f>
        <v>5010888</v>
      </c>
      <c r="AJ596" s="40">
        <f>SUMIF(Unloader!B:B,Summary!B596,Unloader!W:W)</f>
        <v>0</v>
      </c>
      <c r="AK596" s="40">
        <f>SUMIF(Unloader!B:B,Summary!B596,Unloader!AD:AD)+SUMIF(Unloader!B:B,Summary!B596,Unloader!BR:BR)+SUMIF(Unloader!B:B,Summary!B596,Unloader!BN:BN)</f>
        <v>0</v>
      </c>
      <c r="AL596" s="40">
        <f>SUMIF(C$2:C596,C596,AJ$2:AJ596)</f>
        <v>12.798611111111112</v>
      </c>
      <c r="AM596" s="40">
        <f>SUMIF(C$2:C596,C596,AK$2:AK596)</f>
        <v>0.46805555555555556</v>
      </c>
      <c r="AN596" s="30">
        <f t="shared" si="236"/>
        <v>1664.7634602387923</v>
      </c>
      <c r="AO596" s="30">
        <f>SUM(AJ$2:AJ596)</f>
        <v>155.96458333333337</v>
      </c>
      <c r="AP596" s="30">
        <f>SUM(AK$2:AK596)</f>
        <v>13.888194444444437</v>
      </c>
      <c r="AQ596" s="30">
        <f t="shared" si="237"/>
        <v>1469.5404467471526</v>
      </c>
    </row>
    <row r="597" spans="1:43" x14ac:dyDescent="0.25">
      <c r="A597" s="124">
        <f t="shared" si="239"/>
        <v>596</v>
      </c>
      <c r="B597" s="361">
        <f t="shared" si="239"/>
        <v>41229</v>
      </c>
      <c r="C597" s="33">
        <f t="shared" si="219"/>
        <v>11</v>
      </c>
      <c r="D597" s="125">
        <f>COUNTIF('Rake Load'!A:A,Summary!B597)</f>
        <v>0</v>
      </c>
      <c r="E597" s="125">
        <f>SUMIF('Rake Load'!A:A,B597,'Rake Load'!F:F)</f>
        <v>0</v>
      </c>
      <c r="F597" s="35">
        <f>SUMIF('Rake Load'!A:A,B597,'Rake Load'!AB:AB)</f>
        <v>0</v>
      </c>
      <c r="G597" s="35" t="e">
        <f t="shared" si="220"/>
        <v>#DIV/0!</v>
      </c>
      <c r="H597" s="36" t="e">
        <f t="shared" si="221"/>
        <v>#DIV/0!</v>
      </c>
      <c r="I597" s="36" t="e">
        <f t="shared" si="222"/>
        <v>#DIV/0!</v>
      </c>
      <c r="J597" s="35">
        <f>SUMIF('Rake Load'!A:A,B597,'Rake Load'!BH:BH)</f>
        <v>0</v>
      </c>
      <c r="K597" s="41">
        <f t="shared" si="223"/>
        <v>0</v>
      </c>
      <c r="L597" s="41" t="e">
        <f t="shared" si="224"/>
        <v>#DIV/0!</v>
      </c>
      <c r="M597" s="49" t="e">
        <f t="shared" si="225"/>
        <v>#DIV/0!</v>
      </c>
      <c r="N597" s="49" t="e">
        <f t="shared" si="226"/>
        <v>#DIV/0!</v>
      </c>
      <c r="O597" s="363">
        <f>SUMIF(C$2:C597,C597,D$2:D597)</f>
        <v>140</v>
      </c>
      <c r="P597" s="33">
        <f>SUMIF(C$2:C597,C597,F$2:F597)</f>
        <v>17.011805555555558</v>
      </c>
      <c r="Q597" s="37">
        <f t="shared" si="227"/>
        <v>0.12151289682539684</v>
      </c>
      <c r="R597" s="36">
        <f t="shared" si="228"/>
        <v>2</v>
      </c>
      <c r="S597" s="36">
        <f t="shared" si="229"/>
        <v>54</v>
      </c>
      <c r="T597" s="363">
        <f>SUM(D$2:D597)</f>
        <v>1535</v>
      </c>
      <c r="U597" s="38">
        <f>SUMIF(C$2:C597,C597,E$2:E597)</f>
        <v>496255.22000000003</v>
      </c>
      <c r="V597" s="38">
        <f>SUM(E$2:E597)</f>
        <v>5446054.2960000029</v>
      </c>
      <c r="W597" s="43">
        <f>SUM(F$2:F597)</f>
        <v>40908.054861111159</v>
      </c>
      <c r="X597" s="43">
        <f t="shared" si="230"/>
        <v>26.650198606587075</v>
      </c>
      <c r="Y597" s="36">
        <f t="shared" si="231"/>
        <v>15</v>
      </c>
      <c r="Z597" s="36">
        <f t="shared" si="232"/>
        <v>36</v>
      </c>
      <c r="AA597" s="38">
        <f>SUMIF('Rake Load'!A:A,Summary!B597,'Rake Load'!AN:AN)</f>
        <v>0</v>
      </c>
      <c r="AB597" s="38">
        <f>SUMIF(C$2:C597,C597,AA$2:AA597)</f>
        <v>48.49583333333333</v>
      </c>
      <c r="AC597" s="38">
        <f>SUM(AA$2:AA597)</f>
        <v>540.44861111113426</v>
      </c>
      <c r="AD597" s="43" t="e">
        <f t="shared" si="233"/>
        <v>#DIV/0!</v>
      </c>
      <c r="AE597" s="43">
        <f t="shared" si="234"/>
        <v>0.34639880952380953</v>
      </c>
      <c r="AF597" s="43">
        <f t="shared" si="235"/>
        <v>0.35208378574015259</v>
      </c>
      <c r="AG597" s="38">
        <f>SUMIF(Unloader!B:B,Summary!B597,Unloader!M:M)</f>
        <v>0</v>
      </c>
      <c r="AH597" s="38">
        <f>SUMIF(C$2:C597,C597,AG$2:AG597)</f>
        <v>492659</v>
      </c>
      <c r="AI597" s="38">
        <f>SUM(AG$2:AG597)</f>
        <v>5010888</v>
      </c>
      <c r="AJ597" s="40">
        <f>SUMIF(Unloader!B:B,Summary!B597,Unloader!W:W)</f>
        <v>0</v>
      </c>
      <c r="AK597" s="40">
        <f>SUMIF(Unloader!B:B,Summary!B597,Unloader!AD:AD)+SUMIF(Unloader!B:B,Summary!B597,Unloader!BR:BR)+SUMIF(Unloader!B:B,Summary!B597,Unloader!BN:BN)</f>
        <v>0</v>
      </c>
      <c r="AL597" s="40">
        <f>SUMIF(C$2:C597,C597,AJ$2:AJ597)</f>
        <v>12.798611111111112</v>
      </c>
      <c r="AM597" s="40">
        <f>SUMIF(C$2:C597,C597,AK$2:AK597)</f>
        <v>0.46805555555555556</v>
      </c>
      <c r="AN597" s="30">
        <f t="shared" si="236"/>
        <v>1664.7634602387923</v>
      </c>
      <c r="AO597" s="30">
        <f>SUM(AJ$2:AJ597)</f>
        <v>155.96458333333337</v>
      </c>
      <c r="AP597" s="30">
        <f>SUM(AK$2:AK597)</f>
        <v>13.888194444444437</v>
      </c>
      <c r="AQ597" s="30">
        <f t="shared" si="237"/>
        <v>1469.5404467471526</v>
      </c>
    </row>
    <row r="598" spans="1:43" x14ac:dyDescent="0.25">
      <c r="A598" s="124">
        <f t="shared" si="239"/>
        <v>597</v>
      </c>
      <c r="B598" s="361">
        <f t="shared" si="239"/>
        <v>41230</v>
      </c>
      <c r="C598" s="33">
        <f t="shared" si="219"/>
        <v>11</v>
      </c>
      <c r="D598" s="125">
        <f>COUNTIF('Rake Load'!A:A,Summary!B598)</f>
        <v>0</v>
      </c>
      <c r="E598" s="125">
        <f>SUMIF('Rake Load'!A:A,B598,'Rake Load'!F:F)</f>
        <v>0</v>
      </c>
      <c r="F598" s="35">
        <f>SUMIF('Rake Load'!A:A,B598,'Rake Load'!AB:AB)</f>
        <v>0</v>
      </c>
      <c r="G598" s="35" t="e">
        <f t="shared" si="220"/>
        <v>#DIV/0!</v>
      </c>
      <c r="H598" s="36" t="e">
        <f t="shared" si="221"/>
        <v>#DIV/0!</v>
      </c>
      <c r="I598" s="36" t="e">
        <f t="shared" si="222"/>
        <v>#DIV/0!</v>
      </c>
      <c r="J598" s="35">
        <f>SUMIF('Rake Load'!A:A,B598,'Rake Load'!BH:BH)</f>
        <v>0</v>
      </c>
      <c r="K598" s="41">
        <f t="shared" si="223"/>
        <v>0</v>
      </c>
      <c r="L598" s="41" t="e">
        <f t="shared" si="224"/>
        <v>#DIV/0!</v>
      </c>
      <c r="M598" s="49" t="e">
        <f t="shared" si="225"/>
        <v>#DIV/0!</v>
      </c>
      <c r="N598" s="49" t="e">
        <f t="shared" si="226"/>
        <v>#DIV/0!</v>
      </c>
      <c r="O598" s="363">
        <f>SUMIF(C$2:C598,C598,D$2:D598)</f>
        <v>140</v>
      </c>
      <c r="P598" s="33">
        <f>SUMIF(C$2:C598,C598,F$2:F598)</f>
        <v>17.011805555555558</v>
      </c>
      <c r="Q598" s="37">
        <f t="shared" si="227"/>
        <v>0.12151289682539684</v>
      </c>
      <c r="R598" s="36">
        <f t="shared" si="228"/>
        <v>2</v>
      </c>
      <c r="S598" s="36">
        <f t="shared" si="229"/>
        <v>54</v>
      </c>
      <c r="T598" s="363">
        <f>SUM(D$2:D598)</f>
        <v>1535</v>
      </c>
      <c r="U598" s="38">
        <f>SUMIF(C$2:C598,C598,E$2:E598)</f>
        <v>496255.22000000003</v>
      </c>
      <c r="V598" s="38">
        <f>SUM(E$2:E598)</f>
        <v>5446054.2960000029</v>
      </c>
      <c r="W598" s="43">
        <f>SUM(F$2:F598)</f>
        <v>40908.054861111159</v>
      </c>
      <c r="X598" s="43">
        <f t="shared" si="230"/>
        <v>26.650198606587075</v>
      </c>
      <c r="Y598" s="36">
        <f t="shared" si="231"/>
        <v>15</v>
      </c>
      <c r="Z598" s="36">
        <f t="shared" si="232"/>
        <v>36</v>
      </c>
      <c r="AA598" s="38">
        <f>SUMIF('Rake Load'!A:A,Summary!B598,'Rake Load'!AN:AN)</f>
        <v>0</v>
      </c>
      <c r="AB598" s="38">
        <f>SUMIF(C$2:C598,C598,AA$2:AA598)</f>
        <v>48.49583333333333</v>
      </c>
      <c r="AC598" s="38">
        <f>SUM(AA$2:AA598)</f>
        <v>540.44861111113426</v>
      </c>
      <c r="AD598" s="43" t="e">
        <f t="shared" si="233"/>
        <v>#DIV/0!</v>
      </c>
      <c r="AE598" s="43">
        <f t="shared" si="234"/>
        <v>0.34639880952380953</v>
      </c>
      <c r="AF598" s="43">
        <f t="shared" si="235"/>
        <v>0.35208378574015259</v>
      </c>
      <c r="AG598" s="38">
        <f>SUMIF(Unloader!B:B,Summary!B598,Unloader!M:M)</f>
        <v>0</v>
      </c>
      <c r="AH598" s="38">
        <f>SUMIF(C$2:C598,C598,AG$2:AG598)</f>
        <v>492659</v>
      </c>
      <c r="AI598" s="38">
        <f>SUM(AG$2:AG598)</f>
        <v>5010888</v>
      </c>
      <c r="AJ598" s="40">
        <f>SUMIF(Unloader!B:B,Summary!B598,Unloader!W:W)</f>
        <v>0</v>
      </c>
      <c r="AK598" s="40">
        <f>SUMIF(Unloader!B:B,Summary!B598,Unloader!AD:AD)+SUMIF(Unloader!B:B,Summary!B598,Unloader!BR:BR)+SUMIF(Unloader!B:B,Summary!B598,Unloader!BN:BN)</f>
        <v>0</v>
      </c>
      <c r="AL598" s="40">
        <f>SUMIF(C$2:C598,C598,AJ$2:AJ598)</f>
        <v>12.798611111111112</v>
      </c>
      <c r="AM598" s="40">
        <f>SUMIF(C$2:C598,C598,AK$2:AK598)</f>
        <v>0.46805555555555556</v>
      </c>
      <c r="AN598" s="30">
        <f t="shared" si="236"/>
        <v>1664.7634602387923</v>
      </c>
      <c r="AO598" s="30">
        <f>SUM(AJ$2:AJ598)</f>
        <v>155.96458333333337</v>
      </c>
      <c r="AP598" s="30">
        <f>SUM(AK$2:AK598)</f>
        <v>13.888194444444437</v>
      </c>
      <c r="AQ598" s="30">
        <f t="shared" si="237"/>
        <v>1469.5404467471526</v>
      </c>
    </row>
    <row r="599" spans="1:43" x14ac:dyDescent="0.25">
      <c r="A599" s="124">
        <f t="shared" si="239"/>
        <v>598</v>
      </c>
      <c r="B599" s="361">
        <f t="shared" si="239"/>
        <v>41231</v>
      </c>
      <c r="C599" s="33">
        <f t="shared" si="219"/>
        <v>11</v>
      </c>
      <c r="D599" s="125">
        <f>COUNTIF('Rake Load'!A:A,Summary!B599)</f>
        <v>0</v>
      </c>
      <c r="E599" s="125">
        <f>SUMIF('Rake Load'!A:A,B599,'Rake Load'!F:F)</f>
        <v>0</v>
      </c>
      <c r="F599" s="35">
        <f>SUMIF('Rake Load'!A:A,B599,'Rake Load'!AB:AB)</f>
        <v>0</v>
      </c>
      <c r="G599" s="35" t="e">
        <f t="shared" si="220"/>
        <v>#DIV/0!</v>
      </c>
      <c r="H599" s="36" t="e">
        <f t="shared" si="221"/>
        <v>#DIV/0!</v>
      </c>
      <c r="I599" s="36" t="e">
        <f t="shared" si="222"/>
        <v>#DIV/0!</v>
      </c>
      <c r="J599" s="35">
        <f>SUMIF('Rake Load'!A:A,B599,'Rake Load'!BH:BH)</f>
        <v>0</v>
      </c>
      <c r="K599" s="41">
        <f t="shared" si="223"/>
        <v>0</v>
      </c>
      <c r="L599" s="41" t="e">
        <f t="shared" si="224"/>
        <v>#DIV/0!</v>
      </c>
      <c r="M599" s="49" t="e">
        <f t="shared" si="225"/>
        <v>#DIV/0!</v>
      </c>
      <c r="N599" s="49" t="e">
        <f t="shared" si="226"/>
        <v>#DIV/0!</v>
      </c>
      <c r="O599" s="363">
        <f>SUMIF(C$2:C599,C599,D$2:D599)</f>
        <v>140</v>
      </c>
      <c r="P599" s="33">
        <f>SUMIF(C$2:C599,C599,F$2:F599)</f>
        <v>17.011805555555558</v>
      </c>
      <c r="Q599" s="37">
        <f t="shared" si="227"/>
        <v>0.12151289682539684</v>
      </c>
      <c r="R599" s="36">
        <f t="shared" si="228"/>
        <v>2</v>
      </c>
      <c r="S599" s="36">
        <f t="shared" si="229"/>
        <v>54</v>
      </c>
      <c r="T599" s="363">
        <f>SUM(D$2:D599)</f>
        <v>1535</v>
      </c>
      <c r="U599" s="38">
        <f>SUMIF(C$2:C599,C599,E$2:E599)</f>
        <v>496255.22000000003</v>
      </c>
      <c r="V599" s="38">
        <f>SUM(E$2:E599)</f>
        <v>5446054.2960000029</v>
      </c>
      <c r="W599" s="43">
        <f>SUM(F$2:F599)</f>
        <v>40908.054861111159</v>
      </c>
      <c r="X599" s="43">
        <f t="shared" si="230"/>
        <v>26.650198606587075</v>
      </c>
      <c r="Y599" s="36">
        <f t="shared" si="231"/>
        <v>15</v>
      </c>
      <c r="Z599" s="36">
        <f t="shared" si="232"/>
        <v>36</v>
      </c>
      <c r="AA599" s="38">
        <f>SUMIF('Rake Load'!A:A,Summary!B599,'Rake Load'!AN:AN)</f>
        <v>0</v>
      </c>
      <c r="AB599" s="38">
        <f>SUMIF(C$2:C599,C599,AA$2:AA599)</f>
        <v>48.49583333333333</v>
      </c>
      <c r="AC599" s="38">
        <f>SUM(AA$2:AA599)</f>
        <v>540.44861111113426</v>
      </c>
      <c r="AD599" s="43" t="e">
        <f t="shared" si="233"/>
        <v>#DIV/0!</v>
      </c>
      <c r="AE599" s="43">
        <f t="shared" si="234"/>
        <v>0.34639880952380953</v>
      </c>
      <c r="AF599" s="43">
        <f t="shared" si="235"/>
        <v>0.35208378574015259</v>
      </c>
      <c r="AG599" s="38">
        <f>SUMIF(Unloader!B:B,Summary!B599,Unloader!M:M)</f>
        <v>0</v>
      </c>
      <c r="AH599" s="38">
        <f>SUMIF(C$2:C599,C599,AG$2:AG599)</f>
        <v>492659</v>
      </c>
      <c r="AI599" s="38">
        <f>SUM(AG$2:AG599)</f>
        <v>5010888</v>
      </c>
      <c r="AJ599" s="40">
        <f>SUMIF(Unloader!B:B,Summary!B599,Unloader!W:W)</f>
        <v>0</v>
      </c>
      <c r="AK599" s="40">
        <f>SUMIF(Unloader!B:B,Summary!B599,Unloader!AD:AD)+SUMIF(Unloader!B:B,Summary!B599,Unloader!BR:BR)+SUMIF(Unloader!B:B,Summary!B599,Unloader!BN:BN)</f>
        <v>0</v>
      </c>
      <c r="AL599" s="40">
        <f>SUMIF(C$2:C599,C599,AJ$2:AJ599)</f>
        <v>12.798611111111112</v>
      </c>
      <c r="AM599" s="40">
        <f>SUMIF(C$2:C599,C599,AK$2:AK599)</f>
        <v>0.46805555555555556</v>
      </c>
      <c r="AN599" s="30">
        <f t="shared" si="236"/>
        <v>1664.7634602387923</v>
      </c>
      <c r="AO599" s="30">
        <f>SUM(AJ$2:AJ599)</f>
        <v>155.96458333333337</v>
      </c>
      <c r="AP599" s="30">
        <f>SUM(AK$2:AK599)</f>
        <v>13.888194444444437</v>
      </c>
      <c r="AQ599" s="30">
        <f t="shared" si="237"/>
        <v>1469.5404467471526</v>
      </c>
    </row>
    <row r="600" spans="1:43" x14ac:dyDescent="0.25">
      <c r="A600" s="124">
        <f t="shared" ref="A600:B615" si="240">A599+1</f>
        <v>599</v>
      </c>
      <c r="B600" s="361">
        <f t="shared" si="240"/>
        <v>41232</v>
      </c>
      <c r="C600" s="33">
        <f t="shared" si="219"/>
        <v>11</v>
      </c>
      <c r="D600" s="125">
        <f>COUNTIF('Rake Load'!A:A,Summary!B600)</f>
        <v>0</v>
      </c>
      <c r="E600" s="125">
        <f>SUMIF('Rake Load'!A:A,B600,'Rake Load'!F:F)</f>
        <v>0</v>
      </c>
      <c r="F600" s="35">
        <f>SUMIF('Rake Load'!A:A,B600,'Rake Load'!AB:AB)</f>
        <v>0</v>
      </c>
      <c r="G600" s="35" t="e">
        <f t="shared" si="220"/>
        <v>#DIV/0!</v>
      </c>
      <c r="H600" s="36" t="e">
        <f t="shared" si="221"/>
        <v>#DIV/0!</v>
      </c>
      <c r="I600" s="36" t="e">
        <f t="shared" si="222"/>
        <v>#DIV/0!</v>
      </c>
      <c r="J600" s="35">
        <f>SUMIF('Rake Load'!A:A,B600,'Rake Load'!BH:BH)</f>
        <v>0</v>
      </c>
      <c r="K600" s="41">
        <f t="shared" si="223"/>
        <v>0</v>
      </c>
      <c r="L600" s="41" t="e">
        <f t="shared" si="224"/>
        <v>#DIV/0!</v>
      </c>
      <c r="M600" s="49" t="e">
        <f t="shared" si="225"/>
        <v>#DIV/0!</v>
      </c>
      <c r="N600" s="49" t="e">
        <f t="shared" si="226"/>
        <v>#DIV/0!</v>
      </c>
      <c r="O600" s="363">
        <f>SUMIF(C$2:C600,C600,D$2:D600)</f>
        <v>140</v>
      </c>
      <c r="P600" s="33">
        <f>SUMIF(C$2:C600,C600,F$2:F600)</f>
        <v>17.011805555555558</v>
      </c>
      <c r="Q600" s="37">
        <f t="shared" si="227"/>
        <v>0.12151289682539684</v>
      </c>
      <c r="R600" s="36">
        <f t="shared" si="228"/>
        <v>2</v>
      </c>
      <c r="S600" s="36">
        <f t="shared" si="229"/>
        <v>54</v>
      </c>
      <c r="T600" s="363">
        <f>SUM(D$2:D600)</f>
        <v>1535</v>
      </c>
      <c r="U600" s="38">
        <f>SUMIF(C$2:C600,C600,E$2:E600)</f>
        <v>496255.22000000003</v>
      </c>
      <c r="V600" s="38">
        <f>SUM(E$2:E600)</f>
        <v>5446054.2960000029</v>
      </c>
      <c r="W600" s="43">
        <f>SUM(F$2:F600)</f>
        <v>40908.054861111159</v>
      </c>
      <c r="X600" s="43">
        <f t="shared" si="230"/>
        <v>26.650198606587075</v>
      </c>
      <c r="Y600" s="36">
        <f t="shared" si="231"/>
        <v>15</v>
      </c>
      <c r="Z600" s="36">
        <f t="shared" si="232"/>
        <v>36</v>
      </c>
      <c r="AA600" s="38">
        <f>SUMIF('Rake Load'!A:A,Summary!B600,'Rake Load'!AN:AN)</f>
        <v>0</v>
      </c>
      <c r="AB600" s="38">
        <f>SUMIF(C$2:C600,C600,AA$2:AA600)</f>
        <v>48.49583333333333</v>
      </c>
      <c r="AC600" s="38">
        <f>SUM(AA$2:AA600)</f>
        <v>540.44861111113426</v>
      </c>
      <c r="AD600" s="43" t="e">
        <f t="shared" si="233"/>
        <v>#DIV/0!</v>
      </c>
      <c r="AE600" s="43">
        <f t="shared" si="234"/>
        <v>0.34639880952380953</v>
      </c>
      <c r="AF600" s="43">
        <f t="shared" si="235"/>
        <v>0.35208378574015259</v>
      </c>
      <c r="AG600" s="38">
        <f>SUMIF(Unloader!B:B,Summary!B600,Unloader!M:M)</f>
        <v>0</v>
      </c>
      <c r="AH600" s="38">
        <f>SUMIF(C$2:C600,C600,AG$2:AG600)</f>
        <v>492659</v>
      </c>
      <c r="AI600" s="38">
        <f>SUM(AG$2:AG600)</f>
        <v>5010888</v>
      </c>
      <c r="AJ600" s="40">
        <f>SUMIF(Unloader!B:B,Summary!B600,Unloader!W:W)</f>
        <v>0</v>
      </c>
      <c r="AK600" s="40">
        <f>SUMIF(Unloader!B:B,Summary!B600,Unloader!AD:AD)+SUMIF(Unloader!B:B,Summary!B600,Unloader!BR:BR)+SUMIF(Unloader!B:B,Summary!B600,Unloader!BN:BN)</f>
        <v>0</v>
      </c>
      <c r="AL600" s="40">
        <f>SUMIF(C$2:C600,C600,AJ$2:AJ600)</f>
        <v>12.798611111111112</v>
      </c>
      <c r="AM600" s="40">
        <f>SUMIF(C$2:C600,C600,AK$2:AK600)</f>
        <v>0.46805555555555556</v>
      </c>
      <c r="AN600" s="30">
        <f t="shared" si="236"/>
        <v>1664.7634602387923</v>
      </c>
      <c r="AO600" s="30">
        <f>SUM(AJ$2:AJ600)</f>
        <v>155.96458333333337</v>
      </c>
      <c r="AP600" s="30">
        <f>SUM(AK$2:AK600)</f>
        <v>13.888194444444437</v>
      </c>
      <c r="AQ600" s="30">
        <f t="shared" si="237"/>
        <v>1469.5404467471526</v>
      </c>
    </row>
    <row r="601" spans="1:43" x14ac:dyDescent="0.25">
      <c r="A601" s="124">
        <f t="shared" si="240"/>
        <v>600</v>
      </c>
      <c r="B601" s="361">
        <f t="shared" si="240"/>
        <v>41233</v>
      </c>
      <c r="C601" s="33">
        <f t="shared" si="219"/>
        <v>11</v>
      </c>
      <c r="D601" s="125">
        <f>COUNTIF('Rake Load'!A:A,Summary!B601)</f>
        <v>0</v>
      </c>
      <c r="E601" s="125">
        <f>SUMIF('Rake Load'!A:A,B601,'Rake Load'!F:F)</f>
        <v>0</v>
      </c>
      <c r="F601" s="35">
        <f>SUMIF('Rake Load'!A:A,B601,'Rake Load'!AB:AB)</f>
        <v>0</v>
      </c>
      <c r="G601" s="35" t="e">
        <f t="shared" si="220"/>
        <v>#DIV/0!</v>
      </c>
      <c r="H601" s="36" t="e">
        <f t="shared" si="221"/>
        <v>#DIV/0!</v>
      </c>
      <c r="I601" s="36" t="e">
        <f t="shared" si="222"/>
        <v>#DIV/0!</v>
      </c>
      <c r="J601" s="35">
        <f>SUMIF('Rake Load'!A:A,B601,'Rake Load'!BH:BH)</f>
        <v>0</v>
      </c>
      <c r="K601" s="41">
        <f t="shared" si="223"/>
        <v>0</v>
      </c>
      <c r="L601" s="41" t="e">
        <f t="shared" si="224"/>
        <v>#DIV/0!</v>
      </c>
      <c r="M601" s="49" t="e">
        <f t="shared" si="225"/>
        <v>#DIV/0!</v>
      </c>
      <c r="N601" s="49" t="e">
        <f t="shared" si="226"/>
        <v>#DIV/0!</v>
      </c>
      <c r="O601" s="363">
        <f>SUMIF(C$2:C601,C601,D$2:D601)</f>
        <v>140</v>
      </c>
      <c r="P601" s="33">
        <f>SUMIF(C$2:C601,C601,F$2:F601)</f>
        <v>17.011805555555558</v>
      </c>
      <c r="Q601" s="37">
        <f t="shared" si="227"/>
        <v>0.12151289682539684</v>
      </c>
      <c r="R601" s="36">
        <f t="shared" si="228"/>
        <v>2</v>
      </c>
      <c r="S601" s="36">
        <f t="shared" si="229"/>
        <v>54</v>
      </c>
      <c r="T601" s="363">
        <f>SUM(D$2:D601)</f>
        <v>1535</v>
      </c>
      <c r="U601" s="38">
        <f>SUMIF(C$2:C601,C601,E$2:E601)</f>
        <v>496255.22000000003</v>
      </c>
      <c r="V601" s="38">
        <f>SUM(E$2:E601)</f>
        <v>5446054.2960000029</v>
      </c>
      <c r="W601" s="43">
        <f>SUM(F$2:F601)</f>
        <v>40908.054861111159</v>
      </c>
      <c r="X601" s="43">
        <f t="shared" si="230"/>
        <v>26.650198606587075</v>
      </c>
      <c r="Y601" s="36">
        <f t="shared" si="231"/>
        <v>15</v>
      </c>
      <c r="Z601" s="36">
        <f t="shared" si="232"/>
        <v>36</v>
      </c>
      <c r="AA601" s="38">
        <f>SUMIF('Rake Load'!A:A,Summary!B601,'Rake Load'!AN:AN)</f>
        <v>0</v>
      </c>
      <c r="AB601" s="38">
        <f>SUMIF(C$2:C601,C601,AA$2:AA601)</f>
        <v>48.49583333333333</v>
      </c>
      <c r="AC601" s="38">
        <f>SUM(AA$2:AA601)</f>
        <v>540.44861111113426</v>
      </c>
      <c r="AD601" s="43" t="e">
        <f t="shared" si="233"/>
        <v>#DIV/0!</v>
      </c>
      <c r="AE601" s="43">
        <f t="shared" si="234"/>
        <v>0.34639880952380953</v>
      </c>
      <c r="AF601" s="43">
        <f t="shared" si="235"/>
        <v>0.35208378574015259</v>
      </c>
      <c r="AG601" s="38">
        <f>SUMIF(Unloader!B:B,Summary!B601,Unloader!M:M)</f>
        <v>0</v>
      </c>
      <c r="AH601" s="38">
        <f>SUMIF(C$2:C601,C601,AG$2:AG601)</f>
        <v>492659</v>
      </c>
      <c r="AI601" s="38">
        <f>SUM(AG$2:AG601)</f>
        <v>5010888</v>
      </c>
      <c r="AJ601" s="40">
        <f>SUMIF(Unloader!B:B,Summary!B601,Unloader!W:W)</f>
        <v>0</v>
      </c>
      <c r="AK601" s="40">
        <f>SUMIF(Unloader!B:B,Summary!B601,Unloader!AD:AD)+SUMIF(Unloader!B:B,Summary!B601,Unloader!BR:BR)+SUMIF(Unloader!B:B,Summary!B601,Unloader!BN:BN)</f>
        <v>0</v>
      </c>
      <c r="AL601" s="40">
        <f>SUMIF(C$2:C601,C601,AJ$2:AJ601)</f>
        <v>12.798611111111112</v>
      </c>
      <c r="AM601" s="40">
        <f>SUMIF(C$2:C601,C601,AK$2:AK601)</f>
        <v>0.46805555555555556</v>
      </c>
      <c r="AN601" s="30">
        <f t="shared" si="236"/>
        <v>1664.7634602387923</v>
      </c>
      <c r="AO601" s="30">
        <f>SUM(AJ$2:AJ601)</f>
        <v>155.96458333333337</v>
      </c>
      <c r="AP601" s="30">
        <f>SUM(AK$2:AK601)</f>
        <v>13.888194444444437</v>
      </c>
      <c r="AQ601" s="30">
        <f t="shared" si="237"/>
        <v>1469.5404467471526</v>
      </c>
    </row>
    <row r="602" spans="1:43" x14ac:dyDescent="0.25">
      <c r="A602" s="124">
        <f t="shared" si="240"/>
        <v>601</v>
      </c>
      <c r="B602" s="361">
        <f t="shared" si="240"/>
        <v>41234</v>
      </c>
      <c r="C602" s="33">
        <f t="shared" si="219"/>
        <v>11</v>
      </c>
      <c r="D602" s="125">
        <f>COUNTIF('Rake Load'!A:A,Summary!B602)</f>
        <v>0</v>
      </c>
      <c r="E602" s="125">
        <f>SUMIF('Rake Load'!A:A,B602,'Rake Load'!F:F)</f>
        <v>0</v>
      </c>
      <c r="F602" s="35">
        <f>SUMIF('Rake Load'!A:A,B602,'Rake Load'!AB:AB)</f>
        <v>0</v>
      </c>
      <c r="G602" s="35" t="e">
        <f t="shared" si="220"/>
        <v>#DIV/0!</v>
      </c>
      <c r="H602" s="36" t="e">
        <f t="shared" si="221"/>
        <v>#DIV/0!</v>
      </c>
      <c r="I602" s="36" t="e">
        <f t="shared" si="222"/>
        <v>#DIV/0!</v>
      </c>
      <c r="J602" s="35">
        <f>SUMIF('Rake Load'!A:A,B602,'Rake Load'!BH:BH)</f>
        <v>0</v>
      </c>
      <c r="K602" s="41">
        <f t="shared" si="223"/>
        <v>0</v>
      </c>
      <c r="L602" s="41" t="e">
        <f t="shared" si="224"/>
        <v>#DIV/0!</v>
      </c>
      <c r="M602" s="49" t="e">
        <f t="shared" si="225"/>
        <v>#DIV/0!</v>
      </c>
      <c r="N602" s="49" t="e">
        <f t="shared" si="226"/>
        <v>#DIV/0!</v>
      </c>
      <c r="O602" s="363">
        <f>SUMIF(C$2:C602,C602,D$2:D602)</f>
        <v>140</v>
      </c>
      <c r="P602" s="33">
        <f>SUMIF(C$2:C602,C602,F$2:F602)</f>
        <v>17.011805555555558</v>
      </c>
      <c r="Q602" s="37">
        <f t="shared" si="227"/>
        <v>0.12151289682539684</v>
      </c>
      <c r="R602" s="36">
        <f t="shared" si="228"/>
        <v>2</v>
      </c>
      <c r="S602" s="36">
        <f t="shared" si="229"/>
        <v>54</v>
      </c>
      <c r="T602" s="363">
        <f>SUM(D$2:D602)</f>
        <v>1535</v>
      </c>
      <c r="U602" s="38">
        <f>SUMIF(C$2:C602,C602,E$2:E602)</f>
        <v>496255.22000000003</v>
      </c>
      <c r="V602" s="38">
        <f>SUM(E$2:E602)</f>
        <v>5446054.2960000029</v>
      </c>
      <c r="W602" s="43">
        <f>SUM(F$2:F602)</f>
        <v>40908.054861111159</v>
      </c>
      <c r="X602" s="43">
        <f t="shared" si="230"/>
        <v>26.650198606587075</v>
      </c>
      <c r="Y602" s="36">
        <f t="shared" si="231"/>
        <v>15</v>
      </c>
      <c r="Z602" s="36">
        <f t="shared" si="232"/>
        <v>36</v>
      </c>
      <c r="AA602" s="38">
        <f>SUMIF('Rake Load'!A:A,Summary!B602,'Rake Load'!AN:AN)</f>
        <v>0</v>
      </c>
      <c r="AB602" s="38">
        <f>SUMIF(C$2:C602,C602,AA$2:AA602)</f>
        <v>48.49583333333333</v>
      </c>
      <c r="AC602" s="38">
        <f>SUM(AA$2:AA602)</f>
        <v>540.44861111113426</v>
      </c>
      <c r="AD602" s="43" t="e">
        <f t="shared" si="233"/>
        <v>#DIV/0!</v>
      </c>
      <c r="AE602" s="43">
        <f t="shared" si="234"/>
        <v>0.34639880952380953</v>
      </c>
      <c r="AF602" s="43">
        <f t="shared" si="235"/>
        <v>0.35208378574015259</v>
      </c>
      <c r="AG602" s="38">
        <f>SUMIF(Unloader!B:B,Summary!B602,Unloader!M:M)</f>
        <v>0</v>
      </c>
      <c r="AH602" s="38">
        <f>SUMIF(C$2:C602,C602,AG$2:AG602)</f>
        <v>492659</v>
      </c>
      <c r="AI602" s="38">
        <f>SUM(AG$2:AG602)</f>
        <v>5010888</v>
      </c>
      <c r="AJ602" s="40">
        <f>SUMIF(Unloader!B:B,Summary!B602,Unloader!W:W)</f>
        <v>0</v>
      </c>
      <c r="AK602" s="40">
        <f>SUMIF(Unloader!B:B,Summary!B602,Unloader!AD:AD)+SUMIF(Unloader!B:B,Summary!B602,Unloader!BR:BR)+SUMIF(Unloader!B:B,Summary!B602,Unloader!BN:BN)</f>
        <v>0</v>
      </c>
      <c r="AL602" s="40">
        <f>SUMIF(C$2:C602,C602,AJ$2:AJ602)</f>
        <v>12.798611111111112</v>
      </c>
      <c r="AM602" s="40">
        <f>SUMIF(C$2:C602,C602,AK$2:AK602)</f>
        <v>0.46805555555555556</v>
      </c>
      <c r="AN602" s="30">
        <f t="shared" si="236"/>
        <v>1664.7634602387923</v>
      </c>
      <c r="AO602" s="30">
        <f>SUM(AJ$2:AJ602)</f>
        <v>155.96458333333337</v>
      </c>
      <c r="AP602" s="30">
        <f>SUM(AK$2:AK602)</f>
        <v>13.888194444444437</v>
      </c>
      <c r="AQ602" s="30">
        <f t="shared" si="237"/>
        <v>1469.5404467471526</v>
      </c>
    </row>
    <row r="603" spans="1:43" x14ac:dyDescent="0.25">
      <c r="A603" s="124">
        <f t="shared" si="240"/>
        <v>602</v>
      </c>
      <c r="B603" s="361">
        <f t="shared" si="240"/>
        <v>41235</v>
      </c>
      <c r="C603" s="33">
        <f t="shared" si="219"/>
        <v>11</v>
      </c>
      <c r="D603" s="125">
        <f>COUNTIF('Rake Load'!A:A,Summary!B603)</f>
        <v>0</v>
      </c>
      <c r="E603" s="125">
        <f>SUMIF('Rake Load'!A:A,B603,'Rake Load'!F:F)</f>
        <v>0</v>
      </c>
      <c r="F603" s="35">
        <f>SUMIF('Rake Load'!A:A,B603,'Rake Load'!AB:AB)</f>
        <v>0</v>
      </c>
      <c r="G603" s="35" t="e">
        <f t="shared" si="220"/>
        <v>#DIV/0!</v>
      </c>
      <c r="H603" s="36" t="e">
        <f t="shared" si="221"/>
        <v>#DIV/0!</v>
      </c>
      <c r="I603" s="36" t="e">
        <f t="shared" si="222"/>
        <v>#DIV/0!</v>
      </c>
      <c r="J603" s="35">
        <f>SUMIF('Rake Load'!A:A,B603,'Rake Load'!BH:BH)</f>
        <v>0</v>
      </c>
      <c r="K603" s="41">
        <f t="shared" si="223"/>
        <v>0</v>
      </c>
      <c r="L603" s="41" t="e">
        <f t="shared" si="224"/>
        <v>#DIV/0!</v>
      </c>
      <c r="M603" s="49" t="e">
        <f t="shared" si="225"/>
        <v>#DIV/0!</v>
      </c>
      <c r="N603" s="49" t="e">
        <f t="shared" si="226"/>
        <v>#DIV/0!</v>
      </c>
      <c r="O603" s="363">
        <f>SUMIF(C$2:C603,C603,D$2:D603)</f>
        <v>140</v>
      </c>
      <c r="P603" s="33">
        <f>SUMIF(C$2:C603,C603,F$2:F603)</f>
        <v>17.011805555555558</v>
      </c>
      <c r="Q603" s="37">
        <f t="shared" si="227"/>
        <v>0.12151289682539684</v>
      </c>
      <c r="R603" s="36">
        <f t="shared" si="228"/>
        <v>2</v>
      </c>
      <c r="S603" s="36">
        <f t="shared" si="229"/>
        <v>54</v>
      </c>
      <c r="T603" s="363">
        <f>SUM(D$2:D603)</f>
        <v>1535</v>
      </c>
      <c r="U603" s="38">
        <f>SUMIF(C$2:C603,C603,E$2:E603)</f>
        <v>496255.22000000003</v>
      </c>
      <c r="V603" s="38">
        <f>SUM(E$2:E603)</f>
        <v>5446054.2960000029</v>
      </c>
      <c r="W603" s="43">
        <f>SUM(F$2:F603)</f>
        <v>40908.054861111159</v>
      </c>
      <c r="X603" s="43">
        <f t="shared" si="230"/>
        <v>26.650198606587075</v>
      </c>
      <c r="Y603" s="36">
        <f t="shared" si="231"/>
        <v>15</v>
      </c>
      <c r="Z603" s="36">
        <f t="shared" si="232"/>
        <v>36</v>
      </c>
      <c r="AA603" s="38">
        <f>SUMIF('Rake Load'!A:A,Summary!B603,'Rake Load'!AN:AN)</f>
        <v>0</v>
      </c>
      <c r="AB603" s="38">
        <f>SUMIF(C$2:C603,C603,AA$2:AA603)</f>
        <v>48.49583333333333</v>
      </c>
      <c r="AC603" s="38">
        <f>SUM(AA$2:AA603)</f>
        <v>540.44861111113426</v>
      </c>
      <c r="AD603" s="43" t="e">
        <f t="shared" si="233"/>
        <v>#DIV/0!</v>
      </c>
      <c r="AE603" s="43">
        <f t="shared" si="234"/>
        <v>0.34639880952380953</v>
      </c>
      <c r="AF603" s="43">
        <f t="shared" si="235"/>
        <v>0.35208378574015259</v>
      </c>
      <c r="AG603" s="38">
        <f>SUMIF(Unloader!B:B,Summary!B603,Unloader!M:M)</f>
        <v>0</v>
      </c>
      <c r="AH603" s="38">
        <f>SUMIF(C$2:C603,C603,AG$2:AG603)</f>
        <v>492659</v>
      </c>
      <c r="AI603" s="38">
        <f>SUM(AG$2:AG603)</f>
        <v>5010888</v>
      </c>
      <c r="AJ603" s="40">
        <f>SUMIF(Unloader!B:B,Summary!B603,Unloader!W:W)</f>
        <v>0</v>
      </c>
      <c r="AK603" s="40">
        <f>SUMIF(Unloader!B:B,Summary!B603,Unloader!AD:AD)+SUMIF(Unloader!B:B,Summary!B603,Unloader!BR:BR)+SUMIF(Unloader!B:B,Summary!B603,Unloader!BN:BN)</f>
        <v>0</v>
      </c>
      <c r="AL603" s="40">
        <f>SUMIF(C$2:C603,C603,AJ$2:AJ603)</f>
        <v>12.798611111111112</v>
      </c>
      <c r="AM603" s="40">
        <f>SUMIF(C$2:C603,C603,AK$2:AK603)</f>
        <v>0.46805555555555556</v>
      </c>
      <c r="AN603" s="30">
        <f t="shared" si="236"/>
        <v>1664.7634602387923</v>
      </c>
      <c r="AO603" s="30">
        <f>SUM(AJ$2:AJ603)</f>
        <v>155.96458333333337</v>
      </c>
      <c r="AP603" s="30">
        <f>SUM(AK$2:AK603)</f>
        <v>13.888194444444437</v>
      </c>
      <c r="AQ603" s="30">
        <f t="shared" si="237"/>
        <v>1469.5404467471526</v>
      </c>
    </row>
    <row r="604" spans="1:43" x14ac:dyDescent="0.25">
      <c r="A604" s="124">
        <f t="shared" si="240"/>
        <v>603</v>
      </c>
      <c r="B604" s="361">
        <f t="shared" si="240"/>
        <v>41236</v>
      </c>
      <c r="C604" s="33">
        <f t="shared" si="219"/>
        <v>11</v>
      </c>
      <c r="D604" s="125">
        <f>COUNTIF('Rake Load'!A:A,Summary!B604)</f>
        <v>0</v>
      </c>
      <c r="E604" s="125">
        <f>SUMIF('Rake Load'!A:A,B604,'Rake Load'!F:F)</f>
        <v>0</v>
      </c>
      <c r="F604" s="35">
        <f>SUMIF('Rake Load'!A:A,B604,'Rake Load'!AB:AB)</f>
        <v>0</v>
      </c>
      <c r="G604" s="35" t="e">
        <f t="shared" si="220"/>
        <v>#DIV/0!</v>
      </c>
      <c r="H604" s="36" t="e">
        <f t="shared" si="221"/>
        <v>#DIV/0!</v>
      </c>
      <c r="I604" s="36" t="e">
        <f t="shared" si="222"/>
        <v>#DIV/0!</v>
      </c>
      <c r="J604" s="35">
        <f>SUMIF('Rake Load'!A:A,B604,'Rake Load'!BH:BH)</f>
        <v>0</v>
      </c>
      <c r="K604" s="41">
        <f t="shared" si="223"/>
        <v>0</v>
      </c>
      <c r="L604" s="41" t="e">
        <f t="shared" si="224"/>
        <v>#DIV/0!</v>
      </c>
      <c r="M604" s="49" t="e">
        <f t="shared" si="225"/>
        <v>#DIV/0!</v>
      </c>
      <c r="N604" s="49" t="e">
        <f t="shared" si="226"/>
        <v>#DIV/0!</v>
      </c>
      <c r="O604" s="363">
        <f>SUMIF(C$2:C604,C604,D$2:D604)</f>
        <v>140</v>
      </c>
      <c r="P604" s="33">
        <f>SUMIF(C$2:C604,C604,F$2:F604)</f>
        <v>17.011805555555558</v>
      </c>
      <c r="Q604" s="37">
        <f t="shared" si="227"/>
        <v>0.12151289682539684</v>
      </c>
      <c r="R604" s="36">
        <f t="shared" si="228"/>
        <v>2</v>
      </c>
      <c r="S604" s="36">
        <f t="shared" si="229"/>
        <v>54</v>
      </c>
      <c r="T604" s="363">
        <f>SUM(D$2:D604)</f>
        <v>1535</v>
      </c>
      <c r="U604" s="38">
        <f>SUMIF(C$2:C604,C604,E$2:E604)</f>
        <v>496255.22000000003</v>
      </c>
      <c r="V604" s="38">
        <f>SUM(E$2:E604)</f>
        <v>5446054.2960000029</v>
      </c>
      <c r="W604" s="43">
        <f>SUM(F$2:F604)</f>
        <v>40908.054861111159</v>
      </c>
      <c r="X604" s="43">
        <f t="shared" si="230"/>
        <v>26.650198606587075</v>
      </c>
      <c r="Y604" s="36">
        <f t="shared" si="231"/>
        <v>15</v>
      </c>
      <c r="Z604" s="36">
        <f t="shared" si="232"/>
        <v>36</v>
      </c>
      <c r="AA604" s="38">
        <f>SUMIF('Rake Load'!A:A,Summary!B604,'Rake Load'!AN:AN)</f>
        <v>0</v>
      </c>
      <c r="AB604" s="38">
        <f>SUMIF(C$2:C604,C604,AA$2:AA604)</f>
        <v>48.49583333333333</v>
      </c>
      <c r="AC604" s="38">
        <f>SUM(AA$2:AA604)</f>
        <v>540.44861111113426</v>
      </c>
      <c r="AD604" s="43" t="e">
        <f t="shared" si="233"/>
        <v>#DIV/0!</v>
      </c>
      <c r="AE604" s="43">
        <f t="shared" si="234"/>
        <v>0.34639880952380953</v>
      </c>
      <c r="AF604" s="43">
        <f t="shared" si="235"/>
        <v>0.35208378574015259</v>
      </c>
      <c r="AG604" s="38">
        <f>SUMIF(Unloader!B:B,Summary!B604,Unloader!M:M)</f>
        <v>0</v>
      </c>
      <c r="AH604" s="38">
        <f>SUMIF(C$2:C604,C604,AG$2:AG604)</f>
        <v>492659</v>
      </c>
      <c r="AI604" s="38">
        <f>SUM(AG$2:AG604)</f>
        <v>5010888</v>
      </c>
      <c r="AJ604" s="40">
        <f>SUMIF(Unloader!B:B,Summary!B604,Unloader!W:W)</f>
        <v>0</v>
      </c>
      <c r="AK604" s="40">
        <f>SUMIF(Unloader!B:B,Summary!B604,Unloader!AD:AD)+SUMIF(Unloader!B:B,Summary!B604,Unloader!BR:BR)+SUMIF(Unloader!B:B,Summary!B604,Unloader!BN:BN)</f>
        <v>0</v>
      </c>
      <c r="AL604" s="40">
        <f>SUMIF(C$2:C604,C604,AJ$2:AJ604)</f>
        <v>12.798611111111112</v>
      </c>
      <c r="AM604" s="40">
        <f>SUMIF(C$2:C604,C604,AK$2:AK604)</f>
        <v>0.46805555555555556</v>
      </c>
      <c r="AN604" s="30">
        <f t="shared" si="236"/>
        <v>1664.7634602387923</v>
      </c>
      <c r="AO604" s="30">
        <f>SUM(AJ$2:AJ604)</f>
        <v>155.96458333333337</v>
      </c>
      <c r="AP604" s="30">
        <f>SUM(AK$2:AK604)</f>
        <v>13.888194444444437</v>
      </c>
      <c r="AQ604" s="30">
        <f t="shared" si="237"/>
        <v>1469.5404467471526</v>
      </c>
    </row>
    <row r="605" spans="1:43" x14ac:dyDescent="0.25">
      <c r="A605" s="124">
        <f t="shared" si="240"/>
        <v>604</v>
      </c>
      <c r="B605" s="361">
        <f t="shared" si="240"/>
        <v>41237</v>
      </c>
      <c r="C605" s="33">
        <f t="shared" si="219"/>
        <v>11</v>
      </c>
      <c r="D605" s="125">
        <f>COUNTIF('Rake Load'!A:A,Summary!B605)</f>
        <v>0</v>
      </c>
      <c r="E605" s="125">
        <f>SUMIF('Rake Load'!A:A,B605,'Rake Load'!F:F)</f>
        <v>0</v>
      </c>
      <c r="F605" s="35">
        <f>SUMIF('Rake Load'!A:A,B605,'Rake Load'!AB:AB)</f>
        <v>0</v>
      </c>
      <c r="G605" s="35" t="e">
        <f t="shared" si="220"/>
        <v>#DIV/0!</v>
      </c>
      <c r="H605" s="36" t="e">
        <f t="shared" si="221"/>
        <v>#DIV/0!</v>
      </c>
      <c r="I605" s="36" t="e">
        <f t="shared" si="222"/>
        <v>#DIV/0!</v>
      </c>
      <c r="J605" s="35">
        <f>SUMIF('Rake Load'!A:A,B605,'Rake Load'!BH:BH)</f>
        <v>0</v>
      </c>
      <c r="K605" s="41">
        <f t="shared" si="223"/>
        <v>0</v>
      </c>
      <c r="L605" s="41" t="e">
        <f t="shared" si="224"/>
        <v>#DIV/0!</v>
      </c>
      <c r="M605" s="49" t="e">
        <f t="shared" si="225"/>
        <v>#DIV/0!</v>
      </c>
      <c r="N605" s="49" t="e">
        <f t="shared" si="226"/>
        <v>#DIV/0!</v>
      </c>
      <c r="O605" s="363">
        <f>SUMIF(C$2:C605,C605,D$2:D605)</f>
        <v>140</v>
      </c>
      <c r="P605" s="33">
        <f>SUMIF(C$2:C605,C605,F$2:F605)</f>
        <v>17.011805555555558</v>
      </c>
      <c r="Q605" s="37">
        <f t="shared" si="227"/>
        <v>0.12151289682539684</v>
      </c>
      <c r="R605" s="36">
        <f t="shared" si="228"/>
        <v>2</v>
      </c>
      <c r="S605" s="36">
        <f t="shared" si="229"/>
        <v>54</v>
      </c>
      <c r="T605" s="363">
        <f>SUM(D$2:D605)</f>
        <v>1535</v>
      </c>
      <c r="U605" s="38">
        <f>SUMIF(C$2:C605,C605,E$2:E605)</f>
        <v>496255.22000000003</v>
      </c>
      <c r="V605" s="38">
        <f>SUM(E$2:E605)</f>
        <v>5446054.2960000029</v>
      </c>
      <c r="W605" s="43">
        <f>SUM(F$2:F605)</f>
        <v>40908.054861111159</v>
      </c>
      <c r="X605" s="43">
        <f t="shared" si="230"/>
        <v>26.650198606587075</v>
      </c>
      <c r="Y605" s="36">
        <f t="shared" si="231"/>
        <v>15</v>
      </c>
      <c r="Z605" s="36">
        <f t="shared" si="232"/>
        <v>36</v>
      </c>
      <c r="AA605" s="38">
        <f>SUMIF('Rake Load'!A:A,Summary!B605,'Rake Load'!AN:AN)</f>
        <v>0</v>
      </c>
      <c r="AB605" s="38">
        <f>SUMIF(C$2:C605,C605,AA$2:AA605)</f>
        <v>48.49583333333333</v>
      </c>
      <c r="AC605" s="38">
        <f>SUM(AA$2:AA605)</f>
        <v>540.44861111113426</v>
      </c>
      <c r="AD605" s="43" t="e">
        <f t="shared" si="233"/>
        <v>#DIV/0!</v>
      </c>
      <c r="AE605" s="43">
        <f t="shared" si="234"/>
        <v>0.34639880952380953</v>
      </c>
      <c r="AF605" s="43">
        <f t="shared" si="235"/>
        <v>0.35208378574015259</v>
      </c>
      <c r="AG605" s="38">
        <f>SUMIF(Unloader!B:B,Summary!B605,Unloader!M:M)</f>
        <v>0</v>
      </c>
      <c r="AH605" s="38">
        <f>SUMIF(C$2:C605,C605,AG$2:AG605)</f>
        <v>492659</v>
      </c>
      <c r="AI605" s="38">
        <f>SUM(AG$2:AG605)</f>
        <v>5010888</v>
      </c>
      <c r="AJ605" s="40">
        <f>SUMIF(Unloader!B:B,Summary!B605,Unloader!W:W)</f>
        <v>0</v>
      </c>
      <c r="AK605" s="40">
        <f>SUMIF(Unloader!B:B,Summary!B605,Unloader!AD:AD)+SUMIF(Unloader!B:B,Summary!B605,Unloader!BR:BR)+SUMIF(Unloader!B:B,Summary!B605,Unloader!BN:BN)</f>
        <v>0</v>
      </c>
      <c r="AL605" s="40">
        <f>SUMIF(C$2:C605,C605,AJ$2:AJ605)</f>
        <v>12.798611111111112</v>
      </c>
      <c r="AM605" s="40">
        <f>SUMIF(C$2:C605,C605,AK$2:AK605)</f>
        <v>0.46805555555555556</v>
      </c>
      <c r="AN605" s="30">
        <f t="shared" si="236"/>
        <v>1664.7634602387923</v>
      </c>
      <c r="AO605" s="30">
        <f>SUM(AJ$2:AJ605)</f>
        <v>155.96458333333337</v>
      </c>
      <c r="AP605" s="30">
        <f>SUM(AK$2:AK605)</f>
        <v>13.888194444444437</v>
      </c>
      <c r="AQ605" s="30">
        <f t="shared" si="237"/>
        <v>1469.5404467471526</v>
      </c>
    </row>
    <row r="606" spans="1:43" x14ac:dyDescent="0.25">
      <c r="A606" s="124">
        <f t="shared" si="240"/>
        <v>605</v>
      </c>
      <c r="B606" s="361">
        <f t="shared" si="240"/>
        <v>41238</v>
      </c>
      <c r="C606" s="33">
        <f t="shared" si="219"/>
        <v>11</v>
      </c>
      <c r="D606" s="125">
        <f>COUNTIF('Rake Load'!A:A,Summary!B606)</f>
        <v>0</v>
      </c>
      <c r="E606" s="125">
        <f>SUMIF('Rake Load'!A:A,B606,'Rake Load'!F:F)</f>
        <v>0</v>
      </c>
      <c r="F606" s="35">
        <f>SUMIF('Rake Load'!A:A,B606,'Rake Load'!AB:AB)</f>
        <v>0</v>
      </c>
      <c r="G606" s="35" t="e">
        <f t="shared" si="220"/>
        <v>#DIV/0!</v>
      </c>
      <c r="H606" s="36" t="e">
        <f t="shared" si="221"/>
        <v>#DIV/0!</v>
      </c>
      <c r="I606" s="36" t="e">
        <f t="shared" si="222"/>
        <v>#DIV/0!</v>
      </c>
      <c r="J606" s="35">
        <f>SUMIF('Rake Load'!A:A,B606,'Rake Load'!BH:BH)</f>
        <v>0</v>
      </c>
      <c r="K606" s="41">
        <f t="shared" si="223"/>
        <v>0</v>
      </c>
      <c r="L606" s="41" t="e">
        <f t="shared" si="224"/>
        <v>#DIV/0!</v>
      </c>
      <c r="M606" s="49" t="e">
        <f t="shared" si="225"/>
        <v>#DIV/0!</v>
      </c>
      <c r="N606" s="49" t="e">
        <f t="shared" si="226"/>
        <v>#DIV/0!</v>
      </c>
      <c r="O606" s="363">
        <f>SUMIF(C$2:C606,C606,D$2:D606)</f>
        <v>140</v>
      </c>
      <c r="P606" s="33">
        <f>SUMIF(C$2:C606,C606,F$2:F606)</f>
        <v>17.011805555555558</v>
      </c>
      <c r="Q606" s="37">
        <f t="shared" si="227"/>
        <v>0.12151289682539684</v>
      </c>
      <c r="R606" s="36">
        <f t="shared" si="228"/>
        <v>2</v>
      </c>
      <c r="S606" s="36">
        <f t="shared" si="229"/>
        <v>54</v>
      </c>
      <c r="T606" s="363">
        <f>SUM(D$2:D606)</f>
        <v>1535</v>
      </c>
      <c r="U606" s="38">
        <f>SUMIF(C$2:C606,C606,E$2:E606)</f>
        <v>496255.22000000003</v>
      </c>
      <c r="V606" s="38">
        <f>SUM(E$2:E606)</f>
        <v>5446054.2960000029</v>
      </c>
      <c r="W606" s="43">
        <f>SUM(F$2:F606)</f>
        <v>40908.054861111159</v>
      </c>
      <c r="X606" s="43">
        <f t="shared" si="230"/>
        <v>26.650198606587075</v>
      </c>
      <c r="Y606" s="36">
        <f t="shared" si="231"/>
        <v>15</v>
      </c>
      <c r="Z606" s="36">
        <f t="shared" si="232"/>
        <v>36</v>
      </c>
      <c r="AA606" s="38">
        <f>SUMIF('Rake Load'!A:A,Summary!B606,'Rake Load'!AN:AN)</f>
        <v>0</v>
      </c>
      <c r="AB606" s="38">
        <f>SUMIF(C$2:C606,C606,AA$2:AA606)</f>
        <v>48.49583333333333</v>
      </c>
      <c r="AC606" s="38">
        <f>SUM(AA$2:AA606)</f>
        <v>540.44861111113426</v>
      </c>
      <c r="AD606" s="43" t="e">
        <f t="shared" si="233"/>
        <v>#DIV/0!</v>
      </c>
      <c r="AE606" s="43">
        <f t="shared" si="234"/>
        <v>0.34639880952380953</v>
      </c>
      <c r="AF606" s="43">
        <f t="shared" si="235"/>
        <v>0.35208378574015259</v>
      </c>
      <c r="AG606" s="38">
        <f>SUMIF(Unloader!B:B,Summary!B606,Unloader!M:M)</f>
        <v>0</v>
      </c>
      <c r="AH606" s="38">
        <f>SUMIF(C$2:C606,C606,AG$2:AG606)</f>
        <v>492659</v>
      </c>
      <c r="AI606" s="38">
        <f>SUM(AG$2:AG606)</f>
        <v>5010888</v>
      </c>
      <c r="AJ606" s="40">
        <f>SUMIF(Unloader!B:B,Summary!B606,Unloader!W:W)</f>
        <v>0</v>
      </c>
      <c r="AK606" s="40">
        <f>SUMIF(Unloader!B:B,Summary!B606,Unloader!AD:AD)+SUMIF(Unloader!B:B,Summary!B606,Unloader!BR:BR)+SUMIF(Unloader!B:B,Summary!B606,Unloader!BN:BN)</f>
        <v>0</v>
      </c>
      <c r="AL606" s="40">
        <f>SUMIF(C$2:C606,C606,AJ$2:AJ606)</f>
        <v>12.798611111111112</v>
      </c>
      <c r="AM606" s="40">
        <f>SUMIF(C$2:C606,C606,AK$2:AK606)</f>
        <v>0.46805555555555556</v>
      </c>
      <c r="AN606" s="30">
        <f t="shared" si="236"/>
        <v>1664.7634602387923</v>
      </c>
      <c r="AO606" s="30">
        <f>SUM(AJ$2:AJ606)</f>
        <v>155.96458333333337</v>
      </c>
      <c r="AP606" s="30">
        <f>SUM(AK$2:AK606)</f>
        <v>13.888194444444437</v>
      </c>
      <c r="AQ606" s="30">
        <f t="shared" si="237"/>
        <v>1469.5404467471526</v>
      </c>
    </row>
    <row r="607" spans="1:43" x14ac:dyDescent="0.25">
      <c r="A607" s="124">
        <f t="shared" si="240"/>
        <v>606</v>
      </c>
      <c r="B607" s="361">
        <f t="shared" si="240"/>
        <v>41239</v>
      </c>
      <c r="C607" s="33">
        <f t="shared" si="219"/>
        <v>11</v>
      </c>
      <c r="D607" s="125">
        <f>COUNTIF('Rake Load'!A:A,Summary!B607)</f>
        <v>0</v>
      </c>
      <c r="E607" s="125">
        <f>SUMIF('Rake Load'!A:A,B607,'Rake Load'!F:F)</f>
        <v>0</v>
      </c>
      <c r="F607" s="35">
        <f>SUMIF('Rake Load'!A:A,B607,'Rake Load'!AB:AB)</f>
        <v>0</v>
      </c>
      <c r="G607" s="35" t="e">
        <f t="shared" si="220"/>
        <v>#DIV/0!</v>
      </c>
      <c r="H607" s="36" t="e">
        <f t="shared" si="221"/>
        <v>#DIV/0!</v>
      </c>
      <c r="I607" s="36" t="e">
        <f t="shared" si="222"/>
        <v>#DIV/0!</v>
      </c>
      <c r="J607" s="35">
        <f>SUMIF('Rake Load'!A:A,B607,'Rake Load'!BH:BH)</f>
        <v>0</v>
      </c>
      <c r="K607" s="41">
        <f t="shared" si="223"/>
        <v>0</v>
      </c>
      <c r="L607" s="41" t="e">
        <f t="shared" si="224"/>
        <v>#DIV/0!</v>
      </c>
      <c r="M607" s="49" t="e">
        <f t="shared" si="225"/>
        <v>#DIV/0!</v>
      </c>
      <c r="N607" s="49" t="e">
        <f t="shared" si="226"/>
        <v>#DIV/0!</v>
      </c>
      <c r="O607" s="363">
        <f>SUMIF(C$2:C607,C607,D$2:D607)</f>
        <v>140</v>
      </c>
      <c r="P607" s="33">
        <f>SUMIF(C$2:C607,C607,F$2:F607)</f>
        <v>17.011805555555558</v>
      </c>
      <c r="Q607" s="37">
        <f t="shared" si="227"/>
        <v>0.12151289682539684</v>
      </c>
      <c r="R607" s="36">
        <f t="shared" si="228"/>
        <v>2</v>
      </c>
      <c r="S607" s="36">
        <f t="shared" si="229"/>
        <v>54</v>
      </c>
      <c r="T607" s="363">
        <f>SUM(D$2:D607)</f>
        <v>1535</v>
      </c>
      <c r="U607" s="38">
        <f>SUMIF(C$2:C607,C607,E$2:E607)</f>
        <v>496255.22000000003</v>
      </c>
      <c r="V607" s="38">
        <f>SUM(E$2:E607)</f>
        <v>5446054.2960000029</v>
      </c>
      <c r="W607" s="43">
        <f>SUM(F$2:F607)</f>
        <v>40908.054861111159</v>
      </c>
      <c r="X607" s="43">
        <f t="shared" si="230"/>
        <v>26.650198606587075</v>
      </c>
      <c r="Y607" s="36">
        <f t="shared" si="231"/>
        <v>15</v>
      </c>
      <c r="Z607" s="36">
        <f t="shared" si="232"/>
        <v>36</v>
      </c>
      <c r="AA607" s="38">
        <f>SUMIF('Rake Load'!A:A,Summary!B607,'Rake Load'!AN:AN)</f>
        <v>0</v>
      </c>
      <c r="AB607" s="38">
        <f>SUMIF(C$2:C607,C607,AA$2:AA607)</f>
        <v>48.49583333333333</v>
      </c>
      <c r="AC607" s="38">
        <f>SUM(AA$2:AA607)</f>
        <v>540.44861111113426</v>
      </c>
      <c r="AD607" s="43" t="e">
        <f t="shared" si="233"/>
        <v>#DIV/0!</v>
      </c>
      <c r="AE607" s="43">
        <f t="shared" si="234"/>
        <v>0.34639880952380953</v>
      </c>
      <c r="AF607" s="43">
        <f t="shared" si="235"/>
        <v>0.35208378574015259</v>
      </c>
      <c r="AG607" s="38">
        <f>SUMIF(Unloader!B:B,Summary!B607,Unloader!M:M)</f>
        <v>0</v>
      </c>
      <c r="AH607" s="38">
        <f>SUMIF(C$2:C607,C607,AG$2:AG607)</f>
        <v>492659</v>
      </c>
      <c r="AI607" s="38">
        <f>SUM(AG$2:AG607)</f>
        <v>5010888</v>
      </c>
      <c r="AJ607" s="40">
        <f>SUMIF(Unloader!B:B,Summary!B607,Unloader!W:W)</f>
        <v>0</v>
      </c>
      <c r="AK607" s="40">
        <f>SUMIF(Unloader!B:B,Summary!B607,Unloader!AD:AD)+SUMIF(Unloader!B:B,Summary!B607,Unloader!BR:BR)+SUMIF(Unloader!B:B,Summary!B607,Unloader!BN:BN)</f>
        <v>0</v>
      </c>
      <c r="AL607" s="40">
        <f>SUMIF(C$2:C607,C607,AJ$2:AJ607)</f>
        <v>12.798611111111112</v>
      </c>
      <c r="AM607" s="40">
        <f>SUMIF(C$2:C607,C607,AK$2:AK607)</f>
        <v>0.46805555555555556</v>
      </c>
      <c r="AN607" s="30">
        <f t="shared" si="236"/>
        <v>1664.7634602387923</v>
      </c>
      <c r="AO607" s="30">
        <f>SUM(AJ$2:AJ607)</f>
        <v>155.96458333333337</v>
      </c>
      <c r="AP607" s="30">
        <f>SUM(AK$2:AK607)</f>
        <v>13.888194444444437</v>
      </c>
      <c r="AQ607" s="30">
        <f t="shared" si="237"/>
        <v>1469.5404467471526</v>
      </c>
    </row>
    <row r="608" spans="1:43" x14ac:dyDescent="0.25">
      <c r="A608" s="124">
        <f t="shared" si="240"/>
        <v>607</v>
      </c>
      <c r="B608" s="361">
        <f t="shared" si="240"/>
        <v>41240</v>
      </c>
      <c r="C608" s="33">
        <f t="shared" si="219"/>
        <v>11</v>
      </c>
      <c r="D608" s="125">
        <f>COUNTIF('Rake Load'!A:A,Summary!B608)</f>
        <v>0</v>
      </c>
      <c r="E608" s="125">
        <f>SUMIF('Rake Load'!A:A,B608,'Rake Load'!F:F)</f>
        <v>0</v>
      </c>
      <c r="F608" s="35">
        <f>SUMIF('Rake Load'!A:A,B608,'Rake Load'!AB:AB)</f>
        <v>0</v>
      </c>
      <c r="G608" s="35" t="e">
        <f t="shared" si="220"/>
        <v>#DIV/0!</v>
      </c>
      <c r="H608" s="36" t="e">
        <f t="shared" si="221"/>
        <v>#DIV/0!</v>
      </c>
      <c r="I608" s="36" t="e">
        <f t="shared" si="222"/>
        <v>#DIV/0!</v>
      </c>
      <c r="J608" s="35">
        <f>SUMIF('Rake Load'!A:A,B608,'Rake Load'!BH:BH)</f>
        <v>0</v>
      </c>
      <c r="K608" s="41">
        <f t="shared" si="223"/>
        <v>0</v>
      </c>
      <c r="L608" s="41" t="e">
        <f t="shared" si="224"/>
        <v>#DIV/0!</v>
      </c>
      <c r="M608" s="49" t="e">
        <f t="shared" si="225"/>
        <v>#DIV/0!</v>
      </c>
      <c r="N608" s="49" t="e">
        <f t="shared" si="226"/>
        <v>#DIV/0!</v>
      </c>
      <c r="O608" s="363">
        <f>SUMIF(C$2:C608,C608,D$2:D608)</f>
        <v>140</v>
      </c>
      <c r="P608" s="33">
        <f>SUMIF(C$2:C608,C608,F$2:F608)</f>
        <v>17.011805555555558</v>
      </c>
      <c r="Q608" s="37">
        <f t="shared" si="227"/>
        <v>0.12151289682539684</v>
      </c>
      <c r="R608" s="36">
        <f t="shared" si="228"/>
        <v>2</v>
      </c>
      <c r="S608" s="36">
        <f t="shared" si="229"/>
        <v>54</v>
      </c>
      <c r="T608" s="363">
        <f>SUM(D$2:D608)</f>
        <v>1535</v>
      </c>
      <c r="U608" s="38">
        <f>SUMIF(C$2:C608,C608,E$2:E608)</f>
        <v>496255.22000000003</v>
      </c>
      <c r="V608" s="38">
        <f>SUM(E$2:E608)</f>
        <v>5446054.2960000029</v>
      </c>
      <c r="W608" s="43">
        <f>SUM(F$2:F608)</f>
        <v>40908.054861111159</v>
      </c>
      <c r="X608" s="43">
        <f t="shared" si="230"/>
        <v>26.650198606587075</v>
      </c>
      <c r="Y608" s="36">
        <f t="shared" si="231"/>
        <v>15</v>
      </c>
      <c r="Z608" s="36">
        <f t="shared" si="232"/>
        <v>36</v>
      </c>
      <c r="AA608" s="38">
        <f>SUMIF('Rake Load'!A:A,Summary!B608,'Rake Load'!AN:AN)</f>
        <v>0</v>
      </c>
      <c r="AB608" s="38">
        <f>SUMIF(C$2:C608,C608,AA$2:AA608)</f>
        <v>48.49583333333333</v>
      </c>
      <c r="AC608" s="38">
        <f>SUM(AA$2:AA608)</f>
        <v>540.44861111113426</v>
      </c>
      <c r="AD608" s="43" t="e">
        <f t="shared" si="233"/>
        <v>#DIV/0!</v>
      </c>
      <c r="AE608" s="43">
        <f t="shared" si="234"/>
        <v>0.34639880952380953</v>
      </c>
      <c r="AF608" s="43">
        <f t="shared" si="235"/>
        <v>0.35208378574015259</v>
      </c>
      <c r="AG608" s="38">
        <f>SUMIF(Unloader!B:B,Summary!B608,Unloader!M:M)</f>
        <v>0</v>
      </c>
      <c r="AH608" s="38">
        <f>SUMIF(C$2:C608,C608,AG$2:AG608)</f>
        <v>492659</v>
      </c>
      <c r="AI608" s="38">
        <f>SUM(AG$2:AG608)</f>
        <v>5010888</v>
      </c>
      <c r="AJ608" s="40">
        <f>SUMIF(Unloader!B:B,Summary!B608,Unloader!W:W)</f>
        <v>0</v>
      </c>
      <c r="AK608" s="40">
        <f>SUMIF(Unloader!B:B,Summary!B608,Unloader!AD:AD)+SUMIF(Unloader!B:B,Summary!B608,Unloader!BR:BR)+SUMIF(Unloader!B:B,Summary!B608,Unloader!BN:BN)</f>
        <v>0</v>
      </c>
      <c r="AL608" s="40">
        <f>SUMIF(C$2:C608,C608,AJ$2:AJ608)</f>
        <v>12.798611111111112</v>
      </c>
      <c r="AM608" s="40">
        <f>SUMIF(C$2:C608,C608,AK$2:AK608)</f>
        <v>0.46805555555555556</v>
      </c>
      <c r="AN608" s="30">
        <f t="shared" si="236"/>
        <v>1664.7634602387923</v>
      </c>
      <c r="AO608" s="30">
        <f>SUM(AJ$2:AJ608)</f>
        <v>155.96458333333337</v>
      </c>
      <c r="AP608" s="30">
        <f>SUM(AK$2:AK608)</f>
        <v>13.888194444444437</v>
      </c>
      <c r="AQ608" s="30">
        <f t="shared" si="237"/>
        <v>1469.5404467471526</v>
      </c>
    </row>
    <row r="609" spans="1:43" x14ac:dyDescent="0.25">
      <c r="A609" s="124">
        <f t="shared" si="240"/>
        <v>608</v>
      </c>
      <c r="B609" s="361">
        <f t="shared" si="240"/>
        <v>41241</v>
      </c>
      <c r="C609" s="33">
        <f t="shared" si="219"/>
        <v>11</v>
      </c>
      <c r="D609" s="125">
        <f>COUNTIF('Rake Load'!A:A,Summary!B609)</f>
        <v>0</v>
      </c>
      <c r="E609" s="125">
        <f>SUMIF('Rake Load'!A:A,B609,'Rake Load'!F:F)</f>
        <v>0</v>
      </c>
      <c r="F609" s="35">
        <f>SUMIF('Rake Load'!A:A,B609,'Rake Load'!AB:AB)</f>
        <v>0</v>
      </c>
      <c r="G609" s="35" t="e">
        <f t="shared" si="220"/>
        <v>#DIV/0!</v>
      </c>
      <c r="H609" s="36" t="e">
        <f t="shared" si="221"/>
        <v>#DIV/0!</v>
      </c>
      <c r="I609" s="36" t="e">
        <f t="shared" si="222"/>
        <v>#DIV/0!</v>
      </c>
      <c r="J609" s="35">
        <f>SUMIF('Rake Load'!A:A,B609,'Rake Load'!BH:BH)</f>
        <v>0</v>
      </c>
      <c r="K609" s="41">
        <f t="shared" si="223"/>
        <v>0</v>
      </c>
      <c r="L609" s="41" t="e">
        <f t="shared" si="224"/>
        <v>#DIV/0!</v>
      </c>
      <c r="M609" s="49" t="e">
        <f t="shared" si="225"/>
        <v>#DIV/0!</v>
      </c>
      <c r="N609" s="49" t="e">
        <f t="shared" si="226"/>
        <v>#DIV/0!</v>
      </c>
      <c r="O609" s="363">
        <f>SUMIF(C$2:C609,C609,D$2:D609)</f>
        <v>140</v>
      </c>
      <c r="P609" s="33">
        <f>SUMIF(C$2:C609,C609,F$2:F609)</f>
        <v>17.011805555555558</v>
      </c>
      <c r="Q609" s="37">
        <f t="shared" si="227"/>
        <v>0.12151289682539684</v>
      </c>
      <c r="R609" s="36">
        <f t="shared" si="228"/>
        <v>2</v>
      </c>
      <c r="S609" s="36">
        <f t="shared" si="229"/>
        <v>54</v>
      </c>
      <c r="T609" s="363">
        <f>SUM(D$2:D609)</f>
        <v>1535</v>
      </c>
      <c r="U609" s="38">
        <f>SUMIF(C$2:C609,C609,E$2:E609)</f>
        <v>496255.22000000003</v>
      </c>
      <c r="V609" s="38">
        <f>SUM(E$2:E609)</f>
        <v>5446054.2960000029</v>
      </c>
      <c r="W609" s="43">
        <f>SUM(F$2:F609)</f>
        <v>40908.054861111159</v>
      </c>
      <c r="X609" s="43">
        <f t="shared" si="230"/>
        <v>26.650198606587075</v>
      </c>
      <c r="Y609" s="36">
        <f t="shared" si="231"/>
        <v>15</v>
      </c>
      <c r="Z609" s="36">
        <f t="shared" si="232"/>
        <v>36</v>
      </c>
      <c r="AA609" s="38">
        <f>SUMIF('Rake Load'!A:A,Summary!B609,'Rake Load'!AN:AN)</f>
        <v>0</v>
      </c>
      <c r="AB609" s="38">
        <f>SUMIF(C$2:C609,C609,AA$2:AA609)</f>
        <v>48.49583333333333</v>
      </c>
      <c r="AC609" s="38">
        <f>SUM(AA$2:AA609)</f>
        <v>540.44861111113426</v>
      </c>
      <c r="AD609" s="43" t="e">
        <f t="shared" si="233"/>
        <v>#DIV/0!</v>
      </c>
      <c r="AE609" s="43">
        <f t="shared" si="234"/>
        <v>0.34639880952380953</v>
      </c>
      <c r="AF609" s="43">
        <f t="shared" si="235"/>
        <v>0.35208378574015259</v>
      </c>
      <c r="AG609" s="38">
        <f>SUMIF(Unloader!B:B,Summary!B609,Unloader!M:M)</f>
        <v>0</v>
      </c>
      <c r="AH609" s="38">
        <f>SUMIF(C$2:C609,C609,AG$2:AG609)</f>
        <v>492659</v>
      </c>
      <c r="AI609" s="38">
        <f>SUM(AG$2:AG609)</f>
        <v>5010888</v>
      </c>
      <c r="AJ609" s="40">
        <f>SUMIF(Unloader!B:B,Summary!B609,Unloader!W:W)</f>
        <v>0</v>
      </c>
      <c r="AK609" s="40">
        <f>SUMIF(Unloader!B:B,Summary!B609,Unloader!AD:AD)+SUMIF(Unloader!B:B,Summary!B609,Unloader!BR:BR)+SUMIF(Unloader!B:B,Summary!B609,Unloader!BN:BN)</f>
        <v>0</v>
      </c>
      <c r="AL609" s="40">
        <f>SUMIF(C$2:C609,C609,AJ$2:AJ609)</f>
        <v>12.798611111111112</v>
      </c>
      <c r="AM609" s="40">
        <f>SUMIF(C$2:C609,C609,AK$2:AK609)</f>
        <v>0.46805555555555556</v>
      </c>
      <c r="AN609" s="30">
        <f t="shared" si="236"/>
        <v>1664.7634602387923</v>
      </c>
      <c r="AO609" s="30">
        <f>SUM(AJ$2:AJ609)</f>
        <v>155.96458333333337</v>
      </c>
      <c r="AP609" s="30">
        <f>SUM(AK$2:AK609)</f>
        <v>13.888194444444437</v>
      </c>
      <c r="AQ609" s="30">
        <f t="shared" si="237"/>
        <v>1469.5404467471526</v>
      </c>
    </row>
    <row r="610" spans="1:43" x14ac:dyDescent="0.25">
      <c r="A610" s="124">
        <f t="shared" si="240"/>
        <v>609</v>
      </c>
      <c r="B610" s="361">
        <f t="shared" si="240"/>
        <v>41242</v>
      </c>
      <c r="C610" s="33">
        <f t="shared" si="219"/>
        <v>11</v>
      </c>
      <c r="D610" s="125">
        <f>COUNTIF('Rake Load'!A:A,Summary!B610)</f>
        <v>0</v>
      </c>
      <c r="E610" s="125">
        <f>SUMIF('Rake Load'!A:A,B610,'Rake Load'!F:F)</f>
        <v>0</v>
      </c>
      <c r="F610" s="35">
        <f>SUMIF('Rake Load'!A:A,B610,'Rake Load'!AB:AB)</f>
        <v>0</v>
      </c>
      <c r="G610" s="35" t="e">
        <f t="shared" si="220"/>
        <v>#DIV/0!</v>
      </c>
      <c r="H610" s="36" t="e">
        <f t="shared" si="221"/>
        <v>#DIV/0!</v>
      </c>
      <c r="I610" s="36" t="e">
        <f t="shared" si="222"/>
        <v>#DIV/0!</v>
      </c>
      <c r="J610" s="35">
        <f>SUMIF('Rake Load'!A:A,B610,'Rake Load'!BH:BH)</f>
        <v>0</v>
      </c>
      <c r="K610" s="41">
        <f t="shared" si="223"/>
        <v>0</v>
      </c>
      <c r="L610" s="41" t="e">
        <f t="shared" si="224"/>
        <v>#DIV/0!</v>
      </c>
      <c r="M610" s="49" t="e">
        <f t="shared" si="225"/>
        <v>#DIV/0!</v>
      </c>
      <c r="N610" s="49" t="e">
        <f t="shared" si="226"/>
        <v>#DIV/0!</v>
      </c>
      <c r="O610" s="363">
        <f>SUMIF(C$2:C610,C610,D$2:D610)</f>
        <v>140</v>
      </c>
      <c r="P610" s="33">
        <f>SUMIF(C$2:C610,C610,F$2:F610)</f>
        <v>17.011805555555558</v>
      </c>
      <c r="Q610" s="37">
        <f t="shared" si="227"/>
        <v>0.12151289682539684</v>
      </c>
      <c r="R610" s="36">
        <f t="shared" si="228"/>
        <v>2</v>
      </c>
      <c r="S610" s="36">
        <f t="shared" si="229"/>
        <v>54</v>
      </c>
      <c r="T610" s="363">
        <f>SUM(D$2:D610)</f>
        <v>1535</v>
      </c>
      <c r="U610" s="38">
        <f>SUMIF(C$2:C610,C610,E$2:E610)</f>
        <v>496255.22000000003</v>
      </c>
      <c r="V610" s="38">
        <f>SUM(E$2:E610)</f>
        <v>5446054.2960000029</v>
      </c>
      <c r="W610" s="43">
        <f>SUM(F$2:F610)</f>
        <v>40908.054861111159</v>
      </c>
      <c r="X610" s="43">
        <f t="shared" si="230"/>
        <v>26.650198606587075</v>
      </c>
      <c r="Y610" s="36">
        <f t="shared" si="231"/>
        <v>15</v>
      </c>
      <c r="Z610" s="36">
        <f t="shared" si="232"/>
        <v>36</v>
      </c>
      <c r="AA610" s="38">
        <f>SUMIF('Rake Load'!A:A,Summary!B610,'Rake Load'!AN:AN)</f>
        <v>0</v>
      </c>
      <c r="AB610" s="38">
        <f>SUMIF(C$2:C610,C610,AA$2:AA610)</f>
        <v>48.49583333333333</v>
      </c>
      <c r="AC610" s="38">
        <f>SUM(AA$2:AA610)</f>
        <v>540.44861111113426</v>
      </c>
      <c r="AD610" s="43" t="e">
        <f t="shared" si="233"/>
        <v>#DIV/0!</v>
      </c>
      <c r="AE610" s="43">
        <f t="shared" si="234"/>
        <v>0.34639880952380953</v>
      </c>
      <c r="AF610" s="43">
        <f t="shared" si="235"/>
        <v>0.35208378574015259</v>
      </c>
      <c r="AG610" s="38">
        <f>SUMIF(Unloader!B:B,Summary!B610,Unloader!M:M)</f>
        <v>0</v>
      </c>
      <c r="AH610" s="38">
        <f>SUMIF(C$2:C610,C610,AG$2:AG610)</f>
        <v>492659</v>
      </c>
      <c r="AI610" s="38">
        <f>SUM(AG$2:AG610)</f>
        <v>5010888</v>
      </c>
      <c r="AJ610" s="40">
        <f>SUMIF(Unloader!B:B,Summary!B610,Unloader!W:W)</f>
        <v>0</v>
      </c>
      <c r="AK610" s="40">
        <f>SUMIF(Unloader!B:B,Summary!B610,Unloader!AD:AD)+SUMIF(Unloader!B:B,Summary!B610,Unloader!BR:BR)+SUMIF(Unloader!B:B,Summary!B610,Unloader!BN:BN)</f>
        <v>0</v>
      </c>
      <c r="AL610" s="40">
        <f>SUMIF(C$2:C610,C610,AJ$2:AJ610)</f>
        <v>12.798611111111112</v>
      </c>
      <c r="AM610" s="40">
        <f>SUMIF(C$2:C610,C610,AK$2:AK610)</f>
        <v>0.46805555555555556</v>
      </c>
      <c r="AN610" s="30">
        <f t="shared" si="236"/>
        <v>1664.7634602387923</v>
      </c>
      <c r="AO610" s="30">
        <f>SUM(AJ$2:AJ610)</f>
        <v>155.96458333333337</v>
      </c>
      <c r="AP610" s="30">
        <f>SUM(AK$2:AK610)</f>
        <v>13.888194444444437</v>
      </c>
      <c r="AQ610" s="30">
        <f t="shared" si="237"/>
        <v>1469.5404467471526</v>
      </c>
    </row>
    <row r="611" spans="1:43" x14ac:dyDescent="0.25">
      <c r="A611" s="124">
        <f t="shared" si="240"/>
        <v>610</v>
      </c>
      <c r="B611" s="361">
        <f t="shared" si="240"/>
        <v>41243</v>
      </c>
      <c r="C611" s="33">
        <f t="shared" si="219"/>
        <v>11</v>
      </c>
      <c r="D611" s="125">
        <f>COUNTIF('Rake Load'!A:A,Summary!B611)</f>
        <v>0</v>
      </c>
      <c r="E611" s="125">
        <f>SUMIF('Rake Load'!A:A,B611,'Rake Load'!F:F)</f>
        <v>0</v>
      </c>
      <c r="F611" s="35">
        <f>SUMIF('Rake Load'!A:A,B611,'Rake Load'!AB:AB)</f>
        <v>0</v>
      </c>
      <c r="G611" s="35" t="e">
        <f t="shared" si="220"/>
        <v>#DIV/0!</v>
      </c>
      <c r="H611" s="36" t="e">
        <f t="shared" si="221"/>
        <v>#DIV/0!</v>
      </c>
      <c r="I611" s="36" t="e">
        <f t="shared" si="222"/>
        <v>#DIV/0!</v>
      </c>
      <c r="J611" s="35">
        <f>SUMIF('Rake Load'!A:A,B611,'Rake Load'!BH:BH)</f>
        <v>0</v>
      </c>
      <c r="K611" s="41">
        <f t="shared" si="223"/>
        <v>0</v>
      </c>
      <c r="L611" s="41" t="e">
        <f t="shared" si="224"/>
        <v>#DIV/0!</v>
      </c>
      <c r="M611" s="49" t="e">
        <f t="shared" si="225"/>
        <v>#DIV/0!</v>
      </c>
      <c r="N611" s="49" t="e">
        <f t="shared" si="226"/>
        <v>#DIV/0!</v>
      </c>
      <c r="O611" s="363">
        <f>SUMIF(C$2:C611,C611,D$2:D611)</f>
        <v>140</v>
      </c>
      <c r="P611" s="33">
        <f>SUMIF(C$2:C611,C611,F$2:F611)</f>
        <v>17.011805555555558</v>
      </c>
      <c r="Q611" s="37">
        <f t="shared" si="227"/>
        <v>0.12151289682539684</v>
      </c>
      <c r="R611" s="36">
        <f t="shared" si="228"/>
        <v>2</v>
      </c>
      <c r="S611" s="36">
        <f t="shared" si="229"/>
        <v>54</v>
      </c>
      <c r="T611" s="363">
        <f>SUM(D$2:D611)</f>
        <v>1535</v>
      </c>
      <c r="U611" s="38">
        <f>SUMIF(C$2:C611,C611,E$2:E611)</f>
        <v>496255.22000000003</v>
      </c>
      <c r="V611" s="38">
        <f>SUM(E$2:E611)</f>
        <v>5446054.2960000029</v>
      </c>
      <c r="W611" s="43">
        <f>SUM(F$2:F611)</f>
        <v>40908.054861111159</v>
      </c>
      <c r="X611" s="43">
        <f t="shared" si="230"/>
        <v>26.650198606587075</v>
      </c>
      <c r="Y611" s="36">
        <f t="shared" si="231"/>
        <v>15</v>
      </c>
      <c r="Z611" s="36">
        <f t="shared" si="232"/>
        <v>36</v>
      </c>
      <c r="AA611" s="38">
        <f>SUMIF('Rake Load'!A:A,Summary!B611,'Rake Load'!AN:AN)</f>
        <v>0</v>
      </c>
      <c r="AB611" s="38">
        <f>SUMIF(C$2:C611,C611,AA$2:AA611)</f>
        <v>48.49583333333333</v>
      </c>
      <c r="AC611" s="38">
        <f>SUM(AA$2:AA611)</f>
        <v>540.44861111113426</v>
      </c>
      <c r="AD611" s="43" t="e">
        <f t="shared" si="233"/>
        <v>#DIV/0!</v>
      </c>
      <c r="AE611" s="43">
        <f t="shared" si="234"/>
        <v>0.34639880952380953</v>
      </c>
      <c r="AF611" s="43">
        <f t="shared" si="235"/>
        <v>0.35208378574015259</v>
      </c>
      <c r="AG611" s="38">
        <f>SUMIF(Unloader!B:B,Summary!B611,Unloader!M:M)</f>
        <v>0</v>
      </c>
      <c r="AH611" s="38">
        <f>SUMIF(C$2:C611,C611,AG$2:AG611)</f>
        <v>492659</v>
      </c>
      <c r="AI611" s="38">
        <f>SUM(AG$2:AG611)</f>
        <v>5010888</v>
      </c>
      <c r="AJ611" s="40">
        <f>SUMIF(Unloader!B:B,Summary!B611,Unloader!W:W)</f>
        <v>0</v>
      </c>
      <c r="AK611" s="40">
        <f>SUMIF(Unloader!B:B,Summary!B611,Unloader!AD:AD)+SUMIF(Unloader!B:B,Summary!B611,Unloader!BR:BR)+SUMIF(Unloader!B:B,Summary!B611,Unloader!BN:BN)</f>
        <v>0</v>
      </c>
      <c r="AL611" s="40">
        <f>SUMIF(C$2:C611,C611,AJ$2:AJ611)</f>
        <v>12.798611111111112</v>
      </c>
      <c r="AM611" s="40">
        <f>SUMIF(C$2:C611,C611,AK$2:AK611)</f>
        <v>0.46805555555555556</v>
      </c>
      <c r="AN611" s="30">
        <f t="shared" si="236"/>
        <v>1664.7634602387923</v>
      </c>
      <c r="AO611" s="30">
        <f>SUM(AJ$2:AJ611)</f>
        <v>155.96458333333337</v>
      </c>
      <c r="AP611" s="30">
        <f>SUM(AK$2:AK611)</f>
        <v>13.888194444444437</v>
      </c>
      <c r="AQ611" s="30">
        <f t="shared" si="237"/>
        <v>1469.5404467471526</v>
      </c>
    </row>
    <row r="612" spans="1:43" x14ac:dyDescent="0.25">
      <c r="A612" s="124">
        <f t="shared" si="240"/>
        <v>611</v>
      </c>
      <c r="B612" s="361">
        <f t="shared" si="240"/>
        <v>41244</v>
      </c>
      <c r="C612" s="33">
        <f t="shared" si="219"/>
        <v>12</v>
      </c>
      <c r="D612" s="125">
        <f>COUNTIF('Rake Load'!A:A,Summary!B612)</f>
        <v>0</v>
      </c>
      <c r="E612" s="125">
        <f>SUMIF('Rake Load'!A:A,B612,'Rake Load'!F:F)</f>
        <v>0</v>
      </c>
      <c r="F612" s="35">
        <f>SUMIF('Rake Load'!A:A,B612,'Rake Load'!AB:AB)</f>
        <v>0</v>
      </c>
      <c r="G612" s="35" t="e">
        <f t="shared" si="220"/>
        <v>#DIV/0!</v>
      </c>
      <c r="H612" s="36" t="e">
        <f t="shared" si="221"/>
        <v>#DIV/0!</v>
      </c>
      <c r="I612" s="36" t="e">
        <f t="shared" si="222"/>
        <v>#DIV/0!</v>
      </c>
      <c r="J612" s="35">
        <f>SUMIF('Rake Load'!A:A,B612,'Rake Load'!BH:BH)</f>
        <v>0</v>
      </c>
      <c r="K612" s="41">
        <f t="shared" si="223"/>
        <v>0</v>
      </c>
      <c r="L612" s="41" t="e">
        <f t="shared" si="224"/>
        <v>#DIV/0!</v>
      </c>
      <c r="M612" s="49" t="e">
        <f t="shared" si="225"/>
        <v>#DIV/0!</v>
      </c>
      <c r="N612" s="49" t="e">
        <f t="shared" si="226"/>
        <v>#DIV/0!</v>
      </c>
      <c r="O612" s="363">
        <f>SUMIF(C$2:C612,C612,D$2:D612)</f>
        <v>125</v>
      </c>
      <c r="P612" s="33">
        <f>SUMIF(C$2:C612,C612,F$2:F612)</f>
        <v>18.607638888888889</v>
      </c>
      <c r="Q612" s="37">
        <f t="shared" si="227"/>
        <v>0.14886111111111111</v>
      </c>
      <c r="R612" s="36">
        <f t="shared" si="228"/>
        <v>3</v>
      </c>
      <c r="S612" s="36">
        <f t="shared" si="229"/>
        <v>34</v>
      </c>
      <c r="T612" s="363">
        <f>SUM(D$2:D612)</f>
        <v>1535</v>
      </c>
      <c r="U612" s="38">
        <f>SUMIF(C$2:C612,C612,E$2:E612)</f>
        <v>437834.7699999999</v>
      </c>
      <c r="V612" s="38">
        <f>SUM(E$2:E612)</f>
        <v>5446054.2960000029</v>
      </c>
      <c r="W612" s="43">
        <f>SUM(F$2:F612)</f>
        <v>40908.054861111159</v>
      </c>
      <c r="X612" s="43">
        <f t="shared" si="230"/>
        <v>26.650198606587075</v>
      </c>
      <c r="Y612" s="36">
        <f t="shared" si="231"/>
        <v>15</v>
      </c>
      <c r="Z612" s="36">
        <f t="shared" si="232"/>
        <v>36</v>
      </c>
      <c r="AA612" s="38">
        <f>SUMIF('Rake Load'!A:A,Summary!B612,'Rake Load'!AN:AN)</f>
        <v>0</v>
      </c>
      <c r="AB612" s="38">
        <f>SUMIF(C$2:C612,C612,AA$2:AA612)</f>
        <v>53.854166666666671</v>
      </c>
      <c r="AC612" s="38">
        <f>SUM(AA$2:AA612)</f>
        <v>540.44861111113426</v>
      </c>
      <c r="AD612" s="43" t="e">
        <f t="shared" si="233"/>
        <v>#DIV/0!</v>
      </c>
      <c r="AE612" s="43">
        <f t="shared" si="234"/>
        <v>0.43083333333333335</v>
      </c>
      <c r="AF612" s="43">
        <f t="shared" si="235"/>
        <v>0.35208378574015259</v>
      </c>
      <c r="AG612" s="38">
        <f>SUMIF(Unloader!B:B,Summary!B612,Unloader!M:M)</f>
        <v>0</v>
      </c>
      <c r="AH612" s="38">
        <f>SUMIF(C$2:C612,C612,AG$2:AG612)</f>
        <v>577646</v>
      </c>
      <c r="AI612" s="38">
        <f>SUM(AG$2:AG612)</f>
        <v>5010888</v>
      </c>
      <c r="AJ612" s="40">
        <f>SUMIF(Unloader!B:B,Summary!B612,Unloader!W:W)</f>
        <v>0</v>
      </c>
      <c r="AK612" s="40">
        <f>SUMIF(Unloader!B:B,Summary!B612,Unloader!AD:AD)+SUMIF(Unloader!B:B,Summary!B612,Unloader!BR:BR)+SUMIF(Unloader!B:B,Summary!B612,Unloader!BN:BN)</f>
        <v>0</v>
      </c>
      <c r="AL612" s="40">
        <f>SUMIF(C$2:C612,C612,AJ$2:AJ612)</f>
        <v>16.781944444444441</v>
      </c>
      <c r="AM612" s="40">
        <f>SUMIF(C$2:C612,C612,AK$2:AK612)</f>
        <v>0.68888888888888899</v>
      </c>
      <c r="AN612" s="30">
        <f t="shared" si="236"/>
        <v>1495.5881591438686</v>
      </c>
      <c r="AO612" s="30">
        <f>SUM(AJ$2:AJ612)</f>
        <v>155.96458333333337</v>
      </c>
      <c r="AP612" s="30">
        <f>SUM(AK$2:AK612)</f>
        <v>13.888194444444437</v>
      </c>
      <c r="AQ612" s="30">
        <f t="shared" si="237"/>
        <v>1469.5404467471526</v>
      </c>
    </row>
    <row r="613" spans="1:43" x14ac:dyDescent="0.25">
      <c r="A613" s="124">
        <f t="shared" si="240"/>
        <v>612</v>
      </c>
      <c r="B613" s="361">
        <f t="shared" si="240"/>
        <v>41245</v>
      </c>
      <c r="C613" s="33">
        <f t="shared" si="219"/>
        <v>12</v>
      </c>
      <c r="D613" s="125">
        <f>COUNTIF('Rake Load'!A:A,Summary!B613)</f>
        <v>0</v>
      </c>
      <c r="E613" s="125">
        <f>SUMIF('Rake Load'!A:A,B613,'Rake Load'!F:F)</f>
        <v>0</v>
      </c>
      <c r="F613" s="35">
        <f>SUMIF('Rake Load'!A:A,B613,'Rake Load'!AB:AB)</f>
        <v>0</v>
      </c>
      <c r="G613" s="35" t="e">
        <f t="shared" si="220"/>
        <v>#DIV/0!</v>
      </c>
      <c r="H613" s="36" t="e">
        <f t="shared" si="221"/>
        <v>#DIV/0!</v>
      </c>
      <c r="I613" s="36" t="e">
        <f t="shared" si="222"/>
        <v>#DIV/0!</v>
      </c>
      <c r="J613" s="35">
        <f>SUMIF('Rake Load'!A:A,B613,'Rake Load'!BH:BH)</f>
        <v>0</v>
      </c>
      <c r="K613" s="41">
        <f t="shared" si="223"/>
        <v>0</v>
      </c>
      <c r="L613" s="41" t="e">
        <f t="shared" si="224"/>
        <v>#DIV/0!</v>
      </c>
      <c r="M613" s="49" t="e">
        <f t="shared" si="225"/>
        <v>#DIV/0!</v>
      </c>
      <c r="N613" s="49" t="e">
        <f t="shared" si="226"/>
        <v>#DIV/0!</v>
      </c>
      <c r="O613" s="363">
        <f>SUMIF(C$2:C613,C613,D$2:D613)</f>
        <v>125</v>
      </c>
      <c r="P613" s="33">
        <f>SUMIF(C$2:C613,C613,F$2:F613)</f>
        <v>18.607638888888889</v>
      </c>
      <c r="Q613" s="37">
        <f t="shared" si="227"/>
        <v>0.14886111111111111</v>
      </c>
      <c r="R613" s="36">
        <f t="shared" si="228"/>
        <v>3</v>
      </c>
      <c r="S613" s="36">
        <f t="shared" si="229"/>
        <v>34</v>
      </c>
      <c r="T613" s="363">
        <f>SUM(D$2:D613)</f>
        <v>1535</v>
      </c>
      <c r="U613" s="38">
        <f>SUMIF(C$2:C613,C613,E$2:E613)</f>
        <v>437834.7699999999</v>
      </c>
      <c r="V613" s="38">
        <f>SUM(E$2:E613)</f>
        <v>5446054.2960000029</v>
      </c>
      <c r="W613" s="43">
        <f>SUM(F$2:F613)</f>
        <v>40908.054861111159</v>
      </c>
      <c r="X613" s="43">
        <f t="shared" si="230"/>
        <v>26.650198606587075</v>
      </c>
      <c r="Y613" s="36">
        <f t="shared" si="231"/>
        <v>15</v>
      </c>
      <c r="Z613" s="36">
        <f t="shared" si="232"/>
        <v>36</v>
      </c>
      <c r="AA613" s="38">
        <f>SUMIF('Rake Load'!A:A,Summary!B613,'Rake Load'!AN:AN)</f>
        <v>0</v>
      </c>
      <c r="AB613" s="38">
        <f>SUMIF(C$2:C613,C613,AA$2:AA613)</f>
        <v>53.854166666666671</v>
      </c>
      <c r="AC613" s="38">
        <f>SUM(AA$2:AA613)</f>
        <v>540.44861111113426</v>
      </c>
      <c r="AD613" s="43" t="e">
        <f t="shared" si="233"/>
        <v>#DIV/0!</v>
      </c>
      <c r="AE613" s="43">
        <f t="shared" si="234"/>
        <v>0.43083333333333335</v>
      </c>
      <c r="AF613" s="43">
        <f t="shared" si="235"/>
        <v>0.35208378574015259</v>
      </c>
      <c r="AG613" s="38">
        <f>SUMIF(Unloader!B:B,Summary!B613,Unloader!M:M)</f>
        <v>0</v>
      </c>
      <c r="AH613" s="38">
        <f>SUMIF(C$2:C613,C613,AG$2:AG613)</f>
        <v>577646</v>
      </c>
      <c r="AI613" s="38">
        <f>SUM(AG$2:AG613)</f>
        <v>5010888</v>
      </c>
      <c r="AJ613" s="40">
        <f>SUMIF(Unloader!B:B,Summary!B613,Unloader!W:W)</f>
        <v>0</v>
      </c>
      <c r="AK613" s="40">
        <f>SUMIF(Unloader!B:B,Summary!B613,Unloader!AD:AD)+SUMIF(Unloader!B:B,Summary!B613,Unloader!BR:BR)+SUMIF(Unloader!B:B,Summary!B613,Unloader!BN:BN)</f>
        <v>0</v>
      </c>
      <c r="AL613" s="40">
        <f>SUMIF(C$2:C613,C613,AJ$2:AJ613)</f>
        <v>16.781944444444441</v>
      </c>
      <c r="AM613" s="40">
        <f>SUMIF(C$2:C613,C613,AK$2:AK613)</f>
        <v>0.68888888888888899</v>
      </c>
      <c r="AN613" s="30">
        <f t="shared" si="236"/>
        <v>1495.5881591438686</v>
      </c>
      <c r="AO613" s="30">
        <f>SUM(AJ$2:AJ613)</f>
        <v>155.96458333333337</v>
      </c>
      <c r="AP613" s="30">
        <f>SUM(AK$2:AK613)</f>
        <v>13.888194444444437</v>
      </c>
      <c r="AQ613" s="30">
        <f t="shared" si="237"/>
        <v>1469.5404467471526</v>
      </c>
    </row>
    <row r="614" spans="1:43" x14ac:dyDescent="0.25">
      <c r="A614" s="124">
        <f t="shared" si="240"/>
        <v>613</v>
      </c>
      <c r="B614" s="361">
        <f t="shared" si="240"/>
        <v>41246</v>
      </c>
      <c r="C614" s="33">
        <f t="shared" si="219"/>
        <v>12</v>
      </c>
      <c r="D614" s="125">
        <f>COUNTIF('Rake Load'!A:A,Summary!B614)</f>
        <v>0</v>
      </c>
      <c r="E614" s="125">
        <f>SUMIF('Rake Load'!A:A,B614,'Rake Load'!F:F)</f>
        <v>0</v>
      </c>
      <c r="F614" s="35">
        <f>SUMIF('Rake Load'!A:A,B614,'Rake Load'!AB:AB)</f>
        <v>0</v>
      </c>
      <c r="G614" s="35" t="e">
        <f t="shared" si="220"/>
        <v>#DIV/0!</v>
      </c>
      <c r="H614" s="36" t="e">
        <f t="shared" si="221"/>
        <v>#DIV/0!</v>
      </c>
      <c r="I614" s="36" t="e">
        <f t="shared" si="222"/>
        <v>#DIV/0!</v>
      </c>
      <c r="J614" s="35">
        <f>SUMIF('Rake Load'!A:A,B614,'Rake Load'!BH:BH)</f>
        <v>0</v>
      </c>
      <c r="K614" s="41">
        <f t="shared" si="223"/>
        <v>0</v>
      </c>
      <c r="L614" s="41" t="e">
        <f t="shared" si="224"/>
        <v>#DIV/0!</v>
      </c>
      <c r="M614" s="49" t="e">
        <f t="shared" si="225"/>
        <v>#DIV/0!</v>
      </c>
      <c r="N614" s="49" t="e">
        <f t="shared" si="226"/>
        <v>#DIV/0!</v>
      </c>
      <c r="O614" s="363">
        <f>SUMIF(C$2:C614,C614,D$2:D614)</f>
        <v>125</v>
      </c>
      <c r="P614" s="33">
        <f>SUMIF(C$2:C614,C614,F$2:F614)</f>
        <v>18.607638888888889</v>
      </c>
      <c r="Q614" s="37">
        <f t="shared" si="227"/>
        <v>0.14886111111111111</v>
      </c>
      <c r="R614" s="36">
        <f t="shared" si="228"/>
        <v>3</v>
      </c>
      <c r="S614" s="36">
        <f t="shared" si="229"/>
        <v>34</v>
      </c>
      <c r="T614" s="363">
        <f>SUM(D$2:D614)</f>
        <v>1535</v>
      </c>
      <c r="U614" s="38">
        <f>SUMIF(C$2:C614,C614,E$2:E614)</f>
        <v>437834.7699999999</v>
      </c>
      <c r="V614" s="38">
        <f>SUM(E$2:E614)</f>
        <v>5446054.2960000029</v>
      </c>
      <c r="W614" s="43">
        <f>SUM(F$2:F614)</f>
        <v>40908.054861111159</v>
      </c>
      <c r="X614" s="43">
        <f t="shared" si="230"/>
        <v>26.650198606587075</v>
      </c>
      <c r="Y614" s="36">
        <f t="shared" si="231"/>
        <v>15</v>
      </c>
      <c r="Z614" s="36">
        <f t="shared" si="232"/>
        <v>36</v>
      </c>
      <c r="AA614" s="38">
        <f>SUMIF('Rake Load'!A:A,Summary!B614,'Rake Load'!AN:AN)</f>
        <v>0</v>
      </c>
      <c r="AB614" s="38">
        <f>SUMIF(C$2:C614,C614,AA$2:AA614)</f>
        <v>53.854166666666671</v>
      </c>
      <c r="AC614" s="38">
        <f>SUM(AA$2:AA614)</f>
        <v>540.44861111113426</v>
      </c>
      <c r="AD614" s="43" t="e">
        <f t="shared" si="233"/>
        <v>#DIV/0!</v>
      </c>
      <c r="AE614" s="43">
        <f t="shared" si="234"/>
        <v>0.43083333333333335</v>
      </c>
      <c r="AF614" s="43">
        <f t="shared" si="235"/>
        <v>0.35208378574015259</v>
      </c>
      <c r="AG614" s="38">
        <f>SUMIF(Unloader!B:B,Summary!B614,Unloader!M:M)</f>
        <v>0</v>
      </c>
      <c r="AH614" s="38">
        <f>SUMIF(C$2:C614,C614,AG$2:AG614)</f>
        <v>577646</v>
      </c>
      <c r="AI614" s="38">
        <f>SUM(AG$2:AG614)</f>
        <v>5010888</v>
      </c>
      <c r="AJ614" s="40">
        <f>SUMIF(Unloader!B:B,Summary!B614,Unloader!W:W)</f>
        <v>0</v>
      </c>
      <c r="AK614" s="40">
        <f>SUMIF(Unloader!B:B,Summary!B614,Unloader!AD:AD)+SUMIF(Unloader!B:B,Summary!B614,Unloader!BR:BR)+SUMIF(Unloader!B:B,Summary!B614,Unloader!BN:BN)</f>
        <v>0</v>
      </c>
      <c r="AL614" s="40">
        <f>SUMIF(C$2:C614,C614,AJ$2:AJ614)</f>
        <v>16.781944444444441</v>
      </c>
      <c r="AM614" s="40">
        <f>SUMIF(C$2:C614,C614,AK$2:AK614)</f>
        <v>0.68888888888888899</v>
      </c>
      <c r="AN614" s="30">
        <f t="shared" si="236"/>
        <v>1495.5881591438686</v>
      </c>
      <c r="AO614" s="30">
        <f>SUM(AJ$2:AJ614)</f>
        <v>155.96458333333337</v>
      </c>
      <c r="AP614" s="30">
        <f>SUM(AK$2:AK614)</f>
        <v>13.888194444444437</v>
      </c>
      <c r="AQ614" s="30">
        <f t="shared" si="237"/>
        <v>1469.5404467471526</v>
      </c>
    </row>
    <row r="615" spans="1:43" x14ac:dyDescent="0.25">
      <c r="A615" s="124">
        <f t="shared" si="240"/>
        <v>614</v>
      </c>
      <c r="B615" s="361">
        <f t="shared" si="240"/>
        <v>41247</v>
      </c>
      <c r="C615" s="33">
        <f t="shared" si="219"/>
        <v>12</v>
      </c>
      <c r="D615" s="125">
        <f>COUNTIF('Rake Load'!A:A,Summary!B615)</f>
        <v>0</v>
      </c>
      <c r="E615" s="125">
        <f>SUMIF('Rake Load'!A:A,B615,'Rake Load'!F:F)</f>
        <v>0</v>
      </c>
      <c r="F615" s="35">
        <f>SUMIF('Rake Load'!A:A,B615,'Rake Load'!AB:AB)</f>
        <v>0</v>
      </c>
      <c r="G615" s="35" t="e">
        <f t="shared" si="220"/>
        <v>#DIV/0!</v>
      </c>
      <c r="H615" s="36" t="e">
        <f t="shared" si="221"/>
        <v>#DIV/0!</v>
      </c>
      <c r="I615" s="36" t="e">
        <f t="shared" si="222"/>
        <v>#DIV/0!</v>
      </c>
      <c r="J615" s="35">
        <f>SUMIF('Rake Load'!A:A,B615,'Rake Load'!BH:BH)</f>
        <v>0</v>
      </c>
      <c r="K615" s="41">
        <f t="shared" si="223"/>
        <v>0</v>
      </c>
      <c r="L615" s="41" t="e">
        <f t="shared" si="224"/>
        <v>#DIV/0!</v>
      </c>
      <c r="M615" s="49" t="e">
        <f t="shared" si="225"/>
        <v>#DIV/0!</v>
      </c>
      <c r="N615" s="49" t="e">
        <f t="shared" si="226"/>
        <v>#DIV/0!</v>
      </c>
      <c r="O615" s="363">
        <f>SUMIF(C$2:C615,C615,D$2:D615)</f>
        <v>125</v>
      </c>
      <c r="P615" s="33">
        <f>SUMIF(C$2:C615,C615,F$2:F615)</f>
        <v>18.607638888888889</v>
      </c>
      <c r="Q615" s="37">
        <f t="shared" si="227"/>
        <v>0.14886111111111111</v>
      </c>
      <c r="R615" s="36">
        <f t="shared" si="228"/>
        <v>3</v>
      </c>
      <c r="S615" s="36">
        <f t="shared" si="229"/>
        <v>34</v>
      </c>
      <c r="T615" s="363">
        <f>SUM(D$2:D615)</f>
        <v>1535</v>
      </c>
      <c r="U615" s="38">
        <f>SUMIF(C$2:C615,C615,E$2:E615)</f>
        <v>437834.7699999999</v>
      </c>
      <c r="V615" s="38">
        <f>SUM(E$2:E615)</f>
        <v>5446054.2960000029</v>
      </c>
      <c r="W615" s="43">
        <f>SUM(F$2:F615)</f>
        <v>40908.054861111159</v>
      </c>
      <c r="X615" s="43">
        <f t="shared" si="230"/>
        <v>26.650198606587075</v>
      </c>
      <c r="Y615" s="36">
        <f t="shared" si="231"/>
        <v>15</v>
      </c>
      <c r="Z615" s="36">
        <f t="shared" si="232"/>
        <v>36</v>
      </c>
      <c r="AA615" s="38">
        <f>SUMIF('Rake Load'!A:A,Summary!B615,'Rake Load'!AN:AN)</f>
        <v>0</v>
      </c>
      <c r="AB615" s="38">
        <f>SUMIF(C$2:C615,C615,AA$2:AA615)</f>
        <v>53.854166666666671</v>
      </c>
      <c r="AC615" s="38">
        <f>SUM(AA$2:AA615)</f>
        <v>540.44861111113426</v>
      </c>
      <c r="AD615" s="43" t="e">
        <f t="shared" si="233"/>
        <v>#DIV/0!</v>
      </c>
      <c r="AE615" s="43">
        <f t="shared" si="234"/>
        <v>0.43083333333333335</v>
      </c>
      <c r="AF615" s="43">
        <f t="shared" si="235"/>
        <v>0.35208378574015259</v>
      </c>
      <c r="AG615" s="38">
        <f>SUMIF(Unloader!B:B,Summary!B615,Unloader!M:M)</f>
        <v>0</v>
      </c>
      <c r="AH615" s="38">
        <f>SUMIF(C$2:C615,C615,AG$2:AG615)</f>
        <v>577646</v>
      </c>
      <c r="AI615" s="38">
        <f>SUM(AG$2:AG615)</f>
        <v>5010888</v>
      </c>
      <c r="AJ615" s="40">
        <f>SUMIF(Unloader!B:B,Summary!B615,Unloader!W:W)</f>
        <v>0</v>
      </c>
      <c r="AK615" s="40">
        <f>SUMIF(Unloader!B:B,Summary!B615,Unloader!AD:AD)+SUMIF(Unloader!B:B,Summary!B615,Unloader!BR:BR)+SUMIF(Unloader!B:B,Summary!B615,Unloader!BN:BN)</f>
        <v>0</v>
      </c>
      <c r="AL615" s="40">
        <f>SUMIF(C$2:C615,C615,AJ$2:AJ615)</f>
        <v>16.781944444444441</v>
      </c>
      <c r="AM615" s="40">
        <f>SUMIF(C$2:C615,C615,AK$2:AK615)</f>
        <v>0.68888888888888899</v>
      </c>
      <c r="AN615" s="30">
        <f t="shared" si="236"/>
        <v>1495.5881591438686</v>
      </c>
      <c r="AO615" s="30">
        <f>SUM(AJ$2:AJ615)</f>
        <v>155.96458333333337</v>
      </c>
      <c r="AP615" s="30">
        <f>SUM(AK$2:AK615)</f>
        <v>13.888194444444437</v>
      </c>
      <c r="AQ615" s="30">
        <f t="shared" si="237"/>
        <v>1469.5404467471526</v>
      </c>
    </row>
    <row r="616" spans="1:43" x14ac:dyDescent="0.25">
      <c r="A616" s="124">
        <f t="shared" ref="A616:B631" si="241">A615+1</f>
        <v>615</v>
      </c>
      <c r="B616" s="361">
        <f t="shared" si="241"/>
        <v>41248</v>
      </c>
      <c r="C616" s="33">
        <f t="shared" si="219"/>
        <v>12</v>
      </c>
      <c r="D616" s="125">
        <f>COUNTIF('Rake Load'!A:A,Summary!B616)</f>
        <v>0</v>
      </c>
      <c r="E616" s="125">
        <f>SUMIF('Rake Load'!A:A,B616,'Rake Load'!F:F)</f>
        <v>0</v>
      </c>
      <c r="F616" s="35">
        <f>SUMIF('Rake Load'!A:A,B616,'Rake Load'!AB:AB)</f>
        <v>0</v>
      </c>
      <c r="G616" s="35" t="e">
        <f t="shared" si="220"/>
        <v>#DIV/0!</v>
      </c>
      <c r="H616" s="36" t="e">
        <f t="shared" si="221"/>
        <v>#DIV/0!</v>
      </c>
      <c r="I616" s="36" t="e">
        <f t="shared" si="222"/>
        <v>#DIV/0!</v>
      </c>
      <c r="J616" s="35">
        <f>SUMIF('Rake Load'!A:A,B616,'Rake Load'!BH:BH)</f>
        <v>0</v>
      </c>
      <c r="K616" s="41">
        <f t="shared" si="223"/>
        <v>0</v>
      </c>
      <c r="L616" s="41" t="e">
        <f t="shared" si="224"/>
        <v>#DIV/0!</v>
      </c>
      <c r="M616" s="49" t="e">
        <f t="shared" si="225"/>
        <v>#DIV/0!</v>
      </c>
      <c r="N616" s="49" t="e">
        <f t="shared" si="226"/>
        <v>#DIV/0!</v>
      </c>
      <c r="O616" s="363">
        <f>SUMIF(C$2:C616,C616,D$2:D616)</f>
        <v>125</v>
      </c>
      <c r="P616" s="33">
        <f>SUMIF(C$2:C616,C616,F$2:F616)</f>
        <v>18.607638888888889</v>
      </c>
      <c r="Q616" s="37">
        <f t="shared" si="227"/>
        <v>0.14886111111111111</v>
      </c>
      <c r="R616" s="36">
        <f t="shared" si="228"/>
        <v>3</v>
      </c>
      <c r="S616" s="36">
        <f t="shared" si="229"/>
        <v>34</v>
      </c>
      <c r="T616" s="363">
        <f>SUM(D$2:D616)</f>
        <v>1535</v>
      </c>
      <c r="U616" s="38">
        <f>SUMIF(C$2:C616,C616,E$2:E616)</f>
        <v>437834.7699999999</v>
      </c>
      <c r="V616" s="38">
        <f>SUM(E$2:E616)</f>
        <v>5446054.2960000029</v>
      </c>
      <c r="W616" s="43">
        <f>SUM(F$2:F616)</f>
        <v>40908.054861111159</v>
      </c>
      <c r="X616" s="43">
        <f t="shared" si="230"/>
        <v>26.650198606587075</v>
      </c>
      <c r="Y616" s="36">
        <f t="shared" si="231"/>
        <v>15</v>
      </c>
      <c r="Z616" s="36">
        <f t="shared" si="232"/>
        <v>36</v>
      </c>
      <c r="AA616" s="38">
        <f>SUMIF('Rake Load'!A:A,Summary!B616,'Rake Load'!AN:AN)</f>
        <v>0</v>
      </c>
      <c r="AB616" s="38">
        <f>SUMIF(C$2:C616,C616,AA$2:AA616)</f>
        <v>53.854166666666671</v>
      </c>
      <c r="AC616" s="38">
        <f>SUM(AA$2:AA616)</f>
        <v>540.44861111113426</v>
      </c>
      <c r="AD616" s="43" t="e">
        <f t="shared" si="233"/>
        <v>#DIV/0!</v>
      </c>
      <c r="AE616" s="43">
        <f t="shared" si="234"/>
        <v>0.43083333333333335</v>
      </c>
      <c r="AF616" s="43">
        <f t="shared" si="235"/>
        <v>0.35208378574015259</v>
      </c>
      <c r="AG616" s="38">
        <f>SUMIF(Unloader!B:B,Summary!B616,Unloader!M:M)</f>
        <v>0</v>
      </c>
      <c r="AH616" s="38">
        <f>SUMIF(C$2:C616,C616,AG$2:AG616)</f>
        <v>577646</v>
      </c>
      <c r="AI616" s="38">
        <f>SUM(AG$2:AG616)</f>
        <v>5010888</v>
      </c>
      <c r="AJ616" s="40">
        <f>SUMIF(Unloader!B:B,Summary!B616,Unloader!W:W)</f>
        <v>0</v>
      </c>
      <c r="AK616" s="40">
        <f>SUMIF(Unloader!B:B,Summary!B616,Unloader!AD:AD)+SUMIF(Unloader!B:B,Summary!B616,Unloader!BR:BR)+SUMIF(Unloader!B:B,Summary!B616,Unloader!BN:BN)</f>
        <v>0</v>
      </c>
      <c r="AL616" s="40">
        <f>SUMIF(C$2:C616,C616,AJ$2:AJ616)</f>
        <v>16.781944444444441</v>
      </c>
      <c r="AM616" s="40">
        <f>SUMIF(C$2:C616,C616,AK$2:AK616)</f>
        <v>0.68888888888888899</v>
      </c>
      <c r="AN616" s="30">
        <f t="shared" si="236"/>
        <v>1495.5881591438686</v>
      </c>
      <c r="AO616" s="30">
        <f>SUM(AJ$2:AJ616)</f>
        <v>155.96458333333337</v>
      </c>
      <c r="AP616" s="30">
        <f>SUM(AK$2:AK616)</f>
        <v>13.888194444444437</v>
      </c>
      <c r="AQ616" s="30">
        <f t="shared" si="237"/>
        <v>1469.5404467471526</v>
      </c>
    </row>
    <row r="617" spans="1:43" x14ac:dyDescent="0.25">
      <c r="A617" s="124">
        <f t="shared" si="241"/>
        <v>616</v>
      </c>
      <c r="B617" s="361">
        <f t="shared" si="241"/>
        <v>41249</v>
      </c>
      <c r="C617" s="33">
        <f t="shared" si="219"/>
        <v>12</v>
      </c>
      <c r="D617" s="125">
        <f>COUNTIF('Rake Load'!A:A,Summary!B617)</f>
        <v>0</v>
      </c>
      <c r="E617" s="125">
        <f>SUMIF('Rake Load'!A:A,B617,'Rake Load'!F:F)</f>
        <v>0</v>
      </c>
      <c r="F617" s="35">
        <f>SUMIF('Rake Load'!A:A,B617,'Rake Load'!AB:AB)</f>
        <v>0</v>
      </c>
      <c r="G617" s="35" t="e">
        <f t="shared" si="220"/>
        <v>#DIV/0!</v>
      </c>
      <c r="H617" s="36" t="e">
        <f t="shared" si="221"/>
        <v>#DIV/0!</v>
      </c>
      <c r="I617" s="36" t="e">
        <f t="shared" si="222"/>
        <v>#DIV/0!</v>
      </c>
      <c r="J617" s="35">
        <f>SUMIF('Rake Load'!A:A,B617,'Rake Load'!BH:BH)</f>
        <v>0</v>
      </c>
      <c r="K617" s="41">
        <f t="shared" si="223"/>
        <v>0</v>
      </c>
      <c r="L617" s="41" t="e">
        <f t="shared" si="224"/>
        <v>#DIV/0!</v>
      </c>
      <c r="M617" s="49" t="e">
        <f t="shared" si="225"/>
        <v>#DIV/0!</v>
      </c>
      <c r="N617" s="49" t="e">
        <f t="shared" si="226"/>
        <v>#DIV/0!</v>
      </c>
      <c r="O617" s="363">
        <f>SUMIF(C$2:C617,C617,D$2:D617)</f>
        <v>125</v>
      </c>
      <c r="P617" s="33">
        <f>SUMIF(C$2:C617,C617,F$2:F617)</f>
        <v>18.607638888888889</v>
      </c>
      <c r="Q617" s="37">
        <f t="shared" si="227"/>
        <v>0.14886111111111111</v>
      </c>
      <c r="R617" s="36">
        <f t="shared" si="228"/>
        <v>3</v>
      </c>
      <c r="S617" s="36">
        <f t="shared" si="229"/>
        <v>34</v>
      </c>
      <c r="T617" s="363">
        <f>SUM(D$2:D617)</f>
        <v>1535</v>
      </c>
      <c r="U617" s="38">
        <f>SUMIF(C$2:C617,C617,E$2:E617)</f>
        <v>437834.7699999999</v>
      </c>
      <c r="V617" s="38">
        <f>SUM(E$2:E617)</f>
        <v>5446054.2960000029</v>
      </c>
      <c r="W617" s="43">
        <f>SUM(F$2:F617)</f>
        <v>40908.054861111159</v>
      </c>
      <c r="X617" s="43">
        <f t="shared" si="230"/>
        <v>26.650198606587075</v>
      </c>
      <c r="Y617" s="36">
        <f t="shared" si="231"/>
        <v>15</v>
      </c>
      <c r="Z617" s="36">
        <f t="shared" si="232"/>
        <v>36</v>
      </c>
      <c r="AA617" s="38">
        <f>SUMIF('Rake Load'!A:A,Summary!B617,'Rake Load'!AN:AN)</f>
        <v>0</v>
      </c>
      <c r="AB617" s="38">
        <f>SUMIF(C$2:C617,C617,AA$2:AA617)</f>
        <v>53.854166666666671</v>
      </c>
      <c r="AC617" s="38">
        <f>SUM(AA$2:AA617)</f>
        <v>540.44861111113426</v>
      </c>
      <c r="AD617" s="43" t="e">
        <f t="shared" si="233"/>
        <v>#DIV/0!</v>
      </c>
      <c r="AE617" s="43">
        <f t="shared" si="234"/>
        <v>0.43083333333333335</v>
      </c>
      <c r="AF617" s="43">
        <f t="shared" si="235"/>
        <v>0.35208378574015259</v>
      </c>
      <c r="AG617" s="38">
        <f>SUMIF(Unloader!B:B,Summary!B617,Unloader!M:M)</f>
        <v>0</v>
      </c>
      <c r="AH617" s="38">
        <f>SUMIF(C$2:C617,C617,AG$2:AG617)</f>
        <v>577646</v>
      </c>
      <c r="AI617" s="38">
        <f>SUM(AG$2:AG617)</f>
        <v>5010888</v>
      </c>
      <c r="AJ617" s="40">
        <f>SUMIF(Unloader!B:B,Summary!B617,Unloader!W:W)</f>
        <v>0</v>
      </c>
      <c r="AK617" s="40">
        <f>SUMIF(Unloader!B:B,Summary!B617,Unloader!AD:AD)+SUMIF(Unloader!B:B,Summary!B617,Unloader!BR:BR)+SUMIF(Unloader!B:B,Summary!B617,Unloader!BN:BN)</f>
        <v>0</v>
      </c>
      <c r="AL617" s="40">
        <f>SUMIF(C$2:C617,C617,AJ$2:AJ617)</f>
        <v>16.781944444444441</v>
      </c>
      <c r="AM617" s="40">
        <f>SUMIF(C$2:C617,C617,AK$2:AK617)</f>
        <v>0.68888888888888899</v>
      </c>
      <c r="AN617" s="30">
        <f t="shared" si="236"/>
        <v>1495.5881591438686</v>
      </c>
      <c r="AO617" s="30">
        <f>SUM(AJ$2:AJ617)</f>
        <v>155.96458333333337</v>
      </c>
      <c r="AP617" s="30">
        <f>SUM(AK$2:AK617)</f>
        <v>13.888194444444437</v>
      </c>
      <c r="AQ617" s="30">
        <f t="shared" si="237"/>
        <v>1469.5404467471526</v>
      </c>
    </row>
    <row r="618" spans="1:43" x14ac:dyDescent="0.25">
      <c r="A618" s="124">
        <f t="shared" si="241"/>
        <v>617</v>
      </c>
      <c r="B618" s="361">
        <f t="shared" si="241"/>
        <v>41250</v>
      </c>
      <c r="C618" s="33">
        <f t="shared" si="219"/>
        <v>12</v>
      </c>
      <c r="D618" s="125">
        <f>COUNTIF('Rake Load'!A:A,Summary!B618)</f>
        <v>0</v>
      </c>
      <c r="E618" s="125">
        <f>SUMIF('Rake Load'!A:A,B618,'Rake Load'!F:F)</f>
        <v>0</v>
      </c>
      <c r="F618" s="35">
        <f>SUMIF('Rake Load'!A:A,B618,'Rake Load'!AB:AB)</f>
        <v>0</v>
      </c>
      <c r="G618" s="35" t="e">
        <f t="shared" si="220"/>
        <v>#DIV/0!</v>
      </c>
      <c r="H618" s="36" t="e">
        <f t="shared" si="221"/>
        <v>#DIV/0!</v>
      </c>
      <c r="I618" s="36" t="e">
        <f t="shared" si="222"/>
        <v>#DIV/0!</v>
      </c>
      <c r="J618" s="35">
        <f>SUMIF('Rake Load'!A:A,B618,'Rake Load'!BH:BH)</f>
        <v>0</v>
      </c>
      <c r="K618" s="41">
        <f t="shared" si="223"/>
        <v>0</v>
      </c>
      <c r="L618" s="41" t="e">
        <f t="shared" si="224"/>
        <v>#DIV/0!</v>
      </c>
      <c r="M618" s="49" t="e">
        <f t="shared" si="225"/>
        <v>#DIV/0!</v>
      </c>
      <c r="N618" s="49" t="e">
        <f t="shared" si="226"/>
        <v>#DIV/0!</v>
      </c>
      <c r="O618" s="363">
        <f>SUMIF(C$2:C618,C618,D$2:D618)</f>
        <v>125</v>
      </c>
      <c r="P618" s="33">
        <f>SUMIF(C$2:C618,C618,F$2:F618)</f>
        <v>18.607638888888889</v>
      </c>
      <c r="Q618" s="37">
        <f t="shared" si="227"/>
        <v>0.14886111111111111</v>
      </c>
      <c r="R618" s="36">
        <f t="shared" si="228"/>
        <v>3</v>
      </c>
      <c r="S618" s="36">
        <f t="shared" si="229"/>
        <v>34</v>
      </c>
      <c r="T618" s="363">
        <f>SUM(D$2:D618)</f>
        <v>1535</v>
      </c>
      <c r="U618" s="38">
        <f>SUMIF(C$2:C618,C618,E$2:E618)</f>
        <v>437834.7699999999</v>
      </c>
      <c r="V618" s="38">
        <f>SUM(E$2:E618)</f>
        <v>5446054.2960000029</v>
      </c>
      <c r="W618" s="43">
        <f>SUM(F$2:F618)</f>
        <v>40908.054861111159</v>
      </c>
      <c r="X618" s="43">
        <f t="shared" si="230"/>
        <v>26.650198606587075</v>
      </c>
      <c r="Y618" s="36">
        <f t="shared" si="231"/>
        <v>15</v>
      </c>
      <c r="Z618" s="36">
        <f t="shared" si="232"/>
        <v>36</v>
      </c>
      <c r="AA618" s="38">
        <f>SUMIF('Rake Load'!A:A,Summary!B618,'Rake Load'!AN:AN)</f>
        <v>0</v>
      </c>
      <c r="AB618" s="38">
        <f>SUMIF(C$2:C618,C618,AA$2:AA618)</f>
        <v>53.854166666666671</v>
      </c>
      <c r="AC618" s="38">
        <f>SUM(AA$2:AA618)</f>
        <v>540.44861111113426</v>
      </c>
      <c r="AD618" s="43" t="e">
        <f t="shared" si="233"/>
        <v>#DIV/0!</v>
      </c>
      <c r="AE618" s="43">
        <f t="shared" si="234"/>
        <v>0.43083333333333335</v>
      </c>
      <c r="AF618" s="43">
        <f t="shared" si="235"/>
        <v>0.35208378574015259</v>
      </c>
      <c r="AG618" s="38">
        <f>SUMIF(Unloader!B:B,Summary!B618,Unloader!M:M)</f>
        <v>0</v>
      </c>
      <c r="AH618" s="38">
        <f>SUMIF(C$2:C618,C618,AG$2:AG618)</f>
        <v>577646</v>
      </c>
      <c r="AI618" s="38">
        <f>SUM(AG$2:AG618)</f>
        <v>5010888</v>
      </c>
      <c r="AJ618" s="40">
        <f>SUMIF(Unloader!B:B,Summary!B618,Unloader!W:W)</f>
        <v>0</v>
      </c>
      <c r="AK618" s="40">
        <f>SUMIF(Unloader!B:B,Summary!B618,Unloader!AD:AD)+SUMIF(Unloader!B:B,Summary!B618,Unloader!BR:BR)+SUMIF(Unloader!B:B,Summary!B618,Unloader!BN:BN)</f>
        <v>0</v>
      </c>
      <c r="AL618" s="40">
        <f>SUMIF(C$2:C618,C618,AJ$2:AJ618)</f>
        <v>16.781944444444441</v>
      </c>
      <c r="AM618" s="40">
        <f>SUMIF(C$2:C618,C618,AK$2:AK618)</f>
        <v>0.68888888888888899</v>
      </c>
      <c r="AN618" s="30">
        <f t="shared" si="236"/>
        <v>1495.5881591438686</v>
      </c>
      <c r="AO618" s="30">
        <f>SUM(AJ$2:AJ618)</f>
        <v>155.96458333333337</v>
      </c>
      <c r="AP618" s="30">
        <f>SUM(AK$2:AK618)</f>
        <v>13.888194444444437</v>
      </c>
      <c r="AQ618" s="30">
        <f t="shared" si="237"/>
        <v>1469.5404467471526</v>
      </c>
    </row>
    <row r="619" spans="1:43" x14ac:dyDescent="0.25">
      <c r="A619" s="124">
        <f t="shared" si="241"/>
        <v>618</v>
      </c>
      <c r="B619" s="361">
        <f t="shared" si="241"/>
        <v>41251</v>
      </c>
      <c r="C619" s="33">
        <f t="shared" si="219"/>
        <v>12</v>
      </c>
      <c r="D619" s="125">
        <f>COUNTIF('Rake Load'!A:A,Summary!B619)</f>
        <v>0</v>
      </c>
      <c r="E619" s="125">
        <f>SUMIF('Rake Load'!A:A,B619,'Rake Load'!F:F)</f>
        <v>0</v>
      </c>
      <c r="F619" s="35">
        <f>SUMIF('Rake Load'!A:A,B619,'Rake Load'!AB:AB)</f>
        <v>0</v>
      </c>
      <c r="G619" s="35" t="e">
        <f t="shared" si="220"/>
        <v>#DIV/0!</v>
      </c>
      <c r="H619" s="36" t="e">
        <f t="shared" si="221"/>
        <v>#DIV/0!</v>
      </c>
      <c r="I619" s="36" t="e">
        <f t="shared" si="222"/>
        <v>#DIV/0!</v>
      </c>
      <c r="J619" s="35">
        <f>SUMIF('Rake Load'!A:A,B619,'Rake Load'!BH:BH)</f>
        <v>0</v>
      </c>
      <c r="K619" s="41">
        <f t="shared" si="223"/>
        <v>0</v>
      </c>
      <c r="L619" s="41" t="e">
        <f t="shared" si="224"/>
        <v>#DIV/0!</v>
      </c>
      <c r="M619" s="49" t="e">
        <f t="shared" si="225"/>
        <v>#DIV/0!</v>
      </c>
      <c r="N619" s="49" t="e">
        <f t="shared" si="226"/>
        <v>#DIV/0!</v>
      </c>
      <c r="O619" s="363">
        <f>SUMIF(C$2:C619,C619,D$2:D619)</f>
        <v>125</v>
      </c>
      <c r="P619" s="33">
        <f>SUMIF(C$2:C619,C619,F$2:F619)</f>
        <v>18.607638888888889</v>
      </c>
      <c r="Q619" s="37">
        <f t="shared" si="227"/>
        <v>0.14886111111111111</v>
      </c>
      <c r="R619" s="36">
        <f t="shared" si="228"/>
        <v>3</v>
      </c>
      <c r="S619" s="36">
        <f t="shared" si="229"/>
        <v>34</v>
      </c>
      <c r="T619" s="363">
        <f>SUM(D$2:D619)</f>
        <v>1535</v>
      </c>
      <c r="U619" s="38">
        <f>SUMIF(C$2:C619,C619,E$2:E619)</f>
        <v>437834.7699999999</v>
      </c>
      <c r="V619" s="38">
        <f>SUM(E$2:E619)</f>
        <v>5446054.2960000029</v>
      </c>
      <c r="W619" s="43">
        <f>SUM(F$2:F619)</f>
        <v>40908.054861111159</v>
      </c>
      <c r="X619" s="43">
        <f t="shared" si="230"/>
        <v>26.650198606587075</v>
      </c>
      <c r="Y619" s="36">
        <f t="shared" si="231"/>
        <v>15</v>
      </c>
      <c r="Z619" s="36">
        <f t="shared" si="232"/>
        <v>36</v>
      </c>
      <c r="AA619" s="38">
        <f>SUMIF('Rake Load'!A:A,Summary!B619,'Rake Load'!AN:AN)</f>
        <v>0</v>
      </c>
      <c r="AB619" s="38">
        <f>SUMIF(C$2:C619,C619,AA$2:AA619)</f>
        <v>53.854166666666671</v>
      </c>
      <c r="AC619" s="38">
        <f>SUM(AA$2:AA619)</f>
        <v>540.44861111113426</v>
      </c>
      <c r="AD619" s="43" t="e">
        <f t="shared" si="233"/>
        <v>#DIV/0!</v>
      </c>
      <c r="AE619" s="43">
        <f t="shared" si="234"/>
        <v>0.43083333333333335</v>
      </c>
      <c r="AF619" s="43">
        <f t="shared" si="235"/>
        <v>0.35208378574015259</v>
      </c>
      <c r="AG619" s="38">
        <f>SUMIF(Unloader!B:B,Summary!B619,Unloader!M:M)</f>
        <v>0</v>
      </c>
      <c r="AH619" s="38">
        <f>SUMIF(C$2:C619,C619,AG$2:AG619)</f>
        <v>577646</v>
      </c>
      <c r="AI619" s="38">
        <f>SUM(AG$2:AG619)</f>
        <v>5010888</v>
      </c>
      <c r="AJ619" s="40">
        <f>SUMIF(Unloader!B:B,Summary!B619,Unloader!W:W)</f>
        <v>0</v>
      </c>
      <c r="AK619" s="40">
        <f>SUMIF(Unloader!B:B,Summary!B619,Unloader!AD:AD)+SUMIF(Unloader!B:B,Summary!B619,Unloader!BR:BR)+SUMIF(Unloader!B:B,Summary!B619,Unloader!BN:BN)</f>
        <v>0</v>
      </c>
      <c r="AL619" s="40">
        <f>SUMIF(C$2:C619,C619,AJ$2:AJ619)</f>
        <v>16.781944444444441</v>
      </c>
      <c r="AM619" s="40">
        <f>SUMIF(C$2:C619,C619,AK$2:AK619)</f>
        <v>0.68888888888888899</v>
      </c>
      <c r="AN619" s="30">
        <f t="shared" si="236"/>
        <v>1495.5881591438686</v>
      </c>
      <c r="AO619" s="30">
        <f>SUM(AJ$2:AJ619)</f>
        <v>155.96458333333337</v>
      </c>
      <c r="AP619" s="30">
        <f>SUM(AK$2:AK619)</f>
        <v>13.888194444444437</v>
      </c>
      <c r="AQ619" s="30">
        <f t="shared" si="237"/>
        <v>1469.5404467471526</v>
      </c>
    </row>
    <row r="620" spans="1:43" x14ac:dyDescent="0.25">
      <c r="A620" s="124">
        <f t="shared" si="241"/>
        <v>619</v>
      </c>
      <c r="B620" s="361">
        <f t="shared" si="241"/>
        <v>41252</v>
      </c>
      <c r="C620" s="33">
        <f t="shared" si="219"/>
        <v>12</v>
      </c>
      <c r="D620" s="125">
        <f>COUNTIF('Rake Load'!A:A,Summary!B620)</f>
        <v>0</v>
      </c>
      <c r="E620" s="125">
        <f>SUMIF('Rake Load'!A:A,B620,'Rake Load'!F:F)</f>
        <v>0</v>
      </c>
      <c r="F620" s="35">
        <f>SUMIF('Rake Load'!A:A,B620,'Rake Load'!AB:AB)</f>
        <v>0</v>
      </c>
      <c r="G620" s="35" t="e">
        <f t="shared" si="220"/>
        <v>#DIV/0!</v>
      </c>
      <c r="H620" s="36" t="e">
        <f t="shared" si="221"/>
        <v>#DIV/0!</v>
      </c>
      <c r="I620" s="36" t="e">
        <f t="shared" si="222"/>
        <v>#DIV/0!</v>
      </c>
      <c r="J620" s="35">
        <f>SUMIF('Rake Load'!A:A,B620,'Rake Load'!BH:BH)</f>
        <v>0</v>
      </c>
      <c r="K620" s="41">
        <f t="shared" si="223"/>
        <v>0</v>
      </c>
      <c r="L620" s="41" t="e">
        <f t="shared" si="224"/>
        <v>#DIV/0!</v>
      </c>
      <c r="M620" s="49" t="e">
        <f t="shared" si="225"/>
        <v>#DIV/0!</v>
      </c>
      <c r="N620" s="49" t="e">
        <f t="shared" si="226"/>
        <v>#DIV/0!</v>
      </c>
      <c r="O620" s="363">
        <f>SUMIF(C$2:C620,C620,D$2:D620)</f>
        <v>125</v>
      </c>
      <c r="P620" s="33">
        <f>SUMIF(C$2:C620,C620,F$2:F620)</f>
        <v>18.607638888888889</v>
      </c>
      <c r="Q620" s="37">
        <f t="shared" si="227"/>
        <v>0.14886111111111111</v>
      </c>
      <c r="R620" s="36">
        <f t="shared" si="228"/>
        <v>3</v>
      </c>
      <c r="S620" s="36">
        <f t="shared" si="229"/>
        <v>34</v>
      </c>
      <c r="T620" s="363">
        <f>SUM(D$2:D620)</f>
        <v>1535</v>
      </c>
      <c r="U620" s="38">
        <f>SUMIF(C$2:C620,C620,E$2:E620)</f>
        <v>437834.7699999999</v>
      </c>
      <c r="V620" s="38">
        <f>SUM(E$2:E620)</f>
        <v>5446054.2960000029</v>
      </c>
      <c r="W620" s="43">
        <f>SUM(F$2:F620)</f>
        <v>40908.054861111159</v>
      </c>
      <c r="X620" s="43">
        <f t="shared" si="230"/>
        <v>26.650198606587075</v>
      </c>
      <c r="Y620" s="36">
        <f t="shared" si="231"/>
        <v>15</v>
      </c>
      <c r="Z620" s="36">
        <f t="shared" si="232"/>
        <v>36</v>
      </c>
      <c r="AA620" s="38">
        <f>SUMIF('Rake Load'!A:A,Summary!B620,'Rake Load'!AN:AN)</f>
        <v>0</v>
      </c>
      <c r="AB620" s="38">
        <f>SUMIF(C$2:C620,C620,AA$2:AA620)</f>
        <v>53.854166666666671</v>
      </c>
      <c r="AC620" s="38">
        <f>SUM(AA$2:AA620)</f>
        <v>540.44861111113426</v>
      </c>
      <c r="AD620" s="43" t="e">
        <f t="shared" si="233"/>
        <v>#DIV/0!</v>
      </c>
      <c r="AE620" s="43">
        <f t="shared" si="234"/>
        <v>0.43083333333333335</v>
      </c>
      <c r="AF620" s="43">
        <f t="shared" si="235"/>
        <v>0.35208378574015259</v>
      </c>
      <c r="AG620" s="38">
        <f>SUMIF(Unloader!B:B,Summary!B620,Unloader!M:M)</f>
        <v>0</v>
      </c>
      <c r="AH620" s="38">
        <f>SUMIF(C$2:C620,C620,AG$2:AG620)</f>
        <v>577646</v>
      </c>
      <c r="AI620" s="38">
        <f>SUM(AG$2:AG620)</f>
        <v>5010888</v>
      </c>
      <c r="AJ620" s="40">
        <f>SUMIF(Unloader!B:B,Summary!B620,Unloader!W:W)</f>
        <v>0</v>
      </c>
      <c r="AK620" s="40">
        <f>SUMIF(Unloader!B:B,Summary!B620,Unloader!AD:AD)+SUMIF(Unloader!B:B,Summary!B620,Unloader!BR:BR)+SUMIF(Unloader!B:B,Summary!B620,Unloader!BN:BN)</f>
        <v>0</v>
      </c>
      <c r="AL620" s="40">
        <f>SUMIF(C$2:C620,C620,AJ$2:AJ620)</f>
        <v>16.781944444444441</v>
      </c>
      <c r="AM620" s="40">
        <f>SUMIF(C$2:C620,C620,AK$2:AK620)</f>
        <v>0.68888888888888899</v>
      </c>
      <c r="AN620" s="30">
        <f t="shared" si="236"/>
        <v>1495.5881591438686</v>
      </c>
      <c r="AO620" s="30">
        <f>SUM(AJ$2:AJ620)</f>
        <v>155.96458333333337</v>
      </c>
      <c r="AP620" s="30">
        <f>SUM(AK$2:AK620)</f>
        <v>13.888194444444437</v>
      </c>
      <c r="AQ620" s="30">
        <f t="shared" si="237"/>
        <v>1469.5404467471526</v>
      </c>
    </row>
    <row r="621" spans="1:43" x14ac:dyDescent="0.25">
      <c r="A621" s="124">
        <f t="shared" si="241"/>
        <v>620</v>
      </c>
      <c r="B621" s="361">
        <f t="shared" si="241"/>
        <v>41253</v>
      </c>
      <c r="C621" s="33">
        <f t="shared" si="219"/>
        <v>12</v>
      </c>
      <c r="D621" s="125">
        <f>COUNTIF('Rake Load'!A:A,Summary!B621)</f>
        <v>0</v>
      </c>
      <c r="E621" s="125">
        <f>SUMIF('Rake Load'!A:A,B621,'Rake Load'!F:F)</f>
        <v>0</v>
      </c>
      <c r="F621" s="35">
        <f>SUMIF('Rake Load'!A:A,B621,'Rake Load'!AB:AB)</f>
        <v>0</v>
      </c>
      <c r="G621" s="35" t="e">
        <f t="shared" si="220"/>
        <v>#DIV/0!</v>
      </c>
      <c r="H621" s="36" t="e">
        <f t="shared" si="221"/>
        <v>#DIV/0!</v>
      </c>
      <c r="I621" s="36" t="e">
        <f t="shared" si="222"/>
        <v>#DIV/0!</v>
      </c>
      <c r="J621" s="35">
        <f>SUMIF('Rake Load'!A:A,B621,'Rake Load'!BH:BH)</f>
        <v>0</v>
      </c>
      <c r="K621" s="41">
        <f t="shared" si="223"/>
        <v>0</v>
      </c>
      <c r="L621" s="41" t="e">
        <f t="shared" si="224"/>
        <v>#DIV/0!</v>
      </c>
      <c r="M621" s="49" t="e">
        <f t="shared" si="225"/>
        <v>#DIV/0!</v>
      </c>
      <c r="N621" s="49" t="e">
        <f t="shared" si="226"/>
        <v>#DIV/0!</v>
      </c>
      <c r="O621" s="363">
        <f>SUMIF(C$2:C621,C621,D$2:D621)</f>
        <v>125</v>
      </c>
      <c r="P621" s="33">
        <f>SUMIF(C$2:C621,C621,F$2:F621)</f>
        <v>18.607638888888889</v>
      </c>
      <c r="Q621" s="37">
        <f t="shared" si="227"/>
        <v>0.14886111111111111</v>
      </c>
      <c r="R621" s="36">
        <f t="shared" si="228"/>
        <v>3</v>
      </c>
      <c r="S621" s="36">
        <f t="shared" si="229"/>
        <v>34</v>
      </c>
      <c r="T621" s="363">
        <f>SUM(D$2:D621)</f>
        <v>1535</v>
      </c>
      <c r="U621" s="38">
        <f>SUMIF(C$2:C621,C621,E$2:E621)</f>
        <v>437834.7699999999</v>
      </c>
      <c r="V621" s="38">
        <f>SUM(E$2:E621)</f>
        <v>5446054.2960000029</v>
      </c>
      <c r="W621" s="43">
        <f>SUM(F$2:F621)</f>
        <v>40908.054861111159</v>
      </c>
      <c r="X621" s="43">
        <f t="shared" si="230"/>
        <v>26.650198606587075</v>
      </c>
      <c r="Y621" s="36">
        <f t="shared" si="231"/>
        <v>15</v>
      </c>
      <c r="Z621" s="36">
        <f t="shared" si="232"/>
        <v>36</v>
      </c>
      <c r="AA621" s="38">
        <f>SUMIF('Rake Load'!A:A,Summary!B621,'Rake Load'!AN:AN)</f>
        <v>0</v>
      </c>
      <c r="AB621" s="38">
        <f>SUMIF(C$2:C621,C621,AA$2:AA621)</f>
        <v>53.854166666666671</v>
      </c>
      <c r="AC621" s="38">
        <f>SUM(AA$2:AA621)</f>
        <v>540.44861111113426</v>
      </c>
      <c r="AD621" s="43" t="e">
        <f t="shared" si="233"/>
        <v>#DIV/0!</v>
      </c>
      <c r="AE621" s="43">
        <f t="shared" si="234"/>
        <v>0.43083333333333335</v>
      </c>
      <c r="AF621" s="43">
        <f t="shared" si="235"/>
        <v>0.35208378574015259</v>
      </c>
      <c r="AG621" s="38">
        <f>SUMIF(Unloader!B:B,Summary!B621,Unloader!M:M)</f>
        <v>0</v>
      </c>
      <c r="AH621" s="38">
        <f>SUMIF(C$2:C621,C621,AG$2:AG621)</f>
        <v>577646</v>
      </c>
      <c r="AI621" s="38">
        <f>SUM(AG$2:AG621)</f>
        <v>5010888</v>
      </c>
      <c r="AJ621" s="40">
        <f>SUMIF(Unloader!B:B,Summary!B621,Unloader!W:W)</f>
        <v>0</v>
      </c>
      <c r="AK621" s="40">
        <f>SUMIF(Unloader!B:B,Summary!B621,Unloader!AD:AD)+SUMIF(Unloader!B:B,Summary!B621,Unloader!BR:BR)+SUMIF(Unloader!B:B,Summary!B621,Unloader!BN:BN)</f>
        <v>0</v>
      </c>
      <c r="AL621" s="40">
        <f>SUMIF(C$2:C621,C621,AJ$2:AJ621)</f>
        <v>16.781944444444441</v>
      </c>
      <c r="AM621" s="40">
        <f>SUMIF(C$2:C621,C621,AK$2:AK621)</f>
        <v>0.68888888888888899</v>
      </c>
      <c r="AN621" s="30">
        <f t="shared" si="236"/>
        <v>1495.5881591438686</v>
      </c>
      <c r="AO621" s="30">
        <f>SUM(AJ$2:AJ621)</f>
        <v>155.96458333333337</v>
      </c>
      <c r="AP621" s="30">
        <f>SUM(AK$2:AK621)</f>
        <v>13.888194444444437</v>
      </c>
      <c r="AQ621" s="30">
        <f t="shared" si="237"/>
        <v>1469.5404467471526</v>
      </c>
    </row>
    <row r="622" spans="1:43" x14ac:dyDescent="0.25">
      <c r="A622" s="124">
        <f t="shared" si="241"/>
        <v>621</v>
      </c>
      <c r="B622" s="361">
        <f t="shared" si="241"/>
        <v>41254</v>
      </c>
      <c r="C622" s="33">
        <f t="shared" si="219"/>
        <v>12</v>
      </c>
      <c r="D622" s="125">
        <f>COUNTIF('Rake Load'!A:A,Summary!B622)</f>
        <v>0</v>
      </c>
      <c r="E622" s="125">
        <f>SUMIF('Rake Load'!A:A,B622,'Rake Load'!F:F)</f>
        <v>0</v>
      </c>
      <c r="F622" s="35">
        <f>SUMIF('Rake Load'!A:A,B622,'Rake Load'!AB:AB)</f>
        <v>0</v>
      </c>
      <c r="G622" s="35" t="e">
        <f t="shared" si="220"/>
        <v>#DIV/0!</v>
      </c>
      <c r="H622" s="36" t="e">
        <f t="shared" si="221"/>
        <v>#DIV/0!</v>
      </c>
      <c r="I622" s="36" t="e">
        <f t="shared" si="222"/>
        <v>#DIV/0!</v>
      </c>
      <c r="J622" s="35">
        <f>SUMIF('Rake Load'!A:A,B622,'Rake Load'!BH:BH)</f>
        <v>0</v>
      </c>
      <c r="K622" s="41">
        <f t="shared" si="223"/>
        <v>0</v>
      </c>
      <c r="L622" s="41" t="e">
        <f t="shared" si="224"/>
        <v>#DIV/0!</v>
      </c>
      <c r="M622" s="49" t="e">
        <f t="shared" si="225"/>
        <v>#DIV/0!</v>
      </c>
      <c r="N622" s="49" t="e">
        <f t="shared" si="226"/>
        <v>#DIV/0!</v>
      </c>
      <c r="O622" s="363">
        <f>SUMIF(C$2:C622,C622,D$2:D622)</f>
        <v>125</v>
      </c>
      <c r="P622" s="33">
        <f>SUMIF(C$2:C622,C622,F$2:F622)</f>
        <v>18.607638888888889</v>
      </c>
      <c r="Q622" s="37">
        <f t="shared" si="227"/>
        <v>0.14886111111111111</v>
      </c>
      <c r="R622" s="36">
        <f t="shared" si="228"/>
        <v>3</v>
      </c>
      <c r="S622" s="36">
        <f t="shared" si="229"/>
        <v>34</v>
      </c>
      <c r="T622" s="363">
        <f>SUM(D$2:D622)</f>
        <v>1535</v>
      </c>
      <c r="U622" s="38">
        <f>SUMIF(C$2:C622,C622,E$2:E622)</f>
        <v>437834.7699999999</v>
      </c>
      <c r="V622" s="38">
        <f>SUM(E$2:E622)</f>
        <v>5446054.2960000029</v>
      </c>
      <c r="W622" s="43">
        <f>SUM(F$2:F622)</f>
        <v>40908.054861111159</v>
      </c>
      <c r="X622" s="43">
        <f t="shared" si="230"/>
        <v>26.650198606587075</v>
      </c>
      <c r="Y622" s="36">
        <f t="shared" si="231"/>
        <v>15</v>
      </c>
      <c r="Z622" s="36">
        <f t="shared" si="232"/>
        <v>36</v>
      </c>
      <c r="AA622" s="38">
        <f>SUMIF('Rake Load'!A:A,Summary!B622,'Rake Load'!AN:AN)</f>
        <v>0</v>
      </c>
      <c r="AB622" s="38">
        <f>SUMIF(C$2:C622,C622,AA$2:AA622)</f>
        <v>53.854166666666671</v>
      </c>
      <c r="AC622" s="38">
        <f>SUM(AA$2:AA622)</f>
        <v>540.44861111113426</v>
      </c>
      <c r="AD622" s="43" t="e">
        <f t="shared" si="233"/>
        <v>#DIV/0!</v>
      </c>
      <c r="AE622" s="43">
        <f t="shared" si="234"/>
        <v>0.43083333333333335</v>
      </c>
      <c r="AF622" s="43">
        <f t="shared" si="235"/>
        <v>0.35208378574015259</v>
      </c>
      <c r="AG622" s="38">
        <f>SUMIF(Unloader!B:B,Summary!B622,Unloader!M:M)</f>
        <v>0</v>
      </c>
      <c r="AH622" s="38">
        <f>SUMIF(C$2:C622,C622,AG$2:AG622)</f>
        <v>577646</v>
      </c>
      <c r="AI622" s="38">
        <f>SUM(AG$2:AG622)</f>
        <v>5010888</v>
      </c>
      <c r="AJ622" s="40">
        <f>SUMIF(Unloader!B:B,Summary!B622,Unloader!W:W)</f>
        <v>0</v>
      </c>
      <c r="AK622" s="40">
        <f>SUMIF(Unloader!B:B,Summary!B622,Unloader!AD:AD)+SUMIF(Unloader!B:B,Summary!B622,Unloader!BR:BR)+SUMIF(Unloader!B:B,Summary!B622,Unloader!BN:BN)</f>
        <v>0</v>
      </c>
      <c r="AL622" s="40">
        <f>SUMIF(C$2:C622,C622,AJ$2:AJ622)</f>
        <v>16.781944444444441</v>
      </c>
      <c r="AM622" s="40">
        <f>SUMIF(C$2:C622,C622,AK$2:AK622)</f>
        <v>0.68888888888888899</v>
      </c>
      <c r="AN622" s="30">
        <f t="shared" si="236"/>
        <v>1495.5881591438686</v>
      </c>
      <c r="AO622" s="30">
        <f>SUM(AJ$2:AJ622)</f>
        <v>155.96458333333337</v>
      </c>
      <c r="AP622" s="30">
        <f>SUM(AK$2:AK622)</f>
        <v>13.888194444444437</v>
      </c>
      <c r="AQ622" s="30">
        <f t="shared" si="237"/>
        <v>1469.5404467471526</v>
      </c>
    </row>
    <row r="623" spans="1:43" x14ac:dyDescent="0.25">
      <c r="A623" s="124">
        <f t="shared" si="241"/>
        <v>622</v>
      </c>
      <c r="B623" s="361">
        <f t="shared" si="241"/>
        <v>41255</v>
      </c>
      <c r="C623" s="33">
        <f t="shared" si="219"/>
        <v>12</v>
      </c>
      <c r="D623" s="125">
        <f>COUNTIF('Rake Load'!A:A,Summary!B623)</f>
        <v>0</v>
      </c>
      <c r="E623" s="125">
        <f>SUMIF('Rake Load'!A:A,B623,'Rake Load'!F:F)</f>
        <v>0</v>
      </c>
      <c r="F623" s="35">
        <f>SUMIF('Rake Load'!A:A,B623,'Rake Load'!AB:AB)</f>
        <v>0</v>
      </c>
      <c r="G623" s="35" t="e">
        <f t="shared" si="220"/>
        <v>#DIV/0!</v>
      </c>
      <c r="H623" s="36" t="e">
        <f t="shared" si="221"/>
        <v>#DIV/0!</v>
      </c>
      <c r="I623" s="36" t="e">
        <f t="shared" si="222"/>
        <v>#DIV/0!</v>
      </c>
      <c r="J623" s="35">
        <f>SUMIF('Rake Load'!A:A,B623,'Rake Load'!BH:BH)</f>
        <v>0</v>
      </c>
      <c r="K623" s="41">
        <f t="shared" si="223"/>
        <v>0</v>
      </c>
      <c r="L623" s="41" t="e">
        <f t="shared" si="224"/>
        <v>#DIV/0!</v>
      </c>
      <c r="M623" s="49" t="e">
        <f t="shared" si="225"/>
        <v>#DIV/0!</v>
      </c>
      <c r="N623" s="49" t="e">
        <f t="shared" si="226"/>
        <v>#DIV/0!</v>
      </c>
      <c r="O623" s="363">
        <f>SUMIF(C$2:C623,C623,D$2:D623)</f>
        <v>125</v>
      </c>
      <c r="P623" s="33">
        <f>SUMIF(C$2:C623,C623,F$2:F623)</f>
        <v>18.607638888888889</v>
      </c>
      <c r="Q623" s="37">
        <f t="shared" si="227"/>
        <v>0.14886111111111111</v>
      </c>
      <c r="R623" s="36">
        <f t="shared" si="228"/>
        <v>3</v>
      </c>
      <c r="S623" s="36">
        <f t="shared" si="229"/>
        <v>34</v>
      </c>
      <c r="T623" s="363">
        <f>SUM(D$2:D623)</f>
        <v>1535</v>
      </c>
      <c r="U623" s="38">
        <f>SUMIF(C$2:C623,C623,E$2:E623)</f>
        <v>437834.7699999999</v>
      </c>
      <c r="V623" s="38">
        <f>SUM(E$2:E623)</f>
        <v>5446054.2960000029</v>
      </c>
      <c r="W623" s="43">
        <f>SUM(F$2:F623)</f>
        <v>40908.054861111159</v>
      </c>
      <c r="X623" s="43">
        <f t="shared" si="230"/>
        <v>26.650198606587075</v>
      </c>
      <c r="Y623" s="36">
        <f t="shared" si="231"/>
        <v>15</v>
      </c>
      <c r="Z623" s="36">
        <f t="shared" si="232"/>
        <v>36</v>
      </c>
      <c r="AA623" s="38">
        <f>SUMIF('Rake Load'!A:A,Summary!B623,'Rake Load'!AN:AN)</f>
        <v>0</v>
      </c>
      <c r="AB623" s="38">
        <f>SUMIF(C$2:C623,C623,AA$2:AA623)</f>
        <v>53.854166666666671</v>
      </c>
      <c r="AC623" s="38">
        <f>SUM(AA$2:AA623)</f>
        <v>540.44861111113426</v>
      </c>
      <c r="AD623" s="43" t="e">
        <f t="shared" si="233"/>
        <v>#DIV/0!</v>
      </c>
      <c r="AE623" s="43">
        <f t="shared" si="234"/>
        <v>0.43083333333333335</v>
      </c>
      <c r="AF623" s="43">
        <f t="shared" si="235"/>
        <v>0.35208378574015259</v>
      </c>
      <c r="AG623" s="38">
        <f>SUMIF(Unloader!B:B,Summary!B623,Unloader!M:M)</f>
        <v>0</v>
      </c>
      <c r="AH623" s="38">
        <f>SUMIF(C$2:C623,C623,AG$2:AG623)</f>
        <v>577646</v>
      </c>
      <c r="AI623" s="38">
        <f>SUM(AG$2:AG623)</f>
        <v>5010888</v>
      </c>
      <c r="AJ623" s="40">
        <f>SUMIF(Unloader!B:B,Summary!B623,Unloader!W:W)</f>
        <v>0</v>
      </c>
      <c r="AK623" s="40">
        <f>SUMIF(Unloader!B:B,Summary!B623,Unloader!AD:AD)+SUMIF(Unloader!B:B,Summary!B623,Unloader!BR:BR)+SUMIF(Unloader!B:B,Summary!B623,Unloader!BN:BN)</f>
        <v>0</v>
      </c>
      <c r="AL623" s="40">
        <f>SUMIF(C$2:C623,C623,AJ$2:AJ623)</f>
        <v>16.781944444444441</v>
      </c>
      <c r="AM623" s="40">
        <f>SUMIF(C$2:C623,C623,AK$2:AK623)</f>
        <v>0.68888888888888899</v>
      </c>
      <c r="AN623" s="30">
        <f t="shared" si="236"/>
        <v>1495.5881591438686</v>
      </c>
      <c r="AO623" s="30">
        <f>SUM(AJ$2:AJ623)</f>
        <v>155.96458333333337</v>
      </c>
      <c r="AP623" s="30">
        <f>SUM(AK$2:AK623)</f>
        <v>13.888194444444437</v>
      </c>
      <c r="AQ623" s="30">
        <f t="shared" si="237"/>
        <v>1469.5404467471526</v>
      </c>
    </row>
    <row r="624" spans="1:43" x14ac:dyDescent="0.25">
      <c r="A624" s="124">
        <f t="shared" si="241"/>
        <v>623</v>
      </c>
      <c r="B624" s="361">
        <f t="shared" si="241"/>
        <v>41256</v>
      </c>
      <c r="C624" s="33">
        <f t="shared" si="219"/>
        <v>12</v>
      </c>
      <c r="D624" s="125">
        <f>COUNTIF('Rake Load'!A:A,Summary!B624)</f>
        <v>0</v>
      </c>
      <c r="E624" s="125">
        <f>SUMIF('Rake Load'!A:A,B624,'Rake Load'!F:F)</f>
        <v>0</v>
      </c>
      <c r="F624" s="35">
        <f>SUMIF('Rake Load'!A:A,B624,'Rake Load'!AB:AB)</f>
        <v>0</v>
      </c>
      <c r="G624" s="35" t="e">
        <f t="shared" si="220"/>
        <v>#DIV/0!</v>
      </c>
      <c r="H624" s="36" t="e">
        <f t="shared" si="221"/>
        <v>#DIV/0!</v>
      </c>
      <c r="I624" s="36" t="e">
        <f t="shared" si="222"/>
        <v>#DIV/0!</v>
      </c>
      <c r="J624" s="35">
        <f>SUMIF('Rake Load'!A:A,B624,'Rake Load'!BH:BH)</f>
        <v>0</v>
      </c>
      <c r="K624" s="41">
        <f t="shared" si="223"/>
        <v>0</v>
      </c>
      <c r="L624" s="41" t="e">
        <f t="shared" si="224"/>
        <v>#DIV/0!</v>
      </c>
      <c r="M624" s="49" t="e">
        <f t="shared" si="225"/>
        <v>#DIV/0!</v>
      </c>
      <c r="N624" s="49" t="e">
        <f t="shared" si="226"/>
        <v>#DIV/0!</v>
      </c>
      <c r="O624" s="363">
        <f>SUMIF(C$2:C624,C624,D$2:D624)</f>
        <v>125</v>
      </c>
      <c r="P624" s="33">
        <f>SUMIF(C$2:C624,C624,F$2:F624)</f>
        <v>18.607638888888889</v>
      </c>
      <c r="Q624" s="37">
        <f t="shared" si="227"/>
        <v>0.14886111111111111</v>
      </c>
      <c r="R624" s="36">
        <f t="shared" si="228"/>
        <v>3</v>
      </c>
      <c r="S624" s="36">
        <f t="shared" si="229"/>
        <v>34</v>
      </c>
      <c r="T624" s="363">
        <f>SUM(D$2:D624)</f>
        <v>1535</v>
      </c>
      <c r="U624" s="38">
        <f>SUMIF(C$2:C624,C624,E$2:E624)</f>
        <v>437834.7699999999</v>
      </c>
      <c r="V624" s="38">
        <f>SUM(E$2:E624)</f>
        <v>5446054.2960000029</v>
      </c>
      <c r="W624" s="43">
        <f>SUM(F$2:F624)</f>
        <v>40908.054861111159</v>
      </c>
      <c r="X624" s="43">
        <f t="shared" si="230"/>
        <v>26.650198606587075</v>
      </c>
      <c r="Y624" s="36">
        <f t="shared" si="231"/>
        <v>15</v>
      </c>
      <c r="Z624" s="36">
        <f t="shared" si="232"/>
        <v>36</v>
      </c>
      <c r="AA624" s="38">
        <f>SUMIF('Rake Load'!A:A,Summary!B624,'Rake Load'!AN:AN)</f>
        <v>0</v>
      </c>
      <c r="AB624" s="38">
        <f>SUMIF(C$2:C624,C624,AA$2:AA624)</f>
        <v>53.854166666666671</v>
      </c>
      <c r="AC624" s="38">
        <f>SUM(AA$2:AA624)</f>
        <v>540.44861111113426</v>
      </c>
      <c r="AD624" s="43" t="e">
        <f t="shared" si="233"/>
        <v>#DIV/0!</v>
      </c>
      <c r="AE624" s="43">
        <f t="shared" si="234"/>
        <v>0.43083333333333335</v>
      </c>
      <c r="AF624" s="43">
        <f t="shared" si="235"/>
        <v>0.35208378574015259</v>
      </c>
      <c r="AG624" s="38">
        <f>SUMIF(Unloader!B:B,Summary!B624,Unloader!M:M)</f>
        <v>0</v>
      </c>
      <c r="AH624" s="38">
        <f>SUMIF(C$2:C624,C624,AG$2:AG624)</f>
        <v>577646</v>
      </c>
      <c r="AI624" s="38">
        <f>SUM(AG$2:AG624)</f>
        <v>5010888</v>
      </c>
      <c r="AJ624" s="40">
        <f>SUMIF(Unloader!B:B,Summary!B624,Unloader!W:W)</f>
        <v>0</v>
      </c>
      <c r="AK624" s="40">
        <f>SUMIF(Unloader!B:B,Summary!B624,Unloader!AD:AD)+SUMIF(Unloader!B:B,Summary!B624,Unloader!BR:BR)+SUMIF(Unloader!B:B,Summary!B624,Unloader!BN:BN)</f>
        <v>0</v>
      </c>
      <c r="AL624" s="40">
        <f>SUMIF(C$2:C624,C624,AJ$2:AJ624)</f>
        <v>16.781944444444441</v>
      </c>
      <c r="AM624" s="40">
        <f>SUMIF(C$2:C624,C624,AK$2:AK624)</f>
        <v>0.68888888888888899</v>
      </c>
      <c r="AN624" s="30">
        <f t="shared" si="236"/>
        <v>1495.5881591438686</v>
      </c>
      <c r="AO624" s="30">
        <f>SUM(AJ$2:AJ624)</f>
        <v>155.96458333333337</v>
      </c>
      <c r="AP624" s="30">
        <f>SUM(AK$2:AK624)</f>
        <v>13.888194444444437</v>
      </c>
      <c r="AQ624" s="30">
        <f t="shared" si="237"/>
        <v>1469.5404467471526</v>
      </c>
    </row>
    <row r="625" spans="1:43" x14ac:dyDescent="0.25">
      <c r="A625" s="124">
        <f t="shared" si="241"/>
        <v>624</v>
      </c>
      <c r="B625" s="361">
        <f t="shared" si="241"/>
        <v>41257</v>
      </c>
      <c r="C625" s="33">
        <f t="shared" si="219"/>
        <v>12</v>
      </c>
      <c r="D625" s="125">
        <f>COUNTIF('Rake Load'!A:A,Summary!B625)</f>
        <v>0</v>
      </c>
      <c r="E625" s="125">
        <f>SUMIF('Rake Load'!A:A,B625,'Rake Load'!F:F)</f>
        <v>0</v>
      </c>
      <c r="F625" s="35">
        <f>SUMIF('Rake Load'!A:A,B625,'Rake Load'!AB:AB)</f>
        <v>0</v>
      </c>
      <c r="G625" s="35" t="e">
        <f t="shared" si="220"/>
        <v>#DIV/0!</v>
      </c>
      <c r="H625" s="36" t="e">
        <f t="shared" si="221"/>
        <v>#DIV/0!</v>
      </c>
      <c r="I625" s="36" t="e">
        <f t="shared" si="222"/>
        <v>#DIV/0!</v>
      </c>
      <c r="J625" s="35">
        <f>SUMIF('Rake Load'!A:A,B625,'Rake Load'!BH:BH)</f>
        <v>0</v>
      </c>
      <c r="K625" s="41">
        <f t="shared" si="223"/>
        <v>0</v>
      </c>
      <c r="L625" s="41" t="e">
        <f t="shared" si="224"/>
        <v>#DIV/0!</v>
      </c>
      <c r="M625" s="49" t="e">
        <f t="shared" si="225"/>
        <v>#DIV/0!</v>
      </c>
      <c r="N625" s="49" t="e">
        <f t="shared" si="226"/>
        <v>#DIV/0!</v>
      </c>
      <c r="O625" s="363">
        <f>SUMIF(C$2:C625,C625,D$2:D625)</f>
        <v>125</v>
      </c>
      <c r="P625" s="33">
        <f>SUMIF(C$2:C625,C625,F$2:F625)</f>
        <v>18.607638888888889</v>
      </c>
      <c r="Q625" s="37">
        <f t="shared" si="227"/>
        <v>0.14886111111111111</v>
      </c>
      <c r="R625" s="36">
        <f t="shared" si="228"/>
        <v>3</v>
      </c>
      <c r="S625" s="36">
        <f t="shared" si="229"/>
        <v>34</v>
      </c>
      <c r="T625" s="363">
        <f>SUM(D$2:D625)</f>
        <v>1535</v>
      </c>
      <c r="U625" s="38">
        <f>SUMIF(C$2:C625,C625,E$2:E625)</f>
        <v>437834.7699999999</v>
      </c>
      <c r="V625" s="38">
        <f>SUM(E$2:E625)</f>
        <v>5446054.2960000029</v>
      </c>
      <c r="W625" s="43">
        <f>SUM(F$2:F625)</f>
        <v>40908.054861111159</v>
      </c>
      <c r="X625" s="43">
        <f t="shared" si="230"/>
        <v>26.650198606587075</v>
      </c>
      <c r="Y625" s="36">
        <f t="shared" si="231"/>
        <v>15</v>
      </c>
      <c r="Z625" s="36">
        <f t="shared" si="232"/>
        <v>36</v>
      </c>
      <c r="AA625" s="38">
        <f>SUMIF('Rake Load'!A:A,Summary!B625,'Rake Load'!AN:AN)</f>
        <v>0</v>
      </c>
      <c r="AB625" s="38">
        <f>SUMIF(C$2:C625,C625,AA$2:AA625)</f>
        <v>53.854166666666671</v>
      </c>
      <c r="AC625" s="38">
        <f>SUM(AA$2:AA625)</f>
        <v>540.44861111113426</v>
      </c>
      <c r="AD625" s="43" t="e">
        <f t="shared" si="233"/>
        <v>#DIV/0!</v>
      </c>
      <c r="AE625" s="43">
        <f t="shared" si="234"/>
        <v>0.43083333333333335</v>
      </c>
      <c r="AF625" s="43">
        <f t="shared" si="235"/>
        <v>0.35208378574015259</v>
      </c>
      <c r="AG625" s="38">
        <f>SUMIF(Unloader!B:B,Summary!B625,Unloader!M:M)</f>
        <v>0</v>
      </c>
      <c r="AH625" s="38">
        <f>SUMIF(C$2:C625,C625,AG$2:AG625)</f>
        <v>577646</v>
      </c>
      <c r="AI625" s="38">
        <f>SUM(AG$2:AG625)</f>
        <v>5010888</v>
      </c>
      <c r="AJ625" s="40">
        <f>SUMIF(Unloader!B:B,Summary!B625,Unloader!W:W)</f>
        <v>0</v>
      </c>
      <c r="AK625" s="40">
        <f>SUMIF(Unloader!B:B,Summary!B625,Unloader!AD:AD)+SUMIF(Unloader!B:B,Summary!B625,Unloader!BR:BR)+SUMIF(Unloader!B:B,Summary!B625,Unloader!BN:BN)</f>
        <v>0</v>
      </c>
      <c r="AL625" s="40">
        <f>SUMIF(C$2:C625,C625,AJ$2:AJ625)</f>
        <v>16.781944444444441</v>
      </c>
      <c r="AM625" s="40">
        <f>SUMIF(C$2:C625,C625,AK$2:AK625)</f>
        <v>0.68888888888888899</v>
      </c>
      <c r="AN625" s="30">
        <f t="shared" si="236"/>
        <v>1495.5881591438686</v>
      </c>
      <c r="AO625" s="30">
        <f>SUM(AJ$2:AJ625)</f>
        <v>155.96458333333337</v>
      </c>
      <c r="AP625" s="30">
        <f>SUM(AK$2:AK625)</f>
        <v>13.888194444444437</v>
      </c>
      <c r="AQ625" s="30">
        <f t="shared" si="237"/>
        <v>1469.5404467471526</v>
      </c>
    </row>
    <row r="626" spans="1:43" x14ac:dyDescent="0.25">
      <c r="A626" s="124">
        <f t="shared" si="241"/>
        <v>625</v>
      </c>
      <c r="B626" s="361">
        <f t="shared" si="241"/>
        <v>41258</v>
      </c>
      <c r="C626" s="33">
        <f t="shared" si="219"/>
        <v>12</v>
      </c>
      <c r="D626" s="125">
        <f>COUNTIF('Rake Load'!A:A,Summary!B626)</f>
        <v>0</v>
      </c>
      <c r="E626" s="125">
        <f>SUMIF('Rake Load'!A:A,B626,'Rake Load'!F:F)</f>
        <v>0</v>
      </c>
      <c r="F626" s="35">
        <f>SUMIF('Rake Load'!A:A,B626,'Rake Load'!AB:AB)</f>
        <v>0</v>
      </c>
      <c r="G626" s="35" t="e">
        <f t="shared" si="220"/>
        <v>#DIV/0!</v>
      </c>
      <c r="H626" s="36" t="e">
        <f t="shared" si="221"/>
        <v>#DIV/0!</v>
      </c>
      <c r="I626" s="36" t="e">
        <f t="shared" si="222"/>
        <v>#DIV/0!</v>
      </c>
      <c r="J626" s="35">
        <f>SUMIF('Rake Load'!A:A,B626,'Rake Load'!BH:BH)</f>
        <v>0</v>
      </c>
      <c r="K626" s="41">
        <f t="shared" si="223"/>
        <v>0</v>
      </c>
      <c r="L626" s="41" t="e">
        <f t="shared" si="224"/>
        <v>#DIV/0!</v>
      </c>
      <c r="M626" s="49" t="e">
        <f t="shared" si="225"/>
        <v>#DIV/0!</v>
      </c>
      <c r="N626" s="49" t="e">
        <f t="shared" si="226"/>
        <v>#DIV/0!</v>
      </c>
      <c r="O626" s="363">
        <f>SUMIF(C$2:C626,C626,D$2:D626)</f>
        <v>125</v>
      </c>
      <c r="P626" s="33">
        <f>SUMIF(C$2:C626,C626,F$2:F626)</f>
        <v>18.607638888888889</v>
      </c>
      <c r="Q626" s="37">
        <f t="shared" si="227"/>
        <v>0.14886111111111111</v>
      </c>
      <c r="R626" s="36">
        <f t="shared" si="228"/>
        <v>3</v>
      </c>
      <c r="S626" s="36">
        <f t="shared" si="229"/>
        <v>34</v>
      </c>
      <c r="T626" s="363">
        <f>SUM(D$2:D626)</f>
        <v>1535</v>
      </c>
      <c r="U626" s="38">
        <f>SUMIF(C$2:C626,C626,E$2:E626)</f>
        <v>437834.7699999999</v>
      </c>
      <c r="V626" s="38">
        <f>SUM(E$2:E626)</f>
        <v>5446054.2960000029</v>
      </c>
      <c r="W626" s="43">
        <f>SUM(F$2:F626)</f>
        <v>40908.054861111159</v>
      </c>
      <c r="X626" s="43">
        <f t="shared" si="230"/>
        <v>26.650198606587075</v>
      </c>
      <c r="Y626" s="36">
        <f t="shared" si="231"/>
        <v>15</v>
      </c>
      <c r="Z626" s="36">
        <f t="shared" si="232"/>
        <v>36</v>
      </c>
      <c r="AA626" s="38">
        <f>SUMIF('Rake Load'!A:A,Summary!B626,'Rake Load'!AN:AN)</f>
        <v>0</v>
      </c>
      <c r="AB626" s="38">
        <f>SUMIF(C$2:C626,C626,AA$2:AA626)</f>
        <v>53.854166666666671</v>
      </c>
      <c r="AC626" s="38">
        <f>SUM(AA$2:AA626)</f>
        <v>540.44861111113426</v>
      </c>
      <c r="AD626" s="43" t="e">
        <f t="shared" si="233"/>
        <v>#DIV/0!</v>
      </c>
      <c r="AE626" s="43">
        <f t="shared" si="234"/>
        <v>0.43083333333333335</v>
      </c>
      <c r="AF626" s="43">
        <f t="shared" si="235"/>
        <v>0.35208378574015259</v>
      </c>
      <c r="AG626" s="38">
        <f>SUMIF(Unloader!B:B,Summary!B626,Unloader!M:M)</f>
        <v>0</v>
      </c>
      <c r="AH626" s="38">
        <f>SUMIF(C$2:C626,C626,AG$2:AG626)</f>
        <v>577646</v>
      </c>
      <c r="AI626" s="38">
        <f>SUM(AG$2:AG626)</f>
        <v>5010888</v>
      </c>
      <c r="AJ626" s="40">
        <f>SUMIF(Unloader!B:B,Summary!B626,Unloader!W:W)</f>
        <v>0</v>
      </c>
      <c r="AK626" s="40">
        <f>SUMIF(Unloader!B:B,Summary!B626,Unloader!AD:AD)+SUMIF(Unloader!B:B,Summary!B626,Unloader!BR:BR)+SUMIF(Unloader!B:B,Summary!B626,Unloader!BN:BN)</f>
        <v>0</v>
      </c>
      <c r="AL626" s="40">
        <f>SUMIF(C$2:C626,C626,AJ$2:AJ626)</f>
        <v>16.781944444444441</v>
      </c>
      <c r="AM626" s="40">
        <f>SUMIF(C$2:C626,C626,AK$2:AK626)</f>
        <v>0.68888888888888899</v>
      </c>
      <c r="AN626" s="30">
        <f t="shared" si="236"/>
        <v>1495.5881591438686</v>
      </c>
      <c r="AO626" s="30">
        <f>SUM(AJ$2:AJ626)</f>
        <v>155.96458333333337</v>
      </c>
      <c r="AP626" s="30">
        <f>SUM(AK$2:AK626)</f>
        <v>13.888194444444437</v>
      </c>
      <c r="AQ626" s="30">
        <f t="shared" si="237"/>
        <v>1469.5404467471526</v>
      </c>
    </row>
    <row r="627" spans="1:43" x14ac:dyDescent="0.25">
      <c r="A627" s="124">
        <f t="shared" si="241"/>
        <v>626</v>
      </c>
      <c r="B627" s="361">
        <f t="shared" si="241"/>
        <v>41259</v>
      </c>
      <c r="C627" s="33">
        <f t="shared" si="219"/>
        <v>12</v>
      </c>
      <c r="D627" s="125">
        <f>COUNTIF('Rake Load'!A:A,Summary!B627)</f>
        <v>0</v>
      </c>
      <c r="E627" s="125">
        <f>SUMIF('Rake Load'!A:A,B627,'Rake Load'!F:F)</f>
        <v>0</v>
      </c>
      <c r="F627" s="35">
        <f>SUMIF('Rake Load'!A:A,B627,'Rake Load'!AB:AB)</f>
        <v>0</v>
      </c>
      <c r="G627" s="35" t="e">
        <f t="shared" si="220"/>
        <v>#DIV/0!</v>
      </c>
      <c r="H627" s="36" t="e">
        <f t="shared" si="221"/>
        <v>#DIV/0!</v>
      </c>
      <c r="I627" s="36" t="e">
        <f t="shared" si="222"/>
        <v>#DIV/0!</v>
      </c>
      <c r="J627" s="35">
        <f>SUMIF('Rake Load'!A:A,B627,'Rake Load'!BH:BH)</f>
        <v>0</v>
      </c>
      <c r="K627" s="41">
        <f t="shared" si="223"/>
        <v>0</v>
      </c>
      <c r="L627" s="41" t="e">
        <f t="shared" si="224"/>
        <v>#DIV/0!</v>
      </c>
      <c r="M627" s="49" t="e">
        <f t="shared" si="225"/>
        <v>#DIV/0!</v>
      </c>
      <c r="N627" s="49" t="e">
        <f t="shared" si="226"/>
        <v>#DIV/0!</v>
      </c>
      <c r="O627" s="363">
        <f>SUMIF(C$2:C627,C627,D$2:D627)</f>
        <v>125</v>
      </c>
      <c r="P627" s="33">
        <f>SUMIF(C$2:C627,C627,F$2:F627)</f>
        <v>18.607638888888889</v>
      </c>
      <c r="Q627" s="37">
        <f t="shared" si="227"/>
        <v>0.14886111111111111</v>
      </c>
      <c r="R627" s="36">
        <f t="shared" si="228"/>
        <v>3</v>
      </c>
      <c r="S627" s="36">
        <f t="shared" si="229"/>
        <v>34</v>
      </c>
      <c r="T627" s="363">
        <f>SUM(D$2:D627)</f>
        <v>1535</v>
      </c>
      <c r="U627" s="38">
        <f>SUMIF(C$2:C627,C627,E$2:E627)</f>
        <v>437834.7699999999</v>
      </c>
      <c r="V627" s="38">
        <f>SUM(E$2:E627)</f>
        <v>5446054.2960000029</v>
      </c>
      <c r="W627" s="43">
        <f>SUM(F$2:F627)</f>
        <v>40908.054861111159</v>
      </c>
      <c r="X627" s="43">
        <f t="shared" si="230"/>
        <v>26.650198606587075</v>
      </c>
      <c r="Y627" s="36">
        <f t="shared" si="231"/>
        <v>15</v>
      </c>
      <c r="Z627" s="36">
        <f t="shared" si="232"/>
        <v>36</v>
      </c>
      <c r="AA627" s="38">
        <f>SUMIF('Rake Load'!A:A,Summary!B627,'Rake Load'!AN:AN)</f>
        <v>0</v>
      </c>
      <c r="AB627" s="38">
        <f>SUMIF(C$2:C627,C627,AA$2:AA627)</f>
        <v>53.854166666666671</v>
      </c>
      <c r="AC627" s="38">
        <f>SUM(AA$2:AA627)</f>
        <v>540.44861111113426</v>
      </c>
      <c r="AD627" s="43" t="e">
        <f t="shared" si="233"/>
        <v>#DIV/0!</v>
      </c>
      <c r="AE627" s="43">
        <f t="shared" si="234"/>
        <v>0.43083333333333335</v>
      </c>
      <c r="AF627" s="43">
        <f t="shared" si="235"/>
        <v>0.35208378574015259</v>
      </c>
      <c r="AG627" s="38">
        <f>SUMIF(Unloader!B:B,Summary!B627,Unloader!M:M)</f>
        <v>0</v>
      </c>
      <c r="AH627" s="38">
        <f>SUMIF(C$2:C627,C627,AG$2:AG627)</f>
        <v>577646</v>
      </c>
      <c r="AI627" s="38">
        <f>SUM(AG$2:AG627)</f>
        <v>5010888</v>
      </c>
      <c r="AJ627" s="40">
        <f>SUMIF(Unloader!B:B,Summary!B627,Unloader!W:W)</f>
        <v>0</v>
      </c>
      <c r="AK627" s="40">
        <f>SUMIF(Unloader!B:B,Summary!B627,Unloader!AD:AD)+SUMIF(Unloader!B:B,Summary!B627,Unloader!BR:BR)+SUMIF(Unloader!B:B,Summary!B627,Unloader!BN:BN)</f>
        <v>0</v>
      </c>
      <c r="AL627" s="40">
        <f>SUMIF(C$2:C627,C627,AJ$2:AJ627)</f>
        <v>16.781944444444441</v>
      </c>
      <c r="AM627" s="40">
        <f>SUMIF(C$2:C627,C627,AK$2:AK627)</f>
        <v>0.68888888888888899</v>
      </c>
      <c r="AN627" s="30">
        <f t="shared" si="236"/>
        <v>1495.5881591438686</v>
      </c>
      <c r="AO627" s="30">
        <f>SUM(AJ$2:AJ627)</f>
        <v>155.96458333333337</v>
      </c>
      <c r="AP627" s="30">
        <f>SUM(AK$2:AK627)</f>
        <v>13.888194444444437</v>
      </c>
      <c r="AQ627" s="30">
        <f t="shared" si="237"/>
        <v>1469.5404467471526</v>
      </c>
    </row>
    <row r="628" spans="1:43" x14ac:dyDescent="0.25">
      <c r="A628" s="124">
        <f t="shared" si="241"/>
        <v>627</v>
      </c>
      <c r="B628" s="361">
        <f t="shared" si="241"/>
        <v>41260</v>
      </c>
      <c r="C628" s="33">
        <f t="shared" si="219"/>
        <v>12</v>
      </c>
      <c r="D628" s="125">
        <f>COUNTIF('Rake Load'!A:A,Summary!B628)</f>
        <v>0</v>
      </c>
      <c r="E628" s="125">
        <f>SUMIF('Rake Load'!A:A,B628,'Rake Load'!F:F)</f>
        <v>0</v>
      </c>
      <c r="F628" s="35">
        <f>SUMIF('Rake Load'!A:A,B628,'Rake Load'!AB:AB)</f>
        <v>0</v>
      </c>
      <c r="G628" s="35" t="e">
        <f t="shared" si="220"/>
        <v>#DIV/0!</v>
      </c>
      <c r="H628" s="36" t="e">
        <f t="shared" si="221"/>
        <v>#DIV/0!</v>
      </c>
      <c r="I628" s="36" t="e">
        <f t="shared" si="222"/>
        <v>#DIV/0!</v>
      </c>
      <c r="J628" s="35">
        <f>SUMIF('Rake Load'!A:A,B628,'Rake Load'!BH:BH)</f>
        <v>0</v>
      </c>
      <c r="K628" s="41">
        <f t="shared" si="223"/>
        <v>0</v>
      </c>
      <c r="L628" s="41" t="e">
        <f t="shared" si="224"/>
        <v>#DIV/0!</v>
      </c>
      <c r="M628" s="49" t="e">
        <f t="shared" si="225"/>
        <v>#DIV/0!</v>
      </c>
      <c r="N628" s="49" t="e">
        <f t="shared" si="226"/>
        <v>#DIV/0!</v>
      </c>
      <c r="O628" s="363">
        <f>SUMIF(C$2:C628,C628,D$2:D628)</f>
        <v>125</v>
      </c>
      <c r="P628" s="33">
        <f>SUMIF(C$2:C628,C628,F$2:F628)</f>
        <v>18.607638888888889</v>
      </c>
      <c r="Q628" s="37">
        <f t="shared" si="227"/>
        <v>0.14886111111111111</v>
      </c>
      <c r="R628" s="36">
        <f t="shared" si="228"/>
        <v>3</v>
      </c>
      <c r="S628" s="36">
        <f t="shared" si="229"/>
        <v>34</v>
      </c>
      <c r="T628" s="363">
        <f>SUM(D$2:D628)</f>
        <v>1535</v>
      </c>
      <c r="U628" s="38">
        <f>SUMIF(C$2:C628,C628,E$2:E628)</f>
        <v>437834.7699999999</v>
      </c>
      <c r="V628" s="38">
        <f>SUM(E$2:E628)</f>
        <v>5446054.2960000029</v>
      </c>
      <c r="W628" s="43">
        <f>SUM(F$2:F628)</f>
        <v>40908.054861111159</v>
      </c>
      <c r="X628" s="43">
        <f t="shared" si="230"/>
        <v>26.650198606587075</v>
      </c>
      <c r="Y628" s="36">
        <f t="shared" si="231"/>
        <v>15</v>
      </c>
      <c r="Z628" s="36">
        <f t="shared" si="232"/>
        <v>36</v>
      </c>
      <c r="AA628" s="38">
        <f>SUMIF('Rake Load'!A:A,Summary!B628,'Rake Load'!AN:AN)</f>
        <v>0</v>
      </c>
      <c r="AB628" s="38">
        <f>SUMIF(C$2:C628,C628,AA$2:AA628)</f>
        <v>53.854166666666671</v>
      </c>
      <c r="AC628" s="38">
        <f>SUM(AA$2:AA628)</f>
        <v>540.44861111113426</v>
      </c>
      <c r="AD628" s="43" t="e">
        <f t="shared" si="233"/>
        <v>#DIV/0!</v>
      </c>
      <c r="AE628" s="43">
        <f t="shared" si="234"/>
        <v>0.43083333333333335</v>
      </c>
      <c r="AF628" s="43">
        <f t="shared" si="235"/>
        <v>0.35208378574015259</v>
      </c>
      <c r="AG628" s="38">
        <f>SUMIF(Unloader!B:B,Summary!B628,Unloader!M:M)</f>
        <v>0</v>
      </c>
      <c r="AH628" s="38">
        <f>SUMIF(C$2:C628,C628,AG$2:AG628)</f>
        <v>577646</v>
      </c>
      <c r="AI628" s="38">
        <f>SUM(AG$2:AG628)</f>
        <v>5010888</v>
      </c>
      <c r="AJ628" s="40">
        <f>SUMIF(Unloader!B:B,Summary!B628,Unloader!W:W)</f>
        <v>0</v>
      </c>
      <c r="AK628" s="40">
        <f>SUMIF(Unloader!B:B,Summary!B628,Unloader!AD:AD)+SUMIF(Unloader!B:B,Summary!B628,Unloader!BR:BR)+SUMIF(Unloader!B:B,Summary!B628,Unloader!BN:BN)</f>
        <v>0</v>
      </c>
      <c r="AL628" s="40">
        <f>SUMIF(C$2:C628,C628,AJ$2:AJ628)</f>
        <v>16.781944444444441</v>
      </c>
      <c r="AM628" s="40">
        <f>SUMIF(C$2:C628,C628,AK$2:AK628)</f>
        <v>0.68888888888888899</v>
      </c>
      <c r="AN628" s="30">
        <f t="shared" si="236"/>
        <v>1495.5881591438686</v>
      </c>
      <c r="AO628" s="30">
        <f>SUM(AJ$2:AJ628)</f>
        <v>155.96458333333337</v>
      </c>
      <c r="AP628" s="30">
        <f>SUM(AK$2:AK628)</f>
        <v>13.888194444444437</v>
      </c>
      <c r="AQ628" s="30">
        <f t="shared" si="237"/>
        <v>1469.5404467471526</v>
      </c>
    </row>
    <row r="629" spans="1:43" x14ac:dyDescent="0.25">
      <c r="A629" s="124">
        <f t="shared" si="241"/>
        <v>628</v>
      </c>
      <c r="B629" s="361">
        <f t="shared" si="241"/>
        <v>41261</v>
      </c>
      <c r="C629" s="33">
        <f t="shared" si="219"/>
        <v>12</v>
      </c>
      <c r="D629" s="125">
        <f>COUNTIF('Rake Load'!A:A,Summary!B629)</f>
        <v>0</v>
      </c>
      <c r="E629" s="125">
        <f>SUMIF('Rake Load'!A:A,B629,'Rake Load'!F:F)</f>
        <v>0</v>
      </c>
      <c r="F629" s="35">
        <f>SUMIF('Rake Load'!A:A,B629,'Rake Load'!AB:AB)</f>
        <v>0</v>
      </c>
      <c r="G629" s="35" t="e">
        <f t="shared" si="220"/>
        <v>#DIV/0!</v>
      </c>
      <c r="H629" s="36" t="e">
        <f t="shared" si="221"/>
        <v>#DIV/0!</v>
      </c>
      <c r="I629" s="36" t="e">
        <f t="shared" si="222"/>
        <v>#DIV/0!</v>
      </c>
      <c r="J629" s="35">
        <f>SUMIF('Rake Load'!A:A,B629,'Rake Load'!BH:BH)</f>
        <v>0</v>
      </c>
      <c r="K629" s="41">
        <f t="shared" si="223"/>
        <v>0</v>
      </c>
      <c r="L629" s="41" t="e">
        <f t="shared" si="224"/>
        <v>#DIV/0!</v>
      </c>
      <c r="M629" s="49" t="e">
        <f t="shared" si="225"/>
        <v>#DIV/0!</v>
      </c>
      <c r="N629" s="49" t="e">
        <f t="shared" si="226"/>
        <v>#DIV/0!</v>
      </c>
      <c r="O629" s="363">
        <f>SUMIF(C$2:C629,C629,D$2:D629)</f>
        <v>125</v>
      </c>
      <c r="P629" s="33">
        <f>SUMIF(C$2:C629,C629,F$2:F629)</f>
        <v>18.607638888888889</v>
      </c>
      <c r="Q629" s="37">
        <f t="shared" si="227"/>
        <v>0.14886111111111111</v>
      </c>
      <c r="R629" s="36">
        <f t="shared" si="228"/>
        <v>3</v>
      </c>
      <c r="S629" s="36">
        <f t="shared" si="229"/>
        <v>34</v>
      </c>
      <c r="T629" s="363">
        <f>SUM(D$2:D629)</f>
        <v>1535</v>
      </c>
      <c r="U629" s="38">
        <f>SUMIF(C$2:C629,C629,E$2:E629)</f>
        <v>437834.7699999999</v>
      </c>
      <c r="V629" s="38">
        <f>SUM(E$2:E629)</f>
        <v>5446054.2960000029</v>
      </c>
      <c r="W629" s="43">
        <f>SUM(F$2:F629)</f>
        <v>40908.054861111159</v>
      </c>
      <c r="X629" s="43">
        <f t="shared" si="230"/>
        <v>26.650198606587075</v>
      </c>
      <c r="Y629" s="36">
        <f t="shared" si="231"/>
        <v>15</v>
      </c>
      <c r="Z629" s="36">
        <f t="shared" si="232"/>
        <v>36</v>
      </c>
      <c r="AA629" s="38">
        <f>SUMIF('Rake Load'!A:A,Summary!B629,'Rake Load'!AN:AN)</f>
        <v>0</v>
      </c>
      <c r="AB629" s="38">
        <f>SUMIF(C$2:C629,C629,AA$2:AA629)</f>
        <v>53.854166666666671</v>
      </c>
      <c r="AC629" s="38">
        <f>SUM(AA$2:AA629)</f>
        <v>540.44861111113426</v>
      </c>
      <c r="AD629" s="43" t="e">
        <f t="shared" si="233"/>
        <v>#DIV/0!</v>
      </c>
      <c r="AE629" s="43">
        <f t="shared" si="234"/>
        <v>0.43083333333333335</v>
      </c>
      <c r="AF629" s="43">
        <f t="shared" si="235"/>
        <v>0.35208378574015259</v>
      </c>
      <c r="AG629" s="38">
        <f>SUMIF(Unloader!B:B,Summary!B629,Unloader!M:M)</f>
        <v>0</v>
      </c>
      <c r="AH629" s="38">
        <f>SUMIF(C$2:C629,C629,AG$2:AG629)</f>
        <v>577646</v>
      </c>
      <c r="AI629" s="38">
        <f>SUM(AG$2:AG629)</f>
        <v>5010888</v>
      </c>
      <c r="AJ629" s="40">
        <f>SUMIF(Unloader!B:B,Summary!B629,Unloader!W:W)</f>
        <v>0</v>
      </c>
      <c r="AK629" s="40">
        <f>SUMIF(Unloader!B:B,Summary!B629,Unloader!AD:AD)+SUMIF(Unloader!B:B,Summary!B629,Unloader!BR:BR)+SUMIF(Unloader!B:B,Summary!B629,Unloader!BN:BN)</f>
        <v>0</v>
      </c>
      <c r="AL629" s="40">
        <f>SUMIF(C$2:C629,C629,AJ$2:AJ629)</f>
        <v>16.781944444444441</v>
      </c>
      <c r="AM629" s="40">
        <f>SUMIF(C$2:C629,C629,AK$2:AK629)</f>
        <v>0.68888888888888899</v>
      </c>
      <c r="AN629" s="30">
        <f t="shared" si="236"/>
        <v>1495.5881591438686</v>
      </c>
      <c r="AO629" s="30">
        <f>SUM(AJ$2:AJ629)</f>
        <v>155.96458333333337</v>
      </c>
      <c r="AP629" s="30">
        <f>SUM(AK$2:AK629)</f>
        <v>13.888194444444437</v>
      </c>
      <c r="AQ629" s="30">
        <f t="shared" si="237"/>
        <v>1469.5404467471526</v>
      </c>
    </row>
    <row r="630" spans="1:43" x14ac:dyDescent="0.25">
      <c r="A630" s="124">
        <f t="shared" si="241"/>
        <v>629</v>
      </c>
      <c r="B630" s="361">
        <f t="shared" si="241"/>
        <v>41262</v>
      </c>
      <c r="C630" s="33">
        <f t="shared" si="219"/>
        <v>12</v>
      </c>
      <c r="D630" s="125">
        <f>COUNTIF('Rake Load'!A:A,Summary!B630)</f>
        <v>0</v>
      </c>
      <c r="E630" s="125">
        <f>SUMIF('Rake Load'!A:A,B630,'Rake Load'!F:F)</f>
        <v>0</v>
      </c>
      <c r="F630" s="35">
        <f>SUMIF('Rake Load'!A:A,B630,'Rake Load'!AB:AB)</f>
        <v>0</v>
      </c>
      <c r="G630" s="35" t="e">
        <f t="shared" si="220"/>
        <v>#DIV/0!</v>
      </c>
      <c r="H630" s="36" t="e">
        <f t="shared" si="221"/>
        <v>#DIV/0!</v>
      </c>
      <c r="I630" s="36" t="e">
        <f t="shared" si="222"/>
        <v>#DIV/0!</v>
      </c>
      <c r="J630" s="35">
        <f>SUMIF('Rake Load'!A:A,B630,'Rake Load'!BH:BH)</f>
        <v>0</v>
      </c>
      <c r="K630" s="41">
        <f t="shared" si="223"/>
        <v>0</v>
      </c>
      <c r="L630" s="41" t="e">
        <f t="shared" si="224"/>
        <v>#DIV/0!</v>
      </c>
      <c r="M630" s="49" t="e">
        <f t="shared" si="225"/>
        <v>#DIV/0!</v>
      </c>
      <c r="N630" s="49" t="e">
        <f t="shared" si="226"/>
        <v>#DIV/0!</v>
      </c>
      <c r="O630" s="363">
        <f>SUMIF(C$2:C630,C630,D$2:D630)</f>
        <v>125</v>
      </c>
      <c r="P630" s="33">
        <f>SUMIF(C$2:C630,C630,F$2:F630)</f>
        <v>18.607638888888889</v>
      </c>
      <c r="Q630" s="37">
        <f t="shared" si="227"/>
        <v>0.14886111111111111</v>
      </c>
      <c r="R630" s="36">
        <f t="shared" si="228"/>
        <v>3</v>
      </c>
      <c r="S630" s="36">
        <f t="shared" si="229"/>
        <v>34</v>
      </c>
      <c r="T630" s="363">
        <f>SUM(D$2:D630)</f>
        <v>1535</v>
      </c>
      <c r="U630" s="38">
        <f>SUMIF(C$2:C630,C630,E$2:E630)</f>
        <v>437834.7699999999</v>
      </c>
      <c r="V630" s="38">
        <f>SUM(E$2:E630)</f>
        <v>5446054.2960000029</v>
      </c>
      <c r="W630" s="43">
        <f>SUM(F$2:F630)</f>
        <v>40908.054861111159</v>
      </c>
      <c r="X630" s="43">
        <f t="shared" si="230"/>
        <v>26.650198606587075</v>
      </c>
      <c r="Y630" s="36">
        <f t="shared" si="231"/>
        <v>15</v>
      </c>
      <c r="Z630" s="36">
        <f t="shared" si="232"/>
        <v>36</v>
      </c>
      <c r="AA630" s="38">
        <f>SUMIF('Rake Load'!A:A,Summary!B630,'Rake Load'!AN:AN)</f>
        <v>0</v>
      </c>
      <c r="AB630" s="38">
        <f>SUMIF(C$2:C630,C630,AA$2:AA630)</f>
        <v>53.854166666666671</v>
      </c>
      <c r="AC630" s="38">
        <f>SUM(AA$2:AA630)</f>
        <v>540.44861111113426</v>
      </c>
      <c r="AD630" s="43" t="e">
        <f t="shared" si="233"/>
        <v>#DIV/0!</v>
      </c>
      <c r="AE630" s="43">
        <f t="shared" si="234"/>
        <v>0.43083333333333335</v>
      </c>
      <c r="AF630" s="43">
        <f t="shared" si="235"/>
        <v>0.35208378574015259</v>
      </c>
      <c r="AG630" s="38">
        <f>SUMIF(Unloader!B:B,Summary!B630,Unloader!M:M)</f>
        <v>0</v>
      </c>
      <c r="AH630" s="38">
        <f>SUMIF(C$2:C630,C630,AG$2:AG630)</f>
        <v>577646</v>
      </c>
      <c r="AI630" s="38">
        <f>SUM(AG$2:AG630)</f>
        <v>5010888</v>
      </c>
      <c r="AJ630" s="40">
        <f>SUMIF(Unloader!B:B,Summary!B630,Unloader!W:W)</f>
        <v>0</v>
      </c>
      <c r="AK630" s="40">
        <f>SUMIF(Unloader!B:B,Summary!B630,Unloader!AD:AD)+SUMIF(Unloader!B:B,Summary!B630,Unloader!BR:BR)+SUMIF(Unloader!B:B,Summary!B630,Unloader!BN:BN)</f>
        <v>0</v>
      </c>
      <c r="AL630" s="40">
        <f>SUMIF(C$2:C630,C630,AJ$2:AJ630)</f>
        <v>16.781944444444441</v>
      </c>
      <c r="AM630" s="40">
        <f>SUMIF(C$2:C630,C630,AK$2:AK630)</f>
        <v>0.68888888888888899</v>
      </c>
      <c r="AN630" s="30">
        <f t="shared" si="236"/>
        <v>1495.5881591438686</v>
      </c>
      <c r="AO630" s="30">
        <f>SUM(AJ$2:AJ630)</f>
        <v>155.96458333333337</v>
      </c>
      <c r="AP630" s="30">
        <f>SUM(AK$2:AK630)</f>
        <v>13.888194444444437</v>
      </c>
      <c r="AQ630" s="30">
        <f t="shared" si="237"/>
        <v>1469.5404467471526</v>
      </c>
    </row>
    <row r="631" spans="1:43" x14ac:dyDescent="0.25">
      <c r="A631" s="124">
        <f t="shared" si="241"/>
        <v>630</v>
      </c>
      <c r="B631" s="361">
        <f t="shared" si="241"/>
        <v>41263</v>
      </c>
      <c r="C631" s="33">
        <f t="shared" ref="C631:C694" si="242">MONTH(B631)</f>
        <v>12</v>
      </c>
      <c r="D631" s="125">
        <f>COUNTIF('Rake Load'!A:A,Summary!B631)</f>
        <v>0</v>
      </c>
      <c r="E631" s="125">
        <f>SUMIF('Rake Load'!A:A,B631,'Rake Load'!F:F)</f>
        <v>0</v>
      </c>
      <c r="F631" s="35">
        <f>SUMIF('Rake Load'!A:A,B631,'Rake Load'!AB:AB)</f>
        <v>0</v>
      </c>
      <c r="G631" s="35" t="e">
        <f t="shared" ref="G631:G694" si="243">F631/D631</f>
        <v>#DIV/0!</v>
      </c>
      <c r="H631" s="36" t="e">
        <f t="shared" ref="H631:H694" si="244">HOUR(G631)</f>
        <v>#DIV/0!</v>
      </c>
      <c r="I631" s="36" t="e">
        <f t="shared" ref="I631:I694" si="245">MINUTE(G631)</f>
        <v>#DIV/0!</v>
      </c>
      <c r="J631" s="35">
        <f>SUMIF('Rake Load'!A:A,B631,'Rake Load'!BH:BH)</f>
        <v>0</v>
      </c>
      <c r="K631" s="41">
        <f t="shared" ref="K631:K694" si="246">F631-J631</f>
        <v>0</v>
      </c>
      <c r="L631" s="41" t="e">
        <f t="shared" ref="L631:L694" si="247">K631/D631</f>
        <v>#DIV/0!</v>
      </c>
      <c r="M631" s="49" t="e">
        <f t="shared" ref="M631:M694" si="248">HOUR(L631)</f>
        <v>#DIV/0!</v>
      </c>
      <c r="N631" s="49" t="e">
        <f t="shared" ref="N631:N694" si="249">MINUTE(L631)</f>
        <v>#DIV/0!</v>
      </c>
      <c r="O631" s="363">
        <f>SUMIF(C$2:C631,C631,D$2:D631)</f>
        <v>125</v>
      </c>
      <c r="P631" s="33">
        <f>SUMIF(C$2:C631,C631,F$2:F631)</f>
        <v>18.607638888888889</v>
      </c>
      <c r="Q631" s="37">
        <f t="shared" ref="Q631:Q694" si="250">P631/O631</f>
        <v>0.14886111111111111</v>
      </c>
      <c r="R631" s="36">
        <f t="shared" ref="R631:R694" si="251">HOUR(Q631)</f>
        <v>3</v>
      </c>
      <c r="S631" s="36">
        <f t="shared" ref="S631:S694" si="252">MINUTE(Q631)</f>
        <v>34</v>
      </c>
      <c r="T631" s="363">
        <f>SUM(D$2:D631)</f>
        <v>1535</v>
      </c>
      <c r="U631" s="38">
        <f>SUMIF(C$2:C631,C631,E$2:E631)</f>
        <v>437834.7699999999</v>
      </c>
      <c r="V631" s="38">
        <f>SUM(E$2:E631)</f>
        <v>5446054.2960000029</v>
      </c>
      <c r="W631" s="43">
        <f>SUM(F$2:F631)</f>
        <v>40908.054861111159</v>
      </c>
      <c r="X631" s="43">
        <f t="shared" ref="X631:X694" si="253">W631/T631</f>
        <v>26.650198606587075</v>
      </c>
      <c r="Y631" s="36">
        <f t="shared" ref="Y631:Y694" si="254">HOUR(X631)</f>
        <v>15</v>
      </c>
      <c r="Z631" s="36">
        <f t="shared" ref="Z631:Z694" si="255">MINUTE(X631)</f>
        <v>36</v>
      </c>
      <c r="AA631" s="38">
        <f>SUMIF('Rake Load'!A:A,Summary!B631,'Rake Load'!AN:AN)</f>
        <v>0</v>
      </c>
      <c r="AB631" s="38">
        <f>SUMIF(C$2:C631,C631,AA$2:AA631)</f>
        <v>53.854166666666671</v>
      </c>
      <c r="AC631" s="38">
        <f>SUM(AA$2:AA631)</f>
        <v>540.44861111113426</v>
      </c>
      <c r="AD631" s="43" t="e">
        <f t="shared" ref="AD631:AD694" si="256">AA631/D631</f>
        <v>#DIV/0!</v>
      </c>
      <c r="AE631" s="43">
        <f t="shared" ref="AE631:AE694" si="257">AB631/O631</f>
        <v>0.43083333333333335</v>
      </c>
      <c r="AF631" s="43">
        <f t="shared" ref="AF631:AF694" si="258">AC631/T631</f>
        <v>0.35208378574015259</v>
      </c>
      <c r="AG631" s="38">
        <f>SUMIF(Unloader!B:B,Summary!B631,Unloader!M:M)</f>
        <v>0</v>
      </c>
      <c r="AH631" s="38">
        <f>SUMIF(C$2:C631,C631,AG$2:AG631)</f>
        <v>577646</v>
      </c>
      <c r="AI631" s="38">
        <f>SUM(AG$2:AG631)</f>
        <v>5010888</v>
      </c>
      <c r="AJ631" s="40">
        <f>SUMIF(Unloader!B:B,Summary!B631,Unloader!W:W)</f>
        <v>0</v>
      </c>
      <c r="AK631" s="40">
        <f>SUMIF(Unloader!B:B,Summary!B631,Unloader!AD:AD)+SUMIF(Unloader!B:B,Summary!B631,Unloader!BR:BR)+SUMIF(Unloader!B:B,Summary!B631,Unloader!BN:BN)</f>
        <v>0</v>
      </c>
      <c r="AL631" s="40">
        <f>SUMIF(C$2:C631,C631,AJ$2:AJ631)</f>
        <v>16.781944444444441</v>
      </c>
      <c r="AM631" s="40">
        <f>SUMIF(C$2:C631,C631,AK$2:AK631)</f>
        <v>0.68888888888888899</v>
      </c>
      <c r="AN631" s="30">
        <f t="shared" ref="AN631:AN694" si="259">AH631/(AL631-AM631)/24</f>
        <v>1495.5881591438686</v>
      </c>
      <c r="AO631" s="30">
        <f>SUM(AJ$2:AJ631)</f>
        <v>155.96458333333337</v>
      </c>
      <c r="AP631" s="30">
        <f>SUM(AK$2:AK631)</f>
        <v>13.888194444444437</v>
      </c>
      <c r="AQ631" s="30">
        <f t="shared" ref="AQ631:AQ694" si="260">AI631/(AO631-AP631)/24</f>
        <v>1469.5404467471526</v>
      </c>
    </row>
    <row r="632" spans="1:43" x14ac:dyDescent="0.25">
      <c r="A632" s="124">
        <f t="shared" ref="A632:B647" si="261">A631+1</f>
        <v>631</v>
      </c>
      <c r="B632" s="361">
        <f t="shared" si="261"/>
        <v>41264</v>
      </c>
      <c r="C632" s="33">
        <f t="shared" si="242"/>
        <v>12</v>
      </c>
      <c r="D632" s="125">
        <f>COUNTIF('Rake Load'!A:A,Summary!B632)</f>
        <v>0</v>
      </c>
      <c r="E632" s="125">
        <f>SUMIF('Rake Load'!A:A,B632,'Rake Load'!F:F)</f>
        <v>0</v>
      </c>
      <c r="F632" s="35">
        <f>SUMIF('Rake Load'!A:A,B632,'Rake Load'!AB:AB)</f>
        <v>0</v>
      </c>
      <c r="G632" s="35" t="e">
        <f t="shared" si="243"/>
        <v>#DIV/0!</v>
      </c>
      <c r="H632" s="36" t="e">
        <f t="shared" si="244"/>
        <v>#DIV/0!</v>
      </c>
      <c r="I632" s="36" t="e">
        <f t="shared" si="245"/>
        <v>#DIV/0!</v>
      </c>
      <c r="J632" s="35">
        <f>SUMIF('Rake Load'!A:A,B632,'Rake Load'!BH:BH)</f>
        <v>0</v>
      </c>
      <c r="K632" s="41">
        <f t="shared" si="246"/>
        <v>0</v>
      </c>
      <c r="L632" s="41" t="e">
        <f t="shared" si="247"/>
        <v>#DIV/0!</v>
      </c>
      <c r="M632" s="49" t="e">
        <f t="shared" si="248"/>
        <v>#DIV/0!</v>
      </c>
      <c r="N632" s="49" t="e">
        <f t="shared" si="249"/>
        <v>#DIV/0!</v>
      </c>
      <c r="O632" s="363">
        <f>SUMIF(C$2:C632,C632,D$2:D632)</f>
        <v>125</v>
      </c>
      <c r="P632" s="33">
        <f>SUMIF(C$2:C632,C632,F$2:F632)</f>
        <v>18.607638888888889</v>
      </c>
      <c r="Q632" s="37">
        <f t="shared" si="250"/>
        <v>0.14886111111111111</v>
      </c>
      <c r="R632" s="36">
        <f t="shared" si="251"/>
        <v>3</v>
      </c>
      <c r="S632" s="36">
        <f t="shared" si="252"/>
        <v>34</v>
      </c>
      <c r="T632" s="363">
        <f>SUM(D$2:D632)</f>
        <v>1535</v>
      </c>
      <c r="U632" s="38">
        <f>SUMIF(C$2:C632,C632,E$2:E632)</f>
        <v>437834.7699999999</v>
      </c>
      <c r="V632" s="38">
        <f>SUM(E$2:E632)</f>
        <v>5446054.2960000029</v>
      </c>
      <c r="W632" s="43">
        <f>SUM(F$2:F632)</f>
        <v>40908.054861111159</v>
      </c>
      <c r="X632" s="43">
        <f t="shared" si="253"/>
        <v>26.650198606587075</v>
      </c>
      <c r="Y632" s="36">
        <f t="shared" si="254"/>
        <v>15</v>
      </c>
      <c r="Z632" s="36">
        <f t="shared" si="255"/>
        <v>36</v>
      </c>
      <c r="AA632" s="38">
        <f>SUMIF('Rake Load'!A:A,Summary!B632,'Rake Load'!AN:AN)</f>
        <v>0</v>
      </c>
      <c r="AB632" s="38">
        <f>SUMIF(C$2:C632,C632,AA$2:AA632)</f>
        <v>53.854166666666671</v>
      </c>
      <c r="AC632" s="38">
        <f>SUM(AA$2:AA632)</f>
        <v>540.44861111113426</v>
      </c>
      <c r="AD632" s="43" t="e">
        <f t="shared" si="256"/>
        <v>#DIV/0!</v>
      </c>
      <c r="AE632" s="43">
        <f t="shared" si="257"/>
        <v>0.43083333333333335</v>
      </c>
      <c r="AF632" s="43">
        <f t="shared" si="258"/>
        <v>0.35208378574015259</v>
      </c>
      <c r="AG632" s="38">
        <f>SUMIF(Unloader!B:B,Summary!B632,Unloader!M:M)</f>
        <v>0</v>
      </c>
      <c r="AH632" s="38">
        <f>SUMIF(C$2:C632,C632,AG$2:AG632)</f>
        <v>577646</v>
      </c>
      <c r="AI632" s="38">
        <f>SUM(AG$2:AG632)</f>
        <v>5010888</v>
      </c>
      <c r="AJ632" s="40">
        <f>SUMIF(Unloader!B:B,Summary!B632,Unloader!W:W)</f>
        <v>0</v>
      </c>
      <c r="AK632" s="40">
        <f>SUMIF(Unloader!B:B,Summary!B632,Unloader!AD:AD)+SUMIF(Unloader!B:B,Summary!B632,Unloader!BR:BR)+SUMIF(Unloader!B:B,Summary!B632,Unloader!BN:BN)</f>
        <v>0</v>
      </c>
      <c r="AL632" s="40">
        <f>SUMIF(C$2:C632,C632,AJ$2:AJ632)</f>
        <v>16.781944444444441</v>
      </c>
      <c r="AM632" s="40">
        <f>SUMIF(C$2:C632,C632,AK$2:AK632)</f>
        <v>0.68888888888888899</v>
      </c>
      <c r="AN632" s="30">
        <f t="shared" si="259"/>
        <v>1495.5881591438686</v>
      </c>
      <c r="AO632" s="30">
        <f>SUM(AJ$2:AJ632)</f>
        <v>155.96458333333337</v>
      </c>
      <c r="AP632" s="30">
        <f>SUM(AK$2:AK632)</f>
        <v>13.888194444444437</v>
      </c>
      <c r="AQ632" s="30">
        <f t="shared" si="260"/>
        <v>1469.5404467471526</v>
      </c>
    </row>
    <row r="633" spans="1:43" x14ac:dyDescent="0.25">
      <c r="A633" s="124">
        <f t="shared" si="261"/>
        <v>632</v>
      </c>
      <c r="B633" s="361">
        <f t="shared" si="261"/>
        <v>41265</v>
      </c>
      <c r="C633" s="33">
        <f t="shared" si="242"/>
        <v>12</v>
      </c>
      <c r="D633" s="125">
        <f>COUNTIF('Rake Load'!A:A,Summary!B633)</f>
        <v>0</v>
      </c>
      <c r="E633" s="125">
        <f>SUMIF('Rake Load'!A:A,B633,'Rake Load'!F:F)</f>
        <v>0</v>
      </c>
      <c r="F633" s="35">
        <f>SUMIF('Rake Load'!A:A,B633,'Rake Load'!AB:AB)</f>
        <v>0</v>
      </c>
      <c r="G633" s="35" t="e">
        <f t="shared" si="243"/>
        <v>#DIV/0!</v>
      </c>
      <c r="H633" s="36" t="e">
        <f t="shared" si="244"/>
        <v>#DIV/0!</v>
      </c>
      <c r="I633" s="36" t="e">
        <f t="shared" si="245"/>
        <v>#DIV/0!</v>
      </c>
      <c r="J633" s="35">
        <f>SUMIF('Rake Load'!A:A,B633,'Rake Load'!BH:BH)</f>
        <v>0</v>
      </c>
      <c r="K633" s="41">
        <f t="shared" si="246"/>
        <v>0</v>
      </c>
      <c r="L633" s="41" t="e">
        <f t="shared" si="247"/>
        <v>#DIV/0!</v>
      </c>
      <c r="M633" s="49" t="e">
        <f t="shared" si="248"/>
        <v>#DIV/0!</v>
      </c>
      <c r="N633" s="49" t="e">
        <f t="shared" si="249"/>
        <v>#DIV/0!</v>
      </c>
      <c r="O633" s="363">
        <f>SUMIF(C$2:C633,C633,D$2:D633)</f>
        <v>125</v>
      </c>
      <c r="P633" s="33">
        <f>SUMIF(C$2:C633,C633,F$2:F633)</f>
        <v>18.607638888888889</v>
      </c>
      <c r="Q633" s="37">
        <f t="shared" si="250"/>
        <v>0.14886111111111111</v>
      </c>
      <c r="R633" s="36">
        <f t="shared" si="251"/>
        <v>3</v>
      </c>
      <c r="S633" s="36">
        <f t="shared" si="252"/>
        <v>34</v>
      </c>
      <c r="T633" s="363">
        <f>SUM(D$2:D633)</f>
        <v>1535</v>
      </c>
      <c r="U633" s="38">
        <f>SUMIF(C$2:C633,C633,E$2:E633)</f>
        <v>437834.7699999999</v>
      </c>
      <c r="V633" s="38">
        <f>SUM(E$2:E633)</f>
        <v>5446054.2960000029</v>
      </c>
      <c r="W633" s="43">
        <f>SUM(F$2:F633)</f>
        <v>40908.054861111159</v>
      </c>
      <c r="X633" s="43">
        <f t="shared" si="253"/>
        <v>26.650198606587075</v>
      </c>
      <c r="Y633" s="36">
        <f t="shared" si="254"/>
        <v>15</v>
      </c>
      <c r="Z633" s="36">
        <f t="shared" si="255"/>
        <v>36</v>
      </c>
      <c r="AA633" s="38">
        <f>SUMIF('Rake Load'!A:A,Summary!B633,'Rake Load'!AN:AN)</f>
        <v>0</v>
      </c>
      <c r="AB633" s="38">
        <f>SUMIF(C$2:C633,C633,AA$2:AA633)</f>
        <v>53.854166666666671</v>
      </c>
      <c r="AC633" s="38">
        <f>SUM(AA$2:AA633)</f>
        <v>540.44861111113426</v>
      </c>
      <c r="AD633" s="43" t="e">
        <f t="shared" si="256"/>
        <v>#DIV/0!</v>
      </c>
      <c r="AE633" s="43">
        <f t="shared" si="257"/>
        <v>0.43083333333333335</v>
      </c>
      <c r="AF633" s="43">
        <f t="shared" si="258"/>
        <v>0.35208378574015259</v>
      </c>
      <c r="AG633" s="38">
        <f>SUMIF(Unloader!B:B,Summary!B633,Unloader!M:M)</f>
        <v>0</v>
      </c>
      <c r="AH633" s="38">
        <f>SUMIF(C$2:C633,C633,AG$2:AG633)</f>
        <v>577646</v>
      </c>
      <c r="AI633" s="38">
        <f>SUM(AG$2:AG633)</f>
        <v>5010888</v>
      </c>
      <c r="AJ633" s="40">
        <f>SUMIF(Unloader!B:B,Summary!B633,Unloader!W:W)</f>
        <v>0</v>
      </c>
      <c r="AK633" s="40">
        <f>SUMIF(Unloader!B:B,Summary!B633,Unloader!AD:AD)+SUMIF(Unloader!B:B,Summary!B633,Unloader!BR:BR)+SUMIF(Unloader!B:B,Summary!B633,Unloader!BN:BN)</f>
        <v>0</v>
      </c>
      <c r="AL633" s="40">
        <f>SUMIF(C$2:C633,C633,AJ$2:AJ633)</f>
        <v>16.781944444444441</v>
      </c>
      <c r="AM633" s="40">
        <f>SUMIF(C$2:C633,C633,AK$2:AK633)</f>
        <v>0.68888888888888899</v>
      </c>
      <c r="AN633" s="30">
        <f t="shared" si="259"/>
        <v>1495.5881591438686</v>
      </c>
      <c r="AO633" s="30">
        <f>SUM(AJ$2:AJ633)</f>
        <v>155.96458333333337</v>
      </c>
      <c r="AP633" s="30">
        <f>SUM(AK$2:AK633)</f>
        <v>13.888194444444437</v>
      </c>
      <c r="AQ633" s="30">
        <f t="shared" si="260"/>
        <v>1469.5404467471526</v>
      </c>
    </row>
    <row r="634" spans="1:43" x14ac:dyDescent="0.25">
      <c r="A634" s="124">
        <f t="shared" si="261"/>
        <v>633</v>
      </c>
      <c r="B634" s="361">
        <f t="shared" si="261"/>
        <v>41266</v>
      </c>
      <c r="C634" s="33">
        <f t="shared" si="242"/>
        <v>12</v>
      </c>
      <c r="D634" s="125">
        <f>COUNTIF('Rake Load'!A:A,Summary!B634)</f>
        <v>0</v>
      </c>
      <c r="E634" s="125">
        <f>SUMIF('Rake Load'!A:A,B634,'Rake Load'!F:F)</f>
        <v>0</v>
      </c>
      <c r="F634" s="35">
        <f>SUMIF('Rake Load'!A:A,B634,'Rake Load'!AB:AB)</f>
        <v>0</v>
      </c>
      <c r="G634" s="35" t="e">
        <f t="shared" si="243"/>
        <v>#DIV/0!</v>
      </c>
      <c r="H634" s="36" t="e">
        <f t="shared" si="244"/>
        <v>#DIV/0!</v>
      </c>
      <c r="I634" s="36" t="e">
        <f t="shared" si="245"/>
        <v>#DIV/0!</v>
      </c>
      <c r="J634" s="35">
        <f>SUMIF('Rake Load'!A:A,B634,'Rake Load'!BH:BH)</f>
        <v>0</v>
      </c>
      <c r="K634" s="41">
        <f t="shared" si="246"/>
        <v>0</v>
      </c>
      <c r="L634" s="41" t="e">
        <f t="shared" si="247"/>
        <v>#DIV/0!</v>
      </c>
      <c r="M634" s="49" t="e">
        <f t="shared" si="248"/>
        <v>#DIV/0!</v>
      </c>
      <c r="N634" s="49" t="e">
        <f t="shared" si="249"/>
        <v>#DIV/0!</v>
      </c>
      <c r="O634" s="363">
        <f>SUMIF(C$2:C634,C634,D$2:D634)</f>
        <v>125</v>
      </c>
      <c r="P634" s="33">
        <f>SUMIF(C$2:C634,C634,F$2:F634)</f>
        <v>18.607638888888889</v>
      </c>
      <c r="Q634" s="37">
        <f t="shared" si="250"/>
        <v>0.14886111111111111</v>
      </c>
      <c r="R634" s="36">
        <f t="shared" si="251"/>
        <v>3</v>
      </c>
      <c r="S634" s="36">
        <f t="shared" si="252"/>
        <v>34</v>
      </c>
      <c r="T634" s="363">
        <f>SUM(D$2:D634)</f>
        <v>1535</v>
      </c>
      <c r="U634" s="38">
        <f>SUMIF(C$2:C634,C634,E$2:E634)</f>
        <v>437834.7699999999</v>
      </c>
      <c r="V634" s="38">
        <f>SUM(E$2:E634)</f>
        <v>5446054.2960000029</v>
      </c>
      <c r="W634" s="43">
        <f>SUM(F$2:F634)</f>
        <v>40908.054861111159</v>
      </c>
      <c r="X634" s="43">
        <f t="shared" si="253"/>
        <v>26.650198606587075</v>
      </c>
      <c r="Y634" s="36">
        <f t="shared" si="254"/>
        <v>15</v>
      </c>
      <c r="Z634" s="36">
        <f t="shared" si="255"/>
        <v>36</v>
      </c>
      <c r="AA634" s="38">
        <f>SUMIF('Rake Load'!A:A,Summary!B634,'Rake Load'!AN:AN)</f>
        <v>0</v>
      </c>
      <c r="AB634" s="38">
        <f>SUMIF(C$2:C634,C634,AA$2:AA634)</f>
        <v>53.854166666666671</v>
      </c>
      <c r="AC634" s="38">
        <f>SUM(AA$2:AA634)</f>
        <v>540.44861111113426</v>
      </c>
      <c r="AD634" s="43" t="e">
        <f t="shared" si="256"/>
        <v>#DIV/0!</v>
      </c>
      <c r="AE634" s="43">
        <f t="shared" si="257"/>
        <v>0.43083333333333335</v>
      </c>
      <c r="AF634" s="43">
        <f t="shared" si="258"/>
        <v>0.35208378574015259</v>
      </c>
      <c r="AG634" s="38">
        <f>SUMIF(Unloader!B:B,Summary!B634,Unloader!M:M)</f>
        <v>0</v>
      </c>
      <c r="AH634" s="38">
        <f>SUMIF(C$2:C634,C634,AG$2:AG634)</f>
        <v>577646</v>
      </c>
      <c r="AI634" s="38">
        <f>SUM(AG$2:AG634)</f>
        <v>5010888</v>
      </c>
      <c r="AJ634" s="40">
        <f>SUMIF(Unloader!B:B,Summary!B634,Unloader!W:W)</f>
        <v>0</v>
      </c>
      <c r="AK634" s="40">
        <f>SUMIF(Unloader!B:B,Summary!B634,Unloader!AD:AD)+SUMIF(Unloader!B:B,Summary!B634,Unloader!BR:BR)+SUMIF(Unloader!B:B,Summary!B634,Unloader!BN:BN)</f>
        <v>0</v>
      </c>
      <c r="AL634" s="40">
        <f>SUMIF(C$2:C634,C634,AJ$2:AJ634)</f>
        <v>16.781944444444441</v>
      </c>
      <c r="AM634" s="40">
        <f>SUMIF(C$2:C634,C634,AK$2:AK634)</f>
        <v>0.68888888888888899</v>
      </c>
      <c r="AN634" s="30">
        <f t="shared" si="259"/>
        <v>1495.5881591438686</v>
      </c>
      <c r="AO634" s="30">
        <f>SUM(AJ$2:AJ634)</f>
        <v>155.96458333333337</v>
      </c>
      <c r="AP634" s="30">
        <f>SUM(AK$2:AK634)</f>
        <v>13.888194444444437</v>
      </c>
      <c r="AQ634" s="30">
        <f t="shared" si="260"/>
        <v>1469.5404467471526</v>
      </c>
    </row>
    <row r="635" spans="1:43" x14ac:dyDescent="0.25">
      <c r="A635" s="124">
        <f t="shared" si="261"/>
        <v>634</v>
      </c>
      <c r="B635" s="361">
        <f t="shared" si="261"/>
        <v>41267</v>
      </c>
      <c r="C635" s="33">
        <f t="shared" si="242"/>
        <v>12</v>
      </c>
      <c r="D635" s="125">
        <f>COUNTIF('Rake Load'!A:A,Summary!B635)</f>
        <v>0</v>
      </c>
      <c r="E635" s="125">
        <f>SUMIF('Rake Load'!A:A,B635,'Rake Load'!F:F)</f>
        <v>0</v>
      </c>
      <c r="F635" s="35">
        <f>SUMIF('Rake Load'!A:A,B635,'Rake Load'!AB:AB)</f>
        <v>0</v>
      </c>
      <c r="G635" s="35" t="e">
        <f t="shared" si="243"/>
        <v>#DIV/0!</v>
      </c>
      <c r="H635" s="36" t="e">
        <f t="shared" si="244"/>
        <v>#DIV/0!</v>
      </c>
      <c r="I635" s="36" t="e">
        <f t="shared" si="245"/>
        <v>#DIV/0!</v>
      </c>
      <c r="J635" s="35">
        <f>SUMIF('Rake Load'!A:A,B635,'Rake Load'!BH:BH)</f>
        <v>0</v>
      </c>
      <c r="K635" s="41">
        <f t="shared" si="246"/>
        <v>0</v>
      </c>
      <c r="L635" s="41" t="e">
        <f t="shared" si="247"/>
        <v>#DIV/0!</v>
      </c>
      <c r="M635" s="49" t="e">
        <f t="shared" si="248"/>
        <v>#DIV/0!</v>
      </c>
      <c r="N635" s="49" t="e">
        <f t="shared" si="249"/>
        <v>#DIV/0!</v>
      </c>
      <c r="O635" s="363">
        <f>SUMIF(C$2:C635,C635,D$2:D635)</f>
        <v>125</v>
      </c>
      <c r="P635" s="33">
        <f>SUMIF(C$2:C635,C635,F$2:F635)</f>
        <v>18.607638888888889</v>
      </c>
      <c r="Q635" s="37">
        <f t="shared" si="250"/>
        <v>0.14886111111111111</v>
      </c>
      <c r="R635" s="36">
        <f t="shared" si="251"/>
        <v>3</v>
      </c>
      <c r="S635" s="36">
        <f t="shared" si="252"/>
        <v>34</v>
      </c>
      <c r="T635" s="363">
        <f>SUM(D$2:D635)</f>
        <v>1535</v>
      </c>
      <c r="U635" s="38">
        <f>SUMIF(C$2:C635,C635,E$2:E635)</f>
        <v>437834.7699999999</v>
      </c>
      <c r="V635" s="38">
        <f>SUM(E$2:E635)</f>
        <v>5446054.2960000029</v>
      </c>
      <c r="W635" s="43">
        <f>SUM(F$2:F635)</f>
        <v>40908.054861111159</v>
      </c>
      <c r="X635" s="43">
        <f t="shared" si="253"/>
        <v>26.650198606587075</v>
      </c>
      <c r="Y635" s="36">
        <f t="shared" si="254"/>
        <v>15</v>
      </c>
      <c r="Z635" s="36">
        <f t="shared" si="255"/>
        <v>36</v>
      </c>
      <c r="AA635" s="38">
        <f>SUMIF('Rake Load'!A:A,Summary!B635,'Rake Load'!AN:AN)</f>
        <v>0</v>
      </c>
      <c r="AB635" s="38">
        <f>SUMIF(C$2:C635,C635,AA$2:AA635)</f>
        <v>53.854166666666671</v>
      </c>
      <c r="AC635" s="38">
        <f>SUM(AA$2:AA635)</f>
        <v>540.44861111113426</v>
      </c>
      <c r="AD635" s="43" t="e">
        <f t="shared" si="256"/>
        <v>#DIV/0!</v>
      </c>
      <c r="AE635" s="43">
        <f t="shared" si="257"/>
        <v>0.43083333333333335</v>
      </c>
      <c r="AF635" s="43">
        <f t="shared" si="258"/>
        <v>0.35208378574015259</v>
      </c>
      <c r="AG635" s="38">
        <f>SUMIF(Unloader!B:B,Summary!B635,Unloader!M:M)</f>
        <v>0</v>
      </c>
      <c r="AH635" s="38">
        <f>SUMIF(C$2:C635,C635,AG$2:AG635)</f>
        <v>577646</v>
      </c>
      <c r="AI635" s="38">
        <f>SUM(AG$2:AG635)</f>
        <v>5010888</v>
      </c>
      <c r="AJ635" s="40">
        <f>SUMIF(Unloader!B:B,Summary!B635,Unloader!W:W)</f>
        <v>0</v>
      </c>
      <c r="AK635" s="40">
        <f>SUMIF(Unloader!B:B,Summary!B635,Unloader!AD:AD)+SUMIF(Unloader!B:B,Summary!B635,Unloader!BR:BR)+SUMIF(Unloader!B:B,Summary!B635,Unloader!BN:BN)</f>
        <v>0</v>
      </c>
      <c r="AL635" s="40">
        <f>SUMIF(C$2:C635,C635,AJ$2:AJ635)</f>
        <v>16.781944444444441</v>
      </c>
      <c r="AM635" s="40">
        <f>SUMIF(C$2:C635,C635,AK$2:AK635)</f>
        <v>0.68888888888888899</v>
      </c>
      <c r="AN635" s="30">
        <f t="shared" si="259"/>
        <v>1495.5881591438686</v>
      </c>
      <c r="AO635" s="30">
        <f>SUM(AJ$2:AJ635)</f>
        <v>155.96458333333337</v>
      </c>
      <c r="AP635" s="30">
        <f>SUM(AK$2:AK635)</f>
        <v>13.888194444444437</v>
      </c>
      <c r="AQ635" s="30">
        <f t="shared" si="260"/>
        <v>1469.5404467471526</v>
      </c>
    </row>
    <row r="636" spans="1:43" x14ac:dyDescent="0.25">
      <c r="A636" s="124">
        <f t="shared" si="261"/>
        <v>635</v>
      </c>
      <c r="B636" s="361">
        <f t="shared" si="261"/>
        <v>41268</v>
      </c>
      <c r="C636" s="33">
        <f t="shared" si="242"/>
        <v>12</v>
      </c>
      <c r="D636" s="125">
        <f>COUNTIF('Rake Load'!A:A,Summary!B636)</f>
        <v>0</v>
      </c>
      <c r="E636" s="125">
        <f>SUMIF('Rake Load'!A:A,B636,'Rake Load'!F:F)</f>
        <v>0</v>
      </c>
      <c r="F636" s="35">
        <f>SUMIF('Rake Load'!A:A,B636,'Rake Load'!AB:AB)</f>
        <v>0</v>
      </c>
      <c r="G636" s="35" t="e">
        <f t="shared" si="243"/>
        <v>#DIV/0!</v>
      </c>
      <c r="H636" s="36" t="e">
        <f t="shared" si="244"/>
        <v>#DIV/0!</v>
      </c>
      <c r="I636" s="36" t="e">
        <f t="shared" si="245"/>
        <v>#DIV/0!</v>
      </c>
      <c r="J636" s="35">
        <f>SUMIF('Rake Load'!A:A,B636,'Rake Load'!BH:BH)</f>
        <v>0</v>
      </c>
      <c r="K636" s="41">
        <f t="shared" si="246"/>
        <v>0</v>
      </c>
      <c r="L636" s="41" t="e">
        <f t="shared" si="247"/>
        <v>#DIV/0!</v>
      </c>
      <c r="M636" s="49" t="e">
        <f t="shared" si="248"/>
        <v>#DIV/0!</v>
      </c>
      <c r="N636" s="49" t="e">
        <f t="shared" si="249"/>
        <v>#DIV/0!</v>
      </c>
      <c r="O636" s="363">
        <f>SUMIF(C$2:C636,C636,D$2:D636)</f>
        <v>125</v>
      </c>
      <c r="P636" s="33">
        <f>SUMIF(C$2:C636,C636,F$2:F636)</f>
        <v>18.607638888888889</v>
      </c>
      <c r="Q636" s="37">
        <f t="shared" si="250"/>
        <v>0.14886111111111111</v>
      </c>
      <c r="R636" s="36">
        <f t="shared" si="251"/>
        <v>3</v>
      </c>
      <c r="S636" s="36">
        <f t="shared" si="252"/>
        <v>34</v>
      </c>
      <c r="T636" s="363">
        <f>SUM(D$2:D636)</f>
        <v>1535</v>
      </c>
      <c r="U636" s="38">
        <f>SUMIF(C$2:C636,C636,E$2:E636)</f>
        <v>437834.7699999999</v>
      </c>
      <c r="V636" s="38">
        <f>SUM(E$2:E636)</f>
        <v>5446054.2960000029</v>
      </c>
      <c r="W636" s="43">
        <f>SUM(F$2:F636)</f>
        <v>40908.054861111159</v>
      </c>
      <c r="X636" s="43">
        <f t="shared" si="253"/>
        <v>26.650198606587075</v>
      </c>
      <c r="Y636" s="36">
        <f t="shared" si="254"/>
        <v>15</v>
      </c>
      <c r="Z636" s="36">
        <f t="shared" si="255"/>
        <v>36</v>
      </c>
      <c r="AA636" s="38">
        <f>SUMIF('Rake Load'!A:A,Summary!B636,'Rake Load'!AN:AN)</f>
        <v>0</v>
      </c>
      <c r="AB636" s="38">
        <f>SUMIF(C$2:C636,C636,AA$2:AA636)</f>
        <v>53.854166666666671</v>
      </c>
      <c r="AC636" s="38">
        <f>SUM(AA$2:AA636)</f>
        <v>540.44861111113426</v>
      </c>
      <c r="AD636" s="43" t="e">
        <f t="shared" si="256"/>
        <v>#DIV/0!</v>
      </c>
      <c r="AE636" s="43">
        <f t="shared" si="257"/>
        <v>0.43083333333333335</v>
      </c>
      <c r="AF636" s="43">
        <f t="shared" si="258"/>
        <v>0.35208378574015259</v>
      </c>
      <c r="AG636" s="38">
        <f>SUMIF(Unloader!B:B,Summary!B636,Unloader!M:M)</f>
        <v>0</v>
      </c>
      <c r="AH636" s="38">
        <f>SUMIF(C$2:C636,C636,AG$2:AG636)</f>
        <v>577646</v>
      </c>
      <c r="AI636" s="38">
        <f>SUM(AG$2:AG636)</f>
        <v>5010888</v>
      </c>
      <c r="AJ636" s="40">
        <f>SUMIF(Unloader!B:B,Summary!B636,Unloader!W:W)</f>
        <v>0</v>
      </c>
      <c r="AK636" s="40">
        <f>SUMIF(Unloader!B:B,Summary!B636,Unloader!AD:AD)+SUMIF(Unloader!B:B,Summary!B636,Unloader!BR:BR)+SUMIF(Unloader!B:B,Summary!B636,Unloader!BN:BN)</f>
        <v>0</v>
      </c>
      <c r="AL636" s="40">
        <f>SUMIF(C$2:C636,C636,AJ$2:AJ636)</f>
        <v>16.781944444444441</v>
      </c>
      <c r="AM636" s="40">
        <f>SUMIF(C$2:C636,C636,AK$2:AK636)</f>
        <v>0.68888888888888899</v>
      </c>
      <c r="AN636" s="30">
        <f t="shared" si="259"/>
        <v>1495.5881591438686</v>
      </c>
      <c r="AO636" s="30">
        <f>SUM(AJ$2:AJ636)</f>
        <v>155.96458333333337</v>
      </c>
      <c r="AP636" s="30">
        <f>SUM(AK$2:AK636)</f>
        <v>13.888194444444437</v>
      </c>
      <c r="AQ636" s="30">
        <f t="shared" si="260"/>
        <v>1469.5404467471526</v>
      </c>
    </row>
    <row r="637" spans="1:43" x14ac:dyDescent="0.25">
      <c r="A637" s="124">
        <f t="shared" si="261"/>
        <v>636</v>
      </c>
      <c r="B637" s="361">
        <f t="shared" si="261"/>
        <v>41269</v>
      </c>
      <c r="C637" s="33">
        <f t="shared" si="242"/>
        <v>12</v>
      </c>
      <c r="D637" s="125">
        <f>COUNTIF('Rake Load'!A:A,Summary!B637)</f>
        <v>0</v>
      </c>
      <c r="E637" s="125">
        <f>SUMIF('Rake Load'!A:A,B637,'Rake Load'!F:F)</f>
        <v>0</v>
      </c>
      <c r="F637" s="35">
        <f>SUMIF('Rake Load'!A:A,B637,'Rake Load'!AB:AB)</f>
        <v>0</v>
      </c>
      <c r="G637" s="35" t="e">
        <f t="shared" si="243"/>
        <v>#DIV/0!</v>
      </c>
      <c r="H637" s="36" t="e">
        <f t="shared" si="244"/>
        <v>#DIV/0!</v>
      </c>
      <c r="I637" s="36" t="e">
        <f t="shared" si="245"/>
        <v>#DIV/0!</v>
      </c>
      <c r="J637" s="35">
        <f>SUMIF('Rake Load'!A:A,B637,'Rake Load'!BH:BH)</f>
        <v>0</v>
      </c>
      <c r="K637" s="41">
        <f t="shared" si="246"/>
        <v>0</v>
      </c>
      <c r="L637" s="41" t="e">
        <f t="shared" si="247"/>
        <v>#DIV/0!</v>
      </c>
      <c r="M637" s="49" t="e">
        <f t="shared" si="248"/>
        <v>#DIV/0!</v>
      </c>
      <c r="N637" s="49" t="e">
        <f t="shared" si="249"/>
        <v>#DIV/0!</v>
      </c>
      <c r="O637" s="363">
        <f>SUMIF(C$2:C637,C637,D$2:D637)</f>
        <v>125</v>
      </c>
      <c r="P637" s="33">
        <f>SUMIF(C$2:C637,C637,F$2:F637)</f>
        <v>18.607638888888889</v>
      </c>
      <c r="Q637" s="37">
        <f t="shared" si="250"/>
        <v>0.14886111111111111</v>
      </c>
      <c r="R637" s="36">
        <f t="shared" si="251"/>
        <v>3</v>
      </c>
      <c r="S637" s="36">
        <f t="shared" si="252"/>
        <v>34</v>
      </c>
      <c r="T637" s="363">
        <f>SUM(D$2:D637)</f>
        <v>1535</v>
      </c>
      <c r="U637" s="38">
        <f>SUMIF(C$2:C637,C637,E$2:E637)</f>
        <v>437834.7699999999</v>
      </c>
      <c r="V637" s="38">
        <f>SUM(E$2:E637)</f>
        <v>5446054.2960000029</v>
      </c>
      <c r="W637" s="43">
        <f>SUM(F$2:F637)</f>
        <v>40908.054861111159</v>
      </c>
      <c r="X637" s="43">
        <f t="shared" si="253"/>
        <v>26.650198606587075</v>
      </c>
      <c r="Y637" s="36">
        <f t="shared" si="254"/>
        <v>15</v>
      </c>
      <c r="Z637" s="36">
        <f t="shared" si="255"/>
        <v>36</v>
      </c>
      <c r="AA637" s="38">
        <f>SUMIF('Rake Load'!A:A,Summary!B637,'Rake Load'!AN:AN)</f>
        <v>0</v>
      </c>
      <c r="AB637" s="38">
        <f>SUMIF(C$2:C637,C637,AA$2:AA637)</f>
        <v>53.854166666666671</v>
      </c>
      <c r="AC637" s="38">
        <f>SUM(AA$2:AA637)</f>
        <v>540.44861111113426</v>
      </c>
      <c r="AD637" s="43" t="e">
        <f t="shared" si="256"/>
        <v>#DIV/0!</v>
      </c>
      <c r="AE637" s="43">
        <f t="shared" si="257"/>
        <v>0.43083333333333335</v>
      </c>
      <c r="AF637" s="43">
        <f t="shared" si="258"/>
        <v>0.35208378574015259</v>
      </c>
      <c r="AG637" s="38">
        <f>SUMIF(Unloader!B:B,Summary!B637,Unloader!M:M)</f>
        <v>0</v>
      </c>
      <c r="AH637" s="38">
        <f>SUMIF(C$2:C637,C637,AG$2:AG637)</f>
        <v>577646</v>
      </c>
      <c r="AI637" s="38">
        <f>SUM(AG$2:AG637)</f>
        <v>5010888</v>
      </c>
      <c r="AJ637" s="40">
        <f>SUMIF(Unloader!B:B,Summary!B637,Unloader!W:W)</f>
        <v>0</v>
      </c>
      <c r="AK637" s="40">
        <f>SUMIF(Unloader!B:B,Summary!B637,Unloader!AD:AD)+SUMIF(Unloader!B:B,Summary!B637,Unloader!BR:BR)+SUMIF(Unloader!B:B,Summary!B637,Unloader!BN:BN)</f>
        <v>0</v>
      </c>
      <c r="AL637" s="40">
        <f>SUMIF(C$2:C637,C637,AJ$2:AJ637)</f>
        <v>16.781944444444441</v>
      </c>
      <c r="AM637" s="40">
        <f>SUMIF(C$2:C637,C637,AK$2:AK637)</f>
        <v>0.68888888888888899</v>
      </c>
      <c r="AN637" s="30">
        <f t="shared" si="259"/>
        <v>1495.5881591438686</v>
      </c>
      <c r="AO637" s="30">
        <f>SUM(AJ$2:AJ637)</f>
        <v>155.96458333333337</v>
      </c>
      <c r="AP637" s="30">
        <f>SUM(AK$2:AK637)</f>
        <v>13.888194444444437</v>
      </c>
      <c r="AQ637" s="30">
        <f t="shared" si="260"/>
        <v>1469.5404467471526</v>
      </c>
    </row>
    <row r="638" spans="1:43" x14ac:dyDescent="0.25">
      <c r="A638" s="124">
        <f t="shared" si="261"/>
        <v>637</v>
      </c>
      <c r="B638" s="361">
        <f t="shared" si="261"/>
        <v>41270</v>
      </c>
      <c r="C638" s="33">
        <f t="shared" si="242"/>
        <v>12</v>
      </c>
      <c r="D638" s="125">
        <f>COUNTIF('Rake Load'!A:A,Summary!B638)</f>
        <v>0</v>
      </c>
      <c r="E638" s="125">
        <f>SUMIF('Rake Load'!A:A,B638,'Rake Load'!F:F)</f>
        <v>0</v>
      </c>
      <c r="F638" s="35">
        <f>SUMIF('Rake Load'!A:A,B638,'Rake Load'!AB:AB)</f>
        <v>0</v>
      </c>
      <c r="G638" s="35" t="e">
        <f t="shared" si="243"/>
        <v>#DIV/0!</v>
      </c>
      <c r="H638" s="36" t="e">
        <f t="shared" si="244"/>
        <v>#DIV/0!</v>
      </c>
      <c r="I638" s="36" t="e">
        <f t="shared" si="245"/>
        <v>#DIV/0!</v>
      </c>
      <c r="J638" s="35">
        <f>SUMIF('Rake Load'!A:A,B638,'Rake Load'!BH:BH)</f>
        <v>0</v>
      </c>
      <c r="K638" s="41">
        <f t="shared" si="246"/>
        <v>0</v>
      </c>
      <c r="L638" s="41" t="e">
        <f t="shared" si="247"/>
        <v>#DIV/0!</v>
      </c>
      <c r="M638" s="49" t="e">
        <f t="shared" si="248"/>
        <v>#DIV/0!</v>
      </c>
      <c r="N638" s="49" t="e">
        <f t="shared" si="249"/>
        <v>#DIV/0!</v>
      </c>
      <c r="O638" s="363">
        <f>SUMIF(C$2:C638,C638,D$2:D638)</f>
        <v>125</v>
      </c>
      <c r="P638" s="33">
        <f>SUMIF(C$2:C638,C638,F$2:F638)</f>
        <v>18.607638888888889</v>
      </c>
      <c r="Q638" s="37">
        <f t="shared" si="250"/>
        <v>0.14886111111111111</v>
      </c>
      <c r="R638" s="36">
        <f t="shared" si="251"/>
        <v>3</v>
      </c>
      <c r="S638" s="36">
        <f t="shared" si="252"/>
        <v>34</v>
      </c>
      <c r="T638" s="363">
        <f>SUM(D$2:D638)</f>
        <v>1535</v>
      </c>
      <c r="U638" s="38">
        <f>SUMIF(C$2:C638,C638,E$2:E638)</f>
        <v>437834.7699999999</v>
      </c>
      <c r="V638" s="38">
        <f>SUM(E$2:E638)</f>
        <v>5446054.2960000029</v>
      </c>
      <c r="W638" s="43">
        <f>SUM(F$2:F638)</f>
        <v>40908.054861111159</v>
      </c>
      <c r="X638" s="43">
        <f t="shared" si="253"/>
        <v>26.650198606587075</v>
      </c>
      <c r="Y638" s="36">
        <f t="shared" si="254"/>
        <v>15</v>
      </c>
      <c r="Z638" s="36">
        <f t="shared" si="255"/>
        <v>36</v>
      </c>
      <c r="AA638" s="38">
        <f>SUMIF('Rake Load'!A:A,Summary!B638,'Rake Load'!AN:AN)</f>
        <v>0</v>
      </c>
      <c r="AB638" s="38">
        <f>SUMIF(C$2:C638,C638,AA$2:AA638)</f>
        <v>53.854166666666671</v>
      </c>
      <c r="AC638" s="38">
        <f>SUM(AA$2:AA638)</f>
        <v>540.44861111113426</v>
      </c>
      <c r="AD638" s="43" t="e">
        <f t="shared" si="256"/>
        <v>#DIV/0!</v>
      </c>
      <c r="AE638" s="43">
        <f t="shared" si="257"/>
        <v>0.43083333333333335</v>
      </c>
      <c r="AF638" s="43">
        <f t="shared" si="258"/>
        <v>0.35208378574015259</v>
      </c>
      <c r="AG638" s="38">
        <f>SUMIF(Unloader!B:B,Summary!B638,Unloader!M:M)</f>
        <v>0</v>
      </c>
      <c r="AH638" s="38">
        <f>SUMIF(C$2:C638,C638,AG$2:AG638)</f>
        <v>577646</v>
      </c>
      <c r="AI638" s="38">
        <f>SUM(AG$2:AG638)</f>
        <v>5010888</v>
      </c>
      <c r="AJ638" s="40">
        <f>SUMIF(Unloader!B:B,Summary!B638,Unloader!W:W)</f>
        <v>0</v>
      </c>
      <c r="AK638" s="40">
        <f>SUMIF(Unloader!B:B,Summary!B638,Unloader!AD:AD)+SUMIF(Unloader!B:B,Summary!B638,Unloader!BR:BR)+SUMIF(Unloader!B:B,Summary!B638,Unloader!BN:BN)</f>
        <v>0</v>
      </c>
      <c r="AL638" s="40">
        <f>SUMIF(C$2:C638,C638,AJ$2:AJ638)</f>
        <v>16.781944444444441</v>
      </c>
      <c r="AM638" s="40">
        <f>SUMIF(C$2:C638,C638,AK$2:AK638)</f>
        <v>0.68888888888888899</v>
      </c>
      <c r="AN638" s="30">
        <f t="shared" si="259"/>
        <v>1495.5881591438686</v>
      </c>
      <c r="AO638" s="30">
        <f>SUM(AJ$2:AJ638)</f>
        <v>155.96458333333337</v>
      </c>
      <c r="AP638" s="30">
        <f>SUM(AK$2:AK638)</f>
        <v>13.888194444444437</v>
      </c>
      <c r="AQ638" s="30">
        <f t="shared" si="260"/>
        <v>1469.5404467471526</v>
      </c>
    </row>
    <row r="639" spans="1:43" x14ac:dyDescent="0.25">
      <c r="A639" s="124">
        <f t="shared" si="261"/>
        <v>638</v>
      </c>
      <c r="B639" s="361">
        <f t="shared" si="261"/>
        <v>41271</v>
      </c>
      <c r="C639" s="33">
        <f t="shared" si="242"/>
        <v>12</v>
      </c>
      <c r="D639" s="125">
        <f>COUNTIF('Rake Load'!A:A,Summary!B639)</f>
        <v>0</v>
      </c>
      <c r="E639" s="125">
        <f>SUMIF('Rake Load'!A:A,B639,'Rake Load'!F:F)</f>
        <v>0</v>
      </c>
      <c r="F639" s="35">
        <f>SUMIF('Rake Load'!A:A,B639,'Rake Load'!AB:AB)</f>
        <v>0</v>
      </c>
      <c r="G639" s="35" t="e">
        <f t="shared" si="243"/>
        <v>#DIV/0!</v>
      </c>
      <c r="H639" s="36" t="e">
        <f t="shared" si="244"/>
        <v>#DIV/0!</v>
      </c>
      <c r="I639" s="36" t="e">
        <f t="shared" si="245"/>
        <v>#DIV/0!</v>
      </c>
      <c r="J639" s="35">
        <f>SUMIF('Rake Load'!A:A,B639,'Rake Load'!BH:BH)</f>
        <v>0</v>
      </c>
      <c r="K639" s="41">
        <f t="shared" si="246"/>
        <v>0</v>
      </c>
      <c r="L639" s="41" t="e">
        <f t="shared" si="247"/>
        <v>#DIV/0!</v>
      </c>
      <c r="M639" s="49" t="e">
        <f t="shared" si="248"/>
        <v>#DIV/0!</v>
      </c>
      <c r="N639" s="49" t="e">
        <f t="shared" si="249"/>
        <v>#DIV/0!</v>
      </c>
      <c r="O639" s="363">
        <f>SUMIF(C$2:C639,C639,D$2:D639)</f>
        <v>125</v>
      </c>
      <c r="P639" s="33">
        <f>SUMIF(C$2:C639,C639,F$2:F639)</f>
        <v>18.607638888888889</v>
      </c>
      <c r="Q639" s="37">
        <f t="shared" si="250"/>
        <v>0.14886111111111111</v>
      </c>
      <c r="R639" s="36">
        <f t="shared" si="251"/>
        <v>3</v>
      </c>
      <c r="S639" s="36">
        <f t="shared" si="252"/>
        <v>34</v>
      </c>
      <c r="T639" s="363">
        <f>SUM(D$2:D639)</f>
        <v>1535</v>
      </c>
      <c r="U639" s="38">
        <f>SUMIF(C$2:C639,C639,E$2:E639)</f>
        <v>437834.7699999999</v>
      </c>
      <c r="V639" s="38">
        <f>SUM(E$2:E639)</f>
        <v>5446054.2960000029</v>
      </c>
      <c r="W639" s="43">
        <f>SUM(F$2:F639)</f>
        <v>40908.054861111159</v>
      </c>
      <c r="X639" s="43">
        <f t="shared" si="253"/>
        <v>26.650198606587075</v>
      </c>
      <c r="Y639" s="36">
        <f t="shared" si="254"/>
        <v>15</v>
      </c>
      <c r="Z639" s="36">
        <f t="shared" si="255"/>
        <v>36</v>
      </c>
      <c r="AA639" s="38">
        <f>SUMIF('Rake Load'!A:A,Summary!B639,'Rake Load'!AN:AN)</f>
        <v>0</v>
      </c>
      <c r="AB639" s="38">
        <f>SUMIF(C$2:C639,C639,AA$2:AA639)</f>
        <v>53.854166666666671</v>
      </c>
      <c r="AC639" s="38">
        <f>SUM(AA$2:AA639)</f>
        <v>540.44861111113426</v>
      </c>
      <c r="AD639" s="43" t="e">
        <f t="shared" si="256"/>
        <v>#DIV/0!</v>
      </c>
      <c r="AE639" s="43">
        <f t="shared" si="257"/>
        <v>0.43083333333333335</v>
      </c>
      <c r="AF639" s="43">
        <f t="shared" si="258"/>
        <v>0.35208378574015259</v>
      </c>
      <c r="AG639" s="38">
        <f>SUMIF(Unloader!B:B,Summary!B639,Unloader!M:M)</f>
        <v>0</v>
      </c>
      <c r="AH639" s="38">
        <f>SUMIF(C$2:C639,C639,AG$2:AG639)</f>
        <v>577646</v>
      </c>
      <c r="AI639" s="38">
        <f>SUM(AG$2:AG639)</f>
        <v>5010888</v>
      </c>
      <c r="AJ639" s="40">
        <f>SUMIF(Unloader!B:B,Summary!B639,Unloader!W:W)</f>
        <v>0</v>
      </c>
      <c r="AK639" s="40">
        <f>SUMIF(Unloader!B:B,Summary!B639,Unloader!AD:AD)+SUMIF(Unloader!B:B,Summary!B639,Unloader!BR:BR)+SUMIF(Unloader!B:B,Summary!B639,Unloader!BN:BN)</f>
        <v>0</v>
      </c>
      <c r="AL639" s="40">
        <f>SUMIF(C$2:C639,C639,AJ$2:AJ639)</f>
        <v>16.781944444444441</v>
      </c>
      <c r="AM639" s="40">
        <f>SUMIF(C$2:C639,C639,AK$2:AK639)</f>
        <v>0.68888888888888899</v>
      </c>
      <c r="AN639" s="30">
        <f t="shared" si="259"/>
        <v>1495.5881591438686</v>
      </c>
      <c r="AO639" s="30">
        <f>SUM(AJ$2:AJ639)</f>
        <v>155.96458333333337</v>
      </c>
      <c r="AP639" s="30">
        <f>SUM(AK$2:AK639)</f>
        <v>13.888194444444437</v>
      </c>
      <c r="AQ639" s="30">
        <f t="shared" si="260"/>
        <v>1469.5404467471526</v>
      </c>
    </row>
    <row r="640" spans="1:43" x14ac:dyDescent="0.25">
      <c r="A640" s="124">
        <f t="shared" si="261"/>
        <v>639</v>
      </c>
      <c r="B640" s="361">
        <f t="shared" si="261"/>
        <v>41272</v>
      </c>
      <c r="C640" s="33">
        <f t="shared" si="242"/>
        <v>12</v>
      </c>
      <c r="D640" s="125">
        <f>COUNTIF('Rake Load'!A:A,Summary!B640)</f>
        <v>0</v>
      </c>
      <c r="E640" s="125">
        <f>SUMIF('Rake Load'!A:A,B640,'Rake Load'!F:F)</f>
        <v>0</v>
      </c>
      <c r="F640" s="35">
        <f>SUMIF('Rake Load'!A:A,B640,'Rake Load'!AB:AB)</f>
        <v>0</v>
      </c>
      <c r="G640" s="35" t="e">
        <f t="shared" si="243"/>
        <v>#DIV/0!</v>
      </c>
      <c r="H640" s="36" t="e">
        <f t="shared" si="244"/>
        <v>#DIV/0!</v>
      </c>
      <c r="I640" s="36" t="e">
        <f t="shared" si="245"/>
        <v>#DIV/0!</v>
      </c>
      <c r="J640" s="35">
        <f>SUMIF('Rake Load'!A:A,B640,'Rake Load'!BH:BH)</f>
        <v>0</v>
      </c>
      <c r="K640" s="41">
        <f t="shared" si="246"/>
        <v>0</v>
      </c>
      <c r="L640" s="41" t="e">
        <f t="shared" si="247"/>
        <v>#DIV/0!</v>
      </c>
      <c r="M640" s="49" t="e">
        <f t="shared" si="248"/>
        <v>#DIV/0!</v>
      </c>
      <c r="N640" s="49" t="e">
        <f t="shared" si="249"/>
        <v>#DIV/0!</v>
      </c>
      <c r="O640" s="363">
        <f>SUMIF(C$2:C640,C640,D$2:D640)</f>
        <v>125</v>
      </c>
      <c r="P640" s="33">
        <f>SUMIF(C$2:C640,C640,F$2:F640)</f>
        <v>18.607638888888889</v>
      </c>
      <c r="Q640" s="37">
        <f t="shared" si="250"/>
        <v>0.14886111111111111</v>
      </c>
      <c r="R640" s="36">
        <f t="shared" si="251"/>
        <v>3</v>
      </c>
      <c r="S640" s="36">
        <f t="shared" si="252"/>
        <v>34</v>
      </c>
      <c r="T640" s="363">
        <f>SUM(D$2:D640)</f>
        <v>1535</v>
      </c>
      <c r="U640" s="38">
        <f>SUMIF(C$2:C640,C640,E$2:E640)</f>
        <v>437834.7699999999</v>
      </c>
      <c r="V640" s="38">
        <f>SUM(E$2:E640)</f>
        <v>5446054.2960000029</v>
      </c>
      <c r="W640" s="43">
        <f>SUM(F$2:F640)</f>
        <v>40908.054861111159</v>
      </c>
      <c r="X640" s="43">
        <f t="shared" si="253"/>
        <v>26.650198606587075</v>
      </c>
      <c r="Y640" s="36">
        <f t="shared" si="254"/>
        <v>15</v>
      </c>
      <c r="Z640" s="36">
        <f t="shared" si="255"/>
        <v>36</v>
      </c>
      <c r="AA640" s="38">
        <f>SUMIF('Rake Load'!A:A,Summary!B640,'Rake Load'!AN:AN)</f>
        <v>0</v>
      </c>
      <c r="AB640" s="38">
        <f>SUMIF(C$2:C640,C640,AA$2:AA640)</f>
        <v>53.854166666666671</v>
      </c>
      <c r="AC640" s="38">
        <f>SUM(AA$2:AA640)</f>
        <v>540.44861111113426</v>
      </c>
      <c r="AD640" s="43" t="e">
        <f t="shared" si="256"/>
        <v>#DIV/0!</v>
      </c>
      <c r="AE640" s="43">
        <f t="shared" si="257"/>
        <v>0.43083333333333335</v>
      </c>
      <c r="AF640" s="43">
        <f t="shared" si="258"/>
        <v>0.35208378574015259</v>
      </c>
      <c r="AG640" s="38">
        <f>SUMIF(Unloader!B:B,Summary!B640,Unloader!M:M)</f>
        <v>0</v>
      </c>
      <c r="AH640" s="38">
        <f>SUMIF(C$2:C640,C640,AG$2:AG640)</f>
        <v>577646</v>
      </c>
      <c r="AI640" s="38">
        <f>SUM(AG$2:AG640)</f>
        <v>5010888</v>
      </c>
      <c r="AJ640" s="40">
        <f>SUMIF(Unloader!B:B,Summary!B640,Unloader!W:W)</f>
        <v>0</v>
      </c>
      <c r="AK640" s="40">
        <f>SUMIF(Unloader!B:B,Summary!B640,Unloader!AD:AD)+SUMIF(Unloader!B:B,Summary!B640,Unloader!BR:BR)+SUMIF(Unloader!B:B,Summary!B640,Unloader!BN:BN)</f>
        <v>0</v>
      </c>
      <c r="AL640" s="40">
        <f>SUMIF(C$2:C640,C640,AJ$2:AJ640)</f>
        <v>16.781944444444441</v>
      </c>
      <c r="AM640" s="40">
        <f>SUMIF(C$2:C640,C640,AK$2:AK640)</f>
        <v>0.68888888888888899</v>
      </c>
      <c r="AN640" s="30">
        <f t="shared" si="259"/>
        <v>1495.5881591438686</v>
      </c>
      <c r="AO640" s="30">
        <f>SUM(AJ$2:AJ640)</f>
        <v>155.96458333333337</v>
      </c>
      <c r="AP640" s="30">
        <f>SUM(AK$2:AK640)</f>
        <v>13.888194444444437</v>
      </c>
      <c r="AQ640" s="30">
        <f t="shared" si="260"/>
        <v>1469.5404467471526</v>
      </c>
    </row>
    <row r="641" spans="1:43" x14ac:dyDescent="0.25">
      <c r="A641" s="124">
        <f t="shared" si="261"/>
        <v>640</v>
      </c>
      <c r="B641" s="361">
        <f t="shared" si="261"/>
        <v>41273</v>
      </c>
      <c r="C641" s="33">
        <f t="shared" si="242"/>
        <v>12</v>
      </c>
      <c r="D641" s="125">
        <f>COUNTIF('Rake Load'!A:A,Summary!B641)</f>
        <v>0</v>
      </c>
      <c r="E641" s="125">
        <f>SUMIF('Rake Load'!A:A,B641,'Rake Load'!F:F)</f>
        <v>0</v>
      </c>
      <c r="F641" s="35">
        <f>SUMIF('Rake Load'!A:A,B641,'Rake Load'!AB:AB)</f>
        <v>0</v>
      </c>
      <c r="G641" s="35" t="e">
        <f t="shared" si="243"/>
        <v>#DIV/0!</v>
      </c>
      <c r="H641" s="36" t="e">
        <f t="shared" si="244"/>
        <v>#DIV/0!</v>
      </c>
      <c r="I641" s="36" t="e">
        <f t="shared" si="245"/>
        <v>#DIV/0!</v>
      </c>
      <c r="J641" s="35">
        <f>SUMIF('Rake Load'!A:A,B641,'Rake Load'!BH:BH)</f>
        <v>0</v>
      </c>
      <c r="K641" s="41">
        <f t="shared" si="246"/>
        <v>0</v>
      </c>
      <c r="L641" s="41" t="e">
        <f t="shared" si="247"/>
        <v>#DIV/0!</v>
      </c>
      <c r="M641" s="49" t="e">
        <f t="shared" si="248"/>
        <v>#DIV/0!</v>
      </c>
      <c r="N641" s="49" t="e">
        <f t="shared" si="249"/>
        <v>#DIV/0!</v>
      </c>
      <c r="O641" s="363">
        <f>SUMIF(C$2:C641,C641,D$2:D641)</f>
        <v>125</v>
      </c>
      <c r="P641" s="33">
        <f>SUMIF(C$2:C641,C641,F$2:F641)</f>
        <v>18.607638888888889</v>
      </c>
      <c r="Q641" s="37">
        <f t="shared" si="250"/>
        <v>0.14886111111111111</v>
      </c>
      <c r="R641" s="36">
        <f t="shared" si="251"/>
        <v>3</v>
      </c>
      <c r="S641" s="36">
        <f t="shared" si="252"/>
        <v>34</v>
      </c>
      <c r="T641" s="363">
        <f>SUM(D$2:D641)</f>
        <v>1535</v>
      </c>
      <c r="U641" s="38">
        <f>SUMIF(C$2:C641,C641,E$2:E641)</f>
        <v>437834.7699999999</v>
      </c>
      <c r="V641" s="38">
        <f>SUM(E$2:E641)</f>
        <v>5446054.2960000029</v>
      </c>
      <c r="W641" s="43">
        <f>SUM(F$2:F641)</f>
        <v>40908.054861111159</v>
      </c>
      <c r="X641" s="43">
        <f t="shared" si="253"/>
        <v>26.650198606587075</v>
      </c>
      <c r="Y641" s="36">
        <f t="shared" si="254"/>
        <v>15</v>
      </c>
      <c r="Z641" s="36">
        <f t="shared" si="255"/>
        <v>36</v>
      </c>
      <c r="AA641" s="38">
        <f>SUMIF('Rake Load'!A:A,Summary!B641,'Rake Load'!AN:AN)</f>
        <v>0</v>
      </c>
      <c r="AB641" s="38">
        <f>SUMIF(C$2:C641,C641,AA$2:AA641)</f>
        <v>53.854166666666671</v>
      </c>
      <c r="AC641" s="38">
        <f>SUM(AA$2:AA641)</f>
        <v>540.44861111113426</v>
      </c>
      <c r="AD641" s="43" t="e">
        <f t="shared" si="256"/>
        <v>#DIV/0!</v>
      </c>
      <c r="AE641" s="43">
        <f t="shared" si="257"/>
        <v>0.43083333333333335</v>
      </c>
      <c r="AF641" s="43">
        <f t="shared" si="258"/>
        <v>0.35208378574015259</v>
      </c>
      <c r="AG641" s="38">
        <f>SUMIF(Unloader!B:B,Summary!B641,Unloader!M:M)</f>
        <v>0</v>
      </c>
      <c r="AH641" s="38">
        <f>SUMIF(C$2:C641,C641,AG$2:AG641)</f>
        <v>577646</v>
      </c>
      <c r="AI641" s="38">
        <f>SUM(AG$2:AG641)</f>
        <v>5010888</v>
      </c>
      <c r="AJ641" s="40">
        <f>SUMIF(Unloader!B:B,Summary!B641,Unloader!W:W)</f>
        <v>0</v>
      </c>
      <c r="AK641" s="40">
        <f>SUMIF(Unloader!B:B,Summary!B641,Unloader!AD:AD)+SUMIF(Unloader!B:B,Summary!B641,Unloader!BR:BR)+SUMIF(Unloader!B:B,Summary!B641,Unloader!BN:BN)</f>
        <v>0</v>
      </c>
      <c r="AL641" s="40">
        <f>SUMIF(C$2:C641,C641,AJ$2:AJ641)</f>
        <v>16.781944444444441</v>
      </c>
      <c r="AM641" s="40">
        <f>SUMIF(C$2:C641,C641,AK$2:AK641)</f>
        <v>0.68888888888888899</v>
      </c>
      <c r="AN641" s="30">
        <f t="shared" si="259"/>
        <v>1495.5881591438686</v>
      </c>
      <c r="AO641" s="30">
        <f>SUM(AJ$2:AJ641)</f>
        <v>155.96458333333337</v>
      </c>
      <c r="AP641" s="30">
        <f>SUM(AK$2:AK641)</f>
        <v>13.888194444444437</v>
      </c>
      <c r="AQ641" s="30">
        <f t="shared" si="260"/>
        <v>1469.5404467471526</v>
      </c>
    </row>
    <row r="642" spans="1:43" x14ac:dyDescent="0.25">
      <c r="A642" s="124">
        <f t="shared" si="261"/>
        <v>641</v>
      </c>
      <c r="B642" s="361">
        <f t="shared" si="261"/>
        <v>41274</v>
      </c>
      <c r="C642" s="33">
        <f t="shared" si="242"/>
        <v>12</v>
      </c>
      <c r="D642" s="125">
        <f>COUNTIF('Rake Load'!A:A,Summary!B642)</f>
        <v>0</v>
      </c>
      <c r="E642" s="125">
        <f>SUMIF('Rake Load'!A:A,B642,'Rake Load'!F:F)</f>
        <v>0</v>
      </c>
      <c r="F642" s="35">
        <f>SUMIF('Rake Load'!A:A,B642,'Rake Load'!AB:AB)</f>
        <v>0</v>
      </c>
      <c r="G642" s="35" t="e">
        <f t="shared" si="243"/>
        <v>#DIV/0!</v>
      </c>
      <c r="H642" s="36" t="e">
        <f t="shared" si="244"/>
        <v>#DIV/0!</v>
      </c>
      <c r="I642" s="36" t="e">
        <f t="shared" si="245"/>
        <v>#DIV/0!</v>
      </c>
      <c r="J642" s="35">
        <f>SUMIF('Rake Load'!A:A,B642,'Rake Load'!BH:BH)</f>
        <v>0</v>
      </c>
      <c r="K642" s="41">
        <f t="shared" si="246"/>
        <v>0</v>
      </c>
      <c r="L642" s="41" t="e">
        <f t="shared" si="247"/>
        <v>#DIV/0!</v>
      </c>
      <c r="M642" s="49" t="e">
        <f t="shared" si="248"/>
        <v>#DIV/0!</v>
      </c>
      <c r="N642" s="49" t="e">
        <f t="shared" si="249"/>
        <v>#DIV/0!</v>
      </c>
      <c r="O642" s="363">
        <f>SUMIF(C$2:C642,C642,D$2:D642)</f>
        <v>125</v>
      </c>
      <c r="P642" s="33">
        <f>SUMIF(C$2:C642,C642,F$2:F642)</f>
        <v>18.607638888888889</v>
      </c>
      <c r="Q642" s="37">
        <f t="shared" si="250"/>
        <v>0.14886111111111111</v>
      </c>
      <c r="R642" s="36">
        <f t="shared" si="251"/>
        <v>3</v>
      </c>
      <c r="S642" s="36">
        <f t="shared" si="252"/>
        <v>34</v>
      </c>
      <c r="T642" s="363">
        <f>SUM(D$2:D642)</f>
        <v>1535</v>
      </c>
      <c r="U642" s="38">
        <f>SUMIF(C$2:C642,C642,E$2:E642)</f>
        <v>437834.7699999999</v>
      </c>
      <c r="V642" s="38">
        <f>SUM(E$2:E642)</f>
        <v>5446054.2960000029</v>
      </c>
      <c r="W642" s="43">
        <f>SUM(F$2:F642)</f>
        <v>40908.054861111159</v>
      </c>
      <c r="X642" s="43">
        <f t="shared" si="253"/>
        <v>26.650198606587075</v>
      </c>
      <c r="Y642" s="36">
        <f t="shared" si="254"/>
        <v>15</v>
      </c>
      <c r="Z642" s="36">
        <f t="shared" si="255"/>
        <v>36</v>
      </c>
      <c r="AA642" s="38">
        <f>SUMIF('Rake Load'!A:A,Summary!B642,'Rake Load'!AN:AN)</f>
        <v>0</v>
      </c>
      <c r="AB642" s="38">
        <f>SUMIF(C$2:C642,C642,AA$2:AA642)</f>
        <v>53.854166666666671</v>
      </c>
      <c r="AC642" s="38">
        <f>SUM(AA$2:AA642)</f>
        <v>540.44861111113426</v>
      </c>
      <c r="AD642" s="43" t="e">
        <f t="shared" si="256"/>
        <v>#DIV/0!</v>
      </c>
      <c r="AE642" s="43">
        <f t="shared" si="257"/>
        <v>0.43083333333333335</v>
      </c>
      <c r="AF642" s="43">
        <f t="shared" si="258"/>
        <v>0.35208378574015259</v>
      </c>
      <c r="AG642" s="38">
        <f>SUMIF(Unloader!B:B,Summary!B642,Unloader!M:M)</f>
        <v>0</v>
      </c>
      <c r="AH642" s="38">
        <f>SUMIF(C$2:C642,C642,AG$2:AG642)</f>
        <v>577646</v>
      </c>
      <c r="AI642" s="38">
        <f>SUM(AG$2:AG642)</f>
        <v>5010888</v>
      </c>
      <c r="AJ642" s="40">
        <f>SUMIF(Unloader!B:B,Summary!B642,Unloader!W:W)</f>
        <v>0</v>
      </c>
      <c r="AK642" s="40">
        <f>SUMIF(Unloader!B:B,Summary!B642,Unloader!AD:AD)+SUMIF(Unloader!B:B,Summary!B642,Unloader!BR:BR)+SUMIF(Unloader!B:B,Summary!B642,Unloader!BN:BN)</f>
        <v>0</v>
      </c>
      <c r="AL642" s="40">
        <f>SUMIF(C$2:C642,C642,AJ$2:AJ642)</f>
        <v>16.781944444444441</v>
      </c>
      <c r="AM642" s="40">
        <f>SUMIF(C$2:C642,C642,AK$2:AK642)</f>
        <v>0.68888888888888899</v>
      </c>
      <c r="AN642" s="30">
        <f t="shared" si="259"/>
        <v>1495.5881591438686</v>
      </c>
      <c r="AO642" s="30">
        <f>SUM(AJ$2:AJ642)</f>
        <v>155.96458333333337</v>
      </c>
      <c r="AP642" s="30">
        <f>SUM(AK$2:AK642)</f>
        <v>13.888194444444437</v>
      </c>
      <c r="AQ642" s="30">
        <f t="shared" si="260"/>
        <v>1469.5404467471526</v>
      </c>
    </row>
    <row r="643" spans="1:43" x14ac:dyDescent="0.25">
      <c r="A643" s="124">
        <f t="shared" si="261"/>
        <v>642</v>
      </c>
      <c r="B643" s="361">
        <f t="shared" si="261"/>
        <v>41275</v>
      </c>
      <c r="C643" s="33">
        <f t="shared" si="242"/>
        <v>1</v>
      </c>
      <c r="D643" s="125">
        <f>COUNTIF('Rake Load'!A:A,Summary!B643)</f>
        <v>0</v>
      </c>
      <c r="E643" s="125">
        <f>SUMIF('Rake Load'!A:A,B643,'Rake Load'!F:F)</f>
        <v>0</v>
      </c>
      <c r="F643" s="35">
        <f>SUMIF('Rake Load'!A:A,B643,'Rake Load'!AB:AB)</f>
        <v>0</v>
      </c>
      <c r="G643" s="35" t="e">
        <f t="shared" si="243"/>
        <v>#DIV/0!</v>
      </c>
      <c r="H643" s="36" t="e">
        <f t="shared" si="244"/>
        <v>#DIV/0!</v>
      </c>
      <c r="I643" s="36" t="e">
        <f t="shared" si="245"/>
        <v>#DIV/0!</v>
      </c>
      <c r="J643" s="35">
        <f>SUMIF('Rake Load'!A:A,B643,'Rake Load'!BH:BH)</f>
        <v>0</v>
      </c>
      <c r="K643" s="41">
        <f t="shared" si="246"/>
        <v>0</v>
      </c>
      <c r="L643" s="41" t="e">
        <f t="shared" si="247"/>
        <v>#DIV/0!</v>
      </c>
      <c r="M643" s="49" t="e">
        <f t="shared" si="248"/>
        <v>#DIV/0!</v>
      </c>
      <c r="N643" s="49" t="e">
        <f t="shared" si="249"/>
        <v>#DIV/0!</v>
      </c>
      <c r="O643" s="363">
        <f>SUMIF(C$2:C643,C643,D$2:D643)</f>
        <v>131</v>
      </c>
      <c r="P643" s="33">
        <f>SUMIF(C$2:C643,C643,F$2:F643)</f>
        <v>17.334027777777774</v>
      </c>
      <c r="Q643" s="37">
        <f t="shared" si="250"/>
        <v>0.13232082273112805</v>
      </c>
      <c r="R643" s="36">
        <f t="shared" si="251"/>
        <v>3</v>
      </c>
      <c r="S643" s="36">
        <f t="shared" si="252"/>
        <v>10</v>
      </c>
      <c r="T643" s="363">
        <f>SUM(D$2:D643)</f>
        <v>1535</v>
      </c>
      <c r="U643" s="38">
        <f>SUMIF(C$2:C643,C643,E$2:E643)</f>
        <v>472642.35999999981</v>
      </c>
      <c r="V643" s="38">
        <f>SUM(E$2:E643)</f>
        <v>5446054.2960000029</v>
      </c>
      <c r="W643" s="43">
        <f>SUM(F$2:F643)</f>
        <v>40908.054861111159</v>
      </c>
      <c r="X643" s="43">
        <f t="shared" si="253"/>
        <v>26.650198606587075</v>
      </c>
      <c r="Y643" s="36">
        <f t="shared" si="254"/>
        <v>15</v>
      </c>
      <c r="Z643" s="36">
        <f t="shared" si="255"/>
        <v>36</v>
      </c>
      <c r="AA643" s="38">
        <f>SUMIF('Rake Load'!A:A,Summary!B643,'Rake Load'!AN:AN)</f>
        <v>0</v>
      </c>
      <c r="AB643" s="38">
        <f>SUMIF(C$2:C643,C643,AA$2:AA643)</f>
        <v>51.222916666666656</v>
      </c>
      <c r="AC643" s="38">
        <f>SUM(AA$2:AA643)</f>
        <v>540.44861111113426</v>
      </c>
      <c r="AD643" s="43" t="e">
        <f t="shared" si="256"/>
        <v>#DIV/0!</v>
      </c>
      <c r="AE643" s="43">
        <f t="shared" si="257"/>
        <v>0.3910146310432569</v>
      </c>
      <c r="AF643" s="43">
        <f t="shared" si="258"/>
        <v>0.35208378574015259</v>
      </c>
      <c r="AG643" s="38">
        <f>SUMIF(Unloader!B:B,Summary!B643,Unloader!M:M)</f>
        <v>0</v>
      </c>
      <c r="AH643" s="38">
        <f>SUMIF(C$2:C643,C643,AG$2:AG643)</f>
        <v>565718</v>
      </c>
      <c r="AI643" s="38">
        <f>SUM(AG$2:AG643)</f>
        <v>5010888</v>
      </c>
      <c r="AJ643" s="40">
        <f>SUMIF(Unloader!B:B,Summary!B643,Unloader!W:W)</f>
        <v>0</v>
      </c>
      <c r="AK643" s="40">
        <f>SUMIF(Unloader!B:B,Summary!B643,Unloader!AD:AD)+SUMIF(Unloader!B:B,Summary!B643,Unloader!BR:BR)+SUMIF(Unloader!B:B,Summary!B643,Unloader!BN:BN)</f>
        <v>0</v>
      </c>
      <c r="AL643" s="40">
        <f>SUMIF(C$2:C643,C643,AJ$2:AJ643)</f>
        <v>22.302083333333336</v>
      </c>
      <c r="AM643" s="40">
        <f>SUMIF(C$2:C643,C643,AK$2:AK643)</f>
        <v>2.7305555555555552</v>
      </c>
      <c r="AN643" s="30">
        <f t="shared" si="259"/>
        <v>1204.3813646524497</v>
      </c>
      <c r="AO643" s="30">
        <f>SUM(AJ$2:AJ643)</f>
        <v>155.96458333333337</v>
      </c>
      <c r="AP643" s="30">
        <f>SUM(AK$2:AK643)</f>
        <v>13.888194444444437</v>
      </c>
      <c r="AQ643" s="30">
        <f t="shared" si="260"/>
        <v>1469.5404467471526</v>
      </c>
    </row>
    <row r="644" spans="1:43" x14ac:dyDescent="0.25">
      <c r="A644" s="124">
        <f t="shared" si="261"/>
        <v>643</v>
      </c>
      <c r="B644" s="361">
        <f t="shared" si="261"/>
        <v>41276</v>
      </c>
      <c r="C644" s="33">
        <f t="shared" si="242"/>
        <v>1</v>
      </c>
      <c r="D644" s="125">
        <f>COUNTIF('Rake Load'!A:A,Summary!B644)</f>
        <v>0</v>
      </c>
      <c r="E644" s="125">
        <f>SUMIF('Rake Load'!A:A,B644,'Rake Load'!F:F)</f>
        <v>0</v>
      </c>
      <c r="F644" s="35">
        <f>SUMIF('Rake Load'!A:A,B644,'Rake Load'!AB:AB)</f>
        <v>0</v>
      </c>
      <c r="G644" s="35" t="e">
        <f t="shared" si="243"/>
        <v>#DIV/0!</v>
      </c>
      <c r="H644" s="36" t="e">
        <f t="shared" si="244"/>
        <v>#DIV/0!</v>
      </c>
      <c r="I644" s="36" t="e">
        <f t="shared" si="245"/>
        <v>#DIV/0!</v>
      </c>
      <c r="J644" s="35">
        <f>SUMIF('Rake Load'!A:A,B644,'Rake Load'!BH:BH)</f>
        <v>0</v>
      </c>
      <c r="K644" s="41">
        <f t="shared" si="246"/>
        <v>0</v>
      </c>
      <c r="L644" s="41" t="e">
        <f t="shared" si="247"/>
        <v>#DIV/0!</v>
      </c>
      <c r="M644" s="49" t="e">
        <f t="shared" si="248"/>
        <v>#DIV/0!</v>
      </c>
      <c r="N644" s="49" t="e">
        <f t="shared" si="249"/>
        <v>#DIV/0!</v>
      </c>
      <c r="O644" s="363">
        <f>SUMIF(C$2:C644,C644,D$2:D644)</f>
        <v>131</v>
      </c>
      <c r="P644" s="33">
        <f>SUMIF(C$2:C644,C644,F$2:F644)</f>
        <v>17.334027777777774</v>
      </c>
      <c r="Q644" s="37">
        <f t="shared" si="250"/>
        <v>0.13232082273112805</v>
      </c>
      <c r="R644" s="36">
        <f t="shared" si="251"/>
        <v>3</v>
      </c>
      <c r="S644" s="36">
        <f t="shared" si="252"/>
        <v>10</v>
      </c>
      <c r="T644" s="363">
        <f>SUM(D$2:D644)</f>
        <v>1535</v>
      </c>
      <c r="U644" s="38">
        <f>SUMIF(C$2:C644,C644,E$2:E644)</f>
        <v>472642.35999999981</v>
      </c>
      <c r="V644" s="38">
        <f>SUM(E$2:E644)</f>
        <v>5446054.2960000029</v>
      </c>
      <c r="W644" s="43">
        <f>SUM(F$2:F644)</f>
        <v>40908.054861111159</v>
      </c>
      <c r="X644" s="43">
        <f t="shared" si="253"/>
        <v>26.650198606587075</v>
      </c>
      <c r="Y644" s="36">
        <f t="shared" si="254"/>
        <v>15</v>
      </c>
      <c r="Z644" s="36">
        <f t="shared" si="255"/>
        <v>36</v>
      </c>
      <c r="AA644" s="38">
        <f>SUMIF('Rake Load'!A:A,Summary!B644,'Rake Load'!AN:AN)</f>
        <v>0</v>
      </c>
      <c r="AB644" s="38">
        <f>SUMIF(C$2:C644,C644,AA$2:AA644)</f>
        <v>51.222916666666656</v>
      </c>
      <c r="AC644" s="38">
        <f>SUM(AA$2:AA644)</f>
        <v>540.44861111113426</v>
      </c>
      <c r="AD644" s="43" t="e">
        <f t="shared" si="256"/>
        <v>#DIV/0!</v>
      </c>
      <c r="AE644" s="43">
        <f t="shared" si="257"/>
        <v>0.3910146310432569</v>
      </c>
      <c r="AF644" s="43">
        <f t="shared" si="258"/>
        <v>0.35208378574015259</v>
      </c>
      <c r="AG644" s="38">
        <f>SUMIF(Unloader!B:B,Summary!B644,Unloader!M:M)</f>
        <v>0</v>
      </c>
      <c r="AH644" s="38">
        <f>SUMIF(C$2:C644,C644,AG$2:AG644)</f>
        <v>565718</v>
      </c>
      <c r="AI644" s="38">
        <f>SUM(AG$2:AG644)</f>
        <v>5010888</v>
      </c>
      <c r="AJ644" s="40">
        <f>SUMIF(Unloader!B:B,Summary!B644,Unloader!W:W)</f>
        <v>0</v>
      </c>
      <c r="AK644" s="40">
        <f>SUMIF(Unloader!B:B,Summary!B644,Unloader!AD:AD)+SUMIF(Unloader!B:B,Summary!B644,Unloader!BR:BR)+SUMIF(Unloader!B:B,Summary!B644,Unloader!BN:BN)</f>
        <v>0</v>
      </c>
      <c r="AL644" s="40">
        <f>SUMIF(C$2:C644,C644,AJ$2:AJ644)</f>
        <v>22.302083333333336</v>
      </c>
      <c r="AM644" s="40">
        <f>SUMIF(C$2:C644,C644,AK$2:AK644)</f>
        <v>2.7305555555555552</v>
      </c>
      <c r="AN644" s="30">
        <f t="shared" si="259"/>
        <v>1204.3813646524497</v>
      </c>
      <c r="AO644" s="30">
        <f>SUM(AJ$2:AJ644)</f>
        <v>155.96458333333337</v>
      </c>
      <c r="AP644" s="30">
        <f>SUM(AK$2:AK644)</f>
        <v>13.888194444444437</v>
      </c>
      <c r="AQ644" s="30">
        <f t="shared" si="260"/>
        <v>1469.5404467471526</v>
      </c>
    </row>
    <row r="645" spans="1:43" x14ac:dyDescent="0.25">
      <c r="A645" s="124">
        <f t="shared" si="261"/>
        <v>644</v>
      </c>
      <c r="B645" s="361">
        <f t="shared" si="261"/>
        <v>41277</v>
      </c>
      <c r="C645" s="33">
        <f t="shared" si="242"/>
        <v>1</v>
      </c>
      <c r="D645" s="125">
        <f>COUNTIF('Rake Load'!A:A,Summary!B645)</f>
        <v>0</v>
      </c>
      <c r="E645" s="125">
        <f>SUMIF('Rake Load'!A:A,B645,'Rake Load'!F:F)</f>
        <v>0</v>
      </c>
      <c r="F645" s="35">
        <f>SUMIF('Rake Load'!A:A,B645,'Rake Load'!AB:AB)</f>
        <v>0</v>
      </c>
      <c r="G645" s="35" t="e">
        <f t="shared" si="243"/>
        <v>#DIV/0!</v>
      </c>
      <c r="H645" s="36" t="e">
        <f t="shared" si="244"/>
        <v>#DIV/0!</v>
      </c>
      <c r="I645" s="36" t="e">
        <f t="shared" si="245"/>
        <v>#DIV/0!</v>
      </c>
      <c r="J645" s="35">
        <f>SUMIF('Rake Load'!A:A,B645,'Rake Load'!BH:BH)</f>
        <v>0</v>
      </c>
      <c r="K645" s="41">
        <f t="shared" si="246"/>
        <v>0</v>
      </c>
      <c r="L645" s="41" t="e">
        <f t="shared" si="247"/>
        <v>#DIV/0!</v>
      </c>
      <c r="M645" s="49" t="e">
        <f t="shared" si="248"/>
        <v>#DIV/0!</v>
      </c>
      <c r="N645" s="49" t="e">
        <f t="shared" si="249"/>
        <v>#DIV/0!</v>
      </c>
      <c r="O645" s="363">
        <f>SUMIF(C$2:C645,C645,D$2:D645)</f>
        <v>131</v>
      </c>
      <c r="P645" s="33">
        <f>SUMIF(C$2:C645,C645,F$2:F645)</f>
        <v>17.334027777777774</v>
      </c>
      <c r="Q645" s="37">
        <f t="shared" si="250"/>
        <v>0.13232082273112805</v>
      </c>
      <c r="R645" s="36">
        <f t="shared" si="251"/>
        <v>3</v>
      </c>
      <c r="S645" s="36">
        <f t="shared" si="252"/>
        <v>10</v>
      </c>
      <c r="T645" s="363">
        <f>SUM(D$2:D645)</f>
        <v>1535</v>
      </c>
      <c r="U645" s="38">
        <f>SUMIF(C$2:C645,C645,E$2:E645)</f>
        <v>472642.35999999981</v>
      </c>
      <c r="V645" s="38">
        <f>SUM(E$2:E645)</f>
        <v>5446054.2960000029</v>
      </c>
      <c r="W645" s="43">
        <f>SUM(F$2:F645)</f>
        <v>40908.054861111159</v>
      </c>
      <c r="X645" s="43">
        <f t="shared" si="253"/>
        <v>26.650198606587075</v>
      </c>
      <c r="Y645" s="36">
        <f t="shared" si="254"/>
        <v>15</v>
      </c>
      <c r="Z645" s="36">
        <f t="shared" si="255"/>
        <v>36</v>
      </c>
      <c r="AA645" s="38">
        <f>SUMIF('Rake Load'!A:A,Summary!B645,'Rake Load'!AN:AN)</f>
        <v>0</v>
      </c>
      <c r="AB645" s="38">
        <f>SUMIF(C$2:C645,C645,AA$2:AA645)</f>
        <v>51.222916666666656</v>
      </c>
      <c r="AC645" s="38">
        <f>SUM(AA$2:AA645)</f>
        <v>540.44861111113426</v>
      </c>
      <c r="AD645" s="43" t="e">
        <f t="shared" si="256"/>
        <v>#DIV/0!</v>
      </c>
      <c r="AE645" s="43">
        <f t="shared" si="257"/>
        <v>0.3910146310432569</v>
      </c>
      <c r="AF645" s="43">
        <f t="shared" si="258"/>
        <v>0.35208378574015259</v>
      </c>
      <c r="AG645" s="38">
        <f>SUMIF(Unloader!B:B,Summary!B645,Unloader!M:M)</f>
        <v>0</v>
      </c>
      <c r="AH645" s="38">
        <f>SUMIF(C$2:C645,C645,AG$2:AG645)</f>
        <v>565718</v>
      </c>
      <c r="AI645" s="38">
        <f>SUM(AG$2:AG645)</f>
        <v>5010888</v>
      </c>
      <c r="AJ645" s="40">
        <f>SUMIF(Unloader!B:B,Summary!B645,Unloader!W:W)</f>
        <v>0</v>
      </c>
      <c r="AK645" s="40">
        <f>SUMIF(Unloader!B:B,Summary!B645,Unloader!AD:AD)+SUMIF(Unloader!B:B,Summary!B645,Unloader!BR:BR)+SUMIF(Unloader!B:B,Summary!B645,Unloader!BN:BN)</f>
        <v>0</v>
      </c>
      <c r="AL645" s="40">
        <f>SUMIF(C$2:C645,C645,AJ$2:AJ645)</f>
        <v>22.302083333333336</v>
      </c>
      <c r="AM645" s="40">
        <f>SUMIF(C$2:C645,C645,AK$2:AK645)</f>
        <v>2.7305555555555552</v>
      </c>
      <c r="AN645" s="30">
        <f t="shared" si="259"/>
        <v>1204.3813646524497</v>
      </c>
      <c r="AO645" s="30">
        <f>SUM(AJ$2:AJ645)</f>
        <v>155.96458333333337</v>
      </c>
      <c r="AP645" s="30">
        <f>SUM(AK$2:AK645)</f>
        <v>13.888194444444437</v>
      </c>
      <c r="AQ645" s="30">
        <f t="shared" si="260"/>
        <v>1469.5404467471526</v>
      </c>
    </row>
    <row r="646" spans="1:43" x14ac:dyDescent="0.25">
      <c r="A646" s="124">
        <f t="shared" si="261"/>
        <v>645</v>
      </c>
      <c r="B646" s="361">
        <f t="shared" si="261"/>
        <v>41278</v>
      </c>
      <c r="C646" s="33">
        <f t="shared" si="242"/>
        <v>1</v>
      </c>
      <c r="D646" s="125">
        <f>COUNTIF('Rake Load'!A:A,Summary!B646)</f>
        <v>0</v>
      </c>
      <c r="E646" s="125">
        <f>SUMIF('Rake Load'!A:A,B646,'Rake Load'!F:F)</f>
        <v>0</v>
      </c>
      <c r="F646" s="35">
        <f>SUMIF('Rake Load'!A:A,B646,'Rake Load'!AB:AB)</f>
        <v>0</v>
      </c>
      <c r="G646" s="35" t="e">
        <f t="shared" si="243"/>
        <v>#DIV/0!</v>
      </c>
      <c r="H646" s="36" t="e">
        <f t="shared" si="244"/>
        <v>#DIV/0!</v>
      </c>
      <c r="I646" s="36" t="e">
        <f t="shared" si="245"/>
        <v>#DIV/0!</v>
      </c>
      <c r="J646" s="35">
        <f>SUMIF('Rake Load'!A:A,B646,'Rake Load'!BH:BH)</f>
        <v>0</v>
      </c>
      <c r="K646" s="41">
        <f t="shared" si="246"/>
        <v>0</v>
      </c>
      <c r="L646" s="41" t="e">
        <f t="shared" si="247"/>
        <v>#DIV/0!</v>
      </c>
      <c r="M646" s="49" t="e">
        <f t="shared" si="248"/>
        <v>#DIV/0!</v>
      </c>
      <c r="N646" s="49" t="e">
        <f t="shared" si="249"/>
        <v>#DIV/0!</v>
      </c>
      <c r="O646" s="363">
        <f>SUMIF(C$2:C646,C646,D$2:D646)</f>
        <v>131</v>
      </c>
      <c r="P646" s="33">
        <f>SUMIF(C$2:C646,C646,F$2:F646)</f>
        <v>17.334027777777774</v>
      </c>
      <c r="Q646" s="37">
        <f t="shared" si="250"/>
        <v>0.13232082273112805</v>
      </c>
      <c r="R646" s="36">
        <f t="shared" si="251"/>
        <v>3</v>
      </c>
      <c r="S646" s="36">
        <f t="shared" si="252"/>
        <v>10</v>
      </c>
      <c r="T646" s="363">
        <f>SUM(D$2:D646)</f>
        <v>1535</v>
      </c>
      <c r="U646" s="38">
        <f>SUMIF(C$2:C646,C646,E$2:E646)</f>
        <v>472642.35999999981</v>
      </c>
      <c r="V646" s="38">
        <f>SUM(E$2:E646)</f>
        <v>5446054.2960000029</v>
      </c>
      <c r="W646" s="43">
        <f>SUM(F$2:F646)</f>
        <v>40908.054861111159</v>
      </c>
      <c r="X646" s="43">
        <f t="shared" si="253"/>
        <v>26.650198606587075</v>
      </c>
      <c r="Y646" s="36">
        <f t="shared" si="254"/>
        <v>15</v>
      </c>
      <c r="Z646" s="36">
        <f t="shared" si="255"/>
        <v>36</v>
      </c>
      <c r="AA646" s="38">
        <f>SUMIF('Rake Load'!A:A,Summary!B646,'Rake Load'!AN:AN)</f>
        <v>0</v>
      </c>
      <c r="AB646" s="38">
        <f>SUMIF(C$2:C646,C646,AA$2:AA646)</f>
        <v>51.222916666666656</v>
      </c>
      <c r="AC646" s="38">
        <f>SUM(AA$2:AA646)</f>
        <v>540.44861111113426</v>
      </c>
      <c r="AD646" s="43" t="e">
        <f t="shared" si="256"/>
        <v>#DIV/0!</v>
      </c>
      <c r="AE646" s="43">
        <f t="shared" si="257"/>
        <v>0.3910146310432569</v>
      </c>
      <c r="AF646" s="43">
        <f t="shared" si="258"/>
        <v>0.35208378574015259</v>
      </c>
      <c r="AG646" s="38">
        <f>SUMIF(Unloader!B:B,Summary!B646,Unloader!M:M)</f>
        <v>0</v>
      </c>
      <c r="AH646" s="38">
        <f>SUMIF(C$2:C646,C646,AG$2:AG646)</f>
        <v>565718</v>
      </c>
      <c r="AI646" s="38">
        <f>SUM(AG$2:AG646)</f>
        <v>5010888</v>
      </c>
      <c r="AJ646" s="40">
        <f>SUMIF(Unloader!B:B,Summary!B646,Unloader!W:W)</f>
        <v>0</v>
      </c>
      <c r="AK646" s="40">
        <f>SUMIF(Unloader!B:B,Summary!B646,Unloader!AD:AD)+SUMIF(Unloader!B:B,Summary!B646,Unloader!BR:BR)+SUMIF(Unloader!B:B,Summary!B646,Unloader!BN:BN)</f>
        <v>0</v>
      </c>
      <c r="AL646" s="40">
        <f>SUMIF(C$2:C646,C646,AJ$2:AJ646)</f>
        <v>22.302083333333336</v>
      </c>
      <c r="AM646" s="40">
        <f>SUMIF(C$2:C646,C646,AK$2:AK646)</f>
        <v>2.7305555555555552</v>
      </c>
      <c r="AN646" s="30">
        <f t="shared" si="259"/>
        <v>1204.3813646524497</v>
      </c>
      <c r="AO646" s="30">
        <f>SUM(AJ$2:AJ646)</f>
        <v>155.96458333333337</v>
      </c>
      <c r="AP646" s="30">
        <f>SUM(AK$2:AK646)</f>
        <v>13.888194444444437</v>
      </c>
      <c r="AQ646" s="30">
        <f t="shared" si="260"/>
        <v>1469.5404467471526</v>
      </c>
    </row>
    <row r="647" spans="1:43" x14ac:dyDescent="0.25">
      <c r="A647" s="124">
        <f t="shared" si="261"/>
        <v>646</v>
      </c>
      <c r="B647" s="361">
        <f t="shared" si="261"/>
        <v>41279</v>
      </c>
      <c r="C647" s="33">
        <f t="shared" si="242"/>
        <v>1</v>
      </c>
      <c r="D647" s="125">
        <f>COUNTIF('Rake Load'!A:A,Summary!B647)</f>
        <v>0</v>
      </c>
      <c r="E647" s="125">
        <f>SUMIF('Rake Load'!A:A,B647,'Rake Load'!F:F)</f>
        <v>0</v>
      </c>
      <c r="F647" s="35">
        <f>SUMIF('Rake Load'!A:A,B647,'Rake Load'!AB:AB)</f>
        <v>0</v>
      </c>
      <c r="G647" s="35" t="e">
        <f t="shared" si="243"/>
        <v>#DIV/0!</v>
      </c>
      <c r="H647" s="36" t="e">
        <f t="shared" si="244"/>
        <v>#DIV/0!</v>
      </c>
      <c r="I647" s="36" t="e">
        <f t="shared" si="245"/>
        <v>#DIV/0!</v>
      </c>
      <c r="J647" s="35">
        <f>SUMIF('Rake Load'!A:A,B647,'Rake Load'!BH:BH)</f>
        <v>0</v>
      </c>
      <c r="K647" s="41">
        <f t="shared" si="246"/>
        <v>0</v>
      </c>
      <c r="L647" s="41" t="e">
        <f t="shared" si="247"/>
        <v>#DIV/0!</v>
      </c>
      <c r="M647" s="49" t="e">
        <f t="shared" si="248"/>
        <v>#DIV/0!</v>
      </c>
      <c r="N647" s="49" t="e">
        <f t="shared" si="249"/>
        <v>#DIV/0!</v>
      </c>
      <c r="O647" s="363">
        <f>SUMIF(C$2:C647,C647,D$2:D647)</f>
        <v>131</v>
      </c>
      <c r="P647" s="33">
        <f>SUMIF(C$2:C647,C647,F$2:F647)</f>
        <v>17.334027777777774</v>
      </c>
      <c r="Q647" s="37">
        <f t="shared" si="250"/>
        <v>0.13232082273112805</v>
      </c>
      <c r="R647" s="36">
        <f t="shared" si="251"/>
        <v>3</v>
      </c>
      <c r="S647" s="36">
        <f t="shared" si="252"/>
        <v>10</v>
      </c>
      <c r="T647" s="363">
        <f>SUM(D$2:D647)</f>
        <v>1535</v>
      </c>
      <c r="U647" s="38">
        <f>SUMIF(C$2:C647,C647,E$2:E647)</f>
        <v>472642.35999999981</v>
      </c>
      <c r="V647" s="38">
        <f>SUM(E$2:E647)</f>
        <v>5446054.2960000029</v>
      </c>
      <c r="W647" s="43">
        <f>SUM(F$2:F647)</f>
        <v>40908.054861111159</v>
      </c>
      <c r="X647" s="43">
        <f t="shared" si="253"/>
        <v>26.650198606587075</v>
      </c>
      <c r="Y647" s="36">
        <f t="shared" si="254"/>
        <v>15</v>
      </c>
      <c r="Z647" s="36">
        <f t="shared" si="255"/>
        <v>36</v>
      </c>
      <c r="AA647" s="38">
        <f>SUMIF('Rake Load'!A:A,Summary!B647,'Rake Load'!AN:AN)</f>
        <v>0</v>
      </c>
      <c r="AB647" s="38">
        <f>SUMIF(C$2:C647,C647,AA$2:AA647)</f>
        <v>51.222916666666656</v>
      </c>
      <c r="AC647" s="38">
        <f>SUM(AA$2:AA647)</f>
        <v>540.44861111113426</v>
      </c>
      <c r="AD647" s="43" t="e">
        <f t="shared" si="256"/>
        <v>#DIV/0!</v>
      </c>
      <c r="AE647" s="43">
        <f t="shared" si="257"/>
        <v>0.3910146310432569</v>
      </c>
      <c r="AF647" s="43">
        <f t="shared" si="258"/>
        <v>0.35208378574015259</v>
      </c>
      <c r="AG647" s="38">
        <f>SUMIF(Unloader!B:B,Summary!B647,Unloader!M:M)</f>
        <v>0</v>
      </c>
      <c r="AH647" s="38">
        <f>SUMIF(C$2:C647,C647,AG$2:AG647)</f>
        <v>565718</v>
      </c>
      <c r="AI647" s="38">
        <f>SUM(AG$2:AG647)</f>
        <v>5010888</v>
      </c>
      <c r="AJ647" s="40">
        <f>SUMIF(Unloader!B:B,Summary!B647,Unloader!W:W)</f>
        <v>0</v>
      </c>
      <c r="AK647" s="40">
        <f>SUMIF(Unloader!B:B,Summary!B647,Unloader!AD:AD)+SUMIF(Unloader!B:B,Summary!B647,Unloader!BR:BR)+SUMIF(Unloader!B:B,Summary!B647,Unloader!BN:BN)</f>
        <v>0</v>
      </c>
      <c r="AL647" s="40">
        <f>SUMIF(C$2:C647,C647,AJ$2:AJ647)</f>
        <v>22.302083333333336</v>
      </c>
      <c r="AM647" s="40">
        <f>SUMIF(C$2:C647,C647,AK$2:AK647)</f>
        <v>2.7305555555555552</v>
      </c>
      <c r="AN647" s="30">
        <f t="shared" si="259"/>
        <v>1204.3813646524497</v>
      </c>
      <c r="AO647" s="30">
        <f>SUM(AJ$2:AJ647)</f>
        <v>155.96458333333337</v>
      </c>
      <c r="AP647" s="30">
        <f>SUM(AK$2:AK647)</f>
        <v>13.888194444444437</v>
      </c>
      <c r="AQ647" s="30">
        <f t="shared" si="260"/>
        <v>1469.5404467471526</v>
      </c>
    </row>
    <row r="648" spans="1:43" x14ac:dyDescent="0.25">
      <c r="A648" s="124">
        <f t="shared" ref="A648:B663" si="262">A647+1</f>
        <v>647</v>
      </c>
      <c r="B648" s="361">
        <f t="shared" si="262"/>
        <v>41280</v>
      </c>
      <c r="C648" s="33">
        <f t="shared" si="242"/>
        <v>1</v>
      </c>
      <c r="D648" s="125">
        <f>COUNTIF('Rake Load'!A:A,Summary!B648)</f>
        <v>0</v>
      </c>
      <c r="E648" s="125">
        <f>SUMIF('Rake Load'!A:A,B648,'Rake Load'!F:F)</f>
        <v>0</v>
      </c>
      <c r="F648" s="35">
        <f>SUMIF('Rake Load'!A:A,B648,'Rake Load'!AB:AB)</f>
        <v>0</v>
      </c>
      <c r="G648" s="35" t="e">
        <f t="shared" si="243"/>
        <v>#DIV/0!</v>
      </c>
      <c r="H648" s="36" t="e">
        <f t="shared" si="244"/>
        <v>#DIV/0!</v>
      </c>
      <c r="I648" s="36" t="e">
        <f t="shared" si="245"/>
        <v>#DIV/0!</v>
      </c>
      <c r="J648" s="35">
        <f>SUMIF('Rake Load'!A:A,B648,'Rake Load'!BH:BH)</f>
        <v>0</v>
      </c>
      <c r="K648" s="41">
        <f t="shared" si="246"/>
        <v>0</v>
      </c>
      <c r="L648" s="41" t="e">
        <f t="shared" si="247"/>
        <v>#DIV/0!</v>
      </c>
      <c r="M648" s="49" t="e">
        <f t="shared" si="248"/>
        <v>#DIV/0!</v>
      </c>
      <c r="N648" s="49" t="e">
        <f t="shared" si="249"/>
        <v>#DIV/0!</v>
      </c>
      <c r="O648" s="363">
        <f>SUMIF(C$2:C648,C648,D$2:D648)</f>
        <v>131</v>
      </c>
      <c r="P648" s="33">
        <f>SUMIF(C$2:C648,C648,F$2:F648)</f>
        <v>17.334027777777774</v>
      </c>
      <c r="Q648" s="37">
        <f t="shared" si="250"/>
        <v>0.13232082273112805</v>
      </c>
      <c r="R648" s="36">
        <f t="shared" si="251"/>
        <v>3</v>
      </c>
      <c r="S648" s="36">
        <f t="shared" si="252"/>
        <v>10</v>
      </c>
      <c r="T648" s="363">
        <f>SUM(D$2:D648)</f>
        <v>1535</v>
      </c>
      <c r="U648" s="38">
        <f>SUMIF(C$2:C648,C648,E$2:E648)</f>
        <v>472642.35999999981</v>
      </c>
      <c r="V648" s="38">
        <f>SUM(E$2:E648)</f>
        <v>5446054.2960000029</v>
      </c>
      <c r="W648" s="43">
        <f>SUM(F$2:F648)</f>
        <v>40908.054861111159</v>
      </c>
      <c r="X648" s="43">
        <f t="shared" si="253"/>
        <v>26.650198606587075</v>
      </c>
      <c r="Y648" s="36">
        <f t="shared" si="254"/>
        <v>15</v>
      </c>
      <c r="Z648" s="36">
        <f t="shared" si="255"/>
        <v>36</v>
      </c>
      <c r="AA648" s="38">
        <f>SUMIF('Rake Load'!A:A,Summary!B648,'Rake Load'!AN:AN)</f>
        <v>0</v>
      </c>
      <c r="AB648" s="38">
        <f>SUMIF(C$2:C648,C648,AA$2:AA648)</f>
        <v>51.222916666666656</v>
      </c>
      <c r="AC648" s="38">
        <f>SUM(AA$2:AA648)</f>
        <v>540.44861111113426</v>
      </c>
      <c r="AD648" s="43" t="e">
        <f t="shared" si="256"/>
        <v>#DIV/0!</v>
      </c>
      <c r="AE648" s="43">
        <f t="shared" si="257"/>
        <v>0.3910146310432569</v>
      </c>
      <c r="AF648" s="43">
        <f t="shared" si="258"/>
        <v>0.35208378574015259</v>
      </c>
      <c r="AG648" s="38">
        <f>SUMIF(Unloader!B:B,Summary!B648,Unloader!M:M)</f>
        <v>0</v>
      </c>
      <c r="AH648" s="38">
        <f>SUMIF(C$2:C648,C648,AG$2:AG648)</f>
        <v>565718</v>
      </c>
      <c r="AI648" s="38">
        <f>SUM(AG$2:AG648)</f>
        <v>5010888</v>
      </c>
      <c r="AJ648" s="40">
        <f>SUMIF(Unloader!B:B,Summary!B648,Unloader!W:W)</f>
        <v>0</v>
      </c>
      <c r="AK648" s="40">
        <f>SUMIF(Unloader!B:B,Summary!B648,Unloader!AD:AD)+SUMIF(Unloader!B:B,Summary!B648,Unloader!BR:BR)+SUMIF(Unloader!B:B,Summary!B648,Unloader!BN:BN)</f>
        <v>0</v>
      </c>
      <c r="AL648" s="40">
        <f>SUMIF(C$2:C648,C648,AJ$2:AJ648)</f>
        <v>22.302083333333336</v>
      </c>
      <c r="AM648" s="40">
        <f>SUMIF(C$2:C648,C648,AK$2:AK648)</f>
        <v>2.7305555555555552</v>
      </c>
      <c r="AN648" s="30">
        <f t="shared" si="259"/>
        <v>1204.3813646524497</v>
      </c>
      <c r="AO648" s="30">
        <f>SUM(AJ$2:AJ648)</f>
        <v>155.96458333333337</v>
      </c>
      <c r="AP648" s="30">
        <f>SUM(AK$2:AK648)</f>
        <v>13.888194444444437</v>
      </c>
      <c r="AQ648" s="30">
        <f t="shared" si="260"/>
        <v>1469.5404467471526</v>
      </c>
    </row>
    <row r="649" spans="1:43" x14ac:dyDescent="0.25">
      <c r="A649" s="124">
        <f t="shared" si="262"/>
        <v>648</v>
      </c>
      <c r="B649" s="361">
        <f t="shared" si="262"/>
        <v>41281</v>
      </c>
      <c r="C649" s="33">
        <f t="shared" si="242"/>
        <v>1</v>
      </c>
      <c r="D649" s="125">
        <f>COUNTIF('Rake Load'!A:A,Summary!B649)</f>
        <v>0</v>
      </c>
      <c r="E649" s="125">
        <f>SUMIF('Rake Load'!A:A,B649,'Rake Load'!F:F)</f>
        <v>0</v>
      </c>
      <c r="F649" s="35">
        <f>SUMIF('Rake Load'!A:A,B649,'Rake Load'!AB:AB)</f>
        <v>0</v>
      </c>
      <c r="G649" s="35" t="e">
        <f t="shared" si="243"/>
        <v>#DIV/0!</v>
      </c>
      <c r="H649" s="36" t="e">
        <f t="shared" si="244"/>
        <v>#DIV/0!</v>
      </c>
      <c r="I649" s="36" t="e">
        <f t="shared" si="245"/>
        <v>#DIV/0!</v>
      </c>
      <c r="J649" s="35">
        <f>SUMIF('Rake Load'!A:A,B649,'Rake Load'!BH:BH)</f>
        <v>0</v>
      </c>
      <c r="K649" s="41">
        <f t="shared" si="246"/>
        <v>0</v>
      </c>
      <c r="L649" s="41" t="e">
        <f t="shared" si="247"/>
        <v>#DIV/0!</v>
      </c>
      <c r="M649" s="49" t="e">
        <f t="shared" si="248"/>
        <v>#DIV/0!</v>
      </c>
      <c r="N649" s="49" t="e">
        <f t="shared" si="249"/>
        <v>#DIV/0!</v>
      </c>
      <c r="O649" s="363">
        <f>SUMIF(C$2:C649,C649,D$2:D649)</f>
        <v>131</v>
      </c>
      <c r="P649" s="33">
        <f>SUMIF(C$2:C649,C649,F$2:F649)</f>
        <v>17.334027777777774</v>
      </c>
      <c r="Q649" s="37">
        <f t="shared" si="250"/>
        <v>0.13232082273112805</v>
      </c>
      <c r="R649" s="36">
        <f t="shared" si="251"/>
        <v>3</v>
      </c>
      <c r="S649" s="36">
        <f t="shared" si="252"/>
        <v>10</v>
      </c>
      <c r="T649" s="363">
        <f>SUM(D$2:D649)</f>
        <v>1535</v>
      </c>
      <c r="U649" s="38">
        <f>SUMIF(C$2:C649,C649,E$2:E649)</f>
        <v>472642.35999999981</v>
      </c>
      <c r="V649" s="38">
        <f>SUM(E$2:E649)</f>
        <v>5446054.2960000029</v>
      </c>
      <c r="W649" s="43">
        <f>SUM(F$2:F649)</f>
        <v>40908.054861111159</v>
      </c>
      <c r="X649" s="43">
        <f t="shared" si="253"/>
        <v>26.650198606587075</v>
      </c>
      <c r="Y649" s="36">
        <f t="shared" si="254"/>
        <v>15</v>
      </c>
      <c r="Z649" s="36">
        <f t="shared" si="255"/>
        <v>36</v>
      </c>
      <c r="AA649" s="38">
        <f>SUMIF('Rake Load'!A:A,Summary!B649,'Rake Load'!AN:AN)</f>
        <v>0</v>
      </c>
      <c r="AB649" s="38">
        <f>SUMIF(C$2:C649,C649,AA$2:AA649)</f>
        <v>51.222916666666656</v>
      </c>
      <c r="AC649" s="38">
        <f>SUM(AA$2:AA649)</f>
        <v>540.44861111113426</v>
      </c>
      <c r="AD649" s="43" t="e">
        <f t="shared" si="256"/>
        <v>#DIV/0!</v>
      </c>
      <c r="AE649" s="43">
        <f t="shared" si="257"/>
        <v>0.3910146310432569</v>
      </c>
      <c r="AF649" s="43">
        <f t="shared" si="258"/>
        <v>0.35208378574015259</v>
      </c>
      <c r="AG649" s="38">
        <f>SUMIF(Unloader!B:B,Summary!B649,Unloader!M:M)</f>
        <v>0</v>
      </c>
      <c r="AH649" s="38">
        <f>SUMIF(C$2:C649,C649,AG$2:AG649)</f>
        <v>565718</v>
      </c>
      <c r="AI649" s="38">
        <f>SUM(AG$2:AG649)</f>
        <v>5010888</v>
      </c>
      <c r="AJ649" s="40">
        <f>SUMIF(Unloader!B:B,Summary!B649,Unloader!W:W)</f>
        <v>0</v>
      </c>
      <c r="AK649" s="40">
        <f>SUMIF(Unloader!B:B,Summary!B649,Unloader!AD:AD)+SUMIF(Unloader!B:B,Summary!B649,Unloader!BR:BR)+SUMIF(Unloader!B:B,Summary!B649,Unloader!BN:BN)</f>
        <v>0</v>
      </c>
      <c r="AL649" s="40">
        <f>SUMIF(C$2:C649,C649,AJ$2:AJ649)</f>
        <v>22.302083333333336</v>
      </c>
      <c r="AM649" s="40">
        <f>SUMIF(C$2:C649,C649,AK$2:AK649)</f>
        <v>2.7305555555555552</v>
      </c>
      <c r="AN649" s="30">
        <f t="shared" si="259"/>
        <v>1204.3813646524497</v>
      </c>
      <c r="AO649" s="30">
        <f>SUM(AJ$2:AJ649)</f>
        <v>155.96458333333337</v>
      </c>
      <c r="AP649" s="30">
        <f>SUM(AK$2:AK649)</f>
        <v>13.888194444444437</v>
      </c>
      <c r="AQ649" s="30">
        <f t="shared" si="260"/>
        <v>1469.5404467471526</v>
      </c>
    </row>
    <row r="650" spans="1:43" x14ac:dyDescent="0.25">
      <c r="A650" s="124">
        <f t="shared" si="262"/>
        <v>649</v>
      </c>
      <c r="B650" s="361">
        <f t="shared" si="262"/>
        <v>41282</v>
      </c>
      <c r="C650" s="33">
        <f t="shared" si="242"/>
        <v>1</v>
      </c>
      <c r="D650" s="125">
        <f>COUNTIF('Rake Load'!A:A,Summary!B650)</f>
        <v>0</v>
      </c>
      <c r="E650" s="125">
        <f>SUMIF('Rake Load'!A:A,B650,'Rake Load'!F:F)</f>
        <v>0</v>
      </c>
      <c r="F650" s="35">
        <f>SUMIF('Rake Load'!A:A,B650,'Rake Load'!AB:AB)</f>
        <v>0</v>
      </c>
      <c r="G650" s="35" t="e">
        <f t="shared" si="243"/>
        <v>#DIV/0!</v>
      </c>
      <c r="H650" s="36" t="e">
        <f t="shared" si="244"/>
        <v>#DIV/0!</v>
      </c>
      <c r="I650" s="36" t="e">
        <f t="shared" si="245"/>
        <v>#DIV/0!</v>
      </c>
      <c r="J650" s="35">
        <f>SUMIF('Rake Load'!A:A,B650,'Rake Load'!BH:BH)</f>
        <v>0</v>
      </c>
      <c r="K650" s="41">
        <f t="shared" si="246"/>
        <v>0</v>
      </c>
      <c r="L650" s="41" t="e">
        <f t="shared" si="247"/>
        <v>#DIV/0!</v>
      </c>
      <c r="M650" s="49" t="e">
        <f t="shared" si="248"/>
        <v>#DIV/0!</v>
      </c>
      <c r="N650" s="49" t="e">
        <f t="shared" si="249"/>
        <v>#DIV/0!</v>
      </c>
      <c r="O650" s="363">
        <f>SUMIF(C$2:C650,C650,D$2:D650)</f>
        <v>131</v>
      </c>
      <c r="P650" s="33">
        <f>SUMIF(C$2:C650,C650,F$2:F650)</f>
        <v>17.334027777777774</v>
      </c>
      <c r="Q650" s="37">
        <f t="shared" si="250"/>
        <v>0.13232082273112805</v>
      </c>
      <c r="R650" s="36">
        <f t="shared" si="251"/>
        <v>3</v>
      </c>
      <c r="S650" s="36">
        <f t="shared" si="252"/>
        <v>10</v>
      </c>
      <c r="T650" s="363">
        <f>SUM(D$2:D650)</f>
        <v>1535</v>
      </c>
      <c r="U650" s="38">
        <f>SUMIF(C$2:C650,C650,E$2:E650)</f>
        <v>472642.35999999981</v>
      </c>
      <c r="V650" s="38">
        <f>SUM(E$2:E650)</f>
        <v>5446054.2960000029</v>
      </c>
      <c r="W650" s="43">
        <f>SUM(F$2:F650)</f>
        <v>40908.054861111159</v>
      </c>
      <c r="X650" s="43">
        <f t="shared" si="253"/>
        <v>26.650198606587075</v>
      </c>
      <c r="Y650" s="36">
        <f t="shared" si="254"/>
        <v>15</v>
      </c>
      <c r="Z650" s="36">
        <f t="shared" si="255"/>
        <v>36</v>
      </c>
      <c r="AA650" s="38">
        <f>SUMIF('Rake Load'!A:A,Summary!B650,'Rake Load'!AN:AN)</f>
        <v>0</v>
      </c>
      <c r="AB650" s="38">
        <f>SUMIF(C$2:C650,C650,AA$2:AA650)</f>
        <v>51.222916666666656</v>
      </c>
      <c r="AC650" s="38">
        <f>SUM(AA$2:AA650)</f>
        <v>540.44861111113426</v>
      </c>
      <c r="AD650" s="43" t="e">
        <f t="shared" si="256"/>
        <v>#DIV/0!</v>
      </c>
      <c r="AE650" s="43">
        <f t="shared" si="257"/>
        <v>0.3910146310432569</v>
      </c>
      <c r="AF650" s="43">
        <f t="shared" si="258"/>
        <v>0.35208378574015259</v>
      </c>
      <c r="AG650" s="38">
        <f>SUMIF(Unloader!B:B,Summary!B650,Unloader!M:M)</f>
        <v>0</v>
      </c>
      <c r="AH650" s="38">
        <f>SUMIF(C$2:C650,C650,AG$2:AG650)</f>
        <v>565718</v>
      </c>
      <c r="AI650" s="38">
        <f>SUM(AG$2:AG650)</f>
        <v>5010888</v>
      </c>
      <c r="AJ650" s="40">
        <f>SUMIF(Unloader!B:B,Summary!B650,Unloader!W:W)</f>
        <v>0</v>
      </c>
      <c r="AK650" s="40">
        <f>SUMIF(Unloader!B:B,Summary!B650,Unloader!AD:AD)+SUMIF(Unloader!B:B,Summary!B650,Unloader!BR:BR)+SUMIF(Unloader!B:B,Summary!B650,Unloader!BN:BN)</f>
        <v>0</v>
      </c>
      <c r="AL650" s="40">
        <f>SUMIF(C$2:C650,C650,AJ$2:AJ650)</f>
        <v>22.302083333333336</v>
      </c>
      <c r="AM650" s="40">
        <f>SUMIF(C$2:C650,C650,AK$2:AK650)</f>
        <v>2.7305555555555552</v>
      </c>
      <c r="AN650" s="30">
        <f t="shared" si="259"/>
        <v>1204.3813646524497</v>
      </c>
      <c r="AO650" s="30">
        <f>SUM(AJ$2:AJ650)</f>
        <v>155.96458333333337</v>
      </c>
      <c r="AP650" s="30">
        <f>SUM(AK$2:AK650)</f>
        <v>13.888194444444437</v>
      </c>
      <c r="AQ650" s="30">
        <f t="shared" si="260"/>
        <v>1469.5404467471526</v>
      </c>
    </row>
    <row r="651" spans="1:43" x14ac:dyDescent="0.25">
      <c r="A651" s="124">
        <f t="shared" si="262"/>
        <v>650</v>
      </c>
      <c r="B651" s="361">
        <f t="shared" si="262"/>
        <v>41283</v>
      </c>
      <c r="C651" s="33">
        <f t="shared" si="242"/>
        <v>1</v>
      </c>
      <c r="D651" s="125">
        <f>COUNTIF('Rake Load'!A:A,Summary!B651)</f>
        <v>0</v>
      </c>
      <c r="E651" s="125">
        <f>SUMIF('Rake Load'!A:A,B651,'Rake Load'!F:F)</f>
        <v>0</v>
      </c>
      <c r="F651" s="35">
        <f>SUMIF('Rake Load'!A:A,B651,'Rake Load'!AB:AB)</f>
        <v>0</v>
      </c>
      <c r="G651" s="35" t="e">
        <f t="shared" si="243"/>
        <v>#DIV/0!</v>
      </c>
      <c r="H651" s="36" t="e">
        <f t="shared" si="244"/>
        <v>#DIV/0!</v>
      </c>
      <c r="I651" s="36" t="e">
        <f t="shared" si="245"/>
        <v>#DIV/0!</v>
      </c>
      <c r="J651" s="35">
        <f>SUMIF('Rake Load'!A:A,B651,'Rake Load'!BH:BH)</f>
        <v>0</v>
      </c>
      <c r="K651" s="41">
        <f t="shared" si="246"/>
        <v>0</v>
      </c>
      <c r="L651" s="41" t="e">
        <f t="shared" si="247"/>
        <v>#DIV/0!</v>
      </c>
      <c r="M651" s="49" t="e">
        <f t="shared" si="248"/>
        <v>#DIV/0!</v>
      </c>
      <c r="N651" s="49" t="e">
        <f t="shared" si="249"/>
        <v>#DIV/0!</v>
      </c>
      <c r="O651" s="363">
        <f>SUMIF(C$2:C651,C651,D$2:D651)</f>
        <v>131</v>
      </c>
      <c r="P651" s="33">
        <f>SUMIF(C$2:C651,C651,F$2:F651)</f>
        <v>17.334027777777774</v>
      </c>
      <c r="Q651" s="37">
        <f t="shared" si="250"/>
        <v>0.13232082273112805</v>
      </c>
      <c r="R651" s="36">
        <f t="shared" si="251"/>
        <v>3</v>
      </c>
      <c r="S651" s="36">
        <f t="shared" si="252"/>
        <v>10</v>
      </c>
      <c r="T651" s="363">
        <f>SUM(D$2:D651)</f>
        <v>1535</v>
      </c>
      <c r="U651" s="38">
        <f>SUMIF(C$2:C651,C651,E$2:E651)</f>
        <v>472642.35999999981</v>
      </c>
      <c r="V651" s="38">
        <f>SUM(E$2:E651)</f>
        <v>5446054.2960000029</v>
      </c>
      <c r="W651" s="43">
        <f>SUM(F$2:F651)</f>
        <v>40908.054861111159</v>
      </c>
      <c r="X651" s="43">
        <f t="shared" si="253"/>
        <v>26.650198606587075</v>
      </c>
      <c r="Y651" s="36">
        <f t="shared" si="254"/>
        <v>15</v>
      </c>
      <c r="Z651" s="36">
        <f t="shared" si="255"/>
        <v>36</v>
      </c>
      <c r="AA651" s="38">
        <f>SUMIF('Rake Load'!A:A,Summary!B651,'Rake Load'!AN:AN)</f>
        <v>0</v>
      </c>
      <c r="AB651" s="38">
        <f>SUMIF(C$2:C651,C651,AA$2:AA651)</f>
        <v>51.222916666666656</v>
      </c>
      <c r="AC651" s="38">
        <f>SUM(AA$2:AA651)</f>
        <v>540.44861111113426</v>
      </c>
      <c r="AD651" s="43" t="e">
        <f t="shared" si="256"/>
        <v>#DIV/0!</v>
      </c>
      <c r="AE651" s="43">
        <f t="shared" si="257"/>
        <v>0.3910146310432569</v>
      </c>
      <c r="AF651" s="43">
        <f t="shared" si="258"/>
        <v>0.35208378574015259</v>
      </c>
      <c r="AG651" s="38">
        <f>SUMIF(Unloader!B:B,Summary!B651,Unloader!M:M)</f>
        <v>0</v>
      </c>
      <c r="AH651" s="38">
        <f>SUMIF(C$2:C651,C651,AG$2:AG651)</f>
        <v>565718</v>
      </c>
      <c r="AI651" s="38">
        <f>SUM(AG$2:AG651)</f>
        <v>5010888</v>
      </c>
      <c r="AJ651" s="40">
        <f>SUMIF(Unloader!B:B,Summary!B651,Unloader!W:W)</f>
        <v>0</v>
      </c>
      <c r="AK651" s="40">
        <f>SUMIF(Unloader!B:B,Summary!B651,Unloader!AD:AD)+SUMIF(Unloader!B:B,Summary!B651,Unloader!BR:BR)+SUMIF(Unloader!B:B,Summary!B651,Unloader!BN:BN)</f>
        <v>0</v>
      </c>
      <c r="AL651" s="40">
        <f>SUMIF(C$2:C651,C651,AJ$2:AJ651)</f>
        <v>22.302083333333336</v>
      </c>
      <c r="AM651" s="40">
        <f>SUMIF(C$2:C651,C651,AK$2:AK651)</f>
        <v>2.7305555555555552</v>
      </c>
      <c r="AN651" s="30">
        <f t="shared" si="259"/>
        <v>1204.3813646524497</v>
      </c>
      <c r="AO651" s="30">
        <f>SUM(AJ$2:AJ651)</f>
        <v>155.96458333333337</v>
      </c>
      <c r="AP651" s="30">
        <f>SUM(AK$2:AK651)</f>
        <v>13.888194444444437</v>
      </c>
      <c r="AQ651" s="30">
        <f t="shared" si="260"/>
        <v>1469.5404467471526</v>
      </c>
    </row>
    <row r="652" spans="1:43" x14ac:dyDescent="0.25">
      <c r="A652" s="124">
        <f t="shared" si="262"/>
        <v>651</v>
      </c>
      <c r="B652" s="361">
        <f t="shared" si="262"/>
        <v>41284</v>
      </c>
      <c r="C652" s="33">
        <f t="shared" si="242"/>
        <v>1</v>
      </c>
      <c r="D652" s="125">
        <f>COUNTIF('Rake Load'!A:A,Summary!B652)</f>
        <v>0</v>
      </c>
      <c r="E652" s="125">
        <f>SUMIF('Rake Load'!A:A,B652,'Rake Load'!F:F)</f>
        <v>0</v>
      </c>
      <c r="F652" s="35">
        <f>SUMIF('Rake Load'!A:A,B652,'Rake Load'!AB:AB)</f>
        <v>0</v>
      </c>
      <c r="G652" s="35" t="e">
        <f t="shared" si="243"/>
        <v>#DIV/0!</v>
      </c>
      <c r="H652" s="36" t="e">
        <f t="shared" si="244"/>
        <v>#DIV/0!</v>
      </c>
      <c r="I652" s="36" t="e">
        <f t="shared" si="245"/>
        <v>#DIV/0!</v>
      </c>
      <c r="J652" s="35">
        <f>SUMIF('Rake Load'!A:A,B652,'Rake Load'!BH:BH)</f>
        <v>0</v>
      </c>
      <c r="K652" s="41">
        <f t="shared" si="246"/>
        <v>0</v>
      </c>
      <c r="L652" s="41" t="e">
        <f t="shared" si="247"/>
        <v>#DIV/0!</v>
      </c>
      <c r="M652" s="49" t="e">
        <f t="shared" si="248"/>
        <v>#DIV/0!</v>
      </c>
      <c r="N652" s="49" t="e">
        <f t="shared" si="249"/>
        <v>#DIV/0!</v>
      </c>
      <c r="O652" s="363">
        <f>SUMIF(C$2:C652,C652,D$2:D652)</f>
        <v>131</v>
      </c>
      <c r="P652" s="33">
        <f>SUMIF(C$2:C652,C652,F$2:F652)</f>
        <v>17.334027777777774</v>
      </c>
      <c r="Q652" s="37">
        <f t="shared" si="250"/>
        <v>0.13232082273112805</v>
      </c>
      <c r="R652" s="36">
        <f t="shared" si="251"/>
        <v>3</v>
      </c>
      <c r="S652" s="36">
        <f t="shared" si="252"/>
        <v>10</v>
      </c>
      <c r="T652" s="363">
        <f>SUM(D$2:D652)</f>
        <v>1535</v>
      </c>
      <c r="U652" s="38">
        <f>SUMIF(C$2:C652,C652,E$2:E652)</f>
        <v>472642.35999999981</v>
      </c>
      <c r="V652" s="38">
        <f>SUM(E$2:E652)</f>
        <v>5446054.2960000029</v>
      </c>
      <c r="W652" s="43">
        <f>SUM(F$2:F652)</f>
        <v>40908.054861111159</v>
      </c>
      <c r="X652" s="43">
        <f t="shared" si="253"/>
        <v>26.650198606587075</v>
      </c>
      <c r="Y652" s="36">
        <f t="shared" si="254"/>
        <v>15</v>
      </c>
      <c r="Z652" s="36">
        <f t="shared" si="255"/>
        <v>36</v>
      </c>
      <c r="AA652" s="38">
        <f>SUMIF('Rake Load'!A:A,Summary!B652,'Rake Load'!AN:AN)</f>
        <v>0</v>
      </c>
      <c r="AB652" s="38">
        <f>SUMIF(C$2:C652,C652,AA$2:AA652)</f>
        <v>51.222916666666656</v>
      </c>
      <c r="AC652" s="38">
        <f>SUM(AA$2:AA652)</f>
        <v>540.44861111113426</v>
      </c>
      <c r="AD652" s="43" t="e">
        <f t="shared" si="256"/>
        <v>#DIV/0!</v>
      </c>
      <c r="AE652" s="43">
        <f t="shared" si="257"/>
        <v>0.3910146310432569</v>
      </c>
      <c r="AF652" s="43">
        <f t="shared" si="258"/>
        <v>0.35208378574015259</v>
      </c>
      <c r="AG652" s="38">
        <f>SUMIF(Unloader!B:B,Summary!B652,Unloader!M:M)</f>
        <v>0</v>
      </c>
      <c r="AH652" s="38">
        <f>SUMIF(C$2:C652,C652,AG$2:AG652)</f>
        <v>565718</v>
      </c>
      <c r="AI652" s="38">
        <f>SUM(AG$2:AG652)</f>
        <v>5010888</v>
      </c>
      <c r="AJ652" s="40">
        <f>SUMIF(Unloader!B:B,Summary!B652,Unloader!W:W)</f>
        <v>0</v>
      </c>
      <c r="AK652" s="40">
        <f>SUMIF(Unloader!B:B,Summary!B652,Unloader!AD:AD)+SUMIF(Unloader!B:B,Summary!B652,Unloader!BR:BR)+SUMIF(Unloader!B:B,Summary!B652,Unloader!BN:BN)</f>
        <v>0</v>
      </c>
      <c r="AL652" s="40">
        <f>SUMIF(C$2:C652,C652,AJ$2:AJ652)</f>
        <v>22.302083333333336</v>
      </c>
      <c r="AM652" s="40">
        <f>SUMIF(C$2:C652,C652,AK$2:AK652)</f>
        <v>2.7305555555555552</v>
      </c>
      <c r="AN652" s="30">
        <f t="shared" si="259"/>
        <v>1204.3813646524497</v>
      </c>
      <c r="AO652" s="30">
        <f>SUM(AJ$2:AJ652)</f>
        <v>155.96458333333337</v>
      </c>
      <c r="AP652" s="30">
        <f>SUM(AK$2:AK652)</f>
        <v>13.888194444444437</v>
      </c>
      <c r="AQ652" s="30">
        <f t="shared" si="260"/>
        <v>1469.5404467471526</v>
      </c>
    </row>
    <row r="653" spans="1:43" x14ac:dyDescent="0.25">
      <c r="A653" s="124">
        <f t="shared" si="262"/>
        <v>652</v>
      </c>
      <c r="B653" s="361">
        <f t="shared" si="262"/>
        <v>41285</v>
      </c>
      <c r="C653" s="33">
        <f t="shared" si="242"/>
        <v>1</v>
      </c>
      <c r="D653" s="125">
        <f>COUNTIF('Rake Load'!A:A,Summary!B653)</f>
        <v>0</v>
      </c>
      <c r="E653" s="125">
        <f>SUMIF('Rake Load'!A:A,B653,'Rake Load'!F:F)</f>
        <v>0</v>
      </c>
      <c r="F653" s="35">
        <f>SUMIF('Rake Load'!A:A,B653,'Rake Load'!AB:AB)</f>
        <v>0</v>
      </c>
      <c r="G653" s="35" t="e">
        <f t="shared" si="243"/>
        <v>#DIV/0!</v>
      </c>
      <c r="H653" s="36" t="e">
        <f t="shared" si="244"/>
        <v>#DIV/0!</v>
      </c>
      <c r="I653" s="36" t="e">
        <f t="shared" si="245"/>
        <v>#DIV/0!</v>
      </c>
      <c r="J653" s="35">
        <f>SUMIF('Rake Load'!A:A,B653,'Rake Load'!BH:BH)</f>
        <v>0</v>
      </c>
      <c r="K653" s="41">
        <f t="shared" si="246"/>
        <v>0</v>
      </c>
      <c r="L653" s="41" t="e">
        <f t="shared" si="247"/>
        <v>#DIV/0!</v>
      </c>
      <c r="M653" s="49" t="e">
        <f t="shared" si="248"/>
        <v>#DIV/0!</v>
      </c>
      <c r="N653" s="49" t="e">
        <f t="shared" si="249"/>
        <v>#DIV/0!</v>
      </c>
      <c r="O653" s="363">
        <f>SUMIF(C$2:C653,C653,D$2:D653)</f>
        <v>131</v>
      </c>
      <c r="P653" s="33">
        <f>SUMIF(C$2:C653,C653,F$2:F653)</f>
        <v>17.334027777777774</v>
      </c>
      <c r="Q653" s="37">
        <f t="shared" si="250"/>
        <v>0.13232082273112805</v>
      </c>
      <c r="R653" s="36">
        <f t="shared" si="251"/>
        <v>3</v>
      </c>
      <c r="S653" s="36">
        <f t="shared" si="252"/>
        <v>10</v>
      </c>
      <c r="T653" s="363">
        <f>SUM(D$2:D653)</f>
        <v>1535</v>
      </c>
      <c r="U653" s="38">
        <f>SUMIF(C$2:C653,C653,E$2:E653)</f>
        <v>472642.35999999981</v>
      </c>
      <c r="V653" s="38">
        <f>SUM(E$2:E653)</f>
        <v>5446054.2960000029</v>
      </c>
      <c r="W653" s="43">
        <f>SUM(F$2:F653)</f>
        <v>40908.054861111159</v>
      </c>
      <c r="X653" s="43">
        <f t="shared" si="253"/>
        <v>26.650198606587075</v>
      </c>
      <c r="Y653" s="36">
        <f t="shared" si="254"/>
        <v>15</v>
      </c>
      <c r="Z653" s="36">
        <f t="shared" si="255"/>
        <v>36</v>
      </c>
      <c r="AA653" s="38">
        <f>SUMIF('Rake Load'!A:A,Summary!B653,'Rake Load'!AN:AN)</f>
        <v>0</v>
      </c>
      <c r="AB653" s="38">
        <f>SUMIF(C$2:C653,C653,AA$2:AA653)</f>
        <v>51.222916666666656</v>
      </c>
      <c r="AC653" s="38">
        <f>SUM(AA$2:AA653)</f>
        <v>540.44861111113426</v>
      </c>
      <c r="AD653" s="43" t="e">
        <f t="shared" si="256"/>
        <v>#DIV/0!</v>
      </c>
      <c r="AE653" s="43">
        <f t="shared" si="257"/>
        <v>0.3910146310432569</v>
      </c>
      <c r="AF653" s="43">
        <f t="shared" si="258"/>
        <v>0.35208378574015259</v>
      </c>
      <c r="AG653" s="38">
        <f>SUMIF(Unloader!B:B,Summary!B653,Unloader!M:M)</f>
        <v>0</v>
      </c>
      <c r="AH653" s="38">
        <f>SUMIF(C$2:C653,C653,AG$2:AG653)</f>
        <v>565718</v>
      </c>
      <c r="AI653" s="38">
        <f>SUM(AG$2:AG653)</f>
        <v>5010888</v>
      </c>
      <c r="AJ653" s="40">
        <f>SUMIF(Unloader!B:B,Summary!B653,Unloader!W:W)</f>
        <v>0</v>
      </c>
      <c r="AK653" s="40">
        <f>SUMIF(Unloader!B:B,Summary!B653,Unloader!AD:AD)+SUMIF(Unloader!B:B,Summary!B653,Unloader!BR:BR)+SUMIF(Unloader!B:B,Summary!B653,Unloader!BN:BN)</f>
        <v>0</v>
      </c>
      <c r="AL653" s="40">
        <f>SUMIF(C$2:C653,C653,AJ$2:AJ653)</f>
        <v>22.302083333333336</v>
      </c>
      <c r="AM653" s="40">
        <f>SUMIF(C$2:C653,C653,AK$2:AK653)</f>
        <v>2.7305555555555552</v>
      </c>
      <c r="AN653" s="30">
        <f t="shared" si="259"/>
        <v>1204.3813646524497</v>
      </c>
      <c r="AO653" s="30">
        <f>SUM(AJ$2:AJ653)</f>
        <v>155.96458333333337</v>
      </c>
      <c r="AP653" s="30">
        <f>SUM(AK$2:AK653)</f>
        <v>13.888194444444437</v>
      </c>
      <c r="AQ653" s="30">
        <f t="shared" si="260"/>
        <v>1469.5404467471526</v>
      </c>
    </row>
    <row r="654" spans="1:43" x14ac:dyDescent="0.25">
      <c r="A654" s="124">
        <f t="shared" si="262"/>
        <v>653</v>
      </c>
      <c r="B654" s="361">
        <f t="shared" si="262"/>
        <v>41286</v>
      </c>
      <c r="C654" s="33">
        <f t="shared" si="242"/>
        <v>1</v>
      </c>
      <c r="D654" s="125">
        <f>COUNTIF('Rake Load'!A:A,Summary!B654)</f>
        <v>0</v>
      </c>
      <c r="E654" s="125">
        <f>SUMIF('Rake Load'!A:A,B654,'Rake Load'!F:F)</f>
        <v>0</v>
      </c>
      <c r="F654" s="35">
        <f>SUMIF('Rake Load'!A:A,B654,'Rake Load'!AB:AB)</f>
        <v>0</v>
      </c>
      <c r="G654" s="35" t="e">
        <f t="shared" si="243"/>
        <v>#DIV/0!</v>
      </c>
      <c r="H654" s="36" t="e">
        <f t="shared" si="244"/>
        <v>#DIV/0!</v>
      </c>
      <c r="I654" s="36" t="e">
        <f t="shared" si="245"/>
        <v>#DIV/0!</v>
      </c>
      <c r="J654" s="35">
        <f>SUMIF('Rake Load'!A:A,B654,'Rake Load'!BH:BH)</f>
        <v>0</v>
      </c>
      <c r="K654" s="41">
        <f t="shared" si="246"/>
        <v>0</v>
      </c>
      <c r="L654" s="41" t="e">
        <f t="shared" si="247"/>
        <v>#DIV/0!</v>
      </c>
      <c r="M654" s="49" t="e">
        <f t="shared" si="248"/>
        <v>#DIV/0!</v>
      </c>
      <c r="N654" s="49" t="e">
        <f t="shared" si="249"/>
        <v>#DIV/0!</v>
      </c>
      <c r="O654" s="363">
        <f>SUMIF(C$2:C654,C654,D$2:D654)</f>
        <v>131</v>
      </c>
      <c r="P654" s="33">
        <f>SUMIF(C$2:C654,C654,F$2:F654)</f>
        <v>17.334027777777774</v>
      </c>
      <c r="Q654" s="37">
        <f t="shared" si="250"/>
        <v>0.13232082273112805</v>
      </c>
      <c r="R654" s="36">
        <f t="shared" si="251"/>
        <v>3</v>
      </c>
      <c r="S654" s="36">
        <f t="shared" si="252"/>
        <v>10</v>
      </c>
      <c r="T654" s="363">
        <f>SUM(D$2:D654)</f>
        <v>1535</v>
      </c>
      <c r="U654" s="38">
        <f>SUMIF(C$2:C654,C654,E$2:E654)</f>
        <v>472642.35999999981</v>
      </c>
      <c r="V654" s="38">
        <f>SUM(E$2:E654)</f>
        <v>5446054.2960000029</v>
      </c>
      <c r="W654" s="43">
        <f>SUM(F$2:F654)</f>
        <v>40908.054861111159</v>
      </c>
      <c r="X654" s="43">
        <f t="shared" si="253"/>
        <v>26.650198606587075</v>
      </c>
      <c r="Y654" s="36">
        <f t="shared" si="254"/>
        <v>15</v>
      </c>
      <c r="Z654" s="36">
        <f t="shared" si="255"/>
        <v>36</v>
      </c>
      <c r="AA654" s="38">
        <f>SUMIF('Rake Load'!A:A,Summary!B654,'Rake Load'!AN:AN)</f>
        <v>0</v>
      </c>
      <c r="AB654" s="38">
        <f>SUMIF(C$2:C654,C654,AA$2:AA654)</f>
        <v>51.222916666666656</v>
      </c>
      <c r="AC654" s="38">
        <f>SUM(AA$2:AA654)</f>
        <v>540.44861111113426</v>
      </c>
      <c r="AD654" s="43" t="e">
        <f t="shared" si="256"/>
        <v>#DIV/0!</v>
      </c>
      <c r="AE654" s="43">
        <f t="shared" si="257"/>
        <v>0.3910146310432569</v>
      </c>
      <c r="AF654" s="43">
        <f t="shared" si="258"/>
        <v>0.35208378574015259</v>
      </c>
      <c r="AG654" s="38">
        <f>SUMIF(Unloader!B:B,Summary!B654,Unloader!M:M)</f>
        <v>0</v>
      </c>
      <c r="AH654" s="38">
        <f>SUMIF(C$2:C654,C654,AG$2:AG654)</f>
        <v>565718</v>
      </c>
      <c r="AI654" s="38">
        <f>SUM(AG$2:AG654)</f>
        <v>5010888</v>
      </c>
      <c r="AJ654" s="40">
        <f>SUMIF(Unloader!B:B,Summary!B654,Unloader!W:W)</f>
        <v>0</v>
      </c>
      <c r="AK654" s="40">
        <f>SUMIF(Unloader!B:B,Summary!B654,Unloader!AD:AD)+SUMIF(Unloader!B:B,Summary!B654,Unloader!BR:BR)+SUMIF(Unloader!B:B,Summary!B654,Unloader!BN:BN)</f>
        <v>0</v>
      </c>
      <c r="AL654" s="40">
        <f>SUMIF(C$2:C654,C654,AJ$2:AJ654)</f>
        <v>22.302083333333336</v>
      </c>
      <c r="AM654" s="40">
        <f>SUMIF(C$2:C654,C654,AK$2:AK654)</f>
        <v>2.7305555555555552</v>
      </c>
      <c r="AN654" s="30">
        <f t="shared" si="259"/>
        <v>1204.3813646524497</v>
      </c>
      <c r="AO654" s="30">
        <f>SUM(AJ$2:AJ654)</f>
        <v>155.96458333333337</v>
      </c>
      <c r="AP654" s="30">
        <f>SUM(AK$2:AK654)</f>
        <v>13.888194444444437</v>
      </c>
      <c r="AQ654" s="30">
        <f t="shared" si="260"/>
        <v>1469.5404467471526</v>
      </c>
    </row>
    <row r="655" spans="1:43" x14ac:dyDescent="0.25">
      <c r="A655" s="124">
        <f t="shared" si="262"/>
        <v>654</v>
      </c>
      <c r="B655" s="361">
        <f t="shared" si="262"/>
        <v>41287</v>
      </c>
      <c r="C655" s="33">
        <f t="shared" si="242"/>
        <v>1</v>
      </c>
      <c r="D655" s="125">
        <f>COUNTIF('Rake Load'!A:A,Summary!B655)</f>
        <v>0</v>
      </c>
      <c r="E655" s="125">
        <f>SUMIF('Rake Load'!A:A,B655,'Rake Load'!F:F)</f>
        <v>0</v>
      </c>
      <c r="F655" s="35">
        <f>SUMIF('Rake Load'!A:A,B655,'Rake Load'!AB:AB)</f>
        <v>0</v>
      </c>
      <c r="G655" s="35" t="e">
        <f t="shared" si="243"/>
        <v>#DIV/0!</v>
      </c>
      <c r="H655" s="36" t="e">
        <f t="shared" si="244"/>
        <v>#DIV/0!</v>
      </c>
      <c r="I655" s="36" t="e">
        <f t="shared" si="245"/>
        <v>#DIV/0!</v>
      </c>
      <c r="J655" s="35">
        <f>SUMIF('Rake Load'!A:A,B655,'Rake Load'!BH:BH)</f>
        <v>0</v>
      </c>
      <c r="K655" s="41">
        <f t="shared" si="246"/>
        <v>0</v>
      </c>
      <c r="L655" s="41" t="e">
        <f t="shared" si="247"/>
        <v>#DIV/0!</v>
      </c>
      <c r="M655" s="49" t="e">
        <f t="shared" si="248"/>
        <v>#DIV/0!</v>
      </c>
      <c r="N655" s="49" t="e">
        <f t="shared" si="249"/>
        <v>#DIV/0!</v>
      </c>
      <c r="O655" s="363">
        <f>SUMIF(C$2:C655,C655,D$2:D655)</f>
        <v>131</v>
      </c>
      <c r="P655" s="33">
        <f>SUMIF(C$2:C655,C655,F$2:F655)</f>
        <v>17.334027777777774</v>
      </c>
      <c r="Q655" s="37">
        <f t="shared" si="250"/>
        <v>0.13232082273112805</v>
      </c>
      <c r="R655" s="36">
        <f t="shared" si="251"/>
        <v>3</v>
      </c>
      <c r="S655" s="36">
        <f t="shared" si="252"/>
        <v>10</v>
      </c>
      <c r="T655" s="363">
        <f>SUM(D$2:D655)</f>
        <v>1535</v>
      </c>
      <c r="U655" s="38">
        <f>SUMIF(C$2:C655,C655,E$2:E655)</f>
        <v>472642.35999999981</v>
      </c>
      <c r="V655" s="38">
        <f>SUM(E$2:E655)</f>
        <v>5446054.2960000029</v>
      </c>
      <c r="W655" s="43">
        <f>SUM(F$2:F655)</f>
        <v>40908.054861111159</v>
      </c>
      <c r="X655" s="43">
        <f t="shared" si="253"/>
        <v>26.650198606587075</v>
      </c>
      <c r="Y655" s="36">
        <f t="shared" si="254"/>
        <v>15</v>
      </c>
      <c r="Z655" s="36">
        <f t="shared" si="255"/>
        <v>36</v>
      </c>
      <c r="AA655" s="38">
        <f>SUMIF('Rake Load'!A:A,Summary!B655,'Rake Load'!AN:AN)</f>
        <v>0</v>
      </c>
      <c r="AB655" s="38">
        <f>SUMIF(C$2:C655,C655,AA$2:AA655)</f>
        <v>51.222916666666656</v>
      </c>
      <c r="AC655" s="38">
        <f>SUM(AA$2:AA655)</f>
        <v>540.44861111113426</v>
      </c>
      <c r="AD655" s="43" t="e">
        <f t="shared" si="256"/>
        <v>#DIV/0!</v>
      </c>
      <c r="AE655" s="43">
        <f t="shared" si="257"/>
        <v>0.3910146310432569</v>
      </c>
      <c r="AF655" s="43">
        <f t="shared" si="258"/>
        <v>0.35208378574015259</v>
      </c>
      <c r="AG655" s="38">
        <f>SUMIF(Unloader!B:B,Summary!B655,Unloader!M:M)</f>
        <v>0</v>
      </c>
      <c r="AH655" s="38">
        <f>SUMIF(C$2:C655,C655,AG$2:AG655)</f>
        <v>565718</v>
      </c>
      <c r="AI655" s="38">
        <f>SUM(AG$2:AG655)</f>
        <v>5010888</v>
      </c>
      <c r="AJ655" s="40">
        <f>SUMIF(Unloader!B:B,Summary!B655,Unloader!W:W)</f>
        <v>0</v>
      </c>
      <c r="AK655" s="40">
        <f>SUMIF(Unloader!B:B,Summary!B655,Unloader!AD:AD)+SUMIF(Unloader!B:B,Summary!B655,Unloader!BR:BR)+SUMIF(Unloader!B:B,Summary!B655,Unloader!BN:BN)</f>
        <v>0</v>
      </c>
      <c r="AL655" s="40">
        <f>SUMIF(C$2:C655,C655,AJ$2:AJ655)</f>
        <v>22.302083333333336</v>
      </c>
      <c r="AM655" s="40">
        <f>SUMIF(C$2:C655,C655,AK$2:AK655)</f>
        <v>2.7305555555555552</v>
      </c>
      <c r="AN655" s="30">
        <f t="shared" si="259"/>
        <v>1204.3813646524497</v>
      </c>
      <c r="AO655" s="30">
        <f>SUM(AJ$2:AJ655)</f>
        <v>155.96458333333337</v>
      </c>
      <c r="AP655" s="30">
        <f>SUM(AK$2:AK655)</f>
        <v>13.888194444444437</v>
      </c>
      <c r="AQ655" s="30">
        <f t="shared" si="260"/>
        <v>1469.5404467471526</v>
      </c>
    </row>
    <row r="656" spans="1:43" x14ac:dyDescent="0.25">
      <c r="A656" s="124">
        <f t="shared" si="262"/>
        <v>655</v>
      </c>
      <c r="B656" s="361">
        <f t="shared" si="262"/>
        <v>41288</v>
      </c>
      <c r="C656" s="33">
        <f t="shared" si="242"/>
        <v>1</v>
      </c>
      <c r="D656" s="125">
        <f>COUNTIF('Rake Load'!A:A,Summary!B656)</f>
        <v>0</v>
      </c>
      <c r="E656" s="125">
        <f>SUMIF('Rake Load'!A:A,B656,'Rake Load'!F:F)</f>
        <v>0</v>
      </c>
      <c r="F656" s="35">
        <f>SUMIF('Rake Load'!A:A,B656,'Rake Load'!AB:AB)</f>
        <v>0</v>
      </c>
      <c r="G656" s="35" t="e">
        <f t="shared" si="243"/>
        <v>#DIV/0!</v>
      </c>
      <c r="H656" s="36" t="e">
        <f t="shared" si="244"/>
        <v>#DIV/0!</v>
      </c>
      <c r="I656" s="36" t="e">
        <f t="shared" si="245"/>
        <v>#DIV/0!</v>
      </c>
      <c r="J656" s="35">
        <f>SUMIF('Rake Load'!A:A,B656,'Rake Load'!BH:BH)</f>
        <v>0</v>
      </c>
      <c r="K656" s="41">
        <f t="shared" si="246"/>
        <v>0</v>
      </c>
      <c r="L656" s="41" t="e">
        <f t="shared" si="247"/>
        <v>#DIV/0!</v>
      </c>
      <c r="M656" s="49" t="e">
        <f t="shared" si="248"/>
        <v>#DIV/0!</v>
      </c>
      <c r="N656" s="49" t="e">
        <f t="shared" si="249"/>
        <v>#DIV/0!</v>
      </c>
      <c r="O656" s="363">
        <f>SUMIF(C$2:C656,C656,D$2:D656)</f>
        <v>131</v>
      </c>
      <c r="P656" s="33">
        <f>SUMIF(C$2:C656,C656,F$2:F656)</f>
        <v>17.334027777777774</v>
      </c>
      <c r="Q656" s="37">
        <f t="shared" si="250"/>
        <v>0.13232082273112805</v>
      </c>
      <c r="R656" s="36">
        <f t="shared" si="251"/>
        <v>3</v>
      </c>
      <c r="S656" s="36">
        <f t="shared" si="252"/>
        <v>10</v>
      </c>
      <c r="T656" s="363">
        <f>SUM(D$2:D656)</f>
        <v>1535</v>
      </c>
      <c r="U656" s="38">
        <f>SUMIF(C$2:C656,C656,E$2:E656)</f>
        <v>472642.35999999981</v>
      </c>
      <c r="V656" s="38">
        <f>SUM(E$2:E656)</f>
        <v>5446054.2960000029</v>
      </c>
      <c r="W656" s="43">
        <f>SUM(F$2:F656)</f>
        <v>40908.054861111159</v>
      </c>
      <c r="X656" s="43">
        <f t="shared" si="253"/>
        <v>26.650198606587075</v>
      </c>
      <c r="Y656" s="36">
        <f t="shared" si="254"/>
        <v>15</v>
      </c>
      <c r="Z656" s="36">
        <f t="shared" si="255"/>
        <v>36</v>
      </c>
      <c r="AA656" s="38">
        <f>SUMIF('Rake Load'!A:A,Summary!B656,'Rake Load'!AN:AN)</f>
        <v>0</v>
      </c>
      <c r="AB656" s="38">
        <f>SUMIF(C$2:C656,C656,AA$2:AA656)</f>
        <v>51.222916666666656</v>
      </c>
      <c r="AC656" s="38">
        <f>SUM(AA$2:AA656)</f>
        <v>540.44861111113426</v>
      </c>
      <c r="AD656" s="43" t="e">
        <f t="shared" si="256"/>
        <v>#DIV/0!</v>
      </c>
      <c r="AE656" s="43">
        <f t="shared" si="257"/>
        <v>0.3910146310432569</v>
      </c>
      <c r="AF656" s="43">
        <f t="shared" si="258"/>
        <v>0.35208378574015259</v>
      </c>
      <c r="AG656" s="38">
        <f>SUMIF(Unloader!B:B,Summary!B656,Unloader!M:M)</f>
        <v>0</v>
      </c>
      <c r="AH656" s="38">
        <f>SUMIF(C$2:C656,C656,AG$2:AG656)</f>
        <v>565718</v>
      </c>
      <c r="AI656" s="38">
        <f>SUM(AG$2:AG656)</f>
        <v>5010888</v>
      </c>
      <c r="AJ656" s="40">
        <f>SUMIF(Unloader!B:B,Summary!B656,Unloader!W:W)</f>
        <v>0</v>
      </c>
      <c r="AK656" s="40">
        <f>SUMIF(Unloader!B:B,Summary!B656,Unloader!AD:AD)+SUMIF(Unloader!B:B,Summary!B656,Unloader!BR:BR)+SUMIF(Unloader!B:B,Summary!B656,Unloader!BN:BN)</f>
        <v>0</v>
      </c>
      <c r="AL656" s="40">
        <f>SUMIF(C$2:C656,C656,AJ$2:AJ656)</f>
        <v>22.302083333333336</v>
      </c>
      <c r="AM656" s="40">
        <f>SUMIF(C$2:C656,C656,AK$2:AK656)</f>
        <v>2.7305555555555552</v>
      </c>
      <c r="AN656" s="30">
        <f t="shared" si="259"/>
        <v>1204.3813646524497</v>
      </c>
      <c r="AO656" s="30">
        <f>SUM(AJ$2:AJ656)</f>
        <v>155.96458333333337</v>
      </c>
      <c r="AP656" s="30">
        <f>SUM(AK$2:AK656)</f>
        <v>13.888194444444437</v>
      </c>
      <c r="AQ656" s="30">
        <f t="shared" si="260"/>
        <v>1469.5404467471526</v>
      </c>
    </row>
    <row r="657" spans="1:43" x14ac:dyDescent="0.25">
      <c r="A657" s="124">
        <f t="shared" si="262"/>
        <v>656</v>
      </c>
      <c r="B657" s="361">
        <f t="shared" si="262"/>
        <v>41289</v>
      </c>
      <c r="C657" s="33">
        <f t="shared" si="242"/>
        <v>1</v>
      </c>
      <c r="D657" s="125">
        <f>COUNTIF('Rake Load'!A:A,Summary!B657)</f>
        <v>0</v>
      </c>
      <c r="E657" s="125">
        <f>SUMIF('Rake Load'!A:A,B657,'Rake Load'!F:F)</f>
        <v>0</v>
      </c>
      <c r="F657" s="35">
        <f>SUMIF('Rake Load'!A:A,B657,'Rake Load'!AB:AB)</f>
        <v>0</v>
      </c>
      <c r="G657" s="35" t="e">
        <f t="shared" si="243"/>
        <v>#DIV/0!</v>
      </c>
      <c r="H657" s="36" t="e">
        <f t="shared" si="244"/>
        <v>#DIV/0!</v>
      </c>
      <c r="I657" s="36" t="e">
        <f t="shared" si="245"/>
        <v>#DIV/0!</v>
      </c>
      <c r="J657" s="35">
        <f>SUMIF('Rake Load'!A:A,B657,'Rake Load'!BH:BH)</f>
        <v>0</v>
      </c>
      <c r="K657" s="41">
        <f t="shared" si="246"/>
        <v>0</v>
      </c>
      <c r="L657" s="41" t="e">
        <f t="shared" si="247"/>
        <v>#DIV/0!</v>
      </c>
      <c r="M657" s="49" t="e">
        <f t="shared" si="248"/>
        <v>#DIV/0!</v>
      </c>
      <c r="N657" s="49" t="e">
        <f t="shared" si="249"/>
        <v>#DIV/0!</v>
      </c>
      <c r="O657" s="363">
        <f>SUMIF(C$2:C657,C657,D$2:D657)</f>
        <v>131</v>
      </c>
      <c r="P657" s="33">
        <f>SUMIF(C$2:C657,C657,F$2:F657)</f>
        <v>17.334027777777774</v>
      </c>
      <c r="Q657" s="37">
        <f t="shared" si="250"/>
        <v>0.13232082273112805</v>
      </c>
      <c r="R657" s="36">
        <f t="shared" si="251"/>
        <v>3</v>
      </c>
      <c r="S657" s="36">
        <f t="shared" si="252"/>
        <v>10</v>
      </c>
      <c r="T657" s="363">
        <f>SUM(D$2:D657)</f>
        <v>1535</v>
      </c>
      <c r="U657" s="38">
        <f>SUMIF(C$2:C657,C657,E$2:E657)</f>
        <v>472642.35999999981</v>
      </c>
      <c r="V657" s="38">
        <f>SUM(E$2:E657)</f>
        <v>5446054.2960000029</v>
      </c>
      <c r="W657" s="43">
        <f>SUM(F$2:F657)</f>
        <v>40908.054861111159</v>
      </c>
      <c r="X657" s="43">
        <f t="shared" si="253"/>
        <v>26.650198606587075</v>
      </c>
      <c r="Y657" s="36">
        <f t="shared" si="254"/>
        <v>15</v>
      </c>
      <c r="Z657" s="36">
        <f t="shared" si="255"/>
        <v>36</v>
      </c>
      <c r="AA657" s="38">
        <f>SUMIF('Rake Load'!A:A,Summary!B657,'Rake Load'!AN:AN)</f>
        <v>0</v>
      </c>
      <c r="AB657" s="38">
        <f>SUMIF(C$2:C657,C657,AA$2:AA657)</f>
        <v>51.222916666666656</v>
      </c>
      <c r="AC657" s="38">
        <f>SUM(AA$2:AA657)</f>
        <v>540.44861111113426</v>
      </c>
      <c r="AD657" s="43" t="e">
        <f t="shared" si="256"/>
        <v>#DIV/0!</v>
      </c>
      <c r="AE657" s="43">
        <f t="shared" si="257"/>
        <v>0.3910146310432569</v>
      </c>
      <c r="AF657" s="43">
        <f t="shared" si="258"/>
        <v>0.35208378574015259</v>
      </c>
      <c r="AG657" s="38">
        <f>SUMIF(Unloader!B:B,Summary!B657,Unloader!M:M)</f>
        <v>0</v>
      </c>
      <c r="AH657" s="38">
        <f>SUMIF(C$2:C657,C657,AG$2:AG657)</f>
        <v>565718</v>
      </c>
      <c r="AI657" s="38">
        <f>SUM(AG$2:AG657)</f>
        <v>5010888</v>
      </c>
      <c r="AJ657" s="40">
        <f>SUMIF(Unloader!B:B,Summary!B657,Unloader!W:W)</f>
        <v>0</v>
      </c>
      <c r="AK657" s="40">
        <f>SUMIF(Unloader!B:B,Summary!B657,Unloader!AD:AD)+SUMIF(Unloader!B:B,Summary!B657,Unloader!BR:BR)+SUMIF(Unloader!B:B,Summary!B657,Unloader!BN:BN)</f>
        <v>0</v>
      </c>
      <c r="AL657" s="40">
        <f>SUMIF(C$2:C657,C657,AJ$2:AJ657)</f>
        <v>22.302083333333336</v>
      </c>
      <c r="AM657" s="40">
        <f>SUMIF(C$2:C657,C657,AK$2:AK657)</f>
        <v>2.7305555555555552</v>
      </c>
      <c r="AN657" s="30">
        <f t="shared" si="259"/>
        <v>1204.3813646524497</v>
      </c>
      <c r="AO657" s="30">
        <f>SUM(AJ$2:AJ657)</f>
        <v>155.96458333333337</v>
      </c>
      <c r="AP657" s="30">
        <f>SUM(AK$2:AK657)</f>
        <v>13.888194444444437</v>
      </c>
      <c r="AQ657" s="30">
        <f t="shared" si="260"/>
        <v>1469.5404467471526</v>
      </c>
    </row>
    <row r="658" spans="1:43" x14ac:dyDescent="0.25">
      <c r="A658" s="124">
        <f t="shared" si="262"/>
        <v>657</v>
      </c>
      <c r="B658" s="361">
        <f t="shared" si="262"/>
        <v>41290</v>
      </c>
      <c r="C658" s="33">
        <f t="shared" si="242"/>
        <v>1</v>
      </c>
      <c r="D658" s="125">
        <f>COUNTIF('Rake Load'!A:A,Summary!B658)</f>
        <v>0</v>
      </c>
      <c r="E658" s="125">
        <f>SUMIF('Rake Load'!A:A,B658,'Rake Load'!F:F)</f>
        <v>0</v>
      </c>
      <c r="F658" s="35">
        <f>SUMIF('Rake Load'!A:A,B658,'Rake Load'!AB:AB)</f>
        <v>0</v>
      </c>
      <c r="G658" s="35" t="e">
        <f t="shared" si="243"/>
        <v>#DIV/0!</v>
      </c>
      <c r="H658" s="36" t="e">
        <f t="shared" si="244"/>
        <v>#DIV/0!</v>
      </c>
      <c r="I658" s="36" t="e">
        <f t="shared" si="245"/>
        <v>#DIV/0!</v>
      </c>
      <c r="J658" s="35">
        <f>SUMIF('Rake Load'!A:A,B658,'Rake Load'!BH:BH)</f>
        <v>0</v>
      </c>
      <c r="K658" s="41">
        <f t="shared" si="246"/>
        <v>0</v>
      </c>
      <c r="L658" s="41" t="e">
        <f t="shared" si="247"/>
        <v>#DIV/0!</v>
      </c>
      <c r="M658" s="49" t="e">
        <f t="shared" si="248"/>
        <v>#DIV/0!</v>
      </c>
      <c r="N658" s="49" t="e">
        <f t="shared" si="249"/>
        <v>#DIV/0!</v>
      </c>
      <c r="O658" s="363">
        <f>SUMIF(C$2:C658,C658,D$2:D658)</f>
        <v>131</v>
      </c>
      <c r="P658" s="33">
        <f>SUMIF(C$2:C658,C658,F$2:F658)</f>
        <v>17.334027777777774</v>
      </c>
      <c r="Q658" s="37">
        <f t="shared" si="250"/>
        <v>0.13232082273112805</v>
      </c>
      <c r="R658" s="36">
        <f t="shared" si="251"/>
        <v>3</v>
      </c>
      <c r="S658" s="36">
        <f t="shared" si="252"/>
        <v>10</v>
      </c>
      <c r="T658" s="363">
        <f>SUM(D$2:D658)</f>
        <v>1535</v>
      </c>
      <c r="U658" s="38">
        <f>SUMIF(C$2:C658,C658,E$2:E658)</f>
        <v>472642.35999999981</v>
      </c>
      <c r="V658" s="38">
        <f>SUM(E$2:E658)</f>
        <v>5446054.2960000029</v>
      </c>
      <c r="W658" s="43">
        <f>SUM(F$2:F658)</f>
        <v>40908.054861111159</v>
      </c>
      <c r="X658" s="43">
        <f t="shared" si="253"/>
        <v>26.650198606587075</v>
      </c>
      <c r="Y658" s="36">
        <f t="shared" si="254"/>
        <v>15</v>
      </c>
      <c r="Z658" s="36">
        <f t="shared" si="255"/>
        <v>36</v>
      </c>
      <c r="AA658" s="38">
        <f>SUMIF('Rake Load'!A:A,Summary!B658,'Rake Load'!AN:AN)</f>
        <v>0</v>
      </c>
      <c r="AB658" s="38">
        <f>SUMIF(C$2:C658,C658,AA$2:AA658)</f>
        <v>51.222916666666656</v>
      </c>
      <c r="AC658" s="38">
        <f>SUM(AA$2:AA658)</f>
        <v>540.44861111113426</v>
      </c>
      <c r="AD658" s="43" t="e">
        <f t="shared" si="256"/>
        <v>#DIV/0!</v>
      </c>
      <c r="AE658" s="43">
        <f t="shared" si="257"/>
        <v>0.3910146310432569</v>
      </c>
      <c r="AF658" s="43">
        <f t="shared" si="258"/>
        <v>0.35208378574015259</v>
      </c>
      <c r="AG658" s="38">
        <f>SUMIF(Unloader!B:B,Summary!B658,Unloader!M:M)</f>
        <v>0</v>
      </c>
      <c r="AH658" s="38">
        <f>SUMIF(C$2:C658,C658,AG$2:AG658)</f>
        <v>565718</v>
      </c>
      <c r="AI658" s="38">
        <f>SUM(AG$2:AG658)</f>
        <v>5010888</v>
      </c>
      <c r="AJ658" s="40">
        <f>SUMIF(Unloader!B:B,Summary!B658,Unloader!W:W)</f>
        <v>0</v>
      </c>
      <c r="AK658" s="40">
        <f>SUMIF(Unloader!B:B,Summary!B658,Unloader!AD:AD)+SUMIF(Unloader!B:B,Summary!B658,Unloader!BR:BR)+SUMIF(Unloader!B:B,Summary!B658,Unloader!BN:BN)</f>
        <v>0</v>
      </c>
      <c r="AL658" s="40">
        <f>SUMIF(C$2:C658,C658,AJ$2:AJ658)</f>
        <v>22.302083333333336</v>
      </c>
      <c r="AM658" s="40">
        <f>SUMIF(C$2:C658,C658,AK$2:AK658)</f>
        <v>2.7305555555555552</v>
      </c>
      <c r="AN658" s="30">
        <f t="shared" si="259"/>
        <v>1204.3813646524497</v>
      </c>
      <c r="AO658" s="30">
        <f>SUM(AJ$2:AJ658)</f>
        <v>155.96458333333337</v>
      </c>
      <c r="AP658" s="30">
        <f>SUM(AK$2:AK658)</f>
        <v>13.888194444444437</v>
      </c>
      <c r="AQ658" s="30">
        <f t="shared" si="260"/>
        <v>1469.5404467471526</v>
      </c>
    </row>
    <row r="659" spans="1:43" x14ac:dyDescent="0.25">
      <c r="A659" s="124">
        <f t="shared" si="262"/>
        <v>658</v>
      </c>
      <c r="B659" s="361">
        <f t="shared" si="262"/>
        <v>41291</v>
      </c>
      <c r="C659" s="33">
        <f t="shared" si="242"/>
        <v>1</v>
      </c>
      <c r="D659" s="125">
        <f>COUNTIF('Rake Load'!A:A,Summary!B659)</f>
        <v>0</v>
      </c>
      <c r="E659" s="125">
        <f>SUMIF('Rake Load'!A:A,B659,'Rake Load'!F:F)</f>
        <v>0</v>
      </c>
      <c r="F659" s="35">
        <f>SUMIF('Rake Load'!A:A,B659,'Rake Load'!AB:AB)</f>
        <v>0</v>
      </c>
      <c r="G659" s="35" t="e">
        <f t="shared" si="243"/>
        <v>#DIV/0!</v>
      </c>
      <c r="H659" s="36" t="e">
        <f t="shared" si="244"/>
        <v>#DIV/0!</v>
      </c>
      <c r="I659" s="36" t="e">
        <f t="shared" si="245"/>
        <v>#DIV/0!</v>
      </c>
      <c r="J659" s="35">
        <f>SUMIF('Rake Load'!A:A,B659,'Rake Load'!BH:BH)</f>
        <v>0</v>
      </c>
      <c r="K659" s="41">
        <f t="shared" si="246"/>
        <v>0</v>
      </c>
      <c r="L659" s="41" t="e">
        <f t="shared" si="247"/>
        <v>#DIV/0!</v>
      </c>
      <c r="M659" s="49" t="e">
        <f t="shared" si="248"/>
        <v>#DIV/0!</v>
      </c>
      <c r="N659" s="49" t="e">
        <f t="shared" si="249"/>
        <v>#DIV/0!</v>
      </c>
      <c r="O659" s="363">
        <f>SUMIF(C$2:C659,C659,D$2:D659)</f>
        <v>131</v>
      </c>
      <c r="P659" s="33">
        <f>SUMIF(C$2:C659,C659,F$2:F659)</f>
        <v>17.334027777777774</v>
      </c>
      <c r="Q659" s="37">
        <f t="shared" si="250"/>
        <v>0.13232082273112805</v>
      </c>
      <c r="R659" s="36">
        <f t="shared" si="251"/>
        <v>3</v>
      </c>
      <c r="S659" s="36">
        <f t="shared" si="252"/>
        <v>10</v>
      </c>
      <c r="T659" s="363">
        <f>SUM(D$2:D659)</f>
        <v>1535</v>
      </c>
      <c r="U659" s="38">
        <f>SUMIF(C$2:C659,C659,E$2:E659)</f>
        <v>472642.35999999981</v>
      </c>
      <c r="V659" s="38">
        <f>SUM(E$2:E659)</f>
        <v>5446054.2960000029</v>
      </c>
      <c r="W659" s="43">
        <f>SUM(F$2:F659)</f>
        <v>40908.054861111159</v>
      </c>
      <c r="X659" s="43">
        <f t="shared" si="253"/>
        <v>26.650198606587075</v>
      </c>
      <c r="Y659" s="36">
        <f t="shared" si="254"/>
        <v>15</v>
      </c>
      <c r="Z659" s="36">
        <f t="shared" si="255"/>
        <v>36</v>
      </c>
      <c r="AA659" s="38">
        <f>SUMIF('Rake Load'!A:A,Summary!B659,'Rake Load'!AN:AN)</f>
        <v>0</v>
      </c>
      <c r="AB659" s="38">
        <f>SUMIF(C$2:C659,C659,AA$2:AA659)</f>
        <v>51.222916666666656</v>
      </c>
      <c r="AC659" s="38">
        <f>SUM(AA$2:AA659)</f>
        <v>540.44861111113426</v>
      </c>
      <c r="AD659" s="43" t="e">
        <f t="shared" si="256"/>
        <v>#DIV/0!</v>
      </c>
      <c r="AE659" s="43">
        <f t="shared" si="257"/>
        <v>0.3910146310432569</v>
      </c>
      <c r="AF659" s="43">
        <f t="shared" si="258"/>
        <v>0.35208378574015259</v>
      </c>
      <c r="AG659" s="38">
        <f>SUMIF(Unloader!B:B,Summary!B659,Unloader!M:M)</f>
        <v>0</v>
      </c>
      <c r="AH659" s="38">
        <f>SUMIF(C$2:C659,C659,AG$2:AG659)</f>
        <v>565718</v>
      </c>
      <c r="AI659" s="38">
        <f>SUM(AG$2:AG659)</f>
        <v>5010888</v>
      </c>
      <c r="AJ659" s="40">
        <f>SUMIF(Unloader!B:B,Summary!B659,Unloader!W:W)</f>
        <v>0</v>
      </c>
      <c r="AK659" s="40">
        <f>SUMIF(Unloader!B:B,Summary!B659,Unloader!AD:AD)+SUMIF(Unloader!B:B,Summary!B659,Unloader!BR:BR)+SUMIF(Unloader!B:B,Summary!B659,Unloader!BN:BN)</f>
        <v>0</v>
      </c>
      <c r="AL659" s="40">
        <f>SUMIF(C$2:C659,C659,AJ$2:AJ659)</f>
        <v>22.302083333333336</v>
      </c>
      <c r="AM659" s="40">
        <f>SUMIF(C$2:C659,C659,AK$2:AK659)</f>
        <v>2.7305555555555552</v>
      </c>
      <c r="AN659" s="30">
        <f t="shared" si="259"/>
        <v>1204.3813646524497</v>
      </c>
      <c r="AO659" s="30">
        <f>SUM(AJ$2:AJ659)</f>
        <v>155.96458333333337</v>
      </c>
      <c r="AP659" s="30">
        <f>SUM(AK$2:AK659)</f>
        <v>13.888194444444437</v>
      </c>
      <c r="AQ659" s="30">
        <f t="shared" si="260"/>
        <v>1469.5404467471526</v>
      </c>
    </row>
    <row r="660" spans="1:43" x14ac:dyDescent="0.25">
      <c r="A660" s="124">
        <f t="shared" si="262"/>
        <v>659</v>
      </c>
      <c r="B660" s="361">
        <f t="shared" si="262"/>
        <v>41292</v>
      </c>
      <c r="C660" s="33">
        <f t="shared" si="242"/>
        <v>1</v>
      </c>
      <c r="D660" s="125">
        <f>COUNTIF('Rake Load'!A:A,Summary!B660)</f>
        <v>0</v>
      </c>
      <c r="E660" s="125">
        <f>SUMIF('Rake Load'!A:A,B660,'Rake Load'!F:F)</f>
        <v>0</v>
      </c>
      <c r="F660" s="35">
        <f>SUMIF('Rake Load'!A:A,B660,'Rake Load'!AB:AB)</f>
        <v>0</v>
      </c>
      <c r="G660" s="35" t="e">
        <f t="shared" si="243"/>
        <v>#DIV/0!</v>
      </c>
      <c r="H660" s="36" t="e">
        <f t="shared" si="244"/>
        <v>#DIV/0!</v>
      </c>
      <c r="I660" s="36" t="e">
        <f t="shared" si="245"/>
        <v>#DIV/0!</v>
      </c>
      <c r="J660" s="35">
        <f>SUMIF('Rake Load'!A:A,B660,'Rake Load'!BH:BH)</f>
        <v>0</v>
      </c>
      <c r="K660" s="41">
        <f t="shared" si="246"/>
        <v>0</v>
      </c>
      <c r="L660" s="41" t="e">
        <f t="shared" si="247"/>
        <v>#DIV/0!</v>
      </c>
      <c r="M660" s="49" t="e">
        <f t="shared" si="248"/>
        <v>#DIV/0!</v>
      </c>
      <c r="N660" s="49" t="e">
        <f t="shared" si="249"/>
        <v>#DIV/0!</v>
      </c>
      <c r="O660" s="363">
        <f>SUMIF(C$2:C660,C660,D$2:D660)</f>
        <v>131</v>
      </c>
      <c r="P660" s="33">
        <f>SUMIF(C$2:C660,C660,F$2:F660)</f>
        <v>17.334027777777774</v>
      </c>
      <c r="Q660" s="37">
        <f t="shared" si="250"/>
        <v>0.13232082273112805</v>
      </c>
      <c r="R660" s="36">
        <f t="shared" si="251"/>
        <v>3</v>
      </c>
      <c r="S660" s="36">
        <f t="shared" si="252"/>
        <v>10</v>
      </c>
      <c r="T660" s="363">
        <f>SUM(D$2:D660)</f>
        <v>1535</v>
      </c>
      <c r="U660" s="38">
        <f>SUMIF(C$2:C660,C660,E$2:E660)</f>
        <v>472642.35999999981</v>
      </c>
      <c r="V660" s="38">
        <f>SUM(E$2:E660)</f>
        <v>5446054.2960000029</v>
      </c>
      <c r="W660" s="43">
        <f>SUM(F$2:F660)</f>
        <v>40908.054861111159</v>
      </c>
      <c r="X660" s="43">
        <f t="shared" si="253"/>
        <v>26.650198606587075</v>
      </c>
      <c r="Y660" s="36">
        <f t="shared" si="254"/>
        <v>15</v>
      </c>
      <c r="Z660" s="36">
        <f t="shared" si="255"/>
        <v>36</v>
      </c>
      <c r="AA660" s="38">
        <f>SUMIF('Rake Load'!A:A,Summary!B660,'Rake Load'!AN:AN)</f>
        <v>0</v>
      </c>
      <c r="AB660" s="38">
        <f>SUMIF(C$2:C660,C660,AA$2:AA660)</f>
        <v>51.222916666666656</v>
      </c>
      <c r="AC660" s="38">
        <f>SUM(AA$2:AA660)</f>
        <v>540.44861111113426</v>
      </c>
      <c r="AD660" s="43" t="e">
        <f t="shared" si="256"/>
        <v>#DIV/0!</v>
      </c>
      <c r="AE660" s="43">
        <f t="shared" si="257"/>
        <v>0.3910146310432569</v>
      </c>
      <c r="AF660" s="43">
        <f t="shared" si="258"/>
        <v>0.35208378574015259</v>
      </c>
      <c r="AG660" s="38">
        <f>SUMIF(Unloader!B:B,Summary!B660,Unloader!M:M)</f>
        <v>0</v>
      </c>
      <c r="AH660" s="38">
        <f>SUMIF(C$2:C660,C660,AG$2:AG660)</f>
        <v>565718</v>
      </c>
      <c r="AI660" s="38">
        <f>SUM(AG$2:AG660)</f>
        <v>5010888</v>
      </c>
      <c r="AJ660" s="40">
        <f>SUMIF(Unloader!B:B,Summary!B660,Unloader!W:W)</f>
        <v>0</v>
      </c>
      <c r="AK660" s="40">
        <f>SUMIF(Unloader!B:B,Summary!B660,Unloader!AD:AD)+SUMIF(Unloader!B:B,Summary!B660,Unloader!BR:BR)+SUMIF(Unloader!B:B,Summary!B660,Unloader!BN:BN)</f>
        <v>0</v>
      </c>
      <c r="AL660" s="40">
        <f>SUMIF(C$2:C660,C660,AJ$2:AJ660)</f>
        <v>22.302083333333336</v>
      </c>
      <c r="AM660" s="40">
        <f>SUMIF(C$2:C660,C660,AK$2:AK660)</f>
        <v>2.7305555555555552</v>
      </c>
      <c r="AN660" s="30">
        <f t="shared" si="259"/>
        <v>1204.3813646524497</v>
      </c>
      <c r="AO660" s="30">
        <f>SUM(AJ$2:AJ660)</f>
        <v>155.96458333333337</v>
      </c>
      <c r="AP660" s="30">
        <f>SUM(AK$2:AK660)</f>
        <v>13.888194444444437</v>
      </c>
      <c r="AQ660" s="30">
        <f t="shared" si="260"/>
        <v>1469.5404467471526</v>
      </c>
    </row>
    <row r="661" spans="1:43" x14ac:dyDescent="0.25">
      <c r="A661" s="124">
        <f t="shared" si="262"/>
        <v>660</v>
      </c>
      <c r="B661" s="361">
        <f t="shared" si="262"/>
        <v>41293</v>
      </c>
      <c r="C661" s="33">
        <f t="shared" si="242"/>
        <v>1</v>
      </c>
      <c r="D661" s="125">
        <f>COUNTIF('Rake Load'!A:A,Summary!B661)</f>
        <v>0</v>
      </c>
      <c r="E661" s="125">
        <f>SUMIF('Rake Load'!A:A,B661,'Rake Load'!F:F)</f>
        <v>0</v>
      </c>
      <c r="F661" s="35">
        <f>SUMIF('Rake Load'!A:A,B661,'Rake Load'!AB:AB)</f>
        <v>0</v>
      </c>
      <c r="G661" s="35" t="e">
        <f t="shared" si="243"/>
        <v>#DIV/0!</v>
      </c>
      <c r="H661" s="36" t="e">
        <f t="shared" si="244"/>
        <v>#DIV/0!</v>
      </c>
      <c r="I661" s="36" t="e">
        <f t="shared" si="245"/>
        <v>#DIV/0!</v>
      </c>
      <c r="J661" s="35">
        <f>SUMIF('Rake Load'!A:A,B661,'Rake Load'!BH:BH)</f>
        <v>0</v>
      </c>
      <c r="K661" s="41">
        <f t="shared" si="246"/>
        <v>0</v>
      </c>
      <c r="L661" s="41" t="e">
        <f t="shared" si="247"/>
        <v>#DIV/0!</v>
      </c>
      <c r="M661" s="49" t="e">
        <f t="shared" si="248"/>
        <v>#DIV/0!</v>
      </c>
      <c r="N661" s="49" t="e">
        <f t="shared" si="249"/>
        <v>#DIV/0!</v>
      </c>
      <c r="O661" s="363">
        <f>SUMIF(C$2:C661,C661,D$2:D661)</f>
        <v>131</v>
      </c>
      <c r="P661" s="33">
        <f>SUMIF(C$2:C661,C661,F$2:F661)</f>
        <v>17.334027777777774</v>
      </c>
      <c r="Q661" s="37">
        <f t="shared" si="250"/>
        <v>0.13232082273112805</v>
      </c>
      <c r="R661" s="36">
        <f t="shared" si="251"/>
        <v>3</v>
      </c>
      <c r="S661" s="36">
        <f t="shared" si="252"/>
        <v>10</v>
      </c>
      <c r="T661" s="363">
        <f>SUM(D$2:D661)</f>
        <v>1535</v>
      </c>
      <c r="U661" s="38">
        <f>SUMIF(C$2:C661,C661,E$2:E661)</f>
        <v>472642.35999999981</v>
      </c>
      <c r="V661" s="38">
        <f>SUM(E$2:E661)</f>
        <v>5446054.2960000029</v>
      </c>
      <c r="W661" s="43">
        <f>SUM(F$2:F661)</f>
        <v>40908.054861111159</v>
      </c>
      <c r="X661" s="43">
        <f t="shared" si="253"/>
        <v>26.650198606587075</v>
      </c>
      <c r="Y661" s="36">
        <f t="shared" si="254"/>
        <v>15</v>
      </c>
      <c r="Z661" s="36">
        <f t="shared" si="255"/>
        <v>36</v>
      </c>
      <c r="AA661" s="38">
        <f>SUMIF('Rake Load'!A:A,Summary!B661,'Rake Load'!AN:AN)</f>
        <v>0</v>
      </c>
      <c r="AB661" s="38">
        <f>SUMIF(C$2:C661,C661,AA$2:AA661)</f>
        <v>51.222916666666656</v>
      </c>
      <c r="AC661" s="38">
        <f>SUM(AA$2:AA661)</f>
        <v>540.44861111113426</v>
      </c>
      <c r="AD661" s="43" t="e">
        <f t="shared" si="256"/>
        <v>#DIV/0!</v>
      </c>
      <c r="AE661" s="43">
        <f t="shared" si="257"/>
        <v>0.3910146310432569</v>
      </c>
      <c r="AF661" s="43">
        <f t="shared" si="258"/>
        <v>0.35208378574015259</v>
      </c>
      <c r="AG661" s="38">
        <f>SUMIF(Unloader!B:B,Summary!B661,Unloader!M:M)</f>
        <v>0</v>
      </c>
      <c r="AH661" s="38">
        <f>SUMIF(C$2:C661,C661,AG$2:AG661)</f>
        <v>565718</v>
      </c>
      <c r="AI661" s="38">
        <f>SUM(AG$2:AG661)</f>
        <v>5010888</v>
      </c>
      <c r="AJ661" s="40">
        <f>SUMIF(Unloader!B:B,Summary!B661,Unloader!W:W)</f>
        <v>0</v>
      </c>
      <c r="AK661" s="40">
        <f>SUMIF(Unloader!B:B,Summary!B661,Unloader!AD:AD)+SUMIF(Unloader!B:B,Summary!B661,Unloader!BR:BR)+SUMIF(Unloader!B:B,Summary!B661,Unloader!BN:BN)</f>
        <v>0</v>
      </c>
      <c r="AL661" s="40">
        <f>SUMIF(C$2:C661,C661,AJ$2:AJ661)</f>
        <v>22.302083333333336</v>
      </c>
      <c r="AM661" s="40">
        <f>SUMIF(C$2:C661,C661,AK$2:AK661)</f>
        <v>2.7305555555555552</v>
      </c>
      <c r="AN661" s="30">
        <f t="shared" si="259"/>
        <v>1204.3813646524497</v>
      </c>
      <c r="AO661" s="30">
        <f>SUM(AJ$2:AJ661)</f>
        <v>155.96458333333337</v>
      </c>
      <c r="AP661" s="30">
        <f>SUM(AK$2:AK661)</f>
        <v>13.888194444444437</v>
      </c>
      <c r="AQ661" s="30">
        <f t="shared" si="260"/>
        <v>1469.5404467471526</v>
      </c>
    </row>
    <row r="662" spans="1:43" x14ac:dyDescent="0.25">
      <c r="A662" s="124">
        <f t="shared" si="262"/>
        <v>661</v>
      </c>
      <c r="B662" s="361">
        <f t="shared" si="262"/>
        <v>41294</v>
      </c>
      <c r="C662" s="33">
        <f t="shared" si="242"/>
        <v>1</v>
      </c>
      <c r="D662" s="125">
        <f>COUNTIF('Rake Load'!A:A,Summary!B662)</f>
        <v>0</v>
      </c>
      <c r="E662" s="125">
        <f>SUMIF('Rake Load'!A:A,B662,'Rake Load'!F:F)</f>
        <v>0</v>
      </c>
      <c r="F662" s="35">
        <f>SUMIF('Rake Load'!A:A,B662,'Rake Load'!AB:AB)</f>
        <v>0</v>
      </c>
      <c r="G662" s="35" t="e">
        <f t="shared" si="243"/>
        <v>#DIV/0!</v>
      </c>
      <c r="H662" s="36" t="e">
        <f t="shared" si="244"/>
        <v>#DIV/0!</v>
      </c>
      <c r="I662" s="36" t="e">
        <f t="shared" si="245"/>
        <v>#DIV/0!</v>
      </c>
      <c r="J662" s="35">
        <f>SUMIF('Rake Load'!A:A,B662,'Rake Load'!BH:BH)</f>
        <v>0</v>
      </c>
      <c r="K662" s="41">
        <f t="shared" si="246"/>
        <v>0</v>
      </c>
      <c r="L662" s="41" t="e">
        <f t="shared" si="247"/>
        <v>#DIV/0!</v>
      </c>
      <c r="M662" s="49" t="e">
        <f t="shared" si="248"/>
        <v>#DIV/0!</v>
      </c>
      <c r="N662" s="49" t="e">
        <f t="shared" si="249"/>
        <v>#DIV/0!</v>
      </c>
      <c r="O662" s="363">
        <f>SUMIF(C$2:C662,C662,D$2:D662)</f>
        <v>131</v>
      </c>
      <c r="P662" s="33">
        <f>SUMIF(C$2:C662,C662,F$2:F662)</f>
        <v>17.334027777777774</v>
      </c>
      <c r="Q662" s="37">
        <f t="shared" si="250"/>
        <v>0.13232082273112805</v>
      </c>
      <c r="R662" s="36">
        <f t="shared" si="251"/>
        <v>3</v>
      </c>
      <c r="S662" s="36">
        <f t="shared" si="252"/>
        <v>10</v>
      </c>
      <c r="T662" s="363">
        <f>SUM(D$2:D662)</f>
        <v>1535</v>
      </c>
      <c r="U662" s="38">
        <f>SUMIF(C$2:C662,C662,E$2:E662)</f>
        <v>472642.35999999981</v>
      </c>
      <c r="V662" s="38">
        <f>SUM(E$2:E662)</f>
        <v>5446054.2960000029</v>
      </c>
      <c r="W662" s="43">
        <f>SUM(F$2:F662)</f>
        <v>40908.054861111159</v>
      </c>
      <c r="X662" s="43">
        <f t="shared" si="253"/>
        <v>26.650198606587075</v>
      </c>
      <c r="Y662" s="36">
        <f t="shared" si="254"/>
        <v>15</v>
      </c>
      <c r="Z662" s="36">
        <f t="shared" si="255"/>
        <v>36</v>
      </c>
      <c r="AA662" s="38">
        <f>SUMIF('Rake Load'!A:A,Summary!B662,'Rake Load'!AN:AN)</f>
        <v>0</v>
      </c>
      <c r="AB662" s="38">
        <f>SUMIF(C$2:C662,C662,AA$2:AA662)</f>
        <v>51.222916666666656</v>
      </c>
      <c r="AC662" s="38">
        <f>SUM(AA$2:AA662)</f>
        <v>540.44861111113426</v>
      </c>
      <c r="AD662" s="43" t="e">
        <f t="shared" si="256"/>
        <v>#DIV/0!</v>
      </c>
      <c r="AE662" s="43">
        <f t="shared" si="257"/>
        <v>0.3910146310432569</v>
      </c>
      <c r="AF662" s="43">
        <f t="shared" si="258"/>
        <v>0.35208378574015259</v>
      </c>
      <c r="AG662" s="38">
        <f>SUMIF(Unloader!B:B,Summary!B662,Unloader!M:M)</f>
        <v>0</v>
      </c>
      <c r="AH662" s="38">
        <f>SUMIF(C$2:C662,C662,AG$2:AG662)</f>
        <v>565718</v>
      </c>
      <c r="AI662" s="38">
        <f>SUM(AG$2:AG662)</f>
        <v>5010888</v>
      </c>
      <c r="AJ662" s="40">
        <f>SUMIF(Unloader!B:B,Summary!B662,Unloader!W:W)</f>
        <v>0</v>
      </c>
      <c r="AK662" s="40">
        <f>SUMIF(Unloader!B:B,Summary!B662,Unloader!AD:AD)+SUMIF(Unloader!B:B,Summary!B662,Unloader!BR:BR)+SUMIF(Unloader!B:B,Summary!B662,Unloader!BN:BN)</f>
        <v>0</v>
      </c>
      <c r="AL662" s="40">
        <f>SUMIF(C$2:C662,C662,AJ$2:AJ662)</f>
        <v>22.302083333333336</v>
      </c>
      <c r="AM662" s="40">
        <f>SUMIF(C$2:C662,C662,AK$2:AK662)</f>
        <v>2.7305555555555552</v>
      </c>
      <c r="AN662" s="30">
        <f t="shared" si="259"/>
        <v>1204.3813646524497</v>
      </c>
      <c r="AO662" s="30">
        <f>SUM(AJ$2:AJ662)</f>
        <v>155.96458333333337</v>
      </c>
      <c r="AP662" s="30">
        <f>SUM(AK$2:AK662)</f>
        <v>13.888194444444437</v>
      </c>
      <c r="AQ662" s="30">
        <f t="shared" si="260"/>
        <v>1469.5404467471526</v>
      </c>
    </row>
    <row r="663" spans="1:43" x14ac:dyDescent="0.25">
      <c r="A663" s="124">
        <f t="shared" si="262"/>
        <v>662</v>
      </c>
      <c r="B663" s="361">
        <f t="shared" si="262"/>
        <v>41295</v>
      </c>
      <c r="C663" s="33">
        <f t="shared" si="242"/>
        <v>1</v>
      </c>
      <c r="D663" s="125">
        <f>COUNTIF('Rake Load'!A:A,Summary!B663)</f>
        <v>0</v>
      </c>
      <c r="E663" s="125">
        <f>SUMIF('Rake Load'!A:A,B663,'Rake Load'!F:F)</f>
        <v>0</v>
      </c>
      <c r="F663" s="35">
        <f>SUMIF('Rake Load'!A:A,B663,'Rake Load'!AB:AB)</f>
        <v>0</v>
      </c>
      <c r="G663" s="35" t="e">
        <f t="shared" si="243"/>
        <v>#DIV/0!</v>
      </c>
      <c r="H663" s="36" t="e">
        <f t="shared" si="244"/>
        <v>#DIV/0!</v>
      </c>
      <c r="I663" s="36" t="e">
        <f t="shared" si="245"/>
        <v>#DIV/0!</v>
      </c>
      <c r="J663" s="35">
        <f>SUMIF('Rake Load'!A:A,B663,'Rake Load'!BH:BH)</f>
        <v>0</v>
      </c>
      <c r="K663" s="41">
        <f t="shared" si="246"/>
        <v>0</v>
      </c>
      <c r="L663" s="41" t="e">
        <f t="shared" si="247"/>
        <v>#DIV/0!</v>
      </c>
      <c r="M663" s="49" t="e">
        <f t="shared" si="248"/>
        <v>#DIV/0!</v>
      </c>
      <c r="N663" s="49" t="e">
        <f t="shared" si="249"/>
        <v>#DIV/0!</v>
      </c>
      <c r="O663" s="363">
        <f>SUMIF(C$2:C663,C663,D$2:D663)</f>
        <v>131</v>
      </c>
      <c r="P663" s="33">
        <f>SUMIF(C$2:C663,C663,F$2:F663)</f>
        <v>17.334027777777774</v>
      </c>
      <c r="Q663" s="37">
        <f t="shared" si="250"/>
        <v>0.13232082273112805</v>
      </c>
      <c r="R663" s="36">
        <f t="shared" si="251"/>
        <v>3</v>
      </c>
      <c r="S663" s="36">
        <f t="shared" si="252"/>
        <v>10</v>
      </c>
      <c r="T663" s="363">
        <f>SUM(D$2:D663)</f>
        <v>1535</v>
      </c>
      <c r="U663" s="38">
        <f>SUMIF(C$2:C663,C663,E$2:E663)</f>
        <v>472642.35999999981</v>
      </c>
      <c r="V663" s="38">
        <f>SUM(E$2:E663)</f>
        <v>5446054.2960000029</v>
      </c>
      <c r="W663" s="43">
        <f>SUM(F$2:F663)</f>
        <v>40908.054861111159</v>
      </c>
      <c r="X663" s="43">
        <f t="shared" si="253"/>
        <v>26.650198606587075</v>
      </c>
      <c r="Y663" s="36">
        <f t="shared" si="254"/>
        <v>15</v>
      </c>
      <c r="Z663" s="36">
        <f t="shared" si="255"/>
        <v>36</v>
      </c>
      <c r="AA663" s="38">
        <f>SUMIF('Rake Load'!A:A,Summary!B663,'Rake Load'!AN:AN)</f>
        <v>0</v>
      </c>
      <c r="AB663" s="38">
        <f>SUMIF(C$2:C663,C663,AA$2:AA663)</f>
        <v>51.222916666666656</v>
      </c>
      <c r="AC663" s="38">
        <f>SUM(AA$2:AA663)</f>
        <v>540.44861111113426</v>
      </c>
      <c r="AD663" s="43" t="e">
        <f t="shared" si="256"/>
        <v>#DIV/0!</v>
      </c>
      <c r="AE663" s="43">
        <f t="shared" si="257"/>
        <v>0.3910146310432569</v>
      </c>
      <c r="AF663" s="43">
        <f t="shared" si="258"/>
        <v>0.35208378574015259</v>
      </c>
      <c r="AG663" s="38">
        <f>SUMIF(Unloader!B:B,Summary!B663,Unloader!M:M)</f>
        <v>0</v>
      </c>
      <c r="AH663" s="38">
        <f>SUMIF(C$2:C663,C663,AG$2:AG663)</f>
        <v>565718</v>
      </c>
      <c r="AI663" s="38">
        <f>SUM(AG$2:AG663)</f>
        <v>5010888</v>
      </c>
      <c r="AJ663" s="40">
        <f>SUMIF(Unloader!B:B,Summary!B663,Unloader!W:W)</f>
        <v>0</v>
      </c>
      <c r="AK663" s="40">
        <f>SUMIF(Unloader!B:B,Summary!B663,Unloader!AD:AD)+SUMIF(Unloader!B:B,Summary!B663,Unloader!BR:BR)+SUMIF(Unloader!B:B,Summary!B663,Unloader!BN:BN)</f>
        <v>0</v>
      </c>
      <c r="AL663" s="40">
        <f>SUMIF(C$2:C663,C663,AJ$2:AJ663)</f>
        <v>22.302083333333336</v>
      </c>
      <c r="AM663" s="40">
        <f>SUMIF(C$2:C663,C663,AK$2:AK663)</f>
        <v>2.7305555555555552</v>
      </c>
      <c r="AN663" s="30">
        <f t="shared" si="259"/>
        <v>1204.3813646524497</v>
      </c>
      <c r="AO663" s="30">
        <f>SUM(AJ$2:AJ663)</f>
        <v>155.96458333333337</v>
      </c>
      <c r="AP663" s="30">
        <f>SUM(AK$2:AK663)</f>
        <v>13.888194444444437</v>
      </c>
      <c r="AQ663" s="30">
        <f t="shared" si="260"/>
        <v>1469.5404467471526</v>
      </c>
    </row>
    <row r="664" spans="1:43" x14ac:dyDescent="0.25">
      <c r="A664" s="124">
        <f t="shared" ref="A664:B679" si="263">A663+1</f>
        <v>663</v>
      </c>
      <c r="B664" s="361">
        <f t="shared" si="263"/>
        <v>41296</v>
      </c>
      <c r="C664" s="33">
        <f t="shared" si="242"/>
        <v>1</v>
      </c>
      <c r="D664" s="125">
        <f>COUNTIF('Rake Load'!A:A,Summary!B664)</f>
        <v>0</v>
      </c>
      <c r="E664" s="125">
        <f>SUMIF('Rake Load'!A:A,B664,'Rake Load'!F:F)</f>
        <v>0</v>
      </c>
      <c r="F664" s="35">
        <f>SUMIF('Rake Load'!A:A,B664,'Rake Load'!AB:AB)</f>
        <v>0</v>
      </c>
      <c r="G664" s="35" t="e">
        <f t="shared" si="243"/>
        <v>#DIV/0!</v>
      </c>
      <c r="H664" s="36" t="e">
        <f t="shared" si="244"/>
        <v>#DIV/0!</v>
      </c>
      <c r="I664" s="36" t="e">
        <f t="shared" si="245"/>
        <v>#DIV/0!</v>
      </c>
      <c r="J664" s="35">
        <f>SUMIF('Rake Load'!A:A,B664,'Rake Load'!BH:BH)</f>
        <v>0</v>
      </c>
      <c r="K664" s="41">
        <f t="shared" si="246"/>
        <v>0</v>
      </c>
      <c r="L664" s="41" t="e">
        <f t="shared" si="247"/>
        <v>#DIV/0!</v>
      </c>
      <c r="M664" s="49" t="e">
        <f t="shared" si="248"/>
        <v>#DIV/0!</v>
      </c>
      <c r="N664" s="49" t="e">
        <f t="shared" si="249"/>
        <v>#DIV/0!</v>
      </c>
      <c r="O664" s="363">
        <f>SUMIF(C$2:C664,C664,D$2:D664)</f>
        <v>131</v>
      </c>
      <c r="P664" s="33">
        <f>SUMIF(C$2:C664,C664,F$2:F664)</f>
        <v>17.334027777777774</v>
      </c>
      <c r="Q664" s="37">
        <f t="shared" si="250"/>
        <v>0.13232082273112805</v>
      </c>
      <c r="R664" s="36">
        <f t="shared" si="251"/>
        <v>3</v>
      </c>
      <c r="S664" s="36">
        <f t="shared" si="252"/>
        <v>10</v>
      </c>
      <c r="T664" s="363">
        <f>SUM(D$2:D664)</f>
        <v>1535</v>
      </c>
      <c r="U664" s="38">
        <f>SUMIF(C$2:C664,C664,E$2:E664)</f>
        <v>472642.35999999981</v>
      </c>
      <c r="V664" s="38">
        <f>SUM(E$2:E664)</f>
        <v>5446054.2960000029</v>
      </c>
      <c r="W664" s="43">
        <f>SUM(F$2:F664)</f>
        <v>40908.054861111159</v>
      </c>
      <c r="X664" s="43">
        <f t="shared" si="253"/>
        <v>26.650198606587075</v>
      </c>
      <c r="Y664" s="36">
        <f t="shared" si="254"/>
        <v>15</v>
      </c>
      <c r="Z664" s="36">
        <f t="shared" si="255"/>
        <v>36</v>
      </c>
      <c r="AA664" s="38">
        <f>SUMIF('Rake Load'!A:A,Summary!B664,'Rake Load'!AN:AN)</f>
        <v>0</v>
      </c>
      <c r="AB664" s="38">
        <f>SUMIF(C$2:C664,C664,AA$2:AA664)</f>
        <v>51.222916666666656</v>
      </c>
      <c r="AC664" s="38">
        <f>SUM(AA$2:AA664)</f>
        <v>540.44861111113426</v>
      </c>
      <c r="AD664" s="43" t="e">
        <f t="shared" si="256"/>
        <v>#DIV/0!</v>
      </c>
      <c r="AE664" s="43">
        <f t="shared" si="257"/>
        <v>0.3910146310432569</v>
      </c>
      <c r="AF664" s="43">
        <f t="shared" si="258"/>
        <v>0.35208378574015259</v>
      </c>
      <c r="AG664" s="38">
        <f>SUMIF(Unloader!B:B,Summary!B664,Unloader!M:M)</f>
        <v>0</v>
      </c>
      <c r="AH664" s="38">
        <f>SUMIF(C$2:C664,C664,AG$2:AG664)</f>
        <v>565718</v>
      </c>
      <c r="AI664" s="38">
        <f>SUM(AG$2:AG664)</f>
        <v>5010888</v>
      </c>
      <c r="AJ664" s="40">
        <f>SUMIF(Unloader!B:B,Summary!B664,Unloader!W:W)</f>
        <v>0</v>
      </c>
      <c r="AK664" s="40">
        <f>SUMIF(Unloader!B:B,Summary!B664,Unloader!AD:AD)+SUMIF(Unloader!B:B,Summary!B664,Unloader!BR:BR)+SUMIF(Unloader!B:B,Summary!B664,Unloader!BN:BN)</f>
        <v>0</v>
      </c>
      <c r="AL664" s="40">
        <f>SUMIF(C$2:C664,C664,AJ$2:AJ664)</f>
        <v>22.302083333333336</v>
      </c>
      <c r="AM664" s="40">
        <f>SUMIF(C$2:C664,C664,AK$2:AK664)</f>
        <v>2.7305555555555552</v>
      </c>
      <c r="AN664" s="30">
        <f t="shared" si="259"/>
        <v>1204.3813646524497</v>
      </c>
      <c r="AO664" s="30">
        <f>SUM(AJ$2:AJ664)</f>
        <v>155.96458333333337</v>
      </c>
      <c r="AP664" s="30">
        <f>SUM(AK$2:AK664)</f>
        <v>13.888194444444437</v>
      </c>
      <c r="AQ664" s="30">
        <f t="shared" si="260"/>
        <v>1469.5404467471526</v>
      </c>
    </row>
    <row r="665" spans="1:43" x14ac:dyDescent="0.25">
      <c r="A665" s="124">
        <f t="shared" si="263"/>
        <v>664</v>
      </c>
      <c r="B665" s="361">
        <f t="shared" si="263"/>
        <v>41297</v>
      </c>
      <c r="C665" s="33">
        <f t="shared" si="242"/>
        <v>1</v>
      </c>
      <c r="D665" s="125">
        <f>COUNTIF('Rake Load'!A:A,Summary!B665)</f>
        <v>0</v>
      </c>
      <c r="E665" s="125">
        <f>SUMIF('Rake Load'!A:A,B665,'Rake Load'!F:F)</f>
        <v>0</v>
      </c>
      <c r="F665" s="35">
        <f>SUMIF('Rake Load'!A:A,B665,'Rake Load'!AB:AB)</f>
        <v>0</v>
      </c>
      <c r="G665" s="35" t="e">
        <f t="shared" si="243"/>
        <v>#DIV/0!</v>
      </c>
      <c r="H665" s="36" t="e">
        <f t="shared" si="244"/>
        <v>#DIV/0!</v>
      </c>
      <c r="I665" s="36" t="e">
        <f t="shared" si="245"/>
        <v>#DIV/0!</v>
      </c>
      <c r="J665" s="35">
        <f>SUMIF('Rake Load'!A:A,B665,'Rake Load'!BH:BH)</f>
        <v>0</v>
      </c>
      <c r="K665" s="41">
        <f t="shared" si="246"/>
        <v>0</v>
      </c>
      <c r="L665" s="41" t="e">
        <f t="shared" si="247"/>
        <v>#DIV/0!</v>
      </c>
      <c r="M665" s="49" t="e">
        <f t="shared" si="248"/>
        <v>#DIV/0!</v>
      </c>
      <c r="N665" s="49" t="e">
        <f t="shared" si="249"/>
        <v>#DIV/0!</v>
      </c>
      <c r="O665" s="363">
        <f>SUMIF(C$2:C665,C665,D$2:D665)</f>
        <v>131</v>
      </c>
      <c r="P665" s="33">
        <f>SUMIF(C$2:C665,C665,F$2:F665)</f>
        <v>17.334027777777774</v>
      </c>
      <c r="Q665" s="37">
        <f t="shared" si="250"/>
        <v>0.13232082273112805</v>
      </c>
      <c r="R665" s="36">
        <f t="shared" si="251"/>
        <v>3</v>
      </c>
      <c r="S665" s="36">
        <f t="shared" si="252"/>
        <v>10</v>
      </c>
      <c r="T665" s="363">
        <f>SUM(D$2:D665)</f>
        <v>1535</v>
      </c>
      <c r="U665" s="38">
        <f>SUMIF(C$2:C665,C665,E$2:E665)</f>
        <v>472642.35999999981</v>
      </c>
      <c r="V665" s="38">
        <f>SUM(E$2:E665)</f>
        <v>5446054.2960000029</v>
      </c>
      <c r="W665" s="43">
        <f>SUM(F$2:F665)</f>
        <v>40908.054861111159</v>
      </c>
      <c r="X665" s="43">
        <f t="shared" si="253"/>
        <v>26.650198606587075</v>
      </c>
      <c r="Y665" s="36">
        <f t="shared" si="254"/>
        <v>15</v>
      </c>
      <c r="Z665" s="36">
        <f t="shared" si="255"/>
        <v>36</v>
      </c>
      <c r="AA665" s="38">
        <f>SUMIF('Rake Load'!A:A,Summary!B665,'Rake Load'!AN:AN)</f>
        <v>0</v>
      </c>
      <c r="AB665" s="38">
        <f>SUMIF(C$2:C665,C665,AA$2:AA665)</f>
        <v>51.222916666666656</v>
      </c>
      <c r="AC665" s="38">
        <f>SUM(AA$2:AA665)</f>
        <v>540.44861111113426</v>
      </c>
      <c r="AD665" s="43" t="e">
        <f t="shared" si="256"/>
        <v>#DIV/0!</v>
      </c>
      <c r="AE665" s="43">
        <f t="shared" si="257"/>
        <v>0.3910146310432569</v>
      </c>
      <c r="AF665" s="43">
        <f t="shared" si="258"/>
        <v>0.35208378574015259</v>
      </c>
      <c r="AG665" s="38">
        <f>SUMIF(Unloader!B:B,Summary!B665,Unloader!M:M)</f>
        <v>0</v>
      </c>
      <c r="AH665" s="38">
        <f>SUMIF(C$2:C665,C665,AG$2:AG665)</f>
        <v>565718</v>
      </c>
      <c r="AI665" s="38">
        <f>SUM(AG$2:AG665)</f>
        <v>5010888</v>
      </c>
      <c r="AJ665" s="40">
        <f>SUMIF(Unloader!B:B,Summary!B665,Unloader!W:W)</f>
        <v>0</v>
      </c>
      <c r="AK665" s="40">
        <f>SUMIF(Unloader!B:B,Summary!B665,Unloader!AD:AD)+SUMIF(Unloader!B:B,Summary!B665,Unloader!BR:BR)+SUMIF(Unloader!B:B,Summary!B665,Unloader!BN:BN)</f>
        <v>0</v>
      </c>
      <c r="AL665" s="40">
        <f>SUMIF(C$2:C665,C665,AJ$2:AJ665)</f>
        <v>22.302083333333336</v>
      </c>
      <c r="AM665" s="40">
        <f>SUMIF(C$2:C665,C665,AK$2:AK665)</f>
        <v>2.7305555555555552</v>
      </c>
      <c r="AN665" s="30">
        <f t="shared" si="259"/>
        <v>1204.3813646524497</v>
      </c>
      <c r="AO665" s="30">
        <f>SUM(AJ$2:AJ665)</f>
        <v>155.96458333333337</v>
      </c>
      <c r="AP665" s="30">
        <f>SUM(AK$2:AK665)</f>
        <v>13.888194444444437</v>
      </c>
      <c r="AQ665" s="30">
        <f t="shared" si="260"/>
        <v>1469.5404467471526</v>
      </c>
    </row>
    <row r="666" spans="1:43" x14ac:dyDescent="0.25">
      <c r="A666" s="124">
        <f t="shared" si="263"/>
        <v>665</v>
      </c>
      <c r="B666" s="361">
        <f t="shared" si="263"/>
        <v>41298</v>
      </c>
      <c r="C666" s="33">
        <f t="shared" si="242"/>
        <v>1</v>
      </c>
      <c r="D666" s="125">
        <f>COUNTIF('Rake Load'!A:A,Summary!B666)</f>
        <v>0</v>
      </c>
      <c r="E666" s="125">
        <f>SUMIF('Rake Load'!A:A,B666,'Rake Load'!F:F)</f>
        <v>0</v>
      </c>
      <c r="F666" s="35">
        <f>SUMIF('Rake Load'!A:A,B666,'Rake Load'!AB:AB)</f>
        <v>0</v>
      </c>
      <c r="G666" s="35" t="e">
        <f t="shared" si="243"/>
        <v>#DIV/0!</v>
      </c>
      <c r="H666" s="36" t="e">
        <f t="shared" si="244"/>
        <v>#DIV/0!</v>
      </c>
      <c r="I666" s="36" t="e">
        <f t="shared" si="245"/>
        <v>#DIV/0!</v>
      </c>
      <c r="J666" s="35">
        <f>SUMIF('Rake Load'!A:A,B666,'Rake Load'!BH:BH)</f>
        <v>0</v>
      </c>
      <c r="K666" s="41">
        <f t="shared" si="246"/>
        <v>0</v>
      </c>
      <c r="L666" s="41" t="e">
        <f t="shared" si="247"/>
        <v>#DIV/0!</v>
      </c>
      <c r="M666" s="49" t="e">
        <f t="shared" si="248"/>
        <v>#DIV/0!</v>
      </c>
      <c r="N666" s="49" t="e">
        <f t="shared" si="249"/>
        <v>#DIV/0!</v>
      </c>
      <c r="O666" s="363">
        <f>SUMIF(C$2:C666,C666,D$2:D666)</f>
        <v>131</v>
      </c>
      <c r="P666" s="33">
        <f>SUMIF(C$2:C666,C666,F$2:F666)</f>
        <v>17.334027777777774</v>
      </c>
      <c r="Q666" s="37">
        <f t="shared" si="250"/>
        <v>0.13232082273112805</v>
      </c>
      <c r="R666" s="36">
        <f t="shared" si="251"/>
        <v>3</v>
      </c>
      <c r="S666" s="36">
        <f t="shared" si="252"/>
        <v>10</v>
      </c>
      <c r="T666" s="363">
        <f>SUM(D$2:D666)</f>
        <v>1535</v>
      </c>
      <c r="U666" s="38">
        <f>SUMIF(C$2:C666,C666,E$2:E666)</f>
        <v>472642.35999999981</v>
      </c>
      <c r="V666" s="38">
        <f>SUM(E$2:E666)</f>
        <v>5446054.2960000029</v>
      </c>
      <c r="W666" s="43">
        <f>SUM(F$2:F666)</f>
        <v>40908.054861111159</v>
      </c>
      <c r="X666" s="43">
        <f t="shared" si="253"/>
        <v>26.650198606587075</v>
      </c>
      <c r="Y666" s="36">
        <f t="shared" si="254"/>
        <v>15</v>
      </c>
      <c r="Z666" s="36">
        <f t="shared" si="255"/>
        <v>36</v>
      </c>
      <c r="AA666" s="38">
        <f>SUMIF('Rake Load'!A:A,Summary!B666,'Rake Load'!AN:AN)</f>
        <v>0</v>
      </c>
      <c r="AB666" s="38">
        <f>SUMIF(C$2:C666,C666,AA$2:AA666)</f>
        <v>51.222916666666656</v>
      </c>
      <c r="AC666" s="38">
        <f>SUM(AA$2:AA666)</f>
        <v>540.44861111113426</v>
      </c>
      <c r="AD666" s="43" t="e">
        <f t="shared" si="256"/>
        <v>#DIV/0!</v>
      </c>
      <c r="AE666" s="43">
        <f t="shared" si="257"/>
        <v>0.3910146310432569</v>
      </c>
      <c r="AF666" s="43">
        <f t="shared" si="258"/>
        <v>0.35208378574015259</v>
      </c>
      <c r="AG666" s="38">
        <f>SUMIF(Unloader!B:B,Summary!B666,Unloader!M:M)</f>
        <v>0</v>
      </c>
      <c r="AH666" s="38">
        <f>SUMIF(C$2:C666,C666,AG$2:AG666)</f>
        <v>565718</v>
      </c>
      <c r="AI666" s="38">
        <f>SUM(AG$2:AG666)</f>
        <v>5010888</v>
      </c>
      <c r="AJ666" s="40">
        <f>SUMIF(Unloader!B:B,Summary!B666,Unloader!W:W)</f>
        <v>0</v>
      </c>
      <c r="AK666" s="40">
        <f>SUMIF(Unloader!B:B,Summary!B666,Unloader!AD:AD)+SUMIF(Unloader!B:B,Summary!B666,Unloader!BR:BR)+SUMIF(Unloader!B:B,Summary!B666,Unloader!BN:BN)</f>
        <v>0</v>
      </c>
      <c r="AL666" s="40">
        <f>SUMIF(C$2:C666,C666,AJ$2:AJ666)</f>
        <v>22.302083333333336</v>
      </c>
      <c r="AM666" s="40">
        <f>SUMIF(C$2:C666,C666,AK$2:AK666)</f>
        <v>2.7305555555555552</v>
      </c>
      <c r="AN666" s="30">
        <f t="shared" si="259"/>
        <v>1204.3813646524497</v>
      </c>
      <c r="AO666" s="30">
        <f>SUM(AJ$2:AJ666)</f>
        <v>155.96458333333337</v>
      </c>
      <c r="AP666" s="30">
        <f>SUM(AK$2:AK666)</f>
        <v>13.888194444444437</v>
      </c>
      <c r="AQ666" s="30">
        <f t="shared" si="260"/>
        <v>1469.5404467471526</v>
      </c>
    </row>
    <row r="667" spans="1:43" x14ac:dyDescent="0.25">
      <c r="A667" s="124">
        <f t="shared" si="263"/>
        <v>666</v>
      </c>
      <c r="B667" s="361">
        <f t="shared" si="263"/>
        <v>41299</v>
      </c>
      <c r="C667" s="33">
        <f t="shared" si="242"/>
        <v>1</v>
      </c>
      <c r="D667" s="125">
        <f>COUNTIF('Rake Load'!A:A,Summary!B667)</f>
        <v>0</v>
      </c>
      <c r="E667" s="125">
        <f>SUMIF('Rake Load'!A:A,B667,'Rake Load'!F:F)</f>
        <v>0</v>
      </c>
      <c r="F667" s="35">
        <f>SUMIF('Rake Load'!A:A,B667,'Rake Load'!AB:AB)</f>
        <v>0</v>
      </c>
      <c r="G667" s="35" t="e">
        <f t="shared" si="243"/>
        <v>#DIV/0!</v>
      </c>
      <c r="H667" s="36" t="e">
        <f t="shared" si="244"/>
        <v>#DIV/0!</v>
      </c>
      <c r="I667" s="36" t="e">
        <f t="shared" si="245"/>
        <v>#DIV/0!</v>
      </c>
      <c r="J667" s="35">
        <f>SUMIF('Rake Load'!A:A,B667,'Rake Load'!BH:BH)</f>
        <v>0</v>
      </c>
      <c r="K667" s="41">
        <f t="shared" si="246"/>
        <v>0</v>
      </c>
      <c r="L667" s="41" t="e">
        <f t="shared" si="247"/>
        <v>#DIV/0!</v>
      </c>
      <c r="M667" s="49" t="e">
        <f t="shared" si="248"/>
        <v>#DIV/0!</v>
      </c>
      <c r="N667" s="49" t="e">
        <f t="shared" si="249"/>
        <v>#DIV/0!</v>
      </c>
      <c r="O667" s="363">
        <f>SUMIF(C$2:C667,C667,D$2:D667)</f>
        <v>131</v>
      </c>
      <c r="P667" s="33">
        <f>SUMIF(C$2:C667,C667,F$2:F667)</f>
        <v>17.334027777777774</v>
      </c>
      <c r="Q667" s="37">
        <f t="shared" si="250"/>
        <v>0.13232082273112805</v>
      </c>
      <c r="R667" s="36">
        <f t="shared" si="251"/>
        <v>3</v>
      </c>
      <c r="S667" s="36">
        <f t="shared" si="252"/>
        <v>10</v>
      </c>
      <c r="T667" s="363">
        <f>SUM(D$2:D667)</f>
        <v>1535</v>
      </c>
      <c r="U667" s="38">
        <f>SUMIF(C$2:C667,C667,E$2:E667)</f>
        <v>472642.35999999981</v>
      </c>
      <c r="V667" s="38">
        <f>SUM(E$2:E667)</f>
        <v>5446054.2960000029</v>
      </c>
      <c r="W667" s="43">
        <f>SUM(F$2:F667)</f>
        <v>40908.054861111159</v>
      </c>
      <c r="X667" s="43">
        <f t="shared" si="253"/>
        <v>26.650198606587075</v>
      </c>
      <c r="Y667" s="36">
        <f t="shared" si="254"/>
        <v>15</v>
      </c>
      <c r="Z667" s="36">
        <f t="shared" si="255"/>
        <v>36</v>
      </c>
      <c r="AA667" s="38">
        <f>SUMIF('Rake Load'!A:A,Summary!B667,'Rake Load'!AN:AN)</f>
        <v>0</v>
      </c>
      <c r="AB667" s="38">
        <f>SUMIF(C$2:C667,C667,AA$2:AA667)</f>
        <v>51.222916666666656</v>
      </c>
      <c r="AC667" s="38">
        <f>SUM(AA$2:AA667)</f>
        <v>540.44861111113426</v>
      </c>
      <c r="AD667" s="43" t="e">
        <f t="shared" si="256"/>
        <v>#DIV/0!</v>
      </c>
      <c r="AE667" s="43">
        <f t="shared" si="257"/>
        <v>0.3910146310432569</v>
      </c>
      <c r="AF667" s="43">
        <f t="shared" si="258"/>
        <v>0.35208378574015259</v>
      </c>
      <c r="AG667" s="38">
        <f>SUMIF(Unloader!B:B,Summary!B667,Unloader!M:M)</f>
        <v>0</v>
      </c>
      <c r="AH667" s="38">
        <f>SUMIF(C$2:C667,C667,AG$2:AG667)</f>
        <v>565718</v>
      </c>
      <c r="AI667" s="38">
        <f>SUM(AG$2:AG667)</f>
        <v>5010888</v>
      </c>
      <c r="AJ667" s="40">
        <f>SUMIF(Unloader!B:B,Summary!B667,Unloader!W:W)</f>
        <v>0</v>
      </c>
      <c r="AK667" s="40">
        <f>SUMIF(Unloader!B:B,Summary!B667,Unloader!AD:AD)+SUMIF(Unloader!B:B,Summary!B667,Unloader!BR:BR)+SUMIF(Unloader!B:B,Summary!B667,Unloader!BN:BN)</f>
        <v>0</v>
      </c>
      <c r="AL667" s="40">
        <f>SUMIF(C$2:C667,C667,AJ$2:AJ667)</f>
        <v>22.302083333333336</v>
      </c>
      <c r="AM667" s="40">
        <f>SUMIF(C$2:C667,C667,AK$2:AK667)</f>
        <v>2.7305555555555552</v>
      </c>
      <c r="AN667" s="30">
        <f t="shared" si="259"/>
        <v>1204.3813646524497</v>
      </c>
      <c r="AO667" s="30">
        <f>SUM(AJ$2:AJ667)</f>
        <v>155.96458333333337</v>
      </c>
      <c r="AP667" s="30">
        <f>SUM(AK$2:AK667)</f>
        <v>13.888194444444437</v>
      </c>
      <c r="AQ667" s="30">
        <f t="shared" si="260"/>
        <v>1469.5404467471526</v>
      </c>
    </row>
    <row r="668" spans="1:43" x14ac:dyDescent="0.25">
      <c r="A668" s="124">
        <f t="shared" si="263"/>
        <v>667</v>
      </c>
      <c r="B668" s="361">
        <f t="shared" si="263"/>
        <v>41300</v>
      </c>
      <c r="C668" s="33">
        <f t="shared" si="242"/>
        <v>1</v>
      </c>
      <c r="D668" s="125">
        <f>COUNTIF('Rake Load'!A:A,Summary!B668)</f>
        <v>0</v>
      </c>
      <c r="E668" s="125">
        <f>SUMIF('Rake Load'!A:A,B668,'Rake Load'!F:F)</f>
        <v>0</v>
      </c>
      <c r="F668" s="35">
        <f>SUMIF('Rake Load'!A:A,B668,'Rake Load'!AB:AB)</f>
        <v>0</v>
      </c>
      <c r="G668" s="35" t="e">
        <f t="shared" si="243"/>
        <v>#DIV/0!</v>
      </c>
      <c r="H668" s="36" t="e">
        <f t="shared" si="244"/>
        <v>#DIV/0!</v>
      </c>
      <c r="I668" s="36" t="e">
        <f t="shared" si="245"/>
        <v>#DIV/0!</v>
      </c>
      <c r="J668" s="35">
        <f>SUMIF('Rake Load'!A:A,B668,'Rake Load'!BH:BH)</f>
        <v>0</v>
      </c>
      <c r="K668" s="41">
        <f t="shared" si="246"/>
        <v>0</v>
      </c>
      <c r="L668" s="41" t="e">
        <f t="shared" si="247"/>
        <v>#DIV/0!</v>
      </c>
      <c r="M668" s="49" t="e">
        <f t="shared" si="248"/>
        <v>#DIV/0!</v>
      </c>
      <c r="N668" s="49" t="e">
        <f t="shared" si="249"/>
        <v>#DIV/0!</v>
      </c>
      <c r="O668" s="363">
        <f>SUMIF(C$2:C668,C668,D$2:D668)</f>
        <v>131</v>
      </c>
      <c r="P668" s="33">
        <f>SUMIF(C$2:C668,C668,F$2:F668)</f>
        <v>17.334027777777774</v>
      </c>
      <c r="Q668" s="37">
        <f t="shared" si="250"/>
        <v>0.13232082273112805</v>
      </c>
      <c r="R668" s="36">
        <f t="shared" si="251"/>
        <v>3</v>
      </c>
      <c r="S668" s="36">
        <f t="shared" si="252"/>
        <v>10</v>
      </c>
      <c r="T668" s="363">
        <f>SUM(D$2:D668)</f>
        <v>1535</v>
      </c>
      <c r="U668" s="38">
        <f>SUMIF(C$2:C668,C668,E$2:E668)</f>
        <v>472642.35999999981</v>
      </c>
      <c r="V668" s="38">
        <f>SUM(E$2:E668)</f>
        <v>5446054.2960000029</v>
      </c>
      <c r="W668" s="43">
        <f>SUM(F$2:F668)</f>
        <v>40908.054861111159</v>
      </c>
      <c r="X668" s="43">
        <f t="shared" si="253"/>
        <v>26.650198606587075</v>
      </c>
      <c r="Y668" s="36">
        <f t="shared" si="254"/>
        <v>15</v>
      </c>
      <c r="Z668" s="36">
        <f t="shared" si="255"/>
        <v>36</v>
      </c>
      <c r="AA668" s="38">
        <f>SUMIF('Rake Load'!A:A,Summary!B668,'Rake Load'!AN:AN)</f>
        <v>0</v>
      </c>
      <c r="AB668" s="38">
        <f>SUMIF(C$2:C668,C668,AA$2:AA668)</f>
        <v>51.222916666666656</v>
      </c>
      <c r="AC668" s="38">
        <f>SUM(AA$2:AA668)</f>
        <v>540.44861111113426</v>
      </c>
      <c r="AD668" s="43" t="e">
        <f t="shared" si="256"/>
        <v>#DIV/0!</v>
      </c>
      <c r="AE668" s="43">
        <f t="shared" si="257"/>
        <v>0.3910146310432569</v>
      </c>
      <c r="AF668" s="43">
        <f t="shared" si="258"/>
        <v>0.35208378574015259</v>
      </c>
      <c r="AG668" s="38">
        <f>SUMIF(Unloader!B:B,Summary!B668,Unloader!M:M)</f>
        <v>0</v>
      </c>
      <c r="AH668" s="38">
        <f>SUMIF(C$2:C668,C668,AG$2:AG668)</f>
        <v>565718</v>
      </c>
      <c r="AI668" s="38">
        <f>SUM(AG$2:AG668)</f>
        <v>5010888</v>
      </c>
      <c r="AJ668" s="40">
        <f>SUMIF(Unloader!B:B,Summary!B668,Unloader!W:W)</f>
        <v>0</v>
      </c>
      <c r="AK668" s="40">
        <f>SUMIF(Unloader!B:B,Summary!B668,Unloader!AD:AD)+SUMIF(Unloader!B:B,Summary!B668,Unloader!BR:BR)+SUMIF(Unloader!B:B,Summary!B668,Unloader!BN:BN)</f>
        <v>0</v>
      </c>
      <c r="AL668" s="40">
        <f>SUMIF(C$2:C668,C668,AJ$2:AJ668)</f>
        <v>22.302083333333336</v>
      </c>
      <c r="AM668" s="40">
        <f>SUMIF(C$2:C668,C668,AK$2:AK668)</f>
        <v>2.7305555555555552</v>
      </c>
      <c r="AN668" s="30">
        <f t="shared" si="259"/>
        <v>1204.3813646524497</v>
      </c>
      <c r="AO668" s="30">
        <f>SUM(AJ$2:AJ668)</f>
        <v>155.96458333333337</v>
      </c>
      <c r="AP668" s="30">
        <f>SUM(AK$2:AK668)</f>
        <v>13.888194444444437</v>
      </c>
      <c r="AQ668" s="30">
        <f t="shared" si="260"/>
        <v>1469.5404467471526</v>
      </c>
    </row>
    <row r="669" spans="1:43" x14ac:dyDescent="0.25">
      <c r="A669" s="124">
        <f t="shared" si="263"/>
        <v>668</v>
      </c>
      <c r="B669" s="361">
        <f t="shared" si="263"/>
        <v>41301</v>
      </c>
      <c r="C669" s="33">
        <f t="shared" si="242"/>
        <v>1</v>
      </c>
      <c r="D669" s="125">
        <f>COUNTIF('Rake Load'!A:A,Summary!B669)</f>
        <v>0</v>
      </c>
      <c r="E669" s="125">
        <f>SUMIF('Rake Load'!A:A,B669,'Rake Load'!F:F)</f>
        <v>0</v>
      </c>
      <c r="F669" s="35">
        <f>SUMIF('Rake Load'!A:A,B669,'Rake Load'!AB:AB)</f>
        <v>0</v>
      </c>
      <c r="G669" s="35" t="e">
        <f t="shared" si="243"/>
        <v>#DIV/0!</v>
      </c>
      <c r="H669" s="36" t="e">
        <f t="shared" si="244"/>
        <v>#DIV/0!</v>
      </c>
      <c r="I669" s="36" t="e">
        <f t="shared" si="245"/>
        <v>#DIV/0!</v>
      </c>
      <c r="J669" s="35">
        <f>SUMIF('Rake Load'!A:A,B669,'Rake Load'!BH:BH)</f>
        <v>0</v>
      </c>
      <c r="K669" s="41">
        <f t="shared" si="246"/>
        <v>0</v>
      </c>
      <c r="L669" s="41" t="e">
        <f t="shared" si="247"/>
        <v>#DIV/0!</v>
      </c>
      <c r="M669" s="49" t="e">
        <f t="shared" si="248"/>
        <v>#DIV/0!</v>
      </c>
      <c r="N669" s="49" t="e">
        <f t="shared" si="249"/>
        <v>#DIV/0!</v>
      </c>
      <c r="O669" s="363">
        <f>SUMIF(C$2:C669,C669,D$2:D669)</f>
        <v>131</v>
      </c>
      <c r="P669" s="33">
        <f>SUMIF(C$2:C669,C669,F$2:F669)</f>
        <v>17.334027777777774</v>
      </c>
      <c r="Q669" s="37">
        <f t="shared" si="250"/>
        <v>0.13232082273112805</v>
      </c>
      <c r="R669" s="36">
        <f t="shared" si="251"/>
        <v>3</v>
      </c>
      <c r="S669" s="36">
        <f t="shared" si="252"/>
        <v>10</v>
      </c>
      <c r="T669" s="363">
        <f>SUM(D$2:D669)</f>
        <v>1535</v>
      </c>
      <c r="U669" s="38">
        <f>SUMIF(C$2:C669,C669,E$2:E669)</f>
        <v>472642.35999999981</v>
      </c>
      <c r="V669" s="38">
        <f>SUM(E$2:E669)</f>
        <v>5446054.2960000029</v>
      </c>
      <c r="W669" s="43">
        <f>SUM(F$2:F669)</f>
        <v>40908.054861111159</v>
      </c>
      <c r="X669" s="43">
        <f t="shared" si="253"/>
        <v>26.650198606587075</v>
      </c>
      <c r="Y669" s="36">
        <f t="shared" si="254"/>
        <v>15</v>
      </c>
      <c r="Z669" s="36">
        <f t="shared" si="255"/>
        <v>36</v>
      </c>
      <c r="AA669" s="38">
        <f>SUMIF('Rake Load'!A:A,Summary!B669,'Rake Load'!AN:AN)</f>
        <v>0</v>
      </c>
      <c r="AB669" s="38">
        <f>SUMIF(C$2:C669,C669,AA$2:AA669)</f>
        <v>51.222916666666656</v>
      </c>
      <c r="AC669" s="38">
        <f>SUM(AA$2:AA669)</f>
        <v>540.44861111113426</v>
      </c>
      <c r="AD669" s="43" t="e">
        <f t="shared" si="256"/>
        <v>#DIV/0!</v>
      </c>
      <c r="AE669" s="43">
        <f t="shared" si="257"/>
        <v>0.3910146310432569</v>
      </c>
      <c r="AF669" s="43">
        <f t="shared" si="258"/>
        <v>0.35208378574015259</v>
      </c>
      <c r="AG669" s="38">
        <f>SUMIF(Unloader!B:B,Summary!B669,Unloader!M:M)</f>
        <v>0</v>
      </c>
      <c r="AH669" s="38">
        <f>SUMIF(C$2:C669,C669,AG$2:AG669)</f>
        <v>565718</v>
      </c>
      <c r="AI669" s="38">
        <f>SUM(AG$2:AG669)</f>
        <v>5010888</v>
      </c>
      <c r="AJ669" s="40">
        <f>SUMIF(Unloader!B:B,Summary!B669,Unloader!W:W)</f>
        <v>0</v>
      </c>
      <c r="AK669" s="40">
        <f>SUMIF(Unloader!B:B,Summary!B669,Unloader!AD:AD)+SUMIF(Unloader!B:B,Summary!B669,Unloader!BR:BR)+SUMIF(Unloader!B:B,Summary!B669,Unloader!BN:BN)</f>
        <v>0</v>
      </c>
      <c r="AL669" s="40">
        <f>SUMIF(C$2:C669,C669,AJ$2:AJ669)</f>
        <v>22.302083333333336</v>
      </c>
      <c r="AM669" s="40">
        <f>SUMIF(C$2:C669,C669,AK$2:AK669)</f>
        <v>2.7305555555555552</v>
      </c>
      <c r="AN669" s="30">
        <f t="shared" si="259"/>
        <v>1204.3813646524497</v>
      </c>
      <c r="AO669" s="30">
        <f>SUM(AJ$2:AJ669)</f>
        <v>155.96458333333337</v>
      </c>
      <c r="AP669" s="30">
        <f>SUM(AK$2:AK669)</f>
        <v>13.888194444444437</v>
      </c>
      <c r="AQ669" s="30">
        <f t="shared" si="260"/>
        <v>1469.5404467471526</v>
      </c>
    </row>
    <row r="670" spans="1:43" x14ac:dyDescent="0.25">
      <c r="A670" s="124">
        <f t="shared" si="263"/>
        <v>669</v>
      </c>
      <c r="B670" s="361">
        <f t="shared" si="263"/>
        <v>41302</v>
      </c>
      <c r="C670" s="33">
        <f t="shared" si="242"/>
        <v>1</v>
      </c>
      <c r="D670" s="125">
        <f>COUNTIF('Rake Load'!A:A,Summary!B670)</f>
        <v>0</v>
      </c>
      <c r="E670" s="125">
        <f>SUMIF('Rake Load'!A:A,B670,'Rake Load'!F:F)</f>
        <v>0</v>
      </c>
      <c r="F670" s="35">
        <f>SUMIF('Rake Load'!A:A,B670,'Rake Load'!AB:AB)</f>
        <v>0</v>
      </c>
      <c r="G670" s="35" t="e">
        <f t="shared" si="243"/>
        <v>#DIV/0!</v>
      </c>
      <c r="H670" s="36" t="e">
        <f t="shared" si="244"/>
        <v>#DIV/0!</v>
      </c>
      <c r="I670" s="36" t="e">
        <f t="shared" si="245"/>
        <v>#DIV/0!</v>
      </c>
      <c r="J670" s="35">
        <f>SUMIF('Rake Load'!A:A,B670,'Rake Load'!BH:BH)</f>
        <v>0</v>
      </c>
      <c r="K670" s="41">
        <f t="shared" si="246"/>
        <v>0</v>
      </c>
      <c r="L670" s="41" t="e">
        <f t="shared" si="247"/>
        <v>#DIV/0!</v>
      </c>
      <c r="M670" s="49" t="e">
        <f t="shared" si="248"/>
        <v>#DIV/0!</v>
      </c>
      <c r="N670" s="49" t="e">
        <f t="shared" si="249"/>
        <v>#DIV/0!</v>
      </c>
      <c r="O670" s="363">
        <f>SUMIF(C$2:C670,C670,D$2:D670)</f>
        <v>131</v>
      </c>
      <c r="P670" s="33">
        <f>SUMIF(C$2:C670,C670,F$2:F670)</f>
        <v>17.334027777777774</v>
      </c>
      <c r="Q670" s="37">
        <f t="shared" si="250"/>
        <v>0.13232082273112805</v>
      </c>
      <c r="R670" s="36">
        <f t="shared" si="251"/>
        <v>3</v>
      </c>
      <c r="S670" s="36">
        <f t="shared" si="252"/>
        <v>10</v>
      </c>
      <c r="T670" s="363">
        <f>SUM(D$2:D670)</f>
        <v>1535</v>
      </c>
      <c r="U670" s="38">
        <f>SUMIF(C$2:C670,C670,E$2:E670)</f>
        <v>472642.35999999981</v>
      </c>
      <c r="V670" s="38">
        <f>SUM(E$2:E670)</f>
        <v>5446054.2960000029</v>
      </c>
      <c r="W670" s="43">
        <f>SUM(F$2:F670)</f>
        <v>40908.054861111159</v>
      </c>
      <c r="X670" s="43">
        <f t="shared" si="253"/>
        <v>26.650198606587075</v>
      </c>
      <c r="Y670" s="36">
        <f t="shared" si="254"/>
        <v>15</v>
      </c>
      <c r="Z670" s="36">
        <f t="shared" si="255"/>
        <v>36</v>
      </c>
      <c r="AA670" s="38">
        <f>SUMIF('Rake Load'!A:A,Summary!B670,'Rake Load'!AN:AN)</f>
        <v>0</v>
      </c>
      <c r="AB670" s="38">
        <f>SUMIF(C$2:C670,C670,AA$2:AA670)</f>
        <v>51.222916666666656</v>
      </c>
      <c r="AC670" s="38">
        <f>SUM(AA$2:AA670)</f>
        <v>540.44861111113426</v>
      </c>
      <c r="AD670" s="43" t="e">
        <f t="shared" si="256"/>
        <v>#DIV/0!</v>
      </c>
      <c r="AE670" s="43">
        <f t="shared" si="257"/>
        <v>0.3910146310432569</v>
      </c>
      <c r="AF670" s="43">
        <f t="shared" si="258"/>
        <v>0.35208378574015259</v>
      </c>
      <c r="AG670" s="38">
        <f>SUMIF(Unloader!B:B,Summary!B670,Unloader!M:M)</f>
        <v>0</v>
      </c>
      <c r="AH670" s="38">
        <f>SUMIF(C$2:C670,C670,AG$2:AG670)</f>
        <v>565718</v>
      </c>
      <c r="AI670" s="38">
        <f>SUM(AG$2:AG670)</f>
        <v>5010888</v>
      </c>
      <c r="AJ670" s="40">
        <f>SUMIF(Unloader!B:B,Summary!B670,Unloader!W:W)</f>
        <v>0</v>
      </c>
      <c r="AK670" s="40">
        <f>SUMIF(Unloader!B:B,Summary!B670,Unloader!AD:AD)+SUMIF(Unloader!B:B,Summary!B670,Unloader!BR:BR)+SUMIF(Unloader!B:B,Summary!B670,Unloader!BN:BN)</f>
        <v>0</v>
      </c>
      <c r="AL670" s="40">
        <f>SUMIF(C$2:C670,C670,AJ$2:AJ670)</f>
        <v>22.302083333333336</v>
      </c>
      <c r="AM670" s="40">
        <f>SUMIF(C$2:C670,C670,AK$2:AK670)</f>
        <v>2.7305555555555552</v>
      </c>
      <c r="AN670" s="30">
        <f t="shared" si="259"/>
        <v>1204.3813646524497</v>
      </c>
      <c r="AO670" s="30">
        <f>SUM(AJ$2:AJ670)</f>
        <v>155.96458333333337</v>
      </c>
      <c r="AP670" s="30">
        <f>SUM(AK$2:AK670)</f>
        <v>13.888194444444437</v>
      </c>
      <c r="AQ670" s="30">
        <f t="shared" si="260"/>
        <v>1469.5404467471526</v>
      </c>
    </row>
    <row r="671" spans="1:43" x14ac:dyDescent="0.25">
      <c r="A671" s="124">
        <f t="shared" si="263"/>
        <v>670</v>
      </c>
      <c r="B671" s="361">
        <f t="shared" si="263"/>
        <v>41303</v>
      </c>
      <c r="C671" s="33">
        <f t="shared" si="242"/>
        <v>1</v>
      </c>
      <c r="D671" s="125">
        <f>COUNTIF('Rake Load'!A:A,Summary!B671)</f>
        <v>0</v>
      </c>
      <c r="E671" s="125">
        <f>SUMIF('Rake Load'!A:A,B671,'Rake Load'!F:F)</f>
        <v>0</v>
      </c>
      <c r="F671" s="35">
        <f>SUMIF('Rake Load'!A:A,B671,'Rake Load'!AB:AB)</f>
        <v>0</v>
      </c>
      <c r="G671" s="35" t="e">
        <f t="shared" si="243"/>
        <v>#DIV/0!</v>
      </c>
      <c r="H671" s="36" t="e">
        <f t="shared" si="244"/>
        <v>#DIV/0!</v>
      </c>
      <c r="I671" s="36" t="e">
        <f t="shared" si="245"/>
        <v>#DIV/0!</v>
      </c>
      <c r="J671" s="35">
        <f>SUMIF('Rake Load'!A:A,B671,'Rake Load'!BH:BH)</f>
        <v>0</v>
      </c>
      <c r="K671" s="41">
        <f t="shared" si="246"/>
        <v>0</v>
      </c>
      <c r="L671" s="41" t="e">
        <f t="shared" si="247"/>
        <v>#DIV/0!</v>
      </c>
      <c r="M671" s="49" t="e">
        <f t="shared" si="248"/>
        <v>#DIV/0!</v>
      </c>
      <c r="N671" s="49" t="e">
        <f t="shared" si="249"/>
        <v>#DIV/0!</v>
      </c>
      <c r="O671" s="363">
        <f>SUMIF(C$2:C671,C671,D$2:D671)</f>
        <v>131</v>
      </c>
      <c r="P671" s="33">
        <f>SUMIF(C$2:C671,C671,F$2:F671)</f>
        <v>17.334027777777774</v>
      </c>
      <c r="Q671" s="37">
        <f t="shared" si="250"/>
        <v>0.13232082273112805</v>
      </c>
      <c r="R671" s="36">
        <f t="shared" si="251"/>
        <v>3</v>
      </c>
      <c r="S671" s="36">
        <f t="shared" si="252"/>
        <v>10</v>
      </c>
      <c r="T671" s="363">
        <f>SUM(D$2:D671)</f>
        <v>1535</v>
      </c>
      <c r="U671" s="38">
        <f>SUMIF(C$2:C671,C671,E$2:E671)</f>
        <v>472642.35999999981</v>
      </c>
      <c r="V671" s="38">
        <f>SUM(E$2:E671)</f>
        <v>5446054.2960000029</v>
      </c>
      <c r="W671" s="43">
        <f>SUM(F$2:F671)</f>
        <v>40908.054861111159</v>
      </c>
      <c r="X671" s="43">
        <f t="shared" si="253"/>
        <v>26.650198606587075</v>
      </c>
      <c r="Y671" s="36">
        <f t="shared" si="254"/>
        <v>15</v>
      </c>
      <c r="Z671" s="36">
        <f t="shared" si="255"/>
        <v>36</v>
      </c>
      <c r="AA671" s="38">
        <f>SUMIF('Rake Load'!A:A,Summary!B671,'Rake Load'!AN:AN)</f>
        <v>0</v>
      </c>
      <c r="AB671" s="38">
        <f>SUMIF(C$2:C671,C671,AA$2:AA671)</f>
        <v>51.222916666666656</v>
      </c>
      <c r="AC671" s="38">
        <f>SUM(AA$2:AA671)</f>
        <v>540.44861111113426</v>
      </c>
      <c r="AD671" s="43" t="e">
        <f t="shared" si="256"/>
        <v>#DIV/0!</v>
      </c>
      <c r="AE671" s="43">
        <f t="shared" si="257"/>
        <v>0.3910146310432569</v>
      </c>
      <c r="AF671" s="43">
        <f t="shared" si="258"/>
        <v>0.35208378574015259</v>
      </c>
      <c r="AG671" s="38">
        <f>SUMIF(Unloader!B:B,Summary!B671,Unloader!M:M)</f>
        <v>0</v>
      </c>
      <c r="AH671" s="38">
        <f>SUMIF(C$2:C671,C671,AG$2:AG671)</f>
        <v>565718</v>
      </c>
      <c r="AI671" s="38">
        <f>SUM(AG$2:AG671)</f>
        <v>5010888</v>
      </c>
      <c r="AJ671" s="40">
        <f>SUMIF(Unloader!B:B,Summary!B671,Unloader!W:W)</f>
        <v>0</v>
      </c>
      <c r="AK671" s="40">
        <f>SUMIF(Unloader!B:B,Summary!B671,Unloader!AD:AD)+SUMIF(Unloader!B:B,Summary!B671,Unloader!BR:BR)+SUMIF(Unloader!B:B,Summary!B671,Unloader!BN:BN)</f>
        <v>0</v>
      </c>
      <c r="AL671" s="40">
        <f>SUMIF(C$2:C671,C671,AJ$2:AJ671)</f>
        <v>22.302083333333336</v>
      </c>
      <c r="AM671" s="40">
        <f>SUMIF(C$2:C671,C671,AK$2:AK671)</f>
        <v>2.7305555555555552</v>
      </c>
      <c r="AN671" s="30">
        <f t="shared" si="259"/>
        <v>1204.3813646524497</v>
      </c>
      <c r="AO671" s="30">
        <f>SUM(AJ$2:AJ671)</f>
        <v>155.96458333333337</v>
      </c>
      <c r="AP671" s="30">
        <f>SUM(AK$2:AK671)</f>
        <v>13.888194444444437</v>
      </c>
      <c r="AQ671" s="30">
        <f t="shared" si="260"/>
        <v>1469.5404467471526</v>
      </c>
    </row>
    <row r="672" spans="1:43" x14ac:dyDescent="0.25">
      <c r="A672" s="124">
        <f t="shared" si="263"/>
        <v>671</v>
      </c>
      <c r="B672" s="361">
        <f t="shared" si="263"/>
        <v>41304</v>
      </c>
      <c r="C672" s="33">
        <f t="shared" si="242"/>
        <v>1</v>
      </c>
      <c r="D672" s="125">
        <f>COUNTIF('Rake Load'!A:A,Summary!B672)</f>
        <v>0</v>
      </c>
      <c r="E672" s="125">
        <f>SUMIF('Rake Load'!A:A,B672,'Rake Load'!F:F)</f>
        <v>0</v>
      </c>
      <c r="F672" s="35">
        <f>SUMIF('Rake Load'!A:A,B672,'Rake Load'!AB:AB)</f>
        <v>0</v>
      </c>
      <c r="G672" s="35" t="e">
        <f t="shared" si="243"/>
        <v>#DIV/0!</v>
      </c>
      <c r="H672" s="36" t="e">
        <f t="shared" si="244"/>
        <v>#DIV/0!</v>
      </c>
      <c r="I672" s="36" t="e">
        <f t="shared" si="245"/>
        <v>#DIV/0!</v>
      </c>
      <c r="J672" s="35">
        <f>SUMIF('Rake Load'!A:A,B672,'Rake Load'!BH:BH)</f>
        <v>0</v>
      </c>
      <c r="K672" s="41">
        <f t="shared" si="246"/>
        <v>0</v>
      </c>
      <c r="L672" s="41" t="e">
        <f t="shared" si="247"/>
        <v>#DIV/0!</v>
      </c>
      <c r="M672" s="49" t="e">
        <f t="shared" si="248"/>
        <v>#DIV/0!</v>
      </c>
      <c r="N672" s="49" t="e">
        <f t="shared" si="249"/>
        <v>#DIV/0!</v>
      </c>
      <c r="O672" s="363">
        <f>SUMIF(C$2:C672,C672,D$2:D672)</f>
        <v>131</v>
      </c>
      <c r="P672" s="33">
        <f>SUMIF(C$2:C672,C672,F$2:F672)</f>
        <v>17.334027777777774</v>
      </c>
      <c r="Q672" s="37">
        <f t="shared" si="250"/>
        <v>0.13232082273112805</v>
      </c>
      <c r="R672" s="36">
        <f t="shared" si="251"/>
        <v>3</v>
      </c>
      <c r="S672" s="36">
        <f t="shared" si="252"/>
        <v>10</v>
      </c>
      <c r="T672" s="363">
        <f>SUM(D$2:D672)</f>
        <v>1535</v>
      </c>
      <c r="U672" s="38">
        <f>SUMIF(C$2:C672,C672,E$2:E672)</f>
        <v>472642.35999999981</v>
      </c>
      <c r="V672" s="38">
        <f>SUM(E$2:E672)</f>
        <v>5446054.2960000029</v>
      </c>
      <c r="W672" s="43">
        <f>SUM(F$2:F672)</f>
        <v>40908.054861111159</v>
      </c>
      <c r="X672" s="43">
        <f t="shared" si="253"/>
        <v>26.650198606587075</v>
      </c>
      <c r="Y672" s="36">
        <f t="shared" si="254"/>
        <v>15</v>
      </c>
      <c r="Z672" s="36">
        <f t="shared" si="255"/>
        <v>36</v>
      </c>
      <c r="AA672" s="38">
        <f>SUMIF('Rake Load'!A:A,Summary!B672,'Rake Load'!AN:AN)</f>
        <v>0</v>
      </c>
      <c r="AB672" s="38">
        <f>SUMIF(C$2:C672,C672,AA$2:AA672)</f>
        <v>51.222916666666656</v>
      </c>
      <c r="AC672" s="38">
        <f>SUM(AA$2:AA672)</f>
        <v>540.44861111113426</v>
      </c>
      <c r="AD672" s="43" t="e">
        <f t="shared" si="256"/>
        <v>#DIV/0!</v>
      </c>
      <c r="AE672" s="43">
        <f t="shared" si="257"/>
        <v>0.3910146310432569</v>
      </c>
      <c r="AF672" s="43">
        <f t="shared" si="258"/>
        <v>0.35208378574015259</v>
      </c>
      <c r="AG672" s="38">
        <f>SUMIF(Unloader!B:B,Summary!B672,Unloader!M:M)</f>
        <v>0</v>
      </c>
      <c r="AH672" s="38">
        <f>SUMIF(C$2:C672,C672,AG$2:AG672)</f>
        <v>565718</v>
      </c>
      <c r="AI672" s="38">
        <f>SUM(AG$2:AG672)</f>
        <v>5010888</v>
      </c>
      <c r="AJ672" s="40">
        <f>SUMIF(Unloader!B:B,Summary!B672,Unloader!W:W)</f>
        <v>0</v>
      </c>
      <c r="AK672" s="40">
        <f>SUMIF(Unloader!B:B,Summary!B672,Unloader!AD:AD)+SUMIF(Unloader!B:B,Summary!B672,Unloader!BR:BR)+SUMIF(Unloader!B:B,Summary!B672,Unloader!BN:BN)</f>
        <v>0</v>
      </c>
      <c r="AL672" s="40">
        <f>SUMIF(C$2:C672,C672,AJ$2:AJ672)</f>
        <v>22.302083333333336</v>
      </c>
      <c r="AM672" s="40">
        <f>SUMIF(C$2:C672,C672,AK$2:AK672)</f>
        <v>2.7305555555555552</v>
      </c>
      <c r="AN672" s="30">
        <f t="shared" si="259"/>
        <v>1204.3813646524497</v>
      </c>
      <c r="AO672" s="30">
        <f>SUM(AJ$2:AJ672)</f>
        <v>155.96458333333337</v>
      </c>
      <c r="AP672" s="30">
        <f>SUM(AK$2:AK672)</f>
        <v>13.888194444444437</v>
      </c>
      <c r="AQ672" s="30">
        <f t="shared" si="260"/>
        <v>1469.5404467471526</v>
      </c>
    </row>
    <row r="673" spans="1:43" x14ac:dyDescent="0.25">
      <c r="A673" s="124">
        <f t="shared" si="263"/>
        <v>672</v>
      </c>
      <c r="B673" s="361">
        <f t="shared" si="263"/>
        <v>41305</v>
      </c>
      <c r="C673" s="33">
        <f t="shared" si="242"/>
        <v>1</v>
      </c>
      <c r="D673" s="125">
        <f>COUNTIF('Rake Load'!A:A,Summary!B673)</f>
        <v>0</v>
      </c>
      <c r="E673" s="125">
        <f>SUMIF('Rake Load'!A:A,B673,'Rake Load'!F:F)</f>
        <v>0</v>
      </c>
      <c r="F673" s="35">
        <f>SUMIF('Rake Load'!A:A,B673,'Rake Load'!AB:AB)</f>
        <v>0</v>
      </c>
      <c r="G673" s="35" t="e">
        <f t="shared" si="243"/>
        <v>#DIV/0!</v>
      </c>
      <c r="H673" s="36" t="e">
        <f t="shared" si="244"/>
        <v>#DIV/0!</v>
      </c>
      <c r="I673" s="36" t="e">
        <f t="shared" si="245"/>
        <v>#DIV/0!</v>
      </c>
      <c r="J673" s="35">
        <f>SUMIF('Rake Load'!A:A,B673,'Rake Load'!BH:BH)</f>
        <v>0</v>
      </c>
      <c r="K673" s="41">
        <f t="shared" si="246"/>
        <v>0</v>
      </c>
      <c r="L673" s="41" t="e">
        <f t="shared" si="247"/>
        <v>#DIV/0!</v>
      </c>
      <c r="M673" s="49" t="e">
        <f t="shared" si="248"/>
        <v>#DIV/0!</v>
      </c>
      <c r="N673" s="49" t="e">
        <f t="shared" si="249"/>
        <v>#DIV/0!</v>
      </c>
      <c r="O673" s="363">
        <f>SUMIF(C$2:C673,C673,D$2:D673)</f>
        <v>131</v>
      </c>
      <c r="P673" s="33">
        <f>SUMIF(C$2:C673,C673,F$2:F673)</f>
        <v>17.334027777777774</v>
      </c>
      <c r="Q673" s="37">
        <f t="shared" si="250"/>
        <v>0.13232082273112805</v>
      </c>
      <c r="R673" s="36">
        <f t="shared" si="251"/>
        <v>3</v>
      </c>
      <c r="S673" s="36">
        <f t="shared" si="252"/>
        <v>10</v>
      </c>
      <c r="T673" s="363">
        <f>SUM(D$2:D673)</f>
        <v>1535</v>
      </c>
      <c r="U673" s="38">
        <f>SUMIF(C$2:C673,C673,E$2:E673)</f>
        <v>472642.35999999981</v>
      </c>
      <c r="V673" s="38">
        <f>SUM(E$2:E673)</f>
        <v>5446054.2960000029</v>
      </c>
      <c r="W673" s="43">
        <f>SUM(F$2:F673)</f>
        <v>40908.054861111159</v>
      </c>
      <c r="X673" s="43">
        <f t="shared" si="253"/>
        <v>26.650198606587075</v>
      </c>
      <c r="Y673" s="36">
        <f t="shared" si="254"/>
        <v>15</v>
      </c>
      <c r="Z673" s="36">
        <f t="shared" si="255"/>
        <v>36</v>
      </c>
      <c r="AA673" s="38">
        <f>SUMIF('Rake Load'!A:A,Summary!B673,'Rake Load'!AN:AN)</f>
        <v>0</v>
      </c>
      <c r="AB673" s="38">
        <f>SUMIF(C$2:C673,C673,AA$2:AA673)</f>
        <v>51.222916666666656</v>
      </c>
      <c r="AC673" s="38">
        <f>SUM(AA$2:AA673)</f>
        <v>540.44861111113426</v>
      </c>
      <c r="AD673" s="43" t="e">
        <f t="shared" si="256"/>
        <v>#DIV/0!</v>
      </c>
      <c r="AE673" s="43">
        <f t="shared" si="257"/>
        <v>0.3910146310432569</v>
      </c>
      <c r="AF673" s="43">
        <f t="shared" si="258"/>
        <v>0.35208378574015259</v>
      </c>
      <c r="AG673" s="38">
        <f>SUMIF(Unloader!B:B,Summary!B673,Unloader!M:M)</f>
        <v>0</v>
      </c>
      <c r="AH673" s="38">
        <f>SUMIF(C$2:C673,C673,AG$2:AG673)</f>
        <v>565718</v>
      </c>
      <c r="AI673" s="38">
        <f>SUM(AG$2:AG673)</f>
        <v>5010888</v>
      </c>
      <c r="AJ673" s="40">
        <f>SUMIF(Unloader!B:B,Summary!B673,Unloader!W:W)</f>
        <v>0</v>
      </c>
      <c r="AK673" s="40">
        <f>SUMIF(Unloader!B:B,Summary!B673,Unloader!AD:AD)+SUMIF(Unloader!B:B,Summary!B673,Unloader!BR:BR)+SUMIF(Unloader!B:B,Summary!B673,Unloader!BN:BN)</f>
        <v>0</v>
      </c>
      <c r="AL673" s="40">
        <f>SUMIF(C$2:C673,C673,AJ$2:AJ673)</f>
        <v>22.302083333333336</v>
      </c>
      <c r="AM673" s="40">
        <f>SUMIF(C$2:C673,C673,AK$2:AK673)</f>
        <v>2.7305555555555552</v>
      </c>
      <c r="AN673" s="30">
        <f t="shared" si="259"/>
        <v>1204.3813646524497</v>
      </c>
      <c r="AO673" s="30">
        <f>SUM(AJ$2:AJ673)</f>
        <v>155.96458333333337</v>
      </c>
      <c r="AP673" s="30">
        <f>SUM(AK$2:AK673)</f>
        <v>13.888194444444437</v>
      </c>
      <c r="AQ673" s="30">
        <f t="shared" si="260"/>
        <v>1469.5404467471526</v>
      </c>
    </row>
    <row r="674" spans="1:43" x14ac:dyDescent="0.25">
      <c r="A674" s="124">
        <f t="shared" si="263"/>
        <v>673</v>
      </c>
      <c r="B674" s="361">
        <f t="shared" si="263"/>
        <v>41306</v>
      </c>
      <c r="C674" s="33">
        <f t="shared" si="242"/>
        <v>2</v>
      </c>
      <c r="D674" s="125">
        <f>COUNTIF('Rake Load'!A:A,Summary!B674)</f>
        <v>0</v>
      </c>
      <c r="E674" s="125">
        <f>SUMIF('Rake Load'!A:A,B674,'Rake Load'!F:F)</f>
        <v>0</v>
      </c>
      <c r="F674" s="35">
        <f>SUMIF('Rake Load'!A:A,B674,'Rake Load'!AB:AB)</f>
        <v>0</v>
      </c>
      <c r="G674" s="35" t="e">
        <f t="shared" si="243"/>
        <v>#DIV/0!</v>
      </c>
      <c r="H674" s="36" t="e">
        <f t="shared" si="244"/>
        <v>#DIV/0!</v>
      </c>
      <c r="I674" s="36" t="e">
        <f t="shared" si="245"/>
        <v>#DIV/0!</v>
      </c>
      <c r="J674" s="35">
        <f>SUMIF('Rake Load'!A:A,B674,'Rake Load'!BH:BH)</f>
        <v>0</v>
      </c>
      <c r="K674" s="41">
        <f t="shared" si="246"/>
        <v>0</v>
      </c>
      <c r="L674" s="41" t="e">
        <f t="shared" si="247"/>
        <v>#DIV/0!</v>
      </c>
      <c r="M674" s="49" t="e">
        <f t="shared" si="248"/>
        <v>#DIV/0!</v>
      </c>
      <c r="N674" s="49" t="e">
        <f t="shared" si="249"/>
        <v>#DIV/0!</v>
      </c>
      <c r="O674" s="363">
        <f>SUMIF(C$2:C674,C674,D$2:D674)</f>
        <v>144</v>
      </c>
      <c r="P674" s="33">
        <f>SUMIF(C$2:C674,C674,F$2:F674)</f>
        <v>18.119444444444444</v>
      </c>
      <c r="Q674" s="37">
        <f t="shared" si="250"/>
        <v>0.12582947530864197</v>
      </c>
      <c r="R674" s="36">
        <f t="shared" si="251"/>
        <v>3</v>
      </c>
      <c r="S674" s="36">
        <f t="shared" si="252"/>
        <v>1</v>
      </c>
      <c r="T674" s="363">
        <f>SUM(D$2:D674)</f>
        <v>1535</v>
      </c>
      <c r="U674" s="38">
        <f>SUMIF(C$2:C674,C674,E$2:E674)</f>
        <v>503487.80999999994</v>
      </c>
      <c r="V674" s="38">
        <f>SUM(E$2:E674)</f>
        <v>5446054.2960000029</v>
      </c>
      <c r="W674" s="43">
        <f>SUM(F$2:F674)</f>
        <v>40908.054861111159</v>
      </c>
      <c r="X674" s="43">
        <f t="shared" si="253"/>
        <v>26.650198606587075</v>
      </c>
      <c r="Y674" s="36">
        <f t="shared" si="254"/>
        <v>15</v>
      </c>
      <c r="Z674" s="36">
        <f t="shared" si="255"/>
        <v>36</v>
      </c>
      <c r="AA674" s="38">
        <f>SUMIF('Rake Load'!A:A,Summary!B674,'Rake Load'!AN:AN)</f>
        <v>0</v>
      </c>
      <c r="AB674" s="38">
        <f>SUMIF(C$2:C674,C674,AA$2:AA674)</f>
        <v>43.03125</v>
      </c>
      <c r="AC674" s="38">
        <f>SUM(AA$2:AA674)</f>
        <v>540.44861111113426</v>
      </c>
      <c r="AD674" s="43" t="e">
        <f t="shared" si="256"/>
        <v>#DIV/0!</v>
      </c>
      <c r="AE674" s="43">
        <f t="shared" si="257"/>
        <v>0.298828125</v>
      </c>
      <c r="AF674" s="43">
        <f t="shared" si="258"/>
        <v>0.35208378574015259</v>
      </c>
      <c r="AG674" s="38">
        <f>SUMIF(Unloader!B:B,Summary!B674,Unloader!M:M)</f>
        <v>0</v>
      </c>
      <c r="AH674" s="38">
        <f>SUMIF(C$2:C674,C674,AG$2:AG674)</f>
        <v>552138</v>
      </c>
      <c r="AI674" s="38">
        <f>SUM(AG$2:AG674)</f>
        <v>5010888</v>
      </c>
      <c r="AJ674" s="40">
        <f>SUMIF(Unloader!B:B,Summary!B674,Unloader!W:W)</f>
        <v>0</v>
      </c>
      <c r="AK674" s="40">
        <f>SUMIF(Unloader!B:B,Summary!B674,Unloader!AD:AD)+SUMIF(Unloader!B:B,Summary!B674,Unloader!BR:BR)+SUMIF(Unloader!B:B,Summary!B674,Unloader!BN:BN)</f>
        <v>0</v>
      </c>
      <c r="AL674" s="40">
        <f>SUMIF(C$2:C674,C674,AJ$2:AJ674)</f>
        <v>17.506250000000001</v>
      </c>
      <c r="AM674" s="40">
        <f>SUMIF(C$2:C674,C674,AK$2:AK674)</f>
        <v>4.0437499999999993</v>
      </c>
      <c r="AN674" s="30">
        <f t="shared" si="259"/>
        <v>1708.8765088207983</v>
      </c>
      <c r="AO674" s="30">
        <f>SUM(AJ$2:AJ674)</f>
        <v>155.96458333333337</v>
      </c>
      <c r="AP674" s="30">
        <f>SUM(AK$2:AK674)</f>
        <v>13.888194444444437</v>
      </c>
      <c r="AQ674" s="30">
        <f t="shared" si="260"/>
        <v>1469.5404467471526</v>
      </c>
    </row>
    <row r="675" spans="1:43" x14ac:dyDescent="0.25">
      <c r="A675" s="124">
        <f t="shared" si="263"/>
        <v>674</v>
      </c>
      <c r="B675" s="361">
        <f t="shared" si="263"/>
        <v>41307</v>
      </c>
      <c r="C675" s="33">
        <f t="shared" si="242"/>
        <v>2</v>
      </c>
      <c r="D675" s="125">
        <f>COUNTIF('Rake Load'!A:A,Summary!B675)</f>
        <v>0</v>
      </c>
      <c r="E675" s="125">
        <f>SUMIF('Rake Load'!A:A,B675,'Rake Load'!F:F)</f>
        <v>0</v>
      </c>
      <c r="F675" s="35">
        <f>SUMIF('Rake Load'!A:A,B675,'Rake Load'!AB:AB)</f>
        <v>0</v>
      </c>
      <c r="G675" s="35" t="e">
        <f t="shared" si="243"/>
        <v>#DIV/0!</v>
      </c>
      <c r="H675" s="36" t="e">
        <f t="shared" si="244"/>
        <v>#DIV/0!</v>
      </c>
      <c r="I675" s="36" t="e">
        <f t="shared" si="245"/>
        <v>#DIV/0!</v>
      </c>
      <c r="J675" s="35">
        <f>SUMIF('Rake Load'!A:A,B675,'Rake Load'!BH:BH)</f>
        <v>0</v>
      </c>
      <c r="K675" s="41">
        <f t="shared" si="246"/>
        <v>0</v>
      </c>
      <c r="L675" s="41" t="e">
        <f t="shared" si="247"/>
        <v>#DIV/0!</v>
      </c>
      <c r="M675" s="49" t="e">
        <f t="shared" si="248"/>
        <v>#DIV/0!</v>
      </c>
      <c r="N675" s="49" t="e">
        <f t="shared" si="249"/>
        <v>#DIV/0!</v>
      </c>
      <c r="O675" s="363">
        <f>SUMIF(C$2:C675,C675,D$2:D675)</f>
        <v>144</v>
      </c>
      <c r="P675" s="33">
        <f>SUMIF(C$2:C675,C675,F$2:F675)</f>
        <v>18.119444444444444</v>
      </c>
      <c r="Q675" s="37">
        <f t="shared" si="250"/>
        <v>0.12582947530864197</v>
      </c>
      <c r="R675" s="36">
        <f t="shared" si="251"/>
        <v>3</v>
      </c>
      <c r="S675" s="36">
        <f t="shared" si="252"/>
        <v>1</v>
      </c>
      <c r="T675" s="363">
        <f>SUM(D$2:D675)</f>
        <v>1535</v>
      </c>
      <c r="U675" s="38">
        <f>SUMIF(C$2:C675,C675,E$2:E675)</f>
        <v>503487.80999999994</v>
      </c>
      <c r="V675" s="38">
        <f>SUM(E$2:E675)</f>
        <v>5446054.2960000029</v>
      </c>
      <c r="W675" s="43">
        <f>SUM(F$2:F675)</f>
        <v>40908.054861111159</v>
      </c>
      <c r="X675" s="43">
        <f t="shared" si="253"/>
        <v>26.650198606587075</v>
      </c>
      <c r="Y675" s="36">
        <f t="shared" si="254"/>
        <v>15</v>
      </c>
      <c r="Z675" s="36">
        <f t="shared" si="255"/>
        <v>36</v>
      </c>
      <c r="AA675" s="38">
        <f>SUMIF('Rake Load'!A:A,Summary!B675,'Rake Load'!AN:AN)</f>
        <v>0</v>
      </c>
      <c r="AB675" s="38">
        <f>SUMIF(C$2:C675,C675,AA$2:AA675)</f>
        <v>43.03125</v>
      </c>
      <c r="AC675" s="38">
        <f>SUM(AA$2:AA675)</f>
        <v>540.44861111113426</v>
      </c>
      <c r="AD675" s="43" t="e">
        <f t="shared" si="256"/>
        <v>#DIV/0!</v>
      </c>
      <c r="AE675" s="43">
        <f t="shared" si="257"/>
        <v>0.298828125</v>
      </c>
      <c r="AF675" s="43">
        <f t="shared" si="258"/>
        <v>0.35208378574015259</v>
      </c>
      <c r="AG675" s="38">
        <f>SUMIF(Unloader!B:B,Summary!B675,Unloader!M:M)</f>
        <v>0</v>
      </c>
      <c r="AH675" s="38">
        <f>SUMIF(C$2:C675,C675,AG$2:AG675)</f>
        <v>552138</v>
      </c>
      <c r="AI675" s="38">
        <f>SUM(AG$2:AG675)</f>
        <v>5010888</v>
      </c>
      <c r="AJ675" s="40">
        <f>SUMIF(Unloader!B:B,Summary!B675,Unloader!W:W)</f>
        <v>0</v>
      </c>
      <c r="AK675" s="40">
        <f>SUMIF(Unloader!B:B,Summary!B675,Unloader!AD:AD)+SUMIF(Unloader!B:B,Summary!B675,Unloader!BR:BR)+SUMIF(Unloader!B:B,Summary!B675,Unloader!BN:BN)</f>
        <v>0</v>
      </c>
      <c r="AL675" s="40">
        <f>SUMIF(C$2:C675,C675,AJ$2:AJ675)</f>
        <v>17.506250000000001</v>
      </c>
      <c r="AM675" s="40">
        <f>SUMIF(C$2:C675,C675,AK$2:AK675)</f>
        <v>4.0437499999999993</v>
      </c>
      <c r="AN675" s="30">
        <f t="shared" si="259"/>
        <v>1708.8765088207983</v>
      </c>
      <c r="AO675" s="30">
        <f>SUM(AJ$2:AJ675)</f>
        <v>155.96458333333337</v>
      </c>
      <c r="AP675" s="30">
        <f>SUM(AK$2:AK675)</f>
        <v>13.888194444444437</v>
      </c>
      <c r="AQ675" s="30">
        <f t="shared" si="260"/>
        <v>1469.5404467471526</v>
      </c>
    </row>
    <row r="676" spans="1:43" x14ac:dyDescent="0.25">
      <c r="A676" s="124">
        <f t="shared" si="263"/>
        <v>675</v>
      </c>
      <c r="B676" s="361">
        <f t="shared" si="263"/>
        <v>41308</v>
      </c>
      <c r="C676" s="33">
        <f t="shared" si="242"/>
        <v>2</v>
      </c>
      <c r="D676" s="125">
        <f>COUNTIF('Rake Load'!A:A,Summary!B676)</f>
        <v>0</v>
      </c>
      <c r="E676" s="125">
        <f>SUMIF('Rake Load'!A:A,B676,'Rake Load'!F:F)</f>
        <v>0</v>
      </c>
      <c r="F676" s="35">
        <f>SUMIF('Rake Load'!A:A,B676,'Rake Load'!AB:AB)</f>
        <v>0</v>
      </c>
      <c r="G676" s="35" t="e">
        <f t="shared" si="243"/>
        <v>#DIV/0!</v>
      </c>
      <c r="H676" s="36" t="e">
        <f t="shared" si="244"/>
        <v>#DIV/0!</v>
      </c>
      <c r="I676" s="36" t="e">
        <f t="shared" si="245"/>
        <v>#DIV/0!</v>
      </c>
      <c r="J676" s="35">
        <f>SUMIF('Rake Load'!A:A,B676,'Rake Load'!BH:BH)</f>
        <v>0</v>
      </c>
      <c r="K676" s="41">
        <f t="shared" si="246"/>
        <v>0</v>
      </c>
      <c r="L676" s="41" t="e">
        <f t="shared" si="247"/>
        <v>#DIV/0!</v>
      </c>
      <c r="M676" s="49" t="e">
        <f t="shared" si="248"/>
        <v>#DIV/0!</v>
      </c>
      <c r="N676" s="49" t="e">
        <f t="shared" si="249"/>
        <v>#DIV/0!</v>
      </c>
      <c r="O676" s="363">
        <f>SUMIF(C$2:C676,C676,D$2:D676)</f>
        <v>144</v>
      </c>
      <c r="P676" s="33">
        <f>SUMIF(C$2:C676,C676,F$2:F676)</f>
        <v>18.119444444444444</v>
      </c>
      <c r="Q676" s="37">
        <f t="shared" si="250"/>
        <v>0.12582947530864197</v>
      </c>
      <c r="R676" s="36">
        <f t="shared" si="251"/>
        <v>3</v>
      </c>
      <c r="S676" s="36">
        <f t="shared" si="252"/>
        <v>1</v>
      </c>
      <c r="T676" s="363">
        <f>SUM(D$2:D676)</f>
        <v>1535</v>
      </c>
      <c r="U676" s="38">
        <f>SUMIF(C$2:C676,C676,E$2:E676)</f>
        <v>503487.80999999994</v>
      </c>
      <c r="V676" s="38">
        <f>SUM(E$2:E676)</f>
        <v>5446054.2960000029</v>
      </c>
      <c r="W676" s="43">
        <f>SUM(F$2:F676)</f>
        <v>40908.054861111159</v>
      </c>
      <c r="X676" s="43">
        <f t="shared" si="253"/>
        <v>26.650198606587075</v>
      </c>
      <c r="Y676" s="36">
        <f t="shared" si="254"/>
        <v>15</v>
      </c>
      <c r="Z676" s="36">
        <f t="shared" si="255"/>
        <v>36</v>
      </c>
      <c r="AA676" s="38">
        <f>SUMIF('Rake Load'!A:A,Summary!B676,'Rake Load'!AN:AN)</f>
        <v>0</v>
      </c>
      <c r="AB676" s="38">
        <f>SUMIF(C$2:C676,C676,AA$2:AA676)</f>
        <v>43.03125</v>
      </c>
      <c r="AC676" s="38">
        <f>SUM(AA$2:AA676)</f>
        <v>540.44861111113426</v>
      </c>
      <c r="AD676" s="43" t="e">
        <f t="shared" si="256"/>
        <v>#DIV/0!</v>
      </c>
      <c r="AE676" s="43">
        <f t="shared" si="257"/>
        <v>0.298828125</v>
      </c>
      <c r="AF676" s="43">
        <f t="shared" si="258"/>
        <v>0.35208378574015259</v>
      </c>
      <c r="AG676" s="38">
        <f>SUMIF(Unloader!B:B,Summary!B676,Unloader!M:M)</f>
        <v>0</v>
      </c>
      <c r="AH676" s="38">
        <f>SUMIF(C$2:C676,C676,AG$2:AG676)</f>
        <v>552138</v>
      </c>
      <c r="AI676" s="38">
        <f>SUM(AG$2:AG676)</f>
        <v>5010888</v>
      </c>
      <c r="AJ676" s="40">
        <f>SUMIF(Unloader!B:B,Summary!B676,Unloader!W:W)</f>
        <v>0</v>
      </c>
      <c r="AK676" s="40">
        <f>SUMIF(Unloader!B:B,Summary!B676,Unloader!AD:AD)+SUMIF(Unloader!B:B,Summary!B676,Unloader!BR:BR)+SUMIF(Unloader!B:B,Summary!B676,Unloader!BN:BN)</f>
        <v>0</v>
      </c>
      <c r="AL676" s="40">
        <f>SUMIF(C$2:C676,C676,AJ$2:AJ676)</f>
        <v>17.506250000000001</v>
      </c>
      <c r="AM676" s="40">
        <f>SUMIF(C$2:C676,C676,AK$2:AK676)</f>
        <v>4.0437499999999993</v>
      </c>
      <c r="AN676" s="30">
        <f t="shared" si="259"/>
        <v>1708.8765088207983</v>
      </c>
      <c r="AO676" s="30">
        <f>SUM(AJ$2:AJ676)</f>
        <v>155.96458333333337</v>
      </c>
      <c r="AP676" s="30">
        <f>SUM(AK$2:AK676)</f>
        <v>13.888194444444437</v>
      </c>
      <c r="AQ676" s="30">
        <f t="shared" si="260"/>
        <v>1469.5404467471526</v>
      </c>
    </row>
    <row r="677" spans="1:43" x14ac:dyDescent="0.25">
      <c r="A677" s="124">
        <f t="shared" si="263"/>
        <v>676</v>
      </c>
      <c r="B677" s="361">
        <f t="shared" si="263"/>
        <v>41309</v>
      </c>
      <c r="C677" s="33">
        <f t="shared" si="242"/>
        <v>2</v>
      </c>
      <c r="D677" s="125">
        <f>COUNTIF('Rake Load'!A:A,Summary!B677)</f>
        <v>0</v>
      </c>
      <c r="E677" s="125">
        <f>SUMIF('Rake Load'!A:A,B677,'Rake Load'!F:F)</f>
        <v>0</v>
      </c>
      <c r="F677" s="35">
        <f>SUMIF('Rake Load'!A:A,B677,'Rake Load'!AB:AB)</f>
        <v>0</v>
      </c>
      <c r="G677" s="35" t="e">
        <f t="shared" si="243"/>
        <v>#DIV/0!</v>
      </c>
      <c r="H677" s="36" t="e">
        <f t="shared" si="244"/>
        <v>#DIV/0!</v>
      </c>
      <c r="I677" s="36" t="e">
        <f t="shared" si="245"/>
        <v>#DIV/0!</v>
      </c>
      <c r="J677" s="35">
        <f>SUMIF('Rake Load'!A:A,B677,'Rake Load'!BH:BH)</f>
        <v>0</v>
      </c>
      <c r="K677" s="41">
        <f t="shared" si="246"/>
        <v>0</v>
      </c>
      <c r="L677" s="41" t="e">
        <f t="shared" si="247"/>
        <v>#DIV/0!</v>
      </c>
      <c r="M677" s="49" t="e">
        <f t="shared" si="248"/>
        <v>#DIV/0!</v>
      </c>
      <c r="N677" s="49" t="e">
        <f t="shared" si="249"/>
        <v>#DIV/0!</v>
      </c>
      <c r="O677" s="363">
        <f>SUMIF(C$2:C677,C677,D$2:D677)</f>
        <v>144</v>
      </c>
      <c r="P677" s="33">
        <f>SUMIF(C$2:C677,C677,F$2:F677)</f>
        <v>18.119444444444444</v>
      </c>
      <c r="Q677" s="37">
        <f t="shared" si="250"/>
        <v>0.12582947530864197</v>
      </c>
      <c r="R677" s="36">
        <f t="shared" si="251"/>
        <v>3</v>
      </c>
      <c r="S677" s="36">
        <f t="shared" si="252"/>
        <v>1</v>
      </c>
      <c r="T677" s="363">
        <f>SUM(D$2:D677)</f>
        <v>1535</v>
      </c>
      <c r="U677" s="38">
        <f>SUMIF(C$2:C677,C677,E$2:E677)</f>
        <v>503487.80999999994</v>
      </c>
      <c r="V677" s="38">
        <f>SUM(E$2:E677)</f>
        <v>5446054.2960000029</v>
      </c>
      <c r="W677" s="43">
        <f>SUM(F$2:F677)</f>
        <v>40908.054861111159</v>
      </c>
      <c r="X677" s="43">
        <f t="shared" si="253"/>
        <v>26.650198606587075</v>
      </c>
      <c r="Y677" s="36">
        <f t="shared" si="254"/>
        <v>15</v>
      </c>
      <c r="Z677" s="36">
        <f t="shared" si="255"/>
        <v>36</v>
      </c>
      <c r="AA677" s="38">
        <f>SUMIF('Rake Load'!A:A,Summary!B677,'Rake Load'!AN:AN)</f>
        <v>0</v>
      </c>
      <c r="AB677" s="38">
        <f>SUMIF(C$2:C677,C677,AA$2:AA677)</f>
        <v>43.03125</v>
      </c>
      <c r="AC677" s="38">
        <f>SUM(AA$2:AA677)</f>
        <v>540.44861111113426</v>
      </c>
      <c r="AD677" s="43" t="e">
        <f t="shared" si="256"/>
        <v>#DIV/0!</v>
      </c>
      <c r="AE677" s="43">
        <f t="shared" si="257"/>
        <v>0.298828125</v>
      </c>
      <c r="AF677" s="43">
        <f t="shared" si="258"/>
        <v>0.35208378574015259</v>
      </c>
      <c r="AG677" s="38">
        <f>SUMIF(Unloader!B:B,Summary!B677,Unloader!M:M)</f>
        <v>0</v>
      </c>
      <c r="AH677" s="38">
        <f>SUMIF(C$2:C677,C677,AG$2:AG677)</f>
        <v>552138</v>
      </c>
      <c r="AI677" s="38">
        <f>SUM(AG$2:AG677)</f>
        <v>5010888</v>
      </c>
      <c r="AJ677" s="40">
        <f>SUMIF(Unloader!B:B,Summary!B677,Unloader!W:W)</f>
        <v>0</v>
      </c>
      <c r="AK677" s="40">
        <f>SUMIF(Unloader!B:B,Summary!B677,Unloader!AD:AD)+SUMIF(Unloader!B:B,Summary!B677,Unloader!BR:BR)+SUMIF(Unloader!B:B,Summary!B677,Unloader!BN:BN)</f>
        <v>0</v>
      </c>
      <c r="AL677" s="40">
        <f>SUMIF(C$2:C677,C677,AJ$2:AJ677)</f>
        <v>17.506250000000001</v>
      </c>
      <c r="AM677" s="40">
        <f>SUMIF(C$2:C677,C677,AK$2:AK677)</f>
        <v>4.0437499999999993</v>
      </c>
      <c r="AN677" s="30">
        <f t="shared" si="259"/>
        <v>1708.8765088207983</v>
      </c>
      <c r="AO677" s="30">
        <f>SUM(AJ$2:AJ677)</f>
        <v>155.96458333333337</v>
      </c>
      <c r="AP677" s="30">
        <f>SUM(AK$2:AK677)</f>
        <v>13.888194444444437</v>
      </c>
      <c r="AQ677" s="30">
        <f t="shared" si="260"/>
        <v>1469.5404467471526</v>
      </c>
    </row>
    <row r="678" spans="1:43" x14ac:dyDescent="0.25">
      <c r="A678" s="124">
        <f t="shared" si="263"/>
        <v>677</v>
      </c>
      <c r="B678" s="361">
        <f t="shared" si="263"/>
        <v>41310</v>
      </c>
      <c r="C678" s="33">
        <f t="shared" si="242"/>
        <v>2</v>
      </c>
      <c r="D678" s="125">
        <f>COUNTIF('Rake Load'!A:A,Summary!B678)</f>
        <v>0</v>
      </c>
      <c r="E678" s="125">
        <f>SUMIF('Rake Load'!A:A,B678,'Rake Load'!F:F)</f>
        <v>0</v>
      </c>
      <c r="F678" s="35">
        <f>SUMIF('Rake Load'!A:A,B678,'Rake Load'!AB:AB)</f>
        <v>0</v>
      </c>
      <c r="G678" s="35" t="e">
        <f t="shared" si="243"/>
        <v>#DIV/0!</v>
      </c>
      <c r="H678" s="36" t="e">
        <f t="shared" si="244"/>
        <v>#DIV/0!</v>
      </c>
      <c r="I678" s="36" t="e">
        <f t="shared" si="245"/>
        <v>#DIV/0!</v>
      </c>
      <c r="J678" s="35">
        <f>SUMIF('Rake Load'!A:A,B678,'Rake Load'!BH:BH)</f>
        <v>0</v>
      </c>
      <c r="K678" s="41">
        <f t="shared" si="246"/>
        <v>0</v>
      </c>
      <c r="L678" s="41" t="e">
        <f t="shared" si="247"/>
        <v>#DIV/0!</v>
      </c>
      <c r="M678" s="49" t="e">
        <f t="shared" si="248"/>
        <v>#DIV/0!</v>
      </c>
      <c r="N678" s="49" t="e">
        <f t="shared" si="249"/>
        <v>#DIV/0!</v>
      </c>
      <c r="O678" s="363">
        <f>SUMIF(C$2:C678,C678,D$2:D678)</f>
        <v>144</v>
      </c>
      <c r="P678" s="33">
        <f>SUMIF(C$2:C678,C678,F$2:F678)</f>
        <v>18.119444444444444</v>
      </c>
      <c r="Q678" s="37">
        <f t="shared" si="250"/>
        <v>0.12582947530864197</v>
      </c>
      <c r="R678" s="36">
        <f t="shared" si="251"/>
        <v>3</v>
      </c>
      <c r="S678" s="36">
        <f t="shared" si="252"/>
        <v>1</v>
      </c>
      <c r="T678" s="363">
        <f>SUM(D$2:D678)</f>
        <v>1535</v>
      </c>
      <c r="U678" s="38">
        <f>SUMIF(C$2:C678,C678,E$2:E678)</f>
        <v>503487.80999999994</v>
      </c>
      <c r="V678" s="38">
        <f>SUM(E$2:E678)</f>
        <v>5446054.2960000029</v>
      </c>
      <c r="W678" s="43">
        <f>SUM(F$2:F678)</f>
        <v>40908.054861111159</v>
      </c>
      <c r="X678" s="43">
        <f t="shared" si="253"/>
        <v>26.650198606587075</v>
      </c>
      <c r="Y678" s="36">
        <f t="shared" si="254"/>
        <v>15</v>
      </c>
      <c r="Z678" s="36">
        <f t="shared" si="255"/>
        <v>36</v>
      </c>
      <c r="AA678" s="38">
        <f>SUMIF('Rake Load'!A:A,Summary!B678,'Rake Load'!AN:AN)</f>
        <v>0</v>
      </c>
      <c r="AB678" s="38">
        <f>SUMIF(C$2:C678,C678,AA$2:AA678)</f>
        <v>43.03125</v>
      </c>
      <c r="AC678" s="38">
        <f>SUM(AA$2:AA678)</f>
        <v>540.44861111113426</v>
      </c>
      <c r="AD678" s="43" t="e">
        <f t="shared" si="256"/>
        <v>#DIV/0!</v>
      </c>
      <c r="AE678" s="43">
        <f t="shared" si="257"/>
        <v>0.298828125</v>
      </c>
      <c r="AF678" s="43">
        <f t="shared" si="258"/>
        <v>0.35208378574015259</v>
      </c>
      <c r="AG678" s="38">
        <f>SUMIF(Unloader!B:B,Summary!B678,Unloader!M:M)</f>
        <v>0</v>
      </c>
      <c r="AH678" s="38">
        <f>SUMIF(C$2:C678,C678,AG$2:AG678)</f>
        <v>552138</v>
      </c>
      <c r="AI678" s="38">
        <f>SUM(AG$2:AG678)</f>
        <v>5010888</v>
      </c>
      <c r="AJ678" s="40">
        <f>SUMIF(Unloader!B:B,Summary!B678,Unloader!W:W)</f>
        <v>0</v>
      </c>
      <c r="AK678" s="40">
        <f>SUMIF(Unloader!B:B,Summary!B678,Unloader!AD:AD)+SUMIF(Unloader!B:B,Summary!B678,Unloader!BR:BR)+SUMIF(Unloader!B:B,Summary!B678,Unloader!BN:BN)</f>
        <v>0</v>
      </c>
      <c r="AL678" s="40">
        <f>SUMIF(C$2:C678,C678,AJ$2:AJ678)</f>
        <v>17.506250000000001</v>
      </c>
      <c r="AM678" s="40">
        <f>SUMIF(C$2:C678,C678,AK$2:AK678)</f>
        <v>4.0437499999999993</v>
      </c>
      <c r="AN678" s="30">
        <f t="shared" si="259"/>
        <v>1708.8765088207983</v>
      </c>
      <c r="AO678" s="30">
        <f>SUM(AJ$2:AJ678)</f>
        <v>155.96458333333337</v>
      </c>
      <c r="AP678" s="30">
        <f>SUM(AK$2:AK678)</f>
        <v>13.888194444444437</v>
      </c>
      <c r="AQ678" s="30">
        <f t="shared" si="260"/>
        <v>1469.5404467471526</v>
      </c>
    </row>
    <row r="679" spans="1:43" x14ac:dyDescent="0.25">
      <c r="A679" s="124">
        <f t="shared" si="263"/>
        <v>678</v>
      </c>
      <c r="B679" s="361">
        <f t="shared" si="263"/>
        <v>41311</v>
      </c>
      <c r="C679" s="33">
        <f t="shared" si="242"/>
        <v>2</v>
      </c>
      <c r="D679" s="125">
        <f>COUNTIF('Rake Load'!A:A,Summary!B679)</f>
        <v>0</v>
      </c>
      <c r="E679" s="125">
        <f>SUMIF('Rake Load'!A:A,B679,'Rake Load'!F:F)</f>
        <v>0</v>
      </c>
      <c r="F679" s="35">
        <f>SUMIF('Rake Load'!A:A,B679,'Rake Load'!AB:AB)</f>
        <v>0</v>
      </c>
      <c r="G679" s="35" t="e">
        <f t="shared" si="243"/>
        <v>#DIV/0!</v>
      </c>
      <c r="H679" s="36" t="e">
        <f t="shared" si="244"/>
        <v>#DIV/0!</v>
      </c>
      <c r="I679" s="36" t="e">
        <f t="shared" si="245"/>
        <v>#DIV/0!</v>
      </c>
      <c r="J679" s="35">
        <f>SUMIF('Rake Load'!A:A,B679,'Rake Load'!BH:BH)</f>
        <v>0</v>
      </c>
      <c r="K679" s="41">
        <f t="shared" si="246"/>
        <v>0</v>
      </c>
      <c r="L679" s="41" t="e">
        <f t="shared" si="247"/>
        <v>#DIV/0!</v>
      </c>
      <c r="M679" s="49" t="e">
        <f t="shared" si="248"/>
        <v>#DIV/0!</v>
      </c>
      <c r="N679" s="49" t="e">
        <f t="shared" si="249"/>
        <v>#DIV/0!</v>
      </c>
      <c r="O679" s="363">
        <f>SUMIF(C$2:C679,C679,D$2:D679)</f>
        <v>144</v>
      </c>
      <c r="P679" s="33">
        <f>SUMIF(C$2:C679,C679,F$2:F679)</f>
        <v>18.119444444444444</v>
      </c>
      <c r="Q679" s="37">
        <f t="shared" si="250"/>
        <v>0.12582947530864197</v>
      </c>
      <c r="R679" s="36">
        <f t="shared" si="251"/>
        <v>3</v>
      </c>
      <c r="S679" s="36">
        <f t="shared" si="252"/>
        <v>1</v>
      </c>
      <c r="T679" s="363">
        <f>SUM(D$2:D679)</f>
        <v>1535</v>
      </c>
      <c r="U679" s="38">
        <f>SUMIF(C$2:C679,C679,E$2:E679)</f>
        <v>503487.80999999994</v>
      </c>
      <c r="V679" s="38">
        <f>SUM(E$2:E679)</f>
        <v>5446054.2960000029</v>
      </c>
      <c r="W679" s="43">
        <f>SUM(F$2:F679)</f>
        <v>40908.054861111159</v>
      </c>
      <c r="X679" s="43">
        <f t="shared" si="253"/>
        <v>26.650198606587075</v>
      </c>
      <c r="Y679" s="36">
        <f t="shared" si="254"/>
        <v>15</v>
      </c>
      <c r="Z679" s="36">
        <f t="shared" si="255"/>
        <v>36</v>
      </c>
      <c r="AA679" s="38">
        <f>SUMIF('Rake Load'!A:A,Summary!B679,'Rake Load'!AN:AN)</f>
        <v>0</v>
      </c>
      <c r="AB679" s="38">
        <f>SUMIF(C$2:C679,C679,AA$2:AA679)</f>
        <v>43.03125</v>
      </c>
      <c r="AC679" s="38">
        <f>SUM(AA$2:AA679)</f>
        <v>540.44861111113426</v>
      </c>
      <c r="AD679" s="43" t="e">
        <f t="shared" si="256"/>
        <v>#DIV/0!</v>
      </c>
      <c r="AE679" s="43">
        <f t="shared" si="257"/>
        <v>0.298828125</v>
      </c>
      <c r="AF679" s="43">
        <f t="shared" si="258"/>
        <v>0.35208378574015259</v>
      </c>
      <c r="AG679" s="38">
        <f>SUMIF(Unloader!B:B,Summary!B679,Unloader!M:M)</f>
        <v>0</v>
      </c>
      <c r="AH679" s="38">
        <f>SUMIF(C$2:C679,C679,AG$2:AG679)</f>
        <v>552138</v>
      </c>
      <c r="AI679" s="38">
        <f>SUM(AG$2:AG679)</f>
        <v>5010888</v>
      </c>
      <c r="AJ679" s="40">
        <f>SUMIF(Unloader!B:B,Summary!B679,Unloader!W:W)</f>
        <v>0</v>
      </c>
      <c r="AK679" s="40">
        <f>SUMIF(Unloader!B:B,Summary!B679,Unloader!AD:AD)+SUMIF(Unloader!B:B,Summary!B679,Unloader!BR:BR)+SUMIF(Unloader!B:B,Summary!B679,Unloader!BN:BN)</f>
        <v>0</v>
      </c>
      <c r="AL679" s="40">
        <f>SUMIF(C$2:C679,C679,AJ$2:AJ679)</f>
        <v>17.506250000000001</v>
      </c>
      <c r="AM679" s="40">
        <f>SUMIF(C$2:C679,C679,AK$2:AK679)</f>
        <v>4.0437499999999993</v>
      </c>
      <c r="AN679" s="30">
        <f t="shared" si="259"/>
        <v>1708.8765088207983</v>
      </c>
      <c r="AO679" s="30">
        <f>SUM(AJ$2:AJ679)</f>
        <v>155.96458333333337</v>
      </c>
      <c r="AP679" s="30">
        <f>SUM(AK$2:AK679)</f>
        <v>13.888194444444437</v>
      </c>
      <c r="AQ679" s="30">
        <f t="shared" si="260"/>
        <v>1469.5404467471526</v>
      </c>
    </row>
    <row r="680" spans="1:43" x14ac:dyDescent="0.25">
      <c r="A680" s="124">
        <f t="shared" ref="A680:B695" si="264">A679+1</f>
        <v>679</v>
      </c>
      <c r="B680" s="361">
        <f t="shared" si="264"/>
        <v>41312</v>
      </c>
      <c r="C680" s="33">
        <f t="shared" si="242"/>
        <v>2</v>
      </c>
      <c r="D680" s="125">
        <f>COUNTIF('Rake Load'!A:A,Summary!B680)</f>
        <v>0</v>
      </c>
      <c r="E680" s="125">
        <f>SUMIF('Rake Load'!A:A,B680,'Rake Load'!F:F)</f>
        <v>0</v>
      </c>
      <c r="F680" s="35">
        <f>SUMIF('Rake Load'!A:A,B680,'Rake Load'!AB:AB)</f>
        <v>0</v>
      </c>
      <c r="G680" s="35" t="e">
        <f t="shared" si="243"/>
        <v>#DIV/0!</v>
      </c>
      <c r="H680" s="36" t="e">
        <f t="shared" si="244"/>
        <v>#DIV/0!</v>
      </c>
      <c r="I680" s="36" t="e">
        <f t="shared" si="245"/>
        <v>#DIV/0!</v>
      </c>
      <c r="J680" s="35">
        <f>SUMIF('Rake Load'!A:A,B680,'Rake Load'!BH:BH)</f>
        <v>0</v>
      </c>
      <c r="K680" s="41">
        <f t="shared" si="246"/>
        <v>0</v>
      </c>
      <c r="L680" s="41" t="e">
        <f t="shared" si="247"/>
        <v>#DIV/0!</v>
      </c>
      <c r="M680" s="49" t="e">
        <f t="shared" si="248"/>
        <v>#DIV/0!</v>
      </c>
      <c r="N680" s="49" t="e">
        <f t="shared" si="249"/>
        <v>#DIV/0!</v>
      </c>
      <c r="O680" s="363">
        <f>SUMIF(C$2:C680,C680,D$2:D680)</f>
        <v>144</v>
      </c>
      <c r="P680" s="33">
        <f>SUMIF(C$2:C680,C680,F$2:F680)</f>
        <v>18.119444444444444</v>
      </c>
      <c r="Q680" s="37">
        <f t="shared" si="250"/>
        <v>0.12582947530864197</v>
      </c>
      <c r="R680" s="36">
        <f t="shared" si="251"/>
        <v>3</v>
      </c>
      <c r="S680" s="36">
        <f t="shared" si="252"/>
        <v>1</v>
      </c>
      <c r="T680" s="363">
        <f>SUM(D$2:D680)</f>
        <v>1535</v>
      </c>
      <c r="U680" s="38">
        <f>SUMIF(C$2:C680,C680,E$2:E680)</f>
        <v>503487.80999999994</v>
      </c>
      <c r="V680" s="38">
        <f>SUM(E$2:E680)</f>
        <v>5446054.2960000029</v>
      </c>
      <c r="W680" s="43">
        <f>SUM(F$2:F680)</f>
        <v>40908.054861111159</v>
      </c>
      <c r="X680" s="43">
        <f t="shared" si="253"/>
        <v>26.650198606587075</v>
      </c>
      <c r="Y680" s="36">
        <f t="shared" si="254"/>
        <v>15</v>
      </c>
      <c r="Z680" s="36">
        <f t="shared" si="255"/>
        <v>36</v>
      </c>
      <c r="AA680" s="38">
        <f>SUMIF('Rake Load'!A:A,Summary!B680,'Rake Load'!AN:AN)</f>
        <v>0</v>
      </c>
      <c r="AB680" s="38">
        <f>SUMIF(C$2:C680,C680,AA$2:AA680)</f>
        <v>43.03125</v>
      </c>
      <c r="AC680" s="38">
        <f>SUM(AA$2:AA680)</f>
        <v>540.44861111113426</v>
      </c>
      <c r="AD680" s="43" t="e">
        <f t="shared" si="256"/>
        <v>#DIV/0!</v>
      </c>
      <c r="AE680" s="43">
        <f t="shared" si="257"/>
        <v>0.298828125</v>
      </c>
      <c r="AF680" s="43">
        <f t="shared" si="258"/>
        <v>0.35208378574015259</v>
      </c>
      <c r="AG680" s="38">
        <f>SUMIF(Unloader!B:B,Summary!B680,Unloader!M:M)</f>
        <v>0</v>
      </c>
      <c r="AH680" s="38">
        <f>SUMIF(C$2:C680,C680,AG$2:AG680)</f>
        <v>552138</v>
      </c>
      <c r="AI680" s="38">
        <f>SUM(AG$2:AG680)</f>
        <v>5010888</v>
      </c>
      <c r="AJ680" s="40">
        <f>SUMIF(Unloader!B:B,Summary!B680,Unloader!W:W)</f>
        <v>0</v>
      </c>
      <c r="AK680" s="40">
        <f>SUMIF(Unloader!B:B,Summary!B680,Unloader!AD:AD)+SUMIF(Unloader!B:B,Summary!B680,Unloader!BR:BR)+SUMIF(Unloader!B:B,Summary!B680,Unloader!BN:BN)</f>
        <v>0</v>
      </c>
      <c r="AL680" s="40">
        <f>SUMIF(C$2:C680,C680,AJ$2:AJ680)</f>
        <v>17.506250000000001</v>
      </c>
      <c r="AM680" s="40">
        <f>SUMIF(C$2:C680,C680,AK$2:AK680)</f>
        <v>4.0437499999999993</v>
      </c>
      <c r="AN680" s="30">
        <f t="shared" si="259"/>
        <v>1708.8765088207983</v>
      </c>
      <c r="AO680" s="30">
        <f>SUM(AJ$2:AJ680)</f>
        <v>155.96458333333337</v>
      </c>
      <c r="AP680" s="30">
        <f>SUM(AK$2:AK680)</f>
        <v>13.888194444444437</v>
      </c>
      <c r="AQ680" s="30">
        <f t="shared" si="260"/>
        <v>1469.5404467471526</v>
      </c>
    </row>
    <row r="681" spans="1:43" x14ac:dyDescent="0.25">
      <c r="A681" s="124">
        <f t="shared" si="264"/>
        <v>680</v>
      </c>
      <c r="B681" s="361">
        <f t="shared" si="264"/>
        <v>41313</v>
      </c>
      <c r="C681" s="33">
        <f t="shared" si="242"/>
        <v>2</v>
      </c>
      <c r="D681" s="125">
        <f>COUNTIF('Rake Load'!A:A,Summary!B681)</f>
        <v>0</v>
      </c>
      <c r="E681" s="125">
        <f>SUMIF('Rake Load'!A:A,B681,'Rake Load'!F:F)</f>
        <v>0</v>
      </c>
      <c r="F681" s="35">
        <f>SUMIF('Rake Load'!A:A,B681,'Rake Load'!AB:AB)</f>
        <v>0</v>
      </c>
      <c r="G681" s="35" t="e">
        <f t="shared" si="243"/>
        <v>#DIV/0!</v>
      </c>
      <c r="H681" s="36" t="e">
        <f t="shared" si="244"/>
        <v>#DIV/0!</v>
      </c>
      <c r="I681" s="36" t="e">
        <f t="shared" si="245"/>
        <v>#DIV/0!</v>
      </c>
      <c r="J681" s="35">
        <f>SUMIF('Rake Load'!A:A,B681,'Rake Load'!BH:BH)</f>
        <v>0</v>
      </c>
      <c r="K681" s="41">
        <f t="shared" si="246"/>
        <v>0</v>
      </c>
      <c r="L681" s="41" t="e">
        <f t="shared" si="247"/>
        <v>#DIV/0!</v>
      </c>
      <c r="M681" s="49" t="e">
        <f t="shared" si="248"/>
        <v>#DIV/0!</v>
      </c>
      <c r="N681" s="49" t="e">
        <f t="shared" si="249"/>
        <v>#DIV/0!</v>
      </c>
      <c r="O681" s="363">
        <f>SUMIF(C$2:C681,C681,D$2:D681)</f>
        <v>144</v>
      </c>
      <c r="P681" s="33">
        <f>SUMIF(C$2:C681,C681,F$2:F681)</f>
        <v>18.119444444444444</v>
      </c>
      <c r="Q681" s="37">
        <f t="shared" si="250"/>
        <v>0.12582947530864197</v>
      </c>
      <c r="R681" s="36">
        <f t="shared" si="251"/>
        <v>3</v>
      </c>
      <c r="S681" s="36">
        <f t="shared" si="252"/>
        <v>1</v>
      </c>
      <c r="T681" s="363">
        <f>SUM(D$2:D681)</f>
        <v>1535</v>
      </c>
      <c r="U681" s="38">
        <f>SUMIF(C$2:C681,C681,E$2:E681)</f>
        <v>503487.80999999994</v>
      </c>
      <c r="V681" s="38">
        <f>SUM(E$2:E681)</f>
        <v>5446054.2960000029</v>
      </c>
      <c r="W681" s="43">
        <f>SUM(F$2:F681)</f>
        <v>40908.054861111159</v>
      </c>
      <c r="X681" s="43">
        <f t="shared" si="253"/>
        <v>26.650198606587075</v>
      </c>
      <c r="Y681" s="36">
        <f t="shared" si="254"/>
        <v>15</v>
      </c>
      <c r="Z681" s="36">
        <f t="shared" si="255"/>
        <v>36</v>
      </c>
      <c r="AA681" s="38">
        <f>SUMIF('Rake Load'!A:A,Summary!B681,'Rake Load'!AN:AN)</f>
        <v>0</v>
      </c>
      <c r="AB681" s="38">
        <f>SUMIF(C$2:C681,C681,AA$2:AA681)</f>
        <v>43.03125</v>
      </c>
      <c r="AC681" s="38">
        <f>SUM(AA$2:AA681)</f>
        <v>540.44861111113426</v>
      </c>
      <c r="AD681" s="43" t="e">
        <f t="shared" si="256"/>
        <v>#DIV/0!</v>
      </c>
      <c r="AE681" s="43">
        <f t="shared" si="257"/>
        <v>0.298828125</v>
      </c>
      <c r="AF681" s="43">
        <f t="shared" si="258"/>
        <v>0.35208378574015259</v>
      </c>
      <c r="AG681" s="38">
        <f>SUMIF(Unloader!B:B,Summary!B681,Unloader!M:M)</f>
        <v>0</v>
      </c>
      <c r="AH681" s="38">
        <f>SUMIF(C$2:C681,C681,AG$2:AG681)</f>
        <v>552138</v>
      </c>
      <c r="AI681" s="38">
        <f>SUM(AG$2:AG681)</f>
        <v>5010888</v>
      </c>
      <c r="AJ681" s="40">
        <f>SUMIF(Unloader!B:B,Summary!B681,Unloader!W:W)</f>
        <v>0</v>
      </c>
      <c r="AK681" s="40">
        <f>SUMIF(Unloader!B:B,Summary!B681,Unloader!AD:AD)+SUMIF(Unloader!B:B,Summary!B681,Unloader!BR:BR)+SUMIF(Unloader!B:B,Summary!B681,Unloader!BN:BN)</f>
        <v>0</v>
      </c>
      <c r="AL681" s="40">
        <f>SUMIF(C$2:C681,C681,AJ$2:AJ681)</f>
        <v>17.506250000000001</v>
      </c>
      <c r="AM681" s="40">
        <f>SUMIF(C$2:C681,C681,AK$2:AK681)</f>
        <v>4.0437499999999993</v>
      </c>
      <c r="AN681" s="30">
        <f t="shared" si="259"/>
        <v>1708.8765088207983</v>
      </c>
      <c r="AO681" s="30">
        <f>SUM(AJ$2:AJ681)</f>
        <v>155.96458333333337</v>
      </c>
      <c r="AP681" s="30">
        <f>SUM(AK$2:AK681)</f>
        <v>13.888194444444437</v>
      </c>
      <c r="AQ681" s="30">
        <f t="shared" si="260"/>
        <v>1469.5404467471526</v>
      </c>
    </row>
    <row r="682" spans="1:43" x14ac:dyDescent="0.25">
      <c r="A682" s="124">
        <f t="shared" si="264"/>
        <v>681</v>
      </c>
      <c r="B682" s="361">
        <f t="shared" si="264"/>
        <v>41314</v>
      </c>
      <c r="C682" s="33">
        <f t="shared" si="242"/>
        <v>2</v>
      </c>
      <c r="D682" s="125">
        <f>COUNTIF('Rake Load'!A:A,Summary!B682)</f>
        <v>0</v>
      </c>
      <c r="E682" s="125">
        <f>SUMIF('Rake Load'!A:A,B682,'Rake Load'!F:F)</f>
        <v>0</v>
      </c>
      <c r="F682" s="35">
        <f>SUMIF('Rake Load'!A:A,B682,'Rake Load'!AB:AB)</f>
        <v>0</v>
      </c>
      <c r="G682" s="35" t="e">
        <f t="shared" si="243"/>
        <v>#DIV/0!</v>
      </c>
      <c r="H682" s="36" t="e">
        <f t="shared" si="244"/>
        <v>#DIV/0!</v>
      </c>
      <c r="I682" s="36" t="e">
        <f t="shared" si="245"/>
        <v>#DIV/0!</v>
      </c>
      <c r="J682" s="35">
        <f>SUMIF('Rake Load'!A:A,B682,'Rake Load'!BH:BH)</f>
        <v>0</v>
      </c>
      <c r="K682" s="41">
        <f t="shared" si="246"/>
        <v>0</v>
      </c>
      <c r="L682" s="41" t="e">
        <f t="shared" si="247"/>
        <v>#DIV/0!</v>
      </c>
      <c r="M682" s="49" t="e">
        <f t="shared" si="248"/>
        <v>#DIV/0!</v>
      </c>
      <c r="N682" s="49" t="e">
        <f t="shared" si="249"/>
        <v>#DIV/0!</v>
      </c>
      <c r="O682" s="363">
        <f>SUMIF(C$2:C682,C682,D$2:D682)</f>
        <v>144</v>
      </c>
      <c r="P682" s="33">
        <f>SUMIF(C$2:C682,C682,F$2:F682)</f>
        <v>18.119444444444444</v>
      </c>
      <c r="Q682" s="37">
        <f t="shared" si="250"/>
        <v>0.12582947530864197</v>
      </c>
      <c r="R682" s="36">
        <f t="shared" si="251"/>
        <v>3</v>
      </c>
      <c r="S682" s="36">
        <f t="shared" si="252"/>
        <v>1</v>
      </c>
      <c r="T682" s="363">
        <f>SUM(D$2:D682)</f>
        <v>1535</v>
      </c>
      <c r="U682" s="38">
        <f>SUMIF(C$2:C682,C682,E$2:E682)</f>
        <v>503487.80999999994</v>
      </c>
      <c r="V682" s="38">
        <f>SUM(E$2:E682)</f>
        <v>5446054.2960000029</v>
      </c>
      <c r="W682" s="43">
        <f>SUM(F$2:F682)</f>
        <v>40908.054861111159</v>
      </c>
      <c r="X682" s="43">
        <f t="shared" si="253"/>
        <v>26.650198606587075</v>
      </c>
      <c r="Y682" s="36">
        <f t="shared" si="254"/>
        <v>15</v>
      </c>
      <c r="Z682" s="36">
        <f t="shared" si="255"/>
        <v>36</v>
      </c>
      <c r="AA682" s="38">
        <f>SUMIF('Rake Load'!A:A,Summary!B682,'Rake Load'!AN:AN)</f>
        <v>0</v>
      </c>
      <c r="AB682" s="38">
        <f>SUMIF(C$2:C682,C682,AA$2:AA682)</f>
        <v>43.03125</v>
      </c>
      <c r="AC682" s="38">
        <f>SUM(AA$2:AA682)</f>
        <v>540.44861111113426</v>
      </c>
      <c r="AD682" s="43" t="e">
        <f t="shared" si="256"/>
        <v>#DIV/0!</v>
      </c>
      <c r="AE682" s="43">
        <f t="shared" si="257"/>
        <v>0.298828125</v>
      </c>
      <c r="AF682" s="43">
        <f t="shared" si="258"/>
        <v>0.35208378574015259</v>
      </c>
      <c r="AG682" s="38">
        <f>SUMIF(Unloader!B:B,Summary!B682,Unloader!M:M)</f>
        <v>0</v>
      </c>
      <c r="AH682" s="38">
        <f>SUMIF(C$2:C682,C682,AG$2:AG682)</f>
        <v>552138</v>
      </c>
      <c r="AI682" s="38">
        <f>SUM(AG$2:AG682)</f>
        <v>5010888</v>
      </c>
      <c r="AJ682" s="40">
        <f>SUMIF(Unloader!B:B,Summary!B682,Unloader!W:W)</f>
        <v>0</v>
      </c>
      <c r="AK682" s="40">
        <f>SUMIF(Unloader!B:B,Summary!B682,Unloader!AD:AD)+SUMIF(Unloader!B:B,Summary!B682,Unloader!BR:BR)+SUMIF(Unloader!B:B,Summary!B682,Unloader!BN:BN)</f>
        <v>0</v>
      </c>
      <c r="AL682" s="40">
        <f>SUMIF(C$2:C682,C682,AJ$2:AJ682)</f>
        <v>17.506250000000001</v>
      </c>
      <c r="AM682" s="40">
        <f>SUMIF(C$2:C682,C682,AK$2:AK682)</f>
        <v>4.0437499999999993</v>
      </c>
      <c r="AN682" s="30">
        <f t="shared" si="259"/>
        <v>1708.8765088207983</v>
      </c>
      <c r="AO682" s="30">
        <f>SUM(AJ$2:AJ682)</f>
        <v>155.96458333333337</v>
      </c>
      <c r="AP682" s="30">
        <f>SUM(AK$2:AK682)</f>
        <v>13.888194444444437</v>
      </c>
      <c r="AQ682" s="30">
        <f t="shared" si="260"/>
        <v>1469.5404467471526</v>
      </c>
    </row>
    <row r="683" spans="1:43" x14ac:dyDescent="0.25">
      <c r="A683" s="124">
        <f t="shared" si="264"/>
        <v>682</v>
      </c>
      <c r="B683" s="361">
        <f t="shared" si="264"/>
        <v>41315</v>
      </c>
      <c r="C683" s="33">
        <f t="shared" si="242"/>
        <v>2</v>
      </c>
      <c r="D683" s="125">
        <f>COUNTIF('Rake Load'!A:A,Summary!B683)</f>
        <v>0</v>
      </c>
      <c r="E683" s="125">
        <f>SUMIF('Rake Load'!A:A,B683,'Rake Load'!F:F)</f>
        <v>0</v>
      </c>
      <c r="F683" s="35">
        <f>SUMIF('Rake Load'!A:A,B683,'Rake Load'!AB:AB)</f>
        <v>0</v>
      </c>
      <c r="G683" s="35" t="e">
        <f t="shared" si="243"/>
        <v>#DIV/0!</v>
      </c>
      <c r="H683" s="36" t="e">
        <f t="shared" si="244"/>
        <v>#DIV/0!</v>
      </c>
      <c r="I683" s="36" t="e">
        <f t="shared" si="245"/>
        <v>#DIV/0!</v>
      </c>
      <c r="J683" s="35">
        <f>SUMIF('Rake Load'!A:A,B683,'Rake Load'!BH:BH)</f>
        <v>0</v>
      </c>
      <c r="K683" s="41">
        <f t="shared" si="246"/>
        <v>0</v>
      </c>
      <c r="L683" s="41" t="e">
        <f t="shared" si="247"/>
        <v>#DIV/0!</v>
      </c>
      <c r="M683" s="49" t="e">
        <f t="shared" si="248"/>
        <v>#DIV/0!</v>
      </c>
      <c r="N683" s="49" t="e">
        <f t="shared" si="249"/>
        <v>#DIV/0!</v>
      </c>
      <c r="O683" s="363">
        <f>SUMIF(C$2:C683,C683,D$2:D683)</f>
        <v>144</v>
      </c>
      <c r="P683" s="33">
        <f>SUMIF(C$2:C683,C683,F$2:F683)</f>
        <v>18.119444444444444</v>
      </c>
      <c r="Q683" s="37">
        <f t="shared" si="250"/>
        <v>0.12582947530864197</v>
      </c>
      <c r="R683" s="36">
        <f t="shared" si="251"/>
        <v>3</v>
      </c>
      <c r="S683" s="36">
        <f t="shared" si="252"/>
        <v>1</v>
      </c>
      <c r="T683" s="363">
        <f>SUM(D$2:D683)</f>
        <v>1535</v>
      </c>
      <c r="U683" s="38">
        <f>SUMIF(C$2:C683,C683,E$2:E683)</f>
        <v>503487.80999999994</v>
      </c>
      <c r="V683" s="38">
        <f>SUM(E$2:E683)</f>
        <v>5446054.2960000029</v>
      </c>
      <c r="W683" s="43">
        <f>SUM(F$2:F683)</f>
        <v>40908.054861111159</v>
      </c>
      <c r="X683" s="43">
        <f t="shared" si="253"/>
        <v>26.650198606587075</v>
      </c>
      <c r="Y683" s="36">
        <f t="shared" si="254"/>
        <v>15</v>
      </c>
      <c r="Z683" s="36">
        <f t="shared" si="255"/>
        <v>36</v>
      </c>
      <c r="AA683" s="38">
        <f>SUMIF('Rake Load'!A:A,Summary!B683,'Rake Load'!AN:AN)</f>
        <v>0</v>
      </c>
      <c r="AB683" s="38">
        <f>SUMIF(C$2:C683,C683,AA$2:AA683)</f>
        <v>43.03125</v>
      </c>
      <c r="AC683" s="38">
        <f>SUM(AA$2:AA683)</f>
        <v>540.44861111113426</v>
      </c>
      <c r="AD683" s="43" t="e">
        <f t="shared" si="256"/>
        <v>#DIV/0!</v>
      </c>
      <c r="AE683" s="43">
        <f t="shared" si="257"/>
        <v>0.298828125</v>
      </c>
      <c r="AF683" s="43">
        <f t="shared" si="258"/>
        <v>0.35208378574015259</v>
      </c>
      <c r="AG683" s="38">
        <f>SUMIF(Unloader!B:B,Summary!B683,Unloader!M:M)</f>
        <v>0</v>
      </c>
      <c r="AH683" s="38">
        <f>SUMIF(C$2:C683,C683,AG$2:AG683)</f>
        <v>552138</v>
      </c>
      <c r="AI683" s="38">
        <f>SUM(AG$2:AG683)</f>
        <v>5010888</v>
      </c>
      <c r="AJ683" s="40">
        <f>SUMIF(Unloader!B:B,Summary!B683,Unloader!W:W)</f>
        <v>0</v>
      </c>
      <c r="AK683" s="40">
        <f>SUMIF(Unloader!B:B,Summary!B683,Unloader!AD:AD)+SUMIF(Unloader!B:B,Summary!B683,Unloader!BR:BR)+SUMIF(Unloader!B:B,Summary!B683,Unloader!BN:BN)</f>
        <v>0</v>
      </c>
      <c r="AL683" s="40">
        <f>SUMIF(C$2:C683,C683,AJ$2:AJ683)</f>
        <v>17.506250000000001</v>
      </c>
      <c r="AM683" s="40">
        <f>SUMIF(C$2:C683,C683,AK$2:AK683)</f>
        <v>4.0437499999999993</v>
      </c>
      <c r="AN683" s="30">
        <f t="shared" si="259"/>
        <v>1708.8765088207983</v>
      </c>
      <c r="AO683" s="30">
        <f>SUM(AJ$2:AJ683)</f>
        <v>155.96458333333337</v>
      </c>
      <c r="AP683" s="30">
        <f>SUM(AK$2:AK683)</f>
        <v>13.888194444444437</v>
      </c>
      <c r="AQ683" s="30">
        <f t="shared" si="260"/>
        <v>1469.5404467471526</v>
      </c>
    </row>
    <row r="684" spans="1:43" x14ac:dyDescent="0.25">
      <c r="A684" s="124">
        <f t="shared" si="264"/>
        <v>683</v>
      </c>
      <c r="B684" s="361">
        <f t="shared" si="264"/>
        <v>41316</v>
      </c>
      <c r="C684" s="33">
        <f t="shared" si="242"/>
        <v>2</v>
      </c>
      <c r="D684" s="125">
        <f>COUNTIF('Rake Load'!A:A,Summary!B684)</f>
        <v>0</v>
      </c>
      <c r="E684" s="125">
        <f>SUMIF('Rake Load'!A:A,B684,'Rake Load'!F:F)</f>
        <v>0</v>
      </c>
      <c r="F684" s="35">
        <f>SUMIF('Rake Load'!A:A,B684,'Rake Load'!AB:AB)</f>
        <v>0</v>
      </c>
      <c r="G684" s="35" t="e">
        <f t="shared" si="243"/>
        <v>#DIV/0!</v>
      </c>
      <c r="H684" s="36" t="e">
        <f t="shared" si="244"/>
        <v>#DIV/0!</v>
      </c>
      <c r="I684" s="36" t="e">
        <f t="shared" si="245"/>
        <v>#DIV/0!</v>
      </c>
      <c r="J684" s="35">
        <f>SUMIF('Rake Load'!A:A,B684,'Rake Load'!BH:BH)</f>
        <v>0</v>
      </c>
      <c r="K684" s="41">
        <f t="shared" si="246"/>
        <v>0</v>
      </c>
      <c r="L684" s="41" t="e">
        <f t="shared" si="247"/>
        <v>#DIV/0!</v>
      </c>
      <c r="M684" s="49" t="e">
        <f t="shared" si="248"/>
        <v>#DIV/0!</v>
      </c>
      <c r="N684" s="49" t="e">
        <f t="shared" si="249"/>
        <v>#DIV/0!</v>
      </c>
      <c r="O684" s="363">
        <f>SUMIF(C$2:C684,C684,D$2:D684)</f>
        <v>144</v>
      </c>
      <c r="P684" s="33">
        <f>SUMIF(C$2:C684,C684,F$2:F684)</f>
        <v>18.119444444444444</v>
      </c>
      <c r="Q684" s="37">
        <f t="shared" si="250"/>
        <v>0.12582947530864197</v>
      </c>
      <c r="R684" s="36">
        <f t="shared" si="251"/>
        <v>3</v>
      </c>
      <c r="S684" s="36">
        <f t="shared" si="252"/>
        <v>1</v>
      </c>
      <c r="T684" s="363">
        <f>SUM(D$2:D684)</f>
        <v>1535</v>
      </c>
      <c r="U684" s="38">
        <f>SUMIF(C$2:C684,C684,E$2:E684)</f>
        <v>503487.80999999994</v>
      </c>
      <c r="V684" s="38">
        <f>SUM(E$2:E684)</f>
        <v>5446054.2960000029</v>
      </c>
      <c r="W684" s="43">
        <f>SUM(F$2:F684)</f>
        <v>40908.054861111159</v>
      </c>
      <c r="X684" s="43">
        <f t="shared" si="253"/>
        <v>26.650198606587075</v>
      </c>
      <c r="Y684" s="36">
        <f t="shared" si="254"/>
        <v>15</v>
      </c>
      <c r="Z684" s="36">
        <f t="shared" si="255"/>
        <v>36</v>
      </c>
      <c r="AA684" s="38">
        <f>SUMIF('Rake Load'!A:A,Summary!B684,'Rake Load'!AN:AN)</f>
        <v>0</v>
      </c>
      <c r="AB684" s="38">
        <f>SUMIF(C$2:C684,C684,AA$2:AA684)</f>
        <v>43.03125</v>
      </c>
      <c r="AC684" s="38">
        <f>SUM(AA$2:AA684)</f>
        <v>540.44861111113426</v>
      </c>
      <c r="AD684" s="43" t="e">
        <f t="shared" si="256"/>
        <v>#DIV/0!</v>
      </c>
      <c r="AE684" s="43">
        <f t="shared" si="257"/>
        <v>0.298828125</v>
      </c>
      <c r="AF684" s="43">
        <f t="shared" si="258"/>
        <v>0.35208378574015259</v>
      </c>
      <c r="AG684" s="38">
        <f>SUMIF(Unloader!B:B,Summary!B684,Unloader!M:M)</f>
        <v>0</v>
      </c>
      <c r="AH684" s="38">
        <f>SUMIF(C$2:C684,C684,AG$2:AG684)</f>
        <v>552138</v>
      </c>
      <c r="AI684" s="38">
        <f>SUM(AG$2:AG684)</f>
        <v>5010888</v>
      </c>
      <c r="AJ684" s="40">
        <f>SUMIF(Unloader!B:B,Summary!B684,Unloader!W:W)</f>
        <v>0</v>
      </c>
      <c r="AK684" s="40">
        <f>SUMIF(Unloader!B:B,Summary!B684,Unloader!AD:AD)+SUMIF(Unloader!B:B,Summary!B684,Unloader!BR:BR)+SUMIF(Unloader!B:B,Summary!B684,Unloader!BN:BN)</f>
        <v>0</v>
      </c>
      <c r="AL684" s="40">
        <f>SUMIF(C$2:C684,C684,AJ$2:AJ684)</f>
        <v>17.506250000000001</v>
      </c>
      <c r="AM684" s="40">
        <f>SUMIF(C$2:C684,C684,AK$2:AK684)</f>
        <v>4.0437499999999993</v>
      </c>
      <c r="AN684" s="30">
        <f t="shared" si="259"/>
        <v>1708.8765088207983</v>
      </c>
      <c r="AO684" s="30">
        <f>SUM(AJ$2:AJ684)</f>
        <v>155.96458333333337</v>
      </c>
      <c r="AP684" s="30">
        <f>SUM(AK$2:AK684)</f>
        <v>13.888194444444437</v>
      </c>
      <c r="AQ684" s="30">
        <f t="shared" si="260"/>
        <v>1469.5404467471526</v>
      </c>
    </row>
    <row r="685" spans="1:43" x14ac:dyDescent="0.25">
      <c r="A685" s="124">
        <f t="shared" si="264"/>
        <v>684</v>
      </c>
      <c r="B685" s="361">
        <f t="shared" si="264"/>
        <v>41317</v>
      </c>
      <c r="C685" s="33">
        <f t="shared" si="242"/>
        <v>2</v>
      </c>
      <c r="D685" s="125">
        <f>COUNTIF('Rake Load'!A:A,Summary!B685)</f>
        <v>0</v>
      </c>
      <c r="E685" s="125">
        <f>SUMIF('Rake Load'!A:A,B685,'Rake Load'!F:F)</f>
        <v>0</v>
      </c>
      <c r="F685" s="35">
        <f>SUMIF('Rake Load'!A:A,B685,'Rake Load'!AB:AB)</f>
        <v>0</v>
      </c>
      <c r="G685" s="35" t="e">
        <f t="shared" si="243"/>
        <v>#DIV/0!</v>
      </c>
      <c r="H685" s="36" t="e">
        <f t="shared" si="244"/>
        <v>#DIV/0!</v>
      </c>
      <c r="I685" s="36" t="e">
        <f t="shared" si="245"/>
        <v>#DIV/0!</v>
      </c>
      <c r="J685" s="35">
        <f>SUMIF('Rake Load'!A:A,B685,'Rake Load'!BH:BH)</f>
        <v>0</v>
      </c>
      <c r="K685" s="41">
        <f t="shared" si="246"/>
        <v>0</v>
      </c>
      <c r="L685" s="41" t="e">
        <f t="shared" si="247"/>
        <v>#DIV/0!</v>
      </c>
      <c r="M685" s="49" t="e">
        <f t="shared" si="248"/>
        <v>#DIV/0!</v>
      </c>
      <c r="N685" s="49" t="e">
        <f t="shared" si="249"/>
        <v>#DIV/0!</v>
      </c>
      <c r="O685" s="363">
        <f>SUMIF(C$2:C685,C685,D$2:D685)</f>
        <v>144</v>
      </c>
      <c r="P685" s="33">
        <f>SUMIF(C$2:C685,C685,F$2:F685)</f>
        <v>18.119444444444444</v>
      </c>
      <c r="Q685" s="37">
        <f t="shared" si="250"/>
        <v>0.12582947530864197</v>
      </c>
      <c r="R685" s="36">
        <f t="shared" si="251"/>
        <v>3</v>
      </c>
      <c r="S685" s="36">
        <f t="shared" si="252"/>
        <v>1</v>
      </c>
      <c r="T685" s="363">
        <f>SUM(D$2:D685)</f>
        <v>1535</v>
      </c>
      <c r="U685" s="38">
        <f>SUMIF(C$2:C685,C685,E$2:E685)</f>
        <v>503487.80999999994</v>
      </c>
      <c r="V685" s="38">
        <f>SUM(E$2:E685)</f>
        <v>5446054.2960000029</v>
      </c>
      <c r="W685" s="43">
        <f>SUM(F$2:F685)</f>
        <v>40908.054861111159</v>
      </c>
      <c r="X685" s="43">
        <f t="shared" si="253"/>
        <v>26.650198606587075</v>
      </c>
      <c r="Y685" s="36">
        <f t="shared" si="254"/>
        <v>15</v>
      </c>
      <c r="Z685" s="36">
        <f t="shared" si="255"/>
        <v>36</v>
      </c>
      <c r="AA685" s="38">
        <f>SUMIF('Rake Load'!A:A,Summary!B685,'Rake Load'!AN:AN)</f>
        <v>0</v>
      </c>
      <c r="AB685" s="38">
        <f>SUMIF(C$2:C685,C685,AA$2:AA685)</f>
        <v>43.03125</v>
      </c>
      <c r="AC685" s="38">
        <f>SUM(AA$2:AA685)</f>
        <v>540.44861111113426</v>
      </c>
      <c r="AD685" s="43" t="e">
        <f t="shared" si="256"/>
        <v>#DIV/0!</v>
      </c>
      <c r="AE685" s="43">
        <f t="shared" si="257"/>
        <v>0.298828125</v>
      </c>
      <c r="AF685" s="43">
        <f t="shared" si="258"/>
        <v>0.35208378574015259</v>
      </c>
      <c r="AG685" s="38">
        <f>SUMIF(Unloader!B:B,Summary!B685,Unloader!M:M)</f>
        <v>0</v>
      </c>
      <c r="AH685" s="38">
        <f>SUMIF(C$2:C685,C685,AG$2:AG685)</f>
        <v>552138</v>
      </c>
      <c r="AI685" s="38">
        <f>SUM(AG$2:AG685)</f>
        <v>5010888</v>
      </c>
      <c r="AJ685" s="40">
        <f>SUMIF(Unloader!B:B,Summary!B685,Unloader!W:W)</f>
        <v>0</v>
      </c>
      <c r="AK685" s="40">
        <f>SUMIF(Unloader!B:B,Summary!B685,Unloader!AD:AD)+SUMIF(Unloader!B:B,Summary!B685,Unloader!BR:BR)+SUMIF(Unloader!B:B,Summary!B685,Unloader!BN:BN)</f>
        <v>0</v>
      </c>
      <c r="AL685" s="40">
        <f>SUMIF(C$2:C685,C685,AJ$2:AJ685)</f>
        <v>17.506250000000001</v>
      </c>
      <c r="AM685" s="40">
        <f>SUMIF(C$2:C685,C685,AK$2:AK685)</f>
        <v>4.0437499999999993</v>
      </c>
      <c r="AN685" s="30">
        <f t="shared" si="259"/>
        <v>1708.8765088207983</v>
      </c>
      <c r="AO685" s="30">
        <f>SUM(AJ$2:AJ685)</f>
        <v>155.96458333333337</v>
      </c>
      <c r="AP685" s="30">
        <f>SUM(AK$2:AK685)</f>
        <v>13.888194444444437</v>
      </c>
      <c r="AQ685" s="30">
        <f t="shared" si="260"/>
        <v>1469.5404467471526</v>
      </c>
    </row>
    <row r="686" spans="1:43" x14ac:dyDescent="0.25">
      <c r="A686" s="124">
        <f t="shared" si="264"/>
        <v>685</v>
      </c>
      <c r="B686" s="361">
        <f t="shared" si="264"/>
        <v>41318</v>
      </c>
      <c r="C686" s="33">
        <f t="shared" si="242"/>
        <v>2</v>
      </c>
      <c r="D686" s="125">
        <f>COUNTIF('Rake Load'!A:A,Summary!B686)</f>
        <v>0</v>
      </c>
      <c r="E686" s="125">
        <f>SUMIF('Rake Load'!A:A,B686,'Rake Load'!F:F)</f>
        <v>0</v>
      </c>
      <c r="F686" s="35">
        <f>SUMIF('Rake Load'!A:A,B686,'Rake Load'!AB:AB)</f>
        <v>0</v>
      </c>
      <c r="G686" s="35" t="e">
        <f t="shared" si="243"/>
        <v>#DIV/0!</v>
      </c>
      <c r="H686" s="36" t="e">
        <f t="shared" si="244"/>
        <v>#DIV/0!</v>
      </c>
      <c r="I686" s="36" t="e">
        <f t="shared" si="245"/>
        <v>#DIV/0!</v>
      </c>
      <c r="J686" s="35">
        <f>SUMIF('Rake Load'!A:A,B686,'Rake Load'!BH:BH)</f>
        <v>0</v>
      </c>
      <c r="K686" s="41">
        <f t="shared" si="246"/>
        <v>0</v>
      </c>
      <c r="L686" s="41" t="e">
        <f t="shared" si="247"/>
        <v>#DIV/0!</v>
      </c>
      <c r="M686" s="49" t="e">
        <f t="shared" si="248"/>
        <v>#DIV/0!</v>
      </c>
      <c r="N686" s="49" t="e">
        <f t="shared" si="249"/>
        <v>#DIV/0!</v>
      </c>
      <c r="O686" s="363">
        <f>SUMIF(C$2:C686,C686,D$2:D686)</f>
        <v>144</v>
      </c>
      <c r="P686" s="33">
        <f>SUMIF(C$2:C686,C686,F$2:F686)</f>
        <v>18.119444444444444</v>
      </c>
      <c r="Q686" s="37">
        <f t="shared" si="250"/>
        <v>0.12582947530864197</v>
      </c>
      <c r="R686" s="36">
        <f t="shared" si="251"/>
        <v>3</v>
      </c>
      <c r="S686" s="36">
        <f t="shared" si="252"/>
        <v>1</v>
      </c>
      <c r="T686" s="363">
        <f>SUM(D$2:D686)</f>
        <v>1535</v>
      </c>
      <c r="U686" s="38">
        <f>SUMIF(C$2:C686,C686,E$2:E686)</f>
        <v>503487.80999999994</v>
      </c>
      <c r="V686" s="38">
        <f>SUM(E$2:E686)</f>
        <v>5446054.2960000029</v>
      </c>
      <c r="W686" s="43">
        <f>SUM(F$2:F686)</f>
        <v>40908.054861111159</v>
      </c>
      <c r="X686" s="43">
        <f t="shared" si="253"/>
        <v>26.650198606587075</v>
      </c>
      <c r="Y686" s="36">
        <f t="shared" si="254"/>
        <v>15</v>
      </c>
      <c r="Z686" s="36">
        <f t="shared" si="255"/>
        <v>36</v>
      </c>
      <c r="AA686" s="38">
        <f>SUMIF('Rake Load'!A:A,Summary!B686,'Rake Load'!AN:AN)</f>
        <v>0</v>
      </c>
      <c r="AB686" s="38">
        <f>SUMIF(C$2:C686,C686,AA$2:AA686)</f>
        <v>43.03125</v>
      </c>
      <c r="AC686" s="38">
        <f>SUM(AA$2:AA686)</f>
        <v>540.44861111113426</v>
      </c>
      <c r="AD686" s="43" t="e">
        <f t="shared" si="256"/>
        <v>#DIV/0!</v>
      </c>
      <c r="AE686" s="43">
        <f t="shared" si="257"/>
        <v>0.298828125</v>
      </c>
      <c r="AF686" s="43">
        <f t="shared" si="258"/>
        <v>0.35208378574015259</v>
      </c>
      <c r="AG686" s="38">
        <f>SUMIF(Unloader!B:B,Summary!B686,Unloader!M:M)</f>
        <v>0</v>
      </c>
      <c r="AH686" s="38">
        <f>SUMIF(C$2:C686,C686,AG$2:AG686)</f>
        <v>552138</v>
      </c>
      <c r="AI686" s="38">
        <f>SUM(AG$2:AG686)</f>
        <v>5010888</v>
      </c>
      <c r="AJ686" s="40">
        <f>SUMIF(Unloader!B:B,Summary!B686,Unloader!W:W)</f>
        <v>0</v>
      </c>
      <c r="AK686" s="40">
        <f>SUMIF(Unloader!B:B,Summary!B686,Unloader!AD:AD)+SUMIF(Unloader!B:B,Summary!B686,Unloader!BR:BR)+SUMIF(Unloader!B:B,Summary!B686,Unloader!BN:BN)</f>
        <v>0</v>
      </c>
      <c r="AL686" s="40">
        <f>SUMIF(C$2:C686,C686,AJ$2:AJ686)</f>
        <v>17.506250000000001</v>
      </c>
      <c r="AM686" s="40">
        <f>SUMIF(C$2:C686,C686,AK$2:AK686)</f>
        <v>4.0437499999999993</v>
      </c>
      <c r="AN686" s="30">
        <f t="shared" si="259"/>
        <v>1708.8765088207983</v>
      </c>
      <c r="AO686" s="30">
        <f>SUM(AJ$2:AJ686)</f>
        <v>155.96458333333337</v>
      </c>
      <c r="AP686" s="30">
        <f>SUM(AK$2:AK686)</f>
        <v>13.888194444444437</v>
      </c>
      <c r="AQ686" s="30">
        <f t="shared" si="260"/>
        <v>1469.5404467471526</v>
      </c>
    </row>
    <row r="687" spans="1:43" x14ac:dyDescent="0.25">
      <c r="A687" s="124">
        <f t="shared" si="264"/>
        <v>686</v>
      </c>
      <c r="B687" s="361">
        <f t="shared" si="264"/>
        <v>41319</v>
      </c>
      <c r="C687" s="33">
        <f t="shared" si="242"/>
        <v>2</v>
      </c>
      <c r="D687" s="125">
        <f>COUNTIF('Rake Load'!A:A,Summary!B687)</f>
        <v>0</v>
      </c>
      <c r="E687" s="125">
        <f>SUMIF('Rake Load'!A:A,B687,'Rake Load'!F:F)</f>
        <v>0</v>
      </c>
      <c r="F687" s="35">
        <f>SUMIF('Rake Load'!A:A,B687,'Rake Load'!AB:AB)</f>
        <v>0</v>
      </c>
      <c r="G687" s="35" t="e">
        <f t="shared" si="243"/>
        <v>#DIV/0!</v>
      </c>
      <c r="H687" s="36" t="e">
        <f t="shared" si="244"/>
        <v>#DIV/0!</v>
      </c>
      <c r="I687" s="36" t="e">
        <f t="shared" si="245"/>
        <v>#DIV/0!</v>
      </c>
      <c r="J687" s="35">
        <f>SUMIF('Rake Load'!A:A,B687,'Rake Load'!BH:BH)</f>
        <v>0</v>
      </c>
      <c r="K687" s="41">
        <f t="shared" si="246"/>
        <v>0</v>
      </c>
      <c r="L687" s="41" t="e">
        <f t="shared" si="247"/>
        <v>#DIV/0!</v>
      </c>
      <c r="M687" s="49" t="e">
        <f t="shared" si="248"/>
        <v>#DIV/0!</v>
      </c>
      <c r="N687" s="49" t="e">
        <f t="shared" si="249"/>
        <v>#DIV/0!</v>
      </c>
      <c r="O687" s="363">
        <f>SUMIF(C$2:C687,C687,D$2:D687)</f>
        <v>144</v>
      </c>
      <c r="P687" s="33">
        <f>SUMIF(C$2:C687,C687,F$2:F687)</f>
        <v>18.119444444444444</v>
      </c>
      <c r="Q687" s="37">
        <f t="shared" si="250"/>
        <v>0.12582947530864197</v>
      </c>
      <c r="R687" s="36">
        <f t="shared" si="251"/>
        <v>3</v>
      </c>
      <c r="S687" s="36">
        <f t="shared" si="252"/>
        <v>1</v>
      </c>
      <c r="T687" s="363">
        <f>SUM(D$2:D687)</f>
        <v>1535</v>
      </c>
      <c r="U687" s="38">
        <f>SUMIF(C$2:C687,C687,E$2:E687)</f>
        <v>503487.80999999994</v>
      </c>
      <c r="V687" s="38">
        <f>SUM(E$2:E687)</f>
        <v>5446054.2960000029</v>
      </c>
      <c r="W687" s="43">
        <f>SUM(F$2:F687)</f>
        <v>40908.054861111159</v>
      </c>
      <c r="X687" s="43">
        <f t="shared" si="253"/>
        <v>26.650198606587075</v>
      </c>
      <c r="Y687" s="36">
        <f t="shared" si="254"/>
        <v>15</v>
      </c>
      <c r="Z687" s="36">
        <f t="shared" si="255"/>
        <v>36</v>
      </c>
      <c r="AA687" s="38">
        <f>SUMIF('Rake Load'!A:A,Summary!B687,'Rake Load'!AN:AN)</f>
        <v>0</v>
      </c>
      <c r="AB687" s="38">
        <f>SUMIF(C$2:C687,C687,AA$2:AA687)</f>
        <v>43.03125</v>
      </c>
      <c r="AC687" s="38">
        <f>SUM(AA$2:AA687)</f>
        <v>540.44861111113426</v>
      </c>
      <c r="AD687" s="43" t="e">
        <f t="shared" si="256"/>
        <v>#DIV/0!</v>
      </c>
      <c r="AE687" s="43">
        <f t="shared" si="257"/>
        <v>0.298828125</v>
      </c>
      <c r="AF687" s="43">
        <f t="shared" si="258"/>
        <v>0.35208378574015259</v>
      </c>
      <c r="AG687" s="38">
        <f>SUMIF(Unloader!B:B,Summary!B687,Unloader!M:M)</f>
        <v>0</v>
      </c>
      <c r="AH687" s="38">
        <f>SUMIF(C$2:C687,C687,AG$2:AG687)</f>
        <v>552138</v>
      </c>
      <c r="AI687" s="38">
        <f>SUM(AG$2:AG687)</f>
        <v>5010888</v>
      </c>
      <c r="AJ687" s="40">
        <f>SUMIF(Unloader!B:B,Summary!B687,Unloader!W:W)</f>
        <v>0</v>
      </c>
      <c r="AK687" s="40">
        <f>SUMIF(Unloader!B:B,Summary!B687,Unloader!AD:AD)+SUMIF(Unloader!B:B,Summary!B687,Unloader!BR:BR)+SUMIF(Unloader!B:B,Summary!B687,Unloader!BN:BN)</f>
        <v>0</v>
      </c>
      <c r="AL687" s="40">
        <f>SUMIF(C$2:C687,C687,AJ$2:AJ687)</f>
        <v>17.506250000000001</v>
      </c>
      <c r="AM687" s="40">
        <f>SUMIF(C$2:C687,C687,AK$2:AK687)</f>
        <v>4.0437499999999993</v>
      </c>
      <c r="AN687" s="30">
        <f t="shared" si="259"/>
        <v>1708.8765088207983</v>
      </c>
      <c r="AO687" s="30">
        <f>SUM(AJ$2:AJ687)</f>
        <v>155.96458333333337</v>
      </c>
      <c r="AP687" s="30">
        <f>SUM(AK$2:AK687)</f>
        <v>13.888194444444437</v>
      </c>
      <c r="AQ687" s="30">
        <f t="shared" si="260"/>
        <v>1469.5404467471526</v>
      </c>
    </row>
    <row r="688" spans="1:43" x14ac:dyDescent="0.25">
      <c r="A688" s="124">
        <f t="shared" si="264"/>
        <v>687</v>
      </c>
      <c r="B688" s="361">
        <f t="shared" si="264"/>
        <v>41320</v>
      </c>
      <c r="C688" s="33">
        <f t="shared" si="242"/>
        <v>2</v>
      </c>
      <c r="D688" s="125">
        <f>COUNTIF('Rake Load'!A:A,Summary!B688)</f>
        <v>0</v>
      </c>
      <c r="E688" s="125">
        <f>SUMIF('Rake Load'!A:A,B688,'Rake Load'!F:F)</f>
        <v>0</v>
      </c>
      <c r="F688" s="35">
        <f>SUMIF('Rake Load'!A:A,B688,'Rake Load'!AB:AB)</f>
        <v>0</v>
      </c>
      <c r="G688" s="35" t="e">
        <f t="shared" si="243"/>
        <v>#DIV/0!</v>
      </c>
      <c r="H688" s="36" t="e">
        <f t="shared" si="244"/>
        <v>#DIV/0!</v>
      </c>
      <c r="I688" s="36" t="e">
        <f t="shared" si="245"/>
        <v>#DIV/0!</v>
      </c>
      <c r="J688" s="35">
        <f>SUMIF('Rake Load'!A:A,B688,'Rake Load'!BH:BH)</f>
        <v>0</v>
      </c>
      <c r="K688" s="41">
        <f t="shared" si="246"/>
        <v>0</v>
      </c>
      <c r="L688" s="41" t="e">
        <f t="shared" si="247"/>
        <v>#DIV/0!</v>
      </c>
      <c r="M688" s="49" t="e">
        <f t="shared" si="248"/>
        <v>#DIV/0!</v>
      </c>
      <c r="N688" s="49" t="e">
        <f t="shared" si="249"/>
        <v>#DIV/0!</v>
      </c>
      <c r="O688" s="363">
        <f>SUMIF(C$2:C688,C688,D$2:D688)</f>
        <v>144</v>
      </c>
      <c r="P688" s="33">
        <f>SUMIF(C$2:C688,C688,F$2:F688)</f>
        <v>18.119444444444444</v>
      </c>
      <c r="Q688" s="37">
        <f t="shared" si="250"/>
        <v>0.12582947530864197</v>
      </c>
      <c r="R688" s="36">
        <f t="shared" si="251"/>
        <v>3</v>
      </c>
      <c r="S688" s="36">
        <f t="shared" si="252"/>
        <v>1</v>
      </c>
      <c r="T688" s="363">
        <f>SUM(D$2:D688)</f>
        <v>1535</v>
      </c>
      <c r="U688" s="38">
        <f>SUMIF(C$2:C688,C688,E$2:E688)</f>
        <v>503487.80999999994</v>
      </c>
      <c r="V688" s="38">
        <f>SUM(E$2:E688)</f>
        <v>5446054.2960000029</v>
      </c>
      <c r="W688" s="43">
        <f>SUM(F$2:F688)</f>
        <v>40908.054861111159</v>
      </c>
      <c r="X688" s="43">
        <f t="shared" si="253"/>
        <v>26.650198606587075</v>
      </c>
      <c r="Y688" s="36">
        <f t="shared" si="254"/>
        <v>15</v>
      </c>
      <c r="Z688" s="36">
        <f t="shared" si="255"/>
        <v>36</v>
      </c>
      <c r="AA688" s="38">
        <f>SUMIF('Rake Load'!A:A,Summary!B688,'Rake Load'!AN:AN)</f>
        <v>0</v>
      </c>
      <c r="AB688" s="38">
        <f>SUMIF(C$2:C688,C688,AA$2:AA688)</f>
        <v>43.03125</v>
      </c>
      <c r="AC688" s="38">
        <f>SUM(AA$2:AA688)</f>
        <v>540.44861111113426</v>
      </c>
      <c r="AD688" s="43" t="e">
        <f t="shared" si="256"/>
        <v>#DIV/0!</v>
      </c>
      <c r="AE688" s="43">
        <f t="shared" si="257"/>
        <v>0.298828125</v>
      </c>
      <c r="AF688" s="43">
        <f t="shared" si="258"/>
        <v>0.35208378574015259</v>
      </c>
      <c r="AG688" s="38">
        <f>SUMIF(Unloader!B:B,Summary!B688,Unloader!M:M)</f>
        <v>0</v>
      </c>
      <c r="AH688" s="38">
        <f>SUMIF(C$2:C688,C688,AG$2:AG688)</f>
        <v>552138</v>
      </c>
      <c r="AI688" s="38">
        <f>SUM(AG$2:AG688)</f>
        <v>5010888</v>
      </c>
      <c r="AJ688" s="40">
        <f>SUMIF(Unloader!B:B,Summary!B688,Unloader!W:W)</f>
        <v>0</v>
      </c>
      <c r="AK688" s="40">
        <f>SUMIF(Unloader!B:B,Summary!B688,Unloader!AD:AD)+SUMIF(Unloader!B:B,Summary!B688,Unloader!BR:BR)+SUMIF(Unloader!B:B,Summary!B688,Unloader!BN:BN)</f>
        <v>0</v>
      </c>
      <c r="AL688" s="40">
        <f>SUMIF(C$2:C688,C688,AJ$2:AJ688)</f>
        <v>17.506250000000001</v>
      </c>
      <c r="AM688" s="40">
        <f>SUMIF(C$2:C688,C688,AK$2:AK688)</f>
        <v>4.0437499999999993</v>
      </c>
      <c r="AN688" s="30">
        <f t="shared" si="259"/>
        <v>1708.8765088207983</v>
      </c>
      <c r="AO688" s="30">
        <f>SUM(AJ$2:AJ688)</f>
        <v>155.96458333333337</v>
      </c>
      <c r="AP688" s="30">
        <f>SUM(AK$2:AK688)</f>
        <v>13.888194444444437</v>
      </c>
      <c r="AQ688" s="30">
        <f t="shared" si="260"/>
        <v>1469.5404467471526</v>
      </c>
    </row>
    <row r="689" spans="1:43" x14ac:dyDescent="0.25">
      <c r="A689" s="124">
        <f t="shared" si="264"/>
        <v>688</v>
      </c>
      <c r="B689" s="361">
        <f t="shared" si="264"/>
        <v>41321</v>
      </c>
      <c r="C689" s="33">
        <f t="shared" si="242"/>
        <v>2</v>
      </c>
      <c r="D689" s="125">
        <f>COUNTIF('Rake Load'!A:A,Summary!B689)</f>
        <v>0</v>
      </c>
      <c r="E689" s="125">
        <f>SUMIF('Rake Load'!A:A,B689,'Rake Load'!F:F)</f>
        <v>0</v>
      </c>
      <c r="F689" s="35">
        <f>SUMIF('Rake Load'!A:A,B689,'Rake Load'!AB:AB)</f>
        <v>0</v>
      </c>
      <c r="G689" s="35" t="e">
        <f t="shared" si="243"/>
        <v>#DIV/0!</v>
      </c>
      <c r="H689" s="36" t="e">
        <f t="shared" si="244"/>
        <v>#DIV/0!</v>
      </c>
      <c r="I689" s="36" t="e">
        <f t="shared" si="245"/>
        <v>#DIV/0!</v>
      </c>
      <c r="J689" s="35">
        <f>SUMIF('Rake Load'!A:A,B689,'Rake Load'!BH:BH)</f>
        <v>0</v>
      </c>
      <c r="K689" s="41">
        <f t="shared" si="246"/>
        <v>0</v>
      </c>
      <c r="L689" s="41" t="e">
        <f t="shared" si="247"/>
        <v>#DIV/0!</v>
      </c>
      <c r="M689" s="49" t="e">
        <f t="shared" si="248"/>
        <v>#DIV/0!</v>
      </c>
      <c r="N689" s="49" t="e">
        <f t="shared" si="249"/>
        <v>#DIV/0!</v>
      </c>
      <c r="O689" s="363">
        <f>SUMIF(C$2:C689,C689,D$2:D689)</f>
        <v>144</v>
      </c>
      <c r="P689" s="33">
        <f>SUMIF(C$2:C689,C689,F$2:F689)</f>
        <v>18.119444444444444</v>
      </c>
      <c r="Q689" s="37">
        <f t="shared" si="250"/>
        <v>0.12582947530864197</v>
      </c>
      <c r="R689" s="36">
        <f t="shared" si="251"/>
        <v>3</v>
      </c>
      <c r="S689" s="36">
        <f t="shared" si="252"/>
        <v>1</v>
      </c>
      <c r="T689" s="363">
        <f>SUM(D$2:D689)</f>
        <v>1535</v>
      </c>
      <c r="U689" s="38">
        <f>SUMIF(C$2:C689,C689,E$2:E689)</f>
        <v>503487.80999999994</v>
      </c>
      <c r="V689" s="38">
        <f>SUM(E$2:E689)</f>
        <v>5446054.2960000029</v>
      </c>
      <c r="W689" s="43">
        <f>SUM(F$2:F689)</f>
        <v>40908.054861111159</v>
      </c>
      <c r="X689" s="43">
        <f t="shared" si="253"/>
        <v>26.650198606587075</v>
      </c>
      <c r="Y689" s="36">
        <f t="shared" si="254"/>
        <v>15</v>
      </c>
      <c r="Z689" s="36">
        <f t="shared" si="255"/>
        <v>36</v>
      </c>
      <c r="AA689" s="38">
        <f>SUMIF('Rake Load'!A:A,Summary!B689,'Rake Load'!AN:AN)</f>
        <v>0</v>
      </c>
      <c r="AB689" s="38">
        <f>SUMIF(C$2:C689,C689,AA$2:AA689)</f>
        <v>43.03125</v>
      </c>
      <c r="AC689" s="38">
        <f>SUM(AA$2:AA689)</f>
        <v>540.44861111113426</v>
      </c>
      <c r="AD689" s="43" t="e">
        <f t="shared" si="256"/>
        <v>#DIV/0!</v>
      </c>
      <c r="AE689" s="43">
        <f t="shared" si="257"/>
        <v>0.298828125</v>
      </c>
      <c r="AF689" s="43">
        <f t="shared" si="258"/>
        <v>0.35208378574015259</v>
      </c>
      <c r="AG689" s="38">
        <f>SUMIF(Unloader!B:B,Summary!B689,Unloader!M:M)</f>
        <v>0</v>
      </c>
      <c r="AH689" s="38">
        <f>SUMIF(C$2:C689,C689,AG$2:AG689)</f>
        <v>552138</v>
      </c>
      <c r="AI689" s="38">
        <f>SUM(AG$2:AG689)</f>
        <v>5010888</v>
      </c>
      <c r="AJ689" s="40">
        <f>SUMIF(Unloader!B:B,Summary!B689,Unloader!W:W)</f>
        <v>0</v>
      </c>
      <c r="AK689" s="40">
        <f>SUMIF(Unloader!B:B,Summary!B689,Unloader!AD:AD)+SUMIF(Unloader!B:B,Summary!B689,Unloader!BR:BR)+SUMIF(Unloader!B:B,Summary!B689,Unloader!BN:BN)</f>
        <v>0</v>
      </c>
      <c r="AL689" s="40">
        <f>SUMIF(C$2:C689,C689,AJ$2:AJ689)</f>
        <v>17.506250000000001</v>
      </c>
      <c r="AM689" s="40">
        <f>SUMIF(C$2:C689,C689,AK$2:AK689)</f>
        <v>4.0437499999999993</v>
      </c>
      <c r="AN689" s="30">
        <f t="shared" si="259"/>
        <v>1708.8765088207983</v>
      </c>
      <c r="AO689" s="30">
        <f>SUM(AJ$2:AJ689)</f>
        <v>155.96458333333337</v>
      </c>
      <c r="AP689" s="30">
        <f>SUM(AK$2:AK689)</f>
        <v>13.888194444444437</v>
      </c>
      <c r="AQ689" s="30">
        <f t="shared" si="260"/>
        <v>1469.5404467471526</v>
      </c>
    </row>
    <row r="690" spans="1:43" x14ac:dyDescent="0.25">
      <c r="A690" s="124">
        <f t="shared" si="264"/>
        <v>689</v>
      </c>
      <c r="B690" s="361">
        <f t="shared" si="264"/>
        <v>41322</v>
      </c>
      <c r="C690" s="33">
        <f t="shared" si="242"/>
        <v>2</v>
      </c>
      <c r="D690" s="125">
        <f>COUNTIF('Rake Load'!A:A,Summary!B690)</f>
        <v>0</v>
      </c>
      <c r="E690" s="125">
        <f>SUMIF('Rake Load'!A:A,B690,'Rake Load'!F:F)</f>
        <v>0</v>
      </c>
      <c r="F690" s="35">
        <f>SUMIF('Rake Load'!A:A,B690,'Rake Load'!AB:AB)</f>
        <v>0</v>
      </c>
      <c r="G690" s="35" t="e">
        <f t="shared" si="243"/>
        <v>#DIV/0!</v>
      </c>
      <c r="H690" s="36" t="e">
        <f t="shared" si="244"/>
        <v>#DIV/0!</v>
      </c>
      <c r="I690" s="36" t="e">
        <f t="shared" si="245"/>
        <v>#DIV/0!</v>
      </c>
      <c r="J690" s="35">
        <f>SUMIF('Rake Load'!A:A,B690,'Rake Load'!BH:BH)</f>
        <v>0</v>
      </c>
      <c r="K690" s="41">
        <f t="shared" si="246"/>
        <v>0</v>
      </c>
      <c r="L690" s="41" t="e">
        <f t="shared" si="247"/>
        <v>#DIV/0!</v>
      </c>
      <c r="M690" s="49" t="e">
        <f t="shared" si="248"/>
        <v>#DIV/0!</v>
      </c>
      <c r="N690" s="49" t="e">
        <f t="shared" si="249"/>
        <v>#DIV/0!</v>
      </c>
      <c r="O690" s="363">
        <f>SUMIF(C$2:C690,C690,D$2:D690)</f>
        <v>144</v>
      </c>
      <c r="P690" s="33">
        <f>SUMIF(C$2:C690,C690,F$2:F690)</f>
        <v>18.119444444444444</v>
      </c>
      <c r="Q690" s="37">
        <f t="shared" si="250"/>
        <v>0.12582947530864197</v>
      </c>
      <c r="R690" s="36">
        <f t="shared" si="251"/>
        <v>3</v>
      </c>
      <c r="S690" s="36">
        <f t="shared" si="252"/>
        <v>1</v>
      </c>
      <c r="T690" s="363">
        <f>SUM(D$2:D690)</f>
        <v>1535</v>
      </c>
      <c r="U690" s="38">
        <f>SUMIF(C$2:C690,C690,E$2:E690)</f>
        <v>503487.80999999994</v>
      </c>
      <c r="V690" s="38">
        <f>SUM(E$2:E690)</f>
        <v>5446054.2960000029</v>
      </c>
      <c r="W690" s="43">
        <f>SUM(F$2:F690)</f>
        <v>40908.054861111159</v>
      </c>
      <c r="X690" s="43">
        <f t="shared" si="253"/>
        <v>26.650198606587075</v>
      </c>
      <c r="Y690" s="36">
        <f t="shared" si="254"/>
        <v>15</v>
      </c>
      <c r="Z690" s="36">
        <f t="shared" si="255"/>
        <v>36</v>
      </c>
      <c r="AA690" s="38">
        <f>SUMIF('Rake Load'!A:A,Summary!B690,'Rake Load'!AN:AN)</f>
        <v>0</v>
      </c>
      <c r="AB690" s="38">
        <f>SUMIF(C$2:C690,C690,AA$2:AA690)</f>
        <v>43.03125</v>
      </c>
      <c r="AC690" s="38">
        <f>SUM(AA$2:AA690)</f>
        <v>540.44861111113426</v>
      </c>
      <c r="AD690" s="43" t="e">
        <f t="shared" si="256"/>
        <v>#DIV/0!</v>
      </c>
      <c r="AE690" s="43">
        <f t="shared" si="257"/>
        <v>0.298828125</v>
      </c>
      <c r="AF690" s="43">
        <f t="shared" si="258"/>
        <v>0.35208378574015259</v>
      </c>
      <c r="AG690" s="38">
        <f>SUMIF(Unloader!B:B,Summary!B690,Unloader!M:M)</f>
        <v>0</v>
      </c>
      <c r="AH690" s="38">
        <f>SUMIF(C$2:C690,C690,AG$2:AG690)</f>
        <v>552138</v>
      </c>
      <c r="AI690" s="38">
        <f>SUM(AG$2:AG690)</f>
        <v>5010888</v>
      </c>
      <c r="AJ690" s="40">
        <f>SUMIF(Unloader!B:B,Summary!B690,Unloader!W:W)</f>
        <v>0</v>
      </c>
      <c r="AK690" s="40">
        <f>SUMIF(Unloader!B:B,Summary!B690,Unloader!AD:AD)+SUMIF(Unloader!B:B,Summary!B690,Unloader!BR:BR)+SUMIF(Unloader!B:B,Summary!B690,Unloader!BN:BN)</f>
        <v>0</v>
      </c>
      <c r="AL690" s="40">
        <f>SUMIF(C$2:C690,C690,AJ$2:AJ690)</f>
        <v>17.506250000000001</v>
      </c>
      <c r="AM690" s="40">
        <f>SUMIF(C$2:C690,C690,AK$2:AK690)</f>
        <v>4.0437499999999993</v>
      </c>
      <c r="AN690" s="30">
        <f t="shared" si="259"/>
        <v>1708.8765088207983</v>
      </c>
      <c r="AO690" s="30">
        <f>SUM(AJ$2:AJ690)</f>
        <v>155.96458333333337</v>
      </c>
      <c r="AP690" s="30">
        <f>SUM(AK$2:AK690)</f>
        <v>13.888194444444437</v>
      </c>
      <c r="AQ690" s="30">
        <f t="shared" si="260"/>
        <v>1469.5404467471526</v>
      </c>
    </row>
    <row r="691" spans="1:43" x14ac:dyDescent="0.25">
      <c r="A691" s="124">
        <f t="shared" si="264"/>
        <v>690</v>
      </c>
      <c r="B691" s="361">
        <f t="shared" si="264"/>
        <v>41323</v>
      </c>
      <c r="C691" s="33">
        <f t="shared" si="242"/>
        <v>2</v>
      </c>
      <c r="D691" s="125">
        <f>COUNTIF('Rake Load'!A:A,Summary!B691)</f>
        <v>0</v>
      </c>
      <c r="E691" s="125">
        <f>SUMIF('Rake Load'!A:A,B691,'Rake Load'!F:F)</f>
        <v>0</v>
      </c>
      <c r="F691" s="35">
        <f>SUMIF('Rake Load'!A:A,B691,'Rake Load'!AB:AB)</f>
        <v>0</v>
      </c>
      <c r="G691" s="35" t="e">
        <f t="shared" si="243"/>
        <v>#DIV/0!</v>
      </c>
      <c r="H691" s="36" t="e">
        <f t="shared" si="244"/>
        <v>#DIV/0!</v>
      </c>
      <c r="I691" s="36" t="e">
        <f t="shared" si="245"/>
        <v>#DIV/0!</v>
      </c>
      <c r="J691" s="35">
        <f>SUMIF('Rake Load'!A:A,B691,'Rake Load'!BH:BH)</f>
        <v>0</v>
      </c>
      <c r="K691" s="41">
        <f t="shared" si="246"/>
        <v>0</v>
      </c>
      <c r="L691" s="41" t="e">
        <f t="shared" si="247"/>
        <v>#DIV/0!</v>
      </c>
      <c r="M691" s="49" t="e">
        <f t="shared" si="248"/>
        <v>#DIV/0!</v>
      </c>
      <c r="N691" s="49" t="e">
        <f t="shared" si="249"/>
        <v>#DIV/0!</v>
      </c>
      <c r="O691" s="363">
        <f>SUMIF(C$2:C691,C691,D$2:D691)</f>
        <v>144</v>
      </c>
      <c r="P691" s="33">
        <f>SUMIF(C$2:C691,C691,F$2:F691)</f>
        <v>18.119444444444444</v>
      </c>
      <c r="Q691" s="37">
        <f t="shared" si="250"/>
        <v>0.12582947530864197</v>
      </c>
      <c r="R691" s="36">
        <f t="shared" si="251"/>
        <v>3</v>
      </c>
      <c r="S691" s="36">
        <f t="shared" si="252"/>
        <v>1</v>
      </c>
      <c r="T691" s="363">
        <f>SUM(D$2:D691)</f>
        <v>1535</v>
      </c>
      <c r="U691" s="38">
        <f>SUMIF(C$2:C691,C691,E$2:E691)</f>
        <v>503487.80999999994</v>
      </c>
      <c r="V691" s="38">
        <f>SUM(E$2:E691)</f>
        <v>5446054.2960000029</v>
      </c>
      <c r="W691" s="43">
        <f>SUM(F$2:F691)</f>
        <v>40908.054861111159</v>
      </c>
      <c r="X691" s="43">
        <f t="shared" si="253"/>
        <v>26.650198606587075</v>
      </c>
      <c r="Y691" s="36">
        <f t="shared" si="254"/>
        <v>15</v>
      </c>
      <c r="Z691" s="36">
        <f t="shared" si="255"/>
        <v>36</v>
      </c>
      <c r="AA691" s="38">
        <f>SUMIF('Rake Load'!A:A,Summary!B691,'Rake Load'!AN:AN)</f>
        <v>0</v>
      </c>
      <c r="AB691" s="38">
        <f>SUMIF(C$2:C691,C691,AA$2:AA691)</f>
        <v>43.03125</v>
      </c>
      <c r="AC691" s="38">
        <f>SUM(AA$2:AA691)</f>
        <v>540.44861111113426</v>
      </c>
      <c r="AD691" s="43" t="e">
        <f t="shared" si="256"/>
        <v>#DIV/0!</v>
      </c>
      <c r="AE691" s="43">
        <f t="shared" si="257"/>
        <v>0.298828125</v>
      </c>
      <c r="AF691" s="43">
        <f t="shared" si="258"/>
        <v>0.35208378574015259</v>
      </c>
      <c r="AG691" s="38">
        <f>SUMIF(Unloader!B:B,Summary!B691,Unloader!M:M)</f>
        <v>0</v>
      </c>
      <c r="AH691" s="38">
        <f>SUMIF(C$2:C691,C691,AG$2:AG691)</f>
        <v>552138</v>
      </c>
      <c r="AI691" s="38">
        <f>SUM(AG$2:AG691)</f>
        <v>5010888</v>
      </c>
      <c r="AJ691" s="40">
        <f>SUMIF(Unloader!B:B,Summary!B691,Unloader!W:W)</f>
        <v>0</v>
      </c>
      <c r="AK691" s="40">
        <f>SUMIF(Unloader!B:B,Summary!B691,Unloader!AD:AD)+SUMIF(Unloader!B:B,Summary!B691,Unloader!BR:BR)+SUMIF(Unloader!B:B,Summary!B691,Unloader!BN:BN)</f>
        <v>0</v>
      </c>
      <c r="AL691" s="40">
        <f>SUMIF(C$2:C691,C691,AJ$2:AJ691)</f>
        <v>17.506250000000001</v>
      </c>
      <c r="AM691" s="40">
        <f>SUMIF(C$2:C691,C691,AK$2:AK691)</f>
        <v>4.0437499999999993</v>
      </c>
      <c r="AN691" s="30">
        <f t="shared" si="259"/>
        <v>1708.8765088207983</v>
      </c>
      <c r="AO691" s="30">
        <f>SUM(AJ$2:AJ691)</f>
        <v>155.96458333333337</v>
      </c>
      <c r="AP691" s="30">
        <f>SUM(AK$2:AK691)</f>
        <v>13.888194444444437</v>
      </c>
      <c r="AQ691" s="30">
        <f t="shared" si="260"/>
        <v>1469.5404467471526</v>
      </c>
    </row>
    <row r="692" spans="1:43" x14ac:dyDescent="0.25">
      <c r="A692" s="124">
        <f t="shared" si="264"/>
        <v>691</v>
      </c>
      <c r="B692" s="361">
        <f t="shared" si="264"/>
        <v>41324</v>
      </c>
      <c r="C692" s="33">
        <f t="shared" si="242"/>
        <v>2</v>
      </c>
      <c r="D692" s="125">
        <f>COUNTIF('Rake Load'!A:A,Summary!B692)</f>
        <v>0</v>
      </c>
      <c r="E692" s="125">
        <f>SUMIF('Rake Load'!A:A,B692,'Rake Load'!F:F)</f>
        <v>0</v>
      </c>
      <c r="F692" s="35">
        <f>SUMIF('Rake Load'!A:A,B692,'Rake Load'!AB:AB)</f>
        <v>0</v>
      </c>
      <c r="G692" s="35" t="e">
        <f t="shared" si="243"/>
        <v>#DIV/0!</v>
      </c>
      <c r="H692" s="36" t="e">
        <f t="shared" si="244"/>
        <v>#DIV/0!</v>
      </c>
      <c r="I692" s="36" t="e">
        <f t="shared" si="245"/>
        <v>#DIV/0!</v>
      </c>
      <c r="J692" s="35">
        <f>SUMIF('Rake Load'!A:A,B692,'Rake Load'!BH:BH)</f>
        <v>0</v>
      </c>
      <c r="K692" s="41">
        <f t="shared" si="246"/>
        <v>0</v>
      </c>
      <c r="L692" s="41" t="e">
        <f t="shared" si="247"/>
        <v>#DIV/0!</v>
      </c>
      <c r="M692" s="49" t="e">
        <f t="shared" si="248"/>
        <v>#DIV/0!</v>
      </c>
      <c r="N692" s="49" t="e">
        <f t="shared" si="249"/>
        <v>#DIV/0!</v>
      </c>
      <c r="O692" s="363">
        <f>SUMIF(C$2:C692,C692,D$2:D692)</f>
        <v>144</v>
      </c>
      <c r="P692" s="33">
        <f>SUMIF(C$2:C692,C692,F$2:F692)</f>
        <v>18.119444444444444</v>
      </c>
      <c r="Q692" s="37">
        <f t="shared" si="250"/>
        <v>0.12582947530864197</v>
      </c>
      <c r="R692" s="36">
        <f t="shared" si="251"/>
        <v>3</v>
      </c>
      <c r="S692" s="36">
        <f t="shared" si="252"/>
        <v>1</v>
      </c>
      <c r="T692" s="363">
        <f>SUM(D$2:D692)</f>
        <v>1535</v>
      </c>
      <c r="U692" s="38">
        <f>SUMIF(C$2:C692,C692,E$2:E692)</f>
        <v>503487.80999999994</v>
      </c>
      <c r="V692" s="38">
        <f>SUM(E$2:E692)</f>
        <v>5446054.2960000029</v>
      </c>
      <c r="W692" s="43">
        <f>SUM(F$2:F692)</f>
        <v>40908.054861111159</v>
      </c>
      <c r="X692" s="43">
        <f t="shared" si="253"/>
        <v>26.650198606587075</v>
      </c>
      <c r="Y692" s="36">
        <f t="shared" si="254"/>
        <v>15</v>
      </c>
      <c r="Z692" s="36">
        <f t="shared" si="255"/>
        <v>36</v>
      </c>
      <c r="AA692" s="38">
        <f>SUMIF('Rake Load'!A:A,Summary!B692,'Rake Load'!AN:AN)</f>
        <v>0</v>
      </c>
      <c r="AB692" s="38">
        <f>SUMIF(C$2:C692,C692,AA$2:AA692)</f>
        <v>43.03125</v>
      </c>
      <c r="AC692" s="38">
        <f>SUM(AA$2:AA692)</f>
        <v>540.44861111113426</v>
      </c>
      <c r="AD692" s="43" t="e">
        <f t="shared" si="256"/>
        <v>#DIV/0!</v>
      </c>
      <c r="AE692" s="43">
        <f t="shared" si="257"/>
        <v>0.298828125</v>
      </c>
      <c r="AF692" s="43">
        <f t="shared" si="258"/>
        <v>0.35208378574015259</v>
      </c>
      <c r="AG692" s="38">
        <f>SUMIF(Unloader!B:B,Summary!B692,Unloader!M:M)</f>
        <v>0</v>
      </c>
      <c r="AH692" s="38">
        <f>SUMIF(C$2:C692,C692,AG$2:AG692)</f>
        <v>552138</v>
      </c>
      <c r="AI692" s="38">
        <f>SUM(AG$2:AG692)</f>
        <v>5010888</v>
      </c>
      <c r="AJ692" s="40">
        <f>SUMIF(Unloader!B:B,Summary!B692,Unloader!W:W)</f>
        <v>0</v>
      </c>
      <c r="AK692" s="40">
        <f>SUMIF(Unloader!B:B,Summary!B692,Unloader!AD:AD)+SUMIF(Unloader!B:B,Summary!B692,Unloader!BR:BR)+SUMIF(Unloader!B:B,Summary!B692,Unloader!BN:BN)</f>
        <v>0</v>
      </c>
      <c r="AL692" s="40">
        <f>SUMIF(C$2:C692,C692,AJ$2:AJ692)</f>
        <v>17.506250000000001</v>
      </c>
      <c r="AM692" s="40">
        <f>SUMIF(C$2:C692,C692,AK$2:AK692)</f>
        <v>4.0437499999999993</v>
      </c>
      <c r="AN692" s="30">
        <f t="shared" si="259"/>
        <v>1708.8765088207983</v>
      </c>
      <c r="AO692" s="30">
        <f>SUM(AJ$2:AJ692)</f>
        <v>155.96458333333337</v>
      </c>
      <c r="AP692" s="30">
        <f>SUM(AK$2:AK692)</f>
        <v>13.888194444444437</v>
      </c>
      <c r="AQ692" s="30">
        <f t="shared" si="260"/>
        <v>1469.5404467471526</v>
      </c>
    </row>
    <row r="693" spans="1:43" x14ac:dyDescent="0.25">
      <c r="A693" s="124">
        <f t="shared" si="264"/>
        <v>692</v>
      </c>
      <c r="B693" s="361">
        <f t="shared" si="264"/>
        <v>41325</v>
      </c>
      <c r="C693" s="33">
        <f t="shared" si="242"/>
        <v>2</v>
      </c>
      <c r="D693" s="125">
        <f>COUNTIF('Rake Load'!A:A,Summary!B693)</f>
        <v>0</v>
      </c>
      <c r="E693" s="125">
        <f>SUMIF('Rake Load'!A:A,B693,'Rake Load'!F:F)</f>
        <v>0</v>
      </c>
      <c r="F693" s="35">
        <f>SUMIF('Rake Load'!A:A,B693,'Rake Load'!AB:AB)</f>
        <v>0</v>
      </c>
      <c r="G693" s="35" t="e">
        <f t="shared" si="243"/>
        <v>#DIV/0!</v>
      </c>
      <c r="H693" s="36" t="e">
        <f t="shared" si="244"/>
        <v>#DIV/0!</v>
      </c>
      <c r="I693" s="36" t="e">
        <f t="shared" si="245"/>
        <v>#DIV/0!</v>
      </c>
      <c r="J693" s="35">
        <f>SUMIF('Rake Load'!A:A,B693,'Rake Load'!BH:BH)</f>
        <v>0</v>
      </c>
      <c r="K693" s="41">
        <f t="shared" si="246"/>
        <v>0</v>
      </c>
      <c r="L693" s="41" t="e">
        <f t="shared" si="247"/>
        <v>#DIV/0!</v>
      </c>
      <c r="M693" s="49" t="e">
        <f t="shared" si="248"/>
        <v>#DIV/0!</v>
      </c>
      <c r="N693" s="49" t="e">
        <f t="shared" si="249"/>
        <v>#DIV/0!</v>
      </c>
      <c r="O693" s="363">
        <f>SUMIF(C$2:C693,C693,D$2:D693)</f>
        <v>144</v>
      </c>
      <c r="P693" s="33">
        <f>SUMIF(C$2:C693,C693,F$2:F693)</f>
        <v>18.119444444444444</v>
      </c>
      <c r="Q693" s="37">
        <f t="shared" si="250"/>
        <v>0.12582947530864197</v>
      </c>
      <c r="R693" s="36">
        <f t="shared" si="251"/>
        <v>3</v>
      </c>
      <c r="S693" s="36">
        <f t="shared" si="252"/>
        <v>1</v>
      </c>
      <c r="T693" s="363">
        <f>SUM(D$2:D693)</f>
        <v>1535</v>
      </c>
      <c r="U693" s="38">
        <f>SUMIF(C$2:C693,C693,E$2:E693)</f>
        <v>503487.80999999994</v>
      </c>
      <c r="V693" s="38">
        <f>SUM(E$2:E693)</f>
        <v>5446054.2960000029</v>
      </c>
      <c r="W693" s="43">
        <f>SUM(F$2:F693)</f>
        <v>40908.054861111159</v>
      </c>
      <c r="X693" s="43">
        <f t="shared" si="253"/>
        <v>26.650198606587075</v>
      </c>
      <c r="Y693" s="36">
        <f t="shared" si="254"/>
        <v>15</v>
      </c>
      <c r="Z693" s="36">
        <f t="shared" si="255"/>
        <v>36</v>
      </c>
      <c r="AA693" s="38">
        <f>SUMIF('Rake Load'!A:A,Summary!B693,'Rake Load'!AN:AN)</f>
        <v>0</v>
      </c>
      <c r="AB693" s="38">
        <f>SUMIF(C$2:C693,C693,AA$2:AA693)</f>
        <v>43.03125</v>
      </c>
      <c r="AC693" s="38">
        <f>SUM(AA$2:AA693)</f>
        <v>540.44861111113426</v>
      </c>
      <c r="AD693" s="43" t="e">
        <f t="shared" si="256"/>
        <v>#DIV/0!</v>
      </c>
      <c r="AE693" s="43">
        <f t="shared" si="257"/>
        <v>0.298828125</v>
      </c>
      <c r="AF693" s="43">
        <f t="shared" si="258"/>
        <v>0.35208378574015259</v>
      </c>
      <c r="AG693" s="38">
        <f>SUMIF(Unloader!B:B,Summary!B693,Unloader!M:M)</f>
        <v>0</v>
      </c>
      <c r="AH693" s="38">
        <f>SUMIF(C$2:C693,C693,AG$2:AG693)</f>
        <v>552138</v>
      </c>
      <c r="AI693" s="38">
        <f>SUM(AG$2:AG693)</f>
        <v>5010888</v>
      </c>
      <c r="AJ693" s="40">
        <f>SUMIF(Unloader!B:B,Summary!B693,Unloader!W:W)</f>
        <v>0</v>
      </c>
      <c r="AK693" s="40">
        <f>SUMIF(Unloader!B:B,Summary!B693,Unloader!AD:AD)+SUMIF(Unloader!B:B,Summary!B693,Unloader!BR:BR)+SUMIF(Unloader!B:B,Summary!B693,Unloader!BN:BN)</f>
        <v>0</v>
      </c>
      <c r="AL693" s="40">
        <f>SUMIF(C$2:C693,C693,AJ$2:AJ693)</f>
        <v>17.506250000000001</v>
      </c>
      <c r="AM693" s="40">
        <f>SUMIF(C$2:C693,C693,AK$2:AK693)</f>
        <v>4.0437499999999993</v>
      </c>
      <c r="AN693" s="30">
        <f t="shared" si="259"/>
        <v>1708.8765088207983</v>
      </c>
      <c r="AO693" s="30">
        <f>SUM(AJ$2:AJ693)</f>
        <v>155.96458333333337</v>
      </c>
      <c r="AP693" s="30">
        <f>SUM(AK$2:AK693)</f>
        <v>13.888194444444437</v>
      </c>
      <c r="AQ693" s="30">
        <f t="shared" si="260"/>
        <v>1469.5404467471526</v>
      </c>
    </row>
    <row r="694" spans="1:43" x14ac:dyDescent="0.25">
      <c r="A694" s="124">
        <f t="shared" si="264"/>
        <v>693</v>
      </c>
      <c r="B694" s="361">
        <f t="shared" si="264"/>
        <v>41326</v>
      </c>
      <c r="C694" s="33">
        <f t="shared" si="242"/>
        <v>2</v>
      </c>
      <c r="D694" s="125">
        <f>COUNTIF('Rake Load'!A:A,Summary!B694)</f>
        <v>0</v>
      </c>
      <c r="E694" s="125">
        <f>SUMIF('Rake Load'!A:A,B694,'Rake Load'!F:F)</f>
        <v>0</v>
      </c>
      <c r="F694" s="35">
        <f>SUMIF('Rake Load'!A:A,B694,'Rake Load'!AB:AB)</f>
        <v>0</v>
      </c>
      <c r="G694" s="35" t="e">
        <f t="shared" si="243"/>
        <v>#DIV/0!</v>
      </c>
      <c r="H694" s="36" t="e">
        <f t="shared" si="244"/>
        <v>#DIV/0!</v>
      </c>
      <c r="I694" s="36" t="e">
        <f t="shared" si="245"/>
        <v>#DIV/0!</v>
      </c>
      <c r="J694" s="35">
        <f>SUMIF('Rake Load'!A:A,B694,'Rake Load'!BH:BH)</f>
        <v>0</v>
      </c>
      <c r="K694" s="41">
        <f t="shared" si="246"/>
        <v>0</v>
      </c>
      <c r="L694" s="41" t="e">
        <f t="shared" si="247"/>
        <v>#DIV/0!</v>
      </c>
      <c r="M694" s="49" t="e">
        <f t="shared" si="248"/>
        <v>#DIV/0!</v>
      </c>
      <c r="N694" s="49" t="e">
        <f t="shared" si="249"/>
        <v>#DIV/0!</v>
      </c>
      <c r="O694" s="363">
        <f>SUMIF(C$2:C694,C694,D$2:D694)</f>
        <v>144</v>
      </c>
      <c r="P694" s="33">
        <f>SUMIF(C$2:C694,C694,F$2:F694)</f>
        <v>18.119444444444444</v>
      </c>
      <c r="Q694" s="37">
        <f t="shared" si="250"/>
        <v>0.12582947530864197</v>
      </c>
      <c r="R694" s="36">
        <f t="shared" si="251"/>
        <v>3</v>
      </c>
      <c r="S694" s="36">
        <f t="shared" si="252"/>
        <v>1</v>
      </c>
      <c r="T694" s="363">
        <f>SUM(D$2:D694)</f>
        <v>1535</v>
      </c>
      <c r="U694" s="38">
        <f>SUMIF(C$2:C694,C694,E$2:E694)</f>
        <v>503487.80999999994</v>
      </c>
      <c r="V694" s="38">
        <f>SUM(E$2:E694)</f>
        <v>5446054.2960000029</v>
      </c>
      <c r="W694" s="43">
        <f>SUM(F$2:F694)</f>
        <v>40908.054861111159</v>
      </c>
      <c r="X694" s="43">
        <f t="shared" si="253"/>
        <v>26.650198606587075</v>
      </c>
      <c r="Y694" s="36">
        <f t="shared" si="254"/>
        <v>15</v>
      </c>
      <c r="Z694" s="36">
        <f t="shared" si="255"/>
        <v>36</v>
      </c>
      <c r="AA694" s="38">
        <f>SUMIF('Rake Load'!A:A,Summary!B694,'Rake Load'!AN:AN)</f>
        <v>0</v>
      </c>
      <c r="AB694" s="38">
        <f>SUMIF(C$2:C694,C694,AA$2:AA694)</f>
        <v>43.03125</v>
      </c>
      <c r="AC694" s="38">
        <f>SUM(AA$2:AA694)</f>
        <v>540.44861111113426</v>
      </c>
      <c r="AD694" s="43" t="e">
        <f t="shared" si="256"/>
        <v>#DIV/0!</v>
      </c>
      <c r="AE694" s="43">
        <f t="shared" si="257"/>
        <v>0.298828125</v>
      </c>
      <c r="AF694" s="43">
        <f t="shared" si="258"/>
        <v>0.35208378574015259</v>
      </c>
      <c r="AG694" s="38">
        <f>SUMIF(Unloader!B:B,Summary!B694,Unloader!M:M)</f>
        <v>0</v>
      </c>
      <c r="AH694" s="38">
        <f>SUMIF(C$2:C694,C694,AG$2:AG694)</f>
        <v>552138</v>
      </c>
      <c r="AI694" s="38">
        <f>SUM(AG$2:AG694)</f>
        <v>5010888</v>
      </c>
      <c r="AJ694" s="40">
        <f>SUMIF(Unloader!B:B,Summary!B694,Unloader!W:W)</f>
        <v>0</v>
      </c>
      <c r="AK694" s="40">
        <f>SUMIF(Unloader!B:B,Summary!B694,Unloader!AD:AD)+SUMIF(Unloader!B:B,Summary!B694,Unloader!BR:BR)+SUMIF(Unloader!B:B,Summary!B694,Unloader!BN:BN)</f>
        <v>0</v>
      </c>
      <c r="AL694" s="40">
        <f>SUMIF(C$2:C694,C694,AJ$2:AJ694)</f>
        <v>17.506250000000001</v>
      </c>
      <c r="AM694" s="40">
        <f>SUMIF(C$2:C694,C694,AK$2:AK694)</f>
        <v>4.0437499999999993</v>
      </c>
      <c r="AN694" s="30">
        <f t="shared" si="259"/>
        <v>1708.8765088207983</v>
      </c>
      <c r="AO694" s="30">
        <f>SUM(AJ$2:AJ694)</f>
        <v>155.96458333333337</v>
      </c>
      <c r="AP694" s="30">
        <f>SUM(AK$2:AK694)</f>
        <v>13.888194444444437</v>
      </c>
      <c r="AQ694" s="30">
        <f t="shared" si="260"/>
        <v>1469.5404467471526</v>
      </c>
    </row>
    <row r="695" spans="1:43" x14ac:dyDescent="0.25">
      <c r="A695" s="124">
        <f t="shared" si="264"/>
        <v>694</v>
      </c>
      <c r="B695" s="361">
        <f t="shared" si="264"/>
        <v>41327</v>
      </c>
      <c r="C695" s="33">
        <f t="shared" ref="C695:C720" si="265">MONTH(B695)</f>
        <v>2</v>
      </c>
      <c r="D695" s="125">
        <f>COUNTIF('Rake Load'!A:A,Summary!B695)</f>
        <v>0</v>
      </c>
      <c r="E695" s="125">
        <f>SUMIF('Rake Load'!A:A,B695,'Rake Load'!F:F)</f>
        <v>0</v>
      </c>
      <c r="F695" s="35">
        <f>SUMIF('Rake Load'!A:A,B695,'Rake Load'!AB:AB)</f>
        <v>0</v>
      </c>
      <c r="G695" s="35" t="e">
        <f t="shared" ref="G695:G720" si="266">F695/D695</f>
        <v>#DIV/0!</v>
      </c>
      <c r="H695" s="36" t="e">
        <f t="shared" ref="H695:H720" si="267">HOUR(G695)</f>
        <v>#DIV/0!</v>
      </c>
      <c r="I695" s="36" t="e">
        <f t="shared" ref="I695:I720" si="268">MINUTE(G695)</f>
        <v>#DIV/0!</v>
      </c>
      <c r="J695" s="35">
        <f>SUMIF('Rake Load'!A:A,B695,'Rake Load'!BH:BH)</f>
        <v>0</v>
      </c>
      <c r="K695" s="41">
        <f t="shared" ref="K695:K720" si="269">F695-J695</f>
        <v>0</v>
      </c>
      <c r="L695" s="41" t="e">
        <f t="shared" ref="L695:L720" si="270">K695/D695</f>
        <v>#DIV/0!</v>
      </c>
      <c r="M695" s="49" t="e">
        <f t="shared" ref="M695:M720" si="271">HOUR(L695)</f>
        <v>#DIV/0!</v>
      </c>
      <c r="N695" s="49" t="e">
        <f t="shared" ref="N695:N720" si="272">MINUTE(L695)</f>
        <v>#DIV/0!</v>
      </c>
      <c r="O695" s="363">
        <f>SUMIF(C$2:C695,C695,D$2:D695)</f>
        <v>144</v>
      </c>
      <c r="P695" s="33">
        <f>SUMIF(C$2:C695,C695,F$2:F695)</f>
        <v>18.119444444444444</v>
      </c>
      <c r="Q695" s="37">
        <f t="shared" ref="Q695:Q720" si="273">P695/O695</f>
        <v>0.12582947530864197</v>
      </c>
      <c r="R695" s="36">
        <f t="shared" ref="R695:R720" si="274">HOUR(Q695)</f>
        <v>3</v>
      </c>
      <c r="S695" s="36">
        <f t="shared" ref="S695:S720" si="275">MINUTE(Q695)</f>
        <v>1</v>
      </c>
      <c r="T695" s="363">
        <f>SUM(D$2:D695)</f>
        <v>1535</v>
      </c>
      <c r="U695" s="38">
        <f>SUMIF(C$2:C695,C695,E$2:E695)</f>
        <v>503487.80999999994</v>
      </c>
      <c r="V695" s="38">
        <f>SUM(E$2:E695)</f>
        <v>5446054.2960000029</v>
      </c>
      <c r="W695" s="43">
        <f>SUM(F$2:F695)</f>
        <v>40908.054861111159</v>
      </c>
      <c r="X695" s="43">
        <f t="shared" ref="X695:X720" si="276">W695/T695</f>
        <v>26.650198606587075</v>
      </c>
      <c r="Y695" s="36">
        <f t="shared" ref="Y695:Y720" si="277">HOUR(X695)</f>
        <v>15</v>
      </c>
      <c r="Z695" s="36">
        <f t="shared" ref="Z695:Z720" si="278">MINUTE(X695)</f>
        <v>36</v>
      </c>
      <c r="AA695" s="38">
        <f>SUMIF('Rake Load'!A:A,Summary!B695,'Rake Load'!AN:AN)</f>
        <v>0</v>
      </c>
      <c r="AB695" s="38">
        <f>SUMIF(C$2:C695,C695,AA$2:AA695)</f>
        <v>43.03125</v>
      </c>
      <c r="AC695" s="38">
        <f>SUM(AA$2:AA695)</f>
        <v>540.44861111113426</v>
      </c>
      <c r="AD695" s="43" t="e">
        <f t="shared" ref="AD695:AD720" si="279">AA695/D695</f>
        <v>#DIV/0!</v>
      </c>
      <c r="AE695" s="43">
        <f t="shared" ref="AE695:AE720" si="280">AB695/O695</f>
        <v>0.298828125</v>
      </c>
      <c r="AF695" s="43">
        <f t="shared" ref="AF695:AF720" si="281">AC695/T695</f>
        <v>0.35208378574015259</v>
      </c>
      <c r="AG695" s="38">
        <f>SUMIF(Unloader!B:B,Summary!B695,Unloader!M:M)</f>
        <v>0</v>
      </c>
      <c r="AH695" s="38">
        <f>SUMIF(C$2:C695,C695,AG$2:AG695)</f>
        <v>552138</v>
      </c>
      <c r="AI695" s="38">
        <f>SUM(AG$2:AG695)</f>
        <v>5010888</v>
      </c>
      <c r="AJ695" s="40">
        <f>SUMIF(Unloader!B:B,Summary!B695,Unloader!W:W)</f>
        <v>0</v>
      </c>
      <c r="AK695" s="40">
        <f>SUMIF(Unloader!B:B,Summary!B695,Unloader!AD:AD)+SUMIF(Unloader!B:B,Summary!B695,Unloader!BR:BR)+SUMIF(Unloader!B:B,Summary!B695,Unloader!BN:BN)</f>
        <v>0</v>
      </c>
      <c r="AL695" s="40">
        <f>SUMIF(C$2:C695,C695,AJ$2:AJ695)</f>
        <v>17.506250000000001</v>
      </c>
      <c r="AM695" s="40">
        <f>SUMIF(C$2:C695,C695,AK$2:AK695)</f>
        <v>4.0437499999999993</v>
      </c>
      <c r="AN695" s="30">
        <f t="shared" ref="AN695:AN720" si="282">AH695/(AL695-AM695)/24</f>
        <v>1708.8765088207983</v>
      </c>
      <c r="AO695" s="30">
        <f>SUM(AJ$2:AJ695)</f>
        <v>155.96458333333337</v>
      </c>
      <c r="AP695" s="30">
        <f>SUM(AK$2:AK695)</f>
        <v>13.888194444444437</v>
      </c>
      <c r="AQ695" s="30">
        <f t="shared" ref="AQ695:AQ720" si="283">AI695/(AO695-AP695)/24</f>
        <v>1469.5404467471526</v>
      </c>
    </row>
    <row r="696" spans="1:43" x14ac:dyDescent="0.25">
      <c r="A696" s="124">
        <f t="shared" ref="A696:B711" si="284">A695+1</f>
        <v>695</v>
      </c>
      <c r="B696" s="361">
        <f t="shared" si="284"/>
        <v>41328</v>
      </c>
      <c r="C696" s="33">
        <f t="shared" si="265"/>
        <v>2</v>
      </c>
      <c r="D696" s="125">
        <f>COUNTIF('Rake Load'!A:A,Summary!B696)</f>
        <v>0</v>
      </c>
      <c r="E696" s="125">
        <f>SUMIF('Rake Load'!A:A,B696,'Rake Load'!F:F)</f>
        <v>0</v>
      </c>
      <c r="F696" s="35">
        <f>SUMIF('Rake Load'!A:A,B696,'Rake Load'!AB:AB)</f>
        <v>0</v>
      </c>
      <c r="G696" s="35" t="e">
        <f t="shared" si="266"/>
        <v>#DIV/0!</v>
      </c>
      <c r="H696" s="36" t="e">
        <f t="shared" si="267"/>
        <v>#DIV/0!</v>
      </c>
      <c r="I696" s="36" t="e">
        <f t="shared" si="268"/>
        <v>#DIV/0!</v>
      </c>
      <c r="J696" s="35">
        <f>SUMIF('Rake Load'!A:A,B696,'Rake Load'!BH:BH)</f>
        <v>0</v>
      </c>
      <c r="K696" s="41">
        <f t="shared" si="269"/>
        <v>0</v>
      </c>
      <c r="L696" s="41" t="e">
        <f t="shared" si="270"/>
        <v>#DIV/0!</v>
      </c>
      <c r="M696" s="49" t="e">
        <f t="shared" si="271"/>
        <v>#DIV/0!</v>
      </c>
      <c r="N696" s="49" t="e">
        <f t="shared" si="272"/>
        <v>#DIV/0!</v>
      </c>
      <c r="O696" s="363">
        <f>SUMIF(C$2:C696,C696,D$2:D696)</f>
        <v>144</v>
      </c>
      <c r="P696" s="33">
        <f>SUMIF(C$2:C696,C696,F$2:F696)</f>
        <v>18.119444444444444</v>
      </c>
      <c r="Q696" s="37">
        <f t="shared" si="273"/>
        <v>0.12582947530864197</v>
      </c>
      <c r="R696" s="36">
        <f t="shared" si="274"/>
        <v>3</v>
      </c>
      <c r="S696" s="36">
        <f t="shared" si="275"/>
        <v>1</v>
      </c>
      <c r="T696" s="363">
        <f>SUM(D$2:D696)</f>
        <v>1535</v>
      </c>
      <c r="U696" s="38">
        <f>SUMIF(C$2:C696,C696,E$2:E696)</f>
        <v>503487.80999999994</v>
      </c>
      <c r="V696" s="38">
        <f>SUM(E$2:E696)</f>
        <v>5446054.2960000029</v>
      </c>
      <c r="W696" s="43">
        <f>SUM(F$2:F696)</f>
        <v>40908.054861111159</v>
      </c>
      <c r="X696" s="43">
        <f t="shared" si="276"/>
        <v>26.650198606587075</v>
      </c>
      <c r="Y696" s="36">
        <f t="shared" si="277"/>
        <v>15</v>
      </c>
      <c r="Z696" s="36">
        <f t="shared" si="278"/>
        <v>36</v>
      </c>
      <c r="AA696" s="38">
        <f>SUMIF('Rake Load'!A:A,Summary!B696,'Rake Load'!AN:AN)</f>
        <v>0</v>
      </c>
      <c r="AB696" s="38">
        <f>SUMIF(C$2:C696,C696,AA$2:AA696)</f>
        <v>43.03125</v>
      </c>
      <c r="AC696" s="38">
        <f>SUM(AA$2:AA696)</f>
        <v>540.44861111113426</v>
      </c>
      <c r="AD696" s="43" t="e">
        <f t="shared" si="279"/>
        <v>#DIV/0!</v>
      </c>
      <c r="AE696" s="43">
        <f t="shared" si="280"/>
        <v>0.298828125</v>
      </c>
      <c r="AF696" s="43">
        <f t="shared" si="281"/>
        <v>0.35208378574015259</v>
      </c>
      <c r="AG696" s="38">
        <f>SUMIF(Unloader!B:B,Summary!B696,Unloader!M:M)</f>
        <v>0</v>
      </c>
      <c r="AH696" s="38">
        <f>SUMIF(C$2:C696,C696,AG$2:AG696)</f>
        <v>552138</v>
      </c>
      <c r="AI696" s="38">
        <f>SUM(AG$2:AG696)</f>
        <v>5010888</v>
      </c>
      <c r="AJ696" s="40">
        <f>SUMIF(Unloader!B:B,Summary!B696,Unloader!W:W)</f>
        <v>0</v>
      </c>
      <c r="AK696" s="40">
        <f>SUMIF(Unloader!B:B,Summary!B696,Unloader!AD:AD)+SUMIF(Unloader!B:B,Summary!B696,Unloader!BR:BR)+SUMIF(Unloader!B:B,Summary!B696,Unloader!BN:BN)</f>
        <v>0</v>
      </c>
      <c r="AL696" s="40">
        <f>SUMIF(C$2:C696,C696,AJ$2:AJ696)</f>
        <v>17.506250000000001</v>
      </c>
      <c r="AM696" s="40">
        <f>SUMIF(C$2:C696,C696,AK$2:AK696)</f>
        <v>4.0437499999999993</v>
      </c>
      <c r="AN696" s="30">
        <f t="shared" si="282"/>
        <v>1708.8765088207983</v>
      </c>
      <c r="AO696" s="30">
        <f>SUM(AJ$2:AJ696)</f>
        <v>155.96458333333337</v>
      </c>
      <c r="AP696" s="30">
        <f>SUM(AK$2:AK696)</f>
        <v>13.888194444444437</v>
      </c>
      <c r="AQ696" s="30">
        <f t="shared" si="283"/>
        <v>1469.5404467471526</v>
      </c>
    </row>
    <row r="697" spans="1:43" x14ac:dyDescent="0.25">
      <c r="A697" s="124">
        <f t="shared" si="284"/>
        <v>696</v>
      </c>
      <c r="B697" s="361">
        <f t="shared" si="284"/>
        <v>41329</v>
      </c>
      <c r="C697" s="33">
        <f t="shared" si="265"/>
        <v>2</v>
      </c>
      <c r="D697" s="125">
        <f>COUNTIF('Rake Load'!A:A,Summary!B697)</f>
        <v>0</v>
      </c>
      <c r="E697" s="125">
        <f>SUMIF('Rake Load'!A:A,B697,'Rake Load'!F:F)</f>
        <v>0</v>
      </c>
      <c r="F697" s="35">
        <f>SUMIF('Rake Load'!A:A,B697,'Rake Load'!AB:AB)</f>
        <v>0</v>
      </c>
      <c r="G697" s="35" t="e">
        <f t="shared" si="266"/>
        <v>#DIV/0!</v>
      </c>
      <c r="H697" s="36" t="e">
        <f t="shared" si="267"/>
        <v>#DIV/0!</v>
      </c>
      <c r="I697" s="36" t="e">
        <f t="shared" si="268"/>
        <v>#DIV/0!</v>
      </c>
      <c r="J697" s="35">
        <f>SUMIF('Rake Load'!A:A,B697,'Rake Load'!BH:BH)</f>
        <v>0</v>
      </c>
      <c r="K697" s="41">
        <f t="shared" si="269"/>
        <v>0</v>
      </c>
      <c r="L697" s="41" t="e">
        <f t="shared" si="270"/>
        <v>#DIV/0!</v>
      </c>
      <c r="M697" s="49" t="e">
        <f t="shared" si="271"/>
        <v>#DIV/0!</v>
      </c>
      <c r="N697" s="49" t="e">
        <f t="shared" si="272"/>
        <v>#DIV/0!</v>
      </c>
      <c r="O697" s="363">
        <f>SUMIF(C$2:C697,C697,D$2:D697)</f>
        <v>144</v>
      </c>
      <c r="P697" s="33">
        <f>SUMIF(C$2:C697,C697,F$2:F697)</f>
        <v>18.119444444444444</v>
      </c>
      <c r="Q697" s="37">
        <f t="shared" si="273"/>
        <v>0.12582947530864197</v>
      </c>
      <c r="R697" s="36">
        <f t="shared" si="274"/>
        <v>3</v>
      </c>
      <c r="S697" s="36">
        <f t="shared" si="275"/>
        <v>1</v>
      </c>
      <c r="T697" s="363">
        <f>SUM(D$2:D697)</f>
        <v>1535</v>
      </c>
      <c r="U697" s="38">
        <f>SUMIF(C$2:C697,C697,E$2:E697)</f>
        <v>503487.80999999994</v>
      </c>
      <c r="V697" s="38">
        <f>SUM(E$2:E697)</f>
        <v>5446054.2960000029</v>
      </c>
      <c r="W697" s="43">
        <f>SUM(F$2:F697)</f>
        <v>40908.054861111159</v>
      </c>
      <c r="X697" s="43">
        <f t="shared" si="276"/>
        <v>26.650198606587075</v>
      </c>
      <c r="Y697" s="36">
        <f t="shared" si="277"/>
        <v>15</v>
      </c>
      <c r="Z697" s="36">
        <f t="shared" si="278"/>
        <v>36</v>
      </c>
      <c r="AA697" s="38">
        <f>SUMIF('Rake Load'!A:A,Summary!B697,'Rake Load'!AN:AN)</f>
        <v>0</v>
      </c>
      <c r="AB697" s="38">
        <f>SUMIF(C$2:C697,C697,AA$2:AA697)</f>
        <v>43.03125</v>
      </c>
      <c r="AC697" s="38">
        <f>SUM(AA$2:AA697)</f>
        <v>540.44861111113426</v>
      </c>
      <c r="AD697" s="43" t="e">
        <f t="shared" si="279"/>
        <v>#DIV/0!</v>
      </c>
      <c r="AE697" s="43">
        <f t="shared" si="280"/>
        <v>0.298828125</v>
      </c>
      <c r="AF697" s="43">
        <f t="shared" si="281"/>
        <v>0.35208378574015259</v>
      </c>
      <c r="AG697" s="38">
        <f>SUMIF(Unloader!B:B,Summary!B697,Unloader!M:M)</f>
        <v>0</v>
      </c>
      <c r="AH697" s="38">
        <f>SUMIF(C$2:C697,C697,AG$2:AG697)</f>
        <v>552138</v>
      </c>
      <c r="AI697" s="38">
        <f>SUM(AG$2:AG697)</f>
        <v>5010888</v>
      </c>
      <c r="AJ697" s="40">
        <f>SUMIF(Unloader!B:B,Summary!B697,Unloader!W:W)</f>
        <v>0</v>
      </c>
      <c r="AK697" s="40">
        <f>SUMIF(Unloader!B:B,Summary!B697,Unloader!AD:AD)+SUMIF(Unloader!B:B,Summary!B697,Unloader!BR:BR)+SUMIF(Unloader!B:B,Summary!B697,Unloader!BN:BN)</f>
        <v>0</v>
      </c>
      <c r="AL697" s="40">
        <f>SUMIF(C$2:C697,C697,AJ$2:AJ697)</f>
        <v>17.506250000000001</v>
      </c>
      <c r="AM697" s="40">
        <f>SUMIF(C$2:C697,C697,AK$2:AK697)</f>
        <v>4.0437499999999993</v>
      </c>
      <c r="AN697" s="30">
        <f t="shared" si="282"/>
        <v>1708.8765088207983</v>
      </c>
      <c r="AO697" s="30">
        <f>SUM(AJ$2:AJ697)</f>
        <v>155.96458333333337</v>
      </c>
      <c r="AP697" s="30">
        <f>SUM(AK$2:AK697)</f>
        <v>13.888194444444437</v>
      </c>
      <c r="AQ697" s="30">
        <f t="shared" si="283"/>
        <v>1469.5404467471526</v>
      </c>
    </row>
    <row r="698" spans="1:43" x14ac:dyDescent="0.25">
      <c r="A698" s="124">
        <f t="shared" si="284"/>
        <v>697</v>
      </c>
      <c r="B698" s="361">
        <f t="shared" si="284"/>
        <v>41330</v>
      </c>
      <c r="C698" s="33">
        <f t="shared" si="265"/>
        <v>2</v>
      </c>
      <c r="D698" s="125">
        <f>COUNTIF('Rake Load'!A:A,Summary!B698)</f>
        <v>0</v>
      </c>
      <c r="E698" s="125">
        <f>SUMIF('Rake Load'!A:A,B698,'Rake Load'!F:F)</f>
        <v>0</v>
      </c>
      <c r="F698" s="35">
        <f>SUMIF('Rake Load'!A:A,B698,'Rake Load'!AB:AB)</f>
        <v>0</v>
      </c>
      <c r="G698" s="35" t="e">
        <f t="shared" si="266"/>
        <v>#DIV/0!</v>
      </c>
      <c r="H698" s="36" t="e">
        <f t="shared" si="267"/>
        <v>#DIV/0!</v>
      </c>
      <c r="I698" s="36" t="e">
        <f t="shared" si="268"/>
        <v>#DIV/0!</v>
      </c>
      <c r="J698" s="35">
        <f>SUMIF('Rake Load'!A:A,B698,'Rake Load'!BH:BH)</f>
        <v>0</v>
      </c>
      <c r="K698" s="41">
        <f t="shared" si="269"/>
        <v>0</v>
      </c>
      <c r="L698" s="41" t="e">
        <f t="shared" si="270"/>
        <v>#DIV/0!</v>
      </c>
      <c r="M698" s="49" t="e">
        <f t="shared" si="271"/>
        <v>#DIV/0!</v>
      </c>
      <c r="N698" s="49" t="e">
        <f t="shared" si="272"/>
        <v>#DIV/0!</v>
      </c>
      <c r="O698" s="363">
        <f>SUMIF(C$2:C698,C698,D$2:D698)</f>
        <v>144</v>
      </c>
      <c r="P698" s="33">
        <f>SUMIF(C$2:C698,C698,F$2:F698)</f>
        <v>18.119444444444444</v>
      </c>
      <c r="Q698" s="37">
        <f t="shared" si="273"/>
        <v>0.12582947530864197</v>
      </c>
      <c r="R698" s="36">
        <f t="shared" si="274"/>
        <v>3</v>
      </c>
      <c r="S698" s="36">
        <f t="shared" si="275"/>
        <v>1</v>
      </c>
      <c r="T698" s="363">
        <f>SUM(D$2:D698)</f>
        <v>1535</v>
      </c>
      <c r="U698" s="38">
        <f>SUMIF(C$2:C698,C698,E$2:E698)</f>
        <v>503487.80999999994</v>
      </c>
      <c r="V698" s="38">
        <f>SUM(E$2:E698)</f>
        <v>5446054.2960000029</v>
      </c>
      <c r="W698" s="43">
        <f>SUM(F$2:F698)</f>
        <v>40908.054861111159</v>
      </c>
      <c r="X698" s="43">
        <f t="shared" si="276"/>
        <v>26.650198606587075</v>
      </c>
      <c r="Y698" s="36">
        <f t="shared" si="277"/>
        <v>15</v>
      </c>
      <c r="Z698" s="36">
        <f t="shared" si="278"/>
        <v>36</v>
      </c>
      <c r="AA698" s="38">
        <f>SUMIF('Rake Load'!A:A,Summary!B698,'Rake Load'!AN:AN)</f>
        <v>0</v>
      </c>
      <c r="AB698" s="38">
        <f>SUMIF(C$2:C698,C698,AA$2:AA698)</f>
        <v>43.03125</v>
      </c>
      <c r="AC698" s="38">
        <f>SUM(AA$2:AA698)</f>
        <v>540.44861111113426</v>
      </c>
      <c r="AD698" s="43" t="e">
        <f t="shared" si="279"/>
        <v>#DIV/0!</v>
      </c>
      <c r="AE698" s="43">
        <f t="shared" si="280"/>
        <v>0.298828125</v>
      </c>
      <c r="AF698" s="43">
        <f t="shared" si="281"/>
        <v>0.35208378574015259</v>
      </c>
      <c r="AG698" s="38">
        <f>SUMIF(Unloader!B:B,Summary!B698,Unloader!M:M)</f>
        <v>0</v>
      </c>
      <c r="AH698" s="38">
        <f>SUMIF(C$2:C698,C698,AG$2:AG698)</f>
        <v>552138</v>
      </c>
      <c r="AI698" s="38">
        <f>SUM(AG$2:AG698)</f>
        <v>5010888</v>
      </c>
      <c r="AJ698" s="40">
        <f>SUMIF(Unloader!B:B,Summary!B698,Unloader!W:W)</f>
        <v>0</v>
      </c>
      <c r="AK698" s="40">
        <f>SUMIF(Unloader!B:B,Summary!B698,Unloader!AD:AD)+SUMIF(Unloader!B:B,Summary!B698,Unloader!BR:BR)+SUMIF(Unloader!B:B,Summary!B698,Unloader!BN:BN)</f>
        <v>0</v>
      </c>
      <c r="AL698" s="40">
        <f>SUMIF(C$2:C698,C698,AJ$2:AJ698)</f>
        <v>17.506250000000001</v>
      </c>
      <c r="AM698" s="40">
        <f>SUMIF(C$2:C698,C698,AK$2:AK698)</f>
        <v>4.0437499999999993</v>
      </c>
      <c r="AN698" s="30">
        <f t="shared" si="282"/>
        <v>1708.8765088207983</v>
      </c>
      <c r="AO698" s="30">
        <f>SUM(AJ$2:AJ698)</f>
        <v>155.96458333333337</v>
      </c>
      <c r="AP698" s="30">
        <f>SUM(AK$2:AK698)</f>
        <v>13.888194444444437</v>
      </c>
      <c r="AQ698" s="30">
        <f t="shared" si="283"/>
        <v>1469.5404467471526</v>
      </c>
    </row>
    <row r="699" spans="1:43" x14ac:dyDescent="0.25">
      <c r="A699" s="124">
        <f t="shared" si="284"/>
        <v>698</v>
      </c>
      <c r="B699" s="361">
        <f t="shared" si="284"/>
        <v>41331</v>
      </c>
      <c r="C699" s="33">
        <f t="shared" si="265"/>
        <v>2</v>
      </c>
      <c r="D699" s="125">
        <f>COUNTIF('Rake Load'!A:A,Summary!B699)</f>
        <v>0</v>
      </c>
      <c r="E699" s="125">
        <f>SUMIF('Rake Load'!A:A,B699,'Rake Load'!F:F)</f>
        <v>0</v>
      </c>
      <c r="F699" s="35">
        <f>SUMIF('Rake Load'!A:A,B699,'Rake Load'!AB:AB)</f>
        <v>0</v>
      </c>
      <c r="G699" s="35" t="e">
        <f t="shared" si="266"/>
        <v>#DIV/0!</v>
      </c>
      <c r="H699" s="36" t="e">
        <f t="shared" si="267"/>
        <v>#DIV/0!</v>
      </c>
      <c r="I699" s="36" t="e">
        <f t="shared" si="268"/>
        <v>#DIV/0!</v>
      </c>
      <c r="J699" s="35">
        <f>SUMIF('Rake Load'!A:A,B699,'Rake Load'!BH:BH)</f>
        <v>0</v>
      </c>
      <c r="K699" s="41">
        <f t="shared" si="269"/>
        <v>0</v>
      </c>
      <c r="L699" s="41" t="e">
        <f t="shared" si="270"/>
        <v>#DIV/0!</v>
      </c>
      <c r="M699" s="49" t="e">
        <f t="shared" si="271"/>
        <v>#DIV/0!</v>
      </c>
      <c r="N699" s="49" t="e">
        <f t="shared" si="272"/>
        <v>#DIV/0!</v>
      </c>
      <c r="O699" s="363">
        <f>SUMIF(C$2:C699,C699,D$2:D699)</f>
        <v>144</v>
      </c>
      <c r="P699" s="33">
        <f>SUMIF(C$2:C699,C699,F$2:F699)</f>
        <v>18.119444444444444</v>
      </c>
      <c r="Q699" s="37">
        <f t="shared" si="273"/>
        <v>0.12582947530864197</v>
      </c>
      <c r="R699" s="36">
        <f t="shared" si="274"/>
        <v>3</v>
      </c>
      <c r="S699" s="36">
        <f t="shared" si="275"/>
        <v>1</v>
      </c>
      <c r="T699" s="363">
        <f>SUM(D$2:D699)</f>
        <v>1535</v>
      </c>
      <c r="U699" s="38">
        <f>SUMIF(C$2:C699,C699,E$2:E699)</f>
        <v>503487.80999999994</v>
      </c>
      <c r="V699" s="38">
        <f>SUM(E$2:E699)</f>
        <v>5446054.2960000029</v>
      </c>
      <c r="W699" s="43">
        <f>SUM(F$2:F699)</f>
        <v>40908.054861111159</v>
      </c>
      <c r="X699" s="43">
        <f t="shared" si="276"/>
        <v>26.650198606587075</v>
      </c>
      <c r="Y699" s="36">
        <f t="shared" si="277"/>
        <v>15</v>
      </c>
      <c r="Z699" s="36">
        <f t="shared" si="278"/>
        <v>36</v>
      </c>
      <c r="AA699" s="38">
        <f>SUMIF('Rake Load'!A:A,Summary!B699,'Rake Load'!AN:AN)</f>
        <v>0</v>
      </c>
      <c r="AB699" s="38">
        <f>SUMIF(C$2:C699,C699,AA$2:AA699)</f>
        <v>43.03125</v>
      </c>
      <c r="AC699" s="38">
        <f>SUM(AA$2:AA699)</f>
        <v>540.44861111113426</v>
      </c>
      <c r="AD699" s="43" t="e">
        <f t="shared" si="279"/>
        <v>#DIV/0!</v>
      </c>
      <c r="AE699" s="43">
        <f t="shared" si="280"/>
        <v>0.298828125</v>
      </c>
      <c r="AF699" s="43">
        <f t="shared" si="281"/>
        <v>0.35208378574015259</v>
      </c>
      <c r="AG699" s="38">
        <f>SUMIF(Unloader!B:B,Summary!B699,Unloader!M:M)</f>
        <v>0</v>
      </c>
      <c r="AH699" s="38">
        <f>SUMIF(C$2:C699,C699,AG$2:AG699)</f>
        <v>552138</v>
      </c>
      <c r="AI699" s="38">
        <f>SUM(AG$2:AG699)</f>
        <v>5010888</v>
      </c>
      <c r="AJ699" s="40">
        <f>SUMIF(Unloader!B:B,Summary!B699,Unloader!W:W)</f>
        <v>0</v>
      </c>
      <c r="AK699" s="40">
        <f>SUMIF(Unloader!B:B,Summary!B699,Unloader!AD:AD)+SUMIF(Unloader!B:B,Summary!B699,Unloader!BR:BR)+SUMIF(Unloader!B:B,Summary!B699,Unloader!BN:BN)</f>
        <v>0</v>
      </c>
      <c r="AL699" s="40">
        <f>SUMIF(C$2:C699,C699,AJ$2:AJ699)</f>
        <v>17.506250000000001</v>
      </c>
      <c r="AM699" s="40">
        <f>SUMIF(C$2:C699,C699,AK$2:AK699)</f>
        <v>4.0437499999999993</v>
      </c>
      <c r="AN699" s="30">
        <f t="shared" si="282"/>
        <v>1708.8765088207983</v>
      </c>
      <c r="AO699" s="30">
        <f>SUM(AJ$2:AJ699)</f>
        <v>155.96458333333337</v>
      </c>
      <c r="AP699" s="30">
        <f>SUM(AK$2:AK699)</f>
        <v>13.888194444444437</v>
      </c>
      <c r="AQ699" s="30">
        <f t="shared" si="283"/>
        <v>1469.5404467471526</v>
      </c>
    </row>
    <row r="700" spans="1:43" x14ac:dyDescent="0.25">
      <c r="A700" s="124">
        <f t="shared" si="284"/>
        <v>699</v>
      </c>
      <c r="B700" s="361">
        <f t="shared" si="284"/>
        <v>41332</v>
      </c>
      <c r="C700" s="33">
        <f t="shared" si="265"/>
        <v>2</v>
      </c>
      <c r="D700" s="125">
        <f>COUNTIF('Rake Load'!A:A,Summary!B700)</f>
        <v>0</v>
      </c>
      <c r="E700" s="125">
        <f>SUMIF('Rake Load'!A:A,B700,'Rake Load'!F:F)</f>
        <v>0</v>
      </c>
      <c r="F700" s="35">
        <f>SUMIF('Rake Load'!A:A,B700,'Rake Load'!AB:AB)</f>
        <v>0</v>
      </c>
      <c r="G700" s="35" t="e">
        <f t="shared" si="266"/>
        <v>#DIV/0!</v>
      </c>
      <c r="H700" s="36" t="e">
        <f t="shared" si="267"/>
        <v>#DIV/0!</v>
      </c>
      <c r="I700" s="36" t="e">
        <f t="shared" si="268"/>
        <v>#DIV/0!</v>
      </c>
      <c r="J700" s="35">
        <f>SUMIF('Rake Load'!A:A,B700,'Rake Load'!BH:BH)</f>
        <v>0</v>
      </c>
      <c r="K700" s="41">
        <f t="shared" si="269"/>
        <v>0</v>
      </c>
      <c r="L700" s="41" t="e">
        <f t="shared" si="270"/>
        <v>#DIV/0!</v>
      </c>
      <c r="M700" s="49" t="e">
        <f t="shared" si="271"/>
        <v>#DIV/0!</v>
      </c>
      <c r="N700" s="49" t="e">
        <f t="shared" si="272"/>
        <v>#DIV/0!</v>
      </c>
      <c r="O700" s="363">
        <f>SUMIF(C$2:C700,C700,D$2:D700)</f>
        <v>144</v>
      </c>
      <c r="P700" s="33">
        <f>SUMIF(C$2:C700,C700,F$2:F700)</f>
        <v>18.119444444444444</v>
      </c>
      <c r="Q700" s="37">
        <f t="shared" si="273"/>
        <v>0.12582947530864197</v>
      </c>
      <c r="R700" s="36">
        <f t="shared" si="274"/>
        <v>3</v>
      </c>
      <c r="S700" s="36">
        <f t="shared" si="275"/>
        <v>1</v>
      </c>
      <c r="T700" s="363">
        <f>SUM(D$2:D700)</f>
        <v>1535</v>
      </c>
      <c r="U700" s="38">
        <f>SUMIF(C$2:C700,C700,E$2:E700)</f>
        <v>503487.80999999994</v>
      </c>
      <c r="V700" s="38">
        <f>SUM(E$2:E700)</f>
        <v>5446054.2960000029</v>
      </c>
      <c r="W700" s="43">
        <f>SUM(F$2:F700)</f>
        <v>40908.054861111159</v>
      </c>
      <c r="X700" s="43">
        <f t="shared" si="276"/>
        <v>26.650198606587075</v>
      </c>
      <c r="Y700" s="36">
        <f t="shared" si="277"/>
        <v>15</v>
      </c>
      <c r="Z700" s="36">
        <f t="shared" si="278"/>
        <v>36</v>
      </c>
      <c r="AA700" s="38">
        <f>SUMIF('Rake Load'!A:A,Summary!B700,'Rake Load'!AN:AN)</f>
        <v>0</v>
      </c>
      <c r="AB700" s="38">
        <f>SUMIF(C$2:C700,C700,AA$2:AA700)</f>
        <v>43.03125</v>
      </c>
      <c r="AC700" s="38">
        <f>SUM(AA$2:AA700)</f>
        <v>540.44861111113426</v>
      </c>
      <c r="AD700" s="43" t="e">
        <f t="shared" si="279"/>
        <v>#DIV/0!</v>
      </c>
      <c r="AE700" s="43">
        <f t="shared" si="280"/>
        <v>0.298828125</v>
      </c>
      <c r="AF700" s="43">
        <f t="shared" si="281"/>
        <v>0.35208378574015259</v>
      </c>
      <c r="AG700" s="38">
        <f>SUMIF(Unloader!B:B,Summary!B700,Unloader!M:M)</f>
        <v>0</v>
      </c>
      <c r="AH700" s="38">
        <f>SUMIF(C$2:C700,C700,AG$2:AG700)</f>
        <v>552138</v>
      </c>
      <c r="AI700" s="38">
        <f>SUM(AG$2:AG700)</f>
        <v>5010888</v>
      </c>
      <c r="AJ700" s="40">
        <f>SUMIF(Unloader!B:B,Summary!B700,Unloader!W:W)</f>
        <v>0</v>
      </c>
      <c r="AK700" s="40">
        <f>SUMIF(Unloader!B:B,Summary!B700,Unloader!AD:AD)+SUMIF(Unloader!B:B,Summary!B700,Unloader!BR:BR)+SUMIF(Unloader!B:B,Summary!B700,Unloader!BN:BN)</f>
        <v>0</v>
      </c>
      <c r="AL700" s="40">
        <f>SUMIF(C$2:C700,C700,AJ$2:AJ700)</f>
        <v>17.506250000000001</v>
      </c>
      <c r="AM700" s="40">
        <f>SUMIF(C$2:C700,C700,AK$2:AK700)</f>
        <v>4.0437499999999993</v>
      </c>
      <c r="AN700" s="30">
        <f t="shared" si="282"/>
        <v>1708.8765088207983</v>
      </c>
      <c r="AO700" s="30">
        <f>SUM(AJ$2:AJ700)</f>
        <v>155.96458333333337</v>
      </c>
      <c r="AP700" s="30">
        <f>SUM(AK$2:AK700)</f>
        <v>13.888194444444437</v>
      </c>
      <c r="AQ700" s="30">
        <f t="shared" si="283"/>
        <v>1469.5404467471526</v>
      </c>
    </row>
    <row r="701" spans="1:43" x14ac:dyDescent="0.25">
      <c r="A701" s="124">
        <f t="shared" si="284"/>
        <v>700</v>
      </c>
      <c r="B701" s="361">
        <f t="shared" si="284"/>
        <v>41333</v>
      </c>
      <c r="C701" s="33">
        <f t="shared" si="265"/>
        <v>2</v>
      </c>
      <c r="D701" s="125">
        <f>COUNTIF('Rake Load'!A:A,Summary!B701)</f>
        <v>0</v>
      </c>
      <c r="E701" s="125">
        <f>SUMIF('Rake Load'!A:A,B701,'Rake Load'!F:F)</f>
        <v>0</v>
      </c>
      <c r="F701" s="35">
        <f>SUMIF('Rake Load'!A:A,B701,'Rake Load'!AB:AB)</f>
        <v>0</v>
      </c>
      <c r="G701" s="35" t="e">
        <f t="shared" si="266"/>
        <v>#DIV/0!</v>
      </c>
      <c r="H701" s="36" t="e">
        <f t="shared" si="267"/>
        <v>#DIV/0!</v>
      </c>
      <c r="I701" s="36" t="e">
        <f t="shared" si="268"/>
        <v>#DIV/0!</v>
      </c>
      <c r="J701" s="35">
        <f>SUMIF('Rake Load'!A:A,B701,'Rake Load'!BH:BH)</f>
        <v>0</v>
      </c>
      <c r="K701" s="41">
        <f t="shared" si="269"/>
        <v>0</v>
      </c>
      <c r="L701" s="41" t="e">
        <f t="shared" si="270"/>
        <v>#DIV/0!</v>
      </c>
      <c r="M701" s="49" t="e">
        <f t="shared" si="271"/>
        <v>#DIV/0!</v>
      </c>
      <c r="N701" s="49" t="e">
        <f t="shared" si="272"/>
        <v>#DIV/0!</v>
      </c>
      <c r="O701" s="363">
        <f>SUMIF(C$2:C701,C701,D$2:D701)</f>
        <v>144</v>
      </c>
      <c r="P701" s="33">
        <f>SUMIF(C$2:C701,C701,F$2:F701)</f>
        <v>18.119444444444444</v>
      </c>
      <c r="Q701" s="37">
        <f t="shared" si="273"/>
        <v>0.12582947530864197</v>
      </c>
      <c r="R701" s="36">
        <f t="shared" si="274"/>
        <v>3</v>
      </c>
      <c r="S701" s="36">
        <f t="shared" si="275"/>
        <v>1</v>
      </c>
      <c r="T701" s="363">
        <f>SUM(D$2:D701)</f>
        <v>1535</v>
      </c>
      <c r="U701" s="38">
        <f>SUMIF(C$2:C701,C701,E$2:E701)</f>
        <v>503487.80999999994</v>
      </c>
      <c r="V701" s="38">
        <f>SUM(E$2:E701)</f>
        <v>5446054.2960000029</v>
      </c>
      <c r="W701" s="43">
        <f>SUM(F$2:F701)</f>
        <v>40908.054861111159</v>
      </c>
      <c r="X701" s="43">
        <f t="shared" si="276"/>
        <v>26.650198606587075</v>
      </c>
      <c r="Y701" s="36">
        <f t="shared" si="277"/>
        <v>15</v>
      </c>
      <c r="Z701" s="36">
        <f t="shared" si="278"/>
        <v>36</v>
      </c>
      <c r="AA701" s="38">
        <f>SUMIF('Rake Load'!A:A,Summary!B701,'Rake Load'!AN:AN)</f>
        <v>0</v>
      </c>
      <c r="AB701" s="38">
        <f>SUMIF(C$2:C701,C701,AA$2:AA701)</f>
        <v>43.03125</v>
      </c>
      <c r="AC701" s="38">
        <f>SUM(AA$2:AA701)</f>
        <v>540.44861111113426</v>
      </c>
      <c r="AD701" s="43" t="e">
        <f t="shared" si="279"/>
        <v>#DIV/0!</v>
      </c>
      <c r="AE701" s="43">
        <f t="shared" si="280"/>
        <v>0.298828125</v>
      </c>
      <c r="AF701" s="43">
        <f t="shared" si="281"/>
        <v>0.35208378574015259</v>
      </c>
      <c r="AG701" s="38">
        <f>SUMIF(Unloader!B:B,Summary!B701,Unloader!M:M)</f>
        <v>0</v>
      </c>
      <c r="AH701" s="38">
        <f>SUMIF(C$2:C701,C701,AG$2:AG701)</f>
        <v>552138</v>
      </c>
      <c r="AI701" s="38">
        <f>SUM(AG$2:AG701)</f>
        <v>5010888</v>
      </c>
      <c r="AJ701" s="40">
        <f>SUMIF(Unloader!B:B,Summary!B701,Unloader!W:W)</f>
        <v>0</v>
      </c>
      <c r="AK701" s="40">
        <f>SUMIF(Unloader!B:B,Summary!B701,Unloader!AD:AD)+SUMIF(Unloader!B:B,Summary!B701,Unloader!BR:BR)+SUMIF(Unloader!B:B,Summary!B701,Unloader!BN:BN)</f>
        <v>0</v>
      </c>
      <c r="AL701" s="40">
        <f>SUMIF(C$2:C701,C701,AJ$2:AJ701)</f>
        <v>17.506250000000001</v>
      </c>
      <c r="AM701" s="40">
        <f>SUMIF(C$2:C701,C701,AK$2:AK701)</f>
        <v>4.0437499999999993</v>
      </c>
      <c r="AN701" s="30">
        <f t="shared" si="282"/>
        <v>1708.8765088207983</v>
      </c>
      <c r="AO701" s="30">
        <f>SUM(AJ$2:AJ701)</f>
        <v>155.96458333333337</v>
      </c>
      <c r="AP701" s="30">
        <f>SUM(AK$2:AK701)</f>
        <v>13.888194444444437</v>
      </c>
      <c r="AQ701" s="30">
        <f t="shared" si="283"/>
        <v>1469.5404467471526</v>
      </c>
    </row>
    <row r="702" spans="1:43" x14ac:dyDescent="0.25">
      <c r="A702" s="124">
        <f t="shared" si="284"/>
        <v>701</v>
      </c>
      <c r="B702" s="361">
        <f t="shared" si="284"/>
        <v>41334</v>
      </c>
      <c r="C702" s="33">
        <f t="shared" si="265"/>
        <v>3</v>
      </c>
      <c r="D702" s="125">
        <f>COUNTIF('Rake Load'!A:A,Summary!B702)</f>
        <v>0</v>
      </c>
      <c r="E702" s="125">
        <f>SUMIF('Rake Load'!A:A,B702,'Rake Load'!F:F)</f>
        <v>0</v>
      </c>
      <c r="F702" s="35">
        <f>SUMIF('Rake Load'!A:A,B702,'Rake Load'!AB:AB)</f>
        <v>0</v>
      </c>
      <c r="G702" s="35" t="e">
        <f t="shared" si="266"/>
        <v>#DIV/0!</v>
      </c>
      <c r="H702" s="36" t="e">
        <f t="shared" si="267"/>
        <v>#DIV/0!</v>
      </c>
      <c r="I702" s="36" t="e">
        <f t="shared" si="268"/>
        <v>#DIV/0!</v>
      </c>
      <c r="J702" s="35">
        <f>SUMIF('Rake Load'!A:A,B702,'Rake Load'!BH:BH)</f>
        <v>0</v>
      </c>
      <c r="K702" s="41">
        <f t="shared" si="269"/>
        <v>0</v>
      </c>
      <c r="L702" s="41" t="e">
        <f t="shared" si="270"/>
        <v>#DIV/0!</v>
      </c>
      <c r="M702" s="49" t="e">
        <f t="shared" si="271"/>
        <v>#DIV/0!</v>
      </c>
      <c r="N702" s="49" t="e">
        <f t="shared" si="272"/>
        <v>#DIV/0!</v>
      </c>
      <c r="O702" s="363">
        <f>SUMIF(C$2:C702,C702,D$2:D702)</f>
        <v>173</v>
      </c>
      <c r="P702" s="33">
        <f>SUMIF(C$2:C702,C702,F$2:F702)</f>
        <v>18.330555555555559</v>
      </c>
      <c r="Q702" s="37">
        <f t="shared" si="273"/>
        <v>0.10595696852922289</v>
      </c>
      <c r="R702" s="36">
        <f t="shared" si="274"/>
        <v>2</v>
      </c>
      <c r="S702" s="36">
        <f t="shared" si="275"/>
        <v>32</v>
      </c>
      <c r="T702" s="363">
        <f>SUM(D$2:D702)</f>
        <v>1535</v>
      </c>
      <c r="U702" s="38">
        <f>SUMIF(C$2:C702,C702,E$2:E702)</f>
        <v>626102.50999999989</v>
      </c>
      <c r="V702" s="38">
        <f>SUM(E$2:E702)</f>
        <v>5446054.2960000029</v>
      </c>
      <c r="W702" s="43">
        <f>SUM(F$2:F702)</f>
        <v>40908.054861111159</v>
      </c>
      <c r="X702" s="43">
        <f t="shared" si="276"/>
        <v>26.650198606587075</v>
      </c>
      <c r="Y702" s="36">
        <f t="shared" si="277"/>
        <v>15</v>
      </c>
      <c r="Z702" s="36">
        <f t="shared" si="278"/>
        <v>36</v>
      </c>
      <c r="AA702" s="38">
        <f>SUMIF('Rake Load'!A:A,Summary!B702,'Rake Load'!AN:AN)</f>
        <v>0</v>
      </c>
      <c r="AB702" s="38">
        <f>SUMIF(C$2:C702,C702,AA$2:AA702)</f>
        <v>49.59375</v>
      </c>
      <c r="AC702" s="38">
        <f>SUM(AA$2:AA702)</f>
        <v>540.44861111113426</v>
      </c>
      <c r="AD702" s="43" t="e">
        <f t="shared" si="279"/>
        <v>#DIV/0!</v>
      </c>
      <c r="AE702" s="43">
        <f t="shared" si="280"/>
        <v>0.28666907514450868</v>
      </c>
      <c r="AF702" s="43">
        <f t="shared" si="281"/>
        <v>0.35208378574015259</v>
      </c>
      <c r="AG702" s="38">
        <f>SUMIF(Unloader!B:B,Summary!B702,Unloader!M:M)</f>
        <v>0</v>
      </c>
      <c r="AH702" s="38">
        <f>SUMIF(C$2:C702,C702,AG$2:AG702)</f>
        <v>655574</v>
      </c>
      <c r="AI702" s="38">
        <f>SUM(AG$2:AG702)</f>
        <v>5010888</v>
      </c>
      <c r="AJ702" s="40">
        <f>SUMIF(Unloader!B:B,Summary!B702,Unloader!W:W)</f>
        <v>0</v>
      </c>
      <c r="AK702" s="40">
        <f>SUMIF(Unloader!B:B,Summary!B702,Unloader!AD:AD)+SUMIF(Unloader!B:B,Summary!B702,Unloader!BR:BR)+SUMIF(Unloader!B:B,Summary!B702,Unloader!BN:BN)</f>
        <v>0</v>
      </c>
      <c r="AL702" s="40">
        <f>SUMIF(C$2:C702,C702,AJ$2:AJ702)</f>
        <v>20.394444444444446</v>
      </c>
      <c r="AM702" s="40">
        <f>SUMIF(C$2:C702,C702,AK$2:AK702)</f>
        <v>2.3020833333333335</v>
      </c>
      <c r="AN702" s="30">
        <f t="shared" si="282"/>
        <v>1509.7854373776529</v>
      </c>
      <c r="AO702" s="30">
        <f>SUM(AJ$2:AJ702)</f>
        <v>155.96458333333337</v>
      </c>
      <c r="AP702" s="30">
        <f>SUM(AK$2:AK702)</f>
        <v>13.888194444444437</v>
      </c>
      <c r="AQ702" s="30">
        <f t="shared" si="283"/>
        <v>1469.5404467471526</v>
      </c>
    </row>
    <row r="703" spans="1:43" x14ac:dyDescent="0.25">
      <c r="A703" s="124">
        <f t="shared" si="284"/>
        <v>702</v>
      </c>
      <c r="B703" s="361">
        <f t="shared" si="284"/>
        <v>41335</v>
      </c>
      <c r="C703" s="33">
        <f t="shared" si="265"/>
        <v>3</v>
      </c>
      <c r="D703" s="125">
        <f>COUNTIF('Rake Load'!A:A,Summary!B703)</f>
        <v>0</v>
      </c>
      <c r="E703" s="125">
        <f>SUMIF('Rake Load'!A:A,B703,'Rake Load'!F:F)</f>
        <v>0</v>
      </c>
      <c r="F703" s="35">
        <f>SUMIF('Rake Load'!A:A,B703,'Rake Load'!AB:AB)</f>
        <v>0</v>
      </c>
      <c r="G703" s="35" t="e">
        <f t="shared" si="266"/>
        <v>#DIV/0!</v>
      </c>
      <c r="H703" s="36" t="e">
        <f t="shared" si="267"/>
        <v>#DIV/0!</v>
      </c>
      <c r="I703" s="36" t="e">
        <f t="shared" si="268"/>
        <v>#DIV/0!</v>
      </c>
      <c r="J703" s="35">
        <f>SUMIF('Rake Load'!A:A,B703,'Rake Load'!BH:BH)</f>
        <v>0</v>
      </c>
      <c r="K703" s="41">
        <f t="shared" si="269"/>
        <v>0</v>
      </c>
      <c r="L703" s="41" t="e">
        <f t="shared" si="270"/>
        <v>#DIV/0!</v>
      </c>
      <c r="M703" s="49" t="e">
        <f t="shared" si="271"/>
        <v>#DIV/0!</v>
      </c>
      <c r="N703" s="49" t="e">
        <f t="shared" si="272"/>
        <v>#DIV/0!</v>
      </c>
      <c r="O703" s="363">
        <f>SUMIF(C$2:C703,C703,D$2:D703)</f>
        <v>173</v>
      </c>
      <c r="P703" s="33">
        <f>SUMIF(C$2:C703,C703,F$2:F703)</f>
        <v>18.330555555555559</v>
      </c>
      <c r="Q703" s="37">
        <f t="shared" si="273"/>
        <v>0.10595696852922289</v>
      </c>
      <c r="R703" s="36">
        <f t="shared" si="274"/>
        <v>2</v>
      </c>
      <c r="S703" s="36">
        <f t="shared" si="275"/>
        <v>32</v>
      </c>
      <c r="T703" s="363">
        <f>SUM(D$2:D703)</f>
        <v>1535</v>
      </c>
      <c r="U703" s="38">
        <f>SUMIF(C$2:C703,C703,E$2:E703)</f>
        <v>626102.50999999989</v>
      </c>
      <c r="V703" s="38">
        <f>SUM(E$2:E703)</f>
        <v>5446054.2960000029</v>
      </c>
      <c r="W703" s="43">
        <f>SUM(F$2:F703)</f>
        <v>40908.054861111159</v>
      </c>
      <c r="X703" s="43">
        <f t="shared" si="276"/>
        <v>26.650198606587075</v>
      </c>
      <c r="Y703" s="36">
        <f t="shared" si="277"/>
        <v>15</v>
      </c>
      <c r="Z703" s="36">
        <f t="shared" si="278"/>
        <v>36</v>
      </c>
      <c r="AA703" s="38">
        <f>SUMIF('Rake Load'!A:A,Summary!B703,'Rake Load'!AN:AN)</f>
        <v>0</v>
      </c>
      <c r="AB703" s="38">
        <f>SUMIF(C$2:C703,C703,AA$2:AA703)</f>
        <v>49.59375</v>
      </c>
      <c r="AC703" s="38">
        <f>SUM(AA$2:AA703)</f>
        <v>540.44861111113426</v>
      </c>
      <c r="AD703" s="43" t="e">
        <f t="shared" si="279"/>
        <v>#DIV/0!</v>
      </c>
      <c r="AE703" s="43">
        <f t="shared" si="280"/>
        <v>0.28666907514450868</v>
      </c>
      <c r="AF703" s="43">
        <f t="shared" si="281"/>
        <v>0.35208378574015259</v>
      </c>
      <c r="AG703" s="38">
        <f>SUMIF(Unloader!B:B,Summary!B703,Unloader!M:M)</f>
        <v>0</v>
      </c>
      <c r="AH703" s="38">
        <f>SUMIF(C$2:C703,C703,AG$2:AG703)</f>
        <v>655574</v>
      </c>
      <c r="AI703" s="38">
        <f>SUM(AG$2:AG703)</f>
        <v>5010888</v>
      </c>
      <c r="AJ703" s="40">
        <f>SUMIF(Unloader!B:B,Summary!B703,Unloader!W:W)</f>
        <v>0</v>
      </c>
      <c r="AK703" s="40">
        <f>SUMIF(Unloader!B:B,Summary!B703,Unloader!AD:AD)+SUMIF(Unloader!B:B,Summary!B703,Unloader!BR:BR)+SUMIF(Unloader!B:B,Summary!B703,Unloader!BN:BN)</f>
        <v>0</v>
      </c>
      <c r="AL703" s="40">
        <f>SUMIF(C$2:C703,C703,AJ$2:AJ703)</f>
        <v>20.394444444444446</v>
      </c>
      <c r="AM703" s="40">
        <f>SUMIF(C$2:C703,C703,AK$2:AK703)</f>
        <v>2.3020833333333335</v>
      </c>
      <c r="AN703" s="30">
        <f t="shared" si="282"/>
        <v>1509.7854373776529</v>
      </c>
      <c r="AO703" s="30">
        <f>SUM(AJ$2:AJ703)</f>
        <v>155.96458333333337</v>
      </c>
      <c r="AP703" s="30">
        <f>SUM(AK$2:AK703)</f>
        <v>13.888194444444437</v>
      </c>
      <c r="AQ703" s="30">
        <f t="shared" si="283"/>
        <v>1469.5404467471526</v>
      </c>
    </row>
    <row r="704" spans="1:43" x14ac:dyDescent="0.25">
      <c r="A704" s="124">
        <f t="shared" si="284"/>
        <v>703</v>
      </c>
      <c r="B704" s="361">
        <f t="shared" si="284"/>
        <v>41336</v>
      </c>
      <c r="C704" s="33">
        <f t="shared" si="265"/>
        <v>3</v>
      </c>
      <c r="D704" s="125">
        <f>COUNTIF('Rake Load'!A:A,Summary!B704)</f>
        <v>0</v>
      </c>
      <c r="E704" s="125">
        <f>SUMIF('Rake Load'!A:A,B704,'Rake Load'!F:F)</f>
        <v>0</v>
      </c>
      <c r="F704" s="35">
        <f>SUMIF('Rake Load'!A:A,B704,'Rake Load'!AB:AB)</f>
        <v>0</v>
      </c>
      <c r="G704" s="35" t="e">
        <f t="shared" si="266"/>
        <v>#DIV/0!</v>
      </c>
      <c r="H704" s="36" t="e">
        <f t="shared" si="267"/>
        <v>#DIV/0!</v>
      </c>
      <c r="I704" s="36" t="e">
        <f t="shared" si="268"/>
        <v>#DIV/0!</v>
      </c>
      <c r="J704" s="35">
        <f>SUMIF('Rake Load'!A:A,B704,'Rake Load'!BH:BH)</f>
        <v>0</v>
      </c>
      <c r="K704" s="41">
        <f t="shared" si="269"/>
        <v>0</v>
      </c>
      <c r="L704" s="41" t="e">
        <f t="shared" si="270"/>
        <v>#DIV/0!</v>
      </c>
      <c r="M704" s="49" t="e">
        <f t="shared" si="271"/>
        <v>#DIV/0!</v>
      </c>
      <c r="N704" s="49" t="e">
        <f t="shared" si="272"/>
        <v>#DIV/0!</v>
      </c>
      <c r="O704" s="363">
        <f>SUMIF(C$2:C704,C704,D$2:D704)</f>
        <v>173</v>
      </c>
      <c r="P704" s="33">
        <f>SUMIF(C$2:C704,C704,F$2:F704)</f>
        <v>18.330555555555559</v>
      </c>
      <c r="Q704" s="37">
        <f t="shared" si="273"/>
        <v>0.10595696852922289</v>
      </c>
      <c r="R704" s="36">
        <f t="shared" si="274"/>
        <v>2</v>
      </c>
      <c r="S704" s="36">
        <f t="shared" si="275"/>
        <v>32</v>
      </c>
      <c r="T704" s="363">
        <f>SUM(D$2:D704)</f>
        <v>1535</v>
      </c>
      <c r="U704" s="38">
        <f>SUMIF(C$2:C704,C704,E$2:E704)</f>
        <v>626102.50999999989</v>
      </c>
      <c r="V704" s="38">
        <f>SUM(E$2:E704)</f>
        <v>5446054.2960000029</v>
      </c>
      <c r="W704" s="43">
        <f>SUM(F$2:F704)</f>
        <v>40908.054861111159</v>
      </c>
      <c r="X704" s="43">
        <f t="shared" si="276"/>
        <v>26.650198606587075</v>
      </c>
      <c r="Y704" s="36">
        <f t="shared" si="277"/>
        <v>15</v>
      </c>
      <c r="Z704" s="36">
        <f t="shared" si="278"/>
        <v>36</v>
      </c>
      <c r="AA704" s="38">
        <f>SUMIF('Rake Load'!A:A,Summary!B704,'Rake Load'!AN:AN)</f>
        <v>0</v>
      </c>
      <c r="AB704" s="38">
        <f>SUMIF(C$2:C704,C704,AA$2:AA704)</f>
        <v>49.59375</v>
      </c>
      <c r="AC704" s="38">
        <f>SUM(AA$2:AA704)</f>
        <v>540.44861111113426</v>
      </c>
      <c r="AD704" s="43" t="e">
        <f t="shared" si="279"/>
        <v>#DIV/0!</v>
      </c>
      <c r="AE704" s="43">
        <f t="shared" si="280"/>
        <v>0.28666907514450868</v>
      </c>
      <c r="AF704" s="43">
        <f t="shared" si="281"/>
        <v>0.35208378574015259</v>
      </c>
      <c r="AG704" s="38">
        <f>SUMIF(Unloader!B:B,Summary!B704,Unloader!M:M)</f>
        <v>0</v>
      </c>
      <c r="AH704" s="38">
        <f>SUMIF(C$2:C704,C704,AG$2:AG704)</f>
        <v>655574</v>
      </c>
      <c r="AI704" s="38">
        <f>SUM(AG$2:AG704)</f>
        <v>5010888</v>
      </c>
      <c r="AJ704" s="40">
        <f>SUMIF(Unloader!B:B,Summary!B704,Unloader!W:W)</f>
        <v>0</v>
      </c>
      <c r="AK704" s="40">
        <f>SUMIF(Unloader!B:B,Summary!B704,Unloader!AD:AD)+SUMIF(Unloader!B:B,Summary!B704,Unloader!BR:BR)+SUMIF(Unloader!B:B,Summary!B704,Unloader!BN:BN)</f>
        <v>0</v>
      </c>
      <c r="AL704" s="40">
        <f>SUMIF(C$2:C704,C704,AJ$2:AJ704)</f>
        <v>20.394444444444446</v>
      </c>
      <c r="AM704" s="40">
        <f>SUMIF(C$2:C704,C704,AK$2:AK704)</f>
        <v>2.3020833333333335</v>
      </c>
      <c r="AN704" s="30">
        <f t="shared" si="282"/>
        <v>1509.7854373776529</v>
      </c>
      <c r="AO704" s="30">
        <f>SUM(AJ$2:AJ704)</f>
        <v>155.96458333333337</v>
      </c>
      <c r="AP704" s="30">
        <f>SUM(AK$2:AK704)</f>
        <v>13.888194444444437</v>
      </c>
      <c r="AQ704" s="30">
        <f t="shared" si="283"/>
        <v>1469.5404467471526</v>
      </c>
    </row>
    <row r="705" spans="1:43" x14ac:dyDescent="0.25">
      <c r="A705" s="124">
        <f t="shared" si="284"/>
        <v>704</v>
      </c>
      <c r="B705" s="361">
        <f t="shared" si="284"/>
        <v>41337</v>
      </c>
      <c r="C705" s="33">
        <f t="shared" si="265"/>
        <v>3</v>
      </c>
      <c r="D705" s="125">
        <f>COUNTIF('Rake Load'!A:A,Summary!B705)</f>
        <v>0</v>
      </c>
      <c r="E705" s="125">
        <f>SUMIF('Rake Load'!A:A,B705,'Rake Load'!F:F)</f>
        <v>0</v>
      </c>
      <c r="F705" s="35">
        <f>SUMIF('Rake Load'!A:A,B705,'Rake Load'!AB:AB)</f>
        <v>0</v>
      </c>
      <c r="G705" s="35" t="e">
        <f t="shared" si="266"/>
        <v>#DIV/0!</v>
      </c>
      <c r="H705" s="36" t="e">
        <f t="shared" si="267"/>
        <v>#DIV/0!</v>
      </c>
      <c r="I705" s="36" t="e">
        <f t="shared" si="268"/>
        <v>#DIV/0!</v>
      </c>
      <c r="J705" s="35">
        <f>SUMIF('Rake Load'!A:A,B705,'Rake Load'!BH:BH)</f>
        <v>0</v>
      </c>
      <c r="K705" s="41">
        <f t="shared" si="269"/>
        <v>0</v>
      </c>
      <c r="L705" s="41" t="e">
        <f t="shared" si="270"/>
        <v>#DIV/0!</v>
      </c>
      <c r="M705" s="49" t="e">
        <f t="shared" si="271"/>
        <v>#DIV/0!</v>
      </c>
      <c r="N705" s="49" t="e">
        <f t="shared" si="272"/>
        <v>#DIV/0!</v>
      </c>
      <c r="O705" s="363">
        <f>SUMIF(C$2:C705,C705,D$2:D705)</f>
        <v>173</v>
      </c>
      <c r="P705" s="33">
        <f>SUMIF(C$2:C705,C705,F$2:F705)</f>
        <v>18.330555555555559</v>
      </c>
      <c r="Q705" s="37">
        <f t="shared" si="273"/>
        <v>0.10595696852922289</v>
      </c>
      <c r="R705" s="36">
        <f t="shared" si="274"/>
        <v>2</v>
      </c>
      <c r="S705" s="36">
        <f t="shared" si="275"/>
        <v>32</v>
      </c>
      <c r="T705" s="363">
        <f>SUM(D$2:D705)</f>
        <v>1535</v>
      </c>
      <c r="U705" s="38">
        <f>SUMIF(C$2:C705,C705,E$2:E705)</f>
        <v>626102.50999999989</v>
      </c>
      <c r="V705" s="38">
        <f>SUM(E$2:E705)</f>
        <v>5446054.2960000029</v>
      </c>
      <c r="W705" s="43">
        <f>SUM(F$2:F705)</f>
        <v>40908.054861111159</v>
      </c>
      <c r="X705" s="43">
        <f t="shared" si="276"/>
        <v>26.650198606587075</v>
      </c>
      <c r="Y705" s="36">
        <f t="shared" si="277"/>
        <v>15</v>
      </c>
      <c r="Z705" s="36">
        <f t="shared" si="278"/>
        <v>36</v>
      </c>
      <c r="AA705" s="38">
        <f>SUMIF('Rake Load'!A:A,Summary!B705,'Rake Load'!AN:AN)</f>
        <v>0</v>
      </c>
      <c r="AB705" s="38">
        <f>SUMIF(C$2:C705,C705,AA$2:AA705)</f>
        <v>49.59375</v>
      </c>
      <c r="AC705" s="38">
        <f>SUM(AA$2:AA705)</f>
        <v>540.44861111113426</v>
      </c>
      <c r="AD705" s="43" t="e">
        <f t="shared" si="279"/>
        <v>#DIV/0!</v>
      </c>
      <c r="AE705" s="43">
        <f t="shared" si="280"/>
        <v>0.28666907514450868</v>
      </c>
      <c r="AF705" s="43">
        <f t="shared" si="281"/>
        <v>0.35208378574015259</v>
      </c>
      <c r="AG705" s="38">
        <f>SUMIF(Unloader!B:B,Summary!B705,Unloader!M:M)</f>
        <v>0</v>
      </c>
      <c r="AH705" s="38">
        <f>SUMIF(C$2:C705,C705,AG$2:AG705)</f>
        <v>655574</v>
      </c>
      <c r="AI705" s="38">
        <f>SUM(AG$2:AG705)</f>
        <v>5010888</v>
      </c>
      <c r="AJ705" s="40">
        <f>SUMIF(Unloader!B:B,Summary!B705,Unloader!W:W)</f>
        <v>0</v>
      </c>
      <c r="AK705" s="40">
        <f>SUMIF(Unloader!B:B,Summary!B705,Unloader!AD:AD)+SUMIF(Unloader!B:B,Summary!B705,Unloader!BR:BR)+SUMIF(Unloader!B:B,Summary!B705,Unloader!BN:BN)</f>
        <v>0</v>
      </c>
      <c r="AL705" s="40">
        <f>SUMIF(C$2:C705,C705,AJ$2:AJ705)</f>
        <v>20.394444444444446</v>
      </c>
      <c r="AM705" s="40">
        <f>SUMIF(C$2:C705,C705,AK$2:AK705)</f>
        <v>2.3020833333333335</v>
      </c>
      <c r="AN705" s="30">
        <f t="shared" si="282"/>
        <v>1509.7854373776529</v>
      </c>
      <c r="AO705" s="30">
        <f>SUM(AJ$2:AJ705)</f>
        <v>155.96458333333337</v>
      </c>
      <c r="AP705" s="30">
        <f>SUM(AK$2:AK705)</f>
        <v>13.888194444444437</v>
      </c>
      <c r="AQ705" s="30">
        <f t="shared" si="283"/>
        <v>1469.5404467471526</v>
      </c>
    </row>
    <row r="706" spans="1:43" x14ac:dyDescent="0.25">
      <c r="A706" s="124">
        <f t="shared" si="284"/>
        <v>705</v>
      </c>
      <c r="B706" s="361">
        <f t="shared" si="284"/>
        <v>41338</v>
      </c>
      <c r="C706" s="33">
        <f t="shared" si="265"/>
        <v>3</v>
      </c>
      <c r="D706" s="125">
        <f>COUNTIF('Rake Load'!A:A,Summary!B706)</f>
        <v>0</v>
      </c>
      <c r="E706" s="125">
        <f>SUMIF('Rake Load'!A:A,B706,'Rake Load'!F:F)</f>
        <v>0</v>
      </c>
      <c r="F706" s="35">
        <f>SUMIF('Rake Load'!A:A,B706,'Rake Load'!AB:AB)</f>
        <v>0</v>
      </c>
      <c r="G706" s="35" t="e">
        <f t="shared" si="266"/>
        <v>#DIV/0!</v>
      </c>
      <c r="H706" s="36" t="e">
        <f t="shared" si="267"/>
        <v>#DIV/0!</v>
      </c>
      <c r="I706" s="36" t="e">
        <f t="shared" si="268"/>
        <v>#DIV/0!</v>
      </c>
      <c r="J706" s="35">
        <f>SUMIF('Rake Load'!A:A,B706,'Rake Load'!BH:BH)</f>
        <v>0</v>
      </c>
      <c r="K706" s="41">
        <f t="shared" si="269"/>
        <v>0</v>
      </c>
      <c r="L706" s="41" t="e">
        <f t="shared" si="270"/>
        <v>#DIV/0!</v>
      </c>
      <c r="M706" s="49" t="e">
        <f t="shared" si="271"/>
        <v>#DIV/0!</v>
      </c>
      <c r="N706" s="49" t="e">
        <f t="shared" si="272"/>
        <v>#DIV/0!</v>
      </c>
      <c r="O706" s="363">
        <f>SUMIF(C$2:C706,C706,D$2:D706)</f>
        <v>173</v>
      </c>
      <c r="P706" s="33">
        <f>SUMIF(C$2:C706,C706,F$2:F706)</f>
        <v>18.330555555555559</v>
      </c>
      <c r="Q706" s="37">
        <f t="shared" si="273"/>
        <v>0.10595696852922289</v>
      </c>
      <c r="R706" s="36">
        <f t="shared" si="274"/>
        <v>2</v>
      </c>
      <c r="S706" s="36">
        <f t="shared" si="275"/>
        <v>32</v>
      </c>
      <c r="T706" s="363">
        <f>SUM(D$2:D706)</f>
        <v>1535</v>
      </c>
      <c r="U706" s="38">
        <f>SUMIF(C$2:C706,C706,E$2:E706)</f>
        <v>626102.50999999989</v>
      </c>
      <c r="V706" s="38">
        <f>SUM(E$2:E706)</f>
        <v>5446054.2960000029</v>
      </c>
      <c r="W706" s="43">
        <f>SUM(F$2:F706)</f>
        <v>40908.054861111159</v>
      </c>
      <c r="X706" s="43">
        <f t="shared" si="276"/>
        <v>26.650198606587075</v>
      </c>
      <c r="Y706" s="36">
        <f t="shared" si="277"/>
        <v>15</v>
      </c>
      <c r="Z706" s="36">
        <f t="shared" si="278"/>
        <v>36</v>
      </c>
      <c r="AA706" s="38">
        <f>SUMIF('Rake Load'!A:A,Summary!B706,'Rake Load'!AN:AN)</f>
        <v>0</v>
      </c>
      <c r="AB706" s="38">
        <f>SUMIF(C$2:C706,C706,AA$2:AA706)</f>
        <v>49.59375</v>
      </c>
      <c r="AC706" s="38">
        <f>SUM(AA$2:AA706)</f>
        <v>540.44861111113426</v>
      </c>
      <c r="AD706" s="43" t="e">
        <f t="shared" si="279"/>
        <v>#DIV/0!</v>
      </c>
      <c r="AE706" s="43">
        <f t="shared" si="280"/>
        <v>0.28666907514450868</v>
      </c>
      <c r="AF706" s="43">
        <f t="shared" si="281"/>
        <v>0.35208378574015259</v>
      </c>
      <c r="AG706" s="38">
        <f>SUMIF(Unloader!B:B,Summary!B706,Unloader!M:M)</f>
        <v>0</v>
      </c>
      <c r="AH706" s="38">
        <f>SUMIF(C$2:C706,C706,AG$2:AG706)</f>
        <v>655574</v>
      </c>
      <c r="AI706" s="38">
        <f>SUM(AG$2:AG706)</f>
        <v>5010888</v>
      </c>
      <c r="AJ706" s="40">
        <f>SUMIF(Unloader!B:B,Summary!B706,Unloader!W:W)</f>
        <v>0</v>
      </c>
      <c r="AK706" s="40">
        <f>SUMIF(Unloader!B:B,Summary!B706,Unloader!AD:AD)+SUMIF(Unloader!B:B,Summary!B706,Unloader!BR:BR)+SUMIF(Unloader!B:B,Summary!B706,Unloader!BN:BN)</f>
        <v>0</v>
      </c>
      <c r="AL706" s="40">
        <f>SUMIF(C$2:C706,C706,AJ$2:AJ706)</f>
        <v>20.394444444444446</v>
      </c>
      <c r="AM706" s="40">
        <f>SUMIF(C$2:C706,C706,AK$2:AK706)</f>
        <v>2.3020833333333335</v>
      </c>
      <c r="AN706" s="30">
        <f t="shared" si="282"/>
        <v>1509.7854373776529</v>
      </c>
      <c r="AO706" s="30">
        <f>SUM(AJ$2:AJ706)</f>
        <v>155.96458333333337</v>
      </c>
      <c r="AP706" s="30">
        <f>SUM(AK$2:AK706)</f>
        <v>13.888194444444437</v>
      </c>
      <c r="AQ706" s="30">
        <f t="shared" si="283"/>
        <v>1469.5404467471526</v>
      </c>
    </row>
    <row r="707" spans="1:43" x14ac:dyDescent="0.25">
      <c r="A707" s="124">
        <f t="shared" si="284"/>
        <v>706</v>
      </c>
      <c r="B707" s="361">
        <f t="shared" si="284"/>
        <v>41339</v>
      </c>
      <c r="C707" s="33">
        <f t="shared" si="265"/>
        <v>3</v>
      </c>
      <c r="D707" s="125">
        <f>COUNTIF('Rake Load'!A:A,Summary!B707)</f>
        <v>0</v>
      </c>
      <c r="E707" s="125">
        <f>SUMIF('Rake Load'!A:A,B707,'Rake Load'!F:F)</f>
        <v>0</v>
      </c>
      <c r="F707" s="35">
        <f>SUMIF('Rake Load'!A:A,B707,'Rake Load'!AB:AB)</f>
        <v>0</v>
      </c>
      <c r="G707" s="35" t="e">
        <f t="shared" si="266"/>
        <v>#DIV/0!</v>
      </c>
      <c r="H707" s="36" t="e">
        <f t="shared" si="267"/>
        <v>#DIV/0!</v>
      </c>
      <c r="I707" s="36" t="e">
        <f t="shared" si="268"/>
        <v>#DIV/0!</v>
      </c>
      <c r="J707" s="35">
        <f>SUMIF('Rake Load'!A:A,B707,'Rake Load'!BH:BH)</f>
        <v>0</v>
      </c>
      <c r="K707" s="41">
        <f t="shared" si="269"/>
        <v>0</v>
      </c>
      <c r="L707" s="41" t="e">
        <f t="shared" si="270"/>
        <v>#DIV/0!</v>
      </c>
      <c r="M707" s="49" t="e">
        <f t="shared" si="271"/>
        <v>#DIV/0!</v>
      </c>
      <c r="N707" s="49" t="e">
        <f t="shared" si="272"/>
        <v>#DIV/0!</v>
      </c>
      <c r="O707" s="363">
        <f>SUMIF(C$2:C707,C707,D$2:D707)</f>
        <v>173</v>
      </c>
      <c r="P707" s="33">
        <f>SUMIF(C$2:C707,C707,F$2:F707)</f>
        <v>18.330555555555559</v>
      </c>
      <c r="Q707" s="37">
        <f t="shared" si="273"/>
        <v>0.10595696852922289</v>
      </c>
      <c r="R707" s="36">
        <f t="shared" si="274"/>
        <v>2</v>
      </c>
      <c r="S707" s="36">
        <f t="shared" si="275"/>
        <v>32</v>
      </c>
      <c r="T707" s="363">
        <f>SUM(D$2:D707)</f>
        <v>1535</v>
      </c>
      <c r="U707" s="38">
        <f>SUMIF(C$2:C707,C707,E$2:E707)</f>
        <v>626102.50999999989</v>
      </c>
      <c r="V707" s="38">
        <f>SUM(E$2:E707)</f>
        <v>5446054.2960000029</v>
      </c>
      <c r="W707" s="43">
        <f>SUM(F$2:F707)</f>
        <v>40908.054861111159</v>
      </c>
      <c r="X707" s="43">
        <f t="shared" si="276"/>
        <v>26.650198606587075</v>
      </c>
      <c r="Y707" s="36">
        <f t="shared" si="277"/>
        <v>15</v>
      </c>
      <c r="Z707" s="36">
        <f t="shared" si="278"/>
        <v>36</v>
      </c>
      <c r="AA707" s="38">
        <f>SUMIF('Rake Load'!A:A,Summary!B707,'Rake Load'!AN:AN)</f>
        <v>0</v>
      </c>
      <c r="AB707" s="38">
        <f>SUMIF(C$2:C707,C707,AA$2:AA707)</f>
        <v>49.59375</v>
      </c>
      <c r="AC707" s="38">
        <f>SUM(AA$2:AA707)</f>
        <v>540.44861111113426</v>
      </c>
      <c r="AD707" s="43" t="e">
        <f t="shared" si="279"/>
        <v>#DIV/0!</v>
      </c>
      <c r="AE707" s="43">
        <f t="shared" si="280"/>
        <v>0.28666907514450868</v>
      </c>
      <c r="AF707" s="43">
        <f t="shared" si="281"/>
        <v>0.35208378574015259</v>
      </c>
      <c r="AG707" s="38">
        <f>SUMIF(Unloader!B:B,Summary!B707,Unloader!M:M)</f>
        <v>0</v>
      </c>
      <c r="AH707" s="38">
        <f>SUMIF(C$2:C707,C707,AG$2:AG707)</f>
        <v>655574</v>
      </c>
      <c r="AI707" s="38">
        <f>SUM(AG$2:AG707)</f>
        <v>5010888</v>
      </c>
      <c r="AJ707" s="40">
        <f>SUMIF(Unloader!B:B,Summary!B707,Unloader!W:W)</f>
        <v>0</v>
      </c>
      <c r="AK707" s="40">
        <f>SUMIF(Unloader!B:B,Summary!B707,Unloader!AD:AD)+SUMIF(Unloader!B:B,Summary!B707,Unloader!BR:BR)+SUMIF(Unloader!B:B,Summary!B707,Unloader!BN:BN)</f>
        <v>0</v>
      </c>
      <c r="AL707" s="40">
        <f>SUMIF(C$2:C707,C707,AJ$2:AJ707)</f>
        <v>20.394444444444446</v>
      </c>
      <c r="AM707" s="40">
        <f>SUMIF(C$2:C707,C707,AK$2:AK707)</f>
        <v>2.3020833333333335</v>
      </c>
      <c r="AN707" s="30">
        <f t="shared" si="282"/>
        <v>1509.7854373776529</v>
      </c>
      <c r="AO707" s="30">
        <f>SUM(AJ$2:AJ707)</f>
        <v>155.96458333333337</v>
      </c>
      <c r="AP707" s="30">
        <f>SUM(AK$2:AK707)</f>
        <v>13.888194444444437</v>
      </c>
      <c r="AQ707" s="30">
        <f t="shared" si="283"/>
        <v>1469.5404467471526</v>
      </c>
    </row>
    <row r="708" spans="1:43" x14ac:dyDescent="0.25">
      <c r="A708" s="124">
        <f t="shared" si="284"/>
        <v>707</v>
      </c>
      <c r="B708" s="361">
        <f t="shared" si="284"/>
        <v>41340</v>
      </c>
      <c r="C708" s="33">
        <f t="shared" si="265"/>
        <v>3</v>
      </c>
      <c r="D708" s="125">
        <f>COUNTIF('Rake Load'!A:A,Summary!B708)</f>
        <v>0</v>
      </c>
      <c r="E708" s="125">
        <f>SUMIF('Rake Load'!A:A,B708,'Rake Load'!F:F)</f>
        <v>0</v>
      </c>
      <c r="F708" s="35">
        <f>SUMIF('Rake Load'!A:A,B708,'Rake Load'!AB:AB)</f>
        <v>0</v>
      </c>
      <c r="G708" s="35" t="e">
        <f t="shared" si="266"/>
        <v>#DIV/0!</v>
      </c>
      <c r="H708" s="36" t="e">
        <f t="shared" si="267"/>
        <v>#DIV/0!</v>
      </c>
      <c r="I708" s="36" t="e">
        <f t="shared" si="268"/>
        <v>#DIV/0!</v>
      </c>
      <c r="J708" s="35">
        <f>SUMIF('Rake Load'!A:A,B708,'Rake Load'!BH:BH)</f>
        <v>0</v>
      </c>
      <c r="K708" s="41">
        <f t="shared" si="269"/>
        <v>0</v>
      </c>
      <c r="L708" s="41" t="e">
        <f t="shared" si="270"/>
        <v>#DIV/0!</v>
      </c>
      <c r="M708" s="49" t="e">
        <f t="shared" si="271"/>
        <v>#DIV/0!</v>
      </c>
      <c r="N708" s="49" t="e">
        <f t="shared" si="272"/>
        <v>#DIV/0!</v>
      </c>
      <c r="O708" s="363">
        <f>SUMIF(C$2:C708,C708,D$2:D708)</f>
        <v>173</v>
      </c>
      <c r="P708" s="33">
        <f>SUMIF(C$2:C708,C708,F$2:F708)</f>
        <v>18.330555555555559</v>
      </c>
      <c r="Q708" s="37">
        <f t="shared" si="273"/>
        <v>0.10595696852922289</v>
      </c>
      <c r="R708" s="36">
        <f t="shared" si="274"/>
        <v>2</v>
      </c>
      <c r="S708" s="36">
        <f t="shared" si="275"/>
        <v>32</v>
      </c>
      <c r="T708" s="363">
        <f>SUM(D$2:D708)</f>
        <v>1535</v>
      </c>
      <c r="U708" s="38">
        <f>SUMIF(C$2:C708,C708,E$2:E708)</f>
        <v>626102.50999999989</v>
      </c>
      <c r="V708" s="38">
        <f>SUM(E$2:E708)</f>
        <v>5446054.2960000029</v>
      </c>
      <c r="W708" s="43">
        <f>SUM(F$2:F708)</f>
        <v>40908.054861111159</v>
      </c>
      <c r="X708" s="43">
        <f t="shared" si="276"/>
        <v>26.650198606587075</v>
      </c>
      <c r="Y708" s="36">
        <f t="shared" si="277"/>
        <v>15</v>
      </c>
      <c r="Z708" s="36">
        <f t="shared" si="278"/>
        <v>36</v>
      </c>
      <c r="AA708" s="38">
        <f>SUMIF('Rake Load'!A:A,Summary!B708,'Rake Load'!AN:AN)</f>
        <v>0</v>
      </c>
      <c r="AB708" s="38">
        <f>SUMIF(C$2:C708,C708,AA$2:AA708)</f>
        <v>49.59375</v>
      </c>
      <c r="AC708" s="38">
        <f>SUM(AA$2:AA708)</f>
        <v>540.44861111113426</v>
      </c>
      <c r="AD708" s="43" t="e">
        <f t="shared" si="279"/>
        <v>#DIV/0!</v>
      </c>
      <c r="AE708" s="43">
        <f t="shared" si="280"/>
        <v>0.28666907514450868</v>
      </c>
      <c r="AF708" s="43">
        <f t="shared" si="281"/>
        <v>0.35208378574015259</v>
      </c>
      <c r="AG708" s="38">
        <f>SUMIF(Unloader!B:B,Summary!B708,Unloader!M:M)</f>
        <v>0</v>
      </c>
      <c r="AH708" s="38">
        <f>SUMIF(C$2:C708,C708,AG$2:AG708)</f>
        <v>655574</v>
      </c>
      <c r="AI708" s="38">
        <f>SUM(AG$2:AG708)</f>
        <v>5010888</v>
      </c>
      <c r="AJ708" s="40">
        <f>SUMIF(Unloader!B:B,Summary!B708,Unloader!W:W)</f>
        <v>0</v>
      </c>
      <c r="AK708" s="40">
        <f>SUMIF(Unloader!B:B,Summary!B708,Unloader!AD:AD)+SUMIF(Unloader!B:B,Summary!B708,Unloader!BR:BR)+SUMIF(Unloader!B:B,Summary!B708,Unloader!BN:BN)</f>
        <v>0</v>
      </c>
      <c r="AL708" s="40">
        <f>SUMIF(C$2:C708,C708,AJ$2:AJ708)</f>
        <v>20.394444444444446</v>
      </c>
      <c r="AM708" s="40">
        <f>SUMIF(C$2:C708,C708,AK$2:AK708)</f>
        <v>2.3020833333333335</v>
      </c>
      <c r="AN708" s="30">
        <f t="shared" si="282"/>
        <v>1509.7854373776529</v>
      </c>
      <c r="AO708" s="30">
        <f>SUM(AJ$2:AJ708)</f>
        <v>155.96458333333337</v>
      </c>
      <c r="AP708" s="30">
        <f>SUM(AK$2:AK708)</f>
        <v>13.888194444444437</v>
      </c>
      <c r="AQ708" s="30">
        <f t="shared" si="283"/>
        <v>1469.5404467471526</v>
      </c>
    </row>
    <row r="709" spans="1:43" x14ac:dyDescent="0.25">
      <c r="A709" s="124">
        <f t="shared" si="284"/>
        <v>708</v>
      </c>
      <c r="B709" s="361">
        <f t="shared" si="284"/>
        <v>41341</v>
      </c>
      <c r="C709" s="33">
        <f t="shared" si="265"/>
        <v>3</v>
      </c>
      <c r="D709" s="125">
        <f>COUNTIF('Rake Load'!A:A,Summary!B709)</f>
        <v>0</v>
      </c>
      <c r="E709" s="125">
        <f>SUMIF('Rake Load'!A:A,B709,'Rake Load'!F:F)</f>
        <v>0</v>
      </c>
      <c r="F709" s="35">
        <f>SUMIF('Rake Load'!A:A,B709,'Rake Load'!AB:AB)</f>
        <v>0</v>
      </c>
      <c r="G709" s="35" t="e">
        <f t="shared" si="266"/>
        <v>#DIV/0!</v>
      </c>
      <c r="H709" s="36" t="e">
        <f t="shared" si="267"/>
        <v>#DIV/0!</v>
      </c>
      <c r="I709" s="36" t="e">
        <f t="shared" si="268"/>
        <v>#DIV/0!</v>
      </c>
      <c r="J709" s="35">
        <f>SUMIF('Rake Load'!A:A,B709,'Rake Load'!BH:BH)</f>
        <v>0</v>
      </c>
      <c r="K709" s="41">
        <f t="shared" si="269"/>
        <v>0</v>
      </c>
      <c r="L709" s="41" t="e">
        <f t="shared" si="270"/>
        <v>#DIV/0!</v>
      </c>
      <c r="M709" s="49" t="e">
        <f t="shared" si="271"/>
        <v>#DIV/0!</v>
      </c>
      <c r="N709" s="49" t="e">
        <f t="shared" si="272"/>
        <v>#DIV/0!</v>
      </c>
      <c r="O709" s="363">
        <f>SUMIF(C$2:C709,C709,D$2:D709)</f>
        <v>173</v>
      </c>
      <c r="P709" s="33">
        <f>SUMIF(C$2:C709,C709,F$2:F709)</f>
        <v>18.330555555555559</v>
      </c>
      <c r="Q709" s="37">
        <f t="shared" si="273"/>
        <v>0.10595696852922289</v>
      </c>
      <c r="R709" s="36">
        <f t="shared" si="274"/>
        <v>2</v>
      </c>
      <c r="S709" s="36">
        <f t="shared" si="275"/>
        <v>32</v>
      </c>
      <c r="T709" s="363">
        <f>SUM(D$2:D709)</f>
        <v>1535</v>
      </c>
      <c r="U709" s="38">
        <f>SUMIF(C$2:C709,C709,E$2:E709)</f>
        <v>626102.50999999989</v>
      </c>
      <c r="V709" s="38">
        <f>SUM(E$2:E709)</f>
        <v>5446054.2960000029</v>
      </c>
      <c r="W709" s="43">
        <f>SUM(F$2:F709)</f>
        <v>40908.054861111159</v>
      </c>
      <c r="X709" s="43">
        <f t="shared" si="276"/>
        <v>26.650198606587075</v>
      </c>
      <c r="Y709" s="36">
        <f t="shared" si="277"/>
        <v>15</v>
      </c>
      <c r="Z709" s="36">
        <f t="shared" si="278"/>
        <v>36</v>
      </c>
      <c r="AA709" s="38">
        <f>SUMIF('Rake Load'!A:A,Summary!B709,'Rake Load'!AN:AN)</f>
        <v>0</v>
      </c>
      <c r="AB709" s="38">
        <f>SUMIF(C$2:C709,C709,AA$2:AA709)</f>
        <v>49.59375</v>
      </c>
      <c r="AC709" s="38">
        <f>SUM(AA$2:AA709)</f>
        <v>540.44861111113426</v>
      </c>
      <c r="AD709" s="43" t="e">
        <f t="shared" si="279"/>
        <v>#DIV/0!</v>
      </c>
      <c r="AE709" s="43">
        <f t="shared" si="280"/>
        <v>0.28666907514450868</v>
      </c>
      <c r="AF709" s="43">
        <f t="shared" si="281"/>
        <v>0.35208378574015259</v>
      </c>
      <c r="AG709" s="38">
        <f>SUMIF(Unloader!B:B,Summary!B709,Unloader!M:M)</f>
        <v>0</v>
      </c>
      <c r="AH709" s="38">
        <f>SUMIF(C$2:C709,C709,AG$2:AG709)</f>
        <v>655574</v>
      </c>
      <c r="AI709" s="38">
        <f>SUM(AG$2:AG709)</f>
        <v>5010888</v>
      </c>
      <c r="AJ709" s="40">
        <f>SUMIF(Unloader!B:B,Summary!B709,Unloader!W:W)</f>
        <v>0</v>
      </c>
      <c r="AK709" s="40">
        <f>SUMIF(Unloader!B:B,Summary!B709,Unloader!AD:AD)+SUMIF(Unloader!B:B,Summary!B709,Unloader!BR:BR)+SUMIF(Unloader!B:B,Summary!B709,Unloader!BN:BN)</f>
        <v>0</v>
      </c>
      <c r="AL709" s="40">
        <f>SUMIF(C$2:C709,C709,AJ$2:AJ709)</f>
        <v>20.394444444444446</v>
      </c>
      <c r="AM709" s="40">
        <f>SUMIF(C$2:C709,C709,AK$2:AK709)</f>
        <v>2.3020833333333335</v>
      </c>
      <c r="AN709" s="30">
        <f t="shared" si="282"/>
        <v>1509.7854373776529</v>
      </c>
      <c r="AO709" s="30">
        <f>SUM(AJ$2:AJ709)</f>
        <v>155.96458333333337</v>
      </c>
      <c r="AP709" s="30">
        <f>SUM(AK$2:AK709)</f>
        <v>13.888194444444437</v>
      </c>
      <c r="AQ709" s="30">
        <f t="shared" si="283"/>
        <v>1469.5404467471526</v>
      </c>
    </row>
    <row r="710" spans="1:43" x14ac:dyDescent="0.25">
      <c r="A710" s="124">
        <f t="shared" si="284"/>
        <v>709</v>
      </c>
      <c r="B710" s="361">
        <f t="shared" si="284"/>
        <v>41342</v>
      </c>
      <c r="C710" s="33">
        <f t="shared" si="265"/>
        <v>3</v>
      </c>
      <c r="D710" s="125">
        <f>COUNTIF('Rake Load'!A:A,Summary!B710)</f>
        <v>0</v>
      </c>
      <c r="E710" s="125">
        <f>SUMIF('Rake Load'!A:A,B710,'Rake Load'!F:F)</f>
        <v>0</v>
      </c>
      <c r="F710" s="35">
        <f>SUMIF('Rake Load'!A:A,B710,'Rake Load'!AB:AB)</f>
        <v>0</v>
      </c>
      <c r="G710" s="35" t="e">
        <f t="shared" si="266"/>
        <v>#DIV/0!</v>
      </c>
      <c r="H710" s="36" t="e">
        <f t="shared" si="267"/>
        <v>#DIV/0!</v>
      </c>
      <c r="I710" s="36" t="e">
        <f t="shared" si="268"/>
        <v>#DIV/0!</v>
      </c>
      <c r="J710" s="35">
        <f>SUMIF('Rake Load'!A:A,B710,'Rake Load'!BH:BH)</f>
        <v>0</v>
      </c>
      <c r="K710" s="41">
        <f t="shared" si="269"/>
        <v>0</v>
      </c>
      <c r="L710" s="41" t="e">
        <f t="shared" si="270"/>
        <v>#DIV/0!</v>
      </c>
      <c r="M710" s="49" t="e">
        <f t="shared" si="271"/>
        <v>#DIV/0!</v>
      </c>
      <c r="N710" s="49" t="e">
        <f t="shared" si="272"/>
        <v>#DIV/0!</v>
      </c>
      <c r="O710" s="363">
        <f>SUMIF(C$2:C710,C710,D$2:D710)</f>
        <v>173</v>
      </c>
      <c r="P710" s="33">
        <f>SUMIF(C$2:C710,C710,F$2:F710)</f>
        <v>18.330555555555559</v>
      </c>
      <c r="Q710" s="37">
        <f t="shared" si="273"/>
        <v>0.10595696852922289</v>
      </c>
      <c r="R710" s="36">
        <f t="shared" si="274"/>
        <v>2</v>
      </c>
      <c r="S710" s="36">
        <f t="shared" si="275"/>
        <v>32</v>
      </c>
      <c r="T710" s="363">
        <f>SUM(D$2:D710)</f>
        <v>1535</v>
      </c>
      <c r="U710" s="38">
        <f>SUMIF(C$2:C710,C710,E$2:E710)</f>
        <v>626102.50999999989</v>
      </c>
      <c r="V710" s="38">
        <f>SUM(E$2:E710)</f>
        <v>5446054.2960000029</v>
      </c>
      <c r="W710" s="43">
        <f>SUM(F$2:F710)</f>
        <v>40908.054861111159</v>
      </c>
      <c r="X710" s="43">
        <f t="shared" si="276"/>
        <v>26.650198606587075</v>
      </c>
      <c r="Y710" s="36">
        <f t="shared" si="277"/>
        <v>15</v>
      </c>
      <c r="Z710" s="36">
        <f t="shared" si="278"/>
        <v>36</v>
      </c>
      <c r="AA710" s="38">
        <f>SUMIF('Rake Load'!A:A,Summary!B710,'Rake Load'!AN:AN)</f>
        <v>0</v>
      </c>
      <c r="AB710" s="38">
        <f>SUMIF(C$2:C710,C710,AA$2:AA710)</f>
        <v>49.59375</v>
      </c>
      <c r="AC710" s="38">
        <f>SUM(AA$2:AA710)</f>
        <v>540.44861111113426</v>
      </c>
      <c r="AD710" s="43" t="e">
        <f t="shared" si="279"/>
        <v>#DIV/0!</v>
      </c>
      <c r="AE710" s="43">
        <f t="shared" si="280"/>
        <v>0.28666907514450868</v>
      </c>
      <c r="AF710" s="43">
        <f t="shared" si="281"/>
        <v>0.35208378574015259</v>
      </c>
      <c r="AG710" s="38">
        <f>SUMIF(Unloader!B:B,Summary!B710,Unloader!M:M)</f>
        <v>0</v>
      </c>
      <c r="AH710" s="38">
        <f>SUMIF(C$2:C710,C710,AG$2:AG710)</f>
        <v>655574</v>
      </c>
      <c r="AI710" s="38">
        <f>SUM(AG$2:AG710)</f>
        <v>5010888</v>
      </c>
      <c r="AJ710" s="40">
        <f>SUMIF(Unloader!B:B,Summary!B710,Unloader!W:W)</f>
        <v>0</v>
      </c>
      <c r="AK710" s="40">
        <f>SUMIF(Unloader!B:B,Summary!B710,Unloader!AD:AD)+SUMIF(Unloader!B:B,Summary!B710,Unloader!BR:BR)+SUMIF(Unloader!B:B,Summary!B710,Unloader!BN:BN)</f>
        <v>0</v>
      </c>
      <c r="AL710" s="40">
        <f>SUMIF(C$2:C710,C710,AJ$2:AJ710)</f>
        <v>20.394444444444446</v>
      </c>
      <c r="AM710" s="40">
        <f>SUMIF(C$2:C710,C710,AK$2:AK710)</f>
        <v>2.3020833333333335</v>
      </c>
      <c r="AN710" s="30">
        <f t="shared" si="282"/>
        <v>1509.7854373776529</v>
      </c>
      <c r="AO710" s="30">
        <f>SUM(AJ$2:AJ710)</f>
        <v>155.96458333333337</v>
      </c>
      <c r="AP710" s="30">
        <f>SUM(AK$2:AK710)</f>
        <v>13.888194444444437</v>
      </c>
      <c r="AQ710" s="30">
        <f t="shared" si="283"/>
        <v>1469.5404467471526</v>
      </c>
    </row>
    <row r="711" spans="1:43" x14ac:dyDescent="0.25">
      <c r="A711" s="124">
        <f t="shared" si="284"/>
        <v>710</v>
      </c>
      <c r="B711" s="361">
        <f t="shared" si="284"/>
        <v>41343</v>
      </c>
      <c r="C711" s="33">
        <f t="shared" si="265"/>
        <v>3</v>
      </c>
      <c r="D711" s="125">
        <f>COUNTIF('Rake Load'!A:A,Summary!B711)</f>
        <v>0</v>
      </c>
      <c r="E711" s="125">
        <f>SUMIF('Rake Load'!A:A,B711,'Rake Load'!F:F)</f>
        <v>0</v>
      </c>
      <c r="F711" s="35">
        <f>SUMIF('Rake Load'!A:A,B711,'Rake Load'!AB:AB)</f>
        <v>0</v>
      </c>
      <c r="G711" s="35" t="e">
        <f t="shared" si="266"/>
        <v>#DIV/0!</v>
      </c>
      <c r="H711" s="36" t="e">
        <f t="shared" si="267"/>
        <v>#DIV/0!</v>
      </c>
      <c r="I711" s="36" t="e">
        <f t="shared" si="268"/>
        <v>#DIV/0!</v>
      </c>
      <c r="J711" s="35">
        <f>SUMIF('Rake Load'!A:A,B711,'Rake Load'!BH:BH)</f>
        <v>0</v>
      </c>
      <c r="K711" s="41">
        <f t="shared" si="269"/>
        <v>0</v>
      </c>
      <c r="L711" s="41" t="e">
        <f t="shared" si="270"/>
        <v>#DIV/0!</v>
      </c>
      <c r="M711" s="49" t="e">
        <f t="shared" si="271"/>
        <v>#DIV/0!</v>
      </c>
      <c r="N711" s="49" t="e">
        <f t="shared" si="272"/>
        <v>#DIV/0!</v>
      </c>
      <c r="O711" s="363">
        <f>SUMIF(C$2:C711,C711,D$2:D711)</f>
        <v>173</v>
      </c>
      <c r="P711" s="33">
        <f>SUMIF(C$2:C711,C711,F$2:F711)</f>
        <v>18.330555555555559</v>
      </c>
      <c r="Q711" s="37">
        <f t="shared" si="273"/>
        <v>0.10595696852922289</v>
      </c>
      <c r="R711" s="36">
        <f t="shared" si="274"/>
        <v>2</v>
      </c>
      <c r="S711" s="36">
        <f t="shared" si="275"/>
        <v>32</v>
      </c>
      <c r="T711" s="363">
        <f>SUM(D$2:D711)</f>
        <v>1535</v>
      </c>
      <c r="U711" s="38">
        <f>SUMIF(C$2:C711,C711,E$2:E711)</f>
        <v>626102.50999999989</v>
      </c>
      <c r="V711" s="38">
        <f>SUM(E$2:E711)</f>
        <v>5446054.2960000029</v>
      </c>
      <c r="W711" s="43">
        <f>SUM(F$2:F711)</f>
        <v>40908.054861111159</v>
      </c>
      <c r="X711" s="43">
        <f t="shared" si="276"/>
        <v>26.650198606587075</v>
      </c>
      <c r="Y711" s="36">
        <f t="shared" si="277"/>
        <v>15</v>
      </c>
      <c r="Z711" s="36">
        <f t="shared" si="278"/>
        <v>36</v>
      </c>
      <c r="AA711" s="38">
        <f>SUMIF('Rake Load'!A:A,Summary!B711,'Rake Load'!AN:AN)</f>
        <v>0</v>
      </c>
      <c r="AB711" s="38">
        <f>SUMIF(C$2:C711,C711,AA$2:AA711)</f>
        <v>49.59375</v>
      </c>
      <c r="AC711" s="38">
        <f>SUM(AA$2:AA711)</f>
        <v>540.44861111113426</v>
      </c>
      <c r="AD711" s="43" t="e">
        <f t="shared" si="279"/>
        <v>#DIV/0!</v>
      </c>
      <c r="AE711" s="43">
        <f t="shared" si="280"/>
        <v>0.28666907514450868</v>
      </c>
      <c r="AF711" s="43">
        <f t="shared" si="281"/>
        <v>0.35208378574015259</v>
      </c>
      <c r="AG711" s="38">
        <f>SUMIF(Unloader!B:B,Summary!B711,Unloader!M:M)</f>
        <v>0</v>
      </c>
      <c r="AH711" s="38">
        <f>SUMIF(C$2:C711,C711,AG$2:AG711)</f>
        <v>655574</v>
      </c>
      <c r="AI711" s="38">
        <f>SUM(AG$2:AG711)</f>
        <v>5010888</v>
      </c>
      <c r="AJ711" s="40">
        <f>SUMIF(Unloader!B:B,Summary!B711,Unloader!W:W)</f>
        <v>0</v>
      </c>
      <c r="AK711" s="40">
        <f>SUMIF(Unloader!B:B,Summary!B711,Unloader!AD:AD)+SUMIF(Unloader!B:B,Summary!B711,Unloader!BR:BR)+SUMIF(Unloader!B:B,Summary!B711,Unloader!BN:BN)</f>
        <v>0</v>
      </c>
      <c r="AL711" s="40">
        <f>SUMIF(C$2:C711,C711,AJ$2:AJ711)</f>
        <v>20.394444444444446</v>
      </c>
      <c r="AM711" s="40">
        <f>SUMIF(C$2:C711,C711,AK$2:AK711)</f>
        <v>2.3020833333333335</v>
      </c>
      <c r="AN711" s="30">
        <f t="shared" si="282"/>
        <v>1509.7854373776529</v>
      </c>
      <c r="AO711" s="30">
        <f>SUM(AJ$2:AJ711)</f>
        <v>155.96458333333337</v>
      </c>
      <c r="AP711" s="30">
        <f>SUM(AK$2:AK711)</f>
        <v>13.888194444444437</v>
      </c>
      <c r="AQ711" s="30">
        <f t="shared" si="283"/>
        <v>1469.5404467471526</v>
      </c>
    </row>
    <row r="712" spans="1:43" x14ac:dyDescent="0.25">
      <c r="A712" s="124">
        <f t="shared" ref="A712:B720" si="285">A711+1</f>
        <v>711</v>
      </c>
      <c r="B712" s="361">
        <f t="shared" si="285"/>
        <v>41344</v>
      </c>
      <c r="C712" s="33">
        <f t="shared" si="265"/>
        <v>3</v>
      </c>
      <c r="D712" s="125">
        <f>COUNTIF('Rake Load'!A:A,Summary!B712)</f>
        <v>0</v>
      </c>
      <c r="E712" s="125">
        <f>SUMIF('Rake Load'!A:A,B712,'Rake Load'!F:F)</f>
        <v>0</v>
      </c>
      <c r="F712" s="35">
        <f>SUMIF('Rake Load'!A:A,B712,'Rake Load'!AB:AB)</f>
        <v>0</v>
      </c>
      <c r="G712" s="35" t="e">
        <f t="shared" si="266"/>
        <v>#DIV/0!</v>
      </c>
      <c r="H712" s="36" t="e">
        <f t="shared" si="267"/>
        <v>#DIV/0!</v>
      </c>
      <c r="I712" s="36" t="e">
        <f t="shared" si="268"/>
        <v>#DIV/0!</v>
      </c>
      <c r="J712" s="35">
        <f>SUMIF('Rake Load'!A:A,B712,'Rake Load'!BH:BH)</f>
        <v>0</v>
      </c>
      <c r="K712" s="41">
        <f t="shared" si="269"/>
        <v>0</v>
      </c>
      <c r="L712" s="41" t="e">
        <f t="shared" si="270"/>
        <v>#DIV/0!</v>
      </c>
      <c r="M712" s="49" t="e">
        <f t="shared" si="271"/>
        <v>#DIV/0!</v>
      </c>
      <c r="N712" s="49" t="e">
        <f t="shared" si="272"/>
        <v>#DIV/0!</v>
      </c>
      <c r="O712" s="363">
        <f>SUMIF(C$2:C712,C712,D$2:D712)</f>
        <v>173</v>
      </c>
      <c r="P712" s="33">
        <f>SUMIF(C$2:C712,C712,F$2:F712)</f>
        <v>18.330555555555559</v>
      </c>
      <c r="Q712" s="37">
        <f t="shared" si="273"/>
        <v>0.10595696852922289</v>
      </c>
      <c r="R712" s="36">
        <f t="shared" si="274"/>
        <v>2</v>
      </c>
      <c r="S712" s="36">
        <f t="shared" si="275"/>
        <v>32</v>
      </c>
      <c r="T712" s="363">
        <f>SUM(D$2:D712)</f>
        <v>1535</v>
      </c>
      <c r="U712" s="38">
        <f>SUMIF(C$2:C712,C712,E$2:E712)</f>
        <v>626102.50999999989</v>
      </c>
      <c r="V712" s="38">
        <f>SUM(E$2:E712)</f>
        <v>5446054.2960000029</v>
      </c>
      <c r="W712" s="43">
        <f>SUM(F$2:F712)</f>
        <v>40908.054861111159</v>
      </c>
      <c r="X712" s="43">
        <f t="shared" si="276"/>
        <v>26.650198606587075</v>
      </c>
      <c r="Y712" s="36">
        <f t="shared" si="277"/>
        <v>15</v>
      </c>
      <c r="Z712" s="36">
        <f t="shared" si="278"/>
        <v>36</v>
      </c>
      <c r="AA712" s="38">
        <f>SUMIF('Rake Load'!A:A,Summary!B712,'Rake Load'!AN:AN)</f>
        <v>0</v>
      </c>
      <c r="AB712" s="38">
        <f>SUMIF(C$2:C712,C712,AA$2:AA712)</f>
        <v>49.59375</v>
      </c>
      <c r="AC712" s="38">
        <f>SUM(AA$2:AA712)</f>
        <v>540.44861111113426</v>
      </c>
      <c r="AD712" s="43" t="e">
        <f t="shared" si="279"/>
        <v>#DIV/0!</v>
      </c>
      <c r="AE712" s="43">
        <f t="shared" si="280"/>
        <v>0.28666907514450868</v>
      </c>
      <c r="AF712" s="43">
        <f t="shared" si="281"/>
        <v>0.35208378574015259</v>
      </c>
      <c r="AG712" s="38">
        <f>SUMIF(Unloader!B:B,Summary!B712,Unloader!M:M)</f>
        <v>0</v>
      </c>
      <c r="AH712" s="38">
        <f>SUMIF(C$2:C712,C712,AG$2:AG712)</f>
        <v>655574</v>
      </c>
      <c r="AI712" s="38">
        <f>SUM(AG$2:AG712)</f>
        <v>5010888</v>
      </c>
      <c r="AJ712" s="40">
        <f>SUMIF(Unloader!B:B,Summary!B712,Unloader!W:W)</f>
        <v>0</v>
      </c>
      <c r="AK712" s="40">
        <f>SUMIF(Unloader!B:B,Summary!B712,Unloader!AD:AD)+SUMIF(Unloader!B:B,Summary!B712,Unloader!BR:BR)+SUMIF(Unloader!B:B,Summary!B712,Unloader!BN:BN)</f>
        <v>0</v>
      </c>
      <c r="AL712" s="40">
        <f>SUMIF(C$2:C712,C712,AJ$2:AJ712)</f>
        <v>20.394444444444446</v>
      </c>
      <c r="AM712" s="40">
        <f>SUMIF(C$2:C712,C712,AK$2:AK712)</f>
        <v>2.3020833333333335</v>
      </c>
      <c r="AN712" s="30">
        <f t="shared" si="282"/>
        <v>1509.7854373776529</v>
      </c>
      <c r="AO712" s="30">
        <f>SUM(AJ$2:AJ712)</f>
        <v>155.96458333333337</v>
      </c>
      <c r="AP712" s="30">
        <f>SUM(AK$2:AK712)</f>
        <v>13.888194444444437</v>
      </c>
      <c r="AQ712" s="30">
        <f t="shared" si="283"/>
        <v>1469.5404467471526</v>
      </c>
    </row>
    <row r="713" spans="1:43" x14ac:dyDescent="0.25">
      <c r="A713" s="124">
        <f t="shared" si="285"/>
        <v>712</v>
      </c>
      <c r="B713" s="361">
        <f t="shared" si="285"/>
        <v>41345</v>
      </c>
      <c r="C713" s="33">
        <f t="shared" si="265"/>
        <v>3</v>
      </c>
      <c r="D713" s="125">
        <f>COUNTIF('Rake Load'!A:A,Summary!B713)</f>
        <v>0</v>
      </c>
      <c r="E713" s="125">
        <f>SUMIF('Rake Load'!A:A,B713,'Rake Load'!F:F)</f>
        <v>0</v>
      </c>
      <c r="F713" s="35">
        <f>SUMIF('Rake Load'!A:A,B713,'Rake Load'!AB:AB)</f>
        <v>0</v>
      </c>
      <c r="G713" s="35" t="e">
        <f t="shared" si="266"/>
        <v>#DIV/0!</v>
      </c>
      <c r="H713" s="36" t="e">
        <f t="shared" si="267"/>
        <v>#DIV/0!</v>
      </c>
      <c r="I713" s="36" t="e">
        <f t="shared" si="268"/>
        <v>#DIV/0!</v>
      </c>
      <c r="J713" s="35">
        <f>SUMIF('Rake Load'!A:A,B713,'Rake Load'!BH:BH)</f>
        <v>0</v>
      </c>
      <c r="K713" s="41">
        <f t="shared" si="269"/>
        <v>0</v>
      </c>
      <c r="L713" s="41" t="e">
        <f t="shared" si="270"/>
        <v>#DIV/0!</v>
      </c>
      <c r="M713" s="49" t="e">
        <f t="shared" si="271"/>
        <v>#DIV/0!</v>
      </c>
      <c r="N713" s="49" t="e">
        <f t="shared" si="272"/>
        <v>#DIV/0!</v>
      </c>
      <c r="O713" s="363">
        <f>SUMIF(C$2:C713,C713,D$2:D713)</f>
        <v>173</v>
      </c>
      <c r="P713" s="33">
        <f>SUMIF(C$2:C713,C713,F$2:F713)</f>
        <v>18.330555555555559</v>
      </c>
      <c r="Q713" s="37">
        <f t="shared" si="273"/>
        <v>0.10595696852922289</v>
      </c>
      <c r="R713" s="36">
        <f t="shared" si="274"/>
        <v>2</v>
      </c>
      <c r="S713" s="36">
        <f t="shared" si="275"/>
        <v>32</v>
      </c>
      <c r="T713" s="363">
        <f>SUM(D$2:D713)</f>
        <v>1535</v>
      </c>
      <c r="U713" s="38">
        <f>SUMIF(C$2:C713,C713,E$2:E713)</f>
        <v>626102.50999999989</v>
      </c>
      <c r="V713" s="38">
        <f>SUM(E$2:E713)</f>
        <v>5446054.2960000029</v>
      </c>
      <c r="W713" s="43">
        <f>SUM(F$2:F713)</f>
        <v>40908.054861111159</v>
      </c>
      <c r="X713" s="43">
        <f t="shared" si="276"/>
        <v>26.650198606587075</v>
      </c>
      <c r="Y713" s="36">
        <f t="shared" si="277"/>
        <v>15</v>
      </c>
      <c r="Z713" s="36">
        <f t="shared" si="278"/>
        <v>36</v>
      </c>
      <c r="AA713" s="38">
        <f>SUMIF('Rake Load'!A:A,Summary!B713,'Rake Load'!AN:AN)</f>
        <v>0</v>
      </c>
      <c r="AB713" s="38">
        <f>SUMIF(C$2:C713,C713,AA$2:AA713)</f>
        <v>49.59375</v>
      </c>
      <c r="AC713" s="38">
        <f>SUM(AA$2:AA713)</f>
        <v>540.44861111113426</v>
      </c>
      <c r="AD713" s="43" t="e">
        <f t="shared" si="279"/>
        <v>#DIV/0!</v>
      </c>
      <c r="AE713" s="43">
        <f t="shared" si="280"/>
        <v>0.28666907514450868</v>
      </c>
      <c r="AF713" s="43">
        <f t="shared" si="281"/>
        <v>0.35208378574015259</v>
      </c>
      <c r="AG713" s="38">
        <f>SUMIF(Unloader!B:B,Summary!B713,Unloader!M:M)</f>
        <v>0</v>
      </c>
      <c r="AH713" s="38">
        <f>SUMIF(C$2:C713,C713,AG$2:AG713)</f>
        <v>655574</v>
      </c>
      <c r="AI713" s="38">
        <f>SUM(AG$2:AG713)</f>
        <v>5010888</v>
      </c>
      <c r="AJ713" s="40">
        <f>SUMIF(Unloader!B:B,Summary!B713,Unloader!W:W)</f>
        <v>0</v>
      </c>
      <c r="AK713" s="40">
        <f>SUMIF(Unloader!B:B,Summary!B713,Unloader!AD:AD)+SUMIF(Unloader!B:B,Summary!B713,Unloader!BR:BR)+SUMIF(Unloader!B:B,Summary!B713,Unloader!BN:BN)</f>
        <v>0</v>
      </c>
      <c r="AL713" s="40">
        <f>SUMIF(C$2:C713,C713,AJ$2:AJ713)</f>
        <v>20.394444444444446</v>
      </c>
      <c r="AM713" s="40">
        <f>SUMIF(C$2:C713,C713,AK$2:AK713)</f>
        <v>2.3020833333333335</v>
      </c>
      <c r="AN713" s="30">
        <f t="shared" si="282"/>
        <v>1509.7854373776529</v>
      </c>
      <c r="AO713" s="30">
        <f>SUM(AJ$2:AJ713)</f>
        <v>155.96458333333337</v>
      </c>
      <c r="AP713" s="30">
        <f>SUM(AK$2:AK713)</f>
        <v>13.888194444444437</v>
      </c>
      <c r="AQ713" s="30">
        <f t="shared" si="283"/>
        <v>1469.5404467471526</v>
      </c>
    </row>
    <row r="714" spans="1:43" x14ac:dyDescent="0.25">
      <c r="A714" s="124">
        <f t="shared" si="285"/>
        <v>713</v>
      </c>
      <c r="B714" s="361">
        <f t="shared" si="285"/>
        <v>41346</v>
      </c>
      <c r="C714" s="33">
        <f t="shared" si="265"/>
        <v>3</v>
      </c>
      <c r="D714" s="125">
        <f>COUNTIF('Rake Load'!A:A,Summary!B714)</f>
        <v>0</v>
      </c>
      <c r="E714" s="125">
        <f>SUMIF('Rake Load'!A:A,B714,'Rake Load'!F:F)</f>
        <v>0</v>
      </c>
      <c r="F714" s="35">
        <f>SUMIF('Rake Load'!A:A,B714,'Rake Load'!AB:AB)</f>
        <v>0</v>
      </c>
      <c r="G714" s="35" t="e">
        <f t="shared" si="266"/>
        <v>#DIV/0!</v>
      </c>
      <c r="H714" s="36" t="e">
        <f t="shared" si="267"/>
        <v>#DIV/0!</v>
      </c>
      <c r="I714" s="36" t="e">
        <f t="shared" si="268"/>
        <v>#DIV/0!</v>
      </c>
      <c r="J714" s="35">
        <f>SUMIF('Rake Load'!A:A,B714,'Rake Load'!BH:BH)</f>
        <v>0</v>
      </c>
      <c r="K714" s="41">
        <f t="shared" si="269"/>
        <v>0</v>
      </c>
      <c r="L714" s="41" t="e">
        <f t="shared" si="270"/>
        <v>#DIV/0!</v>
      </c>
      <c r="M714" s="49" t="e">
        <f t="shared" si="271"/>
        <v>#DIV/0!</v>
      </c>
      <c r="N714" s="49" t="e">
        <f t="shared" si="272"/>
        <v>#DIV/0!</v>
      </c>
      <c r="O714" s="363">
        <f>SUMIF(C$2:C714,C714,D$2:D714)</f>
        <v>173</v>
      </c>
      <c r="P714" s="33">
        <f>SUMIF(C$2:C714,C714,F$2:F714)</f>
        <v>18.330555555555559</v>
      </c>
      <c r="Q714" s="37">
        <f t="shared" si="273"/>
        <v>0.10595696852922289</v>
      </c>
      <c r="R714" s="36">
        <f t="shared" si="274"/>
        <v>2</v>
      </c>
      <c r="S714" s="36">
        <f t="shared" si="275"/>
        <v>32</v>
      </c>
      <c r="T714" s="363">
        <f>SUM(D$2:D714)</f>
        <v>1535</v>
      </c>
      <c r="U714" s="38">
        <f>SUMIF(C$2:C714,C714,E$2:E714)</f>
        <v>626102.50999999989</v>
      </c>
      <c r="V714" s="38">
        <f>SUM(E$2:E714)</f>
        <v>5446054.2960000029</v>
      </c>
      <c r="W714" s="43">
        <f>SUM(F$2:F714)</f>
        <v>40908.054861111159</v>
      </c>
      <c r="X714" s="43">
        <f t="shared" si="276"/>
        <v>26.650198606587075</v>
      </c>
      <c r="Y714" s="36">
        <f t="shared" si="277"/>
        <v>15</v>
      </c>
      <c r="Z714" s="36">
        <f t="shared" si="278"/>
        <v>36</v>
      </c>
      <c r="AA714" s="38">
        <f>SUMIF('Rake Load'!A:A,Summary!B714,'Rake Load'!AN:AN)</f>
        <v>0</v>
      </c>
      <c r="AB714" s="38">
        <f>SUMIF(C$2:C714,C714,AA$2:AA714)</f>
        <v>49.59375</v>
      </c>
      <c r="AC714" s="38">
        <f>SUM(AA$2:AA714)</f>
        <v>540.44861111113426</v>
      </c>
      <c r="AD714" s="43" t="e">
        <f t="shared" si="279"/>
        <v>#DIV/0!</v>
      </c>
      <c r="AE714" s="43">
        <f t="shared" si="280"/>
        <v>0.28666907514450868</v>
      </c>
      <c r="AF714" s="43">
        <f t="shared" si="281"/>
        <v>0.35208378574015259</v>
      </c>
      <c r="AG714" s="38">
        <f>SUMIF(Unloader!B:B,Summary!B714,Unloader!M:M)</f>
        <v>0</v>
      </c>
      <c r="AH714" s="38">
        <f>SUMIF(C$2:C714,C714,AG$2:AG714)</f>
        <v>655574</v>
      </c>
      <c r="AI714" s="38">
        <f>SUM(AG$2:AG714)</f>
        <v>5010888</v>
      </c>
      <c r="AJ714" s="40">
        <f>SUMIF(Unloader!B:B,Summary!B714,Unloader!W:W)</f>
        <v>0</v>
      </c>
      <c r="AK714" s="40">
        <f>SUMIF(Unloader!B:B,Summary!B714,Unloader!AD:AD)+SUMIF(Unloader!B:B,Summary!B714,Unloader!BR:BR)+SUMIF(Unloader!B:B,Summary!B714,Unloader!BN:BN)</f>
        <v>0</v>
      </c>
      <c r="AL714" s="40">
        <f>SUMIF(C$2:C714,C714,AJ$2:AJ714)</f>
        <v>20.394444444444446</v>
      </c>
      <c r="AM714" s="40">
        <f>SUMIF(C$2:C714,C714,AK$2:AK714)</f>
        <v>2.3020833333333335</v>
      </c>
      <c r="AN714" s="30">
        <f t="shared" si="282"/>
        <v>1509.7854373776529</v>
      </c>
      <c r="AO714" s="30">
        <f>SUM(AJ$2:AJ714)</f>
        <v>155.96458333333337</v>
      </c>
      <c r="AP714" s="30">
        <f>SUM(AK$2:AK714)</f>
        <v>13.888194444444437</v>
      </c>
      <c r="AQ714" s="30">
        <f t="shared" si="283"/>
        <v>1469.5404467471526</v>
      </c>
    </row>
    <row r="715" spans="1:43" x14ac:dyDescent="0.25">
      <c r="A715" s="124">
        <f t="shared" si="285"/>
        <v>714</v>
      </c>
      <c r="B715" s="361">
        <f t="shared" si="285"/>
        <v>41347</v>
      </c>
      <c r="C715" s="33">
        <f t="shared" si="265"/>
        <v>3</v>
      </c>
      <c r="D715" s="125">
        <f>COUNTIF('Rake Load'!A:A,Summary!B715)</f>
        <v>0</v>
      </c>
      <c r="E715" s="125">
        <f>SUMIF('Rake Load'!A:A,B715,'Rake Load'!F:F)</f>
        <v>0</v>
      </c>
      <c r="F715" s="35">
        <f>SUMIF('Rake Load'!A:A,B715,'Rake Load'!AB:AB)</f>
        <v>0</v>
      </c>
      <c r="G715" s="35" t="e">
        <f t="shared" si="266"/>
        <v>#DIV/0!</v>
      </c>
      <c r="H715" s="36" t="e">
        <f t="shared" si="267"/>
        <v>#DIV/0!</v>
      </c>
      <c r="I715" s="36" t="e">
        <f t="shared" si="268"/>
        <v>#DIV/0!</v>
      </c>
      <c r="J715" s="35">
        <f>SUMIF('Rake Load'!A:A,B715,'Rake Load'!BH:BH)</f>
        <v>0</v>
      </c>
      <c r="K715" s="41">
        <f t="shared" si="269"/>
        <v>0</v>
      </c>
      <c r="L715" s="41" t="e">
        <f t="shared" si="270"/>
        <v>#DIV/0!</v>
      </c>
      <c r="M715" s="49" t="e">
        <f t="shared" si="271"/>
        <v>#DIV/0!</v>
      </c>
      <c r="N715" s="49" t="e">
        <f t="shared" si="272"/>
        <v>#DIV/0!</v>
      </c>
      <c r="O715" s="363">
        <f>SUMIF(C$2:C715,C715,D$2:D715)</f>
        <v>173</v>
      </c>
      <c r="P715" s="33">
        <f>SUMIF(C$2:C715,C715,F$2:F715)</f>
        <v>18.330555555555559</v>
      </c>
      <c r="Q715" s="37">
        <f t="shared" si="273"/>
        <v>0.10595696852922289</v>
      </c>
      <c r="R715" s="36">
        <f t="shared" si="274"/>
        <v>2</v>
      </c>
      <c r="S715" s="36">
        <f t="shared" si="275"/>
        <v>32</v>
      </c>
      <c r="T715" s="363">
        <f>SUM(D$2:D715)</f>
        <v>1535</v>
      </c>
      <c r="U715" s="38">
        <f>SUMIF(C$2:C715,C715,E$2:E715)</f>
        <v>626102.50999999989</v>
      </c>
      <c r="V715" s="38">
        <f>SUM(E$2:E715)</f>
        <v>5446054.2960000029</v>
      </c>
      <c r="W715" s="43">
        <f>SUM(F$2:F715)</f>
        <v>40908.054861111159</v>
      </c>
      <c r="X715" s="43">
        <f t="shared" si="276"/>
        <v>26.650198606587075</v>
      </c>
      <c r="Y715" s="36">
        <f t="shared" si="277"/>
        <v>15</v>
      </c>
      <c r="Z715" s="36">
        <f t="shared" si="278"/>
        <v>36</v>
      </c>
      <c r="AA715" s="38">
        <f>SUMIF('Rake Load'!A:A,Summary!B715,'Rake Load'!AN:AN)</f>
        <v>0</v>
      </c>
      <c r="AB715" s="38">
        <f>SUMIF(C$2:C715,C715,AA$2:AA715)</f>
        <v>49.59375</v>
      </c>
      <c r="AC715" s="38">
        <f>SUM(AA$2:AA715)</f>
        <v>540.44861111113426</v>
      </c>
      <c r="AD715" s="43" t="e">
        <f t="shared" si="279"/>
        <v>#DIV/0!</v>
      </c>
      <c r="AE715" s="43">
        <f t="shared" si="280"/>
        <v>0.28666907514450868</v>
      </c>
      <c r="AF715" s="43">
        <f t="shared" si="281"/>
        <v>0.35208378574015259</v>
      </c>
      <c r="AG715" s="38">
        <f>SUMIF(Unloader!B:B,Summary!B715,Unloader!M:M)</f>
        <v>0</v>
      </c>
      <c r="AH715" s="38">
        <f>SUMIF(C$2:C715,C715,AG$2:AG715)</f>
        <v>655574</v>
      </c>
      <c r="AI715" s="38">
        <f>SUM(AG$2:AG715)</f>
        <v>5010888</v>
      </c>
      <c r="AJ715" s="40">
        <f>SUMIF(Unloader!B:B,Summary!B715,Unloader!W:W)</f>
        <v>0</v>
      </c>
      <c r="AK715" s="40">
        <f>SUMIF(Unloader!B:B,Summary!B715,Unloader!AD:AD)+SUMIF(Unloader!B:B,Summary!B715,Unloader!BR:BR)+SUMIF(Unloader!B:B,Summary!B715,Unloader!BN:BN)</f>
        <v>0</v>
      </c>
      <c r="AL715" s="40">
        <f>SUMIF(C$2:C715,C715,AJ$2:AJ715)</f>
        <v>20.394444444444446</v>
      </c>
      <c r="AM715" s="40">
        <f>SUMIF(C$2:C715,C715,AK$2:AK715)</f>
        <v>2.3020833333333335</v>
      </c>
      <c r="AN715" s="30">
        <f t="shared" si="282"/>
        <v>1509.7854373776529</v>
      </c>
      <c r="AO715" s="30">
        <f>SUM(AJ$2:AJ715)</f>
        <v>155.96458333333337</v>
      </c>
      <c r="AP715" s="30">
        <f>SUM(AK$2:AK715)</f>
        <v>13.888194444444437</v>
      </c>
      <c r="AQ715" s="30">
        <f t="shared" si="283"/>
        <v>1469.5404467471526</v>
      </c>
    </row>
    <row r="716" spans="1:43" x14ac:dyDescent="0.25">
      <c r="A716" s="124">
        <f t="shared" si="285"/>
        <v>715</v>
      </c>
      <c r="B716" s="361">
        <f t="shared" si="285"/>
        <v>41348</v>
      </c>
      <c r="C716" s="33">
        <f t="shared" si="265"/>
        <v>3</v>
      </c>
      <c r="D716" s="125">
        <f>COUNTIF('Rake Load'!A:A,Summary!B716)</f>
        <v>0</v>
      </c>
      <c r="E716" s="125">
        <f>SUMIF('Rake Load'!A:A,B716,'Rake Load'!F:F)</f>
        <v>0</v>
      </c>
      <c r="F716" s="35">
        <f>SUMIF('Rake Load'!A:A,B716,'Rake Load'!AB:AB)</f>
        <v>0</v>
      </c>
      <c r="G716" s="35" t="e">
        <f t="shared" si="266"/>
        <v>#DIV/0!</v>
      </c>
      <c r="H716" s="36" t="e">
        <f t="shared" si="267"/>
        <v>#DIV/0!</v>
      </c>
      <c r="I716" s="36" t="e">
        <f t="shared" si="268"/>
        <v>#DIV/0!</v>
      </c>
      <c r="J716" s="35">
        <f>SUMIF('Rake Load'!A:A,B716,'Rake Load'!BH:BH)</f>
        <v>0</v>
      </c>
      <c r="K716" s="41">
        <f t="shared" si="269"/>
        <v>0</v>
      </c>
      <c r="L716" s="41" t="e">
        <f t="shared" si="270"/>
        <v>#DIV/0!</v>
      </c>
      <c r="M716" s="49" t="e">
        <f t="shared" si="271"/>
        <v>#DIV/0!</v>
      </c>
      <c r="N716" s="49" t="e">
        <f t="shared" si="272"/>
        <v>#DIV/0!</v>
      </c>
      <c r="O716" s="363">
        <f>SUMIF(C$2:C716,C716,D$2:D716)</f>
        <v>173</v>
      </c>
      <c r="P716" s="33">
        <f>SUMIF(C$2:C716,C716,F$2:F716)</f>
        <v>18.330555555555559</v>
      </c>
      <c r="Q716" s="37">
        <f t="shared" si="273"/>
        <v>0.10595696852922289</v>
      </c>
      <c r="R716" s="36">
        <f t="shared" si="274"/>
        <v>2</v>
      </c>
      <c r="S716" s="36">
        <f t="shared" si="275"/>
        <v>32</v>
      </c>
      <c r="T716" s="363">
        <f>SUM(D$2:D716)</f>
        <v>1535</v>
      </c>
      <c r="U716" s="38">
        <f>SUMIF(C$2:C716,C716,E$2:E716)</f>
        <v>626102.50999999989</v>
      </c>
      <c r="V716" s="38">
        <f>SUM(E$2:E716)</f>
        <v>5446054.2960000029</v>
      </c>
      <c r="W716" s="43">
        <f>SUM(F$2:F716)</f>
        <v>40908.054861111159</v>
      </c>
      <c r="X716" s="43">
        <f t="shared" si="276"/>
        <v>26.650198606587075</v>
      </c>
      <c r="Y716" s="36">
        <f t="shared" si="277"/>
        <v>15</v>
      </c>
      <c r="Z716" s="36">
        <f t="shared" si="278"/>
        <v>36</v>
      </c>
      <c r="AA716" s="38">
        <f>SUMIF('Rake Load'!A:A,Summary!B716,'Rake Load'!AN:AN)</f>
        <v>0</v>
      </c>
      <c r="AB716" s="38">
        <f>SUMIF(C$2:C716,C716,AA$2:AA716)</f>
        <v>49.59375</v>
      </c>
      <c r="AC716" s="38">
        <f>SUM(AA$2:AA716)</f>
        <v>540.44861111113426</v>
      </c>
      <c r="AD716" s="43" t="e">
        <f t="shared" si="279"/>
        <v>#DIV/0!</v>
      </c>
      <c r="AE716" s="43">
        <f t="shared" si="280"/>
        <v>0.28666907514450868</v>
      </c>
      <c r="AF716" s="43">
        <f t="shared" si="281"/>
        <v>0.35208378574015259</v>
      </c>
      <c r="AG716" s="38">
        <f>SUMIF(Unloader!B:B,Summary!B716,Unloader!M:M)</f>
        <v>0</v>
      </c>
      <c r="AH716" s="38">
        <f>SUMIF(C$2:C716,C716,AG$2:AG716)</f>
        <v>655574</v>
      </c>
      <c r="AI716" s="38">
        <f>SUM(AG$2:AG716)</f>
        <v>5010888</v>
      </c>
      <c r="AJ716" s="40">
        <f>SUMIF(Unloader!B:B,Summary!B716,Unloader!W:W)</f>
        <v>0</v>
      </c>
      <c r="AK716" s="40">
        <f>SUMIF(Unloader!B:B,Summary!B716,Unloader!AD:AD)+SUMIF(Unloader!B:B,Summary!B716,Unloader!BR:BR)+SUMIF(Unloader!B:B,Summary!B716,Unloader!BN:BN)</f>
        <v>0</v>
      </c>
      <c r="AL716" s="40">
        <f>SUMIF(C$2:C716,C716,AJ$2:AJ716)</f>
        <v>20.394444444444446</v>
      </c>
      <c r="AM716" s="40">
        <f>SUMIF(C$2:C716,C716,AK$2:AK716)</f>
        <v>2.3020833333333335</v>
      </c>
      <c r="AN716" s="30">
        <f t="shared" si="282"/>
        <v>1509.7854373776529</v>
      </c>
      <c r="AO716" s="30">
        <f>SUM(AJ$2:AJ716)</f>
        <v>155.96458333333337</v>
      </c>
      <c r="AP716" s="30">
        <f>SUM(AK$2:AK716)</f>
        <v>13.888194444444437</v>
      </c>
      <c r="AQ716" s="30">
        <f t="shared" si="283"/>
        <v>1469.5404467471526</v>
      </c>
    </row>
    <row r="717" spans="1:43" x14ac:dyDescent="0.25">
      <c r="A717" s="124">
        <f t="shared" si="285"/>
        <v>716</v>
      </c>
      <c r="B717" s="361">
        <f t="shared" si="285"/>
        <v>41349</v>
      </c>
      <c r="C717" s="33">
        <f t="shared" si="265"/>
        <v>3</v>
      </c>
      <c r="D717" s="125">
        <f>COUNTIF('Rake Load'!A:A,Summary!B717)</f>
        <v>0</v>
      </c>
      <c r="E717" s="125">
        <f>SUMIF('Rake Load'!A:A,B717,'Rake Load'!F:F)</f>
        <v>0</v>
      </c>
      <c r="F717" s="35">
        <f>SUMIF('Rake Load'!A:A,B717,'Rake Load'!AB:AB)</f>
        <v>0</v>
      </c>
      <c r="G717" s="35" t="e">
        <f t="shared" si="266"/>
        <v>#DIV/0!</v>
      </c>
      <c r="H717" s="36" t="e">
        <f t="shared" si="267"/>
        <v>#DIV/0!</v>
      </c>
      <c r="I717" s="36" t="e">
        <f t="shared" si="268"/>
        <v>#DIV/0!</v>
      </c>
      <c r="J717" s="35">
        <f>SUMIF('Rake Load'!A:A,B717,'Rake Load'!BH:BH)</f>
        <v>0</v>
      </c>
      <c r="K717" s="41">
        <f t="shared" si="269"/>
        <v>0</v>
      </c>
      <c r="L717" s="41" t="e">
        <f t="shared" si="270"/>
        <v>#DIV/0!</v>
      </c>
      <c r="M717" s="49" t="e">
        <f t="shared" si="271"/>
        <v>#DIV/0!</v>
      </c>
      <c r="N717" s="49" t="e">
        <f t="shared" si="272"/>
        <v>#DIV/0!</v>
      </c>
      <c r="O717" s="363">
        <f>SUMIF(C$2:C717,C717,D$2:D717)</f>
        <v>173</v>
      </c>
      <c r="P717" s="33">
        <f>SUMIF(C$2:C717,C717,F$2:F717)</f>
        <v>18.330555555555559</v>
      </c>
      <c r="Q717" s="37">
        <f t="shared" si="273"/>
        <v>0.10595696852922289</v>
      </c>
      <c r="R717" s="36">
        <f t="shared" si="274"/>
        <v>2</v>
      </c>
      <c r="S717" s="36">
        <f t="shared" si="275"/>
        <v>32</v>
      </c>
      <c r="T717" s="363">
        <f>SUM(D$2:D717)</f>
        <v>1535</v>
      </c>
      <c r="U717" s="38">
        <f>SUMIF(C$2:C717,C717,E$2:E717)</f>
        <v>626102.50999999989</v>
      </c>
      <c r="V717" s="38">
        <f>SUM(E$2:E717)</f>
        <v>5446054.2960000029</v>
      </c>
      <c r="W717" s="43">
        <f>SUM(F$2:F717)</f>
        <v>40908.054861111159</v>
      </c>
      <c r="X717" s="43">
        <f t="shared" si="276"/>
        <v>26.650198606587075</v>
      </c>
      <c r="Y717" s="36">
        <f t="shared" si="277"/>
        <v>15</v>
      </c>
      <c r="Z717" s="36">
        <f t="shared" si="278"/>
        <v>36</v>
      </c>
      <c r="AA717" s="38">
        <f>SUMIF('Rake Load'!A:A,Summary!B717,'Rake Load'!AN:AN)</f>
        <v>0</v>
      </c>
      <c r="AB717" s="38">
        <f>SUMIF(C$2:C717,C717,AA$2:AA717)</f>
        <v>49.59375</v>
      </c>
      <c r="AC717" s="38">
        <f>SUM(AA$2:AA717)</f>
        <v>540.44861111113426</v>
      </c>
      <c r="AD717" s="43" t="e">
        <f t="shared" si="279"/>
        <v>#DIV/0!</v>
      </c>
      <c r="AE717" s="43">
        <f t="shared" si="280"/>
        <v>0.28666907514450868</v>
      </c>
      <c r="AF717" s="43">
        <f t="shared" si="281"/>
        <v>0.35208378574015259</v>
      </c>
      <c r="AG717" s="38">
        <f>SUMIF(Unloader!B:B,Summary!B717,Unloader!M:M)</f>
        <v>0</v>
      </c>
      <c r="AH717" s="38">
        <f>SUMIF(C$2:C717,C717,AG$2:AG717)</f>
        <v>655574</v>
      </c>
      <c r="AI717" s="38">
        <f>SUM(AG$2:AG717)</f>
        <v>5010888</v>
      </c>
      <c r="AJ717" s="40">
        <f>SUMIF(Unloader!B:B,Summary!B717,Unloader!W:W)</f>
        <v>0</v>
      </c>
      <c r="AK717" s="40">
        <f>SUMIF(Unloader!B:B,Summary!B717,Unloader!AD:AD)+SUMIF(Unloader!B:B,Summary!B717,Unloader!BR:BR)+SUMIF(Unloader!B:B,Summary!B717,Unloader!BN:BN)</f>
        <v>0</v>
      </c>
      <c r="AL717" s="40">
        <f>SUMIF(C$2:C717,C717,AJ$2:AJ717)</f>
        <v>20.394444444444446</v>
      </c>
      <c r="AM717" s="40">
        <f>SUMIF(C$2:C717,C717,AK$2:AK717)</f>
        <v>2.3020833333333335</v>
      </c>
      <c r="AN717" s="30">
        <f t="shared" si="282"/>
        <v>1509.7854373776529</v>
      </c>
      <c r="AO717" s="30">
        <f>SUM(AJ$2:AJ717)</f>
        <v>155.96458333333337</v>
      </c>
      <c r="AP717" s="30">
        <f>SUM(AK$2:AK717)</f>
        <v>13.888194444444437</v>
      </c>
      <c r="AQ717" s="30">
        <f t="shared" si="283"/>
        <v>1469.5404467471526</v>
      </c>
    </row>
    <row r="718" spans="1:43" x14ac:dyDescent="0.25">
      <c r="A718" s="124">
        <f t="shared" si="285"/>
        <v>717</v>
      </c>
      <c r="B718" s="361">
        <f t="shared" si="285"/>
        <v>41350</v>
      </c>
      <c r="C718" s="33">
        <f t="shared" si="265"/>
        <v>3</v>
      </c>
      <c r="D718" s="125">
        <f>COUNTIF('Rake Load'!A:A,Summary!B718)</f>
        <v>0</v>
      </c>
      <c r="E718" s="125">
        <f>SUMIF('Rake Load'!A:A,B718,'Rake Load'!F:F)</f>
        <v>0</v>
      </c>
      <c r="F718" s="35">
        <f>SUMIF('Rake Load'!A:A,B718,'Rake Load'!AB:AB)</f>
        <v>0</v>
      </c>
      <c r="G718" s="35" t="e">
        <f t="shared" si="266"/>
        <v>#DIV/0!</v>
      </c>
      <c r="H718" s="36" t="e">
        <f t="shared" si="267"/>
        <v>#DIV/0!</v>
      </c>
      <c r="I718" s="36" t="e">
        <f t="shared" si="268"/>
        <v>#DIV/0!</v>
      </c>
      <c r="J718" s="35">
        <f>SUMIF('Rake Load'!A:A,B718,'Rake Load'!BH:BH)</f>
        <v>0</v>
      </c>
      <c r="K718" s="41">
        <f t="shared" si="269"/>
        <v>0</v>
      </c>
      <c r="L718" s="41" t="e">
        <f t="shared" si="270"/>
        <v>#DIV/0!</v>
      </c>
      <c r="M718" s="49" t="e">
        <f t="shared" si="271"/>
        <v>#DIV/0!</v>
      </c>
      <c r="N718" s="49" t="e">
        <f t="shared" si="272"/>
        <v>#DIV/0!</v>
      </c>
      <c r="O718" s="363">
        <f>SUMIF(C$2:C718,C718,D$2:D718)</f>
        <v>173</v>
      </c>
      <c r="P718" s="33">
        <f>SUMIF(C$2:C718,C718,F$2:F718)</f>
        <v>18.330555555555559</v>
      </c>
      <c r="Q718" s="37">
        <f t="shared" si="273"/>
        <v>0.10595696852922289</v>
      </c>
      <c r="R718" s="36">
        <f t="shared" si="274"/>
        <v>2</v>
      </c>
      <c r="S718" s="36">
        <f t="shared" si="275"/>
        <v>32</v>
      </c>
      <c r="T718" s="363">
        <f>SUM(D$2:D718)</f>
        <v>1535</v>
      </c>
      <c r="U718" s="38">
        <f>SUMIF(C$2:C718,C718,E$2:E718)</f>
        <v>626102.50999999989</v>
      </c>
      <c r="V718" s="38">
        <f>SUM(E$2:E718)</f>
        <v>5446054.2960000029</v>
      </c>
      <c r="W718" s="43">
        <f>SUM(F$2:F718)</f>
        <v>40908.054861111159</v>
      </c>
      <c r="X718" s="43">
        <f t="shared" si="276"/>
        <v>26.650198606587075</v>
      </c>
      <c r="Y718" s="36">
        <f t="shared" si="277"/>
        <v>15</v>
      </c>
      <c r="Z718" s="36">
        <f t="shared" si="278"/>
        <v>36</v>
      </c>
      <c r="AA718" s="38">
        <f>SUMIF('Rake Load'!A:A,Summary!B718,'Rake Load'!AN:AN)</f>
        <v>0</v>
      </c>
      <c r="AB718" s="38">
        <f>SUMIF(C$2:C718,C718,AA$2:AA718)</f>
        <v>49.59375</v>
      </c>
      <c r="AC718" s="38">
        <f>SUM(AA$2:AA718)</f>
        <v>540.44861111113426</v>
      </c>
      <c r="AD718" s="43" t="e">
        <f t="shared" si="279"/>
        <v>#DIV/0!</v>
      </c>
      <c r="AE718" s="43">
        <f t="shared" si="280"/>
        <v>0.28666907514450868</v>
      </c>
      <c r="AF718" s="43">
        <f t="shared" si="281"/>
        <v>0.35208378574015259</v>
      </c>
      <c r="AG718" s="38">
        <f>SUMIF(Unloader!B:B,Summary!B718,Unloader!M:M)</f>
        <v>0</v>
      </c>
      <c r="AH718" s="38">
        <f>SUMIF(C$2:C718,C718,AG$2:AG718)</f>
        <v>655574</v>
      </c>
      <c r="AI718" s="38">
        <f>SUM(AG$2:AG718)</f>
        <v>5010888</v>
      </c>
      <c r="AJ718" s="40">
        <f>SUMIF(Unloader!B:B,Summary!B718,Unloader!W:W)</f>
        <v>0</v>
      </c>
      <c r="AK718" s="40">
        <f>SUMIF(Unloader!B:B,Summary!B718,Unloader!AD:AD)+SUMIF(Unloader!B:B,Summary!B718,Unloader!BR:BR)+SUMIF(Unloader!B:B,Summary!B718,Unloader!BN:BN)</f>
        <v>0</v>
      </c>
      <c r="AL718" s="40">
        <f>SUMIF(C$2:C718,C718,AJ$2:AJ718)</f>
        <v>20.394444444444446</v>
      </c>
      <c r="AM718" s="40">
        <f>SUMIF(C$2:C718,C718,AK$2:AK718)</f>
        <v>2.3020833333333335</v>
      </c>
      <c r="AN718" s="30">
        <f t="shared" si="282"/>
        <v>1509.7854373776529</v>
      </c>
      <c r="AO718" s="30">
        <f>SUM(AJ$2:AJ718)</f>
        <v>155.96458333333337</v>
      </c>
      <c r="AP718" s="30">
        <f>SUM(AK$2:AK718)</f>
        <v>13.888194444444437</v>
      </c>
      <c r="AQ718" s="30">
        <f t="shared" si="283"/>
        <v>1469.5404467471526</v>
      </c>
    </row>
    <row r="719" spans="1:43" x14ac:dyDescent="0.25">
      <c r="A719" s="124">
        <f t="shared" si="285"/>
        <v>718</v>
      </c>
      <c r="B719" s="361">
        <f t="shared" si="285"/>
        <v>41351</v>
      </c>
      <c r="C719" s="33">
        <f t="shared" si="265"/>
        <v>3</v>
      </c>
      <c r="D719" s="125">
        <f>COUNTIF('Rake Load'!A:A,Summary!B719)</f>
        <v>0</v>
      </c>
      <c r="E719" s="125">
        <f>SUMIF('Rake Load'!A:A,B719,'Rake Load'!F:F)</f>
        <v>0</v>
      </c>
      <c r="F719" s="35">
        <f>SUMIF('Rake Load'!A:A,B719,'Rake Load'!AB:AB)</f>
        <v>0</v>
      </c>
      <c r="G719" s="35" t="e">
        <f t="shared" si="266"/>
        <v>#DIV/0!</v>
      </c>
      <c r="H719" s="36" t="e">
        <f t="shared" si="267"/>
        <v>#DIV/0!</v>
      </c>
      <c r="I719" s="36" t="e">
        <f t="shared" si="268"/>
        <v>#DIV/0!</v>
      </c>
      <c r="J719" s="35">
        <f>SUMIF('Rake Load'!A:A,B719,'Rake Load'!BH:BH)</f>
        <v>0</v>
      </c>
      <c r="K719" s="41">
        <f t="shared" si="269"/>
        <v>0</v>
      </c>
      <c r="L719" s="41" t="e">
        <f t="shared" si="270"/>
        <v>#DIV/0!</v>
      </c>
      <c r="M719" s="49" t="e">
        <f t="shared" si="271"/>
        <v>#DIV/0!</v>
      </c>
      <c r="N719" s="49" t="e">
        <f t="shared" si="272"/>
        <v>#DIV/0!</v>
      </c>
      <c r="O719" s="363">
        <f>SUMIF(C$2:C719,C719,D$2:D719)</f>
        <v>173</v>
      </c>
      <c r="P719" s="33">
        <f>SUMIF(C$2:C719,C719,F$2:F719)</f>
        <v>18.330555555555559</v>
      </c>
      <c r="Q719" s="37">
        <f t="shared" si="273"/>
        <v>0.10595696852922289</v>
      </c>
      <c r="R719" s="36">
        <f t="shared" si="274"/>
        <v>2</v>
      </c>
      <c r="S719" s="36">
        <f t="shared" si="275"/>
        <v>32</v>
      </c>
      <c r="T719" s="363">
        <f>SUM(D$2:D719)</f>
        <v>1535</v>
      </c>
      <c r="U719" s="38">
        <f>SUMIF(C$2:C719,C719,E$2:E719)</f>
        <v>626102.50999999989</v>
      </c>
      <c r="V719" s="38">
        <f>SUM(E$2:E719)</f>
        <v>5446054.2960000029</v>
      </c>
      <c r="W719" s="43">
        <f>SUM(F$2:F719)</f>
        <v>40908.054861111159</v>
      </c>
      <c r="X719" s="43">
        <f t="shared" si="276"/>
        <v>26.650198606587075</v>
      </c>
      <c r="Y719" s="36">
        <f t="shared" si="277"/>
        <v>15</v>
      </c>
      <c r="Z719" s="36">
        <f t="shared" si="278"/>
        <v>36</v>
      </c>
      <c r="AA719" s="38">
        <f>SUMIF('Rake Load'!A:A,Summary!B719,'Rake Load'!AN:AN)</f>
        <v>0</v>
      </c>
      <c r="AB719" s="38">
        <f>SUMIF(C$2:C719,C719,AA$2:AA719)</f>
        <v>49.59375</v>
      </c>
      <c r="AC719" s="38">
        <f>SUM(AA$2:AA719)</f>
        <v>540.44861111113426</v>
      </c>
      <c r="AD719" s="43" t="e">
        <f t="shared" si="279"/>
        <v>#DIV/0!</v>
      </c>
      <c r="AE719" s="43">
        <f t="shared" si="280"/>
        <v>0.28666907514450868</v>
      </c>
      <c r="AF719" s="43">
        <f t="shared" si="281"/>
        <v>0.35208378574015259</v>
      </c>
      <c r="AG719" s="38">
        <f>SUMIF(Unloader!B:B,Summary!B719,Unloader!M:M)</f>
        <v>0</v>
      </c>
      <c r="AH719" s="38">
        <f>SUMIF(C$2:C719,C719,AG$2:AG719)</f>
        <v>655574</v>
      </c>
      <c r="AI719" s="38">
        <f>SUM(AG$2:AG719)</f>
        <v>5010888</v>
      </c>
      <c r="AJ719" s="40">
        <f>SUMIF(Unloader!B:B,Summary!B719,Unloader!W:W)</f>
        <v>0</v>
      </c>
      <c r="AK719" s="40">
        <f>SUMIF(Unloader!B:B,Summary!B719,Unloader!AD:AD)+SUMIF(Unloader!B:B,Summary!B719,Unloader!BR:BR)+SUMIF(Unloader!B:B,Summary!B719,Unloader!BN:BN)</f>
        <v>0</v>
      </c>
      <c r="AL719" s="40">
        <f>SUMIF(C$2:C719,C719,AJ$2:AJ719)</f>
        <v>20.394444444444446</v>
      </c>
      <c r="AM719" s="40">
        <f>SUMIF(C$2:C719,C719,AK$2:AK719)</f>
        <v>2.3020833333333335</v>
      </c>
      <c r="AN719" s="30">
        <f t="shared" si="282"/>
        <v>1509.7854373776529</v>
      </c>
      <c r="AO719" s="30">
        <f>SUM(AJ$2:AJ719)</f>
        <v>155.96458333333337</v>
      </c>
      <c r="AP719" s="30">
        <f>SUM(AK$2:AK719)</f>
        <v>13.888194444444437</v>
      </c>
      <c r="AQ719" s="30">
        <f t="shared" si="283"/>
        <v>1469.5404467471526</v>
      </c>
    </row>
    <row r="720" spans="1:43" x14ac:dyDescent="0.25">
      <c r="A720" s="124">
        <f t="shared" si="285"/>
        <v>719</v>
      </c>
      <c r="B720" s="361">
        <f t="shared" si="285"/>
        <v>41352</v>
      </c>
      <c r="C720" s="33">
        <f t="shared" si="265"/>
        <v>3</v>
      </c>
      <c r="D720" s="125">
        <f>COUNTIF('Rake Load'!A:A,Summary!B720)</f>
        <v>0</v>
      </c>
      <c r="E720" s="125">
        <f>SUMIF('Rake Load'!A:A,B720,'Rake Load'!F:F)</f>
        <v>0</v>
      </c>
      <c r="F720" s="35">
        <f>SUMIF('Rake Load'!A:A,B720,'Rake Load'!AB:AB)</f>
        <v>0</v>
      </c>
      <c r="G720" s="35" t="e">
        <f t="shared" si="266"/>
        <v>#DIV/0!</v>
      </c>
      <c r="H720" s="36" t="e">
        <f t="shared" si="267"/>
        <v>#DIV/0!</v>
      </c>
      <c r="I720" s="36" t="e">
        <f t="shared" si="268"/>
        <v>#DIV/0!</v>
      </c>
      <c r="J720" s="35">
        <f>SUMIF('Rake Load'!A:A,B720,'Rake Load'!BH:BH)</f>
        <v>0</v>
      </c>
      <c r="K720" s="41">
        <f t="shared" si="269"/>
        <v>0</v>
      </c>
      <c r="L720" s="41" t="e">
        <f t="shared" si="270"/>
        <v>#DIV/0!</v>
      </c>
      <c r="M720" s="49" t="e">
        <f t="shared" si="271"/>
        <v>#DIV/0!</v>
      </c>
      <c r="N720" s="49" t="e">
        <f t="shared" si="272"/>
        <v>#DIV/0!</v>
      </c>
      <c r="O720" s="363">
        <f>SUMIF(C$2:C720,C720,D$2:D720)</f>
        <v>173</v>
      </c>
      <c r="P720" s="33">
        <f>SUMIF(C$2:C720,C720,F$2:F720)</f>
        <v>18.330555555555559</v>
      </c>
      <c r="Q720" s="37">
        <f t="shared" si="273"/>
        <v>0.10595696852922289</v>
      </c>
      <c r="R720" s="36">
        <f t="shared" si="274"/>
        <v>2</v>
      </c>
      <c r="S720" s="36">
        <f t="shared" si="275"/>
        <v>32</v>
      </c>
      <c r="T720" s="363">
        <f>SUM(D$2:D720)</f>
        <v>1535</v>
      </c>
      <c r="U720" s="38">
        <f>SUMIF(C$2:C720,C720,E$2:E720)</f>
        <v>626102.50999999989</v>
      </c>
      <c r="V720" s="38">
        <f>SUM(E$2:E720)</f>
        <v>5446054.2960000029</v>
      </c>
      <c r="W720" s="43">
        <f>SUM(F$2:F720)</f>
        <v>40908.054861111159</v>
      </c>
      <c r="X720" s="43">
        <f t="shared" si="276"/>
        <v>26.650198606587075</v>
      </c>
      <c r="Y720" s="36">
        <f t="shared" si="277"/>
        <v>15</v>
      </c>
      <c r="Z720" s="36">
        <f t="shared" si="278"/>
        <v>36</v>
      </c>
      <c r="AA720" s="38">
        <f>SUMIF('Rake Load'!A:A,Summary!B720,'Rake Load'!AN:AN)</f>
        <v>0</v>
      </c>
      <c r="AB720" s="38">
        <f>SUMIF(C$2:C720,C720,AA$2:AA720)</f>
        <v>49.59375</v>
      </c>
      <c r="AC720" s="38">
        <f>SUM(AA$2:AA720)</f>
        <v>540.44861111113426</v>
      </c>
      <c r="AD720" s="43" t="e">
        <f t="shared" si="279"/>
        <v>#DIV/0!</v>
      </c>
      <c r="AE720" s="43">
        <f t="shared" si="280"/>
        <v>0.28666907514450868</v>
      </c>
      <c r="AF720" s="43">
        <f t="shared" si="281"/>
        <v>0.35208378574015259</v>
      </c>
      <c r="AG720" s="38">
        <f>SUMIF(Unloader!B:B,Summary!B720,Unloader!M:M)</f>
        <v>0</v>
      </c>
      <c r="AH720" s="38">
        <f>SUMIF(C$2:C720,C720,AG$2:AG720)</f>
        <v>655574</v>
      </c>
      <c r="AI720" s="38">
        <f>SUM(AG$2:AG720)</f>
        <v>5010888</v>
      </c>
      <c r="AJ720" s="40">
        <f>SUMIF(Unloader!B:B,Summary!B720,Unloader!W:W)</f>
        <v>0</v>
      </c>
      <c r="AK720" s="40">
        <f>SUMIF(Unloader!B:B,Summary!B720,Unloader!AD:AD)+SUMIF(Unloader!B:B,Summary!B720,Unloader!BR:BR)+SUMIF(Unloader!B:B,Summary!B720,Unloader!BN:BN)</f>
        <v>0</v>
      </c>
      <c r="AL720" s="40">
        <f>SUMIF(C$2:C720,C720,AJ$2:AJ720)</f>
        <v>20.394444444444446</v>
      </c>
      <c r="AM720" s="40">
        <f>SUMIF(C$2:C720,C720,AK$2:AK720)</f>
        <v>2.3020833333333335</v>
      </c>
      <c r="AN720" s="30">
        <f t="shared" si="282"/>
        <v>1509.7854373776529</v>
      </c>
      <c r="AO720" s="30">
        <f>SUM(AJ$2:AJ720)</f>
        <v>155.96458333333337</v>
      </c>
      <c r="AP720" s="30">
        <f>SUM(AK$2:AK720)</f>
        <v>13.888194444444437</v>
      </c>
      <c r="AQ720" s="30">
        <f t="shared" si="283"/>
        <v>1469.5404467471526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N5"/>
  <sheetViews>
    <sheetView topLeftCell="AX1" workbookViewId="0">
      <selection activeCell="E19" sqref="E19"/>
    </sheetView>
  </sheetViews>
  <sheetFormatPr defaultRowHeight="15" x14ac:dyDescent="0.25"/>
  <cols>
    <col min="5" max="5" width="10.85546875" customWidth="1"/>
    <col min="8" max="8" width="10.5703125" customWidth="1"/>
    <col min="11" max="11" width="10.42578125" customWidth="1"/>
    <col min="15" max="15" width="13.42578125" customWidth="1"/>
    <col min="16" max="16" width="14.7109375" customWidth="1"/>
    <col min="20" max="20" width="13.42578125" customWidth="1"/>
    <col min="21" max="21" width="11.7109375" customWidth="1"/>
    <col min="22" max="22" width="10.7109375" customWidth="1"/>
    <col min="33" max="33" width="14.140625" customWidth="1"/>
    <col min="34" max="34" width="12.140625" customWidth="1"/>
    <col min="75" max="75" width="8.7109375" bestFit="1" customWidth="1"/>
    <col min="90" max="90" width="10.28515625" customWidth="1"/>
  </cols>
  <sheetData>
    <row r="1" spans="1:92" ht="101.25" x14ac:dyDescent="0.25">
      <c r="A1" s="4" t="s">
        <v>133</v>
      </c>
      <c r="B1" s="4" t="s">
        <v>0</v>
      </c>
      <c r="C1" s="4" t="s">
        <v>177</v>
      </c>
      <c r="D1" s="191" t="s">
        <v>30</v>
      </c>
      <c r="E1" s="191" t="s">
        <v>1</v>
      </c>
      <c r="F1" s="191" t="s">
        <v>134</v>
      </c>
      <c r="G1" s="192" t="s">
        <v>402</v>
      </c>
      <c r="H1" s="191" t="s">
        <v>2</v>
      </c>
      <c r="I1" s="191" t="s">
        <v>25</v>
      </c>
      <c r="J1" s="191" t="s">
        <v>3</v>
      </c>
      <c r="K1" s="191" t="s">
        <v>4</v>
      </c>
      <c r="L1" s="192" t="s">
        <v>592</v>
      </c>
      <c r="M1" s="192" t="s">
        <v>591</v>
      </c>
      <c r="N1" s="191" t="s">
        <v>10</v>
      </c>
      <c r="O1" s="29" t="s">
        <v>590</v>
      </c>
      <c r="P1" s="193" t="s">
        <v>5</v>
      </c>
      <c r="Q1" s="194" t="s">
        <v>6</v>
      </c>
      <c r="R1" s="11" t="s">
        <v>90</v>
      </c>
      <c r="S1" s="11" t="s">
        <v>91</v>
      </c>
      <c r="T1" s="191" t="s">
        <v>7</v>
      </c>
      <c r="U1" s="194" t="s">
        <v>11</v>
      </c>
      <c r="V1" s="11" t="s">
        <v>92</v>
      </c>
      <c r="W1" s="11" t="s">
        <v>93</v>
      </c>
      <c r="X1" s="5" t="s">
        <v>222</v>
      </c>
      <c r="Y1" s="5" t="s">
        <v>223</v>
      </c>
      <c r="Z1" s="5" t="s">
        <v>132</v>
      </c>
      <c r="AA1" s="191" t="s">
        <v>114</v>
      </c>
      <c r="AB1" s="191" t="s">
        <v>12</v>
      </c>
      <c r="AC1" s="5" t="s">
        <v>112</v>
      </c>
      <c r="AD1" s="5" t="s">
        <v>113</v>
      </c>
      <c r="AE1" s="5" t="s">
        <v>597</v>
      </c>
      <c r="AF1" s="5" t="s">
        <v>598</v>
      </c>
      <c r="AG1" s="191" t="s">
        <v>8</v>
      </c>
      <c r="AH1" s="191" t="s">
        <v>9</v>
      </c>
      <c r="AI1" s="195" t="s">
        <v>13</v>
      </c>
      <c r="AJ1" s="196" t="s">
        <v>14</v>
      </c>
      <c r="AK1" s="203" t="s">
        <v>94</v>
      </c>
      <c r="AL1" s="203" t="s">
        <v>95</v>
      </c>
      <c r="AM1" s="195" t="s">
        <v>15</v>
      </c>
      <c r="AN1" s="197" t="s">
        <v>16</v>
      </c>
      <c r="AO1" s="203" t="s">
        <v>96</v>
      </c>
      <c r="AP1" s="203" t="s">
        <v>97</v>
      </c>
      <c r="AQ1" s="195" t="s">
        <v>17</v>
      </c>
      <c r="AR1" s="197" t="s">
        <v>18</v>
      </c>
      <c r="AS1" s="209" t="s">
        <v>98</v>
      </c>
      <c r="AT1" s="209" t="s">
        <v>99</v>
      </c>
      <c r="AU1" s="196" t="s">
        <v>19</v>
      </c>
      <c r="AV1" s="198" t="s">
        <v>20</v>
      </c>
      <c r="AW1" s="209" t="s">
        <v>100</v>
      </c>
      <c r="AX1" s="209" t="s">
        <v>101</v>
      </c>
      <c r="AY1" s="195" t="s">
        <v>21</v>
      </c>
      <c r="AZ1" s="197" t="s">
        <v>22</v>
      </c>
      <c r="BA1" s="209" t="s">
        <v>102</v>
      </c>
      <c r="BB1" s="209" t="s">
        <v>103</v>
      </c>
      <c r="BC1" s="199" t="s">
        <v>603</v>
      </c>
      <c r="BD1" s="200" t="s">
        <v>604</v>
      </c>
      <c r="BE1" s="203" t="s">
        <v>605</v>
      </c>
      <c r="BF1" s="203" t="s">
        <v>606</v>
      </c>
      <c r="BG1" s="199" t="s">
        <v>580</v>
      </c>
      <c r="BH1" s="200" t="s">
        <v>122</v>
      </c>
      <c r="BI1" s="203" t="s">
        <v>104</v>
      </c>
      <c r="BJ1" s="203" t="s">
        <v>105</v>
      </c>
      <c r="BK1" s="199" t="s">
        <v>120</v>
      </c>
      <c r="BL1" s="201" t="s">
        <v>121</v>
      </c>
      <c r="BM1" s="209" t="s">
        <v>106</v>
      </c>
      <c r="BN1" s="209" t="s">
        <v>107</v>
      </c>
      <c r="BO1" s="199" t="s">
        <v>119</v>
      </c>
      <c r="BP1" s="200" t="s">
        <v>23</v>
      </c>
      <c r="BQ1" s="203" t="s">
        <v>108</v>
      </c>
      <c r="BR1" s="209" t="s">
        <v>109</v>
      </c>
      <c r="BS1" s="202" t="s">
        <v>123</v>
      </c>
      <c r="BT1" s="200" t="s">
        <v>124</v>
      </c>
      <c r="BU1" s="203" t="s">
        <v>110</v>
      </c>
      <c r="BV1" s="203" t="s">
        <v>111</v>
      </c>
      <c r="BW1" s="204" t="s">
        <v>118</v>
      </c>
      <c r="BX1" s="204" t="s">
        <v>115</v>
      </c>
      <c r="BY1" s="203" t="s">
        <v>116</v>
      </c>
      <c r="BZ1" s="205" t="s">
        <v>117</v>
      </c>
      <c r="CA1" s="203" t="s">
        <v>360</v>
      </c>
      <c r="CB1" s="209" t="s">
        <v>607</v>
      </c>
      <c r="CC1" s="209" t="s">
        <v>608</v>
      </c>
      <c r="CD1" s="203" t="s">
        <v>361</v>
      </c>
      <c r="CE1" s="392" t="s">
        <v>351</v>
      </c>
      <c r="CF1" s="392" t="s">
        <v>352</v>
      </c>
      <c r="CG1" s="392" t="s">
        <v>353</v>
      </c>
      <c r="CH1" s="393" t="s">
        <v>354</v>
      </c>
      <c r="CI1" s="392" t="s">
        <v>363</v>
      </c>
      <c r="CJ1" s="392" t="s">
        <v>364</v>
      </c>
      <c r="CK1" s="393" t="s">
        <v>593</v>
      </c>
      <c r="CL1" s="392" t="s">
        <v>359</v>
      </c>
      <c r="CM1" s="393" t="s">
        <v>358</v>
      </c>
      <c r="CN1" s="393" t="s">
        <v>599</v>
      </c>
    </row>
    <row r="2" spans="1:92" s="25" customFormat="1" x14ac:dyDescent="0.25">
      <c r="A2" s="345">
        <v>1</v>
      </c>
      <c r="B2" s="343">
        <v>40929</v>
      </c>
      <c r="C2" s="345">
        <f>MONTH(B2)</f>
        <v>1</v>
      </c>
      <c r="D2" s="350" t="s">
        <v>586</v>
      </c>
      <c r="E2" s="350" t="s">
        <v>587</v>
      </c>
      <c r="F2" s="391"/>
      <c r="G2" s="345">
        <v>1</v>
      </c>
      <c r="H2" s="350" t="s">
        <v>588</v>
      </c>
      <c r="I2" s="358">
        <v>63.5</v>
      </c>
      <c r="J2" s="350" t="s">
        <v>610</v>
      </c>
      <c r="K2" s="350" t="s">
        <v>589</v>
      </c>
      <c r="L2" s="358">
        <v>56450</v>
      </c>
      <c r="M2" s="358">
        <v>1646</v>
      </c>
      <c r="N2" s="358">
        <f>L2-M2</f>
        <v>54804</v>
      </c>
      <c r="O2" s="318">
        <f>M2</f>
        <v>1646</v>
      </c>
      <c r="P2" s="350" t="s">
        <v>595</v>
      </c>
      <c r="Q2" s="350">
        <v>6.25E-2</v>
      </c>
      <c r="R2" s="171">
        <f>IF(Q2=1,24,HOUR(Q2))</f>
        <v>1</v>
      </c>
      <c r="S2" s="171">
        <f>MINUTE(Q2)</f>
        <v>30</v>
      </c>
      <c r="T2" s="350" t="s">
        <v>596</v>
      </c>
      <c r="U2" s="350">
        <v>0.17708333333333334</v>
      </c>
      <c r="V2" s="171">
        <f>IF(U2=1,24,HOUR(U2))</f>
        <v>4</v>
      </c>
      <c r="W2" s="171">
        <f>MINUTE(U2)</f>
        <v>15</v>
      </c>
      <c r="X2" s="171">
        <f>V2</f>
        <v>4</v>
      </c>
      <c r="Y2" s="171">
        <f>W2</f>
        <v>15</v>
      </c>
      <c r="Z2" s="171">
        <f>SUM($U2:U$5)</f>
        <v>3.1354166666666665</v>
      </c>
      <c r="AA2" s="213">
        <v>0</v>
      </c>
      <c r="AB2" s="350">
        <v>0</v>
      </c>
      <c r="AC2" s="171">
        <f>IF(AB2=1,24,HOUR(AB2))</f>
        <v>0</v>
      </c>
      <c r="AD2" s="171">
        <f>MINUTE(AB2)</f>
        <v>0</v>
      </c>
      <c r="AE2" s="171">
        <f>M2/U2/24</f>
        <v>387.29411764705878</v>
      </c>
      <c r="AF2" s="171">
        <f>AE2*24</f>
        <v>9295.0588235294108</v>
      </c>
      <c r="AG2" s="34"/>
      <c r="AH2" s="34"/>
      <c r="AI2" s="213">
        <v>1</v>
      </c>
      <c r="AJ2" s="350">
        <v>1.2499999999999999E-2</v>
      </c>
      <c r="AK2" s="171">
        <f>IF(AJ2=1,24,HOUR(AJ2))</f>
        <v>0</v>
      </c>
      <c r="AL2" s="172">
        <f>MINUTE(AJ2)</f>
        <v>18</v>
      </c>
      <c r="AM2" s="213">
        <v>2</v>
      </c>
      <c r="AN2" s="350">
        <v>9.7916666666666666E-2</v>
      </c>
      <c r="AO2" s="171">
        <f>IF(AN2=1,24,HOUR(AN2))</f>
        <v>2</v>
      </c>
      <c r="AP2" s="172">
        <f>MINUTE(AN2)</f>
        <v>21</v>
      </c>
      <c r="AQ2" s="213">
        <v>0</v>
      </c>
      <c r="AR2" s="350">
        <v>0</v>
      </c>
      <c r="AS2" s="171">
        <f>IF(AR2=1,24,HOUR(AR2))</f>
        <v>0</v>
      </c>
      <c r="AT2" s="172">
        <f>MINUTE(AR2)</f>
        <v>0</v>
      </c>
      <c r="AU2" s="213">
        <v>0</v>
      </c>
      <c r="AV2" s="350">
        <v>0</v>
      </c>
      <c r="AW2" s="171">
        <f>IF(AV2=1,24,HOUR(AV2))</f>
        <v>0</v>
      </c>
      <c r="AX2" s="172">
        <f>MINUTE(AV2)</f>
        <v>0</v>
      </c>
      <c r="AY2" s="213">
        <v>0</v>
      </c>
      <c r="AZ2" s="350">
        <v>0</v>
      </c>
      <c r="BA2" s="171">
        <f>IF(AZ2=1,24,HOUR(AZ2))</f>
        <v>0</v>
      </c>
      <c r="BB2" s="172">
        <f>MINUTE(AZ2)</f>
        <v>0</v>
      </c>
      <c r="BC2" s="213">
        <v>0</v>
      </c>
      <c r="BD2" s="350">
        <v>0</v>
      </c>
      <c r="BE2" s="171">
        <f>IF(BD2=1,24,HOUR(BD2))</f>
        <v>0</v>
      </c>
      <c r="BF2" s="172">
        <f>MINUTE(BD2)</f>
        <v>0</v>
      </c>
      <c r="BG2" s="213">
        <v>0</v>
      </c>
      <c r="BH2" s="350">
        <v>0</v>
      </c>
      <c r="BI2" s="171">
        <f>IF(BH2=1,24,HOUR(BH2))</f>
        <v>0</v>
      </c>
      <c r="BJ2" s="172">
        <f>MINUTE(BH2)</f>
        <v>0</v>
      </c>
      <c r="BK2" s="213">
        <v>0</v>
      </c>
      <c r="BL2" s="350">
        <v>0</v>
      </c>
      <c r="BM2" s="171">
        <f>IF(BL2=1,24,HOUR(BL2))</f>
        <v>0</v>
      </c>
      <c r="BN2" s="172">
        <f>MINUTE(BL2)</f>
        <v>0</v>
      </c>
      <c r="BO2" s="213">
        <v>0</v>
      </c>
      <c r="BP2" s="350">
        <v>0</v>
      </c>
      <c r="BQ2" s="171">
        <f>IF(BP2=1,24,HOUR(BP2))</f>
        <v>0</v>
      </c>
      <c r="BR2" s="172">
        <f>MINUTE(BP2)</f>
        <v>0</v>
      </c>
      <c r="BS2" s="213">
        <v>0</v>
      </c>
      <c r="BT2" s="350">
        <v>0</v>
      </c>
      <c r="BU2" s="171">
        <f>IF(BT2=1,24,HOUR(BT2))</f>
        <v>0</v>
      </c>
      <c r="BV2" s="172">
        <f>MINUTE(BT2)</f>
        <v>0</v>
      </c>
      <c r="BW2" s="171">
        <f t="shared" ref="BW2:BX4" si="0">BS2+BO2+BK2+BG2+AY2+AU2+AQ2+AM2+AI2+AA2+BC2</f>
        <v>3</v>
      </c>
      <c r="BX2" s="173">
        <f t="shared" si="0"/>
        <v>0.11041666666666666</v>
      </c>
      <c r="BY2" s="171">
        <f>IF(BX2=1,24,HOUR(BX2))</f>
        <v>2</v>
      </c>
      <c r="BZ2" s="174">
        <f>MINUTE(BX2)</f>
        <v>39</v>
      </c>
      <c r="CA2" s="319">
        <f>U2-BX2+ BP2</f>
        <v>6.666666666666668E-2</v>
      </c>
      <c r="CB2" s="318">
        <f>M2/CA2/24</f>
        <v>1028.7499999999998</v>
      </c>
      <c r="CC2" s="318">
        <f>CB2*24</f>
        <v>24689.999999999993</v>
      </c>
      <c r="CD2" s="318">
        <f>M2/(U2-BT2)/24</f>
        <v>387.29411764705878</v>
      </c>
      <c r="CE2" s="394">
        <v>0</v>
      </c>
      <c r="CF2" s="394">
        <f xml:space="preserve"> U2</f>
        <v>0.17708333333333334</v>
      </c>
      <c r="CG2" s="394">
        <f xml:space="preserve"> CF2 - CE2</f>
        <v>0.17708333333333334</v>
      </c>
      <c r="CH2" s="318">
        <f>O2/CG2/24</f>
        <v>387.29411764705878</v>
      </c>
      <c r="CI2" s="394">
        <f xml:space="preserve"> U2</f>
        <v>0.17708333333333334</v>
      </c>
      <c r="CJ2" s="394">
        <f xml:space="preserve"> BT2</f>
        <v>0</v>
      </c>
      <c r="CK2" s="318">
        <f xml:space="preserve"> M2</f>
        <v>1646</v>
      </c>
      <c r="CL2" s="394">
        <f xml:space="preserve"> CI2 - CJ2</f>
        <v>0.17708333333333334</v>
      </c>
      <c r="CM2" s="318">
        <f xml:space="preserve"> CK2/CL2/24</f>
        <v>387.29411764705878</v>
      </c>
      <c r="CN2" s="318">
        <f xml:space="preserve"> CK2/CI2/24</f>
        <v>387.29411764705878</v>
      </c>
    </row>
    <row r="3" spans="1:92" x14ac:dyDescent="0.25">
      <c r="A3" s="345">
        <v>2</v>
      </c>
      <c r="B3" s="343">
        <v>40930</v>
      </c>
      <c r="C3" s="345">
        <f>MONTH(B3)</f>
        <v>1</v>
      </c>
      <c r="D3" s="350" t="s">
        <v>586</v>
      </c>
      <c r="E3" s="350" t="s">
        <v>587</v>
      </c>
      <c r="F3" s="391"/>
      <c r="G3" s="345">
        <v>2</v>
      </c>
      <c r="H3" s="350" t="s">
        <v>588</v>
      </c>
      <c r="I3" s="358">
        <v>63.5</v>
      </c>
      <c r="J3" s="350" t="s">
        <v>610</v>
      </c>
      <c r="K3" s="350" t="s">
        <v>589</v>
      </c>
      <c r="L3" s="358">
        <v>56450</v>
      </c>
      <c r="M3" s="358">
        <v>15765</v>
      </c>
      <c r="N3" s="358">
        <f>N2-M3</f>
        <v>39039</v>
      </c>
      <c r="O3" s="318">
        <f>O2+M3</f>
        <v>17411</v>
      </c>
      <c r="P3" s="350" t="s">
        <v>595</v>
      </c>
      <c r="Q3" s="350">
        <v>6.25E-2</v>
      </c>
      <c r="R3" s="171">
        <f>IF(Q3=1,24,HOUR(Q3))</f>
        <v>1</v>
      </c>
      <c r="S3" s="167">
        <f>MINUTE(Q3)</f>
        <v>30</v>
      </c>
      <c r="T3" s="350" t="s">
        <v>596</v>
      </c>
      <c r="U3" s="429">
        <v>1</v>
      </c>
      <c r="V3" s="171">
        <f>IF(U3=1,24,HOUR(U3))</f>
        <v>24</v>
      </c>
      <c r="W3" s="171">
        <f>MINUTE(U3)</f>
        <v>0</v>
      </c>
      <c r="X3" s="167">
        <f t="shared" ref="X3:Y5" si="1">X2+V3</f>
        <v>28</v>
      </c>
      <c r="Y3" s="167">
        <f t="shared" si="1"/>
        <v>15</v>
      </c>
      <c r="Z3" s="167">
        <f>SUM($U3:U$5)</f>
        <v>2.9583333333333335</v>
      </c>
      <c r="AA3" s="213">
        <v>0</v>
      </c>
      <c r="AB3" s="350">
        <v>0</v>
      </c>
      <c r="AC3" s="171">
        <f>IF(AB3=1,24,HOUR(AB3))</f>
        <v>0</v>
      </c>
      <c r="AD3" s="171">
        <f>MINUTE(AB3)</f>
        <v>0</v>
      </c>
      <c r="AE3" s="171">
        <f>M3/U3/24</f>
        <v>656.875</v>
      </c>
      <c r="AF3" s="171">
        <f>AE3*24</f>
        <v>15765</v>
      </c>
      <c r="AG3" s="14"/>
      <c r="AH3" s="14"/>
      <c r="AI3" s="213">
        <v>5</v>
      </c>
      <c r="AJ3" s="350">
        <v>8.1944444444444445E-2</v>
      </c>
      <c r="AK3" s="171">
        <f>IF(AJ3=1,24,HOUR(AJ3))</f>
        <v>1</v>
      </c>
      <c r="AL3" s="172">
        <f>MINUTE(AJ3)</f>
        <v>58</v>
      </c>
      <c r="AM3" s="213">
        <v>2</v>
      </c>
      <c r="AN3" s="350">
        <v>0.1361111111111111</v>
      </c>
      <c r="AO3" s="167">
        <f>IF(AN3=1,24,HOUR(AN3))</f>
        <v>3</v>
      </c>
      <c r="AP3" s="165">
        <f>MINUTE(AN3)</f>
        <v>16</v>
      </c>
      <c r="AQ3" s="213">
        <v>0</v>
      </c>
      <c r="AR3" s="350">
        <v>0</v>
      </c>
      <c r="AS3" s="167">
        <f>IF(AR3=1,24,HOUR(AR3))</f>
        <v>0</v>
      </c>
      <c r="AT3" s="165">
        <f>MINUTE(AR3)</f>
        <v>0</v>
      </c>
      <c r="AU3" s="213">
        <v>2</v>
      </c>
      <c r="AV3" s="350">
        <v>4.7916666666666663E-2</v>
      </c>
      <c r="AW3" s="167">
        <f>IF(AV3=1,24,HOUR(AV3))</f>
        <v>1</v>
      </c>
      <c r="AX3" s="165">
        <f>MINUTE(AV3)</f>
        <v>9</v>
      </c>
      <c r="AY3" s="213">
        <v>0</v>
      </c>
      <c r="AZ3" s="350">
        <v>0</v>
      </c>
      <c r="BA3" s="167">
        <f>IF(AZ3=1,24,HOUR(AZ3))</f>
        <v>0</v>
      </c>
      <c r="BB3" s="165">
        <f>MINUTE(AZ3)</f>
        <v>0</v>
      </c>
      <c r="BC3" s="213">
        <v>3</v>
      </c>
      <c r="BD3" s="350">
        <v>8.3333333333333329E-2</v>
      </c>
      <c r="BE3" s="171">
        <f>IF(BD3=1,24,HOUR(BD3))</f>
        <v>2</v>
      </c>
      <c r="BF3" s="172">
        <f>MINUTE(BD3)</f>
        <v>0</v>
      </c>
      <c r="BG3" s="213">
        <v>0</v>
      </c>
      <c r="BH3" s="350">
        <v>0</v>
      </c>
      <c r="BI3" s="171">
        <f>IF(BH3=1,24,HOUR(BH3))</f>
        <v>0</v>
      </c>
      <c r="BJ3" s="172">
        <f>MINUTE(BH3)</f>
        <v>0</v>
      </c>
      <c r="BK3" s="213">
        <v>0</v>
      </c>
      <c r="BL3" s="350">
        <v>0</v>
      </c>
      <c r="BM3" s="171">
        <f>IF(BL3=1,24,HOUR(BL3))</f>
        <v>0</v>
      </c>
      <c r="BN3" s="172">
        <f>MINUTE(BL3)</f>
        <v>0</v>
      </c>
      <c r="BO3" s="213">
        <v>0</v>
      </c>
      <c r="BP3" s="350">
        <v>0</v>
      </c>
      <c r="BQ3" s="171">
        <f>IF(BP3=1,24,HOUR(BP3))</f>
        <v>0</v>
      </c>
      <c r="BR3" s="172">
        <f>MINUTE(BP3)</f>
        <v>0</v>
      </c>
      <c r="BS3" s="213">
        <v>1</v>
      </c>
      <c r="BT3" s="350">
        <v>1.3888888888888888E-2</v>
      </c>
      <c r="BU3" s="171">
        <f>IF(BT3=1,24,HOUR(BT3))</f>
        <v>0</v>
      </c>
      <c r="BV3" s="172">
        <f>MINUTE(BT3)</f>
        <v>20</v>
      </c>
      <c r="BW3" s="171">
        <f t="shared" si="0"/>
        <v>13</v>
      </c>
      <c r="BX3" s="173">
        <f t="shared" si="0"/>
        <v>0.36319444444444443</v>
      </c>
      <c r="BY3" s="171">
        <f>IF(BX3=1,24,HOUR(BX3))</f>
        <v>8</v>
      </c>
      <c r="BZ3" s="174">
        <f>MINUTE(BX3)</f>
        <v>43</v>
      </c>
      <c r="CA3" s="319">
        <f>U3-BX3+ BP3</f>
        <v>0.63680555555555562</v>
      </c>
      <c r="CB3" s="318">
        <f>M3/CA3/24</f>
        <v>1031.515812431843</v>
      </c>
      <c r="CC3" s="318">
        <f>CB3*24</f>
        <v>24756.379498364229</v>
      </c>
      <c r="CD3" s="318">
        <f>M3/(U3-BT3)/24</f>
        <v>666.12676056338023</v>
      </c>
      <c r="CE3" s="394">
        <v>4.1666666666666699E-2</v>
      </c>
      <c r="CF3" s="394">
        <f xml:space="preserve"> U3</f>
        <v>1</v>
      </c>
      <c r="CG3" s="394">
        <f xml:space="preserve"> CF3 - CE3</f>
        <v>0.95833333333333326</v>
      </c>
      <c r="CH3" s="318">
        <f>O3/CG3/24</f>
        <v>757</v>
      </c>
      <c r="CI3" s="394">
        <f xml:space="preserve"> U3</f>
        <v>1</v>
      </c>
      <c r="CJ3" s="394">
        <f xml:space="preserve"> BT3</f>
        <v>1.3888888888888888E-2</v>
      </c>
      <c r="CK3" s="318">
        <f xml:space="preserve"> M3</f>
        <v>15765</v>
      </c>
      <c r="CL3" s="394">
        <f xml:space="preserve"> CI3 - CJ3</f>
        <v>0.98611111111111116</v>
      </c>
      <c r="CM3" s="318">
        <f xml:space="preserve"> CK3/CL3/24</f>
        <v>666.12676056338023</v>
      </c>
      <c r="CN3" s="318">
        <f xml:space="preserve"> CK3/CI3/24</f>
        <v>656.875</v>
      </c>
    </row>
    <row r="4" spans="1:92" x14ac:dyDescent="0.25">
      <c r="A4" s="345">
        <v>3</v>
      </c>
      <c r="B4" s="343">
        <v>40931</v>
      </c>
      <c r="C4" s="345">
        <f>MONTH(B4)</f>
        <v>1</v>
      </c>
      <c r="D4" s="350" t="s">
        <v>586</v>
      </c>
      <c r="E4" s="350" t="s">
        <v>587</v>
      </c>
      <c r="F4" s="391"/>
      <c r="G4" s="345">
        <v>2</v>
      </c>
      <c r="H4" s="350" t="s">
        <v>588</v>
      </c>
      <c r="I4" s="358">
        <v>63.5</v>
      </c>
      <c r="J4" s="350" t="s">
        <v>610</v>
      </c>
      <c r="K4" s="350" t="s">
        <v>589</v>
      </c>
      <c r="L4" s="358">
        <v>56450</v>
      </c>
      <c r="M4" s="358">
        <v>14897</v>
      </c>
      <c r="N4" s="358">
        <f>N3-M4</f>
        <v>24142</v>
      </c>
      <c r="O4" s="318">
        <f>O3+M4</f>
        <v>32308</v>
      </c>
      <c r="P4" s="350" t="s">
        <v>595</v>
      </c>
      <c r="Q4" s="350">
        <v>6.25E-2</v>
      </c>
      <c r="R4" s="171">
        <f>IF(Q4=1,24,HOUR(Q4))</f>
        <v>1</v>
      </c>
      <c r="S4" s="167">
        <f>MINUTE(Q4)</f>
        <v>30</v>
      </c>
      <c r="T4" s="350" t="s">
        <v>596</v>
      </c>
      <c r="U4" s="429">
        <v>1</v>
      </c>
      <c r="V4" s="171">
        <f>IF(U4=1,24,HOUR(U4))</f>
        <v>24</v>
      </c>
      <c r="W4" s="171">
        <f>MINUTE(U4)</f>
        <v>0</v>
      </c>
      <c r="X4" s="167">
        <f t="shared" si="1"/>
        <v>52</v>
      </c>
      <c r="Y4" s="167">
        <f t="shared" si="1"/>
        <v>15</v>
      </c>
      <c r="Z4" s="167">
        <f>SUM($U4:U$5)</f>
        <v>1.9583333333333335</v>
      </c>
      <c r="AA4" s="213">
        <v>0</v>
      </c>
      <c r="AB4" s="350">
        <v>0</v>
      </c>
      <c r="AC4" s="171">
        <f>IF(AB4=1,24,HOUR(AB4))</f>
        <v>0</v>
      </c>
      <c r="AD4" s="171">
        <f>MINUTE(AB4)</f>
        <v>0</v>
      </c>
      <c r="AE4" s="171">
        <f>M4/U4/24</f>
        <v>620.70833333333337</v>
      </c>
      <c r="AF4" s="171">
        <f>AE4*24</f>
        <v>14897</v>
      </c>
      <c r="AG4" s="14"/>
      <c r="AH4" s="14"/>
      <c r="AI4" s="213">
        <v>4</v>
      </c>
      <c r="AJ4" s="350">
        <v>5.6944444444444443E-2</v>
      </c>
      <c r="AK4" s="171">
        <f>IF(AJ4=1,24,HOUR(AJ4))</f>
        <v>1</v>
      </c>
      <c r="AL4" s="172">
        <f>MINUTE(AJ4)</f>
        <v>22</v>
      </c>
      <c r="AM4" s="213">
        <v>0</v>
      </c>
      <c r="AN4" s="350">
        <v>0</v>
      </c>
      <c r="AO4" s="167">
        <f>IF(AN4=1,24,HOUR(AN4))</f>
        <v>0</v>
      </c>
      <c r="AP4" s="165">
        <f>MINUTE(AN4)</f>
        <v>0</v>
      </c>
      <c r="AQ4" s="213">
        <v>0</v>
      </c>
      <c r="AR4" s="350">
        <v>0</v>
      </c>
      <c r="AS4" s="167">
        <f>IF(AR4=1,24,HOUR(AR4))</f>
        <v>0</v>
      </c>
      <c r="AT4" s="165">
        <f>MINUTE(AR4)</f>
        <v>0</v>
      </c>
      <c r="AU4" s="213">
        <v>3</v>
      </c>
      <c r="AV4" s="350">
        <v>0.20138888888888887</v>
      </c>
      <c r="AW4" s="167">
        <f>IF(AV4=1,24,HOUR(AV4))</f>
        <v>4</v>
      </c>
      <c r="AX4" s="165">
        <f>MINUTE(AV4)</f>
        <v>50</v>
      </c>
      <c r="AY4" s="213">
        <v>0</v>
      </c>
      <c r="AZ4" s="350">
        <v>0</v>
      </c>
      <c r="BA4" s="167">
        <f>IF(AZ4=1,24,HOUR(AZ4))</f>
        <v>0</v>
      </c>
      <c r="BB4" s="165">
        <f>MINUTE(AZ4)</f>
        <v>0</v>
      </c>
      <c r="BC4" s="213">
        <v>2</v>
      </c>
      <c r="BD4" s="350">
        <v>7.4305555555555555E-2</v>
      </c>
      <c r="BE4" s="171">
        <f>IF(BD4=1,24,HOUR(BD4))</f>
        <v>1</v>
      </c>
      <c r="BF4" s="172">
        <f>MINUTE(BD4)</f>
        <v>47</v>
      </c>
      <c r="BG4" s="213">
        <v>0</v>
      </c>
      <c r="BH4" s="350">
        <v>0</v>
      </c>
      <c r="BI4" s="171">
        <f>IF(BH4=1,24,HOUR(BH4))</f>
        <v>0</v>
      </c>
      <c r="BJ4" s="172">
        <f>MINUTE(BH4)</f>
        <v>0</v>
      </c>
      <c r="BK4" s="213">
        <v>0</v>
      </c>
      <c r="BL4" s="350">
        <v>0</v>
      </c>
      <c r="BM4" s="171">
        <f>IF(BL4=1,24,HOUR(BL4))</f>
        <v>0</v>
      </c>
      <c r="BN4" s="172">
        <f>MINUTE(BL4)</f>
        <v>0</v>
      </c>
      <c r="BO4" s="213">
        <v>0</v>
      </c>
      <c r="BP4" s="350">
        <v>0</v>
      </c>
      <c r="BQ4" s="171">
        <f>IF(BP4=1,24,HOUR(BP4))</f>
        <v>0</v>
      </c>
      <c r="BR4" s="172">
        <f>MINUTE(BP4)</f>
        <v>0</v>
      </c>
      <c r="BS4" s="213">
        <v>1</v>
      </c>
      <c r="BT4" s="350">
        <v>1.3888888888888888E-2</v>
      </c>
      <c r="BU4" s="171">
        <f>IF(BT4=1,24,HOUR(BT4))</f>
        <v>0</v>
      </c>
      <c r="BV4" s="172">
        <f>MINUTE(BT4)</f>
        <v>20</v>
      </c>
      <c r="BW4" s="171">
        <f t="shared" si="0"/>
        <v>10</v>
      </c>
      <c r="BX4" s="173">
        <f t="shared" si="0"/>
        <v>0.34652777777777777</v>
      </c>
      <c r="BY4" s="171">
        <f>IF(BX4=1,24,HOUR(BX4))</f>
        <v>8</v>
      </c>
      <c r="BZ4" s="174">
        <f>MINUTE(BX4)</f>
        <v>19</v>
      </c>
      <c r="CA4" s="319">
        <f>U4-BX4+ BP4</f>
        <v>0.65347222222222223</v>
      </c>
      <c r="CB4" s="318">
        <f>M4/CA4/24</f>
        <v>949.86184909670555</v>
      </c>
      <c r="CC4" s="318">
        <f>CB4*24</f>
        <v>22796.684378320933</v>
      </c>
      <c r="CD4" s="318">
        <f>M4/(U4-BT4)/24</f>
        <v>629.45070422535207</v>
      </c>
      <c r="CE4" s="394">
        <v>8.3333333333333398E-2</v>
      </c>
      <c r="CF4" s="394">
        <f xml:space="preserve"> U4</f>
        <v>1</v>
      </c>
      <c r="CG4" s="394">
        <f xml:space="preserve"> CF4 - CE4</f>
        <v>0.91666666666666663</v>
      </c>
      <c r="CH4" s="318">
        <f>O4/CG4/24</f>
        <v>1468.5454545454547</v>
      </c>
      <c r="CI4" s="394">
        <f xml:space="preserve"> U4</f>
        <v>1</v>
      </c>
      <c r="CJ4" s="394">
        <f xml:space="preserve"> BT4</f>
        <v>1.3888888888888888E-2</v>
      </c>
      <c r="CK4" s="318">
        <f xml:space="preserve"> M4</f>
        <v>14897</v>
      </c>
      <c r="CL4" s="394">
        <f xml:space="preserve"> CI4 - CJ4</f>
        <v>0.98611111111111116</v>
      </c>
      <c r="CM4" s="318">
        <f xml:space="preserve"> CK4/CL4/24</f>
        <v>629.45070422535207</v>
      </c>
      <c r="CN4" s="318">
        <f xml:space="preserve"> CK4/CI4/24</f>
        <v>620.70833333333337</v>
      </c>
    </row>
    <row r="5" spans="1:92" x14ac:dyDescent="0.25">
      <c r="A5" s="345">
        <v>4</v>
      </c>
      <c r="B5" s="343">
        <v>40932</v>
      </c>
      <c r="C5" s="345">
        <f>MONTH(B5)</f>
        <v>1</v>
      </c>
      <c r="D5" s="350" t="s">
        <v>586</v>
      </c>
      <c r="E5" s="350" t="s">
        <v>587</v>
      </c>
      <c r="F5" s="391"/>
      <c r="G5" s="345">
        <v>2</v>
      </c>
      <c r="H5" s="350" t="s">
        <v>588</v>
      </c>
      <c r="I5" s="358">
        <v>63.5</v>
      </c>
      <c r="J5" s="350" t="s">
        <v>610</v>
      </c>
      <c r="K5" s="350" t="s">
        <v>589</v>
      </c>
      <c r="L5" s="358">
        <v>56450</v>
      </c>
      <c r="M5" s="358">
        <v>24142</v>
      </c>
      <c r="N5" s="358">
        <f>N4-M5</f>
        <v>0</v>
      </c>
      <c r="O5" s="318">
        <f>O4+M5</f>
        <v>56450</v>
      </c>
      <c r="P5" s="350" t="s">
        <v>595</v>
      </c>
      <c r="Q5" s="350">
        <v>6.25E-2</v>
      </c>
      <c r="R5" s="171">
        <f>IF(Q5=1,24,HOUR(Q5))</f>
        <v>1</v>
      </c>
      <c r="S5" s="167">
        <f>MINUTE(Q5)</f>
        <v>30</v>
      </c>
      <c r="T5" s="350" t="s">
        <v>596</v>
      </c>
      <c r="U5" s="429">
        <v>0.95833333333333337</v>
      </c>
      <c r="V5" s="171">
        <f>IF(U5=1,24,HOUR(U5))</f>
        <v>23</v>
      </c>
      <c r="W5" s="171">
        <f>MINUTE(U5)</f>
        <v>0</v>
      </c>
      <c r="X5" s="167">
        <f t="shared" si="1"/>
        <v>75</v>
      </c>
      <c r="Y5" s="167">
        <f t="shared" si="1"/>
        <v>15</v>
      </c>
      <c r="Z5" s="167">
        <f>SUM($U5:U$5)</f>
        <v>0.95833333333333337</v>
      </c>
      <c r="AA5" s="213">
        <v>0</v>
      </c>
      <c r="AB5" s="350">
        <v>0</v>
      </c>
      <c r="AC5" s="171">
        <f>IF(AB5=1,24,HOUR(AB5))</f>
        <v>0</v>
      </c>
      <c r="AD5" s="171">
        <f>MINUTE(AB5)</f>
        <v>0</v>
      </c>
      <c r="AE5" s="171">
        <f>M5/U5/24</f>
        <v>1049.6521739130435</v>
      </c>
      <c r="AF5" s="171">
        <f>AE5*24</f>
        <v>25191.652173913044</v>
      </c>
      <c r="AG5" s="430" t="s">
        <v>617</v>
      </c>
      <c r="AH5" s="14"/>
      <c r="AI5" s="213">
        <v>3</v>
      </c>
      <c r="AJ5" s="350">
        <v>2.361111111111111E-2</v>
      </c>
      <c r="AK5" s="171">
        <f>IF(AJ5=1,24,HOUR(AJ5))</f>
        <v>0</v>
      </c>
      <c r="AL5" s="172">
        <f>MINUTE(AJ5)</f>
        <v>34</v>
      </c>
      <c r="AM5" s="213">
        <v>3</v>
      </c>
      <c r="AN5" s="350">
        <v>4.9305555555555554E-2</v>
      </c>
      <c r="AO5" s="167">
        <f>IF(AN5=1,24,HOUR(AN5))</f>
        <v>1</v>
      </c>
      <c r="AP5" s="165">
        <f>MINUTE(AN5)</f>
        <v>11</v>
      </c>
      <c r="AQ5" s="213">
        <v>0</v>
      </c>
      <c r="AR5" s="350">
        <v>0</v>
      </c>
      <c r="AS5" s="167">
        <f>IF(AR5=1,24,HOUR(AR5))</f>
        <v>0</v>
      </c>
      <c r="AT5" s="165">
        <f>MINUTE(AR5)</f>
        <v>0</v>
      </c>
      <c r="AU5" s="213">
        <v>2</v>
      </c>
      <c r="AV5" s="350">
        <v>2.013888888888889E-2</v>
      </c>
      <c r="AW5" s="167">
        <f>IF(AV5=1,24,HOUR(AV5))</f>
        <v>0</v>
      </c>
      <c r="AX5" s="165">
        <f>MINUTE(AV5)</f>
        <v>29</v>
      </c>
      <c r="AY5" s="213">
        <v>0</v>
      </c>
      <c r="AZ5" s="350">
        <v>0</v>
      </c>
      <c r="BA5" s="167">
        <f>IF(AZ5=1,24,HOUR(AZ5))</f>
        <v>0</v>
      </c>
      <c r="BB5" s="165">
        <f>MINUTE(AZ5)</f>
        <v>0</v>
      </c>
      <c r="BC5" s="213">
        <v>10</v>
      </c>
      <c r="BD5" s="350">
        <v>0.27361111111111108</v>
      </c>
      <c r="BE5" s="171">
        <f>IF(BD5=1,24,HOUR(BD5))</f>
        <v>6</v>
      </c>
      <c r="BF5" s="172">
        <f>MINUTE(BD5)</f>
        <v>34</v>
      </c>
      <c r="BG5" s="213">
        <v>0</v>
      </c>
      <c r="BH5" s="350">
        <v>0</v>
      </c>
      <c r="BI5" s="171">
        <f>IF(BH5=1,24,HOUR(BH5))</f>
        <v>0</v>
      </c>
      <c r="BJ5" s="172">
        <f>MINUTE(BH5)</f>
        <v>0</v>
      </c>
      <c r="BK5" s="213">
        <v>0</v>
      </c>
      <c r="BL5" s="350">
        <v>0</v>
      </c>
      <c r="BM5" s="171">
        <f>IF(BL5=1,24,HOUR(BL5))</f>
        <v>0</v>
      </c>
      <c r="BN5" s="172">
        <f>MINUTE(BL5)</f>
        <v>0</v>
      </c>
      <c r="BO5" s="213">
        <v>0</v>
      </c>
      <c r="BP5" s="350">
        <v>0</v>
      </c>
      <c r="BQ5" s="171">
        <f>IF(BP5=1,24,HOUR(BP5))</f>
        <v>0</v>
      </c>
      <c r="BR5" s="172">
        <f>MINUTE(BP5)</f>
        <v>0</v>
      </c>
      <c r="BS5" s="213">
        <v>4</v>
      </c>
      <c r="BT5" s="350">
        <v>8.6805555555555566E-2</v>
      </c>
      <c r="BU5" s="171">
        <f>IF(BT5=1,24,HOUR(BT5))</f>
        <v>2</v>
      </c>
      <c r="BV5" s="172">
        <f>MINUTE(BT5)</f>
        <v>5</v>
      </c>
      <c r="BW5" s="171">
        <f>BS5+BO5+BK5+BG5+AY5+AU5+AQ5+AM5+AI5+AA5+BC5</f>
        <v>22</v>
      </c>
      <c r="BX5" s="173">
        <f>BT5+BP5+BL5+BH5+AZ5+AV5+AR5+AN5+AJ5+AB5+BD5</f>
        <v>0.45347222222222217</v>
      </c>
      <c r="BY5" s="171">
        <f>IF(BX5=1,24,HOUR(BX5))</f>
        <v>10</v>
      </c>
      <c r="BZ5" s="174">
        <f>MINUTE(BX5)</f>
        <v>53</v>
      </c>
      <c r="CA5" s="319">
        <f>U5-BX5+ BP5</f>
        <v>0.5048611111111112</v>
      </c>
      <c r="CB5" s="318">
        <f>M5/CA5/24</f>
        <v>1992.4621733149927</v>
      </c>
      <c r="CC5" s="318">
        <f>CB5*24</f>
        <v>47819.092159559827</v>
      </c>
      <c r="CD5" s="318">
        <f>M5/(U5-BT5)/24</f>
        <v>1154.199203187251</v>
      </c>
      <c r="CE5" s="394">
        <v>0.125</v>
      </c>
      <c r="CF5" s="394">
        <f xml:space="preserve"> U5</f>
        <v>0.95833333333333337</v>
      </c>
      <c r="CG5" s="394">
        <f xml:space="preserve"> CF5 - CE5</f>
        <v>0.83333333333333337</v>
      </c>
      <c r="CH5" s="318">
        <f>O5/CG5/24</f>
        <v>2822.5</v>
      </c>
      <c r="CI5" s="394">
        <f xml:space="preserve"> U5</f>
        <v>0.95833333333333337</v>
      </c>
      <c r="CJ5" s="394">
        <f xml:space="preserve"> BT5</f>
        <v>8.6805555555555566E-2</v>
      </c>
      <c r="CK5" s="318">
        <f xml:space="preserve"> M5</f>
        <v>24142</v>
      </c>
      <c r="CL5" s="394">
        <f xml:space="preserve"> CI5 - CJ5</f>
        <v>0.87152777777777779</v>
      </c>
      <c r="CM5" s="318">
        <f xml:space="preserve"> CK5/CL5/24</f>
        <v>1154.199203187251</v>
      </c>
      <c r="CN5" s="318">
        <f xml:space="preserve"> CK5/CI5/24</f>
        <v>1049.6521739130435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Sheet1</vt:lpstr>
      <vt:lpstr>Rake Load</vt:lpstr>
      <vt:lpstr>Unloader</vt:lpstr>
      <vt:lpstr>Summary</vt:lpstr>
      <vt:lpstr>Loader</vt:lpstr>
      <vt:lpstr>Unloader!Print_Area</vt:lpstr>
    </vt:vector>
  </TitlesOfParts>
  <Company>Tata Steel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PRAVIN</dc:creator>
  <cp:lastModifiedBy>Aman Yadav (00002498998)</cp:lastModifiedBy>
  <cp:lastPrinted>2012-03-01T12:12:03Z</cp:lastPrinted>
  <dcterms:created xsi:type="dcterms:W3CDTF">2011-06-03T04:38:11Z</dcterms:created>
  <dcterms:modified xsi:type="dcterms:W3CDTF">2024-04-18T03:46:45Z</dcterms:modified>
</cp:coreProperties>
</file>